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hidePivotFieldList="1"/>
  <mc:AlternateContent xmlns:mc="http://schemas.openxmlformats.org/markup-compatibility/2006">
    <mc:Choice Requires="x15">
      <x15ac:absPath xmlns:x15ac="http://schemas.microsoft.com/office/spreadsheetml/2010/11/ac" url="/Users/ratus/Documents/Education/Business Analytics/W5/"/>
    </mc:Choice>
  </mc:AlternateContent>
  <xr:revisionPtr revIDLastSave="0" documentId="13_ncr:1_{F8DA875C-32E4-6949-AA0B-B2E7CB87C83D}" xr6:coauthVersionLast="47" xr6:coauthVersionMax="47" xr10:uidLastSave="{00000000-0000-0000-0000-000000000000}"/>
  <bookViews>
    <workbookView xWindow="0" yWindow="500" windowWidth="28800" windowHeight="17500" activeTab="3" xr2:uid="{80AFFF78-9DBF-1B49-9D42-6D2611AF53AC}"/>
  </bookViews>
  <sheets>
    <sheet name="Documentation" sheetId="1" r:id="rId1"/>
    <sheet name="laptop_prices" sheetId="2" r:id="rId2"/>
    <sheet name="Pivot Table" sheetId="3" r:id="rId3"/>
    <sheet name="ScoreCard" sheetId="4" r:id="rId4"/>
    <sheet name="ScoreCardData" sheetId="5" r:id="rId5"/>
  </sheets>
  <definedNames>
    <definedName name="ExternalData_1" localSheetId="1" hidden="1">laptop_prices!$B$11:$L$4790</definedName>
    <definedName name="ExternalData_1" localSheetId="4" hidden="1">ScoreCardData!$D$2:$N$4781</definedName>
  </definedNames>
  <calcPr calcId="191029"/>
  <pivotCaches>
    <pivotCache cacheId="28"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 i="4" l="1"/>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U1987" i="5"/>
  <c r="U1988" i="5"/>
  <c r="U1989" i="5"/>
  <c r="U1990" i="5"/>
  <c r="U1991" i="5"/>
  <c r="U1992" i="5"/>
  <c r="U1993" i="5"/>
  <c r="U1994" i="5"/>
  <c r="U1995" i="5"/>
  <c r="U1996" i="5"/>
  <c r="U1997" i="5"/>
  <c r="U1998" i="5"/>
  <c r="U1999" i="5"/>
  <c r="U2000" i="5"/>
  <c r="U2001" i="5"/>
  <c r="U2002" i="5"/>
  <c r="U2003" i="5"/>
  <c r="U2004" i="5"/>
  <c r="U2005" i="5"/>
  <c r="U2006" i="5"/>
  <c r="U2007" i="5"/>
  <c r="U2008" i="5"/>
  <c r="U2009" i="5"/>
  <c r="U2010" i="5"/>
  <c r="U2011" i="5"/>
  <c r="U2012" i="5"/>
  <c r="U2013" i="5"/>
  <c r="U2014" i="5"/>
  <c r="U2015" i="5"/>
  <c r="U2016" i="5"/>
  <c r="U2017" i="5"/>
  <c r="U2018" i="5"/>
  <c r="U2019" i="5"/>
  <c r="U2020" i="5"/>
  <c r="U2021" i="5"/>
  <c r="U2022" i="5"/>
  <c r="U2023" i="5"/>
  <c r="U2024" i="5"/>
  <c r="U2025" i="5"/>
  <c r="U2026" i="5"/>
  <c r="U2027" i="5"/>
  <c r="U2028" i="5"/>
  <c r="U2029" i="5"/>
  <c r="U2030" i="5"/>
  <c r="U2031" i="5"/>
  <c r="U2032" i="5"/>
  <c r="U2033" i="5"/>
  <c r="U2034" i="5"/>
  <c r="U2035" i="5"/>
  <c r="U2036" i="5"/>
  <c r="U2037" i="5"/>
  <c r="U2038" i="5"/>
  <c r="U2039" i="5"/>
  <c r="U2040" i="5"/>
  <c r="U2041" i="5"/>
  <c r="U2042" i="5"/>
  <c r="U2043" i="5"/>
  <c r="U2044" i="5"/>
  <c r="U2045" i="5"/>
  <c r="U2046" i="5"/>
  <c r="U2047" i="5"/>
  <c r="U2048" i="5"/>
  <c r="U2049" i="5"/>
  <c r="U2050" i="5"/>
  <c r="U2051" i="5"/>
  <c r="U2052" i="5"/>
  <c r="U2053" i="5"/>
  <c r="U2054" i="5"/>
  <c r="U2055" i="5"/>
  <c r="U2056" i="5"/>
  <c r="U2057" i="5"/>
  <c r="U2058" i="5"/>
  <c r="U2059" i="5"/>
  <c r="U2060" i="5"/>
  <c r="U2061" i="5"/>
  <c r="U2062" i="5"/>
  <c r="U2063" i="5"/>
  <c r="U2064" i="5"/>
  <c r="U2065" i="5"/>
  <c r="U2066" i="5"/>
  <c r="U2067" i="5"/>
  <c r="U2068" i="5"/>
  <c r="U2069" i="5"/>
  <c r="U2070" i="5"/>
  <c r="U2071" i="5"/>
  <c r="U2072" i="5"/>
  <c r="U2073" i="5"/>
  <c r="U2074" i="5"/>
  <c r="U2075" i="5"/>
  <c r="U2076" i="5"/>
  <c r="U2077" i="5"/>
  <c r="U2078" i="5"/>
  <c r="U2079" i="5"/>
  <c r="U2080" i="5"/>
  <c r="U2081" i="5"/>
  <c r="U2082" i="5"/>
  <c r="U2083" i="5"/>
  <c r="U2084" i="5"/>
  <c r="U2085" i="5"/>
  <c r="U2086" i="5"/>
  <c r="U2087" i="5"/>
  <c r="U2088" i="5"/>
  <c r="U2089" i="5"/>
  <c r="U2090" i="5"/>
  <c r="U2091" i="5"/>
  <c r="U2092" i="5"/>
  <c r="U2093" i="5"/>
  <c r="U2094" i="5"/>
  <c r="U2095" i="5"/>
  <c r="U2096" i="5"/>
  <c r="U2097" i="5"/>
  <c r="U2098" i="5"/>
  <c r="U2099" i="5"/>
  <c r="U2100" i="5"/>
  <c r="U2101" i="5"/>
  <c r="U2102" i="5"/>
  <c r="U2103" i="5"/>
  <c r="U2104" i="5"/>
  <c r="U2105" i="5"/>
  <c r="U2106" i="5"/>
  <c r="U2107" i="5"/>
  <c r="U2108" i="5"/>
  <c r="U2109" i="5"/>
  <c r="U2110" i="5"/>
  <c r="U2111" i="5"/>
  <c r="U2112" i="5"/>
  <c r="U2113" i="5"/>
  <c r="U2114" i="5"/>
  <c r="U2115" i="5"/>
  <c r="U2116" i="5"/>
  <c r="U2117" i="5"/>
  <c r="U2118" i="5"/>
  <c r="U2119" i="5"/>
  <c r="U2120" i="5"/>
  <c r="U2121" i="5"/>
  <c r="U2122" i="5"/>
  <c r="U2123" i="5"/>
  <c r="U2124" i="5"/>
  <c r="U2125" i="5"/>
  <c r="U2126" i="5"/>
  <c r="U2127" i="5"/>
  <c r="U2128" i="5"/>
  <c r="U2129" i="5"/>
  <c r="U2130" i="5"/>
  <c r="U2131" i="5"/>
  <c r="U2132" i="5"/>
  <c r="U2133" i="5"/>
  <c r="U2134" i="5"/>
  <c r="U2135" i="5"/>
  <c r="U2136" i="5"/>
  <c r="U2137" i="5"/>
  <c r="U2138" i="5"/>
  <c r="U2139" i="5"/>
  <c r="U2140" i="5"/>
  <c r="U2141" i="5"/>
  <c r="U2142" i="5"/>
  <c r="U2143" i="5"/>
  <c r="U2144" i="5"/>
  <c r="U2145" i="5"/>
  <c r="U2146" i="5"/>
  <c r="U2147" i="5"/>
  <c r="U2148" i="5"/>
  <c r="U2149" i="5"/>
  <c r="U2150" i="5"/>
  <c r="U2151" i="5"/>
  <c r="U2152" i="5"/>
  <c r="U2153" i="5"/>
  <c r="U2154" i="5"/>
  <c r="U2155" i="5"/>
  <c r="U2156" i="5"/>
  <c r="U2157" i="5"/>
  <c r="U2158" i="5"/>
  <c r="U2159" i="5"/>
  <c r="U2160" i="5"/>
  <c r="U2161" i="5"/>
  <c r="U2162" i="5"/>
  <c r="U2163" i="5"/>
  <c r="U2164" i="5"/>
  <c r="U2165" i="5"/>
  <c r="U2166" i="5"/>
  <c r="U2167" i="5"/>
  <c r="U2168" i="5"/>
  <c r="U2169" i="5"/>
  <c r="U2170" i="5"/>
  <c r="U2171" i="5"/>
  <c r="U2172" i="5"/>
  <c r="U2173" i="5"/>
  <c r="U2174" i="5"/>
  <c r="U2175" i="5"/>
  <c r="U2176" i="5"/>
  <c r="U2177" i="5"/>
  <c r="U2178" i="5"/>
  <c r="U2179" i="5"/>
  <c r="U2180" i="5"/>
  <c r="U2181" i="5"/>
  <c r="U2182" i="5"/>
  <c r="U2183" i="5"/>
  <c r="U2184" i="5"/>
  <c r="U2185" i="5"/>
  <c r="U2186" i="5"/>
  <c r="U2187" i="5"/>
  <c r="U2188" i="5"/>
  <c r="U2189" i="5"/>
  <c r="U2190" i="5"/>
  <c r="U2191" i="5"/>
  <c r="U2192" i="5"/>
  <c r="U2193" i="5"/>
  <c r="U2194" i="5"/>
  <c r="U2195" i="5"/>
  <c r="U2196" i="5"/>
  <c r="U2197" i="5"/>
  <c r="U2198" i="5"/>
  <c r="U2199" i="5"/>
  <c r="U2200" i="5"/>
  <c r="U2201" i="5"/>
  <c r="U2202" i="5"/>
  <c r="U2203" i="5"/>
  <c r="U2204" i="5"/>
  <c r="U2205" i="5"/>
  <c r="U2206" i="5"/>
  <c r="U2207" i="5"/>
  <c r="U2208" i="5"/>
  <c r="U2209" i="5"/>
  <c r="U2210" i="5"/>
  <c r="U2211" i="5"/>
  <c r="U2212" i="5"/>
  <c r="U2213" i="5"/>
  <c r="U2214" i="5"/>
  <c r="U2215" i="5"/>
  <c r="U2216" i="5"/>
  <c r="U2217" i="5"/>
  <c r="U2218" i="5"/>
  <c r="U2219" i="5"/>
  <c r="U2220" i="5"/>
  <c r="U2221" i="5"/>
  <c r="U2222" i="5"/>
  <c r="U2223" i="5"/>
  <c r="U2224" i="5"/>
  <c r="U2225" i="5"/>
  <c r="U2226" i="5"/>
  <c r="U2227" i="5"/>
  <c r="U2228" i="5"/>
  <c r="U2229" i="5"/>
  <c r="U2230" i="5"/>
  <c r="U2231" i="5"/>
  <c r="U2232" i="5"/>
  <c r="U2233" i="5"/>
  <c r="U2234" i="5"/>
  <c r="U2235" i="5"/>
  <c r="U2236" i="5"/>
  <c r="U2237" i="5"/>
  <c r="U2238" i="5"/>
  <c r="U2239" i="5"/>
  <c r="U2240" i="5"/>
  <c r="U2241" i="5"/>
  <c r="U2242" i="5"/>
  <c r="U2243" i="5"/>
  <c r="U2244" i="5"/>
  <c r="U2245" i="5"/>
  <c r="U2246" i="5"/>
  <c r="U2247" i="5"/>
  <c r="U2248" i="5"/>
  <c r="U2249" i="5"/>
  <c r="U2250" i="5"/>
  <c r="U2251" i="5"/>
  <c r="U2252" i="5"/>
  <c r="U2253" i="5"/>
  <c r="U2254" i="5"/>
  <c r="U2255" i="5"/>
  <c r="U2256" i="5"/>
  <c r="U2257" i="5"/>
  <c r="U2258" i="5"/>
  <c r="U2259" i="5"/>
  <c r="U2260" i="5"/>
  <c r="U2261" i="5"/>
  <c r="U2262" i="5"/>
  <c r="U2263" i="5"/>
  <c r="U2264" i="5"/>
  <c r="U2265" i="5"/>
  <c r="U2266" i="5"/>
  <c r="U2267" i="5"/>
  <c r="U2268" i="5"/>
  <c r="U2269" i="5"/>
  <c r="U2270" i="5"/>
  <c r="U2271" i="5"/>
  <c r="U2272" i="5"/>
  <c r="U2273" i="5"/>
  <c r="U2274" i="5"/>
  <c r="U2275" i="5"/>
  <c r="U2276" i="5"/>
  <c r="U2277" i="5"/>
  <c r="U2278" i="5"/>
  <c r="U2279" i="5"/>
  <c r="U2280" i="5"/>
  <c r="U2281" i="5"/>
  <c r="U2282" i="5"/>
  <c r="U2283" i="5"/>
  <c r="U2284" i="5"/>
  <c r="U2285" i="5"/>
  <c r="U2286" i="5"/>
  <c r="U2287" i="5"/>
  <c r="U2288" i="5"/>
  <c r="U2289" i="5"/>
  <c r="U2290" i="5"/>
  <c r="U2291" i="5"/>
  <c r="U2292" i="5"/>
  <c r="U2293" i="5"/>
  <c r="U2294" i="5"/>
  <c r="U2295" i="5"/>
  <c r="U2296" i="5"/>
  <c r="U2297" i="5"/>
  <c r="U2298" i="5"/>
  <c r="U2299" i="5"/>
  <c r="U2300" i="5"/>
  <c r="U2301" i="5"/>
  <c r="U2302" i="5"/>
  <c r="U2303" i="5"/>
  <c r="U2304" i="5"/>
  <c r="U2305" i="5"/>
  <c r="U2306" i="5"/>
  <c r="U2307" i="5"/>
  <c r="U2308" i="5"/>
  <c r="U2309" i="5"/>
  <c r="U2310" i="5"/>
  <c r="U2311" i="5"/>
  <c r="U2312" i="5"/>
  <c r="U2313" i="5"/>
  <c r="U2314" i="5"/>
  <c r="U2315" i="5"/>
  <c r="U2316" i="5"/>
  <c r="U2317" i="5"/>
  <c r="U2318" i="5"/>
  <c r="U2319" i="5"/>
  <c r="U2320" i="5"/>
  <c r="U2321" i="5"/>
  <c r="U2322" i="5"/>
  <c r="U2323" i="5"/>
  <c r="U2324" i="5"/>
  <c r="U2325" i="5"/>
  <c r="U2326" i="5"/>
  <c r="U2327" i="5"/>
  <c r="U2328" i="5"/>
  <c r="U2329" i="5"/>
  <c r="U2330" i="5"/>
  <c r="U2331" i="5"/>
  <c r="U2332" i="5"/>
  <c r="U2333" i="5"/>
  <c r="U2334" i="5"/>
  <c r="U2335" i="5"/>
  <c r="U2336" i="5"/>
  <c r="U2337" i="5"/>
  <c r="U2338" i="5"/>
  <c r="U2339" i="5"/>
  <c r="U2340" i="5"/>
  <c r="U2341" i="5"/>
  <c r="U2342" i="5"/>
  <c r="U2343" i="5"/>
  <c r="U2344" i="5"/>
  <c r="U2345" i="5"/>
  <c r="U2346" i="5"/>
  <c r="U2347" i="5"/>
  <c r="U2348" i="5"/>
  <c r="U2349" i="5"/>
  <c r="U2350" i="5"/>
  <c r="U2351" i="5"/>
  <c r="U2352" i="5"/>
  <c r="U2353" i="5"/>
  <c r="U2354" i="5"/>
  <c r="U2355" i="5"/>
  <c r="U2356" i="5"/>
  <c r="U2357" i="5"/>
  <c r="U2358" i="5"/>
  <c r="U2359" i="5"/>
  <c r="U2360" i="5"/>
  <c r="U2361" i="5"/>
  <c r="U2362" i="5"/>
  <c r="U2363" i="5"/>
  <c r="U2364" i="5"/>
  <c r="U2365" i="5"/>
  <c r="U2366" i="5"/>
  <c r="U2367" i="5"/>
  <c r="U2368" i="5"/>
  <c r="U2369" i="5"/>
  <c r="U2370" i="5"/>
  <c r="U2371" i="5"/>
  <c r="U2372" i="5"/>
  <c r="U2373" i="5"/>
  <c r="U2374" i="5"/>
  <c r="U2375" i="5"/>
  <c r="U2376" i="5"/>
  <c r="U2377" i="5"/>
  <c r="U2378" i="5"/>
  <c r="U2379" i="5"/>
  <c r="U2380" i="5"/>
  <c r="U2381" i="5"/>
  <c r="U2382" i="5"/>
  <c r="U2383" i="5"/>
  <c r="U2384" i="5"/>
  <c r="U2385" i="5"/>
  <c r="U2386" i="5"/>
  <c r="U2387" i="5"/>
  <c r="U2388" i="5"/>
  <c r="U2389" i="5"/>
  <c r="U2390" i="5"/>
  <c r="U2391" i="5"/>
  <c r="U2392" i="5"/>
  <c r="U2393" i="5"/>
  <c r="U2394" i="5"/>
  <c r="U2395" i="5"/>
  <c r="U2396" i="5"/>
  <c r="U2397" i="5"/>
  <c r="U2398" i="5"/>
  <c r="U2399" i="5"/>
  <c r="U2400" i="5"/>
  <c r="U2401" i="5"/>
  <c r="U2402" i="5"/>
  <c r="U2403" i="5"/>
  <c r="U2404" i="5"/>
  <c r="U2405" i="5"/>
  <c r="U2406" i="5"/>
  <c r="U2407" i="5"/>
  <c r="U2408" i="5"/>
  <c r="U2409" i="5"/>
  <c r="U2410" i="5"/>
  <c r="U2411" i="5"/>
  <c r="U2412" i="5"/>
  <c r="U2413" i="5"/>
  <c r="U2414" i="5"/>
  <c r="U2415" i="5"/>
  <c r="U2416" i="5"/>
  <c r="U2417" i="5"/>
  <c r="U2418" i="5"/>
  <c r="U2419" i="5"/>
  <c r="U2420" i="5"/>
  <c r="U2421" i="5"/>
  <c r="U2422" i="5"/>
  <c r="U2423" i="5"/>
  <c r="U2424" i="5"/>
  <c r="U2425" i="5"/>
  <c r="U2426" i="5"/>
  <c r="U2427" i="5"/>
  <c r="U2428" i="5"/>
  <c r="U2429" i="5"/>
  <c r="U2430" i="5"/>
  <c r="U2431" i="5"/>
  <c r="U2432" i="5"/>
  <c r="U2433" i="5"/>
  <c r="U2434" i="5"/>
  <c r="U2435" i="5"/>
  <c r="U2436" i="5"/>
  <c r="U2437" i="5"/>
  <c r="U2438" i="5"/>
  <c r="U2439" i="5"/>
  <c r="U2440" i="5"/>
  <c r="U2441" i="5"/>
  <c r="U2442" i="5"/>
  <c r="U2443" i="5"/>
  <c r="U2444" i="5"/>
  <c r="U2445" i="5"/>
  <c r="U2446" i="5"/>
  <c r="U2447" i="5"/>
  <c r="U2448" i="5"/>
  <c r="U2449" i="5"/>
  <c r="U2450" i="5"/>
  <c r="U2451" i="5"/>
  <c r="U2452" i="5"/>
  <c r="U2453" i="5"/>
  <c r="U2454" i="5"/>
  <c r="U2455" i="5"/>
  <c r="U2456" i="5"/>
  <c r="U2457" i="5"/>
  <c r="U2458" i="5"/>
  <c r="U2459" i="5"/>
  <c r="U2460" i="5"/>
  <c r="U2461" i="5"/>
  <c r="U2462" i="5"/>
  <c r="U2463" i="5"/>
  <c r="U2464" i="5"/>
  <c r="U2465" i="5"/>
  <c r="U2466" i="5"/>
  <c r="U2467" i="5"/>
  <c r="U2468" i="5"/>
  <c r="U2469" i="5"/>
  <c r="U2470" i="5"/>
  <c r="U2471" i="5"/>
  <c r="U2472" i="5"/>
  <c r="U2473" i="5"/>
  <c r="U2474" i="5"/>
  <c r="U2475" i="5"/>
  <c r="U2476" i="5"/>
  <c r="U2477" i="5"/>
  <c r="U2478" i="5"/>
  <c r="U2479" i="5"/>
  <c r="U2480" i="5"/>
  <c r="U2481" i="5"/>
  <c r="U2482" i="5"/>
  <c r="U2483" i="5"/>
  <c r="U2484" i="5"/>
  <c r="U2485" i="5"/>
  <c r="U2486" i="5"/>
  <c r="U2487" i="5"/>
  <c r="U2488" i="5"/>
  <c r="U2489" i="5"/>
  <c r="U2490" i="5"/>
  <c r="U2491" i="5"/>
  <c r="U2492" i="5"/>
  <c r="U2493" i="5"/>
  <c r="U2494" i="5"/>
  <c r="U2495" i="5"/>
  <c r="U2496" i="5"/>
  <c r="U2497" i="5"/>
  <c r="U2498" i="5"/>
  <c r="U2499" i="5"/>
  <c r="U2500" i="5"/>
  <c r="U2501" i="5"/>
  <c r="U2502" i="5"/>
  <c r="U2503" i="5"/>
  <c r="U2504" i="5"/>
  <c r="U2505" i="5"/>
  <c r="U2506" i="5"/>
  <c r="U2507" i="5"/>
  <c r="U2508" i="5"/>
  <c r="U2509" i="5"/>
  <c r="U2510" i="5"/>
  <c r="U2511" i="5"/>
  <c r="U2512" i="5"/>
  <c r="U2513" i="5"/>
  <c r="U2514" i="5"/>
  <c r="U2515" i="5"/>
  <c r="U2516" i="5"/>
  <c r="U2517" i="5"/>
  <c r="U2518" i="5"/>
  <c r="U2519" i="5"/>
  <c r="U2520" i="5"/>
  <c r="U2521" i="5"/>
  <c r="U2522" i="5"/>
  <c r="U2523" i="5"/>
  <c r="U2524" i="5"/>
  <c r="U2525" i="5"/>
  <c r="U2526" i="5"/>
  <c r="U2527" i="5"/>
  <c r="U2528" i="5"/>
  <c r="U2529" i="5"/>
  <c r="U2530" i="5"/>
  <c r="U2531" i="5"/>
  <c r="U2532" i="5"/>
  <c r="U2533" i="5"/>
  <c r="U2534" i="5"/>
  <c r="U2535" i="5"/>
  <c r="U2536" i="5"/>
  <c r="U2537" i="5"/>
  <c r="U2538" i="5"/>
  <c r="U2539" i="5"/>
  <c r="U2540" i="5"/>
  <c r="U2541" i="5"/>
  <c r="U2542" i="5"/>
  <c r="U2543" i="5"/>
  <c r="U2544" i="5"/>
  <c r="U2545" i="5"/>
  <c r="U2546" i="5"/>
  <c r="U2547" i="5"/>
  <c r="U2548" i="5"/>
  <c r="U2549" i="5"/>
  <c r="U2550" i="5"/>
  <c r="U2551" i="5"/>
  <c r="U2552" i="5"/>
  <c r="U2553" i="5"/>
  <c r="U2554" i="5"/>
  <c r="U2555" i="5"/>
  <c r="U2556" i="5"/>
  <c r="U2557" i="5"/>
  <c r="U2558" i="5"/>
  <c r="U2559" i="5"/>
  <c r="U2560" i="5"/>
  <c r="U2561" i="5"/>
  <c r="U2562" i="5"/>
  <c r="U2563" i="5"/>
  <c r="U2564" i="5"/>
  <c r="U2565" i="5"/>
  <c r="U2566" i="5"/>
  <c r="U2567" i="5"/>
  <c r="U2568" i="5"/>
  <c r="U2569" i="5"/>
  <c r="U2570" i="5"/>
  <c r="U2571" i="5"/>
  <c r="U2572" i="5"/>
  <c r="U2573" i="5"/>
  <c r="U2574" i="5"/>
  <c r="U2575" i="5"/>
  <c r="U2576" i="5"/>
  <c r="U2577" i="5"/>
  <c r="U2578" i="5"/>
  <c r="U2579" i="5"/>
  <c r="U2580" i="5"/>
  <c r="U2581" i="5"/>
  <c r="U2582" i="5"/>
  <c r="U2583" i="5"/>
  <c r="U2584" i="5"/>
  <c r="U2585" i="5"/>
  <c r="U2586" i="5"/>
  <c r="U2587" i="5"/>
  <c r="U2588" i="5"/>
  <c r="U2589" i="5"/>
  <c r="U2590" i="5"/>
  <c r="U2591" i="5"/>
  <c r="U2592" i="5"/>
  <c r="U2593" i="5"/>
  <c r="U2594" i="5"/>
  <c r="U2595" i="5"/>
  <c r="U2596" i="5"/>
  <c r="U2597" i="5"/>
  <c r="U2598" i="5"/>
  <c r="U2599" i="5"/>
  <c r="U2600" i="5"/>
  <c r="U2601" i="5"/>
  <c r="U2602" i="5"/>
  <c r="U2603" i="5"/>
  <c r="U2604" i="5"/>
  <c r="U2605" i="5"/>
  <c r="U2606" i="5"/>
  <c r="U2607" i="5"/>
  <c r="U2608" i="5"/>
  <c r="U2609" i="5"/>
  <c r="U2610" i="5"/>
  <c r="U2611" i="5"/>
  <c r="U2612" i="5"/>
  <c r="U2613" i="5"/>
  <c r="U2614" i="5"/>
  <c r="U2615" i="5"/>
  <c r="U2616" i="5"/>
  <c r="U2617" i="5"/>
  <c r="U2618" i="5"/>
  <c r="U2619" i="5"/>
  <c r="U2620" i="5"/>
  <c r="U2621" i="5"/>
  <c r="U2622" i="5"/>
  <c r="U2623" i="5"/>
  <c r="U2624" i="5"/>
  <c r="U2625" i="5"/>
  <c r="U2626" i="5"/>
  <c r="U2627" i="5"/>
  <c r="U2628" i="5"/>
  <c r="U2629" i="5"/>
  <c r="U2630" i="5"/>
  <c r="U2631" i="5"/>
  <c r="U2632" i="5"/>
  <c r="U2633" i="5"/>
  <c r="U2634" i="5"/>
  <c r="U2635" i="5"/>
  <c r="U2636" i="5"/>
  <c r="U2637" i="5"/>
  <c r="U2638" i="5"/>
  <c r="U2639" i="5"/>
  <c r="U2640" i="5"/>
  <c r="U2641" i="5"/>
  <c r="U2642" i="5"/>
  <c r="U2643" i="5"/>
  <c r="U2644" i="5"/>
  <c r="U2645" i="5"/>
  <c r="U2646" i="5"/>
  <c r="U2647" i="5"/>
  <c r="U2648" i="5"/>
  <c r="U2649" i="5"/>
  <c r="U2650" i="5"/>
  <c r="U2651" i="5"/>
  <c r="U2652" i="5"/>
  <c r="U2653" i="5"/>
  <c r="U2654" i="5"/>
  <c r="U2655" i="5"/>
  <c r="U2656" i="5"/>
  <c r="U2657" i="5"/>
  <c r="U2658" i="5"/>
  <c r="U2659" i="5"/>
  <c r="U2660" i="5"/>
  <c r="U2661" i="5"/>
  <c r="U2662" i="5"/>
  <c r="U2663" i="5"/>
  <c r="U2664" i="5"/>
  <c r="U2665" i="5"/>
  <c r="U2666" i="5"/>
  <c r="U2667" i="5"/>
  <c r="U2668" i="5"/>
  <c r="U2669" i="5"/>
  <c r="U2670" i="5"/>
  <c r="U2671" i="5"/>
  <c r="U2672" i="5"/>
  <c r="U2673" i="5"/>
  <c r="U2674" i="5"/>
  <c r="U2675" i="5"/>
  <c r="U2676" i="5"/>
  <c r="U2677" i="5"/>
  <c r="U2678" i="5"/>
  <c r="U2679" i="5"/>
  <c r="U2680" i="5"/>
  <c r="U2681" i="5"/>
  <c r="U2682" i="5"/>
  <c r="U2683" i="5"/>
  <c r="U2684" i="5"/>
  <c r="U2685" i="5"/>
  <c r="U2686" i="5"/>
  <c r="U2687" i="5"/>
  <c r="U2688" i="5"/>
  <c r="U2689" i="5"/>
  <c r="U2690" i="5"/>
  <c r="U2691" i="5"/>
  <c r="U2692" i="5"/>
  <c r="U2693" i="5"/>
  <c r="U2694" i="5"/>
  <c r="U2695" i="5"/>
  <c r="U2696" i="5"/>
  <c r="U2697" i="5"/>
  <c r="U2698" i="5"/>
  <c r="U2699" i="5"/>
  <c r="U2700" i="5"/>
  <c r="U2701" i="5"/>
  <c r="U2702" i="5"/>
  <c r="U2703" i="5"/>
  <c r="U2704" i="5"/>
  <c r="U2705" i="5"/>
  <c r="U2706" i="5"/>
  <c r="U2707" i="5"/>
  <c r="U2708" i="5"/>
  <c r="U2709" i="5"/>
  <c r="U2710" i="5"/>
  <c r="U2711" i="5"/>
  <c r="U2712" i="5"/>
  <c r="U2713" i="5"/>
  <c r="U2714" i="5"/>
  <c r="U2715" i="5"/>
  <c r="U2716" i="5"/>
  <c r="U2717" i="5"/>
  <c r="U2718" i="5"/>
  <c r="U2719" i="5"/>
  <c r="U2720" i="5"/>
  <c r="U2721" i="5"/>
  <c r="U2722" i="5"/>
  <c r="U2723" i="5"/>
  <c r="U2724" i="5"/>
  <c r="U2725" i="5"/>
  <c r="U2726" i="5"/>
  <c r="U2727" i="5"/>
  <c r="U2728" i="5"/>
  <c r="U2729" i="5"/>
  <c r="U2730" i="5"/>
  <c r="U2731" i="5"/>
  <c r="U2732" i="5"/>
  <c r="U2733" i="5"/>
  <c r="U2734" i="5"/>
  <c r="U2735" i="5"/>
  <c r="U2736" i="5"/>
  <c r="U2737" i="5"/>
  <c r="U2738" i="5"/>
  <c r="U2739" i="5"/>
  <c r="U2740" i="5"/>
  <c r="U2741" i="5"/>
  <c r="U2742" i="5"/>
  <c r="U2743" i="5"/>
  <c r="U2744" i="5"/>
  <c r="U2745" i="5"/>
  <c r="U2746" i="5"/>
  <c r="U2747" i="5"/>
  <c r="U2748" i="5"/>
  <c r="U2749" i="5"/>
  <c r="U2750" i="5"/>
  <c r="U2751" i="5"/>
  <c r="U2752" i="5"/>
  <c r="U2753" i="5"/>
  <c r="U2754" i="5"/>
  <c r="U2755" i="5"/>
  <c r="U2756" i="5"/>
  <c r="U2757" i="5"/>
  <c r="U2758" i="5"/>
  <c r="U2759" i="5"/>
  <c r="U2760" i="5"/>
  <c r="U2761" i="5"/>
  <c r="U2762" i="5"/>
  <c r="U2763" i="5"/>
  <c r="U2764" i="5"/>
  <c r="U2765" i="5"/>
  <c r="U2766" i="5"/>
  <c r="U2767" i="5"/>
  <c r="U2768" i="5"/>
  <c r="U2769" i="5"/>
  <c r="U2770" i="5"/>
  <c r="U2771" i="5"/>
  <c r="U2772" i="5"/>
  <c r="U2773" i="5"/>
  <c r="U2774" i="5"/>
  <c r="U2775" i="5"/>
  <c r="U2776" i="5"/>
  <c r="U2777" i="5"/>
  <c r="U2778" i="5"/>
  <c r="U2779" i="5"/>
  <c r="U2780" i="5"/>
  <c r="U2781" i="5"/>
  <c r="U2782" i="5"/>
  <c r="U2783" i="5"/>
  <c r="U2784" i="5"/>
  <c r="U2785" i="5"/>
  <c r="U2786" i="5"/>
  <c r="U2787" i="5"/>
  <c r="U2788" i="5"/>
  <c r="U2789" i="5"/>
  <c r="U2790" i="5"/>
  <c r="U2791" i="5"/>
  <c r="U2792" i="5"/>
  <c r="U2793" i="5"/>
  <c r="U2794" i="5"/>
  <c r="U2795" i="5"/>
  <c r="U2796" i="5"/>
  <c r="U2797" i="5"/>
  <c r="U2798" i="5"/>
  <c r="U2799" i="5"/>
  <c r="U2800" i="5"/>
  <c r="U2801" i="5"/>
  <c r="U2802" i="5"/>
  <c r="U2803" i="5"/>
  <c r="U2804" i="5"/>
  <c r="U2805" i="5"/>
  <c r="U2806" i="5"/>
  <c r="U2807" i="5"/>
  <c r="U2808" i="5"/>
  <c r="U2809" i="5"/>
  <c r="U2810" i="5"/>
  <c r="U2811" i="5"/>
  <c r="U2812" i="5"/>
  <c r="U2813" i="5"/>
  <c r="U2814" i="5"/>
  <c r="U2815" i="5"/>
  <c r="U2816" i="5"/>
  <c r="U2817" i="5"/>
  <c r="U2818" i="5"/>
  <c r="U2819" i="5"/>
  <c r="U2820" i="5"/>
  <c r="U2821" i="5"/>
  <c r="U2822" i="5"/>
  <c r="U2823" i="5"/>
  <c r="U2824" i="5"/>
  <c r="U2825" i="5"/>
  <c r="U2826" i="5"/>
  <c r="U2827" i="5"/>
  <c r="U2828" i="5"/>
  <c r="U2829" i="5"/>
  <c r="U2830" i="5"/>
  <c r="U2831" i="5"/>
  <c r="U2832" i="5"/>
  <c r="U2833" i="5"/>
  <c r="U2834" i="5"/>
  <c r="U2835" i="5"/>
  <c r="U2836" i="5"/>
  <c r="U2837" i="5"/>
  <c r="U2838" i="5"/>
  <c r="U2839" i="5"/>
  <c r="U2840" i="5"/>
  <c r="U2841" i="5"/>
  <c r="U2842" i="5"/>
  <c r="U2843" i="5"/>
  <c r="U2844" i="5"/>
  <c r="U2845" i="5"/>
  <c r="U2846" i="5"/>
  <c r="U2847" i="5"/>
  <c r="U2848" i="5"/>
  <c r="U2849" i="5"/>
  <c r="U2850" i="5"/>
  <c r="U2851" i="5"/>
  <c r="U2852" i="5"/>
  <c r="U2853" i="5"/>
  <c r="U2854" i="5"/>
  <c r="U2855" i="5"/>
  <c r="U2856" i="5"/>
  <c r="U2857" i="5"/>
  <c r="U2858" i="5"/>
  <c r="U2859" i="5"/>
  <c r="U2860" i="5"/>
  <c r="U2861" i="5"/>
  <c r="U2862" i="5"/>
  <c r="U2863" i="5"/>
  <c r="U2864" i="5"/>
  <c r="U2865" i="5"/>
  <c r="U2866" i="5"/>
  <c r="U2867" i="5"/>
  <c r="U2868" i="5"/>
  <c r="U2869" i="5"/>
  <c r="U2870" i="5"/>
  <c r="U2871" i="5"/>
  <c r="U2872" i="5"/>
  <c r="U2873" i="5"/>
  <c r="U2874" i="5"/>
  <c r="U2875" i="5"/>
  <c r="U2876" i="5"/>
  <c r="U2877" i="5"/>
  <c r="U2878" i="5"/>
  <c r="U2879" i="5"/>
  <c r="U2880" i="5"/>
  <c r="U2881" i="5"/>
  <c r="U2882" i="5"/>
  <c r="U2883" i="5"/>
  <c r="U2884" i="5"/>
  <c r="U2885" i="5"/>
  <c r="U2886" i="5"/>
  <c r="U2887" i="5"/>
  <c r="U2888" i="5"/>
  <c r="U2889" i="5"/>
  <c r="U2890" i="5"/>
  <c r="U2891" i="5"/>
  <c r="U2892" i="5"/>
  <c r="U2893" i="5"/>
  <c r="U2894" i="5"/>
  <c r="U2895" i="5"/>
  <c r="U2896" i="5"/>
  <c r="U2897" i="5"/>
  <c r="U2898" i="5"/>
  <c r="U2899" i="5"/>
  <c r="U2900" i="5"/>
  <c r="U2901" i="5"/>
  <c r="U2902" i="5"/>
  <c r="U2903" i="5"/>
  <c r="U2904" i="5"/>
  <c r="U2905" i="5"/>
  <c r="U2906" i="5"/>
  <c r="U2907" i="5"/>
  <c r="U2908" i="5"/>
  <c r="U2909" i="5"/>
  <c r="U2910" i="5"/>
  <c r="U2911" i="5"/>
  <c r="U2912" i="5"/>
  <c r="U2913" i="5"/>
  <c r="U2914" i="5"/>
  <c r="U2915" i="5"/>
  <c r="U2916" i="5"/>
  <c r="U2917" i="5"/>
  <c r="U2918" i="5"/>
  <c r="U2919" i="5"/>
  <c r="U2920" i="5"/>
  <c r="U2921" i="5"/>
  <c r="U2922" i="5"/>
  <c r="U2923" i="5"/>
  <c r="U2924" i="5"/>
  <c r="U2925" i="5"/>
  <c r="U2926" i="5"/>
  <c r="U2927" i="5"/>
  <c r="U2928" i="5"/>
  <c r="U2929" i="5"/>
  <c r="U2930" i="5"/>
  <c r="U2931" i="5"/>
  <c r="U2932" i="5"/>
  <c r="U2933" i="5"/>
  <c r="U2934" i="5"/>
  <c r="U2935" i="5"/>
  <c r="U2936" i="5"/>
  <c r="U2937" i="5"/>
  <c r="U2938" i="5"/>
  <c r="U2939" i="5"/>
  <c r="U2940" i="5"/>
  <c r="U2941" i="5"/>
  <c r="U2942" i="5"/>
  <c r="U2943" i="5"/>
  <c r="U2944" i="5"/>
  <c r="U2945" i="5"/>
  <c r="U2946" i="5"/>
  <c r="U2947" i="5"/>
  <c r="U2948" i="5"/>
  <c r="U2949" i="5"/>
  <c r="U2950" i="5"/>
  <c r="U2951" i="5"/>
  <c r="U2952" i="5"/>
  <c r="U2953" i="5"/>
  <c r="U2954" i="5"/>
  <c r="U2955" i="5"/>
  <c r="U2956" i="5"/>
  <c r="U2957" i="5"/>
  <c r="U2958" i="5"/>
  <c r="U2959" i="5"/>
  <c r="U2960" i="5"/>
  <c r="U2961" i="5"/>
  <c r="U2962" i="5"/>
  <c r="U2963" i="5"/>
  <c r="U2964" i="5"/>
  <c r="U2965" i="5"/>
  <c r="U2966" i="5"/>
  <c r="U2967" i="5"/>
  <c r="U2968" i="5"/>
  <c r="U2969" i="5"/>
  <c r="U2970" i="5"/>
  <c r="U2971" i="5"/>
  <c r="U2972" i="5"/>
  <c r="U2973" i="5"/>
  <c r="U2974" i="5"/>
  <c r="U2975" i="5"/>
  <c r="U2976" i="5"/>
  <c r="U2977" i="5"/>
  <c r="U2978" i="5"/>
  <c r="U2979" i="5"/>
  <c r="U2980" i="5"/>
  <c r="U2981" i="5"/>
  <c r="U2982" i="5"/>
  <c r="U2983" i="5"/>
  <c r="U2984" i="5"/>
  <c r="U2985" i="5"/>
  <c r="U2986" i="5"/>
  <c r="U2987" i="5"/>
  <c r="U2988" i="5"/>
  <c r="U2989" i="5"/>
  <c r="U2990" i="5"/>
  <c r="U2991" i="5"/>
  <c r="U2992" i="5"/>
  <c r="U2993" i="5"/>
  <c r="U2994" i="5"/>
  <c r="U2995" i="5"/>
  <c r="U2996" i="5"/>
  <c r="U2997" i="5"/>
  <c r="U2998" i="5"/>
  <c r="U2999" i="5"/>
  <c r="U3000" i="5"/>
  <c r="U3001" i="5"/>
  <c r="U3002" i="5"/>
  <c r="U3003" i="5"/>
  <c r="U3004" i="5"/>
  <c r="U3005" i="5"/>
  <c r="U3006" i="5"/>
  <c r="U3007" i="5"/>
  <c r="U3008" i="5"/>
  <c r="U3009" i="5"/>
  <c r="U3010" i="5"/>
  <c r="U3011" i="5"/>
  <c r="U3012" i="5"/>
  <c r="U3013" i="5"/>
  <c r="U3014" i="5"/>
  <c r="U3015" i="5"/>
  <c r="U3016" i="5"/>
  <c r="U3017" i="5"/>
  <c r="U3018" i="5"/>
  <c r="U3019" i="5"/>
  <c r="U3020" i="5"/>
  <c r="U3021" i="5"/>
  <c r="U3022" i="5"/>
  <c r="U3023" i="5"/>
  <c r="U3024" i="5"/>
  <c r="U3025" i="5"/>
  <c r="U3026" i="5"/>
  <c r="U3027" i="5"/>
  <c r="U3028" i="5"/>
  <c r="U3029" i="5"/>
  <c r="U3030" i="5"/>
  <c r="U3031" i="5"/>
  <c r="U3032" i="5"/>
  <c r="U3033" i="5"/>
  <c r="U3034" i="5"/>
  <c r="U3035" i="5"/>
  <c r="U3036" i="5"/>
  <c r="U3037" i="5"/>
  <c r="U3038" i="5"/>
  <c r="U3039" i="5"/>
  <c r="U3040" i="5"/>
  <c r="U3041" i="5"/>
  <c r="U3042" i="5"/>
  <c r="U3043" i="5"/>
  <c r="U3044" i="5"/>
  <c r="U3045" i="5"/>
  <c r="U3046" i="5"/>
  <c r="U3047" i="5"/>
  <c r="U3048" i="5"/>
  <c r="U3049" i="5"/>
  <c r="U3050" i="5"/>
  <c r="U3051" i="5"/>
  <c r="U3052" i="5"/>
  <c r="U3053" i="5"/>
  <c r="U3054" i="5"/>
  <c r="U3055" i="5"/>
  <c r="U3056" i="5"/>
  <c r="U3057" i="5"/>
  <c r="U3058" i="5"/>
  <c r="U3059" i="5"/>
  <c r="U3060" i="5"/>
  <c r="U3061" i="5"/>
  <c r="U3062" i="5"/>
  <c r="U3063" i="5"/>
  <c r="U3064" i="5"/>
  <c r="U3065" i="5"/>
  <c r="U3066" i="5"/>
  <c r="U3067" i="5"/>
  <c r="U3068" i="5"/>
  <c r="U3069" i="5"/>
  <c r="U3070" i="5"/>
  <c r="U3071" i="5"/>
  <c r="U3072" i="5"/>
  <c r="U3073" i="5"/>
  <c r="U3074" i="5"/>
  <c r="U3075" i="5"/>
  <c r="U3076" i="5"/>
  <c r="U3077" i="5"/>
  <c r="U3078" i="5"/>
  <c r="U3079" i="5"/>
  <c r="U3080" i="5"/>
  <c r="U3081" i="5"/>
  <c r="U3082" i="5"/>
  <c r="U3083" i="5"/>
  <c r="U3084" i="5"/>
  <c r="U3085" i="5"/>
  <c r="U3086" i="5"/>
  <c r="U3087" i="5"/>
  <c r="U3088" i="5"/>
  <c r="U3089" i="5"/>
  <c r="U3090" i="5"/>
  <c r="U3091" i="5"/>
  <c r="U3092" i="5"/>
  <c r="U3093" i="5"/>
  <c r="U3094" i="5"/>
  <c r="U3095" i="5"/>
  <c r="U3096" i="5"/>
  <c r="U3097" i="5"/>
  <c r="U3098" i="5"/>
  <c r="U3099" i="5"/>
  <c r="U3100" i="5"/>
  <c r="U3101" i="5"/>
  <c r="U3102" i="5"/>
  <c r="U3103" i="5"/>
  <c r="U3104" i="5"/>
  <c r="U3105" i="5"/>
  <c r="U3106" i="5"/>
  <c r="U3107" i="5"/>
  <c r="U3108" i="5"/>
  <c r="U3109" i="5"/>
  <c r="U3110" i="5"/>
  <c r="U3111" i="5"/>
  <c r="U3112" i="5"/>
  <c r="U3113" i="5"/>
  <c r="U3114" i="5"/>
  <c r="U3115" i="5"/>
  <c r="U3116" i="5"/>
  <c r="U3117" i="5"/>
  <c r="U3118" i="5"/>
  <c r="U3119" i="5"/>
  <c r="U3120" i="5"/>
  <c r="U3121" i="5"/>
  <c r="U3122" i="5"/>
  <c r="U3123" i="5"/>
  <c r="U3124" i="5"/>
  <c r="U3125" i="5"/>
  <c r="U3126" i="5"/>
  <c r="U3127" i="5"/>
  <c r="U3128" i="5"/>
  <c r="U3129" i="5"/>
  <c r="U3130" i="5"/>
  <c r="U3131" i="5"/>
  <c r="U3132" i="5"/>
  <c r="U3133" i="5"/>
  <c r="U3134" i="5"/>
  <c r="U3135" i="5"/>
  <c r="U3136" i="5"/>
  <c r="U3137" i="5"/>
  <c r="U3138" i="5"/>
  <c r="U3139" i="5"/>
  <c r="U3140" i="5"/>
  <c r="U3141" i="5"/>
  <c r="U3142" i="5"/>
  <c r="U3143" i="5"/>
  <c r="U3144" i="5"/>
  <c r="U3145" i="5"/>
  <c r="U3146" i="5"/>
  <c r="U3147" i="5"/>
  <c r="U3148" i="5"/>
  <c r="U3149" i="5"/>
  <c r="U3150" i="5"/>
  <c r="U3151" i="5"/>
  <c r="U3152" i="5"/>
  <c r="U3153" i="5"/>
  <c r="U3154" i="5"/>
  <c r="U3155" i="5"/>
  <c r="U3156" i="5"/>
  <c r="U3157" i="5"/>
  <c r="U3158" i="5"/>
  <c r="U3159" i="5"/>
  <c r="U3160" i="5"/>
  <c r="U3161" i="5"/>
  <c r="U3162" i="5"/>
  <c r="U3163" i="5"/>
  <c r="U3164" i="5"/>
  <c r="U3165" i="5"/>
  <c r="U3166" i="5"/>
  <c r="U3167" i="5"/>
  <c r="U3168" i="5"/>
  <c r="U3169" i="5"/>
  <c r="U3170" i="5"/>
  <c r="U3171" i="5"/>
  <c r="U3172" i="5"/>
  <c r="U3173" i="5"/>
  <c r="U3174" i="5"/>
  <c r="U3175" i="5"/>
  <c r="U3176" i="5"/>
  <c r="U3177" i="5"/>
  <c r="U3178" i="5"/>
  <c r="U3179" i="5"/>
  <c r="U3180" i="5"/>
  <c r="U3181" i="5"/>
  <c r="U3182" i="5"/>
  <c r="U3183" i="5"/>
  <c r="U3184" i="5"/>
  <c r="U3185" i="5"/>
  <c r="U3186" i="5"/>
  <c r="U3187" i="5"/>
  <c r="U3188" i="5"/>
  <c r="U3189" i="5"/>
  <c r="U3190" i="5"/>
  <c r="U3191" i="5"/>
  <c r="U3192" i="5"/>
  <c r="U3193" i="5"/>
  <c r="U3194" i="5"/>
  <c r="U3195" i="5"/>
  <c r="U3196" i="5"/>
  <c r="U3197" i="5"/>
  <c r="U3198" i="5"/>
  <c r="U3199" i="5"/>
  <c r="U3200" i="5"/>
  <c r="U3201" i="5"/>
  <c r="U3202" i="5"/>
  <c r="U3203" i="5"/>
  <c r="U3204" i="5"/>
  <c r="U3205" i="5"/>
  <c r="U3206" i="5"/>
  <c r="U3207" i="5"/>
  <c r="U3208" i="5"/>
  <c r="U3209" i="5"/>
  <c r="U3210" i="5"/>
  <c r="U3211" i="5"/>
  <c r="U3212" i="5"/>
  <c r="U3213" i="5"/>
  <c r="U3214" i="5"/>
  <c r="U3215" i="5"/>
  <c r="U3216" i="5"/>
  <c r="U3217" i="5"/>
  <c r="U3218" i="5"/>
  <c r="U3219" i="5"/>
  <c r="U3220" i="5"/>
  <c r="U3221" i="5"/>
  <c r="U3222" i="5"/>
  <c r="U3223" i="5"/>
  <c r="U3224" i="5"/>
  <c r="U3225" i="5"/>
  <c r="U3226" i="5"/>
  <c r="U3227" i="5"/>
  <c r="U3228" i="5"/>
  <c r="U3229" i="5"/>
  <c r="U3230" i="5"/>
  <c r="U3231" i="5"/>
  <c r="U3232" i="5"/>
  <c r="U3233" i="5"/>
  <c r="U3234" i="5"/>
  <c r="U3235" i="5"/>
  <c r="U3236" i="5"/>
  <c r="U3237" i="5"/>
  <c r="U3238" i="5"/>
  <c r="U3239" i="5"/>
  <c r="U3240" i="5"/>
  <c r="U3241" i="5"/>
  <c r="U3242" i="5"/>
  <c r="U3243" i="5"/>
  <c r="U3244" i="5"/>
  <c r="U3245" i="5"/>
  <c r="U3246" i="5"/>
  <c r="U3247" i="5"/>
  <c r="U3248" i="5"/>
  <c r="U3249" i="5"/>
  <c r="U3250" i="5"/>
  <c r="U3251" i="5"/>
  <c r="U3252" i="5"/>
  <c r="U3253" i="5"/>
  <c r="U3254" i="5"/>
  <c r="U3255" i="5"/>
  <c r="U3256" i="5"/>
  <c r="U3257" i="5"/>
  <c r="U3258" i="5"/>
  <c r="U3259" i="5"/>
  <c r="U3260" i="5"/>
  <c r="U3261" i="5"/>
  <c r="U3262" i="5"/>
  <c r="U3263" i="5"/>
  <c r="U3264" i="5"/>
  <c r="U3265" i="5"/>
  <c r="U3266" i="5"/>
  <c r="U3267" i="5"/>
  <c r="U3268" i="5"/>
  <c r="U3269" i="5"/>
  <c r="U3270" i="5"/>
  <c r="U3271" i="5"/>
  <c r="U3272" i="5"/>
  <c r="U3273" i="5"/>
  <c r="U3274" i="5"/>
  <c r="U3275" i="5"/>
  <c r="U3276" i="5"/>
  <c r="U3277" i="5"/>
  <c r="U3278" i="5"/>
  <c r="U3279" i="5"/>
  <c r="U3280" i="5"/>
  <c r="U3281" i="5"/>
  <c r="U3282" i="5"/>
  <c r="U3283" i="5"/>
  <c r="U3284" i="5"/>
  <c r="U3285" i="5"/>
  <c r="U3286" i="5"/>
  <c r="U3287" i="5"/>
  <c r="U3288" i="5"/>
  <c r="U3289" i="5"/>
  <c r="U3290" i="5"/>
  <c r="U3291" i="5"/>
  <c r="U3292" i="5"/>
  <c r="U3293" i="5"/>
  <c r="U3294" i="5"/>
  <c r="U3295" i="5"/>
  <c r="U3296" i="5"/>
  <c r="U3297" i="5"/>
  <c r="U3298" i="5"/>
  <c r="U3299" i="5"/>
  <c r="U3300" i="5"/>
  <c r="U3301" i="5"/>
  <c r="U3302" i="5"/>
  <c r="U3303" i="5"/>
  <c r="U3304" i="5"/>
  <c r="U3305" i="5"/>
  <c r="U3306" i="5"/>
  <c r="U3307" i="5"/>
  <c r="U3308" i="5"/>
  <c r="U3309" i="5"/>
  <c r="U3310" i="5"/>
  <c r="U3311" i="5"/>
  <c r="U3312" i="5"/>
  <c r="U3313" i="5"/>
  <c r="U3314" i="5"/>
  <c r="U3315" i="5"/>
  <c r="U3316" i="5"/>
  <c r="U3317" i="5"/>
  <c r="U3318" i="5"/>
  <c r="U3319" i="5"/>
  <c r="U3320" i="5"/>
  <c r="U3321" i="5"/>
  <c r="U3322" i="5"/>
  <c r="U3323" i="5"/>
  <c r="U3324" i="5"/>
  <c r="U3325" i="5"/>
  <c r="U3326" i="5"/>
  <c r="U3327" i="5"/>
  <c r="U3328" i="5"/>
  <c r="U3329" i="5"/>
  <c r="U3330" i="5"/>
  <c r="U3331" i="5"/>
  <c r="U3332" i="5"/>
  <c r="U3333" i="5"/>
  <c r="U3334" i="5"/>
  <c r="U3335" i="5"/>
  <c r="U3336" i="5"/>
  <c r="U3337" i="5"/>
  <c r="U3338" i="5"/>
  <c r="U3339" i="5"/>
  <c r="U3340" i="5"/>
  <c r="U3341" i="5"/>
  <c r="U3342" i="5"/>
  <c r="U3343" i="5"/>
  <c r="U3344" i="5"/>
  <c r="U3345" i="5"/>
  <c r="U3346" i="5"/>
  <c r="U3347" i="5"/>
  <c r="U3348" i="5"/>
  <c r="U3349" i="5"/>
  <c r="U3350" i="5"/>
  <c r="U3351" i="5"/>
  <c r="U3352" i="5"/>
  <c r="U3353" i="5"/>
  <c r="U3354" i="5"/>
  <c r="U3355" i="5"/>
  <c r="U3356" i="5"/>
  <c r="U3357" i="5"/>
  <c r="U3358" i="5"/>
  <c r="U3359" i="5"/>
  <c r="U3360" i="5"/>
  <c r="U3361" i="5"/>
  <c r="U3362" i="5"/>
  <c r="U3363" i="5"/>
  <c r="U3364" i="5"/>
  <c r="U3365" i="5"/>
  <c r="U3366" i="5"/>
  <c r="U3367" i="5"/>
  <c r="U3368" i="5"/>
  <c r="U3369" i="5"/>
  <c r="U3370" i="5"/>
  <c r="U3371" i="5"/>
  <c r="U3372" i="5"/>
  <c r="U3373" i="5"/>
  <c r="U3374" i="5"/>
  <c r="U3375" i="5"/>
  <c r="U3376" i="5"/>
  <c r="U3377" i="5"/>
  <c r="U3378" i="5"/>
  <c r="U3379" i="5"/>
  <c r="U3380" i="5"/>
  <c r="U3381" i="5"/>
  <c r="U3382" i="5"/>
  <c r="U3383" i="5"/>
  <c r="U3384" i="5"/>
  <c r="U3385" i="5"/>
  <c r="U3386" i="5"/>
  <c r="U3387" i="5"/>
  <c r="U3388" i="5"/>
  <c r="U3389" i="5"/>
  <c r="U3390" i="5"/>
  <c r="U3391" i="5"/>
  <c r="U3392" i="5"/>
  <c r="U3393" i="5"/>
  <c r="U3394" i="5"/>
  <c r="U3395" i="5"/>
  <c r="U3396" i="5"/>
  <c r="U3397" i="5"/>
  <c r="U3398" i="5"/>
  <c r="U3399" i="5"/>
  <c r="U3400" i="5"/>
  <c r="U3401" i="5"/>
  <c r="U3402" i="5"/>
  <c r="U3403" i="5"/>
  <c r="U3404" i="5"/>
  <c r="U3405" i="5"/>
  <c r="U3406" i="5"/>
  <c r="U3407" i="5"/>
  <c r="U3408" i="5"/>
  <c r="U3409" i="5"/>
  <c r="U3410" i="5"/>
  <c r="U3411" i="5"/>
  <c r="U3412" i="5"/>
  <c r="U3413" i="5"/>
  <c r="U3414" i="5"/>
  <c r="U3415" i="5"/>
  <c r="U3416" i="5"/>
  <c r="U3417" i="5"/>
  <c r="U3418" i="5"/>
  <c r="U3419" i="5"/>
  <c r="U3420" i="5"/>
  <c r="U3421" i="5"/>
  <c r="U3422" i="5"/>
  <c r="U3423" i="5"/>
  <c r="U3424" i="5"/>
  <c r="U3425" i="5"/>
  <c r="U3426" i="5"/>
  <c r="U3427" i="5"/>
  <c r="U3428" i="5"/>
  <c r="U3429" i="5"/>
  <c r="U3430" i="5"/>
  <c r="U3431" i="5"/>
  <c r="U3432" i="5"/>
  <c r="U3433" i="5"/>
  <c r="U3434" i="5"/>
  <c r="U3435" i="5"/>
  <c r="U3436" i="5"/>
  <c r="U3437" i="5"/>
  <c r="U3438" i="5"/>
  <c r="U3439" i="5"/>
  <c r="U3440" i="5"/>
  <c r="U3441" i="5"/>
  <c r="U3442" i="5"/>
  <c r="U3443" i="5"/>
  <c r="U3444" i="5"/>
  <c r="U3445" i="5"/>
  <c r="U3446" i="5"/>
  <c r="U3447" i="5"/>
  <c r="U3448" i="5"/>
  <c r="U3449" i="5"/>
  <c r="U3450" i="5"/>
  <c r="U3451" i="5"/>
  <c r="U3452" i="5"/>
  <c r="U3453" i="5"/>
  <c r="U3454" i="5"/>
  <c r="U3455" i="5"/>
  <c r="U3456" i="5"/>
  <c r="U3457" i="5"/>
  <c r="U3458" i="5"/>
  <c r="U3459" i="5"/>
  <c r="U3460" i="5"/>
  <c r="U3461" i="5"/>
  <c r="U3462" i="5"/>
  <c r="U3463" i="5"/>
  <c r="U3464" i="5"/>
  <c r="U3465" i="5"/>
  <c r="U3466" i="5"/>
  <c r="U3467" i="5"/>
  <c r="U3468" i="5"/>
  <c r="U3469" i="5"/>
  <c r="U3470" i="5"/>
  <c r="U3471" i="5"/>
  <c r="U3472" i="5"/>
  <c r="U3473" i="5"/>
  <c r="U3474" i="5"/>
  <c r="U3475" i="5"/>
  <c r="U3476" i="5"/>
  <c r="U3477" i="5"/>
  <c r="U3478" i="5"/>
  <c r="U3479" i="5"/>
  <c r="U3480" i="5"/>
  <c r="U3481" i="5"/>
  <c r="U3482" i="5"/>
  <c r="U3483" i="5"/>
  <c r="U3484" i="5"/>
  <c r="U3485" i="5"/>
  <c r="U3486" i="5"/>
  <c r="U3487" i="5"/>
  <c r="U3488" i="5"/>
  <c r="U3489" i="5"/>
  <c r="U3490" i="5"/>
  <c r="U3491" i="5"/>
  <c r="U3492" i="5"/>
  <c r="U3493" i="5"/>
  <c r="U3494" i="5"/>
  <c r="U3495" i="5"/>
  <c r="U3496" i="5"/>
  <c r="U3497" i="5"/>
  <c r="U3498" i="5"/>
  <c r="U3499" i="5"/>
  <c r="U3500" i="5"/>
  <c r="U3501" i="5"/>
  <c r="U3502" i="5"/>
  <c r="U3503" i="5"/>
  <c r="U3504" i="5"/>
  <c r="U3505" i="5"/>
  <c r="U3506" i="5"/>
  <c r="U3507" i="5"/>
  <c r="U3508" i="5"/>
  <c r="U3509" i="5"/>
  <c r="U3510" i="5"/>
  <c r="U3511" i="5"/>
  <c r="U3512" i="5"/>
  <c r="U3513" i="5"/>
  <c r="U3514" i="5"/>
  <c r="U3515" i="5"/>
  <c r="U3516" i="5"/>
  <c r="U3517" i="5"/>
  <c r="U3518" i="5"/>
  <c r="U3519" i="5"/>
  <c r="U3520" i="5"/>
  <c r="U3521" i="5"/>
  <c r="U3522" i="5"/>
  <c r="U3523" i="5"/>
  <c r="U3524" i="5"/>
  <c r="U3525" i="5"/>
  <c r="U3526" i="5"/>
  <c r="U3527" i="5"/>
  <c r="U3528" i="5"/>
  <c r="U3529" i="5"/>
  <c r="U3530" i="5"/>
  <c r="U3531" i="5"/>
  <c r="U3532" i="5"/>
  <c r="U3533" i="5"/>
  <c r="U3534" i="5"/>
  <c r="U3535" i="5"/>
  <c r="U3536" i="5"/>
  <c r="U3537" i="5"/>
  <c r="U3538" i="5"/>
  <c r="U3539" i="5"/>
  <c r="U3540" i="5"/>
  <c r="U3541" i="5"/>
  <c r="U3542" i="5"/>
  <c r="U3543" i="5"/>
  <c r="U3544" i="5"/>
  <c r="U3545" i="5"/>
  <c r="U3546" i="5"/>
  <c r="U3547" i="5"/>
  <c r="U3548" i="5"/>
  <c r="U3549" i="5"/>
  <c r="U3550" i="5"/>
  <c r="U3551" i="5"/>
  <c r="U3552" i="5"/>
  <c r="U3553" i="5"/>
  <c r="U3554" i="5"/>
  <c r="U3555" i="5"/>
  <c r="U3556" i="5"/>
  <c r="U3557" i="5"/>
  <c r="U3558" i="5"/>
  <c r="U3559" i="5"/>
  <c r="U3560" i="5"/>
  <c r="U3561" i="5"/>
  <c r="U3562" i="5"/>
  <c r="U3563" i="5"/>
  <c r="U3564" i="5"/>
  <c r="U3565" i="5"/>
  <c r="U3566" i="5"/>
  <c r="U3567" i="5"/>
  <c r="U3568" i="5"/>
  <c r="U3569" i="5"/>
  <c r="U3570" i="5"/>
  <c r="U3571" i="5"/>
  <c r="U3572" i="5"/>
  <c r="U3573" i="5"/>
  <c r="U3574" i="5"/>
  <c r="U3575" i="5"/>
  <c r="U3576" i="5"/>
  <c r="U3577" i="5"/>
  <c r="U3578" i="5"/>
  <c r="U3579" i="5"/>
  <c r="U3580" i="5"/>
  <c r="U3581" i="5"/>
  <c r="U3582" i="5"/>
  <c r="U3583" i="5"/>
  <c r="U3584" i="5"/>
  <c r="U3585" i="5"/>
  <c r="U3586" i="5"/>
  <c r="U3587" i="5"/>
  <c r="U3588" i="5"/>
  <c r="U3589" i="5"/>
  <c r="U3590" i="5"/>
  <c r="U3591" i="5"/>
  <c r="U3592" i="5"/>
  <c r="U3593" i="5"/>
  <c r="U3594" i="5"/>
  <c r="U3595" i="5"/>
  <c r="U3596" i="5"/>
  <c r="U3597" i="5"/>
  <c r="U3598" i="5"/>
  <c r="U3599" i="5"/>
  <c r="U3600" i="5"/>
  <c r="U3601" i="5"/>
  <c r="U3602" i="5"/>
  <c r="U3603" i="5"/>
  <c r="U3604" i="5"/>
  <c r="U3605" i="5"/>
  <c r="U3606" i="5"/>
  <c r="U3607" i="5"/>
  <c r="U3608" i="5"/>
  <c r="U3609" i="5"/>
  <c r="U3610" i="5"/>
  <c r="U3611" i="5"/>
  <c r="U3612" i="5"/>
  <c r="U3613" i="5"/>
  <c r="U3614" i="5"/>
  <c r="U3615" i="5"/>
  <c r="U3616" i="5"/>
  <c r="U3617" i="5"/>
  <c r="U3618" i="5"/>
  <c r="U3619" i="5"/>
  <c r="U3620" i="5"/>
  <c r="U3621" i="5"/>
  <c r="U3622" i="5"/>
  <c r="U3623" i="5"/>
  <c r="U3624" i="5"/>
  <c r="U3625" i="5"/>
  <c r="U3626" i="5"/>
  <c r="U3627" i="5"/>
  <c r="U3628" i="5"/>
  <c r="U3629" i="5"/>
  <c r="U3630" i="5"/>
  <c r="U3631" i="5"/>
  <c r="U3632" i="5"/>
  <c r="U3633" i="5"/>
  <c r="U3634" i="5"/>
  <c r="U3635" i="5"/>
  <c r="U3636" i="5"/>
  <c r="U3637" i="5"/>
  <c r="U3638" i="5"/>
  <c r="U3639" i="5"/>
  <c r="U3640" i="5"/>
  <c r="U3641" i="5"/>
  <c r="U3642" i="5"/>
  <c r="U3643" i="5"/>
  <c r="U3644" i="5"/>
  <c r="U3645" i="5"/>
  <c r="U3646" i="5"/>
  <c r="U3647" i="5"/>
  <c r="U3648" i="5"/>
  <c r="U3649" i="5"/>
  <c r="U3650" i="5"/>
  <c r="U3651" i="5"/>
  <c r="U3652" i="5"/>
  <c r="U3653" i="5"/>
  <c r="U3654" i="5"/>
  <c r="U3655" i="5"/>
  <c r="U3656" i="5"/>
  <c r="U3657" i="5"/>
  <c r="U3658" i="5"/>
  <c r="U3659" i="5"/>
  <c r="U3660" i="5"/>
  <c r="U3661" i="5"/>
  <c r="U3662" i="5"/>
  <c r="U3663" i="5"/>
  <c r="U3664" i="5"/>
  <c r="U3665" i="5"/>
  <c r="U3666" i="5"/>
  <c r="U3667" i="5"/>
  <c r="U3668" i="5"/>
  <c r="U3669" i="5"/>
  <c r="U3670" i="5"/>
  <c r="U3671" i="5"/>
  <c r="U3672" i="5"/>
  <c r="U3673" i="5"/>
  <c r="U3674" i="5"/>
  <c r="U3675" i="5"/>
  <c r="U3676" i="5"/>
  <c r="U3677" i="5"/>
  <c r="U3678" i="5"/>
  <c r="U3679" i="5"/>
  <c r="U3680" i="5"/>
  <c r="U3681" i="5"/>
  <c r="U3682" i="5"/>
  <c r="U3683" i="5"/>
  <c r="U3684" i="5"/>
  <c r="U3685" i="5"/>
  <c r="U3686" i="5"/>
  <c r="U3687" i="5"/>
  <c r="U3688" i="5"/>
  <c r="U3689" i="5"/>
  <c r="U3690" i="5"/>
  <c r="U3691" i="5"/>
  <c r="U3692" i="5"/>
  <c r="U3693" i="5"/>
  <c r="U3694" i="5"/>
  <c r="U3695" i="5"/>
  <c r="U3696" i="5"/>
  <c r="U3697" i="5"/>
  <c r="U3698" i="5"/>
  <c r="U3699" i="5"/>
  <c r="U3700" i="5"/>
  <c r="U3701" i="5"/>
  <c r="U3702" i="5"/>
  <c r="U3703" i="5"/>
  <c r="U3704" i="5"/>
  <c r="U3705" i="5"/>
  <c r="U3706" i="5"/>
  <c r="U3707" i="5"/>
  <c r="U3708" i="5"/>
  <c r="U3709" i="5"/>
  <c r="U3710" i="5"/>
  <c r="U3711" i="5"/>
  <c r="U3712" i="5"/>
  <c r="U3713" i="5"/>
  <c r="U3714" i="5"/>
  <c r="U3715" i="5"/>
  <c r="U3716" i="5"/>
  <c r="U3717" i="5"/>
  <c r="U3718" i="5"/>
  <c r="U3719" i="5"/>
  <c r="U3720" i="5"/>
  <c r="U3721" i="5"/>
  <c r="U3722" i="5"/>
  <c r="U3723" i="5"/>
  <c r="U3724" i="5"/>
  <c r="U3725" i="5"/>
  <c r="U3726" i="5"/>
  <c r="U3727" i="5"/>
  <c r="U3728" i="5"/>
  <c r="U3729" i="5"/>
  <c r="U3730" i="5"/>
  <c r="U3731" i="5"/>
  <c r="U3732" i="5"/>
  <c r="U3733" i="5"/>
  <c r="U3734" i="5"/>
  <c r="U3735" i="5"/>
  <c r="U3736" i="5"/>
  <c r="U3737" i="5"/>
  <c r="U3738" i="5"/>
  <c r="U3739" i="5"/>
  <c r="U3740" i="5"/>
  <c r="U3741" i="5"/>
  <c r="U3742" i="5"/>
  <c r="U3743" i="5"/>
  <c r="U3744" i="5"/>
  <c r="U3745" i="5"/>
  <c r="U3746" i="5"/>
  <c r="U3747" i="5"/>
  <c r="U3748" i="5"/>
  <c r="U3749" i="5"/>
  <c r="U3750" i="5"/>
  <c r="U3751" i="5"/>
  <c r="U3752" i="5"/>
  <c r="U3753" i="5"/>
  <c r="U3754" i="5"/>
  <c r="U3755" i="5"/>
  <c r="U3756" i="5"/>
  <c r="U3757" i="5"/>
  <c r="U3758" i="5"/>
  <c r="U3759" i="5"/>
  <c r="U3760" i="5"/>
  <c r="U3761" i="5"/>
  <c r="U3762" i="5"/>
  <c r="U3763" i="5"/>
  <c r="U3764" i="5"/>
  <c r="U3765" i="5"/>
  <c r="U3766" i="5"/>
  <c r="U3767" i="5"/>
  <c r="U3768" i="5"/>
  <c r="U3769" i="5"/>
  <c r="U3770" i="5"/>
  <c r="U3771" i="5"/>
  <c r="U3772" i="5"/>
  <c r="U3773" i="5"/>
  <c r="U3774" i="5"/>
  <c r="U3775" i="5"/>
  <c r="U3776" i="5"/>
  <c r="U3777" i="5"/>
  <c r="U3778" i="5"/>
  <c r="U3779" i="5"/>
  <c r="U3780" i="5"/>
  <c r="U3781" i="5"/>
  <c r="U3782" i="5"/>
  <c r="U3783" i="5"/>
  <c r="U3784" i="5"/>
  <c r="U3785" i="5"/>
  <c r="U3786" i="5"/>
  <c r="U3787" i="5"/>
  <c r="U3788" i="5"/>
  <c r="U3789" i="5"/>
  <c r="U3790" i="5"/>
  <c r="U3791" i="5"/>
  <c r="U3792" i="5"/>
  <c r="U3793" i="5"/>
  <c r="U3794" i="5"/>
  <c r="U3795" i="5"/>
  <c r="U3796" i="5"/>
  <c r="U3797" i="5"/>
  <c r="U3798" i="5"/>
  <c r="U3799" i="5"/>
  <c r="U3800" i="5"/>
  <c r="U3801" i="5"/>
  <c r="U3802" i="5"/>
  <c r="U3803" i="5"/>
  <c r="U3804" i="5"/>
  <c r="U3805" i="5"/>
  <c r="U3806" i="5"/>
  <c r="U3807" i="5"/>
  <c r="U3808" i="5"/>
  <c r="U3809" i="5"/>
  <c r="U3810" i="5"/>
  <c r="U3811" i="5"/>
  <c r="U3812" i="5"/>
  <c r="U3813" i="5"/>
  <c r="U3814" i="5"/>
  <c r="U3815" i="5"/>
  <c r="U3816" i="5"/>
  <c r="U3817" i="5"/>
  <c r="U3818" i="5"/>
  <c r="U3819" i="5"/>
  <c r="U3820" i="5"/>
  <c r="U3821" i="5"/>
  <c r="U3822" i="5"/>
  <c r="U3823" i="5"/>
  <c r="U3824" i="5"/>
  <c r="U3825" i="5"/>
  <c r="U3826" i="5"/>
  <c r="U3827" i="5"/>
  <c r="U3828" i="5"/>
  <c r="U3829" i="5"/>
  <c r="U3830" i="5"/>
  <c r="U3831" i="5"/>
  <c r="U3832" i="5"/>
  <c r="U3833" i="5"/>
  <c r="U3834" i="5"/>
  <c r="U3835" i="5"/>
  <c r="U3836" i="5"/>
  <c r="U3837" i="5"/>
  <c r="U3838" i="5"/>
  <c r="U3839" i="5"/>
  <c r="U3840" i="5"/>
  <c r="U3841" i="5"/>
  <c r="U3842" i="5"/>
  <c r="U3843" i="5"/>
  <c r="U3844" i="5"/>
  <c r="U3845" i="5"/>
  <c r="U3846" i="5"/>
  <c r="U3847" i="5"/>
  <c r="U3848" i="5"/>
  <c r="U3849" i="5"/>
  <c r="U3850" i="5"/>
  <c r="U3851" i="5"/>
  <c r="U3852" i="5"/>
  <c r="U3853" i="5"/>
  <c r="U3854" i="5"/>
  <c r="U3855" i="5"/>
  <c r="U3856" i="5"/>
  <c r="U3857" i="5"/>
  <c r="U3858" i="5"/>
  <c r="U3859" i="5"/>
  <c r="U3860" i="5"/>
  <c r="U3861" i="5"/>
  <c r="U3862" i="5"/>
  <c r="U3863" i="5"/>
  <c r="U3864" i="5"/>
  <c r="U3865" i="5"/>
  <c r="U3866" i="5"/>
  <c r="U3867" i="5"/>
  <c r="U3868" i="5"/>
  <c r="U3869" i="5"/>
  <c r="U3870" i="5"/>
  <c r="U3871" i="5"/>
  <c r="U3872" i="5"/>
  <c r="U3873" i="5"/>
  <c r="U3874" i="5"/>
  <c r="U3875" i="5"/>
  <c r="U3876" i="5"/>
  <c r="U3877" i="5"/>
  <c r="U3878" i="5"/>
  <c r="U3879" i="5"/>
  <c r="U3880" i="5"/>
  <c r="U3881" i="5"/>
  <c r="U3882" i="5"/>
  <c r="U3883" i="5"/>
  <c r="U3884" i="5"/>
  <c r="U3885" i="5"/>
  <c r="U3886" i="5"/>
  <c r="U3887" i="5"/>
  <c r="U3888" i="5"/>
  <c r="U3889" i="5"/>
  <c r="U3890" i="5"/>
  <c r="U3891" i="5"/>
  <c r="U3892" i="5"/>
  <c r="U3893" i="5"/>
  <c r="U3894" i="5"/>
  <c r="U3895" i="5"/>
  <c r="U3896" i="5"/>
  <c r="U3897" i="5"/>
  <c r="U3898" i="5"/>
  <c r="U3899" i="5"/>
  <c r="U3900" i="5"/>
  <c r="U3901" i="5"/>
  <c r="U3902" i="5"/>
  <c r="U3903" i="5"/>
  <c r="U3904" i="5"/>
  <c r="U3905" i="5"/>
  <c r="U3906" i="5"/>
  <c r="U3907" i="5"/>
  <c r="U3908" i="5"/>
  <c r="U3909" i="5"/>
  <c r="U3910" i="5"/>
  <c r="U3911" i="5"/>
  <c r="U3912" i="5"/>
  <c r="U3913" i="5"/>
  <c r="U3914" i="5"/>
  <c r="U3915" i="5"/>
  <c r="U3916" i="5"/>
  <c r="U3917" i="5"/>
  <c r="U3918" i="5"/>
  <c r="U3919" i="5"/>
  <c r="U3920" i="5"/>
  <c r="U3921" i="5"/>
  <c r="U3922" i="5"/>
  <c r="U3923" i="5"/>
  <c r="U3924" i="5"/>
  <c r="U3925" i="5"/>
  <c r="U3926" i="5"/>
  <c r="U3927" i="5"/>
  <c r="U3928" i="5"/>
  <c r="U3929" i="5"/>
  <c r="U3930" i="5"/>
  <c r="U3931" i="5"/>
  <c r="U3932" i="5"/>
  <c r="U3933" i="5"/>
  <c r="U3934" i="5"/>
  <c r="U3935" i="5"/>
  <c r="U3936" i="5"/>
  <c r="U3937" i="5"/>
  <c r="U3938" i="5"/>
  <c r="U3939" i="5"/>
  <c r="U3940" i="5"/>
  <c r="U3941" i="5"/>
  <c r="U3942" i="5"/>
  <c r="U3943" i="5"/>
  <c r="U3944" i="5"/>
  <c r="U3945" i="5"/>
  <c r="U3946" i="5"/>
  <c r="U3947" i="5"/>
  <c r="U3948" i="5"/>
  <c r="U3949" i="5"/>
  <c r="U3950" i="5"/>
  <c r="U3951" i="5"/>
  <c r="U3952" i="5"/>
  <c r="U3953" i="5"/>
  <c r="U3954" i="5"/>
  <c r="U3955" i="5"/>
  <c r="U3956" i="5"/>
  <c r="U3957" i="5"/>
  <c r="U3958" i="5"/>
  <c r="U3959" i="5"/>
  <c r="U3960" i="5"/>
  <c r="U3961" i="5"/>
  <c r="U3962" i="5"/>
  <c r="U3963" i="5"/>
  <c r="U3964" i="5"/>
  <c r="U3965" i="5"/>
  <c r="U3966" i="5"/>
  <c r="U3967" i="5"/>
  <c r="U3968" i="5"/>
  <c r="U3969" i="5"/>
  <c r="U3970" i="5"/>
  <c r="U3971" i="5"/>
  <c r="U3972" i="5"/>
  <c r="U3973" i="5"/>
  <c r="U3974" i="5"/>
  <c r="U3975" i="5"/>
  <c r="U3976" i="5"/>
  <c r="U3977" i="5"/>
  <c r="U3978" i="5"/>
  <c r="U3979" i="5"/>
  <c r="U3980" i="5"/>
  <c r="U3981" i="5"/>
  <c r="U3982" i="5"/>
  <c r="U3983" i="5"/>
  <c r="U3984" i="5"/>
  <c r="U3985" i="5"/>
  <c r="U3986" i="5"/>
  <c r="U3987" i="5"/>
  <c r="U3988" i="5"/>
  <c r="U3989" i="5"/>
  <c r="U3990" i="5"/>
  <c r="U3991" i="5"/>
  <c r="U3992" i="5"/>
  <c r="U3993" i="5"/>
  <c r="U3994" i="5"/>
  <c r="U3995" i="5"/>
  <c r="U3996" i="5"/>
  <c r="U3997" i="5"/>
  <c r="U3998" i="5"/>
  <c r="U3999" i="5"/>
  <c r="U4000" i="5"/>
  <c r="U4001" i="5"/>
  <c r="U4002" i="5"/>
  <c r="U4003" i="5"/>
  <c r="U4004" i="5"/>
  <c r="U4005" i="5"/>
  <c r="U4006" i="5"/>
  <c r="U4007" i="5"/>
  <c r="U4008" i="5"/>
  <c r="U4009" i="5"/>
  <c r="U4010" i="5"/>
  <c r="U4011" i="5"/>
  <c r="U4012" i="5"/>
  <c r="U4013" i="5"/>
  <c r="U4014" i="5"/>
  <c r="U4015" i="5"/>
  <c r="U4016" i="5"/>
  <c r="U4017" i="5"/>
  <c r="U4018" i="5"/>
  <c r="U4019" i="5"/>
  <c r="U4020" i="5"/>
  <c r="U4021" i="5"/>
  <c r="U4022" i="5"/>
  <c r="U4023" i="5"/>
  <c r="U4024" i="5"/>
  <c r="U4025" i="5"/>
  <c r="U4026" i="5"/>
  <c r="U4027" i="5"/>
  <c r="U4028" i="5"/>
  <c r="U4029" i="5"/>
  <c r="U4030" i="5"/>
  <c r="U4031" i="5"/>
  <c r="U4032" i="5"/>
  <c r="U4033" i="5"/>
  <c r="U4034" i="5"/>
  <c r="U4035" i="5"/>
  <c r="U4036" i="5"/>
  <c r="U4037" i="5"/>
  <c r="U4038" i="5"/>
  <c r="U4039" i="5"/>
  <c r="U4040" i="5"/>
  <c r="U4041" i="5"/>
  <c r="U4042" i="5"/>
  <c r="U4043" i="5"/>
  <c r="U4044" i="5"/>
  <c r="U4045" i="5"/>
  <c r="U4046" i="5"/>
  <c r="U4047" i="5"/>
  <c r="U4048" i="5"/>
  <c r="U4049" i="5"/>
  <c r="U4050" i="5"/>
  <c r="U4051" i="5"/>
  <c r="U4052" i="5"/>
  <c r="U4053" i="5"/>
  <c r="U4054" i="5"/>
  <c r="U4055" i="5"/>
  <c r="U4056" i="5"/>
  <c r="U4057" i="5"/>
  <c r="U4058" i="5"/>
  <c r="U4059" i="5"/>
  <c r="U4060" i="5"/>
  <c r="U4061" i="5"/>
  <c r="U4062" i="5"/>
  <c r="U4063" i="5"/>
  <c r="U4064" i="5"/>
  <c r="U4065" i="5"/>
  <c r="U4066" i="5"/>
  <c r="U4067" i="5"/>
  <c r="U4068" i="5"/>
  <c r="U4069" i="5"/>
  <c r="U4070" i="5"/>
  <c r="U4071" i="5"/>
  <c r="U4072" i="5"/>
  <c r="U4073" i="5"/>
  <c r="U4074" i="5"/>
  <c r="U4075" i="5"/>
  <c r="U4076" i="5"/>
  <c r="U4077" i="5"/>
  <c r="U4078" i="5"/>
  <c r="U4079" i="5"/>
  <c r="U4080" i="5"/>
  <c r="U4081" i="5"/>
  <c r="U4082" i="5"/>
  <c r="U4083" i="5"/>
  <c r="U4084" i="5"/>
  <c r="U4085" i="5"/>
  <c r="U4086" i="5"/>
  <c r="U4087" i="5"/>
  <c r="U4088" i="5"/>
  <c r="U4089" i="5"/>
  <c r="U4090" i="5"/>
  <c r="U4091" i="5"/>
  <c r="U4092" i="5"/>
  <c r="U4093" i="5"/>
  <c r="U4094" i="5"/>
  <c r="U4095" i="5"/>
  <c r="U4096" i="5"/>
  <c r="U4097" i="5"/>
  <c r="U4098" i="5"/>
  <c r="U4099" i="5"/>
  <c r="U4100" i="5"/>
  <c r="U4101" i="5"/>
  <c r="U4102" i="5"/>
  <c r="U4103" i="5"/>
  <c r="U4104" i="5"/>
  <c r="U4105" i="5"/>
  <c r="U4106" i="5"/>
  <c r="U4107" i="5"/>
  <c r="U4108" i="5"/>
  <c r="U4109" i="5"/>
  <c r="U4110" i="5"/>
  <c r="U4111" i="5"/>
  <c r="U4112" i="5"/>
  <c r="U4113" i="5"/>
  <c r="U4114" i="5"/>
  <c r="U4115" i="5"/>
  <c r="U4116" i="5"/>
  <c r="U4117" i="5"/>
  <c r="U4118" i="5"/>
  <c r="U4119" i="5"/>
  <c r="U4120" i="5"/>
  <c r="U4121" i="5"/>
  <c r="U4122" i="5"/>
  <c r="U4123" i="5"/>
  <c r="U4124" i="5"/>
  <c r="U4125" i="5"/>
  <c r="U4126" i="5"/>
  <c r="U4127" i="5"/>
  <c r="U4128" i="5"/>
  <c r="U4129" i="5"/>
  <c r="U4130" i="5"/>
  <c r="U4131" i="5"/>
  <c r="U4132" i="5"/>
  <c r="U4133" i="5"/>
  <c r="U4134" i="5"/>
  <c r="U4135" i="5"/>
  <c r="U4136" i="5"/>
  <c r="U4137" i="5"/>
  <c r="U4138" i="5"/>
  <c r="U4139" i="5"/>
  <c r="U4140" i="5"/>
  <c r="U4141" i="5"/>
  <c r="U4142" i="5"/>
  <c r="U4143" i="5"/>
  <c r="U4144" i="5"/>
  <c r="U4145" i="5"/>
  <c r="U4146" i="5"/>
  <c r="U4147" i="5"/>
  <c r="U4148" i="5"/>
  <c r="U4149" i="5"/>
  <c r="U4150" i="5"/>
  <c r="U4151" i="5"/>
  <c r="U4152" i="5"/>
  <c r="U4153" i="5"/>
  <c r="U4154" i="5"/>
  <c r="U4155" i="5"/>
  <c r="U4156" i="5"/>
  <c r="U4157" i="5"/>
  <c r="U4158" i="5"/>
  <c r="U4159" i="5"/>
  <c r="U4160" i="5"/>
  <c r="U4161" i="5"/>
  <c r="U4162" i="5"/>
  <c r="U4163" i="5"/>
  <c r="U4164" i="5"/>
  <c r="U4165" i="5"/>
  <c r="U4166" i="5"/>
  <c r="U4167" i="5"/>
  <c r="U4168" i="5"/>
  <c r="U4169" i="5"/>
  <c r="U4170" i="5"/>
  <c r="U4171" i="5"/>
  <c r="U4172" i="5"/>
  <c r="U4173" i="5"/>
  <c r="U4174" i="5"/>
  <c r="U4175" i="5"/>
  <c r="U4176" i="5"/>
  <c r="U4177" i="5"/>
  <c r="U4178" i="5"/>
  <c r="U4179" i="5"/>
  <c r="U4180" i="5"/>
  <c r="U4181" i="5"/>
  <c r="U4182" i="5"/>
  <c r="U4183" i="5"/>
  <c r="U4184" i="5"/>
  <c r="U4185" i="5"/>
  <c r="U4186" i="5"/>
  <c r="U4187" i="5"/>
  <c r="U4188" i="5"/>
  <c r="U4189" i="5"/>
  <c r="U4190" i="5"/>
  <c r="U4191" i="5"/>
  <c r="U4192" i="5"/>
  <c r="U4193" i="5"/>
  <c r="U4194" i="5"/>
  <c r="U4195" i="5"/>
  <c r="U4196" i="5"/>
  <c r="U4197" i="5"/>
  <c r="U4198" i="5"/>
  <c r="U4199" i="5"/>
  <c r="U4200" i="5"/>
  <c r="U4201" i="5"/>
  <c r="U4202" i="5"/>
  <c r="U4203" i="5"/>
  <c r="U4204" i="5"/>
  <c r="U4205" i="5"/>
  <c r="U4206" i="5"/>
  <c r="U4207" i="5"/>
  <c r="U4208" i="5"/>
  <c r="U4209" i="5"/>
  <c r="U4210" i="5"/>
  <c r="U4211" i="5"/>
  <c r="U4212" i="5"/>
  <c r="U4213" i="5"/>
  <c r="U4214" i="5"/>
  <c r="U4215" i="5"/>
  <c r="U4216" i="5"/>
  <c r="U4217" i="5"/>
  <c r="U4218" i="5"/>
  <c r="U4219" i="5"/>
  <c r="U4220" i="5"/>
  <c r="U4221" i="5"/>
  <c r="U4222" i="5"/>
  <c r="U4223" i="5"/>
  <c r="U4224" i="5"/>
  <c r="U4225" i="5"/>
  <c r="U4226" i="5"/>
  <c r="U4227" i="5"/>
  <c r="U4228" i="5"/>
  <c r="U4229" i="5"/>
  <c r="U4230" i="5"/>
  <c r="U4231" i="5"/>
  <c r="U4232" i="5"/>
  <c r="U4233" i="5"/>
  <c r="U4234" i="5"/>
  <c r="U4235" i="5"/>
  <c r="U4236" i="5"/>
  <c r="U4237" i="5"/>
  <c r="U4238" i="5"/>
  <c r="U4239" i="5"/>
  <c r="U4240" i="5"/>
  <c r="U4241" i="5"/>
  <c r="U4242" i="5"/>
  <c r="U4243" i="5"/>
  <c r="U4244" i="5"/>
  <c r="U4245" i="5"/>
  <c r="U4246" i="5"/>
  <c r="U4247" i="5"/>
  <c r="U4248" i="5"/>
  <c r="U4249" i="5"/>
  <c r="U4250" i="5"/>
  <c r="U4251" i="5"/>
  <c r="U4252" i="5"/>
  <c r="U4253" i="5"/>
  <c r="U4254" i="5"/>
  <c r="U4255" i="5"/>
  <c r="U4256" i="5"/>
  <c r="U4257" i="5"/>
  <c r="U4258" i="5"/>
  <c r="U4259" i="5"/>
  <c r="U4260" i="5"/>
  <c r="U4261" i="5"/>
  <c r="U4262" i="5"/>
  <c r="U4263" i="5"/>
  <c r="U4264" i="5"/>
  <c r="U4265" i="5"/>
  <c r="U4266" i="5"/>
  <c r="U4267" i="5"/>
  <c r="U4268" i="5"/>
  <c r="U4269" i="5"/>
  <c r="U4270" i="5"/>
  <c r="U4271" i="5"/>
  <c r="U4272" i="5"/>
  <c r="U4273" i="5"/>
  <c r="U4274" i="5"/>
  <c r="U4275" i="5"/>
  <c r="U4276" i="5"/>
  <c r="U4277" i="5"/>
  <c r="U4278" i="5"/>
  <c r="U4279" i="5"/>
  <c r="U4280" i="5"/>
  <c r="U4281" i="5"/>
  <c r="U4282" i="5"/>
  <c r="U4283" i="5"/>
  <c r="U4284" i="5"/>
  <c r="U4285" i="5"/>
  <c r="U4286" i="5"/>
  <c r="U4287" i="5"/>
  <c r="U4288" i="5"/>
  <c r="U4289" i="5"/>
  <c r="U4290" i="5"/>
  <c r="U4291" i="5"/>
  <c r="U4292" i="5"/>
  <c r="U4293" i="5"/>
  <c r="U4294" i="5"/>
  <c r="U4295" i="5"/>
  <c r="U4296" i="5"/>
  <c r="U4297" i="5"/>
  <c r="U4298" i="5"/>
  <c r="U4299" i="5"/>
  <c r="U4300" i="5"/>
  <c r="U4301" i="5"/>
  <c r="U4302" i="5"/>
  <c r="U4303" i="5"/>
  <c r="U4304" i="5"/>
  <c r="U4305" i="5"/>
  <c r="U4306" i="5"/>
  <c r="U4307" i="5"/>
  <c r="U4308" i="5"/>
  <c r="U4309" i="5"/>
  <c r="U4310" i="5"/>
  <c r="U4311" i="5"/>
  <c r="U4312" i="5"/>
  <c r="U4313" i="5"/>
  <c r="U4314" i="5"/>
  <c r="U4315" i="5"/>
  <c r="U4316" i="5"/>
  <c r="U4317" i="5"/>
  <c r="U4318" i="5"/>
  <c r="U4319" i="5"/>
  <c r="U4320" i="5"/>
  <c r="U4321" i="5"/>
  <c r="U4322" i="5"/>
  <c r="U4323" i="5"/>
  <c r="U4324" i="5"/>
  <c r="U4325" i="5"/>
  <c r="U4326" i="5"/>
  <c r="U4327" i="5"/>
  <c r="U4328" i="5"/>
  <c r="U4329" i="5"/>
  <c r="U4330" i="5"/>
  <c r="U4331" i="5"/>
  <c r="U4332" i="5"/>
  <c r="U4333" i="5"/>
  <c r="U4334" i="5"/>
  <c r="U4335" i="5"/>
  <c r="U4336" i="5"/>
  <c r="U4337" i="5"/>
  <c r="U4338" i="5"/>
  <c r="U4339" i="5"/>
  <c r="U4340" i="5"/>
  <c r="U4341" i="5"/>
  <c r="U4342" i="5"/>
  <c r="U4343" i="5"/>
  <c r="U4344" i="5"/>
  <c r="U4345" i="5"/>
  <c r="U4346" i="5"/>
  <c r="U4347" i="5"/>
  <c r="U4348" i="5"/>
  <c r="U4349" i="5"/>
  <c r="U4350" i="5"/>
  <c r="U4351" i="5"/>
  <c r="U4352" i="5"/>
  <c r="U4353" i="5"/>
  <c r="U4354" i="5"/>
  <c r="U4355" i="5"/>
  <c r="U4356" i="5"/>
  <c r="U4357" i="5"/>
  <c r="U4358" i="5"/>
  <c r="U4359" i="5"/>
  <c r="U4360" i="5"/>
  <c r="U4361" i="5"/>
  <c r="U4362" i="5"/>
  <c r="U4363" i="5"/>
  <c r="U4364" i="5"/>
  <c r="U4365" i="5"/>
  <c r="U4366" i="5"/>
  <c r="U4367" i="5"/>
  <c r="U4368" i="5"/>
  <c r="U4369" i="5"/>
  <c r="U4370" i="5"/>
  <c r="U4371" i="5"/>
  <c r="U4372" i="5"/>
  <c r="U4373" i="5"/>
  <c r="U4374" i="5"/>
  <c r="U4375" i="5"/>
  <c r="U4376" i="5"/>
  <c r="U4377" i="5"/>
  <c r="U4378" i="5"/>
  <c r="U4379" i="5"/>
  <c r="U4380" i="5"/>
  <c r="U4381" i="5"/>
  <c r="U4382" i="5"/>
  <c r="U4383" i="5"/>
  <c r="U4384" i="5"/>
  <c r="U4385" i="5"/>
  <c r="U4386" i="5"/>
  <c r="U4387" i="5"/>
  <c r="U4388" i="5"/>
  <c r="U4389" i="5"/>
  <c r="U4390" i="5"/>
  <c r="U4391" i="5"/>
  <c r="U4392" i="5"/>
  <c r="U4393" i="5"/>
  <c r="U4394" i="5"/>
  <c r="U4395" i="5"/>
  <c r="U4396" i="5"/>
  <c r="U4397" i="5"/>
  <c r="U4398" i="5"/>
  <c r="U4399" i="5"/>
  <c r="U4400" i="5"/>
  <c r="U4401" i="5"/>
  <c r="U4402" i="5"/>
  <c r="U4403" i="5"/>
  <c r="U4404" i="5"/>
  <c r="U4405" i="5"/>
  <c r="U4406" i="5"/>
  <c r="U4407" i="5"/>
  <c r="U4408" i="5"/>
  <c r="U4409" i="5"/>
  <c r="U4410" i="5"/>
  <c r="U4411" i="5"/>
  <c r="U4412" i="5"/>
  <c r="U4413" i="5"/>
  <c r="U4414" i="5"/>
  <c r="U4415" i="5"/>
  <c r="U4416" i="5"/>
  <c r="U4417" i="5"/>
  <c r="U4418" i="5"/>
  <c r="U4419" i="5"/>
  <c r="U4420" i="5"/>
  <c r="U4421" i="5"/>
  <c r="U4422" i="5"/>
  <c r="U4423" i="5"/>
  <c r="U4424" i="5"/>
  <c r="U4425" i="5"/>
  <c r="U4426" i="5"/>
  <c r="U4427" i="5"/>
  <c r="U4428" i="5"/>
  <c r="U4429" i="5"/>
  <c r="U4430" i="5"/>
  <c r="U4431" i="5"/>
  <c r="U4432" i="5"/>
  <c r="U4433" i="5"/>
  <c r="U4434" i="5"/>
  <c r="U4435" i="5"/>
  <c r="U4436" i="5"/>
  <c r="U4437" i="5"/>
  <c r="U4438" i="5"/>
  <c r="U4439" i="5"/>
  <c r="U4440" i="5"/>
  <c r="U4441" i="5"/>
  <c r="U4442" i="5"/>
  <c r="U4443" i="5"/>
  <c r="U4444" i="5"/>
  <c r="U4445" i="5"/>
  <c r="U4446" i="5"/>
  <c r="U4447" i="5"/>
  <c r="U4448" i="5"/>
  <c r="U4449" i="5"/>
  <c r="U4450" i="5"/>
  <c r="U4451" i="5"/>
  <c r="U4452" i="5"/>
  <c r="U4453" i="5"/>
  <c r="U4454" i="5"/>
  <c r="U4455" i="5"/>
  <c r="U4456" i="5"/>
  <c r="U4457" i="5"/>
  <c r="U4458" i="5"/>
  <c r="U4459" i="5"/>
  <c r="U4460" i="5"/>
  <c r="U4461" i="5"/>
  <c r="U4462" i="5"/>
  <c r="U4463" i="5"/>
  <c r="U4464" i="5"/>
  <c r="U4465" i="5"/>
  <c r="U4466" i="5"/>
  <c r="U4467" i="5"/>
  <c r="U4468" i="5"/>
  <c r="U4469" i="5"/>
  <c r="U4470" i="5"/>
  <c r="U4471" i="5"/>
  <c r="U4472" i="5"/>
  <c r="U4473" i="5"/>
  <c r="U4474" i="5"/>
  <c r="U4475" i="5"/>
  <c r="U4476" i="5"/>
  <c r="U4477" i="5"/>
  <c r="U4478" i="5"/>
  <c r="U4479" i="5"/>
  <c r="U4480" i="5"/>
  <c r="U4481" i="5"/>
  <c r="U4482" i="5"/>
  <c r="U4483" i="5"/>
  <c r="U4484" i="5"/>
  <c r="U4485" i="5"/>
  <c r="U4486" i="5"/>
  <c r="U4487" i="5"/>
  <c r="U4488" i="5"/>
  <c r="U4489" i="5"/>
  <c r="U4490" i="5"/>
  <c r="U4491" i="5"/>
  <c r="U4492" i="5"/>
  <c r="U4493" i="5"/>
  <c r="U4494" i="5"/>
  <c r="U4495" i="5"/>
  <c r="U4496" i="5"/>
  <c r="U4497" i="5"/>
  <c r="U4498" i="5"/>
  <c r="U4499" i="5"/>
  <c r="U4500" i="5"/>
  <c r="U4501" i="5"/>
  <c r="U4502" i="5"/>
  <c r="U4503" i="5"/>
  <c r="U4504" i="5"/>
  <c r="U4505" i="5"/>
  <c r="U4506" i="5"/>
  <c r="U4507" i="5"/>
  <c r="U4508" i="5"/>
  <c r="U4509" i="5"/>
  <c r="U4510" i="5"/>
  <c r="U4511" i="5"/>
  <c r="U4512" i="5"/>
  <c r="U4513" i="5"/>
  <c r="U4514" i="5"/>
  <c r="U4515" i="5"/>
  <c r="U4516" i="5"/>
  <c r="U4517" i="5"/>
  <c r="U4518" i="5"/>
  <c r="U4519" i="5"/>
  <c r="U4520" i="5"/>
  <c r="U4521" i="5"/>
  <c r="U4522" i="5"/>
  <c r="U4523" i="5"/>
  <c r="U4524" i="5"/>
  <c r="U4525" i="5"/>
  <c r="U4526" i="5"/>
  <c r="U4527" i="5"/>
  <c r="U4528" i="5"/>
  <c r="U4529" i="5"/>
  <c r="U4530" i="5"/>
  <c r="U4531" i="5"/>
  <c r="U4532" i="5"/>
  <c r="U4533" i="5"/>
  <c r="U4534" i="5"/>
  <c r="U4535" i="5"/>
  <c r="U4536" i="5"/>
  <c r="U4537" i="5"/>
  <c r="U4538" i="5"/>
  <c r="U4539" i="5"/>
  <c r="U4540" i="5"/>
  <c r="U4541" i="5"/>
  <c r="U4542" i="5"/>
  <c r="U4543" i="5"/>
  <c r="U4544" i="5"/>
  <c r="U4545" i="5"/>
  <c r="U4546" i="5"/>
  <c r="U4547" i="5"/>
  <c r="U4548" i="5"/>
  <c r="U4549" i="5"/>
  <c r="U4550" i="5"/>
  <c r="U4551" i="5"/>
  <c r="U4552" i="5"/>
  <c r="U4553" i="5"/>
  <c r="U4554" i="5"/>
  <c r="U4555" i="5"/>
  <c r="U4556" i="5"/>
  <c r="U4557" i="5"/>
  <c r="U4558" i="5"/>
  <c r="U4559" i="5"/>
  <c r="U4560" i="5"/>
  <c r="U4561" i="5"/>
  <c r="U4562" i="5"/>
  <c r="U4563" i="5"/>
  <c r="U4564" i="5"/>
  <c r="U4565" i="5"/>
  <c r="U4566" i="5"/>
  <c r="U4567" i="5"/>
  <c r="U4568" i="5"/>
  <c r="U4569" i="5"/>
  <c r="U4570" i="5"/>
  <c r="U4571" i="5"/>
  <c r="U4572" i="5"/>
  <c r="U4573" i="5"/>
  <c r="U4574" i="5"/>
  <c r="U4575" i="5"/>
  <c r="U4576" i="5"/>
  <c r="U4577" i="5"/>
  <c r="U4578" i="5"/>
  <c r="U4579" i="5"/>
  <c r="U4580" i="5"/>
  <c r="U4581" i="5"/>
  <c r="U4582" i="5"/>
  <c r="U4583" i="5"/>
  <c r="U4584" i="5"/>
  <c r="U4585" i="5"/>
  <c r="U4586" i="5"/>
  <c r="U4587" i="5"/>
  <c r="U4588" i="5"/>
  <c r="U4589" i="5"/>
  <c r="U4590" i="5"/>
  <c r="U4591" i="5"/>
  <c r="U4592" i="5"/>
  <c r="U4593" i="5"/>
  <c r="U4594" i="5"/>
  <c r="U4595" i="5"/>
  <c r="U4596" i="5"/>
  <c r="U4597" i="5"/>
  <c r="U4598" i="5"/>
  <c r="U4599" i="5"/>
  <c r="U4600" i="5"/>
  <c r="U4601" i="5"/>
  <c r="U4602" i="5"/>
  <c r="U4603" i="5"/>
  <c r="U4604" i="5"/>
  <c r="U4605" i="5"/>
  <c r="U4606" i="5"/>
  <c r="U4607" i="5"/>
  <c r="U4608" i="5"/>
  <c r="U4609" i="5"/>
  <c r="U4610" i="5"/>
  <c r="U4611" i="5"/>
  <c r="U4612" i="5"/>
  <c r="U4613" i="5"/>
  <c r="U4614" i="5"/>
  <c r="U4615" i="5"/>
  <c r="U4616" i="5"/>
  <c r="U4617" i="5"/>
  <c r="U4618" i="5"/>
  <c r="U4619" i="5"/>
  <c r="U4620" i="5"/>
  <c r="U4621" i="5"/>
  <c r="U4622" i="5"/>
  <c r="U4623" i="5"/>
  <c r="U4624" i="5"/>
  <c r="U4625" i="5"/>
  <c r="U4626" i="5"/>
  <c r="U4627" i="5"/>
  <c r="U4628" i="5"/>
  <c r="U4629" i="5"/>
  <c r="U4630" i="5"/>
  <c r="U4631" i="5"/>
  <c r="U4632" i="5"/>
  <c r="U4633" i="5"/>
  <c r="U4634" i="5"/>
  <c r="U4635" i="5"/>
  <c r="U4636" i="5"/>
  <c r="U4637" i="5"/>
  <c r="U4638" i="5"/>
  <c r="U4639" i="5"/>
  <c r="U4640" i="5"/>
  <c r="U4641" i="5"/>
  <c r="U4642" i="5"/>
  <c r="U4643" i="5"/>
  <c r="U4644" i="5"/>
  <c r="U4645" i="5"/>
  <c r="U4646" i="5"/>
  <c r="U4647" i="5"/>
  <c r="U4648" i="5"/>
  <c r="U4649" i="5"/>
  <c r="U4650" i="5"/>
  <c r="U4651" i="5"/>
  <c r="U4652" i="5"/>
  <c r="U4653" i="5"/>
  <c r="U4654" i="5"/>
  <c r="U4655" i="5"/>
  <c r="U4656" i="5"/>
  <c r="U4657" i="5"/>
  <c r="U4658" i="5"/>
  <c r="U4659" i="5"/>
  <c r="U4660" i="5"/>
  <c r="U4661" i="5"/>
  <c r="U4662" i="5"/>
  <c r="U4663" i="5"/>
  <c r="U4664" i="5"/>
  <c r="U4665" i="5"/>
  <c r="U4666" i="5"/>
  <c r="U4667" i="5"/>
  <c r="U4668" i="5"/>
  <c r="U4669" i="5"/>
  <c r="U4670" i="5"/>
  <c r="U4671" i="5"/>
  <c r="U4672" i="5"/>
  <c r="U4673" i="5"/>
  <c r="U4674" i="5"/>
  <c r="U4675" i="5"/>
  <c r="U4676" i="5"/>
  <c r="U4677" i="5"/>
  <c r="U4678" i="5"/>
  <c r="U4679" i="5"/>
  <c r="U4680" i="5"/>
  <c r="U4681" i="5"/>
  <c r="U4682" i="5"/>
  <c r="U4683" i="5"/>
  <c r="U4684" i="5"/>
  <c r="U4685" i="5"/>
  <c r="U4686" i="5"/>
  <c r="U4687" i="5"/>
  <c r="U4688" i="5"/>
  <c r="U4689" i="5"/>
  <c r="U4690" i="5"/>
  <c r="U4691" i="5"/>
  <c r="U4692" i="5"/>
  <c r="U4693" i="5"/>
  <c r="U4694" i="5"/>
  <c r="U4695" i="5"/>
  <c r="U4696" i="5"/>
  <c r="U4697" i="5"/>
  <c r="U4698" i="5"/>
  <c r="U4699" i="5"/>
  <c r="U4700" i="5"/>
  <c r="U4701" i="5"/>
  <c r="U4702" i="5"/>
  <c r="U4703" i="5"/>
  <c r="U4704" i="5"/>
  <c r="U4705" i="5"/>
  <c r="U4706" i="5"/>
  <c r="U4707" i="5"/>
  <c r="U4708" i="5"/>
  <c r="U4709" i="5"/>
  <c r="U4710" i="5"/>
  <c r="U4711" i="5"/>
  <c r="U4712" i="5"/>
  <c r="U4713" i="5"/>
  <c r="U4714" i="5"/>
  <c r="U4715" i="5"/>
  <c r="U4716" i="5"/>
  <c r="U4717" i="5"/>
  <c r="U4718" i="5"/>
  <c r="U4719" i="5"/>
  <c r="U4720" i="5"/>
  <c r="U4721" i="5"/>
  <c r="U4722" i="5"/>
  <c r="U4723" i="5"/>
  <c r="U4724" i="5"/>
  <c r="U4725" i="5"/>
  <c r="U4726" i="5"/>
  <c r="U4727" i="5"/>
  <c r="U4728" i="5"/>
  <c r="U4729" i="5"/>
  <c r="U4730" i="5"/>
  <c r="U4731" i="5"/>
  <c r="U4732" i="5"/>
  <c r="U4733" i="5"/>
  <c r="U4734" i="5"/>
  <c r="U4735" i="5"/>
  <c r="U4736" i="5"/>
  <c r="U4737" i="5"/>
  <c r="U4738" i="5"/>
  <c r="U4739" i="5"/>
  <c r="U4740" i="5"/>
  <c r="U4741" i="5"/>
  <c r="U4742" i="5"/>
  <c r="U4743" i="5"/>
  <c r="U4744" i="5"/>
  <c r="U4745" i="5"/>
  <c r="U4746" i="5"/>
  <c r="U4747" i="5"/>
  <c r="U4748" i="5"/>
  <c r="U4749" i="5"/>
  <c r="U4750" i="5"/>
  <c r="U4751" i="5"/>
  <c r="U4752" i="5"/>
  <c r="U4753" i="5"/>
  <c r="U4754" i="5"/>
  <c r="U4755" i="5"/>
  <c r="U4756" i="5"/>
  <c r="U4757" i="5"/>
  <c r="U4758" i="5"/>
  <c r="U4759" i="5"/>
  <c r="U4760" i="5"/>
  <c r="U4761" i="5"/>
  <c r="U4762" i="5"/>
  <c r="U4763" i="5"/>
  <c r="U4764" i="5"/>
  <c r="U4765" i="5"/>
  <c r="U4766" i="5"/>
  <c r="U4767" i="5"/>
  <c r="U4768" i="5"/>
  <c r="U4769" i="5"/>
  <c r="U4770" i="5"/>
  <c r="U4771" i="5"/>
  <c r="U4772" i="5"/>
  <c r="U4773" i="5"/>
  <c r="U4774" i="5"/>
  <c r="U4775" i="5"/>
  <c r="U4776" i="5"/>
  <c r="U4777" i="5"/>
  <c r="U4778" i="5"/>
  <c r="U4779" i="5"/>
  <c r="U4780" i="5"/>
  <c r="U4781" i="5"/>
  <c r="J3" i="4"/>
  <c r="T3" i="5" a="1"/>
  <c r="T3" i="5" s="1"/>
  <c r="T4" i="5" a="1"/>
  <c r="T4" i="5" s="1"/>
  <c r="T5" i="5" a="1"/>
  <c r="T5" i="5" s="1"/>
  <c r="T6" i="5" a="1"/>
  <c r="T6" i="5" s="1"/>
  <c r="T7" i="5" a="1"/>
  <c r="T7" i="5" s="1"/>
  <c r="T8" i="5" a="1"/>
  <c r="T8" i="5" s="1"/>
  <c r="T9" i="5" a="1"/>
  <c r="T9" i="5" s="1"/>
  <c r="T10" i="5" a="1"/>
  <c r="T10" i="5" s="1"/>
  <c r="T11" i="5" a="1"/>
  <c r="T11" i="5" s="1"/>
  <c r="T12" i="5" a="1"/>
  <c r="T12" i="5" s="1"/>
  <c r="T13" i="5" a="1"/>
  <c r="T13" i="5" s="1"/>
  <c r="T14" i="5" a="1"/>
  <c r="T14" i="5" s="1"/>
  <c r="T15" i="5" a="1"/>
  <c r="T15" i="5" s="1"/>
  <c r="T16" i="5" a="1"/>
  <c r="T16" i="5" s="1"/>
  <c r="T17" i="5" a="1"/>
  <c r="T17" i="5" s="1"/>
  <c r="T18" i="5" a="1"/>
  <c r="T18" i="5" s="1"/>
  <c r="T19" i="5" a="1"/>
  <c r="T19" i="5" s="1"/>
  <c r="T20" i="5" a="1"/>
  <c r="T20" i="5" s="1"/>
  <c r="T21" i="5" a="1"/>
  <c r="T21" i="5" s="1"/>
  <c r="T22" i="5" a="1"/>
  <c r="T22" i="5" s="1"/>
  <c r="T23" i="5" a="1"/>
  <c r="T23" i="5" s="1"/>
  <c r="T24" i="5" a="1"/>
  <c r="T24" i="5" s="1"/>
  <c r="T25" i="5" a="1"/>
  <c r="T25" i="5" s="1"/>
  <c r="T26" i="5" a="1"/>
  <c r="T26" i="5" s="1"/>
  <c r="T27" i="5" a="1"/>
  <c r="T27" i="5" s="1"/>
  <c r="T28" i="5" a="1"/>
  <c r="T28" i="5" s="1"/>
  <c r="T29" i="5" a="1"/>
  <c r="T29" i="5" s="1"/>
  <c r="T30" i="5" a="1"/>
  <c r="T30" i="5" s="1"/>
  <c r="T31" i="5" a="1"/>
  <c r="T31" i="5" s="1"/>
  <c r="T32" i="5" a="1"/>
  <c r="T32" i="5" s="1"/>
  <c r="T33" i="5" a="1"/>
  <c r="T33" i="5" s="1"/>
  <c r="T34" i="5" a="1"/>
  <c r="T34" i="5" s="1"/>
  <c r="T35" i="5" a="1"/>
  <c r="T35" i="5" s="1"/>
  <c r="T36" i="5" a="1"/>
  <c r="T36" i="5" s="1"/>
  <c r="T37" i="5" a="1"/>
  <c r="T37" i="5" s="1"/>
  <c r="T38" i="5" a="1"/>
  <c r="T38" i="5" s="1"/>
  <c r="T39" i="5" a="1"/>
  <c r="T39" i="5" s="1"/>
  <c r="T40" i="5" a="1"/>
  <c r="T40" i="5" s="1"/>
  <c r="T41" i="5" a="1"/>
  <c r="T41" i="5" s="1"/>
  <c r="T42" i="5" a="1"/>
  <c r="T42" i="5" s="1"/>
  <c r="T43" i="5" a="1"/>
  <c r="T43" i="5" s="1"/>
  <c r="T44" i="5" a="1"/>
  <c r="T44" i="5" s="1"/>
  <c r="T45" i="5" a="1"/>
  <c r="T45" i="5" s="1"/>
  <c r="T46" i="5" a="1"/>
  <c r="T46" i="5" s="1"/>
  <c r="T47" i="5" a="1"/>
  <c r="T47" i="5" s="1"/>
  <c r="T48" i="5" a="1"/>
  <c r="T48" i="5" s="1"/>
  <c r="T49" i="5" a="1"/>
  <c r="T49" i="5" s="1"/>
  <c r="T50" i="5" a="1"/>
  <c r="T50" i="5" s="1"/>
  <c r="T51" i="5" a="1"/>
  <c r="T51" i="5" s="1"/>
  <c r="T52" i="5" a="1"/>
  <c r="T52" i="5" s="1"/>
  <c r="T53" i="5" a="1"/>
  <c r="T53" i="5" s="1"/>
  <c r="T54" i="5" a="1"/>
  <c r="T54" i="5" s="1"/>
  <c r="T55" i="5" a="1"/>
  <c r="T55" i="5" s="1"/>
  <c r="T56" i="5" a="1"/>
  <c r="T56" i="5" s="1"/>
  <c r="T57" i="5" a="1"/>
  <c r="T57" i="5" s="1"/>
  <c r="T58" i="5" a="1"/>
  <c r="T58" i="5" s="1"/>
  <c r="T59" i="5" a="1"/>
  <c r="T59" i="5" s="1"/>
  <c r="T60" i="5" a="1"/>
  <c r="T60" i="5" s="1"/>
  <c r="T61" i="5" a="1"/>
  <c r="T61" i="5" s="1"/>
  <c r="T62" i="5" a="1"/>
  <c r="T62" i="5" s="1"/>
  <c r="T63" i="5" a="1"/>
  <c r="T63" i="5" s="1"/>
  <c r="T64" i="5" a="1"/>
  <c r="T64" i="5" s="1"/>
  <c r="T65" i="5" a="1"/>
  <c r="T65" i="5" s="1"/>
  <c r="T66" i="5" a="1"/>
  <c r="T66" i="5" s="1"/>
  <c r="T67" i="5" a="1"/>
  <c r="T67" i="5" s="1"/>
  <c r="T68" i="5" a="1"/>
  <c r="T68" i="5" s="1"/>
  <c r="T69" i="5" a="1"/>
  <c r="T69" i="5" s="1"/>
  <c r="T70" i="5" a="1"/>
  <c r="T70" i="5" s="1"/>
  <c r="T71" i="5" a="1"/>
  <c r="T71" i="5" s="1"/>
  <c r="T72" i="5" a="1"/>
  <c r="T72" i="5" s="1"/>
  <c r="T73" i="5" a="1"/>
  <c r="T73" i="5" s="1"/>
  <c r="T74" i="5" a="1"/>
  <c r="T74" i="5" s="1"/>
  <c r="T75" i="5" a="1"/>
  <c r="T75" i="5" s="1"/>
  <c r="T76" i="5" a="1"/>
  <c r="T76" i="5" s="1"/>
  <c r="T77" i="5" a="1"/>
  <c r="T77" i="5" s="1"/>
  <c r="T78" i="5" a="1"/>
  <c r="T78" i="5" s="1"/>
  <c r="T79" i="5" a="1"/>
  <c r="T79" i="5" s="1"/>
  <c r="T80" i="5" a="1"/>
  <c r="T80" i="5" s="1"/>
  <c r="T81" i="5" a="1"/>
  <c r="T81" i="5" s="1"/>
  <c r="T82" i="5" a="1"/>
  <c r="T82" i="5" s="1"/>
  <c r="T83" i="5" a="1"/>
  <c r="T83" i="5" s="1"/>
  <c r="T84" i="5" a="1"/>
  <c r="T84" i="5" s="1"/>
  <c r="T85" i="5" a="1"/>
  <c r="T85" i="5" s="1"/>
  <c r="T86" i="5" a="1"/>
  <c r="T86" i="5" s="1"/>
  <c r="T87" i="5" a="1"/>
  <c r="T87" i="5" s="1"/>
  <c r="T88" i="5" a="1"/>
  <c r="T88" i="5" s="1"/>
  <c r="T89" i="5" a="1"/>
  <c r="T89" i="5" s="1"/>
  <c r="T90" i="5" a="1"/>
  <c r="T90" i="5" s="1"/>
  <c r="T91" i="5" a="1"/>
  <c r="T91" i="5" s="1"/>
  <c r="T92" i="5" a="1"/>
  <c r="T92" i="5" s="1"/>
  <c r="T93" i="5" a="1"/>
  <c r="T93" i="5" s="1"/>
  <c r="T94" i="5" a="1"/>
  <c r="T94" i="5" s="1"/>
  <c r="T95" i="5" a="1"/>
  <c r="T95" i="5" s="1"/>
  <c r="T96" i="5" a="1"/>
  <c r="T96" i="5" s="1"/>
  <c r="T97" i="5" a="1"/>
  <c r="T97" i="5" s="1"/>
  <c r="T98" i="5" a="1"/>
  <c r="T98" i="5" s="1"/>
  <c r="T99" i="5" a="1"/>
  <c r="T99" i="5" s="1"/>
  <c r="T100" i="5" a="1"/>
  <c r="T100" i="5" s="1"/>
  <c r="T101" i="5" a="1"/>
  <c r="T101" i="5" s="1"/>
  <c r="T102" i="5" a="1"/>
  <c r="T102" i="5" s="1"/>
  <c r="T103" i="5" a="1"/>
  <c r="T103" i="5" s="1"/>
  <c r="T104" i="5" a="1"/>
  <c r="T104" i="5" s="1"/>
  <c r="T105" i="5" a="1"/>
  <c r="T105" i="5" s="1"/>
  <c r="T106" i="5" a="1"/>
  <c r="T106" i="5" s="1"/>
  <c r="T107" i="5" a="1"/>
  <c r="T107" i="5" s="1"/>
  <c r="T108" i="5" a="1"/>
  <c r="T108" i="5" s="1"/>
  <c r="T109" i="5" a="1"/>
  <c r="T109" i="5" s="1"/>
  <c r="T110" i="5" a="1"/>
  <c r="T110" i="5" s="1"/>
  <c r="T111" i="5" a="1"/>
  <c r="T111" i="5" s="1"/>
  <c r="T112" i="5" a="1"/>
  <c r="T112" i="5" s="1"/>
  <c r="T113" i="5" a="1"/>
  <c r="T113" i="5" s="1"/>
  <c r="T114" i="5" a="1"/>
  <c r="T114" i="5" s="1"/>
  <c r="T115" i="5" a="1"/>
  <c r="T115" i="5" s="1"/>
  <c r="T116" i="5" a="1"/>
  <c r="T116" i="5" s="1"/>
  <c r="T117" i="5" a="1"/>
  <c r="T117" i="5" s="1"/>
  <c r="T118" i="5" a="1"/>
  <c r="T118" i="5" s="1"/>
  <c r="T119" i="5" a="1"/>
  <c r="T119" i="5" s="1"/>
  <c r="T120" i="5" a="1"/>
  <c r="T120" i="5" s="1"/>
  <c r="T121" i="5" a="1"/>
  <c r="T121" i="5" s="1"/>
  <c r="T122" i="5" a="1"/>
  <c r="T122" i="5" s="1"/>
  <c r="T123" i="5" a="1"/>
  <c r="T123" i="5" s="1"/>
  <c r="T124" i="5" a="1"/>
  <c r="T124" i="5" s="1"/>
  <c r="T125" i="5" a="1"/>
  <c r="T125" i="5" s="1"/>
  <c r="T126" i="5" a="1"/>
  <c r="T126" i="5" s="1"/>
  <c r="T127" i="5" a="1"/>
  <c r="T127" i="5" s="1"/>
  <c r="T128" i="5" a="1"/>
  <c r="T128" i="5" s="1"/>
  <c r="T129" i="5" a="1"/>
  <c r="T129" i="5" s="1"/>
  <c r="T130" i="5" a="1"/>
  <c r="T130" i="5" s="1"/>
  <c r="T131" i="5" a="1"/>
  <c r="T131" i="5" s="1"/>
  <c r="T132" i="5" a="1"/>
  <c r="T132" i="5" s="1"/>
  <c r="T133" i="5" a="1"/>
  <c r="T133" i="5" s="1"/>
  <c r="T134" i="5" a="1"/>
  <c r="T134" i="5" s="1"/>
  <c r="T135" i="5" a="1"/>
  <c r="T135" i="5" s="1"/>
  <c r="T136" i="5" a="1"/>
  <c r="T136" i="5" s="1"/>
  <c r="T137" i="5" a="1"/>
  <c r="T137" i="5" s="1"/>
  <c r="T138" i="5" a="1"/>
  <c r="T138" i="5" s="1"/>
  <c r="T139" i="5" a="1"/>
  <c r="T139" i="5" s="1"/>
  <c r="T140" i="5" a="1"/>
  <c r="T140" i="5" s="1"/>
  <c r="T141" i="5" a="1"/>
  <c r="T141" i="5" s="1"/>
  <c r="T142" i="5" a="1"/>
  <c r="T142" i="5" s="1"/>
  <c r="T143" i="5" a="1"/>
  <c r="T143" i="5" s="1"/>
  <c r="T144" i="5" a="1"/>
  <c r="T144" i="5" s="1"/>
  <c r="T145" i="5" a="1"/>
  <c r="T145" i="5" s="1"/>
  <c r="T146" i="5" a="1"/>
  <c r="T146" i="5" s="1"/>
  <c r="T147" i="5" a="1"/>
  <c r="T147" i="5" s="1"/>
  <c r="T148" i="5" a="1"/>
  <c r="T148" i="5" s="1"/>
  <c r="T149" i="5" a="1"/>
  <c r="T149" i="5" s="1"/>
  <c r="T150" i="5" a="1"/>
  <c r="T150" i="5" s="1"/>
  <c r="T151" i="5" a="1"/>
  <c r="T151" i="5" s="1"/>
  <c r="T152" i="5" a="1"/>
  <c r="T152" i="5" s="1"/>
  <c r="T153" i="5" a="1"/>
  <c r="T153" i="5" s="1"/>
  <c r="T154" i="5" a="1"/>
  <c r="T154" i="5" s="1"/>
  <c r="T155" i="5" a="1"/>
  <c r="T155" i="5" s="1"/>
  <c r="T156" i="5" a="1"/>
  <c r="T156" i="5" s="1"/>
  <c r="T157" i="5" a="1"/>
  <c r="T157" i="5" s="1"/>
  <c r="T158" i="5" a="1"/>
  <c r="T158" i="5" s="1"/>
  <c r="T159" i="5" a="1"/>
  <c r="T159" i="5" s="1"/>
  <c r="T160" i="5" a="1"/>
  <c r="T160" i="5" s="1"/>
  <c r="T161" i="5" a="1"/>
  <c r="T161" i="5" s="1"/>
  <c r="T162" i="5" a="1"/>
  <c r="T162" i="5" s="1"/>
  <c r="T163" i="5" a="1"/>
  <c r="T163" i="5" s="1"/>
  <c r="T164" i="5" a="1"/>
  <c r="T164" i="5" s="1"/>
  <c r="T165" i="5" a="1"/>
  <c r="T165" i="5" s="1"/>
  <c r="T166" i="5" a="1"/>
  <c r="T166" i="5" s="1"/>
  <c r="T167" i="5" a="1"/>
  <c r="T167" i="5" s="1"/>
  <c r="T168" i="5" a="1"/>
  <c r="T168" i="5" s="1"/>
  <c r="T169" i="5" a="1"/>
  <c r="T169" i="5" s="1"/>
  <c r="T170" i="5" a="1"/>
  <c r="T170" i="5" s="1"/>
  <c r="T171" i="5" a="1"/>
  <c r="T171" i="5" s="1"/>
  <c r="T172" i="5" a="1"/>
  <c r="T172" i="5" s="1"/>
  <c r="T173" i="5" a="1"/>
  <c r="T173" i="5" s="1"/>
  <c r="T174" i="5" a="1"/>
  <c r="T174" i="5" s="1"/>
  <c r="T175" i="5" a="1"/>
  <c r="T175" i="5" s="1"/>
  <c r="T176" i="5" a="1"/>
  <c r="T176" i="5" s="1"/>
  <c r="T177" i="5" a="1"/>
  <c r="T177" i="5" s="1"/>
  <c r="T178" i="5" a="1"/>
  <c r="T178" i="5" s="1"/>
  <c r="T179" i="5" a="1"/>
  <c r="T179" i="5" s="1"/>
  <c r="T180" i="5" a="1"/>
  <c r="T180" i="5" s="1"/>
  <c r="T181" i="5" a="1"/>
  <c r="T181" i="5" s="1"/>
  <c r="T182" i="5" a="1"/>
  <c r="T182" i="5" s="1"/>
  <c r="T183" i="5" a="1"/>
  <c r="T183" i="5" s="1"/>
  <c r="T184" i="5" a="1"/>
  <c r="T184" i="5" s="1"/>
  <c r="T185" i="5" a="1"/>
  <c r="T185" i="5" s="1"/>
  <c r="T186" i="5" a="1"/>
  <c r="T186" i="5" s="1"/>
  <c r="T187" i="5" a="1"/>
  <c r="T187" i="5" s="1"/>
  <c r="T188" i="5" a="1"/>
  <c r="T188" i="5" s="1"/>
  <c r="T189" i="5" a="1"/>
  <c r="T189" i="5" s="1"/>
  <c r="T190" i="5" a="1"/>
  <c r="T190" i="5" s="1"/>
  <c r="T191" i="5" a="1"/>
  <c r="T191" i="5" s="1"/>
  <c r="T192" i="5" a="1"/>
  <c r="T192" i="5" s="1"/>
  <c r="T193" i="5" a="1"/>
  <c r="T193" i="5" s="1"/>
  <c r="T194" i="5" a="1"/>
  <c r="T194" i="5" s="1"/>
  <c r="T195" i="5" a="1"/>
  <c r="T195" i="5" s="1"/>
  <c r="T196" i="5" a="1"/>
  <c r="T196" i="5" s="1"/>
  <c r="T197" i="5" a="1"/>
  <c r="T197" i="5" s="1"/>
  <c r="T198" i="5" a="1"/>
  <c r="T198" i="5" s="1"/>
  <c r="T199" i="5" a="1"/>
  <c r="T199" i="5" s="1"/>
  <c r="T200" i="5" a="1"/>
  <c r="T200" i="5" s="1"/>
  <c r="T201" i="5" a="1"/>
  <c r="T201" i="5" s="1"/>
  <c r="T202" i="5" a="1"/>
  <c r="T202" i="5" s="1"/>
  <c r="T203" i="5" a="1"/>
  <c r="T203" i="5" s="1"/>
  <c r="T204" i="5" a="1"/>
  <c r="T204" i="5" s="1"/>
  <c r="T205" i="5" a="1"/>
  <c r="T205" i="5" s="1"/>
  <c r="T206" i="5" a="1"/>
  <c r="T206" i="5" s="1"/>
  <c r="T207" i="5" a="1"/>
  <c r="T207" i="5" s="1"/>
  <c r="T208" i="5" a="1"/>
  <c r="T208" i="5" s="1"/>
  <c r="T209" i="5" a="1"/>
  <c r="T209" i="5" s="1"/>
  <c r="T210" i="5" a="1"/>
  <c r="T210" i="5" s="1"/>
  <c r="T211" i="5" a="1"/>
  <c r="T211" i="5" s="1"/>
  <c r="T212" i="5" a="1"/>
  <c r="T212" i="5" s="1"/>
  <c r="T213" i="5" a="1"/>
  <c r="T213" i="5" s="1"/>
  <c r="T214" i="5" a="1"/>
  <c r="T214" i="5" s="1"/>
  <c r="T215" i="5" a="1"/>
  <c r="T215" i="5" s="1"/>
  <c r="T216" i="5" a="1"/>
  <c r="T216" i="5" s="1"/>
  <c r="T217" i="5" a="1"/>
  <c r="T217" i="5" s="1"/>
  <c r="T218" i="5" a="1"/>
  <c r="T218" i="5" s="1"/>
  <c r="T219" i="5" a="1"/>
  <c r="T219" i="5" s="1"/>
  <c r="T220" i="5" a="1"/>
  <c r="T220" i="5" s="1"/>
  <c r="T221" i="5" a="1"/>
  <c r="T221" i="5" s="1"/>
  <c r="T222" i="5" a="1"/>
  <c r="T222" i="5" s="1"/>
  <c r="T223" i="5" a="1"/>
  <c r="T223" i="5" s="1"/>
  <c r="T224" i="5" a="1"/>
  <c r="T224" i="5" s="1"/>
  <c r="T225" i="5" a="1"/>
  <c r="T225" i="5" s="1"/>
  <c r="T226" i="5" a="1"/>
  <c r="T226" i="5" s="1"/>
  <c r="T227" i="5" a="1"/>
  <c r="T227" i="5" s="1"/>
  <c r="T228" i="5" a="1"/>
  <c r="T228" i="5" s="1"/>
  <c r="T229" i="5" a="1"/>
  <c r="T229" i="5" s="1"/>
  <c r="T230" i="5" a="1"/>
  <c r="T230" i="5" s="1"/>
  <c r="T231" i="5" a="1"/>
  <c r="T231" i="5" s="1"/>
  <c r="T232" i="5" a="1"/>
  <c r="T232" i="5" s="1"/>
  <c r="T233" i="5" a="1"/>
  <c r="T233" i="5" s="1"/>
  <c r="T234" i="5" a="1"/>
  <c r="T234" i="5" s="1"/>
  <c r="T235" i="5" a="1"/>
  <c r="T235" i="5" s="1"/>
  <c r="T236" i="5" a="1"/>
  <c r="T236" i="5" s="1"/>
  <c r="T237" i="5" a="1"/>
  <c r="T237" i="5" s="1"/>
  <c r="T238" i="5" a="1"/>
  <c r="T238" i="5" s="1"/>
  <c r="T239" i="5" a="1"/>
  <c r="T239" i="5" s="1"/>
  <c r="T240" i="5" a="1"/>
  <c r="T240" i="5" s="1"/>
  <c r="T241" i="5" a="1"/>
  <c r="T241" i="5" s="1"/>
  <c r="T242" i="5" a="1"/>
  <c r="T242" i="5" s="1"/>
  <c r="T243" i="5" a="1"/>
  <c r="T243" i="5" s="1"/>
  <c r="T244" i="5" a="1"/>
  <c r="T244" i="5" s="1"/>
  <c r="T245" i="5" a="1"/>
  <c r="T245" i="5" s="1"/>
  <c r="T246" i="5" a="1"/>
  <c r="T246" i="5" s="1"/>
  <c r="T247" i="5" a="1"/>
  <c r="T247" i="5" s="1"/>
  <c r="T248" i="5" a="1"/>
  <c r="T248" i="5" s="1"/>
  <c r="T249" i="5" a="1"/>
  <c r="T249" i="5" s="1"/>
  <c r="T250" i="5" a="1"/>
  <c r="T250" i="5" s="1"/>
  <c r="T251" i="5" a="1"/>
  <c r="T251" i="5" s="1"/>
  <c r="T252" i="5" a="1"/>
  <c r="T252" i="5" s="1"/>
  <c r="T253" i="5" a="1"/>
  <c r="T253" i="5" s="1"/>
  <c r="T254" i="5" a="1"/>
  <c r="T254" i="5" s="1"/>
  <c r="T255" i="5" a="1"/>
  <c r="T255" i="5" s="1"/>
  <c r="T256" i="5" a="1"/>
  <c r="T256" i="5" s="1"/>
  <c r="T257" i="5" a="1"/>
  <c r="T257" i="5" s="1"/>
  <c r="T258" i="5" a="1"/>
  <c r="T258" i="5" s="1"/>
  <c r="T259" i="5" a="1"/>
  <c r="T259" i="5" s="1"/>
  <c r="T260" i="5" a="1"/>
  <c r="T260" i="5" s="1"/>
  <c r="T261" i="5" a="1"/>
  <c r="T261" i="5" s="1"/>
  <c r="T262" i="5" a="1"/>
  <c r="T262" i="5" s="1"/>
  <c r="T263" i="5" a="1"/>
  <c r="T263" i="5" s="1"/>
  <c r="T264" i="5" a="1"/>
  <c r="T264" i="5" s="1"/>
  <c r="T265" i="5" a="1"/>
  <c r="T265" i="5" s="1"/>
  <c r="T266" i="5" a="1"/>
  <c r="T266" i="5" s="1"/>
  <c r="T267" i="5" a="1"/>
  <c r="T267" i="5" s="1"/>
  <c r="T268" i="5" a="1"/>
  <c r="T268" i="5" s="1"/>
  <c r="T269" i="5" a="1"/>
  <c r="T269" i="5" s="1"/>
  <c r="T270" i="5" a="1"/>
  <c r="T270" i="5" s="1"/>
  <c r="T271" i="5" a="1"/>
  <c r="T271" i="5" s="1"/>
  <c r="T272" i="5" a="1"/>
  <c r="T272" i="5" s="1"/>
  <c r="T273" i="5" a="1"/>
  <c r="T273" i="5" s="1"/>
  <c r="T274" i="5" a="1"/>
  <c r="T274" i="5" s="1"/>
  <c r="T275" i="5" a="1"/>
  <c r="T275" i="5" s="1"/>
  <c r="T276" i="5" a="1"/>
  <c r="T276" i="5" s="1"/>
  <c r="T277" i="5" a="1"/>
  <c r="T277" i="5" s="1"/>
  <c r="T278" i="5" a="1"/>
  <c r="T278" i="5" s="1"/>
  <c r="T279" i="5" a="1"/>
  <c r="T279" i="5" s="1"/>
  <c r="T280" i="5" a="1"/>
  <c r="T280" i="5" s="1"/>
  <c r="T281" i="5" a="1"/>
  <c r="T281" i="5" s="1"/>
  <c r="T282" i="5" a="1"/>
  <c r="T282" i="5" s="1"/>
  <c r="T283" i="5" a="1"/>
  <c r="T283" i="5" s="1"/>
  <c r="T284" i="5" a="1"/>
  <c r="T284" i="5" s="1"/>
  <c r="T285" i="5" a="1"/>
  <c r="T285" i="5" s="1"/>
  <c r="T286" i="5" a="1"/>
  <c r="T286" i="5" s="1"/>
  <c r="T287" i="5" a="1"/>
  <c r="T287" i="5" s="1"/>
  <c r="T288" i="5" a="1"/>
  <c r="T288" i="5" s="1"/>
  <c r="T289" i="5" a="1"/>
  <c r="T289" i="5" s="1"/>
  <c r="T290" i="5" a="1"/>
  <c r="T290" i="5" s="1"/>
  <c r="T291" i="5" a="1"/>
  <c r="T291" i="5" s="1"/>
  <c r="T292" i="5" a="1"/>
  <c r="T292" i="5" s="1"/>
  <c r="T293" i="5" a="1"/>
  <c r="T293" i="5" s="1"/>
  <c r="T294" i="5" a="1"/>
  <c r="T294" i="5" s="1"/>
  <c r="T295" i="5" a="1"/>
  <c r="T295" i="5" s="1"/>
  <c r="T296" i="5" a="1"/>
  <c r="T296" i="5" s="1"/>
  <c r="T297" i="5" a="1"/>
  <c r="T297" i="5" s="1"/>
  <c r="T298" i="5" a="1"/>
  <c r="T298" i="5" s="1"/>
  <c r="T299" i="5" a="1"/>
  <c r="T299" i="5" s="1"/>
  <c r="T300" i="5" a="1"/>
  <c r="T300" i="5" s="1"/>
  <c r="T301" i="5" a="1"/>
  <c r="T301" i="5" s="1"/>
  <c r="T302" i="5" a="1"/>
  <c r="T302" i="5" s="1"/>
  <c r="T303" i="5" a="1"/>
  <c r="T303" i="5" s="1"/>
  <c r="T304" i="5" a="1"/>
  <c r="T304" i="5" s="1"/>
  <c r="T305" i="5" a="1"/>
  <c r="T305" i="5" s="1"/>
  <c r="T306" i="5" a="1"/>
  <c r="T306" i="5" s="1"/>
  <c r="T307" i="5" a="1"/>
  <c r="T307" i="5" s="1"/>
  <c r="T308" i="5" a="1"/>
  <c r="T308" i="5" s="1"/>
  <c r="T309" i="5" a="1"/>
  <c r="T309" i="5" s="1"/>
  <c r="T310" i="5" a="1"/>
  <c r="T310" i="5" s="1"/>
  <c r="T311" i="5" a="1"/>
  <c r="T311" i="5" s="1"/>
  <c r="T312" i="5" a="1"/>
  <c r="T312" i="5" s="1"/>
  <c r="T313" i="5" a="1"/>
  <c r="T313" i="5" s="1"/>
  <c r="T314" i="5" a="1"/>
  <c r="T314" i="5" s="1"/>
  <c r="T315" i="5" a="1"/>
  <c r="T315" i="5" s="1"/>
  <c r="T316" i="5" a="1"/>
  <c r="T316" i="5" s="1"/>
  <c r="T317" i="5" a="1"/>
  <c r="T317" i="5" s="1"/>
  <c r="T318" i="5" a="1"/>
  <c r="T318" i="5" s="1"/>
  <c r="T319" i="5" a="1"/>
  <c r="T319" i="5" s="1"/>
  <c r="T320" i="5" a="1"/>
  <c r="T320" i="5" s="1"/>
  <c r="T321" i="5" a="1"/>
  <c r="T321" i="5" s="1"/>
  <c r="T322" i="5" a="1"/>
  <c r="T322" i="5" s="1"/>
  <c r="T323" i="5" a="1"/>
  <c r="T323" i="5" s="1"/>
  <c r="T324" i="5" a="1"/>
  <c r="T324" i="5" s="1"/>
  <c r="T325" i="5" a="1"/>
  <c r="T325" i="5" s="1"/>
  <c r="T326" i="5" a="1"/>
  <c r="T326" i="5" s="1"/>
  <c r="T327" i="5" a="1"/>
  <c r="T327" i="5" s="1"/>
  <c r="T328" i="5" a="1"/>
  <c r="T328" i="5" s="1"/>
  <c r="T329" i="5" a="1"/>
  <c r="T329" i="5" s="1"/>
  <c r="T330" i="5" a="1"/>
  <c r="T330" i="5" s="1"/>
  <c r="T331" i="5" a="1"/>
  <c r="T331" i="5" s="1"/>
  <c r="T332" i="5" a="1"/>
  <c r="T332" i="5" s="1"/>
  <c r="T333" i="5" a="1"/>
  <c r="T333" i="5" s="1"/>
  <c r="T334" i="5" a="1"/>
  <c r="T334" i="5" s="1"/>
  <c r="T335" i="5" a="1"/>
  <c r="T335" i="5" s="1"/>
  <c r="T336" i="5" a="1"/>
  <c r="T336" i="5" s="1"/>
  <c r="T337" i="5" a="1"/>
  <c r="T337" i="5" s="1"/>
  <c r="T338" i="5" a="1"/>
  <c r="T338" i="5" s="1"/>
  <c r="T339" i="5" a="1"/>
  <c r="T339" i="5" s="1"/>
  <c r="T340" i="5" a="1"/>
  <c r="T340" i="5" s="1"/>
  <c r="T341" i="5" a="1"/>
  <c r="T341" i="5" s="1"/>
  <c r="T342" i="5" a="1"/>
  <c r="T342" i="5" s="1"/>
  <c r="T343" i="5" a="1"/>
  <c r="T343" i="5" s="1"/>
  <c r="T344" i="5" a="1"/>
  <c r="T344" i="5" s="1"/>
  <c r="T345" i="5" a="1"/>
  <c r="T345" i="5" s="1"/>
  <c r="T346" i="5" a="1"/>
  <c r="T346" i="5" s="1"/>
  <c r="T347" i="5" a="1"/>
  <c r="T347" i="5" s="1"/>
  <c r="T348" i="5" a="1"/>
  <c r="T348" i="5" s="1"/>
  <c r="T349" i="5" a="1"/>
  <c r="T349" i="5" s="1"/>
  <c r="T350" i="5" a="1"/>
  <c r="T350" i="5" s="1"/>
  <c r="T351" i="5" a="1"/>
  <c r="T351" i="5" s="1"/>
  <c r="T352" i="5" a="1"/>
  <c r="T352" i="5" s="1"/>
  <c r="T353" i="5" a="1"/>
  <c r="T353" i="5" s="1"/>
  <c r="T354" i="5" a="1"/>
  <c r="T354" i="5" s="1"/>
  <c r="T355" i="5" a="1"/>
  <c r="T355" i="5" s="1"/>
  <c r="T356" i="5" a="1"/>
  <c r="T356" i="5" s="1"/>
  <c r="T357" i="5" a="1"/>
  <c r="T357" i="5" s="1"/>
  <c r="T358" i="5" a="1"/>
  <c r="T358" i="5" s="1"/>
  <c r="T359" i="5" a="1"/>
  <c r="T359" i="5" s="1"/>
  <c r="T360" i="5" a="1"/>
  <c r="T360" i="5" s="1"/>
  <c r="T361" i="5" a="1"/>
  <c r="T361" i="5" s="1"/>
  <c r="T362" i="5" a="1"/>
  <c r="T362" i="5" s="1"/>
  <c r="T363" i="5" a="1"/>
  <c r="T363" i="5" s="1"/>
  <c r="T364" i="5" a="1"/>
  <c r="T364" i="5" s="1"/>
  <c r="T365" i="5" a="1"/>
  <c r="T365" i="5" s="1"/>
  <c r="T366" i="5" a="1"/>
  <c r="T366" i="5" s="1"/>
  <c r="T367" i="5" a="1"/>
  <c r="T367" i="5" s="1"/>
  <c r="T368" i="5" a="1"/>
  <c r="T368" i="5" s="1"/>
  <c r="T369" i="5" a="1"/>
  <c r="T369" i="5" s="1"/>
  <c r="T370" i="5" a="1"/>
  <c r="T370" i="5" s="1"/>
  <c r="T371" i="5" a="1"/>
  <c r="T371" i="5" s="1"/>
  <c r="T372" i="5" a="1"/>
  <c r="T372" i="5" s="1"/>
  <c r="T373" i="5" a="1"/>
  <c r="T373" i="5" s="1"/>
  <c r="T374" i="5" a="1"/>
  <c r="T374" i="5" s="1"/>
  <c r="T375" i="5" a="1"/>
  <c r="T375" i="5" s="1"/>
  <c r="T376" i="5" a="1"/>
  <c r="T376" i="5" s="1"/>
  <c r="T377" i="5" a="1"/>
  <c r="T377" i="5" s="1"/>
  <c r="T378" i="5" a="1"/>
  <c r="T378" i="5" s="1"/>
  <c r="T379" i="5" a="1"/>
  <c r="T379" i="5" s="1"/>
  <c r="T380" i="5" a="1"/>
  <c r="T380" i="5" s="1"/>
  <c r="T381" i="5" a="1"/>
  <c r="T381" i="5" s="1"/>
  <c r="T382" i="5" a="1"/>
  <c r="T382" i="5" s="1"/>
  <c r="T383" i="5" a="1"/>
  <c r="T383" i="5" s="1"/>
  <c r="T384" i="5" a="1"/>
  <c r="T384" i="5" s="1"/>
  <c r="T385" i="5" a="1"/>
  <c r="T385" i="5" s="1"/>
  <c r="T386" i="5" a="1"/>
  <c r="T386" i="5" s="1"/>
  <c r="T387" i="5" a="1"/>
  <c r="T387" i="5" s="1"/>
  <c r="T388" i="5" a="1"/>
  <c r="T388" i="5" s="1"/>
  <c r="T389" i="5" a="1"/>
  <c r="T389" i="5" s="1"/>
  <c r="T390" i="5" a="1"/>
  <c r="T390" i="5" s="1"/>
  <c r="T391" i="5" a="1"/>
  <c r="T391" i="5" s="1"/>
  <c r="T392" i="5" a="1"/>
  <c r="T392" i="5" s="1"/>
  <c r="T393" i="5" a="1"/>
  <c r="T393" i="5" s="1"/>
  <c r="T394" i="5" a="1"/>
  <c r="T394" i="5" s="1"/>
  <c r="T395" i="5" a="1"/>
  <c r="T395" i="5" s="1"/>
  <c r="T396" i="5" a="1"/>
  <c r="T396" i="5" s="1"/>
  <c r="T397" i="5" a="1"/>
  <c r="T397" i="5" s="1"/>
  <c r="T398" i="5" a="1"/>
  <c r="T398" i="5" s="1"/>
  <c r="T399" i="5" a="1"/>
  <c r="T399" i="5" s="1"/>
  <c r="T400" i="5" a="1"/>
  <c r="T400" i="5" s="1"/>
  <c r="T401" i="5" a="1"/>
  <c r="T401" i="5" s="1"/>
  <c r="T402" i="5" a="1"/>
  <c r="T402" i="5" s="1"/>
  <c r="T403" i="5" a="1"/>
  <c r="T403" i="5" s="1"/>
  <c r="T404" i="5" a="1"/>
  <c r="T404" i="5" s="1"/>
  <c r="T405" i="5" a="1"/>
  <c r="T405" i="5" s="1"/>
  <c r="T406" i="5" a="1"/>
  <c r="T406" i="5" s="1"/>
  <c r="T407" i="5" a="1"/>
  <c r="T407" i="5" s="1"/>
  <c r="T408" i="5" a="1"/>
  <c r="T408" i="5" s="1"/>
  <c r="T409" i="5" a="1"/>
  <c r="T409" i="5" s="1"/>
  <c r="T410" i="5" a="1"/>
  <c r="T410" i="5" s="1"/>
  <c r="T411" i="5" a="1"/>
  <c r="T411" i="5" s="1"/>
  <c r="T412" i="5" a="1"/>
  <c r="T412" i="5" s="1"/>
  <c r="T413" i="5" a="1"/>
  <c r="T413" i="5" s="1"/>
  <c r="T414" i="5" a="1"/>
  <c r="T414" i="5" s="1"/>
  <c r="T415" i="5" a="1"/>
  <c r="T415" i="5" s="1"/>
  <c r="T416" i="5" a="1"/>
  <c r="T416" i="5" s="1"/>
  <c r="T417" i="5" a="1"/>
  <c r="T417" i="5" s="1"/>
  <c r="T418" i="5" a="1"/>
  <c r="T418" i="5" s="1"/>
  <c r="T419" i="5" a="1"/>
  <c r="T419" i="5" s="1"/>
  <c r="T420" i="5" a="1"/>
  <c r="T420" i="5" s="1"/>
  <c r="T421" i="5" a="1"/>
  <c r="T421" i="5" s="1"/>
  <c r="T422" i="5" a="1"/>
  <c r="T422" i="5" s="1"/>
  <c r="T423" i="5" a="1"/>
  <c r="T423" i="5" s="1"/>
  <c r="T424" i="5" a="1"/>
  <c r="T424" i="5" s="1"/>
  <c r="T425" i="5" a="1"/>
  <c r="T425" i="5" s="1"/>
  <c r="T426" i="5" a="1"/>
  <c r="T426" i="5" s="1"/>
  <c r="T427" i="5" a="1"/>
  <c r="T427" i="5" s="1"/>
  <c r="T428" i="5" a="1"/>
  <c r="T428" i="5" s="1"/>
  <c r="T429" i="5" a="1"/>
  <c r="T429" i="5" s="1"/>
  <c r="T430" i="5" a="1"/>
  <c r="T430" i="5" s="1"/>
  <c r="T431" i="5" a="1"/>
  <c r="T431" i="5" s="1"/>
  <c r="T432" i="5" a="1"/>
  <c r="T432" i="5" s="1"/>
  <c r="T433" i="5" a="1"/>
  <c r="T433" i="5" s="1"/>
  <c r="T434" i="5" a="1"/>
  <c r="T434" i="5" s="1"/>
  <c r="T435" i="5" a="1"/>
  <c r="T435" i="5" s="1"/>
  <c r="T436" i="5" a="1"/>
  <c r="T436" i="5" s="1"/>
  <c r="T437" i="5" a="1"/>
  <c r="T437" i="5" s="1"/>
  <c r="T438" i="5" a="1"/>
  <c r="T438" i="5" s="1"/>
  <c r="T439" i="5" a="1"/>
  <c r="T439" i="5" s="1"/>
  <c r="T440" i="5" a="1"/>
  <c r="T440" i="5" s="1"/>
  <c r="T441" i="5" a="1"/>
  <c r="T441" i="5" s="1"/>
  <c r="T442" i="5" a="1"/>
  <c r="T442" i="5" s="1"/>
  <c r="T443" i="5" a="1"/>
  <c r="T443" i="5" s="1"/>
  <c r="T444" i="5" a="1"/>
  <c r="T444" i="5" s="1"/>
  <c r="T445" i="5" a="1"/>
  <c r="T445" i="5" s="1"/>
  <c r="T446" i="5" a="1"/>
  <c r="T446" i="5" s="1"/>
  <c r="T447" i="5" a="1"/>
  <c r="T447" i="5" s="1"/>
  <c r="T448" i="5" a="1"/>
  <c r="T448" i="5" s="1"/>
  <c r="T449" i="5" a="1"/>
  <c r="T449" i="5" s="1"/>
  <c r="T450" i="5" a="1"/>
  <c r="T450" i="5" s="1"/>
  <c r="T451" i="5" a="1"/>
  <c r="T451" i="5" s="1"/>
  <c r="T452" i="5" a="1"/>
  <c r="T452" i="5" s="1"/>
  <c r="T453" i="5" a="1"/>
  <c r="T453" i="5" s="1"/>
  <c r="T454" i="5" a="1"/>
  <c r="T454" i="5" s="1"/>
  <c r="T455" i="5" a="1"/>
  <c r="T455" i="5" s="1"/>
  <c r="T456" i="5" a="1"/>
  <c r="T456" i="5" s="1"/>
  <c r="T457" i="5" a="1"/>
  <c r="T457" i="5" s="1"/>
  <c r="T458" i="5" a="1"/>
  <c r="T458" i="5" s="1"/>
  <c r="T459" i="5" a="1"/>
  <c r="T459" i="5" s="1"/>
  <c r="T460" i="5" a="1"/>
  <c r="T460" i="5" s="1"/>
  <c r="T461" i="5" a="1"/>
  <c r="T461" i="5" s="1"/>
  <c r="T462" i="5" a="1"/>
  <c r="T462" i="5" s="1"/>
  <c r="T463" i="5" a="1"/>
  <c r="T463" i="5" s="1"/>
  <c r="T464" i="5" a="1"/>
  <c r="T464" i="5" s="1"/>
  <c r="T465" i="5" a="1"/>
  <c r="T465" i="5" s="1"/>
  <c r="T466" i="5" a="1"/>
  <c r="T466" i="5" s="1"/>
  <c r="T467" i="5" a="1"/>
  <c r="T467" i="5" s="1"/>
  <c r="T468" i="5" a="1"/>
  <c r="T468" i="5" s="1"/>
  <c r="T469" i="5" a="1"/>
  <c r="T469" i="5" s="1"/>
  <c r="T470" i="5" a="1"/>
  <c r="T470" i="5" s="1"/>
  <c r="T471" i="5" a="1"/>
  <c r="T471" i="5" s="1"/>
  <c r="T472" i="5" a="1"/>
  <c r="T472" i="5" s="1"/>
  <c r="T473" i="5" a="1"/>
  <c r="T473" i="5" s="1"/>
  <c r="T474" i="5" a="1"/>
  <c r="T474" i="5" s="1"/>
  <c r="T475" i="5" a="1"/>
  <c r="T475" i="5" s="1"/>
  <c r="T476" i="5" a="1"/>
  <c r="T476" i="5" s="1"/>
  <c r="T477" i="5" a="1"/>
  <c r="T477" i="5" s="1"/>
  <c r="T478" i="5" a="1"/>
  <c r="T478" i="5" s="1"/>
  <c r="T479" i="5" a="1"/>
  <c r="T479" i="5" s="1"/>
  <c r="T480" i="5" a="1"/>
  <c r="T480" i="5" s="1"/>
  <c r="T481" i="5" a="1"/>
  <c r="T481" i="5" s="1"/>
  <c r="T482" i="5" a="1"/>
  <c r="T482" i="5" s="1"/>
  <c r="T483" i="5" a="1"/>
  <c r="T483" i="5" s="1"/>
  <c r="T484" i="5" a="1"/>
  <c r="T484" i="5" s="1"/>
  <c r="T485" i="5" a="1"/>
  <c r="T485" i="5" s="1"/>
  <c r="T486" i="5" a="1"/>
  <c r="T486" i="5" s="1"/>
  <c r="T487" i="5" a="1"/>
  <c r="T487" i="5" s="1"/>
  <c r="T488" i="5" a="1"/>
  <c r="T488" i="5" s="1"/>
  <c r="T489" i="5" a="1"/>
  <c r="T489" i="5" s="1"/>
  <c r="T490" i="5" a="1"/>
  <c r="T490" i="5" s="1"/>
  <c r="T491" i="5" a="1"/>
  <c r="T491" i="5" s="1"/>
  <c r="T492" i="5" a="1"/>
  <c r="T492" i="5" s="1"/>
  <c r="T493" i="5" a="1"/>
  <c r="T493" i="5" s="1"/>
  <c r="T494" i="5" a="1"/>
  <c r="T494" i="5" s="1"/>
  <c r="T495" i="5" a="1"/>
  <c r="T495" i="5" s="1"/>
  <c r="T496" i="5" a="1"/>
  <c r="T496" i="5" s="1"/>
  <c r="T497" i="5" a="1"/>
  <c r="T497" i="5" s="1"/>
  <c r="T498" i="5" a="1"/>
  <c r="T498" i="5" s="1"/>
  <c r="T499" i="5" a="1"/>
  <c r="T499" i="5" s="1"/>
  <c r="T500" i="5" a="1"/>
  <c r="T500" i="5" s="1"/>
  <c r="T501" i="5" a="1"/>
  <c r="T501" i="5" s="1"/>
  <c r="T502" i="5" a="1"/>
  <c r="T502" i="5" s="1"/>
  <c r="T503" i="5" a="1"/>
  <c r="T503" i="5" s="1"/>
  <c r="T504" i="5" a="1"/>
  <c r="T504" i="5" s="1"/>
  <c r="T505" i="5" a="1"/>
  <c r="T505" i="5" s="1"/>
  <c r="T506" i="5" a="1"/>
  <c r="T506" i="5" s="1"/>
  <c r="T507" i="5" a="1"/>
  <c r="T507" i="5" s="1"/>
  <c r="T508" i="5" a="1"/>
  <c r="T508" i="5" s="1"/>
  <c r="T509" i="5" a="1"/>
  <c r="T509" i="5" s="1"/>
  <c r="T510" i="5" a="1"/>
  <c r="T510" i="5" s="1"/>
  <c r="T511" i="5" a="1"/>
  <c r="T511" i="5" s="1"/>
  <c r="T512" i="5" a="1"/>
  <c r="T512" i="5" s="1"/>
  <c r="T513" i="5" a="1"/>
  <c r="T513" i="5" s="1"/>
  <c r="T514" i="5" a="1"/>
  <c r="T514" i="5" s="1"/>
  <c r="T515" i="5" a="1"/>
  <c r="T515" i="5" s="1"/>
  <c r="T516" i="5" a="1"/>
  <c r="T516" i="5" s="1"/>
  <c r="T517" i="5" a="1"/>
  <c r="T517" i="5"/>
  <c r="T518" i="5" a="1"/>
  <c r="T518" i="5"/>
  <c r="T519" i="5" a="1"/>
  <c r="T519" i="5" s="1"/>
  <c r="T520" i="5" a="1"/>
  <c r="T520" i="5"/>
  <c r="T521" i="5" a="1"/>
  <c r="T521" i="5" s="1"/>
  <c r="T522" i="5" a="1"/>
  <c r="T522" i="5" s="1"/>
  <c r="T523" i="5" a="1"/>
  <c r="T523" i="5" s="1"/>
  <c r="T524" i="5" a="1"/>
  <c r="T524" i="5" s="1"/>
  <c r="T525" i="5" a="1"/>
  <c r="T525" i="5" s="1"/>
  <c r="T526" i="5" a="1"/>
  <c r="T526" i="5" s="1"/>
  <c r="T527" i="5" a="1"/>
  <c r="T527" i="5" s="1"/>
  <c r="T528" i="5" a="1"/>
  <c r="T528" i="5" s="1"/>
  <c r="T529" i="5" a="1"/>
  <c r="T529" i="5"/>
  <c r="T530" i="5" a="1"/>
  <c r="T530" i="5" s="1"/>
  <c r="T531" i="5" a="1"/>
  <c r="T531" i="5" s="1"/>
  <c r="T532" i="5" a="1"/>
  <c r="T532" i="5"/>
  <c r="T533" i="5" a="1"/>
  <c r="T533" i="5" s="1"/>
  <c r="T534" i="5" a="1"/>
  <c r="T534" i="5" s="1"/>
  <c r="T535" i="5" a="1"/>
  <c r="T535" i="5"/>
  <c r="T536" i="5" a="1"/>
  <c r="T536" i="5"/>
  <c r="T537" i="5" a="1"/>
  <c r="T537" i="5" s="1"/>
  <c r="T538" i="5" a="1"/>
  <c r="T538" i="5"/>
  <c r="T539" i="5" a="1"/>
  <c r="T539" i="5" s="1"/>
  <c r="T540" i="5" a="1"/>
  <c r="T540" i="5" s="1"/>
  <c r="T541" i="5" a="1"/>
  <c r="T541" i="5"/>
  <c r="T542" i="5" a="1"/>
  <c r="T542" i="5"/>
  <c r="T543" i="5" a="1"/>
  <c r="T543" i="5" s="1"/>
  <c r="T544" i="5" a="1"/>
  <c r="T544" i="5" s="1"/>
  <c r="T545" i="5" a="1"/>
  <c r="T545" i="5" s="1"/>
  <c r="T546" i="5" a="1"/>
  <c r="T546" i="5" s="1"/>
  <c r="T547" i="5" a="1"/>
  <c r="T547" i="5"/>
  <c r="T548" i="5" a="1"/>
  <c r="T548" i="5" s="1"/>
  <c r="T549" i="5" a="1"/>
  <c r="T549" i="5" s="1"/>
  <c r="T550" i="5" a="1"/>
  <c r="T550" i="5" s="1"/>
  <c r="T551" i="5" a="1"/>
  <c r="T551" i="5" s="1"/>
  <c r="T552" i="5" a="1"/>
  <c r="T552" i="5" s="1"/>
  <c r="T553" i="5" a="1"/>
  <c r="T553" i="5" s="1"/>
  <c r="T554" i="5" a="1"/>
  <c r="T554" i="5" s="1"/>
  <c r="T555" i="5" a="1"/>
  <c r="T555" i="5" s="1"/>
  <c r="T556" i="5" a="1"/>
  <c r="T556" i="5" s="1"/>
  <c r="T557" i="5" a="1"/>
  <c r="T557" i="5" s="1"/>
  <c r="T558" i="5" a="1"/>
  <c r="T558" i="5" s="1"/>
  <c r="T559" i="5" a="1"/>
  <c r="T559" i="5"/>
  <c r="T560" i="5" a="1"/>
  <c r="T560" i="5" s="1"/>
  <c r="T561" i="5" a="1"/>
  <c r="T561" i="5" s="1"/>
  <c r="T562" i="5" a="1"/>
  <c r="T562" i="5" s="1"/>
  <c r="T563" i="5" a="1"/>
  <c r="T563" i="5" s="1"/>
  <c r="T564" i="5" a="1"/>
  <c r="T564" i="5" s="1"/>
  <c r="T565" i="5" a="1"/>
  <c r="T565" i="5"/>
  <c r="T566" i="5" a="1"/>
  <c r="T566" i="5" s="1"/>
  <c r="T567" i="5" a="1"/>
  <c r="T567" i="5" s="1"/>
  <c r="T568" i="5" a="1"/>
  <c r="T568" i="5" s="1"/>
  <c r="T569" i="5" a="1"/>
  <c r="T569" i="5" s="1"/>
  <c r="T570" i="5" a="1"/>
  <c r="T570" i="5" s="1"/>
  <c r="T571" i="5" a="1"/>
  <c r="T571" i="5" s="1"/>
  <c r="T572" i="5" a="1"/>
  <c r="T572" i="5" s="1"/>
  <c r="T573" i="5" a="1"/>
  <c r="T573" i="5" s="1"/>
  <c r="T574" i="5" a="1"/>
  <c r="T574" i="5"/>
  <c r="T575" i="5" a="1"/>
  <c r="T575" i="5" s="1"/>
  <c r="T576" i="5" a="1"/>
  <c r="T576" i="5" s="1"/>
  <c r="T577" i="5" a="1"/>
  <c r="T577" i="5" s="1"/>
  <c r="T578" i="5" a="1"/>
  <c r="T578" i="5" s="1"/>
  <c r="T579" i="5" a="1"/>
  <c r="T579" i="5" s="1"/>
  <c r="T580" i="5" a="1"/>
  <c r="T580" i="5" s="1"/>
  <c r="T581" i="5" a="1"/>
  <c r="T581" i="5" s="1"/>
  <c r="T582" i="5" a="1"/>
  <c r="T582" i="5" s="1"/>
  <c r="T583" i="5" a="1"/>
  <c r="T583" i="5" s="1"/>
  <c r="T584" i="5" a="1"/>
  <c r="T584" i="5" s="1"/>
  <c r="T585" i="5" a="1"/>
  <c r="T585" i="5" s="1"/>
  <c r="T586" i="5" a="1"/>
  <c r="T586" i="5" s="1"/>
  <c r="T587" i="5" a="1"/>
  <c r="T587" i="5" s="1"/>
  <c r="T588" i="5" a="1"/>
  <c r="T588" i="5" s="1"/>
  <c r="T589" i="5" a="1"/>
  <c r="T589" i="5" s="1"/>
  <c r="T590" i="5" a="1"/>
  <c r="T590" i="5" s="1"/>
  <c r="T591" i="5" a="1"/>
  <c r="T591" i="5" s="1"/>
  <c r="T592" i="5" a="1"/>
  <c r="T592" i="5" s="1"/>
  <c r="T593" i="5" a="1"/>
  <c r="T593" i="5" s="1"/>
  <c r="T594" i="5" a="1"/>
  <c r="T594" i="5" s="1"/>
  <c r="T595" i="5" a="1"/>
  <c r="T595" i="5" s="1"/>
  <c r="T596" i="5" a="1"/>
  <c r="T596" i="5" s="1"/>
  <c r="T597" i="5" a="1"/>
  <c r="T597" i="5" s="1"/>
  <c r="T598" i="5" a="1"/>
  <c r="T598" i="5" s="1"/>
  <c r="T599" i="5" a="1"/>
  <c r="T599" i="5" s="1"/>
  <c r="T600" i="5" a="1"/>
  <c r="T600" i="5" s="1"/>
  <c r="T601" i="5" a="1"/>
  <c r="T601" i="5" s="1"/>
  <c r="T602" i="5" a="1"/>
  <c r="T602" i="5" s="1"/>
  <c r="T603" i="5" a="1"/>
  <c r="T603" i="5" s="1"/>
  <c r="T604" i="5" a="1"/>
  <c r="T604" i="5"/>
  <c r="T605" i="5" a="1"/>
  <c r="T605" i="5" s="1"/>
  <c r="T606" i="5" a="1"/>
  <c r="T606" i="5" s="1"/>
  <c r="T607" i="5" a="1"/>
  <c r="T607" i="5" s="1"/>
  <c r="T608" i="5" a="1"/>
  <c r="T608" i="5" s="1"/>
  <c r="T609" i="5" a="1"/>
  <c r="T609" i="5" s="1"/>
  <c r="T610" i="5" a="1"/>
  <c r="T610" i="5" s="1"/>
  <c r="T611" i="5" a="1"/>
  <c r="T611" i="5" s="1"/>
  <c r="T612" i="5" a="1"/>
  <c r="T612" i="5" s="1"/>
  <c r="T613" i="5" a="1"/>
  <c r="T613" i="5" s="1"/>
  <c r="T614" i="5" a="1"/>
  <c r="T614" i="5" s="1"/>
  <c r="T615" i="5" a="1"/>
  <c r="T615" i="5" s="1"/>
  <c r="T616" i="5" a="1"/>
  <c r="T616" i="5"/>
  <c r="T617" i="5" a="1"/>
  <c r="T617" i="5" s="1"/>
  <c r="T618" i="5" a="1"/>
  <c r="T618" i="5" s="1"/>
  <c r="T619" i="5" a="1"/>
  <c r="T619" i="5" s="1"/>
  <c r="T620" i="5" a="1"/>
  <c r="T620" i="5" s="1"/>
  <c r="T621" i="5" a="1"/>
  <c r="T621" i="5" s="1"/>
  <c r="T622" i="5" a="1"/>
  <c r="T622" i="5" s="1"/>
  <c r="T623" i="5" a="1"/>
  <c r="T623" i="5" s="1"/>
  <c r="T624" i="5" a="1"/>
  <c r="T624" i="5" s="1"/>
  <c r="T625" i="5" a="1"/>
  <c r="T625" i="5" s="1"/>
  <c r="T626" i="5" a="1"/>
  <c r="T626" i="5" s="1"/>
  <c r="T627" i="5" a="1"/>
  <c r="T627" i="5" s="1"/>
  <c r="T628" i="5" a="1"/>
  <c r="T628" i="5" s="1"/>
  <c r="T629" i="5" a="1"/>
  <c r="T629" i="5" s="1"/>
  <c r="T630" i="5" a="1"/>
  <c r="T630" i="5" s="1"/>
  <c r="T631" i="5" a="1"/>
  <c r="T631" i="5" s="1"/>
  <c r="T632" i="5" a="1"/>
  <c r="T632" i="5" s="1"/>
  <c r="T633" i="5" a="1"/>
  <c r="T633" i="5" s="1"/>
  <c r="T634" i="5" a="1"/>
  <c r="T634" i="5" s="1"/>
  <c r="T635" i="5" a="1"/>
  <c r="T635" i="5" s="1"/>
  <c r="T636" i="5" a="1"/>
  <c r="T636" i="5" s="1"/>
  <c r="T637" i="5" a="1"/>
  <c r="T637" i="5" s="1"/>
  <c r="T638" i="5" a="1"/>
  <c r="T638" i="5" s="1"/>
  <c r="T639" i="5" a="1"/>
  <c r="T639" i="5" s="1"/>
  <c r="T640" i="5" a="1"/>
  <c r="T640" i="5" s="1"/>
  <c r="T641" i="5" a="1"/>
  <c r="T641" i="5" s="1"/>
  <c r="T642" i="5" a="1"/>
  <c r="T642" i="5" s="1"/>
  <c r="T643" i="5" a="1"/>
  <c r="T643" i="5" s="1"/>
  <c r="T644" i="5" a="1"/>
  <c r="T644" i="5" s="1"/>
  <c r="T645" i="5" a="1"/>
  <c r="T645" i="5" s="1"/>
  <c r="T646" i="5" a="1"/>
  <c r="T646" i="5" s="1"/>
  <c r="T647" i="5" a="1"/>
  <c r="T647" i="5" s="1"/>
  <c r="T648" i="5" a="1"/>
  <c r="T648" i="5" s="1"/>
  <c r="T649" i="5" a="1"/>
  <c r="T649" i="5" s="1"/>
  <c r="T650" i="5" a="1"/>
  <c r="T650" i="5" s="1"/>
  <c r="T651" i="5" a="1"/>
  <c r="T651" i="5" s="1"/>
  <c r="T652" i="5" a="1"/>
  <c r="T652" i="5" s="1"/>
  <c r="T653" i="5" a="1"/>
  <c r="T653" i="5" s="1"/>
  <c r="T654" i="5" a="1"/>
  <c r="T654" i="5" s="1"/>
  <c r="T655" i="5" a="1"/>
  <c r="T655" i="5" s="1"/>
  <c r="T656" i="5" a="1"/>
  <c r="T656" i="5" s="1"/>
  <c r="T657" i="5" a="1"/>
  <c r="T657" i="5" s="1"/>
  <c r="T658" i="5" a="1"/>
  <c r="T658" i="5"/>
  <c r="T659" i="5" a="1"/>
  <c r="T659" i="5" s="1"/>
  <c r="T660" i="5" a="1"/>
  <c r="T660" i="5" s="1"/>
  <c r="T661" i="5" a="1"/>
  <c r="T661" i="5" s="1"/>
  <c r="T662" i="5" a="1"/>
  <c r="T662" i="5" s="1"/>
  <c r="T663" i="5" a="1"/>
  <c r="T663" i="5" s="1"/>
  <c r="T664" i="5" a="1"/>
  <c r="T664" i="5" s="1"/>
  <c r="T665" i="5" a="1"/>
  <c r="T665" i="5" s="1"/>
  <c r="T666" i="5" a="1"/>
  <c r="T666" i="5" s="1"/>
  <c r="T667" i="5" a="1"/>
  <c r="T667" i="5" s="1"/>
  <c r="T668" i="5" a="1"/>
  <c r="T668" i="5" s="1"/>
  <c r="T669" i="5" a="1"/>
  <c r="T669" i="5" s="1"/>
  <c r="T670" i="5" a="1"/>
  <c r="T670" i="5"/>
  <c r="T671" i="5" a="1"/>
  <c r="T671" i="5" s="1"/>
  <c r="T672" i="5" a="1"/>
  <c r="T672" i="5" s="1"/>
  <c r="T673" i="5" a="1"/>
  <c r="T673" i="5" s="1"/>
  <c r="T674" i="5" a="1"/>
  <c r="T674" i="5" s="1"/>
  <c r="T675" i="5" a="1"/>
  <c r="T675" i="5" s="1"/>
  <c r="T676" i="5" a="1"/>
  <c r="T676" i="5" s="1"/>
  <c r="T677" i="5" a="1"/>
  <c r="T677" i="5" s="1"/>
  <c r="T678" i="5" a="1"/>
  <c r="T678" i="5" s="1"/>
  <c r="T679" i="5" a="1"/>
  <c r="T679" i="5" s="1"/>
  <c r="T680" i="5" a="1"/>
  <c r="T680" i="5" s="1"/>
  <c r="T681" i="5" a="1"/>
  <c r="T681" i="5" s="1"/>
  <c r="T682" i="5" a="1"/>
  <c r="T682" i="5" s="1"/>
  <c r="T683" i="5" a="1"/>
  <c r="T683" i="5" s="1"/>
  <c r="T684" i="5" a="1"/>
  <c r="T684" i="5" s="1"/>
  <c r="T685" i="5" a="1"/>
  <c r="T685" i="5" s="1"/>
  <c r="T686" i="5" a="1"/>
  <c r="T686" i="5" s="1"/>
  <c r="T687" i="5" a="1"/>
  <c r="T687" i="5" s="1"/>
  <c r="T688" i="5" a="1"/>
  <c r="T688" i="5" s="1"/>
  <c r="T689" i="5" a="1"/>
  <c r="T689" i="5" s="1"/>
  <c r="T690" i="5" a="1"/>
  <c r="T690" i="5" s="1"/>
  <c r="T691" i="5" a="1"/>
  <c r="T691" i="5" s="1"/>
  <c r="T692" i="5" a="1"/>
  <c r="T692" i="5" s="1"/>
  <c r="T693" i="5" a="1"/>
  <c r="T693" i="5" s="1"/>
  <c r="T694" i="5" a="1"/>
  <c r="T694" i="5" s="1"/>
  <c r="T695" i="5" a="1"/>
  <c r="T695" i="5" s="1"/>
  <c r="T696" i="5" a="1"/>
  <c r="T696" i="5" s="1"/>
  <c r="T697" i="5" a="1"/>
  <c r="T697" i="5" s="1"/>
  <c r="T698" i="5" a="1"/>
  <c r="T698" i="5" s="1"/>
  <c r="T699" i="5" a="1"/>
  <c r="T699" i="5" s="1"/>
  <c r="T700" i="5" a="1"/>
  <c r="T700" i="5" s="1"/>
  <c r="T701" i="5" a="1"/>
  <c r="T701" i="5" s="1"/>
  <c r="T702" i="5" a="1"/>
  <c r="T702" i="5" s="1"/>
  <c r="T703" i="5" a="1"/>
  <c r="T703" i="5" s="1"/>
  <c r="T704" i="5" a="1"/>
  <c r="T704" i="5" s="1"/>
  <c r="T705" i="5" a="1"/>
  <c r="T705" i="5" s="1"/>
  <c r="T706" i="5" a="1"/>
  <c r="T706" i="5"/>
  <c r="T707" i="5" a="1"/>
  <c r="T707" i="5" s="1"/>
  <c r="T708" i="5" a="1"/>
  <c r="T708" i="5" s="1"/>
  <c r="T709" i="5" a="1"/>
  <c r="T709" i="5" s="1"/>
  <c r="T710" i="5" a="1"/>
  <c r="T710" i="5" s="1"/>
  <c r="T711" i="5" a="1"/>
  <c r="T711" i="5" s="1"/>
  <c r="T712" i="5" a="1"/>
  <c r="T712" i="5" s="1"/>
  <c r="T713" i="5" a="1"/>
  <c r="T713" i="5" s="1"/>
  <c r="T714" i="5" a="1"/>
  <c r="T714" i="5" s="1"/>
  <c r="T715" i="5" a="1"/>
  <c r="T715" i="5" s="1"/>
  <c r="T716" i="5" a="1"/>
  <c r="T716" i="5" s="1"/>
  <c r="T717" i="5" a="1"/>
  <c r="T717" i="5" s="1"/>
  <c r="T718" i="5" a="1"/>
  <c r="T718" i="5" s="1"/>
  <c r="T719" i="5" a="1"/>
  <c r="T719" i="5" s="1"/>
  <c r="T720" i="5" a="1"/>
  <c r="T720" i="5" s="1"/>
  <c r="T721" i="5" a="1"/>
  <c r="T721" i="5" s="1"/>
  <c r="T722" i="5" a="1"/>
  <c r="T722" i="5" s="1"/>
  <c r="T723" i="5" a="1"/>
  <c r="T723" i="5" s="1"/>
  <c r="T724" i="5" a="1"/>
  <c r="T724" i="5" s="1"/>
  <c r="T725" i="5" a="1"/>
  <c r="T725" i="5" s="1"/>
  <c r="T726" i="5" a="1"/>
  <c r="T726" i="5" s="1"/>
  <c r="T727" i="5" a="1"/>
  <c r="T727" i="5" s="1"/>
  <c r="T728" i="5" a="1"/>
  <c r="T728" i="5" s="1"/>
  <c r="T729" i="5" a="1"/>
  <c r="T729" i="5" s="1"/>
  <c r="T730" i="5" a="1"/>
  <c r="T730" i="5" s="1"/>
  <c r="T731" i="5" a="1"/>
  <c r="T731" i="5" s="1"/>
  <c r="T732" i="5" a="1"/>
  <c r="T732" i="5" s="1"/>
  <c r="T733" i="5" a="1"/>
  <c r="T733" i="5" s="1"/>
  <c r="T734" i="5" a="1"/>
  <c r="T734" i="5" s="1"/>
  <c r="T735" i="5" a="1"/>
  <c r="T735" i="5" s="1"/>
  <c r="T736" i="5" a="1"/>
  <c r="T736" i="5" s="1"/>
  <c r="T737" i="5" a="1"/>
  <c r="T737" i="5" s="1"/>
  <c r="T738" i="5" a="1"/>
  <c r="T738" i="5" s="1"/>
  <c r="T739" i="5" a="1"/>
  <c r="T739" i="5" s="1"/>
  <c r="T740" i="5" a="1"/>
  <c r="T740" i="5" s="1"/>
  <c r="T741" i="5" a="1"/>
  <c r="T741" i="5" s="1"/>
  <c r="T742" i="5" a="1"/>
  <c r="T742" i="5"/>
  <c r="T743" i="5" a="1"/>
  <c r="T743" i="5" s="1"/>
  <c r="T744" i="5" a="1"/>
  <c r="T744" i="5" s="1"/>
  <c r="T745" i="5" a="1"/>
  <c r="T745" i="5" s="1"/>
  <c r="T746" i="5" a="1"/>
  <c r="T746" i="5" s="1"/>
  <c r="T747" i="5" a="1"/>
  <c r="T747" i="5" s="1"/>
  <c r="T748" i="5" a="1"/>
  <c r="T748" i="5" s="1"/>
  <c r="T749" i="5" a="1"/>
  <c r="T749" i="5" s="1"/>
  <c r="T750" i="5" a="1"/>
  <c r="T750" i="5" s="1"/>
  <c r="T751" i="5" a="1"/>
  <c r="T751" i="5" s="1"/>
  <c r="T752" i="5" a="1"/>
  <c r="T752" i="5" s="1"/>
  <c r="T753" i="5" a="1"/>
  <c r="T753" i="5" s="1"/>
  <c r="T754" i="5" a="1"/>
  <c r="T754" i="5" s="1"/>
  <c r="T755" i="5" a="1"/>
  <c r="T755" i="5" s="1"/>
  <c r="T756" i="5" a="1"/>
  <c r="T756" i="5" s="1"/>
  <c r="T757" i="5" a="1"/>
  <c r="T757" i="5" s="1"/>
  <c r="T758" i="5" a="1"/>
  <c r="T758" i="5" s="1"/>
  <c r="T759" i="5" a="1"/>
  <c r="T759" i="5" s="1"/>
  <c r="T760" i="5" a="1"/>
  <c r="T760" i="5" s="1"/>
  <c r="T761" i="5" a="1"/>
  <c r="T761" i="5" s="1"/>
  <c r="T762" i="5" a="1"/>
  <c r="T762" i="5" s="1"/>
  <c r="T763" i="5" a="1"/>
  <c r="T763" i="5" s="1"/>
  <c r="T764" i="5" a="1"/>
  <c r="T764" i="5" s="1"/>
  <c r="T765" i="5" a="1"/>
  <c r="T765" i="5" s="1"/>
  <c r="T766" i="5" a="1"/>
  <c r="T766" i="5" s="1"/>
  <c r="T767" i="5" a="1"/>
  <c r="T767" i="5" s="1"/>
  <c r="T768" i="5" a="1"/>
  <c r="T768" i="5" s="1"/>
  <c r="T769" i="5" a="1"/>
  <c r="T769" i="5" s="1"/>
  <c r="T770" i="5" a="1"/>
  <c r="T770" i="5" s="1"/>
  <c r="T771" i="5" a="1"/>
  <c r="T771" i="5" s="1"/>
  <c r="T772" i="5" a="1"/>
  <c r="T772" i="5" s="1"/>
  <c r="T773" i="5" a="1"/>
  <c r="T773" i="5" s="1"/>
  <c r="T774" i="5" a="1"/>
  <c r="T774" i="5" s="1"/>
  <c r="T775" i="5" a="1"/>
  <c r="T775" i="5" s="1"/>
  <c r="T776" i="5" a="1"/>
  <c r="T776" i="5" s="1"/>
  <c r="T777" i="5" a="1"/>
  <c r="T777" i="5" s="1"/>
  <c r="T778" i="5" a="1"/>
  <c r="T778" i="5"/>
  <c r="T779" i="5" a="1"/>
  <c r="T779" i="5" s="1"/>
  <c r="T780" i="5" a="1"/>
  <c r="T780" i="5" s="1"/>
  <c r="T781" i="5" a="1"/>
  <c r="T781" i="5" s="1"/>
  <c r="T782" i="5" a="1"/>
  <c r="T782" i="5" s="1"/>
  <c r="T783" i="5" a="1"/>
  <c r="T783" i="5" s="1"/>
  <c r="T784" i="5" a="1"/>
  <c r="T784" i="5" s="1"/>
  <c r="T785" i="5" a="1"/>
  <c r="T785" i="5" s="1"/>
  <c r="T786" i="5" a="1"/>
  <c r="T786" i="5" s="1"/>
  <c r="T787" i="5" a="1"/>
  <c r="T787" i="5" s="1"/>
  <c r="T788" i="5" a="1"/>
  <c r="T788" i="5" s="1"/>
  <c r="T789" i="5" a="1"/>
  <c r="T789" i="5" s="1"/>
  <c r="T790" i="5" a="1"/>
  <c r="T790" i="5" s="1"/>
  <c r="T791" i="5" a="1"/>
  <c r="T791" i="5" s="1"/>
  <c r="T792" i="5" a="1"/>
  <c r="T792" i="5" s="1"/>
  <c r="T793" i="5" a="1"/>
  <c r="T793" i="5" s="1"/>
  <c r="T794" i="5" a="1"/>
  <c r="T794" i="5" s="1"/>
  <c r="T795" i="5" a="1"/>
  <c r="T795" i="5" s="1"/>
  <c r="T796" i="5" a="1"/>
  <c r="T796" i="5" s="1"/>
  <c r="T797" i="5" a="1"/>
  <c r="T797" i="5" s="1"/>
  <c r="T798" i="5" a="1"/>
  <c r="T798" i="5" s="1"/>
  <c r="T799" i="5" a="1"/>
  <c r="T799" i="5" s="1"/>
  <c r="T800" i="5" a="1"/>
  <c r="T800" i="5" s="1"/>
  <c r="T801" i="5" a="1"/>
  <c r="T801" i="5" s="1"/>
  <c r="T802" i="5" a="1"/>
  <c r="T802" i="5" s="1"/>
  <c r="T803" i="5" a="1"/>
  <c r="T803" i="5" s="1"/>
  <c r="T804" i="5" a="1"/>
  <c r="T804" i="5" s="1"/>
  <c r="T805" i="5" a="1"/>
  <c r="T805" i="5" s="1"/>
  <c r="T806" i="5" a="1"/>
  <c r="T806" i="5" s="1"/>
  <c r="T807" i="5" a="1"/>
  <c r="T807" i="5" s="1"/>
  <c r="T808" i="5" a="1"/>
  <c r="T808" i="5" s="1"/>
  <c r="T809" i="5" a="1"/>
  <c r="T809" i="5" s="1"/>
  <c r="T810" i="5" a="1"/>
  <c r="T810" i="5" s="1"/>
  <c r="T811" i="5" a="1"/>
  <c r="T811" i="5" s="1"/>
  <c r="T812" i="5" a="1"/>
  <c r="T812" i="5" s="1"/>
  <c r="T813" i="5" a="1"/>
  <c r="T813" i="5" s="1"/>
  <c r="T814" i="5" a="1"/>
  <c r="T814" i="5"/>
  <c r="T815" i="5" a="1"/>
  <c r="T815" i="5" s="1"/>
  <c r="T816" i="5" a="1"/>
  <c r="T816" i="5" s="1"/>
  <c r="T817" i="5" a="1"/>
  <c r="T817" i="5" s="1"/>
  <c r="T818" i="5" a="1"/>
  <c r="T818" i="5" s="1"/>
  <c r="T819" i="5" a="1"/>
  <c r="T819" i="5" s="1"/>
  <c r="T820" i="5" a="1"/>
  <c r="T820" i="5" s="1"/>
  <c r="T821" i="5" a="1"/>
  <c r="T821" i="5" s="1"/>
  <c r="T822" i="5" a="1"/>
  <c r="T822" i="5" s="1"/>
  <c r="T823" i="5" a="1"/>
  <c r="T823" i="5" s="1"/>
  <c r="T824" i="5" a="1"/>
  <c r="T824" i="5" s="1"/>
  <c r="T825" i="5" a="1"/>
  <c r="T825" i="5" s="1"/>
  <c r="T826" i="5" a="1"/>
  <c r="T826" i="5" s="1"/>
  <c r="T827" i="5" a="1"/>
  <c r="T827" i="5" s="1"/>
  <c r="T828" i="5" a="1"/>
  <c r="T828" i="5" s="1"/>
  <c r="T829" i="5" a="1"/>
  <c r="T829" i="5" s="1"/>
  <c r="T830" i="5" a="1"/>
  <c r="T830" i="5" s="1"/>
  <c r="T831" i="5" a="1"/>
  <c r="T831" i="5" s="1"/>
  <c r="T832" i="5" a="1"/>
  <c r="T832" i="5" s="1"/>
  <c r="T833" i="5" a="1"/>
  <c r="T833" i="5" s="1"/>
  <c r="T834" i="5" a="1"/>
  <c r="T834" i="5" s="1"/>
  <c r="T835" i="5" a="1"/>
  <c r="T835" i="5" s="1"/>
  <c r="T836" i="5" a="1"/>
  <c r="T836" i="5" s="1"/>
  <c r="T837" i="5" a="1"/>
  <c r="T837" i="5" s="1"/>
  <c r="T838" i="5" a="1"/>
  <c r="T838" i="5" s="1"/>
  <c r="T839" i="5" a="1"/>
  <c r="T839" i="5" s="1"/>
  <c r="T840" i="5" a="1"/>
  <c r="T840" i="5" s="1"/>
  <c r="T841" i="5" a="1"/>
  <c r="T841" i="5" s="1"/>
  <c r="T842" i="5" a="1"/>
  <c r="T842" i="5" s="1"/>
  <c r="T843" i="5" a="1"/>
  <c r="T843" i="5" s="1"/>
  <c r="T844" i="5" a="1"/>
  <c r="T844" i="5" s="1"/>
  <c r="T845" i="5" a="1"/>
  <c r="T845" i="5" s="1"/>
  <c r="T846" i="5" a="1"/>
  <c r="T846" i="5" s="1"/>
  <c r="T847" i="5" a="1"/>
  <c r="T847" i="5" s="1"/>
  <c r="T848" i="5" a="1"/>
  <c r="T848" i="5" s="1"/>
  <c r="T849" i="5" a="1"/>
  <c r="T849" i="5" s="1"/>
  <c r="T850" i="5" a="1"/>
  <c r="T850" i="5" s="1"/>
  <c r="T851" i="5" a="1"/>
  <c r="T851" i="5" s="1"/>
  <c r="T852" i="5" a="1"/>
  <c r="T852" i="5" s="1"/>
  <c r="T853" i="5" a="1"/>
  <c r="T853" i="5" s="1"/>
  <c r="T854" i="5" a="1"/>
  <c r="T854" i="5" s="1"/>
  <c r="T855" i="5" a="1"/>
  <c r="T855" i="5" s="1"/>
  <c r="T856" i="5" a="1"/>
  <c r="T856" i="5" s="1"/>
  <c r="T857" i="5" a="1"/>
  <c r="T857" i="5" s="1"/>
  <c r="T858" i="5" a="1"/>
  <c r="T858" i="5" s="1"/>
  <c r="T859" i="5" a="1"/>
  <c r="T859" i="5" s="1"/>
  <c r="T860" i="5" a="1"/>
  <c r="T860" i="5" s="1"/>
  <c r="T861" i="5" a="1"/>
  <c r="T861" i="5" s="1"/>
  <c r="T862" i="5" a="1"/>
  <c r="T862" i="5" s="1"/>
  <c r="T863" i="5" a="1"/>
  <c r="T863" i="5" s="1"/>
  <c r="T864" i="5" a="1"/>
  <c r="T864" i="5" s="1"/>
  <c r="T865" i="5" a="1"/>
  <c r="T865" i="5" s="1"/>
  <c r="T866" i="5" a="1"/>
  <c r="T866" i="5" s="1"/>
  <c r="T867" i="5" a="1"/>
  <c r="T867" i="5" s="1"/>
  <c r="T868" i="5" a="1"/>
  <c r="T868" i="5" s="1"/>
  <c r="T869" i="5" a="1"/>
  <c r="T869" i="5" s="1"/>
  <c r="T870" i="5" a="1"/>
  <c r="T870" i="5" s="1"/>
  <c r="T871" i="5" a="1"/>
  <c r="T871" i="5" s="1"/>
  <c r="T872" i="5" a="1"/>
  <c r="T872" i="5" s="1"/>
  <c r="T873" i="5" a="1"/>
  <c r="T873" i="5" s="1"/>
  <c r="T874" i="5" a="1"/>
  <c r="T874" i="5" s="1"/>
  <c r="T875" i="5" a="1"/>
  <c r="T875" i="5" s="1"/>
  <c r="T876" i="5" a="1"/>
  <c r="T876" i="5" s="1"/>
  <c r="T877" i="5" a="1"/>
  <c r="T877" i="5" s="1"/>
  <c r="T878" i="5" a="1"/>
  <c r="T878" i="5" s="1"/>
  <c r="T879" i="5" a="1"/>
  <c r="T879" i="5" s="1"/>
  <c r="T880" i="5" a="1"/>
  <c r="T880" i="5" s="1"/>
  <c r="T881" i="5" a="1"/>
  <c r="T881" i="5" s="1"/>
  <c r="T882" i="5" a="1"/>
  <c r="T882" i="5" s="1"/>
  <c r="T883" i="5" a="1"/>
  <c r="T883" i="5" s="1"/>
  <c r="T884" i="5" a="1"/>
  <c r="T884" i="5" s="1"/>
  <c r="T885" i="5" a="1"/>
  <c r="T885" i="5" s="1"/>
  <c r="T886" i="5" a="1"/>
  <c r="T886" i="5"/>
  <c r="T887" i="5" a="1"/>
  <c r="T887" i="5" s="1"/>
  <c r="T888" i="5" a="1"/>
  <c r="T888" i="5" s="1"/>
  <c r="T889" i="5" a="1"/>
  <c r="T889" i="5" s="1"/>
  <c r="T890" i="5" a="1"/>
  <c r="T890" i="5" s="1"/>
  <c r="T891" i="5" a="1"/>
  <c r="T891" i="5" s="1"/>
  <c r="T892" i="5" a="1"/>
  <c r="T892" i="5" s="1"/>
  <c r="T893" i="5" a="1"/>
  <c r="T893" i="5" s="1"/>
  <c r="T894" i="5" a="1"/>
  <c r="T894" i="5" s="1"/>
  <c r="T895" i="5" a="1"/>
  <c r="T895" i="5" s="1"/>
  <c r="T896" i="5" a="1"/>
  <c r="T896" i="5" s="1"/>
  <c r="T897" i="5" a="1"/>
  <c r="T897" i="5" s="1"/>
  <c r="T898" i="5" a="1"/>
  <c r="T898" i="5" s="1"/>
  <c r="T899" i="5" a="1"/>
  <c r="T899" i="5" s="1"/>
  <c r="T900" i="5" a="1"/>
  <c r="T900" i="5" s="1"/>
  <c r="T901" i="5" a="1"/>
  <c r="T901" i="5" s="1"/>
  <c r="T902" i="5" a="1"/>
  <c r="T902" i="5" s="1"/>
  <c r="T903" i="5" a="1"/>
  <c r="T903" i="5" s="1"/>
  <c r="T904" i="5" a="1"/>
  <c r="T904" i="5" s="1"/>
  <c r="T905" i="5" a="1"/>
  <c r="T905" i="5" s="1"/>
  <c r="T906" i="5" a="1"/>
  <c r="T906" i="5" s="1"/>
  <c r="T907" i="5" a="1"/>
  <c r="T907" i="5" s="1"/>
  <c r="T908" i="5" a="1"/>
  <c r="T908" i="5" s="1"/>
  <c r="T909" i="5" a="1"/>
  <c r="T909" i="5" s="1"/>
  <c r="T910" i="5" a="1"/>
  <c r="T910" i="5" s="1"/>
  <c r="T911" i="5" a="1"/>
  <c r="T911" i="5" s="1"/>
  <c r="T912" i="5" a="1"/>
  <c r="T912" i="5" s="1"/>
  <c r="T913" i="5" a="1"/>
  <c r="T913" i="5" s="1"/>
  <c r="T914" i="5" a="1"/>
  <c r="T914" i="5" s="1"/>
  <c r="T915" i="5" a="1"/>
  <c r="T915" i="5" s="1"/>
  <c r="T916" i="5" a="1"/>
  <c r="T916" i="5" s="1"/>
  <c r="T917" i="5" a="1"/>
  <c r="T917" i="5" s="1"/>
  <c r="T918" i="5" a="1"/>
  <c r="T918" i="5" s="1"/>
  <c r="T919" i="5" a="1"/>
  <c r="T919" i="5" s="1"/>
  <c r="T920" i="5" a="1"/>
  <c r="T920" i="5" s="1"/>
  <c r="T921" i="5" a="1"/>
  <c r="T921" i="5" s="1"/>
  <c r="T922" i="5" a="1"/>
  <c r="T922" i="5"/>
  <c r="T923" i="5" a="1"/>
  <c r="T923" i="5" s="1"/>
  <c r="T924" i="5" a="1"/>
  <c r="T924" i="5" s="1"/>
  <c r="T925" i="5" a="1"/>
  <c r="T925" i="5" s="1"/>
  <c r="T926" i="5" a="1"/>
  <c r="T926" i="5" s="1"/>
  <c r="T927" i="5" a="1"/>
  <c r="T927" i="5" s="1"/>
  <c r="T928" i="5" a="1"/>
  <c r="T928" i="5" s="1"/>
  <c r="T929" i="5" a="1"/>
  <c r="T929" i="5" s="1"/>
  <c r="T930" i="5" a="1"/>
  <c r="T930" i="5" s="1"/>
  <c r="T931" i="5" a="1"/>
  <c r="T931" i="5" s="1"/>
  <c r="T932" i="5" a="1"/>
  <c r="T932" i="5" s="1"/>
  <c r="T933" i="5" a="1"/>
  <c r="T933" i="5" s="1"/>
  <c r="T934" i="5" a="1"/>
  <c r="T934" i="5" s="1"/>
  <c r="T935" i="5" a="1"/>
  <c r="T935" i="5" s="1"/>
  <c r="T936" i="5" a="1"/>
  <c r="T936" i="5" s="1"/>
  <c r="T937" i="5" a="1"/>
  <c r="T937" i="5" s="1"/>
  <c r="T938" i="5" a="1"/>
  <c r="T938" i="5" s="1"/>
  <c r="T939" i="5" a="1"/>
  <c r="T939" i="5" s="1"/>
  <c r="T940" i="5" a="1"/>
  <c r="T940" i="5" s="1"/>
  <c r="T941" i="5" a="1"/>
  <c r="T941" i="5" s="1"/>
  <c r="T942" i="5" a="1"/>
  <c r="T942" i="5" s="1"/>
  <c r="T943" i="5" a="1"/>
  <c r="T943" i="5" s="1"/>
  <c r="T944" i="5" a="1"/>
  <c r="T944" i="5" s="1"/>
  <c r="T945" i="5" a="1"/>
  <c r="T945" i="5" s="1"/>
  <c r="T946" i="5" a="1"/>
  <c r="T946" i="5"/>
  <c r="T947" i="5" a="1"/>
  <c r="T947" i="5" s="1"/>
  <c r="T948" i="5" a="1"/>
  <c r="T948" i="5" s="1"/>
  <c r="T949" i="5" a="1"/>
  <c r="T949" i="5" s="1"/>
  <c r="T950" i="5" a="1"/>
  <c r="T950" i="5" s="1"/>
  <c r="T951" i="5" a="1"/>
  <c r="T951" i="5" s="1"/>
  <c r="T952" i="5" a="1"/>
  <c r="T952" i="5" s="1"/>
  <c r="T953" i="5" a="1"/>
  <c r="T953" i="5" s="1"/>
  <c r="T954" i="5" a="1"/>
  <c r="T954" i="5" s="1"/>
  <c r="T955" i="5" a="1"/>
  <c r="T955" i="5" s="1"/>
  <c r="T956" i="5" a="1"/>
  <c r="T956" i="5" s="1"/>
  <c r="T957" i="5" a="1"/>
  <c r="T957" i="5" s="1"/>
  <c r="T958" i="5" a="1"/>
  <c r="T958" i="5" s="1"/>
  <c r="T959" i="5" a="1"/>
  <c r="T959" i="5" s="1"/>
  <c r="T960" i="5" a="1"/>
  <c r="T960" i="5" s="1"/>
  <c r="T961" i="5" a="1"/>
  <c r="T961" i="5" s="1"/>
  <c r="T962" i="5" a="1"/>
  <c r="T962" i="5" s="1"/>
  <c r="T963" i="5" a="1"/>
  <c r="T963" i="5" s="1"/>
  <c r="T964" i="5" a="1"/>
  <c r="T964" i="5"/>
  <c r="T965" i="5" a="1"/>
  <c r="T965" i="5" s="1"/>
  <c r="T966" i="5" a="1"/>
  <c r="T966" i="5" s="1"/>
  <c r="T967" i="5" a="1"/>
  <c r="T967" i="5" s="1"/>
  <c r="T968" i="5" a="1"/>
  <c r="T968" i="5" s="1"/>
  <c r="T969" i="5" a="1"/>
  <c r="T969" i="5" s="1"/>
  <c r="T970" i="5" a="1"/>
  <c r="T970" i="5" s="1"/>
  <c r="T971" i="5" a="1"/>
  <c r="T971" i="5" s="1"/>
  <c r="T972" i="5" a="1"/>
  <c r="T972" i="5" s="1"/>
  <c r="T973" i="5" a="1"/>
  <c r="T973" i="5" s="1"/>
  <c r="T974" i="5" a="1"/>
  <c r="T974" i="5" s="1"/>
  <c r="T975" i="5" a="1"/>
  <c r="T975" i="5" s="1"/>
  <c r="T976" i="5" a="1"/>
  <c r="T976" i="5" s="1"/>
  <c r="T977" i="5" a="1"/>
  <c r="T977" i="5" s="1"/>
  <c r="T978" i="5" a="1"/>
  <c r="T978" i="5" s="1"/>
  <c r="T979" i="5" a="1"/>
  <c r="T979" i="5" s="1"/>
  <c r="T980" i="5" a="1"/>
  <c r="T980" i="5" s="1"/>
  <c r="T981" i="5" a="1"/>
  <c r="T981" i="5" s="1"/>
  <c r="T982" i="5" a="1"/>
  <c r="T982" i="5" s="1"/>
  <c r="T983" i="5" a="1"/>
  <c r="T983" i="5" s="1"/>
  <c r="T984" i="5" a="1"/>
  <c r="T984" i="5" s="1"/>
  <c r="T985" i="5" a="1"/>
  <c r="T985" i="5" s="1"/>
  <c r="T986" i="5" a="1"/>
  <c r="T986" i="5" s="1"/>
  <c r="T987" i="5" a="1"/>
  <c r="T987" i="5" s="1"/>
  <c r="T988" i="5" a="1"/>
  <c r="T988" i="5" s="1"/>
  <c r="T989" i="5" a="1"/>
  <c r="T989" i="5" s="1"/>
  <c r="T990" i="5" a="1"/>
  <c r="T990" i="5" s="1"/>
  <c r="T991" i="5" a="1"/>
  <c r="T991" i="5" s="1"/>
  <c r="T992" i="5" a="1"/>
  <c r="T992" i="5" s="1"/>
  <c r="T993" i="5" a="1"/>
  <c r="T993" i="5" s="1"/>
  <c r="T994" i="5" a="1"/>
  <c r="T994" i="5" s="1"/>
  <c r="T995" i="5" a="1"/>
  <c r="T995" i="5" s="1"/>
  <c r="T996" i="5" a="1"/>
  <c r="T996" i="5" s="1"/>
  <c r="T997" i="5" a="1"/>
  <c r="T997" i="5" s="1"/>
  <c r="T998" i="5" a="1"/>
  <c r="T998" i="5" s="1"/>
  <c r="T999" i="5" a="1"/>
  <c r="T999" i="5" s="1"/>
  <c r="T1000" i="5" a="1"/>
  <c r="T1000" i="5" s="1"/>
  <c r="T1001" i="5" a="1"/>
  <c r="T1001" i="5" s="1"/>
  <c r="T1002" i="5" a="1"/>
  <c r="T1002" i="5" s="1"/>
  <c r="T1003" i="5" a="1"/>
  <c r="T1003" i="5" s="1"/>
  <c r="T1004" i="5" a="1"/>
  <c r="T1004" i="5" s="1"/>
  <c r="T1005" i="5" a="1"/>
  <c r="T1005" i="5" s="1"/>
  <c r="T1006" i="5" a="1"/>
  <c r="T1006" i="5" s="1"/>
  <c r="T1007" i="5" a="1"/>
  <c r="T1007" i="5" s="1"/>
  <c r="T1008" i="5" a="1"/>
  <c r="T1008" i="5" s="1"/>
  <c r="T1009" i="5" a="1"/>
  <c r="T1009" i="5" s="1"/>
  <c r="T1010" i="5" a="1"/>
  <c r="T1010" i="5" s="1"/>
  <c r="T1011" i="5" a="1"/>
  <c r="T1011" i="5" s="1"/>
  <c r="T1012" i="5" a="1"/>
  <c r="T1012" i="5"/>
  <c r="T1013" i="5" a="1"/>
  <c r="T1013" i="5" s="1"/>
  <c r="T1014" i="5" a="1"/>
  <c r="T1014" i="5" s="1"/>
  <c r="T1015" i="5" a="1"/>
  <c r="T1015" i="5" s="1"/>
  <c r="T1016" i="5" a="1"/>
  <c r="T1016" i="5" s="1"/>
  <c r="T1017" i="5" a="1"/>
  <c r="T1017" i="5" s="1"/>
  <c r="T1018" i="5" a="1"/>
  <c r="T1018" i="5" s="1"/>
  <c r="T1019" i="5" a="1"/>
  <c r="T1019" i="5" s="1"/>
  <c r="T1020" i="5" a="1"/>
  <c r="T1020" i="5" s="1"/>
  <c r="T1021" i="5" a="1"/>
  <c r="T1021" i="5" s="1"/>
  <c r="T1022" i="5" a="1"/>
  <c r="T1022" i="5" s="1"/>
  <c r="T1023" i="5" a="1"/>
  <c r="T1023" i="5" s="1"/>
  <c r="T1024" i="5" a="1"/>
  <c r="T1024" i="5"/>
  <c r="T1025" i="5" a="1"/>
  <c r="T1025" i="5" s="1"/>
  <c r="T1026" i="5" a="1"/>
  <c r="T1026" i="5" s="1"/>
  <c r="T1027" i="5" a="1"/>
  <c r="T1027" i="5" s="1"/>
  <c r="T1028" i="5" a="1"/>
  <c r="T1028" i="5" s="1"/>
  <c r="T1029" i="5" a="1"/>
  <c r="T1029" i="5" s="1"/>
  <c r="T1030" i="5" a="1"/>
  <c r="T1030" i="5" s="1"/>
  <c r="T1031" i="5" a="1"/>
  <c r="T1031" i="5" s="1"/>
  <c r="T1032" i="5" a="1"/>
  <c r="T1032" i="5" s="1"/>
  <c r="T1033" i="5" a="1"/>
  <c r="T1033" i="5"/>
  <c r="T1034" i="5" a="1"/>
  <c r="T1034" i="5" s="1"/>
  <c r="T1035" i="5" a="1"/>
  <c r="T1035" i="5" s="1"/>
  <c r="T1036" i="5" a="1"/>
  <c r="T1036" i="5" s="1"/>
  <c r="T1037" i="5" a="1"/>
  <c r="T1037" i="5" s="1"/>
  <c r="T1038" i="5" a="1"/>
  <c r="T1038" i="5" s="1"/>
  <c r="T1039" i="5" a="1"/>
  <c r="T1039" i="5" s="1"/>
  <c r="T1040" i="5" a="1"/>
  <c r="T1040" i="5" s="1"/>
  <c r="T1041" i="5" a="1"/>
  <c r="T1041" i="5" s="1"/>
  <c r="T1042" i="5" a="1"/>
  <c r="T1042" i="5" s="1"/>
  <c r="T1043" i="5" a="1"/>
  <c r="T1043" i="5" s="1"/>
  <c r="T1044" i="5" a="1"/>
  <c r="T1044" i="5" s="1"/>
  <c r="T1045" i="5" a="1"/>
  <c r="T1045" i="5"/>
  <c r="T1046" i="5" a="1"/>
  <c r="T1046" i="5" s="1"/>
  <c r="T1047" i="5" a="1"/>
  <c r="T1047" i="5" s="1"/>
  <c r="T1048" i="5" a="1"/>
  <c r="T1048" i="5" s="1"/>
  <c r="T1049" i="5" a="1"/>
  <c r="T1049" i="5" s="1"/>
  <c r="T1050" i="5" a="1"/>
  <c r="T1050" i="5"/>
  <c r="T1051" i="5" a="1"/>
  <c r="T1051" i="5" s="1"/>
  <c r="T1052" i="5" a="1"/>
  <c r="T1052" i="5" s="1"/>
  <c r="T1053" i="5" a="1"/>
  <c r="T1053" i="5" s="1"/>
  <c r="T1054" i="5" a="1"/>
  <c r="T1054" i="5" s="1"/>
  <c r="T1055" i="5" a="1"/>
  <c r="T1055" i="5" s="1"/>
  <c r="T1056" i="5" a="1"/>
  <c r="T1056" i="5" s="1"/>
  <c r="T1057" i="5" a="1"/>
  <c r="T1057" i="5" s="1"/>
  <c r="T1058" i="5" a="1"/>
  <c r="T1058" i="5" s="1"/>
  <c r="T1059" i="5" a="1"/>
  <c r="T1059" i="5" s="1"/>
  <c r="T1060" i="5" a="1"/>
  <c r="T1060" i="5" s="1"/>
  <c r="T1061" i="5" a="1"/>
  <c r="T1061" i="5" s="1"/>
  <c r="T1062" i="5" a="1"/>
  <c r="T1062" i="5"/>
  <c r="T1063" i="5" a="1"/>
  <c r="T1063" i="5" s="1"/>
  <c r="T1064" i="5" a="1"/>
  <c r="T1064" i="5" s="1"/>
  <c r="T1065" i="5" a="1"/>
  <c r="T1065" i="5" s="1"/>
  <c r="T1066" i="5" a="1"/>
  <c r="T1066" i="5" s="1"/>
  <c r="T1067" i="5" a="1"/>
  <c r="T1067" i="5" s="1"/>
  <c r="T1068" i="5" a="1"/>
  <c r="T1068" i="5" s="1"/>
  <c r="T1069" i="5" a="1"/>
  <c r="T1069" i="5" s="1"/>
  <c r="T1070" i="5" a="1"/>
  <c r="T1070" i="5" s="1"/>
  <c r="T1071" i="5" a="1"/>
  <c r="T1071" i="5" s="1"/>
  <c r="T1072" i="5" a="1"/>
  <c r="T1072" i="5" s="1"/>
  <c r="T1073" i="5" a="1"/>
  <c r="T1073" i="5" s="1"/>
  <c r="T1074" i="5" a="1"/>
  <c r="T1074" i="5" s="1"/>
  <c r="T1075" i="5" a="1"/>
  <c r="T1075" i="5" s="1"/>
  <c r="T1076" i="5" a="1"/>
  <c r="T1076" i="5" s="1"/>
  <c r="T1077" i="5" a="1"/>
  <c r="T1077" i="5" s="1"/>
  <c r="T1078" i="5" a="1"/>
  <c r="T1078" i="5" s="1"/>
  <c r="T1079" i="5" a="1"/>
  <c r="T1079" i="5" s="1"/>
  <c r="T1080" i="5" a="1"/>
  <c r="T1080" i="5" s="1"/>
  <c r="T1081" i="5" a="1"/>
  <c r="T1081" i="5" s="1"/>
  <c r="T1082" i="5" a="1"/>
  <c r="T1082" i="5" s="1"/>
  <c r="T1083" i="5" a="1"/>
  <c r="T1083" i="5" s="1"/>
  <c r="T1084" i="5" a="1"/>
  <c r="T1084" i="5" s="1"/>
  <c r="T1085" i="5" a="1"/>
  <c r="T1085" i="5" s="1"/>
  <c r="T1086" i="5" a="1"/>
  <c r="T1086" i="5"/>
  <c r="T1087" i="5" a="1"/>
  <c r="T1087" i="5" s="1"/>
  <c r="T1088" i="5" a="1"/>
  <c r="T1088" i="5" s="1"/>
  <c r="T1089" i="5" a="1"/>
  <c r="T1089" i="5" s="1"/>
  <c r="T1090" i="5" a="1"/>
  <c r="T1090" i="5" s="1"/>
  <c r="T1091" i="5" a="1"/>
  <c r="T1091" i="5" s="1"/>
  <c r="T1092" i="5" a="1"/>
  <c r="T1092" i="5" s="1"/>
  <c r="T1093" i="5" a="1"/>
  <c r="T1093" i="5" s="1"/>
  <c r="T1094" i="5" a="1"/>
  <c r="T1094" i="5" s="1"/>
  <c r="T1095" i="5" a="1"/>
  <c r="T1095" i="5" s="1"/>
  <c r="T1096" i="5" a="1"/>
  <c r="T1096" i="5" s="1"/>
  <c r="T1097" i="5" a="1"/>
  <c r="T1097" i="5" s="1"/>
  <c r="T1098" i="5" a="1"/>
  <c r="T1098" i="5" s="1"/>
  <c r="T1099" i="5" a="1"/>
  <c r="T1099" i="5" s="1"/>
  <c r="T1100" i="5" a="1"/>
  <c r="T1100" i="5" s="1"/>
  <c r="T1101" i="5" a="1"/>
  <c r="T1101" i="5" s="1"/>
  <c r="T1102" i="5" a="1"/>
  <c r="T1102" i="5" s="1"/>
  <c r="T1103" i="5" a="1"/>
  <c r="T1103" i="5" s="1"/>
  <c r="T1104" i="5" a="1"/>
  <c r="T1104" i="5"/>
  <c r="T1105" i="5" a="1"/>
  <c r="T1105" i="5" s="1"/>
  <c r="T1106" i="5" a="1"/>
  <c r="T1106" i="5" s="1"/>
  <c r="T1107" i="5" a="1"/>
  <c r="T1107" i="5" s="1"/>
  <c r="T1108" i="5" a="1"/>
  <c r="T1108" i="5" s="1"/>
  <c r="T1109" i="5" a="1"/>
  <c r="T1109" i="5" s="1"/>
  <c r="T1110" i="5" a="1"/>
  <c r="T1110" i="5" s="1"/>
  <c r="T1111" i="5" a="1"/>
  <c r="T1111" i="5" s="1"/>
  <c r="T1112" i="5" a="1"/>
  <c r="T1112" i="5" s="1"/>
  <c r="T1113" i="5" a="1"/>
  <c r="T1113" i="5" s="1"/>
  <c r="T1114" i="5" a="1"/>
  <c r="T1114" i="5" s="1"/>
  <c r="T1115" i="5" a="1"/>
  <c r="T1115" i="5" s="1"/>
  <c r="T1116" i="5" a="1"/>
  <c r="T1116" i="5" s="1"/>
  <c r="T1117" i="5" a="1"/>
  <c r="T1117" i="5" s="1"/>
  <c r="T1118" i="5" a="1"/>
  <c r="T1118" i="5" s="1"/>
  <c r="T1119" i="5" a="1"/>
  <c r="T1119" i="5" s="1"/>
  <c r="T1120" i="5" a="1"/>
  <c r="T1120" i="5" s="1"/>
  <c r="T1121" i="5" a="1"/>
  <c r="T1121" i="5" s="1"/>
  <c r="T1122" i="5" a="1"/>
  <c r="T1122" i="5"/>
  <c r="T1123" i="5" a="1"/>
  <c r="T1123" i="5" s="1"/>
  <c r="T1124" i="5" a="1"/>
  <c r="T1124" i="5" s="1"/>
  <c r="T1125" i="5" a="1"/>
  <c r="T1125" i="5" s="1"/>
  <c r="T1126" i="5" a="1"/>
  <c r="T1126" i="5" s="1"/>
  <c r="T1127" i="5" a="1"/>
  <c r="T1127" i="5" s="1"/>
  <c r="T1128" i="5" a="1"/>
  <c r="T1128" i="5"/>
  <c r="T1129" i="5" a="1"/>
  <c r="T1129" i="5" s="1"/>
  <c r="T1130" i="5" a="1"/>
  <c r="T1130" i="5" s="1"/>
  <c r="T1131" i="5" a="1"/>
  <c r="T1131" i="5" s="1"/>
  <c r="T1132" i="5" a="1"/>
  <c r="T1132" i="5" s="1"/>
  <c r="T1133" i="5" a="1"/>
  <c r="T1133" i="5" s="1"/>
  <c r="T1134" i="5" a="1"/>
  <c r="T1134" i="5" s="1"/>
  <c r="T1135" i="5" a="1"/>
  <c r="T1135" i="5" s="1"/>
  <c r="T1136" i="5" a="1"/>
  <c r="T1136" i="5" s="1"/>
  <c r="T1137" i="5" a="1"/>
  <c r="T1137" i="5" s="1"/>
  <c r="T1138" i="5" a="1"/>
  <c r="T1138" i="5" s="1"/>
  <c r="T1139" i="5" a="1"/>
  <c r="T1139" i="5" s="1"/>
  <c r="T1140" i="5" a="1"/>
  <c r="T1140" i="5" s="1"/>
  <c r="T1141" i="5" a="1"/>
  <c r="T1141" i="5" s="1"/>
  <c r="T1142" i="5" a="1"/>
  <c r="T1142" i="5" s="1"/>
  <c r="T1143" i="5" a="1"/>
  <c r="T1143" i="5" s="1"/>
  <c r="T1144" i="5" a="1"/>
  <c r="T1144" i="5" s="1"/>
  <c r="T1145" i="5" a="1"/>
  <c r="T1145" i="5" s="1"/>
  <c r="T1146" i="5" a="1"/>
  <c r="T1146" i="5"/>
  <c r="T1147" i="5" a="1"/>
  <c r="T1147" i="5" s="1"/>
  <c r="T1148" i="5" a="1"/>
  <c r="T1148" i="5" s="1"/>
  <c r="T1149" i="5" a="1"/>
  <c r="T1149" i="5" s="1"/>
  <c r="T1150" i="5" a="1"/>
  <c r="T1150" i="5" s="1"/>
  <c r="T1151" i="5" a="1"/>
  <c r="T1151" i="5" s="1"/>
  <c r="T1152" i="5" a="1"/>
  <c r="T1152" i="5" s="1"/>
  <c r="T1153" i="5" a="1"/>
  <c r="T1153" i="5" s="1"/>
  <c r="T1154" i="5" a="1"/>
  <c r="T1154" i="5" s="1"/>
  <c r="T1155" i="5" a="1"/>
  <c r="T1155" i="5" s="1"/>
  <c r="T1156" i="5" a="1"/>
  <c r="T1156" i="5" s="1"/>
  <c r="T1157" i="5" a="1"/>
  <c r="T1157" i="5" s="1"/>
  <c r="T1158" i="5" a="1"/>
  <c r="T1158" i="5" s="1"/>
  <c r="T1159" i="5" a="1"/>
  <c r="T1159" i="5" s="1"/>
  <c r="T1160" i="5" a="1"/>
  <c r="T1160" i="5" s="1"/>
  <c r="T1161" i="5" a="1"/>
  <c r="T1161" i="5" s="1"/>
  <c r="T1162" i="5" a="1"/>
  <c r="T1162" i="5" s="1"/>
  <c r="T1163" i="5" a="1"/>
  <c r="T1163" i="5" s="1"/>
  <c r="T1164" i="5" a="1"/>
  <c r="T1164" i="5" s="1"/>
  <c r="T1165" i="5" a="1"/>
  <c r="T1165" i="5" s="1"/>
  <c r="T1166" i="5" a="1"/>
  <c r="T1166" i="5" s="1"/>
  <c r="T1167" i="5" a="1"/>
  <c r="T1167" i="5" s="1"/>
  <c r="T1168" i="5" a="1"/>
  <c r="T1168" i="5" s="1"/>
  <c r="T1169" i="5" a="1"/>
  <c r="T1169" i="5" s="1"/>
  <c r="T1170" i="5" a="1"/>
  <c r="T1170" i="5" s="1"/>
  <c r="T1171" i="5" a="1"/>
  <c r="T1171" i="5" s="1"/>
  <c r="T1172" i="5" a="1"/>
  <c r="T1172" i="5" s="1"/>
  <c r="T1173" i="5" a="1"/>
  <c r="T1173" i="5" s="1"/>
  <c r="T1174" i="5" a="1"/>
  <c r="T1174" i="5" s="1"/>
  <c r="T1175" i="5" a="1"/>
  <c r="T1175" i="5" s="1"/>
  <c r="T1176" i="5" a="1"/>
  <c r="T1176" i="5" s="1"/>
  <c r="T1177" i="5" a="1"/>
  <c r="T1177" i="5" s="1"/>
  <c r="T1178" i="5" a="1"/>
  <c r="T1178" i="5" s="1"/>
  <c r="T1179" i="5" a="1"/>
  <c r="T1179" i="5" s="1"/>
  <c r="T1180" i="5" a="1"/>
  <c r="T1180" i="5" s="1"/>
  <c r="T1181" i="5" a="1"/>
  <c r="T1181" i="5" s="1"/>
  <c r="T1182" i="5" a="1"/>
  <c r="T1182" i="5"/>
  <c r="T1183" i="5" a="1"/>
  <c r="T1183" i="5" s="1"/>
  <c r="T1184" i="5" a="1"/>
  <c r="T1184" i="5" s="1"/>
  <c r="T1185" i="5" a="1"/>
  <c r="T1185" i="5" s="1"/>
  <c r="T1186" i="5" a="1"/>
  <c r="T1186" i="5" s="1"/>
  <c r="T1187" i="5" a="1"/>
  <c r="T1187" i="5" s="1"/>
  <c r="T1188" i="5" a="1"/>
  <c r="T1188" i="5" s="1"/>
  <c r="T1189" i="5" a="1"/>
  <c r="T1189" i="5" s="1"/>
  <c r="T1190" i="5" a="1"/>
  <c r="T1190" i="5" s="1"/>
  <c r="T1191" i="5" a="1"/>
  <c r="T1191" i="5" s="1"/>
  <c r="T1192" i="5" a="1"/>
  <c r="T1192" i="5" s="1"/>
  <c r="T1193" i="5" a="1"/>
  <c r="T1193" i="5" s="1"/>
  <c r="T1194" i="5" a="1"/>
  <c r="T1194" i="5" s="1"/>
  <c r="T1195" i="5" a="1"/>
  <c r="T1195" i="5" s="1"/>
  <c r="T1196" i="5" a="1"/>
  <c r="T1196" i="5" s="1"/>
  <c r="T1197" i="5" a="1"/>
  <c r="T1197" i="5" s="1"/>
  <c r="T1198" i="5" a="1"/>
  <c r="T1198" i="5" s="1"/>
  <c r="T1199" i="5" a="1"/>
  <c r="T1199" i="5" s="1"/>
  <c r="T1200" i="5" a="1"/>
  <c r="T1200" i="5" s="1"/>
  <c r="T1201" i="5" a="1"/>
  <c r="T1201" i="5" s="1"/>
  <c r="T1202" i="5" a="1"/>
  <c r="T1202" i="5" s="1"/>
  <c r="T1203" i="5" a="1"/>
  <c r="T1203" i="5" s="1"/>
  <c r="T1204" i="5" a="1"/>
  <c r="T1204" i="5" s="1"/>
  <c r="T1205" i="5" a="1"/>
  <c r="T1205" i="5" s="1"/>
  <c r="T1206" i="5" a="1"/>
  <c r="T1206" i="5" s="1"/>
  <c r="T1207" i="5" a="1"/>
  <c r="T1207" i="5" s="1"/>
  <c r="T1208" i="5" a="1"/>
  <c r="T1208" i="5" s="1"/>
  <c r="T1209" i="5" a="1"/>
  <c r="T1209" i="5" s="1"/>
  <c r="T1210" i="5" a="1"/>
  <c r="T1210" i="5" s="1"/>
  <c r="T1211" i="5" a="1"/>
  <c r="T1211" i="5" s="1"/>
  <c r="T1212" i="5" a="1"/>
  <c r="T1212" i="5" s="1"/>
  <c r="T1213" i="5" a="1"/>
  <c r="T1213" i="5" s="1"/>
  <c r="T1214" i="5" a="1"/>
  <c r="T1214" i="5" s="1"/>
  <c r="T1215" i="5" a="1"/>
  <c r="T1215" i="5" s="1"/>
  <c r="T1216" i="5" a="1"/>
  <c r="T1216" i="5" s="1"/>
  <c r="T1217" i="5" a="1"/>
  <c r="T1217" i="5" s="1"/>
  <c r="T1218" i="5" a="1"/>
  <c r="T1218" i="5" s="1"/>
  <c r="T1219" i="5" a="1"/>
  <c r="T1219" i="5" s="1"/>
  <c r="T1220" i="5" a="1"/>
  <c r="T1220" i="5" s="1"/>
  <c r="T1221" i="5" a="1"/>
  <c r="T1221" i="5" s="1"/>
  <c r="T1222" i="5" a="1"/>
  <c r="T1222" i="5" s="1"/>
  <c r="T1223" i="5" a="1"/>
  <c r="T1223" i="5" s="1"/>
  <c r="T1224" i="5" a="1"/>
  <c r="T1224" i="5" s="1"/>
  <c r="T1225" i="5" a="1"/>
  <c r="T1225" i="5" s="1"/>
  <c r="T1226" i="5" a="1"/>
  <c r="T1226" i="5" s="1"/>
  <c r="T1227" i="5" a="1"/>
  <c r="T1227" i="5" s="1"/>
  <c r="T1228" i="5" a="1"/>
  <c r="T1228" i="5" s="1"/>
  <c r="T1229" i="5" a="1"/>
  <c r="T1229" i="5" s="1"/>
  <c r="T1230" i="5" a="1"/>
  <c r="T1230" i="5" s="1"/>
  <c r="T1231" i="5" a="1"/>
  <c r="T1231" i="5" s="1"/>
  <c r="T1232" i="5" a="1"/>
  <c r="T1232" i="5" s="1"/>
  <c r="T1233" i="5" a="1"/>
  <c r="T1233" i="5" s="1"/>
  <c r="T1234" i="5" a="1"/>
  <c r="T1234" i="5" s="1"/>
  <c r="T1235" i="5" a="1"/>
  <c r="T1235" i="5" s="1"/>
  <c r="T1236" i="5" a="1"/>
  <c r="T1236" i="5" s="1"/>
  <c r="T1237" i="5" a="1"/>
  <c r="T1237" i="5" s="1"/>
  <c r="T1238" i="5" a="1"/>
  <c r="T1238" i="5" s="1"/>
  <c r="T1239" i="5" a="1"/>
  <c r="T1239" i="5" s="1"/>
  <c r="T1240" i="5" a="1"/>
  <c r="T1240" i="5" s="1"/>
  <c r="T1241" i="5" a="1"/>
  <c r="T1241" i="5" s="1"/>
  <c r="T1242" i="5" a="1"/>
  <c r="T1242" i="5"/>
  <c r="T1243" i="5" a="1"/>
  <c r="T1243" i="5"/>
  <c r="T1244" i="5" a="1"/>
  <c r="T1244" i="5" s="1"/>
  <c r="T1245" i="5" a="1"/>
  <c r="T1245" i="5" s="1"/>
  <c r="T1246" i="5" a="1"/>
  <c r="T1246" i="5" s="1"/>
  <c r="T1247" i="5" a="1"/>
  <c r="T1247" i="5" s="1"/>
  <c r="T1248" i="5" a="1"/>
  <c r="T1248" i="5" s="1"/>
  <c r="T1249" i="5" a="1"/>
  <c r="T1249" i="5" s="1"/>
  <c r="T1250" i="5" a="1"/>
  <c r="T1250" i="5" s="1"/>
  <c r="T1251" i="5" a="1"/>
  <c r="T1251" i="5" s="1"/>
  <c r="T1252" i="5" a="1"/>
  <c r="T1252" i="5" s="1"/>
  <c r="T1253" i="5" a="1"/>
  <c r="T1253" i="5" s="1"/>
  <c r="T1254" i="5" a="1"/>
  <c r="T1254" i="5"/>
  <c r="T1255" i="5" a="1"/>
  <c r="T1255" i="5"/>
  <c r="T1256" i="5" a="1"/>
  <c r="T1256" i="5"/>
  <c r="T1257" i="5" a="1"/>
  <c r="T1257" i="5" s="1"/>
  <c r="T1258" i="5" a="1"/>
  <c r="T1258" i="5" s="1"/>
  <c r="T1259" i="5" a="1"/>
  <c r="T1259" i="5" s="1"/>
  <c r="T1260" i="5" a="1"/>
  <c r="T1260" i="5"/>
  <c r="T1261" i="5" a="1"/>
  <c r="T1261" i="5" s="1"/>
  <c r="T1262" i="5" a="1"/>
  <c r="T1262" i="5" s="1"/>
  <c r="T1263" i="5" a="1"/>
  <c r="T1263" i="5" s="1"/>
  <c r="T1264" i="5" a="1"/>
  <c r="T1264" i="5" s="1"/>
  <c r="T1265" i="5" a="1"/>
  <c r="T1265" i="5" s="1"/>
  <c r="T1266" i="5" a="1"/>
  <c r="T1266" i="5"/>
  <c r="T1267" i="5" a="1"/>
  <c r="T1267" i="5"/>
  <c r="T1268" i="5" a="1"/>
  <c r="T1268" i="5" s="1"/>
  <c r="T1269" i="5" a="1"/>
  <c r="T1269" i="5" s="1"/>
  <c r="T1270" i="5" a="1"/>
  <c r="T1270" i="5" s="1"/>
  <c r="T1271" i="5" a="1"/>
  <c r="T1271" i="5" s="1"/>
  <c r="T1272" i="5" a="1"/>
  <c r="T1272" i="5" s="1"/>
  <c r="T1273" i="5" a="1"/>
  <c r="T1273" i="5" s="1"/>
  <c r="T1274" i="5" a="1"/>
  <c r="T1274" i="5" s="1"/>
  <c r="T1275" i="5" a="1"/>
  <c r="T1275" i="5" s="1"/>
  <c r="T1276" i="5" a="1"/>
  <c r="T1276" i="5" s="1"/>
  <c r="T1277" i="5" a="1"/>
  <c r="T1277" i="5" s="1"/>
  <c r="T1278" i="5" a="1"/>
  <c r="T1278" i="5" s="1"/>
  <c r="T1279" i="5" a="1"/>
  <c r="T1279" i="5"/>
  <c r="T1280" i="5" a="1"/>
  <c r="T1280" i="5" s="1"/>
  <c r="T1281" i="5" a="1"/>
  <c r="T1281" i="5" s="1"/>
  <c r="T1282" i="5" a="1"/>
  <c r="T1282" i="5" s="1"/>
  <c r="T1283" i="5" a="1"/>
  <c r="T1283" i="5" s="1"/>
  <c r="T1284" i="5" a="1"/>
  <c r="T1284" i="5" s="1"/>
  <c r="T1285" i="5" a="1"/>
  <c r="T1285" i="5" s="1"/>
  <c r="T1286" i="5" a="1"/>
  <c r="T1286" i="5" s="1"/>
  <c r="T1287" i="5" a="1"/>
  <c r="T1287" i="5" s="1"/>
  <c r="T1288" i="5" a="1"/>
  <c r="T1288" i="5" s="1"/>
  <c r="T1289" i="5" a="1"/>
  <c r="T1289" i="5" s="1"/>
  <c r="T1290" i="5" a="1"/>
  <c r="T1290" i="5" s="1"/>
  <c r="T1291" i="5" a="1"/>
  <c r="T1291" i="5" s="1"/>
  <c r="T1292" i="5" a="1"/>
  <c r="T1292" i="5" s="1"/>
  <c r="T1293" i="5" a="1"/>
  <c r="T1293" i="5" s="1"/>
  <c r="T1294" i="5" a="1"/>
  <c r="T1294" i="5" s="1"/>
  <c r="T1295" i="5" a="1"/>
  <c r="T1295" i="5" s="1"/>
  <c r="T1296" i="5" a="1"/>
  <c r="T1296" i="5" s="1"/>
  <c r="T1297" i="5" a="1"/>
  <c r="T1297" i="5" s="1"/>
  <c r="T1298" i="5" a="1"/>
  <c r="T1298" i="5" s="1"/>
  <c r="T1299" i="5" a="1"/>
  <c r="T1299" i="5" s="1"/>
  <c r="T1300" i="5" a="1"/>
  <c r="T1300" i="5" s="1"/>
  <c r="T1301" i="5" a="1"/>
  <c r="T1301" i="5" s="1"/>
  <c r="T1302" i="5" a="1"/>
  <c r="T1302" i="5" s="1"/>
  <c r="T1303" i="5" a="1"/>
  <c r="T1303" i="5" s="1"/>
  <c r="T1304" i="5" a="1"/>
  <c r="T1304" i="5" s="1"/>
  <c r="T1305" i="5" a="1"/>
  <c r="T1305" i="5" s="1"/>
  <c r="T1306" i="5" a="1"/>
  <c r="T1306" i="5" s="1"/>
  <c r="T1307" i="5" a="1"/>
  <c r="T1307" i="5" s="1"/>
  <c r="T1308" i="5" a="1"/>
  <c r="T1308" i="5"/>
  <c r="T1309" i="5" a="1"/>
  <c r="T1309" i="5" s="1"/>
  <c r="T1310" i="5" a="1"/>
  <c r="T1310" i="5" s="1"/>
  <c r="T1311" i="5" a="1"/>
  <c r="T1311" i="5" s="1"/>
  <c r="T1312" i="5" a="1"/>
  <c r="T1312" i="5" s="1"/>
  <c r="T1313" i="5" a="1"/>
  <c r="T1313" i="5" s="1"/>
  <c r="T1314" i="5" a="1"/>
  <c r="T1314" i="5" s="1"/>
  <c r="T1315" i="5" a="1"/>
  <c r="T1315" i="5" s="1"/>
  <c r="T1316" i="5" a="1"/>
  <c r="T1316" i="5" s="1"/>
  <c r="T1317" i="5" a="1"/>
  <c r="T1317" i="5" s="1"/>
  <c r="T1318" i="5" a="1"/>
  <c r="T1318" i="5" s="1"/>
  <c r="T1319" i="5" a="1"/>
  <c r="T1319" i="5" s="1"/>
  <c r="T1320" i="5" a="1"/>
  <c r="T1320" i="5" s="1"/>
  <c r="T1321" i="5" a="1"/>
  <c r="T1321" i="5" s="1"/>
  <c r="T1322" i="5" a="1"/>
  <c r="T1322" i="5" s="1"/>
  <c r="T1323" i="5" a="1"/>
  <c r="T1323" i="5" s="1"/>
  <c r="T1324" i="5" a="1"/>
  <c r="T1324" i="5" s="1"/>
  <c r="T1325" i="5" a="1"/>
  <c r="T1325" i="5" s="1"/>
  <c r="T1326" i="5" a="1"/>
  <c r="T1326" i="5" s="1"/>
  <c r="T1327" i="5" a="1"/>
  <c r="T1327" i="5" s="1"/>
  <c r="T1328" i="5" a="1"/>
  <c r="T1328" i="5"/>
  <c r="T1329" i="5" a="1"/>
  <c r="T1329" i="5" s="1"/>
  <c r="T1330" i="5" a="1"/>
  <c r="T1330" i="5" s="1"/>
  <c r="T1331" i="5" a="1"/>
  <c r="T1331" i="5" s="1"/>
  <c r="T1332" i="5" a="1"/>
  <c r="T1332" i="5" s="1"/>
  <c r="T1333" i="5" a="1"/>
  <c r="T1333" i="5" s="1"/>
  <c r="T1334" i="5" a="1"/>
  <c r="T1334" i="5" s="1"/>
  <c r="T1335" i="5" a="1"/>
  <c r="T1335" i="5" s="1"/>
  <c r="T1336" i="5" a="1"/>
  <c r="T1336" i="5" s="1"/>
  <c r="T1337" i="5" a="1"/>
  <c r="T1337" i="5" s="1"/>
  <c r="T1338" i="5" a="1"/>
  <c r="T1338" i="5"/>
  <c r="T1339" i="5" a="1"/>
  <c r="T1339" i="5"/>
  <c r="T1340" i="5" a="1"/>
  <c r="T1340" i="5" s="1"/>
  <c r="T1341" i="5" a="1"/>
  <c r="T1341" i="5" s="1"/>
  <c r="T1342" i="5" a="1"/>
  <c r="T1342" i="5" s="1"/>
  <c r="T1343" i="5" a="1"/>
  <c r="T1343" i="5" s="1"/>
  <c r="T1344" i="5" a="1"/>
  <c r="T1344" i="5" s="1"/>
  <c r="T1345" i="5" a="1"/>
  <c r="T1345" i="5" s="1"/>
  <c r="T1346" i="5" a="1"/>
  <c r="T1346" i="5" s="1"/>
  <c r="T1347" i="5" a="1"/>
  <c r="T1347" i="5" s="1"/>
  <c r="T1348" i="5" a="1"/>
  <c r="T1348" i="5" s="1"/>
  <c r="T1349" i="5" a="1"/>
  <c r="T1349" i="5" s="1"/>
  <c r="T1350" i="5" a="1"/>
  <c r="T1350" i="5" s="1"/>
  <c r="T1351" i="5" a="1"/>
  <c r="T1351" i="5" s="1"/>
  <c r="T1352" i="5" a="1"/>
  <c r="T1352" i="5" s="1"/>
  <c r="T1353" i="5" a="1"/>
  <c r="T1353" i="5" s="1"/>
  <c r="T1354" i="5" a="1"/>
  <c r="T1354" i="5" s="1"/>
  <c r="T1355" i="5" a="1"/>
  <c r="T1355" i="5" s="1"/>
  <c r="T1356" i="5" a="1"/>
  <c r="T1356" i="5" s="1"/>
  <c r="T1357" i="5" a="1"/>
  <c r="T1357" i="5" s="1"/>
  <c r="T1358" i="5" a="1"/>
  <c r="T1358" i="5" s="1"/>
  <c r="T1359" i="5" a="1"/>
  <c r="T1359" i="5" s="1"/>
  <c r="T1360" i="5" a="1"/>
  <c r="T1360" i="5" s="1"/>
  <c r="T1361" i="5" a="1"/>
  <c r="T1361" i="5" s="1"/>
  <c r="T1362" i="5" a="1"/>
  <c r="T1362" i="5"/>
  <c r="T1363" i="5" a="1"/>
  <c r="T1363" i="5"/>
  <c r="T1364" i="5" a="1"/>
  <c r="T1364" i="5" s="1"/>
  <c r="T1365" i="5" a="1"/>
  <c r="T1365" i="5" s="1"/>
  <c r="T1366" i="5" a="1"/>
  <c r="T1366" i="5" s="1"/>
  <c r="T1367" i="5" a="1"/>
  <c r="T1367" i="5" s="1"/>
  <c r="T1368" i="5" a="1"/>
  <c r="T1368" i="5" s="1"/>
  <c r="T1369" i="5" a="1"/>
  <c r="T1369" i="5" s="1"/>
  <c r="T1370" i="5" a="1"/>
  <c r="T1370" i="5" s="1"/>
  <c r="T1371" i="5" a="1"/>
  <c r="T1371" i="5" s="1"/>
  <c r="T1372" i="5" a="1"/>
  <c r="T1372" i="5" s="1"/>
  <c r="T1373" i="5" a="1"/>
  <c r="T1373" i="5" s="1"/>
  <c r="T1374" i="5" a="1"/>
  <c r="T1374" i="5" s="1"/>
  <c r="T1375" i="5" a="1"/>
  <c r="T1375" i="5" s="1"/>
  <c r="T1376" i="5" a="1"/>
  <c r="T1376" i="5" s="1"/>
  <c r="T1377" i="5" a="1"/>
  <c r="T1377" i="5" s="1"/>
  <c r="T1378" i="5" a="1"/>
  <c r="T1378" i="5" s="1"/>
  <c r="T1379" i="5" a="1"/>
  <c r="T1379" i="5" s="1"/>
  <c r="T1380" i="5" a="1"/>
  <c r="T1380" i="5" s="1"/>
  <c r="T1381" i="5" a="1"/>
  <c r="T1381" i="5" s="1"/>
  <c r="T1382" i="5" a="1"/>
  <c r="T1382" i="5" s="1"/>
  <c r="T1383" i="5" a="1"/>
  <c r="T1383" i="5" s="1"/>
  <c r="T1384" i="5" a="1"/>
  <c r="T1384" i="5" s="1"/>
  <c r="T1385" i="5" a="1"/>
  <c r="T1385" i="5" s="1"/>
  <c r="T1386" i="5" a="1"/>
  <c r="T1386" i="5"/>
  <c r="T1387" i="5" a="1"/>
  <c r="T1387" i="5" s="1"/>
  <c r="T1388" i="5" a="1"/>
  <c r="T1388" i="5" s="1"/>
  <c r="T1389" i="5" a="1"/>
  <c r="T1389" i="5" s="1"/>
  <c r="T1390" i="5" a="1"/>
  <c r="T1390" i="5" s="1"/>
  <c r="T1391" i="5" a="1"/>
  <c r="T1391" i="5" s="1"/>
  <c r="T1392" i="5" a="1"/>
  <c r="T1392" i="5" s="1"/>
  <c r="T1393" i="5" a="1"/>
  <c r="T1393" i="5" s="1"/>
  <c r="T1394" i="5" a="1"/>
  <c r="T1394" i="5" s="1"/>
  <c r="T1395" i="5" a="1"/>
  <c r="T1395" i="5" s="1"/>
  <c r="T1396" i="5" a="1"/>
  <c r="T1396" i="5" s="1"/>
  <c r="T1397" i="5" a="1"/>
  <c r="T1397" i="5" s="1"/>
  <c r="T1398" i="5" a="1"/>
  <c r="T1398" i="5" s="1"/>
  <c r="T1399" i="5" a="1"/>
  <c r="T1399" i="5"/>
  <c r="T1400" i="5" a="1"/>
  <c r="T1400" i="5" s="1"/>
  <c r="T1401" i="5" a="1"/>
  <c r="T1401" i="5" s="1"/>
  <c r="T1402" i="5" a="1"/>
  <c r="T1402" i="5" s="1"/>
  <c r="T1403" i="5" a="1"/>
  <c r="T1403" i="5" s="1"/>
  <c r="T1404" i="5" a="1"/>
  <c r="T1404" i="5" s="1"/>
  <c r="T1405" i="5" a="1"/>
  <c r="T1405" i="5" s="1"/>
  <c r="T1406" i="5" a="1"/>
  <c r="T1406" i="5" s="1"/>
  <c r="T1407" i="5" a="1"/>
  <c r="T1407" i="5" s="1"/>
  <c r="T1408" i="5" a="1"/>
  <c r="T1408" i="5" s="1"/>
  <c r="T1409" i="5" a="1"/>
  <c r="T1409" i="5" s="1"/>
  <c r="T1410" i="5" a="1"/>
  <c r="T1410" i="5"/>
  <c r="T1411" i="5" a="1"/>
  <c r="T1411" i="5"/>
  <c r="T1412" i="5" a="1"/>
  <c r="T1412" i="5"/>
  <c r="T1413" i="5" a="1"/>
  <c r="T1413" i="5" s="1"/>
  <c r="T1414" i="5" a="1"/>
  <c r="T1414" i="5" s="1"/>
  <c r="T1415" i="5" a="1"/>
  <c r="T1415" i="5" s="1"/>
  <c r="T1416" i="5" a="1"/>
  <c r="T1416" i="5" s="1"/>
  <c r="T1417" i="5" a="1"/>
  <c r="T1417" i="5" s="1"/>
  <c r="T1418" i="5" a="1"/>
  <c r="T1418" i="5" s="1"/>
  <c r="T1419" i="5" a="1"/>
  <c r="T1419" i="5" s="1"/>
  <c r="T1420" i="5" a="1"/>
  <c r="T1420" i="5" s="1"/>
  <c r="T1421" i="5" a="1"/>
  <c r="T1421" i="5" s="1"/>
  <c r="T1422" i="5" a="1"/>
  <c r="T1422" i="5" s="1"/>
  <c r="T1423" i="5" a="1"/>
  <c r="T1423" i="5"/>
  <c r="T1424" i="5" a="1"/>
  <c r="T1424" i="5" s="1"/>
  <c r="T1425" i="5" a="1"/>
  <c r="T1425" i="5" s="1"/>
  <c r="T1426" i="5" a="1"/>
  <c r="T1426" i="5" s="1"/>
  <c r="T1427" i="5" a="1"/>
  <c r="T1427" i="5" s="1"/>
  <c r="T1428" i="5" a="1"/>
  <c r="T1428" i="5" s="1"/>
  <c r="T1429" i="5" a="1"/>
  <c r="T1429" i="5" s="1"/>
  <c r="T1430" i="5" a="1"/>
  <c r="T1430" i="5" s="1"/>
  <c r="T1431" i="5" a="1"/>
  <c r="T1431" i="5" s="1"/>
  <c r="T1432" i="5" a="1"/>
  <c r="T1432" i="5" s="1"/>
  <c r="T1433" i="5" a="1"/>
  <c r="T1433" i="5" s="1"/>
  <c r="T1434" i="5" a="1"/>
  <c r="T1434" i="5" s="1"/>
  <c r="T1435" i="5" a="1"/>
  <c r="T1435" i="5" s="1"/>
  <c r="T1436" i="5" a="1"/>
  <c r="T1436" i="5" s="1"/>
  <c r="T1437" i="5" a="1"/>
  <c r="T1437" i="5" s="1"/>
  <c r="T1438" i="5" a="1"/>
  <c r="T1438" i="5" s="1"/>
  <c r="T1439" i="5" a="1"/>
  <c r="T1439" i="5" s="1"/>
  <c r="T1440" i="5" a="1"/>
  <c r="T1440" i="5" s="1"/>
  <c r="T1441" i="5" a="1"/>
  <c r="T1441" i="5" s="1"/>
  <c r="T1442" i="5" a="1"/>
  <c r="T1442" i="5" s="1"/>
  <c r="T1443" i="5" a="1"/>
  <c r="T1443" i="5" s="1"/>
  <c r="T1444" i="5" a="1"/>
  <c r="T1444" i="5" s="1"/>
  <c r="T1445" i="5" a="1"/>
  <c r="T1445" i="5" s="1"/>
  <c r="T1446" i="5" a="1"/>
  <c r="T1446" i="5" s="1"/>
  <c r="T1447" i="5" a="1"/>
  <c r="T1447" i="5" s="1"/>
  <c r="T1448" i="5" a="1"/>
  <c r="T1448" i="5" s="1"/>
  <c r="T1449" i="5" a="1"/>
  <c r="T1449" i="5" s="1"/>
  <c r="T1450" i="5" a="1"/>
  <c r="T1450" i="5" s="1"/>
  <c r="T1451" i="5" a="1"/>
  <c r="T1451" i="5" s="1"/>
  <c r="T1452" i="5" a="1"/>
  <c r="T1452" i="5" s="1"/>
  <c r="T1453" i="5" a="1"/>
  <c r="T1453" i="5" s="1"/>
  <c r="T1454" i="5" a="1"/>
  <c r="T1454" i="5" s="1"/>
  <c r="T1455" i="5" a="1"/>
  <c r="T1455" i="5" s="1"/>
  <c r="T1456" i="5" a="1"/>
  <c r="T1456" i="5" s="1"/>
  <c r="T1457" i="5" a="1"/>
  <c r="T1457" i="5" s="1"/>
  <c r="T1458" i="5" a="1"/>
  <c r="T1458" i="5" s="1"/>
  <c r="T1459" i="5" a="1"/>
  <c r="T1459" i="5"/>
  <c r="T1460" i="5" a="1"/>
  <c r="T1460" i="5"/>
  <c r="T1461" i="5" a="1"/>
  <c r="T1461" i="5" s="1"/>
  <c r="T1462" i="5" a="1"/>
  <c r="T1462" i="5" s="1"/>
  <c r="T1463" i="5" a="1"/>
  <c r="T1463" i="5" s="1"/>
  <c r="T1464" i="5" a="1"/>
  <c r="T1464" i="5" s="1"/>
  <c r="T1465" i="5" a="1"/>
  <c r="T1465" i="5" s="1"/>
  <c r="T1466" i="5" a="1"/>
  <c r="T1466" i="5" s="1"/>
  <c r="T1467" i="5" a="1"/>
  <c r="T1467" i="5" s="1"/>
  <c r="T1468" i="5" a="1"/>
  <c r="T1468" i="5" s="1"/>
  <c r="T1469" i="5" a="1"/>
  <c r="T1469" i="5" s="1"/>
  <c r="T1470" i="5" a="1"/>
  <c r="T1470" i="5" s="1"/>
  <c r="T1471" i="5" a="1"/>
  <c r="T1471" i="5"/>
  <c r="T1472" i="5" a="1"/>
  <c r="T1472" i="5" s="1"/>
  <c r="T1473" i="5" a="1"/>
  <c r="T1473" i="5" s="1"/>
  <c r="T1474" i="5" a="1"/>
  <c r="T1474" i="5" s="1"/>
  <c r="T1475" i="5" a="1"/>
  <c r="T1475" i="5" s="1"/>
  <c r="T1476" i="5" a="1"/>
  <c r="T1476" i="5"/>
  <c r="T1477" i="5" a="1"/>
  <c r="T1477" i="5" s="1"/>
  <c r="T1478" i="5" a="1"/>
  <c r="T1478" i="5" s="1"/>
  <c r="T1479" i="5" a="1"/>
  <c r="T1479" i="5" s="1"/>
  <c r="T1480" i="5" a="1"/>
  <c r="T1480" i="5" s="1"/>
  <c r="T1481" i="5" a="1"/>
  <c r="T1481" i="5" s="1"/>
  <c r="T1482" i="5" a="1"/>
  <c r="T1482" i="5" s="1"/>
  <c r="T1483" i="5" a="1"/>
  <c r="T1483" i="5" s="1"/>
  <c r="T1484" i="5" a="1"/>
  <c r="T1484" i="5" s="1"/>
  <c r="T1485" i="5" a="1"/>
  <c r="T1485" i="5" s="1"/>
  <c r="T1486" i="5" a="1"/>
  <c r="T1486" i="5" s="1"/>
  <c r="T1487" i="5" a="1"/>
  <c r="T1487" i="5" s="1"/>
  <c r="T1488" i="5" a="1"/>
  <c r="T1488" i="5" s="1"/>
  <c r="T1489" i="5" a="1"/>
  <c r="T1489" i="5" s="1"/>
  <c r="T1490" i="5" a="1"/>
  <c r="T1490" i="5" s="1"/>
  <c r="T1491" i="5" a="1"/>
  <c r="T1491" i="5" s="1"/>
  <c r="T1492" i="5" a="1"/>
  <c r="T1492" i="5" s="1"/>
  <c r="T1493" i="5" a="1"/>
  <c r="T1493" i="5" s="1"/>
  <c r="T1494" i="5" a="1"/>
  <c r="T1494" i="5" s="1"/>
  <c r="T1495" i="5" a="1"/>
  <c r="T1495" i="5"/>
  <c r="T1496" i="5" a="1"/>
  <c r="T1496" i="5" s="1"/>
  <c r="T1497" i="5" a="1"/>
  <c r="T1497" i="5" s="1"/>
  <c r="T1498" i="5" a="1"/>
  <c r="T1498" i="5" s="1"/>
  <c r="T1499" i="5" a="1"/>
  <c r="T1499" i="5" s="1"/>
  <c r="T1500" i="5" a="1"/>
  <c r="T1500" i="5"/>
  <c r="T1501" i="5" a="1"/>
  <c r="T1501" i="5" s="1"/>
  <c r="T1502" i="5" a="1"/>
  <c r="T1502" i="5" s="1"/>
  <c r="T1503" i="5" a="1"/>
  <c r="T1503" i="5" s="1"/>
  <c r="T1504" i="5" a="1"/>
  <c r="T1504" i="5" s="1"/>
  <c r="T1505" i="5" a="1"/>
  <c r="T1505" i="5"/>
  <c r="T1506" i="5" a="1"/>
  <c r="T1506" i="5"/>
  <c r="T1507" i="5" a="1"/>
  <c r="T1507" i="5" s="1"/>
  <c r="T1508" i="5" a="1"/>
  <c r="T1508" i="5" s="1"/>
  <c r="T1509" i="5" a="1"/>
  <c r="T1509" i="5"/>
  <c r="T1510" i="5" a="1"/>
  <c r="T1510" i="5" s="1"/>
  <c r="T1511" i="5" a="1"/>
  <c r="T1511" i="5" s="1"/>
  <c r="T1512" i="5" a="1"/>
  <c r="T1512" i="5" s="1"/>
  <c r="T1513" i="5" a="1"/>
  <c r="T1513" i="5" s="1"/>
  <c r="T1514" i="5" a="1"/>
  <c r="T1514" i="5" s="1"/>
  <c r="T1515" i="5" a="1"/>
  <c r="T1515" i="5" s="1"/>
  <c r="T1516" i="5" a="1"/>
  <c r="T1516" i="5" s="1"/>
  <c r="T1517" i="5" a="1"/>
  <c r="T1517" i="5" s="1"/>
  <c r="T1518" i="5" a="1"/>
  <c r="T1518" i="5" s="1"/>
  <c r="T1519" i="5" a="1"/>
  <c r="T1519" i="5" s="1"/>
  <c r="T1520" i="5" a="1"/>
  <c r="T1520" i="5" s="1"/>
  <c r="T1521" i="5" a="1"/>
  <c r="T1521" i="5" s="1"/>
  <c r="T1522" i="5" a="1"/>
  <c r="T1522" i="5" s="1"/>
  <c r="T1523" i="5" a="1"/>
  <c r="T1523" i="5" s="1"/>
  <c r="T1524" i="5" a="1"/>
  <c r="T1524" i="5"/>
  <c r="T1525" i="5" a="1"/>
  <c r="T1525" i="5"/>
  <c r="T1526" i="5" a="1"/>
  <c r="T1526" i="5" s="1"/>
  <c r="T1527" i="5" a="1"/>
  <c r="T1527" i="5" s="1"/>
  <c r="T1528" i="5" a="1"/>
  <c r="T1528" i="5" s="1"/>
  <c r="T1529" i="5" a="1"/>
  <c r="T1529" i="5"/>
  <c r="T1530" i="5" a="1"/>
  <c r="T1530" i="5" s="1"/>
  <c r="T1531" i="5" a="1"/>
  <c r="T1531" i="5" s="1"/>
  <c r="T1532" i="5" a="1"/>
  <c r="T1532" i="5" s="1"/>
  <c r="T1533" i="5" a="1"/>
  <c r="T1533" i="5"/>
  <c r="T1534" i="5" a="1"/>
  <c r="T1534" i="5" s="1"/>
  <c r="T1535" i="5" a="1"/>
  <c r="T1535" i="5" s="1"/>
  <c r="T1536" i="5" a="1"/>
  <c r="T1536" i="5" s="1"/>
  <c r="T1537" i="5" a="1"/>
  <c r="T1537" i="5" s="1"/>
  <c r="T1538" i="5" a="1"/>
  <c r="T1538" i="5" s="1"/>
  <c r="T1539" i="5" a="1"/>
  <c r="T1539" i="5"/>
  <c r="T1540" i="5" a="1"/>
  <c r="T1540" i="5" s="1"/>
  <c r="T1541" i="5" a="1"/>
  <c r="T1541" i="5"/>
  <c r="T1542" i="5" a="1"/>
  <c r="T1542" i="5"/>
  <c r="T1543" i="5" a="1"/>
  <c r="T1543" i="5" s="1"/>
  <c r="T1544" i="5" a="1"/>
  <c r="T1544" i="5" s="1"/>
  <c r="T1545" i="5" a="1"/>
  <c r="T1545" i="5"/>
  <c r="T1546" i="5" a="1"/>
  <c r="T1546" i="5" s="1"/>
  <c r="T1547" i="5" a="1"/>
  <c r="T1547" i="5"/>
  <c r="T1548" i="5" a="1"/>
  <c r="T1548" i="5" s="1"/>
  <c r="T1549" i="5" a="1"/>
  <c r="T1549" i="5" s="1"/>
  <c r="T1550" i="5" a="1"/>
  <c r="T1550" i="5" s="1"/>
  <c r="T1551" i="5" a="1"/>
  <c r="T1551" i="5"/>
  <c r="T1552" i="5" a="1"/>
  <c r="T1552" i="5" s="1"/>
  <c r="T1553" i="5" a="1"/>
  <c r="T1553" i="5" s="1"/>
  <c r="T1554" i="5" a="1"/>
  <c r="T1554" i="5"/>
  <c r="T1555" i="5" a="1"/>
  <c r="T1555" i="5" s="1"/>
  <c r="T1556" i="5" a="1"/>
  <c r="T1556" i="5" s="1"/>
  <c r="T1557" i="5" a="1"/>
  <c r="T1557" i="5" s="1"/>
  <c r="T1558" i="5" a="1"/>
  <c r="T1558" i="5" s="1"/>
  <c r="T1559" i="5" a="1"/>
  <c r="T1559" i="5"/>
  <c r="T1560" i="5" a="1"/>
  <c r="T1560" i="5"/>
  <c r="T1561" i="5" a="1"/>
  <c r="T1561" i="5" s="1"/>
  <c r="T1562" i="5" a="1"/>
  <c r="T1562" i="5" s="1"/>
  <c r="T1563" i="5" a="1"/>
  <c r="T1563" i="5" s="1"/>
  <c r="T1564" i="5" a="1"/>
  <c r="T1564" i="5" s="1"/>
  <c r="T1565" i="5" a="1"/>
  <c r="T1565" i="5"/>
  <c r="T1566" i="5" a="1"/>
  <c r="T1566" i="5"/>
  <c r="T1567" i="5" a="1"/>
  <c r="T1567" i="5" s="1"/>
  <c r="T1568" i="5" a="1"/>
  <c r="T1568" i="5" s="1"/>
  <c r="T1569" i="5" a="1"/>
  <c r="T1569" i="5" s="1"/>
  <c r="T1570" i="5" a="1"/>
  <c r="T1570" i="5" s="1"/>
  <c r="T1571" i="5" a="1"/>
  <c r="T1571" i="5"/>
  <c r="T1572" i="5" a="1"/>
  <c r="T1572" i="5"/>
  <c r="T1573" i="5" a="1"/>
  <c r="T1573" i="5" s="1"/>
  <c r="T1574" i="5" a="1"/>
  <c r="T1574" i="5" s="1"/>
  <c r="T1575" i="5" a="1"/>
  <c r="T1575" i="5" s="1"/>
  <c r="T1576" i="5" a="1"/>
  <c r="T1576" i="5" s="1"/>
  <c r="T1577" i="5" a="1"/>
  <c r="T1577" i="5"/>
  <c r="T1578" i="5" a="1"/>
  <c r="T1578" i="5" s="1"/>
  <c r="T1579" i="5" a="1"/>
  <c r="T1579" i="5"/>
  <c r="T1580" i="5" a="1"/>
  <c r="T1580" i="5" s="1"/>
  <c r="T1581" i="5" a="1"/>
  <c r="T1581" i="5" s="1"/>
  <c r="T1582" i="5" a="1"/>
  <c r="T1582" i="5" s="1"/>
  <c r="T1583" i="5" a="1"/>
  <c r="T1583" i="5" s="1"/>
  <c r="T1584" i="5" a="1"/>
  <c r="T1584" i="5" s="1"/>
  <c r="T1585" i="5" a="1"/>
  <c r="T1585" i="5"/>
  <c r="T1586" i="5" a="1"/>
  <c r="T1586" i="5" s="1"/>
  <c r="T1587" i="5" a="1"/>
  <c r="T1587" i="5" s="1"/>
  <c r="T1588" i="5" a="1"/>
  <c r="T1588" i="5" s="1"/>
  <c r="T1589" i="5" a="1"/>
  <c r="T1589" i="5" s="1"/>
  <c r="T1590" i="5" a="1"/>
  <c r="T1590" i="5" s="1"/>
  <c r="T1591" i="5" a="1"/>
  <c r="T1591" i="5" s="1"/>
  <c r="T1592" i="5" a="1"/>
  <c r="T1592" i="5" s="1"/>
  <c r="T1593" i="5" a="1"/>
  <c r="T1593" i="5" s="1"/>
  <c r="T1594" i="5" a="1"/>
  <c r="T1594" i="5" s="1"/>
  <c r="T1595" i="5" a="1"/>
  <c r="T1595" i="5"/>
  <c r="T1596" i="5" a="1"/>
  <c r="T1596" i="5" s="1"/>
  <c r="T1597" i="5" a="1"/>
  <c r="T1597" i="5"/>
  <c r="T1598" i="5" a="1"/>
  <c r="T1598" i="5" s="1"/>
  <c r="T1599" i="5" a="1"/>
  <c r="T1599" i="5" s="1"/>
  <c r="T1600" i="5" a="1"/>
  <c r="T1600" i="5" s="1"/>
  <c r="T1601" i="5" a="1"/>
  <c r="T1601" i="5"/>
  <c r="T1602" i="5" a="1"/>
  <c r="T1602" i="5" s="1"/>
  <c r="T1603" i="5" a="1"/>
  <c r="T1603" i="5" s="1"/>
  <c r="T1604" i="5" a="1"/>
  <c r="T1604" i="5" s="1"/>
  <c r="T1605" i="5" a="1"/>
  <c r="T1605" i="5" s="1"/>
  <c r="T1606" i="5" a="1"/>
  <c r="T1606" i="5" s="1"/>
  <c r="T1607" i="5" a="1"/>
  <c r="T1607" i="5"/>
  <c r="T1608" i="5" a="1"/>
  <c r="T1608" i="5" s="1"/>
  <c r="T1609" i="5" a="1"/>
  <c r="T1609" i="5" s="1"/>
  <c r="T1610" i="5" a="1"/>
  <c r="T1610" i="5" s="1"/>
  <c r="T1611" i="5" a="1"/>
  <c r="T1611" i="5" s="1"/>
  <c r="T1612" i="5" a="1"/>
  <c r="T1612" i="5" s="1"/>
  <c r="T1613" i="5" a="1"/>
  <c r="T1613" i="5"/>
  <c r="T1614" i="5" a="1"/>
  <c r="T1614" i="5" s="1"/>
  <c r="T1615" i="5" a="1"/>
  <c r="T1615" i="5" s="1"/>
  <c r="T1616" i="5" a="1"/>
  <c r="T1616" i="5" s="1"/>
  <c r="T1617" i="5" a="1"/>
  <c r="T1617" i="5" s="1"/>
  <c r="T1618" i="5" a="1"/>
  <c r="T1618" i="5" s="1"/>
  <c r="T1619" i="5" a="1"/>
  <c r="T1619" i="5"/>
  <c r="T1620" i="5" a="1"/>
  <c r="T1620" i="5" s="1"/>
  <c r="T1621" i="5" a="1"/>
  <c r="T1621" i="5" s="1"/>
  <c r="T1622" i="5" a="1"/>
  <c r="T1622" i="5" s="1"/>
  <c r="T1623" i="5" a="1"/>
  <c r="T1623" i="5" s="1"/>
  <c r="T1624" i="5" a="1"/>
  <c r="T1624" i="5" s="1"/>
  <c r="T1625" i="5" a="1"/>
  <c r="T1625" i="5" s="1"/>
  <c r="T1626" i="5" a="1"/>
  <c r="T1626" i="5" s="1"/>
  <c r="T1627" i="5" a="1"/>
  <c r="T1627" i="5" s="1"/>
  <c r="T1628" i="5" a="1"/>
  <c r="T1628" i="5" s="1"/>
  <c r="T1629" i="5" a="1"/>
  <c r="T1629" i="5" s="1"/>
  <c r="T1630" i="5" a="1"/>
  <c r="T1630" i="5" s="1"/>
  <c r="T1631" i="5" a="1"/>
  <c r="T1631" i="5" s="1"/>
  <c r="T1632" i="5" a="1"/>
  <c r="T1632" i="5" s="1"/>
  <c r="T1633" i="5" a="1"/>
  <c r="T1633" i="5"/>
  <c r="T1634" i="5" a="1"/>
  <c r="T1634" i="5" s="1"/>
  <c r="T1635" i="5" a="1"/>
  <c r="T1635" i="5" s="1"/>
  <c r="T1636" i="5" a="1"/>
  <c r="T1636" i="5" s="1"/>
  <c r="T1637" i="5" a="1"/>
  <c r="T1637" i="5"/>
  <c r="T1638" i="5" a="1"/>
  <c r="T1638" i="5" s="1"/>
  <c r="T1639" i="5" a="1"/>
  <c r="T1639" i="5" s="1"/>
  <c r="T1640" i="5" a="1"/>
  <c r="T1640" i="5" s="1"/>
  <c r="T1641" i="5" a="1"/>
  <c r="T1641" i="5" s="1"/>
  <c r="T1642" i="5" a="1"/>
  <c r="T1642" i="5" s="1"/>
  <c r="T1643" i="5" a="1"/>
  <c r="T1643" i="5" s="1"/>
  <c r="T1644" i="5" a="1"/>
  <c r="T1644" i="5" s="1"/>
  <c r="T1645" i="5" a="1"/>
  <c r="T1645" i="5" s="1"/>
  <c r="T1646" i="5" a="1"/>
  <c r="T1646" i="5" s="1"/>
  <c r="T1647" i="5" a="1"/>
  <c r="T1647" i="5" s="1"/>
  <c r="T1648" i="5" a="1"/>
  <c r="T1648" i="5" s="1"/>
  <c r="T1649" i="5" a="1"/>
  <c r="T1649" i="5" s="1"/>
  <c r="T1650" i="5" a="1"/>
  <c r="T1650" i="5" s="1"/>
  <c r="T1651" i="5" a="1"/>
  <c r="T1651" i="5" s="1"/>
  <c r="T1652" i="5" a="1"/>
  <c r="T1652" i="5" s="1"/>
  <c r="T1653" i="5" a="1"/>
  <c r="T1653" i="5" s="1"/>
  <c r="T1654" i="5" a="1"/>
  <c r="T1654" i="5" s="1"/>
  <c r="T1655" i="5" a="1"/>
  <c r="T1655" i="5"/>
  <c r="T1656" i="5" a="1"/>
  <c r="T1656" i="5" s="1"/>
  <c r="T1657" i="5" a="1"/>
  <c r="T1657" i="5" s="1"/>
  <c r="T1658" i="5" a="1"/>
  <c r="T1658" i="5" s="1"/>
  <c r="T1659" i="5" a="1"/>
  <c r="T1659" i="5" s="1"/>
  <c r="T1660" i="5" a="1"/>
  <c r="T1660" i="5" s="1"/>
  <c r="T1661" i="5" a="1"/>
  <c r="T1661" i="5" s="1"/>
  <c r="T1662" i="5" a="1"/>
  <c r="T1662" i="5" s="1"/>
  <c r="T1663" i="5" a="1"/>
  <c r="T1663" i="5" s="1"/>
  <c r="T1664" i="5" a="1"/>
  <c r="T1664" i="5" s="1"/>
  <c r="T1665" i="5" a="1"/>
  <c r="T1665" i="5" s="1"/>
  <c r="T1666" i="5" a="1"/>
  <c r="T1666" i="5" s="1"/>
  <c r="T1667" i="5" a="1"/>
  <c r="T1667" i="5" s="1"/>
  <c r="T1668" i="5" a="1"/>
  <c r="T1668" i="5" s="1"/>
  <c r="T1669" i="5" a="1"/>
  <c r="T1669" i="5"/>
  <c r="T1670" i="5" a="1"/>
  <c r="T1670" i="5" s="1"/>
  <c r="T1671" i="5" a="1"/>
  <c r="T1671" i="5" s="1"/>
  <c r="T1672" i="5" a="1"/>
  <c r="T1672" i="5" s="1"/>
  <c r="T1673" i="5" a="1"/>
  <c r="T1673" i="5" s="1"/>
  <c r="T1674" i="5" a="1"/>
  <c r="T1674" i="5" s="1"/>
  <c r="T1675" i="5" a="1"/>
  <c r="T1675" i="5" s="1"/>
  <c r="T1676" i="5" a="1"/>
  <c r="T1676" i="5" s="1"/>
  <c r="T1677" i="5" a="1"/>
  <c r="T1677" i="5" s="1"/>
  <c r="T1678" i="5" a="1"/>
  <c r="T1678" i="5" s="1"/>
  <c r="T1679" i="5" a="1"/>
  <c r="T1679" i="5"/>
  <c r="T1680" i="5" a="1"/>
  <c r="T1680" i="5" s="1"/>
  <c r="T1681" i="5" a="1"/>
  <c r="T1681" i="5" s="1"/>
  <c r="T1682" i="5" a="1"/>
  <c r="T1682" i="5" s="1"/>
  <c r="T1683" i="5" a="1"/>
  <c r="T1683" i="5" s="1"/>
  <c r="T1684" i="5" a="1"/>
  <c r="T1684" i="5" s="1"/>
  <c r="T1685" i="5" a="1"/>
  <c r="T1685" i="5" s="1"/>
  <c r="T1686" i="5" a="1"/>
  <c r="T1686" i="5" s="1"/>
  <c r="T1687" i="5" a="1"/>
  <c r="T1687" i="5" s="1"/>
  <c r="T1688" i="5" a="1"/>
  <c r="T1688" i="5" s="1"/>
  <c r="T1689" i="5" a="1"/>
  <c r="T1689" i="5" s="1"/>
  <c r="T1690" i="5" a="1"/>
  <c r="T1690" i="5" s="1"/>
  <c r="T1691" i="5" a="1"/>
  <c r="T1691" i="5"/>
  <c r="T1692" i="5" a="1"/>
  <c r="T1692" i="5" s="1"/>
  <c r="T1693" i="5" a="1"/>
  <c r="T1693" i="5" s="1"/>
  <c r="T1694" i="5" a="1"/>
  <c r="T1694" i="5" s="1"/>
  <c r="T1695" i="5" a="1"/>
  <c r="T1695" i="5" s="1"/>
  <c r="T1696" i="5" a="1"/>
  <c r="T1696" i="5" s="1"/>
  <c r="T1697" i="5" a="1"/>
  <c r="T1697" i="5" s="1"/>
  <c r="T1698" i="5" a="1"/>
  <c r="T1698" i="5" s="1"/>
  <c r="T1699" i="5" a="1"/>
  <c r="T1699" i="5" s="1"/>
  <c r="T1700" i="5" a="1"/>
  <c r="T1700" i="5" s="1"/>
  <c r="T1701" i="5" a="1"/>
  <c r="T1701" i="5" s="1"/>
  <c r="T1702" i="5" a="1"/>
  <c r="T1702" i="5" s="1"/>
  <c r="T1703" i="5" a="1"/>
  <c r="T1703" i="5" s="1"/>
  <c r="T1704" i="5" a="1"/>
  <c r="T1704" i="5" s="1"/>
  <c r="T1705" i="5" a="1"/>
  <c r="T1705" i="5" s="1"/>
  <c r="T1706" i="5" a="1"/>
  <c r="T1706" i="5" s="1"/>
  <c r="T1707" i="5" a="1"/>
  <c r="T1707" i="5" s="1"/>
  <c r="T1708" i="5" a="1"/>
  <c r="T1708" i="5" s="1"/>
  <c r="T1709" i="5" a="1"/>
  <c r="T1709" i="5" s="1"/>
  <c r="T1710" i="5" a="1"/>
  <c r="T1710" i="5" s="1"/>
  <c r="T1711" i="5" a="1"/>
  <c r="T1711" i="5" s="1"/>
  <c r="T1712" i="5" a="1"/>
  <c r="T1712" i="5" s="1"/>
  <c r="T1713" i="5" a="1"/>
  <c r="T1713" i="5" s="1"/>
  <c r="T1714" i="5" a="1"/>
  <c r="T1714" i="5" s="1"/>
  <c r="T1715" i="5" a="1"/>
  <c r="T1715" i="5" s="1"/>
  <c r="T1716" i="5" a="1"/>
  <c r="T1716" i="5" s="1"/>
  <c r="T1717" i="5" a="1"/>
  <c r="T1717" i="5" s="1"/>
  <c r="T1718" i="5" a="1"/>
  <c r="T1718" i="5" s="1"/>
  <c r="T1719" i="5" a="1"/>
  <c r="T1719" i="5" s="1"/>
  <c r="T1720" i="5" a="1"/>
  <c r="T1720" i="5" s="1"/>
  <c r="T1721" i="5" a="1"/>
  <c r="T1721" i="5" s="1"/>
  <c r="T1722" i="5" a="1"/>
  <c r="T1722" i="5" s="1"/>
  <c r="T1723" i="5" a="1"/>
  <c r="T1723" i="5" s="1"/>
  <c r="T1724" i="5" a="1"/>
  <c r="T1724" i="5" s="1"/>
  <c r="T1725" i="5" a="1"/>
  <c r="T1725" i="5" s="1"/>
  <c r="T1726" i="5" a="1"/>
  <c r="T1726" i="5" s="1"/>
  <c r="T1727" i="5" a="1"/>
  <c r="T1727" i="5"/>
  <c r="T1728" i="5" a="1"/>
  <c r="T1728" i="5" s="1"/>
  <c r="T1729" i="5" a="1"/>
  <c r="T1729" i="5" s="1"/>
  <c r="T1730" i="5" a="1"/>
  <c r="T1730" i="5" s="1"/>
  <c r="T1731" i="5" a="1"/>
  <c r="T1731" i="5" s="1"/>
  <c r="T1732" i="5" a="1"/>
  <c r="T1732" i="5" s="1"/>
  <c r="T1733" i="5" a="1"/>
  <c r="T1733" i="5" s="1"/>
  <c r="T1734" i="5" a="1"/>
  <c r="T1734" i="5" s="1"/>
  <c r="T1735" i="5" a="1"/>
  <c r="T1735" i="5" s="1"/>
  <c r="T1736" i="5" a="1"/>
  <c r="T1736" i="5" s="1"/>
  <c r="T1737" i="5" a="1"/>
  <c r="T1737" i="5" s="1"/>
  <c r="T1738" i="5" a="1"/>
  <c r="T1738" i="5" s="1"/>
  <c r="T1739" i="5" a="1"/>
  <c r="T1739" i="5" s="1"/>
  <c r="T1740" i="5" a="1"/>
  <c r="T1740" i="5" s="1"/>
  <c r="T1741" i="5" a="1"/>
  <c r="T1741" i="5" s="1"/>
  <c r="T1742" i="5" a="1"/>
  <c r="T1742" i="5" s="1"/>
  <c r="T1743" i="5" a="1"/>
  <c r="T1743" i="5" s="1"/>
  <c r="T1744" i="5" a="1"/>
  <c r="T1744" i="5" s="1"/>
  <c r="T1745" i="5" a="1"/>
  <c r="T1745" i="5"/>
  <c r="T1746" i="5" a="1"/>
  <c r="T1746" i="5" s="1"/>
  <c r="T1747" i="5" a="1"/>
  <c r="T1747" i="5" s="1"/>
  <c r="T1748" i="5" a="1"/>
  <c r="T1748" i="5" s="1"/>
  <c r="T1749" i="5" a="1"/>
  <c r="T1749" i="5" s="1"/>
  <c r="T1750" i="5" a="1"/>
  <c r="T1750" i="5" s="1"/>
  <c r="T1751" i="5" a="1"/>
  <c r="T1751" i="5"/>
  <c r="T1752" i="5" a="1"/>
  <c r="T1752" i="5" s="1"/>
  <c r="T1753" i="5" a="1"/>
  <c r="T1753" i="5" s="1"/>
  <c r="T1754" i="5" a="1"/>
  <c r="T1754" i="5" s="1"/>
  <c r="T1755" i="5" a="1"/>
  <c r="T1755" i="5" s="1"/>
  <c r="T1756" i="5" a="1"/>
  <c r="T1756" i="5" s="1"/>
  <c r="T1757" i="5" a="1"/>
  <c r="T1757" i="5" s="1"/>
  <c r="T1758" i="5" a="1"/>
  <c r="T1758" i="5" s="1"/>
  <c r="T1759" i="5" a="1"/>
  <c r="T1759" i="5" s="1"/>
  <c r="T1760" i="5" a="1"/>
  <c r="T1760" i="5" s="1"/>
  <c r="T1761" i="5" a="1"/>
  <c r="T1761" i="5" s="1"/>
  <c r="T1762" i="5" a="1"/>
  <c r="T1762" i="5" s="1"/>
  <c r="T1763" i="5" a="1"/>
  <c r="T1763" i="5"/>
  <c r="T1764" i="5" a="1"/>
  <c r="T1764" i="5" s="1"/>
  <c r="T1765" i="5" a="1"/>
  <c r="T1765" i="5" s="1"/>
  <c r="T1766" i="5" a="1"/>
  <c r="T1766" i="5" s="1"/>
  <c r="T1767" i="5" a="1"/>
  <c r="T1767" i="5" s="1"/>
  <c r="T1768" i="5" a="1"/>
  <c r="T1768" i="5" s="1"/>
  <c r="T1769" i="5" a="1"/>
  <c r="T1769" i="5"/>
  <c r="T1770" i="5" a="1"/>
  <c r="T1770" i="5" s="1"/>
  <c r="T1771" i="5" a="1"/>
  <c r="T1771" i="5" s="1"/>
  <c r="T1772" i="5" a="1"/>
  <c r="T1772" i="5" s="1"/>
  <c r="T1773" i="5" a="1"/>
  <c r="T1773" i="5" s="1"/>
  <c r="T1774" i="5" a="1"/>
  <c r="T1774" i="5" s="1"/>
  <c r="T1775" i="5" a="1"/>
  <c r="T1775" i="5" s="1"/>
  <c r="T1776" i="5" a="1"/>
  <c r="T1776" i="5" s="1"/>
  <c r="T1777" i="5" a="1"/>
  <c r="T1777" i="5" s="1"/>
  <c r="T1778" i="5" a="1"/>
  <c r="T1778" i="5" s="1"/>
  <c r="T1779" i="5" a="1"/>
  <c r="T1779" i="5" s="1"/>
  <c r="T1780" i="5" a="1"/>
  <c r="T1780" i="5" s="1"/>
  <c r="T1781" i="5" a="1"/>
  <c r="T1781" i="5"/>
  <c r="T1782" i="5" a="1"/>
  <c r="T1782" i="5" s="1"/>
  <c r="T1783" i="5" a="1"/>
  <c r="T1783" i="5" s="1"/>
  <c r="T1784" i="5" a="1"/>
  <c r="T1784" i="5" s="1"/>
  <c r="T1785" i="5" a="1"/>
  <c r="T1785" i="5" s="1"/>
  <c r="T1786" i="5" a="1"/>
  <c r="T1786" i="5" s="1"/>
  <c r="T1787" i="5" a="1"/>
  <c r="T1787" i="5" s="1"/>
  <c r="T1788" i="5" a="1"/>
  <c r="T1788" i="5" s="1"/>
  <c r="T1789" i="5" a="1"/>
  <c r="T1789" i="5" s="1"/>
  <c r="T1790" i="5" a="1"/>
  <c r="T1790" i="5" s="1"/>
  <c r="T1791" i="5" a="1"/>
  <c r="T1791" i="5" s="1"/>
  <c r="T1792" i="5" a="1"/>
  <c r="T1792" i="5" s="1"/>
  <c r="T1793" i="5" a="1"/>
  <c r="T1793" i="5" s="1"/>
  <c r="T1794" i="5" a="1"/>
  <c r="T1794" i="5" s="1"/>
  <c r="T1795" i="5" a="1"/>
  <c r="T1795" i="5" s="1"/>
  <c r="T1796" i="5" a="1"/>
  <c r="T1796" i="5" s="1"/>
  <c r="T1797" i="5" a="1"/>
  <c r="T1797" i="5" s="1"/>
  <c r="T1798" i="5" a="1"/>
  <c r="T1798" i="5" s="1"/>
  <c r="T1799" i="5" a="1"/>
  <c r="T1799" i="5"/>
  <c r="T1800" i="5" a="1"/>
  <c r="T1800" i="5" s="1"/>
  <c r="T1801" i="5" a="1"/>
  <c r="T1801" i="5" s="1"/>
  <c r="T1802" i="5" a="1"/>
  <c r="T1802" i="5" s="1"/>
  <c r="T1803" i="5" a="1"/>
  <c r="T1803" i="5" s="1"/>
  <c r="T1804" i="5" a="1"/>
  <c r="T1804" i="5" s="1"/>
  <c r="T1805" i="5" a="1"/>
  <c r="T1805" i="5" s="1"/>
  <c r="T1806" i="5" a="1"/>
  <c r="T1806" i="5" s="1"/>
  <c r="T1807" i="5" a="1"/>
  <c r="T1807" i="5" s="1"/>
  <c r="T1808" i="5" a="1"/>
  <c r="T1808" i="5" s="1"/>
  <c r="T1809" i="5" a="1"/>
  <c r="T1809" i="5" s="1"/>
  <c r="T1810" i="5" a="1"/>
  <c r="T1810" i="5" s="1"/>
  <c r="T1811" i="5" a="1"/>
  <c r="T1811" i="5" s="1"/>
  <c r="T1812" i="5" a="1"/>
  <c r="T1812" i="5" s="1"/>
  <c r="T1813" i="5" a="1"/>
  <c r="T1813" i="5" s="1"/>
  <c r="T1814" i="5" a="1"/>
  <c r="T1814" i="5" s="1"/>
  <c r="T1815" i="5" a="1"/>
  <c r="T1815" i="5" s="1"/>
  <c r="T1816" i="5" a="1"/>
  <c r="T1816" i="5" s="1"/>
  <c r="T1817" i="5" a="1"/>
  <c r="T1817" i="5"/>
  <c r="T1818" i="5" a="1"/>
  <c r="T1818" i="5" s="1"/>
  <c r="T1819" i="5" a="1"/>
  <c r="T1819" i="5" s="1"/>
  <c r="T1820" i="5" a="1"/>
  <c r="T1820" i="5" s="1"/>
  <c r="T1821" i="5" a="1"/>
  <c r="T1821" i="5" s="1"/>
  <c r="T1822" i="5" a="1"/>
  <c r="T1822" i="5" s="1"/>
  <c r="T1823" i="5" a="1"/>
  <c r="T1823" i="5"/>
  <c r="T1824" i="5" a="1"/>
  <c r="T1824" i="5" s="1"/>
  <c r="T1825" i="5" a="1"/>
  <c r="T1825" i="5" s="1"/>
  <c r="T1826" i="5" a="1"/>
  <c r="T1826" i="5" s="1"/>
  <c r="T1827" i="5" a="1"/>
  <c r="T1827" i="5" s="1"/>
  <c r="T1828" i="5" a="1"/>
  <c r="T1828" i="5" s="1"/>
  <c r="T1829" i="5" a="1"/>
  <c r="T1829" i="5" s="1"/>
  <c r="T1830" i="5" a="1"/>
  <c r="T1830" i="5" s="1"/>
  <c r="T1831" i="5" a="1"/>
  <c r="T1831" i="5" s="1"/>
  <c r="T1832" i="5" a="1"/>
  <c r="T1832" i="5" s="1"/>
  <c r="T1833" i="5" a="1"/>
  <c r="T1833" i="5" s="1"/>
  <c r="T1834" i="5" a="1"/>
  <c r="T1834" i="5" s="1"/>
  <c r="T1835" i="5" a="1"/>
  <c r="T1835" i="5"/>
  <c r="T1836" i="5" a="1"/>
  <c r="T1836" i="5" s="1"/>
  <c r="T1837" i="5" a="1"/>
  <c r="T1837" i="5" s="1"/>
  <c r="T1838" i="5" a="1"/>
  <c r="T1838" i="5" s="1"/>
  <c r="T1839" i="5" a="1"/>
  <c r="T1839" i="5" s="1"/>
  <c r="T1840" i="5" a="1"/>
  <c r="T1840" i="5" s="1"/>
  <c r="T1841" i="5" a="1"/>
  <c r="T1841" i="5" s="1"/>
  <c r="T1842" i="5" a="1"/>
  <c r="T1842" i="5" s="1"/>
  <c r="T1843" i="5" a="1"/>
  <c r="T1843" i="5" s="1"/>
  <c r="T1844" i="5" a="1"/>
  <c r="T1844" i="5" s="1"/>
  <c r="T1845" i="5" a="1"/>
  <c r="T1845" i="5" s="1"/>
  <c r="T1846" i="5" a="1"/>
  <c r="T1846" i="5" s="1"/>
  <c r="T1847" i="5" a="1"/>
  <c r="T1847" i="5" s="1"/>
  <c r="T1848" i="5" a="1"/>
  <c r="T1848" i="5" s="1"/>
  <c r="T1849" i="5" a="1"/>
  <c r="T1849" i="5" s="1"/>
  <c r="T1850" i="5" a="1"/>
  <c r="T1850" i="5" s="1"/>
  <c r="T1851" i="5" a="1"/>
  <c r="T1851" i="5" s="1"/>
  <c r="T1852" i="5" a="1"/>
  <c r="T1852" i="5" s="1"/>
  <c r="T1853" i="5" a="1"/>
  <c r="T1853" i="5"/>
  <c r="T1854" i="5" a="1"/>
  <c r="T1854" i="5" s="1"/>
  <c r="T1855" i="5" a="1"/>
  <c r="T1855" i="5" s="1"/>
  <c r="T1856" i="5" a="1"/>
  <c r="T1856" i="5" s="1"/>
  <c r="T1857" i="5" a="1"/>
  <c r="T1857" i="5" s="1"/>
  <c r="T1858" i="5" a="1"/>
  <c r="T1858" i="5" s="1"/>
  <c r="T1859" i="5" a="1"/>
  <c r="T1859" i="5" s="1"/>
  <c r="T1860" i="5" a="1"/>
  <c r="T1860" i="5" s="1"/>
  <c r="T1861" i="5" a="1"/>
  <c r="T1861" i="5" s="1"/>
  <c r="T1862" i="5" a="1"/>
  <c r="T1862" i="5" s="1"/>
  <c r="T1863" i="5" a="1"/>
  <c r="T1863" i="5" s="1"/>
  <c r="T1864" i="5" a="1"/>
  <c r="T1864" i="5" s="1"/>
  <c r="T1865" i="5" a="1"/>
  <c r="T1865" i="5" s="1"/>
  <c r="T1866" i="5" a="1"/>
  <c r="T1866" i="5" s="1"/>
  <c r="T1867" i="5" a="1"/>
  <c r="T1867" i="5" s="1"/>
  <c r="T1868" i="5" a="1"/>
  <c r="T1868" i="5" s="1"/>
  <c r="T1869" i="5" a="1"/>
  <c r="T1869" i="5" s="1"/>
  <c r="T1870" i="5" a="1"/>
  <c r="T1870" i="5" s="1"/>
  <c r="T1871" i="5" a="1"/>
  <c r="T1871" i="5"/>
  <c r="T1872" i="5" a="1"/>
  <c r="T1872" i="5" s="1"/>
  <c r="T1873" i="5" a="1"/>
  <c r="T1873" i="5" s="1"/>
  <c r="T1874" i="5" a="1"/>
  <c r="T1874" i="5" s="1"/>
  <c r="T1875" i="5" a="1"/>
  <c r="T1875" i="5" s="1"/>
  <c r="T1876" i="5" a="1"/>
  <c r="T1876" i="5" s="1"/>
  <c r="T1877" i="5" a="1"/>
  <c r="T1877" i="5" s="1"/>
  <c r="T1878" i="5" a="1"/>
  <c r="T1878" i="5" s="1"/>
  <c r="T1879" i="5" a="1"/>
  <c r="T1879" i="5" s="1"/>
  <c r="T1880" i="5" a="1"/>
  <c r="T1880" i="5" s="1"/>
  <c r="T1881" i="5" a="1"/>
  <c r="T1881" i="5" s="1"/>
  <c r="T1882" i="5" a="1"/>
  <c r="T1882" i="5" s="1"/>
  <c r="T1883" i="5" a="1"/>
  <c r="T1883" i="5" s="1"/>
  <c r="T1884" i="5" a="1"/>
  <c r="T1884" i="5" s="1"/>
  <c r="T1885" i="5" a="1"/>
  <c r="T1885" i="5" s="1"/>
  <c r="T1886" i="5" a="1"/>
  <c r="T1886" i="5" s="1"/>
  <c r="T1887" i="5" a="1"/>
  <c r="T1887" i="5" s="1"/>
  <c r="T1888" i="5" a="1"/>
  <c r="T1888" i="5" s="1"/>
  <c r="T1889" i="5" a="1"/>
  <c r="T1889" i="5"/>
  <c r="T1890" i="5" a="1"/>
  <c r="T1890" i="5" s="1"/>
  <c r="T1891" i="5" a="1"/>
  <c r="T1891" i="5" s="1"/>
  <c r="T1892" i="5" a="1"/>
  <c r="T1892" i="5" s="1"/>
  <c r="T1893" i="5" a="1"/>
  <c r="T1893" i="5" s="1"/>
  <c r="T1894" i="5" a="1"/>
  <c r="T1894" i="5" s="1"/>
  <c r="T1895" i="5" a="1"/>
  <c r="T1895" i="5" s="1"/>
  <c r="T1896" i="5" a="1"/>
  <c r="T1896" i="5" s="1"/>
  <c r="T1897" i="5" a="1"/>
  <c r="T1897" i="5" s="1"/>
  <c r="T1898" i="5" a="1"/>
  <c r="T1898" i="5" s="1"/>
  <c r="T1899" i="5" a="1"/>
  <c r="T1899" i="5" s="1"/>
  <c r="T1900" i="5" a="1"/>
  <c r="T1900" i="5" s="1"/>
  <c r="T1901" i="5" a="1"/>
  <c r="T1901" i="5" s="1"/>
  <c r="T1902" i="5" a="1"/>
  <c r="T1902" i="5" s="1"/>
  <c r="T1903" i="5" a="1"/>
  <c r="T1903" i="5" s="1"/>
  <c r="T1904" i="5" a="1"/>
  <c r="T1904" i="5" s="1"/>
  <c r="T1905" i="5" a="1"/>
  <c r="T1905" i="5" s="1"/>
  <c r="T1906" i="5" a="1"/>
  <c r="T1906" i="5" s="1"/>
  <c r="T1907" i="5" a="1"/>
  <c r="T1907" i="5"/>
  <c r="T1908" i="5" a="1"/>
  <c r="T1908" i="5" s="1"/>
  <c r="T1909" i="5" a="1"/>
  <c r="T1909" i="5" s="1"/>
  <c r="T1910" i="5" a="1"/>
  <c r="T1910" i="5" s="1"/>
  <c r="T1911" i="5" a="1"/>
  <c r="T1911" i="5" s="1"/>
  <c r="T1912" i="5" a="1"/>
  <c r="T1912" i="5" s="1"/>
  <c r="T1913" i="5" a="1"/>
  <c r="T1913" i="5" s="1"/>
  <c r="T1914" i="5" a="1"/>
  <c r="T1914" i="5" s="1"/>
  <c r="T1915" i="5" a="1"/>
  <c r="T1915" i="5" s="1"/>
  <c r="T1916" i="5" a="1"/>
  <c r="T1916" i="5" s="1"/>
  <c r="T1917" i="5" a="1"/>
  <c r="T1917" i="5" s="1"/>
  <c r="T1918" i="5" a="1"/>
  <c r="T1918" i="5" s="1"/>
  <c r="T1919" i="5" a="1"/>
  <c r="T1919" i="5" s="1"/>
  <c r="T1920" i="5" a="1"/>
  <c r="T1920" i="5" s="1"/>
  <c r="T1921" i="5" a="1"/>
  <c r="T1921" i="5" s="1"/>
  <c r="T1922" i="5" a="1"/>
  <c r="T1922" i="5" s="1"/>
  <c r="T1923" i="5" a="1"/>
  <c r="T1923" i="5" s="1"/>
  <c r="T1924" i="5" a="1"/>
  <c r="T1924" i="5" s="1"/>
  <c r="T1925" i="5" a="1"/>
  <c r="T1925" i="5"/>
  <c r="T1926" i="5" a="1"/>
  <c r="T1926" i="5" s="1"/>
  <c r="T1927" i="5" a="1"/>
  <c r="T1927" i="5" s="1"/>
  <c r="T1928" i="5" a="1"/>
  <c r="T1928" i="5" s="1"/>
  <c r="T1929" i="5" a="1"/>
  <c r="T1929" i="5" s="1"/>
  <c r="T1930" i="5" a="1"/>
  <c r="T1930" i="5" s="1"/>
  <c r="T1931" i="5" a="1"/>
  <c r="T1931" i="5" s="1"/>
  <c r="T1932" i="5" a="1"/>
  <c r="T1932" i="5" s="1"/>
  <c r="T1933" i="5" a="1"/>
  <c r="T1933" i="5" s="1"/>
  <c r="T1934" i="5" a="1"/>
  <c r="T1934" i="5" s="1"/>
  <c r="T1935" i="5" a="1"/>
  <c r="T1935" i="5" s="1"/>
  <c r="T1936" i="5" a="1"/>
  <c r="T1936" i="5" s="1"/>
  <c r="T1937" i="5" a="1"/>
  <c r="T1937" i="5" s="1"/>
  <c r="T1938" i="5" a="1"/>
  <c r="T1938" i="5" s="1"/>
  <c r="T1939" i="5" a="1"/>
  <c r="T1939" i="5" s="1"/>
  <c r="T1940" i="5" a="1"/>
  <c r="T1940" i="5" s="1"/>
  <c r="T1941" i="5" a="1"/>
  <c r="T1941" i="5" s="1"/>
  <c r="T1942" i="5" a="1"/>
  <c r="T1942" i="5" s="1"/>
  <c r="T1943" i="5" a="1"/>
  <c r="T1943" i="5"/>
  <c r="T1944" i="5" a="1"/>
  <c r="T1944" i="5" s="1"/>
  <c r="T1945" i="5" a="1"/>
  <c r="T1945" i="5" s="1"/>
  <c r="T1946" i="5" a="1"/>
  <c r="T1946" i="5" s="1"/>
  <c r="T1947" i="5" a="1"/>
  <c r="T1947" i="5" s="1"/>
  <c r="T1948" i="5" a="1"/>
  <c r="T1948" i="5" s="1"/>
  <c r="T1949" i="5" a="1"/>
  <c r="T1949" i="5" s="1"/>
  <c r="T1950" i="5" a="1"/>
  <c r="T1950" i="5" s="1"/>
  <c r="T1951" i="5" a="1"/>
  <c r="T1951" i="5" s="1"/>
  <c r="T1952" i="5" a="1"/>
  <c r="T1952" i="5" s="1"/>
  <c r="T1953" i="5" a="1"/>
  <c r="T1953" i="5" s="1"/>
  <c r="T1954" i="5" a="1"/>
  <c r="T1954" i="5" s="1"/>
  <c r="T1955" i="5" a="1"/>
  <c r="T1955" i="5" s="1"/>
  <c r="T1956" i="5" a="1"/>
  <c r="T1956" i="5" s="1"/>
  <c r="T1957" i="5" a="1"/>
  <c r="T1957" i="5" s="1"/>
  <c r="T1958" i="5" a="1"/>
  <c r="T1958" i="5" s="1"/>
  <c r="T1959" i="5" a="1"/>
  <c r="T1959" i="5" s="1"/>
  <c r="T1960" i="5" a="1"/>
  <c r="T1960" i="5" s="1"/>
  <c r="T1961" i="5" a="1"/>
  <c r="T1961" i="5"/>
  <c r="T1962" i="5" a="1"/>
  <c r="T1962" i="5" s="1"/>
  <c r="T1963" i="5" a="1"/>
  <c r="T1963" i="5" s="1"/>
  <c r="T1964" i="5" a="1"/>
  <c r="T1964" i="5" s="1"/>
  <c r="T1965" i="5" a="1"/>
  <c r="T1965" i="5" s="1"/>
  <c r="T1966" i="5" a="1"/>
  <c r="T1966" i="5" s="1"/>
  <c r="T1967" i="5" a="1"/>
  <c r="T1967" i="5" s="1"/>
  <c r="T1968" i="5" a="1"/>
  <c r="T1968" i="5" s="1"/>
  <c r="T1969" i="5" a="1"/>
  <c r="T1969" i="5" s="1"/>
  <c r="T1970" i="5" a="1"/>
  <c r="T1970" i="5" s="1"/>
  <c r="T1971" i="5" a="1"/>
  <c r="T1971" i="5" s="1"/>
  <c r="T1972" i="5" a="1"/>
  <c r="T1972" i="5" s="1"/>
  <c r="T1973" i="5" a="1"/>
  <c r="T1973" i="5" s="1"/>
  <c r="T1974" i="5" a="1"/>
  <c r="T1974" i="5" s="1"/>
  <c r="T1975" i="5" a="1"/>
  <c r="T1975" i="5" s="1"/>
  <c r="T1976" i="5" a="1"/>
  <c r="T1976" i="5" s="1"/>
  <c r="T1977" i="5" a="1"/>
  <c r="T1977" i="5" s="1"/>
  <c r="T1978" i="5" a="1"/>
  <c r="T1978" i="5" s="1"/>
  <c r="T1979" i="5" a="1"/>
  <c r="T1979" i="5"/>
  <c r="T1980" i="5" a="1"/>
  <c r="T1980" i="5" s="1"/>
  <c r="T1981" i="5" a="1"/>
  <c r="T1981" i="5" s="1"/>
  <c r="T1982" i="5" a="1"/>
  <c r="T1982" i="5" s="1"/>
  <c r="T1983" i="5" a="1"/>
  <c r="T1983" i="5" s="1"/>
  <c r="T1984" i="5" a="1"/>
  <c r="T1984" i="5" s="1"/>
  <c r="T1985" i="5" a="1"/>
  <c r="T1985" i="5" s="1"/>
  <c r="T1986" i="5" a="1"/>
  <c r="T1986" i="5" s="1"/>
  <c r="T1987" i="5" a="1"/>
  <c r="T1987" i="5" s="1"/>
  <c r="T1988" i="5" a="1"/>
  <c r="T1988" i="5" s="1"/>
  <c r="T1989" i="5" a="1"/>
  <c r="T1989" i="5" s="1"/>
  <c r="T1990" i="5" a="1"/>
  <c r="T1990" i="5" s="1"/>
  <c r="T1991" i="5" a="1"/>
  <c r="T1991" i="5" s="1"/>
  <c r="T1992" i="5" a="1"/>
  <c r="T1992" i="5" s="1"/>
  <c r="T1993" i="5" a="1"/>
  <c r="T1993" i="5" s="1"/>
  <c r="T1994" i="5" a="1"/>
  <c r="T1994" i="5" s="1"/>
  <c r="T1995" i="5" a="1"/>
  <c r="T1995" i="5" s="1"/>
  <c r="T1996" i="5" a="1"/>
  <c r="T1996" i="5" s="1"/>
  <c r="T1997" i="5" a="1"/>
  <c r="T1997" i="5"/>
  <c r="T1998" i="5" a="1"/>
  <c r="T1998" i="5" s="1"/>
  <c r="T1999" i="5" a="1"/>
  <c r="T1999" i="5" s="1"/>
  <c r="T2000" i="5" a="1"/>
  <c r="T2000" i="5" s="1"/>
  <c r="T2001" i="5" a="1"/>
  <c r="T2001" i="5" s="1"/>
  <c r="T2002" i="5" a="1"/>
  <c r="T2002" i="5" s="1"/>
  <c r="T2003" i="5" a="1"/>
  <c r="T2003" i="5" s="1"/>
  <c r="T2004" i="5" a="1"/>
  <c r="T2004" i="5" s="1"/>
  <c r="T2005" i="5" a="1"/>
  <c r="T2005" i="5" s="1"/>
  <c r="T2006" i="5" a="1"/>
  <c r="T2006" i="5" s="1"/>
  <c r="T2007" i="5" a="1"/>
  <c r="T2007" i="5" s="1"/>
  <c r="T2008" i="5" a="1"/>
  <c r="T2008" i="5" s="1"/>
  <c r="T2009" i="5" a="1"/>
  <c r="T2009" i="5" s="1"/>
  <c r="T2010" i="5" a="1"/>
  <c r="T2010" i="5" s="1"/>
  <c r="T2011" i="5" a="1"/>
  <c r="T2011" i="5" s="1"/>
  <c r="T2012" i="5" a="1"/>
  <c r="T2012" i="5" s="1"/>
  <c r="T2013" i="5" a="1"/>
  <c r="T2013" i="5" s="1"/>
  <c r="T2014" i="5" a="1"/>
  <c r="T2014" i="5" s="1"/>
  <c r="T2015" i="5" a="1"/>
  <c r="T2015" i="5"/>
  <c r="T2016" i="5" a="1"/>
  <c r="T2016" i="5" s="1"/>
  <c r="T2017" i="5" a="1"/>
  <c r="T2017" i="5" s="1"/>
  <c r="T2018" i="5" a="1"/>
  <c r="T2018" i="5" s="1"/>
  <c r="T2019" i="5" a="1"/>
  <c r="T2019" i="5" s="1"/>
  <c r="T2020" i="5" a="1"/>
  <c r="T2020" i="5" s="1"/>
  <c r="T2021" i="5" a="1"/>
  <c r="T2021" i="5" s="1"/>
  <c r="T2022" i="5" a="1"/>
  <c r="T2022" i="5" s="1"/>
  <c r="T2023" i="5" a="1"/>
  <c r="T2023" i="5" s="1"/>
  <c r="T2024" i="5" a="1"/>
  <c r="T2024" i="5" s="1"/>
  <c r="T2025" i="5" a="1"/>
  <c r="T2025" i="5" s="1"/>
  <c r="T2026" i="5" a="1"/>
  <c r="T2026" i="5" s="1"/>
  <c r="T2027" i="5" a="1"/>
  <c r="T2027" i="5" s="1"/>
  <c r="T2028" i="5" a="1"/>
  <c r="T2028" i="5" s="1"/>
  <c r="T2029" i="5" a="1"/>
  <c r="T2029" i="5" s="1"/>
  <c r="T2030" i="5" a="1"/>
  <c r="T2030" i="5" s="1"/>
  <c r="T2031" i="5" a="1"/>
  <c r="T2031" i="5" s="1"/>
  <c r="T2032" i="5" a="1"/>
  <c r="T2032" i="5" s="1"/>
  <c r="T2033" i="5" a="1"/>
  <c r="T2033" i="5"/>
  <c r="T2034" i="5" a="1"/>
  <c r="T2034" i="5" s="1"/>
  <c r="T2035" i="5" a="1"/>
  <c r="T2035" i="5" s="1"/>
  <c r="T2036" i="5" a="1"/>
  <c r="T2036" i="5" s="1"/>
  <c r="T2037" i="5" a="1"/>
  <c r="T2037" i="5" s="1"/>
  <c r="T2038" i="5" a="1"/>
  <c r="T2038" i="5" s="1"/>
  <c r="T2039" i="5" a="1"/>
  <c r="T2039" i="5" s="1"/>
  <c r="T2040" i="5" a="1"/>
  <c r="T2040" i="5" s="1"/>
  <c r="T2041" i="5" a="1"/>
  <c r="T2041" i="5" s="1"/>
  <c r="T2042" i="5" a="1"/>
  <c r="T2042" i="5" s="1"/>
  <c r="T2043" i="5" a="1"/>
  <c r="T2043" i="5" s="1"/>
  <c r="T2044" i="5" a="1"/>
  <c r="T2044" i="5" s="1"/>
  <c r="T2045" i="5" a="1"/>
  <c r="T2045" i="5" s="1"/>
  <c r="T2046" i="5" a="1"/>
  <c r="T2046" i="5" s="1"/>
  <c r="T2047" i="5" a="1"/>
  <c r="T2047" i="5" s="1"/>
  <c r="T2048" i="5" a="1"/>
  <c r="T2048" i="5" s="1"/>
  <c r="T2049" i="5" a="1"/>
  <c r="T2049" i="5" s="1"/>
  <c r="T2050" i="5" a="1"/>
  <c r="T2050" i="5" s="1"/>
  <c r="T2051" i="5" a="1"/>
  <c r="T2051" i="5"/>
  <c r="T2052" i="5" a="1"/>
  <c r="T2052" i="5" s="1"/>
  <c r="T2053" i="5" a="1"/>
  <c r="T2053" i="5" s="1"/>
  <c r="T2054" i="5" a="1"/>
  <c r="T2054" i="5" s="1"/>
  <c r="T2055" i="5" a="1"/>
  <c r="T2055" i="5" s="1"/>
  <c r="T2056" i="5" a="1"/>
  <c r="T2056" i="5" s="1"/>
  <c r="T2057" i="5" a="1"/>
  <c r="T2057" i="5" s="1"/>
  <c r="T2058" i="5" a="1"/>
  <c r="T2058" i="5" s="1"/>
  <c r="T2059" i="5" a="1"/>
  <c r="T2059" i="5" s="1"/>
  <c r="T2060" i="5" a="1"/>
  <c r="T2060" i="5" s="1"/>
  <c r="T2061" i="5" a="1"/>
  <c r="T2061" i="5" s="1"/>
  <c r="T2062" i="5" a="1"/>
  <c r="T2062" i="5" s="1"/>
  <c r="T2063" i="5" a="1"/>
  <c r="T2063" i="5" s="1"/>
  <c r="T2064" i="5" a="1"/>
  <c r="T2064" i="5" s="1"/>
  <c r="T2065" i="5" a="1"/>
  <c r="T2065" i="5" s="1"/>
  <c r="T2066" i="5" a="1"/>
  <c r="T2066" i="5" s="1"/>
  <c r="T2067" i="5" a="1"/>
  <c r="T2067" i="5" s="1"/>
  <c r="T2068" i="5" a="1"/>
  <c r="T2068" i="5" s="1"/>
  <c r="T2069" i="5" a="1"/>
  <c r="T2069" i="5"/>
  <c r="T2070" i="5" a="1"/>
  <c r="T2070" i="5" s="1"/>
  <c r="T2071" i="5" a="1"/>
  <c r="T2071" i="5" s="1"/>
  <c r="T2072" i="5" a="1"/>
  <c r="T2072" i="5" s="1"/>
  <c r="T2073" i="5" a="1"/>
  <c r="T2073" i="5" s="1"/>
  <c r="T2074" i="5" a="1"/>
  <c r="T2074" i="5" s="1"/>
  <c r="T2075" i="5" a="1"/>
  <c r="T2075" i="5" s="1"/>
  <c r="T2076" i="5" a="1"/>
  <c r="T2076" i="5" s="1"/>
  <c r="T2077" i="5" a="1"/>
  <c r="T2077" i="5" s="1"/>
  <c r="T2078" i="5" a="1"/>
  <c r="T2078" i="5" s="1"/>
  <c r="T2079" i="5" a="1"/>
  <c r="T2079" i="5"/>
  <c r="T2080" i="5" a="1"/>
  <c r="T2080" i="5" s="1"/>
  <c r="T2081" i="5" a="1"/>
  <c r="T2081" i="5" s="1"/>
  <c r="T2082" i="5" a="1"/>
  <c r="T2082" i="5" s="1"/>
  <c r="T2083" i="5" a="1"/>
  <c r="T2083" i="5"/>
  <c r="T2084" i="5" a="1"/>
  <c r="T2084" i="5" s="1"/>
  <c r="T2085" i="5" a="1"/>
  <c r="T2085" i="5" s="1"/>
  <c r="T2086" i="5" a="1"/>
  <c r="T2086" i="5" s="1"/>
  <c r="T2087" i="5" a="1"/>
  <c r="T2087" i="5" s="1"/>
  <c r="T2088" i="5" a="1"/>
  <c r="T2088" i="5" s="1"/>
  <c r="T2089" i="5" a="1"/>
  <c r="T2089" i="5" s="1"/>
  <c r="T2090" i="5" a="1"/>
  <c r="T2090" i="5" s="1"/>
  <c r="T2091" i="5" a="1"/>
  <c r="T2091" i="5" s="1"/>
  <c r="T2092" i="5" a="1"/>
  <c r="T2092" i="5" s="1"/>
  <c r="T2093" i="5" a="1"/>
  <c r="T2093" i="5" s="1"/>
  <c r="T2094" i="5" a="1"/>
  <c r="T2094" i="5" s="1"/>
  <c r="T2095" i="5" a="1"/>
  <c r="T2095" i="5"/>
  <c r="T2096" i="5" a="1"/>
  <c r="T2096" i="5" s="1"/>
  <c r="T2097" i="5" a="1"/>
  <c r="T2097" i="5"/>
  <c r="T2098" i="5" a="1"/>
  <c r="T2098" i="5" s="1"/>
  <c r="T2099" i="5" a="1"/>
  <c r="T2099" i="5"/>
  <c r="T2100" i="5" a="1"/>
  <c r="T2100" i="5" s="1"/>
  <c r="T2101" i="5" a="1"/>
  <c r="T2101" i="5" s="1"/>
  <c r="T2102" i="5" a="1"/>
  <c r="T2102" i="5" s="1"/>
  <c r="T2103" i="5" a="1"/>
  <c r="T2103" i="5" s="1"/>
  <c r="T2104" i="5" a="1"/>
  <c r="T2104" i="5" s="1"/>
  <c r="T2105" i="5" a="1"/>
  <c r="T2105" i="5"/>
  <c r="T2106" i="5" a="1"/>
  <c r="T2106" i="5" s="1"/>
  <c r="T2107" i="5" a="1"/>
  <c r="T2107" i="5" s="1"/>
  <c r="T2108" i="5" a="1"/>
  <c r="T2108" i="5" s="1"/>
  <c r="T2109" i="5" a="1"/>
  <c r="T2109" i="5" s="1"/>
  <c r="T2110" i="5" a="1"/>
  <c r="T2110" i="5" s="1"/>
  <c r="T2111" i="5" a="1"/>
  <c r="T2111" i="5"/>
  <c r="T2112" i="5" a="1"/>
  <c r="T2112" i="5" s="1"/>
  <c r="T2113" i="5" a="1"/>
  <c r="T2113" i="5" s="1"/>
  <c r="T2114" i="5" a="1"/>
  <c r="T2114" i="5" s="1"/>
  <c r="T2115" i="5" a="1"/>
  <c r="T2115" i="5" s="1"/>
  <c r="T2116" i="5" a="1"/>
  <c r="T2116" i="5" s="1"/>
  <c r="T2117" i="5" a="1"/>
  <c r="T2117" i="5" s="1"/>
  <c r="T2118" i="5" a="1"/>
  <c r="T2118" i="5" s="1"/>
  <c r="T2119" i="5" a="1"/>
  <c r="T2119" i="5" s="1"/>
  <c r="T2120" i="5" a="1"/>
  <c r="T2120" i="5" s="1"/>
  <c r="T2121" i="5" a="1"/>
  <c r="T2121" i="5"/>
  <c r="T2122" i="5" a="1"/>
  <c r="T2122" i="5" s="1"/>
  <c r="T2123" i="5" a="1"/>
  <c r="T2123" i="5"/>
  <c r="T2124" i="5" a="1"/>
  <c r="T2124" i="5" s="1"/>
  <c r="T2125" i="5" a="1"/>
  <c r="T2125" i="5" s="1"/>
  <c r="T2126" i="5" a="1"/>
  <c r="T2126" i="5" s="1"/>
  <c r="T2127" i="5" a="1"/>
  <c r="T2127" i="5"/>
  <c r="T2128" i="5" a="1"/>
  <c r="T2128" i="5" s="1"/>
  <c r="T2129" i="5" a="1"/>
  <c r="T2129" i="5" s="1"/>
  <c r="T2130" i="5" a="1"/>
  <c r="T2130" i="5" s="1"/>
  <c r="T2131" i="5" a="1"/>
  <c r="T2131" i="5"/>
  <c r="T2132" i="5" a="1"/>
  <c r="T2132" i="5" s="1"/>
  <c r="T2133" i="5" a="1"/>
  <c r="T2133" i="5" s="1"/>
  <c r="T2134" i="5" a="1"/>
  <c r="T2134" i="5" s="1"/>
  <c r="T2135" i="5" a="1"/>
  <c r="T2135" i="5" s="1"/>
  <c r="T2136" i="5" a="1"/>
  <c r="T2136" i="5" s="1"/>
  <c r="T2137" i="5" a="1"/>
  <c r="T2137" i="5"/>
  <c r="T2138" i="5" a="1"/>
  <c r="T2138" i="5" s="1"/>
  <c r="T2139" i="5" a="1"/>
  <c r="T2139" i="5" s="1"/>
  <c r="T2140" i="5" a="1"/>
  <c r="T2140" i="5" s="1"/>
  <c r="T2141" i="5" a="1"/>
  <c r="T2141" i="5" s="1"/>
  <c r="T2142" i="5" a="1"/>
  <c r="T2142" i="5" s="1"/>
  <c r="T2143" i="5" a="1"/>
  <c r="T2143" i="5"/>
  <c r="T2144" i="5" a="1"/>
  <c r="T2144" i="5" s="1"/>
  <c r="T2145" i="5" a="1"/>
  <c r="T2145" i="5" s="1"/>
  <c r="T2146" i="5" a="1"/>
  <c r="T2146" i="5" s="1"/>
  <c r="T2147" i="5" a="1"/>
  <c r="T2147" i="5"/>
  <c r="T2148" i="5" a="1"/>
  <c r="T2148" i="5" s="1"/>
  <c r="T2149" i="5" a="1"/>
  <c r="T2149" i="5" s="1"/>
  <c r="T2150" i="5" a="1"/>
  <c r="T2150" i="5" s="1"/>
  <c r="T2151" i="5" a="1"/>
  <c r="T2151" i="5" s="1"/>
  <c r="T2152" i="5" a="1"/>
  <c r="T2152" i="5" s="1"/>
  <c r="T2153" i="5" a="1"/>
  <c r="T2153" i="5"/>
  <c r="T2154" i="5" a="1"/>
  <c r="T2154" i="5" s="1"/>
  <c r="T2155" i="5" a="1"/>
  <c r="T2155" i="5" s="1"/>
  <c r="T2156" i="5" a="1"/>
  <c r="T2156" i="5" s="1"/>
  <c r="T2157" i="5" a="1"/>
  <c r="T2157" i="5" s="1"/>
  <c r="T2158" i="5" a="1"/>
  <c r="T2158" i="5" s="1"/>
  <c r="T2159" i="5" a="1"/>
  <c r="T2159" i="5" s="1"/>
  <c r="T2160" i="5" a="1"/>
  <c r="T2160" i="5" s="1"/>
  <c r="T2161" i="5" a="1"/>
  <c r="T2161" i="5"/>
  <c r="T2162" i="5" a="1"/>
  <c r="T2162" i="5" s="1"/>
  <c r="T2163" i="5" a="1"/>
  <c r="T2163" i="5" s="1"/>
  <c r="T2164" i="5" a="1"/>
  <c r="T2164" i="5" s="1"/>
  <c r="T2165" i="5" a="1"/>
  <c r="T2165" i="5" s="1"/>
  <c r="T2166" i="5" a="1"/>
  <c r="T2166" i="5" s="1"/>
  <c r="T2167" i="5" a="1"/>
  <c r="T2167" i="5" s="1"/>
  <c r="T2168" i="5" a="1"/>
  <c r="T2168" i="5" s="1"/>
  <c r="T2169" i="5" a="1"/>
  <c r="T2169" i="5" s="1"/>
  <c r="T2170" i="5" a="1"/>
  <c r="T2170" i="5" s="1"/>
  <c r="T2171" i="5" a="1"/>
  <c r="T2171" i="5" s="1"/>
  <c r="T2172" i="5" a="1"/>
  <c r="T2172" i="5" s="1"/>
  <c r="T2173" i="5" a="1"/>
  <c r="T2173" i="5" s="1"/>
  <c r="T2174" i="5" a="1"/>
  <c r="T2174" i="5" s="1"/>
  <c r="T2175" i="5" a="1"/>
  <c r="T2175" i="5"/>
  <c r="T2176" i="5" a="1"/>
  <c r="T2176" i="5" s="1"/>
  <c r="T2177" i="5" a="1"/>
  <c r="T2177" i="5"/>
  <c r="T2178" i="5" a="1"/>
  <c r="T2178" i="5" s="1"/>
  <c r="T2179" i="5" a="1"/>
  <c r="T2179" i="5"/>
  <c r="T2180" i="5" a="1"/>
  <c r="T2180" i="5" s="1"/>
  <c r="T2181" i="5" a="1"/>
  <c r="T2181" i="5" s="1"/>
  <c r="T2182" i="5" a="1"/>
  <c r="T2182" i="5" s="1"/>
  <c r="T2183" i="5" a="1"/>
  <c r="T2183" i="5" s="1"/>
  <c r="T2184" i="5" a="1"/>
  <c r="T2184" i="5" s="1"/>
  <c r="T2185" i="5" a="1"/>
  <c r="T2185" i="5" s="1"/>
  <c r="T2186" i="5" a="1"/>
  <c r="T2186" i="5" s="1"/>
  <c r="T2187" i="5" a="1"/>
  <c r="T2187" i="5" s="1"/>
  <c r="T2188" i="5" a="1"/>
  <c r="T2188" i="5" s="1"/>
  <c r="T2189" i="5" a="1"/>
  <c r="T2189" i="5" s="1"/>
  <c r="T2190" i="5" a="1"/>
  <c r="T2190" i="5" s="1"/>
  <c r="T2191" i="5" a="1"/>
  <c r="T2191" i="5" s="1"/>
  <c r="T2192" i="5" a="1"/>
  <c r="T2192" i="5" s="1"/>
  <c r="T2193" i="5" a="1"/>
  <c r="T2193" i="5"/>
  <c r="T2194" i="5" a="1"/>
  <c r="T2194" i="5" s="1"/>
  <c r="T2195" i="5" a="1"/>
  <c r="T2195" i="5"/>
  <c r="T2196" i="5" a="1"/>
  <c r="T2196" i="5" s="1"/>
  <c r="T2197" i="5" a="1"/>
  <c r="T2197" i="5" s="1"/>
  <c r="T2198" i="5" a="1"/>
  <c r="T2198" i="5" s="1"/>
  <c r="T2199" i="5" a="1"/>
  <c r="T2199" i="5" s="1"/>
  <c r="T2200" i="5" a="1"/>
  <c r="T2200" i="5" s="1"/>
  <c r="T2201" i="5" a="1"/>
  <c r="T2201" i="5"/>
  <c r="T2202" i="5" a="1"/>
  <c r="T2202" i="5" s="1"/>
  <c r="T2203" i="5" a="1"/>
  <c r="T2203" i="5" s="1"/>
  <c r="T2204" i="5" a="1"/>
  <c r="T2204" i="5" s="1"/>
  <c r="T2205" i="5" a="1"/>
  <c r="T2205" i="5" s="1"/>
  <c r="T2206" i="5" a="1"/>
  <c r="T2206" i="5" s="1"/>
  <c r="T2207" i="5" a="1"/>
  <c r="T2207" i="5"/>
  <c r="T2208" i="5" a="1"/>
  <c r="T2208" i="5" s="1"/>
  <c r="T2209" i="5" a="1"/>
  <c r="T2209" i="5" s="1"/>
  <c r="T2210" i="5" a="1"/>
  <c r="T2210" i="5" s="1"/>
  <c r="T2211" i="5" a="1"/>
  <c r="T2211" i="5"/>
  <c r="T2212" i="5" a="1"/>
  <c r="T2212" i="5" s="1"/>
  <c r="T2213" i="5" a="1"/>
  <c r="T2213" i="5" s="1"/>
  <c r="T2214" i="5" a="1"/>
  <c r="T2214" i="5" s="1"/>
  <c r="T2215" i="5" a="1"/>
  <c r="T2215" i="5" s="1"/>
  <c r="T2216" i="5" a="1"/>
  <c r="T2216" i="5" s="1"/>
  <c r="T2217" i="5" a="1"/>
  <c r="T2217" i="5" s="1"/>
  <c r="T2218" i="5" a="1"/>
  <c r="T2218" i="5" s="1"/>
  <c r="T2219" i="5" a="1"/>
  <c r="T2219" i="5"/>
  <c r="T2220" i="5" a="1"/>
  <c r="T2220" i="5" s="1"/>
  <c r="T2221" i="5" a="1"/>
  <c r="T2221" i="5" s="1"/>
  <c r="T2222" i="5" a="1"/>
  <c r="T2222" i="5" s="1"/>
  <c r="T2223" i="5" a="1"/>
  <c r="T2223" i="5" s="1"/>
  <c r="T2224" i="5" a="1"/>
  <c r="T2224" i="5" s="1"/>
  <c r="T2225" i="5" a="1"/>
  <c r="T2225" i="5" s="1"/>
  <c r="T2226" i="5" a="1"/>
  <c r="T2226" i="5" s="1"/>
  <c r="T2227" i="5" a="1"/>
  <c r="T2227" i="5" s="1"/>
  <c r="T2228" i="5" a="1"/>
  <c r="T2228" i="5" s="1"/>
  <c r="T2229" i="5" a="1"/>
  <c r="T2229" i="5" s="1"/>
  <c r="T2230" i="5" a="1"/>
  <c r="T2230" i="5" s="1"/>
  <c r="T2231" i="5" a="1"/>
  <c r="T2231" i="5" s="1"/>
  <c r="T2232" i="5" a="1"/>
  <c r="T2232" i="5" s="1"/>
  <c r="T2233" i="5" a="1"/>
  <c r="T2233" i="5" s="1"/>
  <c r="T2234" i="5" a="1"/>
  <c r="T2234" i="5" s="1"/>
  <c r="T2235" i="5" a="1"/>
  <c r="T2235" i="5" s="1"/>
  <c r="T2236" i="5" a="1"/>
  <c r="T2236" i="5" s="1"/>
  <c r="T2237" i="5" a="1"/>
  <c r="T2237" i="5" s="1"/>
  <c r="T2238" i="5" a="1"/>
  <c r="T2238" i="5" s="1"/>
  <c r="T2239" i="5" a="1"/>
  <c r="T2239" i="5" s="1"/>
  <c r="T2240" i="5" a="1"/>
  <c r="T2240" i="5"/>
  <c r="T2241" i="5" a="1"/>
  <c r="T2241" i="5"/>
  <c r="T2242" i="5" a="1"/>
  <c r="T2242" i="5" s="1"/>
  <c r="T2243" i="5" a="1"/>
  <c r="T2243" i="5"/>
  <c r="T2244" i="5" a="1"/>
  <c r="T2244" i="5" s="1"/>
  <c r="T2245" i="5" a="1"/>
  <c r="T2245" i="5" s="1"/>
  <c r="T2246" i="5" a="1"/>
  <c r="T2246" i="5"/>
  <c r="T2247" i="5" a="1"/>
  <c r="T2247" i="5"/>
  <c r="T2248" i="5" a="1"/>
  <c r="T2248" i="5" s="1"/>
  <c r="T2249" i="5" a="1"/>
  <c r="T2249" i="5"/>
  <c r="T2250" i="5" a="1"/>
  <c r="T2250" i="5" s="1"/>
  <c r="T2251" i="5" a="1"/>
  <c r="T2251" i="5" s="1"/>
  <c r="T2252" i="5" a="1"/>
  <c r="T2252" i="5" s="1"/>
  <c r="T2253" i="5" a="1"/>
  <c r="T2253" i="5" s="1"/>
  <c r="T2254" i="5" a="1"/>
  <c r="T2254" i="5"/>
  <c r="T2255" i="5" a="1"/>
  <c r="T2255" i="5" s="1"/>
  <c r="T2256" i="5" a="1"/>
  <c r="T2256" i="5"/>
  <c r="T2257" i="5" a="1"/>
  <c r="T2257" i="5" s="1"/>
  <c r="T2258" i="5" a="1"/>
  <c r="T2258" i="5"/>
  <c r="T2259" i="5" a="1"/>
  <c r="T2259" i="5"/>
  <c r="T2260" i="5" a="1"/>
  <c r="T2260" i="5" s="1"/>
  <c r="T2261" i="5" a="1"/>
  <c r="T2261" i="5"/>
  <c r="T2262" i="5" a="1"/>
  <c r="T2262" i="5" s="1"/>
  <c r="T2263" i="5" a="1"/>
  <c r="T2263" i="5" s="1"/>
  <c r="T2264" i="5" a="1"/>
  <c r="T2264" i="5"/>
  <c r="T2265" i="5" a="1"/>
  <c r="T2265" i="5" s="1"/>
  <c r="T2266" i="5" a="1"/>
  <c r="T2266" i="5" s="1"/>
  <c r="T2267" i="5" a="1"/>
  <c r="T2267" i="5" s="1"/>
  <c r="T2268" i="5" a="1"/>
  <c r="T2268" i="5" s="1"/>
  <c r="T2269" i="5" a="1"/>
  <c r="T2269" i="5" s="1"/>
  <c r="T2270" i="5" a="1"/>
  <c r="T2270" i="5"/>
  <c r="T2271" i="5" a="1"/>
  <c r="T2271" i="5"/>
  <c r="T2272" i="5" a="1"/>
  <c r="T2272" i="5" s="1"/>
  <c r="T2273" i="5" a="1"/>
  <c r="T2273" i="5"/>
  <c r="T2274" i="5" a="1"/>
  <c r="T2274" i="5" s="1"/>
  <c r="T2275" i="5" a="1"/>
  <c r="T2275" i="5" s="1"/>
  <c r="T2276" i="5" a="1"/>
  <c r="T2276" i="5"/>
  <c r="T2277" i="5" a="1"/>
  <c r="T2277" i="5" s="1"/>
  <c r="T2278" i="5" a="1"/>
  <c r="T2278" i="5" s="1"/>
  <c r="T2279" i="5" a="1"/>
  <c r="T2279" i="5"/>
  <c r="T2280" i="5" a="1"/>
  <c r="T2280" i="5" s="1"/>
  <c r="T2281" i="5" a="1"/>
  <c r="T2281" i="5" s="1"/>
  <c r="T2282" i="5" a="1"/>
  <c r="T2282" i="5" s="1"/>
  <c r="T2283" i="5" a="1"/>
  <c r="T2283" i="5" s="1"/>
  <c r="T2284" i="5" a="1"/>
  <c r="T2284" i="5" s="1"/>
  <c r="T2285" i="5" a="1"/>
  <c r="T2285" i="5"/>
  <c r="T2286" i="5" a="1"/>
  <c r="T2286" i="5" s="1"/>
  <c r="T2287" i="5" a="1"/>
  <c r="T2287" i="5" s="1"/>
  <c r="T2288" i="5" a="1"/>
  <c r="T2288" i="5"/>
  <c r="T2289" i="5" a="1"/>
  <c r="T2289" i="5" s="1"/>
  <c r="T2290" i="5" a="1"/>
  <c r="T2290" i="5" s="1"/>
  <c r="T2291" i="5" a="1"/>
  <c r="T2291" i="5"/>
  <c r="T2292" i="5" a="1"/>
  <c r="T2292" i="5" s="1"/>
  <c r="T2293" i="5" a="1"/>
  <c r="T2293" i="5" s="1"/>
  <c r="T2294" i="5" a="1"/>
  <c r="T2294" i="5" s="1"/>
  <c r="T2295" i="5" a="1"/>
  <c r="T2295" i="5" s="1"/>
  <c r="T2296" i="5" a="1"/>
  <c r="T2296" i="5" s="1"/>
  <c r="T2297" i="5" a="1"/>
  <c r="T2297" i="5"/>
  <c r="T2298" i="5" a="1"/>
  <c r="T2298" i="5" s="1"/>
  <c r="T2299" i="5" a="1"/>
  <c r="T2299" i="5" s="1"/>
  <c r="T2300" i="5" a="1"/>
  <c r="T2300" i="5"/>
  <c r="T2301" i="5" a="1"/>
  <c r="T2301" i="5"/>
  <c r="T2302" i="5" a="1"/>
  <c r="T2302" i="5"/>
  <c r="T2303" i="5" a="1"/>
  <c r="T2303" i="5"/>
  <c r="T2304" i="5" a="1"/>
  <c r="T2304" i="5" s="1"/>
  <c r="T2305" i="5" a="1"/>
  <c r="T2305" i="5" s="1"/>
  <c r="T2306" i="5" a="1"/>
  <c r="T2306" i="5" s="1"/>
  <c r="T2307" i="5" a="1"/>
  <c r="T2307" i="5" s="1"/>
  <c r="T2308" i="5" a="1"/>
  <c r="T2308" i="5" s="1"/>
  <c r="T2309" i="5" a="1"/>
  <c r="T2309" i="5" s="1"/>
  <c r="T2310" i="5" a="1"/>
  <c r="T2310" i="5"/>
  <c r="T2311" i="5" a="1"/>
  <c r="T2311" i="5" s="1"/>
  <c r="T2312" i="5" a="1"/>
  <c r="T2312" i="5" s="1"/>
  <c r="T2313" i="5" a="1"/>
  <c r="T2313" i="5"/>
  <c r="T2314" i="5" a="1"/>
  <c r="T2314" i="5" s="1"/>
  <c r="T2315" i="5" a="1"/>
  <c r="T2315" i="5" s="1"/>
  <c r="T2316" i="5" a="1"/>
  <c r="T2316" i="5" s="1"/>
  <c r="T2317" i="5" a="1"/>
  <c r="T2317" i="5" s="1"/>
  <c r="T2318" i="5" a="1"/>
  <c r="T2318" i="5"/>
  <c r="T2319" i="5" a="1"/>
  <c r="T2319" i="5" s="1"/>
  <c r="T2320" i="5" a="1"/>
  <c r="T2320" i="5" s="1"/>
  <c r="T2321" i="5" a="1"/>
  <c r="T2321" i="5" s="1"/>
  <c r="T2322" i="5" a="1"/>
  <c r="T2322" i="5" s="1"/>
  <c r="T2323" i="5" a="1"/>
  <c r="T2323" i="5" s="1"/>
  <c r="T2324" i="5" a="1"/>
  <c r="T2324" i="5" s="1"/>
  <c r="T2325" i="5" a="1"/>
  <c r="T2325" i="5" s="1"/>
  <c r="T2326" i="5" a="1"/>
  <c r="T2326" i="5" s="1"/>
  <c r="T2327" i="5" a="1"/>
  <c r="T2327" i="5"/>
  <c r="T2328" i="5" a="1"/>
  <c r="T2328" i="5" s="1"/>
  <c r="T2329" i="5" a="1"/>
  <c r="T2329" i="5" s="1"/>
  <c r="T2330" i="5" a="1"/>
  <c r="T2330" i="5"/>
  <c r="T2331" i="5" a="1"/>
  <c r="T2331" i="5"/>
  <c r="T2332" i="5" a="1"/>
  <c r="T2332" i="5" s="1"/>
  <c r="T2333" i="5" a="1"/>
  <c r="T2333" i="5" s="1"/>
  <c r="T2334" i="5" a="1"/>
  <c r="T2334" i="5" s="1"/>
  <c r="T2335" i="5" a="1"/>
  <c r="T2335" i="5" s="1"/>
  <c r="T2336" i="5" a="1"/>
  <c r="T2336" i="5" s="1"/>
  <c r="T2337" i="5" a="1"/>
  <c r="T2337" i="5" s="1"/>
  <c r="T2338" i="5" a="1"/>
  <c r="T2338" i="5" s="1"/>
  <c r="T2339" i="5" a="1"/>
  <c r="T2339" i="5"/>
  <c r="T2340" i="5" a="1"/>
  <c r="T2340" i="5"/>
  <c r="T2341" i="5" a="1"/>
  <c r="T2341" i="5" s="1"/>
  <c r="T2342" i="5" a="1"/>
  <c r="T2342" i="5" s="1"/>
  <c r="T2343" i="5" a="1"/>
  <c r="T2343" i="5"/>
  <c r="T2344" i="5" a="1"/>
  <c r="T2344" i="5"/>
  <c r="T2345" i="5" a="1"/>
  <c r="T2345" i="5"/>
  <c r="T2346" i="5" a="1"/>
  <c r="T2346" i="5" s="1"/>
  <c r="T2347" i="5" a="1"/>
  <c r="T2347" i="5" s="1"/>
  <c r="T2348" i="5" a="1"/>
  <c r="T2348" i="5"/>
  <c r="T2349" i="5" a="1"/>
  <c r="T2349" i="5" s="1"/>
  <c r="T2350" i="5" a="1"/>
  <c r="T2350" i="5" s="1"/>
  <c r="T2351" i="5" a="1"/>
  <c r="T2351" i="5"/>
  <c r="T2352" i="5" a="1"/>
  <c r="T2352" i="5"/>
  <c r="T2353" i="5" a="1"/>
  <c r="T2353" i="5" s="1"/>
  <c r="T2354" i="5" a="1"/>
  <c r="T2354" i="5" s="1"/>
  <c r="T2355" i="5" a="1"/>
  <c r="T2355" i="5" s="1"/>
  <c r="T2356" i="5" a="1"/>
  <c r="T2356" i="5" s="1"/>
  <c r="T2357" i="5" a="1"/>
  <c r="T2357" i="5" s="1"/>
  <c r="T2358" i="5" a="1"/>
  <c r="T2358" i="5" s="1"/>
  <c r="T2359" i="5" a="1"/>
  <c r="T2359" i="5" s="1"/>
  <c r="T2360" i="5" a="1"/>
  <c r="T2360" i="5"/>
  <c r="T2361" i="5" a="1"/>
  <c r="T2361" i="5" s="1"/>
  <c r="T2362" i="5" a="1"/>
  <c r="T2362" i="5" s="1"/>
  <c r="T2363" i="5" a="1"/>
  <c r="T2363" i="5" s="1"/>
  <c r="T2364" i="5" a="1"/>
  <c r="T2364" i="5" s="1"/>
  <c r="T2365" i="5" a="1"/>
  <c r="T2365" i="5" s="1"/>
  <c r="T2366" i="5" a="1"/>
  <c r="T2366" i="5" s="1"/>
  <c r="T2367" i="5" a="1"/>
  <c r="T2367" i="5" s="1"/>
  <c r="T2368" i="5" a="1"/>
  <c r="T2368" i="5" s="1"/>
  <c r="T2369" i="5" a="1"/>
  <c r="T2369" i="5"/>
  <c r="T2370" i="5" a="1"/>
  <c r="T2370" i="5" s="1"/>
  <c r="T2371" i="5" a="1"/>
  <c r="T2371" i="5" s="1"/>
  <c r="T2372" i="5" a="1"/>
  <c r="T2372" i="5" s="1"/>
  <c r="T2373" i="5" a="1"/>
  <c r="T2373" i="5"/>
  <c r="T2374" i="5" a="1"/>
  <c r="T2374" i="5"/>
  <c r="T2375" i="5" a="1"/>
  <c r="T2375" i="5"/>
  <c r="T2376" i="5" a="1"/>
  <c r="T2376" i="5" s="1"/>
  <c r="T2377" i="5" a="1"/>
  <c r="T2377" i="5" s="1"/>
  <c r="T2378" i="5" a="1"/>
  <c r="T2378" i="5" s="1"/>
  <c r="T2379" i="5" a="1"/>
  <c r="T2379" i="5" s="1"/>
  <c r="T2380" i="5" a="1"/>
  <c r="T2380" i="5" s="1"/>
  <c r="T2381" i="5" a="1"/>
  <c r="T2381" i="5" s="1"/>
  <c r="T2382" i="5" a="1"/>
  <c r="T2382" i="5" s="1"/>
  <c r="T2383" i="5" a="1"/>
  <c r="T2383" i="5" s="1"/>
  <c r="T2384" i="5" a="1"/>
  <c r="T2384" i="5" s="1"/>
  <c r="T2385" i="5" a="1"/>
  <c r="T2385" i="5"/>
  <c r="T2386" i="5" a="1"/>
  <c r="T2386" i="5" s="1"/>
  <c r="T2387" i="5" a="1"/>
  <c r="T2387" i="5" s="1"/>
  <c r="T2388" i="5" a="1"/>
  <c r="T2388" i="5" s="1"/>
  <c r="T2389" i="5" a="1"/>
  <c r="T2389" i="5" s="1"/>
  <c r="T2390" i="5" a="1"/>
  <c r="T2390" i="5" s="1"/>
  <c r="T2391" i="5" a="1"/>
  <c r="T2391" i="5" s="1"/>
  <c r="T2392" i="5" a="1"/>
  <c r="T2392" i="5" s="1"/>
  <c r="T2393" i="5" a="1"/>
  <c r="T2393" i="5"/>
  <c r="T2394" i="5" a="1"/>
  <c r="T2394" i="5" s="1"/>
  <c r="T2395" i="5" a="1"/>
  <c r="T2395" i="5" s="1"/>
  <c r="T2396" i="5" a="1"/>
  <c r="T2396" i="5" s="1"/>
  <c r="T2397" i="5" a="1"/>
  <c r="T2397" i="5" s="1"/>
  <c r="T2398" i="5" a="1"/>
  <c r="T2398" i="5" s="1"/>
  <c r="T2399" i="5" a="1"/>
  <c r="T2399" i="5" s="1"/>
  <c r="T2400" i="5" a="1"/>
  <c r="T2400" i="5" s="1"/>
  <c r="T2401" i="5" a="1"/>
  <c r="T2401" i="5" s="1"/>
  <c r="T2402" i="5" a="1"/>
  <c r="T2402" i="5"/>
  <c r="T2403" i="5" a="1"/>
  <c r="T2403" i="5"/>
  <c r="T2404" i="5" a="1"/>
  <c r="T2404" i="5" s="1"/>
  <c r="T2405" i="5" a="1"/>
  <c r="T2405" i="5" s="1"/>
  <c r="T2406" i="5" a="1"/>
  <c r="T2406" i="5" s="1"/>
  <c r="T2407" i="5" a="1"/>
  <c r="T2407" i="5" s="1"/>
  <c r="T2408" i="5" a="1"/>
  <c r="T2408" i="5" s="1"/>
  <c r="T2409" i="5" a="1"/>
  <c r="T2409" i="5" s="1"/>
  <c r="T2410" i="5" a="1"/>
  <c r="T2410" i="5" s="1"/>
  <c r="T2411" i="5" a="1"/>
  <c r="T2411" i="5"/>
  <c r="T2412" i="5" a="1"/>
  <c r="T2412" i="5"/>
  <c r="T2413" i="5" a="1"/>
  <c r="T2413" i="5" s="1"/>
  <c r="T2414" i="5" a="1"/>
  <c r="T2414" i="5" s="1"/>
  <c r="T2415" i="5" a="1"/>
  <c r="T2415" i="5"/>
  <c r="T2416" i="5" a="1"/>
  <c r="T2416" i="5"/>
  <c r="T2417" i="5" a="1"/>
  <c r="T2417" i="5"/>
  <c r="T2418" i="5" a="1"/>
  <c r="T2418" i="5" s="1"/>
  <c r="T2419" i="5" a="1"/>
  <c r="T2419" i="5" s="1"/>
  <c r="T2420" i="5" a="1"/>
  <c r="T2420" i="5"/>
  <c r="T2421" i="5" a="1"/>
  <c r="T2421" i="5" s="1"/>
  <c r="T2422" i="5" a="1"/>
  <c r="T2422" i="5" s="1"/>
  <c r="T2423" i="5" a="1"/>
  <c r="T2423" i="5" s="1"/>
  <c r="T2424" i="5" a="1"/>
  <c r="T2424" i="5" s="1"/>
  <c r="T2425" i="5" a="1"/>
  <c r="T2425" i="5" s="1"/>
  <c r="T2426" i="5" a="1"/>
  <c r="T2426" i="5" s="1"/>
  <c r="T2427" i="5" a="1"/>
  <c r="T2427" i="5" s="1"/>
  <c r="T2428" i="5" a="1"/>
  <c r="T2428" i="5"/>
  <c r="T2429" i="5" a="1"/>
  <c r="T2429" i="5" s="1"/>
  <c r="T2430" i="5" a="1"/>
  <c r="T2430" i="5" s="1"/>
  <c r="T2431" i="5" a="1"/>
  <c r="T2431" i="5" s="1"/>
  <c r="T2432" i="5" a="1"/>
  <c r="T2432" i="5"/>
  <c r="T2433" i="5" a="1"/>
  <c r="T2433" i="5"/>
  <c r="T2434" i="5" a="1"/>
  <c r="T2434" i="5" s="1"/>
  <c r="T2435" i="5" a="1"/>
  <c r="T2435" i="5" s="1"/>
  <c r="T2436" i="5" a="1"/>
  <c r="T2436" i="5" s="1"/>
  <c r="T2437" i="5" a="1"/>
  <c r="T2437" i="5" s="1"/>
  <c r="T2438" i="5" a="1"/>
  <c r="T2438" i="5" s="1"/>
  <c r="T2439" i="5" a="1"/>
  <c r="T2439" i="5" s="1"/>
  <c r="T2440" i="5" a="1"/>
  <c r="T2440" i="5" s="1"/>
  <c r="T2441" i="5" a="1"/>
  <c r="T2441" i="5" s="1"/>
  <c r="T2442" i="5" a="1"/>
  <c r="T2442" i="5" s="1"/>
  <c r="T2443" i="5" a="1"/>
  <c r="T2443" i="5" s="1"/>
  <c r="T2444" i="5" a="1"/>
  <c r="T2444" i="5"/>
  <c r="T2445" i="5" a="1"/>
  <c r="T2445" i="5"/>
  <c r="T2446" i="5" a="1"/>
  <c r="T2446" i="5" s="1"/>
  <c r="T2447" i="5" a="1"/>
  <c r="T2447" i="5" s="1"/>
  <c r="T2448" i="5" a="1"/>
  <c r="T2448" i="5" s="1"/>
  <c r="T2449" i="5" a="1"/>
  <c r="T2449" i="5" s="1"/>
  <c r="T2450" i="5" a="1"/>
  <c r="T2450" i="5" s="1"/>
  <c r="T2451" i="5" a="1"/>
  <c r="T2451" i="5" s="1"/>
  <c r="T2452" i="5" a="1"/>
  <c r="T2452" i="5" s="1"/>
  <c r="T2453" i="5" a="1"/>
  <c r="T2453" i="5" s="1"/>
  <c r="T2454" i="5" a="1"/>
  <c r="T2454" i="5"/>
  <c r="T2455" i="5" a="1"/>
  <c r="T2455" i="5" s="1"/>
  <c r="T2456" i="5" a="1"/>
  <c r="T2456" i="5" s="1"/>
  <c r="T2457" i="5" a="1"/>
  <c r="T2457" i="5"/>
  <c r="T2458" i="5" a="1"/>
  <c r="T2458" i="5" s="1"/>
  <c r="T2459" i="5" a="1"/>
  <c r="T2459" i="5" s="1"/>
  <c r="T2460" i="5" a="1"/>
  <c r="T2460" i="5" s="1"/>
  <c r="T2461" i="5" a="1"/>
  <c r="T2461" i="5" s="1"/>
  <c r="T2462" i="5" a="1"/>
  <c r="T2462" i="5"/>
  <c r="T2463" i="5" a="1"/>
  <c r="T2463" i="5" s="1"/>
  <c r="T2464" i="5" a="1"/>
  <c r="T2464" i="5" s="1"/>
  <c r="T2465" i="5" a="1"/>
  <c r="T2465" i="5" s="1"/>
  <c r="T2466" i="5" a="1"/>
  <c r="T2466" i="5" s="1"/>
  <c r="T2467" i="5" a="1"/>
  <c r="T2467" i="5" s="1"/>
  <c r="T2468" i="5" a="1"/>
  <c r="T2468" i="5" s="1"/>
  <c r="T2469" i="5" a="1"/>
  <c r="T2469" i="5" s="1"/>
  <c r="T2470" i="5" a="1"/>
  <c r="T2470" i="5"/>
  <c r="T2471" i="5" a="1"/>
  <c r="T2471" i="5"/>
  <c r="T2472" i="5" a="1"/>
  <c r="T2472" i="5"/>
  <c r="T2473" i="5" a="1"/>
  <c r="T2473" i="5" s="1"/>
  <c r="T2474" i="5" a="1"/>
  <c r="T2474" i="5"/>
  <c r="T2475" i="5" a="1"/>
  <c r="T2475" i="5" s="1"/>
  <c r="T2476" i="5" a="1"/>
  <c r="T2476" i="5" s="1"/>
  <c r="T2477" i="5" a="1"/>
  <c r="T2477" i="5" s="1"/>
  <c r="T2478" i="5" a="1"/>
  <c r="T2478" i="5" s="1"/>
  <c r="T2479" i="5" a="1"/>
  <c r="T2479" i="5" s="1"/>
  <c r="T2480" i="5" a="1"/>
  <c r="T2480" i="5" s="1"/>
  <c r="T2481" i="5" a="1"/>
  <c r="T2481" i="5" s="1"/>
  <c r="T2482" i="5" a="1"/>
  <c r="T2482" i="5" s="1"/>
  <c r="T2483" i="5" a="1"/>
  <c r="T2483" i="5" s="1"/>
  <c r="T2484" i="5" a="1"/>
  <c r="T2484" i="5"/>
  <c r="T2485" i="5" a="1"/>
  <c r="T2485" i="5" s="1"/>
  <c r="T2486" i="5" a="1"/>
  <c r="T2486" i="5" s="1"/>
  <c r="T2487" i="5" a="1"/>
  <c r="T2487" i="5"/>
  <c r="T2488" i="5" a="1"/>
  <c r="T2488" i="5"/>
  <c r="T2489" i="5" a="1"/>
  <c r="T2489" i="5" s="1"/>
  <c r="T2490" i="5" a="1"/>
  <c r="T2490" i="5" s="1"/>
  <c r="T2491" i="5" a="1"/>
  <c r="T2491" i="5" s="1"/>
  <c r="T2492" i="5" a="1"/>
  <c r="T2492" i="5"/>
  <c r="T2493" i="5" a="1"/>
  <c r="T2493" i="5" s="1"/>
  <c r="T2494" i="5" a="1"/>
  <c r="T2494" i="5" s="1"/>
  <c r="T2495" i="5" a="1"/>
  <c r="T2495" i="5" s="1"/>
  <c r="T2496" i="5" a="1"/>
  <c r="T2496" i="5"/>
  <c r="T2497" i="5" a="1"/>
  <c r="T2497" i="5" s="1"/>
  <c r="T2498" i="5" a="1"/>
  <c r="T2498" i="5" s="1"/>
  <c r="T2499" i="5" a="1"/>
  <c r="T2499" i="5" s="1"/>
  <c r="T2500" i="5" a="1"/>
  <c r="T2500" i="5" s="1"/>
  <c r="T2501" i="5" a="1"/>
  <c r="T2501" i="5"/>
  <c r="T2502" i="5" a="1"/>
  <c r="T2502" i="5" s="1"/>
  <c r="T2503" i="5" a="1"/>
  <c r="T2503" i="5" s="1"/>
  <c r="T2504" i="5" a="1"/>
  <c r="T2504" i="5" s="1"/>
  <c r="T2505" i="5" a="1"/>
  <c r="T2505" i="5" s="1"/>
  <c r="T2506" i="5" a="1"/>
  <c r="T2506" i="5" s="1"/>
  <c r="T2507" i="5" a="1"/>
  <c r="T2507" i="5" s="1"/>
  <c r="T2508" i="5" a="1"/>
  <c r="T2508" i="5" s="1"/>
  <c r="T2509" i="5" a="1"/>
  <c r="T2509" i="5" s="1"/>
  <c r="T2510" i="5" a="1"/>
  <c r="T2510" i="5" s="1"/>
  <c r="T2511" i="5" a="1"/>
  <c r="T2511" i="5" s="1"/>
  <c r="T2512" i="5" a="1"/>
  <c r="T2512" i="5" s="1"/>
  <c r="T2513" i="5" a="1"/>
  <c r="T2513" i="5"/>
  <c r="T2514" i="5" a="1"/>
  <c r="T2514" i="5"/>
  <c r="T2515" i="5" a="1"/>
  <c r="T2515" i="5" s="1"/>
  <c r="T2516" i="5" a="1"/>
  <c r="T2516" i="5"/>
  <c r="T2517" i="5" a="1"/>
  <c r="T2517" i="5" s="1"/>
  <c r="T2518" i="5" a="1"/>
  <c r="T2518" i="5"/>
  <c r="T2519" i="5" a="1"/>
  <c r="T2519" i="5" s="1"/>
  <c r="T2520" i="5" a="1"/>
  <c r="T2520" i="5" s="1"/>
  <c r="T2521" i="5" a="1"/>
  <c r="T2521" i="5" s="1"/>
  <c r="T2522" i="5" a="1"/>
  <c r="T2522" i="5" s="1"/>
  <c r="T2523" i="5" a="1"/>
  <c r="T2523" i="5" s="1"/>
  <c r="T2524" i="5" a="1"/>
  <c r="T2524" i="5" s="1"/>
  <c r="T2525" i="5" a="1"/>
  <c r="T2525" i="5"/>
  <c r="T2526" i="5" a="1"/>
  <c r="T2526" i="5" s="1"/>
  <c r="T2527" i="5" a="1"/>
  <c r="T2527" i="5" s="1"/>
  <c r="T2528" i="5" a="1"/>
  <c r="T2528" i="5" s="1"/>
  <c r="T2529" i="5" a="1"/>
  <c r="T2529" i="5" s="1"/>
  <c r="T2530" i="5" a="1"/>
  <c r="T2530" i="5" s="1"/>
  <c r="T2531" i="5" a="1"/>
  <c r="T2531" i="5" s="1"/>
  <c r="T2532" i="5" a="1"/>
  <c r="T2532" i="5" s="1"/>
  <c r="T2533" i="5" a="1"/>
  <c r="T2533" i="5" s="1"/>
  <c r="T2534" i="5" a="1"/>
  <c r="T2534" i="5" s="1"/>
  <c r="T2535" i="5" a="1"/>
  <c r="T2535" i="5" s="1"/>
  <c r="T2536" i="5" a="1"/>
  <c r="T2536" i="5" s="1"/>
  <c r="T2537" i="5" a="1"/>
  <c r="T2537" i="5" s="1"/>
  <c r="T2538" i="5" a="1"/>
  <c r="T2538" i="5" s="1"/>
  <c r="T2539" i="5" a="1"/>
  <c r="T2539" i="5" s="1"/>
  <c r="T2540" i="5" a="1"/>
  <c r="T2540" i="5" s="1"/>
  <c r="T2541" i="5" a="1"/>
  <c r="T2541" i="5" s="1"/>
  <c r="T2542" i="5" a="1"/>
  <c r="T2542" i="5"/>
  <c r="T2543" i="5" a="1"/>
  <c r="T2543" i="5" s="1"/>
  <c r="T2544" i="5" a="1"/>
  <c r="T2544" i="5"/>
  <c r="T2545" i="5" a="1"/>
  <c r="T2545" i="5" s="1"/>
  <c r="T2546" i="5" a="1"/>
  <c r="T2546" i="5"/>
  <c r="T2547" i="5" a="1"/>
  <c r="T2547" i="5"/>
  <c r="T2548" i="5" a="1"/>
  <c r="T2548" i="5"/>
  <c r="T2549" i="5" a="1"/>
  <c r="T2549" i="5" s="1"/>
  <c r="T2550" i="5" a="1"/>
  <c r="T2550" i="5" s="1"/>
  <c r="T2551" i="5" a="1"/>
  <c r="T2551" i="5" s="1"/>
  <c r="T2552" i="5" a="1"/>
  <c r="T2552" i="5" s="1"/>
  <c r="T2553" i="5" a="1"/>
  <c r="T2553" i="5" s="1"/>
  <c r="T2554" i="5" a="1"/>
  <c r="T2554" i="5" s="1"/>
  <c r="T2555" i="5" a="1"/>
  <c r="T2555" i="5" s="1"/>
  <c r="T2556" i="5" a="1"/>
  <c r="T2556" i="5" s="1"/>
  <c r="T2557" i="5" a="1"/>
  <c r="T2557" i="5" s="1"/>
  <c r="T2558" i="5" a="1"/>
  <c r="T2558" i="5"/>
  <c r="T2559" i="5" a="1"/>
  <c r="T2559" i="5"/>
  <c r="T2560" i="5" a="1"/>
  <c r="T2560" i="5"/>
  <c r="T2561" i="5" a="1"/>
  <c r="T2561" i="5" s="1"/>
  <c r="T2562" i="5" a="1"/>
  <c r="T2562" i="5" s="1"/>
  <c r="T2563" i="5" a="1"/>
  <c r="T2563" i="5" s="1"/>
  <c r="T2564" i="5" a="1"/>
  <c r="T2564" i="5" s="1"/>
  <c r="T2565" i="5" a="1"/>
  <c r="T2565" i="5" s="1"/>
  <c r="T2566" i="5" a="1"/>
  <c r="T2566" i="5" s="1"/>
  <c r="T2567" i="5" a="1"/>
  <c r="T2567" i="5" s="1"/>
  <c r="T2568" i="5" a="1"/>
  <c r="T2568" i="5"/>
  <c r="T2569" i="5" a="1"/>
  <c r="T2569" i="5" s="1"/>
  <c r="T2570" i="5" a="1"/>
  <c r="T2570" i="5" s="1"/>
  <c r="T2571" i="5" a="1"/>
  <c r="T2571" i="5" s="1"/>
  <c r="T2572" i="5" a="1"/>
  <c r="T2572" i="5" s="1"/>
  <c r="T2573" i="5" a="1"/>
  <c r="T2573" i="5" s="1"/>
  <c r="T2574" i="5" a="1"/>
  <c r="T2574" i="5" s="1"/>
  <c r="T2575" i="5" a="1"/>
  <c r="T2575" i="5" s="1"/>
  <c r="T2576" i="5" a="1"/>
  <c r="T2576" i="5"/>
  <c r="T2577" i="5" a="1"/>
  <c r="T2577" i="5" s="1"/>
  <c r="T2578" i="5" a="1"/>
  <c r="T2578" i="5" s="1"/>
  <c r="T2579" i="5" a="1"/>
  <c r="T2579" i="5"/>
  <c r="T2580" i="5" a="1"/>
  <c r="T2580" i="5" s="1"/>
  <c r="T2581" i="5" a="1"/>
  <c r="T2581" i="5" s="1"/>
  <c r="T2582" i="5" a="1"/>
  <c r="T2582" i="5" s="1"/>
  <c r="T2583" i="5" a="1"/>
  <c r="T2583" i="5" s="1"/>
  <c r="T2584" i="5" a="1"/>
  <c r="T2584" i="5" s="1"/>
  <c r="T2585" i="5" a="1"/>
  <c r="T2585" i="5"/>
  <c r="T2586" i="5" a="1"/>
  <c r="T2586" i="5" s="1"/>
  <c r="T2587" i="5" a="1"/>
  <c r="T2587" i="5" s="1"/>
  <c r="T2588" i="5" a="1"/>
  <c r="T2588" i="5" s="1"/>
  <c r="T2589" i="5" a="1"/>
  <c r="T2589" i="5" s="1"/>
  <c r="T2590" i="5" a="1"/>
  <c r="T2590" i="5" s="1"/>
  <c r="T2591" i="5" a="1"/>
  <c r="T2591" i="5" s="1"/>
  <c r="T2592" i="5" a="1"/>
  <c r="T2592" i="5" s="1"/>
  <c r="T2593" i="5" a="1"/>
  <c r="T2593" i="5"/>
  <c r="T2594" i="5" a="1"/>
  <c r="T2594" i="5" s="1"/>
  <c r="T2595" i="5" a="1"/>
  <c r="T2595" i="5"/>
  <c r="T2596" i="5" a="1"/>
  <c r="T2596" i="5"/>
  <c r="T2597" i="5" a="1"/>
  <c r="T2597" i="5" s="1"/>
  <c r="T2598" i="5" a="1"/>
  <c r="T2598" i="5" s="1"/>
  <c r="T2599" i="5" a="1"/>
  <c r="T2599" i="5" s="1"/>
  <c r="T2600" i="5" a="1"/>
  <c r="T2600" i="5" s="1"/>
  <c r="T2601" i="5" a="1"/>
  <c r="T2601" i="5" s="1"/>
  <c r="T2602" i="5" a="1"/>
  <c r="T2602" i="5"/>
  <c r="T2603" i="5" a="1"/>
  <c r="T2603" i="5" s="1"/>
  <c r="T2604" i="5" a="1"/>
  <c r="T2604" i="5" s="1"/>
  <c r="T2605" i="5" a="1"/>
  <c r="T2605" i="5" s="1"/>
  <c r="T2606" i="5" a="1"/>
  <c r="T2606" i="5" s="1"/>
  <c r="T2607" i="5" a="1"/>
  <c r="T2607" i="5" s="1"/>
  <c r="T2608" i="5" a="1"/>
  <c r="T2608" i="5"/>
  <c r="T2609" i="5" a="1"/>
  <c r="T2609" i="5" s="1"/>
  <c r="T2610" i="5" a="1"/>
  <c r="T2610" i="5"/>
  <c r="T2611" i="5" a="1"/>
  <c r="T2611" i="5" s="1"/>
  <c r="T2612" i="5" a="1"/>
  <c r="T2612" i="5" s="1"/>
  <c r="T2613" i="5" a="1"/>
  <c r="T2613" i="5"/>
  <c r="T2614" i="5" a="1"/>
  <c r="T2614" i="5" s="1"/>
  <c r="T2615" i="5" a="1"/>
  <c r="T2615" i="5" s="1"/>
  <c r="T2616" i="5" a="1"/>
  <c r="T2616" i="5" s="1"/>
  <c r="T2617" i="5" a="1"/>
  <c r="T2617" i="5" s="1"/>
  <c r="T2618" i="5" a="1"/>
  <c r="T2618" i="5" s="1"/>
  <c r="T2619" i="5" a="1"/>
  <c r="T2619" i="5"/>
  <c r="T2620" i="5" a="1"/>
  <c r="T2620" i="5" s="1"/>
  <c r="T2621" i="5" a="1"/>
  <c r="T2621" i="5" s="1"/>
  <c r="T2622" i="5" a="1"/>
  <c r="T2622" i="5" s="1"/>
  <c r="T2623" i="5" a="1"/>
  <c r="T2623" i="5"/>
  <c r="T2624" i="5" a="1"/>
  <c r="T2624" i="5"/>
  <c r="T2625" i="5" a="1"/>
  <c r="T2625" i="5" s="1"/>
  <c r="T2626" i="5" a="1"/>
  <c r="T2626" i="5" s="1"/>
  <c r="T2627" i="5" a="1"/>
  <c r="T2627" i="5" s="1"/>
  <c r="T2628" i="5" a="1"/>
  <c r="T2628" i="5"/>
  <c r="T2629" i="5" a="1"/>
  <c r="T2629" i="5" s="1"/>
  <c r="T2630" i="5" a="1"/>
  <c r="T2630" i="5" s="1"/>
  <c r="T2631" i="5" a="1"/>
  <c r="T2631" i="5" s="1"/>
  <c r="T2632" i="5" a="1"/>
  <c r="T2632" i="5" s="1"/>
  <c r="T2633" i="5" a="1"/>
  <c r="T2633" i="5" s="1"/>
  <c r="T2634" i="5" a="1"/>
  <c r="T2634" i="5" s="1"/>
  <c r="T2635" i="5" a="1"/>
  <c r="T2635" i="5" s="1"/>
  <c r="T2636" i="5" a="1"/>
  <c r="T2636" i="5"/>
  <c r="T2637" i="5" a="1"/>
  <c r="T2637" i="5"/>
  <c r="T2638" i="5" a="1"/>
  <c r="T2638" i="5" s="1"/>
  <c r="T2639" i="5" a="1"/>
  <c r="T2639" i="5" s="1"/>
  <c r="T2640" i="5" a="1"/>
  <c r="T2640" i="5" s="1"/>
  <c r="T2641" i="5" a="1"/>
  <c r="T2641" i="5" s="1"/>
  <c r="T2642" i="5" a="1"/>
  <c r="T2642" i="5" s="1"/>
  <c r="T2643" i="5" a="1"/>
  <c r="T2643" i="5" s="1"/>
  <c r="T2644" i="5" a="1"/>
  <c r="T2644" i="5" s="1"/>
  <c r="T2645" i="5" a="1"/>
  <c r="T2645" i="5" s="1"/>
  <c r="T2646" i="5" a="1"/>
  <c r="T2646" i="5"/>
  <c r="T2647" i="5" a="1"/>
  <c r="T2647" i="5" s="1"/>
  <c r="T2648" i="5" a="1"/>
  <c r="T2648" i="5" s="1"/>
  <c r="T2649" i="5" a="1"/>
  <c r="T2649" i="5"/>
  <c r="T2650" i="5" a="1"/>
  <c r="T2650" i="5" s="1"/>
  <c r="T2651" i="5" a="1"/>
  <c r="T2651" i="5" s="1"/>
  <c r="T2652" i="5" a="1"/>
  <c r="T2652" i="5"/>
  <c r="T2653" i="5" a="1"/>
  <c r="T2653" i="5" s="1"/>
  <c r="T2654" i="5" a="1"/>
  <c r="T2654" i="5"/>
  <c r="T2655" i="5" a="1"/>
  <c r="T2655" i="5" s="1"/>
  <c r="T2656" i="5" a="1"/>
  <c r="T2656" i="5" s="1"/>
  <c r="T2657" i="5" a="1"/>
  <c r="T2657" i="5" s="1"/>
  <c r="T2658" i="5" a="1"/>
  <c r="T2658" i="5" s="1"/>
  <c r="T2659" i="5" a="1"/>
  <c r="T2659" i="5" s="1"/>
  <c r="T2660" i="5" a="1"/>
  <c r="T2660" i="5" s="1"/>
  <c r="T2661" i="5" a="1"/>
  <c r="T2661" i="5" s="1"/>
  <c r="T2662" i="5" a="1"/>
  <c r="T2662" i="5" s="1"/>
  <c r="T2663" i="5" a="1"/>
  <c r="T2663" i="5" s="1"/>
  <c r="T2664" i="5" a="1"/>
  <c r="T2664" i="5" s="1"/>
  <c r="T2665" i="5" a="1"/>
  <c r="T2665" i="5" s="1"/>
  <c r="T2666" i="5" a="1"/>
  <c r="T2666" i="5" s="1"/>
  <c r="T2667" i="5" a="1"/>
  <c r="T2667" i="5"/>
  <c r="T2668" i="5" a="1"/>
  <c r="T2668" i="5" s="1"/>
  <c r="T2669" i="5" a="1"/>
  <c r="T2669" i="5" s="1"/>
  <c r="T2670" i="5" a="1"/>
  <c r="T2670" i="5"/>
  <c r="T2671" i="5" a="1"/>
  <c r="T2671" i="5" s="1"/>
  <c r="T2672" i="5" a="1"/>
  <c r="T2672" i="5"/>
  <c r="T2673" i="5" a="1"/>
  <c r="T2673" i="5" s="1"/>
  <c r="T2674" i="5" a="1"/>
  <c r="T2674" i="5" s="1"/>
  <c r="T2675" i="5" a="1"/>
  <c r="T2675" i="5" s="1"/>
  <c r="T2676" i="5" a="1"/>
  <c r="T2676" i="5" s="1"/>
  <c r="T2677" i="5" a="1"/>
  <c r="T2677" i="5" s="1"/>
  <c r="T2678" i="5" a="1"/>
  <c r="T2678" i="5"/>
  <c r="T2679" i="5" a="1"/>
  <c r="T2679" i="5" s="1"/>
  <c r="T2680" i="5" a="1"/>
  <c r="T2680" i="5" s="1"/>
  <c r="T2681" i="5" a="1"/>
  <c r="T2681" i="5" s="1"/>
  <c r="T2682" i="5" a="1"/>
  <c r="T2682" i="5"/>
  <c r="T2683" i="5" a="1"/>
  <c r="T2683" i="5" s="1"/>
  <c r="T2684" i="5" a="1"/>
  <c r="T2684" i="5" s="1"/>
  <c r="T2685" i="5" a="1"/>
  <c r="T2685" i="5" s="1"/>
  <c r="T2686" i="5" a="1"/>
  <c r="T2686" i="5" s="1"/>
  <c r="T2687" i="5" a="1"/>
  <c r="T2687" i="5" s="1"/>
  <c r="T2688" i="5" a="1"/>
  <c r="T2688" i="5" s="1"/>
  <c r="T2689" i="5" a="1"/>
  <c r="T2689" i="5" s="1"/>
  <c r="T2690" i="5" a="1"/>
  <c r="T2690" i="5" s="1"/>
  <c r="T2691" i="5" a="1"/>
  <c r="T2691" i="5"/>
  <c r="T2692" i="5" a="1"/>
  <c r="T2692" i="5" s="1"/>
  <c r="T2693" i="5" a="1"/>
  <c r="T2693" i="5" s="1"/>
  <c r="T2694" i="5" a="1"/>
  <c r="T2694" i="5" s="1"/>
  <c r="T2695" i="5" a="1"/>
  <c r="T2695" i="5" s="1"/>
  <c r="T2696" i="5" a="1"/>
  <c r="T2696" i="5" s="1"/>
  <c r="T2697" i="5" a="1"/>
  <c r="T2697" i="5" s="1"/>
  <c r="T2698" i="5" a="1"/>
  <c r="T2698" i="5"/>
  <c r="T2699" i="5" a="1"/>
  <c r="T2699" i="5" s="1"/>
  <c r="T2700" i="5" a="1"/>
  <c r="T2700" i="5"/>
  <c r="T2701" i="5" a="1"/>
  <c r="T2701" i="5" s="1"/>
  <c r="T2702" i="5" a="1"/>
  <c r="T2702" i="5" s="1"/>
  <c r="T2703" i="5" a="1"/>
  <c r="T2703" i="5" s="1"/>
  <c r="T2704" i="5" a="1"/>
  <c r="T2704" i="5" s="1"/>
  <c r="T2705" i="5" a="1"/>
  <c r="T2705" i="5" s="1"/>
  <c r="T2706" i="5" a="1"/>
  <c r="T2706" i="5" s="1"/>
  <c r="T2707" i="5" a="1"/>
  <c r="T2707" i="5" s="1"/>
  <c r="T2708" i="5" a="1"/>
  <c r="T2708" i="5" s="1"/>
  <c r="T2709" i="5" a="1"/>
  <c r="T2709" i="5"/>
  <c r="T2710" i="5" a="1"/>
  <c r="T2710" i="5" s="1"/>
  <c r="T2711" i="5" a="1"/>
  <c r="T2711" i="5" s="1"/>
  <c r="T2712" i="5" a="1"/>
  <c r="T2712" i="5" s="1"/>
  <c r="T2713" i="5" a="1"/>
  <c r="T2713" i="5" s="1"/>
  <c r="T2714" i="5" a="1"/>
  <c r="T2714" i="5" s="1"/>
  <c r="T2715" i="5" a="1"/>
  <c r="T2715" i="5" s="1"/>
  <c r="T2716" i="5" a="1"/>
  <c r="T2716" i="5" s="1"/>
  <c r="T2717" i="5" a="1"/>
  <c r="T2717" i="5" s="1"/>
  <c r="T2718" i="5" a="1"/>
  <c r="T2718" i="5"/>
  <c r="T2719" i="5" a="1"/>
  <c r="T2719" i="5" s="1"/>
  <c r="T2720" i="5" a="1"/>
  <c r="T2720" i="5" s="1"/>
  <c r="T2721" i="5" a="1"/>
  <c r="T2721" i="5"/>
  <c r="T2722" i="5" a="1"/>
  <c r="T2722" i="5" s="1"/>
  <c r="T2723" i="5" a="1"/>
  <c r="T2723" i="5" s="1"/>
  <c r="T2724" i="5" a="1"/>
  <c r="T2724" i="5"/>
  <c r="T2725" i="5" a="1"/>
  <c r="T2725" i="5" s="1"/>
  <c r="T2726" i="5" a="1"/>
  <c r="T2726" i="5" s="1"/>
  <c r="T2727" i="5" a="1"/>
  <c r="T2727" i="5" s="1"/>
  <c r="T2728" i="5" a="1"/>
  <c r="T2728" i="5" s="1"/>
  <c r="T2729" i="5" a="1"/>
  <c r="T2729" i="5" s="1"/>
  <c r="T2730" i="5" a="1"/>
  <c r="T2730" i="5" s="1"/>
  <c r="T2731" i="5" a="1"/>
  <c r="T2731" i="5"/>
  <c r="T2732" i="5" a="1"/>
  <c r="T2732" i="5" s="1"/>
  <c r="T2733" i="5" a="1"/>
  <c r="T2733" i="5" s="1"/>
  <c r="T2734" i="5" a="1"/>
  <c r="T2734" i="5" s="1"/>
  <c r="T2735" i="5" a="1"/>
  <c r="T2735" i="5" s="1"/>
  <c r="T2736" i="5" a="1"/>
  <c r="T2736" i="5" s="1"/>
  <c r="T2737" i="5" a="1"/>
  <c r="T2737" i="5"/>
  <c r="T2738" i="5" a="1"/>
  <c r="T2738" i="5" s="1"/>
  <c r="T2739" i="5" a="1"/>
  <c r="T2739" i="5"/>
  <c r="T2740" i="5" a="1"/>
  <c r="T2740" i="5" s="1"/>
  <c r="T2741" i="5" a="1"/>
  <c r="T2741" i="5" s="1"/>
  <c r="T2742" i="5" a="1"/>
  <c r="T2742" i="5"/>
  <c r="T2743" i="5" a="1"/>
  <c r="T2743" i="5" s="1"/>
  <c r="T2744" i="5" a="1"/>
  <c r="T2744" i="5" s="1"/>
  <c r="T2745" i="5" a="1"/>
  <c r="T2745" i="5" s="1"/>
  <c r="T2746" i="5" a="1"/>
  <c r="T2746" i="5" s="1"/>
  <c r="T2747" i="5" a="1"/>
  <c r="T2747" i="5" s="1"/>
  <c r="T2748" i="5" a="1"/>
  <c r="T2748" i="5" s="1"/>
  <c r="T2749" i="5" a="1"/>
  <c r="T2749" i="5" s="1"/>
  <c r="T2750" i="5" a="1"/>
  <c r="T2750" i="5" s="1"/>
  <c r="T2751" i="5" a="1"/>
  <c r="T2751" i="5" s="1"/>
  <c r="T2752" i="5" a="1"/>
  <c r="T2752" i="5" s="1"/>
  <c r="T2753" i="5" a="1"/>
  <c r="T2753" i="5" s="1"/>
  <c r="T2754" i="5" a="1"/>
  <c r="T2754" i="5"/>
  <c r="T2755" i="5" a="1"/>
  <c r="T2755" i="5" s="1"/>
  <c r="T2756" i="5" a="1"/>
  <c r="T2756" i="5" s="1"/>
  <c r="T2757" i="5" a="1"/>
  <c r="T2757" i="5"/>
  <c r="T2758" i="5" a="1"/>
  <c r="T2758" i="5" s="1"/>
  <c r="T2759" i="5" a="1"/>
  <c r="T2759" i="5" s="1"/>
  <c r="T2760" i="5" a="1"/>
  <c r="T2760" i="5" s="1"/>
  <c r="T2761" i="5" a="1"/>
  <c r="T2761" i="5" s="1"/>
  <c r="T2762" i="5" a="1"/>
  <c r="T2762" i="5" s="1"/>
  <c r="T2763" i="5" a="1"/>
  <c r="T2763" i="5" s="1"/>
  <c r="T2764" i="5" a="1"/>
  <c r="T2764" i="5" s="1"/>
  <c r="T2765" i="5" a="1"/>
  <c r="T2765" i="5" s="1"/>
  <c r="T2766" i="5" a="1"/>
  <c r="T2766" i="5" s="1"/>
  <c r="T2767" i="5" a="1"/>
  <c r="T2767" i="5"/>
  <c r="T2768" i="5" a="1"/>
  <c r="T2768" i="5" s="1"/>
  <c r="T2769" i="5" a="1"/>
  <c r="T2769" i="5" s="1"/>
  <c r="T2770" i="5" a="1"/>
  <c r="T2770" i="5"/>
  <c r="T2771" i="5" a="1"/>
  <c r="T2771" i="5" s="1"/>
  <c r="T2772" i="5" a="1"/>
  <c r="T2772" i="5" s="1"/>
  <c r="T2773" i="5" a="1"/>
  <c r="T2773" i="5" s="1"/>
  <c r="T2774" i="5" a="1"/>
  <c r="T2774" i="5" s="1"/>
  <c r="T2775" i="5" a="1"/>
  <c r="T2775" i="5" s="1"/>
  <c r="T2776" i="5" a="1"/>
  <c r="T2776" i="5" s="1"/>
  <c r="T2777" i="5" a="1"/>
  <c r="T2777" i="5" s="1"/>
  <c r="T2778" i="5" a="1"/>
  <c r="T2778" i="5" s="1"/>
  <c r="T2779" i="5" a="1"/>
  <c r="T2779" i="5" s="1"/>
  <c r="T2780" i="5" a="1"/>
  <c r="T2780" i="5" s="1"/>
  <c r="T2781" i="5" a="1"/>
  <c r="T2781" i="5" s="1"/>
  <c r="T2782" i="5" a="1"/>
  <c r="T2782" i="5" s="1"/>
  <c r="T2783" i="5" a="1"/>
  <c r="T2783" i="5" s="1"/>
  <c r="T2784" i="5" a="1"/>
  <c r="T2784" i="5" s="1"/>
  <c r="T2785" i="5" a="1"/>
  <c r="T2785" i="5" s="1"/>
  <c r="T2786" i="5" a="1"/>
  <c r="T2786" i="5" s="1"/>
  <c r="T2787" i="5" a="1"/>
  <c r="T2787" i="5" s="1"/>
  <c r="T2788" i="5" a="1"/>
  <c r="T2788" i="5" s="1"/>
  <c r="T2789" i="5" a="1"/>
  <c r="T2789" i="5" s="1"/>
  <c r="T2790" i="5" a="1"/>
  <c r="T2790" i="5" s="1"/>
  <c r="T2791" i="5" a="1"/>
  <c r="T2791" i="5" s="1"/>
  <c r="T2792" i="5" a="1"/>
  <c r="T2792" i="5" s="1"/>
  <c r="T2793" i="5" a="1"/>
  <c r="T2793" i="5" s="1"/>
  <c r="T2794" i="5" a="1"/>
  <c r="T2794" i="5" s="1"/>
  <c r="T2795" i="5" a="1"/>
  <c r="T2795" i="5" s="1"/>
  <c r="T2796" i="5" a="1"/>
  <c r="T2796" i="5"/>
  <c r="T2797" i="5" a="1"/>
  <c r="T2797" i="5" s="1"/>
  <c r="T2798" i="5" a="1"/>
  <c r="T2798" i="5"/>
  <c r="T2799" i="5" a="1"/>
  <c r="T2799" i="5" s="1"/>
  <c r="T2800" i="5" a="1"/>
  <c r="T2800" i="5" s="1"/>
  <c r="T2801" i="5" a="1"/>
  <c r="T2801" i="5" s="1"/>
  <c r="T2802" i="5" a="1"/>
  <c r="T2802" i="5" s="1"/>
  <c r="T2803" i="5" a="1"/>
  <c r="T2803" i="5"/>
  <c r="T2804" i="5" a="1"/>
  <c r="T2804" i="5" s="1"/>
  <c r="T2805" i="5" a="1"/>
  <c r="T2805" i="5" s="1"/>
  <c r="T2806" i="5" a="1"/>
  <c r="T2806" i="5" s="1"/>
  <c r="T2807" i="5" a="1"/>
  <c r="T2807" i="5" s="1"/>
  <c r="T2808" i="5" a="1"/>
  <c r="T2808" i="5" s="1"/>
  <c r="T2809" i="5" a="1"/>
  <c r="T2809" i="5"/>
  <c r="T2810" i="5" a="1"/>
  <c r="T2810" i="5" s="1"/>
  <c r="T2811" i="5" a="1"/>
  <c r="T2811" i="5" s="1"/>
  <c r="T2812" i="5" a="1"/>
  <c r="T2812" i="5" s="1"/>
  <c r="T2813" i="5" a="1"/>
  <c r="T2813" i="5" s="1"/>
  <c r="T2814" i="5" a="1"/>
  <c r="T2814" i="5" s="1"/>
  <c r="T2815" i="5" a="1"/>
  <c r="T2815" i="5" s="1"/>
  <c r="T2816" i="5" a="1"/>
  <c r="T2816" i="5" s="1"/>
  <c r="T2817" i="5" a="1"/>
  <c r="T2817" i="5" s="1"/>
  <c r="T2818" i="5" a="1"/>
  <c r="T2818" i="5" s="1"/>
  <c r="T2819" i="5" a="1"/>
  <c r="T2819" i="5" s="1"/>
  <c r="T2820" i="5" a="1"/>
  <c r="T2820" i="5" s="1"/>
  <c r="T2821" i="5" a="1"/>
  <c r="T2821" i="5" s="1"/>
  <c r="T2822" i="5" a="1"/>
  <c r="T2822" i="5"/>
  <c r="T2823" i="5" a="1"/>
  <c r="T2823" i="5" s="1"/>
  <c r="T2824" i="5" a="1"/>
  <c r="T2824" i="5"/>
  <c r="T2825" i="5" a="1"/>
  <c r="T2825" i="5" s="1"/>
  <c r="T2826" i="5" a="1"/>
  <c r="T2826" i="5"/>
  <c r="T2827" i="5" a="1"/>
  <c r="T2827" i="5" s="1"/>
  <c r="T2828" i="5" a="1"/>
  <c r="T2828" i="5" s="1"/>
  <c r="T2829" i="5" a="1"/>
  <c r="T2829" i="5"/>
  <c r="T2830" i="5" a="1"/>
  <c r="T2830" i="5" s="1"/>
  <c r="T2831" i="5" a="1"/>
  <c r="T2831" i="5" s="1"/>
  <c r="T2832" i="5" a="1"/>
  <c r="T2832" i="5" s="1"/>
  <c r="T2833" i="5" a="1"/>
  <c r="T2833" i="5" s="1"/>
  <c r="T2834" i="5" a="1"/>
  <c r="T2834" i="5" s="1"/>
  <c r="T2835" i="5" a="1"/>
  <c r="T2835" i="5" s="1"/>
  <c r="T2836" i="5" a="1"/>
  <c r="T2836" i="5" s="1"/>
  <c r="T2837" i="5" a="1"/>
  <c r="T2837" i="5" s="1"/>
  <c r="T2838" i="5" a="1"/>
  <c r="T2838" i="5" s="1"/>
  <c r="T2839" i="5" a="1"/>
  <c r="T2839" i="5"/>
  <c r="T2840" i="5" a="1"/>
  <c r="T2840" i="5" s="1"/>
  <c r="T2841" i="5" a="1"/>
  <c r="T2841" i="5" s="1"/>
  <c r="T2842" i="5" a="1"/>
  <c r="T2842" i="5" s="1"/>
  <c r="T2843" i="5" a="1"/>
  <c r="T2843" i="5" s="1"/>
  <c r="T2844" i="5" a="1"/>
  <c r="T2844" i="5" s="1"/>
  <c r="T2845" i="5" a="1"/>
  <c r="T2845" i="5" s="1"/>
  <c r="T2846" i="5" a="1"/>
  <c r="T2846" i="5" s="1"/>
  <c r="T2847" i="5" a="1"/>
  <c r="T2847" i="5" s="1"/>
  <c r="T2848" i="5" a="1"/>
  <c r="T2848" i="5"/>
  <c r="T2849" i="5" a="1"/>
  <c r="T2849" i="5" s="1"/>
  <c r="T2850" i="5" a="1"/>
  <c r="T2850" i="5" s="1"/>
  <c r="T2851" i="5" a="1"/>
  <c r="T2851" i="5" s="1"/>
  <c r="T2852" i="5" a="1"/>
  <c r="T2852" i="5"/>
  <c r="T2853" i="5" a="1"/>
  <c r="T2853" i="5" s="1"/>
  <c r="T2854" i="5" a="1"/>
  <c r="T2854" i="5" s="1"/>
  <c r="T2855" i="5" a="1"/>
  <c r="T2855" i="5" s="1"/>
  <c r="T2856" i="5" a="1"/>
  <c r="T2856" i="5" s="1"/>
  <c r="T2857" i="5" a="1"/>
  <c r="T2857" i="5" s="1"/>
  <c r="T2858" i="5" a="1"/>
  <c r="T2858" i="5" s="1"/>
  <c r="T2859" i="5" a="1"/>
  <c r="T2859" i="5" s="1"/>
  <c r="T2860" i="5" a="1"/>
  <c r="T2860" i="5" s="1"/>
  <c r="T2861" i="5" a="1"/>
  <c r="T2861" i="5" s="1"/>
  <c r="T2862" i="5" a="1"/>
  <c r="T2862" i="5"/>
  <c r="T2863" i="5" a="1"/>
  <c r="T2863" i="5" s="1"/>
  <c r="T2864" i="5" a="1"/>
  <c r="T2864" i="5" s="1"/>
  <c r="T2865" i="5" a="1"/>
  <c r="T2865" i="5" s="1"/>
  <c r="T2866" i="5" a="1"/>
  <c r="T2866" i="5" s="1"/>
  <c r="T2867" i="5" a="1"/>
  <c r="T2867" i="5" s="1"/>
  <c r="T2868" i="5" a="1"/>
  <c r="T2868" i="5"/>
  <c r="T2869" i="5" a="1"/>
  <c r="T2869" i="5" s="1"/>
  <c r="T2870" i="5" a="1"/>
  <c r="T2870" i="5" s="1"/>
  <c r="T2871" i="5" a="1"/>
  <c r="T2871" i="5" s="1"/>
  <c r="T2872" i="5" a="1"/>
  <c r="T2872" i="5" s="1"/>
  <c r="T2873" i="5" a="1"/>
  <c r="T2873" i="5" s="1"/>
  <c r="T2874" i="5" a="1"/>
  <c r="T2874" i="5" s="1"/>
  <c r="T2875" i="5" a="1"/>
  <c r="T2875" i="5"/>
  <c r="T2876" i="5" a="1"/>
  <c r="T2876" i="5" s="1"/>
  <c r="T2877" i="5" a="1"/>
  <c r="T2877" i="5" s="1"/>
  <c r="T2878" i="5" a="1"/>
  <c r="T2878" i="5"/>
  <c r="T2879" i="5" a="1"/>
  <c r="T2879" i="5" s="1"/>
  <c r="T2880" i="5" a="1"/>
  <c r="T2880" i="5" s="1"/>
  <c r="T2881" i="5" a="1"/>
  <c r="T2881" i="5" s="1"/>
  <c r="T2882" i="5" a="1"/>
  <c r="T2882" i="5" s="1"/>
  <c r="T2883" i="5" a="1"/>
  <c r="T2883" i="5" s="1"/>
  <c r="T2884" i="5" a="1"/>
  <c r="T2884" i="5" s="1"/>
  <c r="T2885" i="5" a="1"/>
  <c r="T2885" i="5" s="1"/>
  <c r="T2886" i="5" a="1"/>
  <c r="T2886" i="5" s="1"/>
  <c r="T2887" i="5" a="1"/>
  <c r="T2887" i="5" s="1"/>
  <c r="T2888" i="5" a="1"/>
  <c r="T2888" i="5" s="1"/>
  <c r="T2889" i="5" a="1"/>
  <c r="T2889" i="5" s="1"/>
  <c r="T2890" i="5" a="1"/>
  <c r="T2890" i="5" s="1"/>
  <c r="T2891" i="5" a="1"/>
  <c r="T2891" i="5" s="1"/>
  <c r="T2892" i="5" a="1"/>
  <c r="T2892" i="5" s="1"/>
  <c r="T2893" i="5" a="1"/>
  <c r="T2893" i="5" s="1"/>
  <c r="T2894" i="5" a="1"/>
  <c r="T2894" i="5"/>
  <c r="T2895" i="5" a="1"/>
  <c r="T2895" i="5" s="1"/>
  <c r="T2896" i="5" a="1"/>
  <c r="T2896" i="5" s="1"/>
  <c r="T2897" i="5" a="1"/>
  <c r="T2897" i="5" s="1"/>
  <c r="T2898" i="5" a="1"/>
  <c r="T2898" i="5" s="1"/>
  <c r="T2899" i="5" a="1"/>
  <c r="T2899" i="5" s="1"/>
  <c r="T2900" i="5" a="1"/>
  <c r="T2900" i="5" s="1"/>
  <c r="T2901" i="5" a="1"/>
  <c r="T2901" i="5"/>
  <c r="T2902" i="5" a="1"/>
  <c r="T2902" i="5" s="1"/>
  <c r="T2903" i="5" a="1"/>
  <c r="T2903" i="5" s="1"/>
  <c r="T2904" i="5" a="1"/>
  <c r="T2904" i="5" s="1"/>
  <c r="T2905" i="5" a="1"/>
  <c r="T2905" i="5" s="1"/>
  <c r="T2906" i="5" a="1"/>
  <c r="T2906" i="5" s="1"/>
  <c r="T2907" i="5" a="1"/>
  <c r="T2907" i="5" s="1"/>
  <c r="T2908" i="5" a="1"/>
  <c r="T2908" i="5" s="1"/>
  <c r="T2909" i="5" a="1"/>
  <c r="T2909" i="5" s="1"/>
  <c r="T2910" i="5" a="1"/>
  <c r="T2910" i="5" s="1"/>
  <c r="T2911" i="5" a="1"/>
  <c r="T2911" i="5"/>
  <c r="T2912" i="5" a="1"/>
  <c r="T2912" i="5" s="1"/>
  <c r="T2913" i="5" a="1"/>
  <c r="T2913" i="5" s="1"/>
  <c r="T2914" i="5" a="1"/>
  <c r="T2914" i="5"/>
  <c r="T2915" i="5" a="1"/>
  <c r="T2915" i="5" s="1"/>
  <c r="T2916" i="5" a="1"/>
  <c r="T2916" i="5" s="1"/>
  <c r="T2917" i="5" a="1"/>
  <c r="T2917" i="5" s="1"/>
  <c r="T2918" i="5" a="1"/>
  <c r="T2918" i="5" s="1"/>
  <c r="T2919" i="5" a="1"/>
  <c r="T2919" i="5" s="1"/>
  <c r="T2920" i="5" a="1"/>
  <c r="T2920" i="5"/>
  <c r="T2921" i="5" a="1"/>
  <c r="T2921" i="5" s="1"/>
  <c r="T2922" i="5" a="1"/>
  <c r="T2922" i="5" s="1"/>
  <c r="T2923" i="5" a="1"/>
  <c r="T2923" i="5" s="1"/>
  <c r="T2924" i="5" a="1"/>
  <c r="T2924" i="5" s="1"/>
  <c r="T2925" i="5" a="1"/>
  <c r="T2925" i="5" s="1"/>
  <c r="T2926" i="5" a="1"/>
  <c r="T2926" i="5" s="1"/>
  <c r="T2927" i="5" a="1"/>
  <c r="T2927" i="5" s="1"/>
  <c r="T2928" i="5" a="1"/>
  <c r="T2928" i="5" s="1"/>
  <c r="T2929" i="5" a="1"/>
  <c r="T2929" i="5" s="1"/>
  <c r="T2930" i="5" a="1"/>
  <c r="T2930" i="5" s="1"/>
  <c r="T2931" i="5" a="1"/>
  <c r="T2931" i="5"/>
  <c r="T2932" i="5" a="1"/>
  <c r="T2932" i="5" s="1"/>
  <c r="T2933" i="5" a="1"/>
  <c r="T2933" i="5" s="1"/>
  <c r="T2934" i="5" a="1"/>
  <c r="T2934" i="5"/>
  <c r="T2935" i="5" a="1"/>
  <c r="T2935" i="5" s="1"/>
  <c r="T2936" i="5" a="1"/>
  <c r="T2936" i="5" s="1"/>
  <c r="T2937" i="5" a="1"/>
  <c r="T2937" i="5" s="1"/>
  <c r="T2938" i="5" a="1"/>
  <c r="T2938" i="5" s="1"/>
  <c r="T2939" i="5" a="1"/>
  <c r="T2939" i="5" s="1"/>
  <c r="T2940" i="5" a="1"/>
  <c r="T2940" i="5" s="1"/>
  <c r="T2941" i="5" a="1"/>
  <c r="T2941" i="5" s="1"/>
  <c r="T2942" i="5" a="1"/>
  <c r="T2942" i="5"/>
  <c r="T2943" i="5" a="1"/>
  <c r="T2943" i="5" s="1"/>
  <c r="T2944" i="5" a="1"/>
  <c r="T2944" i="5" s="1"/>
  <c r="T2945" i="5" a="1"/>
  <c r="T2945" i="5" s="1"/>
  <c r="T2946" i="5" a="1"/>
  <c r="T2946" i="5" s="1"/>
  <c r="T2947" i="5" a="1"/>
  <c r="T2947" i="5"/>
  <c r="T2948" i="5" a="1"/>
  <c r="T2948" i="5"/>
  <c r="T2949" i="5" a="1"/>
  <c r="T2949" i="5" s="1"/>
  <c r="T2950" i="5" a="1"/>
  <c r="T2950" i="5" s="1"/>
  <c r="T2951" i="5" a="1"/>
  <c r="T2951" i="5" s="1"/>
  <c r="T2952" i="5" a="1"/>
  <c r="T2952" i="5" s="1"/>
  <c r="T2953" i="5" a="1"/>
  <c r="T2953" i="5"/>
  <c r="T2954" i="5" a="1"/>
  <c r="T2954" i="5" s="1"/>
  <c r="T2955" i="5" a="1"/>
  <c r="T2955" i="5" s="1"/>
  <c r="T2956" i="5" a="1"/>
  <c r="T2956" i="5" s="1"/>
  <c r="T2957" i="5" a="1"/>
  <c r="T2957" i="5" s="1"/>
  <c r="T2958" i="5" a="1"/>
  <c r="T2958" i="5" s="1"/>
  <c r="T2959" i="5" a="1"/>
  <c r="T2959" i="5" s="1"/>
  <c r="T2960" i="5" a="1"/>
  <c r="T2960" i="5"/>
  <c r="T2961" i="5" a="1"/>
  <c r="T2961" i="5" s="1"/>
  <c r="T2962" i="5" a="1"/>
  <c r="T2962" i="5" s="1"/>
  <c r="T2963" i="5" a="1"/>
  <c r="T2963" i="5" s="1"/>
  <c r="T2964" i="5" a="1"/>
  <c r="T2964" i="5" s="1"/>
  <c r="T2965" i="5" a="1"/>
  <c r="T2965" i="5" s="1"/>
  <c r="T2966" i="5" a="1"/>
  <c r="T2966" i="5" s="1"/>
  <c r="T2967" i="5" a="1"/>
  <c r="T2967" i="5" s="1"/>
  <c r="T2968" i="5" a="1"/>
  <c r="T2968" i="5" s="1"/>
  <c r="T2969" i="5" a="1"/>
  <c r="T2969" i="5" s="1"/>
  <c r="T2970" i="5" a="1"/>
  <c r="T2970" i="5" s="1"/>
  <c r="T2971" i="5" a="1"/>
  <c r="T2971" i="5" s="1"/>
  <c r="T2972" i="5" a="1"/>
  <c r="T2972" i="5" s="1"/>
  <c r="T2973" i="5" a="1"/>
  <c r="T2973" i="5" s="1"/>
  <c r="T2974" i="5" a="1"/>
  <c r="T2974" i="5" s="1"/>
  <c r="T2975" i="5" a="1"/>
  <c r="T2975" i="5" s="1"/>
  <c r="T2976" i="5" a="1"/>
  <c r="T2976" i="5" s="1"/>
  <c r="T2977" i="5" a="1"/>
  <c r="T2977" i="5" s="1"/>
  <c r="T2978" i="5" a="1"/>
  <c r="T2978" i="5" s="1"/>
  <c r="T2979" i="5" a="1"/>
  <c r="T2979" i="5" s="1"/>
  <c r="T2980" i="5" a="1"/>
  <c r="T2980" i="5" s="1"/>
  <c r="T2981" i="5" a="1"/>
  <c r="T2981" i="5" s="1"/>
  <c r="T2982" i="5" a="1"/>
  <c r="T2982" i="5"/>
  <c r="T2983" i="5" a="1"/>
  <c r="T2983" i="5" s="1"/>
  <c r="T2984" i="5" a="1"/>
  <c r="T2984" i="5" s="1"/>
  <c r="T2985" i="5" a="1"/>
  <c r="T2985" i="5" s="1"/>
  <c r="T2986" i="5" a="1"/>
  <c r="T2986" i="5" s="1"/>
  <c r="T2987" i="5" a="1"/>
  <c r="T2987" i="5" s="1"/>
  <c r="T2988" i="5" a="1"/>
  <c r="T2988" i="5" s="1"/>
  <c r="T2989" i="5" a="1"/>
  <c r="T2989" i="5" s="1"/>
  <c r="T2990" i="5" a="1"/>
  <c r="T2990" i="5" s="1"/>
  <c r="T2991" i="5" a="1"/>
  <c r="T2991" i="5"/>
  <c r="T2992" i="5" a="1"/>
  <c r="T2992" i="5" s="1"/>
  <c r="T2993" i="5" a="1"/>
  <c r="T2993" i="5" s="1"/>
  <c r="T2994" i="5" a="1"/>
  <c r="T2994" i="5"/>
  <c r="T2995" i="5" a="1"/>
  <c r="T2995" i="5"/>
  <c r="T2996" i="5" a="1"/>
  <c r="T2996" i="5"/>
  <c r="T2997" i="5" a="1"/>
  <c r="T2997" i="5" s="1"/>
  <c r="T2998" i="5" a="1"/>
  <c r="T2998" i="5" s="1"/>
  <c r="T2999" i="5" a="1"/>
  <c r="T2999" i="5" s="1"/>
  <c r="T3000" i="5" a="1"/>
  <c r="T3000" i="5" s="1"/>
  <c r="T3001" i="5" a="1"/>
  <c r="T3001" i="5" s="1"/>
  <c r="T3002" i="5" a="1"/>
  <c r="T3002" i="5" s="1"/>
  <c r="T3003" i="5" a="1"/>
  <c r="T3003" i="5"/>
  <c r="T3004" i="5" a="1"/>
  <c r="T3004" i="5"/>
  <c r="T3005" i="5" a="1"/>
  <c r="T3005" i="5" s="1"/>
  <c r="T3006" i="5" a="1"/>
  <c r="T3006" i="5" s="1"/>
  <c r="T3007" i="5" a="1"/>
  <c r="T3007" i="5" s="1"/>
  <c r="T3008" i="5" a="1"/>
  <c r="T3008" i="5"/>
  <c r="T3009" i="5" a="1"/>
  <c r="T3009" i="5" s="1"/>
  <c r="T3010" i="5" a="1"/>
  <c r="T3010" i="5" s="1"/>
  <c r="T3011" i="5" a="1"/>
  <c r="T3011" i="5" s="1"/>
  <c r="T3012" i="5" a="1"/>
  <c r="T3012" i="5" s="1"/>
  <c r="T3013" i="5" a="1"/>
  <c r="T3013" i="5" s="1"/>
  <c r="T3014" i="5" a="1"/>
  <c r="T3014" i="5" s="1"/>
  <c r="T3015" i="5" a="1"/>
  <c r="T3015" i="5" s="1"/>
  <c r="T3016" i="5" a="1"/>
  <c r="T3016" i="5"/>
  <c r="T3017" i="5" a="1"/>
  <c r="T3017" i="5" s="1"/>
  <c r="T3018" i="5" a="1"/>
  <c r="T3018" i="5"/>
  <c r="T3019" i="5" a="1"/>
  <c r="T3019" i="5" s="1"/>
  <c r="T3020" i="5" a="1"/>
  <c r="T3020" i="5" s="1"/>
  <c r="T3021" i="5" a="1"/>
  <c r="T3021" i="5" s="1"/>
  <c r="T3022" i="5" a="1"/>
  <c r="T3022" i="5" s="1"/>
  <c r="T3023" i="5" a="1"/>
  <c r="T3023" i="5" s="1"/>
  <c r="T3024" i="5" a="1"/>
  <c r="T3024" i="5"/>
  <c r="T3025" i="5" a="1"/>
  <c r="T3025" i="5" s="1"/>
  <c r="T3026" i="5" a="1"/>
  <c r="T3026" i="5" s="1"/>
  <c r="T3027" i="5" a="1"/>
  <c r="T3027" i="5" s="1"/>
  <c r="T3028" i="5" a="1"/>
  <c r="T3028" i="5" s="1"/>
  <c r="T3029" i="5" a="1"/>
  <c r="T3029" i="5" s="1"/>
  <c r="T3030" i="5" a="1"/>
  <c r="T3030" i="5" s="1"/>
  <c r="T3031" i="5" a="1"/>
  <c r="T3031" i="5" s="1"/>
  <c r="T3032" i="5" a="1"/>
  <c r="T3032" i="5" s="1"/>
  <c r="T3033" i="5" a="1"/>
  <c r="T3033" i="5" s="1"/>
  <c r="T3034" i="5" a="1"/>
  <c r="T3034" i="5" s="1"/>
  <c r="T3035" i="5" a="1"/>
  <c r="T3035" i="5" s="1"/>
  <c r="T3036" i="5" a="1"/>
  <c r="T3036" i="5" s="1"/>
  <c r="T3037" i="5" a="1"/>
  <c r="T3037" i="5" s="1"/>
  <c r="T3038" i="5" a="1"/>
  <c r="T3038" i="5" s="1"/>
  <c r="T3039" i="5" a="1"/>
  <c r="T3039" i="5" s="1"/>
  <c r="T3040" i="5" a="1"/>
  <c r="T3040" i="5" s="1"/>
  <c r="T3041" i="5" a="1"/>
  <c r="T3041" i="5" s="1"/>
  <c r="T3042" i="5" a="1"/>
  <c r="T3042" i="5" s="1"/>
  <c r="T3043" i="5" a="1"/>
  <c r="T3043" i="5" s="1"/>
  <c r="T3044" i="5" a="1"/>
  <c r="T3044" i="5" s="1"/>
  <c r="T3045" i="5" a="1"/>
  <c r="T3045" i="5" s="1"/>
  <c r="T3046" i="5" a="1"/>
  <c r="T3046" i="5"/>
  <c r="T3047" i="5" a="1"/>
  <c r="T3047" i="5" s="1"/>
  <c r="T3048" i="5" a="1"/>
  <c r="T3048" i="5" s="1"/>
  <c r="T3049" i="5" a="1"/>
  <c r="T3049" i="5"/>
  <c r="T3050" i="5" a="1"/>
  <c r="T3050" i="5" s="1"/>
  <c r="T3051" i="5" a="1"/>
  <c r="T3051" i="5" s="1"/>
  <c r="T3052" i="5" a="1"/>
  <c r="T3052" i="5" s="1"/>
  <c r="T3053" i="5" a="1"/>
  <c r="T3053" i="5" s="1"/>
  <c r="T3054" i="5" a="1"/>
  <c r="T3054" i="5" s="1"/>
  <c r="T3055" i="5" a="1"/>
  <c r="T3055" i="5" s="1"/>
  <c r="T3056" i="5" a="1"/>
  <c r="T3056" i="5" s="1"/>
  <c r="T3057" i="5" a="1"/>
  <c r="T3057" i="5" s="1"/>
  <c r="T3058" i="5" a="1"/>
  <c r="T3058" i="5" s="1"/>
  <c r="T3059" i="5" a="1"/>
  <c r="T3059" i="5" s="1"/>
  <c r="T3060" i="5" a="1"/>
  <c r="T3060" i="5" s="1"/>
  <c r="T3061" i="5" a="1"/>
  <c r="T3061" i="5" s="1"/>
  <c r="T3062" i="5" a="1"/>
  <c r="T3062" i="5" s="1"/>
  <c r="T3063" i="5" a="1"/>
  <c r="T3063" i="5" s="1"/>
  <c r="T3064" i="5" a="1"/>
  <c r="T3064" i="5" s="1"/>
  <c r="T3065" i="5" a="1"/>
  <c r="T3065" i="5" s="1"/>
  <c r="T3066" i="5" a="1"/>
  <c r="T3066" i="5" s="1"/>
  <c r="T3067" i="5" a="1"/>
  <c r="T3067" i="5" s="1"/>
  <c r="T3068" i="5" a="1"/>
  <c r="T3068" i="5" s="1"/>
  <c r="T3069" i="5" a="1"/>
  <c r="T3069" i="5" s="1"/>
  <c r="T3070" i="5" a="1"/>
  <c r="T3070" i="5" s="1"/>
  <c r="T3071" i="5" a="1"/>
  <c r="T3071" i="5" s="1"/>
  <c r="T3072" i="5" a="1"/>
  <c r="T3072" i="5" s="1"/>
  <c r="T3073" i="5" a="1"/>
  <c r="T3073" i="5" s="1"/>
  <c r="T3074" i="5" a="1"/>
  <c r="T3074" i="5" s="1"/>
  <c r="T3075" i="5" a="1"/>
  <c r="T3075" i="5" s="1"/>
  <c r="T3076" i="5" a="1"/>
  <c r="T3076" i="5" s="1"/>
  <c r="T3077" i="5" a="1"/>
  <c r="T3077" i="5" s="1"/>
  <c r="T3078" i="5" a="1"/>
  <c r="T3078" i="5" s="1"/>
  <c r="T3079" i="5" a="1"/>
  <c r="T3079" i="5" s="1"/>
  <c r="T3080" i="5" a="1"/>
  <c r="T3080" i="5" s="1"/>
  <c r="T3081" i="5" a="1"/>
  <c r="T3081" i="5" s="1"/>
  <c r="T3082" i="5" a="1"/>
  <c r="T3082" i="5" s="1"/>
  <c r="T3083" i="5" a="1"/>
  <c r="T3083" i="5" s="1"/>
  <c r="T3084" i="5" a="1"/>
  <c r="T3084" i="5" s="1"/>
  <c r="T3085" i="5" a="1"/>
  <c r="T3085" i="5" s="1"/>
  <c r="T3086" i="5" a="1"/>
  <c r="T3086" i="5" s="1"/>
  <c r="T3087" i="5" a="1"/>
  <c r="T3087" i="5" s="1"/>
  <c r="T3088" i="5" a="1"/>
  <c r="T3088" i="5" s="1"/>
  <c r="T3089" i="5" a="1"/>
  <c r="T3089" i="5" s="1"/>
  <c r="T3090" i="5" a="1"/>
  <c r="T3090" i="5" s="1"/>
  <c r="T3091" i="5" a="1"/>
  <c r="T3091" i="5" s="1"/>
  <c r="T3092" i="5" a="1"/>
  <c r="T3092" i="5"/>
  <c r="T3093" i="5" a="1"/>
  <c r="T3093" i="5"/>
  <c r="T3094" i="5" a="1"/>
  <c r="T3094" i="5" s="1"/>
  <c r="T3095" i="5" a="1"/>
  <c r="T3095" i="5" s="1"/>
  <c r="T3096" i="5" a="1"/>
  <c r="T3096" i="5" s="1"/>
  <c r="T3097" i="5" a="1"/>
  <c r="T3097" i="5" s="1"/>
  <c r="T3098" i="5" a="1"/>
  <c r="T3098" i="5" s="1"/>
  <c r="T3099" i="5" a="1"/>
  <c r="T3099" i="5" s="1"/>
  <c r="T3100" i="5" a="1"/>
  <c r="T3100" i="5" s="1"/>
  <c r="T3101" i="5" a="1"/>
  <c r="T3101" i="5" s="1"/>
  <c r="T3102" i="5" a="1"/>
  <c r="T3102" i="5" s="1"/>
  <c r="T3103" i="5" a="1"/>
  <c r="T3103" i="5"/>
  <c r="T3104" i="5" a="1"/>
  <c r="T3104" i="5" s="1"/>
  <c r="T3105" i="5" a="1"/>
  <c r="T3105" i="5"/>
  <c r="T3106" i="5" a="1"/>
  <c r="T3106" i="5" s="1"/>
  <c r="T3107" i="5" a="1"/>
  <c r="T3107" i="5" s="1"/>
  <c r="T3108" i="5" a="1"/>
  <c r="T3108" i="5"/>
  <c r="T3109" i="5" a="1"/>
  <c r="T3109" i="5"/>
  <c r="T3110" i="5" a="1"/>
  <c r="T3110" i="5" s="1"/>
  <c r="T3111" i="5" a="1"/>
  <c r="T3111" i="5" s="1"/>
  <c r="T3112" i="5" a="1"/>
  <c r="T3112" i="5" s="1"/>
  <c r="T3113" i="5" a="1"/>
  <c r="T3113" i="5" s="1"/>
  <c r="T3114" i="5" a="1"/>
  <c r="T3114" i="5" s="1"/>
  <c r="T3115" i="5" a="1"/>
  <c r="T3115" i="5" s="1"/>
  <c r="T3116" i="5" a="1"/>
  <c r="T3116" i="5"/>
  <c r="T3117" i="5" a="1"/>
  <c r="T3117" i="5" s="1"/>
  <c r="T3118" i="5" a="1"/>
  <c r="T3118" i="5" s="1"/>
  <c r="T3119" i="5" a="1"/>
  <c r="T3119" i="5" s="1"/>
  <c r="T3120" i="5" a="1"/>
  <c r="T3120" i="5" s="1"/>
  <c r="T3121" i="5" a="1"/>
  <c r="T3121" i="5" s="1"/>
  <c r="T3122" i="5" a="1"/>
  <c r="T3122" i="5"/>
  <c r="T3123" i="5" a="1"/>
  <c r="T3123" i="5" s="1"/>
  <c r="T3124" i="5" a="1"/>
  <c r="T3124" i="5" s="1"/>
  <c r="T3125" i="5" a="1"/>
  <c r="T3125" i="5" s="1"/>
  <c r="T3126" i="5" a="1"/>
  <c r="T3126" i="5"/>
  <c r="T3127" i="5" a="1"/>
  <c r="T3127" i="5" s="1"/>
  <c r="T3128" i="5" a="1"/>
  <c r="T3128" i="5" s="1"/>
  <c r="T3129" i="5" a="1"/>
  <c r="T3129" i="5"/>
  <c r="T3130" i="5" a="1"/>
  <c r="T3130" i="5" s="1"/>
  <c r="T3131" i="5" a="1"/>
  <c r="T3131" i="5" s="1"/>
  <c r="T3132" i="5" a="1"/>
  <c r="T3132" i="5" s="1"/>
  <c r="T3133" i="5" a="1"/>
  <c r="T3133" i="5" s="1"/>
  <c r="T3134" i="5" a="1"/>
  <c r="T3134" i="5"/>
  <c r="T3135" i="5" a="1"/>
  <c r="T3135" i="5"/>
  <c r="T3136" i="5" a="1"/>
  <c r="T3136" i="5" s="1"/>
  <c r="T3137" i="5" a="1"/>
  <c r="T3137" i="5" s="1"/>
  <c r="T3138" i="5" a="1"/>
  <c r="T3138" i="5"/>
  <c r="T3139" i="5" a="1"/>
  <c r="T3139" i="5"/>
  <c r="T3140" i="5" a="1"/>
  <c r="T3140" i="5" s="1"/>
  <c r="T3141" i="5" a="1"/>
  <c r="T3141" i="5" s="1"/>
  <c r="T3142" i="5" a="1"/>
  <c r="T3142" i="5"/>
  <c r="T3143" i="5" a="1"/>
  <c r="T3143" i="5" s="1"/>
  <c r="T3144" i="5" a="1"/>
  <c r="T3144" i="5" s="1"/>
  <c r="T3145" i="5" a="1"/>
  <c r="T3145" i="5" s="1"/>
  <c r="T3146" i="5" a="1"/>
  <c r="T3146" i="5" s="1"/>
  <c r="T3147" i="5" a="1"/>
  <c r="T3147" i="5"/>
  <c r="T3148" i="5" a="1"/>
  <c r="T3148" i="5" s="1"/>
  <c r="T3149" i="5" a="1"/>
  <c r="T3149" i="5" s="1"/>
  <c r="T3150" i="5" a="1"/>
  <c r="T3150" i="5" s="1"/>
  <c r="T3151" i="5" a="1"/>
  <c r="T3151" i="5"/>
  <c r="T3152" i="5" a="1"/>
  <c r="T3152" i="5"/>
  <c r="T3153" i="5" a="1"/>
  <c r="T3153" i="5" s="1"/>
  <c r="T3154" i="5" a="1"/>
  <c r="T3154" i="5" s="1"/>
  <c r="T3155" i="5" a="1"/>
  <c r="T3155" i="5" s="1"/>
  <c r="T3156" i="5" a="1"/>
  <c r="T3156" i="5" s="1"/>
  <c r="T3157" i="5" a="1"/>
  <c r="T3157" i="5" s="1"/>
  <c r="T3158" i="5" a="1"/>
  <c r="T3158" i="5" s="1"/>
  <c r="T3159" i="5" a="1"/>
  <c r="T3159" i="5" s="1"/>
  <c r="T3160" i="5" a="1"/>
  <c r="T3160" i="5" s="1"/>
  <c r="T3161" i="5" a="1"/>
  <c r="T3161" i="5" s="1"/>
  <c r="T3162" i="5" a="1"/>
  <c r="T3162" i="5"/>
  <c r="T3163" i="5" a="1"/>
  <c r="T3163" i="5" s="1"/>
  <c r="T3164" i="5" a="1"/>
  <c r="T3164" i="5" s="1"/>
  <c r="T3165" i="5" a="1"/>
  <c r="T3165" i="5" s="1"/>
  <c r="T3166" i="5" a="1"/>
  <c r="T3166" i="5" s="1"/>
  <c r="T3167" i="5" a="1"/>
  <c r="T3167" i="5" s="1"/>
  <c r="T3168" i="5" a="1"/>
  <c r="T3168" i="5" s="1"/>
  <c r="T3169" i="5" a="1"/>
  <c r="T3169" i="5" s="1"/>
  <c r="T3170" i="5" a="1"/>
  <c r="T3170" i="5" s="1"/>
  <c r="T3171" i="5" a="1"/>
  <c r="T3171" i="5" s="1"/>
  <c r="T3172" i="5" a="1"/>
  <c r="T3172" i="5" s="1"/>
  <c r="T3173" i="5" a="1"/>
  <c r="T3173" i="5" s="1"/>
  <c r="T3174" i="5" a="1"/>
  <c r="T3174" i="5" s="1"/>
  <c r="T3175" i="5" a="1"/>
  <c r="T3175" i="5" s="1"/>
  <c r="T3176" i="5" a="1"/>
  <c r="T3176" i="5" s="1"/>
  <c r="T3177" i="5" a="1"/>
  <c r="T3177" i="5" s="1"/>
  <c r="T3178" i="5" a="1"/>
  <c r="T3178" i="5"/>
  <c r="T3179" i="5" a="1"/>
  <c r="T3179" i="5" s="1"/>
  <c r="T3180" i="5" a="1"/>
  <c r="T3180" i="5" s="1"/>
  <c r="T3181" i="5" a="1"/>
  <c r="T3181" i="5" s="1"/>
  <c r="T3182" i="5" a="1"/>
  <c r="T3182" i="5" s="1"/>
  <c r="T3183" i="5" a="1"/>
  <c r="T3183" i="5" s="1"/>
  <c r="T3184" i="5" a="1"/>
  <c r="T3184" i="5" s="1"/>
  <c r="T3185" i="5" a="1"/>
  <c r="T3185" i="5" s="1"/>
  <c r="T3186" i="5" a="1"/>
  <c r="T3186" i="5" s="1"/>
  <c r="T3187" i="5" a="1"/>
  <c r="T3187" i="5" s="1"/>
  <c r="T3188" i="5" a="1"/>
  <c r="T3188" i="5" s="1"/>
  <c r="T3189" i="5" a="1"/>
  <c r="T3189" i="5" s="1"/>
  <c r="T3190" i="5" a="1"/>
  <c r="T3190" i="5"/>
  <c r="T3191" i="5" a="1"/>
  <c r="T3191" i="5" s="1"/>
  <c r="T3192" i="5" a="1"/>
  <c r="T3192" i="5" s="1"/>
  <c r="T3193" i="5" a="1"/>
  <c r="T3193" i="5"/>
  <c r="T3194" i="5" a="1"/>
  <c r="T3194" i="5" s="1"/>
  <c r="T3195" i="5" a="1"/>
  <c r="T3195" i="5" s="1"/>
  <c r="T3196" i="5" a="1"/>
  <c r="T3196" i="5" s="1"/>
  <c r="T3197" i="5" a="1"/>
  <c r="T3197" i="5" s="1"/>
  <c r="T3198" i="5" a="1"/>
  <c r="T3198" i="5" s="1"/>
  <c r="T3199" i="5" a="1"/>
  <c r="T3199" i="5" s="1"/>
  <c r="T3200" i="5" a="1"/>
  <c r="T3200" i="5" s="1"/>
  <c r="T3201" i="5" a="1"/>
  <c r="T3201" i="5" s="1"/>
  <c r="T3202" i="5" a="1"/>
  <c r="T3202" i="5" s="1"/>
  <c r="T3203" i="5" a="1"/>
  <c r="T3203" i="5" s="1"/>
  <c r="T3204" i="5" a="1"/>
  <c r="T3204" i="5" s="1"/>
  <c r="T3205" i="5" a="1"/>
  <c r="T3205" i="5" s="1"/>
  <c r="T3206" i="5" a="1"/>
  <c r="T3206" i="5" s="1"/>
  <c r="T3207" i="5" a="1"/>
  <c r="T3207" i="5" s="1"/>
  <c r="T3208" i="5" a="1"/>
  <c r="T3208" i="5" s="1"/>
  <c r="T3209" i="5" a="1"/>
  <c r="T3209" i="5" s="1"/>
  <c r="T3210" i="5" a="1"/>
  <c r="T3210" i="5" s="1"/>
  <c r="T3211" i="5" a="1"/>
  <c r="T3211" i="5"/>
  <c r="T3212" i="5" a="1"/>
  <c r="T3212" i="5" s="1"/>
  <c r="T3213" i="5" a="1"/>
  <c r="T3213" i="5" s="1"/>
  <c r="T3214" i="5" a="1"/>
  <c r="T3214" i="5" s="1"/>
  <c r="T3215" i="5" a="1"/>
  <c r="T3215" i="5" s="1"/>
  <c r="T3216" i="5" a="1"/>
  <c r="T3216" i="5" s="1"/>
  <c r="T3217" i="5" a="1"/>
  <c r="T3217" i="5" s="1"/>
  <c r="T3218" i="5" a="1"/>
  <c r="T3218" i="5" s="1"/>
  <c r="T3219" i="5" a="1"/>
  <c r="T3219" i="5" s="1"/>
  <c r="T3220" i="5" a="1"/>
  <c r="T3220" i="5"/>
  <c r="T3221" i="5" a="1"/>
  <c r="T3221" i="5" s="1"/>
  <c r="T3222" i="5" a="1"/>
  <c r="T3222" i="5" s="1"/>
  <c r="T3223" i="5" a="1"/>
  <c r="T3223" i="5" s="1"/>
  <c r="T3224" i="5" a="1"/>
  <c r="T3224" i="5" s="1"/>
  <c r="T3225" i="5" a="1"/>
  <c r="T3225" i="5" s="1"/>
  <c r="T3226" i="5" a="1"/>
  <c r="T3226" i="5" s="1"/>
  <c r="T3227" i="5" a="1"/>
  <c r="T3227" i="5" s="1"/>
  <c r="T3228" i="5" a="1"/>
  <c r="T3228" i="5" s="1"/>
  <c r="T3229" i="5" a="1"/>
  <c r="T3229" i="5" s="1"/>
  <c r="T3230" i="5" a="1"/>
  <c r="T3230" i="5" s="1"/>
  <c r="T3231" i="5" a="1"/>
  <c r="T3231" i="5" s="1"/>
  <c r="T3232" i="5" a="1"/>
  <c r="T3232" i="5"/>
  <c r="T3233" i="5" a="1"/>
  <c r="T3233" i="5" s="1"/>
  <c r="T3234" i="5" a="1"/>
  <c r="T3234" i="5" s="1"/>
  <c r="T3235" i="5" a="1"/>
  <c r="T3235" i="5" s="1"/>
  <c r="T3236" i="5" a="1"/>
  <c r="T3236" i="5"/>
  <c r="T3237" i="5" a="1"/>
  <c r="T3237" i="5"/>
  <c r="T3238" i="5" a="1"/>
  <c r="T3238" i="5" s="1"/>
  <c r="T3239" i="5" a="1"/>
  <c r="T3239" i="5" s="1"/>
  <c r="T3240" i="5" a="1"/>
  <c r="T3240" i="5"/>
  <c r="T3241" i="5" a="1"/>
  <c r="T3241" i="5" s="1"/>
  <c r="T3242" i="5" a="1"/>
  <c r="T3242" i="5" s="1"/>
  <c r="T3243" i="5" a="1"/>
  <c r="T3243" i="5" s="1"/>
  <c r="T3244" i="5" a="1"/>
  <c r="T3244" i="5" s="1"/>
  <c r="T3245" i="5" a="1"/>
  <c r="T3245" i="5" s="1"/>
  <c r="T3246" i="5" a="1"/>
  <c r="T3246" i="5" s="1"/>
  <c r="T3247" i="5" a="1"/>
  <c r="T3247" i="5"/>
  <c r="T3248" i="5" a="1"/>
  <c r="T3248" i="5" s="1"/>
  <c r="T3249" i="5" a="1"/>
  <c r="T3249" i="5" s="1"/>
  <c r="T3250" i="5" a="1"/>
  <c r="T3250" i="5" s="1"/>
  <c r="T3251" i="5" a="1"/>
  <c r="T3251" i="5" s="1"/>
  <c r="T3252" i="5" a="1"/>
  <c r="T3252" i="5"/>
  <c r="T3253" i="5" a="1"/>
  <c r="T3253" i="5"/>
  <c r="T3254" i="5" a="1"/>
  <c r="T3254" i="5" s="1"/>
  <c r="T3255" i="5" a="1"/>
  <c r="T3255" i="5" s="1"/>
  <c r="T3256" i="5" a="1"/>
  <c r="T3256" i="5" s="1"/>
  <c r="T3257" i="5" a="1"/>
  <c r="T3257" i="5" s="1"/>
  <c r="T3258" i="5" a="1"/>
  <c r="T3258" i="5" s="1"/>
  <c r="T3259" i="5" a="1"/>
  <c r="T3259" i="5" s="1"/>
  <c r="T3260" i="5" a="1"/>
  <c r="T3260" i="5"/>
  <c r="T3261" i="5" a="1"/>
  <c r="T3261" i="5" s="1"/>
  <c r="T3262" i="5" a="1"/>
  <c r="T3262" i="5" s="1"/>
  <c r="T3263" i="5" a="1"/>
  <c r="T3263" i="5" s="1"/>
  <c r="T3264" i="5" a="1"/>
  <c r="T3264" i="5" s="1"/>
  <c r="T3265" i="5" a="1"/>
  <c r="T3265" i="5"/>
  <c r="T3266" i="5" a="1"/>
  <c r="T3266" i="5" s="1"/>
  <c r="T3267" i="5" a="1"/>
  <c r="T3267" i="5" s="1"/>
  <c r="T3268" i="5" a="1"/>
  <c r="T3268" i="5" s="1"/>
  <c r="T3269" i="5" a="1"/>
  <c r="T3269" i="5" s="1"/>
  <c r="T3270" i="5" a="1"/>
  <c r="T3270" i="5"/>
  <c r="T3271" i="5" a="1"/>
  <c r="T3271" i="5" s="1"/>
  <c r="T3272" i="5" a="1"/>
  <c r="T3272" i="5" s="1"/>
  <c r="T3273" i="5" a="1"/>
  <c r="T3273" i="5"/>
  <c r="T3274" i="5" a="1"/>
  <c r="T3274" i="5" s="1"/>
  <c r="T3275" i="5" a="1"/>
  <c r="T3275" i="5" s="1"/>
  <c r="T3276" i="5" a="1"/>
  <c r="T3276" i="5" s="1"/>
  <c r="T3277" i="5" a="1"/>
  <c r="T3277" i="5" s="1"/>
  <c r="T3278" i="5" a="1"/>
  <c r="T3278" i="5"/>
  <c r="T3279" i="5" a="1"/>
  <c r="T3279" i="5"/>
  <c r="T3280" i="5" a="1"/>
  <c r="T3280" i="5" s="1"/>
  <c r="T3281" i="5" a="1"/>
  <c r="T3281" i="5" s="1"/>
  <c r="T3282" i="5" a="1"/>
  <c r="T3282" i="5"/>
  <c r="T3283" i="5" a="1"/>
  <c r="T3283" i="5" s="1"/>
  <c r="T3284" i="5" a="1"/>
  <c r="T3284" i="5" s="1"/>
  <c r="T3285" i="5" a="1"/>
  <c r="T3285" i="5" s="1"/>
  <c r="T3286" i="5" a="1"/>
  <c r="T3286" i="5"/>
  <c r="T3287" i="5" a="1"/>
  <c r="T3287" i="5" s="1"/>
  <c r="T3288" i="5" a="1"/>
  <c r="T3288" i="5" s="1"/>
  <c r="T3289" i="5" a="1"/>
  <c r="T3289" i="5" s="1"/>
  <c r="T3290" i="5" a="1"/>
  <c r="T3290" i="5" s="1"/>
  <c r="T3291" i="5" a="1"/>
  <c r="T3291" i="5" s="1"/>
  <c r="T3292" i="5" a="1"/>
  <c r="T3292" i="5" s="1"/>
  <c r="T3293" i="5" a="1"/>
  <c r="T3293" i="5" s="1"/>
  <c r="T3294" i="5" a="1"/>
  <c r="T3294" i="5" s="1"/>
  <c r="T3295" i="5" a="1"/>
  <c r="T3295" i="5"/>
  <c r="T3296" i="5" a="1"/>
  <c r="T3296" i="5"/>
  <c r="T3297" i="5" a="1"/>
  <c r="T3297" i="5" s="1"/>
  <c r="T3298" i="5" a="1"/>
  <c r="T3298" i="5" s="1"/>
  <c r="T3299" i="5" a="1"/>
  <c r="T3299" i="5" s="1"/>
  <c r="T3300" i="5" a="1"/>
  <c r="T3300" i="5" s="1"/>
  <c r="T3301" i="5" a="1"/>
  <c r="T3301" i="5" s="1"/>
  <c r="T3302" i="5" a="1"/>
  <c r="T3302" i="5" s="1"/>
  <c r="T3303" i="5" a="1"/>
  <c r="T3303" i="5" s="1"/>
  <c r="T3304" i="5" a="1"/>
  <c r="T3304" i="5" s="1"/>
  <c r="T3305" i="5" a="1"/>
  <c r="T3305" i="5" s="1"/>
  <c r="T3306" i="5" a="1"/>
  <c r="T3306" i="5"/>
  <c r="T3307" i="5" a="1"/>
  <c r="T3307" i="5" s="1"/>
  <c r="T3308" i="5" a="1"/>
  <c r="T3308" i="5" s="1"/>
  <c r="T3309" i="5" a="1"/>
  <c r="T3309" i="5"/>
  <c r="T3310" i="5" a="1"/>
  <c r="T3310" i="5" s="1"/>
  <c r="T3311" i="5" a="1"/>
  <c r="T3311" i="5" s="1"/>
  <c r="T3312" i="5" a="1"/>
  <c r="T3312" i="5" s="1"/>
  <c r="T3313" i="5" a="1"/>
  <c r="T3313" i="5" s="1"/>
  <c r="T3314" i="5" a="1"/>
  <c r="T3314" i="5" s="1"/>
  <c r="T3315" i="5" a="1"/>
  <c r="T3315" i="5" s="1"/>
  <c r="T3316" i="5" a="1"/>
  <c r="T3316" i="5" s="1"/>
  <c r="T3317" i="5" a="1"/>
  <c r="T3317" i="5" s="1"/>
  <c r="T3318" i="5" a="1"/>
  <c r="T3318" i="5" s="1"/>
  <c r="T3319" i="5" a="1"/>
  <c r="T3319" i="5"/>
  <c r="T3320" i="5" a="1"/>
  <c r="T3320" i="5" s="1"/>
  <c r="T3321" i="5" a="1"/>
  <c r="T3321" i="5"/>
  <c r="T3322" i="5" a="1"/>
  <c r="T3322" i="5"/>
  <c r="T3323" i="5" a="1"/>
  <c r="T3323" i="5" s="1"/>
  <c r="T3324" i="5" a="1"/>
  <c r="T3324" i="5" s="1"/>
  <c r="T3325" i="5" a="1"/>
  <c r="T3325" i="5" s="1"/>
  <c r="T3326" i="5" a="1"/>
  <c r="T3326" i="5"/>
  <c r="T3327" i="5" a="1"/>
  <c r="T3327" i="5" s="1"/>
  <c r="T3328" i="5" a="1"/>
  <c r="T3328" i="5" s="1"/>
  <c r="T3329" i="5" a="1"/>
  <c r="T3329" i="5" s="1"/>
  <c r="T3330" i="5" a="1"/>
  <c r="T3330" i="5"/>
  <c r="T3331" i="5" a="1"/>
  <c r="T3331" i="5"/>
  <c r="T3332" i="5" a="1"/>
  <c r="T3332" i="5"/>
  <c r="T3333" i="5" a="1"/>
  <c r="T3333" i="5" s="1"/>
  <c r="T3334" i="5" a="1"/>
  <c r="T3334" i="5" s="1"/>
  <c r="T3335" i="5" a="1"/>
  <c r="T3335" i="5" s="1"/>
  <c r="T3336" i="5" a="1"/>
  <c r="T3336" i="5" s="1"/>
  <c r="T3337" i="5" a="1"/>
  <c r="T3337" i="5" s="1"/>
  <c r="T3338" i="5" a="1"/>
  <c r="T3338" i="5" s="1"/>
  <c r="T3339" i="5" a="1"/>
  <c r="T3339" i="5" s="1"/>
  <c r="T3340" i="5" a="1"/>
  <c r="T3340" i="5" s="1"/>
  <c r="T3341" i="5" a="1"/>
  <c r="T3341" i="5" s="1"/>
  <c r="T3342" i="5" a="1"/>
  <c r="T3342" i="5"/>
  <c r="T3343" i="5" a="1"/>
  <c r="T3343" i="5"/>
  <c r="T3344" i="5" a="1"/>
  <c r="T3344" i="5" s="1"/>
  <c r="T3345" i="5" a="1"/>
  <c r="T3345" i="5" s="1"/>
  <c r="T3346" i="5" a="1"/>
  <c r="T3346" i="5" s="1"/>
  <c r="T3347" i="5" a="1"/>
  <c r="T3347" i="5" s="1"/>
  <c r="T3348" i="5" a="1"/>
  <c r="T3348" i="5"/>
  <c r="T3349" i="5" a="1"/>
  <c r="T3349" i="5"/>
  <c r="T3350" i="5" a="1"/>
  <c r="T3350" i="5" s="1"/>
  <c r="T3351" i="5" a="1"/>
  <c r="T3351" i="5" s="1"/>
  <c r="T3352" i="5" a="1"/>
  <c r="T3352" i="5" s="1"/>
  <c r="T3353" i="5" a="1"/>
  <c r="T3353" i="5" s="1"/>
  <c r="T3354" i="5" a="1"/>
  <c r="T3354" i="5" s="1"/>
  <c r="T3355" i="5" a="1"/>
  <c r="T3355" i="5" s="1"/>
  <c r="T3356" i="5" a="1"/>
  <c r="T3356" i="5"/>
  <c r="T3357" i="5" a="1"/>
  <c r="T3357" i="5" s="1"/>
  <c r="T3358" i="5" a="1"/>
  <c r="T3358" i="5" s="1"/>
  <c r="T3359" i="5" a="1"/>
  <c r="T3359" i="5" s="1"/>
  <c r="T3360" i="5" a="1"/>
  <c r="T3360" i="5"/>
  <c r="T3361" i="5" a="1"/>
  <c r="T3361" i="5" s="1"/>
  <c r="T3362" i="5" a="1"/>
  <c r="T3362" i="5"/>
  <c r="T3363" i="5" a="1"/>
  <c r="T3363" i="5" s="1"/>
  <c r="T3364" i="5" a="1"/>
  <c r="T3364" i="5" s="1"/>
  <c r="T3365" i="5" a="1"/>
  <c r="T3365" i="5" s="1"/>
  <c r="T3366" i="5" a="1"/>
  <c r="T3366" i="5" s="1"/>
  <c r="T3367" i="5" a="1"/>
  <c r="T3367" i="5" s="1"/>
  <c r="T3368" i="5" a="1"/>
  <c r="T3368" i="5" s="1"/>
  <c r="T3369" i="5" a="1"/>
  <c r="T3369" i="5" s="1"/>
  <c r="T3370" i="5" a="1"/>
  <c r="T3370" i="5" s="1"/>
  <c r="T3371" i="5" a="1"/>
  <c r="T3371" i="5" s="1"/>
  <c r="T3372" i="5" a="1"/>
  <c r="T3372" i="5" s="1"/>
  <c r="T3373" i="5" a="1"/>
  <c r="T3373" i="5" s="1"/>
  <c r="T3374" i="5" a="1"/>
  <c r="T3374" i="5"/>
  <c r="T3375" i="5" a="1"/>
  <c r="T3375" i="5" s="1"/>
  <c r="T3376" i="5" a="1"/>
  <c r="T3376" i="5" s="1"/>
  <c r="T3377" i="5" a="1"/>
  <c r="T3377" i="5" s="1"/>
  <c r="T3378" i="5" a="1"/>
  <c r="T3378" i="5"/>
  <c r="T3379" i="5" a="1"/>
  <c r="T3379" i="5" s="1"/>
  <c r="T3380" i="5" a="1"/>
  <c r="T3380" i="5" s="1"/>
  <c r="T3381" i="5" a="1"/>
  <c r="T3381" i="5" s="1"/>
  <c r="T3382" i="5" a="1"/>
  <c r="T3382" i="5" s="1"/>
  <c r="T3383" i="5" a="1"/>
  <c r="T3383" i="5" s="1"/>
  <c r="T3384" i="5" a="1"/>
  <c r="T3384" i="5"/>
  <c r="T3385" i="5" a="1"/>
  <c r="T3385" i="5" s="1"/>
  <c r="T3386" i="5" a="1"/>
  <c r="T3386" i="5" s="1"/>
  <c r="T3387" i="5" a="1"/>
  <c r="T3387" i="5" s="1"/>
  <c r="T3388" i="5" a="1"/>
  <c r="T3388" i="5" s="1"/>
  <c r="T3389" i="5" a="1"/>
  <c r="T3389" i="5" s="1"/>
  <c r="T3390" i="5" a="1"/>
  <c r="T3390" i="5" s="1"/>
  <c r="T3391" i="5" a="1"/>
  <c r="T3391" i="5" s="1"/>
  <c r="T3392" i="5" a="1"/>
  <c r="T3392" i="5"/>
  <c r="T3393" i="5" a="1"/>
  <c r="T3393" i="5" s="1"/>
  <c r="T3394" i="5" a="1"/>
  <c r="T3394" i="5" s="1"/>
  <c r="T3395" i="5" a="1"/>
  <c r="T3395" i="5" s="1"/>
  <c r="T3396" i="5" a="1"/>
  <c r="T3396" i="5"/>
  <c r="T3397" i="5" a="1"/>
  <c r="T3397" i="5" s="1"/>
  <c r="T3398" i="5" a="1"/>
  <c r="T3398" i="5"/>
  <c r="T3399" i="5" a="1"/>
  <c r="T3399" i="5" s="1"/>
  <c r="T3400" i="5" a="1"/>
  <c r="T3400" i="5" s="1"/>
  <c r="T3401" i="5" a="1"/>
  <c r="T3401" i="5" s="1"/>
  <c r="T3402" i="5" a="1"/>
  <c r="T3402" i="5" s="1"/>
  <c r="T3403" i="5" a="1"/>
  <c r="T3403" i="5" s="1"/>
  <c r="T3404" i="5" a="1"/>
  <c r="T3404" i="5"/>
  <c r="T3405" i="5" a="1"/>
  <c r="T3405" i="5" s="1"/>
  <c r="T3406" i="5" a="1"/>
  <c r="T3406" i="5" s="1"/>
  <c r="T3407" i="5" a="1"/>
  <c r="T3407" i="5" s="1"/>
  <c r="T3408" i="5" a="1"/>
  <c r="T3408" i="5"/>
  <c r="T3409" i="5" a="1"/>
  <c r="T3409" i="5" s="1"/>
  <c r="T3410" i="5" a="1"/>
  <c r="T3410" i="5" s="1"/>
  <c r="T3411" i="5" a="1"/>
  <c r="T3411" i="5" s="1"/>
  <c r="T3412" i="5" a="1"/>
  <c r="T3412" i="5" s="1"/>
  <c r="T3413" i="5" a="1"/>
  <c r="T3413" i="5" s="1"/>
  <c r="T3414" i="5" a="1"/>
  <c r="T3414" i="5"/>
  <c r="T3415" i="5" a="1"/>
  <c r="T3415" i="5" s="1"/>
  <c r="T3416" i="5" a="1"/>
  <c r="T3416" i="5"/>
  <c r="T3417" i="5" a="1"/>
  <c r="T3417" i="5" s="1"/>
  <c r="T3418" i="5" a="1"/>
  <c r="T3418" i="5" s="1"/>
  <c r="T3419" i="5" a="1"/>
  <c r="T3419" i="5" s="1"/>
  <c r="T3420" i="5" a="1"/>
  <c r="T3420" i="5" s="1"/>
  <c r="T3421" i="5" a="1"/>
  <c r="T3421" i="5" s="1"/>
  <c r="T3422" i="5" a="1"/>
  <c r="T3422" i="5" s="1"/>
  <c r="T3423" i="5" a="1"/>
  <c r="T3423" i="5" s="1"/>
  <c r="T3424" i="5" a="1"/>
  <c r="T3424" i="5" s="1"/>
  <c r="T3425" i="5" a="1"/>
  <c r="T3425" i="5" s="1"/>
  <c r="T3426" i="5" a="1"/>
  <c r="T3426" i="5" s="1"/>
  <c r="T3427" i="5" a="1"/>
  <c r="T3427" i="5" s="1"/>
  <c r="T3428" i="5" a="1"/>
  <c r="T3428" i="5" s="1"/>
  <c r="T3429" i="5" a="1"/>
  <c r="T3429" i="5" s="1"/>
  <c r="T3430" i="5" a="1"/>
  <c r="T3430" i="5" s="1"/>
  <c r="T3431" i="5" a="1"/>
  <c r="T3431" i="5" s="1"/>
  <c r="T3432" i="5" a="1"/>
  <c r="T3432" i="5"/>
  <c r="T3433" i="5" a="1"/>
  <c r="T3433" i="5" s="1"/>
  <c r="T3434" i="5" a="1"/>
  <c r="T3434" i="5" s="1"/>
  <c r="T3435" i="5" a="1"/>
  <c r="T3435" i="5" s="1"/>
  <c r="T3436" i="5" a="1"/>
  <c r="T3436" i="5" s="1"/>
  <c r="T3437" i="5" a="1"/>
  <c r="T3437" i="5" s="1"/>
  <c r="T3438" i="5" a="1"/>
  <c r="T3438" i="5" s="1"/>
  <c r="T3439" i="5" a="1"/>
  <c r="T3439" i="5" s="1"/>
  <c r="T3440" i="5" a="1"/>
  <c r="T3440" i="5" s="1"/>
  <c r="T3441" i="5" a="1"/>
  <c r="T3441" i="5" s="1"/>
  <c r="T3442" i="5" a="1"/>
  <c r="T3442" i="5" s="1"/>
  <c r="T3443" i="5" a="1"/>
  <c r="T3443" i="5" s="1"/>
  <c r="T3444" i="5" a="1"/>
  <c r="T3444" i="5" s="1"/>
  <c r="T3445" i="5" a="1"/>
  <c r="T3445" i="5" s="1"/>
  <c r="T3446" i="5" a="1"/>
  <c r="T3446" i="5"/>
  <c r="T3447" i="5" a="1"/>
  <c r="T3447" i="5" s="1"/>
  <c r="T3448" i="5" a="1"/>
  <c r="T3448" i="5" s="1"/>
  <c r="T3449" i="5" a="1"/>
  <c r="T3449" i="5" s="1"/>
  <c r="T3450" i="5" a="1"/>
  <c r="T3450" i="5"/>
  <c r="T3451" i="5" a="1"/>
  <c r="T3451" i="5" s="1"/>
  <c r="T3452" i="5" a="1"/>
  <c r="T3452" i="5" s="1"/>
  <c r="T3453" i="5" a="1"/>
  <c r="T3453" i="5" s="1"/>
  <c r="T3454" i="5" a="1"/>
  <c r="T3454" i="5" s="1"/>
  <c r="T3455" i="5" a="1"/>
  <c r="T3455" i="5" s="1"/>
  <c r="T3456" i="5" a="1"/>
  <c r="T3456" i="5"/>
  <c r="T3457" i="5" a="1"/>
  <c r="T3457" i="5" s="1"/>
  <c r="T3458" i="5" a="1"/>
  <c r="T3458" i="5" s="1"/>
  <c r="T3459" i="5" a="1"/>
  <c r="T3459" i="5" s="1"/>
  <c r="T3460" i="5" a="1"/>
  <c r="T3460" i="5" s="1"/>
  <c r="T3461" i="5" a="1"/>
  <c r="T3461" i="5" s="1"/>
  <c r="T3462" i="5" a="1"/>
  <c r="T3462" i="5" s="1"/>
  <c r="T3463" i="5" a="1"/>
  <c r="T3463" i="5" s="1"/>
  <c r="T3464" i="5" a="1"/>
  <c r="T3464" i="5"/>
  <c r="T3465" i="5" a="1"/>
  <c r="T3465" i="5" s="1"/>
  <c r="T3466" i="5" a="1"/>
  <c r="T3466" i="5" s="1"/>
  <c r="T3467" i="5" a="1"/>
  <c r="T3467" i="5" s="1"/>
  <c r="T3468" i="5" a="1"/>
  <c r="T3468" i="5"/>
  <c r="T3469" i="5" a="1"/>
  <c r="T3469" i="5" s="1"/>
  <c r="T3470" i="5" a="1"/>
  <c r="T3470" i="5"/>
  <c r="T3471" i="5" a="1"/>
  <c r="T3471" i="5" s="1"/>
  <c r="T3472" i="5" a="1"/>
  <c r="T3472" i="5" s="1"/>
  <c r="T3473" i="5" a="1"/>
  <c r="T3473" i="5" s="1"/>
  <c r="T3474" i="5" a="1"/>
  <c r="T3474" i="5" s="1"/>
  <c r="T3475" i="5" a="1"/>
  <c r="T3475" i="5" s="1"/>
  <c r="T3476" i="5" a="1"/>
  <c r="T3476" i="5"/>
  <c r="T3477" i="5" a="1"/>
  <c r="T3477" i="5" s="1"/>
  <c r="T3478" i="5" a="1"/>
  <c r="T3478" i="5" s="1"/>
  <c r="T3479" i="5" a="1"/>
  <c r="T3479" i="5" s="1"/>
  <c r="T3480" i="5" a="1"/>
  <c r="T3480" i="5"/>
  <c r="T3481" i="5" a="1"/>
  <c r="T3481" i="5" s="1"/>
  <c r="T3482" i="5" a="1"/>
  <c r="T3482" i="5" s="1"/>
  <c r="T3483" i="5" a="1"/>
  <c r="T3483" i="5" s="1"/>
  <c r="T3484" i="5" a="1"/>
  <c r="T3484" i="5" s="1"/>
  <c r="T3485" i="5" a="1"/>
  <c r="T3485" i="5" s="1"/>
  <c r="T3486" i="5" a="1"/>
  <c r="T3486" i="5" s="1"/>
  <c r="T3487" i="5" a="1"/>
  <c r="T3487" i="5" s="1"/>
  <c r="T3488" i="5" a="1"/>
  <c r="T3488" i="5"/>
  <c r="T3489" i="5" a="1"/>
  <c r="T3489" i="5" s="1"/>
  <c r="T3490" i="5" a="1"/>
  <c r="T3490" i="5" s="1"/>
  <c r="T3491" i="5" a="1"/>
  <c r="T3491" i="5" s="1"/>
  <c r="T3492" i="5" a="1"/>
  <c r="T3492" i="5" s="1"/>
  <c r="T3493" i="5" a="1"/>
  <c r="T3493" i="5" s="1"/>
  <c r="T3494" i="5" a="1"/>
  <c r="T3494" i="5" s="1"/>
  <c r="T3495" i="5" a="1"/>
  <c r="T3495" i="5" s="1"/>
  <c r="T3496" i="5" a="1"/>
  <c r="T3496" i="5" s="1"/>
  <c r="T3497" i="5" a="1"/>
  <c r="T3497" i="5" s="1"/>
  <c r="T3498" i="5" a="1"/>
  <c r="T3498" i="5" s="1"/>
  <c r="T3499" i="5" a="1"/>
  <c r="T3499" i="5" s="1"/>
  <c r="T3500" i="5" a="1"/>
  <c r="T3500" i="5" s="1"/>
  <c r="T3501" i="5" a="1"/>
  <c r="T3501" i="5" s="1"/>
  <c r="T3502" i="5" a="1"/>
  <c r="T3502" i="5" s="1"/>
  <c r="T3503" i="5" a="1"/>
  <c r="T3503" i="5" s="1"/>
  <c r="T3504" i="5" a="1"/>
  <c r="T3504" i="5"/>
  <c r="T3505" i="5" a="1"/>
  <c r="T3505" i="5" s="1"/>
  <c r="T3506" i="5" a="1"/>
  <c r="T3506" i="5" s="1"/>
  <c r="T3507" i="5" a="1"/>
  <c r="T3507" i="5" s="1"/>
  <c r="T3508" i="5" a="1"/>
  <c r="T3508" i="5" s="1"/>
  <c r="T3509" i="5" a="1"/>
  <c r="T3509" i="5" s="1"/>
  <c r="T3510" i="5" a="1"/>
  <c r="T3510" i="5" s="1"/>
  <c r="T3511" i="5" a="1"/>
  <c r="T3511" i="5" s="1"/>
  <c r="T3512" i="5" a="1"/>
  <c r="T3512" i="5" s="1"/>
  <c r="T3513" i="5" a="1"/>
  <c r="T3513" i="5" s="1"/>
  <c r="T3514" i="5" a="1"/>
  <c r="T3514" i="5" s="1"/>
  <c r="T3515" i="5" a="1"/>
  <c r="T3515" i="5" s="1"/>
  <c r="T3516" i="5" a="1"/>
  <c r="T3516" i="5" s="1"/>
  <c r="T3517" i="5" a="1"/>
  <c r="T3517" i="5" s="1"/>
  <c r="T3518" i="5" a="1"/>
  <c r="T3518" i="5"/>
  <c r="T3519" i="5" a="1"/>
  <c r="T3519" i="5" s="1"/>
  <c r="T3520" i="5" a="1"/>
  <c r="T3520" i="5" s="1"/>
  <c r="T3521" i="5" a="1"/>
  <c r="T3521" i="5" s="1"/>
  <c r="T3522" i="5" a="1"/>
  <c r="T3522" i="5"/>
  <c r="T3523" i="5" a="1"/>
  <c r="T3523" i="5" s="1"/>
  <c r="T3524" i="5" a="1"/>
  <c r="T3524" i="5" s="1"/>
  <c r="T3525" i="5" a="1"/>
  <c r="T3525" i="5" s="1"/>
  <c r="T3526" i="5" a="1"/>
  <c r="T3526" i="5" s="1"/>
  <c r="T3527" i="5" a="1"/>
  <c r="T3527" i="5" s="1"/>
  <c r="T3528" i="5" a="1"/>
  <c r="T3528" i="5"/>
  <c r="T3529" i="5" a="1"/>
  <c r="T3529" i="5" s="1"/>
  <c r="T3530" i="5" a="1"/>
  <c r="T3530" i="5" s="1"/>
  <c r="T3531" i="5" a="1"/>
  <c r="T3531" i="5" s="1"/>
  <c r="T3532" i="5" a="1"/>
  <c r="T3532" i="5" s="1"/>
  <c r="T3533" i="5" a="1"/>
  <c r="T3533" i="5" s="1"/>
  <c r="T3534" i="5" a="1"/>
  <c r="T3534" i="5" s="1"/>
  <c r="T3535" i="5" a="1"/>
  <c r="T3535" i="5" s="1"/>
  <c r="T3536" i="5" a="1"/>
  <c r="T3536" i="5"/>
  <c r="T3537" i="5" a="1"/>
  <c r="T3537" i="5" s="1"/>
  <c r="T3538" i="5" a="1"/>
  <c r="T3538" i="5" s="1"/>
  <c r="T3539" i="5" a="1"/>
  <c r="T3539" i="5" s="1"/>
  <c r="T3540" i="5" a="1"/>
  <c r="T3540" i="5" s="1"/>
  <c r="T3541" i="5" a="1"/>
  <c r="T3541" i="5" s="1"/>
  <c r="T3542" i="5" a="1"/>
  <c r="T3542" i="5"/>
  <c r="T3543" i="5" a="1"/>
  <c r="T3543" i="5" s="1"/>
  <c r="T3544" i="5" a="1"/>
  <c r="T3544" i="5" s="1"/>
  <c r="T3545" i="5" a="1"/>
  <c r="T3545" i="5" s="1"/>
  <c r="T3546" i="5" a="1"/>
  <c r="T3546" i="5" s="1"/>
  <c r="T3547" i="5" a="1"/>
  <c r="T3547" i="5" s="1"/>
  <c r="T3548" i="5" a="1"/>
  <c r="T3548" i="5" s="1"/>
  <c r="T3549" i="5" a="1"/>
  <c r="T3549" i="5" s="1"/>
  <c r="T3550" i="5" a="1"/>
  <c r="T3550" i="5" s="1"/>
  <c r="T3551" i="5" a="1"/>
  <c r="T3551" i="5" s="1"/>
  <c r="T3552" i="5" a="1"/>
  <c r="T3552" i="5"/>
  <c r="T3553" i="5" a="1"/>
  <c r="T3553" i="5" s="1"/>
  <c r="T3554" i="5" a="1"/>
  <c r="T3554" i="5" s="1"/>
  <c r="T3555" i="5" a="1"/>
  <c r="T3555" i="5" s="1"/>
  <c r="T3556" i="5" a="1"/>
  <c r="T3556" i="5" s="1"/>
  <c r="T3557" i="5" a="1"/>
  <c r="T3557" i="5" s="1"/>
  <c r="T3558" i="5" a="1"/>
  <c r="T3558" i="5" s="1"/>
  <c r="T3559" i="5" a="1"/>
  <c r="T3559" i="5" s="1"/>
  <c r="T3560" i="5" a="1"/>
  <c r="T3560" i="5"/>
  <c r="T3561" i="5" a="1"/>
  <c r="T3561" i="5" s="1"/>
  <c r="T3562" i="5" a="1"/>
  <c r="T3562" i="5" s="1"/>
  <c r="T3563" i="5" a="1"/>
  <c r="T3563" i="5" s="1"/>
  <c r="T3564" i="5" a="1"/>
  <c r="T3564" i="5" s="1"/>
  <c r="T3565" i="5" a="1"/>
  <c r="T3565" i="5" s="1"/>
  <c r="T3566" i="5" a="1"/>
  <c r="T3566" i="5" s="1"/>
  <c r="T3567" i="5" a="1"/>
  <c r="T3567" i="5" s="1"/>
  <c r="T3568" i="5" a="1"/>
  <c r="T3568" i="5" s="1"/>
  <c r="T3569" i="5" a="1"/>
  <c r="T3569" i="5" s="1"/>
  <c r="T3570" i="5" a="1"/>
  <c r="T3570" i="5" s="1"/>
  <c r="T3571" i="5" a="1"/>
  <c r="T3571" i="5" s="1"/>
  <c r="T3572" i="5" a="1"/>
  <c r="T3572" i="5" s="1"/>
  <c r="T3573" i="5" a="1"/>
  <c r="T3573" i="5" s="1"/>
  <c r="T3574" i="5" a="1"/>
  <c r="T3574" i="5" s="1"/>
  <c r="T3575" i="5" a="1"/>
  <c r="T3575" i="5" s="1"/>
  <c r="T3576" i="5" a="1"/>
  <c r="T3576" i="5"/>
  <c r="T3577" i="5" a="1"/>
  <c r="T3577" i="5" s="1"/>
  <c r="T3578" i="5" a="1"/>
  <c r="T3578" i="5" s="1"/>
  <c r="T3579" i="5" a="1"/>
  <c r="T3579" i="5" s="1"/>
  <c r="T3580" i="5" a="1"/>
  <c r="T3580" i="5" s="1"/>
  <c r="T3581" i="5" a="1"/>
  <c r="T3581" i="5" s="1"/>
  <c r="T3582" i="5" a="1"/>
  <c r="T3582" i="5" s="1"/>
  <c r="T3583" i="5" a="1"/>
  <c r="T3583" i="5" s="1"/>
  <c r="T3584" i="5" a="1"/>
  <c r="T3584" i="5" s="1"/>
  <c r="T3585" i="5" a="1"/>
  <c r="T3585" i="5" s="1"/>
  <c r="T3586" i="5" a="1"/>
  <c r="T3586" i="5" s="1"/>
  <c r="T3587" i="5" a="1"/>
  <c r="T3587" i="5" s="1"/>
  <c r="T3588" i="5" a="1"/>
  <c r="T3588" i="5" s="1"/>
  <c r="T3589" i="5" a="1"/>
  <c r="T3589" i="5" s="1"/>
  <c r="T3590" i="5" a="1"/>
  <c r="T3590" i="5"/>
  <c r="T3591" i="5" a="1"/>
  <c r="T3591" i="5" s="1"/>
  <c r="T3592" i="5" a="1"/>
  <c r="T3592" i="5" s="1"/>
  <c r="T3593" i="5" a="1"/>
  <c r="T3593" i="5" s="1"/>
  <c r="T3594" i="5" a="1"/>
  <c r="T3594" i="5" s="1"/>
  <c r="T3595" i="5" a="1"/>
  <c r="T3595" i="5" s="1"/>
  <c r="T3596" i="5" a="1"/>
  <c r="T3596" i="5" s="1"/>
  <c r="T3597" i="5" a="1"/>
  <c r="T3597" i="5" s="1"/>
  <c r="T3598" i="5" a="1"/>
  <c r="T3598" i="5" s="1"/>
  <c r="T3599" i="5" a="1"/>
  <c r="T3599" i="5" s="1"/>
  <c r="T3600" i="5" a="1"/>
  <c r="T3600" i="5"/>
  <c r="T3601" i="5" a="1"/>
  <c r="T3601" i="5" s="1"/>
  <c r="T3602" i="5" a="1"/>
  <c r="T3602" i="5" s="1"/>
  <c r="T3603" i="5" a="1"/>
  <c r="T3603" i="5" s="1"/>
  <c r="T3604" i="5" a="1"/>
  <c r="T3604" i="5" s="1"/>
  <c r="T3605" i="5" a="1"/>
  <c r="T3605" i="5" s="1"/>
  <c r="T3606" i="5" a="1"/>
  <c r="T3606" i="5" s="1"/>
  <c r="T3607" i="5" a="1"/>
  <c r="T3607" i="5" s="1"/>
  <c r="T3608" i="5" a="1"/>
  <c r="T3608" i="5" s="1"/>
  <c r="T3609" i="5" a="1"/>
  <c r="T3609" i="5" s="1"/>
  <c r="T3610" i="5" a="1"/>
  <c r="T3610" i="5" s="1"/>
  <c r="T3611" i="5" a="1"/>
  <c r="T3611" i="5" s="1"/>
  <c r="T3612" i="5" a="1"/>
  <c r="T3612" i="5" s="1"/>
  <c r="T3613" i="5" a="1"/>
  <c r="T3613" i="5"/>
  <c r="T3614" i="5" a="1"/>
  <c r="T3614" i="5"/>
  <c r="T3615" i="5" a="1"/>
  <c r="T3615" i="5" s="1"/>
  <c r="T3616" i="5" a="1"/>
  <c r="T3616" i="5" s="1"/>
  <c r="T3617" i="5" a="1"/>
  <c r="T3617" i="5" s="1"/>
  <c r="T3618" i="5" a="1"/>
  <c r="T3618" i="5" s="1"/>
  <c r="T3619" i="5" a="1"/>
  <c r="T3619" i="5" s="1"/>
  <c r="T3620" i="5" a="1"/>
  <c r="T3620" i="5" s="1"/>
  <c r="T3621" i="5" a="1"/>
  <c r="T3621" i="5" s="1"/>
  <c r="T3622" i="5" a="1"/>
  <c r="T3622" i="5" s="1"/>
  <c r="T3623" i="5" a="1"/>
  <c r="T3623" i="5" s="1"/>
  <c r="T3624" i="5" a="1"/>
  <c r="T3624" i="5" s="1"/>
  <c r="T3625" i="5" a="1"/>
  <c r="T3625" i="5" s="1"/>
  <c r="T3626" i="5" a="1"/>
  <c r="T3626" i="5" s="1"/>
  <c r="T3627" i="5" a="1"/>
  <c r="T3627" i="5" s="1"/>
  <c r="T3628" i="5" a="1"/>
  <c r="T3628" i="5" s="1"/>
  <c r="T3629" i="5" a="1"/>
  <c r="T3629" i="5" s="1"/>
  <c r="T3630" i="5" a="1"/>
  <c r="T3630" i="5" s="1"/>
  <c r="T3631" i="5" a="1"/>
  <c r="T3631" i="5" s="1"/>
  <c r="T3632" i="5" a="1"/>
  <c r="T3632" i="5" s="1"/>
  <c r="T3633" i="5" a="1"/>
  <c r="T3633" i="5" s="1"/>
  <c r="T3634" i="5" a="1"/>
  <c r="T3634" i="5" s="1"/>
  <c r="T3635" i="5" a="1"/>
  <c r="T3635" i="5"/>
  <c r="T3636" i="5" a="1"/>
  <c r="T3636" i="5"/>
  <c r="T3637" i="5" a="1"/>
  <c r="T3637" i="5" s="1"/>
  <c r="T3638" i="5" a="1"/>
  <c r="T3638" i="5" s="1"/>
  <c r="T3639" i="5" a="1"/>
  <c r="T3639" i="5" s="1"/>
  <c r="T3640" i="5" a="1"/>
  <c r="T3640" i="5" s="1"/>
  <c r="T3641" i="5" a="1"/>
  <c r="T3641" i="5" s="1"/>
  <c r="T3642" i="5" a="1"/>
  <c r="T3642" i="5" s="1"/>
  <c r="T3643" i="5" a="1"/>
  <c r="T3643" i="5" s="1"/>
  <c r="T3644" i="5" a="1"/>
  <c r="T3644" i="5" s="1"/>
  <c r="T3645" i="5" a="1"/>
  <c r="T3645" i="5" s="1"/>
  <c r="T3646" i="5" a="1"/>
  <c r="T3646" i="5" s="1"/>
  <c r="T3647" i="5" a="1"/>
  <c r="T3647" i="5" s="1"/>
  <c r="T3648" i="5" a="1"/>
  <c r="T3648" i="5" s="1"/>
  <c r="T3649" i="5" a="1"/>
  <c r="T3649" i="5"/>
  <c r="T3650" i="5" a="1"/>
  <c r="T3650" i="5" s="1"/>
  <c r="T3651" i="5" a="1"/>
  <c r="T3651" i="5" s="1"/>
  <c r="T3652" i="5" a="1"/>
  <c r="T3652" i="5" s="1"/>
  <c r="T3653" i="5" a="1"/>
  <c r="T3653" i="5" s="1"/>
  <c r="T3654" i="5" a="1"/>
  <c r="T3654" i="5" s="1"/>
  <c r="T3655" i="5" a="1"/>
  <c r="T3655" i="5" s="1"/>
  <c r="T3656" i="5" a="1"/>
  <c r="T3656" i="5" s="1"/>
  <c r="T3657" i="5" a="1"/>
  <c r="T3657" i="5" s="1"/>
  <c r="T3658" i="5" a="1"/>
  <c r="T3658" i="5" s="1"/>
  <c r="T3659" i="5" a="1"/>
  <c r="T3659" i="5" s="1"/>
  <c r="T3660" i="5" a="1"/>
  <c r="T3660" i="5" s="1"/>
  <c r="T3661" i="5" a="1"/>
  <c r="T3661" i="5" s="1"/>
  <c r="T3662" i="5" a="1"/>
  <c r="T3662" i="5" s="1"/>
  <c r="T3663" i="5" a="1"/>
  <c r="T3663" i="5" s="1"/>
  <c r="T3664" i="5" a="1"/>
  <c r="T3664" i="5" s="1"/>
  <c r="T3665" i="5" a="1"/>
  <c r="T3665" i="5" s="1"/>
  <c r="T3666" i="5" a="1"/>
  <c r="T3666" i="5" s="1"/>
  <c r="T3667" i="5" a="1"/>
  <c r="T3667" i="5" s="1"/>
  <c r="T3668" i="5" a="1"/>
  <c r="T3668" i="5" s="1"/>
  <c r="T3669" i="5" a="1"/>
  <c r="T3669" i="5" s="1"/>
  <c r="T3670" i="5" a="1"/>
  <c r="T3670" i="5" s="1"/>
  <c r="T3671" i="5" a="1"/>
  <c r="T3671" i="5" s="1"/>
  <c r="T3672" i="5" a="1"/>
  <c r="T3672" i="5"/>
  <c r="T3673" i="5" a="1"/>
  <c r="T3673" i="5" s="1"/>
  <c r="T3674" i="5" a="1"/>
  <c r="T3674" i="5" s="1"/>
  <c r="T3675" i="5" a="1"/>
  <c r="T3675" i="5" s="1"/>
  <c r="T3676" i="5" a="1"/>
  <c r="T3676" i="5" s="1"/>
  <c r="T3677" i="5" a="1"/>
  <c r="T3677" i="5" s="1"/>
  <c r="T3678" i="5" a="1"/>
  <c r="T3678" i="5" s="1"/>
  <c r="T3679" i="5" a="1"/>
  <c r="T3679" i="5" s="1"/>
  <c r="T3680" i="5" a="1"/>
  <c r="T3680" i="5"/>
  <c r="T3681" i="5" a="1"/>
  <c r="T3681" i="5" s="1"/>
  <c r="T3682" i="5" a="1"/>
  <c r="T3682" i="5" s="1"/>
  <c r="T3683" i="5" a="1"/>
  <c r="T3683" i="5" s="1"/>
  <c r="T3684" i="5" a="1"/>
  <c r="T3684" i="5" s="1"/>
  <c r="T3685" i="5" a="1"/>
  <c r="T3685" i="5" s="1"/>
  <c r="T3686" i="5" a="1"/>
  <c r="T3686" i="5" s="1"/>
  <c r="T3687" i="5" a="1"/>
  <c r="T3687" i="5" s="1"/>
  <c r="T3688" i="5" a="1"/>
  <c r="T3688" i="5"/>
  <c r="T3689" i="5" a="1"/>
  <c r="T3689" i="5" s="1"/>
  <c r="T3690" i="5" a="1"/>
  <c r="T3690" i="5" s="1"/>
  <c r="T3691" i="5" a="1"/>
  <c r="T3691" i="5" s="1"/>
  <c r="T3692" i="5" a="1"/>
  <c r="T3692" i="5"/>
  <c r="T3693" i="5" a="1"/>
  <c r="T3693" i="5" s="1"/>
  <c r="T3694" i="5" a="1"/>
  <c r="T3694" i="5" s="1"/>
  <c r="T3695" i="5" a="1"/>
  <c r="T3695" i="5" s="1"/>
  <c r="T3696" i="5" a="1"/>
  <c r="T3696" i="5" s="1"/>
  <c r="T3697" i="5" a="1"/>
  <c r="T3697" i="5"/>
  <c r="T3698" i="5" a="1"/>
  <c r="T3698" i="5"/>
  <c r="T3699" i="5" a="1"/>
  <c r="T3699" i="5" s="1"/>
  <c r="T3700" i="5" a="1"/>
  <c r="T3700" i="5" s="1"/>
  <c r="T3701" i="5" a="1"/>
  <c r="T3701" i="5" s="1"/>
  <c r="T3702" i="5" a="1"/>
  <c r="T3702" i="5" s="1"/>
  <c r="T3703" i="5" a="1"/>
  <c r="T3703" i="5"/>
  <c r="T3704" i="5" a="1"/>
  <c r="T3704" i="5" s="1"/>
  <c r="T3705" i="5" a="1"/>
  <c r="T3705" i="5" s="1"/>
  <c r="T3706" i="5" a="1"/>
  <c r="T3706" i="5" s="1"/>
  <c r="T3707" i="5" a="1"/>
  <c r="T3707" i="5" s="1"/>
  <c r="T3708" i="5" a="1"/>
  <c r="T3708" i="5" s="1"/>
  <c r="T3709" i="5" a="1"/>
  <c r="T3709" i="5" s="1"/>
  <c r="T3710" i="5" a="1"/>
  <c r="T3710" i="5" s="1"/>
  <c r="T3711" i="5" a="1"/>
  <c r="T3711" i="5" s="1"/>
  <c r="T3712" i="5" a="1"/>
  <c r="T3712" i="5" s="1"/>
  <c r="T3713" i="5" a="1"/>
  <c r="T3713" i="5" s="1"/>
  <c r="T3714" i="5" a="1"/>
  <c r="T3714" i="5" s="1"/>
  <c r="T3715" i="5" a="1"/>
  <c r="T3715" i="5" s="1"/>
  <c r="T3716" i="5" a="1"/>
  <c r="T3716" i="5" s="1"/>
  <c r="T3717" i="5" a="1"/>
  <c r="T3717" i="5" s="1"/>
  <c r="T3718" i="5" a="1"/>
  <c r="T3718" i="5"/>
  <c r="T3719" i="5" a="1"/>
  <c r="T3719" i="5" s="1"/>
  <c r="T3720" i="5" a="1"/>
  <c r="T3720" i="5" s="1"/>
  <c r="T3721" i="5" a="1"/>
  <c r="T3721" i="5" s="1"/>
  <c r="T3722" i="5" a="1"/>
  <c r="T3722" i="5" s="1"/>
  <c r="T3723" i="5" a="1"/>
  <c r="T3723" i="5" s="1"/>
  <c r="T3724" i="5" a="1"/>
  <c r="T3724" i="5" s="1"/>
  <c r="T3725" i="5" a="1"/>
  <c r="T3725" i="5"/>
  <c r="T3726" i="5" a="1"/>
  <c r="T3726" i="5"/>
  <c r="T3727" i="5" a="1"/>
  <c r="T3727" i="5"/>
  <c r="T3728" i="5" a="1"/>
  <c r="T3728" i="5" s="1"/>
  <c r="T3729" i="5" a="1"/>
  <c r="T3729" i="5" s="1"/>
  <c r="T3730" i="5" a="1"/>
  <c r="T3730" i="5" s="1"/>
  <c r="T3731" i="5" a="1"/>
  <c r="T3731" i="5"/>
  <c r="T3732" i="5" a="1"/>
  <c r="T3732" i="5" s="1"/>
  <c r="T3733" i="5" a="1"/>
  <c r="T3733" i="5" s="1"/>
  <c r="T3734" i="5" a="1"/>
  <c r="T3734" i="5" s="1"/>
  <c r="T3735" i="5" a="1"/>
  <c r="T3735" i="5" s="1"/>
  <c r="T3736" i="5" a="1"/>
  <c r="T3736" i="5"/>
  <c r="T3737" i="5" a="1"/>
  <c r="T3737" i="5" s="1"/>
  <c r="T3738" i="5" a="1"/>
  <c r="T3738" i="5" s="1"/>
  <c r="T3739" i="5" a="1"/>
  <c r="T3739" i="5" s="1"/>
  <c r="T3740" i="5" a="1"/>
  <c r="T3740" i="5" s="1"/>
  <c r="T3741" i="5" a="1"/>
  <c r="T3741" i="5" s="1"/>
  <c r="T3742" i="5" a="1"/>
  <c r="T3742" i="5" s="1"/>
  <c r="T3743" i="5" a="1"/>
  <c r="T3743" i="5"/>
  <c r="T3744" i="5" a="1"/>
  <c r="T3744" i="5" s="1"/>
  <c r="T3745" i="5" a="1"/>
  <c r="T3745" i="5" s="1"/>
  <c r="T3746" i="5" a="1"/>
  <c r="T3746" i="5" s="1"/>
  <c r="T3747" i="5" a="1"/>
  <c r="T3747" i="5" s="1"/>
  <c r="T3748" i="5" a="1"/>
  <c r="T3748" i="5" s="1"/>
  <c r="T3749" i="5" a="1"/>
  <c r="T3749" i="5" s="1"/>
  <c r="T3750" i="5" a="1"/>
  <c r="T3750" i="5"/>
  <c r="T3751" i="5" a="1"/>
  <c r="T3751" i="5" s="1"/>
  <c r="T3752" i="5" a="1"/>
  <c r="T3752" i="5" s="1"/>
  <c r="T3753" i="5" a="1"/>
  <c r="T3753" i="5" s="1"/>
  <c r="T3754" i="5" a="1"/>
  <c r="T3754" i="5" s="1"/>
  <c r="T3755" i="5" a="1"/>
  <c r="T3755" i="5" s="1"/>
  <c r="T3756" i="5" a="1"/>
  <c r="T3756" i="5"/>
  <c r="T3757" i="5" a="1"/>
  <c r="T3757" i="5" s="1"/>
  <c r="T3758" i="5" a="1"/>
  <c r="T3758" i="5" s="1"/>
  <c r="T3759" i="5" a="1"/>
  <c r="T3759" i="5" s="1"/>
  <c r="T3760" i="5" a="1"/>
  <c r="T3760" i="5" s="1"/>
  <c r="T3761" i="5" a="1"/>
  <c r="T3761" i="5"/>
  <c r="T3762" i="5" a="1"/>
  <c r="T3762" i="5" s="1"/>
  <c r="T3763" i="5" a="1"/>
  <c r="T3763" i="5" s="1"/>
  <c r="T3764" i="5" a="1"/>
  <c r="T3764" i="5" s="1"/>
  <c r="T3765" i="5" a="1"/>
  <c r="T3765" i="5" s="1"/>
  <c r="T3766" i="5" a="1"/>
  <c r="T3766" i="5" s="1"/>
  <c r="T3767" i="5" a="1"/>
  <c r="T3767" i="5" s="1"/>
  <c r="T3768" i="5" a="1"/>
  <c r="T3768" i="5" s="1"/>
  <c r="T3769" i="5" a="1"/>
  <c r="T3769" i="5" s="1"/>
  <c r="T3770" i="5" a="1"/>
  <c r="T3770" i="5" s="1"/>
  <c r="T3771" i="5" a="1"/>
  <c r="T3771" i="5" s="1"/>
  <c r="T3772" i="5" a="1"/>
  <c r="T3772" i="5" s="1"/>
  <c r="T3773" i="5" a="1"/>
  <c r="T3773" i="5" s="1"/>
  <c r="T3774" i="5" a="1"/>
  <c r="T3774" i="5" s="1"/>
  <c r="T3775" i="5" a="1"/>
  <c r="T3775" i="5" s="1"/>
  <c r="T3776" i="5" a="1"/>
  <c r="T3776" i="5" s="1"/>
  <c r="T3777" i="5" a="1"/>
  <c r="T3777" i="5" s="1"/>
  <c r="T3778" i="5" a="1"/>
  <c r="T3778" i="5" s="1"/>
  <c r="T3779" i="5" a="1"/>
  <c r="T3779" i="5" s="1"/>
  <c r="T3780" i="5" a="1"/>
  <c r="T3780" i="5" s="1"/>
  <c r="T3781" i="5" a="1"/>
  <c r="T3781" i="5" s="1"/>
  <c r="T3782" i="5" a="1"/>
  <c r="T3782" i="5" s="1"/>
  <c r="T3783" i="5" a="1"/>
  <c r="T3783" i="5" s="1"/>
  <c r="T3784" i="5" a="1"/>
  <c r="T3784" i="5" s="1"/>
  <c r="T3785" i="5" a="1"/>
  <c r="T3785" i="5" s="1"/>
  <c r="T3786" i="5" a="1"/>
  <c r="T3786" i="5" s="1"/>
  <c r="T3787" i="5" a="1"/>
  <c r="T3787" i="5" s="1"/>
  <c r="T3788" i="5" a="1"/>
  <c r="T3788" i="5" s="1"/>
  <c r="T3789" i="5" a="1"/>
  <c r="T3789" i="5" s="1"/>
  <c r="T3790" i="5" a="1"/>
  <c r="T3790" i="5" s="1"/>
  <c r="T3791" i="5" a="1"/>
  <c r="T3791" i="5"/>
  <c r="T3792" i="5" a="1"/>
  <c r="T3792" i="5" s="1"/>
  <c r="T3793" i="5" a="1"/>
  <c r="T3793" i="5" s="1"/>
  <c r="T3794" i="5" a="1"/>
  <c r="T3794" i="5" s="1"/>
  <c r="T3795" i="5" a="1"/>
  <c r="T3795" i="5" s="1"/>
  <c r="T3796" i="5" a="1"/>
  <c r="T3796" i="5" s="1"/>
  <c r="T3797" i="5" a="1"/>
  <c r="T3797" i="5" s="1"/>
  <c r="T3798" i="5" a="1"/>
  <c r="T3798" i="5" s="1"/>
  <c r="T3799" i="5" a="1"/>
  <c r="T3799" i="5" s="1"/>
  <c r="T3800" i="5" a="1"/>
  <c r="T3800" i="5" s="1"/>
  <c r="T3801" i="5" a="1"/>
  <c r="T3801" i="5" s="1"/>
  <c r="T3802" i="5" a="1"/>
  <c r="T3802" i="5" s="1"/>
  <c r="T3803" i="5" a="1"/>
  <c r="T3803" i="5" s="1"/>
  <c r="T3804" i="5" a="1"/>
  <c r="T3804" i="5" s="1"/>
  <c r="T3805" i="5" a="1"/>
  <c r="T3805" i="5" s="1"/>
  <c r="T3806" i="5" a="1"/>
  <c r="T3806" i="5" s="1"/>
  <c r="T3807" i="5" a="1"/>
  <c r="T3807" i="5" s="1"/>
  <c r="T3808" i="5" a="1"/>
  <c r="T3808" i="5" s="1"/>
  <c r="T3809" i="5" a="1"/>
  <c r="T3809" i="5" s="1"/>
  <c r="T3810" i="5" a="1"/>
  <c r="T3810" i="5" s="1"/>
  <c r="T3811" i="5" a="1"/>
  <c r="T3811" i="5" s="1"/>
  <c r="T3812" i="5" a="1"/>
  <c r="T3812" i="5" s="1"/>
  <c r="T3813" i="5" a="1"/>
  <c r="T3813" i="5" s="1"/>
  <c r="T3814" i="5" a="1"/>
  <c r="T3814" i="5" s="1"/>
  <c r="T3815" i="5" a="1"/>
  <c r="T3815" i="5" s="1"/>
  <c r="T3816" i="5" a="1"/>
  <c r="T3816" i="5" s="1"/>
  <c r="T3817" i="5" a="1"/>
  <c r="T3817" i="5" s="1"/>
  <c r="T3818" i="5" a="1"/>
  <c r="T3818" i="5" s="1"/>
  <c r="T3819" i="5" a="1"/>
  <c r="T3819" i="5" s="1"/>
  <c r="T3820" i="5" a="1"/>
  <c r="T3820" i="5" s="1"/>
  <c r="T3821" i="5" a="1"/>
  <c r="T3821" i="5"/>
  <c r="T3822" i="5" a="1"/>
  <c r="T3822" i="5" s="1"/>
  <c r="T3823" i="5" a="1"/>
  <c r="T3823" i="5" s="1"/>
  <c r="T3824" i="5" a="1"/>
  <c r="T3824" i="5" s="1"/>
  <c r="T3825" i="5" a="1"/>
  <c r="T3825" i="5" s="1"/>
  <c r="T3826" i="5" a="1"/>
  <c r="T3826" i="5" s="1"/>
  <c r="T3827" i="5" a="1"/>
  <c r="T3827" i="5" s="1"/>
  <c r="T3828" i="5" a="1"/>
  <c r="T3828" i="5" s="1"/>
  <c r="T3829" i="5" a="1"/>
  <c r="T3829" i="5" s="1"/>
  <c r="T3830" i="5" a="1"/>
  <c r="T3830" i="5" s="1"/>
  <c r="T3831" i="5" a="1"/>
  <c r="T3831" i="5" s="1"/>
  <c r="T3832" i="5" a="1"/>
  <c r="T3832" i="5" s="1"/>
  <c r="T3833" i="5" a="1"/>
  <c r="T3833" i="5" s="1"/>
  <c r="T3834" i="5" a="1"/>
  <c r="T3834" i="5" s="1"/>
  <c r="T3835" i="5" a="1"/>
  <c r="T3835" i="5" s="1"/>
  <c r="T3836" i="5" a="1"/>
  <c r="T3836" i="5" s="1"/>
  <c r="T3837" i="5" a="1"/>
  <c r="T3837" i="5" s="1"/>
  <c r="T3838" i="5" a="1"/>
  <c r="T3838" i="5" s="1"/>
  <c r="T3839" i="5" a="1"/>
  <c r="T3839" i="5" s="1"/>
  <c r="T3840" i="5" a="1"/>
  <c r="T3840" i="5" s="1"/>
  <c r="T3841" i="5" a="1"/>
  <c r="T3841" i="5" s="1"/>
  <c r="T3842" i="5" a="1"/>
  <c r="T3842" i="5" s="1"/>
  <c r="T3843" i="5" a="1"/>
  <c r="T3843" i="5" s="1"/>
  <c r="T3844" i="5" a="1"/>
  <c r="T3844" i="5" s="1"/>
  <c r="T3845" i="5" a="1"/>
  <c r="T3845" i="5" s="1"/>
  <c r="T3846" i="5" a="1"/>
  <c r="T3846" i="5" s="1"/>
  <c r="T3847" i="5" a="1"/>
  <c r="T3847" i="5" s="1"/>
  <c r="T3848" i="5" a="1"/>
  <c r="T3848" i="5" s="1"/>
  <c r="T3849" i="5" a="1"/>
  <c r="T3849" i="5" s="1"/>
  <c r="T3850" i="5" a="1"/>
  <c r="T3850" i="5" s="1"/>
  <c r="T3851" i="5" a="1"/>
  <c r="T3851" i="5" s="1"/>
  <c r="T3852" i="5" a="1"/>
  <c r="T3852" i="5" s="1"/>
  <c r="T3853" i="5" a="1"/>
  <c r="T3853" i="5" s="1"/>
  <c r="T3854" i="5" a="1"/>
  <c r="T3854" i="5" s="1"/>
  <c r="T3855" i="5" a="1"/>
  <c r="T3855" i="5" s="1"/>
  <c r="T3856" i="5" a="1"/>
  <c r="T3856" i="5" s="1"/>
  <c r="T3857" i="5" a="1"/>
  <c r="T3857" i="5" s="1"/>
  <c r="T3858" i="5" a="1"/>
  <c r="T3858" i="5" s="1"/>
  <c r="T3859" i="5" a="1"/>
  <c r="T3859" i="5" s="1"/>
  <c r="T3860" i="5" a="1"/>
  <c r="T3860" i="5" s="1"/>
  <c r="T3861" i="5" a="1"/>
  <c r="T3861" i="5" s="1"/>
  <c r="T3862" i="5" a="1"/>
  <c r="T3862" i="5" s="1"/>
  <c r="T3863" i="5" a="1"/>
  <c r="T3863" i="5"/>
  <c r="T3864" i="5" a="1"/>
  <c r="T3864" i="5" s="1"/>
  <c r="T3865" i="5" a="1"/>
  <c r="T3865" i="5" s="1"/>
  <c r="T3866" i="5" a="1"/>
  <c r="T3866" i="5" s="1"/>
  <c r="T3867" i="5" a="1"/>
  <c r="T3867" i="5" s="1"/>
  <c r="T3868" i="5" a="1"/>
  <c r="T3868" i="5" s="1"/>
  <c r="T3869" i="5" a="1"/>
  <c r="T3869" i="5" s="1"/>
  <c r="T3870" i="5" a="1"/>
  <c r="T3870" i="5" s="1"/>
  <c r="T3871" i="5" a="1"/>
  <c r="T3871" i="5" s="1"/>
  <c r="T3872" i="5" a="1"/>
  <c r="T3872" i="5" s="1"/>
  <c r="T3873" i="5" a="1"/>
  <c r="T3873" i="5" s="1"/>
  <c r="T3874" i="5" a="1"/>
  <c r="T3874" i="5" s="1"/>
  <c r="T3875" i="5" a="1"/>
  <c r="T3875" i="5" s="1"/>
  <c r="T3876" i="5" a="1"/>
  <c r="T3876" i="5" s="1"/>
  <c r="T3877" i="5" a="1"/>
  <c r="T3877" i="5" s="1"/>
  <c r="T3878" i="5" a="1"/>
  <c r="T3878" i="5" s="1"/>
  <c r="T3879" i="5" a="1"/>
  <c r="T3879" i="5" s="1"/>
  <c r="T3880" i="5" a="1"/>
  <c r="T3880" i="5" s="1"/>
  <c r="T3881" i="5" a="1"/>
  <c r="T3881" i="5"/>
  <c r="T3882" i="5" a="1"/>
  <c r="T3882" i="5" s="1"/>
  <c r="T3883" i="5" a="1"/>
  <c r="T3883" i="5" s="1"/>
  <c r="T3884" i="5" a="1"/>
  <c r="T3884" i="5" s="1"/>
  <c r="T3885" i="5" a="1"/>
  <c r="T3885" i="5" s="1"/>
  <c r="T3886" i="5" a="1"/>
  <c r="T3886" i="5" s="1"/>
  <c r="T3887" i="5" a="1"/>
  <c r="T3887" i="5"/>
  <c r="T3888" i="5" a="1"/>
  <c r="T3888" i="5" s="1"/>
  <c r="T3889" i="5" a="1"/>
  <c r="T3889" i="5" s="1"/>
  <c r="T3890" i="5" a="1"/>
  <c r="T3890" i="5" s="1"/>
  <c r="T3891" i="5" a="1"/>
  <c r="T3891" i="5" s="1"/>
  <c r="T3892" i="5" a="1"/>
  <c r="T3892" i="5" s="1"/>
  <c r="T3893" i="5" a="1"/>
  <c r="T3893" i="5"/>
  <c r="T3894" i="5" a="1"/>
  <c r="T3894" i="5" s="1"/>
  <c r="T3895" i="5" a="1"/>
  <c r="T3895" i="5" s="1"/>
  <c r="T3896" i="5" a="1"/>
  <c r="T3896" i="5" s="1"/>
  <c r="T3897" i="5" a="1"/>
  <c r="T3897" i="5" s="1"/>
  <c r="T3898" i="5" a="1"/>
  <c r="T3898" i="5" s="1"/>
  <c r="T3899" i="5" a="1"/>
  <c r="T3899" i="5" s="1"/>
  <c r="T3900" i="5" a="1"/>
  <c r="T3900" i="5" s="1"/>
  <c r="T3901" i="5" a="1"/>
  <c r="T3901" i="5" s="1"/>
  <c r="T3902" i="5" a="1"/>
  <c r="T3902" i="5" s="1"/>
  <c r="T3903" i="5" a="1"/>
  <c r="T3903" i="5" s="1"/>
  <c r="T3904" i="5" a="1"/>
  <c r="T3904" i="5" s="1"/>
  <c r="T3905" i="5" a="1"/>
  <c r="T3905" i="5" s="1"/>
  <c r="T3906" i="5" a="1"/>
  <c r="T3906" i="5" s="1"/>
  <c r="T3907" i="5" a="1"/>
  <c r="T3907" i="5" s="1"/>
  <c r="T3908" i="5" a="1"/>
  <c r="T3908" i="5" s="1"/>
  <c r="T3909" i="5" a="1"/>
  <c r="T3909" i="5" s="1"/>
  <c r="T3910" i="5" a="1"/>
  <c r="T3910" i="5" s="1"/>
  <c r="T3911" i="5" a="1"/>
  <c r="T3911" i="5" s="1"/>
  <c r="T3912" i="5" a="1"/>
  <c r="T3912" i="5" s="1"/>
  <c r="T3913" i="5" a="1"/>
  <c r="T3913" i="5" s="1"/>
  <c r="T3914" i="5" a="1"/>
  <c r="T3914" i="5" s="1"/>
  <c r="T3915" i="5" a="1"/>
  <c r="T3915" i="5" s="1"/>
  <c r="T3916" i="5" a="1"/>
  <c r="T3916" i="5" s="1"/>
  <c r="T3917" i="5" a="1"/>
  <c r="T3917" i="5" s="1"/>
  <c r="T3918" i="5" a="1"/>
  <c r="T3918" i="5" s="1"/>
  <c r="T3919" i="5" a="1"/>
  <c r="T3919" i="5" s="1"/>
  <c r="T3920" i="5" a="1"/>
  <c r="T3920" i="5" s="1"/>
  <c r="T3921" i="5" a="1"/>
  <c r="T3921" i="5" s="1"/>
  <c r="T3922" i="5" a="1"/>
  <c r="T3922" i="5" s="1"/>
  <c r="T3923" i="5" a="1"/>
  <c r="T3923" i="5" s="1"/>
  <c r="T3924" i="5" a="1"/>
  <c r="T3924" i="5" s="1"/>
  <c r="T3925" i="5" a="1"/>
  <c r="T3925" i="5" s="1"/>
  <c r="T3926" i="5" a="1"/>
  <c r="T3926" i="5" s="1"/>
  <c r="T3927" i="5" a="1"/>
  <c r="T3927" i="5" s="1"/>
  <c r="T3928" i="5" a="1"/>
  <c r="T3928" i="5" s="1"/>
  <c r="T3929" i="5" a="1"/>
  <c r="T3929" i="5" s="1"/>
  <c r="T3930" i="5" a="1"/>
  <c r="T3930" i="5" s="1"/>
  <c r="T3931" i="5" a="1"/>
  <c r="T3931" i="5" s="1"/>
  <c r="T3932" i="5" a="1"/>
  <c r="T3932" i="5" s="1"/>
  <c r="T3933" i="5" a="1"/>
  <c r="T3933" i="5" s="1"/>
  <c r="T3934" i="5" a="1"/>
  <c r="T3934" i="5" s="1"/>
  <c r="T3935" i="5" a="1"/>
  <c r="T3935" i="5"/>
  <c r="T3936" i="5" a="1"/>
  <c r="T3936" i="5" s="1"/>
  <c r="T3937" i="5" a="1"/>
  <c r="T3937" i="5" s="1"/>
  <c r="T3938" i="5" a="1"/>
  <c r="T3938" i="5" s="1"/>
  <c r="T3939" i="5" a="1"/>
  <c r="T3939" i="5" s="1"/>
  <c r="T3940" i="5" a="1"/>
  <c r="T3940" i="5" s="1"/>
  <c r="T3941" i="5" a="1"/>
  <c r="T3941" i="5" s="1"/>
  <c r="T3942" i="5" a="1"/>
  <c r="T3942" i="5" s="1"/>
  <c r="T3943" i="5" a="1"/>
  <c r="T3943" i="5" s="1"/>
  <c r="T3944" i="5" a="1"/>
  <c r="T3944" i="5" s="1"/>
  <c r="T3945" i="5" a="1"/>
  <c r="T3945" i="5" s="1"/>
  <c r="T3946" i="5" a="1"/>
  <c r="T3946" i="5" s="1"/>
  <c r="T3947" i="5" a="1"/>
  <c r="T3947" i="5" s="1"/>
  <c r="T3948" i="5" a="1"/>
  <c r="T3948" i="5" s="1"/>
  <c r="T3949" i="5" a="1"/>
  <c r="T3949" i="5" s="1"/>
  <c r="T3950" i="5" a="1"/>
  <c r="T3950" i="5" s="1"/>
  <c r="T3951" i="5" a="1"/>
  <c r="T3951" i="5" s="1"/>
  <c r="T3952" i="5" a="1"/>
  <c r="T3952" i="5" s="1"/>
  <c r="T3953" i="5" a="1"/>
  <c r="T3953" i="5" s="1"/>
  <c r="T3954" i="5" a="1"/>
  <c r="T3954" i="5" s="1"/>
  <c r="T3955" i="5" a="1"/>
  <c r="T3955" i="5" s="1"/>
  <c r="T3956" i="5" a="1"/>
  <c r="T3956" i="5" s="1"/>
  <c r="T3957" i="5" a="1"/>
  <c r="T3957" i="5" s="1"/>
  <c r="T3958" i="5" a="1"/>
  <c r="T3958" i="5" s="1"/>
  <c r="T3959" i="5" a="1"/>
  <c r="T3959" i="5" s="1"/>
  <c r="T3960" i="5" a="1"/>
  <c r="T3960" i="5" s="1"/>
  <c r="T3961" i="5" a="1"/>
  <c r="T3961" i="5" s="1"/>
  <c r="T3962" i="5" a="1"/>
  <c r="T3962" i="5" s="1"/>
  <c r="T3963" i="5" a="1"/>
  <c r="T3963" i="5" s="1"/>
  <c r="T3964" i="5" a="1"/>
  <c r="T3964" i="5" s="1"/>
  <c r="T3965" i="5" a="1"/>
  <c r="T3965" i="5"/>
  <c r="T3966" i="5" a="1"/>
  <c r="T3966" i="5" s="1"/>
  <c r="T3967" i="5" a="1"/>
  <c r="T3967" i="5" s="1"/>
  <c r="T3968" i="5" a="1"/>
  <c r="T3968" i="5" s="1"/>
  <c r="T3969" i="5" a="1"/>
  <c r="T3969" i="5" s="1"/>
  <c r="T3970" i="5" a="1"/>
  <c r="T3970" i="5" s="1"/>
  <c r="T3971" i="5" a="1"/>
  <c r="T3971" i="5" s="1"/>
  <c r="T3972" i="5" a="1"/>
  <c r="T3972" i="5" s="1"/>
  <c r="T3973" i="5" a="1"/>
  <c r="T3973" i="5" s="1"/>
  <c r="T3974" i="5" a="1"/>
  <c r="T3974" i="5" s="1"/>
  <c r="T3975" i="5" a="1"/>
  <c r="T3975" i="5" s="1"/>
  <c r="T3976" i="5" a="1"/>
  <c r="T3976" i="5" s="1"/>
  <c r="T3977" i="5" a="1"/>
  <c r="T3977" i="5" s="1"/>
  <c r="T3978" i="5" a="1"/>
  <c r="T3978" i="5" s="1"/>
  <c r="T3979" i="5" a="1"/>
  <c r="T3979" i="5" s="1"/>
  <c r="T3980" i="5" a="1"/>
  <c r="T3980" i="5" s="1"/>
  <c r="T3981" i="5" a="1"/>
  <c r="T3981" i="5" s="1"/>
  <c r="T3982" i="5" a="1"/>
  <c r="T3982" i="5" s="1"/>
  <c r="T3983" i="5" a="1"/>
  <c r="T3983" i="5" s="1"/>
  <c r="T3984" i="5" a="1"/>
  <c r="T3984" i="5" s="1"/>
  <c r="T3985" i="5" a="1"/>
  <c r="T3985" i="5" s="1"/>
  <c r="T3986" i="5" a="1"/>
  <c r="T3986" i="5" s="1"/>
  <c r="T3987" i="5" a="1"/>
  <c r="T3987" i="5" s="1"/>
  <c r="T3988" i="5" a="1"/>
  <c r="T3988" i="5" s="1"/>
  <c r="T3989" i="5" a="1"/>
  <c r="T3989" i="5" s="1"/>
  <c r="T3990" i="5" a="1"/>
  <c r="T3990" i="5" s="1"/>
  <c r="T3991" i="5" a="1"/>
  <c r="T3991" i="5" s="1"/>
  <c r="T3992" i="5" a="1"/>
  <c r="T3992" i="5" s="1"/>
  <c r="T3993" i="5" a="1"/>
  <c r="T3993" i="5" s="1"/>
  <c r="T3994" i="5" a="1"/>
  <c r="T3994" i="5" s="1"/>
  <c r="T3995" i="5" a="1"/>
  <c r="T3995" i="5" s="1"/>
  <c r="T3996" i="5" a="1"/>
  <c r="T3996" i="5" s="1"/>
  <c r="T3997" i="5" a="1"/>
  <c r="T3997" i="5" s="1"/>
  <c r="T3998" i="5" a="1"/>
  <c r="T3998" i="5" s="1"/>
  <c r="T3999" i="5" a="1"/>
  <c r="T3999" i="5" s="1"/>
  <c r="T4000" i="5" a="1"/>
  <c r="T4000" i="5" s="1"/>
  <c r="T4001" i="5" a="1"/>
  <c r="T4001" i="5" s="1"/>
  <c r="T4002" i="5" a="1"/>
  <c r="T4002" i="5" s="1"/>
  <c r="T4003" i="5" a="1"/>
  <c r="T4003" i="5" s="1"/>
  <c r="T4004" i="5" a="1"/>
  <c r="T4004" i="5" s="1"/>
  <c r="T4005" i="5" a="1"/>
  <c r="T4005" i="5" s="1"/>
  <c r="T4006" i="5" a="1"/>
  <c r="T4006" i="5" s="1"/>
  <c r="T4007" i="5" a="1"/>
  <c r="T4007" i="5"/>
  <c r="T4008" i="5" a="1"/>
  <c r="T4008" i="5" s="1"/>
  <c r="T4009" i="5" a="1"/>
  <c r="T4009" i="5" s="1"/>
  <c r="T4010" i="5" a="1"/>
  <c r="T4010" i="5" s="1"/>
  <c r="T4011" i="5" a="1"/>
  <c r="T4011" i="5" s="1"/>
  <c r="T4012" i="5" a="1"/>
  <c r="T4012" i="5" s="1"/>
  <c r="T4013" i="5" a="1"/>
  <c r="T4013" i="5" s="1"/>
  <c r="T4014" i="5" a="1"/>
  <c r="T4014" i="5" s="1"/>
  <c r="T4015" i="5" a="1"/>
  <c r="T4015" i="5" s="1"/>
  <c r="T4016" i="5" a="1"/>
  <c r="T4016" i="5" s="1"/>
  <c r="T4017" i="5" a="1"/>
  <c r="T4017" i="5" s="1"/>
  <c r="T4018" i="5" a="1"/>
  <c r="T4018" i="5" s="1"/>
  <c r="T4019" i="5" a="1"/>
  <c r="T4019" i="5" s="1"/>
  <c r="T4020" i="5" a="1"/>
  <c r="T4020" i="5" s="1"/>
  <c r="T4021" i="5" a="1"/>
  <c r="T4021" i="5" s="1"/>
  <c r="T4022" i="5" a="1"/>
  <c r="T4022" i="5" s="1"/>
  <c r="T4023" i="5" a="1"/>
  <c r="T4023" i="5" s="1"/>
  <c r="T4024" i="5" a="1"/>
  <c r="T4024" i="5" s="1"/>
  <c r="T4025" i="5" a="1"/>
  <c r="T4025" i="5"/>
  <c r="T4026" i="5" a="1"/>
  <c r="T4026" i="5" s="1"/>
  <c r="T4027" i="5" a="1"/>
  <c r="T4027" i="5" s="1"/>
  <c r="T4028" i="5" a="1"/>
  <c r="T4028" i="5" s="1"/>
  <c r="T4029" i="5" a="1"/>
  <c r="T4029" i="5" s="1"/>
  <c r="T4030" i="5" a="1"/>
  <c r="T4030" i="5" s="1"/>
  <c r="T4031" i="5" a="1"/>
  <c r="T4031" i="5"/>
  <c r="T4032" i="5" a="1"/>
  <c r="T4032" i="5" s="1"/>
  <c r="T4033" i="5" a="1"/>
  <c r="T4033" i="5" s="1"/>
  <c r="T4034" i="5" a="1"/>
  <c r="T4034" i="5" s="1"/>
  <c r="T4035" i="5" a="1"/>
  <c r="T4035" i="5" s="1"/>
  <c r="T4036" i="5" a="1"/>
  <c r="T4036" i="5" s="1"/>
  <c r="T4037" i="5" a="1"/>
  <c r="T4037" i="5"/>
  <c r="T4038" i="5" a="1"/>
  <c r="T4038" i="5" s="1"/>
  <c r="T4039" i="5" a="1"/>
  <c r="T4039" i="5" s="1"/>
  <c r="T4040" i="5" a="1"/>
  <c r="T4040" i="5" s="1"/>
  <c r="T4041" i="5" a="1"/>
  <c r="T4041" i="5" s="1"/>
  <c r="T4042" i="5" a="1"/>
  <c r="T4042" i="5" s="1"/>
  <c r="T4043" i="5" a="1"/>
  <c r="T4043" i="5" s="1"/>
  <c r="T4044" i="5" a="1"/>
  <c r="T4044" i="5" s="1"/>
  <c r="T4045" i="5" a="1"/>
  <c r="T4045" i="5" s="1"/>
  <c r="T4046" i="5" a="1"/>
  <c r="T4046" i="5" s="1"/>
  <c r="T4047" i="5" a="1"/>
  <c r="T4047" i="5" s="1"/>
  <c r="T4048" i="5" a="1"/>
  <c r="T4048" i="5" s="1"/>
  <c r="T4049" i="5" a="1"/>
  <c r="T4049" i="5" s="1"/>
  <c r="T4050" i="5" a="1"/>
  <c r="T4050" i="5" s="1"/>
  <c r="T4051" i="5" a="1"/>
  <c r="T4051" i="5" s="1"/>
  <c r="T4052" i="5" a="1"/>
  <c r="T4052" i="5" s="1"/>
  <c r="T4053" i="5" a="1"/>
  <c r="T4053" i="5" s="1"/>
  <c r="T4054" i="5" a="1"/>
  <c r="T4054" i="5" s="1"/>
  <c r="T4055" i="5" a="1"/>
  <c r="T4055" i="5" s="1"/>
  <c r="T4056" i="5" a="1"/>
  <c r="T4056" i="5" s="1"/>
  <c r="T4057" i="5" a="1"/>
  <c r="T4057" i="5" s="1"/>
  <c r="T4058" i="5" a="1"/>
  <c r="T4058" i="5" s="1"/>
  <c r="T4059" i="5" a="1"/>
  <c r="T4059" i="5" s="1"/>
  <c r="T4060" i="5" a="1"/>
  <c r="T4060" i="5" s="1"/>
  <c r="T4061" i="5" a="1"/>
  <c r="T4061" i="5" s="1"/>
  <c r="T4062" i="5" a="1"/>
  <c r="T4062" i="5" s="1"/>
  <c r="T4063" i="5" a="1"/>
  <c r="T4063" i="5" s="1"/>
  <c r="T4064" i="5" a="1"/>
  <c r="T4064" i="5" s="1"/>
  <c r="T4065" i="5" a="1"/>
  <c r="T4065" i="5" s="1"/>
  <c r="T4066" i="5" a="1"/>
  <c r="T4066" i="5" s="1"/>
  <c r="T4067" i="5" a="1"/>
  <c r="T4067" i="5" s="1"/>
  <c r="T4068" i="5" a="1"/>
  <c r="T4068" i="5" s="1"/>
  <c r="T4069" i="5" a="1"/>
  <c r="T4069" i="5" s="1"/>
  <c r="T4070" i="5" a="1"/>
  <c r="T4070" i="5" s="1"/>
  <c r="T4071" i="5" a="1"/>
  <c r="T4071" i="5" s="1"/>
  <c r="T4072" i="5" a="1"/>
  <c r="T4072" i="5" s="1"/>
  <c r="T4073" i="5" a="1"/>
  <c r="T4073" i="5" s="1"/>
  <c r="T4074" i="5" a="1"/>
  <c r="T4074" i="5" s="1"/>
  <c r="T4075" i="5" a="1"/>
  <c r="T4075" i="5" s="1"/>
  <c r="T4076" i="5" a="1"/>
  <c r="T4076" i="5" s="1"/>
  <c r="T4077" i="5" a="1"/>
  <c r="T4077" i="5" s="1"/>
  <c r="T4078" i="5" a="1"/>
  <c r="T4078" i="5" s="1"/>
  <c r="T4079" i="5" a="1"/>
  <c r="T4079" i="5"/>
  <c r="T4080" i="5" a="1"/>
  <c r="T4080" i="5" s="1"/>
  <c r="T4081" i="5" a="1"/>
  <c r="T4081" i="5" s="1"/>
  <c r="T4082" i="5" a="1"/>
  <c r="T4082" i="5" s="1"/>
  <c r="T4083" i="5" a="1"/>
  <c r="T4083" i="5" s="1"/>
  <c r="T4084" i="5" a="1"/>
  <c r="T4084" i="5" s="1"/>
  <c r="T4085" i="5" a="1"/>
  <c r="T4085" i="5" s="1"/>
  <c r="T4086" i="5" a="1"/>
  <c r="T4086" i="5" s="1"/>
  <c r="T4087" i="5" a="1"/>
  <c r="T4087" i="5" s="1"/>
  <c r="T4088" i="5" a="1"/>
  <c r="T4088" i="5" s="1"/>
  <c r="T4089" i="5" a="1"/>
  <c r="T4089" i="5" s="1"/>
  <c r="T4090" i="5" a="1"/>
  <c r="T4090" i="5" s="1"/>
  <c r="T4091" i="5" a="1"/>
  <c r="T4091" i="5" s="1"/>
  <c r="T4092" i="5" a="1"/>
  <c r="T4092" i="5" s="1"/>
  <c r="T4093" i="5" a="1"/>
  <c r="T4093" i="5" s="1"/>
  <c r="T4094" i="5" a="1"/>
  <c r="T4094" i="5" s="1"/>
  <c r="T4095" i="5" a="1"/>
  <c r="T4095" i="5" s="1"/>
  <c r="T4096" i="5" a="1"/>
  <c r="T4096" i="5" s="1"/>
  <c r="T4097" i="5" a="1"/>
  <c r="T4097" i="5" s="1"/>
  <c r="T4098" i="5" a="1"/>
  <c r="T4098" i="5" s="1"/>
  <c r="T4099" i="5" a="1"/>
  <c r="T4099" i="5" s="1"/>
  <c r="T4100" i="5" a="1"/>
  <c r="T4100" i="5" s="1"/>
  <c r="T4101" i="5" a="1"/>
  <c r="T4101" i="5" s="1"/>
  <c r="T4102" i="5" a="1"/>
  <c r="T4102" i="5" s="1"/>
  <c r="T4103" i="5" a="1"/>
  <c r="T4103" i="5" s="1"/>
  <c r="T4104" i="5" a="1"/>
  <c r="T4104" i="5" s="1"/>
  <c r="T4105" i="5" a="1"/>
  <c r="T4105" i="5" s="1"/>
  <c r="T4106" i="5" a="1"/>
  <c r="T4106" i="5" s="1"/>
  <c r="T4107" i="5" a="1"/>
  <c r="T4107" i="5" s="1"/>
  <c r="T4108" i="5" a="1"/>
  <c r="T4108" i="5" s="1"/>
  <c r="T4109" i="5" a="1"/>
  <c r="T4109" i="5"/>
  <c r="T4110" i="5" a="1"/>
  <c r="T4110" i="5" s="1"/>
  <c r="T4111" i="5" a="1"/>
  <c r="T4111" i="5" s="1"/>
  <c r="T4112" i="5" a="1"/>
  <c r="T4112" i="5" s="1"/>
  <c r="T4113" i="5" a="1"/>
  <c r="T4113" i="5" s="1"/>
  <c r="T4114" i="5" a="1"/>
  <c r="T4114" i="5" s="1"/>
  <c r="T4115" i="5" a="1"/>
  <c r="T4115" i="5" s="1"/>
  <c r="T4116" i="5" a="1"/>
  <c r="T4116" i="5" s="1"/>
  <c r="T4117" i="5" a="1"/>
  <c r="T4117" i="5" s="1"/>
  <c r="T4118" i="5" a="1"/>
  <c r="T4118" i="5" s="1"/>
  <c r="T4119" i="5" a="1"/>
  <c r="T4119" i="5" s="1"/>
  <c r="T4120" i="5" a="1"/>
  <c r="T4120" i="5" s="1"/>
  <c r="T4121" i="5" a="1"/>
  <c r="T4121" i="5" s="1"/>
  <c r="T4122" i="5" a="1"/>
  <c r="T4122" i="5" s="1"/>
  <c r="T4123" i="5" a="1"/>
  <c r="T4123" i="5" s="1"/>
  <c r="T4124" i="5" a="1"/>
  <c r="T4124" i="5" s="1"/>
  <c r="T4125" i="5" a="1"/>
  <c r="T4125" i="5" s="1"/>
  <c r="T4126" i="5" a="1"/>
  <c r="T4126" i="5" s="1"/>
  <c r="T4127" i="5" a="1"/>
  <c r="T4127" i="5" s="1"/>
  <c r="T4128" i="5" a="1"/>
  <c r="T4128" i="5" s="1"/>
  <c r="T4129" i="5" a="1"/>
  <c r="T4129" i="5" s="1"/>
  <c r="T4130" i="5" a="1"/>
  <c r="T4130" i="5" s="1"/>
  <c r="T4131" i="5" a="1"/>
  <c r="T4131" i="5" s="1"/>
  <c r="T4132" i="5" a="1"/>
  <c r="T4132" i="5"/>
  <c r="T4133" i="5" a="1"/>
  <c r="T4133" i="5"/>
  <c r="T4134" i="5" a="1"/>
  <c r="T4134" i="5" s="1"/>
  <c r="T4135" i="5" a="1"/>
  <c r="T4135" i="5" s="1"/>
  <c r="T4136" i="5" a="1"/>
  <c r="T4136" i="5" s="1"/>
  <c r="T4137" i="5" a="1"/>
  <c r="T4137" i="5" s="1"/>
  <c r="T4138" i="5" a="1"/>
  <c r="T4138" i="5" s="1"/>
  <c r="T4139" i="5" a="1"/>
  <c r="T4139" i="5" s="1"/>
  <c r="T4140" i="5" a="1"/>
  <c r="T4140" i="5" s="1"/>
  <c r="T4141" i="5" a="1"/>
  <c r="T4141" i="5" s="1"/>
  <c r="T4142" i="5" a="1"/>
  <c r="T4142" i="5" s="1"/>
  <c r="T4143" i="5" a="1"/>
  <c r="T4143" i="5" s="1"/>
  <c r="T4144" i="5" a="1"/>
  <c r="T4144" i="5" s="1"/>
  <c r="T4145" i="5" a="1"/>
  <c r="T4145" i="5" s="1"/>
  <c r="T4146" i="5" a="1"/>
  <c r="T4146" i="5" s="1"/>
  <c r="T4147" i="5" a="1"/>
  <c r="T4147" i="5" s="1"/>
  <c r="T4148" i="5" a="1"/>
  <c r="T4148" i="5" s="1"/>
  <c r="T4149" i="5" a="1"/>
  <c r="T4149" i="5" s="1"/>
  <c r="T4150" i="5" a="1"/>
  <c r="T4150" i="5"/>
  <c r="T4151" i="5" a="1"/>
  <c r="T4151" i="5" s="1"/>
  <c r="T4152" i="5" a="1"/>
  <c r="T4152" i="5" s="1"/>
  <c r="T4153" i="5" a="1"/>
  <c r="T4153" i="5" s="1"/>
  <c r="T4154" i="5" a="1"/>
  <c r="T4154" i="5" s="1"/>
  <c r="T4155" i="5" a="1"/>
  <c r="T4155" i="5" s="1"/>
  <c r="T4156" i="5" a="1"/>
  <c r="T4156" i="5"/>
  <c r="T4157" i="5" a="1"/>
  <c r="T4157" i="5" s="1"/>
  <c r="T4158" i="5" a="1"/>
  <c r="T4158" i="5" s="1"/>
  <c r="T4159" i="5" a="1"/>
  <c r="T4159" i="5" s="1"/>
  <c r="T4160" i="5" a="1"/>
  <c r="T4160" i="5" s="1"/>
  <c r="T4161" i="5" a="1"/>
  <c r="T4161" i="5" s="1"/>
  <c r="T4162" i="5" a="1"/>
  <c r="T4162" i="5" s="1"/>
  <c r="T4163" i="5" a="1"/>
  <c r="T4163" i="5" s="1"/>
  <c r="T4164" i="5" a="1"/>
  <c r="T4164" i="5" s="1"/>
  <c r="T4165" i="5" a="1"/>
  <c r="T4165" i="5" s="1"/>
  <c r="T4166" i="5" a="1"/>
  <c r="T4166" i="5" s="1"/>
  <c r="T4167" i="5" a="1"/>
  <c r="T4167" i="5" s="1"/>
  <c r="T4168" i="5" a="1"/>
  <c r="T4168" i="5" s="1"/>
  <c r="T4169" i="5" a="1"/>
  <c r="T4169" i="5" s="1"/>
  <c r="T4170" i="5" a="1"/>
  <c r="T4170" i="5" s="1"/>
  <c r="T4171" i="5" a="1"/>
  <c r="T4171" i="5" s="1"/>
  <c r="T4172" i="5" a="1"/>
  <c r="T4172" i="5" s="1"/>
  <c r="T4173" i="5" a="1"/>
  <c r="T4173" i="5" s="1"/>
  <c r="T4174" i="5" a="1"/>
  <c r="T4174" i="5"/>
  <c r="T4175" i="5" a="1"/>
  <c r="T4175" i="5" s="1"/>
  <c r="T4176" i="5" a="1"/>
  <c r="T4176" i="5" s="1"/>
  <c r="T4177" i="5" a="1"/>
  <c r="T4177" i="5" s="1"/>
  <c r="T4178" i="5" a="1"/>
  <c r="T4178" i="5" s="1"/>
  <c r="T4179" i="5" a="1"/>
  <c r="T4179" i="5" s="1"/>
  <c r="T4180" i="5" a="1"/>
  <c r="T4180" i="5" s="1"/>
  <c r="T4181" i="5" a="1"/>
  <c r="T4181" i="5" s="1"/>
  <c r="T4182" i="5" a="1"/>
  <c r="T4182" i="5" s="1"/>
  <c r="T4183" i="5" a="1"/>
  <c r="T4183" i="5" s="1"/>
  <c r="T4184" i="5" a="1"/>
  <c r="T4184" i="5" s="1"/>
  <c r="T4185" i="5" a="1"/>
  <c r="T4185" i="5" s="1"/>
  <c r="T4186" i="5" a="1"/>
  <c r="T4186" i="5" s="1"/>
  <c r="T4187" i="5" a="1"/>
  <c r="T4187" i="5"/>
  <c r="T4188" i="5" a="1"/>
  <c r="T4188" i="5" s="1"/>
  <c r="T4189" i="5" a="1"/>
  <c r="T4189" i="5" s="1"/>
  <c r="T4190" i="5" a="1"/>
  <c r="T4190" i="5" s="1"/>
  <c r="T4191" i="5" a="1"/>
  <c r="T4191" i="5" s="1"/>
  <c r="T4192" i="5" a="1"/>
  <c r="T4192" i="5" s="1"/>
  <c r="T4193" i="5" a="1"/>
  <c r="T4193" i="5" s="1"/>
  <c r="T4194" i="5" a="1"/>
  <c r="T4194" i="5" s="1"/>
  <c r="T4195" i="5" a="1"/>
  <c r="T4195" i="5" s="1"/>
  <c r="T4196" i="5" a="1"/>
  <c r="T4196" i="5" s="1"/>
  <c r="T4197" i="5" a="1"/>
  <c r="T4197" i="5" s="1"/>
  <c r="T4198" i="5" a="1"/>
  <c r="T4198" i="5"/>
  <c r="T4199" i="5" a="1"/>
  <c r="T4199" i="5" s="1"/>
  <c r="T4200" i="5" a="1"/>
  <c r="T4200" i="5" s="1"/>
  <c r="T4201" i="5" a="1"/>
  <c r="T4201" i="5" s="1"/>
  <c r="T4202" i="5" a="1"/>
  <c r="T4202" i="5" s="1"/>
  <c r="T4203" i="5" a="1"/>
  <c r="T4203" i="5" s="1"/>
  <c r="T4204" i="5" a="1"/>
  <c r="T4204" i="5" s="1"/>
  <c r="T4205" i="5" a="1"/>
  <c r="T4205" i="5" s="1"/>
  <c r="T4206" i="5" a="1"/>
  <c r="T4206" i="5" s="1"/>
  <c r="T4207" i="5" a="1"/>
  <c r="T4207" i="5" s="1"/>
  <c r="T4208" i="5" a="1"/>
  <c r="T4208" i="5" s="1"/>
  <c r="T4209" i="5" a="1"/>
  <c r="T4209" i="5" s="1"/>
  <c r="T4210" i="5" a="1"/>
  <c r="T4210" i="5" s="1"/>
  <c r="T4211" i="5" a="1"/>
  <c r="T4211" i="5" s="1"/>
  <c r="T4212" i="5" a="1"/>
  <c r="T4212" i="5" s="1"/>
  <c r="T4213" i="5" a="1"/>
  <c r="T4213" i="5" s="1"/>
  <c r="T4214" i="5" a="1"/>
  <c r="T4214" i="5" s="1"/>
  <c r="T4215" i="5" a="1"/>
  <c r="T4215" i="5" s="1"/>
  <c r="T4216" i="5" a="1"/>
  <c r="T4216" i="5" s="1"/>
  <c r="T4217" i="5" a="1"/>
  <c r="T4217" i="5" s="1"/>
  <c r="T4218" i="5" a="1"/>
  <c r="T4218" i="5"/>
  <c r="T4219" i="5" a="1"/>
  <c r="T4219" i="5" s="1"/>
  <c r="T4220" i="5" a="1"/>
  <c r="T4220" i="5" s="1"/>
  <c r="T4221" i="5" a="1"/>
  <c r="T4221" i="5" s="1"/>
  <c r="T4222" i="5" a="1"/>
  <c r="T4222" i="5" s="1"/>
  <c r="T4223" i="5" a="1"/>
  <c r="T4223" i="5"/>
  <c r="T4224" i="5" a="1"/>
  <c r="T4224" i="5" s="1"/>
  <c r="T4225" i="5" a="1"/>
  <c r="T4225" i="5" s="1"/>
  <c r="T4226" i="5" a="1"/>
  <c r="T4226" i="5" s="1"/>
  <c r="T4227" i="5" a="1"/>
  <c r="T4227" i="5" s="1"/>
  <c r="T4228" i="5" a="1"/>
  <c r="T4228" i="5"/>
  <c r="T4229" i="5" a="1"/>
  <c r="T4229" i="5" s="1"/>
  <c r="T4230" i="5" a="1"/>
  <c r="T4230" i="5" s="1"/>
  <c r="T4231" i="5" a="1"/>
  <c r="T4231" i="5"/>
  <c r="T4232" i="5" a="1"/>
  <c r="T4232" i="5" s="1"/>
  <c r="T4233" i="5" a="1"/>
  <c r="T4233" i="5"/>
  <c r="T4234" i="5" a="1"/>
  <c r="T4234" i="5"/>
  <c r="T4235" i="5" a="1"/>
  <c r="T4235" i="5" s="1"/>
  <c r="T4236" i="5" a="1"/>
  <c r="T4236" i="5"/>
  <c r="T4237" i="5" a="1"/>
  <c r="T4237" i="5" s="1"/>
  <c r="T4238" i="5" a="1"/>
  <c r="T4238" i="5" s="1"/>
  <c r="T4239" i="5" a="1"/>
  <c r="T4239" i="5" s="1"/>
  <c r="T4240" i="5" a="1"/>
  <c r="T4240" i="5" s="1"/>
  <c r="T4241" i="5" a="1"/>
  <c r="T4241" i="5" s="1"/>
  <c r="T4242" i="5" a="1"/>
  <c r="T4242" i="5" s="1"/>
  <c r="T4243" i="5" a="1"/>
  <c r="T4243" i="5" s="1"/>
  <c r="T4244" i="5" a="1"/>
  <c r="T4244" i="5" s="1"/>
  <c r="T4245" i="5" a="1"/>
  <c r="T4245" i="5" s="1"/>
  <c r="T4246" i="5" a="1"/>
  <c r="T4246" i="5"/>
  <c r="T4247" i="5" a="1"/>
  <c r="T4247" i="5" s="1"/>
  <c r="T4248" i="5" a="1"/>
  <c r="T4248" i="5" s="1"/>
  <c r="T4249" i="5" a="1"/>
  <c r="T4249" i="5" s="1"/>
  <c r="T4250" i="5" a="1"/>
  <c r="T4250" i="5" s="1"/>
  <c r="T4251" i="5" a="1"/>
  <c r="T4251" i="5"/>
  <c r="T4252" i="5" a="1"/>
  <c r="T4252" i="5" s="1"/>
  <c r="T4253" i="5" a="1"/>
  <c r="T4253" i="5" s="1"/>
  <c r="T4254" i="5" a="1"/>
  <c r="T4254" i="5" s="1"/>
  <c r="T4255" i="5" a="1"/>
  <c r="T4255" i="5" s="1"/>
  <c r="T4256" i="5" a="1"/>
  <c r="T4256" i="5" s="1"/>
  <c r="T4257" i="5" a="1"/>
  <c r="T4257" i="5" s="1"/>
  <c r="T4258" i="5" a="1"/>
  <c r="T4258" i="5"/>
  <c r="T4259" i="5" a="1"/>
  <c r="T4259" i="5" s="1"/>
  <c r="T4260" i="5" a="1"/>
  <c r="T4260" i="5" s="1"/>
  <c r="T4261" i="5" a="1"/>
  <c r="T4261" i="5" s="1"/>
  <c r="T4262" i="5" a="1"/>
  <c r="T4262" i="5" s="1"/>
  <c r="T4263" i="5" a="1"/>
  <c r="T4263" i="5" s="1"/>
  <c r="T4264" i="5" a="1"/>
  <c r="T4264" i="5" s="1"/>
  <c r="T4265" i="5" a="1"/>
  <c r="T4265" i="5" s="1"/>
  <c r="T4266" i="5" a="1"/>
  <c r="T4266" i="5" s="1"/>
  <c r="T4267" i="5" a="1"/>
  <c r="T4267" i="5" s="1"/>
  <c r="T4268" i="5" a="1"/>
  <c r="T4268" i="5" s="1"/>
  <c r="T4269" i="5" a="1"/>
  <c r="T4269" i="5"/>
  <c r="T4270" i="5" a="1"/>
  <c r="T4270" i="5" s="1"/>
  <c r="T4271" i="5" a="1"/>
  <c r="T4271" i="5" s="1"/>
  <c r="T4272" i="5" a="1"/>
  <c r="T4272" i="5" s="1"/>
  <c r="T4273" i="5" a="1"/>
  <c r="T4273" i="5"/>
  <c r="T4274" i="5" a="1"/>
  <c r="T4274" i="5" s="1"/>
  <c r="T4275" i="5" a="1"/>
  <c r="T4275" i="5" s="1"/>
  <c r="T4276" i="5" a="1"/>
  <c r="T4276" i="5" s="1"/>
  <c r="T4277" i="5" a="1"/>
  <c r="T4277" i="5"/>
  <c r="T4278" i="5" a="1"/>
  <c r="T4278" i="5" s="1"/>
  <c r="T4279" i="5" a="1"/>
  <c r="T4279" i="5" s="1"/>
  <c r="T4280" i="5" a="1"/>
  <c r="T4280" i="5" s="1"/>
  <c r="T4281" i="5" a="1"/>
  <c r="T4281" i="5" s="1"/>
  <c r="T4282" i="5" a="1"/>
  <c r="T4282" i="5"/>
  <c r="T4283" i="5" a="1"/>
  <c r="T4283" i="5" s="1"/>
  <c r="T4284" i="5" a="1"/>
  <c r="T4284" i="5" s="1"/>
  <c r="T4285" i="5" a="1"/>
  <c r="T4285" i="5"/>
  <c r="T4286" i="5" a="1"/>
  <c r="T4286" i="5" s="1"/>
  <c r="T4287" i="5" a="1"/>
  <c r="T4287" i="5" s="1"/>
  <c r="T4288" i="5" a="1"/>
  <c r="T4288" i="5" s="1"/>
  <c r="T4289" i="5" a="1"/>
  <c r="T4289" i="5" s="1"/>
  <c r="T4290" i="5" a="1"/>
  <c r="T4290" i="5"/>
  <c r="T4291" i="5" a="1"/>
  <c r="T4291" i="5" s="1"/>
  <c r="T4292" i="5" a="1"/>
  <c r="T4292" i="5" s="1"/>
  <c r="T4293" i="5" a="1"/>
  <c r="T4293" i="5" s="1"/>
  <c r="T4294" i="5" a="1"/>
  <c r="T4294" i="5" s="1"/>
  <c r="T4295" i="5" a="1"/>
  <c r="T4295" i="5"/>
  <c r="T4296" i="5" a="1"/>
  <c r="T4296" i="5" s="1"/>
  <c r="T4297" i="5" a="1"/>
  <c r="T4297" i="5"/>
  <c r="T4298" i="5" a="1"/>
  <c r="T4298" i="5" s="1"/>
  <c r="T4299" i="5" a="1"/>
  <c r="T4299" i="5" s="1"/>
  <c r="T4300" i="5" a="1"/>
  <c r="T4300" i="5"/>
  <c r="T4301" i="5" a="1"/>
  <c r="T4301" i="5" s="1"/>
  <c r="T4302" i="5" a="1"/>
  <c r="T4302" i="5" s="1"/>
  <c r="T4303" i="5" a="1"/>
  <c r="T4303" i="5"/>
  <c r="T4304" i="5" a="1"/>
  <c r="T4304" i="5" s="1"/>
  <c r="T4305" i="5" a="1"/>
  <c r="T4305" i="5" s="1"/>
  <c r="T4306" i="5" a="1"/>
  <c r="T4306" i="5" s="1"/>
  <c r="T4307" i="5" a="1"/>
  <c r="T4307" i="5" s="1"/>
  <c r="T4308" i="5" a="1"/>
  <c r="T4308" i="5"/>
  <c r="T4309" i="5" a="1"/>
  <c r="T4309" i="5" s="1"/>
  <c r="T4310" i="5" a="1"/>
  <c r="T4310" i="5" s="1"/>
  <c r="T4311" i="5" a="1"/>
  <c r="T4311" i="5" s="1"/>
  <c r="T4312" i="5" a="1"/>
  <c r="T4312" i="5" s="1"/>
  <c r="T4313" i="5" a="1"/>
  <c r="T4313" i="5"/>
  <c r="T4314" i="5" a="1"/>
  <c r="T4314" i="5" s="1"/>
  <c r="T4315" i="5" a="1"/>
  <c r="T4315" i="5" s="1"/>
  <c r="T4316" i="5" a="1"/>
  <c r="T4316" i="5" s="1"/>
  <c r="T4317" i="5" a="1"/>
  <c r="T4317" i="5" s="1"/>
  <c r="T4318" i="5" a="1"/>
  <c r="T4318" i="5"/>
  <c r="T4319" i="5" a="1"/>
  <c r="T4319" i="5" s="1"/>
  <c r="T4320" i="5" a="1"/>
  <c r="T4320" i="5" s="1"/>
  <c r="T4321" i="5" a="1"/>
  <c r="T4321" i="5"/>
  <c r="T4322" i="5" a="1"/>
  <c r="T4322" i="5" s="1"/>
  <c r="T4323" i="5" a="1"/>
  <c r="T4323" i="5" s="1"/>
  <c r="T4324" i="5" a="1"/>
  <c r="T4324" i="5" s="1"/>
  <c r="T4325" i="5" a="1"/>
  <c r="T4325" i="5" s="1"/>
  <c r="T4326" i="5" a="1"/>
  <c r="T4326" i="5"/>
  <c r="T4327" i="5" a="1"/>
  <c r="T4327" i="5" s="1"/>
  <c r="T4328" i="5" a="1"/>
  <c r="T4328" i="5" s="1"/>
  <c r="T4329" i="5" a="1"/>
  <c r="T4329" i="5" s="1"/>
  <c r="T4330" i="5" a="1"/>
  <c r="T4330" i="5"/>
  <c r="T4331" i="5" a="1"/>
  <c r="T4331" i="5" s="1"/>
  <c r="T4332" i="5" a="1"/>
  <c r="T4332" i="5"/>
  <c r="T4333" i="5" a="1"/>
  <c r="T4333" i="5" s="1"/>
  <c r="T4334" i="5" a="1"/>
  <c r="T4334" i="5" s="1"/>
  <c r="T4335" i="5" a="1"/>
  <c r="T4335" i="5" s="1"/>
  <c r="T4336" i="5" a="1"/>
  <c r="T4336" i="5" s="1"/>
  <c r="T4337" i="5" a="1"/>
  <c r="T4337" i="5" s="1"/>
  <c r="T4338" i="5" a="1"/>
  <c r="T4338" i="5" s="1"/>
  <c r="T4339" i="5" a="1"/>
  <c r="T4339" i="5" s="1"/>
  <c r="T4340" i="5" a="1"/>
  <c r="T4340" i="5" s="1"/>
  <c r="T4341" i="5" a="1"/>
  <c r="T4341" i="5"/>
  <c r="T4342" i="5" a="1"/>
  <c r="T4342" i="5" s="1"/>
  <c r="T4343" i="5" a="1"/>
  <c r="T4343" i="5"/>
  <c r="T4344" i="5" a="1"/>
  <c r="T4344" i="5" s="1"/>
  <c r="T4345" i="5" a="1"/>
  <c r="T4345" i="5"/>
  <c r="T4346" i="5" a="1"/>
  <c r="T4346" i="5" s="1"/>
  <c r="T4347" i="5" a="1"/>
  <c r="T4347" i="5" s="1"/>
  <c r="T4348" i="5" a="1"/>
  <c r="T4348" i="5" s="1"/>
  <c r="T4349" i="5" a="1"/>
  <c r="T4349" i="5"/>
  <c r="T4350" i="5" a="1"/>
  <c r="T4350" i="5" s="1"/>
  <c r="T4351" i="5" a="1"/>
  <c r="T4351" i="5" s="1"/>
  <c r="T4352" i="5" a="1"/>
  <c r="T4352" i="5" s="1"/>
  <c r="T4353" i="5" a="1"/>
  <c r="T4353" i="5" s="1"/>
  <c r="T4354" i="5" a="1"/>
  <c r="T4354" i="5"/>
  <c r="T4355" i="5" a="1"/>
  <c r="T4355" i="5" s="1"/>
  <c r="T4356" i="5" a="1"/>
  <c r="T4356" i="5" s="1"/>
  <c r="T4357" i="5" a="1"/>
  <c r="T4357" i="5" s="1"/>
  <c r="T4358" i="5" a="1"/>
  <c r="T4358" i="5" s="1"/>
  <c r="T4359" i="5" a="1"/>
  <c r="T4359" i="5"/>
  <c r="T4360" i="5" a="1"/>
  <c r="T4360" i="5" s="1"/>
  <c r="T4361" i="5" a="1"/>
  <c r="T4361" i="5" s="1"/>
  <c r="T4362" i="5" a="1"/>
  <c r="T4362" i="5"/>
  <c r="T4363" i="5" a="1"/>
  <c r="T4363" i="5" s="1"/>
  <c r="T4364" i="5" a="1"/>
  <c r="T4364" i="5" s="1"/>
  <c r="T4365" i="5" a="1"/>
  <c r="T4365" i="5"/>
  <c r="T4366" i="5" a="1"/>
  <c r="T4366" i="5" s="1"/>
  <c r="T4367" i="5" a="1"/>
  <c r="T4367" i="5"/>
  <c r="T4368" i="5" a="1"/>
  <c r="T4368" i="5" s="1"/>
  <c r="T4369" i="5" a="1"/>
  <c r="T4369" i="5" s="1"/>
  <c r="T4370" i="5" a="1"/>
  <c r="T4370" i="5" s="1"/>
  <c r="T4371" i="5" a="1"/>
  <c r="T4371" i="5" s="1"/>
  <c r="T4372" i="5" a="1"/>
  <c r="T4372" i="5"/>
  <c r="T4373" i="5" a="1"/>
  <c r="T4373" i="5" s="1"/>
  <c r="T4374" i="5" a="1"/>
  <c r="T4374" i="5" s="1"/>
  <c r="T4375" i="5" a="1"/>
  <c r="T4375" i="5" s="1"/>
  <c r="T4376" i="5" a="1"/>
  <c r="T4376" i="5" s="1"/>
  <c r="T4377" i="5" a="1"/>
  <c r="T4377" i="5"/>
  <c r="T4378" i="5" a="1"/>
  <c r="T4378" i="5" s="1"/>
  <c r="T4379" i="5" a="1"/>
  <c r="T4379" i="5" s="1"/>
  <c r="T4380" i="5" a="1"/>
  <c r="T4380" i="5"/>
  <c r="T4381" i="5" a="1"/>
  <c r="T4381" i="5" s="1"/>
  <c r="T4382" i="5" a="1"/>
  <c r="T4382" i="5" s="1"/>
  <c r="T4383" i="5" a="1"/>
  <c r="T4383" i="5" s="1"/>
  <c r="T4384" i="5" a="1"/>
  <c r="T4384" i="5" s="1"/>
  <c r="T4385" i="5" a="1"/>
  <c r="T4385" i="5"/>
  <c r="T4386" i="5" a="1"/>
  <c r="T4386" i="5" s="1"/>
  <c r="T4387" i="5" a="1"/>
  <c r="T4387" i="5" s="1"/>
  <c r="T4388" i="5" a="1"/>
  <c r="T4388" i="5" s="1"/>
  <c r="T4389" i="5" a="1"/>
  <c r="T4389" i="5"/>
  <c r="T4390" i="5" a="1"/>
  <c r="T4390" i="5" s="1"/>
  <c r="T4391" i="5" a="1"/>
  <c r="T4391" i="5" s="1"/>
  <c r="T4392" i="5" a="1"/>
  <c r="T4392" i="5" s="1"/>
  <c r="T4393" i="5" a="1"/>
  <c r="T4393" i="5"/>
  <c r="T4394" i="5" a="1"/>
  <c r="T4394" i="5" s="1"/>
  <c r="T4395" i="5" a="1"/>
  <c r="T4395" i="5" s="1"/>
  <c r="T4396" i="5" a="1"/>
  <c r="T4396" i="5" s="1"/>
  <c r="T4397" i="5" a="1"/>
  <c r="T4397" i="5" s="1"/>
  <c r="T4398" i="5" a="1"/>
  <c r="T4398" i="5" s="1"/>
  <c r="T4399" i="5" a="1"/>
  <c r="T4399" i="5" s="1"/>
  <c r="T4400" i="5" a="1"/>
  <c r="T4400" i="5" s="1"/>
  <c r="T4401" i="5" a="1"/>
  <c r="T4401" i="5" s="1"/>
  <c r="T4402" i="5" a="1"/>
  <c r="T4402" i="5"/>
  <c r="T4403" i="5" a="1"/>
  <c r="T4403" i="5" s="1"/>
  <c r="T4404" i="5" a="1"/>
  <c r="T4404" i="5"/>
  <c r="T4405" i="5" a="1"/>
  <c r="T4405" i="5" s="1"/>
  <c r="T4406" i="5" a="1"/>
  <c r="T4406" i="5" s="1"/>
  <c r="T4407" i="5" a="1"/>
  <c r="T4407" i="5" s="1"/>
  <c r="T4408" i="5" a="1"/>
  <c r="T4408" i="5" s="1"/>
  <c r="T4409" i="5" a="1"/>
  <c r="T4409" i="5" s="1"/>
  <c r="T4410" i="5" a="1"/>
  <c r="T4410" i="5" s="1"/>
  <c r="T4411" i="5" a="1"/>
  <c r="T4411" i="5"/>
  <c r="T4412" i="5" a="1"/>
  <c r="T4412" i="5" s="1"/>
  <c r="T4413" i="5" a="1"/>
  <c r="T4413" i="5"/>
  <c r="T4414" i="5" a="1"/>
  <c r="T4414" i="5" s="1"/>
  <c r="T4415" i="5" a="1"/>
  <c r="T4415" i="5" s="1"/>
  <c r="T4416" i="5" a="1"/>
  <c r="T4416" i="5" s="1"/>
  <c r="T4417" i="5" a="1"/>
  <c r="T4417" i="5"/>
  <c r="T4418" i="5" a="1"/>
  <c r="T4418" i="5" s="1"/>
  <c r="T4419" i="5" a="1"/>
  <c r="T4419" i="5" s="1"/>
  <c r="T4420" i="5" a="1"/>
  <c r="T4420" i="5" s="1"/>
  <c r="T4421" i="5" a="1"/>
  <c r="T4421" i="5"/>
  <c r="T4422" i="5" a="1"/>
  <c r="T4422" i="5" s="1"/>
  <c r="T4423" i="5" a="1"/>
  <c r="T4423" i="5" s="1"/>
  <c r="T4424" i="5" a="1"/>
  <c r="T4424" i="5" s="1"/>
  <c r="T4425" i="5" a="1"/>
  <c r="T4425" i="5" s="1"/>
  <c r="T4426" i="5" a="1"/>
  <c r="T4426" i="5"/>
  <c r="T4427" i="5" a="1"/>
  <c r="T4427" i="5" s="1"/>
  <c r="T4428" i="5" a="1"/>
  <c r="T4428" i="5"/>
  <c r="T4429" i="5" a="1"/>
  <c r="T4429" i="5" s="1"/>
  <c r="T4430" i="5" a="1"/>
  <c r="T4430" i="5" s="1"/>
  <c r="T4431" i="5" a="1"/>
  <c r="T4431" i="5"/>
  <c r="T4432" i="5" a="1"/>
  <c r="T4432" i="5" s="1"/>
  <c r="T4433" i="5" a="1"/>
  <c r="T4433" i="5" s="1"/>
  <c r="T4434" i="5" a="1"/>
  <c r="T4434" i="5"/>
  <c r="T4435" i="5" a="1"/>
  <c r="T4435" i="5" s="1"/>
  <c r="T4436" i="5" a="1"/>
  <c r="T4436" i="5" s="1"/>
  <c r="T4437" i="5" a="1"/>
  <c r="T4437" i="5" s="1"/>
  <c r="T4438" i="5" a="1"/>
  <c r="T4438" i="5" s="1"/>
  <c r="T4439" i="5" a="1"/>
  <c r="T4439" i="5"/>
  <c r="T4440" i="5" a="1"/>
  <c r="T4440" i="5" s="1"/>
  <c r="T4441" i="5" a="1"/>
  <c r="T4441" i="5"/>
  <c r="T4442" i="5" a="1"/>
  <c r="T4442" i="5" s="1"/>
  <c r="T4443" i="5" a="1"/>
  <c r="T4443" i="5" s="1"/>
  <c r="T4444" i="5" a="1"/>
  <c r="T4444" i="5"/>
  <c r="T4445" i="5" a="1"/>
  <c r="T4445" i="5" s="1"/>
  <c r="T4446" i="5" a="1"/>
  <c r="T4446" i="5" s="1"/>
  <c r="T4447" i="5" a="1"/>
  <c r="T4447" i="5"/>
  <c r="T4448" i="5" a="1"/>
  <c r="T4448" i="5" s="1"/>
  <c r="T4449" i="5" a="1"/>
  <c r="T4449" i="5" s="1"/>
  <c r="T4450" i="5" a="1"/>
  <c r="T4450" i="5" s="1"/>
  <c r="T4451" i="5" a="1"/>
  <c r="T4451" i="5" s="1"/>
  <c r="T4452" i="5" a="1"/>
  <c r="T4452" i="5"/>
  <c r="T4453" i="5" a="1"/>
  <c r="T4453" i="5" s="1"/>
  <c r="T4454" i="5" a="1"/>
  <c r="T4454" i="5" s="1"/>
  <c r="T4455" i="5" a="1"/>
  <c r="T4455" i="5" s="1"/>
  <c r="T4456" i="5" a="1"/>
  <c r="T4456" i="5" s="1"/>
  <c r="T4457" i="5" a="1"/>
  <c r="T4457" i="5"/>
  <c r="T4458" i="5" a="1"/>
  <c r="T4458" i="5" s="1"/>
  <c r="T4459" i="5" a="1"/>
  <c r="T4459" i="5" s="1"/>
  <c r="T4460" i="5" a="1"/>
  <c r="T4460" i="5" s="1"/>
  <c r="T4461" i="5" a="1"/>
  <c r="T4461" i="5"/>
  <c r="T4462" i="5" a="1"/>
  <c r="T4462" i="5"/>
  <c r="T4463" i="5" a="1"/>
  <c r="T4463" i="5" s="1"/>
  <c r="T4464" i="5" a="1"/>
  <c r="T4464" i="5" s="1"/>
  <c r="T4465" i="5" a="1"/>
  <c r="T4465" i="5"/>
  <c r="T4466" i="5" a="1"/>
  <c r="T4466" i="5" s="1"/>
  <c r="T4467" i="5" a="1"/>
  <c r="T4467" i="5" s="1"/>
  <c r="T4468" i="5" a="1"/>
  <c r="T4468" i="5" s="1"/>
  <c r="T4469" i="5" a="1"/>
  <c r="T4469" i="5" s="1"/>
  <c r="T4470" i="5" a="1"/>
  <c r="T4470" i="5"/>
  <c r="T4471" i="5" a="1"/>
  <c r="T4471" i="5" s="1"/>
  <c r="T4472" i="5" a="1"/>
  <c r="T4472" i="5" s="1"/>
  <c r="T4473" i="5" a="1"/>
  <c r="T4473" i="5" s="1"/>
  <c r="T4474" i="5" a="1"/>
  <c r="T4474" i="5"/>
  <c r="T4475" i="5" a="1"/>
  <c r="T4475" i="5"/>
  <c r="T4476" i="5" a="1"/>
  <c r="T4476" i="5"/>
  <c r="T4477" i="5" a="1"/>
  <c r="T4477" i="5" s="1"/>
  <c r="T4478" i="5" a="1"/>
  <c r="T4478" i="5" s="1"/>
  <c r="T4479" i="5" a="1"/>
  <c r="T4479" i="5" s="1"/>
  <c r="T4480" i="5" a="1"/>
  <c r="T4480" i="5" s="1"/>
  <c r="T4481" i="5" a="1"/>
  <c r="T4481" i="5" s="1"/>
  <c r="T4482" i="5" a="1"/>
  <c r="T4482" i="5" s="1"/>
  <c r="T4483" i="5" a="1"/>
  <c r="T4483" i="5" s="1"/>
  <c r="T4484" i="5" a="1"/>
  <c r="T4484" i="5" s="1"/>
  <c r="T4485" i="5" a="1"/>
  <c r="T4485" i="5"/>
  <c r="T4486" i="5" a="1"/>
  <c r="T4486" i="5" s="1"/>
  <c r="T4487" i="5" a="1"/>
  <c r="T4487" i="5"/>
  <c r="T4488" i="5" a="1"/>
  <c r="T4488" i="5" s="1"/>
  <c r="T4489" i="5" a="1"/>
  <c r="T4489" i="5"/>
  <c r="T4490" i="5" a="1"/>
  <c r="T4490" i="5" s="1"/>
  <c r="T4491" i="5" a="1"/>
  <c r="T4491" i="5" s="1"/>
  <c r="T4492" i="5" a="1"/>
  <c r="T4492" i="5" s="1"/>
  <c r="T4493" i="5" a="1"/>
  <c r="T4493" i="5"/>
  <c r="T4494" i="5" a="1"/>
  <c r="T4494" i="5" s="1"/>
  <c r="T4495" i="5" a="1"/>
  <c r="T4495" i="5" s="1"/>
  <c r="T4496" i="5" a="1"/>
  <c r="T4496" i="5" s="1"/>
  <c r="T4497" i="5" a="1"/>
  <c r="T4497" i="5" s="1"/>
  <c r="T4498" i="5" a="1"/>
  <c r="T4498" i="5"/>
  <c r="T4499" i="5" a="1"/>
  <c r="T4499" i="5" s="1"/>
  <c r="T4500" i="5" a="1"/>
  <c r="T4500" i="5" s="1"/>
  <c r="T4501" i="5" a="1"/>
  <c r="T4501" i="5" s="1"/>
  <c r="T4502" i="5" a="1"/>
  <c r="T4502" i="5" s="1"/>
  <c r="T4503" i="5" a="1"/>
  <c r="T4503" i="5"/>
  <c r="T4504" i="5" a="1"/>
  <c r="T4504" i="5" s="1"/>
  <c r="T4505" i="5" a="1"/>
  <c r="T4505" i="5" s="1"/>
  <c r="T4506" i="5" a="1"/>
  <c r="T4506" i="5"/>
  <c r="T4507" i="5" a="1"/>
  <c r="T4507" i="5" s="1"/>
  <c r="T4508" i="5" a="1"/>
  <c r="T4508" i="5" s="1"/>
  <c r="T4509" i="5" a="1"/>
  <c r="T4509" i="5"/>
  <c r="T4510" i="5" a="1"/>
  <c r="T4510" i="5" s="1"/>
  <c r="T4511" i="5" a="1"/>
  <c r="T4511" i="5"/>
  <c r="T4512" i="5" a="1"/>
  <c r="T4512" i="5" s="1"/>
  <c r="T4513" i="5" a="1"/>
  <c r="T4513" i="5" s="1"/>
  <c r="T4514" i="5" a="1"/>
  <c r="T4514" i="5" s="1"/>
  <c r="T4515" i="5" a="1"/>
  <c r="T4515" i="5" s="1"/>
  <c r="T4516" i="5" a="1"/>
  <c r="T4516" i="5"/>
  <c r="T4517" i="5" a="1"/>
  <c r="T4517" i="5" s="1"/>
  <c r="T4518" i="5" a="1"/>
  <c r="T4518" i="5" s="1"/>
  <c r="T4519" i="5" a="1"/>
  <c r="T4519" i="5"/>
  <c r="T4520" i="5" a="1"/>
  <c r="T4520" i="5" s="1"/>
  <c r="T4521" i="5" a="1"/>
  <c r="T4521" i="5"/>
  <c r="T4522" i="5" a="1"/>
  <c r="T4522" i="5" s="1"/>
  <c r="T4523" i="5" a="1"/>
  <c r="T4523" i="5" s="1"/>
  <c r="T4524" i="5" a="1"/>
  <c r="T4524" i="5"/>
  <c r="T4525" i="5" a="1"/>
  <c r="T4525" i="5" s="1"/>
  <c r="T4526" i="5" a="1"/>
  <c r="T4526" i="5" s="1"/>
  <c r="T4527" i="5" a="1"/>
  <c r="T4527" i="5" s="1"/>
  <c r="T4528" i="5" a="1"/>
  <c r="T4528" i="5" s="1"/>
  <c r="T4529" i="5" a="1"/>
  <c r="T4529" i="5"/>
  <c r="T4530" i="5" a="1"/>
  <c r="T4530" i="5" s="1"/>
  <c r="T4531" i="5" a="1"/>
  <c r="T4531" i="5" s="1"/>
  <c r="T4532" i="5" a="1"/>
  <c r="T4532" i="5" s="1"/>
  <c r="T4533" i="5" a="1"/>
  <c r="T4533" i="5"/>
  <c r="T4534" i="5" a="1"/>
  <c r="T4534" i="5" s="1"/>
  <c r="T4535" i="5" a="1"/>
  <c r="T4535" i="5" s="1"/>
  <c r="T4536" i="5" a="1"/>
  <c r="T4536" i="5" s="1"/>
  <c r="T4537" i="5" a="1"/>
  <c r="T4537" i="5"/>
  <c r="T4538" i="5" a="1"/>
  <c r="T4538" i="5" s="1"/>
  <c r="T4539" i="5" a="1"/>
  <c r="T4539" i="5" s="1"/>
  <c r="T4540" i="5" a="1"/>
  <c r="T4540" i="5" s="1"/>
  <c r="T4541" i="5" a="1"/>
  <c r="T4541" i="5" s="1"/>
  <c r="T4542" i="5" a="1"/>
  <c r="T4542" i="5" s="1"/>
  <c r="T4543" i="5" a="1"/>
  <c r="T4543" i="5" s="1"/>
  <c r="T4544" i="5" a="1"/>
  <c r="T4544" i="5" s="1"/>
  <c r="T4545" i="5" a="1"/>
  <c r="T4545" i="5" s="1"/>
  <c r="T4546" i="5" a="1"/>
  <c r="T4546" i="5"/>
  <c r="T4547" i="5" a="1"/>
  <c r="T4547" i="5" s="1"/>
  <c r="T4548" i="5" a="1"/>
  <c r="T4548" i="5"/>
  <c r="T4549" i="5" a="1"/>
  <c r="T4549" i="5" s="1"/>
  <c r="T4550" i="5" a="1"/>
  <c r="T4550" i="5" s="1"/>
  <c r="T4551" i="5" a="1"/>
  <c r="T4551" i="5" s="1"/>
  <c r="T4552" i="5" a="1"/>
  <c r="T4552" i="5" s="1"/>
  <c r="T4553" i="5" a="1"/>
  <c r="T4553" i="5" s="1"/>
  <c r="T4554" i="5" a="1"/>
  <c r="T4554" i="5" s="1"/>
  <c r="T4555" i="5" a="1"/>
  <c r="T4555" i="5"/>
  <c r="T4556" i="5" a="1"/>
  <c r="T4556" i="5" s="1"/>
  <c r="T4557" i="5" a="1"/>
  <c r="T4557" i="5"/>
  <c r="T4558" i="5" a="1"/>
  <c r="T4558" i="5" s="1"/>
  <c r="T4559" i="5" a="1"/>
  <c r="T4559" i="5" s="1"/>
  <c r="T4560" i="5" a="1"/>
  <c r="T4560" i="5" s="1"/>
  <c r="T4561" i="5" a="1"/>
  <c r="T4561" i="5"/>
  <c r="T4562" i="5" a="1"/>
  <c r="T4562" i="5" s="1"/>
  <c r="T4563" i="5" a="1"/>
  <c r="T4563" i="5" s="1"/>
  <c r="T4564" i="5" a="1"/>
  <c r="T4564" i="5" s="1"/>
  <c r="T4565" i="5" a="1"/>
  <c r="T4565" i="5" s="1"/>
  <c r="T4566" i="5" a="1"/>
  <c r="T4566" i="5" s="1"/>
  <c r="T4567" i="5" a="1"/>
  <c r="T4567" i="5" s="1"/>
  <c r="T4568" i="5" a="1"/>
  <c r="T4568" i="5" s="1"/>
  <c r="T4569" i="5" a="1"/>
  <c r="T4569" i="5" s="1"/>
  <c r="T4570" i="5" a="1"/>
  <c r="T4570" i="5"/>
  <c r="T4571" i="5" a="1"/>
  <c r="T4571" i="5" s="1"/>
  <c r="T4572" i="5" a="1"/>
  <c r="T4572" i="5"/>
  <c r="T4573" i="5" a="1"/>
  <c r="T4573" i="5" s="1"/>
  <c r="T4574" i="5" a="1"/>
  <c r="T4574" i="5" s="1"/>
  <c r="T4575" i="5" a="1"/>
  <c r="T4575" i="5"/>
  <c r="T4576" i="5" a="1"/>
  <c r="T4576" i="5" s="1"/>
  <c r="T4577" i="5" a="1"/>
  <c r="T4577" i="5" s="1"/>
  <c r="T4578" i="5" a="1"/>
  <c r="T4578" i="5"/>
  <c r="T4579" i="5" a="1"/>
  <c r="T4579" i="5" s="1"/>
  <c r="T4580" i="5" a="1"/>
  <c r="T4580" i="5" s="1"/>
  <c r="T4581" i="5" a="1"/>
  <c r="T4581" i="5" s="1"/>
  <c r="T4582" i="5" a="1"/>
  <c r="T4582" i="5" s="1"/>
  <c r="T4583" i="5" a="1"/>
  <c r="T4583" i="5"/>
  <c r="T4584" i="5" a="1"/>
  <c r="T4584" i="5" s="1"/>
  <c r="T4585" i="5" a="1"/>
  <c r="T4585" i="5"/>
  <c r="T4586" i="5" a="1"/>
  <c r="T4586" i="5" s="1"/>
  <c r="T4587" i="5" a="1"/>
  <c r="T4587" i="5" s="1"/>
  <c r="T4588" i="5" a="1"/>
  <c r="T4588" i="5"/>
  <c r="T4589" i="5" a="1"/>
  <c r="T4589" i="5" s="1"/>
  <c r="T4590" i="5" a="1"/>
  <c r="T4590" i="5" s="1"/>
  <c r="T4591" i="5" a="1"/>
  <c r="T4591" i="5" s="1"/>
  <c r="T4592" i="5" a="1"/>
  <c r="T4592" i="5" s="1"/>
  <c r="T4593" i="5" a="1"/>
  <c r="T4593" i="5" s="1"/>
  <c r="T4594" i="5" a="1"/>
  <c r="T4594" i="5" s="1"/>
  <c r="T4595" i="5" a="1"/>
  <c r="T4595" i="5" s="1"/>
  <c r="T4596" i="5" a="1"/>
  <c r="T4596" i="5"/>
  <c r="T4597" i="5" a="1"/>
  <c r="T4597" i="5" s="1"/>
  <c r="T4598" i="5" a="1"/>
  <c r="T4598" i="5" s="1"/>
  <c r="T4599" i="5" a="1"/>
  <c r="T4599" i="5" s="1"/>
  <c r="T4600" i="5" a="1"/>
  <c r="T4600" i="5" s="1"/>
  <c r="T4601" i="5" a="1"/>
  <c r="T4601" i="5"/>
  <c r="T4602" i="5" a="1"/>
  <c r="T4602" i="5" s="1"/>
  <c r="T4603" i="5" a="1"/>
  <c r="T4603" i="5" s="1"/>
  <c r="T4604" i="5" a="1"/>
  <c r="T4604" i="5" s="1"/>
  <c r="T4605" i="5" a="1"/>
  <c r="T4605" i="5"/>
  <c r="T4606" i="5" a="1"/>
  <c r="T4606" i="5"/>
  <c r="T4607" i="5" a="1"/>
  <c r="T4607" i="5" s="1"/>
  <c r="T4608" i="5" a="1"/>
  <c r="T4608" i="5" s="1"/>
  <c r="T4609" i="5" a="1"/>
  <c r="T4609" i="5"/>
  <c r="T4610" i="5" a="1"/>
  <c r="T4610" i="5" s="1"/>
  <c r="T4611" i="5" a="1"/>
  <c r="T4611" i="5" s="1"/>
  <c r="T4612" i="5" a="1"/>
  <c r="T4612" i="5" s="1"/>
  <c r="T4613" i="5" a="1"/>
  <c r="T4613" i="5" s="1"/>
  <c r="T4614" i="5" a="1"/>
  <c r="T4614" i="5"/>
  <c r="T4615" i="5" a="1"/>
  <c r="T4615" i="5" s="1"/>
  <c r="T4616" i="5" a="1"/>
  <c r="T4616" i="5" s="1"/>
  <c r="T4617" i="5" a="1"/>
  <c r="T4617" i="5"/>
  <c r="T4618" i="5" a="1"/>
  <c r="T4618" i="5" s="1"/>
  <c r="T4619" i="5" a="1"/>
  <c r="T4619" i="5" s="1"/>
  <c r="T4620" i="5" a="1"/>
  <c r="T4620" i="5" s="1"/>
  <c r="T4621" i="5" a="1"/>
  <c r="T4621" i="5" s="1"/>
  <c r="T4622" i="5" a="1"/>
  <c r="T4622" i="5" s="1"/>
  <c r="T4623" i="5" a="1"/>
  <c r="T4623" i="5" s="1"/>
  <c r="T4624" i="5" a="1"/>
  <c r="T4624" i="5" s="1"/>
  <c r="T4625" i="5" a="1"/>
  <c r="T4625" i="5" s="1"/>
  <c r="T4626" i="5" a="1"/>
  <c r="T4626" i="5" s="1"/>
  <c r="T4627" i="5" a="1"/>
  <c r="T4627" i="5" s="1"/>
  <c r="T4628" i="5" a="1"/>
  <c r="T4628" i="5" s="1"/>
  <c r="T4629" i="5" a="1"/>
  <c r="T4629" i="5" s="1"/>
  <c r="T4630" i="5" a="1"/>
  <c r="T4630" i="5" s="1"/>
  <c r="T4631" i="5" a="1"/>
  <c r="T4631" i="5" s="1"/>
  <c r="T4632" i="5" a="1"/>
  <c r="T4632" i="5"/>
  <c r="T4633" i="5" a="1"/>
  <c r="T4633" i="5" s="1"/>
  <c r="T4634" i="5" a="1"/>
  <c r="T4634" i="5" s="1"/>
  <c r="T4635" i="5" a="1"/>
  <c r="T4635" i="5" s="1"/>
  <c r="T4636" i="5" a="1"/>
  <c r="T4636" i="5" s="1"/>
  <c r="T4637" i="5" a="1"/>
  <c r="T4637" i="5" s="1"/>
  <c r="T4638" i="5" a="1"/>
  <c r="T4638" i="5"/>
  <c r="T4639" i="5" a="1"/>
  <c r="T4639" i="5" s="1"/>
  <c r="T4640" i="5" a="1"/>
  <c r="T4640" i="5" s="1"/>
  <c r="T4641" i="5" a="1"/>
  <c r="T4641" i="5" s="1"/>
  <c r="T4642" i="5" a="1"/>
  <c r="T4642" i="5" s="1"/>
  <c r="T4643" i="5" a="1"/>
  <c r="T4643" i="5" s="1"/>
  <c r="T4644" i="5" a="1"/>
  <c r="T4644" i="5"/>
  <c r="T4645" i="5" a="1"/>
  <c r="T4645" i="5" s="1"/>
  <c r="T4646" i="5" a="1"/>
  <c r="T4646" i="5" s="1"/>
  <c r="T4647" i="5" a="1"/>
  <c r="T4647" i="5" s="1"/>
  <c r="T4648" i="5" a="1"/>
  <c r="T4648" i="5" s="1"/>
  <c r="T4649" i="5" a="1"/>
  <c r="T4649" i="5" s="1"/>
  <c r="T4650" i="5" a="1"/>
  <c r="T4650" i="5"/>
  <c r="T4651" i="5" a="1"/>
  <c r="T4651" i="5" s="1"/>
  <c r="T4652" i="5" a="1"/>
  <c r="T4652" i="5" s="1"/>
  <c r="T4653" i="5" a="1"/>
  <c r="T4653" i="5" s="1"/>
  <c r="T4654" i="5" a="1"/>
  <c r="T4654" i="5" s="1"/>
  <c r="T4655" i="5" a="1"/>
  <c r="T4655" i="5" s="1"/>
  <c r="T4656" i="5" a="1"/>
  <c r="T4656" i="5" s="1"/>
  <c r="T4657" i="5" a="1"/>
  <c r="T4657" i="5" s="1"/>
  <c r="T4658" i="5" a="1"/>
  <c r="T4658" i="5" s="1"/>
  <c r="T4659" i="5" a="1"/>
  <c r="T4659" i="5" s="1"/>
  <c r="T4660" i="5" a="1"/>
  <c r="T4660" i="5" s="1"/>
  <c r="T4661" i="5" a="1"/>
  <c r="T4661" i="5" s="1"/>
  <c r="T4662" i="5" a="1"/>
  <c r="T4662" i="5"/>
  <c r="T4663" i="5" a="1"/>
  <c r="T4663" i="5" s="1"/>
  <c r="T4664" i="5" a="1"/>
  <c r="T4664" i="5" s="1"/>
  <c r="T4665" i="5" a="1"/>
  <c r="T4665" i="5" s="1"/>
  <c r="T4666" i="5" a="1"/>
  <c r="T4666" i="5" s="1"/>
  <c r="T4667" i="5" a="1"/>
  <c r="T4667" i="5" s="1"/>
  <c r="T4668" i="5" a="1"/>
  <c r="T4668" i="5"/>
  <c r="T4669" i="5" a="1"/>
  <c r="T4669" i="5" s="1"/>
  <c r="T4670" i="5" a="1"/>
  <c r="T4670" i="5" s="1"/>
  <c r="T4671" i="5" a="1"/>
  <c r="T4671" i="5" s="1"/>
  <c r="T4672" i="5" a="1"/>
  <c r="T4672" i="5" s="1"/>
  <c r="T4673" i="5" a="1"/>
  <c r="T4673" i="5" s="1"/>
  <c r="T4674" i="5" a="1"/>
  <c r="T4674" i="5"/>
  <c r="T4675" i="5" a="1"/>
  <c r="T4675" i="5" s="1"/>
  <c r="T4676" i="5" a="1"/>
  <c r="T4676" i="5" s="1"/>
  <c r="T4677" i="5" a="1"/>
  <c r="T4677" i="5" s="1"/>
  <c r="T4678" i="5" a="1"/>
  <c r="T4678" i="5" s="1"/>
  <c r="T4679" i="5" a="1"/>
  <c r="T4679" i="5" s="1"/>
  <c r="T4680" i="5" a="1"/>
  <c r="T4680" i="5" s="1"/>
  <c r="T4681" i="5" a="1"/>
  <c r="T4681" i="5" s="1"/>
  <c r="T4682" i="5" a="1"/>
  <c r="T4682" i="5" s="1"/>
  <c r="T4683" i="5" a="1"/>
  <c r="T4683" i="5" s="1"/>
  <c r="T4684" i="5" a="1"/>
  <c r="T4684" i="5" s="1"/>
  <c r="T4685" i="5" a="1"/>
  <c r="T4685" i="5" s="1"/>
  <c r="T4686" i="5" a="1"/>
  <c r="T4686" i="5" s="1"/>
  <c r="T4687" i="5" a="1"/>
  <c r="T4687" i="5" s="1"/>
  <c r="T4688" i="5" a="1"/>
  <c r="T4688" i="5" s="1"/>
  <c r="T4689" i="5" a="1"/>
  <c r="T4689" i="5" s="1"/>
  <c r="T4690" i="5" a="1"/>
  <c r="T4690" i="5" s="1"/>
  <c r="T4691" i="5" a="1"/>
  <c r="T4691" i="5" s="1"/>
  <c r="T4692" i="5" a="1"/>
  <c r="T4692" i="5" s="1"/>
  <c r="T4693" i="5" a="1"/>
  <c r="T4693" i="5" s="1"/>
  <c r="T4694" i="5" a="1"/>
  <c r="T4694" i="5" s="1"/>
  <c r="T4695" i="5" a="1"/>
  <c r="T4695" i="5" s="1"/>
  <c r="T4696" i="5" a="1"/>
  <c r="T4696" i="5" s="1"/>
  <c r="T4697" i="5" a="1"/>
  <c r="T4697" i="5" s="1"/>
  <c r="T4698" i="5" a="1"/>
  <c r="T4698" i="5" s="1"/>
  <c r="T4699" i="5" a="1"/>
  <c r="T4699" i="5" s="1"/>
  <c r="T4700" i="5" a="1"/>
  <c r="T4700" i="5" s="1"/>
  <c r="T4701" i="5" a="1"/>
  <c r="T4701" i="5" s="1"/>
  <c r="T4702" i="5" a="1"/>
  <c r="T4702" i="5" s="1"/>
  <c r="T4703" i="5" a="1"/>
  <c r="T4703" i="5" s="1"/>
  <c r="T4704" i="5" a="1"/>
  <c r="T4704" i="5"/>
  <c r="T4705" i="5" a="1"/>
  <c r="T4705" i="5" s="1"/>
  <c r="T4706" i="5" a="1"/>
  <c r="T4706" i="5" s="1"/>
  <c r="T4707" i="5" a="1"/>
  <c r="T4707" i="5" s="1"/>
  <c r="T4708" i="5" a="1"/>
  <c r="T4708" i="5" s="1"/>
  <c r="T4709" i="5" a="1"/>
  <c r="T4709" i="5" s="1"/>
  <c r="T4710" i="5" a="1"/>
  <c r="T4710" i="5"/>
  <c r="T4711" i="5" a="1"/>
  <c r="T4711" i="5" s="1"/>
  <c r="T4712" i="5" a="1"/>
  <c r="T4712" i="5" s="1"/>
  <c r="T4713" i="5" a="1"/>
  <c r="T4713" i="5" s="1"/>
  <c r="T4714" i="5" a="1"/>
  <c r="T4714" i="5" s="1"/>
  <c r="T4715" i="5" a="1"/>
  <c r="T4715" i="5" s="1"/>
  <c r="T4716" i="5" a="1"/>
  <c r="T4716" i="5"/>
  <c r="T4717" i="5" a="1"/>
  <c r="T4717" i="5" s="1"/>
  <c r="T4718" i="5" a="1"/>
  <c r="T4718" i="5" s="1"/>
  <c r="T4719" i="5" a="1"/>
  <c r="T4719" i="5" s="1"/>
  <c r="T4720" i="5" a="1"/>
  <c r="T4720" i="5" s="1"/>
  <c r="T4721" i="5" a="1"/>
  <c r="T4721" i="5" s="1"/>
  <c r="T4722" i="5" a="1"/>
  <c r="T4722" i="5"/>
  <c r="T4723" i="5" a="1"/>
  <c r="T4723" i="5" s="1"/>
  <c r="T4724" i="5" a="1"/>
  <c r="T4724" i="5" s="1"/>
  <c r="T4725" i="5" a="1"/>
  <c r="T4725" i="5" s="1"/>
  <c r="T4726" i="5" a="1"/>
  <c r="T4726" i="5" s="1"/>
  <c r="T4727" i="5" a="1"/>
  <c r="T4727" i="5" s="1"/>
  <c r="T4728" i="5" a="1"/>
  <c r="T4728" i="5" s="1"/>
  <c r="T4729" i="5" a="1"/>
  <c r="T4729" i="5" s="1"/>
  <c r="T4730" i="5" a="1"/>
  <c r="T4730" i="5" s="1"/>
  <c r="T4731" i="5" a="1"/>
  <c r="T4731" i="5" s="1"/>
  <c r="T4732" i="5" a="1"/>
  <c r="T4732" i="5" s="1"/>
  <c r="T4733" i="5" a="1"/>
  <c r="T4733" i="5" s="1"/>
  <c r="T4734" i="5" a="1"/>
  <c r="T4734" i="5"/>
  <c r="T4735" i="5" a="1"/>
  <c r="T4735" i="5" s="1"/>
  <c r="T4736" i="5" a="1"/>
  <c r="T4736" i="5" s="1"/>
  <c r="T4737" i="5" a="1"/>
  <c r="T4737" i="5" s="1"/>
  <c r="T4738" i="5" a="1"/>
  <c r="T4738" i="5" s="1"/>
  <c r="T4739" i="5" a="1"/>
  <c r="T4739" i="5" s="1"/>
  <c r="T4740" i="5" a="1"/>
  <c r="T4740" i="5"/>
  <c r="T4741" i="5" a="1"/>
  <c r="T4741" i="5" s="1"/>
  <c r="T4742" i="5" a="1"/>
  <c r="T4742" i="5" s="1"/>
  <c r="T4743" i="5" a="1"/>
  <c r="T4743" i="5" s="1"/>
  <c r="T4744" i="5" a="1"/>
  <c r="T4744" i="5" s="1"/>
  <c r="T4745" i="5" a="1"/>
  <c r="T4745" i="5" s="1"/>
  <c r="T4746" i="5" a="1"/>
  <c r="T4746" i="5"/>
  <c r="T4747" i="5" a="1"/>
  <c r="T4747" i="5" s="1"/>
  <c r="T4748" i="5" a="1"/>
  <c r="T4748" i="5" s="1"/>
  <c r="T4749" i="5" a="1"/>
  <c r="T4749" i="5" s="1"/>
  <c r="T4750" i="5" a="1"/>
  <c r="T4750" i="5" s="1"/>
  <c r="T4751" i="5" a="1"/>
  <c r="T4751" i="5" s="1"/>
  <c r="T4752" i="5" a="1"/>
  <c r="T4752" i="5" s="1"/>
  <c r="T4753" i="5" a="1"/>
  <c r="T4753" i="5" s="1"/>
  <c r="T4754" i="5" a="1"/>
  <c r="T4754" i="5" s="1"/>
  <c r="T4755" i="5" a="1"/>
  <c r="T4755" i="5" s="1"/>
  <c r="T4756" i="5" a="1"/>
  <c r="T4756" i="5" s="1"/>
  <c r="T4757" i="5" a="1"/>
  <c r="T4757" i="5" s="1"/>
  <c r="T4758" i="5" a="1"/>
  <c r="T4758" i="5" s="1"/>
  <c r="T4759" i="5" a="1"/>
  <c r="T4759" i="5" s="1"/>
  <c r="T4760" i="5" a="1"/>
  <c r="T4760" i="5" s="1"/>
  <c r="T4761" i="5" a="1"/>
  <c r="T4761" i="5" s="1"/>
  <c r="T4762" i="5" a="1"/>
  <c r="T4762" i="5" s="1"/>
  <c r="T4763" i="5" a="1"/>
  <c r="T4763" i="5" s="1"/>
  <c r="T4764" i="5" a="1"/>
  <c r="T4764" i="5" s="1"/>
  <c r="T4765" i="5" a="1"/>
  <c r="T4765" i="5" s="1"/>
  <c r="T4766" i="5" a="1"/>
  <c r="T4766" i="5" s="1"/>
  <c r="T4767" i="5" a="1"/>
  <c r="T4767" i="5" s="1"/>
  <c r="T4768" i="5" a="1"/>
  <c r="T4768" i="5" s="1"/>
  <c r="T4769" i="5" a="1"/>
  <c r="T4769" i="5" s="1"/>
  <c r="T4770" i="5" a="1"/>
  <c r="T4770" i="5" s="1"/>
  <c r="T4771" i="5" a="1"/>
  <c r="T4771" i="5" s="1"/>
  <c r="T4772" i="5" a="1"/>
  <c r="T4772" i="5" s="1"/>
  <c r="T4773" i="5" a="1"/>
  <c r="T4773" i="5" s="1"/>
  <c r="T4774" i="5" a="1"/>
  <c r="T4774" i="5" s="1"/>
  <c r="T4775" i="5" a="1"/>
  <c r="T4775" i="5" s="1"/>
  <c r="T4776" i="5" a="1"/>
  <c r="T4776" i="5"/>
  <c r="T4777" i="5" a="1"/>
  <c r="T4777" i="5" s="1"/>
  <c r="T4778" i="5" a="1"/>
  <c r="T4778" i="5" s="1"/>
  <c r="T4779" i="5" a="1"/>
  <c r="T4779" i="5" s="1"/>
  <c r="T4780" i="5" a="1"/>
  <c r="T4780" i="5" s="1"/>
  <c r="T4781" i="5" a="1"/>
  <c r="T4781" i="5" s="1"/>
  <c r="I3" i="4"/>
  <c r="S1514" i="5" s="1"/>
  <c r="H3" i="4"/>
  <c r="R3038" i="5" s="1"/>
  <c r="G3" i="4"/>
  <c r="Q3259" i="5" s="1"/>
  <c r="F3" i="4"/>
  <c r="P4474" i="5" s="1"/>
  <c r="E3" i="4"/>
  <c r="S4768" i="5" l="1"/>
  <c r="S4751" i="5"/>
  <c r="S4732" i="5"/>
  <c r="S4715" i="5"/>
  <c r="S4696" i="5"/>
  <c r="S4679" i="5"/>
  <c r="S4660" i="5"/>
  <c r="S4643" i="5"/>
  <c r="S4624" i="5"/>
  <c r="S4607" i="5"/>
  <c r="S4587" i="5"/>
  <c r="S4567" i="5"/>
  <c r="S4546" i="5"/>
  <c r="S4524" i="5"/>
  <c r="S4500" i="5"/>
  <c r="S4476" i="5"/>
  <c r="S4452" i="5"/>
  <c r="S4428" i="5"/>
  <c r="S4404" i="5"/>
  <c r="S4380" i="5"/>
  <c r="S4356" i="5"/>
  <c r="S4332" i="5"/>
  <c r="S4308" i="5"/>
  <c r="S4284" i="5"/>
  <c r="S4260" i="5"/>
  <c r="S4236" i="5"/>
  <c r="S4212" i="5"/>
  <c r="S4188" i="5"/>
  <c r="S4164" i="5"/>
  <c r="S4140" i="5"/>
  <c r="S4116" i="5"/>
  <c r="S4092" i="5"/>
  <c r="S4068" i="5"/>
  <c r="S4044" i="5"/>
  <c r="S4020" i="5"/>
  <c r="S3996" i="5"/>
  <c r="S3972" i="5"/>
  <c r="S3948" i="5"/>
  <c r="S3924" i="5"/>
  <c r="S3900" i="5"/>
  <c r="S3876" i="5"/>
  <c r="S3815" i="5"/>
  <c r="S3743" i="5"/>
  <c r="S3672" i="5"/>
  <c r="S3600" i="5"/>
  <c r="S3525" i="5"/>
  <c r="S3446" i="5"/>
  <c r="S3368" i="5"/>
  <c r="S3278" i="5"/>
  <c r="S3170" i="5"/>
  <c r="S3062" i="5"/>
  <c r="S2920" i="5"/>
  <c r="S2775" i="5"/>
  <c r="S2559" i="5"/>
  <c r="S4766" i="5"/>
  <c r="S4748" i="5"/>
  <c r="S4730" i="5"/>
  <c r="S4712" i="5"/>
  <c r="S4694" i="5"/>
  <c r="S4676" i="5"/>
  <c r="S4658" i="5"/>
  <c r="S4640" i="5"/>
  <c r="S4622" i="5"/>
  <c r="S4604" i="5"/>
  <c r="S4583" i="5"/>
  <c r="S4563" i="5"/>
  <c r="S4543" i="5"/>
  <c r="S4522" i="5"/>
  <c r="S4498" i="5"/>
  <c r="S4474" i="5"/>
  <c r="S4450" i="5"/>
  <c r="S4426" i="5"/>
  <c r="S4402" i="5"/>
  <c r="S4378" i="5"/>
  <c r="S4354" i="5"/>
  <c r="S4330" i="5"/>
  <c r="S4306" i="5"/>
  <c r="S4282" i="5"/>
  <c r="S4258" i="5"/>
  <c r="S4234" i="5"/>
  <c r="S4210" i="5"/>
  <c r="S4186" i="5"/>
  <c r="S4162" i="5"/>
  <c r="S4138" i="5"/>
  <c r="S4114" i="5"/>
  <c r="S4090" i="5"/>
  <c r="S4066" i="5"/>
  <c r="S4042" i="5"/>
  <c r="S4018" i="5"/>
  <c r="S3994" i="5"/>
  <c r="S3970" i="5"/>
  <c r="S3946" i="5"/>
  <c r="S3922" i="5"/>
  <c r="S3898" i="5"/>
  <c r="S3867" i="5"/>
  <c r="S3803" i="5"/>
  <c r="S3731" i="5"/>
  <c r="S3660" i="5"/>
  <c r="S3588" i="5"/>
  <c r="S3512" i="5"/>
  <c r="S3433" i="5"/>
  <c r="S3355" i="5"/>
  <c r="S3260" i="5"/>
  <c r="S3152" i="5"/>
  <c r="S3040" i="5"/>
  <c r="S2896" i="5"/>
  <c r="S2743" i="5"/>
  <c r="S2511" i="5"/>
  <c r="S4764" i="5"/>
  <c r="S4747" i="5"/>
  <c r="S4728" i="5"/>
  <c r="S4711" i="5"/>
  <c r="S4692" i="5"/>
  <c r="S4675" i="5"/>
  <c r="S4656" i="5"/>
  <c r="S4639" i="5"/>
  <c r="S4620" i="5"/>
  <c r="S4603" i="5"/>
  <c r="S4582" i="5"/>
  <c r="S4560" i="5"/>
  <c r="S4540" i="5"/>
  <c r="S4519" i="5"/>
  <c r="S4495" i="5"/>
  <c r="S4471" i="5"/>
  <c r="S4447" i="5"/>
  <c r="S4423" i="5"/>
  <c r="S4399" i="5"/>
  <c r="S4375" i="5"/>
  <c r="S4351" i="5"/>
  <c r="S4327" i="5"/>
  <c r="S4303" i="5"/>
  <c r="S4279" i="5"/>
  <c r="S4255" i="5"/>
  <c r="S4231" i="5"/>
  <c r="S4207" i="5"/>
  <c r="S4183" i="5"/>
  <c r="S4159" i="5"/>
  <c r="S4135" i="5"/>
  <c r="S4111" i="5"/>
  <c r="S4087" i="5"/>
  <c r="S4063" i="5"/>
  <c r="S4039" i="5"/>
  <c r="S4015" i="5"/>
  <c r="S3991" i="5"/>
  <c r="S3967" i="5"/>
  <c r="S3943" i="5"/>
  <c r="S3919" i="5"/>
  <c r="S3895" i="5"/>
  <c r="S3864" i="5"/>
  <c r="S3792" i="5"/>
  <c r="S3720" i="5"/>
  <c r="S3659" i="5"/>
  <c r="S3587" i="5"/>
  <c r="S3511" i="5"/>
  <c r="S3432" i="5"/>
  <c r="S3354" i="5"/>
  <c r="S3259" i="5"/>
  <c r="S3151" i="5"/>
  <c r="S3039" i="5"/>
  <c r="S2895" i="5"/>
  <c r="S2742" i="5"/>
  <c r="S2508" i="5"/>
  <c r="S4750" i="5"/>
  <c r="S4659" i="5"/>
  <c r="S4584" i="5"/>
  <c r="S4451" i="5"/>
  <c r="S4331" i="5"/>
  <c r="S4211" i="5"/>
  <c r="S4043" i="5"/>
  <c r="S3804" i="5"/>
  <c r="S3060" i="5"/>
  <c r="S4727" i="5"/>
  <c r="S4708" i="5"/>
  <c r="S4691" i="5"/>
  <c r="S4655" i="5"/>
  <c r="S4636" i="5"/>
  <c r="S4619" i="5"/>
  <c r="S4600" i="5"/>
  <c r="S4580" i="5"/>
  <c r="S4559" i="5"/>
  <c r="S4539" i="5"/>
  <c r="S4516" i="5"/>
  <c r="S4492" i="5"/>
  <c r="S4468" i="5"/>
  <c r="S4444" i="5"/>
  <c r="S4420" i="5"/>
  <c r="S4396" i="5"/>
  <c r="S4372" i="5"/>
  <c r="S4348" i="5"/>
  <c r="S4324" i="5"/>
  <c r="S4300" i="5"/>
  <c r="S4276" i="5"/>
  <c r="S4252" i="5"/>
  <c r="S4228" i="5"/>
  <c r="S4204" i="5"/>
  <c r="S4180" i="5"/>
  <c r="S4156" i="5"/>
  <c r="S4132" i="5"/>
  <c r="S4108" i="5"/>
  <c r="S4084" i="5"/>
  <c r="S4060" i="5"/>
  <c r="S4036" i="5"/>
  <c r="S4012" i="5"/>
  <c r="S3988" i="5"/>
  <c r="S3964" i="5"/>
  <c r="S3940" i="5"/>
  <c r="S3916" i="5"/>
  <c r="S3892" i="5"/>
  <c r="S3863" i="5"/>
  <c r="S3791" i="5"/>
  <c r="S3719" i="5"/>
  <c r="S3648" i="5"/>
  <c r="S3576" i="5"/>
  <c r="S3499" i="5"/>
  <c r="S3420" i="5"/>
  <c r="S3342" i="5"/>
  <c r="S3242" i="5"/>
  <c r="S3134" i="5"/>
  <c r="S3016" i="5"/>
  <c r="S2872" i="5"/>
  <c r="S2711" i="5"/>
  <c r="S2454" i="5"/>
  <c r="S4767" i="5"/>
  <c r="S4523" i="5"/>
  <c r="S4283" i="5"/>
  <c r="S3971" i="5"/>
  <c r="S2774" i="5"/>
  <c r="S4763" i="5"/>
  <c r="S4672" i="5"/>
  <c r="S4779" i="5"/>
  <c r="S4762" i="5"/>
  <c r="S4743" i="5"/>
  <c r="S4726" i="5"/>
  <c r="S4707" i="5"/>
  <c r="S4690" i="5"/>
  <c r="S4671" i="5"/>
  <c r="S4654" i="5"/>
  <c r="S4635" i="5"/>
  <c r="S4618" i="5"/>
  <c r="S4599" i="5"/>
  <c r="S4579" i="5"/>
  <c r="S4558" i="5"/>
  <c r="S4536" i="5"/>
  <c r="S4515" i="5"/>
  <c r="S4491" i="5"/>
  <c r="S4467" i="5"/>
  <c r="S4443" i="5"/>
  <c r="S4419" i="5"/>
  <c r="S4395" i="5"/>
  <c r="S4371" i="5"/>
  <c r="S4347" i="5"/>
  <c r="S4323" i="5"/>
  <c r="S4299" i="5"/>
  <c r="S4275" i="5"/>
  <c r="S4251" i="5"/>
  <c r="S4227" i="5"/>
  <c r="S4203" i="5"/>
  <c r="S4179" i="5"/>
  <c r="S4155" i="5"/>
  <c r="S4131" i="5"/>
  <c r="S4107" i="5"/>
  <c r="S4083" i="5"/>
  <c r="S4059" i="5"/>
  <c r="S4035" i="5"/>
  <c r="S4011" i="5"/>
  <c r="S3987" i="5"/>
  <c r="S3963" i="5"/>
  <c r="S3939" i="5"/>
  <c r="S3915" i="5"/>
  <c r="S3891" i="5"/>
  <c r="S3852" i="5"/>
  <c r="S3780" i="5"/>
  <c r="S3715" i="5"/>
  <c r="S3647" i="5"/>
  <c r="S3575" i="5"/>
  <c r="S3498" i="5"/>
  <c r="S3419" i="5"/>
  <c r="S3340" i="5"/>
  <c r="S3240" i="5"/>
  <c r="S3132" i="5"/>
  <c r="S3015" i="5"/>
  <c r="S2871" i="5"/>
  <c r="S2709" i="5"/>
  <c r="S2431" i="5"/>
  <c r="S4695" i="5"/>
  <c r="S4544" i="5"/>
  <c r="S4379" i="5"/>
  <c r="S4163" i="5"/>
  <c r="S3923" i="5"/>
  <c r="S2919" i="5"/>
  <c r="S4780" i="5"/>
  <c r="S4760" i="5"/>
  <c r="S4742" i="5"/>
  <c r="S4724" i="5"/>
  <c r="S4706" i="5"/>
  <c r="S4688" i="5"/>
  <c r="S4670" i="5"/>
  <c r="S4652" i="5"/>
  <c r="S4634" i="5"/>
  <c r="S4616" i="5"/>
  <c r="S4596" i="5"/>
  <c r="S4576" i="5"/>
  <c r="S4556" i="5"/>
  <c r="S4535" i="5"/>
  <c r="S4512" i="5"/>
  <c r="S4488" i="5"/>
  <c r="S4464" i="5"/>
  <c r="S4440" i="5"/>
  <c r="S4416" i="5"/>
  <c r="S4392" i="5"/>
  <c r="S4368" i="5"/>
  <c r="S4344" i="5"/>
  <c r="S4320" i="5"/>
  <c r="S4296" i="5"/>
  <c r="S4272" i="5"/>
  <c r="S4248" i="5"/>
  <c r="S4224" i="5"/>
  <c r="S4200" i="5"/>
  <c r="S4176" i="5"/>
  <c r="S4152" i="5"/>
  <c r="S4128" i="5"/>
  <c r="S4104" i="5"/>
  <c r="S4080" i="5"/>
  <c r="S4056" i="5"/>
  <c r="S4032" i="5"/>
  <c r="S4008" i="5"/>
  <c r="S3984" i="5"/>
  <c r="S3960" i="5"/>
  <c r="S3936" i="5"/>
  <c r="S3912" i="5"/>
  <c r="S3888" i="5"/>
  <c r="S3851" i="5"/>
  <c r="S3779" i="5"/>
  <c r="S3708" i="5"/>
  <c r="S3636" i="5"/>
  <c r="S3564" i="5"/>
  <c r="S3486" i="5"/>
  <c r="S3407" i="5"/>
  <c r="S3328" i="5"/>
  <c r="S3224" i="5"/>
  <c r="S3116" i="5"/>
  <c r="S2992" i="5"/>
  <c r="S2848" i="5"/>
  <c r="S2676" i="5"/>
  <c r="S2310" i="5"/>
  <c r="S4623" i="5"/>
  <c r="S4427" i="5"/>
  <c r="S4235" i="5"/>
  <c r="S4091" i="5"/>
  <c r="S3899" i="5"/>
  <c r="S3168" i="5"/>
  <c r="S4744" i="5"/>
  <c r="S4778" i="5"/>
  <c r="S4776" i="5"/>
  <c r="S4759" i="5"/>
  <c r="S4740" i="5"/>
  <c r="S4723" i="5"/>
  <c r="S4704" i="5"/>
  <c r="S4687" i="5"/>
  <c r="S4668" i="5"/>
  <c r="S4651" i="5"/>
  <c r="S4632" i="5"/>
  <c r="S4615" i="5"/>
  <c r="S4595" i="5"/>
  <c r="S4575" i="5"/>
  <c r="S4555" i="5"/>
  <c r="S4534" i="5"/>
  <c r="S4511" i="5"/>
  <c r="S4487" i="5"/>
  <c r="S4463" i="5"/>
  <c r="S4439" i="5"/>
  <c r="S4415" i="5"/>
  <c r="S4391" i="5"/>
  <c r="S4367" i="5"/>
  <c r="S4343" i="5"/>
  <c r="S4319" i="5"/>
  <c r="S4295" i="5"/>
  <c r="S4271" i="5"/>
  <c r="S4247" i="5"/>
  <c r="S4223" i="5"/>
  <c r="S4199" i="5"/>
  <c r="S4175" i="5"/>
  <c r="S4151" i="5"/>
  <c r="S4127" i="5"/>
  <c r="S4103" i="5"/>
  <c r="S4079" i="5"/>
  <c r="S4055" i="5"/>
  <c r="S4031" i="5"/>
  <c r="S4007" i="5"/>
  <c r="S3983" i="5"/>
  <c r="S3959" i="5"/>
  <c r="S3935" i="5"/>
  <c r="S3911" i="5"/>
  <c r="S3887" i="5"/>
  <c r="S3840" i="5"/>
  <c r="S3768" i="5"/>
  <c r="S3707" i="5"/>
  <c r="S3635" i="5"/>
  <c r="S3563" i="5"/>
  <c r="S3484" i="5"/>
  <c r="S3406" i="5"/>
  <c r="S3327" i="5"/>
  <c r="S3223" i="5"/>
  <c r="S3115" i="5"/>
  <c r="S2991" i="5"/>
  <c r="S2847" i="5"/>
  <c r="S2675" i="5"/>
  <c r="S2287" i="5"/>
  <c r="S4678" i="5"/>
  <c r="S4499" i="5"/>
  <c r="S4307" i="5"/>
  <c r="S4115" i="5"/>
  <c r="S4019" i="5"/>
  <c r="S3875" i="5"/>
  <c r="S3671" i="5"/>
  <c r="S3599" i="5"/>
  <c r="S3524" i="5"/>
  <c r="S3445" i="5"/>
  <c r="S3367" i="5"/>
  <c r="S4756" i="5"/>
  <c r="S4739" i="5"/>
  <c r="S4720" i="5"/>
  <c r="S4703" i="5"/>
  <c r="S4684" i="5"/>
  <c r="S4667" i="5"/>
  <c r="S4648" i="5"/>
  <c r="S4631" i="5"/>
  <c r="S4612" i="5"/>
  <c r="S4594" i="5"/>
  <c r="S4572" i="5"/>
  <c r="S4552" i="5"/>
  <c r="S4532" i="5"/>
  <c r="S4510" i="5"/>
  <c r="S4486" i="5"/>
  <c r="S4462" i="5"/>
  <c r="S4438" i="5"/>
  <c r="S4414" i="5"/>
  <c r="S4390" i="5"/>
  <c r="S4366" i="5"/>
  <c r="S4342" i="5"/>
  <c r="S4318" i="5"/>
  <c r="S4294" i="5"/>
  <c r="S4270" i="5"/>
  <c r="S4246" i="5"/>
  <c r="S4222" i="5"/>
  <c r="S4198" i="5"/>
  <c r="S4174" i="5"/>
  <c r="S4150" i="5"/>
  <c r="S4126" i="5"/>
  <c r="S4102" i="5"/>
  <c r="S4078" i="5"/>
  <c r="S4054" i="5"/>
  <c r="S4030" i="5"/>
  <c r="S4006" i="5"/>
  <c r="S3982" i="5"/>
  <c r="S3958" i="5"/>
  <c r="S3934" i="5"/>
  <c r="S3910" i="5"/>
  <c r="S3886" i="5"/>
  <c r="S3839" i="5"/>
  <c r="S3767" i="5"/>
  <c r="S3696" i="5"/>
  <c r="S3624" i="5"/>
  <c r="S3551" i="5"/>
  <c r="S3472" i="5"/>
  <c r="S3394" i="5"/>
  <c r="S3314" i="5"/>
  <c r="S3206" i="5"/>
  <c r="S3098" i="5"/>
  <c r="S2968" i="5"/>
  <c r="S2824" i="5"/>
  <c r="S2640" i="5"/>
  <c r="S2133" i="5"/>
  <c r="S4714" i="5"/>
  <c r="S4564" i="5"/>
  <c r="S4403" i="5"/>
  <c r="S4187" i="5"/>
  <c r="S3995" i="5"/>
  <c r="S2556" i="5"/>
  <c r="S4775" i="5"/>
  <c r="S4774" i="5"/>
  <c r="S4755" i="5"/>
  <c r="S4738" i="5"/>
  <c r="S4719" i="5"/>
  <c r="S4702" i="5"/>
  <c r="S4683" i="5"/>
  <c r="S4666" i="5"/>
  <c r="S4647" i="5"/>
  <c r="S4630" i="5"/>
  <c r="S4611" i="5"/>
  <c r="S4592" i="5"/>
  <c r="S4571" i="5"/>
  <c r="S4551" i="5"/>
  <c r="S4531" i="5"/>
  <c r="S4507" i="5"/>
  <c r="S4483" i="5"/>
  <c r="S4459" i="5"/>
  <c r="S4435" i="5"/>
  <c r="S4411" i="5"/>
  <c r="S4387" i="5"/>
  <c r="S4363" i="5"/>
  <c r="S4339" i="5"/>
  <c r="S4315" i="5"/>
  <c r="S4291" i="5"/>
  <c r="S4267" i="5"/>
  <c r="S4243" i="5"/>
  <c r="S4219" i="5"/>
  <c r="S4195" i="5"/>
  <c r="S4171" i="5"/>
  <c r="S4147" i="5"/>
  <c r="S4123" i="5"/>
  <c r="S4099" i="5"/>
  <c r="S4075" i="5"/>
  <c r="S4051" i="5"/>
  <c r="S4027" i="5"/>
  <c r="S4003" i="5"/>
  <c r="S3979" i="5"/>
  <c r="S3955" i="5"/>
  <c r="S3931" i="5"/>
  <c r="S3907" i="5"/>
  <c r="S3883" i="5"/>
  <c r="S3828" i="5"/>
  <c r="S3756" i="5"/>
  <c r="S3695" i="5"/>
  <c r="S3623" i="5"/>
  <c r="S3550" i="5"/>
  <c r="S3471" i="5"/>
  <c r="S3393" i="5"/>
  <c r="S3312" i="5"/>
  <c r="S3204" i="5"/>
  <c r="S3096" i="5"/>
  <c r="S2967" i="5"/>
  <c r="S2823" i="5"/>
  <c r="S2639" i="5"/>
  <c r="S2082" i="5"/>
  <c r="S4731" i="5"/>
  <c r="S4642" i="5"/>
  <c r="S4606" i="5"/>
  <c r="S4475" i="5"/>
  <c r="S4355" i="5"/>
  <c r="S4259" i="5"/>
  <c r="S4139" i="5"/>
  <c r="S4067" i="5"/>
  <c r="S3947" i="5"/>
  <c r="S3732" i="5"/>
  <c r="S3276" i="5"/>
  <c r="S4772" i="5"/>
  <c r="S4754" i="5"/>
  <c r="S4736" i="5"/>
  <c r="S4718" i="5"/>
  <c r="S4700" i="5"/>
  <c r="S4682" i="5"/>
  <c r="S4664" i="5"/>
  <c r="S4646" i="5"/>
  <c r="S4628" i="5"/>
  <c r="S4610" i="5"/>
  <c r="S4591" i="5"/>
  <c r="S4570" i="5"/>
  <c r="S4548" i="5"/>
  <c r="S4528" i="5"/>
  <c r="S4504" i="5"/>
  <c r="S4480" i="5"/>
  <c r="S4456" i="5"/>
  <c r="S4432" i="5"/>
  <c r="S4408" i="5"/>
  <c r="S4384" i="5"/>
  <c r="S4360" i="5"/>
  <c r="S4336" i="5"/>
  <c r="S4312" i="5"/>
  <c r="S4288" i="5"/>
  <c r="S4264" i="5"/>
  <c r="S4240" i="5"/>
  <c r="S4216" i="5"/>
  <c r="S4192" i="5"/>
  <c r="S4168" i="5"/>
  <c r="S4144" i="5"/>
  <c r="S4120" i="5"/>
  <c r="S4096" i="5"/>
  <c r="S4072" i="5"/>
  <c r="S4048" i="5"/>
  <c r="S4024" i="5"/>
  <c r="S4000" i="5"/>
  <c r="S3976" i="5"/>
  <c r="S3952" i="5"/>
  <c r="S3928" i="5"/>
  <c r="S3904" i="5"/>
  <c r="S3880" i="5"/>
  <c r="S3827" i="5"/>
  <c r="S3755" i="5"/>
  <c r="S3684" i="5"/>
  <c r="S3612" i="5"/>
  <c r="S3538" i="5"/>
  <c r="S3459" i="5"/>
  <c r="S3381" i="5"/>
  <c r="S3296" i="5"/>
  <c r="S3188" i="5"/>
  <c r="S3080" i="5"/>
  <c r="S2944" i="5"/>
  <c r="S2800" i="5"/>
  <c r="S2604" i="5"/>
  <c r="S1800" i="5"/>
  <c r="S4771" i="5"/>
  <c r="S4752" i="5"/>
  <c r="S4735" i="5"/>
  <c r="S4716" i="5"/>
  <c r="S4699" i="5"/>
  <c r="S4680" i="5"/>
  <c r="S4663" i="5"/>
  <c r="S4644" i="5"/>
  <c r="S4627" i="5"/>
  <c r="S4608" i="5"/>
  <c r="S4588" i="5"/>
  <c r="S4568" i="5"/>
  <c r="S4547" i="5"/>
  <c r="S4527" i="5"/>
  <c r="S4503" i="5"/>
  <c r="S4479" i="5"/>
  <c r="S4455" i="5"/>
  <c r="S4431" i="5"/>
  <c r="S4407" i="5"/>
  <c r="S4383" i="5"/>
  <c r="S4359" i="5"/>
  <c r="S4335" i="5"/>
  <c r="S4311" i="5"/>
  <c r="S4287" i="5"/>
  <c r="S4263" i="5"/>
  <c r="S4239" i="5"/>
  <c r="S4215" i="5"/>
  <c r="S4191" i="5"/>
  <c r="S4167" i="5"/>
  <c r="S4143" i="5"/>
  <c r="S4119" i="5"/>
  <c r="S4095" i="5"/>
  <c r="S4071" i="5"/>
  <c r="S4047" i="5"/>
  <c r="S4023" i="5"/>
  <c r="S3999" i="5"/>
  <c r="S3975" i="5"/>
  <c r="S3951" i="5"/>
  <c r="S3927" i="5"/>
  <c r="S3903" i="5"/>
  <c r="S3879" i="5"/>
  <c r="S3816" i="5"/>
  <c r="S3744" i="5"/>
  <c r="S3683" i="5"/>
  <c r="S3611" i="5"/>
  <c r="S3537" i="5"/>
  <c r="S3458" i="5"/>
  <c r="S3380" i="5"/>
  <c r="S3295" i="5"/>
  <c r="S3187" i="5"/>
  <c r="S3079" i="5"/>
  <c r="S2943" i="5"/>
  <c r="S2799" i="5"/>
  <c r="S2603" i="5"/>
  <c r="S1739" i="5"/>
  <c r="S4598" i="5"/>
  <c r="S4574" i="5"/>
  <c r="S4562" i="5"/>
  <c r="S4538" i="5"/>
  <c r="S4514" i="5"/>
  <c r="S4502" i="5"/>
  <c r="S4478" i="5"/>
  <c r="S4454" i="5"/>
  <c r="S4430" i="5"/>
  <c r="S4406" i="5"/>
  <c r="S4370" i="5"/>
  <c r="S4238" i="5"/>
  <c r="S4777" i="5"/>
  <c r="S4765" i="5"/>
  <c r="S4753" i="5"/>
  <c r="S4741" i="5"/>
  <c r="S4729" i="5"/>
  <c r="S4717" i="5"/>
  <c r="S4705" i="5"/>
  <c r="S4693" i="5"/>
  <c r="S4681" i="5"/>
  <c r="S4669" i="5"/>
  <c r="S4657" i="5"/>
  <c r="S4645" i="5"/>
  <c r="S4633" i="5"/>
  <c r="S4621" i="5"/>
  <c r="S4609" i="5"/>
  <c r="S4597" i="5"/>
  <c r="S4585" i="5"/>
  <c r="S4573" i="5"/>
  <c r="S4561" i="5"/>
  <c r="S4549" i="5"/>
  <c r="S4537" i="5"/>
  <c r="S4525" i="5"/>
  <c r="S4513" i="5"/>
  <c r="S4501" i="5"/>
  <c r="S4489" i="5"/>
  <c r="S4477" i="5"/>
  <c r="S4465" i="5"/>
  <c r="S4453" i="5"/>
  <c r="S4441" i="5"/>
  <c r="S4429" i="5"/>
  <c r="S4417" i="5"/>
  <c r="S4405" i="5"/>
  <c r="S4393" i="5"/>
  <c r="S4381" i="5"/>
  <c r="S4369" i="5"/>
  <c r="S4357" i="5"/>
  <c r="S4345" i="5"/>
  <c r="S4333" i="5"/>
  <c r="S4321" i="5"/>
  <c r="S4309" i="5"/>
  <c r="S4297" i="5"/>
  <c r="S4285" i="5"/>
  <c r="S4273" i="5"/>
  <c r="S4261" i="5"/>
  <c r="S4249" i="5"/>
  <c r="S4237" i="5"/>
  <c r="S4225" i="5"/>
  <c r="S4213" i="5"/>
  <c r="S4201" i="5"/>
  <c r="S4189" i="5"/>
  <c r="S4177" i="5"/>
  <c r="S4165" i="5"/>
  <c r="S4153" i="5"/>
  <c r="S4141" i="5"/>
  <c r="S4129" i="5"/>
  <c r="S4117" i="5"/>
  <c r="S4105" i="5"/>
  <c r="S4093" i="5"/>
  <c r="S4081" i="5"/>
  <c r="S4069" i="5"/>
  <c r="S4057" i="5"/>
  <c r="S4045" i="5"/>
  <c r="S4033" i="5"/>
  <c r="S4021" i="5"/>
  <c r="S4009" i="5"/>
  <c r="S3997" i="5"/>
  <c r="S3985" i="5"/>
  <c r="S3973" i="5"/>
  <c r="S3961" i="5"/>
  <c r="S3949" i="5"/>
  <c r="S3937" i="5"/>
  <c r="S3925" i="5"/>
  <c r="S3913" i="5"/>
  <c r="S3901" i="5"/>
  <c r="S3889" i="5"/>
  <c r="S3877" i="5"/>
  <c r="S3865" i="5"/>
  <c r="S3853" i="5"/>
  <c r="S3841" i="5"/>
  <c r="S3829" i="5"/>
  <c r="S3817" i="5"/>
  <c r="S3805" i="5"/>
  <c r="S3793" i="5"/>
  <c r="S3781" i="5"/>
  <c r="S3769" i="5"/>
  <c r="S3757" i="5"/>
  <c r="S3745" i="5"/>
  <c r="S3733" i="5"/>
  <c r="S3721" i="5"/>
  <c r="S3709" i="5"/>
  <c r="S3697" i="5"/>
  <c r="S3685" i="5"/>
  <c r="S3673" i="5"/>
  <c r="S3661" i="5"/>
  <c r="S3649" i="5"/>
  <c r="S3637" i="5"/>
  <c r="S3625" i="5"/>
  <c r="S3613" i="5"/>
  <c r="S3601" i="5"/>
  <c r="S3589" i="5"/>
  <c r="S3577" i="5"/>
  <c r="S3565" i="5"/>
  <c r="S3552" i="5"/>
  <c r="S3539" i="5"/>
  <c r="S3526" i="5"/>
  <c r="S3513" i="5"/>
  <c r="S3500" i="5"/>
  <c r="S3487" i="5"/>
  <c r="S3474" i="5"/>
  <c r="S3460" i="5"/>
  <c r="S3447" i="5"/>
  <c r="S3434" i="5"/>
  <c r="S3421" i="5"/>
  <c r="S3408" i="5"/>
  <c r="S3395" i="5"/>
  <c r="S3382" i="5"/>
  <c r="S3369" i="5"/>
  <c r="S3356" i="5"/>
  <c r="S3343" i="5"/>
  <c r="S3330" i="5"/>
  <c r="S3315" i="5"/>
  <c r="S3298" i="5"/>
  <c r="S3279" i="5"/>
  <c r="S3262" i="5"/>
  <c r="S3243" i="5"/>
  <c r="S3226" i="5"/>
  <c r="S3207" i="5"/>
  <c r="S3190" i="5"/>
  <c r="S3171" i="5"/>
  <c r="S3154" i="5"/>
  <c r="S3135" i="5"/>
  <c r="S3118" i="5"/>
  <c r="S3099" i="5"/>
  <c r="S3082" i="5"/>
  <c r="S3063" i="5"/>
  <c r="S3043" i="5"/>
  <c r="S3019" i="5"/>
  <c r="S2995" i="5"/>
  <c r="S2971" i="5"/>
  <c r="S2947" i="5"/>
  <c r="S2923" i="5"/>
  <c r="S2899" i="5"/>
  <c r="S2875" i="5"/>
  <c r="S2851" i="5"/>
  <c r="S2827" i="5"/>
  <c r="S2803" i="5"/>
  <c r="S2778" i="5"/>
  <c r="S2747" i="5"/>
  <c r="S2715" i="5"/>
  <c r="S2682" i="5"/>
  <c r="S2646" i="5"/>
  <c r="S2610" i="5"/>
  <c r="S2564" i="5"/>
  <c r="S2516" i="5"/>
  <c r="S2455" i="5"/>
  <c r="S2311" i="5"/>
  <c r="S2135" i="5"/>
  <c r="S1802" i="5"/>
  <c r="S3874" i="5"/>
  <c r="S3862" i="5"/>
  <c r="S3850" i="5"/>
  <c r="S3838" i="5"/>
  <c r="S3826" i="5"/>
  <c r="S3814" i="5"/>
  <c r="S3802" i="5"/>
  <c r="S3790" i="5"/>
  <c r="S3778" i="5"/>
  <c r="S3766" i="5"/>
  <c r="S3754" i="5"/>
  <c r="S3742" i="5"/>
  <c r="S3730" i="5"/>
  <c r="S3718" i="5"/>
  <c r="S3706" i="5"/>
  <c r="S3694" i="5"/>
  <c r="S3682" i="5"/>
  <c r="S3670" i="5"/>
  <c r="S3658" i="5"/>
  <c r="S3646" i="5"/>
  <c r="S3634" i="5"/>
  <c r="S3622" i="5"/>
  <c r="S3610" i="5"/>
  <c r="S3598" i="5"/>
  <c r="S3586" i="5"/>
  <c r="S3574" i="5"/>
  <c r="S3562" i="5"/>
  <c r="S3549" i="5"/>
  <c r="S3536" i="5"/>
  <c r="S3523" i="5"/>
  <c r="S3510" i="5"/>
  <c r="S3496" i="5"/>
  <c r="S3483" i="5"/>
  <c r="S3470" i="5"/>
  <c r="S3457" i="5"/>
  <c r="S3444" i="5"/>
  <c r="S3431" i="5"/>
  <c r="S3418" i="5"/>
  <c r="S3405" i="5"/>
  <c r="S3392" i="5"/>
  <c r="S3379" i="5"/>
  <c r="S3366" i="5"/>
  <c r="S3352" i="5"/>
  <c r="S3339" i="5"/>
  <c r="S3326" i="5"/>
  <c r="S3311" i="5"/>
  <c r="S3292" i="5"/>
  <c r="S3275" i="5"/>
  <c r="S3256" i="5"/>
  <c r="S3239" i="5"/>
  <c r="S3220" i="5"/>
  <c r="S3203" i="5"/>
  <c r="S3184" i="5"/>
  <c r="S3167" i="5"/>
  <c r="S3148" i="5"/>
  <c r="S3131" i="5"/>
  <c r="S3112" i="5"/>
  <c r="S3095" i="5"/>
  <c r="S3076" i="5"/>
  <c r="S3059" i="5"/>
  <c r="S3036" i="5"/>
  <c r="S3012" i="5"/>
  <c r="S2988" i="5"/>
  <c r="S2964" i="5"/>
  <c r="S2940" i="5"/>
  <c r="S2916" i="5"/>
  <c r="S2892" i="5"/>
  <c r="S2868" i="5"/>
  <c r="S2844" i="5"/>
  <c r="S2820" i="5"/>
  <c r="S2796" i="5"/>
  <c r="S2769" i="5"/>
  <c r="S2738" i="5"/>
  <c r="S2706" i="5"/>
  <c r="S2671" i="5"/>
  <c r="S2635" i="5"/>
  <c r="S2599" i="5"/>
  <c r="S2551" i="5"/>
  <c r="S2503" i="5"/>
  <c r="S2430" i="5"/>
  <c r="S2286" i="5"/>
  <c r="S2080" i="5"/>
  <c r="S1737" i="5"/>
  <c r="S4773" i="5"/>
  <c r="S4761" i="5"/>
  <c r="S4749" i="5"/>
  <c r="S4737" i="5"/>
  <c r="S4725" i="5"/>
  <c r="S4713" i="5"/>
  <c r="S4701" i="5"/>
  <c r="S4689" i="5"/>
  <c r="S4677" i="5"/>
  <c r="S4665" i="5"/>
  <c r="S4653" i="5"/>
  <c r="S4641" i="5"/>
  <c r="S4629" i="5"/>
  <c r="S4617" i="5"/>
  <c r="S4605" i="5"/>
  <c r="S4593" i="5"/>
  <c r="S4581" i="5"/>
  <c r="S4569" i="5"/>
  <c r="S4557" i="5"/>
  <c r="S4545" i="5"/>
  <c r="S4533" i="5"/>
  <c r="S4521" i="5"/>
  <c r="S4509" i="5"/>
  <c r="S4497" i="5"/>
  <c r="S4485" i="5"/>
  <c r="S4473" i="5"/>
  <c r="S4461" i="5"/>
  <c r="S4449" i="5"/>
  <c r="S4437" i="5"/>
  <c r="S4425" i="5"/>
  <c r="S4413" i="5"/>
  <c r="S4401" i="5"/>
  <c r="S4389" i="5"/>
  <c r="S4377" i="5"/>
  <c r="S4365" i="5"/>
  <c r="S4353" i="5"/>
  <c r="S4341" i="5"/>
  <c r="S4329" i="5"/>
  <c r="S4317" i="5"/>
  <c r="S4305" i="5"/>
  <c r="S4293" i="5"/>
  <c r="S4281" i="5"/>
  <c r="S4269" i="5"/>
  <c r="S4257" i="5"/>
  <c r="S4245" i="5"/>
  <c r="S4233" i="5"/>
  <c r="S4221" i="5"/>
  <c r="S4209" i="5"/>
  <c r="S4197" i="5"/>
  <c r="S4185" i="5"/>
  <c r="S4173" i="5"/>
  <c r="S4161" i="5"/>
  <c r="S4149" i="5"/>
  <c r="S4137" i="5"/>
  <c r="S4125" i="5"/>
  <c r="S4113" i="5"/>
  <c r="S4101" i="5"/>
  <c r="S4089" i="5"/>
  <c r="S4077" i="5"/>
  <c r="S4065" i="5"/>
  <c r="S4053" i="5"/>
  <c r="S4041" i="5"/>
  <c r="S4029" i="5"/>
  <c r="S4017" i="5"/>
  <c r="S4005" i="5"/>
  <c r="S3993" i="5"/>
  <c r="S3981" i="5"/>
  <c r="S3969" i="5"/>
  <c r="S3957" i="5"/>
  <c r="S3945" i="5"/>
  <c r="S3933" i="5"/>
  <c r="S3921" i="5"/>
  <c r="S3909" i="5"/>
  <c r="S3897" i="5"/>
  <c r="S3885" i="5"/>
  <c r="S3873" i="5"/>
  <c r="S3861" i="5"/>
  <c r="S3849" i="5"/>
  <c r="S3837" i="5"/>
  <c r="S3825" i="5"/>
  <c r="S3813" i="5"/>
  <c r="S3801" i="5"/>
  <c r="S3789" i="5"/>
  <c r="S3777" i="5"/>
  <c r="S3765" i="5"/>
  <c r="S3753" i="5"/>
  <c r="S3741" i="5"/>
  <c r="S3729" i="5"/>
  <c r="S3717" i="5"/>
  <c r="S3705" i="5"/>
  <c r="S3693" i="5"/>
  <c r="S3681" i="5"/>
  <c r="S3669" i="5"/>
  <c r="S3657" i="5"/>
  <c r="S3645" i="5"/>
  <c r="S3633" i="5"/>
  <c r="S3621" i="5"/>
  <c r="S3609" i="5"/>
  <c r="S3597" i="5"/>
  <c r="S3585" i="5"/>
  <c r="S3573" i="5"/>
  <c r="S3561" i="5"/>
  <c r="S3548" i="5"/>
  <c r="S3535" i="5"/>
  <c r="S3522" i="5"/>
  <c r="S3508" i="5"/>
  <c r="S3495" i="5"/>
  <c r="S3482" i="5"/>
  <c r="S3469" i="5"/>
  <c r="S3456" i="5"/>
  <c r="S3443" i="5"/>
  <c r="S3430" i="5"/>
  <c r="S3417" i="5"/>
  <c r="S3404" i="5"/>
  <c r="S3391" i="5"/>
  <c r="S3378" i="5"/>
  <c r="S3364" i="5"/>
  <c r="S3351" i="5"/>
  <c r="S3338" i="5"/>
  <c r="S3325" i="5"/>
  <c r="S3310" i="5"/>
  <c r="S3291" i="5"/>
  <c r="S3274" i="5"/>
  <c r="S3255" i="5"/>
  <c r="S3238" i="5"/>
  <c r="S3219" i="5"/>
  <c r="S3202" i="5"/>
  <c r="S3183" i="5"/>
  <c r="S3166" i="5"/>
  <c r="S3147" i="5"/>
  <c r="S3130" i="5"/>
  <c r="S3111" i="5"/>
  <c r="S3094" i="5"/>
  <c r="S3075" i="5"/>
  <c r="S3058" i="5"/>
  <c r="S3035" i="5"/>
  <c r="S3011" i="5"/>
  <c r="S2987" i="5"/>
  <c r="S2963" i="5"/>
  <c r="S2939" i="5"/>
  <c r="S2915" i="5"/>
  <c r="S2891" i="5"/>
  <c r="S2867" i="5"/>
  <c r="S2843" i="5"/>
  <c r="S2819" i="5"/>
  <c r="S2795" i="5"/>
  <c r="S2768" i="5"/>
  <c r="S2736" i="5"/>
  <c r="S2705" i="5"/>
  <c r="S2670" i="5"/>
  <c r="S2634" i="5"/>
  <c r="S2598" i="5"/>
  <c r="S2550" i="5"/>
  <c r="S2502" i="5"/>
  <c r="S2407" i="5"/>
  <c r="S2261" i="5"/>
  <c r="S2027" i="5"/>
  <c r="S1672" i="5"/>
  <c r="S4520" i="5"/>
  <c r="S4508" i="5"/>
  <c r="S4496" i="5"/>
  <c r="S4484" i="5"/>
  <c r="S4472" i="5"/>
  <c r="S4460" i="5"/>
  <c r="S4448" i="5"/>
  <c r="S4436" i="5"/>
  <c r="S4424" i="5"/>
  <c r="S4412" i="5"/>
  <c r="S4400" i="5"/>
  <c r="S4388" i="5"/>
  <c r="S4376" i="5"/>
  <c r="S4364" i="5"/>
  <c r="S4352" i="5"/>
  <c r="S4340" i="5"/>
  <c r="S4328" i="5"/>
  <c r="S4316" i="5"/>
  <c r="S4304" i="5"/>
  <c r="S4292" i="5"/>
  <c r="S4280" i="5"/>
  <c r="S4268" i="5"/>
  <c r="S4256" i="5"/>
  <c r="S4244" i="5"/>
  <c r="S4232" i="5"/>
  <c r="S4220" i="5"/>
  <c r="S4208" i="5"/>
  <c r="S4196" i="5"/>
  <c r="S4184" i="5"/>
  <c r="S4172" i="5"/>
  <c r="S4160" i="5"/>
  <c r="S4148" i="5"/>
  <c r="S4136" i="5"/>
  <c r="S4124" i="5"/>
  <c r="S4112" i="5"/>
  <c r="S4100" i="5"/>
  <c r="S4088" i="5"/>
  <c r="S4076" i="5"/>
  <c r="S4064" i="5"/>
  <c r="S4052" i="5"/>
  <c r="S4040" i="5"/>
  <c r="S4028" i="5"/>
  <c r="S4016" i="5"/>
  <c r="S4004" i="5"/>
  <c r="S3992" i="5"/>
  <c r="S3980" i="5"/>
  <c r="S3968" i="5"/>
  <c r="S3956" i="5"/>
  <c r="S3944" i="5"/>
  <c r="S3932" i="5"/>
  <c r="S3920" i="5"/>
  <c r="S3908" i="5"/>
  <c r="S3896" i="5"/>
  <c r="S3884" i="5"/>
  <c r="S3872" i="5"/>
  <c r="S3860" i="5"/>
  <c r="S3848" i="5"/>
  <c r="S3836" i="5"/>
  <c r="S3824" i="5"/>
  <c r="S3812" i="5"/>
  <c r="S3800" i="5"/>
  <c r="S3788" i="5"/>
  <c r="S3776" i="5"/>
  <c r="S3764" i="5"/>
  <c r="S3752" i="5"/>
  <c r="S3740" i="5"/>
  <c r="S3728" i="5"/>
  <c r="S3716" i="5"/>
  <c r="S3704" i="5"/>
  <c r="S3692" i="5"/>
  <c r="S3680" i="5"/>
  <c r="S3668" i="5"/>
  <c r="S3656" i="5"/>
  <c r="S3644" i="5"/>
  <c r="S3632" i="5"/>
  <c r="S3620" i="5"/>
  <c r="S3608" i="5"/>
  <c r="S3596" i="5"/>
  <c r="S3584" i="5"/>
  <c r="S3572" i="5"/>
  <c r="S3560" i="5"/>
  <c r="S3547" i="5"/>
  <c r="S3534" i="5"/>
  <c r="S3520" i="5"/>
  <c r="S3507" i="5"/>
  <c r="S3494" i="5"/>
  <c r="S3481" i="5"/>
  <c r="S3468" i="5"/>
  <c r="S3455" i="5"/>
  <c r="S3442" i="5"/>
  <c r="S3429" i="5"/>
  <c r="S3416" i="5"/>
  <c r="S3403" i="5"/>
  <c r="S3390" i="5"/>
  <c r="S3376" i="5"/>
  <c r="S3363" i="5"/>
  <c r="S3350" i="5"/>
  <c r="S3337" i="5"/>
  <c r="S3324" i="5"/>
  <c r="S3308" i="5"/>
  <c r="S3290" i="5"/>
  <c r="S3272" i="5"/>
  <c r="S3254" i="5"/>
  <c r="S3236" i="5"/>
  <c r="S3218" i="5"/>
  <c r="S3200" i="5"/>
  <c r="S3182" i="5"/>
  <c r="S3164" i="5"/>
  <c r="S3146" i="5"/>
  <c r="S3128" i="5"/>
  <c r="S3110" i="5"/>
  <c r="S3092" i="5"/>
  <c r="S3074" i="5"/>
  <c r="S3056" i="5"/>
  <c r="S3034" i="5"/>
  <c r="S3010" i="5"/>
  <c r="S2986" i="5"/>
  <c r="S2962" i="5"/>
  <c r="S2938" i="5"/>
  <c r="S2914" i="5"/>
  <c r="S2890" i="5"/>
  <c r="S2866" i="5"/>
  <c r="S2842" i="5"/>
  <c r="S2818" i="5"/>
  <c r="S2794" i="5"/>
  <c r="S2767" i="5"/>
  <c r="S2735" i="5"/>
  <c r="S2703" i="5"/>
  <c r="S2669" i="5"/>
  <c r="S2633" i="5"/>
  <c r="S2595" i="5"/>
  <c r="S2547" i="5"/>
  <c r="S2499" i="5"/>
  <c r="S2406" i="5"/>
  <c r="S2260" i="5"/>
  <c r="S2025" i="5"/>
  <c r="S1651" i="5"/>
  <c r="S3871" i="5"/>
  <c r="S3859" i="5"/>
  <c r="S3847" i="5"/>
  <c r="S3835" i="5"/>
  <c r="S3823" i="5"/>
  <c r="S3811" i="5"/>
  <c r="S3799" i="5"/>
  <c r="S3787" i="5"/>
  <c r="S3775" i="5"/>
  <c r="S3763" i="5"/>
  <c r="S3751" i="5"/>
  <c r="S3739" i="5"/>
  <c r="S3727" i="5"/>
  <c r="S3703" i="5"/>
  <c r="S3691" i="5"/>
  <c r="S3679" i="5"/>
  <c r="S3667" i="5"/>
  <c r="S3655" i="5"/>
  <c r="S3643" i="5"/>
  <c r="S3631" i="5"/>
  <c r="S3619" i="5"/>
  <c r="S3607" i="5"/>
  <c r="S3595" i="5"/>
  <c r="S3583" i="5"/>
  <c r="S3571" i="5"/>
  <c r="S3559" i="5"/>
  <c r="S3546" i="5"/>
  <c r="S3532" i="5"/>
  <c r="S3519" i="5"/>
  <c r="S3506" i="5"/>
  <c r="S3493" i="5"/>
  <c r="S3480" i="5"/>
  <c r="S3467" i="5"/>
  <c r="S3454" i="5"/>
  <c r="S3441" i="5"/>
  <c r="S3428" i="5"/>
  <c r="S3415" i="5"/>
  <c r="S3402" i="5"/>
  <c r="S3388" i="5"/>
  <c r="S3375" i="5"/>
  <c r="S3362" i="5"/>
  <c r="S3349" i="5"/>
  <c r="S3336" i="5"/>
  <c r="S3323" i="5"/>
  <c r="S3307" i="5"/>
  <c r="S3288" i="5"/>
  <c r="S3271" i="5"/>
  <c r="S3252" i="5"/>
  <c r="S3235" i="5"/>
  <c r="S3216" i="5"/>
  <c r="S3199" i="5"/>
  <c r="S3180" i="5"/>
  <c r="S3163" i="5"/>
  <c r="S3144" i="5"/>
  <c r="S3127" i="5"/>
  <c r="S3108" i="5"/>
  <c r="S3091" i="5"/>
  <c r="S3072" i="5"/>
  <c r="S3055" i="5"/>
  <c r="S3031" i="5"/>
  <c r="S3007" i="5"/>
  <c r="S2983" i="5"/>
  <c r="S2959" i="5"/>
  <c r="S2935" i="5"/>
  <c r="S2911" i="5"/>
  <c r="S2887" i="5"/>
  <c r="S2863" i="5"/>
  <c r="S2839" i="5"/>
  <c r="S2815" i="5"/>
  <c r="S2791" i="5"/>
  <c r="S2763" i="5"/>
  <c r="S2731" i="5"/>
  <c r="S2699" i="5"/>
  <c r="S2663" i="5"/>
  <c r="S2627" i="5"/>
  <c r="S2588" i="5"/>
  <c r="S2540" i="5"/>
  <c r="S2492" i="5"/>
  <c r="S2383" i="5"/>
  <c r="S2235" i="5"/>
  <c r="S1974" i="5"/>
  <c r="S3" i="5"/>
  <c r="S15" i="5"/>
  <c r="S27" i="5"/>
  <c r="S39" i="5"/>
  <c r="S51" i="5"/>
  <c r="S63" i="5"/>
  <c r="S75" i="5"/>
  <c r="S87" i="5"/>
  <c r="S99" i="5"/>
  <c r="S111" i="5"/>
  <c r="S123" i="5"/>
  <c r="S135" i="5"/>
  <c r="S147" i="5"/>
  <c r="S159" i="5"/>
  <c r="S171" i="5"/>
  <c r="S183" i="5"/>
  <c r="S195" i="5"/>
  <c r="S207" i="5"/>
  <c r="S219" i="5"/>
  <c r="S231" i="5"/>
  <c r="S243" i="5"/>
  <c r="S255" i="5"/>
  <c r="S267" i="5"/>
  <c r="S279" i="5"/>
  <c r="S291" i="5"/>
  <c r="S303" i="5"/>
  <c r="S315" i="5"/>
  <c r="S327" i="5"/>
  <c r="S339" i="5"/>
  <c r="S351" i="5"/>
  <c r="S363" i="5"/>
  <c r="S375" i="5"/>
  <c r="S387" i="5"/>
  <c r="S399" i="5"/>
  <c r="S411" i="5"/>
  <c r="S423" i="5"/>
  <c r="S435" i="5"/>
  <c r="S447" i="5"/>
  <c r="S459" i="5"/>
  <c r="S471" i="5"/>
  <c r="S483" i="5"/>
  <c r="S495" i="5"/>
  <c r="S507" i="5"/>
  <c r="S519" i="5"/>
  <c r="S531" i="5"/>
  <c r="S543" i="5"/>
  <c r="S555" i="5"/>
  <c r="S567" i="5"/>
  <c r="S579" i="5"/>
  <c r="S591" i="5"/>
  <c r="S603" i="5"/>
  <c r="S615" i="5"/>
  <c r="S627" i="5"/>
  <c r="S639" i="5"/>
  <c r="S651" i="5"/>
  <c r="S663" i="5"/>
  <c r="S675" i="5"/>
  <c r="S687" i="5"/>
  <c r="S699" i="5"/>
  <c r="S711" i="5"/>
  <c r="S723" i="5"/>
  <c r="S735" i="5"/>
  <c r="S747" i="5"/>
  <c r="S759" i="5"/>
  <c r="S771" i="5"/>
  <c r="S783" i="5"/>
  <c r="S795" i="5"/>
  <c r="S807" i="5"/>
  <c r="S819" i="5"/>
  <c r="S831" i="5"/>
  <c r="S843" i="5"/>
  <c r="S855" i="5"/>
  <c r="S867" i="5"/>
  <c r="S879" i="5"/>
  <c r="S891" i="5"/>
  <c r="S903" i="5"/>
  <c r="S915" i="5"/>
  <c r="S927" i="5"/>
  <c r="S939" i="5"/>
  <c r="S951" i="5"/>
  <c r="S963" i="5"/>
  <c r="S975" i="5"/>
  <c r="S987" i="5"/>
  <c r="S999" i="5"/>
  <c r="S1011" i="5"/>
  <c r="S4" i="5"/>
  <c r="S16" i="5"/>
  <c r="S28" i="5"/>
  <c r="S40" i="5"/>
  <c r="S52" i="5"/>
  <c r="S64" i="5"/>
  <c r="S76" i="5"/>
  <c r="S88" i="5"/>
  <c r="S100" i="5"/>
  <c r="S112" i="5"/>
  <c r="S124" i="5"/>
  <c r="S136" i="5"/>
  <c r="S148" i="5"/>
  <c r="S160" i="5"/>
  <c r="S172" i="5"/>
  <c r="S184" i="5"/>
  <c r="S196" i="5"/>
  <c r="S208" i="5"/>
  <c r="S220" i="5"/>
  <c r="S232" i="5"/>
  <c r="S244" i="5"/>
  <c r="S256" i="5"/>
  <c r="S268" i="5"/>
  <c r="S280" i="5"/>
  <c r="S292" i="5"/>
  <c r="S304" i="5"/>
  <c r="S5" i="5"/>
  <c r="S17" i="5"/>
  <c r="S29" i="5"/>
  <c r="S41" i="5"/>
  <c r="S53" i="5"/>
  <c r="S65" i="5"/>
  <c r="S77" i="5"/>
  <c r="S89" i="5"/>
  <c r="S101" i="5"/>
  <c r="S113" i="5"/>
  <c r="S125" i="5"/>
  <c r="S137" i="5"/>
  <c r="S149" i="5"/>
  <c r="S161" i="5"/>
  <c r="S173" i="5"/>
  <c r="S185" i="5"/>
  <c r="S197" i="5"/>
  <c r="S209" i="5"/>
  <c r="S221" i="5"/>
  <c r="S233" i="5"/>
  <c r="S245" i="5"/>
  <c r="S6" i="5"/>
  <c r="S18" i="5"/>
  <c r="S30" i="5"/>
  <c r="S42" i="5"/>
  <c r="S54" i="5"/>
  <c r="S66" i="5"/>
  <c r="S78" i="5"/>
  <c r="S90" i="5"/>
  <c r="S102" i="5"/>
  <c r="S114" i="5"/>
  <c r="S126" i="5"/>
  <c r="S138" i="5"/>
  <c r="S150" i="5"/>
  <c r="S162" i="5"/>
  <c r="S174" i="5"/>
  <c r="S186" i="5"/>
  <c r="S198" i="5"/>
  <c r="S210" i="5"/>
  <c r="S222" i="5"/>
  <c r="S234" i="5"/>
  <c r="S246" i="5"/>
  <c r="S258" i="5"/>
  <c r="S270" i="5"/>
  <c r="S282" i="5"/>
  <c r="S7" i="5"/>
  <c r="S19" i="5"/>
  <c r="S31" i="5"/>
  <c r="S43" i="5"/>
  <c r="S55" i="5"/>
  <c r="S67" i="5"/>
  <c r="S79" i="5"/>
  <c r="S91" i="5"/>
  <c r="S103" i="5"/>
  <c r="S115" i="5"/>
  <c r="S127" i="5"/>
  <c r="S139" i="5"/>
  <c r="S151" i="5"/>
  <c r="S163" i="5"/>
  <c r="S175" i="5"/>
  <c r="S187" i="5"/>
  <c r="S199" i="5"/>
  <c r="S211" i="5"/>
  <c r="S223" i="5"/>
  <c r="S235" i="5"/>
  <c r="S247" i="5"/>
  <c r="S259" i="5"/>
  <c r="S271" i="5"/>
  <c r="S283" i="5"/>
  <c r="S295" i="5"/>
  <c r="S307" i="5"/>
  <c r="S319" i="5"/>
  <c r="S331" i="5"/>
  <c r="S343" i="5"/>
  <c r="S355" i="5"/>
  <c r="S367" i="5"/>
  <c r="S379" i="5"/>
  <c r="S391" i="5"/>
  <c r="S403" i="5"/>
  <c r="S415" i="5"/>
  <c r="S427" i="5"/>
  <c r="S439" i="5"/>
  <c r="S451" i="5"/>
  <c r="S463" i="5"/>
  <c r="S475" i="5"/>
  <c r="S487" i="5"/>
  <c r="S499" i="5"/>
  <c r="S511" i="5"/>
  <c r="S523" i="5"/>
  <c r="S535" i="5"/>
  <c r="S547" i="5"/>
  <c r="S559" i="5"/>
  <c r="S571" i="5"/>
  <c r="S583" i="5"/>
  <c r="S595" i="5"/>
  <c r="S607" i="5"/>
  <c r="S619" i="5"/>
  <c r="S631" i="5"/>
  <c r="S643" i="5"/>
  <c r="S655" i="5"/>
  <c r="S667" i="5"/>
  <c r="S679" i="5"/>
  <c r="S691" i="5"/>
  <c r="S703" i="5"/>
  <c r="S715" i="5"/>
  <c r="S727" i="5"/>
  <c r="S739" i="5"/>
  <c r="S751" i="5"/>
  <c r="S763" i="5"/>
  <c r="S775" i="5"/>
  <c r="S787" i="5"/>
  <c r="S799" i="5"/>
  <c r="S811" i="5"/>
  <c r="S823" i="5"/>
  <c r="S835" i="5"/>
  <c r="S847" i="5"/>
  <c r="S859" i="5"/>
  <c r="S871" i="5"/>
  <c r="S883" i="5"/>
  <c r="S895" i="5"/>
  <c r="S907" i="5"/>
  <c r="S919" i="5"/>
  <c r="S931" i="5"/>
  <c r="S943" i="5"/>
  <c r="S955" i="5"/>
  <c r="S967" i="5"/>
  <c r="S979" i="5"/>
  <c r="S991" i="5"/>
  <c r="S1003" i="5"/>
  <c r="S1015" i="5"/>
  <c r="S8" i="5"/>
  <c r="S20" i="5"/>
  <c r="S32" i="5"/>
  <c r="S44" i="5"/>
  <c r="S56" i="5"/>
  <c r="S68" i="5"/>
  <c r="S80" i="5"/>
  <c r="S92" i="5"/>
  <c r="S104" i="5"/>
  <c r="S116" i="5"/>
  <c r="S128" i="5"/>
  <c r="S140" i="5"/>
  <c r="S152" i="5"/>
  <c r="S164" i="5"/>
  <c r="S176" i="5"/>
  <c r="S188" i="5"/>
  <c r="S200" i="5"/>
  <c r="S212" i="5"/>
  <c r="S224" i="5"/>
  <c r="S236" i="5"/>
  <c r="S248" i="5"/>
  <c r="S260" i="5"/>
  <c r="S272" i="5"/>
  <c r="S284" i="5"/>
  <c r="S296" i="5"/>
  <c r="S308" i="5"/>
  <c r="S320" i="5"/>
  <c r="S332" i="5"/>
  <c r="S344" i="5"/>
  <c r="S356" i="5"/>
  <c r="S368" i="5"/>
  <c r="S380" i="5"/>
  <c r="S392" i="5"/>
  <c r="S404" i="5"/>
  <c r="S416" i="5"/>
  <c r="S428" i="5"/>
  <c r="S440" i="5"/>
  <c r="S452" i="5"/>
  <c r="S464" i="5"/>
  <c r="S476" i="5"/>
  <c r="S488" i="5"/>
  <c r="S500" i="5"/>
  <c r="S512" i="5"/>
  <c r="S524" i="5"/>
  <c r="S536" i="5"/>
  <c r="S548" i="5"/>
  <c r="S560" i="5"/>
  <c r="S572" i="5"/>
  <c r="S584" i="5"/>
  <c r="S596" i="5"/>
  <c r="S608" i="5"/>
  <c r="S620" i="5"/>
  <c r="S632" i="5"/>
  <c r="S644" i="5"/>
  <c r="S656" i="5"/>
  <c r="S668" i="5"/>
  <c r="S680" i="5"/>
  <c r="S692" i="5"/>
  <c r="S704" i="5"/>
  <c r="S716" i="5"/>
  <c r="S728" i="5"/>
  <c r="S740" i="5"/>
  <c r="S752" i="5"/>
  <c r="S764" i="5"/>
  <c r="S776" i="5"/>
  <c r="S788" i="5"/>
  <c r="S800" i="5"/>
  <c r="S812" i="5"/>
  <c r="S824" i="5"/>
  <c r="S836" i="5"/>
  <c r="S848" i="5"/>
  <c r="S860" i="5"/>
  <c r="S872" i="5"/>
  <c r="S884" i="5"/>
  <c r="S896" i="5"/>
  <c r="S908" i="5"/>
  <c r="S920" i="5"/>
  <c r="S932" i="5"/>
  <c r="S944" i="5"/>
  <c r="S956" i="5"/>
  <c r="S968" i="5"/>
  <c r="S980" i="5"/>
  <c r="S992" i="5"/>
  <c r="S1004" i="5"/>
  <c r="S1016" i="5"/>
  <c r="S9" i="5"/>
  <c r="S21" i="5"/>
  <c r="S33" i="5"/>
  <c r="S45" i="5"/>
  <c r="S57" i="5"/>
  <c r="S69" i="5"/>
  <c r="S81" i="5"/>
  <c r="S93" i="5"/>
  <c r="S105" i="5"/>
  <c r="S117" i="5"/>
  <c r="S129" i="5"/>
  <c r="S141" i="5"/>
  <c r="S153" i="5"/>
  <c r="S165" i="5"/>
  <c r="S177" i="5"/>
  <c r="S189" i="5"/>
  <c r="S201" i="5"/>
  <c r="S213" i="5"/>
  <c r="S225" i="5"/>
  <c r="S237" i="5"/>
  <c r="S249" i="5"/>
  <c r="S261" i="5"/>
  <c r="S273" i="5"/>
  <c r="S285" i="5"/>
  <c r="S297" i="5"/>
  <c r="S309" i="5"/>
  <c r="S321" i="5"/>
  <c r="S333" i="5"/>
  <c r="S345" i="5"/>
  <c r="S357" i="5"/>
  <c r="S369" i="5"/>
  <c r="S381" i="5"/>
  <c r="S393" i="5"/>
  <c r="S405" i="5"/>
  <c r="S417" i="5"/>
  <c r="S429" i="5"/>
  <c r="S441" i="5"/>
  <c r="S453" i="5"/>
  <c r="S465" i="5"/>
  <c r="S477" i="5"/>
  <c r="S489" i="5"/>
  <c r="S501" i="5"/>
  <c r="S513" i="5"/>
  <c r="S525" i="5"/>
  <c r="S537" i="5"/>
  <c r="S549" i="5"/>
  <c r="S561" i="5"/>
  <c r="S573" i="5"/>
  <c r="S585" i="5"/>
  <c r="S597" i="5"/>
  <c r="S609" i="5"/>
  <c r="S621" i="5"/>
  <c r="S633" i="5"/>
  <c r="S645" i="5"/>
  <c r="S657" i="5"/>
  <c r="S669" i="5"/>
  <c r="S681" i="5"/>
  <c r="S10" i="5"/>
  <c r="S22" i="5"/>
  <c r="S34" i="5"/>
  <c r="S46" i="5"/>
  <c r="S58" i="5"/>
  <c r="S70" i="5"/>
  <c r="S82" i="5"/>
  <c r="S94" i="5"/>
  <c r="S106" i="5"/>
  <c r="S118" i="5"/>
  <c r="S130" i="5"/>
  <c r="S142" i="5"/>
  <c r="S154" i="5"/>
  <c r="S166" i="5"/>
  <c r="S178" i="5"/>
  <c r="S190" i="5"/>
  <c r="S202" i="5"/>
  <c r="S214" i="5"/>
  <c r="S226" i="5"/>
  <c r="S238" i="5"/>
  <c r="S250" i="5"/>
  <c r="S11" i="5"/>
  <c r="S23" i="5"/>
  <c r="S35" i="5"/>
  <c r="S47" i="5"/>
  <c r="S59" i="5"/>
  <c r="S71" i="5"/>
  <c r="S83" i="5"/>
  <c r="S95" i="5"/>
  <c r="S107" i="5"/>
  <c r="S119" i="5"/>
  <c r="S131" i="5"/>
  <c r="S143" i="5"/>
  <c r="S155" i="5"/>
  <c r="S167" i="5"/>
  <c r="S179" i="5"/>
  <c r="S191" i="5"/>
  <c r="S203" i="5"/>
  <c r="S215" i="5"/>
  <c r="S227" i="5"/>
  <c r="S239" i="5"/>
  <c r="S251" i="5"/>
  <c r="S12" i="5"/>
  <c r="S24" i="5"/>
  <c r="S36" i="5"/>
  <c r="S48" i="5"/>
  <c r="S60" i="5"/>
  <c r="S72" i="5"/>
  <c r="S84" i="5"/>
  <c r="S96" i="5"/>
  <c r="S108" i="5"/>
  <c r="S120" i="5"/>
  <c r="S132" i="5"/>
  <c r="S144" i="5"/>
  <c r="S156" i="5"/>
  <c r="S168" i="5"/>
  <c r="S180" i="5"/>
  <c r="S192" i="5"/>
  <c r="S204" i="5"/>
  <c r="S216" i="5"/>
  <c r="S228" i="5"/>
  <c r="S240" i="5"/>
  <c r="S252" i="5"/>
  <c r="S264" i="5"/>
  <c r="S276" i="5"/>
  <c r="S288" i="5"/>
  <c r="S300" i="5"/>
  <c r="S13" i="5"/>
  <c r="S25" i="5"/>
  <c r="S37" i="5"/>
  <c r="S49" i="5"/>
  <c r="S61" i="5"/>
  <c r="S73" i="5"/>
  <c r="S85" i="5"/>
  <c r="S97" i="5"/>
  <c r="S109" i="5"/>
  <c r="S121" i="5"/>
  <c r="S133" i="5"/>
  <c r="S145" i="5"/>
  <c r="S157" i="5"/>
  <c r="S169" i="5"/>
  <c r="S181" i="5"/>
  <c r="S193" i="5"/>
  <c r="S205" i="5"/>
  <c r="S217" i="5"/>
  <c r="S14" i="5"/>
  <c r="S158" i="5"/>
  <c r="S257" i="5"/>
  <c r="S287" i="5"/>
  <c r="S311" i="5"/>
  <c r="S328" i="5"/>
  <c r="S347" i="5"/>
  <c r="S364" i="5"/>
  <c r="S383" i="5"/>
  <c r="S400" i="5"/>
  <c r="S419" i="5"/>
  <c r="S436" i="5"/>
  <c r="S455" i="5"/>
  <c r="S472" i="5"/>
  <c r="S491" i="5"/>
  <c r="S508" i="5"/>
  <c r="S527" i="5"/>
  <c r="S544" i="5"/>
  <c r="S563" i="5"/>
  <c r="S580" i="5"/>
  <c r="S599" i="5"/>
  <c r="S616" i="5"/>
  <c r="S635" i="5"/>
  <c r="S652" i="5"/>
  <c r="S671" i="5"/>
  <c r="S688" i="5"/>
  <c r="S705" i="5"/>
  <c r="S720" i="5"/>
  <c r="S736" i="5"/>
  <c r="S753" i="5"/>
  <c r="S768" i="5"/>
  <c r="S784" i="5"/>
  <c r="S50" i="5"/>
  <c r="S194" i="5"/>
  <c r="S265" i="5"/>
  <c r="S293" i="5"/>
  <c r="S314" i="5"/>
  <c r="S334" i="5"/>
  <c r="S350" i="5"/>
  <c r="S370" i="5"/>
  <c r="S386" i="5"/>
  <c r="S406" i="5"/>
  <c r="S422" i="5"/>
  <c r="S442" i="5"/>
  <c r="S458" i="5"/>
  <c r="S478" i="5"/>
  <c r="S494" i="5"/>
  <c r="S514" i="5"/>
  <c r="S530" i="5"/>
  <c r="S550" i="5"/>
  <c r="S566" i="5"/>
  <c r="S586" i="5"/>
  <c r="S602" i="5"/>
  <c r="S622" i="5"/>
  <c r="S638" i="5"/>
  <c r="S658" i="5"/>
  <c r="S674" i="5"/>
  <c r="S693" i="5"/>
  <c r="S708" i="5"/>
  <c r="S724" i="5"/>
  <c r="S741" i="5"/>
  <c r="S756" i="5"/>
  <c r="S772" i="5"/>
  <c r="S789" i="5"/>
  <c r="S804" i="5"/>
  <c r="S820" i="5"/>
  <c r="S837" i="5"/>
  <c r="S852" i="5"/>
  <c r="S868" i="5"/>
  <c r="S885" i="5"/>
  <c r="S900" i="5"/>
  <c r="S916" i="5"/>
  <c r="S933" i="5"/>
  <c r="S948" i="5"/>
  <c r="S964" i="5"/>
  <c r="S981" i="5"/>
  <c r="S996" i="5"/>
  <c r="S1012" i="5"/>
  <c r="S1026" i="5"/>
  <c r="S1038" i="5"/>
  <c r="S1050" i="5"/>
  <c r="S1062" i="5"/>
  <c r="S1074" i="5"/>
  <c r="S1086" i="5"/>
  <c r="S1098" i="5"/>
  <c r="S1110" i="5"/>
  <c r="S1122" i="5"/>
  <c r="S1134" i="5"/>
  <c r="S1146" i="5"/>
  <c r="S1158" i="5"/>
  <c r="S1170" i="5"/>
  <c r="S1182" i="5"/>
  <c r="S1194" i="5"/>
  <c r="S1206" i="5"/>
  <c r="S1218" i="5"/>
  <c r="S1230" i="5"/>
  <c r="S1242" i="5"/>
  <c r="S1254" i="5"/>
  <c r="S1266" i="5"/>
  <c r="S1278" i="5"/>
  <c r="S1290" i="5"/>
  <c r="S1302" i="5"/>
  <c r="S1314" i="5"/>
  <c r="S1326" i="5"/>
  <c r="S1338" i="5"/>
  <c r="S1350" i="5"/>
  <c r="S1362" i="5"/>
  <c r="S1374" i="5"/>
  <c r="S1386" i="5"/>
  <c r="S1398" i="5"/>
  <c r="S1410" i="5"/>
  <c r="S1422" i="5"/>
  <c r="S1434" i="5"/>
  <c r="S1446" i="5"/>
  <c r="S1458" i="5"/>
  <c r="S1470" i="5"/>
  <c r="S1482" i="5"/>
  <c r="S62" i="5"/>
  <c r="S206" i="5"/>
  <c r="S266" i="5"/>
  <c r="S294" i="5"/>
  <c r="S316" i="5"/>
  <c r="S335" i="5"/>
  <c r="S352" i="5"/>
  <c r="S371" i="5"/>
  <c r="S388" i="5"/>
  <c r="S407" i="5"/>
  <c r="S424" i="5"/>
  <c r="S443" i="5"/>
  <c r="S460" i="5"/>
  <c r="S479" i="5"/>
  <c r="S496" i="5"/>
  <c r="S515" i="5"/>
  <c r="S532" i="5"/>
  <c r="S551" i="5"/>
  <c r="S568" i="5"/>
  <c r="S587" i="5"/>
  <c r="S604" i="5"/>
  <c r="S623" i="5"/>
  <c r="S640" i="5"/>
  <c r="S659" i="5"/>
  <c r="S676" i="5"/>
  <c r="S694" i="5"/>
  <c r="S709" i="5"/>
  <c r="S725" i="5"/>
  <c r="S742" i="5"/>
  <c r="S757" i="5"/>
  <c r="S773" i="5"/>
  <c r="S790" i="5"/>
  <c r="S805" i="5"/>
  <c r="S821" i="5"/>
  <c r="S838" i="5"/>
  <c r="S853" i="5"/>
  <c r="S869" i="5"/>
  <c r="S886" i="5"/>
  <c r="S901" i="5"/>
  <c r="S917" i="5"/>
  <c r="S934" i="5"/>
  <c r="S949" i="5"/>
  <c r="S965" i="5"/>
  <c r="S982" i="5"/>
  <c r="S997" i="5"/>
  <c r="S1013" i="5"/>
  <c r="S1027" i="5"/>
  <c r="S1039" i="5"/>
  <c r="S1051" i="5"/>
  <c r="S1063" i="5"/>
  <c r="S1075" i="5"/>
  <c r="S1087" i="5"/>
  <c r="S1099" i="5"/>
  <c r="S1111" i="5"/>
  <c r="S1123" i="5"/>
  <c r="S1135" i="5"/>
  <c r="S1147" i="5"/>
  <c r="S1159" i="5"/>
  <c r="S1171" i="5"/>
  <c r="S1183" i="5"/>
  <c r="S1195" i="5"/>
  <c r="S1207" i="5"/>
  <c r="S1219" i="5"/>
  <c r="S1231" i="5"/>
  <c r="S1243" i="5"/>
  <c r="S1255" i="5"/>
  <c r="S1267" i="5"/>
  <c r="S1279" i="5"/>
  <c r="S1291" i="5"/>
  <c r="S1303" i="5"/>
  <c r="S1315" i="5"/>
  <c r="S1327" i="5"/>
  <c r="S1339" i="5"/>
  <c r="S1351" i="5"/>
  <c r="S1363" i="5"/>
  <c r="S1375" i="5"/>
  <c r="S1387" i="5"/>
  <c r="S1399" i="5"/>
  <c r="S86" i="5"/>
  <c r="S229" i="5"/>
  <c r="S274" i="5"/>
  <c r="S299" i="5"/>
  <c r="S318" i="5"/>
  <c r="S337" i="5"/>
  <c r="S354" i="5"/>
  <c r="S373" i="5"/>
  <c r="S390" i="5"/>
  <c r="S409" i="5"/>
  <c r="S426" i="5"/>
  <c r="S445" i="5"/>
  <c r="S462" i="5"/>
  <c r="S481" i="5"/>
  <c r="S498" i="5"/>
  <c r="S517" i="5"/>
  <c r="S534" i="5"/>
  <c r="S553" i="5"/>
  <c r="S570" i="5"/>
  <c r="S589" i="5"/>
  <c r="S606" i="5"/>
  <c r="S625" i="5"/>
  <c r="S642" i="5"/>
  <c r="S661" i="5"/>
  <c r="S678" i="5"/>
  <c r="S696" i="5"/>
  <c r="S712" i="5"/>
  <c r="S729" i="5"/>
  <c r="S744" i="5"/>
  <c r="S760" i="5"/>
  <c r="S777" i="5"/>
  <c r="S792" i="5"/>
  <c r="S808" i="5"/>
  <c r="S825" i="5"/>
  <c r="S840" i="5"/>
  <c r="S856" i="5"/>
  <c r="S873" i="5"/>
  <c r="S888" i="5"/>
  <c r="S904" i="5"/>
  <c r="S921" i="5"/>
  <c r="S936" i="5"/>
  <c r="S952" i="5"/>
  <c r="S969" i="5"/>
  <c r="S984" i="5"/>
  <c r="S1000" i="5"/>
  <c r="S1017" i="5"/>
  <c r="S1029" i="5"/>
  <c r="S1041" i="5"/>
  <c r="S1053" i="5"/>
  <c r="S1065" i="5"/>
  <c r="S1077" i="5"/>
  <c r="S1089" i="5"/>
  <c r="S1101" i="5"/>
  <c r="S1113" i="5"/>
  <c r="S1125" i="5"/>
  <c r="S1137" i="5"/>
  <c r="S1149" i="5"/>
  <c r="S1161" i="5"/>
  <c r="S1173" i="5"/>
  <c r="S1185" i="5"/>
  <c r="S1197" i="5"/>
  <c r="S1209" i="5"/>
  <c r="S1221" i="5"/>
  <c r="S1233" i="5"/>
  <c r="S1245" i="5"/>
  <c r="S1257" i="5"/>
  <c r="S1269" i="5"/>
  <c r="S1281" i="5"/>
  <c r="S1293" i="5"/>
  <c r="S1305" i="5"/>
  <c r="S1317" i="5"/>
  <c r="S1329" i="5"/>
  <c r="S1341" i="5"/>
  <c r="S1353" i="5"/>
  <c r="S1365" i="5"/>
  <c r="S1377" i="5"/>
  <c r="S1389" i="5"/>
  <c r="S1401" i="5"/>
  <c r="S98" i="5"/>
  <c r="S230" i="5"/>
  <c r="S275" i="5"/>
  <c r="S301" i="5"/>
  <c r="S322" i="5"/>
  <c r="S338" i="5"/>
  <c r="S358" i="5"/>
  <c r="S374" i="5"/>
  <c r="S394" i="5"/>
  <c r="S410" i="5"/>
  <c r="S430" i="5"/>
  <c r="S446" i="5"/>
  <c r="S466" i="5"/>
  <c r="S482" i="5"/>
  <c r="S502" i="5"/>
  <c r="S518" i="5"/>
  <c r="S538" i="5"/>
  <c r="S554" i="5"/>
  <c r="S574" i="5"/>
  <c r="S590" i="5"/>
  <c r="S610" i="5"/>
  <c r="S626" i="5"/>
  <c r="S646" i="5"/>
  <c r="S662" i="5"/>
  <c r="S682" i="5"/>
  <c r="S697" i="5"/>
  <c r="S713" i="5"/>
  <c r="S730" i="5"/>
  <c r="S745" i="5"/>
  <c r="S761" i="5"/>
  <c r="S778" i="5"/>
  <c r="S146" i="5"/>
  <c r="S254" i="5"/>
  <c r="S286" i="5"/>
  <c r="S310" i="5"/>
  <c r="S326" i="5"/>
  <c r="S346" i="5"/>
  <c r="S362" i="5"/>
  <c r="S382" i="5"/>
  <c r="S398" i="5"/>
  <c r="S418" i="5"/>
  <c r="S434" i="5"/>
  <c r="S454" i="5"/>
  <c r="S470" i="5"/>
  <c r="S490" i="5"/>
  <c r="S506" i="5"/>
  <c r="S526" i="5"/>
  <c r="S542" i="5"/>
  <c r="S562" i="5"/>
  <c r="S578" i="5"/>
  <c r="S598" i="5"/>
  <c r="S614" i="5"/>
  <c r="S634" i="5"/>
  <c r="S650" i="5"/>
  <c r="S670" i="5"/>
  <c r="S686" i="5"/>
  <c r="S702" i="5"/>
  <c r="S719" i="5"/>
  <c r="S734" i="5"/>
  <c r="S750" i="5"/>
  <c r="S767" i="5"/>
  <c r="S782" i="5"/>
  <c r="S798" i="5"/>
  <c r="S815" i="5"/>
  <c r="S830" i="5"/>
  <c r="S846" i="5"/>
  <c r="S863" i="5"/>
  <c r="S878" i="5"/>
  <c r="S894" i="5"/>
  <c r="S911" i="5"/>
  <c r="S926" i="5"/>
  <c r="S942" i="5"/>
  <c r="S959" i="5"/>
  <c r="S974" i="5"/>
  <c r="S990" i="5"/>
  <c r="S1007" i="5"/>
  <c r="S1022" i="5"/>
  <c r="S1034" i="5"/>
  <c r="S1046" i="5"/>
  <c r="S1058" i="5"/>
  <c r="S1070" i="5"/>
  <c r="S1082" i="5"/>
  <c r="S1094" i="5"/>
  <c r="S1106" i="5"/>
  <c r="S1118" i="5"/>
  <c r="S1130" i="5"/>
  <c r="S1142" i="5"/>
  <c r="S1154" i="5"/>
  <c r="S1166" i="5"/>
  <c r="S1178" i="5"/>
  <c r="S1190" i="5"/>
  <c r="S1202" i="5"/>
  <c r="S1214" i="5"/>
  <c r="S1226" i="5"/>
  <c r="S1238" i="5"/>
  <c r="S1250" i="5"/>
  <c r="S1262" i="5"/>
  <c r="S74" i="5"/>
  <c r="S269" i="5"/>
  <c r="S317" i="5"/>
  <c r="S353" i="5"/>
  <c r="S389" i="5"/>
  <c r="S425" i="5"/>
  <c r="S461" i="5"/>
  <c r="S497" i="5"/>
  <c r="S533" i="5"/>
  <c r="S569" i="5"/>
  <c r="S605" i="5"/>
  <c r="S641" i="5"/>
  <c r="S677" i="5"/>
  <c r="S710" i="5"/>
  <c r="S743" i="5"/>
  <c r="S774" i="5"/>
  <c r="S802" i="5"/>
  <c r="S827" i="5"/>
  <c r="S850" i="5"/>
  <c r="S875" i="5"/>
  <c r="S898" i="5"/>
  <c r="S923" i="5"/>
  <c r="S946" i="5"/>
  <c r="S971" i="5"/>
  <c r="S122" i="5"/>
  <c r="S278" i="5"/>
  <c r="S324" i="5"/>
  <c r="S360" i="5"/>
  <c r="S396" i="5"/>
  <c r="S432" i="5"/>
  <c r="S468" i="5"/>
  <c r="S504" i="5"/>
  <c r="S540" i="5"/>
  <c r="S576" i="5"/>
  <c r="S612" i="5"/>
  <c r="S648" i="5"/>
  <c r="S684" i="5"/>
  <c r="S717" i="5"/>
  <c r="S748" i="5"/>
  <c r="S780" i="5"/>
  <c r="S806" i="5"/>
  <c r="S829" i="5"/>
  <c r="S854" i="5"/>
  <c r="S877" i="5"/>
  <c r="S902" i="5"/>
  <c r="S925" i="5"/>
  <c r="S950" i="5"/>
  <c r="S973" i="5"/>
  <c r="S998" i="5"/>
  <c r="S1021" i="5"/>
  <c r="S1040" i="5"/>
  <c r="S1057" i="5"/>
  <c r="S1076" i="5"/>
  <c r="S1093" i="5"/>
  <c r="S1112" i="5"/>
  <c r="S1129" i="5"/>
  <c r="S1148" i="5"/>
  <c r="S1165" i="5"/>
  <c r="S1184" i="5"/>
  <c r="S1201" i="5"/>
  <c r="S1220" i="5"/>
  <c r="S1237" i="5"/>
  <c r="S1256" i="5"/>
  <c r="S1273" i="5"/>
  <c r="S1288" i="5"/>
  <c r="S1306" i="5"/>
  <c r="S1321" i="5"/>
  <c r="S1336" i="5"/>
  <c r="S1354" i="5"/>
  <c r="S1369" i="5"/>
  <c r="S1384" i="5"/>
  <c r="S1402" i="5"/>
  <c r="S1415" i="5"/>
  <c r="S1428" i="5"/>
  <c r="S1441" i="5"/>
  <c r="S1454" i="5"/>
  <c r="S1467" i="5"/>
  <c r="S1480" i="5"/>
  <c r="S1493" i="5"/>
  <c r="S1505" i="5"/>
  <c r="S1517" i="5"/>
  <c r="S1529" i="5"/>
  <c r="S1541" i="5"/>
  <c r="S1553" i="5"/>
  <c r="S1565" i="5"/>
  <c r="S1577" i="5"/>
  <c r="S1589" i="5"/>
  <c r="S1601" i="5"/>
  <c r="S1613" i="5"/>
  <c r="S1625" i="5"/>
  <c r="S1637" i="5"/>
  <c r="S1649" i="5"/>
  <c r="S1661" i="5"/>
  <c r="S1673" i="5"/>
  <c r="S1685" i="5"/>
  <c r="S1697" i="5"/>
  <c r="S1709" i="5"/>
  <c r="S1721" i="5"/>
  <c r="S1733" i="5"/>
  <c r="S1745" i="5"/>
  <c r="S1757" i="5"/>
  <c r="S1769" i="5"/>
  <c r="S1781" i="5"/>
  <c r="S1793" i="5"/>
  <c r="S1805" i="5"/>
  <c r="S1817" i="5"/>
  <c r="S1829" i="5"/>
  <c r="S1841" i="5"/>
  <c r="S1853" i="5"/>
  <c r="S134" i="5"/>
  <c r="S281" i="5"/>
  <c r="S325" i="5"/>
  <c r="S361" i="5"/>
  <c r="S397" i="5"/>
  <c r="S433" i="5"/>
  <c r="S469" i="5"/>
  <c r="S505" i="5"/>
  <c r="S541" i="5"/>
  <c r="S577" i="5"/>
  <c r="S613" i="5"/>
  <c r="S649" i="5"/>
  <c r="S685" i="5"/>
  <c r="S718" i="5"/>
  <c r="S749" i="5"/>
  <c r="S781" i="5"/>
  <c r="S809" i="5"/>
  <c r="S832" i="5"/>
  <c r="S857" i="5"/>
  <c r="S880" i="5"/>
  <c r="S905" i="5"/>
  <c r="S928" i="5"/>
  <c r="S953" i="5"/>
  <c r="S976" i="5"/>
  <c r="S182" i="5"/>
  <c r="S290" i="5"/>
  <c r="S330" i="5"/>
  <c r="S366" i="5"/>
  <c r="S402" i="5"/>
  <c r="S438" i="5"/>
  <c r="S474" i="5"/>
  <c r="S510" i="5"/>
  <c r="S546" i="5"/>
  <c r="S582" i="5"/>
  <c r="S618" i="5"/>
  <c r="S654" i="5"/>
  <c r="S690" i="5"/>
  <c r="S722" i="5"/>
  <c r="S755" i="5"/>
  <c r="S786" i="5"/>
  <c r="S813" i="5"/>
  <c r="S834" i="5"/>
  <c r="S861" i="5"/>
  <c r="S882" i="5"/>
  <c r="S909" i="5"/>
  <c r="S930" i="5"/>
  <c r="S957" i="5"/>
  <c r="S978" i="5"/>
  <c r="S1005" i="5"/>
  <c r="S1025" i="5"/>
  <c r="S1044" i="5"/>
  <c r="S1061" i="5"/>
  <c r="S1080" i="5"/>
  <c r="S1097" i="5"/>
  <c r="S1116" i="5"/>
  <c r="S1133" i="5"/>
  <c r="S1152" i="5"/>
  <c r="S1169" i="5"/>
  <c r="S1188" i="5"/>
  <c r="S1205" i="5"/>
  <c r="S1224" i="5"/>
  <c r="S1241" i="5"/>
  <c r="S1260" i="5"/>
  <c r="S1276" i="5"/>
  <c r="S1294" i="5"/>
  <c r="S1309" i="5"/>
  <c r="S1324" i="5"/>
  <c r="S1342" i="5"/>
  <c r="S1357" i="5"/>
  <c r="S1372" i="5"/>
  <c r="S1390" i="5"/>
  <c r="S1405" i="5"/>
  <c r="S1418" i="5"/>
  <c r="S1431" i="5"/>
  <c r="S1444" i="5"/>
  <c r="S1457" i="5"/>
  <c r="S1471" i="5"/>
  <c r="S1484" i="5"/>
  <c r="S1496" i="5"/>
  <c r="S1508" i="5"/>
  <c r="S1520" i="5"/>
  <c r="S1532" i="5"/>
  <c r="S1544" i="5"/>
  <c r="S1556" i="5"/>
  <c r="S1568" i="5"/>
  <c r="S1580" i="5"/>
  <c r="S1592" i="5"/>
  <c r="S1604" i="5"/>
  <c r="S1616" i="5"/>
  <c r="S1628" i="5"/>
  <c r="S1640" i="5"/>
  <c r="S1652" i="5"/>
  <c r="S1664" i="5"/>
  <c r="S1676" i="5"/>
  <c r="S1688" i="5"/>
  <c r="S1700" i="5"/>
  <c r="S1712" i="5"/>
  <c r="S1724" i="5"/>
  <c r="S1736" i="5"/>
  <c r="S1748" i="5"/>
  <c r="S1760" i="5"/>
  <c r="S1772" i="5"/>
  <c r="S1784" i="5"/>
  <c r="S1796" i="5"/>
  <c r="S1808" i="5"/>
  <c r="S1820" i="5"/>
  <c r="S1832" i="5"/>
  <c r="S1844" i="5"/>
  <c r="S218" i="5"/>
  <c r="S298" i="5"/>
  <c r="S336" i="5"/>
  <c r="S372" i="5"/>
  <c r="S408" i="5"/>
  <c r="S444" i="5"/>
  <c r="S480" i="5"/>
  <c r="S516" i="5"/>
  <c r="S552" i="5"/>
  <c r="S588" i="5"/>
  <c r="S624" i="5"/>
  <c r="S660" i="5"/>
  <c r="S695" i="5"/>
  <c r="S726" i="5"/>
  <c r="S758" i="5"/>
  <c r="S791" i="5"/>
  <c r="S814" i="5"/>
  <c r="S839" i="5"/>
  <c r="S862" i="5"/>
  <c r="S887" i="5"/>
  <c r="S910" i="5"/>
  <c r="S935" i="5"/>
  <c r="S958" i="5"/>
  <c r="S983" i="5"/>
  <c r="S1006" i="5"/>
  <c r="S1028" i="5"/>
  <c r="S1045" i="5"/>
  <c r="S1064" i="5"/>
  <c r="S1081" i="5"/>
  <c r="S1100" i="5"/>
  <c r="S1117" i="5"/>
  <c r="S1136" i="5"/>
  <c r="S1153" i="5"/>
  <c r="S1172" i="5"/>
  <c r="S1189" i="5"/>
  <c r="S1208" i="5"/>
  <c r="S1225" i="5"/>
  <c r="S1244" i="5"/>
  <c r="S1261" i="5"/>
  <c r="S1277" i="5"/>
  <c r="S1295" i="5"/>
  <c r="S1310" i="5"/>
  <c r="S1325" i="5"/>
  <c r="S1343" i="5"/>
  <c r="S1358" i="5"/>
  <c r="S1373" i="5"/>
  <c r="S1391" i="5"/>
  <c r="S1406" i="5"/>
  <c r="S1419" i="5"/>
  <c r="S1432" i="5"/>
  <c r="S1445" i="5"/>
  <c r="S1459" i="5"/>
  <c r="S1472" i="5"/>
  <c r="S1485" i="5"/>
  <c r="S1497" i="5"/>
  <c r="S1509" i="5"/>
  <c r="S1521" i="5"/>
  <c r="S1533" i="5"/>
  <c r="S1545" i="5"/>
  <c r="S1557" i="5"/>
  <c r="S1569" i="5"/>
  <c r="S1581" i="5"/>
  <c r="S1593" i="5"/>
  <c r="S1605" i="5"/>
  <c r="S1617" i="5"/>
  <c r="S1629" i="5"/>
  <c r="S1641" i="5"/>
  <c r="S1653" i="5"/>
  <c r="S1665" i="5"/>
  <c r="S241" i="5"/>
  <c r="S302" i="5"/>
  <c r="S340" i="5"/>
  <c r="S376" i="5"/>
  <c r="S412" i="5"/>
  <c r="S448" i="5"/>
  <c r="S484" i="5"/>
  <c r="S520" i="5"/>
  <c r="S556" i="5"/>
  <c r="S592" i="5"/>
  <c r="S628" i="5"/>
  <c r="S664" i="5"/>
  <c r="S698" i="5"/>
  <c r="S731" i="5"/>
  <c r="S762" i="5"/>
  <c r="S793" i="5"/>
  <c r="S816" i="5"/>
  <c r="S841" i="5"/>
  <c r="S864" i="5"/>
  <c r="S889" i="5"/>
  <c r="S912" i="5"/>
  <c r="S937" i="5"/>
  <c r="S960" i="5"/>
  <c r="S985" i="5"/>
  <c r="S1008" i="5"/>
  <c r="S1030" i="5"/>
  <c r="S1047" i="5"/>
  <c r="S1066" i="5"/>
  <c r="S1083" i="5"/>
  <c r="S1102" i="5"/>
  <c r="S1119" i="5"/>
  <c r="S1138" i="5"/>
  <c r="S1155" i="5"/>
  <c r="S1174" i="5"/>
  <c r="S1191" i="5"/>
  <c r="S1210" i="5"/>
  <c r="S1227" i="5"/>
  <c r="S1246" i="5"/>
  <c r="S1263" i="5"/>
  <c r="S1280" i="5"/>
  <c r="S1296" i="5"/>
  <c r="S1311" i="5"/>
  <c r="S1328" i="5"/>
  <c r="S1344" i="5"/>
  <c r="S1359" i="5"/>
  <c r="S1376" i="5"/>
  <c r="S1392" i="5"/>
  <c r="S1407" i="5"/>
  <c r="S1420" i="5"/>
  <c r="S1433" i="5"/>
  <c r="S1447" i="5"/>
  <c r="S1460" i="5"/>
  <c r="S1473" i="5"/>
  <c r="S1486" i="5"/>
  <c r="S1498" i="5"/>
  <c r="S1510" i="5"/>
  <c r="S1522" i="5"/>
  <c r="S1534" i="5"/>
  <c r="S1546" i="5"/>
  <c r="S1558" i="5"/>
  <c r="S1570" i="5"/>
  <c r="S1582" i="5"/>
  <c r="S1594" i="5"/>
  <c r="S1606" i="5"/>
  <c r="S1618" i="5"/>
  <c r="S1630" i="5"/>
  <c r="S1642" i="5"/>
  <c r="S26" i="5"/>
  <c r="S312" i="5"/>
  <c r="S384" i="5"/>
  <c r="S456" i="5"/>
  <c r="S528" i="5"/>
  <c r="S600" i="5"/>
  <c r="S672" i="5"/>
  <c r="S737" i="5"/>
  <c r="S797" i="5"/>
  <c r="S845" i="5"/>
  <c r="S893" i="5"/>
  <c r="S941" i="5"/>
  <c r="S989" i="5"/>
  <c r="S1023" i="5"/>
  <c r="S1052" i="5"/>
  <c r="S1078" i="5"/>
  <c r="S1105" i="5"/>
  <c r="S1131" i="5"/>
  <c r="S1160" i="5"/>
  <c r="S1186" i="5"/>
  <c r="S1213" i="5"/>
  <c r="S1239" i="5"/>
  <c r="S1268" i="5"/>
  <c r="S1289" i="5"/>
  <c r="S1316" i="5"/>
  <c r="S1337" i="5"/>
  <c r="S1364" i="5"/>
  <c r="S1385" i="5"/>
  <c r="S242" i="5"/>
  <c r="S341" i="5"/>
  <c r="S413" i="5"/>
  <c r="S485" i="5"/>
  <c r="S557" i="5"/>
  <c r="S629" i="5"/>
  <c r="S700" i="5"/>
  <c r="S765" i="5"/>
  <c r="S817" i="5"/>
  <c r="S865" i="5"/>
  <c r="S913" i="5"/>
  <c r="S961" i="5"/>
  <c r="S1001" i="5"/>
  <c r="S1033" i="5"/>
  <c r="S1059" i="5"/>
  <c r="S1088" i="5"/>
  <c r="S1114" i="5"/>
  <c r="S1141" i="5"/>
  <c r="S1167" i="5"/>
  <c r="S1196" i="5"/>
  <c r="S1222" i="5"/>
  <c r="S1249" i="5"/>
  <c r="S1274" i="5"/>
  <c r="S1299" i="5"/>
  <c r="S1322" i="5"/>
  <c r="S1347" i="5"/>
  <c r="S1370" i="5"/>
  <c r="S1395" i="5"/>
  <c r="S1416" i="5"/>
  <c r="S1437" i="5"/>
  <c r="S1455" i="5"/>
  <c r="S1476" i="5"/>
  <c r="S1494" i="5"/>
  <c r="S1513" i="5"/>
  <c r="S1530" i="5"/>
  <c r="S1549" i="5"/>
  <c r="S1566" i="5"/>
  <c r="S1585" i="5"/>
  <c r="S1602" i="5"/>
  <c r="S1621" i="5"/>
  <c r="S1638" i="5"/>
  <c r="S1656" i="5"/>
  <c r="S1671" i="5"/>
  <c r="S1686" i="5"/>
  <c r="S1701" i="5"/>
  <c r="S1715" i="5"/>
  <c r="S1729" i="5"/>
  <c r="S1743" i="5"/>
  <c r="S1758" i="5"/>
  <c r="S1773" i="5"/>
  <c r="S1787" i="5"/>
  <c r="S1801" i="5"/>
  <c r="S1815" i="5"/>
  <c r="S1830" i="5"/>
  <c r="S1845" i="5"/>
  <c r="S1858" i="5"/>
  <c r="S1870" i="5"/>
  <c r="S1882" i="5"/>
  <c r="S1894" i="5"/>
  <c r="S1906" i="5"/>
  <c r="S1918" i="5"/>
  <c r="S1930" i="5"/>
  <c r="S1942" i="5"/>
  <c r="S1954" i="5"/>
  <c r="S1966" i="5"/>
  <c r="S1978" i="5"/>
  <c r="S1990" i="5"/>
  <c r="S2002" i="5"/>
  <c r="S2014" i="5"/>
  <c r="S2026" i="5"/>
  <c r="S2038" i="5"/>
  <c r="S2050" i="5"/>
  <c r="S2062" i="5"/>
  <c r="S2074" i="5"/>
  <c r="S2086" i="5"/>
  <c r="S2098" i="5"/>
  <c r="S2110" i="5"/>
  <c r="S2122" i="5"/>
  <c r="S2134" i="5"/>
  <c r="S2146" i="5"/>
  <c r="S2158" i="5"/>
  <c r="S2170" i="5"/>
  <c r="S2182" i="5"/>
  <c r="S2194" i="5"/>
  <c r="S2206" i="5"/>
  <c r="S2218" i="5"/>
  <c r="S2230" i="5"/>
  <c r="S2242" i="5"/>
  <c r="S2254" i="5"/>
  <c r="S2266" i="5"/>
  <c r="S2278" i="5"/>
  <c r="S262" i="5"/>
  <c r="S348" i="5"/>
  <c r="S420" i="5"/>
  <c r="S492" i="5"/>
  <c r="S564" i="5"/>
  <c r="S636" i="5"/>
  <c r="S706" i="5"/>
  <c r="S769" i="5"/>
  <c r="S822" i="5"/>
  <c r="S870" i="5"/>
  <c r="S918" i="5"/>
  <c r="S966" i="5"/>
  <c r="S1009" i="5"/>
  <c r="S1036" i="5"/>
  <c r="S1067" i="5"/>
  <c r="S1091" i="5"/>
  <c r="S1120" i="5"/>
  <c r="S1144" i="5"/>
  <c r="S1175" i="5"/>
  <c r="S1199" i="5"/>
  <c r="S1228" i="5"/>
  <c r="S1252" i="5"/>
  <c r="S1282" i="5"/>
  <c r="S1301" i="5"/>
  <c r="S1330" i="5"/>
  <c r="S1349" i="5"/>
  <c r="S1378" i="5"/>
  <c r="S1397" i="5"/>
  <c r="S1421" i="5"/>
  <c r="S1439" i="5"/>
  <c r="S1461" i="5"/>
  <c r="S1478" i="5"/>
  <c r="S1499" i="5"/>
  <c r="S1515" i="5"/>
  <c r="S1535" i="5"/>
  <c r="S1551" i="5"/>
  <c r="S1571" i="5"/>
  <c r="S1587" i="5"/>
  <c r="S1607" i="5"/>
  <c r="S1623" i="5"/>
  <c r="S1643" i="5"/>
  <c r="S1658" i="5"/>
  <c r="S1674" i="5"/>
  <c r="S1689" i="5"/>
  <c r="S1703" i="5"/>
  <c r="S1717" i="5"/>
  <c r="S1731" i="5"/>
  <c r="S1746" i="5"/>
  <c r="S1761" i="5"/>
  <c r="S1775" i="5"/>
  <c r="S1789" i="5"/>
  <c r="S1803" i="5"/>
  <c r="S1818" i="5"/>
  <c r="S1833" i="5"/>
  <c r="S1847" i="5"/>
  <c r="S1860" i="5"/>
  <c r="S1872" i="5"/>
  <c r="S1884" i="5"/>
  <c r="S1896" i="5"/>
  <c r="S1908" i="5"/>
  <c r="S1920" i="5"/>
  <c r="S1932" i="5"/>
  <c r="S1944" i="5"/>
  <c r="S1956" i="5"/>
  <c r="S1968" i="5"/>
  <c r="S1980" i="5"/>
  <c r="S1992" i="5"/>
  <c r="S2004" i="5"/>
  <c r="S2016" i="5"/>
  <c r="S2028" i="5"/>
  <c r="S2040" i="5"/>
  <c r="S2052" i="5"/>
  <c r="S2064" i="5"/>
  <c r="S2076" i="5"/>
  <c r="S2088" i="5"/>
  <c r="S2100" i="5"/>
  <c r="S2112" i="5"/>
  <c r="S2124" i="5"/>
  <c r="S2136" i="5"/>
  <c r="S2148" i="5"/>
  <c r="S2160" i="5"/>
  <c r="S2172" i="5"/>
  <c r="S2184" i="5"/>
  <c r="S2196" i="5"/>
  <c r="S2208" i="5"/>
  <c r="S263" i="5"/>
  <c r="S349" i="5"/>
  <c r="S421" i="5"/>
  <c r="S493" i="5"/>
  <c r="S565" i="5"/>
  <c r="S637" i="5"/>
  <c r="S707" i="5"/>
  <c r="S770" i="5"/>
  <c r="S826" i="5"/>
  <c r="S874" i="5"/>
  <c r="S922" i="5"/>
  <c r="S970" i="5"/>
  <c r="S1010" i="5"/>
  <c r="S1037" i="5"/>
  <c r="S1068" i="5"/>
  <c r="S1092" i="5"/>
  <c r="S1121" i="5"/>
  <c r="S1145" i="5"/>
  <c r="S1176" i="5"/>
  <c r="S1200" i="5"/>
  <c r="S1229" i="5"/>
  <c r="S1253" i="5"/>
  <c r="S1283" i="5"/>
  <c r="S1304" i="5"/>
  <c r="S1331" i="5"/>
  <c r="S1352" i="5"/>
  <c r="S1379" i="5"/>
  <c r="S277" i="5"/>
  <c r="S359" i="5"/>
  <c r="S431" i="5"/>
  <c r="S503" i="5"/>
  <c r="S575" i="5"/>
  <c r="S647" i="5"/>
  <c r="S714" i="5"/>
  <c r="S779" i="5"/>
  <c r="S828" i="5"/>
  <c r="S876" i="5"/>
  <c r="S924" i="5"/>
  <c r="S972" i="5"/>
  <c r="S1014" i="5"/>
  <c r="S1042" i="5"/>
  <c r="S1069" i="5"/>
  <c r="S1095" i="5"/>
  <c r="S1124" i="5"/>
  <c r="S1150" i="5"/>
  <c r="S1177" i="5"/>
  <c r="S1203" i="5"/>
  <c r="S1232" i="5"/>
  <c r="S1258" i="5"/>
  <c r="S1284" i="5"/>
  <c r="S1307" i="5"/>
  <c r="S1332" i="5"/>
  <c r="S1355" i="5"/>
  <c r="S1380" i="5"/>
  <c r="S1403" i="5"/>
  <c r="S1424" i="5"/>
  <c r="S1442" i="5"/>
  <c r="S1463" i="5"/>
  <c r="S1481" i="5"/>
  <c r="S1501" i="5"/>
  <c r="S1518" i="5"/>
  <c r="S1537" i="5"/>
  <c r="S1554" i="5"/>
  <c r="S1573" i="5"/>
  <c r="S1590" i="5"/>
  <c r="S1609" i="5"/>
  <c r="S1626" i="5"/>
  <c r="S1645" i="5"/>
  <c r="S1660" i="5"/>
  <c r="S1677" i="5"/>
  <c r="S1691" i="5"/>
  <c r="S1705" i="5"/>
  <c r="S1719" i="5"/>
  <c r="S1734" i="5"/>
  <c r="S1749" i="5"/>
  <c r="S1763" i="5"/>
  <c r="S1777" i="5"/>
  <c r="S1791" i="5"/>
  <c r="S1806" i="5"/>
  <c r="S1821" i="5"/>
  <c r="S1835" i="5"/>
  <c r="S1849" i="5"/>
  <c r="S1862" i="5"/>
  <c r="S1874" i="5"/>
  <c r="S1886" i="5"/>
  <c r="S1898" i="5"/>
  <c r="S1910" i="5"/>
  <c r="S1922" i="5"/>
  <c r="S1934" i="5"/>
  <c r="S1946" i="5"/>
  <c r="S1958" i="5"/>
  <c r="S1970" i="5"/>
  <c r="S1982" i="5"/>
  <c r="S1994" i="5"/>
  <c r="S2006" i="5"/>
  <c r="S2018" i="5"/>
  <c r="S2030" i="5"/>
  <c r="S2042" i="5"/>
  <c r="S2054" i="5"/>
  <c r="S2066" i="5"/>
  <c r="S2078" i="5"/>
  <c r="S2090" i="5"/>
  <c r="S2102" i="5"/>
  <c r="S2114" i="5"/>
  <c r="S2126" i="5"/>
  <c r="S306" i="5"/>
  <c r="S378" i="5"/>
  <c r="S450" i="5"/>
  <c r="S522" i="5"/>
  <c r="S594" i="5"/>
  <c r="S666" i="5"/>
  <c r="S733" i="5"/>
  <c r="S796" i="5"/>
  <c r="S844" i="5"/>
  <c r="S892" i="5"/>
  <c r="S940" i="5"/>
  <c r="S988" i="5"/>
  <c r="S1020" i="5"/>
  <c r="S1049" i="5"/>
  <c r="S1073" i="5"/>
  <c r="S1104" i="5"/>
  <c r="S1128" i="5"/>
  <c r="S1157" i="5"/>
  <c r="S1181" i="5"/>
  <c r="S1212" i="5"/>
  <c r="S1236" i="5"/>
  <c r="S1265" i="5"/>
  <c r="S1287" i="5"/>
  <c r="S1313" i="5"/>
  <c r="S1335" i="5"/>
  <c r="S1361" i="5"/>
  <c r="S1383" i="5"/>
  <c r="S1409" i="5"/>
  <c r="S1427" i="5"/>
  <c r="S1449" i="5"/>
  <c r="S1466" i="5"/>
  <c r="S1488" i="5"/>
  <c r="S1504" i="5"/>
  <c r="S1524" i="5"/>
  <c r="S1540" i="5"/>
  <c r="S1560" i="5"/>
  <c r="S1576" i="5"/>
  <c r="S1596" i="5"/>
  <c r="S1612" i="5"/>
  <c r="S1632" i="5"/>
  <c r="S1648" i="5"/>
  <c r="S1666" i="5"/>
  <c r="S1680" i="5"/>
  <c r="S1694" i="5"/>
  <c r="S1708" i="5"/>
  <c r="S1723" i="5"/>
  <c r="S1738" i="5"/>
  <c r="S1752" i="5"/>
  <c r="S1766" i="5"/>
  <c r="S1780" i="5"/>
  <c r="S1795" i="5"/>
  <c r="S1810" i="5"/>
  <c r="S1824" i="5"/>
  <c r="S1838" i="5"/>
  <c r="S1852" i="5"/>
  <c r="S1865" i="5"/>
  <c r="S1877" i="5"/>
  <c r="S1889" i="5"/>
  <c r="S1901" i="5"/>
  <c r="S1913" i="5"/>
  <c r="S1925" i="5"/>
  <c r="S1937" i="5"/>
  <c r="S1949" i="5"/>
  <c r="S1961" i="5"/>
  <c r="S1973" i="5"/>
  <c r="S1985" i="5"/>
  <c r="S1997" i="5"/>
  <c r="S2009" i="5"/>
  <c r="S2021" i="5"/>
  <c r="S2033" i="5"/>
  <c r="S2045" i="5"/>
  <c r="S2057" i="5"/>
  <c r="S2069" i="5"/>
  <c r="S2081" i="5"/>
  <c r="S2093" i="5"/>
  <c r="S2105" i="5"/>
  <c r="S2117" i="5"/>
  <c r="S2129" i="5"/>
  <c r="S2141" i="5"/>
  <c r="S38" i="5"/>
  <c r="S385" i="5"/>
  <c r="S529" i="5"/>
  <c r="S673" i="5"/>
  <c r="S801" i="5"/>
  <c r="S897" i="5"/>
  <c r="S993" i="5"/>
  <c r="S1054" i="5"/>
  <c r="S1107" i="5"/>
  <c r="S1162" i="5"/>
  <c r="S1215" i="5"/>
  <c r="S1270" i="5"/>
  <c r="S1318" i="5"/>
  <c r="S1366" i="5"/>
  <c r="S1408" i="5"/>
  <c r="S1436" i="5"/>
  <c r="S1465" i="5"/>
  <c r="S1492" i="5"/>
  <c r="S1523" i="5"/>
  <c r="S1548" i="5"/>
  <c r="S1575" i="5"/>
  <c r="S1600" i="5"/>
  <c r="S1631" i="5"/>
  <c r="S1655" i="5"/>
  <c r="S1679" i="5"/>
  <c r="S1699" i="5"/>
  <c r="S1722" i="5"/>
  <c r="S1742" i="5"/>
  <c r="S1765" i="5"/>
  <c r="S1786" i="5"/>
  <c r="S1809" i="5"/>
  <c r="S1828" i="5"/>
  <c r="S1851" i="5"/>
  <c r="S1869" i="5"/>
  <c r="S1888" i="5"/>
  <c r="S1905" i="5"/>
  <c r="S1924" i="5"/>
  <c r="S1941" i="5"/>
  <c r="S1960" i="5"/>
  <c r="S1977" i="5"/>
  <c r="S1996" i="5"/>
  <c r="S2013" i="5"/>
  <c r="S2032" i="5"/>
  <c r="S2049" i="5"/>
  <c r="S2068" i="5"/>
  <c r="S2085" i="5"/>
  <c r="S2104" i="5"/>
  <c r="S2121" i="5"/>
  <c r="S2139" i="5"/>
  <c r="S2154" i="5"/>
  <c r="S2168" i="5"/>
  <c r="S2183" i="5"/>
  <c r="S2198" i="5"/>
  <c r="S2212" i="5"/>
  <c r="S2225" i="5"/>
  <c r="S2238" i="5"/>
  <c r="S2251" i="5"/>
  <c r="S2264" i="5"/>
  <c r="S2277" i="5"/>
  <c r="S2290" i="5"/>
  <c r="S2302" i="5"/>
  <c r="S2314" i="5"/>
  <c r="S2326" i="5"/>
  <c r="S2338" i="5"/>
  <c r="S2350" i="5"/>
  <c r="S2362" i="5"/>
  <c r="S2374" i="5"/>
  <c r="S2386" i="5"/>
  <c r="S2398" i="5"/>
  <c r="S2410" i="5"/>
  <c r="S2422" i="5"/>
  <c r="S2434" i="5"/>
  <c r="S2446" i="5"/>
  <c r="S2458" i="5"/>
  <c r="S2470" i="5"/>
  <c r="S2482" i="5"/>
  <c r="S2494" i="5"/>
  <c r="S2506" i="5"/>
  <c r="S2518" i="5"/>
  <c r="S2530" i="5"/>
  <c r="S2542" i="5"/>
  <c r="S2554" i="5"/>
  <c r="S2566" i="5"/>
  <c r="S2578" i="5"/>
  <c r="S2590" i="5"/>
  <c r="S2602" i="5"/>
  <c r="S2614" i="5"/>
  <c r="S2626" i="5"/>
  <c r="S2638" i="5"/>
  <c r="S2650" i="5"/>
  <c r="S2662" i="5"/>
  <c r="S2674" i="5"/>
  <c r="S2686" i="5"/>
  <c r="S2698" i="5"/>
  <c r="S2710" i="5"/>
  <c r="S2722" i="5"/>
  <c r="S2734" i="5"/>
  <c r="S2746" i="5"/>
  <c r="S2758" i="5"/>
  <c r="S2770" i="5"/>
  <c r="S110" i="5"/>
  <c r="S395" i="5"/>
  <c r="S539" i="5"/>
  <c r="S683" i="5"/>
  <c r="S803" i="5"/>
  <c r="S899" i="5"/>
  <c r="S994" i="5"/>
  <c r="S1055" i="5"/>
  <c r="S1108" i="5"/>
  <c r="S1163" i="5"/>
  <c r="S1216" i="5"/>
  <c r="S1271" i="5"/>
  <c r="S1319" i="5"/>
  <c r="S1367" i="5"/>
  <c r="S1411" i="5"/>
  <c r="S1438" i="5"/>
  <c r="S1468" i="5"/>
  <c r="S1495" i="5"/>
  <c r="S1525" i="5"/>
  <c r="S1550" i="5"/>
  <c r="S1578" i="5"/>
  <c r="S1603" i="5"/>
  <c r="S1633" i="5"/>
  <c r="S1657" i="5"/>
  <c r="S170" i="5"/>
  <c r="S401" i="5"/>
  <c r="S545" i="5"/>
  <c r="S689" i="5"/>
  <c r="S810" i="5"/>
  <c r="S906" i="5"/>
  <c r="S995" i="5"/>
  <c r="S1056" i="5"/>
  <c r="S1109" i="5"/>
  <c r="S1164" i="5"/>
  <c r="S1217" i="5"/>
  <c r="S1272" i="5"/>
  <c r="S1320" i="5"/>
  <c r="S1368" i="5"/>
  <c r="S1412" i="5"/>
  <c r="S1440" i="5"/>
  <c r="S1469" i="5"/>
  <c r="S1500" i="5"/>
  <c r="S1526" i="5"/>
  <c r="S1552" i="5"/>
  <c r="S1579" i="5"/>
  <c r="S1608" i="5"/>
  <c r="S1634" i="5"/>
  <c r="S1659" i="5"/>
  <c r="S1682" i="5"/>
  <c r="S1704" i="5"/>
  <c r="S1726" i="5"/>
  <c r="S1747" i="5"/>
  <c r="S1768" i="5"/>
  <c r="S1790" i="5"/>
  <c r="S1812" i="5"/>
  <c r="S1834" i="5"/>
  <c r="S1855" i="5"/>
  <c r="S1873" i="5"/>
  <c r="S1891" i="5"/>
  <c r="S1909" i="5"/>
  <c r="S1927" i="5"/>
  <c r="S1945" i="5"/>
  <c r="S1963" i="5"/>
  <c r="S1981" i="5"/>
  <c r="S1999" i="5"/>
  <c r="S2017" i="5"/>
  <c r="S2035" i="5"/>
  <c r="S2053" i="5"/>
  <c r="S2071" i="5"/>
  <c r="S2089" i="5"/>
  <c r="S2107" i="5"/>
  <c r="S2125" i="5"/>
  <c r="S2142" i="5"/>
  <c r="S2156" i="5"/>
  <c r="S2171" i="5"/>
  <c r="S253" i="5"/>
  <c r="S414" i="5"/>
  <c r="S558" i="5"/>
  <c r="S701" i="5"/>
  <c r="S818" i="5"/>
  <c r="S914" i="5"/>
  <c r="S1002" i="5"/>
  <c r="S1060" i="5"/>
  <c r="S1115" i="5"/>
  <c r="S1168" i="5"/>
  <c r="S1223" i="5"/>
  <c r="S1275" i="5"/>
  <c r="S1323" i="5"/>
  <c r="S1371" i="5"/>
  <c r="S1413" i="5"/>
  <c r="S1443" i="5"/>
  <c r="S1474" i="5"/>
  <c r="S1502" i="5"/>
  <c r="S1527" i="5"/>
  <c r="S1555" i="5"/>
  <c r="S1583" i="5"/>
  <c r="S1610" i="5"/>
  <c r="S1635" i="5"/>
  <c r="S1662" i="5"/>
  <c r="S1683" i="5"/>
  <c r="S1706" i="5"/>
  <c r="S1727" i="5"/>
  <c r="S1750" i="5"/>
  <c r="S1770" i="5"/>
  <c r="S1792" i="5"/>
  <c r="S1813" i="5"/>
  <c r="S1836" i="5"/>
  <c r="S1856" i="5"/>
  <c r="S1875" i="5"/>
  <c r="S1892" i="5"/>
  <c r="S1911" i="5"/>
  <c r="S1928" i="5"/>
  <c r="S1947" i="5"/>
  <c r="S1964" i="5"/>
  <c r="S1983" i="5"/>
  <c r="S2000" i="5"/>
  <c r="S2019" i="5"/>
  <c r="S2036" i="5"/>
  <c r="S2055" i="5"/>
  <c r="S2072" i="5"/>
  <c r="S2091" i="5"/>
  <c r="S2108" i="5"/>
  <c r="S2127" i="5"/>
  <c r="S2143" i="5"/>
  <c r="S2157" i="5"/>
  <c r="S2173" i="5"/>
  <c r="S2187" i="5"/>
  <c r="S2201" i="5"/>
  <c r="S2215" i="5"/>
  <c r="S2228" i="5"/>
  <c r="S2241" i="5"/>
  <c r="S2255" i="5"/>
  <c r="S2268" i="5"/>
  <c r="S2281" i="5"/>
  <c r="S2293" i="5"/>
  <c r="S2305" i="5"/>
  <c r="S2317" i="5"/>
  <c r="S2329" i="5"/>
  <c r="S2341" i="5"/>
  <c r="S2353" i="5"/>
  <c r="S2365" i="5"/>
  <c r="S2377" i="5"/>
  <c r="S2389" i="5"/>
  <c r="S2401" i="5"/>
  <c r="S2413" i="5"/>
  <c r="S2425" i="5"/>
  <c r="S2437" i="5"/>
  <c r="S2449" i="5"/>
  <c r="S2461" i="5"/>
  <c r="S2473" i="5"/>
  <c r="S2485" i="5"/>
  <c r="S2497" i="5"/>
  <c r="S2509" i="5"/>
  <c r="S2521" i="5"/>
  <c r="S2533" i="5"/>
  <c r="S2545" i="5"/>
  <c r="S2557" i="5"/>
  <c r="S2569" i="5"/>
  <c r="S2581" i="5"/>
  <c r="S2593" i="5"/>
  <c r="S2605" i="5"/>
  <c r="S2617" i="5"/>
  <c r="S2629" i="5"/>
  <c r="S2641" i="5"/>
  <c r="S2653" i="5"/>
  <c r="S2665" i="5"/>
  <c r="S2677" i="5"/>
  <c r="S2689" i="5"/>
  <c r="S2701" i="5"/>
  <c r="S2713" i="5"/>
  <c r="S2725" i="5"/>
  <c r="S2737" i="5"/>
  <c r="S2749" i="5"/>
  <c r="S2761" i="5"/>
  <c r="S2773" i="5"/>
  <c r="S2785" i="5"/>
  <c r="S289" i="5"/>
  <c r="S437" i="5"/>
  <c r="S581" i="5"/>
  <c r="S721" i="5"/>
  <c r="S833" i="5"/>
  <c r="S929" i="5"/>
  <c r="S1018" i="5"/>
  <c r="S1071" i="5"/>
  <c r="S1126" i="5"/>
  <c r="S1179" i="5"/>
  <c r="S1234" i="5"/>
  <c r="S1285" i="5"/>
  <c r="S1333" i="5"/>
  <c r="S1381" i="5"/>
  <c r="S1414" i="5"/>
  <c r="S1448" i="5"/>
  <c r="S1475" i="5"/>
  <c r="S1503" i="5"/>
  <c r="S1528" i="5"/>
  <c r="S1559" i="5"/>
  <c r="S1584" i="5"/>
  <c r="S1611" i="5"/>
  <c r="S1636" i="5"/>
  <c r="S1663" i="5"/>
  <c r="S1684" i="5"/>
  <c r="S1707" i="5"/>
  <c r="S1728" i="5"/>
  <c r="S1751" i="5"/>
  <c r="S1771" i="5"/>
  <c r="S1794" i="5"/>
  <c r="S1814" i="5"/>
  <c r="S1837" i="5"/>
  <c r="S1857" i="5"/>
  <c r="S1876" i="5"/>
  <c r="S1893" i="5"/>
  <c r="S1912" i="5"/>
  <c r="S1929" i="5"/>
  <c r="S1948" i="5"/>
  <c r="S1965" i="5"/>
  <c r="S1984" i="5"/>
  <c r="S2001" i="5"/>
  <c r="S2020" i="5"/>
  <c r="S2037" i="5"/>
  <c r="S2056" i="5"/>
  <c r="S2073" i="5"/>
  <c r="S2092" i="5"/>
  <c r="S2109" i="5"/>
  <c r="S2128" i="5"/>
  <c r="S2144" i="5"/>
  <c r="S2159" i="5"/>
  <c r="S2174" i="5"/>
  <c r="S2188" i="5"/>
  <c r="S2202" i="5"/>
  <c r="S2216" i="5"/>
  <c r="S2229" i="5"/>
  <c r="S2243" i="5"/>
  <c r="S2256" i="5"/>
  <c r="S2269" i="5"/>
  <c r="S2282" i="5"/>
  <c r="S2294" i="5"/>
  <c r="S2306" i="5"/>
  <c r="S2318" i="5"/>
  <c r="S2330" i="5"/>
  <c r="S2342" i="5"/>
  <c r="S2354" i="5"/>
  <c r="S2366" i="5"/>
  <c r="S2378" i="5"/>
  <c r="S2390" i="5"/>
  <c r="S2402" i="5"/>
  <c r="S2414" i="5"/>
  <c r="S2426" i="5"/>
  <c r="S2438" i="5"/>
  <c r="S2450" i="5"/>
  <c r="S2462" i="5"/>
  <c r="S2474" i="5"/>
  <c r="S2486" i="5"/>
  <c r="S2498" i="5"/>
  <c r="S2510" i="5"/>
  <c r="S2522" i="5"/>
  <c r="S2534" i="5"/>
  <c r="S2546" i="5"/>
  <c r="S2558" i="5"/>
  <c r="S2570" i="5"/>
  <c r="S2582" i="5"/>
  <c r="S2594" i="5"/>
  <c r="S2606" i="5"/>
  <c r="S2618" i="5"/>
  <c r="S2630" i="5"/>
  <c r="S2642" i="5"/>
  <c r="S2654" i="5"/>
  <c r="S2666" i="5"/>
  <c r="S2678" i="5"/>
  <c r="S2690" i="5"/>
  <c r="S305" i="5"/>
  <c r="S449" i="5"/>
  <c r="S593" i="5"/>
  <c r="S732" i="5"/>
  <c r="S842" i="5"/>
  <c r="S938" i="5"/>
  <c r="S1019" i="5"/>
  <c r="S1072" i="5"/>
  <c r="S1127" i="5"/>
  <c r="S1180" i="5"/>
  <c r="S1235" i="5"/>
  <c r="S1286" i="5"/>
  <c r="S1334" i="5"/>
  <c r="S1382" i="5"/>
  <c r="S1417" i="5"/>
  <c r="S1450" i="5"/>
  <c r="S1477" i="5"/>
  <c r="S1506" i="5"/>
  <c r="S1531" i="5"/>
  <c r="S1561" i="5"/>
  <c r="S1586" i="5"/>
  <c r="S1614" i="5"/>
  <c r="S1639" i="5"/>
  <c r="S1667" i="5"/>
  <c r="S1687" i="5"/>
  <c r="S1710" i="5"/>
  <c r="S1730" i="5"/>
  <c r="S1753" i="5"/>
  <c r="S1774" i="5"/>
  <c r="S1797" i="5"/>
  <c r="S1816" i="5"/>
  <c r="S1839" i="5"/>
  <c r="S1859" i="5"/>
  <c r="S1878" i="5"/>
  <c r="S1895" i="5"/>
  <c r="S1914" i="5"/>
  <c r="S1931" i="5"/>
  <c r="S1950" i="5"/>
  <c r="S1967" i="5"/>
  <c r="S1986" i="5"/>
  <c r="S2003" i="5"/>
  <c r="S2022" i="5"/>
  <c r="S2039" i="5"/>
  <c r="S2058" i="5"/>
  <c r="S2075" i="5"/>
  <c r="S2094" i="5"/>
  <c r="S2111" i="5"/>
  <c r="S2130" i="5"/>
  <c r="S2145" i="5"/>
  <c r="S2161" i="5"/>
  <c r="S2175" i="5"/>
  <c r="S313" i="5"/>
  <c r="S457" i="5"/>
  <c r="S601" i="5"/>
  <c r="S738" i="5"/>
  <c r="S849" i="5"/>
  <c r="S945" i="5"/>
  <c r="S1024" i="5"/>
  <c r="S1079" i="5"/>
  <c r="S1132" i="5"/>
  <c r="S1187" i="5"/>
  <c r="S1240" i="5"/>
  <c r="S1292" i="5"/>
  <c r="S1340" i="5"/>
  <c r="S1388" i="5"/>
  <c r="S1423" i="5"/>
  <c r="S1451" i="5"/>
  <c r="S1479" i="5"/>
  <c r="S1507" i="5"/>
  <c r="S1536" i="5"/>
  <c r="S1562" i="5"/>
  <c r="S1588" i="5"/>
  <c r="S1615" i="5"/>
  <c r="S1644" i="5"/>
  <c r="S1668" i="5"/>
  <c r="S1690" i="5"/>
  <c r="S1711" i="5"/>
  <c r="S1732" i="5"/>
  <c r="S1754" i="5"/>
  <c r="S1776" i="5"/>
  <c r="S1798" i="5"/>
  <c r="S1819" i="5"/>
  <c r="S1840" i="5"/>
  <c r="S1861" i="5"/>
  <c r="S1879" i="5"/>
  <c r="S1897" i="5"/>
  <c r="S1915" i="5"/>
  <c r="S1933" i="5"/>
  <c r="S1951" i="5"/>
  <c r="S1969" i="5"/>
  <c r="S1987" i="5"/>
  <c r="S2005" i="5"/>
  <c r="S2023" i="5"/>
  <c r="S2041" i="5"/>
  <c r="S2059" i="5"/>
  <c r="S2077" i="5"/>
  <c r="S2095" i="5"/>
  <c r="S2113" i="5"/>
  <c r="S2131" i="5"/>
  <c r="S2147" i="5"/>
  <c r="S2162" i="5"/>
  <c r="S2176" i="5"/>
  <c r="S2190" i="5"/>
  <c r="S2204" i="5"/>
  <c r="S2219" i="5"/>
  <c r="S2232" i="5"/>
  <c r="S2245" i="5"/>
  <c r="S2258" i="5"/>
  <c r="S2271" i="5"/>
  <c r="S2284" i="5"/>
  <c r="S2296" i="5"/>
  <c r="S2308" i="5"/>
  <c r="S2320" i="5"/>
  <c r="S2332" i="5"/>
  <c r="S2344" i="5"/>
  <c r="S2356" i="5"/>
  <c r="S2368" i="5"/>
  <c r="S2380" i="5"/>
  <c r="S2392" i="5"/>
  <c r="S2404" i="5"/>
  <c r="S2416" i="5"/>
  <c r="S2428" i="5"/>
  <c r="S2440" i="5"/>
  <c r="S2452" i="5"/>
  <c r="S2464" i="5"/>
  <c r="S2476" i="5"/>
  <c r="S2488" i="5"/>
  <c r="S2500" i="5"/>
  <c r="S2512" i="5"/>
  <c r="S2524" i="5"/>
  <c r="S2536" i="5"/>
  <c r="S2548" i="5"/>
  <c r="S2560" i="5"/>
  <c r="S2572" i="5"/>
  <c r="S2584" i="5"/>
  <c r="S2596" i="5"/>
  <c r="S2608" i="5"/>
  <c r="S2620" i="5"/>
  <c r="S2632" i="5"/>
  <c r="S2644" i="5"/>
  <c r="S2656" i="5"/>
  <c r="S2668" i="5"/>
  <c r="S2680" i="5"/>
  <c r="S2692" i="5"/>
  <c r="S2704" i="5"/>
  <c r="S2716" i="5"/>
  <c r="S2728" i="5"/>
  <c r="S2740" i="5"/>
  <c r="S2752" i="5"/>
  <c r="S2764" i="5"/>
  <c r="S323" i="5"/>
  <c r="S467" i="5"/>
  <c r="S611" i="5"/>
  <c r="S746" i="5"/>
  <c r="S851" i="5"/>
  <c r="S947" i="5"/>
  <c r="S1031" i="5"/>
  <c r="S1084" i="5"/>
  <c r="S1139" i="5"/>
  <c r="S1192" i="5"/>
  <c r="S1247" i="5"/>
  <c r="S1297" i="5"/>
  <c r="S1345" i="5"/>
  <c r="S1393" i="5"/>
  <c r="S1425" i="5"/>
  <c r="S1452" i="5"/>
  <c r="S1483" i="5"/>
  <c r="S1511" i="5"/>
  <c r="S1538" i="5"/>
  <c r="S1563" i="5"/>
  <c r="S1591" i="5"/>
  <c r="S1619" i="5"/>
  <c r="S1646" i="5"/>
  <c r="S1669" i="5"/>
  <c r="S1692" i="5"/>
  <c r="S1713" i="5"/>
  <c r="S1735" i="5"/>
  <c r="S1755" i="5"/>
  <c r="S1778" i="5"/>
  <c r="S1799" i="5"/>
  <c r="S1822" i="5"/>
  <c r="S1842" i="5"/>
  <c r="S1863" i="5"/>
  <c r="S1880" i="5"/>
  <c r="S1899" i="5"/>
  <c r="S1916" i="5"/>
  <c r="S1935" i="5"/>
  <c r="S1952" i="5"/>
  <c r="S1971" i="5"/>
  <c r="S1988" i="5"/>
  <c r="S2007" i="5"/>
  <c r="S2024" i="5"/>
  <c r="S2043" i="5"/>
  <c r="S2060" i="5"/>
  <c r="S2079" i="5"/>
  <c r="S2096" i="5"/>
  <c r="S2115" i="5"/>
  <c r="S2132" i="5"/>
  <c r="S2149" i="5"/>
  <c r="S2163" i="5"/>
  <c r="S2177" i="5"/>
  <c r="S2191" i="5"/>
  <c r="S2205" i="5"/>
  <c r="S2220" i="5"/>
  <c r="S2233" i="5"/>
  <c r="S2246" i="5"/>
  <c r="S2259" i="5"/>
  <c r="S2272" i="5"/>
  <c r="S2285" i="5"/>
  <c r="S2297" i="5"/>
  <c r="S2309" i="5"/>
  <c r="S2321" i="5"/>
  <c r="S2333" i="5"/>
  <c r="S2345" i="5"/>
  <c r="S2357" i="5"/>
  <c r="S2369" i="5"/>
  <c r="S2381" i="5"/>
  <c r="S2393" i="5"/>
  <c r="S2405" i="5"/>
  <c r="S2417" i="5"/>
  <c r="S2429" i="5"/>
  <c r="S2441" i="5"/>
  <c r="S2453" i="5"/>
  <c r="S2465" i="5"/>
  <c r="S2477" i="5"/>
  <c r="S2489" i="5"/>
  <c r="S2501" i="5"/>
  <c r="S2513" i="5"/>
  <c r="S2525" i="5"/>
  <c r="S2537" i="5"/>
  <c r="S2549" i="5"/>
  <c r="S2561" i="5"/>
  <c r="S2573" i="5"/>
  <c r="S2585" i="5"/>
  <c r="S2597" i="5"/>
  <c r="S329" i="5"/>
  <c r="S473" i="5"/>
  <c r="S617" i="5"/>
  <c r="S754" i="5"/>
  <c r="S858" i="5"/>
  <c r="S954" i="5"/>
  <c r="S1032" i="5"/>
  <c r="S1085" i="5"/>
  <c r="S1140" i="5"/>
  <c r="S1193" i="5"/>
  <c r="S1248" i="5"/>
  <c r="S1298" i="5"/>
  <c r="S1346" i="5"/>
  <c r="S1394" i="5"/>
  <c r="S1426" i="5"/>
  <c r="S1453" i="5"/>
  <c r="S1487" i="5"/>
  <c r="S1512" i="5"/>
  <c r="S1539" i="5"/>
  <c r="S1564" i="5"/>
  <c r="S1595" i="5"/>
  <c r="S1620" i="5"/>
  <c r="S1647" i="5"/>
  <c r="S1670" i="5"/>
  <c r="S377" i="5"/>
  <c r="S521" i="5"/>
  <c r="S665" i="5"/>
  <c r="S794" i="5"/>
  <c r="S890" i="5"/>
  <c r="S986" i="5"/>
  <c r="S1048" i="5"/>
  <c r="S1103" i="5"/>
  <c r="S1156" i="5"/>
  <c r="S1211" i="5"/>
  <c r="S1264" i="5"/>
  <c r="S1312" i="5"/>
  <c r="S1360" i="5"/>
  <c r="S1404" i="5"/>
  <c r="S1435" i="5"/>
  <c r="S1464" i="5"/>
  <c r="S1491" i="5"/>
  <c r="S1519" i="5"/>
  <c r="S1547" i="5"/>
  <c r="S1574" i="5"/>
  <c r="S1599" i="5"/>
  <c r="S1627" i="5"/>
  <c r="S1654" i="5"/>
  <c r="S1678" i="5"/>
  <c r="S1698" i="5"/>
  <c r="S1720" i="5"/>
  <c r="S1741" i="5"/>
  <c r="S1764" i="5"/>
  <c r="S1785" i="5"/>
  <c r="S1807" i="5"/>
  <c r="S1827" i="5"/>
  <c r="S1850" i="5"/>
  <c r="S1868" i="5"/>
  <c r="S1887" i="5"/>
  <c r="S1904" i="5"/>
  <c r="S1923" i="5"/>
  <c r="S1940" i="5"/>
  <c r="S1959" i="5"/>
  <c r="S1976" i="5"/>
  <c r="S1995" i="5"/>
  <c r="S2012" i="5"/>
  <c r="S2031" i="5"/>
  <c r="S2048" i="5"/>
  <c r="S2067" i="5"/>
  <c r="S2084" i="5"/>
  <c r="S2103" i="5"/>
  <c r="S2120" i="5"/>
  <c r="S2138" i="5"/>
  <c r="S2153" i="5"/>
  <c r="S2167" i="5"/>
  <c r="S2181" i="5"/>
  <c r="S2197" i="5"/>
  <c r="S2211" i="5"/>
  <c r="S2224" i="5"/>
  <c r="S2237" i="5"/>
  <c r="S2250" i="5"/>
  <c r="S2263" i="5"/>
  <c r="S2276" i="5"/>
  <c r="S2289" i="5"/>
  <c r="S2301" i="5"/>
  <c r="S2313" i="5"/>
  <c r="S2325" i="5"/>
  <c r="S2337" i="5"/>
  <c r="S2349" i="5"/>
  <c r="S2361" i="5"/>
  <c r="S2373" i="5"/>
  <c r="S2385" i="5"/>
  <c r="S2397" i="5"/>
  <c r="S2409" i="5"/>
  <c r="S2421" i="5"/>
  <c r="S2433" i="5"/>
  <c r="S2445" i="5"/>
  <c r="S2457" i="5"/>
  <c r="S2469" i="5"/>
  <c r="S2481" i="5"/>
  <c r="S2493" i="5"/>
  <c r="S2505" i="5"/>
  <c r="S2517" i="5"/>
  <c r="S2529" i="5"/>
  <c r="S2541" i="5"/>
  <c r="S2553" i="5"/>
  <c r="S2565" i="5"/>
  <c r="S2577" i="5"/>
  <c r="S2589" i="5"/>
  <c r="S342" i="5"/>
  <c r="S1035" i="5"/>
  <c r="S1348" i="5"/>
  <c r="S1542" i="5"/>
  <c r="S1681" i="5"/>
  <c r="S1744" i="5"/>
  <c r="S1811" i="5"/>
  <c r="S1871" i="5"/>
  <c r="S1926" i="5"/>
  <c r="S1979" i="5"/>
  <c r="S2034" i="5"/>
  <c r="S2087" i="5"/>
  <c r="S2140" i="5"/>
  <c r="S2185" i="5"/>
  <c r="S2213" i="5"/>
  <c r="S2239" i="5"/>
  <c r="S2265" i="5"/>
  <c r="S2291" i="5"/>
  <c r="S2315" i="5"/>
  <c r="S2339" i="5"/>
  <c r="S2363" i="5"/>
  <c r="S2387" i="5"/>
  <c r="S2411" i="5"/>
  <c r="S2435" i="5"/>
  <c r="S2459" i="5"/>
  <c r="S2483" i="5"/>
  <c r="S2507" i="5"/>
  <c r="S2531" i="5"/>
  <c r="S2555" i="5"/>
  <c r="S2579" i="5"/>
  <c r="S2601" i="5"/>
  <c r="S2621" i="5"/>
  <c r="S2637" i="5"/>
  <c r="S2657" i="5"/>
  <c r="S2673" i="5"/>
  <c r="S2693" i="5"/>
  <c r="S2708" i="5"/>
  <c r="S2724" i="5"/>
  <c r="S2741" i="5"/>
  <c r="S2756" i="5"/>
  <c r="S2772" i="5"/>
  <c r="S2786" i="5"/>
  <c r="S2798" i="5"/>
  <c r="S2810" i="5"/>
  <c r="S2822" i="5"/>
  <c r="S2834" i="5"/>
  <c r="S2846" i="5"/>
  <c r="S2858" i="5"/>
  <c r="S2870" i="5"/>
  <c r="S2882" i="5"/>
  <c r="S2894" i="5"/>
  <c r="S2906" i="5"/>
  <c r="S2918" i="5"/>
  <c r="S2930" i="5"/>
  <c r="S2942" i="5"/>
  <c r="S2954" i="5"/>
  <c r="S2966" i="5"/>
  <c r="S2978" i="5"/>
  <c r="S2990" i="5"/>
  <c r="S3002" i="5"/>
  <c r="S3014" i="5"/>
  <c r="S3026" i="5"/>
  <c r="S3038" i="5"/>
  <c r="S3050" i="5"/>
  <c r="S365" i="5"/>
  <c r="S1043" i="5"/>
  <c r="S1356" i="5"/>
  <c r="S1543" i="5"/>
  <c r="S1693" i="5"/>
  <c r="S1756" i="5"/>
  <c r="S1823" i="5"/>
  <c r="S1881" i="5"/>
  <c r="S1936" i="5"/>
  <c r="S1989" i="5"/>
  <c r="S2044" i="5"/>
  <c r="S2097" i="5"/>
  <c r="S2150" i="5"/>
  <c r="S2186" i="5"/>
  <c r="S2214" i="5"/>
  <c r="S2240" i="5"/>
  <c r="S2267" i="5"/>
  <c r="S2292" i="5"/>
  <c r="S2316" i="5"/>
  <c r="S2340" i="5"/>
  <c r="S2364" i="5"/>
  <c r="S2388" i="5"/>
  <c r="S2412" i="5"/>
  <c r="S2436" i="5"/>
  <c r="S2460" i="5"/>
  <c r="S486" i="5"/>
  <c r="S1090" i="5"/>
  <c r="S1396" i="5"/>
  <c r="S1567" i="5"/>
  <c r="S1695" i="5"/>
  <c r="S1759" i="5"/>
  <c r="S1825" i="5"/>
  <c r="S1883" i="5"/>
  <c r="S1938" i="5"/>
  <c r="S1991" i="5"/>
  <c r="S2046" i="5"/>
  <c r="S2099" i="5"/>
  <c r="S2151" i="5"/>
  <c r="S2189" i="5"/>
  <c r="S2217" i="5"/>
  <c r="S2244" i="5"/>
  <c r="S2270" i="5"/>
  <c r="S2295" i="5"/>
  <c r="S2319" i="5"/>
  <c r="S2343" i="5"/>
  <c r="S2367" i="5"/>
  <c r="S2391" i="5"/>
  <c r="S2415" i="5"/>
  <c r="S2439" i="5"/>
  <c r="S2463" i="5"/>
  <c r="S509" i="5"/>
  <c r="S1096" i="5"/>
  <c r="S1400" i="5"/>
  <c r="S1572" i="5"/>
  <c r="S1696" i="5"/>
  <c r="S1762" i="5"/>
  <c r="S1826" i="5"/>
  <c r="S1885" i="5"/>
  <c r="S1939" i="5"/>
  <c r="S1993" i="5"/>
  <c r="S2047" i="5"/>
  <c r="S2101" i="5"/>
  <c r="S2152" i="5"/>
  <c r="S2192" i="5"/>
  <c r="S2221" i="5"/>
  <c r="S2247" i="5"/>
  <c r="S2273" i="5"/>
  <c r="S2298" i="5"/>
  <c r="S2322" i="5"/>
  <c r="S2346" i="5"/>
  <c r="S2370" i="5"/>
  <c r="S2394" i="5"/>
  <c r="S2418" i="5"/>
  <c r="S2442" i="5"/>
  <c r="S2466" i="5"/>
  <c r="S2490" i="5"/>
  <c r="S2514" i="5"/>
  <c r="S2538" i="5"/>
  <c r="S2562" i="5"/>
  <c r="S2586" i="5"/>
  <c r="S2607" i="5"/>
  <c r="S2624" i="5"/>
  <c r="S2643" i="5"/>
  <c r="S2660" i="5"/>
  <c r="S2679" i="5"/>
  <c r="S2696" i="5"/>
  <c r="S2712" i="5"/>
  <c r="S2729" i="5"/>
  <c r="S2744" i="5"/>
  <c r="S2760" i="5"/>
  <c r="S2776" i="5"/>
  <c r="S2789" i="5"/>
  <c r="S2801" i="5"/>
  <c r="S2813" i="5"/>
  <c r="S2825" i="5"/>
  <c r="S2837" i="5"/>
  <c r="S2849" i="5"/>
  <c r="S2861" i="5"/>
  <c r="S2873" i="5"/>
  <c r="S2885" i="5"/>
  <c r="S2897" i="5"/>
  <c r="S2909" i="5"/>
  <c r="S2921" i="5"/>
  <c r="S2933" i="5"/>
  <c r="S2945" i="5"/>
  <c r="S2957" i="5"/>
  <c r="S2969" i="5"/>
  <c r="S2981" i="5"/>
  <c r="S2993" i="5"/>
  <c r="S3005" i="5"/>
  <c r="S3017" i="5"/>
  <c r="S3029" i="5"/>
  <c r="S3041" i="5"/>
  <c r="S3053" i="5"/>
  <c r="S3065" i="5"/>
  <c r="S3077" i="5"/>
  <c r="S3089" i="5"/>
  <c r="S3101" i="5"/>
  <c r="S3113" i="5"/>
  <c r="S3125" i="5"/>
  <c r="S3137" i="5"/>
  <c r="S3149" i="5"/>
  <c r="S3161" i="5"/>
  <c r="S3173" i="5"/>
  <c r="S3185" i="5"/>
  <c r="S3197" i="5"/>
  <c r="S3209" i="5"/>
  <c r="S3221" i="5"/>
  <c r="S3233" i="5"/>
  <c r="S3245" i="5"/>
  <c r="S3257" i="5"/>
  <c r="S3269" i="5"/>
  <c r="S3281" i="5"/>
  <c r="S3293" i="5"/>
  <c r="S3305" i="5"/>
  <c r="S3317" i="5"/>
  <c r="S3329" i="5"/>
  <c r="S3341" i="5"/>
  <c r="S3353" i="5"/>
  <c r="S3365" i="5"/>
  <c r="S3377" i="5"/>
  <c r="S3389" i="5"/>
  <c r="S3401" i="5"/>
  <c r="S3413" i="5"/>
  <c r="S3425" i="5"/>
  <c r="S3437" i="5"/>
  <c r="S3449" i="5"/>
  <c r="S3461" i="5"/>
  <c r="S3473" i="5"/>
  <c r="S3485" i="5"/>
  <c r="S3497" i="5"/>
  <c r="S3509" i="5"/>
  <c r="S3521" i="5"/>
  <c r="S3533" i="5"/>
  <c r="S3545" i="5"/>
  <c r="S3557" i="5"/>
  <c r="S630" i="5"/>
  <c r="S1143" i="5"/>
  <c r="S1429" i="5"/>
  <c r="S1597" i="5"/>
  <c r="S1702" i="5"/>
  <c r="S1767" i="5"/>
  <c r="S1831" i="5"/>
  <c r="S1890" i="5"/>
  <c r="S1943" i="5"/>
  <c r="S1998" i="5"/>
  <c r="S2051" i="5"/>
  <c r="S2106" i="5"/>
  <c r="S2155" i="5"/>
  <c r="S2193" i="5"/>
  <c r="S2222" i="5"/>
  <c r="S2248" i="5"/>
  <c r="S2274" i="5"/>
  <c r="S2299" i="5"/>
  <c r="S2323" i="5"/>
  <c r="S2347" i="5"/>
  <c r="S2371" i="5"/>
  <c r="S2395" i="5"/>
  <c r="S2419" i="5"/>
  <c r="S2443" i="5"/>
  <c r="S2467" i="5"/>
  <c r="S2491" i="5"/>
  <c r="S2515" i="5"/>
  <c r="S2539" i="5"/>
  <c r="S2563" i="5"/>
  <c r="S2587" i="5"/>
  <c r="S2609" i="5"/>
  <c r="S2625" i="5"/>
  <c r="S2645" i="5"/>
  <c r="S2661" i="5"/>
  <c r="S2681" i="5"/>
  <c r="S2697" i="5"/>
  <c r="S2714" i="5"/>
  <c r="S2730" i="5"/>
  <c r="S2745" i="5"/>
  <c r="S2762" i="5"/>
  <c r="S2777" i="5"/>
  <c r="S2790" i="5"/>
  <c r="S2802" i="5"/>
  <c r="S2814" i="5"/>
  <c r="S2826" i="5"/>
  <c r="S2838" i="5"/>
  <c r="S2850" i="5"/>
  <c r="S2862" i="5"/>
  <c r="S2874" i="5"/>
  <c r="S2886" i="5"/>
  <c r="S2898" i="5"/>
  <c r="S2910" i="5"/>
  <c r="S2922" i="5"/>
  <c r="S2934" i="5"/>
  <c r="S2946" i="5"/>
  <c r="S2958" i="5"/>
  <c r="S2970" i="5"/>
  <c r="S2982" i="5"/>
  <c r="S2994" i="5"/>
  <c r="S3006" i="5"/>
  <c r="S3018" i="5"/>
  <c r="S3030" i="5"/>
  <c r="S3042" i="5"/>
  <c r="S3054" i="5"/>
  <c r="S3066" i="5"/>
  <c r="S3078" i="5"/>
  <c r="S3090" i="5"/>
  <c r="S3102" i="5"/>
  <c r="S3114" i="5"/>
  <c r="S3126" i="5"/>
  <c r="S3138" i="5"/>
  <c r="S3150" i="5"/>
  <c r="S3162" i="5"/>
  <c r="S3174" i="5"/>
  <c r="S3186" i="5"/>
  <c r="S3198" i="5"/>
  <c r="S3210" i="5"/>
  <c r="S3222" i="5"/>
  <c r="S3234" i="5"/>
  <c r="S3246" i="5"/>
  <c r="S3258" i="5"/>
  <c r="S3270" i="5"/>
  <c r="S3282" i="5"/>
  <c r="S3294" i="5"/>
  <c r="S3306" i="5"/>
  <c r="S3318" i="5"/>
  <c r="S653" i="5"/>
  <c r="S1151" i="5"/>
  <c r="S1430" i="5"/>
  <c r="S1598" i="5"/>
  <c r="S1714" i="5"/>
  <c r="S1779" i="5"/>
  <c r="S1843" i="5"/>
  <c r="S1900" i="5"/>
  <c r="S1953" i="5"/>
  <c r="S2008" i="5"/>
  <c r="S2061" i="5"/>
  <c r="S2116" i="5"/>
  <c r="S2164" i="5"/>
  <c r="S2195" i="5"/>
  <c r="S2223" i="5"/>
  <c r="S2249" i="5"/>
  <c r="S2275" i="5"/>
  <c r="S2300" i="5"/>
  <c r="S2324" i="5"/>
  <c r="S2348" i="5"/>
  <c r="S2372" i="5"/>
  <c r="S2396" i="5"/>
  <c r="S2420" i="5"/>
  <c r="S2444" i="5"/>
  <c r="S2468" i="5"/>
  <c r="S766" i="5"/>
  <c r="S1198" i="5"/>
  <c r="S1456" i="5"/>
  <c r="S1622" i="5"/>
  <c r="S1716" i="5"/>
  <c r="S1782" i="5"/>
  <c r="S1846" i="5"/>
  <c r="S1902" i="5"/>
  <c r="S1955" i="5"/>
  <c r="S2010" i="5"/>
  <c r="S2063" i="5"/>
  <c r="S2118" i="5"/>
  <c r="S2165" i="5"/>
  <c r="S2199" i="5"/>
  <c r="S2226" i="5"/>
  <c r="S2252" i="5"/>
  <c r="S2279" i="5"/>
  <c r="S2303" i="5"/>
  <c r="S2327" i="5"/>
  <c r="S2351" i="5"/>
  <c r="S2375" i="5"/>
  <c r="S2399" i="5"/>
  <c r="S2423" i="5"/>
  <c r="S2447" i="5"/>
  <c r="S2471" i="5"/>
  <c r="S2495" i="5"/>
  <c r="S2519" i="5"/>
  <c r="S2543" i="5"/>
  <c r="S2567" i="5"/>
  <c r="S2591" i="5"/>
  <c r="S2611" i="5"/>
  <c r="S2628" i="5"/>
  <c r="S2647" i="5"/>
  <c r="S2664" i="5"/>
  <c r="S2683" i="5"/>
  <c r="S2700" i="5"/>
  <c r="S2717" i="5"/>
  <c r="S2732" i="5"/>
  <c r="S2748" i="5"/>
  <c r="S2765" i="5"/>
  <c r="S2779" i="5"/>
  <c r="S2792" i="5"/>
  <c r="S2804" i="5"/>
  <c r="S2816" i="5"/>
  <c r="S2828" i="5"/>
  <c r="S2840" i="5"/>
  <c r="S2852" i="5"/>
  <c r="S2864" i="5"/>
  <c r="S2876" i="5"/>
  <c r="S2888" i="5"/>
  <c r="S2900" i="5"/>
  <c r="S2912" i="5"/>
  <c r="S2924" i="5"/>
  <c r="S2936" i="5"/>
  <c r="S2948" i="5"/>
  <c r="S2960" i="5"/>
  <c r="S2972" i="5"/>
  <c r="S2984" i="5"/>
  <c r="S2996" i="5"/>
  <c r="S3008" i="5"/>
  <c r="S3020" i="5"/>
  <c r="S3032" i="5"/>
  <c r="S3044" i="5"/>
  <c r="S785" i="5"/>
  <c r="S1204" i="5"/>
  <c r="S1462" i="5"/>
  <c r="S1624" i="5"/>
  <c r="S1718" i="5"/>
  <c r="S1783" i="5"/>
  <c r="S1848" i="5"/>
  <c r="S1903" i="5"/>
  <c r="S1957" i="5"/>
  <c r="S2011" i="5"/>
  <c r="S2065" i="5"/>
  <c r="S2119" i="5"/>
  <c r="S2166" i="5"/>
  <c r="S2200" i="5"/>
  <c r="S2227" i="5"/>
  <c r="S2253" i="5"/>
  <c r="S2280" i="5"/>
  <c r="S2304" i="5"/>
  <c r="S2328" i="5"/>
  <c r="S2352" i="5"/>
  <c r="S2376" i="5"/>
  <c r="S2400" i="5"/>
  <c r="S2424" i="5"/>
  <c r="S2448" i="5"/>
  <c r="S2472" i="5"/>
  <c r="S2496" i="5"/>
  <c r="S2520" i="5"/>
  <c r="S2544" i="5"/>
  <c r="S2568" i="5"/>
  <c r="S2592" i="5"/>
  <c r="S2612" i="5"/>
  <c r="S2631" i="5"/>
  <c r="S2648" i="5"/>
  <c r="S2667" i="5"/>
  <c r="S2684" i="5"/>
  <c r="S2702" i="5"/>
  <c r="S2718" i="5"/>
  <c r="S2733" i="5"/>
  <c r="S2750" i="5"/>
  <c r="S2766" i="5"/>
  <c r="S2780" i="5"/>
  <c r="S2793" i="5"/>
  <c r="S2805" i="5"/>
  <c r="S2817" i="5"/>
  <c r="S2829" i="5"/>
  <c r="S2841" i="5"/>
  <c r="S2853" i="5"/>
  <c r="S2865" i="5"/>
  <c r="S2877" i="5"/>
  <c r="S2889" i="5"/>
  <c r="S2901" i="5"/>
  <c r="S2913" i="5"/>
  <c r="S2925" i="5"/>
  <c r="S2937" i="5"/>
  <c r="S2949" i="5"/>
  <c r="S2961" i="5"/>
  <c r="S2973" i="5"/>
  <c r="S2985" i="5"/>
  <c r="S2997" i="5"/>
  <c r="S3009" i="5"/>
  <c r="S3021" i="5"/>
  <c r="S3033" i="5"/>
  <c r="S3045" i="5"/>
  <c r="S3057" i="5"/>
  <c r="S3069" i="5"/>
  <c r="S3081" i="5"/>
  <c r="S3093" i="5"/>
  <c r="S3105" i="5"/>
  <c r="S3117" i="5"/>
  <c r="S3129" i="5"/>
  <c r="S3141" i="5"/>
  <c r="S3153" i="5"/>
  <c r="S3165" i="5"/>
  <c r="S3177" i="5"/>
  <c r="S3189" i="5"/>
  <c r="S3201" i="5"/>
  <c r="S3213" i="5"/>
  <c r="S3225" i="5"/>
  <c r="S3237" i="5"/>
  <c r="S3249" i="5"/>
  <c r="S3261" i="5"/>
  <c r="S3273" i="5"/>
  <c r="S3285" i="5"/>
  <c r="S3297" i="5"/>
  <c r="S3309" i="5"/>
  <c r="S866" i="5"/>
  <c r="S1251" i="5"/>
  <c r="S1489" i="5"/>
  <c r="S1650" i="5"/>
  <c r="S1725" i="5"/>
  <c r="S1788" i="5"/>
  <c r="S1854" i="5"/>
  <c r="S1907" i="5"/>
  <c r="S1962" i="5"/>
  <c r="S2015" i="5"/>
  <c r="S2070" i="5"/>
  <c r="S2123" i="5"/>
  <c r="S2169" i="5"/>
  <c r="S2203" i="5"/>
  <c r="S2231" i="5"/>
  <c r="S2257" i="5"/>
  <c r="S2283" i="5"/>
  <c r="S2307" i="5"/>
  <c r="S2331" i="5"/>
  <c r="S2355" i="5"/>
  <c r="S2379" i="5"/>
  <c r="S2403" i="5"/>
  <c r="S2427" i="5"/>
  <c r="S2451" i="5"/>
  <c r="S977" i="5"/>
  <c r="S1308" i="5"/>
  <c r="S1516" i="5"/>
  <c r="S1675" i="5"/>
  <c r="S1740" i="5"/>
  <c r="S1804" i="5"/>
  <c r="S1867" i="5"/>
  <c r="S1921" i="5"/>
  <c r="S1975" i="5"/>
  <c r="S2029" i="5"/>
  <c r="S2083" i="5"/>
  <c r="S2137" i="5"/>
  <c r="S2180" i="5"/>
  <c r="S2210" i="5"/>
  <c r="S2236" i="5"/>
  <c r="S2262" i="5"/>
  <c r="S2288" i="5"/>
  <c r="S2312" i="5"/>
  <c r="S2336" i="5"/>
  <c r="S2360" i="5"/>
  <c r="S2384" i="5"/>
  <c r="S2408" i="5"/>
  <c r="S2432" i="5"/>
  <c r="S2456" i="5"/>
  <c r="S2480" i="5"/>
  <c r="S2504" i="5"/>
  <c r="S2528" i="5"/>
  <c r="S2552" i="5"/>
  <c r="S2576" i="5"/>
  <c r="S2600" i="5"/>
  <c r="S2619" i="5"/>
  <c r="S2636" i="5"/>
  <c r="S2655" i="5"/>
  <c r="S2672" i="5"/>
  <c r="S2691" i="5"/>
  <c r="S2707" i="5"/>
  <c r="S2723" i="5"/>
  <c r="S2739" i="5"/>
  <c r="S2755" i="5"/>
  <c r="S2771" i="5"/>
  <c r="S2784" i="5"/>
  <c r="S2797" i="5"/>
  <c r="S2809" i="5"/>
  <c r="S2821" i="5"/>
  <c r="S2833" i="5"/>
  <c r="S2845" i="5"/>
  <c r="S2857" i="5"/>
  <c r="S2869" i="5"/>
  <c r="S2881" i="5"/>
  <c r="S2893" i="5"/>
  <c r="S2905" i="5"/>
  <c r="S2917" i="5"/>
  <c r="S2929" i="5"/>
  <c r="S2941" i="5"/>
  <c r="S2953" i="5"/>
  <c r="S2965" i="5"/>
  <c r="S2977" i="5"/>
  <c r="S2989" i="5"/>
  <c r="S3001" i="5"/>
  <c r="S3013" i="5"/>
  <c r="S3025" i="5"/>
  <c r="S3037" i="5"/>
  <c r="S3049" i="5"/>
  <c r="S3061" i="5"/>
  <c r="S3073" i="5"/>
  <c r="S3085" i="5"/>
  <c r="S3097" i="5"/>
  <c r="S3109" i="5"/>
  <c r="S3121" i="5"/>
  <c r="S3133" i="5"/>
  <c r="S3145" i="5"/>
  <c r="S3157" i="5"/>
  <c r="S3169" i="5"/>
  <c r="S3181" i="5"/>
  <c r="S3193" i="5"/>
  <c r="S3205" i="5"/>
  <c r="S3217" i="5"/>
  <c r="S3229" i="5"/>
  <c r="S3241" i="5"/>
  <c r="S3253" i="5"/>
  <c r="S3265" i="5"/>
  <c r="S3277" i="5"/>
  <c r="S3289" i="5"/>
  <c r="S3301" i="5"/>
  <c r="S3313" i="5"/>
  <c r="S4758" i="5"/>
  <c r="S4746" i="5"/>
  <c r="S4722" i="5"/>
  <c r="S4698" i="5"/>
  <c r="S4686" i="5"/>
  <c r="S4674" i="5"/>
  <c r="S4662" i="5"/>
  <c r="S4650" i="5"/>
  <c r="S4638" i="5"/>
  <c r="S4626" i="5"/>
  <c r="S4614" i="5"/>
  <c r="S4602" i="5"/>
  <c r="S4590" i="5"/>
  <c r="S4578" i="5"/>
  <c r="S4566" i="5"/>
  <c r="S4554" i="5"/>
  <c r="S4542" i="5"/>
  <c r="S4530" i="5"/>
  <c r="S4518" i="5"/>
  <c r="S4506" i="5"/>
  <c r="S4494" i="5"/>
  <c r="S4482" i="5"/>
  <c r="S4470" i="5"/>
  <c r="S4458" i="5"/>
  <c r="S4446" i="5"/>
  <c r="S4434" i="5"/>
  <c r="S4422" i="5"/>
  <c r="S4410" i="5"/>
  <c r="S4398" i="5"/>
  <c r="S4386" i="5"/>
  <c r="S4374" i="5"/>
  <c r="S4362" i="5"/>
  <c r="S4350" i="5"/>
  <c r="S4338" i="5"/>
  <c r="S4326" i="5"/>
  <c r="S4314" i="5"/>
  <c r="S4302" i="5"/>
  <c r="S4290" i="5"/>
  <c r="S4278" i="5"/>
  <c r="S4266" i="5"/>
  <c r="S4254" i="5"/>
  <c r="S4242" i="5"/>
  <c r="S4230" i="5"/>
  <c r="S4218" i="5"/>
  <c r="S4206" i="5"/>
  <c r="S4194" i="5"/>
  <c r="S4182" i="5"/>
  <c r="S4170" i="5"/>
  <c r="S4158" i="5"/>
  <c r="S4146" i="5"/>
  <c r="S4134" i="5"/>
  <c r="S4122" i="5"/>
  <c r="S4110" i="5"/>
  <c r="S4098" i="5"/>
  <c r="S4086" i="5"/>
  <c r="S4074" i="5"/>
  <c r="S4062" i="5"/>
  <c r="S4050" i="5"/>
  <c r="S4038" i="5"/>
  <c r="S4026" i="5"/>
  <c r="S4014" i="5"/>
  <c r="S4002" i="5"/>
  <c r="S3990" i="5"/>
  <c r="S3978" i="5"/>
  <c r="S3966" i="5"/>
  <c r="S3954" i="5"/>
  <c r="S3942" i="5"/>
  <c r="S3930" i="5"/>
  <c r="S3918" i="5"/>
  <c r="S3906" i="5"/>
  <c r="S3894" i="5"/>
  <c r="S3882" i="5"/>
  <c r="S3870" i="5"/>
  <c r="S3858" i="5"/>
  <c r="S3846" i="5"/>
  <c r="S3834" i="5"/>
  <c r="S3822" i="5"/>
  <c r="S3810" i="5"/>
  <c r="S3798" i="5"/>
  <c r="S3786" i="5"/>
  <c r="S3774" i="5"/>
  <c r="S3762" i="5"/>
  <c r="S3750" i="5"/>
  <c r="S3738" i="5"/>
  <c r="S3726" i="5"/>
  <c r="S3714" i="5"/>
  <c r="S3702" i="5"/>
  <c r="S3690" i="5"/>
  <c r="S3678" i="5"/>
  <c r="S3666" i="5"/>
  <c r="S3654" i="5"/>
  <c r="S3642" i="5"/>
  <c r="S3630" i="5"/>
  <c r="S3618" i="5"/>
  <c r="S3606" i="5"/>
  <c r="S3594" i="5"/>
  <c r="S3582" i="5"/>
  <c r="S3570" i="5"/>
  <c r="S3558" i="5"/>
  <c r="S3544" i="5"/>
  <c r="S3531" i="5"/>
  <c r="S3518" i="5"/>
  <c r="S3505" i="5"/>
  <c r="S3492" i="5"/>
  <c r="S3479" i="5"/>
  <c r="S3466" i="5"/>
  <c r="S3453" i="5"/>
  <c r="S3440" i="5"/>
  <c r="S3427" i="5"/>
  <c r="S3414" i="5"/>
  <c r="S3400" i="5"/>
  <c r="S3387" i="5"/>
  <c r="S3374" i="5"/>
  <c r="S3361" i="5"/>
  <c r="S3348" i="5"/>
  <c r="S3335" i="5"/>
  <c r="S3322" i="5"/>
  <c r="S3304" i="5"/>
  <c r="S3287" i="5"/>
  <c r="S3268" i="5"/>
  <c r="S3251" i="5"/>
  <c r="S3232" i="5"/>
  <c r="S3215" i="5"/>
  <c r="S3196" i="5"/>
  <c r="S3179" i="5"/>
  <c r="S3160" i="5"/>
  <c r="S3143" i="5"/>
  <c r="S3124" i="5"/>
  <c r="S3107" i="5"/>
  <c r="S3088" i="5"/>
  <c r="S3071" i="5"/>
  <c r="S3052" i="5"/>
  <c r="S3028" i="5"/>
  <c r="S3004" i="5"/>
  <c r="S2980" i="5"/>
  <c r="S2956" i="5"/>
  <c r="S2932" i="5"/>
  <c r="S2908" i="5"/>
  <c r="S2884" i="5"/>
  <c r="S2860" i="5"/>
  <c r="S2836" i="5"/>
  <c r="S2812" i="5"/>
  <c r="S2788" i="5"/>
  <c r="S2759" i="5"/>
  <c r="S2727" i="5"/>
  <c r="S2695" i="5"/>
  <c r="S2659" i="5"/>
  <c r="S2623" i="5"/>
  <c r="S2583" i="5"/>
  <c r="S2535" i="5"/>
  <c r="S2487" i="5"/>
  <c r="S2382" i="5"/>
  <c r="S2234" i="5"/>
  <c r="S1972" i="5"/>
  <c r="S1490" i="5"/>
  <c r="S4770" i="5"/>
  <c r="S4734" i="5"/>
  <c r="S4710" i="5"/>
  <c r="S4781" i="5"/>
  <c r="S4769" i="5"/>
  <c r="S4757" i="5"/>
  <c r="S4745" i="5"/>
  <c r="S4733" i="5"/>
  <c r="S4721" i="5"/>
  <c r="S4709" i="5"/>
  <c r="S4697" i="5"/>
  <c r="S4685" i="5"/>
  <c r="S4673" i="5"/>
  <c r="S4661" i="5"/>
  <c r="S4649" i="5"/>
  <c r="S4637" i="5"/>
  <c r="S4625" i="5"/>
  <c r="S4613" i="5"/>
  <c r="S4601" i="5"/>
  <c r="S4589" i="5"/>
  <c r="S4577" i="5"/>
  <c r="S4565" i="5"/>
  <c r="S4553" i="5"/>
  <c r="S4541" i="5"/>
  <c r="S4529" i="5"/>
  <c r="S4517" i="5"/>
  <c r="S4505" i="5"/>
  <c r="S4493" i="5"/>
  <c r="S4481" i="5"/>
  <c r="S4469" i="5"/>
  <c r="S4457" i="5"/>
  <c r="S4445" i="5"/>
  <c r="S4433" i="5"/>
  <c r="S4421" i="5"/>
  <c r="S4409" i="5"/>
  <c r="S4397" i="5"/>
  <c r="S4385" i="5"/>
  <c r="S4373" i="5"/>
  <c r="S4361" i="5"/>
  <c r="S4349" i="5"/>
  <c r="S4337" i="5"/>
  <c r="S4325" i="5"/>
  <c r="S4313" i="5"/>
  <c r="S4301" i="5"/>
  <c r="S4289" i="5"/>
  <c r="S4277" i="5"/>
  <c r="S4265" i="5"/>
  <c r="S4253" i="5"/>
  <c r="S4241" i="5"/>
  <c r="S4229" i="5"/>
  <c r="S4217" i="5"/>
  <c r="S4205" i="5"/>
  <c r="S4193" i="5"/>
  <c r="S4181" i="5"/>
  <c r="S4169" i="5"/>
  <c r="S4157" i="5"/>
  <c r="S4145" i="5"/>
  <c r="S4133" i="5"/>
  <c r="S4121" i="5"/>
  <c r="S4109" i="5"/>
  <c r="S4097" i="5"/>
  <c r="S4085" i="5"/>
  <c r="S4073" i="5"/>
  <c r="S4061" i="5"/>
  <c r="S4049" i="5"/>
  <c r="S4037" i="5"/>
  <c r="S4025" i="5"/>
  <c r="S4013" i="5"/>
  <c r="S4001" i="5"/>
  <c r="S3989" i="5"/>
  <c r="S3977" i="5"/>
  <c r="S3965" i="5"/>
  <c r="S3953" i="5"/>
  <c r="S3941" i="5"/>
  <c r="S3929" i="5"/>
  <c r="S3917" i="5"/>
  <c r="S3905" i="5"/>
  <c r="S3893" i="5"/>
  <c r="S3881" i="5"/>
  <c r="S3869" i="5"/>
  <c r="S3857" i="5"/>
  <c r="S3845" i="5"/>
  <c r="S3833" i="5"/>
  <c r="S3821" i="5"/>
  <c r="S3809" i="5"/>
  <c r="S3797" i="5"/>
  <c r="S3785" i="5"/>
  <c r="S3773" i="5"/>
  <c r="S3761" i="5"/>
  <c r="S3749" i="5"/>
  <c r="S3737" i="5"/>
  <c r="S3725" i="5"/>
  <c r="S3713" i="5"/>
  <c r="S3701" i="5"/>
  <c r="S3689" i="5"/>
  <c r="S3677" i="5"/>
  <c r="S3665" i="5"/>
  <c r="S3653" i="5"/>
  <c r="S3641" i="5"/>
  <c r="S3629" i="5"/>
  <c r="S3617" i="5"/>
  <c r="S3605" i="5"/>
  <c r="S3593" i="5"/>
  <c r="S3581" i="5"/>
  <c r="S3569" i="5"/>
  <c r="S3556" i="5"/>
  <c r="S3543" i="5"/>
  <c r="S3530" i="5"/>
  <c r="S3517" i="5"/>
  <c r="S3504" i="5"/>
  <c r="S3491" i="5"/>
  <c r="S3478" i="5"/>
  <c r="S3465" i="5"/>
  <c r="S3452" i="5"/>
  <c r="S3439" i="5"/>
  <c r="S3426" i="5"/>
  <c r="S3412" i="5"/>
  <c r="S3399" i="5"/>
  <c r="S3386" i="5"/>
  <c r="S3373" i="5"/>
  <c r="S3360" i="5"/>
  <c r="S3347" i="5"/>
  <c r="S3334" i="5"/>
  <c r="S3321" i="5"/>
  <c r="S3303" i="5"/>
  <c r="S3286" i="5"/>
  <c r="S3267" i="5"/>
  <c r="S3250" i="5"/>
  <c r="S3231" i="5"/>
  <c r="S3214" i="5"/>
  <c r="S3195" i="5"/>
  <c r="S3178" i="5"/>
  <c r="S3159" i="5"/>
  <c r="S3142" i="5"/>
  <c r="S3123" i="5"/>
  <c r="S3106" i="5"/>
  <c r="S3087" i="5"/>
  <c r="S3070" i="5"/>
  <c r="S3051" i="5"/>
  <c r="S3027" i="5"/>
  <c r="S3003" i="5"/>
  <c r="S2979" i="5"/>
  <c r="S2955" i="5"/>
  <c r="S2931" i="5"/>
  <c r="S2907" i="5"/>
  <c r="S2883" i="5"/>
  <c r="S2859" i="5"/>
  <c r="S2835" i="5"/>
  <c r="S2811" i="5"/>
  <c r="S2787" i="5"/>
  <c r="S2757" i="5"/>
  <c r="S2726" i="5"/>
  <c r="S2694" i="5"/>
  <c r="S2658" i="5"/>
  <c r="S2622" i="5"/>
  <c r="S2580" i="5"/>
  <c r="S2532" i="5"/>
  <c r="S2484" i="5"/>
  <c r="S2359" i="5"/>
  <c r="S2209" i="5"/>
  <c r="S1919" i="5"/>
  <c r="S1300" i="5"/>
  <c r="S3868" i="5"/>
  <c r="S3856" i="5"/>
  <c r="S3844" i="5"/>
  <c r="S3832" i="5"/>
  <c r="S3820" i="5"/>
  <c r="S3808" i="5"/>
  <c r="S3796" i="5"/>
  <c r="S3784" i="5"/>
  <c r="S3772" i="5"/>
  <c r="S3760" i="5"/>
  <c r="S3748" i="5"/>
  <c r="S3736" i="5"/>
  <c r="S3724" i="5"/>
  <c r="S3712" i="5"/>
  <c r="S3700" i="5"/>
  <c r="S3688" i="5"/>
  <c r="S3676" i="5"/>
  <c r="S3664" i="5"/>
  <c r="S3652" i="5"/>
  <c r="S3640" i="5"/>
  <c r="S3628" i="5"/>
  <c r="S3616" i="5"/>
  <c r="S3604" i="5"/>
  <c r="S3592" i="5"/>
  <c r="S3580" i="5"/>
  <c r="S3568" i="5"/>
  <c r="S3555" i="5"/>
  <c r="S3542" i="5"/>
  <c r="S3529" i="5"/>
  <c r="S3516" i="5"/>
  <c r="S3503" i="5"/>
  <c r="S3490" i="5"/>
  <c r="S3477" i="5"/>
  <c r="S3464" i="5"/>
  <c r="S3451" i="5"/>
  <c r="S3438" i="5"/>
  <c r="S3424" i="5"/>
  <c r="S3411" i="5"/>
  <c r="S3398" i="5"/>
  <c r="S3385" i="5"/>
  <c r="S3372" i="5"/>
  <c r="S3359" i="5"/>
  <c r="S3346" i="5"/>
  <c r="S3333" i="5"/>
  <c r="S3320" i="5"/>
  <c r="S3302" i="5"/>
  <c r="S3284" i="5"/>
  <c r="S3266" i="5"/>
  <c r="S3248" i="5"/>
  <c r="S3230" i="5"/>
  <c r="S3212" i="5"/>
  <c r="S3194" i="5"/>
  <c r="S3176" i="5"/>
  <c r="S3158" i="5"/>
  <c r="S3140" i="5"/>
  <c r="S3122" i="5"/>
  <c r="S3104" i="5"/>
  <c r="S3086" i="5"/>
  <c r="S3068" i="5"/>
  <c r="S3048" i="5"/>
  <c r="S3024" i="5"/>
  <c r="S3000" i="5"/>
  <c r="S2976" i="5"/>
  <c r="S2952" i="5"/>
  <c r="S2928" i="5"/>
  <c r="S2904" i="5"/>
  <c r="S2880" i="5"/>
  <c r="S2856" i="5"/>
  <c r="S2832" i="5"/>
  <c r="S2808" i="5"/>
  <c r="S2783" i="5"/>
  <c r="S2754" i="5"/>
  <c r="S2721" i="5"/>
  <c r="S2688" i="5"/>
  <c r="S2652" i="5"/>
  <c r="S2616" i="5"/>
  <c r="S2575" i="5"/>
  <c r="S2527" i="5"/>
  <c r="S2479" i="5"/>
  <c r="S2358" i="5"/>
  <c r="S2207" i="5"/>
  <c r="S1917" i="5"/>
  <c r="S1259" i="5"/>
  <c r="S3855" i="5"/>
  <c r="S3843" i="5"/>
  <c r="S3831" i="5"/>
  <c r="S3819" i="5"/>
  <c r="S3807" i="5"/>
  <c r="S3795" i="5"/>
  <c r="S3783" i="5"/>
  <c r="S3771" i="5"/>
  <c r="S3759" i="5"/>
  <c r="S3747" i="5"/>
  <c r="S3735" i="5"/>
  <c r="S3723" i="5"/>
  <c r="S3711" i="5"/>
  <c r="S3699" i="5"/>
  <c r="S3687" i="5"/>
  <c r="S3675" i="5"/>
  <c r="S3663" i="5"/>
  <c r="S3651" i="5"/>
  <c r="S3639" i="5"/>
  <c r="S3627" i="5"/>
  <c r="S3615" i="5"/>
  <c r="S3603" i="5"/>
  <c r="S3591" i="5"/>
  <c r="S3579" i="5"/>
  <c r="S3567" i="5"/>
  <c r="S3554" i="5"/>
  <c r="S3541" i="5"/>
  <c r="S3528" i="5"/>
  <c r="S3515" i="5"/>
  <c r="S3502" i="5"/>
  <c r="S3489" i="5"/>
  <c r="S3476" i="5"/>
  <c r="S3463" i="5"/>
  <c r="S3450" i="5"/>
  <c r="S3436" i="5"/>
  <c r="S3423" i="5"/>
  <c r="S3410" i="5"/>
  <c r="S3397" i="5"/>
  <c r="S3384" i="5"/>
  <c r="S3371" i="5"/>
  <c r="S3358" i="5"/>
  <c r="S3345" i="5"/>
  <c r="S3332" i="5"/>
  <c r="S3319" i="5"/>
  <c r="S3300" i="5"/>
  <c r="S3283" i="5"/>
  <c r="S3264" i="5"/>
  <c r="S3247" i="5"/>
  <c r="S3228" i="5"/>
  <c r="S3211" i="5"/>
  <c r="S3192" i="5"/>
  <c r="S3175" i="5"/>
  <c r="S3156" i="5"/>
  <c r="S3139" i="5"/>
  <c r="S3120" i="5"/>
  <c r="S3103" i="5"/>
  <c r="S3084" i="5"/>
  <c r="S3067" i="5"/>
  <c r="S3047" i="5"/>
  <c r="S3023" i="5"/>
  <c r="S2999" i="5"/>
  <c r="S2975" i="5"/>
  <c r="S2951" i="5"/>
  <c r="S2927" i="5"/>
  <c r="S2903" i="5"/>
  <c r="S2879" i="5"/>
  <c r="S2855" i="5"/>
  <c r="S2831" i="5"/>
  <c r="S2807" i="5"/>
  <c r="S2782" i="5"/>
  <c r="S2753" i="5"/>
  <c r="S2720" i="5"/>
  <c r="S2687" i="5"/>
  <c r="S2651" i="5"/>
  <c r="S2615" i="5"/>
  <c r="S2574" i="5"/>
  <c r="S2526" i="5"/>
  <c r="S2478" i="5"/>
  <c r="S2335" i="5"/>
  <c r="S2179" i="5"/>
  <c r="S1866" i="5"/>
  <c r="S962" i="5"/>
  <c r="S4586" i="5"/>
  <c r="S4550" i="5"/>
  <c r="S4526" i="5"/>
  <c r="S4490" i="5"/>
  <c r="S4466" i="5"/>
  <c r="S4442" i="5"/>
  <c r="S4418" i="5"/>
  <c r="S4394" i="5"/>
  <c r="S4382" i="5"/>
  <c r="S4358" i="5"/>
  <c r="S4346" i="5"/>
  <c r="S4334" i="5"/>
  <c r="S4322" i="5"/>
  <c r="S4310" i="5"/>
  <c r="S4298" i="5"/>
  <c r="S4286" i="5"/>
  <c r="S4274" i="5"/>
  <c r="S4262" i="5"/>
  <c r="S4250" i="5"/>
  <c r="S4226" i="5"/>
  <c r="S4214" i="5"/>
  <c r="S4202" i="5"/>
  <c r="S4190" i="5"/>
  <c r="S4178" i="5"/>
  <c r="S4166" i="5"/>
  <c r="S4154" i="5"/>
  <c r="S4142" i="5"/>
  <c r="S4130" i="5"/>
  <c r="S4118" i="5"/>
  <c r="S4106" i="5"/>
  <c r="S4094" i="5"/>
  <c r="S4082" i="5"/>
  <c r="S4070" i="5"/>
  <c r="S4058" i="5"/>
  <c r="S4046" i="5"/>
  <c r="S4034" i="5"/>
  <c r="S4022" i="5"/>
  <c r="S4010" i="5"/>
  <c r="S3998" i="5"/>
  <c r="S3986" i="5"/>
  <c r="S3974" i="5"/>
  <c r="S3962" i="5"/>
  <c r="S3950" i="5"/>
  <c r="S3938" i="5"/>
  <c r="S3926" i="5"/>
  <c r="S3914" i="5"/>
  <c r="S3902" i="5"/>
  <c r="S3890" i="5"/>
  <c r="S3878" i="5"/>
  <c r="S3866" i="5"/>
  <c r="S3854" i="5"/>
  <c r="S3842" i="5"/>
  <c r="S3830" i="5"/>
  <c r="S3818" i="5"/>
  <c r="S3806" i="5"/>
  <c r="S3794" i="5"/>
  <c r="S3782" i="5"/>
  <c r="S3770" i="5"/>
  <c r="S3758" i="5"/>
  <c r="S3746" i="5"/>
  <c r="S3734" i="5"/>
  <c r="S3722" i="5"/>
  <c r="S3710" i="5"/>
  <c r="S3698" i="5"/>
  <c r="S3686" i="5"/>
  <c r="S3674" i="5"/>
  <c r="S3662" i="5"/>
  <c r="S3650" i="5"/>
  <c r="S3638" i="5"/>
  <c r="S3626" i="5"/>
  <c r="S3614" i="5"/>
  <c r="S3602" i="5"/>
  <c r="S3590" i="5"/>
  <c r="S3578" i="5"/>
  <c r="S3566" i="5"/>
  <c r="S3553" i="5"/>
  <c r="S3540" i="5"/>
  <c r="S3527" i="5"/>
  <c r="S3514" i="5"/>
  <c r="S3501" i="5"/>
  <c r="S3488" i="5"/>
  <c r="S3475" i="5"/>
  <c r="S3462" i="5"/>
  <c r="S3448" i="5"/>
  <c r="S3435" i="5"/>
  <c r="S3422" i="5"/>
  <c r="S3409" i="5"/>
  <c r="S3396" i="5"/>
  <c r="S3383" i="5"/>
  <c r="S3370" i="5"/>
  <c r="S3357" i="5"/>
  <c r="S3344" i="5"/>
  <c r="S3331" i="5"/>
  <c r="S3316" i="5"/>
  <c r="S3299" i="5"/>
  <c r="S3280" i="5"/>
  <c r="S3263" i="5"/>
  <c r="S3244" i="5"/>
  <c r="S3227" i="5"/>
  <c r="S3208" i="5"/>
  <c r="S3191" i="5"/>
  <c r="S3172" i="5"/>
  <c r="S3155" i="5"/>
  <c r="S3136" i="5"/>
  <c r="S3119" i="5"/>
  <c r="S3100" i="5"/>
  <c r="S3083" i="5"/>
  <c r="S3064" i="5"/>
  <c r="S3046" i="5"/>
  <c r="S3022" i="5"/>
  <c r="S2998" i="5"/>
  <c r="S2974" i="5"/>
  <c r="S2950" i="5"/>
  <c r="S2926" i="5"/>
  <c r="S2902" i="5"/>
  <c r="S2878" i="5"/>
  <c r="S2854" i="5"/>
  <c r="S2830" i="5"/>
  <c r="S2806" i="5"/>
  <c r="S2781" i="5"/>
  <c r="S2751" i="5"/>
  <c r="S2719" i="5"/>
  <c r="S2685" i="5"/>
  <c r="S2649" i="5"/>
  <c r="S2613" i="5"/>
  <c r="S2571" i="5"/>
  <c r="S2523" i="5"/>
  <c r="S2475" i="5"/>
  <c r="S2334" i="5"/>
  <c r="S2178" i="5"/>
  <c r="S1864" i="5"/>
  <c r="S881" i="5"/>
  <c r="R4770" i="5"/>
  <c r="R4709" i="5"/>
  <c r="R4643" i="5"/>
  <c r="R4259" i="5"/>
  <c r="R4769" i="5"/>
  <c r="R4733" i="5"/>
  <c r="R4721" i="5"/>
  <c r="R4705" i="5"/>
  <c r="R4679" i="5"/>
  <c r="R4640" i="5"/>
  <c r="R4592" i="5"/>
  <c r="R4535" i="5"/>
  <c r="R4391" i="5"/>
  <c r="R4247" i="5"/>
  <c r="R4103" i="5"/>
  <c r="R3959" i="5"/>
  <c r="R3815" i="5"/>
  <c r="R4734" i="5"/>
  <c r="R4115" i="5"/>
  <c r="R4780" i="5"/>
  <c r="R4768" i="5"/>
  <c r="R4756" i="5"/>
  <c r="R4744" i="5"/>
  <c r="R4732" i="5"/>
  <c r="R4720" i="5"/>
  <c r="R4704" i="5"/>
  <c r="R4678" i="5"/>
  <c r="R4633" i="5"/>
  <c r="R4585" i="5"/>
  <c r="R4523" i="5"/>
  <c r="R4379" i="5"/>
  <c r="R4235" i="5"/>
  <c r="R4091" i="5"/>
  <c r="R3947" i="5"/>
  <c r="R3803" i="5"/>
  <c r="R4722" i="5"/>
  <c r="R4403" i="5"/>
  <c r="R4781" i="5"/>
  <c r="R4779" i="5"/>
  <c r="R4767" i="5"/>
  <c r="R4755" i="5"/>
  <c r="R4743" i="5"/>
  <c r="R4731" i="5"/>
  <c r="R4719" i="5"/>
  <c r="R4703" i="5"/>
  <c r="R4676" i="5"/>
  <c r="R4631" i="5"/>
  <c r="R4583" i="5"/>
  <c r="R4511" i="5"/>
  <c r="R4367" i="5"/>
  <c r="R4223" i="5"/>
  <c r="R4079" i="5"/>
  <c r="R3935" i="5"/>
  <c r="R3791" i="5"/>
  <c r="R4758" i="5"/>
  <c r="R4681" i="5"/>
  <c r="R3827" i="5"/>
  <c r="R4778" i="5"/>
  <c r="R4766" i="5"/>
  <c r="R4754" i="5"/>
  <c r="R4742" i="5"/>
  <c r="R4730" i="5"/>
  <c r="R4718" i="5"/>
  <c r="R4702" i="5"/>
  <c r="R4669" i="5"/>
  <c r="R4628" i="5"/>
  <c r="R4580" i="5"/>
  <c r="R4499" i="5"/>
  <c r="R4355" i="5"/>
  <c r="R4211" i="5"/>
  <c r="R4067" i="5"/>
  <c r="R3923" i="5"/>
  <c r="R3768" i="5"/>
  <c r="R4547" i="5"/>
  <c r="R4757" i="5"/>
  <c r="R4777" i="5"/>
  <c r="R4765" i="5"/>
  <c r="R4753" i="5"/>
  <c r="R4741" i="5"/>
  <c r="R4729" i="5"/>
  <c r="R4717" i="5"/>
  <c r="R4701" i="5"/>
  <c r="R4667" i="5"/>
  <c r="R4621" i="5"/>
  <c r="R4573" i="5"/>
  <c r="R4487" i="5"/>
  <c r="R4343" i="5"/>
  <c r="R4199" i="5"/>
  <c r="R4055" i="5"/>
  <c r="R3911" i="5"/>
  <c r="R3734" i="5"/>
  <c r="R4746" i="5"/>
  <c r="R4595" i="5"/>
  <c r="R4745" i="5"/>
  <c r="R4776" i="5"/>
  <c r="R4764" i="5"/>
  <c r="R4752" i="5"/>
  <c r="R4740" i="5"/>
  <c r="R4728" i="5"/>
  <c r="R4716" i="5"/>
  <c r="R4700" i="5"/>
  <c r="R4666" i="5"/>
  <c r="R4619" i="5"/>
  <c r="R4571" i="5"/>
  <c r="R4475" i="5"/>
  <c r="R4331" i="5"/>
  <c r="R4187" i="5"/>
  <c r="R4043" i="5"/>
  <c r="R3899" i="5"/>
  <c r="R3614" i="5"/>
  <c r="R3971" i="5"/>
  <c r="R4775" i="5"/>
  <c r="R4763" i="5"/>
  <c r="R4751" i="5"/>
  <c r="R4739" i="5"/>
  <c r="R4727" i="5"/>
  <c r="R4715" i="5"/>
  <c r="R4699" i="5"/>
  <c r="R4664" i="5"/>
  <c r="R4616" i="5"/>
  <c r="R4568" i="5"/>
  <c r="R4463" i="5"/>
  <c r="R4319" i="5"/>
  <c r="R4175" i="5"/>
  <c r="R4031" i="5"/>
  <c r="R3887" i="5"/>
  <c r="R3470" i="5"/>
  <c r="R4774" i="5"/>
  <c r="R4762" i="5"/>
  <c r="R4750" i="5"/>
  <c r="R4738" i="5"/>
  <c r="R4726" i="5"/>
  <c r="R4714" i="5"/>
  <c r="R4693" i="5"/>
  <c r="R4657" i="5"/>
  <c r="R4609" i="5"/>
  <c r="R4561" i="5"/>
  <c r="R4451" i="5"/>
  <c r="R4307" i="5"/>
  <c r="R4163" i="5"/>
  <c r="R4019" i="5"/>
  <c r="R3875" i="5"/>
  <c r="R3326" i="5"/>
  <c r="R4773" i="5"/>
  <c r="R4761" i="5"/>
  <c r="R4749" i="5"/>
  <c r="R4737" i="5"/>
  <c r="R4725" i="5"/>
  <c r="R4713" i="5"/>
  <c r="R4691" i="5"/>
  <c r="R4655" i="5"/>
  <c r="R4607" i="5"/>
  <c r="R4559" i="5"/>
  <c r="R4439" i="5"/>
  <c r="R4295" i="5"/>
  <c r="R4151" i="5"/>
  <c r="R4007" i="5"/>
  <c r="R3863" i="5"/>
  <c r="R3182" i="5"/>
  <c r="R4772" i="5"/>
  <c r="R4760" i="5"/>
  <c r="R4748" i="5"/>
  <c r="R4736" i="5"/>
  <c r="R4724" i="5"/>
  <c r="R4712" i="5"/>
  <c r="R4690" i="5"/>
  <c r="R4652" i="5"/>
  <c r="R4604" i="5"/>
  <c r="R4556" i="5"/>
  <c r="R4427" i="5"/>
  <c r="R4283" i="5"/>
  <c r="R4139" i="5"/>
  <c r="R3995" i="5"/>
  <c r="R3851" i="5"/>
  <c r="R3" i="5"/>
  <c r="R15" i="5"/>
  <c r="R27" i="5"/>
  <c r="R39" i="5"/>
  <c r="R51" i="5"/>
  <c r="R63" i="5"/>
  <c r="R75" i="5"/>
  <c r="R87" i="5"/>
  <c r="R99" i="5"/>
  <c r="R111" i="5"/>
  <c r="R123" i="5"/>
  <c r="R135" i="5"/>
  <c r="R147" i="5"/>
  <c r="R159" i="5"/>
  <c r="R171" i="5"/>
  <c r="R183" i="5"/>
  <c r="R195" i="5"/>
  <c r="R207" i="5"/>
  <c r="R219" i="5"/>
  <c r="R231" i="5"/>
  <c r="R243" i="5"/>
  <c r="R255" i="5"/>
  <c r="R267" i="5"/>
  <c r="R279" i="5"/>
  <c r="R291" i="5"/>
  <c r="R303" i="5"/>
  <c r="R315" i="5"/>
  <c r="R327" i="5"/>
  <c r="R339" i="5"/>
  <c r="R351" i="5"/>
  <c r="R363" i="5"/>
  <c r="R375" i="5"/>
  <c r="R387" i="5"/>
  <c r="R399" i="5"/>
  <c r="R411" i="5"/>
  <c r="R423" i="5"/>
  <c r="R435" i="5"/>
  <c r="R447" i="5"/>
  <c r="R459" i="5"/>
  <c r="R471" i="5"/>
  <c r="R483" i="5"/>
  <c r="R495" i="5"/>
  <c r="R507" i="5"/>
  <c r="R519" i="5"/>
  <c r="R531" i="5"/>
  <c r="R543" i="5"/>
  <c r="R555" i="5"/>
  <c r="R567" i="5"/>
  <c r="R579" i="5"/>
  <c r="R591" i="5"/>
  <c r="R603" i="5"/>
  <c r="R615" i="5"/>
  <c r="R627" i="5"/>
  <c r="R639" i="5"/>
  <c r="R651" i="5"/>
  <c r="R663" i="5"/>
  <c r="R675" i="5"/>
  <c r="R687" i="5"/>
  <c r="R699" i="5"/>
  <c r="R711" i="5"/>
  <c r="R723" i="5"/>
  <c r="R735" i="5"/>
  <c r="R747" i="5"/>
  <c r="R759" i="5"/>
  <c r="R771" i="5"/>
  <c r="R783" i="5"/>
  <c r="R795" i="5"/>
  <c r="R807" i="5"/>
  <c r="R819" i="5"/>
  <c r="R831" i="5"/>
  <c r="R843" i="5"/>
  <c r="R855" i="5"/>
  <c r="R867" i="5"/>
  <c r="R879" i="5"/>
  <c r="R891" i="5"/>
  <c r="R903" i="5"/>
  <c r="R915" i="5"/>
  <c r="R927" i="5"/>
  <c r="R939" i="5"/>
  <c r="R951" i="5"/>
  <c r="R963" i="5"/>
  <c r="R975" i="5"/>
  <c r="R987" i="5"/>
  <c r="R999" i="5"/>
  <c r="R1011" i="5"/>
  <c r="R4" i="5"/>
  <c r="R16" i="5"/>
  <c r="R28" i="5"/>
  <c r="R40" i="5"/>
  <c r="R52" i="5"/>
  <c r="R64" i="5"/>
  <c r="R76" i="5"/>
  <c r="R88" i="5"/>
  <c r="R100" i="5"/>
  <c r="R112" i="5"/>
  <c r="R124" i="5"/>
  <c r="R136" i="5"/>
  <c r="R148" i="5"/>
  <c r="R160" i="5"/>
  <c r="R172" i="5"/>
  <c r="R184" i="5"/>
  <c r="R196" i="5"/>
  <c r="R208" i="5"/>
  <c r="R220" i="5"/>
  <c r="R232" i="5"/>
  <c r="R244" i="5"/>
  <c r="R256" i="5"/>
  <c r="R268" i="5"/>
  <c r="R280" i="5"/>
  <c r="R292" i="5"/>
  <c r="R304" i="5"/>
  <c r="R316" i="5"/>
  <c r="R328" i="5"/>
  <c r="R340" i="5"/>
  <c r="R352" i="5"/>
  <c r="R364" i="5"/>
  <c r="R376" i="5"/>
  <c r="R388" i="5"/>
  <c r="R400" i="5"/>
  <c r="R412" i="5"/>
  <c r="R424" i="5"/>
  <c r="R436" i="5"/>
  <c r="R448" i="5"/>
  <c r="R460" i="5"/>
  <c r="R472" i="5"/>
  <c r="R484" i="5"/>
  <c r="R496" i="5"/>
  <c r="R508" i="5"/>
  <c r="R520" i="5"/>
  <c r="R532" i="5"/>
  <c r="R544" i="5"/>
  <c r="R556" i="5"/>
  <c r="R568" i="5"/>
  <c r="R580" i="5"/>
  <c r="R592" i="5"/>
  <c r="R604" i="5"/>
  <c r="R616" i="5"/>
  <c r="R628" i="5"/>
  <c r="R640" i="5"/>
  <c r="R652" i="5"/>
  <c r="R664" i="5"/>
  <c r="R676" i="5"/>
  <c r="R688" i="5"/>
  <c r="R700" i="5"/>
  <c r="R712" i="5"/>
  <c r="R724" i="5"/>
  <c r="R736" i="5"/>
  <c r="R748" i="5"/>
  <c r="R760" i="5"/>
  <c r="R772" i="5"/>
  <c r="R784" i="5"/>
  <c r="R796" i="5"/>
  <c r="R808" i="5"/>
  <c r="R820" i="5"/>
  <c r="R832" i="5"/>
  <c r="R844" i="5"/>
  <c r="R856" i="5"/>
  <c r="R868" i="5"/>
  <c r="R880" i="5"/>
  <c r="R892" i="5"/>
  <c r="R904" i="5"/>
  <c r="R916" i="5"/>
  <c r="R928" i="5"/>
  <c r="R940" i="5"/>
  <c r="R952" i="5"/>
  <c r="R964" i="5"/>
  <c r="R976" i="5"/>
  <c r="R988" i="5"/>
  <c r="R1000" i="5"/>
  <c r="R1012" i="5"/>
  <c r="R5" i="5"/>
  <c r="R17" i="5"/>
  <c r="R29" i="5"/>
  <c r="R41" i="5"/>
  <c r="R53" i="5"/>
  <c r="R65" i="5"/>
  <c r="R77" i="5"/>
  <c r="R89" i="5"/>
  <c r="R101" i="5"/>
  <c r="R113" i="5"/>
  <c r="R125" i="5"/>
  <c r="R137" i="5"/>
  <c r="R149" i="5"/>
  <c r="R161" i="5"/>
  <c r="R173" i="5"/>
  <c r="R185" i="5"/>
  <c r="R197" i="5"/>
  <c r="R209" i="5"/>
  <c r="R221" i="5"/>
  <c r="R233" i="5"/>
  <c r="R245" i="5"/>
  <c r="R257" i="5"/>
  <c r="R269" i="5"/>
  <c r="R281" i="5"/>
  <c r="R293" i="5"/>
  <c r="R305" i="5"/>
  <c r="R317" i="5"/>
  <c r="R329" i="5"/>
  <c r="R341" i="5"/>
  <c r="R353" i="5"/>
  <c r="R365" i="5"/>
  <c r="R377" i="5"/>
  <c r="R389" i="5"/>
  <c r="R401" i="5"/>
  <c r="R413" i="5"/>
  <c r="R425" i="5"/>
  <c r="R437" i="5"/>
  <c r="R449" i="5"/>
  <c r="R461" i="5"/>
  <c r="R473" i="5"/>
  <c r="R485" i="5"/>
  <c r="R497" i="5"/>
  <c r="R509" i="5"/>
  <c r="R521" i="5"/>
  <c r="R533" i="5"/>
  <c r="R545" i="5"/>
  <c r="R557" i="5"/>
  <c r="R569" i="5"/>
  <c r="R581" i="5"/>
  <c r="R593" i="5"/>
  <c r="R605" i="5"/>
  <c r="R617" i="5"/>
  <c r="R629" i="5"/>
  <c r="R641" i="5"/>
  <c r="R653" i="5"/>
  <c r="R665" i="5"/>
  <c r="R677" i="5"/>
  <c r="R689" i="5"/>
  <c r="R701" i="5"/>
  <c r="R713" i="5"/>
  <c r="R725" i="5"/>
  <c r="R737" i="5"/>
  <c r="R749" i="5"/>
  <c r="R761" i="5"/>
  <c r="R773" i="5"/>
  <c r="R785" i="5"/>
  <c r="R797" i="5"/>
  <c r="R809" i="5"/>
  <c r="R821" i="5"/>
  <c r="R833" i="5"/>
  <c r="R845" i="5"/>
  <c r="R857" i="5"/>
  <c r="R869" i="5"/>
  <c r="R881" i="5"/>
  <c r="R893" i="5"/>
  <c r="R905" i="5"/>
  <c r="R917" i="5"/>
  <c r="R929" i="5"/>
  <c r="R941" i="5"/>
  <c r="R953" i="5"/>
  <c r="R965" i="5"/>
  <c r="R977" i="5"/>
  <c r="R989" i="5"/>
  <c r="R1001" i="5"/>
  <c r="R1013" i="5"/>
  <c r="R6" i="5"/>
  <c r="R18" i="5"/>
  <c r="R30" i="5"/>
  <c r="R42" i="5"/>
  <c r="R54" i="5"/>
  <c r="R66" i="5"/>
  <c r="R78" i="5"/>
  <c r="R90" i="5"/>
  <c r="R102" i="5"/>
  <c r="R114" i="5"/>
  <c r="R126" i="5"/>
  <c r="R138" i="5"/>
  <c r="R150" i="5"/>
  <c r="R162" i="5"/>
  <c r="R174" i="5"/>
  <c r="R186" i="5"/>
  <c r="R198" i="5"/>
  <c r="R210" i="5"/>
  <c r="R222" i="5"/>
  <c r="R234" i="5"/>
  <c r="R246" i="5"/>
  <c r="R258" i="5"/>
  <c r="R270" i="5"/>
  <c r="R282" i="5"/>
  <c r="R294" i="5"/>
  <c r="R306" i="5"/>
  <c r="R318" i="5"/>
  <c r="R330" i="5"/>
  <c r="R342" i="5"/>
  <c r="R354" i="5"/>
  <c r="R366" i="5"/>
  <c r="R378" i="5"/>
  <c r="R390" i="5"/>
  <c r="R402" i="5"/>
  <c r="R414" i="5"/>
  <c r="R426" i="5"/>
  <c r="R438" i="5"/>
  <c r="R450" i="5"/>
  <c r="R462" i="5"/>
  <c r="R474" i="5"/>
  <c r="R486" i="5"/>
  <c r="R498" i="5"/>
  <c r="R510" i="5"/>
  <c r="R522" i="5"/>
  <c r="R534" i="5"/>
  <c r="R546" i="5"/>
  <c r="R558" i="5"/>
  <c r="R570" i="5"/>
  <c r="R582" i="5"/>
  <c r="R594" i="5"/>
  <c r="R606" i="5"/>
  <c r="R618" i="5"/>
  <c r="R630" i="5"/>
  <c r="R642" i="5"/>
  <c r="R654" i="5"/>
  <c r="R666" i="5"/>
  <c r="R678" i="5"/>
  <c r="R690" i="5"/>
  <c r="R702" i="5"/>
  <c r="R714" i="5"/>
  <c r="R726" i="5"/>
  <c r="R738" i="5"/>
  <c r="R750" i="5"/>
  <c r="R762" i="5"/>
  <c r="R774" i="5"/>
  <c r="R786" i="5"/>
  <c r="R798" i="5"/>
  <c r="R810" i="5"/>
  <c r="R822" i="5"/>
  <c r="R834" i="5"/>
  <c r="R846" i="5"/>
  <c r="R858" i="5"/>
  <c r="R870" i="5"/>
  <c r="R882" i="5"/>
  <c r="R894" i="5"/>
  <c r="R906" i="5"/>
  <c r="R918" i="5"/>
  <c r="R930" i="5"/>
  <c r="R942" i="5"/>
  <c r="R954" i="5"/>
  <c r="R966" i="5"/>
  <c r="R978" i="5"/>
  <c r="R990" i="5"/>
  <c r="R1002" i="5"/>
  <c r="R1014" i="5"/>
  <c r="R7" i="5"/>
  <c r="R19" i="5"/>
  <c r="R31" i="5"/>
  <c r="R43" i="5"/>
  <c r="R55" i="5"/>
  <c r="R67" i="5"/>
  <c r="R79" i="5"/>
  <c r="R91" i="5"/>
  <c r="R103" i="5"/>
  <c r="R115" i="5"/>
  <c r="R127" i="5"/>
  <c r="R139" i="5"/>
  <c r="R151" i="5"/>
  <c r="R163" i="5"/>
  <c r="R175" i="5"/>
  <c r="R187" i="5"/>
  <c r="R199" i="5"/>
  <c r="R211" i="5"/>
  <c r="R223" i="5"/>
  <c r="R235" i="5"/>
  <c r="R247" i="5"/>
  <c r="R259" i="5"/>
  <c r="R271" i="5"/>
  <c r="R283" i="5"/>
  <c r="R295" i="5"/>
  <c r="R307" i="5"/>
  <c r="R319" i="5"/>
  <c r="R331" i="5"/>
  <c r="R343" i="5"/>
  <c r="R355" i="5"/>
  <c r="R367" i="5"/>
  <c r="R379" i="5"/>
  <c r="R391" i="5"/>
  <c r="R403" i="5"/>
  <c r="R415" i="5"/>
  <c r="R427" i="5"/>
  <c r="R439" i="5"/>
  <c r="R451" i="5"/>
  <c r="R463" i="5"/>
  <c r="R475" i="5"/>
  <c r="R487" i="5"/>
  <c r="R499" i="5"/>
  <c r="R511" i="5"/>
  <c r="R523" i="5"/>
  <c r="R535" i="5"/>
  <c r="R547" i="5"/>
  <c r="R559" i="5"/>
  <c r="R571" i="5"/>
  <c r="R583" i="5"/>
  <c r="R595" i="5"/>
  <c r="R607" i="5"/>
  <c r="R619" i="5"/>
  <c r="R631" i="5"/>
  <c r="R643" i="5"/>
  <c r="R655" i="5"/>
  <c r="R667" i="5"/>
  <c r="R679" i="5"/>
  <c r="R691" i="5"/>
  <c r="R703" i="5"/>
  <c r="R715" i="5"/>
  <c r="R727" i="5"/>
  <c r="R739" i="5"/>
  <c r="R751" i="5"/>
  <c r="R763" i="5"/>
  <c r="R775" i="5"/>
  <c r="R787" i="5"/>
  <c r="R799" i="5"/>
  <c r="R811" i="5"/>
  <c r="R823" i="5"/>
  <c r="R835" i="5"/>
  <c r="R847" i="5"/>
  <c r="R859" i="5"/>
  <c r="R871" i="5"/>
  <c r="R883" i="5"/>
  <c r="R895" i="5"/>
  <c r="R907" i="5"/>
  <c r="R919" i="5"/>
  <c r="R931" i="5"/>
  <c r="R943" i="5"/>
  <c r="R955" i="5"/>
  <c r="R967" i="5"/>
  <c r="R979" i="5"/>
  <c r="R991" i="5"/>
  <c r="R1003" i="5"/>
  <c r="R1015" i="5"/>
  <c r="R8" i="5"/>
  <c r="R20" i="5"/>
  <c r="R32" i="5"/>
  <c r="R44" i="5"/>
  <c r="R56" i="5"/>
  <c r="R68" i="5"/>
  <c r="R80" i="5"/>
  <c r="R92" i="5"/>
  <c r="R104" i="5"/>
  <c r="R116" i="5"/>
  <c r="R128" i="5"/>
  <c r="R140" i="5"/>
  <c r="R152" i="5"/>
  <c r="R164" i="5"/>
  <c r="R176" i="5"/>
  <c r="R188" i="5"/>
  <c r="R200" i="5"/>
  <c r="R212" i="5"/>
  <c r="R224" i="5"/>
  <c r="R236" i="5"/>
  <c r="R248" i="5"/>
  <c r="R260" i="5"/>
  <c r="R272" i="5"/>
  <c r="R284" i="5"/>
  <c r="R296" i="5"/>
  <c r="R308" i="5"/>
  <c r="R320" i="5"/>
  <c r="R332" i="5"/>
  <c r="R344" i="5"/>
  <c r="R356" i="5"/>
  <c r="R368" i="5"/>
  <c r="R380" i="5"/>
  <c r="R392" i="5"/>
  <c r="R404" i="5"/>
  <c r="R416" i="5"/>
  <c r="R428" i="5"/>
  <c r="R440" i="5"/>
  <c r="R452" i="5"/>
  <c r="R464" i="5"/>
  <c r="R476" i="5"/>
  <c r="R488" i="5"/>
  <c r="R500" i="5"/>
  <c r="R512" i="5"/>
  <c r="R524" i="5"/>
  <c r="R536" i="5"/>
  <c r="R548" i="5"/>
  <c r="R560" i="5"/>
  <c r="R572" i="5"/>
  <c r="R584" i="5"/>
  <c r="R596" i="5"/>
  <c r="R608" i="5"/>
  <c r="R620" i="5"/>
  <c r="R632" i="5"/>
  <c r="R644" i="5"/>
  <c r="R656" i="5"/>
  <c r="R668" i="5"/>
  <c r="R680" i="5"/>
  <c r="R692" i="5"/>
  <c r="R704" i="5"/>
  <c r="R716" i="5"/>
  <c r="R728" i="5"/>
  <c r="R740" i="5"/>
  <c r="R752" i="5"/>
  <c r="R764" i="5"/>
  <c r="R776" i="5"/>
  <c r="R788" i="5"/>
  <c r="R800" i="5"/>
  <c r="R812" i="5"/>
  <c r="R824" i="5"/>
  <c r="R836" i="5"/>
  <c r="R848" i="5"/>
  <c r="R860" i="5"/>
  <c r="R872" i="5"/>
  <c r="R884" i="5"/>
  <c r="R896" i="5"/>
  <c r="R908" i="5"/>
  <c r="R920" i="5"/>
  <c r="R932" i="5"/>
  <c r="R944" i="5"/>
  <c r="R956" i="5"/>
  <c r="R968" i="5"/>
  <c r="R980" i="5"/>
  <c r="R992" i="5"/>
  <c r="R1004" i="5"/>
  <c r="R1016" i="5"/>
  <c r="R9" i="5"/>
  <c r="R21" i="5"/>
  <c r="R33" i="5"/>
  <c r="R45" i="5"/>
  <c r="R57" i="5"/>
  <c r="R69" i="5"/>
  <c r="R81" i="5"/>
  <c r="R93" i="5"/>
  <c r="R105" i="5"/>
  <c r="R117" i="5"/>
  <c r="R129" i="5"/>
  <c r="R141" i="5"/>
  <c r="R153" i="5"/>
  <c r="R165" i="5"/>
  <c r="R177" i="5"/>
  <c r="R189" i="5"/>
  <c r="R201" i="5"/>
  <c r="R213" i="5"/>
  <c r="R225" i="5"/>
  <c r="R237" i="5"/>
  <c r="R249" i="5"/>
  <c r="R261" i="5"/>
  <c r="R273" i="5"/>
  <c r="R285" i="5"/>
  <c r="R297" i="5"/>
  <c r="R309" i="5"/>
  <c r="R321" i="5"/>
  <c r="R333" i="5"/>
  <c r="R345" i="5"/>
  <c r="R357" i="5"/>
  <c r="R369" i="5"/>
  <c r="R381" i="5"/>
  <c r="R393" i="5"/>
  <c r="R405" i="5"/>
  <c r="R417" i="5"/>
  <c r="R429" i="5"/>
  <c r="R441" i="5"/>
  <c r="R453" i="5"/>
  <c r="R465" i="5"/>
  <c r="R477" i="5"/>
  <c r="R489" i="5"/>
  <c r="R501" i="5"/>
  <c r="R513" i="5"/>
  <c r="R525" i="5"/>
  <c r="R537" i="5"/>
  <c r="R549" i="5"/>
  <c r="R561" i="5"/>
  <c r="R573" i="5"/>
  <c r="R585" i="5"/>
  <c r="R597" i="5"/>
  <c r="R609" i="5"/>
  <c r="R621" i="5"/>
  <c r="R633" i="5"/>
  <c r="R645" i="5"/>
  <c r="R657" i="5"/>
  <c r="R669" i="5"/>
  <c r="R681" i="5"/>
  <c r="R693" i="5"/>
  <c r="R705" i="5"/>
  <c r="R717" i="5"/>
  <c r="R729" i="5"/>
  <c r="R741" i="5"/>
  <c r="R753" i="5"/>
  <c r="R765" i="5"/>
  <c r="R777" i="5"/>
  <c r="R789" i="5"/>
  <c r="R801" i="5"/>
  <c r="R813" i="5"/>
  <c r="R825" i="5"/>
  <c r="R837" i="5"/>
  <c r="R849" i="5"/>
  <c r="R861" i="5"/>
  <c r="R873" i="5"/>
  <c r="R885" i="5"/>
  <c r="R897" i="5"/>
  <c r="R909" i="5"/>
  <c r="R921" i="5"/>
  <c r="R933" i="5"/>
  <c r="R945" i="5"/>
  <c r="R957" i="5"/>
  <c r="R969" i="5"/>
  <c r="R981" i="5"/>
  <c r="R993" i="5"/>
  <c r="R1005" i="5"/>
  <c r="R1017" i="5"/>
  <c r="R10" i="5"/>
  <c r="R22" i="5"/>
  <c r="R34" i="5"/>
  <c r="R46" i="5"/>
  <c r="R58" i="5"/>
  <c r="R70" i="5"/>
  <c r="R82" i="5"/>
  <c r="R94" i="5"/>
  <c r="R106" i="5"/>
  <c r="R118" i="5"/>
  <c r="R130" i="5"/>
  <c r="R142" i="5"/>
  <c r="R154" i="5"/>
  <c r="R166" i="5"/>
  <c r="R178" i="5"/>
  <c r="R190" i="5"/>
  <c r="R202" i="5"/>
  <c r="R214" i="5"/>
  <c r="R226" i="5"/>
  <c r="R238" i="5"/>
  <c r="R250" i="5"/>
  <c r="R262" i="5"/>
  <c r="R274" i="5"/>
  <c r="R286" i="5"/>
  <c r="R298" i="5"/>
  <c r="R310" i="5"/>
  <c r="R322" i="5"/>
  <c r="R334" i="5"/>
  <c r="R346" i="5"/>
  <c r="R358" i="5"/>
  <c r="R370" i="5"/>
  <c r="R382" i="5"/>
  <c r="R394" i="5"/>
  <c r="R406" i="5"/>
  <c r="R418" i="5"/>
  <c r="R430" i="5"/>
  <c r="R442" i="5"/>
  <c r="R454" i="5"/>
  <c r="R466" i="5"/>
  <c r="R478" i="5"/>
  <c r="R490" i="5"/>
  <c r="R502" i="5"/>
  <c r="R514" i="5"/>
  <c r="R526" i="5"/>
  <c r="R538" i="5"/>
  <c r="R550" i="5"/>
  <c r="R562" i="5"/>
  <c r="R574" i="5"/>
  <c r="R586" i="5"/>
  <c r="R598" i="5"/>
  <c r="R610" i="5"/>
  <c r="R622" i="5"/>
  <c r="R634" i="5"/>
  <c r="R646" i="5"/>
  <c r="R658" i="5"/>
  <c r="R670" i="5"/>
  <c r="R682" i="5"/>
  <c r="R694" i="5"/>
  <c r="R706" i="5"/>
  <c r="R718" i="5"/>
  <c r="R730" i="5"/>
  <c r="R742" i="5"/>
  <c r="R754" i="5"/>
  <c r="R766" i="5"/>
  <c r="R778" i="5"/>
  <c r="R790" i="5"/>
  <c r="R802" i="5"/>
  <c r="R814" i="5"/>
  <c r="R826" i="5"/>
  <c r="R838" i="5"/>
  <c r="R850" i="5"/>
  <c r="R862" i="5"/>
  <c r="R874" i="5"/>
  <c r="R886" i="5"/>
  <c r="R898" i="5"/>
  <c r="R910" i="5"/>
  <c r="R922" i="5"/>
  <c r="R934" i="5"/>
  <c r="R946" i="5"/>
  <c r="R958" i="5"/>
  <c r="R970" i="5"/>
  <c r="R982" i="5"/>
  <c r="R994" i="5"/>
  <c r="R1006" i="5"/>
  <c r="R1018" i="5"/>
  <c r="R11" i="5"/>
  <c r="R23" i="5"/>
  <c r="R35" i="5"/>
  <c r="R47" i="5"/>
  <c r="R59" i="5"/>
  <c r="R71" i="5"/>
  <c r="R83" i="5"/>
  <c r="R95" i="5"/>
  <c r="R107" i="5"/>
  <c r="R119" i="5"/>
  <c r="R131" i="5"/>
  <c r="R143" i="5"/>
  <c r="R155" i="5"/>
  <c r="R167" i="5"/>
  <c r="R179" i="5"/>
  <c r="R191" i="5"/>
  <c r="R203" i="5"/>
  <c r="R215" i="5"/>
  <c r="R227" i="5"/>
  <c r="R239" i="5"/>
  <c r="R251" i="5"/>
  <c r="R263" i="5"/>
  <c r="R275" i="5"/>
  <c r="R287" i="5"/>
  <c r="R299" i="5"/>
  <c r="R311" i="5"/>
  <c r="R323" i="5"/>
  <c r="R335" i="5"/>
  <c r="R347" i="5"/>
  <c r="R359" i="5"/>
  <c r="R371" i="5"/>
  <c r="R383" i="5"/>
  <c r="R395" i="5"/>
  <c r="R407" i="5"/>
  <c r="R419" i="5"/>
  <c r="R431" i="5"/>
  <c r="R443" i="5"/>
  <c r="R455" i="5"/>
  <c r="R467" i="5"/>
  <c r="R479" i="5"/>
  <c r="R491" i="5"/>
  <c r="R503" i="5"/>
  <c r="R515" i="5"/>
  <c r="R527" i="5"/>
  <c r="R539" i="5"/>
  <c r="R551" i="5"/>
  <c r="R563" i="5"/>
  <c r="R575" i="5"/>
  <c r="R587" i="5"/>
  <c r="R599" i="5"/>
  <c r="R611" i="5"/>
  <c r="R623" i="5"/>
  <c r="R635" i="5"/>
  <c r="R647" i="5"/>
  <c r="R659" i="5"/>
  <c r="R671" i="5"/>
  <c r="R683" i="5"/>
  <c r="R695" i="5"/>
  <c r="R707" i="5"/>
  <c r="R719" i="5"/>
  <c r="R731" i="5"/>
  <c r="R743" i="5"/>
  <c r="R755" i="5"/>
  <c r="R767" i="5"/>
  <c r="R779" i="5"/>
  <c r="R791" i="5"/>
  <c r="R803" i="5"/>
  <c r="R815" i="5"/>
  <c r="R827" i="5"/>
  <c r="R839" i="5"/>
  <c r="R851" i="5"/>
  <c r="R863" i="5"/>
  <c r="R875" i="5"/>
  <c r="R887" i="5"/>
  <c r="R899" i="5"/>
  <c r="R911" i="5"/>
  <c r="R923" i="5"/>
  <c r="R935" i="5"/>
  <c r="R947" i="5"/>
  <c r="R959" i="5"/>
  <c r="R971" i="5"/>
  <c r="R983" i="5"/>
  <c r="R995" i="5"/>
  <c r="R1007" i="5"/>
  <c r="R1019" i="5"/>
  <c r="R12" i="5"/>
  <c r="R24" i="5"/>
  <c r="R36" i="5"/>
  <c r="R48" i="5"/>
  <c r="R60" i="5"/>
  <c r="R72" i="5"/>
  <c r="R84" i="5"/>
  <c r="R96" i="5"/>
  <c r="R108" i="5"/>
  <c r="R120" i="5"/>
  <c r="R132" i="5"/>
  <c r="R144" i="5"/>
  <c r="R156" i="5"/>
  <c r="R168" i="5"/>
  <c r="R180" i="5"/>
  <c r="R192" i="5"/>
  <c r="R204" i="5"/>
  <c r="R216" i="5"/>
  <c r="R228" i="5"/>
  <c r="R240" i="5"/>
  <c r="R252" i="5"/>
  <c r="R264" i="5"/>
  <c r="R276" i="5"/>
  <c r="R288" i="5"/>
  <c r="R300" i="5"/>
  <c r="R312" i="5"/>
  <c r="R324" i="5"/>
  <c r="R336" i="5"/>
  <c r="R348" i="5"/>
  <c r="R360" i="5"/>
  <c r="R372" i="5"/>
  <c r="R384" i="5"/>
  <c r="R396" i="5"/>
  <c r="R408" i="5"/>
  <c r="R420" i="5"/>
  <c r="R432" i="5"/>
  <c r="R444" i="5"/>
  <c r="R456" i="5"/>
  <c r="R468" i="5"/>
  <c r="R480" i="5"/>
  <c r="R492" i="5"/>
  <c r="R504" i="5"/>
  <c r="R516" i="5"/>
  <c r="R528" i="5"/>
  <c r="R540" i="5"/>
  <c r="R552" i="5"/>
  <c r="R564" i="5"/>
  <c r="R576" i="5"/>
  <c r="R588" i="5"/>
  <c r="R600" i="5"/>
  <c r="R612" i="5"/>
  <c r="R624" i="5"/>
  <c r="R636" i="5"/>
  <c r="R648" i="5"/>
  <c r="R660" i="5"/>
  <c r="R672" i="5"/>
  <c r="R684" i="5"/>
  <c r="R696" i="5"/>
  <c r="R708" i="5"/>
  <c r="R720" i="5"/>
  <c r="R732" i="5"/>
  <c r="R744" i="5"/>
  <c r="R756" i="5"/>
  <c r="R768" i="5"/>
  <c r="R780" i="5"/>
  <c r="R792" i="5"/>
  <c r="R804" i="5"/>
  <c r="R816" i="5"/>
  <c r="R828" i="5"/>
  <c r="R840" i="5"/>
  <c r="R852" i="5"/>
  <c r="R864" i="5"/>
  <c r="R876" i="5"/>
  <c r="R888" i="5"/>
  <c r="R900" i="5"/>
  <c r="R912" i="5"/>
  <c r="R924" i="5"/>
  <c r="R14" i="5"/>
  <c r="R26" i="5"/>
  <c r="R38" i="5"/>
  <c r="R50" i="5"/>
  <c r="R62" i="5"/>
  <c r="R74" i="5"/>
  <c r="R86" i="5"/>
  <c r="R98" i="5"/>
  <c r="R110" i="5"/>
  <c r="R122" i="5"/>
  <c r="R134" i="5"/>
  <c r="R146" i="5"/>
  <c r="R158" i="5"/>
  <c r="R170" i="5"/>
  <c r="R182" i="5"/>
  <c r="R194" i="5"/>
  <c r="R206" i="5"/>
  <c r="R218" i="5"/>
  <c r="R230" i="5"/>
  <c r="R242" i="5"/>
  <c r="R254" i="5"/>
  <c r="R266" i="5"/>
  <c r="R278" i="5"/>
  <c r="R290" i="5"/>
  <c r="R302" i="5"/>
  <c r="R314" i="5"/>
  <c r="R326" i="5"/>
  <c r="R338" i="5"/>
  <c r="R350" i="5"/>
  <c r="R362" i="5"/>
  <c r="R374" i="5"/>
  <c r="R386" i="5"/>
  <c r="R398" i="5"/>
  <c r="R410" i="5"/>
  <c r="R422" i="5"/>
  <c r="R434" i="5"/>
  <c r="R446" i="5"/>
  <c r="R458" i="5"/>
  <c r="R470" i="5"/>
  <c r="R482" i="5"/>
  <c r="R494" i="5"/>
  <c r="R506" i="5"/>
  <c r="R518" i="5"/>
  <c r="R530" i="5"/>
  <c r="R542" i="5"/>
  <c r="R554" i="5"/>
  <c r="R566" i="5"/>
  <c r="R578" i="5"/>
  <c r="R590" i="5"/>
  <c r="R602" i="5"/>
  <c r="R614" i="5"/>
  <c r="R626" i="5"/>
  <c r="R638" i="5"/>
  <c r="R650" i="5"/>
  <c r="R662" i="5"/>
  <c r="R674" i="5"/>
  <c r="R686" i="5"/>
  <c r="R698" i="5"/>
  <c r="R710" i="5"/>
  <c r="R722" i="5"/>
  <c r="R734" i="5"/>
  <c r="R746" i="5"/>
  <c r="R758" i="5"/>
  <c r="R770" i="5"/>
  <c r="R782" i="5"/>
  <c r="R794" i="5"/>
  <c r="R806" i="5"/>
  <c r="R818" i="5"/>
  <c r="R830" i="5"/>
  <c r="R842" i="5"/>
  <c r="R854" i="5"/>
  <c r="R866" i="5"/>
  <c r="R878" i="5"/>
  <c r="R890" i="5"/>
  <c r="R902" i="5"/>
  <c r="R914" i="5"/>
  <c r="R926" i="5"/>
  <c r="R938" i="5"/>
  <c r="R950" i="5"/>
  <c r="R962" i="5"/>
  <c r="R974" i="5"/>
  <c r="R986" i="5"/>
  <c r="R998" i="5"/>
  <c r="R13" i="5"/>
  <c r="R157" i="5"/>
  <c r="R301" i="5"/>
  <c r="R445" i="5"/>
  <c r="R589" i="5"/>
  <c r="R733" i="5"/>
  <c r="R877" i="5"/>
  <c r="R973" i="5"/>
  <c r="R1024" i="5"/>
  <c r="R1036" i="5"/>
  <c r="R1048" i="5"/>
  <c r="R1060" i="5"/>
  <c r="R1072" i="5"/>
  <c r="R1084" i="5"/>
  <c r="R1096" i="5"/>
  <c r="R1108" i="5"/>
  <c r="R1120" i="5"/>
  <c r="R1132" i="5"/>
  <c r="R1144" i="5"/>
  <c r="R1156" i="5"/>
  <c r="R1168" i="5"/>
  <c r="R1180" i="5"/>
  <c r="R1192" i="5"/>
  <c r="R1204" i="5"/>
  <c r="R1216" i="5"/>
  <c r="R1228" i="5"/>
  <c r="R1240" i="5"/>
  <c r="R1252" i="5"/>
  <c r="R1264" i="5"/>
  <c r="R1276" i="5"/>
  <c r="R1288" i="5"/>
  <c r="R1300" i="5"/>
  <c r="R1312" i="5"/>
  <c r="R1324" i="5"/>
  <c r="R1336" i="5"/>
  <c r="R1348" i="5"/>
  <c r="R1360" i="5"/>
  <c r="R1372" i="5"/>
  <c r="R1384" i="5"/>
  <c r="R1396" i="5"/>
  <c r="R1408" i="5"/>
  <c r="R1420" i="5"/>
  <c r="R1432" i="5"/>
  <c r="R1444" i="5"/>
  <c r="R1456" i="5"/>
  <c r="R1468" i="5"/>
  <c r="R1480" i="5"/>
  <c r="R1492" i="5"/>
  <c r="R1504" i="5"/>
  <c r="R1516" i="5"/>
  <c r="R1528" i="5"/>
  <c r="R1540" i="5"/>
  <c r="R1552" i="5"/>
  <c r="R1564" i="5"/>
  <c r="R1576" i="5"/>
  <c r="R1588" i="5"/>
  <c r="R1600" i="5"/>
  <c r="R1612" i="5"/>
  <c r="R1624" i="5"/>
  <c r="R1636" i="5"/>
  <c r="R1648" i="5"/>
  <c r="R1660" i="5"/>
  <c r="R1672" i="5"/>
  <c r="R1684" i="5"/>
  <c r="R1696" i="5"/>
  <c r="R1708" i="5"/>
  <c r="R1720" i="5"/>
  <c r="R1732" i="5"/>
  <c r="R1744" i="5"/>
  <c r="R1756" i="5"/>
  <c r="R1768" i="5"/>
  <c r="R1780" i="5"/>
  <c r="R1792" i="5"/>
  <c r="R1804" i="5"/>
  <c r="R1816" i="5"/>
  <c r="R1828" i="5"/>
  <c r="R1840" i="5"/>
  <c r="R1852" i="5"/>
  <c r="R1864" i="5"/>
  <c r="R1876" i="5"/>
  <c r="R1888" i="5"/>
  <c r="R1900" i="5"/>
  <c r="R1912" i="5"/>
  <c r="R1924" i="5"/>
  <c r="R1936" i="5"/>
  <c r="R1948" i="5"/>
  <c r="R25" i="5"/>
  <c r="R169" i="5"/>
  <c r="R313" i="5"/>
  <c r="R457" i="5"/>
  <c r="R601" i="5"/>
  <c r="R745" i="5"/>
  <c r="R889" i="5"/>
  <c r="R984" i="5"/>
  <c r="R1025" i="5"/>
  <c r="R1037" i="5"/>
  <c r="R1049" i="5"/>
  <c r="R1061" i="5"/>
  <c r="R1073" i="5"/>
  <c r="R1085" i="5"/>
  <c r="R1097" i="5"/>
  <c r="R1109" i="5"/>
  <c r="R1121" i="5"/>
  <c r="R1133" i="5"/>
  <c r="R1145" i="5"/>
  <c r="R1157" i="5"/>
  <c r="R1169" i="5"/>
  <c r="R1181" i="5"/>
  <c r="R1193" i="5"/>
  <c r="R1205" i="5"/>
  <c r="R1217" i="5"/>
  <c r="R1229" i="5"/>
  <c r="R1241" i="5"/>
  <c r="R1253" i="5"/>
  <c r="R1265" i="5"/>
  <c r="R1277" i="5"/>
  <c r="R1289" i="5"/>
  <c r="R1301" i="5"/>
  <c r="R1313" i="5"/>
  <c r="R1325" i="5"/>
  <c r="R1337" i="5"/>
  <c r="R1349" i="5"/>
  <c r="R1361" i="5"/>
  <c r="R1373" i="5"/>
  <c r="R1385" i="5"/>
  <c r="R1397" i="5"/>
  <c r="R1409" i="5"/>
  <c r="R1421" i="5"/>
  <c r="R1433" i="5"/>
  <c r="R1445" i="5"/>
  <c r="R1457" i="5"/>
  <c r="R1469" i="5"/>
  <c r="R1481" i="5"/>
  <c r="R1493" i="5"/>
  <c r="R1505" i="5"/>
  <c r="R1517" i="5"/>
  <c r="R1529" i="5"/>
  <c r="R1541" i="5"/>
  <c r="R1553" i="5"/>
  <c r="R1565" i="5"/>
  <c r="R1577" i="5"/>
  <c r="R1589" i="5"/>
  <c r="R1601" i="5"/>
  <c r="R1613" i="5"/>
  <c r="R1625" i="5"/>
  <c r="R1637" i="5"/>
  <c r="R1649" i="5"/>
  <c r="R1661" i="5"/>
  <c r="R1673" i="5"/>
  <c r="R1685" i="5"/>
  <c r="R1697" i="5"/>
  <c r="R1709" i="5"/>
  <c r="R1721" i="5"/>
  <c r="R1733" i="5"/>
  <c r="R1745" i="5"/>
  <c r="R1757" i="5"/>
  <c r="R1769" i="5"/>
  <c r="R1781" i="5"/>
  <c r="R1793" i="5"/>
  <c r="R1805" i="5"/>
  <c r="R1817" i="5"/>
  <c r="R1829" i="5"/>
  <c r="R1841" i="5"/>
  <c r="R1853" i="5"/>
  <c r="R1865" i="5"/>
  <c r="R1877" i="5"/>
  <c r="R1889" i="5"/>
  <c r="R1901" i="5"/>
  <c r="R1913" i="5"/>
  <c r="R1925" i="5"/>
  <c r="R1937" i="5"/>
  <c r="R1949" i="5"/>
  <c r="R37" i="5"/>
  <c r="R181" i="5"/>
  <c r="R325" i="5"/>
  <c r="R469" i="5"/>
  <c r="R613" i="5"/>
  <c r="R757" i="5"/>
  <c r="R901" i="5"/>
  <c r="R985" i="5"/>
  <c r="R1026" i="5"/>
  <c r="R1038" i="5"/>
  <c r="R1050" i="5"/>
  <c r="R1062" i="5"/>
  <c r="R1074" i="5"/>
  <c r="R1086" i="5"/>
  <c r="R1098" i="5"/>
  <c r="R1110" i="5"/>
  <c r="R1122" i="5"/>
  <c r="R1134" i="5"/>
  <c r="R1146" i="5"/>
  <c r="R1158" i="5"/>
  <c r="R1170" i="5"/>
  <c r="R1182" i="5"/>
  <c r="R1194" i="5"/>
  <c r="R1206" i="5"/>
  <c r="R1218" i="5"/>
  <c r="R1230" i="5"/>
  <c r="R1242" i="5"/>
  <c r="R1254" i="5"/>
  <c r="R1266" i="5"/>
  <c r="R1278" i="5"/>
  <c r="R1290" i="5"/>
  <c r="R1302" i="5"/>
  <c r="R1314" i="5"/>
  <c r="R1326" i="5"/>
  <c r="R1338" i="5"/>
  <c r="R1350" i="5"/>
  <c r="R1362" i="5"/>
  <c r="R1374" i="5"/>
  <c r="R1386" i="5"/>
  <c r="R1398" i="5"/>
  <c r="R1410" i="5"/>
  <c r="R1422" i="5"/>
  <c r="R1434" i="5"/>
  <c r="R1446" i="5"/>
  <c r="R1458" i="5"/>
  <c r="R1470" i="5"/>
  <c r="R1482" i="5"/>
  <c r="R1494" i="5"/>
  <c r="R1506" i="5"/>
  <c r="R1518" i="5"/>
  <c r="R1530" i="5"/>
  <c r="R1542" i="5"/>
  <c r="R1554" i="5"/>
  <c r="R1566" i="5"/>
  <c r="R1578" i="5"/>
  <c r="R1590" i="5"/>
  <c r="R1602" i="5"/>
  <c r="R1614" i="5"/>
  <c r="R1626" i="5"/>
  <c r="R1638" i="5"/>
  <c r="R1650" i="5"/>
  <c r="R1662" i="5"/>
  <c r="R1674" i="5"/>
  <c r="R1686" i="5"/>
  <c r="R1698" i="5"/>
  <c r="R1710" i="5"/>
  <c r="R1722" i="5"/>
  <c r="R1734" i="5"/>
  <c r="R1746" i="5"/>
  <c r="R1758" i="5"/>
  <c r="R1770" i="5"/>
  <c r="R1782" i="5"/>
  <c r="R1794" i="5"/>
  <c r="R1806" i="5"/>
  <c r="R1818" i="5"/>
  <c r="R1830" i="5"/>
  <c r="R1842" i="5"/>
  <c r="R1854" i="5"/>
  <c r="R1866" i="5"/>
  <c r="R1878" i="5"/>
  <c r="R1890" i="5"/>
  <c r="R1902" i="5"/>
  <c r="R1914" i="5"/>
  <c r="R1926" i="5"/>
  <c r="R1938" i="5"/>
  <c r="R49" i="5"/>
  <c r="R193" i="5"/>
  <c r="R337" i="5"/>
  <c r="R481" i="5"/>
  <c r="R625" i="5"/>
  <c r="R769" i="5"/>
  <c r="R913" i="5"/>
  <c r="R996" i="5"/>
  <c r="R1027" i="5"/>
  <c r="R1039" i="5"/>
  <c r="R1051" i="5"/>
  <c r="R1063" i="5"/>
  <c r="R1075" i="5"/>
  <c r="R1087" i="5"/>
  <c r="R1099" i="5"/>
  <c r="R1111" i="5"/>
  <c r="R1123" i="5"/>
  <c r="R1135" i="5"/>
  <c r="R1147" i="5"/>
  <c r="R1159" i="5"/>
  <c r="R1171" i="5"/>
  <c r="R1183" i="5"/>
  <c r="R1195" i="5"/>
  <c r="R1207" i="5"/>
  <c r="R1219" i="5"/>
  <c r="R1231" i="5"/>
  <c r="R1243" i="5"/>
  <c r="R1255" i="5"/>
  <c r="R1267" i="5"/>
  <c r="R1279" i="5"/>
  <c r="R1291" i="5"/>
  <c r="R1303" i="5"/>
  <c r="R1315" i="5"/>
  <c r="R1327" i="5"/>
  <c r="R1339" i="5"/>
  <c r="R1351" i="5"/>
  <c r="R1363" i="5"/>
  <c r="R1375" i="5"/>
  <c r="R1387" i="5"/>
  <c r="R1399" i="5"/>
  <c r="R1411" i="5"/>
  <c r="R1423" i="5"/>
  <c r="R1435" i="5"/>
  <c r="R1447" i="5"/>
  <c r="R1459" i="5"/>
  <c r="R1471" i="5"/>
  <c r="R1483" i="5"/>
  <c r="R1495" i="5"/>
  <c r="R1507" i="5"/>
  <c r="R1519" i="5"/>
  <c r="R1531" i="5"/>
  <c r="R1543" i="5"/>
  <c r="R1555" i="5"/>
  <c r="R1567" i="5"/>
  <c r="R1579" i="5"/>
  <c r="R1591" i="5"/>
  <c r="R1603" i="5"/>
  <c r="R1615" i="5"/>
  <c r="R1627" i="5"/>
  <c r="R1639" i="5"/>
  <c r="R1651" i="5"/>
  <c r="R1663" i="5"/>
  <c r="R1675" i="5"/>
  <c r="R1687" i="5"/>
  <c r="R1699" i="5"/>
  <c r="R1711" i="5"/>
  <c r="R1723" i="5"/>
  <c r="R1735" i="5"/>
  <c r="R1747" i="5"/>
  <c r="R1759" i="5"/>
  <c r="R1771" i="5"/>
  <c r="R1783" i="5"/>
  <c r="R1795" i="5"/>
  <c r="R1807" i="5"/>
  <c r="R1819" i="5"/>
  <c r="R1831" i="5"/>
  <c r="R1843" i="5"/>
  <c r="R1855" i="5"/>
  <c r="R1867" i="5"/>
  <c r="R1879" i="5"/>
  <c r="R1891" i="5"/>
  <c r="R1903" i="5"/>
  <c r="R1915" i="5"/>
  <c r="R1927" i="5"/>
  <c r="R1939" i="5"/>
  <c r="R61" i="5"/>
  <c r="R205" i="5"/>
  <c r="R349" i="5"/>
  <c r="R493" i="5"/>
  <c r="R637" i="5"/>
  <c r="R781" i="5"/>
  <c r="R925" i="5"/>
  <c r="R997" i="5"/>
  <c r="R1028" i="5"/>
  <c r="R1040" i="5"/>
  <c r="R1052" i="5"/>
  <c r="R1064" i="5"/>
  <c r="R1076" i="5"/>
  <c r="R1088" i="5"/>
  <c r="R1100" i="5"/>
  <c r="R1112" i="5"/>
  <c r="R1124" i="5"/>
  <c r="R1136" i="5"/>
  <c r="R1148" i="5"/>
  <c r="R1160" i="5"/>
  <c r="R1172" i="5"/>
  <c r="R1184" i="5"/>
  <c r="R1196" i="5"/>
  <c r="R1208" i="5"/>
  <c r="R1220" i="5"/>
  <c r="R1232" i="5"/>
  <c r="R1244" i="5"/>
  <c r="R1256" i="5"/>
  <c r="R1268" i="5"/>
  <c r="R1280" i="5"/>
  <c r="R1292" i="5"/>
  <c r="R1304" i="5"/>
  <c r="R1316" i="5"/>
  <c r="R1328" i="5"/>
  <c r="R1340" i="5"/>
  <c r="R1352" i="5"/>
  <c r="R1364" i="5"/>
  <c r="R1376" i="5"/>
  <c r="R1388" i="5"/>
  <c r="R1400" i="5"/>
  <c r="R1412" i="5"/>
  <c r="R1424" i="5"/>
  <c r="R1436" i="5"/>
  <c r="R1448" i="5"/>
  <c r="R1460" i="5"/>
  <c r="R1472" i="5"/>
  <c r="R1484" i="5"/>
  <c r="R1496" i="5"/>
  <c r="R1508" i="5"/>
  <c r="R1520" i="5"/>
  <c r="R1532" i="5"/>
  <c r="R1544" i="5"/>
  <c r="R1556" i="5"/>
  <c r="R1568" i="5"/>
  <c r="R1580" i="5"/>
  <c r="R1592" i="5"/>
  <c r="R1604" i="5"/>
  <c r="R1616" i="5"/>
  <c r="R1628" i="5"/>
  <c r="R1640" i="5"/>
  <c r="R1652" i="5"/>
  <c r="R1664" i="5"/>
  <c r="R1676" i="5"/>
  <c r="R1688" i="5"/>
  <c r="R1700" i="5"/>
  <c r="R1712" i="5"/>
  <c r="R1724" i="5"/>
  <c r="R1736" i="5"/>
  <c r="R1748" i="5"/>
  <c r="R1760" i="5"/>
  <c r="R1772" i="5"/>
  <c r="R1784" i="5"/>
  <c r="R1796" i="5"/>
  <c r="R1808" i="5"/>
  <c r="R1820" i="5"/>
  <c r="R1832" i="5"/>
  <c r="R1844" i="5"/>
  <c r="R1856" i="5"/>
  <c r="R1868" i="5"/>
  <c r="R1880" i="5"/>
  <c r="R1892" i="5"/>
  <c r="R73" i="5"/>
  <c r="R217" i="5"/>
  <c r="R361" i="5"/>
  <c r="R505" i="5"/>
  <c r="R649" i="5"/>
  <c r="R793" i="5"/>
  <c r="R936" i="5"/>
  <c r="R1008" i="5"/>
  <c r="R1029" i="5"/>
  <c r="R1041" i="5"/>
  <c r="R1053" i="5"/>
  <c r="R1065" i="5"/>
  <c r="R1077" i="5"/>
  <c r="R1089" i="5"/>
  <c r="R1101" i="5"/>
  <c r="R1113" i="5"/>
  <c r="R1125" i="5"/>
  <c r="R1137" i="5"/>
  <c r="R1149" i="5"/>
  <c r="R1161" i="5"/>
  <c r="R1173" i="5"/>
  <c r="R1185" i="5"/>
  <c r="R1197" i="5"/>
  <c r="R1209" i="5"/>
  <c r="R1221" i="5"/>
  <c r="R1233" i="5"/>
  <c r="R1245" i="5"/>
  <c r="R1257" i="5"/>
  <c r="R1269" i="5"/>
  <c r="R1281" i="5"/>
  <c r="R1293" i="5"/>
  <c r="R1305" i="5"/>
  <c r="R1317" i="5"/>
  <c r="R1329" i="5"/>
  <c r="R1341" i="5"/>
  <c r="R1353" i="5"/>
  <c r="R1365" i="5"/>
  <c r="R1377" i="5"/>
  <c r="R1389" i="5"/>
  <c r="R1401" i="5"/>
  <c r="R1413" i="5"/>
  <c r="R1425" i="5"/>
  <c r="R1437" i="5"/>
  <c r="R1449" i="5"/>
  <c r="R1461" i="5"/>
  <c r="R1473" i="5"/>
  <c r="R1485" i="5"/>
  <c r="R1497" i="5"/>
  <c r="R1509" i="5"/>
  <c r="R1521" i="5"/>
  <c r="R1533" i="5"/>
  <c r="R1545" i="5"/>
  <c r="R1557" i="5"/>
  <c r="R1569" i="5"/>
  <c r="R1581" i="5"/>
  <c r="R1593" i="5"/>
  <c r="R1605" i="5"/>
  <c r="R1617" i="5"/>
  <c r="R1629" i="5"/>
  <c r="R1641" i="5"/>
  <c r="R1653" i="5"/>
  <c r="R1665" i="5"/>
  <c r="R1677" i="5"/>
  <c r="R1689" i="5"/>
  <c r="R1701" i="5"/>
  <c r="R1713" i="5"/>
  <c r="R1725" i="5"/>
  <c r="R1737" i="5"/>
  <c r="R1749" i="5"/>
  <c r="R1761" i="5"/>
  <c r="R1773" i="5"/>
  <c r="R1785" i="5"/>
  <c r="R1797" i="5"/>
  <c r="R1809" i="5"/>
  <c r="R1821" i="5"/>
  <c r="R1833" i="5"/>
  <c r="R1845" i="5"/>
  <c r="R1857" i="5"/>
  <c r="R1869" i="5"/>
  <c r="R1881" i="5"/>
  <c r="R1893" i="5"/>
  <c r="R1905" i="5"/>
  <c r="R1917" i="5"/>
  <c r="R1929" i="5"/>
  <c r="R1941" i="5"/>
  <c r="R85" i="5"/>
  <c r="R229" i="5"/>
  <c r="R373" i="5"/>
  <c r="R517" i="5"/>
  <c r="R661" i="5"/>
  <c r="R805" i="5"/>
  <c r="R937" i="5"/>
  <c r="R1009" i="5"/>
  <c r="R1030" i="5"/>
  <c r="R1042" i="5"/>
  <c r="R1054" i="5"/>
  <c r="R1066" i="5"/>
  <c r="R1078" i="5"/>
  <c r="R1090" i="5"/>
  <c r="R1102" i="5"/>
  <c r="R1114" i="5"/>
  <c r="R1126" i="5"/>
  <c r="R1138" i="5"/>
  <c r="R1150" i="5"/>
  <c r="R1162" i="5"/>
  <c r="R1174" i="5"/>
  <c r="R1186" i="5"/>
  <c r="R1198" i="5"/>
  <c r="R1210" i="5"/>
  <c r="R1222" i="5"/>
  <c r="R1234" i="5"/>
  <c r="R1246" i="5"/>
  <c r="R1258" i="5"/>
  <c r="R1270" i="5"/>
  <c r="R1282" i="5"/>
  <c r="R1294" i="5"/>
  <c r="R1306" i="5"/>
  <c r="R1318" i="5"/>
  <c r="R1330" i="5"/>
  <c r="R1342" i="5"/>
  <c r="R1354" i="5"/>
  <c r="R1366" i="5"/>
  <c r="R1378" i="5"/>
  <c r="R1390" i="5"/>
  <c r="R1402" i="5"/>
  <c r="R1414" i="5"/>
  <c r="R1426" i="5"/>
  <c r="R1438" i="5"/>
  <c r="R1450" i="5"/>
  <c r="R1462" i="5"/>
  <c r="R1474" i="5"/>
  <c r="R1486" i="5"/>
  <c r="R1498" i="5"/>
  <c r="R1510" i="5"/>
  <c r="R1522" i="5"/>
  <c r="R1534" i="5"/>
  <c r="R1546" i="5"/>
  <c r="R1558" i="5"/>
  <c r="R1570" i="5"/>
  <c r="R1582" i="5"/>
  <c r="R1594" i="5"/>
  <c r="R1606" i="5"/>
  <c r="R1618" i="5"/>
  <c r="R1630" i="5"/>
  <c r="R1642" i="5"/>
  <c r="R1654" i="5"/>
  <c r="R1666" i="5"/>
  <c r="R1678" i="5"/>
  <c r="R1690" i="5"/>
  <c r="R1702" i="5"/>
  <c r="R1714" i="5"/>
  <c r="R1726" i="5"/>
  <c r="R1738" i="5"/>
  <c r="R1750" i="5"/>
  <c r="R1762" i="5"/>
  <c r="R1774" i="5"/>
  <c r="R1786" i="5"/>
  <c r="R1798" i="5"/>
  <c r="R1810" i="5"/>
  <c r="R1822" i="5"/>
  <c r="R1834" i="5"/>
  <c r="R1846" i="5"/>
  <c r="R1858" i="5"/>
  <c r="R1870" i="5"/>
  <c r="R1882" i="5"/>
  <c r="R1894" i="5"/>
  <c r="R1906" i="5"/>
  <c r="R1918" i="5"/>
  <c r="R1930" i="5"/>
  <c r="R1942" i="5"/>
  <c r="R97" i="5"/>
  <c r="R241" i="5"/>
  <c r="R385" i="5"/>
  <c r="R529" i="5"/>
  <c r="R673" i="5"/>
  <c r="R817" i="5"/>
  <c r="R948" i="5"/>
  <c r="R1010" i="5"/>
  <c r="R1031" i="5"/>
  <c r="R1043" i="5"/>
  <c r="R1055" i="5"/>
  <c r="R1067" i="5"/>
  <c r="R1079" i="5"/>
  <c r="R1091" i="5"/>
  <c r="R1103" i="5"/>
  <c r="R1115" i="5"/>
  <c r="R1127" i="5"/>
  <c r="R1139" i="5"/>
  <c r="R1151" i="5"/>
  <c r="R1163" i="5"/>
  <c r="R1175" i="5"/>
  <c r="R1187" i="5"/>
  <c r="R1199" i="5"/>
  <c r="R1211" i="5"/>
  <c r="R1223" i="5"/>
  <c r="R1235" i="5"/>
  <c r="R1247" i="5"/>
  <c r="R1259" i="5"/>
  <c r="R1271" i="5"/>
  <c r="R1283" i="5"/>
  <c r="R1295" i="5"/>
  <c r="R1307" i="5"/>
  <c r="R1319" i="5"/>
  <c r="R1331" i="5"/>
  <c r="R1343" i="5"/>
  <c r="R1355" i="5"/>
  <c r="R1367" i="5"/>
  <c r="R1379" i="5"/>
  <c r="R1391" i="5"/>
  <c r="R1403" i="5"/>
  <c r="R1415" i="5"/>
  <c r="R1427" i="5"/>
  <c r="R1439" i="5"/>
  <c r="R1451" i="5"/>
  <c r="R1463" i="5"/>
  <c r="R1475" i="5"/>
  <c r="R1487" i="5"/>
  <c r="R1499" i="5"/>
  <c r="R1511" i="5"/>
  <c r="R1523" i="5"/>
  <c r="R1535" i="5"/>
  <c r="R1547" i="5"/>
  <c r="R1559" i="5"/>
  <c r="R1571" i="5"/>
  <c r="R1583" i="5"/>
  <c r="R1595" i="5"/>
  <c r="R1607" i="5"/>
  <c r="R1619" i="5"/>
  <c r="R1631" i="5"/>
  <c r="R1643" i="5"/>
  <c r="R1655" i="5"/>
  <c r="R1667" i="5"/>
  <c r="R1679" i="5"/>
  <c r="R1691" i="5"/>
  <c r="R1703" i="5"/>
  <c r="R1715" i="5"/>
  <c r="R1727" i="5"/>
  <c r="R1739" i="5"/>
  <c r="R1751" i="5"/>
  <c r="R1763" i="5"/>
  <c r="R1775" i="5"/>
  <c r="R1787" i="5"/>
  <c r="R1799" i="5"/>
  <c r="R1811" i="5"/>
  <c r="R1823" i="5"/>
  <c r="R1835" i="5"/>
  <c r="R1847" i="5"/>
  <c r="R1859" i="5"/>
  <c r="R1871" i="5"/>
  <c r="R1883" i="5"/>
  <c r="R109" i="5"/>
  <c r="R253" i="5"/>
  <c r="R397" i="5"/>
  <c r="R541" i="5"/>
  <c r="R685" i="5"/>
  <c r="R829" i="5"/>
  <c r="R949" i="5"/>
  <c r="R1020" i="5"/>
  <c r="R1032" i="5"/>
  <c r="R1044" i="5"/>
  <c r="R1056" i="5"/>
  <c r="R1068" i="5"/>
  <c r="R1080" i="5"/>
  <c r="R1092" i="5"/>
  <c r="R1104" i="5"/>
  <c r="R1116" i="5"/>
  <c r="R1128" i="5"/>
  <c r="R1140" i="5"/>
  <c r="R1152" i="5"/>
  <c r="R1164" i="5"/>
  <c r="R1176" i="5"/>
  <c r="R1188" i="5"/>
  <c r="R1200" i="5"/>
  <c r="R1212" i="5"/>
  <c r="R1224" i="5"/>
  <c r="R1236" i="5"/>
  <c r="R1248" i="5"/>
  <c r="R1260" i="5"/>
  <c r="R1272" i="5"/>
  <c r="R1284" i="5"/>
  <c r="R1296" i="5"/>
  <c r="R1308" i="5"/>
  <c r="R1320" i="5"/>
  <c r="R1332" i="5"/>
  <c r="R1344" i="5"/>
  <c r="R1356" i="5"/>
  <c r="R1368" i="5"/>
  <c r="R1380" i="5"/>
  <c r="R1392" i="5"/>
  <c r="R1404" i="5"/>
  <c r="R1416" i="5"/>
  <c r="R1428" i="5"/>
  <c r="R1440" i="5"/>
  <c r="R1452" i="5"/>
  <c r="R1464" i="5"/>
  <c r="R1476" i="5"/>
  <c r="R1488" i="5"/>
  <c r="R1500" i="5"/>
  <c r="R1512" i="5"/>
  <c r="R1524" i="5"/>
  <c r="R1536" i="5"/>
  <c r="R1548" i="5"/>
  <c r="R1560" i="5"/>
  <c r="R1572" i="5"/>
  <c r="R1584" i="5"/>
  <c r="R1596" i="5"/>
  <c r="R1608" i="5"/>
  <c r="R1620" i="5"/>
  <c r="R1632" i="5"/>
  <c r="R1644" i="5"/>
  <c r="R1656" i="5"/>
  <c r="R1668" i="5"/>
  <c r="R1680" i="5"/>
  <c r="R1692" i="5"/>
  <c r="R1704" i="5"/>
  <c r="R1716" i="5"/>
  <c r="R1728" i="5"/>
  <c r="R1740" i="5"/>
  <c r="R1752" i="5"/>
  <c r="R1764" i="5"/>
  <c r="R1776" i="5"/>
  <c r="R1788" i="5"/>
  <c r="R1800" i="5"/>
  <c r="R1812" i="5"/>
  <c r="R1824" i="5"/>
  <c r="R1836" i="5"/>
  <c r="R1848" i="5"/>
  <c r="R1860" i="5"/>
  <c r="R1872" i="5"/>
  <c r="R1884" i="5"/>
  <c r="R1896" i="5"/>
  <c r="R1908" i="5"/>
  <c r="R1920" i="5"/>
  <c r="R1932" i="5"/>
  <c r="R1944" i="5"/>
  <c r="R121" i="5"/>
  <c r="R265" i="5"/>
  <c r="R409" i="5"/>
  <c r="R553" i="5"/>
  <c r="R697" i="5"/>
  <c r="R841" i="5"/>
  <c r="R960" i="5"/>
  <c r="R1021" i="5"/>
  <c r="R1033" i="5"/>
  <c r="R1045" i="5"/>
  <c r="R1057" i="5"/>
  <c r="R1069" i="5"/>
  <c r="R1081" i="5"/>
  <c r="R1093" i="5"/>
  <c r="R1105" i="5"/>
  <c r="R1117" i="5"/>
  <c r="R1129" i="5"/>
  <c r="R1141" i="5"/>
  <c r="R1153" i="5"/>
  <c r="R1165" i="5"/>
  <c r="R1177" i="5"/>
  <c r="R1189" i="5"/>
  <c r="R1201" i="5"/>
  <c r="R1213" i="5"/>
  <c r="R1225" i="5"/>
  <c r="R1237" i="5"/>
  <c r="R1249" i="5"/>
  <c r="R1261" i="5"/>
  <c r="R1273" i="5"/>
  <c r="R1285" i="5"/>
  <c r="R1297" i="5"/>
  <c r="R1309" i="5"/>
  <c r="R1321" i="5"/>
  <c r="R1333" i="5"/>
  <c r="R1345" i="5"/>
  <c r="R1357" i="5"/>
  <c r="R1369" i="5"/>
  <c r="R1381" i="5"/>
  <c r="R1393" i="5"/>
  <c r="R1405" i="5"/>
  <c r="R1417" i="5"/>
  <c r="R1429" i="5"/>
  <c r="R1441" i="5"/>
  <c r="R1453" i="5"/>
  <c r="R1465" i="5"/>
  <c r="R1477" i="5"/>
  <c r="R1489" i="5"/>
  <c r="R1501" i="5"/>
  <c r="R1513" i="5"/>
  <c r="R1525" i="5"/>
  <c r="R1537" i="5"/>
  <c r="R1549" i="5"/>
  <c r="R1561" i="5"/>
  <c r="R1573" i="5"/>
  <c r="R1585" i="5"/>
  <c r="R1597" i="5"/>
  <c r="R1609" i="5"/>
  <c r="R1621" i="5"/>
  <c r="R1633" i="5"/>
  <c r="R1645" i="5"/>
  <c r="R1657" i="5"/>
  <c r="R1669" i="5"/>
  <c r="R1681" i="5"/>
  <c r="R1693" i="5"/>
  <c r="R1705" i="5"/>
  <c r="R1717" i="5"/>
  <c r="R1729" i="5"/>
  <c r="R1741" i="5"/>
  <c r="R1753" i="5"/>
  <c r="R1765" i="5"/>
  <c r="R1777" i="5"/>
  <c r="R1789" i="5"/>
  <c r="R1801" i="5"/>
  <c r="R1813" i="5"/>
  <c r="R1825" i="5"/>
  <c r="R1837" i="5"/>
  <c r="R1849" i="5"/>
  <c r="R1861" i="5"/>
  <c r="R133" i="5"/>
  <c r="R277" i="5"/>
  <c r="R421" i="5"/>
  <c r="R565" i="5"/>
  <c r="R709" i="5"/>
  <c r="R853" i="5"/>
  <c r="R961" i="5"/>
  <c r="R1022" i="5"/>
  <c r="R1034" i="5"/>
  <c r="R1046" i="5"/>
  <c r="R1058" i="5"/>
  <c r="R1070" i="5"/>
  <c r="R1082" i="5"/>
  <c r="R1094" i="5"/>
  <c r="R1106" i="5"/>
  <c r="R1118" i="5"/>
  <c r="R1130" i="5"/>
  <c r="R1142" i="5"/>
  <c r="R1154" i="5"/>
  <c r="R1166" i="5"/>
  <c r="R1178" i="5"/>
  <c r="R1190" i="5"/>
  <c r="R1202" i="5"/>
  <c r="R1214" i="5"/>
  <c r="R1226" i="5"/>
  <c r="R1238" i="5"/>
  <c r="R1250" i="5"/>
  <c r="R1262" i="5"/>
  <c r="R1274" i="5"/>
  <c r="R1286" i="5"/>
  <c r="R1298" i="5"/>
  <c r="R1310" i="5"/>
  <c r="R1322" i="5"/>
  <c r="R1334" i="5"/>
  <c r="R1346" i="5"/>
  <c r="R1358" i="5"/>
  <c r="R1370" i="5"/>
  <c r="R1382" i="5"/>
  <c r="R1394" i="5"/>
  <c r="R1406" i="5"/>
  <c r="R1418" i="5"/>
  <c r="R1430" i="5"/>
  <c r="R1442" i="5"/>
  <c r="R1454" i="5"/>
  <c r="R1466" i="5"/>
  <c r="R1478" i="5"/>
  <c r="R1490" i="5"/>
  <c r="R1502" i="5"/>
  <c r="R1514" i="5"/>
  <c r="R1526" i="5"/>
  <c r="R1538" i="5"/>
  <c r="R1550" i="5"/>
  <c r="R1562" i="5"/>
  <c r="R1574" i="5"/>
  <c r="R1586" i="5"/>
  <c r="R1598" i="5"/>
  <c r="R1610" i="5"/>
  <c r="R1622" i="5"/>
  <c r="R1634" i="5"/>
  <c r="R1646" i="5"/>
  <c r="R1658" i="5"/>
  <c r="R1670" i="5"/>
  <c r="R1682" i="5"/>
  <c r="R1694" i="5"/>
  <c r="R1706" i="5"/>
  <c r="R1718" i="5"/>
  <c r="R1730" i="5"/>
  <c r="R1742" i="5"/>
  <c r="R1754" i="5"/>
  <c r="R1766" i="5"/>
  <c r="R1778" i="5"/>
  <c r="R1790" i="5"/>
  <c r="R1802" i="5"/>
  <c r="R1814" i="5"/>
  <c r="R1826" i="5"/>
  <c r="R1838" i="5"/>
  <c r="R1850" i="5"/>
  <c r="R1862" i="5"/>
  <c r="R1874" i="5"/>
  <c r="R1886" i="5"/>
  <c r="R145" i="5"/>
  <c r="R1083" i="5"/>
  <c r="R1227" i="5"/>
  <c r="R1371" i="5"/>
  <c r="R1515" i="5"/>
  <c r="R1659" i="5"/>
  <c r="R1803" i="5"/>
  <c r="R1898" i="5"/>
  <c r="R1928" i="5"/>
  <c r="R1952" i="5"/>
  <c r="R1964" i="5"/>
  <c r="R1976" i="5"/>
  <c r="R1988" i="5"/>
  <c r="R2000" i="5"/>
  <c r="R2012" i="5"/>
  <c r="R2024" i="5"/>
  <c r="R2036" i="5"/>
  <c r="R2048" i="5"/>
  <c r="R2060" i="5"/>
  <c r="R2072" i="5"/>
  <c r="R2084" i="5"/>
  <c r="R2096" i="5"/>
  <c r="R2108" i="5"/>
  <c r="R2120" i="5"/>
  <c r="R2132" i="5"/>
  <c r="R2144" i="5"/>
  <c r="R2156" i="5"/>
  <c r="R2168" i="5"/>
  <c r="R2180" i="5"/>
  <c r="R2192" i="5"/>
  <c r="R2204" i="5"/>
  <c r="R2216" i="5"/>
  <c r="R2228" i="5"/>
  <c r="R2240" i="5"/>
  <c r="R2252" i="5"/>
  <c r="R2264" i="5"/>
  <c r="R2276" i="5"/>
  <c r="R2288" i="5"/>
  <c r="R2300" i="5"/>
  <c r="R2312" i="5"/>
  <c r="R2324" i="5"/>
  <c r="R2336" i="5"/>
  <c r="R2348" i="5"/>
  <c r="R2360" i="5"/>
  <c r="R2372" i="5"/>
  <c r="R2384" i="5"/>
  <c r="R2396" i="5"/>
  <c r="R2408" i="5"/>
  <c r="R2420" i="5"/>
  <c r="R2432" i="5"/>
  <c r="R2444" i="5"/>
  <c r="R2456" i="5"/>
  <c r="R2468" i="5"/>
  <c r="R2480" i="5"/>
  <c r="R2492" i="5"/>
  <c r="R2504" i="5"/>
  <c r="R2516" i="5"/>
  <c r="R2528" i="5"/>
  <c r="R2540" i="5"/>
  <c r="R2552" i="5"/>
  <c r="R2564" i="5"/>
  <c r="R2576" i="5"/>
  <c r="R2588" i="5"/>
  <c r="R2600" i="5"/>
  <c r="R2612" i="5"/>
  <c r="R2624" i="5"/>
  <c r="R2636" i="5"/>
  <c r="R2648" i="5"/>
  <c r="R2660" i="5"/>
  <c r="R2672" i="5"/>
  <c r="R2684" i="5"/>
  <c r="R2696" i="5"/>
  <c r="R2708" i="5"/>
  <c r="R2720" i="5"/>
  <c r="R2732" i="5"/>
  <c r="R2744" i="5"/>
  <c r="R2756" i="5"/>
  <c r="R2768" i="5"/>
  <c r="R2780" i="5"/>
  <c r="R2792" i="5"/>
  <c r="R2804" i="5"/>
  <c r="R2816" i="5"/>
  <c r="R2828" i="5"/>
  <c r="R2840" i="5"/>
  <c r="R2852" i="5"/>
  <c r="R2864" i="5"/>
  <c r="R289" i="5"/>
  <c r="R1095" i="5"/>
  <c r="R1239" i="5"/>
  <c r="R1383" i="5"/>
  <c r="R1527" i="5"/>
  <c r="R1671" i="5"/>
  <c r="R1815" i="5"/>
  <c r="R1899" i="5"/>
  <c r="R1931" i="5"/>
  <c r="R1953" i="5"/>
  <c r="R1965" i="5"/>
  <c r="R1977" i="5"/>
  <c r="R1989" i="5"/>
  <c r="R2001" i="5"/>
  <c r="R2013" i="5"/>
  <c r="R2025" i="5"/>
  <c r="R2037" i="5"/>
  <c r="R2049" i="5"/>
  <c r="R2061" i="5"/>
  <c r="R2073" i="5"/>
  <c r="R2085" i="5"/>
  <c r="R2097" i="5"/>
  <c r="R2109" i="5"/>
  <c r="R2121" i="5"/>
  <c r="R2133" i="5"/>
  <c r="R2145" i="5"/>
  <c r="R2157" i="5"/>
  <c r="R2169" i="5"/>
  <c r="R2181" i="5"/>
  <c r="R2193" i="5"/>
  <c r="R2205" i="5"/>
  <c r="R2217" i="5"/>
  <c r="R2229" i="5"/>
  <c r="R2241" i="5"/>
  <c r="R2253" i="5"/>
  <c r="R2265" i="5"/>
  <c r="R2277" i="5"/>
  <c r="R2289" i="5"/>
  <c r="R2301" i="5"/>
  <c r="R2313" i="5"/>
  <c r="R2325" i="5"/>
  <c r="R2337" i="5"/>
  <c r="R2349" i="5"/>
  <c r="R2361" i="5"/>
  <c r="R2373" i="5"/>
  <c r="R2385" i="5"/>
  <c r="R2397" i="5"/>
  <c r="R2409" i="5"/>
  <c r="R2421" i="5"/>
  <c r="R2433" i="5"/>
  <c r="R2445" i="5"/>
  <c r="R2457" i="5"/>
  <c r="R2469" i="5"/>
  <c r="R2481" i="5"/>
  <c r="R2493" i="5"/>
  <c r="R2505" i="5"/>
  <c r="R2517" i="5"/>
  <c r="R2529" i="5"/>
  <c r="R2541" i="5"/>
  <c r="R2553" i="5"/>
  <c r="R2565" i="5"/>
  <c r="R2577" i="5"/>
  <c r="R2589" i="5"/>
  <c r="R2601" i="5"/>
  <c r="R2613" i="5"/>
  <c r="R2625" i="5"/>
  <c r="R2637" i="5"/>
  <c r="R2649" i="5"/>
  <c r="R2661" i="5"/>
  <c r="R2673" i="5"/>
  <c r="R2685" i="5"/>
  <c r="R2697" i="5"/>
  <c r="R2709" i="5"/>
  <c r="R2721" i="5"/>
  <c r="R2733" i="5"/>
  <c r="R2745" i="5"/>
  <c r="R2757" i="5"/>
  <c r="R2769" i="5"/>
  <c r="R2781" i="5"/>
  <c r="R2793" i="5"/>
  <c r="R2805" i="5"/>
  <c r="R2817" i="5"/>
  <c r="R2829" i="5"/>
  <c r="R2841" i="5"/>
  <c r="R2853" i="5"/>
  <c r="R2865" i="5"/>
  <c r="R433" i="5"/>
  <c r="R1107" i="5"/>
  <c r="R1251" i="5"/>
  <c r="R1395" i="5"/>
  <c r="R1539" i="5"/>
  <c r="R1683" i="5"/>
  <c r="R1827" i="5"/>
  <c r="R1904" i="5"/>
  <c r="R1933" i="5"/>
  <c r="R1954" i="5"/>
  <c r="R1966" i="5"/>
  <c r="R1978" i="5"/>
  <c r="R1990" i="5"/>
  <c r="R2002" i="5"/>
  <c r="R2014" i="5"/>
  <c r="R2026" i="5"/>
  <c r="R2038" i="5"/>
  <c r="R2050" i="5"/>
  <c r="R2062" i="5"/>
  <c r="R2074" i="5"/>
  <c r="R2086" i="5"/>
  <c r="R2098" i="5"/>
  <c r="R2110" i="5"/>
  <c r="R2122" i="5"/>
  <c r="R2134" i="5"/>
  <c r="R2146" i="5"/>
  <c r="R2158" i="5"/>
  <c r="R2170" i="5"/>
  <c r="R2182" i="5"/>
  <c r="R2194" i="5"/>
  <c r="R2206" i="5"/>
  <c r="R2218" i="5"/>
  <c r="R2230" i="5"/>
  <c r="R2242" i="5"/>
  <c r="R2254" i="5"/>
  <c r="R2266" i="5"/>
  <c r="R2278" i="5"/>
  <c r="R2290" i="5"/>
  <c r="R2302" i="5"/>
  <c r="R2314" i="5"/>
  <c r="R2326" i="5"/>
  <c r="R2338" i="5"/>
  <c r="R2350" i="5"/>
  <c r="R2362" i="5"/>
  <c r="R2374" i="5"/>
  <c r="R2386" i="5"/>
  <c r="R2398" i="5"/>
  <c r="R2410" i="5"/>
  <c r="R2422" i="5"/>
  <c r="R2434" i="5"/>
  <c r="R2446" i="5"/>
  <c r="R2458" i="5"/>
  <c r="R2470" i="5"/>
  <c r="R2482" i="5"/>
  <c r="R2494" i="5"/>
  <c r="R2506" i="5"/>
  <c r="R2518" i="5"/>
  <c r="R2530" i="5"/>
  <c r="R2542" i="5"/>
  <c r="R2554" i="5"/>
  <c r="R2566" i="5"/>
  <c r="R2578" i="5"/>
  <c r="R2590" i="5"/>
  <c r="R2602" i="5"/>
  <c r="R2614" i="5"/>
  <c r="R2626" i="5"/>
  <c r="R2638" i="5"/>
  <c r="R2650" i="5"/>
  <c r="R2662" i="5"/>
  <c r="R2674" i="5"/>
  <c r="R2686" i="5"/>
  <c r="R2698" i="5"/>
  <c r="R2710" i="5"/>
  <c r="R2722" i="5"/>
  <c r="R2734" i="5"/>
  <c r="R2746" i="5"/>
  <c r="R2758" i="5"/>
  <c r="R2770" i="5"/>
  <c r="R2782" i="5"/>
  <c r="R2794" i="5"/>
  <c r="R2806" i="5"/>
  <c r="R2818" i="5"/>
  <c r="R2830" i="5"/>
  <c r="R2842" i="5"/>
  <c r="R2854" i="5"/>
  <c r="R577" i="5"/>
  <c r="R1119" i="5"/>
  <c r="R1263" i="5"/>
  <c r="R1407" i="5"/>
  <c r="R1551" i="5"/>
  <c r="R1695" i="5"/>
  <c r="R1839" i="5"/>
  <c r="R1907" i="5"/>
  <c r="R1934" i="5"/>
  <c r="R1955" i="5"/>
  <c r="R1967" i="5"/>
  <c r="R1979" i="5"/>
  <c r="R1991" i="5"/>
  <c r="R2003" i="5"/>
  <c r="R2015" i="5"/>
  <c r="R2027" i="5"/>
  <c r="R2039" i="5"/>
  <c r="R2051" i="5"/>
  <c r="R2063" i="5"/>
  <c r="R2075" i="5"/>
  <c r="R2087" i="5"/>
  <c r="R2099" i="5"/>
  <c r="R2111" i="5"/>
  <c r="R2123" i="5"/>
  <c r="R2135" i="5"/>
  <c r="R2147" i="5"/>
  <c r="R2159" i="5"/>
  <c r="R2171" i="5"/>
  <c r="R2183" i="5"/>
  <c r="R2195" i="5"/>
  <c r="R2207" i="5"/>
  <c r="R2219" i="5"/>
  <c r="R2231" i="5"/>
  <c r="R2243" i="5"/>
  <c r="R2255" i="5"/>
  <c r="R2267" i="5"/>
  <c r="R2279" i="5"/>
  <c r="R2291" i="5"/>
  <c r="R2303" i="5"/>
  <c r="R2315" i="5"/>
  <c r="R2327" i="5"/>
  <c r="R2339" i="5"/>
  <c r="R2351" i="5"/>
  <c r="R2363" i="5"/>
  <c r="R2375" i="5"/>
  <c r="R2387" i="5"/>
  <c r="R2399" i="5"/>
  <c r="R2411" i="5"/>
  <c r="R2423" i="5"/>
  <c r="R2435" i="5"/>
  <c r="R2447" i="5"/>
  <c r="R2459" i="5"/>
  <c r="R2471" i="5"/>
  <c r="R2483" i="5"/>
  <c r="R2495" i="5"/>
  <c r="R2507" i="5"/>
  <c r="R2519" i="5"/>
  <c r="R2531" i="5"/>
  <c r="R2543" i="5"/>
  <c r="R2555" i="5"/>
  <c r="R2567" i="5"/>
  <c r="R2579" i="5"/>
  <c r="R2591" i="5"/>
  <c r="R2603" i="5"/>
  <c r="R2615" i="5"/>
  <c r="R2627" i="5"/>
  <c r="R2639" i="5"/>
  <c r="R2651" i="5"/>
  <c r="R2663" i="5"/>
  <c r="R2675" i="5"/>
  <c r="R2687" i="5"/>
  <c r="R2699" i="5"/>
  <c r="R2711" i="5"/>
  <c r="R2723" i="5"/>
  <c r="R2735" i="5"/>
  <c r="R2747" i="5"/>
  <c r="R2759" i="5"/>
  <c r="R2771" i="5"/>
  <c r="R2783" i="5"/>
  <c r="R2795" i="5"/>
  <c r="R2807" i="5"/>
  <c r="R2819" i="5"/>
  <c r="R2831" i="5"/>
  <c r="R2843" i="5"/>
  <c r="R2855" i="5"/>
  <c r="R2867" i="5"/>
  <c r="R721" i="5"/>
  <c r="R1131" i="5"/>
  <c r="R1275" i="5"/>
  <c r="R1419" i="5"/>
  <c r="R1563" i="5"/>
  <c r="R1707" i="5"/>
  <c r="R1851" i="5"/>
  <c r="R1909" i="5"/>
  <c r="R1935" i="5"/>
  <c r="R1956" i="5"/>
  <c r="R1968" i="5"/>
  <c r="R1980" i="5"/>
  <c r="R1992" i="5"/>
  <c r="R2004" i="5"/>
  <c r="R2016" i="5"/>
  <c r="R2028" i="5"/>
  <c r="R2040" i="5"/>
  <c r="R2052" i="5"/>
  <c r="R2064" i="5"/>
  <c r="R2076" i="5"/>
  <c r="R2088" i="5"/>
  <c r="R2100" i="5"/>
  <c r="R2112" i="5"/>
  <c r="R2124" i="5"/>
  <c r="R2136" i="5"/>
  <c r="R2148" i="5"/>
  <c r="R2160" i="5"/>
  <c r="R2172" i="5"/>
  <c r="R2184" i="5"/>
  <c r="R2196" i="5"/>
  <c r="R2208" i="5"/>
  <c r="R2220" i="5"/>
  <c r="R2232" i="5"/>
  <c r="R2244" i="5"/>
  <c r="R2256" i="5"/>
  <c r="R2268" i="5"/>
  <c r="R2280" i="5"/>
  <c r="R2292" i="5"/>
  <c r="R2304" i="5"/>
  <c r="R2316" i="5"/>
  <c r="R2328" i="5"/>
  <c r="R2340" i="5"/>
  <c r="R2352" i="5"/>
  <c r="R2364" i="5"/>
  <c r="R2376" i="5"/>
  <c r="R2388" i="5"/>
  <c r="R2400" i="5"/>
  <c r="R2412" i="5"/>
  <c r="R2424" i="5"/>
  <c r="R2436" i="5"/>
  <c r="R2448" i="5"/>
  <c r="R2460" i="5"/>
  <c r="R2472" i="5"/>
  <c r="R2484" i="5"/>
  <c r="R2496" i="5"/>
  <c r="R2508" i="5"/>
  <c r="R2520" i="5"/>
  <c r="R2532" i="5"/>
  <c r="R2544" i="5"/>
  <c r="R2556" i="5"/>
  <c r="R2568" i="5"/>
  <c r="R2580" i="5"/>
  <c r="R2592" i="5"/>
  <c r="R2604" i="5"/>
  <c r="R2616" i="5"/>
  <c r="R2628" i="5"/>
  <c r="R2640" i="5"/>
  <c r="R2652" i="5"/>
  <c r="R2664" i="5"/>
  <c r="R2676" i="5"/>
  <c r="R2688" i="5"/>
  <c r="R2700" i="5"/>
  <c r="R2712" i="5"/>
  <c r="R2724" i="5"/>
  <c r="R2736" i="5"/>
  <c r="R2748" i="5"/>
  <c r="R2760" i="5"/>
  <c r="R2772" i="5"/>
  <c r="R2784" i="5"/>
  <c r="R2796" i="5"/>
  <c r="R2808" i="5"/>
  <c r="R865" i="5"/>
  <c r="R1143" i="5"/>
  <c r="R1287" i="5"/>
  <c r="R1431" i="5"/>
  <c r="R1575" i="5"/>
  <c r="R1719" i="5"/>
  <c r="R1863" i="5"/>
  <c r="R1910" i="5"/>
  <c r="R1940" i="5"/>
  <c r="R1957" i="5"/>
  <c r="R1969" i="5"/>
  <c r="R1981" i="5"/>
  <c r="R1993" i="5"/>
  <c r="R2005" i="5"/>
  <c r="R2017" i="5"/>
  <c r="R2029" i="5"/>
  <c r="R2041" i="5"/>
  <c r="R2053" i="5"/>
  <c r="R2065" i="5"/>
  <c r="R2077" i="5"/>
  <c r="R2089" i="5"/>
  <c r="R2101" i="5"/>
  <c r="R2113" i="5"/>
  <c r="R2125" i="5"/>
  <c r="R2137" i="5"/>
  <c r="R2149" i="5"/>
  <c r="R2161" i="5"/>
  <c r="R2173" i="5"/>
  <c r="R2185" i="5"/>
  <c r="R2197" i="5"/>
  <c r="R2209" i="5"/>
  <c r="R2221" i="5"/>
  <c r="R2233" i="5"/>
  <c r="R2245" i="5"/>
  <c r="R2257" i="5"/>
  <c r="R2269" i="5"/>
  <c r="R2281" i="5"/>
  <c r="R2293" i="5"/>
  <c r="R2305" i="5"/>
  <c r="R2317" i="5"/>
  <c r="R2329" i="5"/>
  <c r="R2341" i="5"/>
  <c r="R2353" i="5"/>
  <c r="R2365" i="5"/>
  <c r="R2377" i="5"/>
  <c r="R2389" i="5"/>
  <c r="R2401" i="5"/>
  <c r="R2413" i="5"/>
  <c r="R2425" i="5"/>
  <c r="R2437" i="5"/>
  <c r="R2449" i="5"/>
  <c r="R2461" i="5"/>
  <c r="R2473" i="5"/>
  <c r="R2485" i="5"/>
  <c r="R2497" i="5"/>
  <c r="R2509" i="5"/>
  <c r="R2521" i="5"/>
  <c r="R2533" i="5"/>
  <c r="R2545" i="5"/>
  <c r="R2557" i="5"/>
  <c r="R2569" i="5"/>
  <c r="R2581" i="5"/>
  <c r="R2593" i="5"/>
  <c r="R2605" i="5"/>
  <c r="R2617" i="5"/>
  <c r="R2629" i="5"/>
  <c r="R2641" i="5"/>
  <c r="R2653" i="5"/>
  <c r="R2665" i="5"/>
  <c r="R2677" i="5"/>
  <c r="R2689" i="5"/>
  <c r="R2701" i="5"/>
  <c r="R2713" i="5"/>
  <c r="R2725" i="5"/>
  <c r="R2737" i="5"/>
  <c r="R2749" i="5"/>
  <c r="R2761" i="5"/>
  <c r="R2773" i="5"/>
  <c r="R2785" i="5"/>
  <c r="R2797" i="5"/>
  <c r="R2809" i="5"/>
  <c r="R2821" i="5"/>
  <c r="R2833" i="5"/>
  <c r="R2845" i="5"/>
  <c r="R2857" i="5"/>
  <c r="R972" i="5"/>
  <c r="R1155" i="5"/>
  <c r="R1299" i="5"/>
  <c r="R1443" i="5"/>
  <c r="R1587" i="5"/>
  <c r="R1731" i="5"/>
  <c r="R1873" i="5"/>
  <c r="R1911" i="5"/>
  <c r="R1943" i="5"/>
  <c r="R1958" i="5"/>
  <c r="R1970" i="5"/>
  <c r="R1982" i="5"/>
  <c r="R1994" i="5"/>
  <c r="R2006" i="5"/>
  <c r="R2018" i="5"/>
  <c r="R2030" i="5"/>
  <c r="R2042" i="5"/>
  <c r="R2054" i="5"/>
  <c r="R2066" i="5"/>
  <c r="R2078" i="5"/>
  <c r="R2090" i="5"/>
  <c r="R2102" i="5"/>
  <c r="R2114" i="5"/>
  <c r="R2126" i="5"/>
  <c r="R2138" i="5"/>
  <c r="R2150" i="5"/>
  <c r="R2162" i="5"/>
  <c r="R2174" i="5"/>
  <c r="R2186" i="5"/>
  <c r="R2198" i="5"/>
  <c r="R2210" i="5"/>
  <c r="R2222" i="5"/>
  <c r="R2234" i="5"/>
  <c r="R2246" i="5"/>
  <c r="R2258" i="5"/>
  <c r="R2270" i="5"/>
  <c r="R2282" i="5"/>
  <c r="R2294" i="5"/>
  <c r="R2306" i="5"/>
  <c r="R2318" i="5"/>
  <c r="R2330" i="5"/>
  <c r="R2342" i="5"/>
  <c r="R2354" i="5"/>
  <c r="R2366" i="5"/>
  <c r="R2378" i="5"/>
  <c r="R2390" i="5"/>
  <c r="R2402" i="5"/>
  <c r="R2414" i="5"/>
  <c r="R2426" i="5"/>
  <c r="R2438" i="5"/>
  <c r="R2450" i="5"/>
  <c r="R2462" i="5"/>
  <c r="R2474" i="5"/>
  <c r="R2486" i="5"/>
  <c r="R2498" i="5"/>
  <c r="R2510" i="5"/>
  <c r="R2522" i="5"/>
  <c r="R2534" i="5"/>
  <c r="R2546" i="5"/>
  <c r="R2558" i="5"/>
  <c r="R2570" i="5"/>
  <c r="R2582" i="5"/>
  <c r="R2594" i="5"/>
  <c r="R2606" i="5"/>
  <c r="R2618" i="5"/>
  <c r="R2630" i="5"/>
  <c r="R2642" i="5"/>
  <c r="R2654" i="5"/>
  <c r="R2666" i="5"/>
  <c r="R2678" i="5"/>
  <c r="R2690" i="5"/>
  <c r="R2702" i="5"/>
  <c r="R2714" i="5"/>
  <c r="R2726" i="5"/>
  <c r="R2738" i="5"/>
  <c r="R2750" i="5"/>
  <c r="R2762" i="5"/>
  <c r="R2774" i="5"/>
  <c r="R2786" i="5"/>
  <c r="R2798" i="5"/>
  <c r="R2810" i="5"/>
  <c r="R2822" i="5"/>
  <c r="R2834" i="5"/>
  <c r="R2846" i="5"/>
  <c r="R2858" i="5"/>
  <c r="R1023" i="5"/>
  <c r="R1167" i="5"/>
  <c r="R1311" i="5"/>
  <c r="R1455" i="5"/>
  <c r="R1599" i="5"/>
  <c r="R1743" i="5"/>
  <c r="R1875" i="5"/>
  <c r="R1916" i="5"/>
  <c r="R1945" i="5"/>
  <c r="R1959" i="5"/>
  <c r="R1971" i="5"/>
  <c r="R1983" i="5"/>
  <c r="R1995" i="5"/>
  <c r="R2007" i="5"/>
  <c r="R2019" i="5"/>
  <c r="R2031" i="5"/>
  <c r="R2043" i="5"/>
  <c r="R2055" i="5"/>
  <c r="R2067" i="5"/>
  <c r="R2079" i="5"/>
  <c r="R2091" i="5"/>
  <c r="R2103" i="5"/>
  <c r="R2115" i="5"/>
  <c r="R2127" i="5"/>
  <c r="R2139" i="5"/>
  <c r="R2151" i="5"/>
  <c r="R2163" i="5"/>
  <c r="R2175" i="5"/>
  <c r="R2187" i="5"/>
  <c r="R2199" i="5"/>
  <c r="R2211" i="5"/>
  <c r="R2223" i="5"/>
  <c r="R2235" i="5"/>
  <c r="R2247" i="5"/>
  <c r="R2259" i="5"/>
  <c r="R2271" i="5"/>
  <c r="R2283" i="5"/>
  <c r="R2295" i="5"/>
  <c r="R2307" i="5"/>
  <c r="R2319" i="5"/>
  <c r="R2331" i="5"/>
  <c r="R2343" i="5"/>
  <c r="R2355" i="5"/>
  <c r="R2367" i="5"/>
  <c r="R2379" i="5"/>
  <c r="R2391" i="5"/>
  <c r="R2403" i="5"/>
  <c r="R2415" i="5"/>
  <c r="R2427" i="5"/>
  <c r="R2439" i="5"/>
  <c r="R2451" i="5"/>
  <c r="R2463" i="5"/>
  <c r="R2475" i="5"/>
  <c r="R2487" i="5"/>
  <c r="R2499" i="5"/>
  <c r="R2511" i="5"/>
  <c r="R2523" i="5"/>
  <c r="R2535" i="5"/>
  <c r="R2547" i="5"/>
  <c r="R2559" i="5"/>
  <c r="R2571" i="5"/>
  <c r="R2583" i="5"/>
  <c r="R2595" i="5"/>
  <c r="R2607" i="5"/>
  <c r="R2619" i="5"/>
  <c r="R2631" i="5"/>
  <c r="R2643" i="5"/>
  <c r="R2655" i="5"/>
  <c r="R2667" i="5"/>
  <c r="R2679" i="5"/>
  <c r="R2691" i="5"/>
  <c r="R2703" i="5"/>
  <c r="R2715" i="5"/>
  <c r="R2727" i="5"/>
  <c r="R2739" i="5"/>
  <c r="R2751" i="5"/>
  <c r="R2763" i="5"/>
  <c r="R2775" i="5"/>
  <c r="R2787" i="5"/>
  <c r="R2799" i="5"/>
  <c r="R2811" i="5"/>
  <c r="R2823" i="5"/>
  <c r="R1035" i="5"/>
  <c r="R1179" i="5"/>
  <c r="R1323" i="5"/>
  <c r="R1467" i="5"/>
  <c r="R1611" i="5"/>
  <c r="R1755" i="5"/>
  <c r="R1885" i="5"/>
  <c r="R1919" i="5"/>
  <c r="R1946" i="5"/>
  <c r="R1960" i="5"/>
  <c r="R1972" i="5"/>
  <c r="R1984" i="5"/>
  <c r="R1996" i="5"/>
  <c r="R2008" i="5"/>
  <c r="R2020" i="5"/>
  <c r="R2032" i="5"/>
  <c r="R2044" i="5"/>
  <c r="R2056" i="5"/>
  <c r="R2068" i="5"/>
  <c r="R2080" i="5"/>
  <c r="R2092" i="5"/>
  <c r="R2104" i="5"/>
  <c r="R2116" i="5"/>
  <c r="R2128" i="5"/>
  <c r="R2140" i="5"/>
  <c r="R2152" i="5"/>
  <c r="R2164" i="5"/>
  <c r="R2176" i="5"/>
  <c r="R2188" i="5"/>
  <c r="R2200" i="5"/>
  <c r="R2212" i="5"/>
  <c r="R2224" i="5"/>
  <c r="R2236" i="5"/>
  <c r="R2248" i="5"/>
  <c r="R2260" i="5"/>
  <c r="R2272" i="5"/>
  <c r="R2284" i="5"/>
  <c r="R2296" i="5"/>
  <c r="R2308" i="5"/>
  <c r="R2320" i="5"/>
  <c r="R2332" i="5"/>
  <c r="R2344" i="5"/>
  <c r="R2356" i="5"/>
  <c r="R2368" i="5"/>
  <c r="R2380" i="5"/>
  <c r="R2392" i="5"/>
  <c r="R2404" i="5"/>
  <c r="R2416" i="5"/>
  <c r="R2428" i="5"/>
  <c r="R2440" i="5"/>
  <c r="R2452" i="5"/>
  <c r="R2464" i="5"/>
  <c r="R2476" i="5"/>
  <c r="R2488" i="5"/>
  <c r="R2500" i="5"/>
  <c r="R2512" i="5"/>
  <c r="R2524" i="5"/>
  <c r="R2536" i="5"/>
  <c r="R2548" i="5"/>
  <c r="R2560" i="5"/>
  <c r="R2572" i="5"/>
  <c r="R2584" i="5"/>
  <c r="R2596" i="5"/>
  <c r="R2608" i="5"/>
  <c r="R2620" i="5"/>
  <c r="R2632" i="5"/>
  <c r="R2644" i="5"/>
  <c r="R2656" i="5"/>
  <c r="R2668" i="5"/>
  <c r="R2680" i="5"/>
  <c r="R2692" i="5"/>
  <c r="R2704" i="5"/>
  <c r="R2716" i="5"/>
  <c r="R2728" i="5"/>
  <c r="R2740" i="5"/>
  <c r="R2752" i="5"/>
  <c r="R2764" i="5"/>
  <c r="R2776" i="5"/>
  <c r="R2788" i="5"/>
  <c r="R2800" i="5"/>
  <c r="R2812" i="5"/>
  <c r="R2824" i="5"/>
  <c r="R2836" i="5"/>
  <c r="R1047" i="5"/>
  <c r="R1191" i="5"/>
  <c r="R1335" i="5"/>
  <c r="R1479" i="5"/>
  <c r="R1623" i="5"/>
  <c r="R1767" i="5"/>
  <c r="R1887" i="5"/>
  <c r="R1921" i="5"/>
  <c r="R1947" i="5"/>
  <c r="R1961" i="5"/>
  <c r="R1973" i="5"/>
  <c r="R1985" i="5"/>
  <c r="R1997" i="5"/>
  <c r="R2009" i="5"/>
  <c r="R2021" i="5"/>
  <c r="R2033" i="5"/>
  <c r="R2045" i="5"/>
  <c r="R2057" i="5"/>
  <c r="R2069" i="5"/>
  <c r="R2081" i="5"/>
  <c r="R2093" i="5"/>
  <c r="R2105" i="5"/>
  <c r="R2117" i="5"/>
  <c r="R2129" i="5"/>
  <c r="R2141" i="5"/>
  <c r="R2153" i="5"/>
  <c r="R2165" i="5"/>
  <c r="R2177" i="5"/>
  <c r="R2189" i="5"/>
  <c r="R2201" i="5"/>
  <c r="R2213" i="5"/>
  <c r="R2225" i="5"/>
  <c r="R2237" i="5"/>
  <c r="R2249" i="5"/>
  <c r="R2261" i="5"/>
  <c r="R2273" i="5"/>
  <c r="R2285" i="5"/>
  <c r="R2297" i="5"/>
  <c r="R2309" i="5"/>
  <c r="R2321" i="5"/>
  <c r="R2333" i="5"/>
  <c r="R2345" i="5"/>
  <c r="R2357" i="5"/>
  <c r="R2369" i="5"/>
  <c r="R2381" i="5"/>
  <c r="R2393" i="5"/>
  <c r="R2405" i="5"/>
  <c r="R2417" i="5"/>
  <c r="R2429" i="5"/>
  <c r="R2441" i="5"/>
  <c r="R2453" i="5"/>
  <c r="R2465" i="5"/>
  <c r="R2477" i="5"/>
  <c r="R2489" i="5"/>
  <c r="R2501" i="5"/>
  <c r="R2513" i="5"/>
  <c r="R2525" i="5"/>
  <c r="R2537" i="5"/>
  <c r="R2549" i="5"/>
  <c r="R2561" i="5"/>
  <c r="R2573" i="5"/>
  <c r="R2585" i="5"/>
  <c r="R2597" i="5"/>
  <c r="R2609" i="5"/>
  <c r="R2621" i="5"/>
  <c r="R2633" i="5"/>
  <c r="R2645" i="5"/>
  <c r="R2657" i="5"/>
  <c r="R2669" i="5"/>
  <c r="R2681" i="5"/>
  <c r="R2693" i="5"/>
  <c r="R2705" i="5"/>
  <c r="R2717" i="5"/>
  <c r="R2729" i="5"/>
  <c r="R2741" i="5"/>
  <c r="R2753" i="5"/>
  <c r="R2765" i="5"/>
  <c r="R2777" i="5"/>
  <c r="R1059" i="5"/>
  <c r="R1203" i="5"/>
  <c r="R1347" i="5"/>
  <c r="R1491" i="5"/>
  <c r="R1635" i="5"/>
  <c r="R1779" i="5"/>
  <c r="R1895" i="5"/>
  <c r="R1922" i="5"/>
  <c r="R1950" i="5"/>
  <c r="R1962" i="5"/>
  <c r="R1974" i="5"/>
  <c r="R1986" i="5"/>
  <c r="R1998" i="5"/>
  <c r="R2010" i="5"/>
  <c r="R2022" i="5"/>
  <c r="R2034" i="5"/>
  <c r="R2046" i="5"/>
  <c r="R2058" i="5"/>
  <c r="R2070" i="5"/>
  <c r="R2082" i="5"/>
  <c r="R2094" i="5"/>
  <c r="R2106" i="5"/>
  <c r="R2118" i="5"/>
  <c r="R2130" i="5"/>
  <c r="R2142" i="5"/>
  <c r="R2154" i="5"/>
  <c r="R2166" i="5"/>
  <c r="R2178" i="5"/>
  <c r="R2190" i="5"/>
  <c r="R2202" i="5"/>
  <c r="R2214" i="5"/>
  <c r="R2226" i="5"/>
  <c r="R2238" i="5"/>
  <c r="R2250" i="5"/>
  <c r="R2262" i="5"/>
  <c r="R2274" i="5"/>
  <c r="R2286" i="5"/>
  <c r="R2298" i="5"/>
  <c r="R2310" i="5"/>
  <c r="R2322" i="5"/>
  <c r="R2334" i="5"/>
  <c r="R2346" i="5"/>
  <c r="R2358" i="5"/>
  <c r="R2370" i="5"/>
  <c r="R2382" i="5"/>
  <c r="R2394" i="5"/>
  <c r="R2406" i="5"/>
  <c r="R2418" i="5"/>
  <c r="R2430" i="5"/>
  <c r="R2442" i="5"/>
  <c r="R2454" i="5"/>
  <c r="R2466" i="5"/>
  <c r="R2478" i="5"/>
  <c r="R2490" i="5"/>
  <c r="R2502" i="5"/>
  <c r="R2514" i="5"/>
  <c r="R2526" i="5"/>
  <c r="R2538" i="5"/>
  <c r="R2550" i="5"/>
  <c r="R2562" i="5"/>
  <c r="R2574" i="5"/>
  <c r="R2586" i="5"/>
  <c r="R2598" i="5"/>
  <c r="R2610" i="5"/>
  <c r="R2622" i="5"/>
  <c r="R2634" i="5"/>
  <c r="R2646" i="5"/>
  <c r="R2658" i="5"/>
  <c r="R2670" i="5"/>
  <c r="R2682" i="5"/>
  <c r="R2694" i="5"/>
  <c r="R2706" i="5"/>
  <c r="R2718" i="5"/>
  <c r="R2730" i="5"/>
  <c r="R2742" i="5"/>
  <c r="R2754" i="5"/>
  <c r="R2766" i="5"/>
  <c r="R2778" i="5"/>
  <c r="R2790" i="5"/>
  <c r="R2802" i="5"/>
  <c r="R2814" i="5"/>
  <c r="R2826" i="5"/>
  <c r="R1071" i="5"/>
  <c r="R1999" i="5"/>
  <c r="R2143" i="5"/>
  <c r="R2287" i="5"/>
  <c r="R2431" i="5"/>
  <c r="R2575" i="5"/>
  <c r="R2719" i="5"/>
  <c r="R2820" i="5"/>
  <c r="R2850" i="5"/>
  <c r="R2871" i="5"/>
  <c r="R2883" i="5"/>
  <c r="R2895" i="5"/>
  <c r="R2907" i="5"/>
  <c r="R2919" i="5"/>
  <c r="R2931" i="5"/>
  <c r="R2943" i="5"/>
  <c r="R2955" i="5"/>
  <c r="R2967" i="5"/>
  <c r="R2979" i="5"/>
  <c r="R2991" i="5"/>
  <c r="R3003" i="5"/>
  <c r="R3015" i="5"/>
  <c r="R3027" i="5"/>
  <c r="R3039" i="5"/>
  <c r="R3051" i="5"/>
  <c r="R3063" i="5"/>
  <c r="R3075" i="5"/>
  <c r="R3087" i="5"/>
  <c r="R3099" i="5"/>
  <c r="R3111" i="5"/>
  <c r="R3123" i="5"/>
  <c r="R3135" i="5"/>
  <c r="R3147" i="5"/>
  <c r="R3159" i="5"/>
  <c r="R3171" i="5"/>
  <c r="R3183" i="5"/>
  <c r="R3195" i="5"/>
  <c r="R3207" i="5"/>
  <c r="R3219" i="5"/>
  <c r="R3231" i="5"/>
  <c r="R3243" i="5"/>
  <c r="R3255" i="5"/>
  <c r="R3267" i="5"/>
  <c r="R3279" i="5"/>
  <c r="R3291" i="5"/>
  <c r="R3303" i="5"/>
  <c r="R3315" i="5"/>
  <c r="R3327" i="5"/>
  <c r="R3339" i="5"/>
  <c r="R3351" i="5"/>
  <c r="R3363" i="5"/>
  <c r="R3375" i="5"/>
  <c r="R3387" i="5"/>
  <c r="R3399" i="5"/>
  <c r="R3411" i="5"/>
  <c r="R3423" i="5"/>
  <c r="R3435" i="5"/>
  <c r="R3447" i="5"/>
  <c r="R3459" i="5"/>
  <c r="R3471" i="5"/>
  <c r="R3483" i="5"/>
  <c r="R3495" i="5"/>
  <c r="R3507" i="5"/>
  <c r="R3519" i="5"/>
  <c r="R3531" i="5"/>
  <c r="R3543" i="5"/>
  <c r="R3555" i="5"/>
  <c r="R3567" i="5"/>
  <c r="R3579" i="5"/>
  <c r="R3591" i="5"/>
  <c r="R3603" i="5"/>
  <c r="R3615" i="5"/>
  <c r="R3627" i="5"/>
  <c r="R3639" i="5"/>
  <c r="R3651" i="5"/>
  <c r="R3663" i="5"/>
  <c r="R3675" i="5"/>
  <c r="R3687" i="5"/>
  <c r="R3699" i="5"/>
  <c r="R3711" i="5"/>
  <c r="R3723" i="5"/>
  <c r="R3735" i="5"/>
  <c r="R3747" i="5"/>
  <c r="R3759" i="5"/>
  <c r="R3771" i="5"/>
  <c r="R3783" i="5"/>
  <c r="R1215" i="5"/>
  <c r="R2011" i="5"/>
  <c r="R2155" i="5"/>
  <c r="R2299" i="5"/>
  <c r="R2443" i="5"/>
  <c r="R2587" i="5"/>
  <c r="R2731" i="5"/>
  <c r="R2825" i="5"/>
  <c r="R2851" i="5"/>
  <c r="R2872" i="5"/>
  <c r="R2884" i="5"/>
  <c r="R2896" i="5"/>
  <c r="R2908" i="5"/>
  <c r="R2920" i="5"/>
  <c r="R2932" i="5"/>
  <c r="R2944" i="5"/>
  <c r="R2956" i="5"/>
  <c r="R2968" i="5"/>
  <c r="R2980" i="5"/>
  <c r="R2992" i="5"/>
  <c r="R3004" i="5"/>
  <c r="R3016" i="5"/>
  <c r="R3028" i="5"/>
  <c r="R3040" i="5"/>
  <c r="R3052" i="5"/>
  <c r="R3064" i="5"/>
  <c r="R3076" i="5"/>
  <c r="R3088" i="5"/>
  <c r="R3100" i="5"/>
  <c r="R3112" i="5"/>
  <c r="R3124" i="5"/>
  <c r="R3136" i="5"/>
  <c r="R3148" i="5"/>
  <c r="R3160" i="5"/>
  <c r="R3172" i="5"/>
  <c r="R3184" i="5"/>
  <c r="R3196" i="5"/>
  <c r="R3208" i="5"/>
  <c r="R3220" i="5"/>
  <c r="R3232" i="5"/>
  <c r="R3244" i="5"/>
  <c r="R3256" i="5"/>
  <c r="R3268" i="5"/>
  <c r="R3280" i="5"/>
  <c r="R3292" i="5"/>
  <c r="R3304" i="5"/>
  <c r="R3316" i="5"/>
  <c r="R3328" i="5"/>
  <c r="R3340" i="5"/>
  <c r="R3352" i="5"/>
  <c r="R3364" i="5"/>
  <c r="R3376" i="5"/>
  <c r="R3388" i="5"/>
  <c r="R3400" i="5"/>
  <c r="R3412" i="5"/>
  <c r="R3424" i="5"/>
  <c r="R3436" i="5"/>
  <c r="R3448" i="5"/>
  <c r="R3460" i="5"/>
  <c r="R3472" i="5"/>
  <c r="R3484" i="5"/>
  <c r="R3496" i="5"/>
  <c r="R3508" i="5"/>
  <c r="R3520" i="5"/>
  <c r="R3532" i="5"/>
  <c r="R3544" i="5"/>
  <c r="R3556" i="5"/>
  <c r="R3568" i="5"/>
  <c r="R3580" i="5"/>
  <c r="R3592" i="5"/>
  <c r="R3604" i="5"/>
  <c r="R3616" i="5"/>
  <c r="R3628" i="5"/>
  <c r="R3640" i="5"/>
  <c r="R3652" i="5"/>
  <c r="R3664" i="5"/>
  <c r="R3676" i="5"/>
  <c r="R3688" i="5"/>
  <c r="R3700" i="5"/>
  <c r="R3712" i="5"/>
  <c r="R3724" i="5"/>
  <c r="R3736" i="5"/>
  <c r="R3748" i="5"/>
  <c r="R3760" i="5"/>
  <c r="R3772" i="5"/>
  <c r="R3784" i="5"/>
  <c r="R1359" i="5"/>
  <c r="R2023" i="5"/>
  <c r="R2167" i="5"/>
  <c r="R2311" i="5"/>
  <c r="R2455" i="5"/>
  <c r="R2599" i="5"/>
  <c r="R2743" i="5"/>
  <c r="R2827" i="5"/>
  <c r="R2856" i="5"/>
  <c r="R2873" i="5"/>
  <c r="R2885" i="5"/>
  <c r="R2897" i="5"/>
  <c r="R2909" i="5"/>
  <c r="R2921" i="5"/>
  <c r="R2933" i="5"/>
  <c r="R2945" i="5"/>
  <c r="R2957" i="5"/>
  <c r="R2969" i="5"/>
  <c r="R2981" i="5"/>
  <c r="R2993" i="5"/>
  <c r="R3005" i="5"/>
  <c r="R3017" i="5"/>
  <c r="R3029" i="5"/>
  <c r="R3041" i="5"/>
  <c r="R3053" i="5"/>
  <c r="R3065" i="5"/>
  <c r="R3077" i="5"/>
  <c r="R3089" i="5"/>
  <c r="R3101" i="5"/>
  <c r="R3113" i="5"/>
  <c r="R3125" i="5"/>
  <c r="R3137" i="5"/>
  <c r="R3149" i="5"/>
  <c r="R3161" i="5"/>
  <c r="R3173" i="5"/>
  <c r="R3185" i="5"/>
  <c r="R3197" i="5"/>
  <c r="R3209" i="5"/>
  <c r="R3221" i="5"/>
  <c r="R3233" i="5"/>
  <c r="R3245" i="5"/>
  <c r="R3257" i="5"/>
  <c r="R3269" i="5"/>
  <c r="R3281" i="5"/>
  <c r="R3293" i="5"/>
  <c r="R3305" i="5"/>
  <c r="R3317" i="5"/>
  <c r="R3329" i="5"/>
  <c r="R3341" i="5"/>
  <c r="R3353" i="5"/>
  <c r="R3365" i="5"/>
  <c r="R3377" i="5"/>
  <c r="R3389" i="5"/>
  <c r="R3401" i="5"/>
  <c r="R3413" i="5"/>
  <c r="R3425" i="5"/>
  <c r="R3437" i="5"/>
  <c r="R3449" i="5"/>
  <c r="R3461" i="5"/>
  <c r="R3473" i="5"/>
  <c r="R3485" i="5"/>
  <c r="R3497" i="5"/>
  <c r="R3509" i="5"/>
  <c r="R3521" i="5"/>
  <c r="R3533" i="5"/>
  <c r="R3545" i="5"/>
  <c r="R3557" i="5"/>
  <c r="R3569" i="5"/>
  <c r="R3581" i="5"/>
  <c r="R3593" i="5"/>
  <c r="R3605" i="5"/>
  <c r="R3617" i="5"/>
  <c r="R3629" i="5"/>
  <c r="R3641" i="5"/>
  <c r="R3653" i="5"/>
  <c r="R3665" i="5"/>
  <c r="R3677" i="5"/>
  <c r="R3689" i="5"/>
  <c r="R3701" i="5"/>
  <c r="R3713" i="5"/>
  <c r="R3725" i="5"/>
  <c r="R3737" i="5"/>
  <c r="R3749" i="5"/>
  <c r="R3761" i="5"/>
  <c r="R3773" i="5"/>
  <c r="R3785" i="5"/>
  <c r="R1503" i="5"/>
  <c r="R2035" i="5"/>
  <c r="R2179" i="5"/>
  <c r="R2323" i="5"/>
  <c r="R2467" i="5"/>
  <c r="R2611" i="5"/>
  <c r="R2755" i="5"/>
  <c r="R2832" i="5"/>
  <c r="R2859" i="5"/>
  <c r="R2874" i="5"/>
  <c r="R2886" i="5"/>
  <c r="R2898" i="5"/>
  <c r="R2910" i="5"/>
  <c r="R2922" i="5"/>
  <c r="R2934" i="5"/>
  <c r="R2946" i="5"/>
  <c r="R2958" i="5"/>
  <c r="R2970" i="5"/>
  <c r="R2982" i="5"/>
  <c r="R2994" i="5"/>
  <c r="R3006" i="5"/>
  <c r="R3018" i="5"/>
  <c r="R3030" i="5"/>
  <c r="R3042" i="5"/>
  <c r="R3054" i="5"/>
  <c r="R3066" i="5"/>
  <c r="R3078" i="5"/>
  <c r="R3090" i="5"/>
  <c r="R3102" i="5"/>
  <c r="R3114" i="5"/>
  <c r="R3126" i="5"/>
  <c r="R3138" i="5"/>
  <c r="R3150" i="5"/>
  <c r="R3162" i="5"/>
  <c r="R3174" i="5"/>
  <c r="R3186" i="5"/>
  <c r="R3198" i="5"/>
  <c r="R3210" i="5"/>
  <c r="R3222" i="5"/>
  <c r="R3234" i="5"/>
  <c r="R3246" i="5"/>
  <c r="R3258" i="5"/>
  <c r="R3270" i="5"/>
  <c r="R3282" i="5"/>
  <c r="R3294" i="5"/>
  <c r="R3306" i="5"/>
  <c r="R3318" i="5"/>
  <c r="R3330" i="5"/>
  <c r="R3342" i="5"/>
  <c r="R3354" i="5"/>
  <c r="R3366" i="5"/>
  <c r="R3378" i="5"/>
  <c r="R3390" i="5"/>
  <c r="R3402" i="5"/>
  <c r="R3414" i="5"/>
  <c r="R3426" i="5"/>
  <c r="R3438" i="5"/>
  <c r="R3450" i="5"/>
  <c r="R3462" i="5"/>
  <c r="R3474" i="5"/>
  <c r="R3486" i="5"/>
  <c r="R3498" i="5"/>
  <c r="R3510" i="5"/>
  <c r="R3522" i="5"/>
  <c r="R3534" i="5"/>
  <c r="R3546" i="5"/>
  <c r="R3558" i="5"/>
  <c r="R3570" i="5"/>
  <c r="R3582" i="5"/>
  <c r="R3594" i="5"/>
  <c r="R3606" i="5"/>
  <c r="R3618" i="5"/>
  <c r="R3630" i="5"/>
  <c r="R3642" i="5"/>
  <c r="R3654" i="5"/>
  <c r="R3666" i="5"/>
  <c r="R3678" i="5"/>
  <c r="R3690" i="5"/>
  <c r="R3702" i="5"/>
  <c r="R3714" i="5"/>
  <c r="R3726" i="5"/>
  <c r="R3738" i="5"/>
  <c r="R3750" i="5"/>
  <c r="R3762" i="5"/>
  <c r="R3774" i="5"/>
  <c r="R3786" i="5"/>
  <c r="R1647" i="5"/>
  <c r="R2047" i="5"/>
  <c r="R2191" i="5"/>
  <c r="R2335" i="5"/>
  <c r="R2479" i="5"/>
  <c r="R2623" i="5"/>
  <c r="R2767" i="5"/>
  <c r="R2835" i="5"/>
  <c r="R2860" i="5"/>
  <c r="R2875" i="5"/>
  <c r="R2887" i="5"/>
  <c r="R2899" i="5"/>
  <c r="R2911" i="5"/>
  <c r="R2923" i="5"/>
  <c r="R2935" i="5"/>
  <c r="R2947" i="5"/>
  <c r="R2959" i="5"/>
  <c r="R2971" i="5"/>
  <c r="R2983" i="5"/>
  <c r="R2995" i="5"/>
  <c r="R3007" i="5"/>
  <c r="R3019" i="5"/>
  <c r="R3031" i="5"/>
  <c r="R3043" i="5"/>
  <c r="R3055" i="5"/>
  <c r="R3067" i="5"/>
  <c r="R3079" i="5"/>
  <c r="R3091" i="5"/>
  <c r="R3103" i="5"/>
  <c r="R3115" i="5"/>
  <c r="R3127" i="5"/>
  <c r="R3139" i="5"/>
  <c r="R3151" i="5"/>
  <c r="R3163" i="5"/>
  <c r="R3175" i="5"/>
  <c r="R3187" i="5"/>
  <c r="R3199" i="5"/>
  <c r="R3211" i="5"/>
  <c r="R3223" i="5"/>
  <c r="R3235" i="5"/>
  <c r="R3247" i="5"/>
  <c r="R3259" i="5"/>
  <c r="R3271" i="5"/>
  <c r="R3283" i="5"/>
  <c r="R3295" i="5"/>
  <c r="R3307" i="5"/>
  <c r="R3319" i="5"/>
  <c r="R3331" i="5"/>
  <c r="R3343" i="5"/>
  <c r="R3355" i="5"/>
  <c r="R3367" i="5"/>
  <c r="R3379" i="5"/>
  <c r="R3391" i="5"/>
  <c r="R3403" i="5"/>
  <c r="R3415" i="5"/>
  <c r="R3427" i="5"/>
  <c r="R3439" i="5"/>
  <c r="R3451" i="5"/>
  <c r="R3463" i="5"/>
  <c r="R3475" i="5"/>
  <c r="R3487" i="5"/>
  <c r="R3499" i="5"/>
  <c r="R3511" i="5"/>
  <c r="R3523" i="5"/>
  <c r="R3535" i="5"/>
  <c r="R3547" i="5"/>
  <c r="R3559" i="5"/>
  <c r="R3571" i="5"/>
  <c r="R3583" i="5"/>
  <c r="R3595" i="5"/>
  <c r="R3607" i="5"/>
  <c r="R3619" i="5"/>
  <c r="R3631" i="5"/>
  <c r="R3643" i="5"/>
  <c r="R3655" i="5"/>
  <c r="R3667" i="5"/>
  <c r="R3679" i="5"/>
  <c r="R3691" i="5"/>
  <c r="R3703" i="5"/>
  <c r="R3715" i="5"/>
  <c r="R3727" i="5"/>
  <c r="R3739" i="5"/>
  <c r="R1791" i="5"/>
  <c r="R2059" i="5"/>
  <c r="R2203" i="5"/>
  <c r="R2347" i="5"/>
  <c r="R2491" i="5"/>
  <c r="R2635" i="5"/>
  <c r="R2779" i="5"/>
  <c r="R2837" i="5"/>
  <c r="R2861" i="5"/>
  <c r="R2876" i="5"/>
  <c r="R2888" i="5"/>
  <c r="R2900" i="5"/>
  <c r="R2912" i="5"/>
  <c r="R2924" i="5"/>
  <c r="R2936" i="5"/>
  <c r="R2948" i="5"/>
  <c r="R2960" i="5"/>
  <c r="R2972" i="5"/>
  <c r="R2984" i="5"/>
  <c r="R2996" i="5"/>
  <c r="R3008" i="5"/>
  <c r="R3020" i="5"/>
  <c r="R3032" i="5"/>
  <c r="R3044" i="5"/>
  <c r="R3056" i="5"/>
  <c r="R3068" i="5"/>
  <c r="R3080" i="5"/>
  <c r="R3092" i="5"/>
  <c r="R3104" i="5"/>
  <c r="R3116" i="5"/>
  <c r="R3128" i="5"/>
  <c r="R3140" i="5"/>
  <c r="R3152" i="5"/>
  <c r="R3164" i="5"/>
  <c r="R3176" i="5"/>
  <c r="R3188" i="5"/>
  <c r="R3200" i="5"/>
  <c r="R3212" i="5"/>
  <c r="R3224" i="5"/>
  <c r="R3236" i="5"/>
  <c r="R3248" i="5"/>
  <c r="R3260" i="5"/>
  <c r="R3272" i="5"/>
  <c r="R3284" i="5"/>
  <c r="R3296" i="5"/>
  <c r="R3308" i="5"/>
  <c r="R3320" i="5"/>
  <c r="R3332" i="5"/>
  <c r="R3344" i="5"/>
  <c r="R3356" i="5"/>
  <c r="R3368" i="5"/>
  <c r="R3380" i="5"/>
  <c r="R3392" i="5"/>
  <c r="R3404" i="5"/>
  <c r="R3416" i="5"/>
  <c r="R3428" i="5"/>
  <c r="R3440" i="5"/>
  <c r="R3452" i="5"/>
  <c r="R3464" i="5"/>
  <c r="R3476" i="5"/>
  <c r="R3488" i="5"/>
  <c r="R3500" i="5"/>
  <c r="R3512" i="5"/>
  <c r="R3524" i="5"/>
  <c r="R3536" i="5"/>
  <c r="R3548" i="5"/>
  <c r="R3560" i="5"/>
  <c r="R3572" i="5"/>
  <c r="R3584" i="5"/>
  <c r="R3596" i="5"/>
  <c r="R3608" i="5"/>
  <c r="R3620" i="5"/>
  <c r="R3632" i="5"/>
  <c r="R3644" i="5"/>
  <c r="R3656" i="5"/>
  <c r="R3668" i="5"/>
  <c r="R3680" i="5"/>
  <c r="R3692" i="5"/>
  <c r="R3704" i="5"/>
  <c r="R3716" i="5"/>
  <c r="R3728" i="5"/>
  <c r="R3740" i="5"/>
  <c r="R3752" i="5"/>
  <c r="R3764" i="5"/>
  <c r="R3776" i="5"/>
  <c r="R3788" i="5"/>
  <c r="R1897" i="5"/>
  <c r="R2071" i="5"/>
  <c r="R2215" i="5"/>
  <c r="R2359" i="5"/>
  <c r="R2503" i="5"/>
  <c r="R2647" i="5"/>
  <c r="R2789" i="5"/>
  <c r="R2838" i="5"/>
  <c r="R2862" i="5"/>
  <c r="R2877" i="5"/>
  <c r="R2889" i="5"/>
  <c r="R2901" i="5"/>
  <c r="R2913" i="5"/>
  <c r="R2925" i="5"/>
  <c r="R2937" i="5"/>
  <c r="R2949" i="5"/>
  <c r="R2961" i="5"/>
  <c r="R2973" i="5"/>
  <c r="R2985" i="5"/>
  <c r="R2997" i="5"/>
  <c r="R3009" i="5"/>
  <c r="R3021" i="5"/>
  <c r="R3033" i="5"/>
  <c r="R3045" i="5"/>
  <c r="R3057" i="5"/>
  <c r="R3069" i="5"/>
  <c r="R3081" i="5"/>
  <c r="R3093" i="5"/>
  <c r="R3105" i="5"/>
  <c r="R3117" i="5"/>
  <c r="R3129" i="5"/>
  <c r="R3141" i="5"/>
  <c r="R3153" i="5"/>
  <c r="R3165" i="5"/>
  <c r="R3177" i="5"/>
  <c r="R3189" i="5"/>
  <c r="R3201" i="5"/>
  <c r="R3213" i="5"/>
  <c r="R3225" i="5"/>
  <c r="R3237" i="5"/>
  <c r="R3249" i="5"/>
  <c r="R3261" i="5"/>
  <c r="R3273" i="5"/>
  <c r="R3285" i="5"/>
  <c r="R3297" i="5"/>
  <c r="R3309" i="5"/>
  <c r="R3321" i="5"/>
  <c r="R3333" i="5"/>
  <c r="R3345" i="5"/>
  <c r="R3357" i="5"/>
  <c r="R3369" i="5"/>
  <c r="R3381" i="5"/>
  <c r="R3393" i="5"/>
  <c r="R3405" i="5"/>
  <c r="R3417" i="5"/>
  <c r="R3429" i="5"/>
  <c r="R3441" i="5"/>
  <c r="R3453" i="5"/>
  <c r="R3465" i="5"/>
  <c r="R3477" i="5"/>
  <c r="R3489" i="5"/>
  <c r="R3501" i="5"/>
  <c r="R3513" i="5"/>
  <c r="R3525" i="5"/>
  <c r="R3537" i="5"/>
  <c r="R3549" i="5"/>
  <c r="R3561" i="5"/>
  <c r="R3573" i="5"/>
  <c r="R3585" i="5"/>
  <c r="R3597" i="5"/>
  <c r="R3609" i="5"/>
  <c r="R3621" i="5"/>
  <c r="R3633" i="5"/>
  <c r="R3645" i="5"/>
  <c r="R3657" i="5"/>
  <c r="R3669" i="5"/>
  <c r="R3681" i="5"/>
  <c r="R3693" i="5"/>
  <c r="R3705" i="5"/>
  <c r="R3717" i="5"/>
  <c r="R3729" i="5"/>
  <c r="R3741" i="5"/>
  <c r="R3753" i="5"/>
  <c r="R3765" i="5"/>
  <c r="R3777" i="5"/>
  <c r="R1923" i="5"/>
  <c r="R2083" i="5"/>
  <c r="R2227" i="5"/>
  <c r="R2371" i="5"/>
  <c r="R2515" i="5"/>
  <c r="R2659" i="5"/>
  <c r="R2791" i="5"/>
  <c r="R2839" i="5"/>
  <c r="R2863" i="5"/>
  <c r="R2878" i="5"/>
  <c r="R2890" i="5"/>
  <c r="R2902" i="5"/>
  <c r="R2914" i="5"/>
  <c r="R2926" i="5"/>
  <c r="R2938" i="5"/>
  <c r="R2950" i="5"/>
  <c r="R2962" i="5"/>
  <c r="R2974" i="5"/>
  <c r="R2986" i="5"/>
  <c r="R2998" i="5"/>
  <c r="R3010" i="5"/>
  <c r="R3022" i="5"/>
  <c r="R3034" i="5"/>
  <c r="R3046" i="5"/>
  <c r="R3058" i="5"/>
  <c r="R3070" i="5"/>
  <c r="R3082" i="5"/>
  <c r="R3094" i="5"/>
  <c r="R3106" i="5"/>
  <c r="R3118" i="5"/>
  <c r="R3130" i="5"/>
  <c r="R3142" i="5"/>
  <c r="R3154" i="5"/>
  <c r="R3166" i="5"/>
  <c r="R3178" i="5"/>
  <c r="R3190" i="5"/>
  <c r="R3202" i="5"/>
  <c r="R3214" i="5"/>
  <c r="R3226" i="5"/>
  <c r="R3238" i="5"/>
  <c r="R3250" i="5"/>
  <c r="R3262" i="5"/>
  <c r="R3274" i="5"/>
  <c r="R3286" i="5"/>
  <c r="R3298" i="5"/>
  <c r="R3310" i="5"/>
  <c r="R3322" i="5"/>
  <c r="R3334" i="5"/>
  <c r="R3346" i="5"/>
  <c r="R3358" i="5"/>
  <c r="R3370" i="5"/>
  <c r="R3382" i="5"/>
  <c r="R3394" i="5"/>
  <c r="R3406" i="5"/>
  <c r="R3418" i="5"/>
  <c r="R3430" i="5"/>
  <c r="R3442" i="5"/>
  <c r="R3454" i="5"/>
  <c r="R3466" i="5"/>
  <c r="R3478" i="5"/>
  <c r="R3490" i="5"/>
  <c r="R3502" i="5"/>
  <c r="R3514" i="5"/>
  <c r="R3526" i="5"/>
  <c r="R3538" i="5"/>
  <c r="R3550" i="5"/>
  <c r="R3562" i="5"/>
  <c r="R3574" i="5"/>
  <c r="R3586" i="5"/>
  <c r="R3598" i="5"/>
  <c r="R3610" i="5"/>
  <c r="R3622" i="5"/>
  <c r="R3634" i="5"/>
  <c r="R3646" i="5"/>
  <c r="R3658" i="5"/>
  <c r="R3670" i="5"/>
  <c r="R3682" i="5"/>
  <c r="R3694" i="5"/>
  <c r="R3706" i="5"/>
  <c r="R3718" i="5"/>
  <c r="R3730" i="5"/>
  <c r="R3742" i="5"/>
  <c r="R1951" i="5"/>
  <c r="R2095" i="5"/>
  <c r="R2239" i="5"/>
  <c r="R2383" i="5"/>
  <c r="R2527" i="5"/>
  <c r="R2671" i="5"/>
  <c r="R2801" i="5"/>
  <c r="R2844" i="5"/>
  <c r="R2866" i="5"/>
  <c r="R2879" i="5"/>
  <c r="R2891" i="5"/>
  <c r="R2903" i="5"/>
  <c r="R2915" i="5"/>
  <c r="R2927" i="5"/>
  <c r="R2939" i="5"/>
  <c r="R2951" i="5"/>
  <c r="R2963" i="5"/>
  <c r="R2975" i="5"/>
  <c r="R2987" i="5"/>
  <c r="R2999" i="5"/>
  <c r="R3011" i="5"/>
  <c r="R3023" i="5"/>
  <c r="R3035" i="5"/>
  <c r="R3047" i="5"/>
  <c r="R3059" i="5"/>
  <c r="R3071" i="5"/>
  <c r="R3083" i="5"/>
  <c r="R3095" i="5"/>
  <c r="R3107" i="5"/>
  <c r="R3119" i="5"/>
  <c r="R3131" i="5"/>
  <c r="R3143" i="5"/>
  <c r="R3155" i="5"/>
  <c r="R3167" i="5"/>
  <c r="R3179" i="5"/>
  <c r="R3191" i="5"/>
  <c r="R3203" i="5"/>
  <c r="R3215" i="5"/>
  <c r="R3227" i="5"/>
  <c r="R3239" i="5"/>
  <c r="R3251" i="5"/>
  <c r="R3263" i="5"/>
  <c r="R3275" i="5"/>
  <c r="R3287" i="5"/>
  <c r="R3299" i="5"/>
  <c r="R3311" i="5"/>
  <c r="R3323" i="5"/>
  <c r="R3335" i="5"/>
  <c r="R3347" i="5"/>
  <c r="R3359" i="5"/>
  <c r="R3371" i="5"/>
  <c r="R3383" i="5"/>
  <c r="R3395" i="5"/>
  <c r="R3407" i="5"/>
  <c r="R3419" i="5"/>
  <c r="R3431" i="5"/>
  <c r="R3443" i="5"/>
  <c r="R3455" i="5"/>
  <c r="R3467" i="5"/>
  <c r="R3479" i="5"/>
  <c r="R3491" i="5"/>
  <c r="R3503" i="5"/>
  <c r="R3515" i="5"/>
  <c r="R3527" i="5"/>
  <c r="R3539" i="5"/>
  <c r="R3551" i="5"/>
  <c r="R3563" i="5"/>
  <c r="R3575" i="5"/>
  <c r="R3587" i="5"/>
  <c r="R3599" i="5"/>
  <c r="R3611" i="5"/>
  <c r="R3623" i="5"/>
  <c r="R3635" i="5"/>
  <c r="R3647" i="5"/>
  <c r="R3659" i="5"/>
  <c r="R3671" i="5"/>
  <c r="R3683" i="5"/>
  <c r="R3695" i="5"/>
  <c r="R3707" i="5"/>
  <c r="R3719" i="5"/>
  <c r="R3731" i="5"/>
  <c r="R3743" i="5"/>
  <c r="R1963" i="5"/>
  <c r="R2107" i="5"/>
  <c r="R2251" i="5"/>
  <c r="R2395" i="5"/>
  <c r="R2539" i="5"/>
  <c r="R2683" i="5"/>
  <c r="R2803" i="5"/>
  <c r="R2847" i="5"/>
  <c r="R2868" i="5"/>
  <c r="R2880" i="5"/>
  <c r="R2892" i="5"/>
  <c r="R2904" i="5"/>
  <c r="R2916" i="5"/>
  <c r="R2928" i="5"/>
  <c r="R2940" i="5"/>
  <c r="R2952" i="5"/>
  <c r="R2964" i="5"/>
  <c r="R2976" i="5"/>
  <c r="R2988" i="5"/>
  <c r="R3000" i="5"/>
  <c r="R3012" i="5"/>
  <c r="R3024" i="5"/>
  <c r="R3036" i="5"/>
  <c r="R3048" i="5"/>
  <c r="R3060" i="5"/>
  <c r="R3072" i="5"/>
  <c r="R3084" i="5"/>
  <c r="R3096" i="5"/>
  <c r="R3108" i="5"/>
  <c r="R3120" i="5"/>
  <c r="R3132" i="5"/>
  <c r="R3144" i="5"/>
  <c r="R3156" i="5"/>
  <c r="R3168" i="5"/>
  <c r="R3180" i="5"/>
  <c r="R3192" i="5"/>
  <c r="R3204" i="5"/>
  <c r="R3216" i="5"/>
  <c r="R3228" i="5"/>
  <c r="R3240" i="5"/>
  <c r="R3252" i="5"/>
  <c r="R3264" i="5"/>
  <c r="R3276" i="5"/>
  <c r="R3288" i="5"/>
  <c r="R3300" i="5"/>
  <c r="R3312" i="5"/>
  <c r="R3324" i="5"/>
  <c r="R3336" i="5"/>
  <c r="R3348" i="5"/>
  <c r="R3360" i="5"/>
  <c r="R3372" i="5"/>
  <c r="R3384" i="5"/>
  <c r="R3396" i="5"/>
  <c r="R3408" i="5"/>
  <c r="R3420" i="5"/>
  <c r="R3432" i="5"/>
  <c r="R3444" i="5"/>
  <c r="R3456" i="5"/>
  <c r="R3468" i="5"/>
  <c r="R3480" i="5"/>
  <c r="R3492" i="5"/>
  <c r="R3504" i="5"/>
  <c r="R3516" i="5"/>
  <c r="R3528" i="5"/>
  <c r="R3540" i="5"/>
  <c r="R3552" i="5"/>
  <c r="R3564" i="5"/>
  <c r="R3576" i="5"/>
  <c r="R3588" i="5"/>
  <c r="R3600" i="5"/>
  <c r="R3612" i="5"/>
  <c r="R3624" i="5"/>
  <c r="R3636" i="5"/>
  <c r="R3648" i="5"/>
  <c r="R3660" i="5"/>
  <c r="R3672" i="5"/>
  <c r="R3684" i="5"/>
  <c r="R3696" i="5"/>
  <c r="R3708" i="5"/>
  <c r="R1975" i="5"/>
  <c r="R2119" i="5"/>
  <c r="R2263" i="5"/>
  <c r="R2407" i="5"/>
  <c r="R2551" i="5"/>
  <c r="R2695" i="5"/>
  <c r="R2813" i="5"/>
  <c r="R2848" i="5"/>
  <c r="R2869" i="5"/>
  <c r="R2881" i="5"/>
  <c r="R2893" i="5"/>
  <c r="R2905" i="5"/>
  <c r="R2917" i="5"/>
  <c r="R2929" i="5"/>
  <c r="R2941" i="5"/>
  <c r="R2953" i="5"/>
  <c r="R2965" i="5"/>
  <c r="R2977" i="5"/>
  <c r="R2989" i="5"/>
  <c r="R3001" i="5"/>
  <c r="R3013" i="5"/>
  <c r="R3025" i="5"/>
  <c r="R3037" i="5"/>
  <c r="R3049" i="5"/>
  <c r="R3061" i="5"/>
  <c r="R3073" i="5"/>
  <c r="R3085" i="5"/>
  <c r="R3097" i="5"/>
  <c r="R3109" i="5"/>
  <c r="R3121" i="5"/>
  <c r="R3133" i="5"/>
  <c r="R3145" i="5"/>
  <c r="R3157" i="5"/>
  <c r="R3169" i="5"/>
  <c r="R3181" i="5"/>
  <c r="R3193" i="5"/>
  <c r="R3205" i="5"/>
  <c r="R3217" i="5"/>
  <c r="R3229" i="5"/>
  <c r="R3241" i="5"/>
  <c r="R3253" i="5"/>
  <c r="R3265" i="5"/>
  <c r="R3277" i="5"/>
  <c r="R3289" i="5"/>
  <c r="R3301" i="5"/>
  <c r="R3313" i="5"/>
  <c r="R3325" i="5"/>
  <c r="R3337" i="5"/>
  <c r="R3349" i="5"/>
  <c r="R3361" i="5"/>
  <c r="R3373" i="5"/>
  <c r="R3385" i="5"/>
  <c r="R3397" i="5"/>
  <c r="R3409" i="5"/>
  <c r="R3421" i="5"/>
  <c r="R3433" i="5"/>
  <c r="R3445" i="5"/>
  <c r="R3457" i="5"/>
  <c r="R3469" i="5"/>
  <c r="R3481" i="5"/>
  <c r="R3493" i="5"/>
  <c r="R3505" i="5"/>
  <c r="R3517" i="5"/>
  <c r="R3529" i="5"/>
  <c r="R3541" i="5"/>
  <c r="R3553" i="5"/>
  <c r="R3565" i="5"/>
  <c r="R3577" i="5"/>
  <c r="R3589" i="5"/>
  <c r="R3601" i="5"/>
  <c r="R3613" i="5"/>
  <c r="R3625" i="5"/>
  <c r="R3637" i="5"/>
  <c r="R3649" i="5"/>
  <c r="R3661" i="5"/>
  <c r="R3673" i="5"/>
  <c r="R3685" i="5"/>
  <c r="R3697" i="5"/>
  <c r="R3709" i="5"/>
  <c r="R3721" i="5"/>
  <c r="R3733" i="5"/>
  <c r="R3745" i="5"/>
  <c r="R1987" i="5"/>
  <c r="R2918" i="5"/>
  <c r="R3062" i="5"/>
  <c r="R3206" i="5"/>
  <c r="R3350" i="5"/>
  <c r="R3494" i="5"/>
  <c r="R3638" i="5"/>
  <c r="R3746" i="5"/>
  <c r="R3770" i="5"/>
  <c r="R3793" i="5"/>
  <c r="R3805" i="5"/>
  <c r="R3817" i="5"/>
  <c r="R3829" i="5"/>
  <c r="R3841" i="5"/>
  <c r="R3853" i="5"/>
  <c r="R3865" i="5"/>
  <c r="R3877" i="5"/>
  <c r="R3889" i="5"/>
  <c r="R3901" i="5"/>
  <c r="R3913" i="5"/>
  <c r="R3925" i="5"/>
  <c r="R3937" i="5"/>
  <c r="R3949" i="5"/>
  <c r="R3961" i="5"/>
  <c r="R3973" i="5"/>
  <c r="R3985" i="5"/>
  <c r="R3997" i="5"/>
  <c r="R4009" i="5"/>
  <c r="R4021" i="5"/>
  <c r="R4033" i="5"/>
  <c r="R4045" i="5"/>
  <c r="R4057" i="5"/>
  <c r="R4069" i="5"/>
  <c r="R4081" i="5"/>
  <c r="R4093" i="5"/>
  <c r="R4105" i="5"/>
  <c r="R4117" i="5"/>
  <c r="R4129" i="5"/>
  <c r="R4141" i="5"/>
  <c r="R4153" i="5"/>
  <c r="R4165" i="5"/>
  <c r="R4177" i="5"/>
  <c r="R4189" i="5"/>
  <c r="R4201" i="5"/>
  <c r="R4213" i="5"/>
  <c r="R4225" i="5"/>
  <c r="R4237" i="5"/>
  <c r="R4249" i="5"/>
  <c r="R4261" i="5"/>
  <c r="R4273" i="5"/>
  <c r="R4285" i="5"/>
  <c r="R4297" i="5"/>
  <c r="R4309" i="5"/>
  <c r="R4321" i="5"/>
  <c r="R4333" i="5"/>
  <c r="R4345" i="5"/>
  <c r="R4357" i="5"/>
  <c r="R4369" i="5"/>
  <c r="R4381" i="5"/>
  <c r="R4393" i="5"/>
  <c r="R4405" i="5"/>
  <c r="R4417" i="5"/>
  <c r="R4429" i="5"/>
  <c r="R4441" i="5"/>
  <c r="R4453" i="5"/>
  <c r="R4465" i="5"/>
  <c r="R4477" i="5"/>
  <c r="R4489" i="5"/>
  <c r="R4501" i="5"/>
  <c r="R4513" i="5"/>
  <c r="R4525" i="5"/>
  <c r="R4537" i="5"/>
  <c r="R2131" i="5"/>
  <c r="R2930" i="5"/>
  <c r="R3074" i="5"/>
  <c r="R3218" i="5"/>
  <c r="R3362" i="5"/>
  <c r="R3506" i="5"/>
  <c r="R3650" i="5"/>
  <c r="R3751" i="5"/>
  <c r="R3775" i="5"/>
  <c r="R3794" i="5"/>
  <c r="R3806" i="5"/>
  <c r="R3818" i="5"/>
  <c r="R3830" i="5"/>
  <c r="R3842" i="5"/>
  <c r="R3854" i="5"/>
  <c r="R3866" i="5"/>
  <c r="R3878" i="5"/>
  <c r="R3890" i="5"/>
  <c r="R3902" i="5"/>
  <c r="R3914" i="5"/>
  <c r="R3926" i="5"/>
  <c r="R3938" i="5"/>
  <c r="R3950" i="5"/>
  <c r="R3962" i="5"/>
  <c r="R3974" i="5"/>
  <c r="R3986" i="5"/>
  <c r="R3998" i="5"/>
  <c r="R4010" i="5"/>
  <c r="R4022" i="5"/>
  <c r="R4034" i="5"/>
  <c r="R4046" i="5"/>
  <c r="R4058" i="5"/>
  <c r="R4070" i="5"/>
  <c r="R4082" i="5"/>
  <c r="R4094" i="5"/>
  <c r="R4106" i="5"/>
  <c r="R4118" i="5"/>
  <c r="R4130" i="5"/>
  <c r="R4142" i="5"/>
  <c r="R4154" i="5"/>
  <c r="R4166" i="5"/>
  <c r="R4178" i="5"/>
  <c r="R4190" i="5"/>
  <c r="R4202" i="5"/>
  <c r="R4214" i="5"/>
  <c r="R4226" i="5"/>
  <c r="R4238" i="5"/>
  <c r="R4250" i="5"/>
  <c r="R4262" i="5"/>
  <c r="R4274" i="5"/>
  <c r="R4286" i="5"/>
  <c r="R4298" i="5"/>
  <c r="R4310" i="5"/>
  <c r="R4322" i="5"/>
  <c r="R4334" i="5"/>
  <c r="R4346" i="5"/>
  <c r="R4358" i="5"/>
  <c r="R4370" i="5"/>
  <c r="R4382" i="5"/>
  <c r="R4394" i="5"/>
  <c r="R4406" i="5"/>
  <c r="R4418" i="5"/>
  <c r="R4430" i="5"/>
  <c r="R4442" i="5"/>
  <c r="R4454" i="5"/>
  <c r="R4466" i="5"/>
  <c r="R4478" i="5"/>
  <c r="R4490" i="5"/>
  <c r="R4502" i="5"/>
  <c r="R4514" i="5"/>
  <c r="R4526" i="5"/>
  <c r="R4538" i="5"/>
  <c r="R4550" i="5"/>
  <c r="R4562" i="5"/>
  <c r="R4574" i="5"/>
  <c r="R4586" i="5"/>
  <c r="R4598" i="5"/>
  <c r="R4610" i="5"/>
  <c r="R4622" i="5"/>
  <c r="R4634" i="5"/>
  <c r="R4646" i="5"/>
  <c r="R4658" i="5"/>
  <c r="R4670" i="5"/>
  <c r="R4682" i="5"/>
  <c r="R4694" i="5"/>
  <c r="R4706" i="5"/>
  <c r="R2275" i="5"/>
  <c r="R2942" i="5"/>
  <c r="R3086" i="5"/>
  <c r="R3230" i="5"/>
  <c r="R3374" i="5"/>
  <c r="R3518" i="5"/>
  <c r="R3662" i="5"/>
  <c r="R3754" i="5"/>
  <c r="R3778" i="5"/>
  <c r="R3795" i="5"/>
  <c r="R3807" i="5"/>
  <c r="R3819" i="5"/>
  <c r="R3831" i="5"/>
  <c r="R3843" i="5"/>
  <c r="R3855" i="5"/>
  <c r="R3867" i="5"/>
  <c r="R3879" i="5"/>
  <c r="R3891" i="5"/>
  <c r="R3903" i="5"/>
  <c r="R3915" i="5"/>
  <c r="R3927" i="5"/>
  <c r="R3939" i="5"/>
  <c r="R3951" i="5"/>
  <c r="R3963" i="5"/>
  <c r="R3975" i="5"/>
  <c r="R3987" i="5"/>
  <c r="R3999" i="5"/>
  <c r="R4011" i="5"/>
  <c r="R4023" i="5"/>
  <c r="R4035" i="5"/>
  <c r="R4047" i="5"/>
  <c r="R4059" i="5"/>
  <c r="R4071" i="5"/>
  <c r="R4083" i="5"/>
  <c r="R4095" i="5"/>
  <c r="R4107" i="5"/>
  <c r="R4119" i="5"/>
  <c r="R4131" i="5"/>
  <c r="R4143" i="5"/>
  <c r="R4155" i="5"/>
  <c r="R4167" i="5"/>
  <c r="R4179" i="5"/>
  <c r="R4191" i="5"/>
  <c r="R4203" i="5"/>
  <c r="R4215" i="5"/>
  <c r="R4227" i="5"/>
  <c r="R4239" i="5"/>
  <c r="R4251" i="5"/>
  <c r="R4263" i="5"/>
  <c r="R4275" i="5"/>
  <c r="R4287" i="5"/>
  <c r="R4299" i="5"/>
  <c r="R4311" i="5"/>
  <c r="R4323" i="5"/>
  <c r="R4335" i="5"/>
  <c r="R4347" i="5"/>
  <c r="R4359" i="5"/>
  <c r="R4371" i="5"/>
  <c r="R4383" i="5"/>
  <c r="R4395" i="5"/>
  <c r="R4407" i="5"/>
  <c r="R4419" i="5"/>
  <c r="R4431" i="5"/>
  <c r="R4443" i="5"/>
  <c r="R4455" i="5"/>
  <c r="R4467" i="5"/>
  <c r="R4479" i="5"/>
  <c r="R4491" i="5"/>
  <c r="R4503" i="5"/>
  <c r="R4515" i="5"/>
  <c r="R4527" i="5"/>
  <c r="R4539" i="5"/>
  <c r="R4551" i="5"/>
  <c r="R4563" i="5"/>
  <c r="R4575" i="5"/>
  <c r="R4587" i="5"/>
  <c r="R4599" i="5"/>
  <c r="R4611" i="5"/>
  <c r="R4623" i="5"/>
  <c r="R4635" i="5"/>
  <c r="R4647" i="5"/>
  <c r="R4659" i="5"/>
  <c r="R4671" i="5"/>
  <c r="R4683" i="5"/>
  <c r="R4695" i="5"/>
  <c r="R4707" i="5"/>
  <c r="R2419" i="5"/>
  <c r="R2954" i="5"/>
  <c r="R3098" i="5"/>
  <c r="R3242" i="5"/>
  <c r="R3386" i="5"/>
  <c r="R3530" i="5"/>
  <c r="R3674" i="5"/>
  <c r="R3755" i="5"/>
  <c r="R3779" i="5"/>
  <c r="R3796" i="5"/>
  <c r="R3808" i="5"/>
  <c r="R3820" i="5"/>
  <c r="R3832" i="5"/>
  <c r="R3844" i="5"/>
  <c r="R3856" i="5"/>
  <c r="R3868" i="5"/>
  <c r="R3880" i="5"/>
  <c r="R3892" i="5"/>
  <c r="R3904" i="5"/>
  <c r="R3916" i="5"/>
  <c r="R3928" i="5"/>
  <c r="R3940" i="5"/>
  <c r="R3952" i="5"/>
  <c r="R3964" i="5"/>
  <c r="R3976" i="5"/>
  <c r="R3988" i="5"/>
  <c r="R4000" i="5"/>
  <c r="R4012" i="5"/>
  <c r="R4024" i="5"/>
  <c r="R4036" i="5"/>
  <c r="R4048" i="5"/>
  <c r="R4060" i="5"/>
  <c r="R4072" i="5"/>
  <c r="R4084" i="5"/>
  <c r="R4096" i="5"/>
  <c r="R4108" i="5"/>
  <c r="R4120" i="5"/>
  <c r="R4132" i="5"/>
  <c r="R4144" i="5"/>
  <c r="R4156" i="5"/>
  <c r="R4168" i="5"/>
  <c r="R4180" i="5"/>
  <c r="R4192" i="5"/>
  <c r="R4204" i="5"/>
  <c r="R4216" i="5"/>
  <c r="R4228" i="5"/>
  <c r="R4240" i="5"/>
  <c r="R4252" i="5"/>
  <c r="R4264" i="5"/>
  <c r="R4276" i="5"/>
  <c r="R4288" i="5"/>
  <c r="R4300" i="5"/>
  <c r="R4312" i="5"/>
  <c r="R4324" i="5"/>
  <c r="R4336" i="5"/>
  <c r="R4348" i="5"/>
  <c r="R4360" i="5"/>
  <c r="R4372" i="5"/>
  <c r="R4384" i="5"/>
  <c r="R4396" i="5"/>
  <c r="R4408" i="5"/>
  <c r="R4420" i="5"/>
  <c r="R4432" i="5"/>
  <c r="R4444" i="5"/>
  <c r="R4456" i="5"/>
  <c r="R4468" i="5"/>
  <c r="R4480" i="5"/>
  <c r="R4492" i="5"/>
  <c r="R4504" i="5"/>
  <c r="R4516" i="5"/>
  <c r="R4528" i="5"/>
  <c r="R4540" i="5"/>
  <c r="R4552" i="5"/>
  <c r="R4564" i="5"/>
  <c r="R4576" i="5"/>
  <c r="R4588" i="5"/>
  <c r="R4600" i="5"/>
  <c r="R4612" i="5"/>
  <c r="R4624" i="5"/>
  <c r="R4636" i="5"/>
  <c r="R4648" i="5"/>
  <c r="R4660" i="5"/>
  <c r="R4672" i="5"/>
  <c r="R4684" i="5"/>
  <c r="R4696" i="5"/>
  <c r="R4708" i="5"/>
  <c r="R2563" i="5"/>
  <c r="R2966" i="5"/>
  <c r="R3110" i="5"/>
  <c r="R3254" i="5"/>
  <c r="R3398" i="5"/>
  <c r="R3542" i="5"/>
  <c r="R3686" i="5"/>
  <c r="R3756" i="5"/>
  <c r="R3780" i="5"/>
  <c r="R3797" i="5"/>
  <c r="R3809" i="5"/>
  <c r="R3821" i="5"/>
  <c r="R3833" i="5"/>
  <c r="R3845" i="5"/>
  <c r="R3857" i="5"/>
  <c r="R3869" i="5"/>
  <c r="R3881" i="5"/>
  <c r="R3893" i="5"/>
  <c r="R3905" i="5"/>
  <c r="R3917" i="5"/>
  <c r="R3929" i="5"/>
  <c r="R3941" i="5"/>
  <c r="R3953" i="5"/>
  <c r="R3965" i="5"/>
  <c r="R3977" i="5"/>
  <c r="R3989" i="5"/>
  <c r="R4001" i="5"/>
  <c r="R4013" i="5"/>
  <c r="R4025" i="5"/>
  <c r="R4037" i="5"/>
  <c r="R4049" i="5"/>
  <c r="R4061" i="5"/>
  <c r="R4073" i="5"/>
  <c r="R4085" i="5"/>
  <c r="R4097" i="5"/>
  <c r="R4109" i="5"/>
  <c r="R4121" i="5"/>
  <c r="R4133" i="5"/>
  <c r="R4145" i="5"/>
  <c r="R4157" i="5"/>
  <c r="R4169" i="5"/>
  <c r="R4181" i="5"/>
  <c r="R4193" i="5"/>
  <c r="R4205" i="5"/>
  <c r="R4217" i="5"/>
  <c r="R4229" i="5"/>
  <c r="R4241" i="5"/>
  <c r="R4253" i="5"/>
  <c r="R4265" i="5"/>
  <c r="R4277" i="5"/>
  <c r="R4289" i="5"/>
  <c r="R4301" i="5"/>
  <c r="R4313" i="5"/>
  <c r="R4325" i="5"/>
  <c r="R4337" i="5"/>
  <c r="R4349" i="5"/>
  <c r="R4361" i="5"/>
  <c r="R4373" i="5"/>
  <c r="R4385" i="5"/>
  <c r="R4397" i="5"/>
  <c r="R4409" i="5"/>
  <c r="R4421" i="5"/>
  <c r="R4433" i="5"/>
  <c r="R4445" i="5"/>
  <c r="R4457" i="5"/>
  <c r="R4469" i="5"/>
  <c r="R4481" i="5"/>
  <c r="R4493" i="5"/>
  <c r="R4505" i="5"/>
  <c r="R4517" i="5"/>
  <c r="R4529" i="5"/>
  <c r="R4541" i="5"/>
  <c r="R4553" i="5"/>
  <c r="R4565" i="5"/>
  <c r="R4577" i="5"/>
  <c r="R4589" i="5"/>
  <c r="R4601" i="5"/>
  <c r="R4613" i="5"/>
  <c r="R4625" i="5"/>
  <c r="R4637" i="5"/>
  <c r="R4649" i="5"/>
  <c r="R4661" i="5"/>
  <c r="R4673" i="5"/>
  <c r="R4685" i="5"/>
  <c r="R4697" i="5"/>
  <c r="R2707" i="5"/>
  <c r="R2978" i="5"/>
  <c r="R3122" i="5"/>
  <c r="R3266" i="5"/>
  <c r="R3410" i="5"/>
  <c r="R3554" i="5"/>
  <c r="R3698" i="5"/>
  <c r="R3757" i="5"/>
  <c r="R3781" i="5"/>
  <c r="R3798" i="5"/>
  <c r="R3810" i="5"/>
  <c r="R3822" i="5"/>
  <c r="R3834" i="5"/>
  <c r="R3846" i="5"/>
  <c r="R3858" i="5"/>
  <c r="R3870" i="5"/>
  <c r="R3882" i="5"/>
  <c r="R3894" i="5"/>
  <c r="R3906" i="5"/>
  <c r="R3918" i="5"/>
  <c r="R3930" i="5"/>
  <c r="R3942" i="5"/>
  <c r="R3954" i="5"/>
  <c r="R3966" i="5"/>
  <c r="R3978" i="5"/>
  <c r="R3990" i="5"/>
  <c r="R4002" i="5"/>
  <c r="R4014" i="5"/>
  <c r="R4026" i="5"/>
  <c r="R4038" i="5"/>
  <c r="R4050" i="5"/>
  <c r="R4062" i="5"/>
  <c r="R4074" i="5"/>
  <c r="R4086" i="5"/>
  <c r="R4098" i="5"/>
  <c r="R4110" i="5"/>
  <c r="R4122" i="5"/>
  <c r="R4134" i="5"/>
  <c r="R4146" i="5"/>
  <c r="R4158" i="5"/>
  <c r="R4170" i="5"/>
  <c r="R4182" i="5"/>
  <c r="R4194" i="5"/>
  <c r="R4206" i="5"/>
  <c r="R4218" i="5"/>
  <c r="R4230" i="5"/>
  <c r="R4242" i="5"/>
  <c r="R4254" i="5"/>
  <c r="R4266" i="5"/>
  <c r="R4278" i="5"/>
  <c r="R4290" i="5"/>
  <c r="R4302" i="5"/>
  <c r="R4314" i="5"/>
  <c r="R4326" i="5"/>
  <c r="R4338" i="5"/>
  <c r="R4350" i="5"/>
  <c r="R4362" i="5"/>
  <c r="R4374" i="5"/>
  <c r="R4386" i="5"/>
  <c r="R4398" i="5"/>
  <c r="R4410" i="5"/>
  <c r="R4422" i="5"/>
  <c r="R4434" i="5"/>
  <c r="R4446" i="5"/>
  <c r="R4458" i="5"/>
  <c r="R4470" i="5"/>
  <c r="R4482" i="5"/>
  <c r="R4494" i="5"/>
  <c r="R4506" i="5"/>
  <c r="R4518" i="5"/>
  <c r="R4530" i="5"/>
  <c r="R4542" i="5"/>
  <c r="R4554" i="5"/>
  <c r="R4566" i="5"/>
  <c r="R4578" i="5"/>
  <c r="R4590" i="5"/>
  <c r="R4602" i="5"/>
  <c r="R4614" i="5"/>
  <c r="R4626" i="5"/>
  <c r="R4638" i="5"/>
  <c r="R4650" i="5"/>
  <c r="R4662" i="5"/>
  <c r="R4674" i="5"/>
  <c r="R4686" i="5"/>
  <c r="R4698" i="5"/>
  <c r="R4710" i="5"/>
  <c r="R2815" i="5"/>
  <c r="R2990" i="5"/>
  <c r="R3134" i="5"/>
  <c r="R3278" i="5"/>
  <c r="R3422" i="5"/>
  <c r="R3566" i="5"/>
  <c r="R3710" i="5"/>
  <c r="R3758" i="5"/>
  <c r="R3782" i="5"/>
  <c r="R3799" i="5"/>
  <c r="R3811" i="5"/>
  <c r="R3823" i="5"/>
  <c r="R3835" i="5"/>
  <c r="R3847" i="5"/>
  <c r="R3859" i="5"/>
  <c r="R3871" i="5"/>
  <c r="R3883" i="5"/>
  <c r="R3895" i="5"/>
  <c r="R3907" i="5"/>
  <c r="R3919" i="5"/>
  <c r="R3931" i="5"/>
  <c r="R3943" i="5"/>
  <c r="R3955" i="5"/>
  <c r="R3967" i="5"/>
  <c r="R3979" i="5"/>
  <c r="R3991" i="5"/>
  <c r="R4003" i="5"/>
  <c r="R4015" i="5"/>
  <c r="R4027" i="5"/>
  <c r="R4039" i="5"/>
  <c r="R4051" i="5"/>
  <c r="R4063" i="5"/>
  <c r="R4075" i="5"/>
  <c r="R4087" i="5"/>
  <c r="R4099" i="5"/>
  <c r="R4111" i="5"/>
  <c r="R4123" i="5"/>
  <c r="R4135" i="5"/>
  <c r="R4147" i="5"/>
  <c r="R4159" i="5"/>
  <c r="R4171" i="5"/>
  <c r="R4183" i="5"/>
  <c r="R4195" i="5"/>
  <c r="R4207" i="5"/>
  <c r="R4219" i="5"/>
  <c r="R4231" i="5"/>
  <c r="R4243" i="5"/>
  <c r="R4255" i="5"/>
  <c r="R4267" i="5"/>
  <c r="R4279" i="5"/>
  <c r="R4291" i="5"/>
  <c r="R4303" i="5"/>
  <c r="R4315" i="5"/>
  <c r="R4327" i="5"/>
  <c r="R4339" i="5"/>
  <c r="R4351" i="5"/>
  <c r="R4363" i="5"/>
  <c r="R4375" i="5"/>
  <c r="R4387" i="5"/>
  <c r="R4399" i="5"/>
  <c r="R4411" i="5"/>
  <c r="R4423" i="5"/>
  <c r="R4435" i="5"/>
  <c r="R4447" i="5"/>
  <c r="R4459" i="5"/>
  <c r="R4471" i="5"/>
  <c r="R4483" i="5"/>
  <c r="R4495" i="5"/>
  <c r="R4507" i="5"/>
  <c r="R4519" i="5"/>
  <c r="R4531" i="5"/>
  <c r="R4543" i="5"/>
  <c r="R4555" i="5"/>
  <c r="R4567" i="5"/>
  <c r="R4579" i="5"/>
  <c r="R4591" i="5"/>
  <c r="R4603" i="5"/>
  <c r="R4615" i="5"/>
  <c r="R4627" i="5"/>
  <c r="R4639" i="5"/>
  <c r="R4651" i="5"/>
  <c r="R4663" i="5"/>
  <c r="R4675" i="5"/>
  <c r="R4687" i="5"/>
  <c r="R2849" i="5"/>
  <c r="R3002" i="5"/>
  <c r="R3146" i="5"/>
  <c r="R3290" i="5"/>
  <c r="R3434" i="5"/>
  <c r="R3578" i="5"/>
  <c r="R3720" i="5"/>
  <c r="R3763" i="5"/>
  <c r="R3787" i="5"/>
  <c r="R3800" i="5"/>
  <c r="R3812" i="5"/>
  <c r="R3824" i="5"/>
  <c r="R3836" i="5"/>
  <c r="R3848" i="5"/>
  <c r="R3860" i="5"/>
  <c r="R3872" i="5"/>
  <c r="R3884" i="5"/>
  <c r="R3896" i="5"/>
  <c r="R3908" i="5"/>
  <c r="R3920" i="5"/>
  <c r="R3932" i="5"/>
  <c r="R3944" i="5"/>
  <c r="R3956" i="5"/>
  <c r="R3968" i="5"/>
  <c r="R3980" i="5"/>
  <c r="R3992" i="5"/>
  <c r="R4004" i="5"/>
  <c r="R4016" i="5"/>
  <c r="R4028" i="5"/>
  <c r="R4040" i="5"/>
  <c r="R4052" i="5"/>
  <c r="R4064" i="5"/>
  <c r="R4076" i="5"/>
  <c r="R4088" i="5"/>
  <c r="R4100" i="5"/>
  <c r="R4112" i="5"/>
  <c r="R4124" i="5"/>
  <c r="R4136" i="5"/>
  <c r="R4148" i="5"/>
  <c r="R4160" i="5"/>
  <c r="R4172" i="5"/>
  <c r="R4184" i="5"/>
  <c r="R4196" i="5"/>
  <c r="R4208" i="5"/>
  <c r="R4220" i="5"/>
  <c r="R4232" i="5"/>
  <c r="R4244" i="5"/>
  <c r="R4256" i="5"/>
  <c r="R4268" i="5"/>
  <c r="R4280" i="5"/>
  <c r="R4292" i="5"/>
  <c r="R4304" i="5"/>
  <c r="R4316" i="5"/>
  <c r="R4328" i="5"/>
  <c r="R4340" i="5"/>
  <c r="R4352" i="5"/>
  <c r="R4364" i="5"/>
  <c r="R4376" i="5"/>
  <c r="R4388" i="5"/>
  <c r="R4400" i="5"/>
  <c r="R4412" i="5"/>
  <c r="R4424" i="5"/>
  <c r="R4436" i="5"/>
  <c r="R4448" i="5"/>
  <c r="R4460" i="5"/>
  <c r="R4472" i="5"/>
  <c r="R4484" i="5"/>
  <c r="R4496" i="5"/>
  <c r="R4508" i="5"/>
  <c r="R4520" i="5"/>
  <c r="R4532" i="5"/>
  <c r="R4544" i="5"/>
  <c r="R2870" i="5"/>
  <c r="R3014" i="5"/>
  <c r="R3158" i="5"/>
  <c r="R3302" i="5"/>
  <c r="R3446" i="5"/>
  <c r="R3590" i="5"/>
  <c r="R3722" i="5"/>
  <c r="R3766" i="5"/>
  <c r="R3789" i="5"/>
  <c r="R3801" i="5"/>
  <c r="R3813" i="5"/>
  <c r="R3825" i="5"/>
  <c r="R3837" i="5"/>
  <c r="R3849" i="5"/>
  <c r="R3861" i="5"/>
  <c r="R3873" i="5"/>
  <c r="R3885" i="5"/>
  <c r="R3897" i="5"/>
  <c r="R3909" i="5"/>
  <c r="R3921" i="5"/>
  <c r="R3933" i="5"/>
  <c r="R3945" i="5"/>
  <c r="R3957" i="5"/>
  <c r="R3969" i="5"/>
  <c r="R3981" i="5"/>
  <c r="R3993" i="5"/>
  <c r="R4005" i="5"/>
  <c r="R4017" i="5"/>
  <c r="R4029" i="5"/>
  <c r="R4041" i="5"/>
  <c r="R4053" i="5"/>
  <c r="R4065" i="5"/>
  <c r="R4077" i="5"/>
  <c r="R4089" i="5"/>
  <c r="R4101" i="5"/>
  <c r="R4113" i="5"/>
  <c r="R4125" i="5"/>
  <c r="R4137" i="5"/>
  <c r="R4149" i="5"/>
  <c r="R4161" i="5"/>
  <c r="R4173" i="5"/>
  <c r="R4185" i="5"/>
  <c r="R4197" i="5"/>
  <c r="R4209" i="5"/>
  <c r="R4221" i="5"/>
  <c r="R4233" i="5"/>
  <c r="R4245" i="5"/>
  <c r="R4257" i="5"/>
  <c r="R4269" i="5"/>
  <c r="R4281" i="5"/>
  <c r="R4293" i="5"/>
  <c r="R4305" i="5"/>
  <c r="R4317" i="5"/>
  <c r="R4329" i="5"/>
  <c r="R4341" i="5"/>
  <c r="R4353" i="5"/>
  <c r="R4365" i="5"/>
  <c r="R4377" i="5"/>
  <c r="R4389" i="5"/>
  <c r="R4401" i="5"/>
  <c r="R4413" i="5"/>
  <c r="R4425" i="5"/>
  <c r="R4437" i="5"/>
  <c r="R4449" i="5"/>
  <c r="R4461" i="5"/>
  <c r="R4473" i="5"/>
  <c r="R4485" i="5"/>
  <c r="R4497" i="5"/>
  <c r="R4509" i="5"/>
  <c r="R4521" i="5"/>
  <c r="R4533" i="5"/>
  <c r="R4545" i="5"/>
  <c r="R4557" i="5"/>
  <c r="R4569" i="5"/>
  <c r="R4581" i="5"/>
  <c r="R4593" i="5"/>
  <c r="R4605" i="5"/>
  <c r="R4617" i="5"/>
  <c r="R4629" i="5"/>
  <c r="R4641" i="5"/>
  <c r="R4653" i="5"/>
  <c r="R4665" i="5"/>
  <c r="R4677" i="5"/>
  <c r="R4689" i="5"/>
  <c r="R2882" i="5"/>
  <c r="R3026" i="5"/>
  <c r="R3170" i="5"/>
  <c r="R3314" i="5"/>
  <c r="R3458" i="5"/>
  <c r="R3602" i="5"/>
  <c r="R3732" i="5"/>
  <c r="R3767" i="5"/>
  <c r="R3790" i="5"/>
  <c r="R3802" i="5"/>
  <c r="R3814" i="5"/>
  <c r="R3826" i="5"/>
  <c r="R3838" i="5"/>
  <c r="R3850" i="5"/>
  <c r="R3862" i="5"/>
  <c r="R3874" i="5"/>
  <c r="R3886" i="5"/>
  <c r="R3898" i="5"/>
  <c r="R3910" i="5"/>
  <c r="R3922" i="5"/>
  <c r="R3934" i="5"/>
  <c r="R3946" i="5"/>
  <c r="R3958" i="5"/>
  <c r="R3970" i="5"/>
  <c r="R3982" i="5"/>
  <c r="R3994" i="5"/>
  <c r="R4006" i="5"/>
  <c r="R4018" i="5"/>
  <c r="R4030" i="5"/>
  <c r="R4042" i="5"/>
  <c r="R4054" i="5"/>
  <c r="R4066" i="5"/>
  <c r="R4078" i="5"/>
  <c r="R4090" i="5"/>
  <c r="R4102" i="5"/>
  <c r="R4114" i="5"/>
  <c r="R4126" i="5"/>
  <c r="R4138" i="5"/>
  <c r="R4150" i="5"/>
  <c r="R4162" i="5"/>
  <c r="R4174" i="5"/>
  <c r="R4186" i="5"/>
  <c r="R4198" i="5"/>
  <c r="R4210" i="5"/>
  <c r="R4222" i="5"/>
  <c r="R4234" i="5"/>
  <c r="R4246" i="5"/>
  <c r="R4258" i="5"/>
  <c r="R4270" i="5"/>
  <c r="R4282" i="5"/>
  <c r="R4294" i="5"/>
  <c r="R4306" i="5"/>
  <c r="R4318" i="5"/>
  <c r="R4330" i="5"/>
  <c r="R4342" i="5"/>
  <c r="R4354" i="5"/>
  <c r="R4366" i="5"/>
  <c r="R4378" i="5"/>
  <c r="R4390" i="5"/>
  <c r="R4402" i="5"/>
  <c r="R4414" i="5"/>
  <c r="R4426" i="5"/>
  <c r="R4438" i="5"/>
  <c r="R4450" i="5"/>
  <c r="R4462" i="5"/>
  <c r="R4474" i="5"/>
  <c r="R4486" i="5"/>
  <c r="R4498" i="5"/>
  <c r="R4510" i="5"/>
  <c r="R4522" i="5"/>
  <c r="R4534" i="5"/>
  <c r="R4546" i="5"/>
  <c r="R4558" i="5"/>
  <c r="R4570" i="5"/>
  <c r="R4582" i="5"/>
  <c r="R4594" i="5"/>
  <c r="R4606" i="5"/>
  <c r="R4618" i="5"/>
  <c r="R4630" i="5"/>
  <c r="R4642" i="5"/>
  <c r="R4654" i="5"/>
  <c r="R2906" i="5"/>
  <c r="R3050" i="5"/>
  <c r="R3194" i="5"/>
  <c r="R3338" i="5"/>
  <c r="R3482" i="5"/>
  <c r="R3626" i="5"/>
  <c r="R3744" i="5"/>
  <c r="R3769" i="5"/>
  <c r="R3792" i="5"/>
  <c r="R3804" i="5"/>
  <c r="R3816" i="5"/>
  <c r="R3828" i="5"/>
  <c r="R3840" i="5"/>
  <c r="R3852" i="5"/>
  <c r="R3864" i="5"/>
  <c r="R3876" i="5"/>
  <c r="R3888" i="5"/>
  <c r="R3900" i="5"/>
  <c r="R3912" i="5"/>
  <c r="R3924" i="5"/>
  <c r="R3936" i="5"/>
  <c r="R3948" i="5"/>
  <c r="R3960" i="5"/>
  <c r="R3972" i="5"/>
  <c r="R3984" i="5"/>
  <c r="R3996" i="5"/>
  <c r="R4008" i="5"/>
  <c r="R4020" i="5"/>
  <c r="R4032" i="5"/>
  <c r="R4044" i="5"/>
  <c r="R4056" i="5"/>
  <c r="R4068" i="5"/>
  <c r="R4080" i="5"/>
  <c r="R4092" i="5"/>
  <c r="R4104" i="5"/>
  <c r="R4116" i="5"/>
  <c r="R4128" i="5"/>
  <c r="R4140" i="5"/>
  <c r="R4152" i="5"/>
  <c r="R4164" i="5"/>
  <c r="R4176" i="5"/>
  <c r="R4188" i="5"/>
  <c r="R4200" i="5"/>
  <c r="R4212" i="5"/>
  <c r="R4224" i="5"/>
  <c r="R4236" i="5"/>
  <c r="R4248" i="5"/>
  <c r="R4260" i="5"/>
  <c r="R4272" i="5"/>
  <c r="R4284" i="5"/>
  <c r="R4296" i="5"/>
  <c r="R4308" i="5"/>
  <c r="R4320" i="5"/>
  <c r="R4332" i="5"/>
  <c r="R4344" i="5"/>
  <c r="R4356" i="5"/>
  <c r="R4368" i="5"/>
  <c r="R4380" i="5"/>
  <c r="R4392" i="5"/>
  <c r="R4404" i="5"/>
  <c r="R4416" i="5"/>
  <c r="R4428" i="5"/>
  <c r="R4440" i="5"/>
  <c r="R4452" i="5"/>
  <c r="R4464" i="5"/>
  <c r="R4476" i="5"/>
  <c r="R4488" i="5"/>
  <c r="R4500" i="5"/>
  <c r="R4512" i="5"/>
  <c r="R4524" i="5"/>
  <c r="R4536" i="5"/>
  <c r="R4548" i="5"/>
  <c r="R4560" i="5"/>
  <c r="R4572" i="5"/>
  <c r="R4584" i="5"/>
  <c r="R4596" i="5"/>
  <c r="R4608" i="5"/>
  <c r="R4620" i="5"/>
  <c r="R4632" i="5"/>
  <c r="R4644" i="5"/>
  <c r="R4656" i="5"/>
  <c r="R4668" i="5"/>
  <c r="R4680" i="5"/>
  <c r="R4692" i="5"/>
  <c r="R4771" i="5"/>
  <c r="R4759" i="5"/>
  <c r="R4747" i="5"/>
  <c r="R4735" i="5"/>
  <c r="R4723" i="5"/>
  <c r="R4711" i="5"/>
  <c r="R4688" i="5"/>
  <c r="R4645" i="5"/>
  <c r="R4597" i="5"/>
  <c r="R4549" i="5"/>
  <c r="R4415" i="5"/>
  <c r="R4271" i="5"/>
  <c r="R4127" i="5"/>
  <c r="R3983" i="5"/>
  <c r="R3839" i="5"/>
  <c r="R2894" i="5"/>
  <c r="P4685" i="5"/>
  <c r="Q4777" i="5"/>
  <c r="Q4505" i="5"/>
  <c r="P4732" i="5"/>
  <c r="P4660" i="5"/>
  <c r="Q4775" i="5"/>
  <c r="P4778" i="5"/>
  <c r="P4754" i="5"/>
  <c r="P4706" i="5"/>
  <c r="P4682" i="5"/>
  <c r="P4631" i="5"/>
  <c r="P4556" i="5"/>
  <c r="P4510" i="5"/>
  <c r="Q4754" i="5"/>
  <c r="Q4683" i="5"/>
  <c r="Q4647" i="5"/>
  <c r="Q4575" i="5"/>
  <c r="Q4503" i="5"/>
  <c r="Q4431" i="5"/>
  <c r="Q4289" i="5"/>
  <c r="Q4217" i="5"/>
  <c r="Q4073" i="5"/>
  <c r="Q3990" i="5"/>
  <c r="Q3560" i="5"/>
  <c r="P4775" i="5"/>
  <c r="P4751" i="5"/>
  <c r="P4727" i="5"/>
  <c r="P4703" i="5"/>
  <c r="P4679" i="5"/>
  <c r="P4655" i="5"/>
  <c r="P4630" i="5"/>
  <c r="P4592" i="5"/>
  <c r="P4552" i="5"/>
  <c r="P4505" i="5"/>
  <c r="Q4770" i="5"/>
  <c r="Q4748" i="5"/>
  <c r="Q4712" i="5"/>
  <c r="Q4676" i="5"/>
  <c r="Q4640" i="5"/>
  <c r="Q4604" i="5"/>
  <c r="Q4568" i="5"/>
  <c r="Q4532" i="5"/>
  <c r="Q4496" i="5"/>
  <c r="Q4460" i="5"/>
  <c r="Q4421" i="5"/>
  <c r="Q4360" i="5"/>
  <c r="Q4288" i="5"/>
  <c r="Q4216" i="5"/>
  <c r="Q4144" i="5"/>
  <c r="Q4072" i="5"/>
  <c r="Q3989" i="5"/>
  <c r="Q3847" i="5"/>
  <c r="Q3559" i="5"/>
  <c r="Q4577" i="5"/>
  <c r="P4756" i="5"/>
  <c r="P4684" i="5"/>
  <c r="P4511" i="5"/>
  <c r="P4730" i="5"/>
  <c r="P4658" i="5"/>
  <c r="P4595" i="5"/>
  <c r="Q4772" i="5"/>
  <c r="Q4719" i="5"/>
  <c r="Q4611" i="5"/>
  <c r="Q4539" i="5"/>
  <c r="Q4467" i="5"/>
  <c r="Q4361" i="5"/>
  <c r="Q4145" i="5"/>
  <c r="Q3848" i="5"/>
  <c r="P4774" i="5"/>
  <c r="P4750" i="5"/>
  <c r="P4726" i="5"/>
  <c r="P4702" i="5"/>
  <c r="P4678" i="5"/>
  <c r="P4654" i="5"/>
  <c r="P4628" i="5"/>
  <c r="P4589" i="5"/>
  <c r="P4547" i="5"/>
  <c r="P4504" i="5"/>
  <c r="Q4769" i="5"/>
  <c r="Q4745" i="5"/>
  <c r="Q4709" i="5"/>
  <c r="Q4673" i="5"/>
  <c r="Q4637" i="5"/>
  <c r="Q4601" i="5"/>
  <c r="Q4565" i="5"/>
  <c r="Q4529" i="5"/>
  <c r="Q4493" i="5"/>
  <c r="Q4457" i="5"/>
  <c r="Q4420" i="5"/>
  <c r="Q4349" i="5"/>
  <c r="Q4277" i="5"/>
  <c r="Q4205" i="5"/>
  <c r="Q4133" i="5"/>
  <c r="Q4061" i="5"/>
  <c r="Q3975" i="5"/>
  <c r="Q3800" i="5"/>
  <c r="Q3490" i="5"/>
  <c r="P4757" i="5"/>
  <c r="P4661" i="5"/>
  <c r="P4516" i="5"/>
  <c r="Q4613" i="5"/>
  <c r="P4652" i="5"/>
  <c r="Q4636" i="5"/>
  <c r="P4637" i="5"/>
  <c r="Q4469" i="5"/>
  <c r="P4772" i="5"/>
  <c r="P4748" i="5"/>
  <c r="P4724" i="5"/>
  <c r="P4700" i="5"/>
  <c r="P4676" i="5"/>
  <c r="P4625" i="5"/>
  <c r="P4583" i="5"/>
  <c r="P4546" i="5"/>
  <c r="P4498" i="5"/>
  <c r="Q4768" i="5"/>
  <c r="Q4744" i="5"/>
  <c r="Q4708" i="5"/>
  <c r="Q4672" i="5"/>
  <c r="Q4600" i="5"/>
  <c r="Q4564" i="5"/>
  <c r="Q4528" i="5"/>
  <c r="Q4492" i="5"/>
  <c r="Q4456" i="5"/>
  <c r="Q4419" i="5"/>
  <c r="Q4348" i="5"/>
  <c r="Q4276" i="5"/>
  <c r="Q4204" i="5"/>
  <c r="Q4132" i="5"/>
  <c r="Q4060" i="5"/>
  <c r="Q3974" i="5"/>
  <c r="Q3799" i="5"/>
  <c r="Q3488" i="5"/>
  <c r="P4769" i="5"/>
  <c r="P4745" i="5"/>
  <c r="P4721" i="5"/>
  <c r="P4697" i="5"/>
  <c r="P4673" i="5"/>
  <c r="P4649" i="5"/>
  <c r="P4619" i="5"/>
  <c r="P4580" i="5"/>
  <c r="P4544" i="5"/>
  <c r="P4486" i="5"/>
  <c r="Q4767" i="5"/>
  <c r="Q4743" i="5"/>
  <c r="Q4707" i="5"/>
  <c r="Q4671" i="5"/>
  <c r="Q4635" i="5"/>
  <c r="Q4599" i="5"/>
  <c r="Q4563" i="5"/>
  <c r="Q4527" i="5"/>
  <c r="Q4491" i="5"/>
  <c r="Q4455" i="5"/>
  <c r="Q4409" i="5"/>
  <c r="Q4337" i="5"/>
  <c r="Q4265" i="5"/>
  <c r="Q4193" i="5"/>
  <c r="Q4121" i="5"/>
  <c r="Q4049" i="5"/>
  <c r="Q3956" i="5"/>
  <c r="Q3752" i="5"/>
  <c r="Q3403" i="5"/>
  <c r="P4768" i="5"/>
  <c r="P4744" i="5"/>
  <c r="P4720" i="5"/>
  <c r="P4696" i="5"/>
  <c r="P4672" i="5"/>
  <c r="P4648" i="5"/>
  <c r="P4618" i="5"/>
  <c r="P4577" i="5"/>
  <c r="P4541" i="5"/>
  <c r="Q4766" i="5"/>
  <c r="Q4736" i="5"/>
  <c r="Q4700" i="5"/>
  <c r="Q4664" i="5"/>
  <c r="Q4628" i="5"/>
  <c r="Q4592" i="5"/>
  <c r="Q4556" i="5"/>
  <c r="Q4520" i="5"/>
  <c r="Q4484" i="5"/>
  <c r="Q4448" i="5"/>
  <c r="Q4408" i="5"/>
  <c r="Q4336" i="5"/>
  <c r="Q4264" i="5"/>
  <c r="Q4192" i="5"/>
  <c r="Q4120" i="5"/>
  <c r="Q4048" i="5"/>
  <c r="Q3955" i="5"/>
  <c r="Q3751" i="5"/>
  <c r="Q3400" i="5"/>
  <c r="P3629" i="5"/>
  <c r="P4475" i="5"/>
  <c r="P4522" i="5"/>
  <c r="P4553" i="5"/>
  <c r="P4582" i="5"/>
  <c r="P4612" i="5"/>
  <c r="P4487" i="5"/>
  <c r="P4528" i="5"/>
  <c r="P4558" i="5"/>
  <c r="P4588" i="5"/>
  <c r="P4616" i="5"/>
  <c r="P4493" i="5"/>
  <c r="P4529" i="5"/>
  <c r="P4499" i="5"/>
  <c r="P4535" i="5"/>
  <c r="P4565" i="5"/>
  <c r="P4594" i="5"/>
  <c r="P4624" i="5"/>
  <c r="P4766" i="5"/>
  <c r="P4742" i="5"/>
  <c r="P4718" i="5"/>
  <c r="P4694" i="5"/>
  <c r="P4670" i="5"/>
  <c r="P4646" i="5"/>
  <c r="P4613" i="5"/>
  <c r="P4576" i="5"/>
  <c r="P4540" i="5"/>
  <c r="Q4781" i="5"/>
  <c r="Q4765" i="5"/>
  <c r="Q4733" i="5"/>
  <c r="Q4697" i="5"/>
  <c r="Q4661" i="5"/>
  <c r="Q4625" i="5"/>
  <c r="Q4589" i="5"/>
  <c r="Q4553" i="5"/>
  <c r="Q4517" i="5"/>
  <c r="Q4481" i="5"/>
  <c r="Q4445" i="5"/>
  <c r="Q4397" i="5"/>
  <c r="Q4325" i="5"/>
  <c r="Q4253" i="5"/>
  <c r="Q4181" i="5"/>
  <c r="Q4109" i="5"/>
  <c r="Q4036" i="5"/>
  <c r="Q3934" i="5"/>
  <c r="Q3704" i="5"/>
  <c r="Q3" i="5"/>
  <c r="Q15" i="5"/>
  <c r="Q27" i="5"/>
  <c r="Q39" i="5"/>
  <c r="Q51" i="5"/>
  <c r="Q63" i="5"/>
  <c r="Q75" i="5"/>
  <c r="Q87" i="5"/>
  <c r="Q99" i="5"/>
  <c r="Q111" i="5"/>
  <c r="Q123" i="5"/>
  <c r="Q135" i="5"/>
  <c r="Q147" i="5"/>
  <c r="Q159" i="5"/>
  <c r="Q171" i="5"/>
  <c r="Q183" i="5"/>
  <c r="Q195" i="5"/>
  <c r="Q207" i="5"/>
  <c r="Q219" i="5"/>
  <c r="Q231" i="5"/>
  <c r="Q243" i="5"/>
  <c r="Q255" i="5"/>
  <c r="Q267" i="5"/>
  <c r="Q279" i="5"/>
  <c r="Q291" i="5"/>
  <c r="Q303" i="5"/>
  <c r="Q315" i="5"/>
  <c r="Q327" i="5"/>
  <c r="Q339" i="5"/>
  <c r="Q351" i="5"/>
  <c r="Q363" i="5"/>
  <c r="Q375" i="5"/>
  <c r="Q387" i="5"/>
  <c r="Q399" i="5"/>
  <c r="Q411" i="5"/>
  <c r="Q423" i="5"/>
  <c r="Q435" i="5"/>
  <c r="Q447" i="5"/>
  <c r="Q459" i="5"/>
  <c r="Q471" i="5"/>
  <c r="Q483" i="5"/>
  <c r="Q495" i="5"/>
  <c r="Q507" i="5"/>
  <c r="Q519" i="5"/>
  <c r="Q531" i="5"/>
  <c r="Q543" i="5"/>
  <c r="Q555" i="5"/>
  <c r="Q567" i="5"/>
  <c r="Q579" i="5"/>
  <c r="Q591" i="5"/>
  <c r="Q603" i="5"/>
  <c r="Q615" i="5"/>
  <c r="Q627" i="5"/>
  <c r="Q639" i="5"/>
  <c r="Q651" i="5"/>
  <c r="Q663" i="5"/>
  <c r="Q675" i="5"/>
  <c r="Q687" i="5"/>
  <c r="Q699" i="5"/>
  <c r="Q711" i="5"/>
  <c r="Q723" i="5"/>
  <c r="Q735" i="5"/>
  <c r="Q747" i="5"/>
  <c r="Q759" i="5"/>
  <c r="Q771" i="5"/>
  <c r="Q783" i="5"/>
  <c r="Q795" i="5"/>
  <c r="Q807" i="5"/>
  <c r="Q819" i="5"/>
  <c r="Q831" i="5"/>
  <c r="Q843" i="5"/>
  <c r="Q855" i="5"/>
  <c r="Q867" i="5"/>
  <c r="Q879" i="5"/>
  <c r="Q891" i="5"/>
  <c r="Q903" i="5"/>
  <c r="Q915" i="5"/>
  <c r="Q927" i="5"/>
  <c r="Q939" i="5"/>
  <c r="Q951" i="5"/>
  <c r="Q963" i="5"/>
  <c r="Q975" i="5"/>
  <c r="Q987" i="5"/>
  <c r="Q999" i="5"/>
  <c r="Q1011" i="5"/>
  <c r="Q4" i="5"/>
  <c r="Q16" i="5"/>
  <c r="Q28" i="5"/>
  <c r="Q40" i="5"/>
  <c r="Q52" i="5"/>
  <c r="Q64" i="5"/>
  <c r="Q76" i="5"/>
  <c r="Q88" i="5"/>
  <c r="Q100" i="5"/>
  <c r="Q112" i="5"/>
  <c r="Q124" i="5"/>
  <c r="Q136" i="5"/>
  <c r="Q148" i="5"/>
  <c r="Q160" i="5"/>
  <c r="Q172" i="5"/>
  <c r="Q184" i="5"/>
  <c r="Q196" i="5"/>
  <c r="Q208" i="5"/>
  <c r="Q220" i="5"/>
  <c r="Q232" i="5"/>
  <c r="Q244" i="5"/>
  <c r="Q256" i="5"/>
  <c r="Q268" i="5"/>
  <c r="Q280" i="5"/>
  <c r="Q292" i="5"/>
  <c r="Q304" i="5"/>
  <c r="Q316" i="5"/>
  <c r="Q328" i="5"/>
  <c r="Q340" i="5"/>
  <c r="Q352" i="5"/>
  <c r="Q364" i="5"/>
  <c r="Q376" i="5"/>
  <c r="Q388" i="5"/>
  <c r="Q400" i="5"/>
  <c r="Q412" i="5"/>
  <c r="Q424" i="5"/>
  <c r="Q436" i="5"/>
  <c r="Q448" i="5"/>
  <c r="Q460" i="5"/>
  <c r="Q472" i="5"/>
  <c r="Q484" i="5"/>
  <c r="Q496" i="5"/>
  <c r="Q508" i="5"/>
  <c r="Q520" i="5"/>
  <c r="Q532" i="5"/>
  <c r="Q544" i="5"/>
  <c r="Q556" i="5"/>
  <c r="Q568" i="5"/>
  <c r="Q580" i="5"/>
  <c r="Q592" i="5"/>
  <c r="Q604" i="5"/>
  <c r="Q616" i="5"/>
  <c r="Q628" i="5"/>
  <c r="Q640" i="5"/>
  <c r="Q652" i="5"/>
  <c r="Q664" i="5"/>
  <c r="Q676" i="5"/>
  <c r="Q688" i="5"/>
  <c r="Q700" i="5"/>
  <c r="Q712" i="5"/>
  <c r="Q724" i="5"/>
  <c r="Q736" i="5"/>
  <c r="Q748" i="5"/>
  <c r="Q760" i="5"/>
  <c r="Q772" i="5"/>
  <c r="Q784" i="5"/>
  <c r="Q796" i="5"/>
  <c r="Q808" i="5"/>
  <c r="Q820" i="5"/>
  <c r="Q832" i="5"/>
  <c r="Q844" i="5"/>
  <c r="Q856" i="5"/>
  <c r="Q868" i="5"/>
  <c r="Q880" i="5"/>
  <c r="Q892" i="5"/>
  <c r="Q904" i="5"/>
  <c r="Q916" i="5"/>
  <c r="Q928" i="5"/>
  <c r="Q940" i="5"/>
  <c r="Q952" i="5"/>
  <c r="Q964" i="5"/>
  <c r="Q976" i="5"/>
  <c r="Q988" i="5"/>
  <c r="Q1000" i="5"/>
  <c r="Q1012" i="5"/>
  <c r="Q5" i="5"/>
  <c r="Q17" i="5"/>
  <c r="Q29" i="5"/>
  <c r="Q41" i="5"/>
  <c r="Q53" i="5"/>
  <c r="Q65" i="5"/>
  <c r="Q77" i="5"/>
  <c r="Q89" i="5"/>
  <c r="Q101" i="5"/>
  <c r="Q113" i="5"/>
  <c r="Q125" i="5"/>
  <c r="Q137" i="5"/>
  <c r="Q149" i="5"/>
  <c r="Q161" i="5"/>
  <c r="Q173" i="5"/>
  <c r="Q185" i="5"/>
  <c r="Q197" i="5"/>
  <c r="Q209" i="5"/>
  <c r="Q221" i="5"/>
  <c r="Q233" i="5"/>
  <c r="Q245" i="5"/>
  <c r="Q257" i="5"/>
  <c r="Q269" i="5"/>
  <c r="Q281" i="5"/>
  <c r="Q293" i="5"/>
  <c r="Q305" i="5"/>
  <c r="Q317" i="5"/>
  <c r="Q329" i="5"/>
  <c r="Q341" i="5"/>
  <c r="Q353" i="5"/>
  <c r="Q365" i="5"/>
  <c r="Q377" i="5"/>
  <c r="Q389" i="5"/>
  <c r="Q401" i="5"/>
  <c r="Q413" i="5"/>
  <c r="Q425" i="5"/>
  <c r="Q437" i="5"/>
  <c r="Q449" i="5"/>
  <c r="Q461" i="5"/>
  <c r="Q473" i="5"/>
  <c r="Q485" i="5"/>
  <c r="Q497" i="5"/>
  <c r="Q509" i="5"/>
  <c r="Q521" i="5"/>
  <c r="Q533" i="5"/>
  <c r="Q545" i="5"/>
  <c r="Q557" i="5"/>
  <c r="Q569" i="5"/>
  <c r="Q581" i="5"/>
  <c r="Q593" i="5"/>
  <c r="Q605" i="5"/>
  <c r="Q617" i="5"/>
  <c r="Q629" i="5"/>
  <c r="Q641" i="5"/>
  <c r="Q653" i="5"/>
  <c r="Q665" i="5"/>
  <c r="Q677" i="5"/>
  <c r="Q689" i="5"/>
  <c r="Q701" i="5"/>
  <c r="Q713" i="5"/>
  <c r="Q725" i="5"/>
  <c r="Q737" i="5"/>
  <c r="Q749" i="5"/>
  <c r="Q761" i="5"/>
  <c r="Q773" i="5"/>
  <c r="Q785" i="5"/>
  <c r="Q797" i="5"/>
  <c r="Q809" i="5"/>
  <c r="Q821" i="5"/>
  <c r="Q833" i="5"/>
  <c r="Q845" i="5"/>
  <c r="Q857" i="5"/>
  <c r="Q6" i="5"/>
  <c r="Q18" i="5"/>
  <c r="Q30" i="5"/>
  <c r="Q42" i="5"/>
  <c r="Q54" i="5"/>
  <c r="Q66" i="5"/>
  <c r="Q78" i="5"/>
  <c r="Q90" i="5"/>
  <c r="Q102" i="5"/>
  <c r="Q114" i="5"/>
  <c r="Q126" i="5"/>
  <c r="Q138" i="5"/>
  <c r="Q150" i="5"/>
  <c r="Q162" i="5"/>
  <c r="Q174" i="5"/>
  <c r="Q186" i="5"/>
  <c r="Q198" i="5"/>
  <c r="Q210" i="5"/>
  <c r="Q222" i="5"/>
  <c r="Q234" i="5"/>
  <c r="Q246" i="5"/>
  <c r="Q258" i="5"/>
  <c r="Q270" i="5"/>
  <c r="Q282" i="5"/>
  <c r="Q294" i="5"/>
  <c r="Q306" i="5"/>
  <c r="Q318" i="5"/>
  <c r="Q330" i="5"/>
  <c r="Q342" i="5"/>
  <c r="Q354" i="5"/>
  <c r="Q366" i="5"/>
  <c r="Q378" i="5"/>
  <c r="Q390" i="5"/>
  <c r="Q402" i="5"/>
  <c r="Q414" i="5"/>
  <c r="Q426" i="5"/>
  <c r="Q438" i="5"/>
  <c r="Q450" i="5"/>
  <c r="Q462" i="5"/>
  <c r="Q474" i="5"/>
  <c r="Q486" i="5"/>
  <c r="Q498" i="5"/>
  <c r="Q510" i="5"/>
  <c r="Q522" i="5"/>
  <c r="Q534" i="5"/>
  <c r="Q546" i="5"/>
  <c r="Q558" i="5"/>
  <c r="Q570" i="5"/>
  <c r="Q582" i="5"/>
  <c r="Q594" i="5"/>
  <c r="Q606" i="5"/>
  <c r="Q618" i="5"/>
  <c r="Q630" i="5"/>
  <c r="Q642" i="5"/>
  <c r="Q654" i="5"/>
  <c r="Q666" i="5"/>
  <c r="Q678" i="5"/>
  <c r="Q690" i="5"/>
  <c r="Q702" i="5"/>
  <c r="Q714" i="5"/>
  <c r="Q726" i="5"/>
  <c r="Q738" i="5"/>
  <c r="Q750" i="5"/>
  <c r="Q762" i="5"/>
  <c r="Q774" i="5"/>
  <c r="Q786" i="5"/>
  <c r="Q798" i="5"/>
  <c r="Q810" i="5"/>
  <c r="Q822" i="5"/>
  <c r="Q834" i="5"/>
  <c r="Q846" i="5"/>
  <c r="Q858" i="5"/>
  <c r="Q870" i="5"/>
  <c r="Q882" i="5"/>
  <c r="Q894" i="5"/>
  <c r="Q906" i="5"/>
  <c r="Q918" i="5"/>
  <c r="Q930" i="5"/>
  <c r="Q942" i="5"/>
  <c r="Q954" i="5"/>
  <c r="Q966" i="5"/>
  <c r="Q978" i="5"/>
  <c r="Q990" i="5"/>
  <c r="Q1002" i="5"/>
  <c r="Q1014" i="5"/>
  <c r="Q7" i="5"/>
  <c r="Q19" i="5"/>
  <c r="Q31" i="5"/>
  <c r="Q43" i="5"/>
  <c r="Q55" i="5"/>
  <c r="Q67" i="5"/>
  <c r="Q79" i="5"/>
  <c r="Q91" i="5"/>
  <c r="Q103" i="5"/>
  <c r="Q115" i="5"/>
  <c r="Q127" i="5"/>
  <c r="Q139" i="5"/>
  <c r="Q151" i="5"/>
  <c r="Q163" i="5"/>
  <c r="Q175" i="5"/>
  <c r="Q187" i="5"/>
  <c r="Q199" i="5"/>
  <c r="Q211" i="5"/>
  <c r="Q223" i="5"/>
  <c r="Q235" i="5"/>
  <c r="Q247" i="5"/>
  <c r="Q259" i="5"/>
  <c r="Q271" i="5"/>
  <c r="Q283" i="5"/>
  <c r="Q295" i="5"/>
  <c r="Q307" i="5"/>
  <c r="Q319" i="5"/>
  <c r="Q331" i="5"/>
  <c r="Q343" i="5"/>
  <c r="Q355" i="5"/>
  <c r="Q367" i="5"/>
  <c r="Q379" i="5"/>
  <c r="Q391" i="5"/>
  <c r="Q403" i="5"/>
  <c r="Q415" i="5"/>
  <c r="Q427" i="5"/>
  <c r="Q439" i="5"/>
  <c r="Q451" i="5"/>
  <c r="Q463" i="5"/>
  <c r="Q475" i="5"/>
  <c r="Q487" i="5"/>
  <c r="Q499" i="5"/>
  <c r="Q511" i="5"/>
  <c r="Q523" i="5"/>
  <c r="Q535" i="5"/>
  <c r="Q547" i="5"/>
  <c r="Q559" i="5"/>
  <c r="Q571" i="5"/>
  <c r="Q583" i="5"/>
  <c r="Q595" i="5"/>
  <c r="Q607" i="5"/>
  <c r="Q619" i="5"/>
  <c r="Q631" i="5"/>
  <c r="Q643" i="5"/>
  <c r="Q655" i="5"/>
  <c r="Q667" i="5"/>
  <c r="Q679" i="5"/>
  <c r="Q691" i="5"/>
  <c r="Q703" i="5"/>
  <c r="Q715" i="5"/>
  <c r="Q727" i="5"/>
  <c r="Q739" i="5"/>
  <c r="Q751" i="5"/>
  <c r="Q763" i="5"/>
  <c r="Q775" i="5"/>
  <c r="Q787" i="5"/>
  <c r="Q799" i="5"/>
  <c r="Q811" i="5"/>
  <c r="Q823" i="5"/>
  <c r="Q835" i="5"/>
  <c r="Q847" i="5"/>
  <c r="Q859" i="5"/>
  <c r="Q871" i="5"/>
  <c r="Q883" i="5"/>
  <c r="Q895" i="5"/>
  <c r="Q907" i="5"/>
  <c r="Q919" i="5"/>
  <c r="Q931" i="5"/>
  <c r="Q943" i="5"/>
  <c r="Q955" i="5"/>
  <c r="Q967" i="5"/>
  <c r="Q979" i="5"/>
  <c r="Q991" i="5"/>
  <c r="Q1003" i="5"/>
  <c r="Q1015" i="5"/>
  <c r="Q8" i="5"/>
  <c r="Q20" i="5"/>
  <c r="Q32" i="5"/>
  <c r="Q44" i="5"/>
  <c r="Q56" i="5"/>
  <c r="Q68" i="5"/>
  <c r="Q80" i="5"/>
  <c r="Q92" i="5"/>
  <c r="Q104" i="5"/>
  <c r="Q116" i="5"/>
  <c r="Q128" i="5"/>
  <c r="Q140" i="5"/>
  <c r="Q152" i="5"/>
  <c r="Q164" i="5"/>
  <c r="Q176" i="5"/>
  <c r="Q188" i="5"/>
  <c r="Q200" i="5"/>
  <c r="Q212" i="5"/>
  <c r="Q224" i="5"/>
  <c r="Q236" i="5"/>
  <c r="Q248" i="5"/>
  <c r="Q260" i="5"/>
  <c r="Q272" i="5"/>
  <c r="Q284" i="5"/>
  <c r="Q296" i="5"/>
  <c r="Q308" i="5"/>
  <c r="Q320" i="5"/>
  <c r="Q332" i="5"/>
  <c r="Q344" i="5"/>
  <c r="Q356" i="5"/>
  <c r="Q368" i="5"/>
  <c r="Q380" i="5"/>
  <c r="Q392" i="5"/>
  <c r="Q404" i="5"/>
  <c r="Q416" i="5"/>
  <c r="Q428" i="5"/>
  <c r="Q440" i="5"/>
  <c r="Q452" i="5"/>
  <c r="Q464" i="5"/>
  <c r="Q476" i="5"/>
  <c r="Q488" i="5"/>
  <c r="Q500" i="5"/>
  <c r="Q512" i="5"/>
  <c r="Q524" i="5"/>
  <c r="Q536" i="5"/>
  <c r="Q548" i="5"/>
  <c r="Q560" i="5"/>
  <c r="Q572" i="5"/>
  <c r="Q584" i="5"/>
  <c r="Q596" i="5"/>
  <c r="Q608" i="5"/>
  <c r="Q620" i="5"/>
  <c r="Q632" i="5"/>
  <c r="Q644" i="5"/>
  <c r="Q656" i="5"/>
  <c r="Q668" i="5"/>
  <c r="Q680" i="5"/>
  <c r="Q692" i="5"/>
  <c r="Q704" i="5"/>
  <c r="Q716" i="5"/>
  <c r="Q728" i="5"/>
  <c r="Q740" i="5"/>
  <c r="Q752" i="5"/>
  <c r="Q764" i="5"/>
  <c r="Q776" i="5"/>
  <c r="Q788" i="5"/>
  <c r="Q800" i="5"/>
  <c r="Q812" i="5"/>
  <c r="Q824" i="5"/>
  <c r="Q836" i="5"/>
  <c r="Q848" i="5"/>
  <c r="Q860" i="5"/>
  <c r="Q872" i="5"/>
  <c r="Q884" i="5"/>
  <c r="Q896" i="5"/>
  <c r="Q908" i="5"/>
  <c r="Q920" i="5"/>
  <c r="Q932" i="5"/>
  <c r="Q944" i="5"/>
  <c r="Q956" i="5"/>
  <c r="Q968" i="5"/>
  <c r="Q980" i="5"/>
  <c r="Q992" i="5"/>
  <c r="Q1004" i="5"/>
  <c r="Q1016" i="5"/>
  <c r="Q9" i="5"/>
  <c r="Q21" i="5"/>
  <c r="Q33" i="5"/>
  <c r="Q45" i="5"/>
  <c r="Q57" i="5"/>
  <c r="Q69" i="5"/>
  <c r="Q81" i="5"/>
  <c r="Q93" i="5"/>
  <c r="Q105" i="5"/>
  <c r="Q117" i="5"/>
  <c r="Q129" i="5"/>
  <c r="Q141" i="5"/>
  <c r="Q153" i="5"/>
  <c r="Q165" i="5"/>
  <c r="Q177" i="5"/>
  <c r="Q189" i="5"/>
  <c r="Q201" i="5"/>
  <c r="Q213" i="5"/>
  <c r="Q225" i="5"/>
  <c r="Q237" i="5"/>
  <c r="Q249" i="5"/>
  <c r="Q261" i="5"/>
  <c r="Q273" i="5"/>
  <c r="Q285" i="5"/>
  <c r="Q297" i="5"/>
  <c r="Q309" i="5"/>
  <c r="Q321" i="5"/>
  <c r="Q333" i="5"/>
  <c r="Q345" i="5"/>
  <c r="Q357" i="5"/>
  <c r="Q369" i="5"/>
  <c r="Q381" i="5"/>
  <c r="Q393" i="5"/>
  <c r="Q405" i="5"/>
  <c r="Q417" i="5"/>
  <c r="Q429" i="5"/>
  <c r="Q441" i="5"/>
  <c r="Q453" i="5"/>
  <c r="Q465" i="5"/>
  <c r="Q477" i="5"/>
  <c r="Q489" i="5"/>
  <c r="Q501" i="5"/>
  <c r="Q513" i="5"/>
  <c r="Q525" i="5"/>
  <c r="Q537" i="5"/>
  <c r="Q549" i="5"/>
  <c r="Q561" i="5"/>
  <c r="Q573" i="5"/>
  <c r="Q585" i="5"/>
  <c r="Q597" i="5"/>
  <c r="Q609" i="5"/>
  <c r="Q621" i="5"/>
  <c r="Q633" i="5"/>
  <c r="Q645" i="5"/>
  <c r="Q657" i="5"/>
  <c r="Q669" i="5"/>
  <c r="Q681" i="5"/>
  <c r="Q693" i="5"/>
  <c r="Q705" i="5"/>
  <c r="Q717" i="5"/>
  <c r="Q729" i="5"/>
  <c r="Q741" i="5"/>
  <c r="Q753" i="5"/>
  <c r="Q765" i="5"/>
  <c r="Q777" i="5"/>
  <c r="Q789" i="5"/>
  <c r="Q801" i="5"/>
  <c r="Q813" i="5"/>
  <c r="Q825" i="5"/>
  <c r="Q837" i="5"/>
  <c r="Q849" i="5"/>
  <c r="Q861" i="5"/>
  <c r="Q873" i="5"/>
  <c r="Q885" i="5"/>
  <c r="Q897" i="5"/>
  <c r="Q909" i="5"/>
  <c r="Q921" i="5"/>
  <c r="Q933" i="5"/>
  <c r="Q945" i="5"/>
  <c r="Q957" i="5"/>
  <c r="Q969" i="5"/>
  <c r="Q981" i="5"/>
  <c r="Q993" i="5"/>
  <c r="Q1005" i="5"/>
  <c r="Q1017" i="5"/>
  <c r="Q10" i="5"/>
  <c r="Q22" i="5"/>
  <c r="Q34" i="5"/>
  <c r="Q46" i="5"/>
  <c r="Q58" i="5"/>
  <c r="Q70" i="5"/>
  <c r="Q82" i="5"/>
  <c r="Q94" i="5"/>
  <c r="Q106" i="5"/>
  <c r="Q118" i="5"/>
  <c r="Q130" i="5"/>
  <c r="Q142" i="5"/>
  <c r="Q154" i="5"/>
  <c r="Q166" i="5"/>
  <c r="Q178" i="5"/>
  <c r="Q190" i="5"/>
  <c r="Q202" i="5"/>
  <c r="Q214" i="5"/>
  <c r="Q226" i="5"/>
  <c r="Q238" i="5"/>
  <c r="Q250" i="5"/>
  <c r="Q262" i="5"/>
  <c r="Q274" i="5"/>
  <c r="Q286" i="5"/>
  <c r="Q298" i="5"/>
  <c r="Q310" i="5"/>
  <c r="Q322" i="5"/>
  <c r="Q334" i="5"/>
  <c r="Q346" i="5"/>
  <c r="Q358" i="5"/>
  <c r="Q370" i="5"/>
  <c r="Q382" i="5"/>
  <c r="Q394" i="5"/>
  <c r="Q406" i="5"/>
  <c r="Q418" i="5"/>
  <c r="Q430" i="5"/>
  <c r="Q442" i="5"/>
  <c r="Q454" i="5"/>
  <c r="Q466" i="5"/>
  <c r="Q478" i="5"/>
  <c r="Q490" i="5"/>
  <c r="Q502" i="5"/>
  <c r="Q514" i="5"/>
  <c r="Q526" i="5"/>
  <c r="Q538" i="5"/>
  <c r="Q550" i="5"/>
  <c r="Q562" i="5"/>
  <c r="Q574" i="5"/>
  <c r="Q586" i="5"/>
  <c r="Q598" i="5"/>
  <c r="Q610" i="5"/>
  <c r="Q622" i="5"/>
  <c r="Q634" i="5"/>
  <c r="Q646" i="5"/>
  <c r="Q658" i="5"/>
  <c r="Q670" i="5"/>
  <c r="Q682" i="5"/>
  <c r="Q694" i="5"/>
  <c r="Q706" i="5"/>
  <c r="Q718" i="5"/>
  <c r="Q730" i="5"/>
  <c r="Q742" i="5"/>
  <c r="Q754" i="5"/>
  <c r="Q766" i="5"/>
  <c r="Q778" i="5"/>
  <c r="Q790" i="5"/>
  <c r="Q802" i="5"/>
  <c r="Q814" i="5"/>
  <c r="Q826" i="5"/>
  <c r="Q838" i="5"/>
  <c r="Q850" i="5"/>
  <c r="Q862" i="5"/>
  <c r="Q874" i="5"/>
  <c r="Q886" i="5"/>
  <c r="Q898" i="5"/>
  <c r="Q910" i="5"/>
  <c r="Q922" i="5"/>
  <c r="Q934" i="5"/>
  <c r="Q946" i="5"/>
  <c r="Q958" i="5"/>
  <c r="Q970" i="5"/>
  <c r="Q982" i="5"/>
  <c r="Q994" i="5"/>
  <c r="Q1006" i="5"/>
  <c r="Q1018" i="5"/>
  <c r="Q11" i="5"/>
  <c r="Q23" i="5"/>
  <c r="Q35" i="5"/>
  <c r="Q47" i="5"/>
  <c r="Q59" i="5"/>
  <c r="Q71" i="5"/>
  <c r="Q83" i="5"/>
  <c r="Q95" i="5"/>
  <c r="Q107" i="5"/>
  <c r="Q119" i="5"/>
  <c r="Q131" i="5"/>
  <c r="Q143" i="5"/>
  <c r="Q155" i="5"/>
  <c r="Q167" i="5"/>
  <c r="Q179" i="5"/>
  <c r="Q191" i="5"/>
  <c r="Q203" i="5"/>
  <c r="Q215" i="5"/>
  <c r="Q227" i="5"/>
  <c r="Q239" i="5"/>
  <c r="Q251" i="5"/>
  <c r="Q263" i="5"/>
  <c r="Q275" i="5"/>
  <c r="Q287" i="5"/>
  <c r="Q299" i="5"/>
  <c r="Q311" i="5"/>
  <c r="Q323" i="5"/>
  <c r="Q335" i="5"/>
  <c r="Q347" i="5"/>
  <c r="Q359" i="5"/>
  <c r="Q371" i="5"/>
  <c r="Q383" i="5"/>
  <c r="Q395" i="5"/>
  <c r="Q407" i="5"/>
  <c r="Q419" i="5"/>
  <c r="Q431" i="5"/>
  <c r="Q443" i="5"/>
  <c r="Q455" i="5"/>
  <c r="Q467" i="5"/>
  <c r="Q479" i="5"/>
  <c r="Q491" i="5"/>
  <c r="Q503" i="5"/>
  <c r="Q515" i="5"/>
  <c r="Q527" i="5"/>
  <c r="Q539" i="5"/>
  <c r="Q551" i="5"/>
  <c r="Q563" i="5"/>
  <c r="Q575" i="5"/>
  <c r="Q587" i="5"/>
  <c r="Q599" i="5"/>
  <c r="Q611" i="5"/>
  <c r="Q623" i="5"/>
  <c r="Q635" i="5"/>
  <c r="Q647" i="5"/>
  <c r="Q659" i="5"/>
  <c r="Q671" i="5"/>
  <c r="Q683" i="5"/>
  <c r="Q695" i="5"/>
  <c r="Q707" i="5"/>
  <c r="Q719" i="5"/>
  <c r="Q731" i="5"/>
  <c r="Q743" i="5"/>
  <c r="Q755" i="5"/>
  <c r="Q767" i="5"/>
  <c r="Q779" i="5"/>
  <c r="Q791" i="5"/>
  <c r="Q803" i="5"/>
  <c r="Q815" i="5"/>
  <c r="Q827" i="5"/>
  <c r="Q839" i="5"/>
  <c r="Q851" i="5"/>
  <c r="Q863" i="5"/>
  <c r="Q12" i="5"/>
  <c r="Q24" i="5"/>
  <c r="Q36" i="5"/>
  <c r="Q48" i="5"/>
  <c r="Q60" i="5"/>
  <c r="Q72" i="5"/>
  <c r="Q84" i="5"/>
  <c r="Q96" i="5"/>
  <c r="Q108" i="5"/>
  <c r="Q120" i="5"/>
  <c r="Q132" i="5"/>
  <c r="Q144" i="5"/>
  <c r="Q156" i="5"/>
  <c r="Q168" i="5"/>
  <c r="Q180" i="5"/>
  <c r="Q192" i="5"/>
  <c r="Q204" i="5"/>
  <c r="Q216" i="5"/>
  <c r="Q228" i="5"/>
  <c r="Q240" i="5"/>
  <c r="Q252" i="5"/>
  <c r="Q264" i="5"/>
  <c r="Q276" i="5"/>
  <c r="Q288" i="5"/>
  <c r="Q300" i="5"/>
  <c r="Q312" i="5"/>
  <c r="Q324" i="5"/>
  <c r="Q336" i="5"/>
  <c r="Q348" i="5"/>
  <c r="Q360" i="5"/>
  <c r="Q372" i="5"/>
  <c r="Q384" i="5"/>
  <c r="Q396" i="5"/>
  <c r="Q408" i="5"/>
  <c r="Q420" i="5"/>
  <c r="Q432" i="5"/>
  <c r="Q444" i="5"/>
  <c r="Q456" i="5"/>
  <c r="Q468" i="5"/>
  <c r="Q480" i="5"/>
  <c r="Q492" i="5"/>
  <c r="Q504" i="5"/>
  <c r="Q516" i="5"/>
  <c r="Q528" i="5"/>
  <c r="Q540" i="5"/>
  <c r="Q552" i="5"/>
  <c r="Q564" i="5"/>
  <c r="Q576" i="5"/>
  <c r="Q588" i="5"/>
  <c r="Q600" i="5"/>
  <c r="Q612" i="5"/>
  <c r="Q624" i="5"/>
  <c r="Q636" i="5"/>
  <c r="Q648" i="5"/>
  <c r="Q660" i="5"/>
  <c r="Q672" i="5"/>
  <c r="Q684" i="5"/>
  <c r="Q696" i="5"/>
  <c r="Q708" i="5"/>
  <c r="Q720" i="5"/>
  <c r="Q732" i="5"/>
  <c r="Q744" i="5"/>
  <c r="Q756" i="5"/>
  <c r="Q768" i="5"/>
  <c r="Q780" i="5"/>
  <c r="Q792" i="5"/>
  <c r="Q804" i="5"/>
  <c r="Q816" i="5"/>
  <c r="Q828" i="5"/>
  <c r="Q840" i="5"/>
  <c r="Q14" i="5"/>
  <c r="Q26" i="5"/>
  <c r="Q38" i="5"/>
  <c r="Q50" i="5"/>
  <c r="Q62" i="5"/>
  <c r="Q74" i="5"/>
  <c r="Q86" i="5"/>
  <c r="Q98" i="5"/>
  <c r="Q110" i="5"/>
  <c r="Q122" i="5"/>
  <c r="Q134" i="5"/>
  <c r="Q146" i="5"/>
  <c r="Q158" i="5"/>
  <c r="Q170" i="5"/>
  <c r="Q182" i="5"/>
  <c r="Q194" i="5"/>
  <c r="Q206" i="5"/>
  <c r="Q218" i="5"/>
  <c r="Q230" i="5"/>
  <c r="Q242" i="5"/>
  <c r="Q254" i="5"/>
  <c r="Q266" i="5"/>
  <c r="Q278" i="5"/>
  <c r="Q290" i="5"/>
  <c r="Q302" i="5"/>
  <c r="Q314" i="5"/>
  <c r="Q326" i="5"/>
  <c r="Q338" i="5"/>
  <c r="Q350" i="5"/>
  <c r="Q362" i="5"/>
  <c r="Q374" i="5"/>
  <c r="Q386" i="5"/>
  <c r="Q398" i="5"/>
  <c r="Q410" i="5"/>
  <c r="Q422" i="5"/>
  <c r="Q434" i="5"/>
  <c r="Q446" i="5"/>
  <c r="Q458" i="5"/>
  <c r="Q470" i="5"/>
  <c r="Q482" i="5"/>
  <c r="Q494" i="5"/>
  <c r="Q506" i="5"/>
  <c r="Q518" i="5"/>
  <c r="Q530" i="5"/>
  <c r="Q542" i="5"/>
  <c r="Q554" i="5"/>
  <c r="Q566" i="5"/>
  <c r="Q578" i="5"/>
  <c r="Q590" i="5"/>
  <c r="Q602" i="5"/>
  <c r="Q614" i="5"/>
  <c r="Q626" i="5"/>
  <c r="Q638" i="5"/>
  <c r="Q650" i="5"/>
  <c r="Q662" i="5"/>
  <c r="Q674" i="5"/>
  <c r="Q686" i="5"/>
  <c r="Q698" i="5"/>
  <c r="Q710" i="5"/>
  <c r="Q722" i="5"/>
  <c r="Q734" i="5"/>
  <c r="Q746" i="5"/>
  <c r="Q758" i="5"/>
  <c r="Q770" i="5"/>
  <c r="Q782" i="5"/>
  <c r="Q794" i="5"/>
  <c r="Q806" i="5"/>
  <c r="Q818" i="5"/>
  <c r="Q830" i="5"/>
  <c r="Q842" i="5"/>
  <c r="Q854" i="5"/>
  <c r="Q866" i="5"/>
  <c r="Q13" i="5"/>
  <c r="Q157" i="5"/>
  <c r="Q301" i="5"/>
  <c r="Q445" i="5"/>
  <c r="Q589" i="5"/>
  <c r="Q733" i="5"/>
  <c r="Q864" i="5"/>
  <c r="Q893" i="5"/>
  <c r="Q924" i="5"/>
  <c r="Q950" i="5"/>
  <c r="Q983" i="5"/>
  <c r="Q1009" i="5"/>
  <c r="Q1028" i="5"/>
  <c r="Q1040" i="5"/>
  <c r="Q1052" i="5"/>
  <c r="Q1064" i="5"/>
  <c r="Q1076" i="5"/>
  <c r="Q1088" i="5"/>
  <c r="Q1100" i="5"/>
  <c r="Q1112" i="5"/>
  <c r="Q1124" i="5"/>
  <c r="Q1136" i="5"/>
  <c r="Q1148" i="5"/>
  <c r="Q1160" i="5"/>
  <c r="Q1172" i="5"/>
  <c r="Q1184" i="5"/>
  <c r="Q1196" i="5"/>
  <c r="Q1208" i="5"/>
  <c r="Q1220" i="5"/>
  <c r="Q1232" i="5"/>
  <c r="Q1244" i="5"/>
  <c r="Q1256" i="5"/>
  <c r="Q1268" i="5"/>
  <c r="Q1280" i="5"/>
  <c r="Q1292" i="5"/>
  <c r="Q1304" i="5"/>
  <c r="Q1316" i="5"/>
  <c r="Q1328" i="5"/>
  <c r="Q1340" i="5"/>
  <c r="Q1352" i="5"/>
  <c r="Q1364" i="5"/>
  <c r="Q1376" i="5"/>
  <c r="Q1388" i="5"/>
  <c r="Q1400" i="5"/>
  <c r="Q1412" i="5"/>
  <c r="Q1424" i="5"/>
  <c r="Q1436" i="5"/>
  <c r="Q1448" i="5"/>
  <c r="Q1460" i="5"/>
  <c r="Q1472" i="5"/>
  <c r="Q1484" i="5"/>
  <c r="Q1496" i="5"/>
  <c r="Q1508" i="5"/>
  <c r="Q1520" i="5"/>
  <c r="Q1532" i="5"/>
  <c r="Q1544" i="5"/>
  <c r="Q1556" i="5"/>
  <c r="Q1568" i="5"/>
  <c r="Q1580" i="5"/>
  <c r="Q1592" i="5"/>
  <c r="Q1604" i="5"/>
  <c r="Q1616" i="5"/>
  <c r="Q1628" i="5"/>
  <c r="Q1640" i="5"/>
  <c r="Q1652" i="5"/>
  <c r="Q1664" i="5"/>
  <c r="Q1676" i="5"/>
  <c r="Q1688" i="5"/>
  <c r="Q1700" i="5"/>
  <c r="Q1712" i="5"/>
  <c r="Q1724" i="5"/>
  <c r="Q1736" i="5"/>
  <c r="Q1748" i="5"/>
  <c r="Q1760" i="5"/>
  <c r="Q1772" i="5"/>
  <c r="Q1784" i="5"/>
  <c r="Q1796" i="5"/>
  <c r="Q1808" i="5"/>
  <c r="Q1820" i="5"/>
  <c r="Q1832" i="5"/>
  <c r="Q1844" i="5"/>
  <c r="Q1856" i="5"/>
  <c r="Q1868" i="5"/>
  <c r="Q1880" i="5"/>
  <c r="Q1892" i="5"/>
  <c r="Q25" i="5"/>
  <c r="Q169" i="5"/>
  <c r="Q313" i="5"/>
  <c r="Q457" i="5"/>
  <c r="Q601" i="5"/>
  <c r="Q745" i="5"/>
  <c r="Q865" i="5"/>
  <c r="Q899" i="5"/>
  <c r="Q925" i="5"/>
  <c r="Q953" i="5"/>
  <c r="Q984" i="5"/>
  <c r="Q1010" i="5"/>
  <c r="Q1029" i="5"/>
  <c r="Q1041" i="5"/>
  <c r="Q1053" i="5"/>
  <c r="Q1065" i="5"/>
  <c r="Q1077" i="5"/>
  <c r="Q1089" i="5"/>
  <c r="Q1101" i="5"/>
  <c r="Q1113" i="5"/>
  <c r="Q1125" i="5"/>
  <c r="Q1137" i="5"/>
  <c r="Q1149" i="5"/>
  <c r="Q1161" i="5"/>
  <c r="Q1173" i="5"/>
  <c r="Q1185" i="5"/>
  <c r="Q1197" i="5"/>
  <c r="Q1209" i="5"/>
  <c r="Q1221" i="5"/>
  <c r="Q1233" i="5"/>
  <c r="Q1245" i="5"/>
  <c r="Q1257" i="5"/>
  <c r="Q1269" i="5"/>
  <c r="Q1281" i="5"/>
  <c r="Q1293" i="5"/>
  <c r="Q1305" i="5"/>
  <c r="Q1317" i="5"/>
  <c r="Q1329" i="5"/>
  <c r="Q1341" i="5"/>
  <c r="Q1353" i="5"/>
  <c r="Q1365" i="5"/>
  <c r="Q1377" i="5"/>
  <c r="Q1389" i="5"/>
  <c r="Q1401" i="5"/>
  <c r="Q1413" i="5"/>
  <c r="Q1425" i="5"/>
  <c r="Q1437" i="5"/>
  <c r="Q1449" i="5"/>
  <c r="Q1461" i="5"/>
  <c r="Q1473" i="5"/>
  <c r="Q1485" i="5"/>
  <c r="Q1497" i="5"/>
  <c r="Q1509" i="5"/>
  <c r="Q1521" i="5"/>
  <c r="Q1533" i="5"/>
  <c r="Q1545" i="5"/>
  <c r="Q1557" i="5"/>
  <c r="Q1569" i="5"/>
  <c r="Q1581" i="5"/>
  <c r="Q1593" i="5"/>
  <c r="Q1605" i="5"/>
  <c r="Q1617" i="5"/>
  <c r="Q1629" i="5"/>
  <c r="Q1641" i="5"/>
  <c r="Q1653" i="5"/>
  <c r="Q1665" i="5"/>
  <c r="Q1677" i="5"/>
  <c r="Q1689" i="5"/>
  <c r="Q1701" i="5"/>
  <c r="Q1713" i="5"/>
  <c r="Q1725" i="5"/>
  <c r="Q1737" i="5"/>
  <c r="Q1749" i="5"/>
  <c r="Q1761" i="5"/>
  <c r="Q1773" i="5"/>
  <c r="Q1785" i="5"/>
  <c r="Q1797" i="5"/>
  <c r="Q1809" i="5"/>
  <c r="Q1821" i="5"/>
  <c r="Q1833" i="5"/>
  <c r="Q1845" i="5"/>
  <c r="Q1857" i="5"/>
  <c r="Q1869" i="5"/>
  <c r="Q1881" i="5"/>
  <c r="Q1893" i="5"/>
  <c r="Q1905" i="5"/>
  <c r="Q37" i="5"/>
  <c r="Q181" i="5"/>
  <c r="Q325" i="5"/>
  <c r="Q469" i="5"/>
  <c r="Q613" i="5"/>
  <c r="Q757" i="5"/>
  <c r="Q869" i="5"/>
  <c r="Q900" i="5"/>
  <c r="Q926" i="5"/>
  <c r="Q959" i="5"/>
  <c r="Q985" i="5"/>
  <c r="Q1013" i="5"/>
  <c r="Q1030" i="5"/>
  <c r="Q1042" i="5"/>
  <c r="Q1054" i="5"/>
  <c r="Q1066" i="5"/>
  <c r="Q1078" i="5"/>
  <c r="Q1090" i="5"/>
  <c r="Q1102" i="5"/>
  <c r="Q1114" i="5"/>
  <c r="Q1126" i="5"/>
  <c r="Q1138" i="5"/>
  <c r="Q1150" i="5"/>
  <c r="Q1162" i="5"/>
  <c r="Q1174" i="5"/>
  <c r="Q1186" i="5"/>
  <c r="Q1198" i="5"/>
  <c r="Q1210" i="5"/>
  <c r="Q1222" i="5"/>
  <c r="Q1234" i="5"/>
  <c r="Q1246" i="5"/>
  <c r="Q1258" i="5"/>
  <c r="Q1270" i="5"/>
  <c r="Q1282" i="5"/>
  <c r="Q1294" i="5"/>
  <c r="Q1306" i="5"/>
  <c r="Q1318" i="5"/>
  <c r="Q1330" i="5"/>
  <c r="Q1342" i="5"/>
  <c r="Q1354" i="5"/>
  <c r="Q1366" i="5"/>
  <c r="Q1378" i="5"/>
  <c r="Q1390" i="5"/>
  <c r="Q1402" i="5"/>
  <c r="Q1414" i="5"/>
  <c r="Q1426" i="5"/>
  <c r="Q1438" i="5"/>
  <c r="Q1450" i="5"/>
  <c r="Q1462" i="5"/>
  <c r="Q1474" i="5"/>
  <c r="Q1486" i="5"/>
  <c r="Q1498" i="5"/>
  <c r="Q1510" i="5"/>
  <c r="Q1522" i="5"/>
  <c r="Q1534" i="5"/>
  <c r="Q1546" i="5"/>
  <c r="Q1558" i="5"/>
  <c r="Q1570" i="5"/>
  <c r="Q1582" i="5"/>
  <c r="Q1594" i="5"/>
  <c r="Q1606" i="5"/>
  <c r="Q1618" i="5"/>
  <c r="Q1630" i="5"/>
  <c r="Q1642" i="5"/>
  <c r="Q1654" i="5"/>
  <c r="Q1666" i="5"/>
  <c r="Q1678" i="5"/>
  <c r="Q1690" i="5"/>
  <c r="Q1702" i="5"/>
  <c r="Q1714" i="5"/>
  <c r="Q1726" i="5"/>
  <c r="Q1738" i="5"/>
  <c r="Q49" i="5"/>
  <c r="Q193" i="5"/>
  <c r="Q337" i="5"/>
  <c r="Q481" i="5"/>
  <c r="Q625" i="5"/>
  <c r="Q769" i="5"/>
  <c r="Q875" i="5"/>
  <c r="Q901" i="5"/>
  <c r="Q929" i="5"/>
  <c r="Q960" i="5"/>
  <c r="Q986" i="5"/>
  <c r="Q1019" i="5"/>
  <c r="Q1031" i="5"/>
  <c r="Q1043" i="5"/>
  <c r="Q1055" i="5"/>
  <c r="Q1067" i="5"/>
  <c r="Q1079" i="5"/>
  <c r="Q1091" i="5"/>
  <c r="Q1103" i="5"/>
  <c r="Q1115" i="5"/>
  <c r="Q1127" i="5"/>
  <c r="Q1139" i="5"/>
  <c r="Q1151" i="5"/>
  <c r="Q61" i="5"/>
  <c r="Q205" i="5"/>
  <c r="Q349" i="5"/>
  <c r="Q493" i="5"/>
  <c r="Q637" i="5"/>
  <c r="Q781" i="5"/>
  <c r="Q876" i="5"/>
  <c r="Q902" i="5"/>
  <c r="Q935" i="5"/>
  <c r="Q961" i="5"/>
  <c r="Q989" i="5"/>
  <c r="Q1020" i="5"/>
  <c r="Q1032" i="5"/>
  <c r="Q1044" i="5"/>
  <c r="Q1056" i="5"/>
  <c r="Q1068" i="5"/>
  <c r="Q1080" i="5"/>
  <c r="Q1092" i="5"/>
  <c r="Q1104" i="5"/>
  <c r="Q1116" i="5"/>
  <c r="Q1128" i="5"/>
  <c r="Q1140" i="5"/>
  <c r="Q1152" i="5"/>
  <c r="Q1164" i="5"/>
  <c r="Q1176" i="5"/>
  <c r="Q1188" i="5"/>
  <c r="Q1200" i="5"/>
  <c r="Q1212" i="5"/>
  <c r="Q1224" i="5"/>
  <c r="Q1236" i="5"/>
  <c r="Q1248" i="5"/>
  <c r="Q1260" i="5"/>
  <c r="Q1272" i="5"/>
  <c r="Q1284" i="5"/>
  <c r="Q1296" i="5"/>
  <c r="Q1308" i="5"/>
  <c r="Q1320" i="5"/>
  <c r="Q1332" i="5"/>
  <c r="Q1344" i="5"/>
  <c r="Q1356" i="5"/>
  <c r="Q1368" i="5"/>
  <c r="Q1380" i="5"/>
  <c r="Q1392" i="5"/>
  <c r="Q1404" i="5"/>
  <c r="Q1416" i="5"/>
  <c r="Q1428" i="5"/>
  <c r="Q1440" i="5"/>
  <c r="Q1452" i="5"/>
  <c r="Q1464" i="5"/>
  <c r="Q1476" i="5"/>
  <c r="Q1488" i="5"/>
  <c r="Q1500" i="5"/>
  <c r="Q1512" i="5"/>
  <c r="Q1524" i="5"/>
  <c r="Q1536" i="5"/>
  <c r="Q1548" i="5"/>
  <c r="Q1560" i="5"/>
  <c r="Q1572" i="5"/>
  <c r="Q1584" i="5"/>
  <c r="Q1596" i="5"/>
  <c r="Q1608" i="5"/>
  <c r="Q1620" i="5"/>
  <c r="Q1632" i="5"/>
  <c r="Q1644" i="5"/>
  <c r="Q1656" i="5"/>
  <c r="Q1668" i="5"/>
  <c r="Q1680" i="5"/>
  <c r="Q1692" i="5"/>
  <c r="Q1704" i="5"/>
  <c r="Q1716" i="5"/>
  <c r="Q1728" i="5"/>
  <c r="Q1740" i="5"/>
  <c r="Q1752" i="5"/>
  <c r="Q1764" i="5"/>
  <c r="Q1776" i="5"/>
  <c r="Q1788" i="5"/>
  <c r="Q1800" i="5"/>
  <c r="Q1812" i="5"/>
  <c r="Q1824" i="5"/>
  <c r="Q1836" i="5"/>
  <c r="Q1848" i="5"/>
  <c r="Q1860" i="5"/>
  <c r="Q1872" i="5"/>
  <c r="Q1884" i="5"/>
  <c r="Q1896" i="5"/>
  <c r="Q73" i="5"/>
  <c r="Q217" i="5"/>
  <c r="Q361" i="5"/>
  <c r="Q505" i="5"/>
  <c r="Q649" i="5"/>
  <c r="Q793" i="5"/>
  <c r="Q877" i="5"/>
  <c r="Q905" i="5"/>
  <c r="Q936" i="5"/>
  <c r="Q962" i="5"/>
  <c r="Q995" i="5"/>
  <c r="Q1021" i="5"/>
  <c r="Q1033" i="5"/>
  <c r="Q1045" i="5"/>
  <c r="Q1057" i="5"/>
  <c r="Q1069" i="5"/>
  <c r="Q1081" i="5"/>
  <c r="Q1093" i="5"/>
  <c r="Q1105" i="5"/>
  <c r="Q1117" i="5"/>
  <c r="Q1129" i="5"/>
  <c r="Q1141" i="5"/>
  <c r="Q1153" i="5"/>
  <c r="Q1165" i="5"/>
  <c r="Q1177" i="5"/>
  <c r="Q1189" i="5"/>
  <c r="Q1201" i="5"/>
  <c r="Q1213" i="5"/>
  <c r="Q1225" i="5"/>
  <c r="Q1237" i="5"/>
  <c r="Q1249" i="5"/>
  <c r="Q1261" i="5"/>
  <c r="Q1273" i="5"/>
  <c r="Q1285" i="5"/>
  <c r="Q1297" i="5"/>
  <c r="Q1309" i="5"/>
  <c r="Q1321" i="5"/>
  <c r="Q1333" i="5"/>
  <c r="Q1345" i="5"/>
  <c r="Q1357" i="5"/>
  <c r="Q1369" i="5"/>
  <c r="Q1381" i="5"/>
  <c r="Q1393" i="5"/>
  <c r="Q1405" i="5"/>
  <c r="Q1417" i="5"/>
  <c r="Q1429" i="5"/>
  <c r="Q1441" i="5"/>
  <c r="Q1453" i="5"/>
  <c r="Q1465" i="5"/>
  <c r="Q1477" i="5"/>
  <c r="Q1489" i="5"/>
  <c r="Q1501" i="5"/>
  <c r="Q1513" i="5"/>
  <c r="Q1525" i="5"/>
  <c r="Q1537" i="5"/>
  <c r="Q1549" i="5"/>
  <c r="Q1561" i="5"/>
  <c r="Q1573" i="5"/>
  <c r="Q1585" i="5"/>
  <c r="Q1597" i="5"/>
  <c r="Q1609" i="5"/>
  <c r="Q1621" i="5"/>
  <c r="Q1633" i="5"/>
  <c r="Q1645" i="5"/>
  <c r="Q1657" i="5"/>
  <c r="Q1669" i="5"/>
  <c r="Q1681" i="5"/>
  <c r="Q1693" i="5"/>
  <c r="Q1705" i="5"/>
  <c r="Q1717" i="5"/>
  <c r="Q1729" i="5"/>
  <c r="Q1741" i="5"/>
  <c r="Q1753" i="5"/>
  <c r="Q1765" i="5"/>
  <c r="Q1777" i="5"/>
  <c r="Q1789" i="5"/>
  <c r="Q1801" i="5"/>
  <c r="Q1813" i="5"/>
  <c r="Q1825" i="5"/>
  <c r="Q1837" i="5"/>
  <c r="Q85" i="5"/>
  <c r="Q229" i="5"/>
  <c r="Q373" i="5"/>
  <c r="Q517" i="5"/>
  <c r="Q661" i="5"/>
  <c r="Q805" i="5"/>
  <c r="Q878" i="5"/>
  <c r="Q911" i="5"/>
  <c r="Q937" i="5"/>
  <c r="Q965" i="5"/>
  <c r="Q996" i="5"/>
  <c r="Q1022" i="5"/>
  <c r="Q1034" i="5"/>
  <c r="Q1046" i="5"/>
  <c r="Q1058" i="5"/>
  <c r="Q1070" i="5"/>
  <c r="Q1082" i="5"/>
  <c r="Q1094" i="5"/>
  <c r="Q1106" i="5"/>
  <c r="Q1118" i="5"/>
  <c r="Q1130" i="5"/>
  <c r="Q1142" i="5"/>
  <c r="Q1154" i="5"/>
  <c r="Q1166" i="5"/>
  <c r="Q1178" i="5"/>
  <c r="Q1190" i="5"/>
  <c r="Q1202" i="5"/>
  <c r="Q1214" i="5"/>
  <c r="Q1226" i="5"/>
  <c r="Q1238" i="5"/>
  <c r="Q1250" i="5"/>
  <c r="Q1262" i="5"/>
  <c r="Q1274" i="5"/>
  <c r="Q1286" i="5"/>
  <c r="Q1298" i="5"/>
  <c r="Q1310" i="5"/>
  <c r="Q1322" i="5"/>
  <c r="Q1334" i="5"/>
  <c r="Q1346" i="5"/>
  <c r="Q1358" i="5"/>
  <c r="Q1370" i="5"/>
  <c r="Q1382" i="5"/>
  <c r="Q1394" i="5"/>
  <c r="Q1406" i="5"/>
  <c r="Q1418" i="5"/>
  <c r="Q1430" i="5"/>
  <c r="Q1442" i="5"/>
  <c r="Q1454" i="5"/>
  <c r="Q1466" i="5"/>
  <c r="Q1478" i="5"/>
  <c r="Q1490" i="5"/>
  <c r="Q1502" i="5"/>
  <c r="Q1514" i="5"/>
  <c r="Q1526" i="5"/>
  <c r="Q1538" i="5"/>
  <c r="Q1550" i="5"/>
  <c r="Q1562" i="5"/>
  <c r="Q1574" i="5"/>
  <c r="Q1586" i="5"/>
  <c r="Q1598" i="5"/>
  <c r="Q1610" i="5"/>
  <c r="Q1622" i="5"/>
  <c r="Q1634" i="5"/>
  <c r="Q1646" i="5"/>
  <c r="Q1658" i="5"/>
  <c r="Q1670" i="5"/>
  <c r="Q1682" i="5"/>
  <c r="Q1694" i="5"/>
  <c r="Q1706" i="5"/>
  <c r="Q1718" i="5"/>
  <c r="Q1730" i="5"/>
  <c r="Q1742" i="5"/>
  <c r="Q1754" i="5"/>
  <c r="Q1766" i="5"/>
  <c r="Q1778" i="5"/>
  <c r="Q1790" i="5"/>
  <c r="Q1802" i="5"/>
  <c r="Q1814" i="5"/>
  <c r="Q1826" i="5"/>
  <c r="Q1838" i="5"/>
  <c r="Q1850" i="5"/>
  <c r="Q1862" i="5"/>
  <c r="Q1874" i="5"/>
  <c r="Q1886" i="5"/>
  <c r="Q97" i="5"/>
  <c r="Q241" i="5"/>
  <c r="Q385" i="5"/>
  <c r="Q529" i="5"/>
  <c r="Q673" i="5"/>
  <c r="Q817" i="5"/>
  <c r="Q881" i="5"/>
  <c r="Q912" i="5"/>
  <c r="Q938" i="5"/>
  <c r="Q971" i="5"/>
  <c r="Q997" i="5"/>
  <c r="Q1023" i="5"/>
  <c r="Q1035" i="5"/>
  <c r="Q1047" i="5"/>
  <c r="Q1059" i="5"/>
  <c r="Q1071" i="5"/>
  <c r="Q1083" i="5"/>
  <c r="Q1095" i="5"/>
  <c r="Q1107" i="5"/>
  <c r="Q1119" i="5"/>
  <c r="Q1131" i="5"/>
  <c r="Q1143" i="5"/>
  <c r="Q1155" i="5"/>
  <c r="Q1167" i="5"/>
  <c r="Q1179" i="5"/>
  <c r="Q1191" i="5"/>
  <c r="Q1203" i="5"/>
  <c r="Q1215" i="5"/>
  <c r="Q1227" i="5"/>
  <c r="Q1239" i="5"/>
  <c r="Q1251" i="5"/>
  <c r="Q1263" i="5"/>
  <c r="Q1275" i="5"/>
  <c r="Q1287" i="5"/>
  <c r="Q1299" i="5"/>
  <c r="Q1311" i="5"/>
  <c r="Q1323" i="5"/>
  <c r="Q1335" i="5"/>
  <c r="Q1347" i="5"/>
  <c r="Q1359" i="5"/>
  <c r="Q1371" i="5"/>
  <c r="Q1383" i="5"/>
  <c r="Q1395" i="5"/>
  <c r="Q1407" i="5"/>
  <c r="Q1419" i="5"/>
  <c r="Q1431" i="5"/>
  <c r="Q1443" i="5"/>
  <c r="Q1455" i="5"/>
  <c r="Q1467" i="5"/>
  <c r="Q1479" i="5"/>
  <c r="Q1491" i="5"/>
  <c r="Q1503" i="5"/>
  <c r="Q1515" i="5"/>
  <c r="Q1527" i="5"/>
  <c r="Q1539" i="5"/>
  <c r="Q1551" i="5"/>
  <c r="Q1563" i="5"/>
  <c r="Q1575" i="5"/>
  <c r="Q1587" i="5"/>
  <c r="Q1599" i="5"/>
  <c r="Q1611" i="5"/>
  <c r="Q1623" i="5"/>
  <c r="Q1635" i="5"/>
  <c r="Q1647" i="5"/>
  <c r="Q1659" i="5"/>
  <c r="Q1671" i="5"/>
  <c r="Q1683" i="5"/>
  <c r="Q1695" i="5"/>
  <c r="Q1707" i="5"/>
  <c r="Q1719" i="5"/>
  <c r="Q1731" i="5"/>
  <c r="Q1743" i="5"/>
  <c r="Q1755" i="5"/>
  <c r="Q1767" i="5"/>
  <c r="Q1779" i="5"/>
  <c r="Q1791" i="5"/>
  <c r="Q1803" i="5"/>
  <c r="Q1815" i="5"/>
  <c r="Q1827" i="5"/>
  <c r="Q1839" i="5"/>
  <c r="Q1851" i="5"/>
  <c r="Q1863" i="5"/>
  <c r="Q1875" i="5"/>
  <c r="Q1887" i="5"/>
  <c r="Q109" i="5"/>
  <c r="Q253" i="5"/>
  <c r="Q397" i="5"/>
  <c r="Q541" i="5"/>
  <c r="Q685" i="5"/>
  <c r="Q829" i="5"/>
  <c r="Q887" i="5"/>
  <c r="Q913" i="5"/>
  <c r="Q941" i="5"/>
  <c r="Q972" i="5"/>
  <c r="Q998" i="5"/>
  <c r="Q1024" i="5"/>
  <c r="Q1036" i="5"/>
  <c r="Q1048" i="5"/>
  <c r="Q1060" i="5"/>
  <c r="Q1072" i="5"/>
  <c r="Q1084" i="5"/>
  <c r="Q1096" i="5"/>
  <c r="Q1108" i="5"/>
  <c r="Q1120" i="5"/>
  <c r="Q1132" i="5"/>
  <c r="Q1144" i="5"/>
  <c r="Q1156" i="5"/>
  <c r="Q1168" i="5"/>
  <c r="Q1180" i="5"/>
  <c r="Q1192" i="5"/>
  <c r="Q1204" i="5"/>
  <c r="Q1216" i="5"/>
  <c r="Q1228" i="5"/>
  <c r="Q1240" i="5"/>
  <c r="Q1252" i="5"/>
  <c r="Q1264" i="5"/>
  <c r="Q1276" i="5"/>
  <c r="Q1288" i="5"/>
  <c r="Q1300" i="5"/>
  <c r="Q1312" i="5"/>
  <c r="Q1324" i="5"/>
  <c r="Q1336" i="5"/>
  <c r="Q1348" i="5"/>
  <c r="Q1360" i="5"/>
  <c r="Q1372" i="5"/>
  <c r="Q1384" i="5"/>
  <c r="Q1396" i="5"/>
  <c r="Q1408" i="5"/>
  <c r="Q1420" i="5"/>
  <c r="Q1432" i="5"/>
  <c r="Q1444" i="5"/>
  <c r="Q1456" i="5"/>
  <c r="Q1468" i="5"/>
  <c r="Q1480" i="5"/>
  <c r="Q1492" i="5"/>
  <c r="Q1504" i="5"/>
  <c r="Q1516" i="5"/>
  <c r="Q1528" i="5"/>
  <c r="Q1540" i="5"/>
  <c r="Q1552" i="5"/>
  <c r="Q1564" i="5"/>
  <c r="Q1576" i="5"/>
  <c r="Q1588" i="5"/>
  <c r="Q1600" i="5"/>
  <c r="Q1612" i="5"/>
  <c r="Q1624" i="5"/>
  <c r="Q1636" i="5"/>
  <c r="Q1648" i="5"/>
  <c r="Q1660" i="5"/>
  <c r="Q1672" i="5"/>
  <c r="Q1684" i="5"/>
  <c r="Q1696" i="5"/>
  <c r="Q1708" i="5"/>
  <c r="Q1720" i="5"/>
  <c r="Q1732" i="5"/>
  <c r="Q1744" i="5"/>
  <c r="Q1756" i="5"/>
  <c r="Q121" i="5"/>
  <c r="Q265" i="5"/>
  <c r="Q409" i="5"/>
  <c r="Q553" i="5"/>
  <c r="Q697" i="5"/>
  <c r="Q841" i="5"/>
  <c r="Q888" i="5"/>
  <c r="Q914" i="5"/>
  <c r="Q947" i="5"/>
  <c r="Q973" i="5"/>
  <c r="Q1001" i="5"/>
  <c r="Q1025" i="5"/>
  <c r="Q1037" i="5"/>
  <c r="Q1049" i="5"/>
  <c r="Q1061" i="5"/>
  <c r="Q1073" i="5"/>
  <c r="Q1085" i="5"/>
  <c r="Q1097" i="5"/>
  <c r="Q1109" i="5"/>
  <c r="Q1121" i="5"/>
  <c r="Q1133" i="5"/>
  <c r="Q1145" i="5"/>
  <c r="Q1157" i="5"/>
  <c r="Q1169" i="5"/>
  <c r="Q1181" i="5"/>
  <c r="Q1193" i="5"/>
  <c r="Q1205" i="5"/>
  <c r="Q1217" i="5"/>
  <c r="Q1229" i="5"/>
  <c r="Q1241" i="5"/>
  <c r="Q1253" i="5"/>
  <c r="Q1265" i="5"/>
  <c r="Q1277" i="5"/>
  <c r="Q1289" i="5"/>
  <c r="Q1301" i="5"/>
  <c r="Q1313" i="5"/>
  <c r="Q1325" i="5"/>
  <c r="Q1337" i="5"/>
  <c r="Q1349" i="5"/>
  <c r="Q1361" i="5"/>
  <c r="Q1373" i="5"/>
  <c r="Q1385" i="5"/>
  <c r="Q1397" i="5"/>
  <c r="Q1409" i="5"/>
  <c r="Q1421" i="5"/>
  <c r="Q1433" i="5"/>
  <c r="Q1445" i="5"/>
  <c r="Q1457" i="5"/>
  <c r="Q1469" i="5"/>
  <c r="Q1481" i="5"/>
  <c r="Q1493" i="5"/>
  <c r="Q1505" i="5"/>
  <c r="Q1517" i="5"/>
  <c r="Q1529" i="5"/>
  <c r="Q1541" i="5"/>
  <c r="Q1553" i="5"/>
  <c r="Q1565" i="5"/>
  <c r="Q1577" i="5"/>
  <c r="Q1589" i="5"/>
  <c r="Q1601" i="5"/>
  <c r="Q1613" i="5"/>
  <c r="Q1625" i="5"/>
  <c r="Q1637" i="5"/>
  <c r="Q1649" i="5"/>
  <c r="Q1661" i="5"/>
  <c r="Q1673" i="5"/>
  <c r="Q1685" i="5"/>
  <c r="Q1697" i="5"/>
  <c r="Q1709" i="5"/>
  <c r="Q1721" i="5"/>
  <c r="Q1733" i="5"/>
  <c r="Q1745" i="5"/>
  <c r="Q1757" i="5"/>
  <c r="Q1769" i="5"/>
  <c r="Q1781" i="5"/>
  <c r="Q1793" i="5"/>
  <c r="Q1805" i="5"/>
  <c r="Q1817" i="5"/>
  <c r="Q145" i="5"/>
  <c r="Q289" i="5"/>
  <c r="Q433" i="5"/>
  <c r="Q577" i="5"/>
  <c r="Q721" i="5"/>
  <c r="Q853" i="5"/>
  <c r="Q890" i="5"/>
  <c r="Q923" i="5"/>
  <c r="Q949" i="5"/>
  <c r="Q977" i="5"/>
  <c r="Q1008" i="5"/>
  <c r="Q1027" i="5"/>
  <c r="Q1039" i="5"/>
  <c r="Q1051" i="5"/>
  <c r="Q1063" i="5"/>
  <c r="Q1075" i="5"/>
  <c r="Q1087" i="5"/>
  <c r="Q1099" i="5"/>
  <c r="Q1111" i="5"/>
  <c r="Q1123" i="5"/>
  <c r="Q1135" i="5"/>
  <c r="Q1147" i="5"/>
  <c r="Q1159" i="5"/>
  <c r="Q1171" i="5"/>
  <c r="Q1183" i="5"/>
  <c r="Q1195" i="5"/>
  <c r="Q1207" i="5"/>
  <c r="Q1219" i="5"/>
  <c r="Q1231" i="5"/>
  <c r="Q1243" i="5"/>
  <c r="Q1255" i="5"/>
  <c r="Q1267" i="5"/>
  <c r="Q1279" i="5"/>
  <c r="Q1291" i="5"/>
  <c r="Q1303" i="5"/>
  <c r="Q1315" i="5"/>
  <c r="Q1327" i="5"/>
  <c r="Q1339" i="5"/>
  <c r="Q1351" i="5"/>
  <c r="Q1363" i="5"/>
  <c r="Q1375" i="5"/>
  <c r="Q1387" i="5"/>
  <c r="Q1399" i="5"/>
  <c r="Q1411" i="5"/>
  <c r="Q1423" i="5"/>
  <c r="Q1435" i="5"/>
  <c r="Q1447" i="5"/>
  <c r="Q1459" i="5"/>
  <c r="Q1471" i="5"/>
  <c r="Q1483" i="5"/>
  <c r="Q1495" i="5"/>
  <c r="Q1507" i="5"/>
  <c r="Q1519" i="5"/>
  <c r="Q1531" i="5"/>
  <c r="Q1543" i="5"/>
  <c r="Q1555" i="5"/>
  <c r="Q1567" i="5"/>
  <c r="Q1579" i="5"/>
  <c r="Q1591" i="5"/>
  <c r="Q1603" i="5"/>
  <c r="Q1615" i="5"/>
  <c r="Q1627" i="5"/>
  <c r="Q1639" i="5"/>
  <c r="Q1651" i="5"/>
  <c r="Q1663" i="5"/>
  <c r="Q1675" i="5"/>
  <c r="Q1687" i="5"/>
  <c r="Q1699" i="5"/>
  <c r="Q1711" i="5"/>
  <c r="Q1723" i="5"/>
  <c r="Q1735" i="5"/>
  <c r="Q1747" i="5"/>
  <c r="Q1759" i="5"/>
  <c r="Q1771" i="5"/>
  <c r="Q1783" i="5"/>
  <c r="Q1795" i="5"/>
  <c r="Q1807" i="5"/>
  <c r="Q1819" i="5"/>
  <c r="Q1831" i="5"/>
  <c r="Q1843" i="5"/>
  <c r="Q1855" i="5"/>
  <c r="Q1867" i="5"/>
  <c r="Q1879" i="5"/>
  <c r="Q1891" i="5"/>
  <c r="Q1903" i="5"/>
  <c r="Q133" i="5"/>
  <c r="Q1038" i="5"/>
  <c r="Q1170" i="5"/>
  <c r="Q1242" i="5"/>
  <c r="Q1314" i="5"/>
  <c r="Q1386" i="5"/>
  <c r="Q1458" i="5"/>
  <c r="Q1530" i="5"/>
  <c r="Q1602" i="5"/>
  <c r="Q1674" i="5"/>
  <c r="Q1746" i="5"/>
  <c r="Q1786" i="5"/>
  <c r="Q1822" i="5"/>
  <c r="Q1849" i="5"/>
  <c r="Q1873" i="5"/>
  <c r="Q1897" i="5"/>
  <c r="Q1911" i="5"/>
  <c r="Q1923" i="5"/>
  <c r="Q1935" i="5"/>
  <c r="Q1947" i="5"/>
  <c r="Q1959" i="5"/>
  <c r="Q1971" i="5"/>
  <c r="Q1983" i="5"/>
  <c r="Q1995" i="5"/>
  <c r="Q2007" i="5"/>
  <c r="Q2019" i="5"/>
  <c r="Q2031" i="5"/>
  <c r="Q2043" i="5"/>
  <c r="Q2055" i="5"/>
  <c r="Q2067" i="5"/>
  <c r="Q2079" i="5"/>
  <c r="Q2091" i="5"/>
  <c r="Q2103" i="5"/>
  <c r="Q2115" i="5"/>
  <c r="Q2127" i="5"/>
  <c r="Q2139" i="5"/>
  <c r="Q2151" i="5"/>
  <c r="Q2163" i="5"/>
  <c r="Q2175" i="5"/>
  <c r="Q2187" i="5"/>
  <c r="Q2199" i="5"/>
  <c r="Q2211" i="5"/>
  <c r="Q2223" i="5"/>
  <c r="Q2235" i="5"/>
  <c r="Q2247" i="5"/>
  <c r="Q2259" i="5"/>
  <c r="Q2271" i="5"/>
  <c r="Q2283" i="5"/>
  <c r="Q2295" i="5"/>
  <c r="Q2307" i="5"/>
  <c r="Q2319" i="5"/>
  <c r="Q2331" i="5"/>
  <c r="Q2343" i="5"/>
  <c r="Q2355" i="5"/>
  <c r="Q2367" i="5"/>
  <c r="Q2379" i="5"/>
  <c r="Q2391" i="5"/>
  <c r="Q2403" i="5"/>
  <c r="Q2415" i="5"/>
  <c r="Q2427" i="5"/>
  <c r="Q2439" i="5"/>
  <c r="Q2451" i="5"/>
  <c r="Q2463" i="5"/>
  <c r="Q2475" i="5"/>
  <c r="Q2487" i="5"/>
  <c r="Q2499" i="5"/>
  <c r="Q2511" i="5"/>
  <c r="Q2523" i="5"/>
  <c r="Q2535" i="5"/>
  <c r="Q2547" i="5"/>
  <c r="Q2559" i="5"/>
  <c r="Q2571" i="5"/>
  <c r="Q2583" i="5"/>
  <c r="Q2595" i="5"/>
  <c r="Q2607" i="5"/>
  <c r="Q2619" i="5"/>
  <c r="Q2631" i="5"/>
  <c r="Q2643" i="5"/>
  <c r="Q2655" i="5"/>
  <c r="Q2667" i="5"/>
  <c r="Q2679" i="5"/>
  <c r="Q2691" i="5"/>
  <c r="Q2703" i="5"/>
  <c r="Q2715" i="5"/>
  <c r="Q2727" i="5"/>
  <c r="Q2739" i="5"/>
  <c r="Q277" i="5"/>
  <c r="Q1050" i="5"/>
  <c r="Q1175" i="5"/>
  <c r="Q1247" i="5"/>
  <c r="Q1319" i="5"/>
  <c r="Q1391" i="5"/>
  <c r="Q1463" i="5"/>
  <c r="Q1535" i="5"/>
  <c r="Q1607" i="5"/>
  <c r="Q1679" i="5"/>
  <c r="Q1750" i="5"/>
  <c r="Q1787" i="5"/>
  <c r="Q1823" i="5"/>
  <c r="Q1852" i="5"/>
  <c r="Q1876" i="5"/>
  <c r="Q1898" i="5"/>
  <c r="Q1912" i="5"/>
  <c r="Q1924" i="5"/>
  <c r="Q1936" i="5"/>
  <c r="Q1948" i="5"/>
  <c r="Q1960" i="5"/>
  <c r="Q1972" i="5"/>
  <c r="Q1984" i="5"/>
  <c r="Q1996" i="5"/>
  <c r="Q2008" i="5"/>
  <c r="Q2020" i="5"/>
  <c r="Q2032" i="5"/>
  <c r="Q2044" i="5"/>
  <c r="Q2056" i="5"/>
  <c r="Q2068" i="5"/>
  <c r="Q2080" i="5"/>
  <c r="Q2092" i="5"/>
  <c r="Q2104" i="5"/>
  <c r="Q2116" i="5"/>
  <c r="Q2128" i="5"/>
  <c r="Q2140" i="5"/>
  <c r="Q2152" i="5"/>
  <c r="Q2164" i="5"/>
  <c r="Q2176" i="5"/>
  <c r="Q2188" i="5"/>
  <c r="Q2200" i="5"/>
  <c r="Q2212" i="5"/>
  <c r="Q2224" i="5"/>
  <c r="Q2236" i="5"/>
  <c r="Q2248" i="5"/>
  <c r="Q2260" i="5"/>
  <c r="Q2272" i="5"/>
  <c r="Q2284" i="5"/>
  <c r="Q2296" i="5"/>
  <c r="Q2308" i="5"/>
  <c r="Q2320" i="5"/>
  <c r="Q2332" i="5"/>
  <c r="Q2344" i="5"/>
  <c r="Q2356" i="5"/>
  <c r="Q2368" i="5"/>
  <c r="Q2380" i="5"/>
  <c r="Q2392" i="5"/>
  <c r="Q2404" i="5"/>
  <c r="Q2416" i="5"/>
  <c r="Q2428" i="5"/>
  <c r="Q2440" i="5"/>
  <c r="Q2452" i="5"/>
  <c r="Q2464" i="5"/>
  <c r="Q2476" i="5"/>
  <c r="Q2488" i="5"/>
  <c r="Q2500" i="5"/>
  <c r="Q2512" i="5"/>
  <c r="Q2524" i="5"/>
  <c r="Q2536" i="5"/>
  <c r="Q2548" i="5"/>
  <c r="Q2560" i="5"/>
  <c r="Q2572" i="5"/>
  <c r="Q2584" i="5"/>
  <c r="Q2596" i="5"/>
  <c r="Q2608" i="5"/>
  <c r="Q2620" i="5"/>
  <c r="Q2632" i="5"/>
  <c r="Q2644" i="5"/>
  <c r="Q2656" i="5"/>
  <c r="Q2668" i="5"/>
  <c r="Q2680" i="5"/>
  <c r="Q2692" i="5"/>
  <c r="Q2704" i="5"/>
  <c r="Q2716" i="5"/>
  <c r="Q2728" i="5"/>
  <c r="Q421" i="5"/>
  <c r="Q1062" i="5"/>
  <c r="Q1182" i="5"/>
  <c r="Q1254" i="5"/>
  <c r="Q1326" i="5"/>
  <c r="Q1398" i="5"/>
  <c r="Q1470" i="5"/>
  <c r="Q1542" i="5"/>
  <c r="Q1614" i="5"/>
  <c r="Q1686" i="5"/>
  <c r="Q1751" i="5"/>
  <c r="Q1792" i="5"/>
  <c r="Q1828" i="5"/>
  <c r="Q1853" i="5"/>
  <c r="Q1877" i="5"/>
  <c r="Q1899" i="5"/>
  <c r="Q1913" i="5"/>
  <c r="Q1925" i="5"/>
  <c r="Q1937" i="5"/>
  <c r="Q1949" i="5"/>
  <c r="Q1961" i="5"/>
  <c r="Q1973" i="5"/>
  <c r="Q1985" i="5"/>
  <c r="Q1997" i="5"/>
  <c r="Q2009" i="5"/>
  <c r="Q2021" i="5"/>
  <c r="Q2033" i="5"/>
  <c r="Q2045" i="5"/>
  <c r="Q2057" i="5"/>
  <c r="Q2069" i="5"/>
  <c r="Q2081" i="5"/>
  <c r="Q2093" i="5"/>
  <c r="Q2105" i="5"/>
  <c r="Q2117" i="5"/>
  <c r="Q2129" i="5"/>
  <c r="Q2141" i="5"/>
  <c r="Q2153" i="5"/>
  <c r="Q2165" i="5"/>
  <c r="Q2177" i="5"/>
  <c r="Q2189" i="5"/>
  <c r="Q2201" i="5"/>
  <c r="Q2213" i="5"/>
  <c r="Q2225" i="5"/>
  <c r="Q2237" i="5"/>
  <c r="Q2249" i="5"/>
  <c r="Q2261" i="5"/>
  <c r="Q2273" i="5"/>
  <c r="Q565" i="5"/>
  <c r="Q1074" i="5"/>
  <c r="Q1187" i="5"/>
  <c r="Q1259" i="5"/>
  <c r="Q1331" i="5"/>
  <c r="Q1403" i="5"/>
  <c r="Q1475" i="5"/>
  <c r="Q1547" i="5"/>
  <c r="Q1619" i="5"/>
  <c r="Q1691" i="5"/>
  <c r="Q1758" i="5"/>
  <c r="Q1794" i="5"/>
  <c r="Q1829" i="5"/>
  <c r="Q1854" i="5"/>
  <c r="Q1878" i="5"/>
  <c r="Q1900" i="5"/>
  <c r="Q1914" i="5"/>
  <c r="Q1926" i="5"/>
  <c r="Q1938" i="5"/>
  <c r="Q1950" i="5"/>
  <c r="Q1962" i="5"/>
  <c r="Q1974" i="5"/>
  <c r="Q1986" i="5"/>
  <c r="Q1998" i="5"/>
  <c r="Q2010" i="5"/>
  <c r="Q2022" i="5"/>
  <c r="Q2034" i="5"/>
  <c r="Q2046" i="5"/>
  <c r="Q2058" i="5"/>
  <c r="Q2070" i="5"/>
  <c r="Q2082" i="5"/>
  <c r="Q2094" i="5"/>
  <c r="Q2106" i="5"/>
  <c r="Q2118" i="5"/>
  <c r="Q2130" i="5"/>
  <c r="Q2142" i="5"/>
  <c r="Q2154" i="5"/>
  <c r="Q2166" i="5"/>
  <c r="Q2178" i="5"/>
  <c r="Q2190" i="5"/>
  <c r="Q2202" i="5"/>
  <c r="Q2214" i="5"/>
  <c r="Q2226" i="5"/>
  <c r="Q2238" i="5"/>
  <c r="Q2250" i="5"/>
  <c r="Q2262" i="5"/>
  <c r="Q2274" i="5"/>
  <c r="Q709" i="5"/>
  <c r="Q1086" i="5"/>
  <c r="Q1194" i="5"/>
  <c r="Q1266" i="5"/>
  <c r="Q1338" i="5"/>
  <c r="Q1410" i="5"/>
  <c r="Q1482" i="5"/>
  <c r="Q1554" i="5"/>
  <c r="Q1626" i="5"/>
  <c r="Q1698" i="5"/>
  <c r="Q1762" i="5"/>
  <c r="Q1798" i="5"/>
  <c r="Q1830" i="5"/>
  <c r="Q1858" i="5"/>
  <c r="Q1882" i="5"/>
  <c r="Q1901" i="5"/>
  <c r="Q1915" i="5"/>
  <c r="Q1927" i="5"/>
  <c r="Q1939" i="5"/>
  <c r="Q1951" i="5"/>
  <c r="Q1963" i="5"/>
  <c r="Q1975" i="5"/>
  <c r="Q1987" i="5"/>
  <c r="Q1999" i="5"/>
  <c r="Q2011" i="5"/>
  <c r="Q2023" i="5"/>
  <c r="Q2035" i="5"/>
  <c r="Q2047" i="5"/>
  <c r="Q2059" i="5"/>
  <c r="Q2071" i="5"/>
  <c r="Q2083" i="5"/>
  <c r="Q2095" i="5"/>
  <c r="Q2107" i="5"/>
  <c r="Q2119" i="5"/>
  <c r="Q2131" i="5"/>
  <c r="Q2143" i="5"/>
  <c r="Q2155" i="5"/>
  <c r="Q2167" i="5"/>
  <c r="Q2179" i="5"/>
  <c r="Q2191" i="5"/>
  <c r="Q2203" i="5"/>
  <c r="Q2215" i="5"/>
  <c r="Q2227" i="5"/>
  <c r="Q2239" i="5"/>
  <c r="Q2251" i="5"/>
  <c r="Q2263" i="5"/>
  <c r="Q2275" i="5"/>
  <c r="Q2287" i="5"/>
  <c r="Q2299" i="5"/>
  <c r="Q2311" i="5"/>
  <c r="Q2323" i="5"/>
  <c r="Q2335" i="5"/>
  <c r="Q2347" i="5"/>
  <c r="Q2359" i="5"/>
  <c r="Q2371" i="5"/>
  <c r="Q2383" i="5"/>
  <c r="Q2395" i="5"/>
  <c r="Q2407" i="5"/>
  <c r="Q2419" i="5"/>
  <c r="Q2431" i="5"/>
  <c r="Q2443" i="5"/>
  <c r="Q2455" i="5"/>
  <c r="Q2467" i="5"/>
  <c r="Q2479" i="5"/>
  <c r="Q2491" i="5"/>
  <c r="Q2503" i="5"/>
  <c r="Q2515" i="5"/>
  <c r="Q2527" i="5"/>
  <c r="Q2539" i="5"/>
  <c r="Q2551" i="5"/>
  <c r="Q2563" i="5"/>
  <c r="Q2575" i="5"/>
  <c r="Q2587" i="5"/>
  <c r="Q2599" i="5"/>
  <c r="Q2611" i="5"/>
  <c r="Q2623" i="5"/>
  <c r="Q2635" i="5"/>
  <c r="Q2647" i="5"/>
  <c r="Q2659" i="5"/>
  <c r="Q852" i="5"/>
  <c r="Q1098" i="5"/>
  <c r="Q1199" i="5"/>
  <c r="Q1271" i="5"/>
  <c r="Q1343" i="5"/>
  <c r="Q1415" i="5"/>
  <c r="Q1487" i="5"/>
  <c r="Q1559" i="5"/>
  <c r="Q1631" i="5"/>
  <c r="Q1703" i="5"/>
  <c r="Q1763" i="5"/>
  <c r="Q1799" i="5"/>
  <c r="Q1834" i="5"/>
  <c r="Q1859" i="5"/>
  <c r="Q1883" i="5"/>
  <c r="Q1902" i="5"/>
  <c r="Q1916" i="5"/>
  <c r="Q1928" i="5"/>
  <c r="Q1940" i="5"/>
  <c r="Q1952" i="5"/>
  <c r="Q1964" i="5"/>
  <c r="Q1976" i="5"/>
  <c r="Q1988" i="5"/>
  <c r="Q2000" i="5"/>
  <c r="Q2012" i="5"/>
  <c r="Q2024" i="5"/>
  <c r="Q2036" i="5"/>
  <c r="Q2048" i="5"/>
  <c r="Q2060" i="5"/>
  <c r="Q2072" i="5"/>
  <c r="Q2084" i="5"/>
  <c r="Q2096" i="5"/>
  <c r="Q2108" i="5"/>
  <c r="Q2120" i="5"/>
  <c r="Q2132" i="5"/>
  <c r="Q2144" i="5"/>
  <c r="Q2156" i="5"/>
  <c r="Q2168" i="5"/>
  <c r="Q2180" i="5"/>
  <c r="Q2192" i="5"/>
  <c r="Q2204" i="5"/>
  <c r="Q2216" i="5"/>
  <c r="Q2228" i="5"/>
  <c r="Q2240" i="5"/>
  <c r="Q2252" i="5"/>
  <c r="Q2264" i="5"/>
  <c r="Q2276" i="5"/>
  <c r="Q889" i="5"/>
  <c r="Q1110" i="5"/>
  <c r="Q1206" i="5"/>
  <c r="Q1278" i="5"/>
  <c r="Q1350" i="5"/>
  <c r="Q1422" i="5"/>
  <c r="Q1494" i="5"/>
  <c r="Q1566" i="5"/>
  <c r="Q1638" i="5"/>
  <c r="Q1710" i="5"/>
  <c r="Q1768" i="5"/>
  <c r="Q1804" i="5"/>
  <c r="Q1835" i="5"/>
  <c r="Q1861" i="5"/>
  <c r="Q1885" i="5"/>
  <c r="Q1904" i="5"/>
  <c r="Q1917" i="5"/>
  <c r="Q1929" i="5"/>
  <c r="Q1941" i="5"/>
  <c r="Q1953" i="5"/>
  <c r="Q1965" i="5"/>
  <c r="Q1977" i="5"/>
  <c r="Q1989" i="5"/>
  <c r="Q2001" i="5"/>
  <c r="Q2013" i="5"/>
  <c r="Q2025" i="5"/>
  <c r="Q2037" i="5"/>
  <c r="Q2049" i="5"/>
  <c r="Q2061" i="5"/>
  <c r="Q2073" i="5"/>
  <c r="Q2085" i="5"/>
  <c r="Q2097" i="5"/>
  <c r="Q2109" i="5"/>
  <c r="Q2121" i="5"/>
  <c r="Q2133" i="5"/>
  <c r="Q2145" i="5"/>
  <c r="Q2157" i="5"/>
  <c r="Q2169" i="5"/>
  <c r="Q2181" i="5"/>
  <c r="Q2193" i="5"/>
  <c r="Q2205" i="5"/>
  <c r="Q2217" i="5"/>
  <c r="Q2229" i="5"/>
  <c r="Q2241" i="5"/>
  <c r="Q2253" i="5"/>
  <c r="Q2265" i="5"/>
  <c r="Q2277" i="5"/>
  <c r="Q2289" i="5"/>
  <c r="Q2301" i="5"/>
  <c r="Q2313" i="5"/>
  <c r="Q2325" i="5"/>
  <c r="Q2337" i="5"/>
  <c r="Q2349" i="5"/>
  <c r="Q2361" i="5"/>
  <c r="Q2373" i="5"/>
  <c r="Q2385" i="5"/>
  <c r="Q2397" i="5"/>
  <c r="Q2409" i="5"/>
  <c r="Q2421" i="5"/>
  <c r="Q2433" i="5"/>
  <c r="Q2445" i="5"/>
  <c r="Q2457" i="5"/>
  <c r="Q2469" i="5"/>
  <c r="Q2481" i="5"/>
  <c r="Q2493" i="5"/>
  <c r="Q2505" i="5"/>
  <c r="Q2517" i="5"/>
  <c r="Q2529" i="5"/>
  <c r="Q2541" i="5"/>
  <c r="Q2553" i="5"/>
  <c r="Q2565" i="5"/>
  <c r="Q2577" i="5"/>
  <c r="Q2589" i="5"/>
  <c r="Q2601" i="5"/>
  <c r="Q2613" i="5"/>
  <c r="Q2625" i="5"/>
  <c r="Q2637" i="5"/>
  <c r="Q2649" i="5"/>
  <c r="Q2661" i="5"/>
  <c r="Q2673" i="5"/>
  <c r="Q2685" i="5"/>
  <c r="Q2697" i="5"/>
  <c r="Q2709" i="5"/>
  <c r="Q2721" i="5"/>
  <c r="Q2733" i="5"/>
  <c r="Q917" i="5"/>
  <c r="Q1122" i="5"/>
  <c r="Q1211" i="5"/>
  <c r="Q1283" i="5"/>
  <c r="Q1355" i="5"/>
  <c r="Q1427" i="5"/>
  <c r="Q1499" i="5"/>
  <c r="Q1571" i="5"/>
  <c r="Q1643" i="5"/>
  <c r="Q1715" i="5"/>
  <c r="Q1770" i="5"/>
  <c r="Q1806" i="5"/>
  <c r="Q1840" i="5"/>
  <c r="Q1864" i="5"/>
  <c r="Q1888" i="5"/>
  <c r="Q1906" i="5"/>
  <c r="Q1918" i="5"/>
  <c r="Q1930" i="5"/>
  <c r="Q1942" i="5"/>
  <c r="Q1954" i="5"/>
  <c r="Q1966" i="5"/>
  <c r="Q1978" i="5"/>
  <c r="Q1990" i="5"/>
  <c r="Q2002" i="5"/>
  <c r="Q2014" i="5"/>
  <c r="Q2026" i="5"/>
  <c r="Q2038" i="5"/>
  <c r="Q2050" i="5"/>
  <c r="Q2062" i="5"/>
  <c r="Q2074" i="5"/>
  <c r="Q2086" i="5"/>
  <c r="Q2098" i="5"/>
  <c r="Q2110" i="5"/>
  <c r="Q2122" i="5"/>
  <c r="Q2134" i="5"/>
  <c r="Q2146" i="5"/>
  <c r="Q2158" i="5"/>
  <c r="Q2170" i="5"/>
  <c r="Q2182" i="5"/>
  <c r="Q2194" i="5"/>
  <c r="Q2206" i="5"/>
  <c r="Q2218" i="5"/>
  <c r="Q2230" i="5"/>
  <c r="Q2242" i="5"/>
  <c r="Q2254" i="5"/>
  <c r="Q2266" i="5"/>
  <c r="Q2278" i="5"/>
  <c r="Q2290" i="5"/>
  <c r="Q2302" i="5"/>
  <c r="Q2314" i="5"/>
  <c r="Q2326" i="5"/>
  <c r="Q2338" i="5"/>
  <c r="Q2350" i="5"/>
  <c r="Q2362" i="5"/>
  <c r="Q2374" i="5"/>
  <c r="Q2386" i="5"/>
  <c r="Q2398" i="5"/>
  <c r="Q2410" i="5"/>
  <c r="Q2422" i="5"/>
  <c r="Q2434" i="5"/>
  <c r="Q2446" i="5"/>
  <c r="Q2458" i="5"/>
  <c r="Q2470" i="5"/>
  <c r="Q2482" i="5"/>
  <c r="Q2494" i="5"/>
  <c r="Q2506" i="5"/>
  <c r="Q2518" i="5"/>
  <c r="Q2530" i="5"/>
  <c r="Q2542" i="5"/>
  <c r="Q2554" i="5"/>
  <c r="Q2566" i="5"/>
  <c r="Q2578" i="5"/>
  <c r="Q2590" i="5"/>
  <c r="Q2602" i="5"/>
  <c r="Q2614" i="5"/>
  <c r="Q2626" i="5"/>
  <c r="Q2638" i="5"/>
  <c r="Q2650" i="5"/>
  <c r="Q2662" i="5"/>
  <c r="Q2674" i="5"/>
  <c r="Q2686" i="5"/>
  <c r="Q948" i="5"/>
  <c r="Q1134" i="5"/>
  <c r="Q1218" i="5"/>
  <c r="Q1290" i="5"/>
  <c r="Q1362" i="5"/>
  <c r="Q1434" i="5"/>
  <c r="Q1506" i="5"/>
  <c r="Q1578" i="5"/>
  <c r="Q1650" i="5"/>
  <c r="Q1722" i="5"/>
  <c r="Q1774" i="5"/>
  <c r="Q1810" i="5"/>
  <c r="Q1841" i="5"/>
  <c r="Q1865" i="5"/>
  <c r="Q1889" i="5"/>
  <c r="Q1907" i="5"/>
  <c r="Q1919" i="5"/>
  <c r="Q1931" i="5"/>
  <c r="Q1943" i="5"/>
  <c r="Q1955" i="5"/>
  <c r="Q1967" i="5"/>
  <c r="Q1979" i="5"/>
  <c r="Q1991" i="5"/>
  <c r="Q2003" i="5"/>
  <c r="Q2015" i="5"/>
  <c r="Q2027" i="5"/>
  <c r="Q2039" i="5"/>
  <c r="Q2051" i="5"/>
  <c r="Q2063" i="5"/>
  <c r="Q2075" i="5"/>
  <c r="Q2087" i="5"/>
  <c r="Q2099" i="5"/>
  <c r="Q2111" i="5"/>
  <c r="Q2123" i="5"/>
  <c r="Q2135" i="5"/>
  <c r="Q2147" i="5"/>
  <c r="Q2159" i="5"/>
  <c r="Q2171" i="5"/>
  <c r="Q2183" i="5"/>
  <c r="Q2195" i="5"/>
  <c r="Q2207" i="5"/>
  <c r="Q2219" i="5"/>
  <c r="Q2231" i="5"/>
  <c r="Q2243" i="5"/>
  <c r="Q2255" i="5"/>
  <c r="Q2267" i="5"/>
  <c r="Q2279" i="5"/>
  <c r="Q2291" i="5"/>
  <c r="Q2303" i="5"/>
  <c r="Q2315" i="5"/>
  <c r="Q2327" i="5"/>
  <c r="Q2339" i="5"/>
  <c r="Q2351" i="5"/>
  <c r="Q2363" i="5"/>
  <c r="Q2375" i="5"/>
  <c r="Q2387" i="5"/>
  <c r="Q2399" i="5"/>
  <c r="Q2411" i="5"/>
  <c r="Q2423" i="5"/>
  <c r="Q2435" i="5"/>
  <c r="Q2447" i="5"/>
  <c r="Q2459" i="5"/>
  <c r="Q2471" i="5"/>
  <c r="Q2483" i="5"/>
  <c r="Q2495" i="5"/>
  <c r="Q2507" i="5"/>
  <c r="Q2519" i="5"/>
  <c r="Q2531" i="5"/>
  <c r="Q2543" i="5"/>
  <c r="Q2555" i="5"/>
  <c r="Q2567" i="5"/>
  <c r="Q2579" i="5"/>
  <c r="Q2591" i="5"/>
  <c r="Q2603" i="5"/>
  <c r="Q2615" i="5"/>
  <c r="Q2627" i="5"/>
  <c r="Q2639" i="5"/>
  <c r="Q2651" i="5"/>
  <c r="Q2663" i="5"/>
  <c r="Q2675" i="5"/>
  <c r="Q2687" i="5"/>
  <c r="Q974" i="5"/>
  <c r="Q1146" i="5"/>
  <c r="Q1223" i="5"/>
  <c r="Q1026" i="5"/>
  <c r="Q1163" i="5"/>
  <c r="Q1235" i="5"/>
  <c r="Q1307" i="5"/>
  <c r="Q1379" i="5"/>
  <c r="Q1451" i="5"/>
  <c r="Q1523" i="5"/>
  <c r="Q1595" i="5"/>
  <c r="Q1667" i="5"/>
  <c r="Q1739" i="5"/>
  <c r="Q1782" i="5"/>
  <c r="Q1818" i="5"/>
  <c r="Q1847" i="5"/>
  <c r="Q1871" i="5"/>
  <c r="Q1895" i="5"/>
  <c r="Q1910" i="5"/>
  <c r="Q1922" i="5"/>
  <c r="Q1934" i="5"/>
  <c r="Q1946" i="5"/>
  <c r="Q1958" i="5"/>
  <c r="Q1970" i="5"/>
  <c r="Q1982" i="5"/>
  <c r="Q1994" i="5"/>
  <c r="Q2006" i="5"/>
  <c r="Q2018" i="5"/>
  <c r="Q2030" i="5"/>
  <c r="Q2042" i="5"/>
  <c r="Q2054" i="5"/>
  <c r="Q2066" i="5"/>
  <c r="Q2078" i="5"/>
  <c r="Q2090" i="5"/>
  <c r="Q2102" i="5"/>
  <c r="Q2114" i="5"/>
  <c r="Q2126" i="5"/>
  <c r="Q2138" i="5"/>
  <c r="Q2150" i="5"/>
  <c r="Q2162" i="5"/>
  <c r="Q2174" i="5"/>
  <c r="Q2186" i="5"/>
  <c r="Q2198" i="5"/>
  <c r="Q2210" i="5"/>
  <c r="Q2222" i="5"/>
  <c r="Q2234" i="5"/>
  <c r="Q2246" i="5"/>
  <c r="Q2258" i="5"/>
  <c r="Q2270" i="5"/>
  <c r="Q2282" i="5"/>
  <c r="Q2294" i="5"/>
  <c r="Q2306" i="5"/>
  <c r="Q2318" i="5"/>
  <c r="Q2330" i="5"/>
  <c r="Q2342" i="5"/>
  <c r="Q2354" i="5"/>
  <c r="Q2366" i="5"/>
  <c r="Q2378" i="5"/>
  <c r="Q2390" i="5"/>
  <c r="Q2402" i="5"/>
  <c r="Q2414" i="5"/>
  <c r="Q2426" i="5"/>
  <c r="Q2438" i="5"/>
  <c r="Q2450" i="5"/>
  <c r="Q2462" i="5"/>
  <c r="Q2474" i="5"/>
  <c r="Q2486" i="5"/>
  <c r="Q2498" i="5"/>
  <c r="Q2510" i="5"/>
  <c r="Q2522" i="5"/>
  <c r="Q2534" i="5"/>
  <c r="Q2546" i="5"/>
  <c r="Q2558" i="5"/>
  <c r="Q2570" i="5"/>
  <c r="Q2582" i="5"/>
  <c r="Q2594" i="5"/>
  <c r="Q2606" i="5"/>
  <c r="Q2618" i="5"/>
  <c r="Q2630" i="5"/>
  <c r="Q2642" i="5"/>
  <c r="Q2654" i="5"/>
  <c r="Q2666" i="5"/>
  <c r="Q2678" i="5"/>
  <c r="Q2690" i="5"/>
  <c r="Q1007" i="5"/>
  <c r="Q1590" i="5"/>
  <c r="Q1870" i="5"/>
  <c r="Q1957" i="5"/>
  <c r="Q2029" i="5"/>
  <c r="Q2101" i="5"/>
  <c r="Q2173" i="5"/>
  <c r="Q2245" i="5"/>
  <c r="Q2297" i="5"/>
  <c r="Q2324" i="5"/>
  <c r="Q2353" i="5"/>
  <c r="Q2382" i="5"/>
  <c r="Q2412" i="5"/>
  <c r="Q2441" i="5"/>
  <c r="Q2468" i="5"/>
  <c r="Q1158" i="5"/>
  <c r="Q1655" i="5"/>
  <c r="Q1890" i="5"/>
  <c r="Q1968" i="5"/>
  <c r="Q2040" i="5"/>
  <c r="Q2112" i="5"/>
  <c r="Q2184" i="5"/>
  <c r="Q2256" i="5"/>
  <c r="Q2298" i="5"/>
  <c r="Q2328" i="5"/>
  <c r="Q2357" i="5"/>
  <c r="Q2384" i="5"/>
  <c r="Q2413" i="5"/>
  <c r="Q2442" i="5"/>
  <c r="Q2472" i="5"/>
  <c r="Q2501" i="5"/>
  <c r="Q2528" i="5"/>
  <c r="Q2557" i="5"/>
  <c r="Q2586" i="5"/>
  <c r="Q2616" i="5"/>
  <c r="Q2645" i="5"/>
  <c r="Q2671" i="5"/>
  <c r="Q2695" i="5"/>
  <c r="Q2711" i="5"/>
  <c r="Q2726" i="5"/>
  <c r="Q2742" i="5"/>
  <c r="Q2754" i="5"/>
  <c r="Q2766" i="5"/>
  <c r="Q2778" i="5"/>
  <c r="Q2790" i="5"/>
  <c r="Q2802" i="5"/>
  <c r="Q2814" i="5"/>
  <c r="Q2826" i="5"/>
  <c r="Q2838" i="5"/>
  <c r="Q2850" i="5"/>
  <c r="Q2862" i="5"/>
  <c r="Q2874" i="5"/>
  <c r="Q2886" i="5"/>
  <c r="Q2898" i="5"/>
  <c r="Q2910" i="5"/>
  <c r="Q2922" i="5"/>
  <c r="Q2934" i="5"/>
  <c r="Q2946" i="5"/>
  <c r="Q2958" i="5"/>
  <c r="Q2970" i="5"/>
  <c r="Q2982" i="5"/>
  <c r="Q2994" i="5"/>
  <c r="Q3006" i="5"/>
  <c r="Q3018" i="5"/>
  <c r="Q3030" i="5"/>
  <c r="Q3042" i="5"/>
  <c r="Q3054" i="5"/>
  <c r="Q3066" i="5"/>
  <c r="Q3078" i="5"/>
  <c r="Q3090" i="5"/>
  <c r="Q3102" i="5"/>
  <c r="Q3114" i="5"/>
  <c r="Q3126" i="5"/>
  <c r="Q3138" i="5"/>
  <c r="Q3150" i="5"/>
  <c r="Q3162" i="5"/>
  <c r="Q3174" i="5"/>
  <c r="Q3186" i="5"/>
  <c r="Q3198" i="5"/>
  <c r="Q3210" i="5"/>
  <c r="Q3222" i="5"/>
  <c r="Q3234" i="5"/>
  <c r="Q3246" i="5"/>
  <c r="Q3258" i="5"/>
  <c r="Q3270" i="5"/>
  <c r="Q3282" i="5"/>
  <c r="Q3294" i="5"/>
  <c r="Q3306" i="5"/>
  <c r="Q3318" i="5"/>
  <c r="Q3330" i="5"/>
  <c r="Q3342" i="5"/>
  <c r="Q3354" i="5"/>
  <c r="Q3366" i="5"/>
  <c r="Q3378" i="5"/>
  <c r="Q3390" i="5"/>
  <c r="Q3402" i="5"/>
  <c r="Q3414" i="5"/>
  <c r="Q3426" i="5"/>
  <c r="Q3438" i="5"/>
  <c r="Q3450" i="5"/>
  <c r="Q3462" i="5"/>
  <c r="Q1230" i="5"/>
  <c r="Q1662" i="5"/>
  <c r="Q1894" i="5"/>
  <c r="Q1969" i="5"/>
  <c r="Q1295" i="5"/>
  <c r="Q1727" i="5"/>
  <c r="Q1908" i="5"/>
  <c r="Q1980" i="5"/>
  <c r="Q2052" i="5"/>
  <c r="Q2124" i="5"/>
  <c r="Q2196" i="5"/>
  <c r="Q2268" i="5"/>
  <c r="Q2304" i="5"/>
  <c r="Q2333" i="5"/>
  <c r="Q2360" i="5"/>
  <c r="Q2389" i="5"/>
  <c r="Q2418" i="5"/>
  <c r="Q2448" i="5"/>
  <c r="Q2477" i="5"/>
  <c r="Q2504" i="5"/>
  <c r="Q2533" i="5"/>
  <c r="Q1302" i="5"/>
  <c r="Q1734" i="5"/>
  <c r="Q1909" i="5"/>
  <c r="Q1981" i="5"/>
  <c r="Q2053" i="5"/>
  <c r="Q2125" i="5"/>
  <c r="Q2197" i="5"/>
  <c r="Q2269" i="5"/>
  <c r="Q2305" i="5"/>
  <c r="Q2334" i="5"/>
  <c r="Q2364" i="5"/>
  <c r="Q2393" i="5"/>
  <c r="Q2420" i="5"/>
  <c r="Q2449" i="5"/>
  <c r="Q2478" i="5"/>
  <c r="Q2508" i="5"/>
  <c r="Q2537" i="5"/>
  <c r="Q2564" i="5"/>
  <c r="Q2593" i="5"/>
  <c r="Q2622" i="5"/>
  <c r="Q2652" i="5"/>
  <c r="Q2677" i="5"/>
  <c r="Q2699" i="5"/>
  <c r="Q2714" i="5"/>
  <c r="Q2731" i="5"/>
  <c r="Q2745" i="5"/>
  <c r="Q2757" i="5"/>
  <c r="Q2769" i="5"/>
  <c r="Q2781" i="5"/>
  <c r="Q2793" i="5"/>
  <c r="Q2805" i="5"/>
  <c r="Q2817" i="5"/>
  <c r="Q2829" i="5"/>
  <c r="Q2841" i="5"/>
  <c r="Q2853" i="5"/>
  <c r="Q2865" i="5"/>
  <c r="Q2877" i="5"/>
  <c r="Q2889" i="5"/>
  <c r="Q2901" i="5"/>
  <c r="Q2913" i="5"/>
  <c r="Q2925" i="5"/>
  <c r="Q2937" i="5"/>
  <c r="Q2949" i="5"/>
  <c r="Q2961" i="5"/>
  <c r="Q2973" i="5"/>
  <c r="Q2985" i="5"/>
  <c r="Q2997" i="5"/>
  <c r="Q3009" i="5"/>
  <c r="Q3021" i="5"/>
  <c r="Q3033" i="5"/>
  <c r="Q3045" i="5"/>
  <c r="Q3057" i="5"/>
  <c r="Q3069" i="5"/>
  <c r="Q3081" i="5"/>
  <c r="Q3093" i="5"/>
  <c r="Q3105" i="5"/>
  <c r="Q3117" i="5"/>
  <c r="Q3129" i="5"/>
  <c r="Q3141" i="5"/>
  <c r="Q3153" i="5"/>
  <c r="Q3165" i="5"/>
  <c r="Q3177" i="5"/>
  <c r="Q3189" i="5"/>
  <c r="Q3201" i="5"/>
  <c r="Q3213" i="5"/>
  <c r="Q3225" i="5"/>
  <c r="Q3237" i="5"/>
  <c r="Q3249" i="5"/>
  <c r="Q3261" i="5"/>
  <c r="Q3273" i="5"/>
  <c r="Q3285" i="5"/>
  <c r="Q3297" i="5"/>
  <c r="Q3309" i="5"/>
  <c r="Q3321" i="5"/>
  <c r="Q3333" i="5"/>
  <c r="Q3345" i="5"/>
  <c r="Q3357" i="5"/>
  <c r="Q3369" i="5"/>
  <c r="Q3381" i="5"/>
  <c r="Q3393" i="5"/>
  <c r="Q1367" i="5"/>
  <c r="Q1775" i="5"/>
  <c r="Q1920" i="5"/>
  <c r="Q1992" i="5"/>
  <c r="Q2064" i="5"/>
  <c r="Q2136" i="5"/>
  <c r="Q2208" i="5"/>
  <c r="Q2280" i="5"/>
  <c r="Q2309" i="5"/>
  <c r="Q2336" i="5"/>
  <c r="Q2365" i="5"/>
  <c r="Q2394" i="5"/>
  <c r="Q2424" i="5"/>
  <c r="Q2453" i="5"/>
  <c r="Q2480" i="5"/>
  <c r="Q2509" i="5"/>
  <c r="Q2538" i="5"/>
  <c r="Q2568" i="5"/>
  <c r="Q2597" i="5"/>
  <c r="Q2624" i="5"/>
  <c r="Q2653" i="5"/>
  <c r="Q2681" i="5"/>
  <c r="Q2700" i="5"/>
  <c r="Q2717" i="5"/>
  <c r="Q2732" i="5"/>
  <c r="Q2746" i="5"/>
  <c r="Q2758" i="5"/>
  <c r="Q2770" i="5"/>
  <c r="Q2782" i="5"/>
  <c r="Q2794" i="5"/>
  <c r="Q2806" i="5"/>
  <c r="Q2818" i="5"/>
  <c r="Q2830" i="5"/>
  <c r="Q2842" i="5"/>
  <c r="Q2854" i="5"/>
  <c r="Q2866" i="5"/>
  <c r="Q2878" i="5"/>
  <c r="Q2890" i="5"/>
  <c r="Q2902" i="5"/>
  <c r="Q2914" i="5"/>
  <c r="Q2926" i="5"/>
  <c r="Q2938" i="5"/>
  <c r="Q2950" i="5"/>
  <c r="Q2962" i="5"/>
  <c r="Q2974" i="5"/>
  <c r="Q2986" i="5"/>
  <c r="Q2998" i="5"/>
  <c r="Q3010" i="5"/>
  <c r="Q3022" i="5"/>
  <c r="Q3034" i="5"/>
  <c r="Q3046" i="5"/>
  <c r="Q3058" i="5"/>
  <c r="Q3070" i="5"/>
  <c r="Q3082" i="5"/>
  <c r="Q3094" i="5"/>
  <c r="Q3106" i="5"/>
  <c r="Q3118" i="5"/>
  <c r="Q3130" i="5"/>
  <c r="Q3142" i="5"/>
  <c r="Q3154" i="5"/>
  <c r="Q3166" i="5"/>
  <c r="Q3178" i="5"/>
  <c r="Q3190" i="5"/>
  <c r="Q3202" i="5"/>
  <c r="Q3214" i="5"/>
  <c r="Q3226" i="5"/>
  <c r="Q3238" i="5"/>
  <c r="Q3250" i="5"/>
  <c r="Q3262" i="5"/>
  <c r="Q3274" i="5"/>
  <c r="Q3286" i="5"/>
  <c r="Q3298" i="5"/>
  <c r="Q3310" i="5"/>
  <c r="Q3322" i="5"/>
  <c r="Q3334" i="5"/>
  <c r="Q3346" i="5"/>
  <c r="Q3358" i="5"/>
  <c r="Q3370" i="5"/>
  <c r="Q3382" i="5"/>
  <c r="Q3394" i="5"/>
  <c r="Q3406" i="5"/>
  <c r="Q3418" i="5"/>
  <c r="Q3430" i="5"/>
  <c r="Q3442" i="5"/>
  <c r="Q3454" i="5"/>
  <c r="Q1374" i="5"/>
  <c r="Q1780" i="5"/>
  <c r="Q1921" i="5"/>
  <c r="Q1993" i="5"/>
  <c r="Q2065" i="5"/>
  <c r="Q2137" i="5"/>
  <c r="Q2209" i="5"/>
  <c r="Q2281" i="5"/>
  <c r="Q2310" i="5"/>
  <c r="Q2340" i="5"/>
  <c r="Q2369" i="5"/>
  <c r="Q2396" i="5"/>
  <c r="Q2425" i="5"/>
  <c r="Q2454" i="5"/>
  <c r="Q1439" i="5"/>
  <c r="Q1811" i="5"/>
  <c r="Q1932" i="5"/>
  <c r="Q2004" i="5"/>
  <c r="Q2076" i="5"/>
  <c r="Q2148" i="5"/>
  <c r="Q2220" i="5"/>
  <c r="Q2285" i="5"/>
  <c r="Q2312" i="5"/>
  <c r="Q2341" i="5"/>
  <c r="Q2370" i="5"/>
  <c r="Q2400" i="5"/>
  <c r="Q2429" i="5"/>
  <c r="Q2456" i="5"/>
  <c r="Q2485" i="5"/>
  <c r="Q2514" i="5"/>
  <c r="Q2544" i="5"/>
  <c r="Q2573" i="5"/>
  <c r="Q2600" i="5"/>
  <c r="Q2629" i="5"/>
  <c r="Q2658" i="5"/>
  <c r="Q2683" i="5"/>
  <c r="Q2702" i="5"/>
  <c r="Q2719" i="5"/>
  <c r="Q2735" i="5"/>
  <c r="Q2748" i="5"/>
  <c r="Q2760" i="5"/>
  <c r="Q2772" i="5"/>
  <c r="Q2784" i="5"/>
  <c r="Q2796" i="5"/>
  <c r="Q2808" i="5"/>
  <c r="Q2820" i="5"/>
  <c r="Q2832" i="5"/>
  <c r="Q2844" i="5"/>
  <c r="Q2856" i="5"/>
  <c r="Q2868" i="5"/>
  <c r="Q2880" i="5"/>
  <c r="Q2892" i="5"/>
  <c r="Q2904" i="5"/>
  <c r="Q2916" i="5"/>
  <c r="Q2928" i="5"/>
  <c r="Q2940" i="5"/>
  <c r="Q2952" i="5"/>
  <c r="Q2964" i="5"/>
  <c r="Q2976" i="5"/>
  <c r="Q2988" i="5"/>
  <c r="Q3000" i="5"/>
  <c r="Q3012" i="5"/>
  <c r="Q3024" i="5"/>
  <c r="Q3036" i="5"/>
  <c r="Q3048" i="5"/>
  <c r="Q3060" i="5"/>
  <c r="Q3072" i="5"/>
  <c r="Q3084" i="5"/>
  <c r="Q3096" i="5"/>
  <c r="Q3108" i="5"/>
  <c r="Q3120" i="5"/>
  <c r="Q3132" i="5"/>
  <c r="Q3144" i="5"/>
  <c r="Q3156" i="5"/>
  <c r="Q3168" i="5"/>
  <c r="Q3180" i="5"/>
  <c r="Q3192" i="5"/>
  <c r="Q3204" i="5"/>
  <c r="Q3216" i="5"/>
  <c r="Q3228" i="5"/>
  <c r="Q3240" i="5"/>
  <c r="Q3252" i="5"/>
  <c r="Q3264" i="5"/>
  <c r="Q3276" i="5"/>
  <c r="Q3288" i="5"/>
  <c r="Q3300" i="5"/>
  <c r="Q3312" i="5"/>
  <c r="Q3324" i="5"/>
  <c r="Q3336" i="5"/>
  <c r="Q3348" i="5"/>
  <c r="Q3360" i="5"/>
  <c r="Q3372" i="5"/>
  <c r="Q3384" i="5"/>
  <c r="Q3396" i="5"/>
  <c r="Q3408" i="5"/>
  <c r="Q3420" i="5"/>
  <c r="Q3432" i="5"/>
  <c r="Q3444" i="5"/>
  <c r="Q3456" i="5"/>
  <c r="Q1446" i="5"/>
  <c r="Q1816" i="5"/>
  <c r="Q1933" i="5"/>
  <c r="Q2005" i="5"/>
  <c r="Q2077" i="5"/>
  <c r="Q2149" i="5"/>
  <c r="Q2221" i="5"/>
  <c r="Q2286" i="5"/>
  <c r="Q2316" i="5"/>
  <c r="Q2345" i="5"/>
  <c r="Q2372" i="5"/>
  <c r="Q2401" i="5"/>
  <c r="Q2430" i="5"/>
  <c r="Q2460" i="5"/>
  <c r="Q2489" i="5"/>
  <c r="Q2516" i="5"/>
  <c r="Q2545" i="5"/>
  <c r="Q2574" i="5"/>
  <c r="Q2604" i="5"/>
  <c r="Q2633" i="5"/>
  <c r="Q2660" i="5"/>
  <c r="Q2684" i="5"/>
  <c r="Q2705" i="5"/>
  <c r="Q2720" i="5"/>
  <c r="Q2736" i="5"/>
  <c r="Q2749" i="5"/>
  <c r="Q2761" i="5"/>
  <c r="Q2773" i="5"/>
  <c r="Q2785" i="5"/>
  <c r="Q2797" i="5"/>
  <c r="Q2809" i="5"/>
  <c r="Q2821" i="5"/>
  <c r="Q2833" i="5"/>
  <c r="Q2845" i="5"/>
  <c r="Q2857" i="5"/>
  <c r="Q1511" i="5"/>
  <c r="Q1842" i="5"/>
  <c r="Q1944" i="5"/>
  <c r="Q2016" i="5"/>
  <c r="Q2088" i="5"/>
  <c r="Q2160" i="5"/>
  <c r="Q2232" i="5"/>
  <c r="Q2288" i="5"/>
  <c r="Q2317" i="5"/>
  <c r="Q2346" i="5"/>
  <c r="Q2376" i="5"/>
  <c r="Q2405" i="5"/>
  <c r="Q2432" i="5"/>
  <c r="Q2461" i="5"/>
  <c r="Q2490" i="5"/>
  <c r="Q2520" i="5"/>
  <c r="Q2549" i="5"/>
  <c r="Q2576" i="5"/>
  <c r="Q2605" i="5"/>
  <c r="Q2634" i="5"/>
  <c r="Q2664" i="5"/>
  <c r="Q2688" i="5"/>
  <c r="Q2706" i="5"/>
  <c r="Q2722" i="5"/>
  <c r="Q2737" i="5"/>
  <c r="Q2750" i="5"/>
  <c r="Q2762" i="5"/>
  <c r="Q2774" i="5"/>
  <c r="Q2786" i="5"/>
  <c r="Q2798" i="5"/>
  <c r="Q2810" i="5"/>
  <c r="Q2822" i="5"/>
  <c r="Q2834" i="5"/>
  <c r="Q2846" i="5"/>
  <c r="Q2858" i="5"/>
  <c r="Q2870" i="5"/>
  <c r="Q2882" i="5"/>
  <c r="Q2894" i="5"/>
  <c r="Q2906" i="5"/>
  <c r="Q2918" i="5"/>
  <c r="Q2930" i="5"/>
  <c r="Q2942" i="5"/>
  <c r="Q2954" i="5"/>
  <c r="Q2966" i="5"/>
  <c r="Q2978" i="5"/>
  <c r="Q2990" i="5"/>
  <c r="Q3002" i="5"/>
  <c r="Q3014" i="5"/>
  <c r="Q3026" i="5"/>
  <c r="Q3038" i="5"/>
  <c r="Q3050" i="5"/>
  <c r="Q3062" i="5"/>
  <c r="Q3074" i="5"/>
  <c r="Q3086" i="5"/>
  <c r="Q3098" i="5"/>
  <c r="Q3110" i="5"/>
  <c r="Q3122" i="5"/>
  <c r="Q3134" i="5"/>
  <c r="Q3146" i="5"/>
  <c r="Q3158" i="5"/>
  <c r="Q3170" i="5"/>
  <c r="Q3182" i="5"/>
  <c r="Q3194" i="5"/>
  <c r="Q3206" i="5"/>
  <c r="Q3218" i="5"/>
  <c r="Q3230" i="5"/>
  <c r="Q3242" i="5"/>
  <c r="Q3254" i="5"/>
  <c r="Q3266" i="5"/>
  <c r="Q3278" i="5"/>
  <c r="Q3290" i="5"/>
  <c r="Q3302" i="5"/>
  <c r="Q3314" i="5"/>
  <c r="Q3326" i="5"/>
  <c r="Q3338" i="5"/>
  <c r="Q3350" i="5"/>
  <c r="Q3362" i="5"/>
  <c r="Q3374" i="5"/>
  <c r="Q3386" i="5"/>
  <c r="Q3398" i="5"/>
  <c r="Q1518" i="5"/>
  <c r="Q1846" i="5"/>
  <c r="Q1945" i="5"/>
  <c r="Q2017" i="5"/>
  <c r="Q2089" i="5"/>
  <c r="Q2161" i="5"/>
  <c r="Q2233" i="5"/>
  <c r="Q2292" i="5"/>
  <c r="Q2321" i="5"/>
  <c r="Q2348" i="5"/>
  <c r="Q2377" i="5"/>
  <c r="Q2406" i="5"/>
  <c r="Q2436" i="5"/>
  <c r="Q2465" i="5"/>
  <c r="Q2492" i="5"/>
  <c r="Q2521" i="5"/>
  <c r="Q2550" i="5"/>
  <c r="Q2580" i="5"/>
  <c r="Q2609" i="5"/>
  <c r="Q2636" i="5"/>
  <c r="Q2665" i="5"/>
  <c r="Q2689" i="5"/>
  <c r="Q2707" i="5"/>
  <c r="Q2723" i="5"/>
  <c r="Q2738" i="5"/>
  <c r="Q2751" i="5"/>
  <c r="Q2763" i="5"/>
  <c r="Q2775" i="5"/>
  <c r="Q2787" i="5"/>
  <c r="Q2799" i="5"/>
  <c r="Q2811" i="5"/>
  <c r="Q2823" i="5"/>
  <c r="Q2835" i="5"/>
  <c r="Q2847" i="5"/>
  <c r="Q2859" i="5"/>
  <c r="Q2871" i="5"/>
  <c r="Q2883" i="5"/>
  <c r="Q2895" i="5"/>
  <c r="Q2907" i="5"/>
  <c r="Q2919" i="5"/>
  <c r="Q2931" i="5"/>
  <c r="Q2943" i="5"/>
  <c r="Q2955" i="5"/>
  <c r="Q2967" i="5"/>
  <c r="Q2979" i="5"/>
  <c r="Q2991" i="5"/>
  <c r="Q3003" i="5"/>
  <c r="Q3015" i="5"/>
  <c r="Q3027" i="5"/>
  <c r="Q3039" i="5"/>
  <c r="Q3051" i="5"/>
  <c r="Q3063" i="5"/>
  <c r="Q3075" i="5"/>
  <c r="Q3087" i="5"/>
  <c r="Q3099" i="5"/>
  <c r="Q3111" i="5"/>
  <c r="Q3123" i="5"/>
  <c r="Q3135" i="5"/>
  <c r="Q3147" i="5"/>
  <c r="Q3159" i="5"/>
  <c r="Q3171" i="5"/>
  <c r="Q3183" i="5"/>
  <c r="Q3195" i="5"/>
  <c r="Q3207" i="5"/>
  <c r="Q3219" i="5"/>
  <c r="Q3231" i="5"/>
  <c r="Q3243" i="5"/>
  <c r="Q3255" i="5"/>
  <c r="Q3267" i="5"/>
  <c r="Q3279" i="5"/>
  <c r="Q3291" i="5"/>
  <c r="Q3303" i="5"/>
  <c r="Q3315" i="5"/>
  <c r="Q3327" i="5"/>
  <c r="Q3339" i="5"/>
  <c r="Q3351" i="5"/>
  <c r="Q3363" i="5"/>
  <c r="Q3375" i="5"/>
  <c r="Q3387" i="5"/>
  <c r="Q3399" i="5"/>
  <c r="Q1583" i="5"/>
  <c r="Q2300" i="5"/>
  <c r="Q2473" i="5"/>
  <c r="Q2561" i="5"/>
  <c r="Q2628" i="5"/>
  <c r="Q2694" i="5"/>
  <c r="Q2730" i="5"/>
  <c r="Q2764" i="5"/>
  <c r="Q2791" i="5"/>
  <c r="Q2819" i="5"/>
  <c r="Q2849" i="5"/>
  <c r="Q2875" i="5"/>
  <c r="Q2899" i="5"/>
  <c r="Q2923" i="5"/>
  <c r="Q2947" i="5"/>
  <c r="Q2971" i="5"/>
  <c r="Q2995" i="5"/>
  <c r="Q3019" i="5"/>
  <c r="Q3043" i="5"/>
  <c r="Q3067" i="5"/>
  <c r="Q1866" i="5"/>
  <c r="Q2322" i="5"/>
  <c r="Q2484" i="5"/>
  <c r="Q2562" i="5"/>
  <c r="Q2640" i="5"/>
  <c r="Q2696" i="5"/>
  <c r="Q2734" i="5"/>
  <c r="Q2765" i="5"/>
  <c r="Q2792" i="5"/>
  <c r="Q2824" i="5"/>
  <c r="Q2851" i="5"/>
  <c r="Q2876" i="5"/>
  <c r="Q2900" i="5"/>
  <c r="Q2924" i="5"/>
  <c r="Q2948" i="5"/>
  <c r="Q2972" i="5"/>
  <c r="Q2996" i="5"/>
  <c r="Q3020" i="5"/>
  <c r="Q3044" i="5"/>
  <c r="Q3068" i="5"/>
  <c r="Q3092" i="5"/>
  <c r="Q3116" i="5"/>
  <c r="Q3140" i="5"/>
  <c r="Q3164" i="5"/>
  <c r="Q3188" i="5"/>
  <c r="Q3212" i="5"/>
  <c r="Q3236" i="5"/>
  <c r="Q3260" i="5"/>
  <c r="Q3284" i="5"/>
  <c r="Q3308" i="5"/>
  <c r="Q3332" i="5"/>
  <c r="Q3356" i="5"/>
  <c r="Q3380" i="5"/>
  <c r="Q3404" i="5"/>
  <c r="Q3421" i="5"/>
  <c r="Q3436" i="5"/>
  <c r="Q3452" i="5"/>
  <c r="Q3467" i="5"/>
  <c r="Q3479" i="5"/>
  <c r="Q3491" i="5"/>
  <c r="Q3503" i="5"/>
  <c r="Q3515" i="5"/>
  <c r="Q3527" i="5"/>
  <c r="Q3539" i="5"/>
  <c r="Q3551" i="5"/>
  <c r="Q3563" i="5"/>
  <c r="Q3575" i="5"/>
  <c r="Q3587" i="5"/>
  <c r="Q3599" i="5"/>
  <c r="Q3611" i="5"/>
  <c r="Q3623" i="5"/>
  <c r="Q3635" i="5"/>
  <c r="Q3647" i="5"/>
  <c r="Q3659" i="5"/>
  <c r="Q3671" i="5"/>
  <c r="Q3683" i="5"/>
  <c r="Q3695" i="5"/>
  <c r="Q3707" i="5"/>
  <c r="Q3719" i="5"/>
  <c r="Q3731" i="5"/>
  <c r="Q3743" i="5"/>
  <c r="Q3755" i="5"/>
  <c r="Q3767" i="5"/>
  <c r="Q3779" i="5"/>
  <c r="Q3791" i="5"/>
  <c r="Q3803" i="5"/>
  <c r="Q3815" i="5"/>
  <c r="Q3827" i="5"/>
  <c r="Q3839" i="5"/>
  <c r="Q3851" i="5"/>
  <c r="Q3863" i="5"/>
  <c r="Q3875" i="5"/>
  <c r="Q3887" i="5"/>
  <c r="Q3899" i="5"/>
  <c r="Q3911" i="5"/>
  <c r="Q3923" i="5"/>
  <c r="Q3935" i="5"/>
  <c r="Q3947" i="5"/>
  <c r="Q3959" i="5"/>
  <c r="Q3971" i="5"/>
  <c r="Q3983" i="5"/>
  <c r="Q3995" i="5"/>
  <c r="Q4007" i="5"/>
  <c r="Q4019" i="5"/>
  <c r="Q4031" i="5"/>
  <c r="Q4043" i="5"/>
  <c r="Q1956" i="5"/>
  <c r="Q2329" i="5"/>
  <c r="Q2496" i="5"/>
  <c r="Q2569" i="5"/>
  <c r="Q2641" i="5"/>
  <c r="Q2698" i="5"/>
  <c r="Q2740" i="5"/>
  <c r="Q2767" i="5"/>
  <c r="Q2795" i="5"/>
  <c r="Q2825" i="5"/>
  <c r="Q2852" i="5"/>
  <c r="Q2879" i="5"/>
  <c r="Q2903" i="5"/>
  <c r="Q2927" i="5"/>
  <c r="Q2951" i="5"/>
  <c r="Q2975" i="5"/>
  <c r="Q2999" i="5"/>
  <c r="Q3023" i="5"/>
  <c r="Q3047" i="5"/>
  <c r="Q3071" i="5"/>
  <c r="Q3095" i="5"/>
  <c r="Q3119" i="5"/>
  <c r="Q3143" i="5"/>
  <c r="Q3167" i="5"/>
  <c r="Q3191" i="5"/>
  <c r="Q3215" i="5"/>
  <c r="Q3239" i="5"/>
  <c r="Q3263" i="5"/>
  <c r="Q3287" i="5"/>
  <c r="Q3311" i="5"/>
  <c r="Q3335" i="5"/>
  <c r="Q3359" i="5"/>
  <c r="Q3383" i="5"/>
  <c r="Q3405" i="5"/>
  <c r="Q3422" i="5"/>
  <c r="Q3437" i="5"/>
  <c r="Q3453" i="5"/>
  <c r="Q3468" i="5"/>
  <c r="Q3480" i="5"/>
  <c r="Q3492" i="5"/>
  <c r="Q3504" i="5"/>
  <c r="Q3516" i="5"/>
  <c r="Q3528" i="5"/>
  <c r="Q3540" i="5"/>
  <c r="Q3552" i="5"/>
  <c r="Q3564" i="5"/>
  <c r="Q3576" i="5"/>
  <c r="Q3588" i="5"/>
  <c r="Q3600" i="5"/>
  <c r="Q3612" i="5"/>
  <c r="Q3624" i="5"/>
  <c r="Q3636" i="5"/>
  <c r="Q3648" i="5"/>
  <c r="Q3660" i="5"/>
  <c r="Q3672" i="5"/>
  <c r="Q3684" i="5"/>
  <c r="Q3696" i="5"/>
  <c r="Q3708" i="5"/>
  <c r="Q3720" i="5"/>
  <c r="Q3732" i="5"/>
  <c r="Q3744" i="5"/>
  <c r="Q3756" i="5"/>
  <c r="Q3768" i="5"/>
  <c r="Q3780" i="5"/>
  <c r="Q3792" i="5"/>
  <c r="Q3804" i="5"/>
  <c r="Q3816" i="5"/>
  <c r="Q3828" i="5"/>
  <c r="Q3840" i="5"/>
  <c r="Q3852" i="5"/>
  <c r="Q3864" i="5"/>
  <c r="Q3876" i="5"/>
  <c r="Q3888" i="5"/>
  <c r="Q3900" i="5"/>
  <c r="Q3912" i="5"/>
  <c r="Q3924" i="5"/>
  <c r="Q3936" i="5"/>
  <c r="Q3948" i="5"/>
  <c r="Q3960" i="5"/>
  <c r="Q3972" i="5"/>
  <c r="Q3984" i="5"/>
  <c r="Q3996" i="5"/>
  <c r="Q4008" i="5"/>
  <c r="Q4020" i="5"/>
  <c r="Q4032" i="5"/>
  <c r="Q2028" i="5"/>
  <c r="Q2352" i="5"/>
  <c r="Q2497" i="5"/>
  <c r="Q2581" i="5"/>
  <c r="Q2646" i="5"/>
  <c r="Q2701" i="5"/>
  <c r="Q2741" i="5"/>
  <c r="Q2768" i="5"/>
  <c r="Q2800" i="5"/>
  <c r="Q2827" i="5"/>
  <c r="Q2855" i="5"/>
  <c r="Q2881" i="5"/>
  <c r="Q2905" i="5"/>
  <c r="Q2929" i="5"/>
  <c r="Q2953" i="5"/>
  <c r="Q2977" i="5"/>
  <c r="Q3001" i="5"/>
  <c r="Q3025" i="5"/>
  <c r="Q3049" i="5"/>
  <c r="Q3073" i="5"/>
  <c r="Q3097" i="5"/>
  <c r="Q3121" i="5"/>
  <c r="Q3145" i="5"/>
  <c r="Q3169" i="5"/>
  <c r="Q3193" i="5"/>
  <c r="Q3217" i="5"/>
  <c r="Q3241" i="5"/>
  <c r="Q3265" i="5"/>
  <c r="Q3289" i="5"/>
  <c r="Q3313" i="5"/>
  <c r="Q3337" i="5"/>
  <c r="Q3361" i="5"/>
  <c r="Q3385" i="5"/>
  <c r="Q3407" i="5"/>
  <c r="Q3423" i="5"/>
  <c r="Q3439" i="5"/>
  <c r="Q3455" i="5"/>
  <c r="Q3469" i="5"/>
  <c r="Q3481" i="5"/>
  <c r="Q3493" i="5"/>
  <c r="Q3505" i="5"/>
  <c r="Q3517" i="5"/>
  <c r="Q3529" i="5"/>
  <c r="Q3541" i="5"/>
  <c r="Q3553" i="5"/>
  <c r="Q3565" i="5"/>
  <c r="Q3577" i="5"/>
  <c r="Q3589" i="5"/>
  <c r="Q3601" i="5"/>
  <c r="Q3613" i="5"/>
  <c r="Q3625" i="5"/>
  <c r="Q3637" i="5"/>
  <c r="Q3649" i="5"/>
  <c r="Q3661" i="5"/>
  <c r="Q3673" i="5"/>
  <c r="Q3685" i="5"/>
  <c r="Q3697" i="5"/>
  <c r="Q3709" i="5"/>
  <c r="Q3721" i="5"/>
  <c r="Q3733" i="5"/>
  <c r="Q3745" i="5"/>
  <c r="Q3757" i="5"/>
  <c r="Q3769" i="5"/>
  <c r="Q3781" i="5"/>
  <c r="Q3793" i="5"/>
  <c r="Q3805" i="5"/>
  <c r="Q3817" i="5"/>
  <c r="Q3829" i="5"/>
  <c r="Q3841" i="5"/>
  <c r="Q3853" i="5"/>
  <c r="Q3865" i="5"/>
  <c r="Q3877" i="5"/>
  <c r="Q3889" i="5"/>
  <c r="Q3901" i="5"/>
  <c r="Q3913" i="5"/>
  <c r="Q3925" i="5"/>
  <c r="Q3937" i="5"/>
  <c r="Q3949" i="5"/>
  <c r="Q3961" i="5"/>
  <c r="Q3973" i="5"/>
  <c r="Q3985" i="5"/>
  <c r="Q3997" i="5"/>
  <c r="Q4009" i="5"/>
  <c r="Q2041" i="5"/>
  <c r="Q2358" i="5"/>
  <c r="Q2502" i="5"/>
  <c r="Q2585" i="5"/>
  <c r="Q2648" i="5"/>
  <c r="Q2708" i="5"/>
  <c r="Q2743" i="5"/>
  <c r="Q2771" i="5"/>
  <c r="Q2801" i="5"/>
  <c r="Q2828" i="5"/>
  <c r="Q2860" i="5"/>
  <c r="Q2884" i="5"/>
  <c r="Q2908" i="5"/>
  <c r="Q2932" i="5"/>
  <c r="Q2956" i="5"/>
  <c r="Q2980" i="5"/>
  <c r="Q3004" i="5"/>
  <c r="Q3028" i="5"/>
  <c r="Q3052" i="5"/>
  <c r="Q3076" i="5"/>
  <c r="Q3100" i="5"/>
  <c r="Q3124" i="5"/>
  <c r="Q3148" i="5"/>
  <c r="Q3172" i="5"/>
  <c r="Q3196" i="5"/>
  <c r="Q3220" i="5"/>
  <c r="Q3244" i="5"/>
  <c r="Q3268" i="5"/>
  <c r="Q3292" i="5"/>
  <c r="Q3316" i="5"/>
  <c r="Q3340" i="5"/>
  <c r="Q3364" i="5"/>
  <c r="Q3388" i="5"/>
  <c r="Q3409" i="5"/>
  <c r="Q3424" i="5"/>
  <c r="Q3440" i="5"/>
  <c r="Q3457" i="5"/>
  <c r="Q3470" i="5"/>
  <c r="Q3482" i="5"/>
  <c r="Q3494" i="5"/>
  <c r="Q3506" i="5"/>
  <c r="Q3518" i="5"/>
  <c r="Q3530" i="5"/>
  <c r="Q3542" i="5"/>
  <c r="Q3554" i="5"/>
  <c r="Q3566" i="5"/>
  <c r="Q3578" i="5"/>
  <c r="Q3590" i="5"/>
  <c r="Q3602" i="5"/>
  <c r="Q3614" i="5"/>
  <c r="Q3626" i="5"/>
  <c r="Q3638" i="5"/>
  <c r="Q3650" i="5"/>
  <c r="Q3662" i="5"/>
  <c r="Q3674" i="5"/>
  <c r="Q3686" i="5"/>
  <c r="Q3698" i="5"/>
  <c r="Q3710" i="5"/>
  <c r="Q3722" i="5"/>
  <c r="Q3734" i="5"/>
  <c r="Q3746" i="5"/>
  <c r="Q3758" i="5"/>
  <c r="Q3770" i="5"/>
  <c r="Q3782" i="5"/>
  <c r="Q3794" i="5"/>
  <c r="Q3806" i="5"/>
  <c r="Q3818" i="5"/>
  <c r="Q3830" i="5"/>
  <c r="Q3842" i="5"/>
  <c r="Q3854" i="5"/>
  <c r="Q3866" i="5"/>
  <c r="Q3878" i="5"/>
  <c r="Q3890" i="5"/>
  <c r="Q3902" i="5"/>
  <c r="Q3914" i="5"/>
  <c r="Q3926" i="5"/>
  <c r="Q3938" i="5"/>
  <c r="Q3950" i="5"/>
  <c r="Q2100" i="5"/>
  <c r="Q2381" i="5"/>
  <c r="Q2513" i="5"/>
  <c r="Q2588" i="5"/>
  <c r="Q2657" i="5"/>
  <c r="Q2710" i="5"/>
  <c r="Q2744" i="5"/>
  <c r="Q2776" i="5"/>
  <c r="Q2803" i="5"/>
  <c r="Q2831" i="5"/>
  <c r="Q2861" i="5"/>
  <c r="Q2885" i="5"/>
  <c r="Q2909" i="5"/>
  <c r="Q2933" i="5"/>
  <c r="Q2957" i="5"/>
  <c r="Q2981" i="5"/>
  <c r="Q3005" i="5"/>
  <c r="Q3029" i="5"/>
  <c r="Q3053" i="5"/>
  <c r="Q3077" i="5"/>
  <c r="Q3101" i="5"/>
  <c r="Q3125" i="5"/>
  <c r="Q3149" i="5"/>
  <c r="Q3173" i="5"/>
  <c r="Q3197" i="5"/>
  <c r="Q3221" i="5"/>
  <c r="Q3245" i="5"/>
  <c r="Q3269" i="5"/>
  <c r="Q3293" i="5"/>
  <c r="Q3317" i="5"/>
  <c r="Q3341" i="5"/>
  <c r="Q3365" i="5"/>
  <c r="Q3389" i="5"/>
  <c r="Q3410" i="5"/>
  <c r="Q3425" i="5"/>
  <c r="Q3441" i="5"/>
  <c r="Q3458" i="5"/>
  <c r="Q3471" i="5"/>
  <c r="Q3483" i="5"/>
  <c r="Q3495" i="5"/>
  <c r="Q3507" i="5"/>
  <c r="Q3519" i="5"/>
  <c r="Q3531" i="5"/>
  <c r="Q3543" i="5"/>
  <c r="Q3555" i="5"/>
  <c r="Q3567" i="5"/>
  <c r="Q3579" i="5"/>
  <c r="Q3591" i="5"/>
  <c r="Q3603" i="5"/>
  <c r="Q3615" i="5"/>
  <c r="Q3627" i="5"/>
  <c r="Q3639" i="5"/>
  <c r="Q3651" i="5"/>
  <c r="Q3663" i="5"/>
  <c r="Q3675" i="5"/>
  <c r="Q3687" i="5"/>
  <c r="Q3699" i="5"/>
  <c r="Q3711" i="5"/>
  <c r="Q3723" i="5"/>
  <c r="Q3735" i="5"/>
  <c r="Q3747" i="5"/>
  <c r="Q3759" i="5"/>
  <c r="Q3771" i="5"/>
  <c r="Q3783" i="5"/>
  <c r="Q3795" i="5"/>
  <c r="Q3807" i="5"/>
  <c r="Q3819" i="5"/>
  <c r="Q3831" i="5"/>
  <c r="Q3843" i="5"/>
  <c r="Q3855" i="5"/>
  <c r="Q3867" i="5"/>
  <c r="Q3879" i="5"/>
  <c r="Q3891" i="5"/>
  <c r="Q2113" i="5"/>
  <c r="Q2388" i="5"/>
  <c r="Q2525" i="5"/>
  <c r="Q2592" i="5"/>
  <c r="Q2669" i="5"/>
  <c r="Q2712" i="5"/>
  <c r="Q2747" i="5"/>
  <c r="Q2777" i="5"/>
  <c r="Q2804" i="5"/>
  <c r="Q2836" i="5"/>
  <c r="Q2863" i="5"/>
  <c r="Q2887" i="5"/>
  <c r="Q2911" i="5"/>
  <c r="Q2935" i="5"/>
  <c r="Q2959" i="5"/>
  <c r="Q2983" i="5"/>
  <c r="Q3007" i="5"/>
  <c r="Q3031" i="5"/>
  <c r="Q3055" i="5"/>
  <c r="Q3079" i="5"/>
  <c r="Q3103" i="5"/>
  <c r="Q3127" i="5"/>
  <c r="Q3151" i="5"/>
  <c r="Q3175" i="5"/>
  <c r="Q3199" i="5"/>
  <c r="Q3223" i="5"/>
  <c r="Q3247" i="5"/>
  <c r="Q3271" i="5"/>
  <c r="Q3295" i="5"/>
  <c r="Q3319" i="5"/>
  <c r="Q3343" i="5"/>
  <c r="Q3367" i="5"/>
  <c r="Q3391" i="5"/>
  <c r="Q3411" i="5"/>
  <c r="Q3427" i="5"/>
  <c r="Q3443" i="5"/>
  <c r="Q3459" i="5"/>
  <c r="Q3472" i="5"/>
  <c r="Q3484" i="5"/>
  <c r="Q3496" i="5"/>
  <c r="Q3508" i="5"/>
  <c r="Q3520" i="5"/>
  <c r="Q3532" i="5"/>
  <c r="Q3544" i="5"/>
  <c r="Q3556" i="5"/>
  <c r="Q3568" i="5"/>
  <c r="Q3580" i="5"/>
  <c r="Q3592" i="5"/>
  <c r="Q3604" i="5"/>
  <c r="Q3616" i="5"/>
  <c r="Q3628" i="5"/>
  <c r="Q3640" i="5"/>
  <c r="Q3652" i="5"/>
  <c r="Q3664" i="5"/>
  <c r="Q3676" i="5"/>
  <c r="Q3688" i="5"/>
  <c r="Q3700" i="5"/>
  <c r="Q3712" i="5"/>
  <c r="Q3724" i="5"/>
  <c r="Q3736" i="5"/>
  <c r="Q3748" i="5"/>
  <c r="Q3760" i="5"/>
  <c r="Q3772" i="5"/>
  <c r="Q3784" i="5"/>
  <c r="Q3796" i="5"/>
  <c r="Q3808" i="5"/>
  <c r="Q3820" i="5"/>
  <c r="Q3832" i="5"/>
  <c r="Q3844" i="5"/>
  <c r="Q3856" i="5"/>
  <c r="Q3868" i="5"/>
  <c r="Q3880" i="5"/>
  <c r="Q3892" i="5"/>
  <c r="Q3904" i="5"/>
  <c r="Q3916" i="5"/>
  <c r="Q3928" i="5"/>
  <c r="Q3940" i="5"/>
  <c r="Q3952" i="5"/>
  <c r="Q3964" i="5"/>
  <c r="Q2172" i="5"/>
  <c r="Q2408" i="5"/>
  <c r="Q2526" i="5"/>
  <c r="Q2598" i="5"/>
  <c r="Q2670" i="5"/>
  <c r="Q2713" i="5"/>
  <c r="Q2752" i="5"/>
  <c r="Q2779" i="5"/>
  <c r="Q2807" i="5"/>
  <c r="Q2837" i="5"/>
  <c r="Q2864" i="5"/>
  <c r="Q2888" i="5"/>
  <c r="Q2912" i="5"/>
  <c r="Q2936" i="5"/>
  <c r="Q2960" i="5"/>
  <c r="Q2984" i="5"/>
  <c r="Q3008" i="5"/>
  <c r="Q3032" i="5"/>
  <c r="Q3056" i="5"/>
  <c r="Q3080" i="5"/>
  <c r="Q3104" i="5"/>
  <c r="Q3128" i="5"/>
  <c r="Q3152" i="5"/>
  <c r="Q3176" i="5"/>
  <c r="Q3200" i="5"/>
  <c r="Q3224" i="5"/>
  <c r="Q3248" i="5"/>
  <c r="Q3272" i="5"/>
  <c r="Q3296" i="5"/>
  <c r="Q3320" i="5"/>
  <c r="Q3344" i="5"/>
  <c r="Q3368" i="5"/>
  <c r="Q3392" i="5"/>
  <c r="Q3412" i="5"/>
  <c r="Q3428" i="5"/>
  <c r="Q3445" i="5"/>
  <c r="Q3460" i="5"/>
  <c r="Q3473" i="5"/>
  <c r="Q3485" i="5"/>
  <c r="Q3497" i="5"/>
  <c r="Q3509" i="5"/>
  <c r="Q3521" i="5"/>
  <c r="Q3533" i="5"/>
  <c r="Q3545" i="5"/>
  <c r="Q3557" i="5"/>
  <c r="Q3569" i="5"/>
  <c r="Q3581" i="5"/>
  <c r="Q3593" i="5"/>
  <c r="Q3605" i="5"/>
  <c r="Q3617" i="5"/>
  <c r="Q3629" i="5"/>
  <c r="Q3641" i="5"/>
  <c r="Q3653" i="5"/>
  <c r="Q3665" i="5"/>
  <c r="Q3677" i="5"/>
  <c r="Q3689" i="5"/>
  <c r="Q3701" i="5"/>
  <c r="Q3713" i="5"/>
  <c r="Q3725" i="5"/>
  <c r="Q3737" i="5"/>
  <c r="Q3749" i="5"/>
  <c r="Q3761" i="5"/>
  <c r="Q3773" i="5"/>
  <c r="Q3785" i="5"/>
  <c r="Q3797" i="5"/>
  <c r="Q3809" i="5"/>
  <c r="Q3821" i="5"/>
  <c r="Q3833" i="5"/>
  <c r="Q3845" i="5"/>
  <c r="Q3857" i="5"/>
  <c r="Q3869" i="5"/>
  <c r="Q3881" i="5"/>
  <c r="Q3893" i="5"/>
  <c r="Q2185" i="5"/>
  <c r="Q2417" i="5"/>
  <c r="Q2532" i="5"/>
  <c r="Q2610" i="5"/>
  <c r="Q2672" i="5"/>
  <c r="Q2718" i="5"/>
  <c r="Q2753" i="5"/>
  <c r="Q2780" i="5"/>
  <c r="Q2812" i="5"/>
  <c r="Q2839" i="5"/>
  <c r="Q2867" i="5"/>
  <c r="Q2891" i="5"/>
  <c r="Q2915" i="5"/>
  <c r="Q2939" i="5"/>
  <c r="Q2963" i="5"/>
  <c r="Q2987" i="5"/>
  <c r="Q3011" i="5"/>
  <c r="Q3035" i="5"/>
  <c r="Q3059" i="5"/>
  <c r="Q3083" i="5"/>
  <c r="Q3107" i="5"/>
  <c r="Q3131" i="5"/>
  <c r="Q3155" i="5"/>
  <c r="Q3179" i="5"/>
  <c r="Q3203" i="5"/>
  <c r="Q3227" i="5"/>
  <c r="Q3251" i="5"/>
  <c r="Q3275" i="5"/>
  <c r="Q3299" i="5"/>
  <c r="Q3323" i="5"/>
  <c r="Q3347" i="5"/>
  <c r="Q3371" i="5"/>
  <c r="Q3395" i="5"/>
  <c r="Q3413" i="5"/>
  <c r="Q3429" i="5"/>
  <c r="Q3446" i="5"/>
  <c r="Q3461" i="5"/>
  <c r="Q3474" i="5"/>
  <c r="Q3486" i="5"/>
  <c r="Q3498" i="5"/>
  <c r="Q3510" i="5"/>
  <c r="Q3522" i="5"/>
  <c r="Q3534" i="5"/>
  <c r="Q3546" i="5"/>
  <c r="Q3558" i="5"/>
  <c r="Q3570" i="5"/>
  <c r="Q3582" i="5"/>
  <c r="Q3594" i="5"/>
  <c r="Q3606" i="5"/>
  <c r="Q3618" i="5"/>
  <c r="Q3630" i="5"/>
  <c r="Q3642" i="5"/>
  <c r="Q3654" i="5"/>
  <c r="Q3666" i="5"/>
  <c r="Q3678" i="5"/>
  <c r="Q3690" i="5"/>
  <c r="Q3702" i="5"/>
  <c r="Q3714" i="5"/>
  <c r="Q3726" i="5"/>
  <c r="Q3738" i="5"/>
  <c r="Q3750" i="5"/>
  <c r="Q3762" i="5"/>
  <c r="Q3774" i="5"/>
  <c r="Q3786" i="5"/>
  <c r="Q3798" i="5"/>
  <c r="Q3810" i="5"/>
  <c r="Q3822" i="5"/>
  <c r="Q3834" i="5"/>
  <c r="Q3846" i="5"/>
  <c r="Q3858" i="5"/>
  <c r="Q3870" i="5"/>
  <c r="Q3882" i="5"/>
  <c r="Q3894" i="5"/>
  <c r="Q2244" i="5"/>
  <c r="Q2437" i="5"/>
  <c r="Q2540" i="5"/>
  <c r="Q2612" i="5"/>
  <c r="Q2676" i="5"/>
  <c r="Q2724" i="5"/>
  <c r="Q2755" i="5"/>
  <c r="Q2783" i="5"/>
  <c r="Q2813" i="5"/>
  <c r="Q2840" i="5"/>
  <c r="Q2869" i="5"/>
  <c r="Q2893" i="5"/>
  <c r="Q2917" i="5"/>
  <c r="Q2941" i="5"/>
  <c r="Q2965" i="5"/>
  <c r="Q2989" i="5"/>
  <c r="Q3013" i="5"/>
  <c r="Q3037" i="5"/>
  <c r="Q3061" i="5"/>
  <c r="Q3085" i="5"/>
  <c r="Q3109" i="5"/>
  <c r="Q3133" i="5"/>
  <c r="Q3157" i="5"/>
  <c r="Q3181" i="5"/>
  <c r="Q3205" i="5"/>
  <c r="Q3229" i="5"/>
  <c r="Q3253" i="5"/>
  <c r="Q3277" i="5"/>
  <c r="Q3301" i="5"/>
  <c r="Q3325" i="5"/>
  <c r="Q3349" i="5"/>
  <c r="Q3373" i="5"/>
  <c r="Q3397" i="5"/>
  <c r="Q3415" i="5"/>
  <c r="Q3431" i="5"/>
  <c r="Q3447" i="5"/>
  <c r="Q3463" i="5"/>
  <c r="Q3475" i="5"/>
  <c r="Q3487" i="5"/>
  <c r="Q3499" i="5"/>
  <c r="Q3511" i="5"/>
  <c r="Q3523" i="5"/>
  <c r="Q3535" i="5"/>
  <c r="Q3547" i="5"/>
  <c r="Q2293" i="5"/>
  <c r="Q2466" i="5"/>
  <c r="Q2556" i="5"/>
  <c r="Q2621" i="5"/>
  <c r="Q2693" i="5"/>
  <c r="Q2729" i="5"/>
  <c r="Q2759" i="5"/>
  <c r="Q2789" i="5"/>
  <c r="Q2816" i="5"/>
  <c r="Q2848" i="5"/>
  <c r="Q2873" i="5"/>
  <c r="Q2897" i="5"/>
  <c r="Q2921" i="5"/>
  <c r="Q2945" i="5"/>
  <c r="Q2969" i="5"/>
  <c r="Q2993" i="5"/>
  <c r="Q3017" i="5"/>
  <c r="Q3041" i="5"/>
  <c r="Q3065" i="5"/>
  <c r="Q3089" i="5"/>
  <c r="Q3113" i="5"/>
  <c r="Q3137" i="5"/>
  <c r="Q3161" i="5"/>
  <c r="Q3185" i="5"/>
  <c r="Q3209" i="5"/>
  <c r="Q3233" i="5"/>
  <c r="Q3257" i="5"/>
  <c r="Q3281" i="5"/>
  <c r="Q3305" i="5"/>
  <c r="Q3329" i="5"/>
  <c r="Q3353" i="5"/>
  <c r="Q3377" i="5"/>
  <c r="Q3401" i="5"/>
  <c r="Q3417" i="5"/>
  <c r="Q3434" i="5"/>
  <c r="Q3449" i="5"/>
  <c r="Q3465" i="5"/>
  <c r="Q3477" i="5"/>
  <c r="Q3489" i="5"/>
  <c r="Q3501" i="5"/>
  <c r="Q3513" i="5"/>
  <c r="Q3525" i="5"/>
  <c r="Q3537" i="5"/>
  <c r="Q3549" i="5"/>
  <c r="Q3561" i="5"/>
  <c r="Q3573" i="5"/>
  <c r="Q3585" i="5"/>
  <c r="Q3597" i="5"/>
  <c r="Q3609" i="5"/>
  <c r="Q3621" i="5"/>
  <c r="Q3633" i="5"/>
  <c r="Q3645" i="5"/>
  <c r="Q3657" i="5"/>
  <c r="Q3669" i="5"/>
  <c r="Q3681" i="5"/>
  <c r="Q3693" i="5"/>
  <c r="Q3705" i="5"/>
  <c r="Q3717" i="5"/>
  <c r="Q3729" i="5"/>
  <c r="Q3741" i="5"/>
  <c r="Q3753" i="5"/>
  <c r="Q3765" i="5"/>
  <c r="Q3777" i="5"/>
  <c r="Q3789" i="5"/>
  <c r="Q3801" i="5"/>
  <c r="Q3813" i="5"/>
  <c r="Q3825" i="5"/>
  <c r="Q3837" i="5"/>
  <c r="Q3849" i="5"/>
  <c r="Q3861" i="5"/>
  <c r="Q3873" i="5"/>
  <c r="Q2257" i="5"/>
  <c r="Q2920" i="5"/>
  <c r="Q3139" i="5"/>
  <c r="Q3283" i="5"/>
  <c r="Q3419" i="5"/>
  <c r="Q3502" i="5"/>
  <c r="Q3571" i="5"/>
  <c r="Q3619" i="5"/>
  <c r="Q3667" i="5"/>
  <c r="Q3715" i="5"/>
  <c r="Q3763" i="5"/>
  <c r="Q3811" i="5"/>
  <c r="Q3859" i="5"/>
  <c r="Q3897" i="5"/>
  <c r="Q3919" i="5"/>
  <c r="Q3941" i="5"/>
  <c r="Q3958" i="5"/>
  <c r="Q3977" i="5"/>
  <c r="Q3992" i="5"/>
  <c r="Q4010" i="5"/>
  <c r="Q4024" i="5"/>
  <c r="Q4038" i="5"/>
  <c r="Q4051" i="5"/>
  <c r="Q4063" i="5"/>
  <c r="Q4075" i="5"/>
  <c r="Q4087" i="5"/>
  <c r="Q4099" i="5"/>
  <c r="Q4111" i="5"/>
  <c r="Q4123" i="5"/>
  <c r="Q4135" i="5"/>
  <c r="Q4147" i="5"/>
  <c r="Q4159" i="5"/>
  <c r="Q4171" i="5"/>
  <c r="Q4183" i="5"/>
  <c r="Q4195" i="5"/>
  <c r="Q4207" i="5"/>
  <c r="Q4219" i="5"/>
  <c r="Q4231" i="5"/>
  <c r="Q4243" i="5"/>
  <c r="Q4255" i="5"/>
  <c r="Q4267" i="5"/>
  <c r="Q4279" i="5"/>
  <c r="Q4291" i="5"/>
  <c r="Q4303" i="5"/>
  <c r="Q4315" i="5"/>
  <c r="Q4327" i="5"/>
  <c r="Q4339" i="5"/>
  <c r="Q4351" i="5"/>
  <c r="Q4363" i="5"/>
  <c r="Q4375" i="5"/>
  <c r="Q4387" i="5"/>
  <c r="Q4399" i="5"/>
  <c r="Q4411" i="5"/>
  <c r="Q4423" i="5"/>
  <c r="Q4435" i="5"/>
  <c r="Q4447" i="5"/>
  <c r="Q4459" i="5"/>
  <c r="Q4471" i="5"/>
  <c r="Q4483" i="5"/>
  <c r="Q4495" i="5"/>
  <c r="Q4507" i="5"/>
  <c r="Q4519" i="5"/>
  <c r="Q4531" i="5"/>
  <c r="Q4543" i="5"/>
  <c r="Q4555" i="5"/>
  <c r="Q4567" i="5"/>
  <c r="Q4579" i="5"/>
  <c r="Q4591" i="5"/>
  <c r="Q4603" i="5"/>
  <c r="Q4615" i="5"/>
  <c r="Q4627" i="5"/>
  <c r="Q4639" i="5"/>
  <c r="Q4651" i="5"/>
  <c r="Q4663" i="5"/>
  <c r="Q4675" i="5"/>
  <c r="Q4687" i="5"/>
  <c r="Q4699" i="5"/>
  <c r="Q4711" i="5"/>
  <c r="Q4723" i="5"/>
  <c r="Q4735" i="5"/>
  <c r="Q4747" i="5"/>
  <c r="Q4759" i="5"/>
  <c r="Q4771" i="5"/>
  <c r="Q2444" i="5"/>
  <c r="Q2944" i="5"/>
  <c r="Q3160" i="5"/>
  <c r="Q3304" i="5"/>
  <c r="Q3433" i="5"/>
  <c r="Q3512" i="5"/>
  <c r="Q3572" i="5"/>
  <c r="Q3620" i="5"/>
  <c r="Q3668" i="5"/>
  <c r="Q3716" i="5"/>
  <c r="Q3764" i="5"/>
  <c r="Q3812" i="5"/>
  <c r="Q3860" i="5"/>
  <c r="Q3898" i="5"/>
  <c r="Q3920" i="5"/>
  <c r="Q3942" i="5"/>
  <c r="Q3962" i="5"/>
  <c r="Q3978" i="5"/>
  <c r="Q3993" i="5"/>
  <c r="Q4011" i="5"/>
  <c r="Q4025" i="5"/>
  <c r="Q4039" i="5"/>
  <c r="Q4052" i="5"/>
  <c r="Q4064" i="5"/>
  <c r="Q4076" i="5"/>
  <c r="Q4088" i="5"/>
  <c r="Q4100" i="5"/>
  <c r="Q4112" i="5"/>
  <c r="Q4124" i="5"/>
  <c r="Q4136" i="5"/>
  <c r="Q4148" i="5"/>
  <c r="Q4160" i="5"/>
  <c r="Q4172" i="5"/>
  <c r="Q4184" i="5"/>
  <c r="Q4196" i="5"/>
  <c r="Q4208" i="5"/>
  <c r="Q4220" i="5"/>
  <c r="Q4232" i="5"/>
  <c r="Q4244" i="5"/>
  <c r="Q4256" i="5"/>
  <c r="Q4268" i="5"/>
  <c r="Q4280" i="5"/>
  <c r="Q4292" i="5"/>
  <c r="Q4304" i="5"/>
  <c r="Q4316" i="5"/>
  <c r="Q4328" i="5"/>
  <c r="Q4340" i="5"/>
  <c r="Q4352" i="5"/>
  <c r="Q4364" i="5"/>
  <c r="Q4376" i="5"/>
  <c r="Q4388" i="5"/>
  <c r="Q4400" i="5"/>
  <c r="Q4412" i="5"/>
  <c r="Q4424" i="5"/>
  <c r="Q2552" i="5"/>
  <c r="Q2968" i="5"/>
  <c r="Q3163" i="5"/>
  <c r="Q3307" i="5"/>
  <c r="Q3435" i="5"/>
  <c r="Q3514" i="5"/>
  <c r="Q3574" i="5"/>
  <c r="Q3622" i="5"/>
  <c r="Q3670" i="5"/>
  <c r="Q3718" i="5"/>
  <c r="Q3766" i="5"/>
  <c r="Q3814" i="5"/>
  <c r="Q3862" i="5"/>
  <c r="Q3903" i="5"/>
  <c r="Q3921" i="5"/>
  <c r="Q3943" i="5"/>
  <c r="Q3963" i="5"/>
  <c r="Q3979" i="5"/>
  <c r="Q3994" i="5"/>
  <c r="Q4012" i="5"/>
  <c r="Q4026" i="5"/>
  <c r="Q4040" i="5"/>
  <c r="Q4053" i="5"/>
  <c r="Q4065" i="5"/>
  <c r="Q4077" i="5"/>
  <c r="Q4089" i="5"/>
  <c r="Q4101" i="5"/>
  <c r="Q4113" i="5"/>
  <c r="Q4125" i="5"/>
  <c r="Q4137" i="5"/>
  <c r="Q4149" i="5"/>
  <c r="Q4161" i="5"/>
  <c r="Q4173" i="5"/>
  <c r="Q4185" i="5"/>
  <c r="Q4197" i="5"/>
  <c r="Q4209" i="5"/>
  <c r="Q4221" i="5"/>
  <c r="Q4233" i="5"/>
  <c r="Q4245" i="5"/>
  <c r="Q4257" i="5"/>
  <c r="Q4269" i="5"/>
  <c r="Q4281" i="5"/>
  <c r="Q4293" i="5"/>
  <c r="Q4305" i="5"/>
  <c r="Q4317" i="5"/>
  <c r="Q4329" i="5"/>
  <c r="Q4341" i="5"/>
  <c r="Q4353" i="5"/>
  <c r="Q4365" i="5"/>
  <c r="Q4377" i="5"/>
  <c r="Q4389" i="5"/>
  <c r="Q4401" i="5"/>
  <c r="Q4413" i="5"/>
  <c r="Q4425" i="5"/>
  <c r="Q4437" i="5"/>
  <c r="Q4449" i="5"/>
  <c r="Q4461" i="5"/>
  <c r="Q4473" i="5"/>
  <c r="Q4485" i="5"/>
  <c r="Q4497" i="5"/>
  <c r="Q4509" i="5"/>
  <c r="Q4521" i="5"/>
  <c r="Q4533" i="5"/>
  <c r="Q4545" i="5"/>
  <c r="Q4557" i="5"/>
  <c r="Q4569" i="5"/>
  <c r="Q4581" i="5"/>
  <c r="Q4593" i="5"/>
  <c r="Q4605" i="5"/>
  <c r="Q4617" i="5"/>
  <c r="Q4629" i="5"/>
  <c r="Q4641" i="5"/>
  <c r="Q4653" i="5"/>
  <c r="Q4665" i="5"/>
  <c r="Q4677" i="5"/>
  <c r="Q4689" i="5"/>
  <c r="Q4701" i="5"/>
  <c r="Q4713" i="5"/>
  <c r="Q4725" i="5"/>
  <c r="Q4737" i="5"/>
  <c r="Q4749" i="5"/>
  <c r="Q4761" i="5"/>
  <c r="Q4773" i="5"/>
  <c r="Q2617" i="5"/>
  <c r="Q2992" i="5"/>
  <c r="Q3184" i="5"/>
  <c r="Q3328" i="5"/>
  <c r="Q3448" i="5"/>
  <c r="Q3524" i="5"/>
  <c r="Q3583" i="5"/>
  <c r="Q3631" i="5"/>
  <c r="Q3679" i="5"/>
  <c r="Q3727" i="5"/>
  <c r="Q3775" i="5"/>
  <c r="Q3823" i="5"/>
  <c r="Q3871" i="5"/>
  <c r="Q3905" i="5"/>
  <c r="Q3922" i="5"/>
  <c r="Q3944" i="5"/>
  <c r="Q3965" i="5"/>
  <c r="Q3980" i="5"/>
  <c r="Q3998" i="5"/>
  <c r="Q4013" i="5"/>
  <c r="Q4027" i="5"/>
  <c r="Q4041" i="5"/>
  <c r="Q4054" i="5"/>
  <c r="Q4066" i="5"/>
  <c r="Q4078" i="5"/>
  <c r="Q4090" i="5"/>
  <c r="Q4102" i="5"/>
  <c r="Q4114" i="5"/>
  <c r="Q4126" i="5"/>
  <c r="Q4138" i="5"/>
  <c r="Q4150" i="5"/>
  <c r="Q4162" i="5"/>
  <c r="Q4174" i="5"/>
  <c r="Q4186" i="5"/>
  <c r="Q4198" i="5"/>
  <c r="Q4210" i="5"/>
  <c r="Q4222" i="5"/>
  <c r="Q4234" i="5"/>
  <c r="Q4246" i="5"/>
  <c r="Q4258" i="5"/>
  <c r="Q4270" i="5"/>
  <c r="Q4282" i="5"/>
  <c r="Q4294" i="5"/>
  <c r="Q4306" i="5"/>
  <c r="Q4318" i="5"/>
  <c r="Q4330" i="5"/>
  <c r="Q4342" i="5"/>
  <c r="Q4354" i="5"/>
  <c r="Q4366" i="5"/>
  <c r="Q4378" i="5"/>
  <c r="Q4390" i="5"/>
  <c r="Q4402" i="5"/>
  <c r="Q4414" i="5"/>
  <c r="Q4426" i="5"/>
  <c r="Q4438" i="5"/>
  <c r="Q4450" i="5"/>
  <c r="Q4462" i="5"/>
  <c r="Q4474" i="5"/>
  <c r="Q4486" i="5"/>
  <c r="Q4498" i="5"/>
  <c r="Q4510" i="5"/>
  <c r="Q4522" i="5"/>
  <c r="Q4534" i="5"/>
  <c r="Q4546" i="5"/>
  <c r="Q4558" i="5"/>
  <c r="Q4570" i="5"/>
  <c r="Q4582" i="5"/>
  <c r="Q4594" i="5"/>
  <c r="Q4606" i="5"/>
  <c r="Q4618" i="5"/>
  <c r="Q4630" i="5"/>
  <c r="Q4642" i="5"/>
  <c r="Q4654" i="5"/>
  <c r="Q4666" i="5"/>
  <c r="Q4678" i="5"/>
  <c r="Q4690" i="5"/>
  <c r="Q4702" i="5"/>
  <c r="Q4714" i="5"/>
  <c r="Q4726" i="5"/>
  <c r="Q4738" i="5"/>
  <c r="Q4750" i="5"/>
  <c r="Q4762" i="5"/>
  <c r="Q4774" i="5"/>
  <c r="Q2682" i="5"/>
  <c r="Q3016" i="5"/>
  <c r="Q3187" i="5"/>
  <c r="Q3331" i="5"/>
  <c r="Q3451" i="5"/>
  <c r="Q3526" i="5"/>
  <c r="Q3584" i="5"/>
  <c r="Q3632" i="5"/>
  <c r="Q3680" i="5"/>
  <c r="Q3728" i="5"/>
  <c r="Q3776" i="5"/>
  <c r="Q3824" i="5"/>
  <c r="Q3872" i="5"/>
  <c r="Q3906" i="5"/>
  <c r="Q3927" i="5"/>
  <c r="Q3945" i="5"/>
  <c r="Q3966" i="5"/>
  <c r="Q3981" i="5"/>
  <c r="Q3999" i="5"/>
  <c r="Q4014" i="5"/>
  <c r="Q4028" i="5"/>
  <c r="Q4042" i="5"/>
  <c r="Q4055" i="5"/>
  <c r="Q4067" i="5"/>
  <c r="Q4079" i="5"/>
  <c r="Q4091" i="5"/>
  <c r="Q4103" i="5"/>
  <c r="Q4115" i="5"/>
  <c r="Q4127" i="5"/>
  <c r="Q4139" i="5"/>
  <c r="Q4151" i="5"/>
  <c r="Q4163" i="5"/>
  <c r="Q4175" i="5"/>
  <c r="Q4187" i="5"/>
  <c r="Q4199" i="5"/>
  <c r="Q4211" i="5"/>
  <c r="Q4223" i="5"/>
  <c r="Q4235" i="5"/>
  <c r="Q4247" i="5"/>
  <c r="Q4259" i="5"/>
  <c r="Q4271" i="5"/>
  <c r="Q4283" i="5"/>
  <c r="Q4295" i="5"/>
  <c r="Q4307" i="5"/>
  <c r="Q4319" i="5"/>
  <c r="Q4331" i="5"/>
  <c r="Q4343" i="5"/>
  <c r="Q4355" i="5"/>
  <c r="Q4367" i="5"/>
  <c r="Q4379" i="5"/>
  <c r="Q4391" i="5"/>
  <c r="Q4403" i="5"/>
  <c r="Q4415" i="5"/>
  <c r="Q4427" i="5"/>
  <c r="Q4439" i="5"/>
  <c r="Q4451" i="5"/>
  <c r="Q4463" i="5"/>
  <c r="Q4475" i="5"/>
  <c r="Q4487" i="5"/>
  <c r="Q4499" i="5"/>
  <c r="Q4511" i="5"/>
  <c r="Q4523" i="5"/>
  <c r="Q4535" i="5"/>
  <c r="Q4547" i="5"/>
  <c r="Q4559" i="5"/>
  <c r="Q4571" i="5"/>
  <c r="Q4583" i="5"/>
  <c r="Q4595" i="5"/>
  <c r="Q4607" i="5"/>
  <c r="Q4619" i="5"/>
  <c r="Q4631" i="5"/>
  <c r="Q4643" i="5"/>
  <c r="Q4655" i="5"/>
  <c r="Q4667" i="5"/>
  <c r="Q4679" i="5"/>
  <c r="Q4691" i="5"/>
  <c r="Q4703" i="5"/>
  <c r="Q4715" i="5"/>
  <c r="Q4727" i="5"/>
  <c r="Q4739" i="5"/>
  <c r="Q4751" i="5"/>
  <c r="Q2725" i="5"/>
  <c r="Q3040" i="5"/>
  <c r="Q3208" i="5"/>
  <c r="Q3352" i="5"/>
  <c r="Q3464" i="5"/>
  <c r="Q3536" i="5"/>
  <c r="Q3586" i="5"/>
  <c r="Q3634" i="5"/>
  <c r="Q3682" i="5"/>
  <c r="Q3730" i="5"/>
  <c r="Q3778" i="5"/>
  <c r="Q3826" i="5"/>
  <c r="Q3874" i="5"/>
  <c r="Q3907" i="5"/>
  <c r="Q3929" i="5"/>
  <c r="Q3946" i="5"/>
  <c r="Q3967" i="5"/>
  <c r="Q3982" i="5"/>
  <c r="Q4000" i="5"/>
  <c r="Q4015" i="5"/>
  <c r="Q4029" i="5"/>
  <c r="Q4044" i="5"/>
  <c r="Q4056" i="5"/>
  <c r="Q4068" i="5"/>
  <c r="Q4080" i="5"/>
  <c r="Q4092" i="5"/>
  <c r="Q4104" i="5"/>
  <c r="Q4116" i="5"/>
  <c r="Q4128" i="5"/>
  <c r="Q4140" i="5"/>
  <c r="Q4152" i="5"/>
  <c r="Q4164" i="5"/>
  <c r="Q4176" i="5"/>
  <c r="Q4188" i="5"/>
  <c r="Q4200" i="5"/>
  <c r="Q4212" i="5"/>
  <c r="Q4224" i="5"/>
  <c r="Q4236" i="5"/>
  <c r="Q4248" i="5"/>
  <c r="Q4260" i="5"/>
  <c r="Q4272" i="5"/>
  <c r="Q4284" i="5"/>
  <c r="Q4296" i="5"/>
  <c r="Q4308" i="5"/>
  <c r="Q4320" i="5"/>
  <c r="Q4332" i="5"/>
  <c r="Q4344" i="5"/>
  <c r="Q4356" i="5"/>
  <c r="Q4368" i="5"/>
  <c r="Q4380" i="5"/>
  <c r="Q4392" i="5"/>
  <c r="Q4404" i="5"/>
  <c r="Q4416" i="5"/>
  <c r="Q4428" i="5"/>
  <c r="Q4440" i="5"/>
  <c r="Q4452" i="5"/>
  <c r="Q4464" i="5"/>
  <c r="Q4476" i="5"/>
  <c r="Q4488" i="5"/>
  <c r="Q4500" i="5"/>
  <c r="Q4512" i="5"/>
  <c r="Q4524" i="5"/>
  <c r="Q4536" i="5"/>
  <c r="Q4548" i="5"/>
  <c r="Q4560" i="5"/>
  <c r="Q4572" i="5"/>
  <c r="Q4584" i="5"/>
  <c r="Q4596" i="5"/>
  <c r="Q4608" i="5"/>
  <c r="Q4620" i="5"/>
  <c r="Q4632" i="5"/>
  <c r="Q4644" i="5"/>
  <c r="Q4656" i="5"/>
  <c r="Q4668" i="5"/>
  <c r="Q4680" i="5"/>
  <c r="Q4692" i="5"/>
  <c r="Q4704" i="5"/>
  <c r="Q4716" i="5"/>
  <c r="Q4728" i="5"/>
  <c r="Q4740" i="5"/>
  <c r="Q4752" i="5"/>
  <c r="Q4764" i="5"/>
  <c r="Q4776" i="5"/>
  <c r="Q2756" i="5"/>
  <c r="Q3064" i="5"/>
  <c r="Q3211" i="5"/>
  <c r="Q3355" i="5"/>
  <c r="Q3466" i="5"/>
  <c r="Q3538" i="5"/>
  <c r="Q3595" i="5"/>
  <c r="Q3643" i="5"/>
  <c r="Q3691" i="5"/>
  <c r="Q3739" i="5"/>
  <c r="Q3787" i="5"/>
  <c r="Q3835" i="5"/>
  <c r="Q3883" i="5"/>
  <c r="Q3908" i="5"/>
  <c r="Q3930" i="5"/>
  <c r="Q3951" i="5"/>
  <c r="Q3968" i="5"/>
  <c r="Q3986" i="5"/>
  <c r="Q4001" i="5"/>
  <c r="Q4016" i="5"/>
  <c r="Q4030" i="5"/>
  <c r="Q4045" i="5"/>
  <c r="Q4057" i="5"/>
  <c r="Q4069" i="5"/>
  <c r="Q4081" i="5"/>
  <c r="Q4093" i="5"/>
  <c r="Q4105" i="5"/>
  <c r="Q4117" i="5"/>
  <c r="Q4129" i="5"/>
  <c r="Q4141" i="5"/>
  <c r="Q4153" i="5"/>
  <c r="Q4165" i="5"/>
  <c r="Q4177" i="5"/>
  <c r="Q4189" i="5"/>
  <c r="Q4201" i="5"/>
  <c r="Q4213" i="5"/>
  <c r="Q4225" i="5"/>
  <c r="Q4237" i="5"/>
  <c r="Q4249" i="5"/>
  <c r="Q4261" i="5"/>
  <c r="Q4273" i="5"/>
  <c r="Q4285" i="5"/>
  <c r="Q4297" i="5"/>
  <c r="Q4309" i="5"/>
  <c r="Q4321" i="5"/>
  <c r="Q4333" i="5"/>
  <c r="Q4345" i="5"/>
  <c r="Q4357" i="5"/>
  <c r="Q4369" i="5"/>
  <c r="Q4381" i="5"/>
  <c r="Q4393" i="5"/>
  <c r="Q4405" i="5"/>
  <c r="Q4417" i="5"/>
  <c r="Q4429" i="5"/>
  <c r="Q4441" i="5"/>
  <c r="Q4453" i="5"/>
  <c r="Q4465" i="5"/>
  <c r="Q4477" i="5"/>
  <c r="Q4489" i="5"/>
  <c r="Q4501" i="5"/>
  <c r="Q4513" i="5"/>
  <c r="Q4525" i="5"/>
  <c r="Q4537" i="5"/>
  <c r="Q4549" i="5"/>
  <c r="Q4561" i="5"/>
  <c r="Q4573" i="5"/>
  <c r="Q4585" i="5"/>
  <c r="Q4597" i="5"/>
  <c r="Q4609" i="5"/>
  <c r="Q4621" i="5"/>
  <c r="Q4633" i="5"/>
  <c r="Q4645" i="5"/>
  <c r="Q4657" i="5"/>
  <c r="Q4669" i="5"/>
  <c r="Q4681" i="5"/>
  <c r="Q4693" i="5"/>
  <c r="Q4705" i="5"/>
  <c r="Q4717" i="5"/>
  <c r="Q4729" i="5"/>
  <c r="Q4741" i="5"/>
  <c r="Q4753" i="5"/>
  <c r="Q2788" i="5"/>
  <c r="Q3088" i="5"/>
  <c r="Q3232" i="5"/>
  <c r="Q3376" i="5"/>
  <c r="Q3476" i="5"/>
  <c r="Q3548" i="5"/>
  <c r="Q3596" i="5"/>
  <c r="Q3644" i="5"/>
  <c r="Q3692" i="5"/>
  <c r="Q3740" i="5"/>
  <c r="Q3788" i="5"/>
  <c r="Q3836" i="5"/>
  <c r="Q3884" i="5"/>
  <c r="Q3909" i="5"/>
  <c r="Q3931" i="5"/>
  <c r="Q3953" i="5"/>
  <c r="Q3969" i="5"/>
  <c r="Q3987" i="5"/>
  <c r="Q4002" i="5"/>
  <c r="Q4017" i="5"/>
  <c r="Q4033" i="5"/>
  <c r="Q4046" i="5"/>
  <c r="Q4058" i="5"/>
  <c r="Q4070" i="5"/>
  <c r="Q4082" i="5"/>
  <c r="Q4094" i="5"/>
  <c r="Q4106" i="5"/>
  <c r="Q4118" i="5"/>
  <c r="Q4130" i="5"/>
  <c r="Q4142" i="5"/>
  <c r="Q4154" i="5"/>
  <c r="Q4166" i="5"/>
  <c r="Q4178" i="5"/>
  <c r="Q4190" i="5"/>
  <c r="Q4202" i="5"/>
  <c r="Q4214" i="5"/>
  <c r="Q4226" i="5"/>
  <c r="Q4238" i="5"/>
  <c r="Q4250" i="5"/>
  <c r="Q4262" i="5"/>
  <c r="Q4274" i="5"/>
  <c r="Q4286" i="5"/>
  <c r="Q4298" i="5"/>
  <c r="Q4310" i="5"/>
  <c r="Q4322" i="5"/>
  <c r="Q4334" i="5"/>
  <c r="Q4346" i="5"/>
  <c r="Q4358" i="5"/>
  <c r="Q4370" i="5"/>
  <c r="Q4382" i="5"/>
  <c r="Q4394" i="5"/>
  <c r="Q4406" i="5"/>
  <c r="Q4418" i="5"/>
  <c r="Q4430" i="5"/>
  <c r="Q4442" i="5"/>
  <c r="Q4454" i="5"/>
  <c r="Q4466" i="5"/>
  <c r="Q4478" i="5"/>
  <c r="Q4490" i="5"/>
  <c r="Q4502" i="5"/>
  <c r="Q4514" i="5"/>
  <c r="Q4526" i="5"/>
  <c r="Q4538" i="5"/>
  <c r="Q4550" i="5"/>
  <c r="Q4562" i="5"/>
  <c r="Q4574" i="5"/>
  <c r="Q4586" i="5"/>
  <c r="Q4598" i="5"/>
  <c r="Q4610" i="5"/>
  <c r="Q4622" i="5"/>
  <c r="Q4634" i="5"/>
  <c r="Q4646" i="5"/>
  <c r="Q4658" i="5"/>
  <c r="Q4670" i="5"/>
  <c r="Q4682" i="5"/>
  <c r="Q4694" i="5"/>
  <c r="Q4706" i="5"/>
  <c r="Q4718" i="5"/>
  <c r="Q4730" i="5"/>
  <c r="Q4742" i="5"/>
  <c r="Q2815" i="5"/>
  <c r="Q3091" i="5"/>
  <c r="Q3235" i="5"/>
  <c r="Q3379" i="5"/>
  <c r="Q3478" i="5"/>
  <c r="Q3550" i="5"/>
  <c r="Q3598" i="5"/>
  <c r="Q3646" i="5"/>
  <c r="Q3694" i="5"/>
  <c r="Q3742" i="5"/>
  <c r="Q3790" i="5"/>
  <c r="Q3838" i="5"/>
  <c r="Q3885" i="5"/>
  <c r="Q3910" i="5"/>
  <c r="Q3932" i="5"/>
  <c r="Q3954" i="5"/>
  <c r="Q3970" i="5"/>
  <c r="Q3988" i="5"/>
  <c r="Q4003" i="5"/>
  <c r="Q4018" i="5"/>
  <c r="Q4034" i="5"/>
  <c r="Q4047" i="5"/>
  <c r="Q4059" i="5"/>
  <c r="Q4071" i="5"/>
  <c r="Q4083" i="5"/>
  <c r="Q4095" i="5"/>
  <c r="Q4107" i="5"/>
  <c r="Q4119" i="5"/>
  <c r="Q4131" i="5"/>
  <c r="Q4143" i="5"/>
  <c r="Q4155" i="5"/>
  <c r="Q4167" i="5"/>
  <c r="Q4179" i="5"/>
  <c r="Q4191" i="5"/>
  <c r="Q4203" i="5"/>
  <c r="Q4215" i="5"/>
  <c r="Q4227" i="5"/>
  <c r="Q4239" i="5"/>
  <c r="Q4251" i="5"/>
  <c r="Q4263" i="5"/>
  <c r="Q4275" i="5"/>
  <c r="Q4287" i="5"/>
  <c r="Q4299" i="5"/>
  <c r="Q4311" i="5"/>
  <c r="Q4323" i="5"/>
  <c r="Q4335" i="5"/>
  <c r="Q4347" i="5"/>
  <c r="Q4359" i="5"/>
  <c r="Q4371" i="5"/>
  <c r="Q4383" i="5"/>
  <c r="Q4395" i="5"/>
  <c r="Q4407" i="5"/>
  <c r="Q2896" i="5"/>
  <c r="Q3136" i="5"/>
  <c r="Q3280" i="5"/>
  <c r="Q3416" i="5"/>
  <c r="Q3500" i="5"/>
  <c r="Q3562" i="5"/>
  <c r="Q3610" i="5"/>
  <c r="Q3658" i="5"/>
  <c r="Q3706" i="5"/>
  <c r="Q3754" i="5"/>
  <c r="Q3802" i="5"/>
  <c r="Q3850" i="5"/>
  <c r="Q3896" i="5"/>
  <c r="Q3918" i="5"/>
  <c r="Q3939" i="5"/>
  <c r="Q3957" i="5"/>
  <c r="Q3976" i="5"/>
  <c r="Q3991" i="5"/>
  <c r="Q4006" i="5"/>
  <c r="Q4023" i="5"/>
  <c r="Q4037" i="5"/>
  <c r="Q4050" i="5"/>
  <c r="Q4062" i="5"/>
  <c r="Q4074" i="5"/>
  <c r="Q4086" i="5"/>
  <c r="Q4098" i="5"/>
  <c r="Q4110" i="5"/>
  <c r="Q4122" i="5"/>
  <c r="Q4134" i="5"/>
  <c r="Q4146" i="5"/>
  <c r="Q4158" i="5"/>
  <c r="Q4170" i="5"/>
  <c r="Q4182" i="5"/>
  <c r="Q4194" i="5"/>
  <c r="Q4206" i="5"/>
  <c r="Q4218" i="5"/>
  <c r="Q4230" i="5"/>
  <c r="Q4242" i="5"/>
  <c r="Q4254" i="5"/>
  <c r="Q4266" i="5"/>
  <c r="Q4278" i="5"/>
  <c r="Q4290" i="5"/>
  <c r="Q4302" i="5"/>
  <c r="Q4314" i="5"/>
  <c r="Q4326" i="5"/>
  <c r="Q4338" i="5"/>
  <c r="Q4350" i="5"/>
  <c r="Q4362" i="5"/>
  <c r="Q4374" i="5"/>
  <c r="Q4386" i="5"/>
  <c r="Q4398" i="5"/>
  <c r="Q4410" i="5"/>
  <c r="Q4422" i="5"/>
  <c r="Q4434" i="5"/>
  <c r="Q4446" i="5"/>
  <c r="Q4458" i="5"/>
  <c r="Q4470" i="5"/>
  <c r="Q4482" i="5"/>
  <c r="Q4494" i="5"/>
  <c r="Q4506" i="5"/>
  <c r="Q4518" i="5"/>
  <c r="Q4530" i="5"/>
  <c r="Q4542" i="5"/>
  <c r="Q4554" i="5"/>
  <c r="Q4566" i="5"/>
  <c r="Q4578" i="5"/>
  <c r="Q4590" i="5"/>
  <c r="Q4602" i="5"/>
  <c r="Q4614" i="5"/>
  <c r="Q4626" i="5"/>
  <c r="Q4638" i="5"/>
  <c r="Q4650" i="5"/>
  <c r="Q4662" i="5"/>
  <c r="Q4674" i="5"/>
  <c r="Q4686" i="5"/>
  <c r="Q4698" i="5"/>
  <c r="Q4710" i="5"/>
  <c r="Q4722" i="5"/>
  <c r="Q4734" i="5"/>
  <c r="Q4746" i="5"/>
  <c r="Q4758" i="5"/>
  <c r="P4763" i="5"/>
  <c r="P4739" i="5"/>
  <c r="P4715" i="5"/>
  <c r="P4691" i="5"/>
  <c r="P4667" i="5"/>
  <c r="P4643" i="5"/>
  <c r="P4607" i="5"/>
  <c r="P4571" i="5"/>
  <c r="P4534" i="5"/>
  <c r="Q4780" i="5"/>
  <c r="Q4763" i="5"/>
  <c r="Q4732" i="5"/>
  <c r="Q4696" i="5"/>
  <c r="Q4660" i="5"/>
  <c r="Q4624" i="5"/>
  <c r="Q4588" i="5"/>
  <c r="Q4552" i="5"/>
  <c r="Q4516" i="5"/>
  <c r="Q4480" i="5"/>
  <c r="Q4444" i="5"/>
  <c r="Q4396" i="5"/>
  <c r="Q4324" i="5"/>
  <c r="Q4252" i="5"/>
  <c r="Q4180" i="5"/>
  <c r="Q4108" i="5"/>
  <c r="Q4035" i="5"/>
  <c r="Q3933" i="5"/>
  <c r="Q3703" i="5"/>
  <c r="Q3256" i="5"/>
  <c r="P4762" i="5"/>
  <c r="P4738" i="5"/>
  <c r="P4714" i="5"/>
  <c r="P4690" i="5"/>
  <c r="P4666" i="5"/>
  <c r="P4642" i="5"/>
  <c r="P4606" i="5"/>
  <c r="P4570" i="5"/>
  <c r="P4523" i="5"/>
  <c r="Q4779" i="5"/>
  <c r="Q4760" i="5"/>
  <c r="Q4731" i="5"/>
  <c r="Q4695" i="5"/>
  <c r="Q4659" i="5"/>
  <c r="Q4623" i="5"/>
  <c r="Q4587" i="5"/>
  <c r="Q4551" i="5"/>
  <c r="Q4515" i="5"/>
  <c r="Q4479" i="5"/>
  <c r="Q4443" i="5"/>
  <c r="Q4385" i="5"/>
  <c r="Q4313" i="5"/>
  <c r="Q4241" i="5"/>
  <c r="Q4169" i="5"/>
  <c r="Q4097" i="5"/>
  <c r="Q4022" i="5"/>
  <c r="Q3917" i="5"/>
  <c r="Q3656" i="5"/>
  <c r="Q3115" i="5"/>
  <c r="P4760" i="5"/>
  <c r="P4736" i="5"/>
  <c r="P4712" i="5"/>
  <c r="P4688" i="5"/>
  <c r="P4664" i="5"/>
  <c r="P4640" i="5"/>
  <c r="P4604" i="5"/>
  <c r="P4568" i="5"/>
  <c r="P4517" i="5"/>
  <c r="Q4778" i="5"/>
  <c r="Q4757" i="5"/>
  <c r="Q4724" i="5"/>
  <c r="Q4688" i="5"/>
  <c r="Q4652" i="5"/>
  <c r="Q4616" i="5"/>
  <c r="Q4580" i="5"/>
  <c r="Q4544" i="5"/>
  <c r="Q4508" i="5"/>
  <c r="Q4472" i="5"/>
  <c r="Q4436" i="5"/>
  <c r="Q4384" i="5"/>
  <c r="Q4312" i="5"/>
  <c r="Q4240" i="5"/>
  <c r="Q4168" i="5"/>
  <c r="Q4096" i="5"/>
  <c r="Q4021" i="5"/>
  <c r="Q3915" i="5"/>
  <c r="Q3655" i="5"/>
  <c r="Q3112" i="5"/>
  <c r="P4781" i="5"/>
  <c r="P4709" i="5"/>
  <c r="P4564" i="5"/>
  <c r="Q4756" i="5"/>
  <c r="Q4721" i="5"/>
  <c r="Q4649" i="5"/>
  <c r="Q4541" i="5"/>
  <c r="Q4433" i="5"/>
  <c r="Q4373" i="5"/>
  <c r="Q4301" i="5"/>
  <c r="Q4229" i="5"/>
  <c r="Q4157" i="5"/>
  <c r="Q4085" i="5"/>
  <c r="Q4005" i="5"/>
  <c r="Q3895" i="5"/>
  <c r="Q3608" i="5"/>
  <c r="Q2872" i="5"/>
  <c r="P4733" i="5"/>
  <c r="P4601" i="5"/>
  <c r="Q4685" i="5"/>
  <c r="P4780" i="5"/>
  <c r="P4708" i="5"/>
  <c r="P4636" i="5"/>
  <c r="P4600" i="5"/>
  <c r="P4559" i="5"/>
  <c r="Q4755" i="5"/>
  <c r="Q4720" i="5"/>
  <c r="Q4684" i="5"/>
  <c r="Q4648" i="5"/>
  <c r="Q4612" i="5"/>
  <c r="Q4576" i="5"/>
  <c r="Q4540" i="5"/>
  <c r="Q4504" i="5"/>
  <c r="Q4468" i="5"/>
  <c r="Q4432" i="5"/>
  <c r="Q4372" i="5"/>
  <c r="Q4300" i="5"/>
  <c r="Q4228" i="5"/>
  <c r="Q4156" i="5"/>
  <c r="Q4084" i="5"/>
  <c r="Q4004" i="5"/>
  <c r="Q3886" i="5"/>
  <c r="Q3607" i="5"/>
  <c r="Q2843" i="5"/>
  <c r="P4634" i="5"/>
  <c r="P4610" i="5"/>
  <c r="P4574" i="5"/>
  <c r="P4538" i="5"/>
  <c r="P4514" i="5"/>
  <c r="P4490" i="5"/>
  <c r="P4442" i="5"/>
  <c r="P4334" i="5"/>
  <c r="P4777" i="5"/>
  <c r="P4765" i="5"/>
  <c r="P4753" i="5"/>
  <c r="P4741" i="5"/>
  <c r="P4729" i="5"/>
  <c r="P4717" i="5"/>
  <c r="P4705" i="5"/>
  <c r="P4693" i="5"/>
  <c r="P4681" i="5"/>
  <c r="P4669" i="5"/>
  <c r="P4657" i="5"/>
  <c r="P4645" i="5"/>
  <c r="P4633" i="5"/>
  <c r="P4621" i="5"/>
  <c r="P4609" i="5"/>
  <c r="P4597" i="5"/>
  <c r="P4585" i="5"/>
  <c r="P4573" i="5"/>
  <c r="P4561" i="5"/>
  <c r="P4549" i="5"/>
  <c r="P4537" i="5"/>
  <c r="P4525" i="5"/>
  <c r="P4513" i="5"/>
  <c r="P4501" i="5"/>
  <c r="P4489" i="5"/>
  <c r="P4477" i="5"/>
  <c r="P4465" i="5"/>
  <c r="P4453" i="5"/>
  <c r="P4441" i="5"/>
  <c r="P4429" i="5"/>
  <c r="P4417" i="5"/>
  <c r="P4405" i="5"/>
  <c r="P4393" i="5"/>
  <c r="P4381" i="5"/>
  <c r="P4369" i="5"/>
  <c r="P4357" i="5"/>
  <c r="P4345" i="5"/>
  <c r="P4333" i="5"/>
  <c r="P4321" i="5"/>
  <c r="P4309" i="5"/>
  <c r="P4297" i="5"/>
  <c r="P4285" i="5"/>
  <c r="P4273" i="5"/>
  <c r="P4261" i="5"/>
  <c r="P4249" i="5"/>
  <c r="P4237" i="5"/>
  <c r="P4225" i="5"/>
  <c r="P4213" i="5"/>
  <c r="P4201" i="5"/>
  <c r="P4189" i="5"/>
  <c r="P4177" i="5"/>
  <c r="P4165" i="5"/>
  <c r="P4153" i="5"/>
  <c r="P4141" i="5"/>
  <c r="P4128" i="5"/>
  <c r="P4111" i="5"/>
  <c r="P4096" i="5"/>
  <c r="P4077" i="5"/>
  <c r="P4060" i="5"/>
  <c r="P4041" i="5"/>
  <c r="P4024" i="5"/>
  <c r="P4005" i="5"/>
  <c r="P3988" i="5"/>
  <c r="P3969" i="5"/>
  <c r="P3952" i="5"/>
  <c r="P3933" i="5"/>
  <c r="P3916" i="5"/>
  <c r="P3895" i="5"/>
  <c r="P3871" i="5"/>
  <c r="P3847" i="5"/>
  <c r="P3823" i="5"/>
  <c r="P3799" i="5"/>
  <c r="P3775" i="5"/>
  <c r="P3751" i="5"/>
  <c r="P3727" i="5"/>
  <c r="P3703" i="5"/>
  <c r="P3674" i="5"/>
  <c r="P3638" i="5"/>
  <c r="P4622" i="5"/>
  <c r="P4586" i="5"/>
  <c r="P4562" i="5"/>
  <c r="P4526" i="5"/>
  <c r="P4478" i="5"/>
  <c r="P4430" i="5"/>
  <c r="P4346" i="5"/>
  <c r="P4776" i="5"/>
  <c r="P4764" i="5"/>
  <c r="P4752" i="5"/>
  <c r="P4740" i="5"/>
  <c r="P4728" i="5"/>
  <c r="P4716" i="5"/>
  <c r="P4704" i="5"/>
  <c r="P4692" i="5"/>
  <c r="P4680" i="5"/>
  <c r="P4668" i="5"/>
  <c r="P4656" i="5"/>
  <c r="P4644" i="5"/>
  <c r="P4632" i="5"/>
  <c r="P4620" i="5"/>
  <c r="P4608" i="5"/>
  <c r="P4596" i="5"/>
  <c r="P4584" i="5"/>
  <c r="P4572" i="5"/>
  <c r="P4560" i="5"/>
  <c r="P4548" i="5"/>
  <c r="P4536" i="5"/>
  <c r="P4524" i="5"/>
  <c r="P4512" i="5"/>
  <c r="P4500" i="5"/>
  <c r="P4488" i="5"/>
  <c r="P4476" i="5"/>
  <c r="P4464" i="5"/>
  <c r="P4452" i="5"/>
  <c r="P4440" i="5"/>
  <c r="P4428" i="5"/>
  <c r="P4416" i="5"/>
  <c r="P4404" i="5"/>
  <c r="P4392" i="5"/>
  <c r="P4380" i="5"/>
  <c r="P4368" i="5"/>
  <c r="P4356" i="5"/>
  <c r="P4344" i="5"/>
  <c r="P4332" i="5"/>
  <c r="P4320" i="5"/>
  <c r="P4308" i="5"/>
  <c r="P4296" i="5"/>
  <c r="P4284" i="5"/>
  <c r="P4272" i="5"/>
  <c r="P4260" i="5"/>
  <c r="P4248" i="5"/>
  <c r="P4236" i="5"/>
  <c r="P4224" i="5"/>
  <c r="P4212" i="5"/>
  <c r="P4200" i="5"/>
  <c r="P4188" i="5"/>
  <c r="P4176" i="5"/>
  <c r="P4164" i="5"/>
  <c r="P4152" i="5"/>
  <c r="P4140" i="5"/>
  <c r="P4127" i="5"/>
  <c r="P4110" i="5"/>
  <c r="P4094" i="5"/>
  <c r="P4075" i="5"/>
  <c r="P4058" i="5"/>
  <c r="P4039" i="5"/>
  <c r="P4022" i="5"/>
  <c r="P4003" i="5"/>
  <c r="P3986" i="5"/>
  <c r="P3967" i="5"/>
  <c r="P3950" i="5"/>
  <c r="P3931" i="5"/>
  <c r="P3914" i="5"/>
  <c r="P3894" i="5"/>
  <c r="P3870" i="5"/>
  <c r="P3846" i="5"/>
  <c r="P3822" i="5"/>
  <c r="P3798" i="5"/>
  <c r="P3774" i="5"/>
  <c r="P3750" i="5"/>
  <c r="P3726" i="5"/>
  <c r="P3702" i="5"/>
  <c r="P3672" i="5"/>
  <c r="P3636" i="5"/>
  <c r="P4463" i="5"/>
  <c r="P4451" i="5"/>
  <c r="P4439" i="5"/>
  <c r="P4427" i="5"/>
  <c r="P4415" i="5"/>
  <c r="P4403" i="5"/>
  <c r="P4391" i="5"/>
  <c r="P4379" i="5"/>
  <c r="P4367" i="5"/>
  <c r="P4355" i="5"/>
  <c r="P4343" i="5"/>
  <c r="P4331" i="5"/>
  <c r="P4319" i="5"/>
  <c r="P4307" i="5"/>
  <c r="P4295" i="5"/>
  <c r="P4283" i="5"/>
  <c r="P4271" i="5"/>
  <c r="P4259" i="5"/>
  <c r="P4247" i="5"/>
  <c r="P4235" i="5"/>
  <c r="P4223" i="5"/>
  <c r="P4211" i="5"/>
  <c r="P4199" i="5"/>
  <c r="P4187" i="5"/>
  <c r="P4175" i="5"/>
  <c r="P4163" i="5"/>
  <c r="P4151" i="5"/>
  <c r="P4139" i="5"/>
  <c r="P4125" i="5"/>
  <c r="P4109" i="5"/>
  <c r="P4092" i="5"/>
  <c r="P4074" i="5"/>
  <c r="P4056" i="5"/>
  <c r="P4038" i="5"/>
  <c r="P4020" i="5"/>
  <c r="P4002" i="5"/>
  <c r="P3984" i="5"/>
  <c r="P3966" i="5"/>
  <c r="P3948" i="5"/>
  <c r="P3930" i="5"/>
  <c r="P3912" i="5"/>
  <c r="P3893" i="5"/>
  <c r="P3869" i="5"/>
  <c r="P3845" i="5"/>
  <c r="P3821" i="5"/>
  <c r="P3797" i="5"/>
  <c r="P3773" i="5"/>
  <c r="P3749" i="5"/>
  <c r="P3725" i="5"/>
  <c r="P3701" i="5"/>
  <c r="P3666" i="5"/>
  <c r="P3630" i="5"/>
  <c r="P4462" i="5"/>
  <c r="P4450" i="5"/>
  <c r="P4438" i="5"/>
  <c r="P4426" i="5"/>
  <c r="P4414" i="5"/>
  <c r="P4402" i="5"/>
  <c r="P4390" i="5"/>
  <c r="P4378" i="5"/>
  <c r="P4366" i="5"/>
  <c r="P4354" i="5"/>
  <c r="P4342" i="5"/>
  <c r="P4330" i="5"/>
  <c r="P4318" i="5"/>
  <c r="P4306" i="5"/>
  <c r="P4294" i="5"/>
  <c r="P4282" i="5"/>
  <c r="P4270" i="5"/>
  <c r="P4258" i="5"/>
  <c r="P4246" i="5"/>
  <c r="P4234" i="5"/>
  <c r="P4222" i="5"/>
  <c r="P4210" i="5"/>
  <c r="P4198" i="5"/>
  <c r="P4186" i="5"/>
  <c r="P4174" i="5"/>
  <c r="P4162" i="5"/>
  <c r="P4150" i="5"/>
  <c r="P4138" i="5"/>
  <c r="P4123" i="5"/>
  <c r="P4108" i="5"/>
  <c r="P4091" i="5"/>
  <c r="P4073" i="5"/>
  <c r="P4055" i="5"/>
  <c r="P4037" i="5"/>
  <c r="P4019" i="5"/>
  <c r="P4001" i="5"/>
  <c r="P3983" i="5"/>
  <c r="P3965" i="5"/>
  <c r="P3947" i="5"/>
  <c r="P3929" i="5"/>
  <c r="P3911" i="5"/>
  <c r="P3890" i="5"/>
  <c r="P3866" i="5"/>
  <c r="P3842" i="5"/>
  <c r="P3818" i="5"/>
  <c r="P3794" i="5"/>
  <c r="P3770" i="5"/>
  <c r="P3746" i="5"/>
  <c r="P3722" i="5"/>
  <c r="P3698" i="5"/>
  <c r="P3665" i="5"/>
  <c r="P3" i="5"/>
  <c r="P15" i="5"/>
  <c r="P27" i="5"/>
  <c r="P39" i="5"/>
  <c r="P51" i="5"/>
  <c r="P63" i="5"/>
  <c r="P75" i="5"/>
  <c r="P87" i="5"/>
  <c r="P99" i="5"/>
  <c r="P111" i="5"/>
  <c r="P123" i="5"/>
  <c r="P135" i="5"/>
  <c r="P147" i="5"/>
  <c r="P159" i="5"/>
  <c r="P171" i="5"/>
  <c r="P183" i="5"/>
  <c r="P195" i="5"/>
  <c r="P207" i="5"/>
  <c r="P219" i="5"/>
  <c r="P231" i="5"/>
  <c r="P243" i="5"/>
  <c r="P255" i="5"/>
  <c r="P267" i="5"/>
  <c r="P279" i="5"/>
  <c r="P291" i="5"/>
  <c r="P303" i="5"/>
  <c r="P315" i="5"/>
  <c r="P327" i="5"/>
  <c r="P339" i="5"/>
  <c r="P351" i="5"/>
  <c r="P363" i="5"/>
  <c r="P375" i="5"/>
  <c r="P387" i="5"/>
  <c r="P399" i="5"/>
  <c r="P411" i="5"/>
  <c r="P423" i="5"/>
  <c r="P435" i="5"/>
  <c r="P447" i="5"/>
  <c r="P459" i="5"/>
  <c r="P471" i="5"/>
  <c r="P483" i="5"/>
  <c r="P495" i="5"/>
  <c r="P507" i="5"/>
  <c r="P519" i="5"/>
  <c r="P531" i="5"/>
  <c r="P543" i="5"/>
  <c r="P555" i="5"/>
  <c r="P567" i="5"/>
  <c r="P579" i="5"/>
  <c r="P591" i="5"/>
  <c r="P603" i="5"/>
  <c r="P615" i="5"/>
  <c r="P627" i="5"/>
  <c r="P639" i="5"/>
  <c r="P651" i="5"/>
  <c r="P663" i="5"/>
  <c r="P675" i="5"/>
  <c r="P687" i="5"/>
  <c r="P699" i="5"/>
  <c r="P711" i="5"/>
  <c r="P723" i="5"/>
  <c r="P735" i="5"/>
  <c r="P747" i="5"/>
  <c r="P759" i="5"/>
  <c r="P771" i="5"/>
  <c r="P783" i="5"/>
  <c r="P795" i="5"/>
  <c r="P807" i="5"/>
  <c r="P819" i="5"/>
  <c r="P831" i="5"/>
  <c r="P843" i="5"/>
  <c r="P855" i="5"/>
  <c r="P867" i="5"/>
  <c r="P879" i="5"/>
  <c r="P891" i="5"/>
  <c r="P903" i="5"/>
  <c r="P915" i="5"/>
  <c r="P927" i="5"/>
  <c r="P939" i="5"/>
  <c r="P951" i="5"/>
  <c r="P963" i="5"/>
  <c r="P975" i="5"/>
  <c r="P987" i="5"/>
  <c r="P999" i="5"/>
  <c r="P1011" i="5"/>
  <c r="P4" i="5"/>
  <c r="P16" i="5"/>
  <c r="P28" i="5"/>
  <c r="P40" i="5"/>
  <c r="P52" i="5"/>
  <c r="P64" i="5"/>
  <c r="P76" i="5"/>
  <c r="P88" i="5"/>
  <c r="P100" i="5"/>
  <c r="P112" i="5"/>
  <c r="P124" i="5"/>
  <c r="P136" i="5"/>
  <c r="P148" i="5"/>
  <c r="P160" i="5"/>
  <c r="P172" i="5"/>
  <c r="P184" i="5"/>
  <c r="P196" i="5"/>
  <c r="P208" i="5"/>
  <c r="P220" i="5"/>
  <c r="P232" i="5"/>
  <c r="P244" i="5"/>
  <c r="P256" i="5"/>
  <c r="P268" i="5"/>
  <c r="P280" i="5"/>
  <c r="P292" i="5"/>
  <c r="P304" i="5"/>
  <c r="P316" i="5"/>
  <c r="P328" i="5"/>
  <c r="P340" i="5"/>
  <c r="P352" i="5"/>
  <c r="P364" i="5"/>
  <c r="P376" i="5"/>
  <c r="P388" i="5"/>
  <c r="P400" i="5"/>
  <c r="P412" i="5"/>
  <c r="P424" i="5"/>
  <c r="P436" i="5"/>
  <c r="P448" i="5"/>
  <c r="P460" i="5"/>
  <c r="P472" i="5"/>
  <c r="P484" i="5"/>
  <c r="P496" i="5"/>
  <c r="P508" i="5"/>
  <c r="P520" i="5"/>
  <c r="P532" i="5"/>
  <c r="P544" i="5"/>
  <c r="P556" i="5"/>
  <c r="P568" i="5"/>
  <c r="P580" i="5"/>
  <c r="P592" i="5"/>
  <c r="P604" i="5"/>
  <c r="P616" i="5"/>
  <c r="P628" i="5"/>
  <c r="P640" i="5"/>
  <c r="P652" i="5"/>
  <c r="P664" i="5"/>
  <c r="P676" i="5"/>
  <c r="P688" i="5"/>
  <c r="P700" i="5"/>
  <c r="P712" i="5"/>
  <c r="P724" i="5"/>
  <c r="P736" i="5"/>
  <c r="P748" i="5"/>
  <c r="P760" i="5"/>
  <c r="P772" i="5"/>
  <c r="P784" i="5"/>
  <c r="P796" i="5"/>
  <c r="P5" i="5"/>
  <c r="P17" i="5"/>
  <c r="P29" i="5"/>
  <c r="P41" i="5"/>
  <c r="P53" i="5"/>
  <c r="P65" i="5"/>
  <c r="P77" i="5"/>
  <c r="P89" i="5"/>
  <c r="P101" i="5"/>
  <c r="P113" i="5"/>
  <c r="P125" i="5"/>
  <c r="P137" i="5"/>
  <c r="P149" i="5"/>
  <c r="P161" i="5"/>
  <c r="P173" i="5"/>
  <c r="P185" i="5"/>
  <c r="P197" i="5"/>
  <c r="P209" i="5"/>
  <c r="P221" i="5"/>
  <c r="P233" i="5"/>
  <c r="P245" i="5"/>
  <c r="P257" i="5"/>
  <c r="P269" i="5"/>
  <c r="P281" i="5"/>
  <c r="P293" i="5"/>
  <c r="P305" i="5"/>
  <c r="P317" i="5"/>
  <c r="P329" i="5"/>
  <c r="P341" i="5"/>
  <c r="P353" i="5"/>
  <c r="P365" i="5"/>
  <c r="P377" i="5"/>
  <c r="P389" i="5"/>
  <c r="P401" i="5"/>
  <c r="P413" i="5"/>
  <c r="P425" i="5"/>
  <c r="P437" i="5"/>
  <c r="P449" i="5"/>
  <c r="P461" i="5"/>
  <c r="P473" i="5"/>
  <c r="P485" i="5"/>
  <c r="P497" i="5"/>
  <c r="P509" i="5"/>
  <c r="P521" i="5"/>
  <c r="P533" i="5"/>
  <c r="P545" i="5"/>
  <c r="P557" i="5"/>
  <c r="P569" i="5"/>
  <c r="P581" i="5"/>
  <c r="P593" i="5"/>
  <c r="P605" i="5"/>
  <c r="P617" i="5"/>
  <c r="P629" i="5"/>
  <c r="P641" i="5"/>
  <c r="P653" i="5"/>
  <c r="P665" i="5"/>
  <c r="P677" i="5"/>
  <c r="P689" i="5"/>
  <c r="P701" i="5"/>
  <c r="P713" i="5"/>
  <c r="P725" i="5"/>
  <c r="P737" i="5"/>
  <c r="P749" i="5"/>
  <c r="P6" i="5"/>
  <c r="P18" i="5"/>
  <c r="P30" i="5"/>
  <c r="P42" i="5"/>
  <c r="P54" i="5"/>
  <c r="P66" i="5"/>
  <c r="P78" i="5"/>
  <c r="P90" i="5"/>
  <c r="P102" i="5"/>
  <c r="P114" i="5"/>
  <c r="P126" i="5"/>
  <c r="P138" i="5"/>
  <c r="P150" i="5"/>
  <c r="P162" i="5"/>
  <c r="P174" i="5"/>
  <c r="P186" i="5"/>
  <c r="P198" i="5"/>
  <c r="P210" i="5"/>
  <c r="P222" i="5"/>
  <c r="P234" i="5"/>
  <c r="P246" i="5"/>
  <c r="P258" i="5"/>
  <c r="P270" i="5"/>
  <c r="P282" i="5"/>
  <c r="P294" i="5"/>
  <c r="P306" i="5"/>
  <c r="P318" i="5"/>
  <c r="P330" i="5"/>
  <c r="P342" i="5"/>
  <c r="P354" i="5"/>
  <c r="P366" i="5"/>
  <c r="P378" i="5"/>
  <c r="P390" i="5"/>
  <c r="P402" i="5"/>
  <c r="P414" i="5"/>
  <c r="P426" i="5"/>
  <c r="P438" i="5"/>
  <c r="P450" i="5"/>
  <c r="P462" i="5"/>
  <c r="P474" i="5"/>
  <c r="P486" i="5"/>
  <c r="P498" i="5"/>
  <c r="P510" i="5"/>
  <c r="P522" i="5"/>
  <c r="P534" i="5"/>
  <c r="P546" i="5"/>
  <c r="P558" i="5"/>
  <c r="P570" i="5"/>
  <c r="P582" i="5"/>
  <c r="P594" i="5"/>
  <c r="P606" i="5"/>
  <c r="P618" i="5"/>
  <c r="P630" i="5"/>
  <c r="P642" i="5"/>
  <c r="P654" i="5"/>
  <c r="P666" i="5"/>
  <c r="P678" i="5"/>
  <c r="P690" i="5"/>
  <c r="P702" i="5"/>
  <c r="P714" i="5"/>
  <c r="P726" i="5"/>
  <c r="P738" i="5"/>
  <c r="P750" i="5"/>
  <c r="P762" i="5"/>
  <c r="P774" i="5"/>
  <c r="P786" i="5"/>
  <c r="P798" i="5"/>
  <c r="P810" i="5"/>
  <c r="P822" i="5"/>
  <c r="P834" i="5"/>
  <c r="P7" i="5"/>
  <c r="P19" i="5"/>
  <c r="P31" i="5"/>
  <c r="P43" i="5"/>
  <c r="P55" i="5"/>
  <c r="P67" i="5"/>
  <c r="P79" i="5"/>
  <c r="P91" i="5"/>
  <c r="P103" i="5"/>
  <c r="P115" i="5"/>
  <c r="P127" i="5"/>
  <c r="P139" i="5"/>
  <c r="P151" i="5"/>
  <c r="P163" i="5"/>
  <c r="P175" i="5"/>
  <c r="P187" i="5"/>
  <c r="P199" i="5"/>
  <c r="P211" i="5"/>
  <c r="P223" i="5"/>
  <c r="P235" i="5"/>
  <c r="P247" i="5"/>
  <c r="P259" i="5"/>
  <c r="P271" i="5"/>
  <c r="P283" i="5"/>
  <c r="P295" i="5"/>
  <c r="P307" i="5"/>
  <c r="P319" i="5"/>
  <c r="P331" i="5"/>
  <c r="P343" i="5"/>
  <c r="P355" i="5"/>
  <c r="P367" i="5"/>
  <c r="P379" i="5"/>
  <c r="P391" i="5"/>
  <c r="P403" i="5"/>
  <c r="P415" i="5"/>
  <c r="P427" i="5"/>
  <c r="P439" i="5"/>
  <c r="P451" i="5"/>
  <c r="P463" i="5"/>
  <c r="P475" i="5"/>
  <c r="P487" i="5"/>
  <c r="P499" i="5"/>
  <c r="P511" i="5"/>
  <c r="P523" i="5"/>
  <c r="P535" i="5"/>
  <c r="P547" i="5"/>
  <c r="P559" i="5"/>
  <c r="P571" i="5"/>
  <c r="P583" i="5"/>
  <c r="P595" i="5"/>
  <c r="P607" i="5"/>
  <c r="P619" i="5"/>
  <c r="P631" i="5"/>
  <c r="P643" i="5"/>
  <c r="P655" i="5"/>
  <c r="P667" i="5"/>
  <c r="P679" i="5"/>
  <c r="P691" i="5"/>
  <c r="P703" i="5"/>
  <c r="P715" i="5"/>
  <c r="P727" i="5"/>
  <c r="P739" i="5"/>
  <c r="P751" i="5"/>
  <c r="P763" i="5"/>
  <c r="P775" i="5"/>
  <c r="P787" i="5"/>
  <c r="P799" i="5"/>
  <c r="P811" i="5"/>
  <c r="P823" i="5"/>
  <c r="P835" i="5"/>
  <c r="P847" i="5"/>
  <c r="P859" i="5"/>
  <c r="P871" i="5"/>
  <c r="P883" i="5"/>
  <c r="P895" i="5"/>
  <c r="P907" i="5"/>
  <c r="P919" i="5"/>
  <c r="P931" i="5"/>
  <c r="P943" i="5"/>
  <c r="P955" i="5"/>
  <c r="P967" i="5"/>
  <c r="P979" i="5"/>
  <c r="P991" i="5"/>
  <c r="P1003" i="5"/>
  <c r="P1015" i="5"/>
  <c r="P8" i="5"/>
  <c r="P20" i="5"/>
  <c r="P32" i="5"/>
  <c r="P44" i="5"/>
  <c r="P56" i="5"/>
  <c r="P68" i="5"/>
  <c r="P80" i="5"/>
  <c r="P92" i="5"/>
  <c r="P104" i="5"/>
  <c r="P116" i="5"/>
  <c r="P128" i="5"/>
  <c r="P140" i="5"/>
  <c r="P152" i="5"/>
  <c r="P164" i="5"/>
  <c r="P176" i="5"/>
  <c r="P188" i="5"/>
  <c r="P200" i="5"/>
  <c r="P212" i="5"/>
  <c r="P224" i="5"/>
  <c r="P236" i="5"/>
  <c r="P248" i="5"/>
  <c r="P260" i="5"/>
  <c r="P272" i="5"/>
  <c r="P284" i="5"/>
  <c r="P296" i="5"/>
  <c r="P308" i="5"/>
  <c r="P320" i="5"/>
  <c r="P332" i="5"/>
  <c r="P344" i="5"/>
  <c r="P356" i="5"/>
  <c r="P368" i="5"/>
  <c r="P380" i="5"/>
  <c r="P392" i="5"/>
  <c r="P404" i="5"/>
  <c r="P416" i="5"/>
  <c r="P428" i="5"/>
  <c r="P440" i="5"/>
  <c r="P452" i="5"/>
  <c r="P464" i="5"/>
  <c r="P476" i="5"/>
  <c r="P488" i="5"/>
  <c r="P500" i="5"/>
  <c r="P512" i="5"/>
  <c r="P524" i="5"/>
  <c r="P536" i="5"/>
  <c r="P548" i="5"/>
  <c r="P560" i="5"/>
  <c r="P572" i="5"/>
  <c r="P584" i="5"/>
  <c r="P596" i="5"/>
  <c r="P608" i="5"/>
  <c r="P620" i="5"/>
  <c r="P632" i="5"/>
  <c r="P644" i="5"/>
  <c r="P656" i="5"/>
  <c r="P668" i="5"/>
  <c r="P680" i="5"/>
  <c r="P692" i="5"/>
  <c r="P704" i="5"/>
  <c r="P716" i="5"/>
  <c r="P728" i="5"/>
  <c r="P740" i="5"/>
  <c r="P752" i="5"/>
  <c r="P764" i="5"/>
  <c r="P776" i="5"/>
  <c r="P788" i="5"/>
  <c r="P800" i="5"/>
  <c r="P812" i="5"/>
  <c r="P824" i="5"/>
  <c r="P836" i="5"/>
  <c r="P9" i="5"/>
  <c r="P21" i="5"/>
  <c r="P33" i="5"/>
  <c r="P45" i="5"/>
  <c r="P57" i="5"/>
  <c r="P69" i="5"/>
  <c r="P81" i="5"/>
  <c r="P93" i="5"/>
  <c r="P105" i="5"/>
  <c r="P117" i="5"/>
  <c r="P129" i="5"/>
  <c r="P141" i="5"/>
  <c r="P153" i="5"/>
  <c r="P165" i="5"/>
  <c r="P177" i="5"/>
  <c r="P189" i="5"/>
  <c r="P201" i="5"/>
  <c r="P213" i="5"/>
  <c r="P225" i="5"/>
  <c r="P237" i="5"/>
  <c r="P249" i="5"/>
  <c r="P261" i="5"/>
  <c r="P273" i="5"/>
  <c r="P285" i="5"/>
  <c r="P297" i="5"/>
  <c r="P309" i="5"/>
  <c r="P321" i="5"/>
  <c r="P333" i="5"/>
  <c r="P345" i="5"/>
  <c r="P357" i="5"/>
  <c r="P369" i="5"/>
  <c r="P381" i="5"/>
  <c r="P393" i="5"/>
  <c r="P405" i="5"/>
  <c r="P417" i="5"/>
  <c r="P429" i="5"/>
  <c r="P441" i="5"/>
  <c r="P453" i="5"/>
  <c r="P465" i="5"/>
  <c r="P477" i="5"/>
  <c r="P489" i="5"/>
  <c r="P501" i="5"/>
  <c r="P513" i="5"/>
  <c r="P525" i="5"/>
  <c r="P537" i="5"/>
  <c r="P549" i="5"/>
  <c r="P561" i="5"/>
  <c r="P573" i="5"/>
  <c r="P585" i="5"/>
  <c r="P597" i="5"/>
  <c r="P609" i="5"/>
  <c r="P621" i="5"/>
  <c r="P633" i="5"/>
  <c r="P645" i="5"/>
  <c r="P657" i="5"/>
  <c r="P669" i="5"/>
  <c r="P681" i="5"/>
  <c r="P693" i="5"/>
  <c r="P705" i="5"/>
  <c r="P717" i="5"/>
  <c r="P729" i="5"/>
  <c r="P741" i="5"/>
  <c r="P753" i="5"/>
  <c r="P765" i="5"/>
  <c r="P777" i="5"/>
  <c r="P789" i="5"/>
  <c r="P801" i="5"/>
  <c r="P813" i="5"/>
  <c r="P825" i="5"/>
  <c r="P837" i="5"/>
  <c r="P849" i="5"/>
  <c r="P861" i="5"/>
  <c r="P873" i="5"/>
  <c r="P885" i="5"/>
  <c r="P897" i="5"/>
  <c r="P909" i="5"/>
  <c r="P921" i="5"/>
  <c r="P933" i="5"/>
  <c r="P945" i="5"/>
  <c r="P957" i="5"/>
  <c r="P969" i="5"/>
  <c r="P981" i="5"/>
  <c r="P993" i="5"/>
  <c r="P1005" i="5"/>
  <c r="P1017" i="5"/>
  <c r="P10" i="5"/>
  <c r="P22" i="5"/>
  <c r="P34" i="5"/>
  <c r="P46" i="5"/>
  <c r="P58" i="5"/>
  <c r="P70" i="5"/>
  <c r="P82" i="5"/>
  <c r="P94" i="5"/>
  <c r="P106" i="5"/>
  <c r="P118" i="5"/>
  <c r="P130" i="5"/>
  <c r="P142" i="5"/>
  <c r="P154" i="5"/>
  <c r="P166" i="5"/>
  <c r="P178" i="5"/>
  <c r="P190" i="5"/>
  <c r="P202" i="5"/>
  <c r="P214" i="5"/>
  <c r="P226" i="5"/>
  <c r="P238" i="5"/>
  <c r="P250" i="5"/>
  <c r="P262" i="5"/>
  <c r="P274" i="5"/>
  <c r="P286" i="5"/>
  <c r="P298" i="5"/>
  <c r="P310" i="5"/>
  <c r="P322" i="5"/>
  <c r="P334" i="5"/>
  <c r="P346" i="5"/>
  <c r="P358" i="5"/>
  <c r="P370" i="5"/>
  <c r="P382" i="5"/>
  <c r="P394" i="5"/>
  <c r="P406" i="5"/>
  <c r="P418" i="5"/>
  <c r="P430" i="5"/>
  <c r="P442" i="5"/>
  <c r="P454" i="5"/>
  <c r="P466" i="5"/>
  <c r="P478" i="5"/>
  <c r="P490" i="5"/>
  <c r="P502" i="5"/>
  <c r="P514" i="5"/>
  <c r="P526" i="5"/>
  <c r="P538" i="5"/>
  <c r="P550" i="5"/>
  <c r="P562" i="5"/>
  <c r="P574" i="5"/>
  <c r="P586" i="5"/>
  <c r="P598" i="5"/>
  <c r="P610" i="5"/>
  <c r="P622" i="5"/>
  <c r="P634" i="5"/>
  <c r="P646" i="5"/>
  <c r="P658" i="5"/>
  <c r="P670" i="5"/>
  <c r="P682" i="5"/>
  <c r="P694" i="5"/>
  <c r="P706" i="5"/>
  <c r="P718" i="5"/>
  <c r="P730" i="5"/>
  <c r="P742" i="5"/>
  <c r="P754" i="5"/>
  <c r="P766" i="5"/>
  <c r="P11" i="5"/>
  <c r="P23" i="5"/>
  <c r="P35" i="5"/>
  <c r="P47" i="5"/>
  <c r="P59" i="5"/>
  <c r="P71" i="5"/>
  <c r="P83" i="5"/>
  <c r="P95" i="5"/>
  <c r="P107" i="5"/>
  <c r="P119" i="5"/>
  <c r="P131" i="5"/>
  <c r="P143" i="5"/>
  <c r="P155" i="5"/>
  <c r="P167" i="5"/>
  <c r="P179" i="5"/>
  <c r="P191" i="5"/>
  <c r="P203" i="5"/>
  <c r="P215" i="5"/>
  <c r="P227" i="5"/>
  <c r="P239" i="5"/>
  <c r="P251" i="5"/>
  <c r="P263" i="5"/>
  <c r="P275" i="5"/>
  <c r="P287" i="5"/>
  <c r="P299" i="5"/>
  <c r="P311" i="5"/>
  <c r="P323" i="5"/>
  <c r="P335" i="5"/>
  <c r="P347" i="5"/>
  <c r="P359" i="5"/>
  <c r="P371" i="5"/>
  <c r="P383" i="5"/>
  <c r="P395" i="5"/>
  <c r="P407" i="5"/>
  <c r="P419" i="5"/>
  <c r="P431" i="5"/>
  <c r="P443" i="5"/>
  <c r="P455" i="5"/>
  <c r="P467" i="5"/>
  <c r="P479" i="5"/>
  <c r="P491" i="5"/>
  <c r="P503" i="5"/>
  <c r="P515" i="5"/>
  <c r="P527" i="5"/>
  <c r="P539" i="5"/>
  <c r="P551" i="5"/>
  <c r="P563" i="5"/>
  <c r="P575" i="5"/>
  <c r="P587" i="5"/>
  <c r="P599" i="5"/>
  <c r="P611" i="5"/>
  <c r="P623" i="5"/>
  <c r="P635" i="5"/>
  <c r="P647" i="5"/>
  <c r="P659" i="5"/>
  <c r="P671" i="5"/>
  <c r="P683" i="5"/>
  <c r="P695" i="5"/>
  <c r="P707" i="5"/>
  <c r="P719" i="5"/>
  <c r="P731" i="5"/>
  <c r="P743" i="5"/>
  <c r="P755" i="5"/>
  <c r="P12" i="5"/>
  <c r="P24" i="5"/>
  <c r="P36" i="5"/>
  <c r="P48" i="5"/>
  <c r="P60" i="5"/>
  <c r="P72" i="5"/>
  <c r="P84" i="5"/>
  <c r="P96" i="5"/>
  <c r="P108" i="5"/>
  <c r="P120" i="5"/>
  <c r="P132" i="5"/>
  <c r="P144" i="5"/>
  <c r="P156" i="5"/>
  <c r="P168" i="5"/>
  <c r="P180" i="5"/>
  <c r="P192" i="5"/>
  <c r="P204" i="5"/>
  <c r="P216" i="5"/>
  <c r="P228" i="5"/>
  <c r="P240" i="5"/>
  <c r="P252" i="5"/>
  <c r="P264" i="5"/>
  <c r="P276" i="5"/>
  <c r="P288" i="5"/>
  <c r="P300" i="5"/>
  <c r="P312" i="5"/>
  <c r="P324" i="5"/>
  <c r="P336" i="5"/>
  <c r="P348" i="5"/>
  <c r="P360" i="5"/>
  <c r="P372" i="5"/>
  <c r="P384" i="5"/>
  <c r="P396" i="5"/>
  <c r="P408" i="5"/>
  <c r="P420" i="5"/>
  <c r="P432" i="5"/>
  <c r="P444" i="5"/>
  <c r="P456" i="5"/>
  <c r="P468" i="5"/>
  <c r="P480" i="5"/>
  <c r="P492" i="5"/>
  <c r="P504" i="5"/>
  <c r="P516" i="5"/>
  <c r="P528" i="5"/>
  <c r="P540" i="5"/>
  <c r="P552" i="5"/>
  <c r="P564" i="5"/>
  <c r="P576" i="5"/>
  <c r="P588" i="5"/>
  <c r="P600" i="5"/>
  <c r="P612" i="5"/>
  <c r="P624" i="5"/>
  <c r="P636" i="5"/>
  <c r="P648" i="5"/>
  <c r="P660" i="5"/>
  <c r="P672" i="5"/>
  <c r="P684" i="5"/>
  <c r="P696" i="5"/>
  <c r="P708" i="5"/>
  <c r="P720" i="5"/>
  <c r="P732" i="5"/>
  <c r="P744" i="5"/>
  <c r="P756" i="5"/>
  <c r="P768" i="5"/>
  <c r="P780" i="5"/>
  <c r="P792" i="5"/>
  <c r="P804" i="5"/>
  <c r="P816" i="5"/>
  <c r="P828" i="5"/>
  <c r="P840" i="5"/>
  <c r="P852" i="5"/>
  <c r="P864" i="5"/>
  <c r="P876" i="5"/>
  <c r="P888" i="5"/>
  <c r="P900" i="5"/>
  <c r="P912" i="5"/>
  <c r="P924" i="5"/>
  <c r="P936" i="5"/>
  <c r="P948" i="5"/>
  <c r="P960" i="5"/>
  <c r="P972" i="5"/>
  <c r="P984" i="5"/>
  <c r="P996" i="5"/>
  <c r="P1008" i="5"/>
  <c r="P13" i="5"/>
  <c r="P25" i="5"/>
  <c r="P37" i="5"/>
  <c r="P49" i="5"/>
  <c r="P61" i="5"/>
  <c r="P73" i="5"/>
  <c r="P85" i="5"/>
  <c r="P97" i="5"/>
  <c r="P109" i="5"/>
  <c r="P121" i="5"/>
  <c r="P133" i="5"/>
  <c r="P145" i="5"/>
  <c r="P157" i="5"/>
  <c r="P169" i="5"/>
  <c r="P181" i="5"/>
  <c r="P193" i="5"/>
  <c r="P205" i="5"/>
  <c r="P217" i="5"/>
  <c r="P229" i="5"/>
  <c r="P241" i="5"/>
  <c r="P253" i="5"/>
  <c r="P265" i="5"/>
  <c r="P277" i="5"/>
  <c r="P289" i="5"/>
  <c r="P301" i="5"/>
  <c r="P313" i="5"/>
  <c r="P325" i="5"/>
  <c r="P337" i="5"/>
  <c r="P349" i="5"/>
  <c r="P361" i="5"/>
  <c r="P373" i="5"/>
  <c r="P385" i="5"/>
  <c r="P397" i="5"/>
  <c r="P409" i="5"/>
  <c r="P421" i="5"/>
  <c r="P433" i="5"/>
  <c r="P445" i="5"/>
  <c r="P457" i="5"/>
  <c r="P469" i="5"/>
  <c r="P481" i="5"/>
  <c r="P493" i="5"/>
  <c r="P505" i="5"/>
  <c r="P517" i="5"/>
  <c r="P529" i="5"/>
  <c r="P541" i="5"/>
  <c r="P553" i="5"/>
  <c r="P565" i="5"/>
  <c r="P577" i="5"/>
  <c r="P589" i="5"/>
  <c r="P601" i="5"/>
  <c r="P613" i="5"/>
  <c r="P625" i="5"/>
  <c r="P637" i="5"/>
  <c r="P649" i="5"/>
  <c r="P661" i="5"/>
  <c r="P673" i="5"/>
  <c r="P685" i="5"/>
  <c r="P697" i="5"/>
  <c r="P709" i="5"/>
  <c r="P721" i="5"/>
  <c r="P733" i="5"/>
  <c r="P745" i="5"/>
  <c r="P757" i="5"/>
  <c r="P769" i="5"/>
  <c r="P781" i="5"/>
  <c r="P793" i="5"/>
  <c r="P805" i="5"/>
  <c r="P817" i="5"/>
  <c r="P829" i="5"/>
  <c r="P841" i="5"/>
  <c r="P853" i="5"/>
  <c r="P865" i="5"/>
  <c r="P877" i="5"/>
  <c r="P889" i="5"/>
  <c r="P901" i="5"/>
  <c r="P913" i="5"/>
  <c r="P925" i="5"/>
  <c r="P937" i="5"/>
  <c r="P949" i="5"/>
  <c r="P961" i="5"/>
  <c r="P973" i="5"/>
  <c r="P985" i="5"/>
  <c r="P997" i="5"/>
  <c r="P1009" i="5"/>
  <c r="P14" i="5"/>
  <c r="P158" i="5"/>
  <c r="P302" i="5"/>
  <c r="P446" i="5"/>
  <c r="P590" i="5"/>
  <c r="P734" i="5"/>
  <c r="P791" i="5"/>
  <c r="P821" i="5"/>
  <c r="P848" i="5"/>
  <c r="P869" i="5"/>
  <c r="P890" i="5"/>
  <c r="P910" i="5"/>
  <c r="P930" i="5"/>
  <c r="P952" i="5"/>
  <c r="P971" i="5"/>
  <c r="P992" i="5"/>
  <c r="P1013" i="5"/>
  <c r="P1027" i="5"/>
  <c r="P1039" i="5"/>
  <c r="P1051" i="5"/>
  <c r="P1063" i="5"/>
  <c r="P1075" i="5"/>
  <c r="P1087" i="5"/>
  <c r="P1099" i="5"/>
  <c r="P1111" i="5"/>
  <c r="P1123" i="5"/>
  <c r="P1135" i="5"/>
  <c r="P1147" i="5"/>
  <c r="P1159" i="5"/>
  <c r="P1171" i="5"/>
  <c r="P1183" i="5"/>
  <c r="P1195" i="5"/>
  <c r="P1207" i="5"/>
  <c r="P1219" i="5"/>
  <c r="P1231" i="5"/>
  <c r="P1243" i="5"/>
  <c r="P1255" i="5"/>
  <c r="P1267" i="5"/>
  <c r="P1279" i="5"/>
  <c r="P1291" i="5"/>
  <c r="P1303" i="5"/>
  <c r="P1315" i="5"/>
  <c r="P1327" i="5"/>
  <c r="P1339" i="5"/>
  <c r="P1351" i="5"/>
  <c r="P1363" i="5"/>
  <c r="P1375" i="5"/>
  <c r="P1387" i="5"/>
  <c r="P1399" i="5"/>
  <c r="P1411" i="5"/>
  <c r="P1423" i="5"/>
  <c r="P1435" i="5"/>
  <c r="P1447" i="5"/>
  <c r="P1459" i="5"/>
  <c r="P1471" i="5"/>
  <c r="P1483" i="5"/>
  <c r="P1495" i="5"/>
  <c r="P1507" i="5"/>
  <c r="P1519" i="5"/>
  <c r="P1531" i="5"/>
  <c r="P1543" i="5"/>
  <c r="P1555" i="5"/>
  <c r="P1567" i="5"/>
  <c r="P1579" i="5"/>
  <c r="P1591" i="5"/>
  <c r="P1603" i="5"/>
  <c r="P1615" i="5"/>
  <c r="P1627" i="5"/>
  <c r="P1639" i="5"/>
  <c r="P1651" i="5"/>
  <c r="P1663" i="5"/>
  <c r="P1675" i="5"/>
  <c r="P1687" i="5"/>
  <c r="P26" i="5"/>
  <c r="P170" i="5"/>
  <c r="P314" i="5"/>
  <c r="P458" i="5"/>
  <c r="P602" i="5"/>
  <c r="P746" i="5"/>
  <c r="P794" i="5"/>
  <c r="P826" i="5"/>
  <c r="P850" i="5"/>
  <c r="P870" i="5"/>
  <c r="P892" i="5"/>
  <c r="P911" i="5"/>
  <c r="P932" i="5"/>
  <c r="P953" i="5"/>
  <c r="P974" i="5"/>
  <c r="P994" i="5"/>
  <c r="P1014" i="5"/>
  <c r="P1028" i="5"/>
  <c r="P1040" i="5"/>
  <c r="P1052" i="5"/>
  <c r="P1064" i="5"/>
  <c r="P1076" i="5"/>
  <c r="P1088" i="5"/>
  <c r="P1100" i="5"/>
  <c r="P1112" i="5"/>
  <c r="P1124" i="5"/>
  <c r="P1136" i="5"/>
  <c r="P1148" i="5"/>
  <c r="P1160" i="5"/>
  <c r="P1172" i="5"/>
  <c r="P1184" i="5"/>
  <c r="P1196" i="5"/>
  <c r="P1208" i="5"/>
  <c r="P1220" i="5"/>
  <c r="P1232" i="5"/>
  <c r="P1244" i="5"/>
  <c r="P1256" i="5"/>
  <c r="P1268" i="5"/>
  <c r="P1280" i="5"/>
  <c r="P1292" i="5"/>
  <c r="P1304" i="5"/>
  <c r="P1316" i="5"/>
  <c r="P1328" i="5"/>
  <c r="P1340" i="5"/>
  <c r="P1352" i="5"/>
  <c r="P1364" i="5"/>
  <c r="P1376" i="5"/>
  <c r="P1388" i="5"/>
  <c r="P1400" i="5"/>
  <c r="P38" i="5"/>
  <c r="P182" i="5"/>
  <c r="P326" i="5"/>
  <c r="P470" i="5"/>
  <c r="P614" i="5"/>
  <c r="P758" i="5"/>
  <c r="P797" i="5"/>
  <c r="P827" i="5"/>
  <c r="P851" i="5"/>
  <c r="P872" i="5"/>
  <c r="P893" i="5"/>
  <c r="P914" i="5"/>
  <c r="P934" i="5"/>
  <c r="P954" i="5"/>
  <c r="P976" i="5"/>
  <c r="P995" i="5"/>
  <c r="P1016" i="5"/>
  <c r="P1029" i="5"/>
  <c r="P1041" i="5"/>
  <c r="P1053" i="5"/>
  <c r="P1065" i="5"/>
  <c r="P1077" i="5"/>
  <c r="P1089" i="5"/>
  <c r="P1101" i="5"/>
  <c r="P1113" i="5"/>
  <c r="P1125" i="5"/>
  <c r="P1137" i="5"/>
  <c r="P1149" i="5"/>
  <c r="P1161" i="5"/>
  <c r="P1173" i="5"/>
  <c r="P1185" i="5"/>
  <c r="P1197" i="5"/>
  <c r="P1209" i="5"/>
  <c r="P1221" i="5"/>
  <c r="P1233" i="5"/>
  <c r="P1245" i="5"/>
  <c r="P1257" i="5"/>
  <c r="P1269" i="5"/>
  <c r="P1281" i="5"/>
  <c r="P1293" i="5"/>
  <c r="P1305" i="5"/>
  <c r="P1317" i="5"/>
  <c r="P1329" i="5"/>
  <c r="P1341" i="5"/>
  <c r="P1353" i="5"/>
  <c r="P1365" i="5"/>
  <c r="P50" i="5"/>
  <c r="P194" i="5"/>
  <c r="P338" i="5"/>
  <c r="P482" i="5"/>
  <c r="P626" i="5"/>
  <c r="P761" i="5"/>
  <c r="P802" i="5"/>
  <c r="P830" i="5"/>
  <c r="P854" i="5"/>
  <c r="P874" i="5"/>
  <c r="P894" i="5"/>
  <c r="P916" i="5"/>
  <c r="P935" i="5"/>
  <c r="P956" i="5"/>
  <c r="P977" i="5"/>
  <c r="P998" i="5"/>
  <c r="P1018" i="5"/>
  <c r="P1030" i="5"/>
  <c r="P1042" i="5"/>
  <c r="P1054" i="5"/>
  <c r="P1066" i="5"/>
  <c r="P1078" i="5"/>
  <c r="P1090" i="5"/>
  <c r="P1102" i="5"/>
  <c r="P1114" i="5"/>
  <c r="P1126" i="5"/>
  <c r="P1138" i="5"/>
  <c r="P1150" i="5"/>
  <c r="P1162" i="5"/>
  <c r="P1174" i="5"/>
  <c r="P1186" i="5"/>
  <c r="P1198" i="5"/>
  <c r="P1210" i="5"/>
  <c r="P1222" i="5"/>
  <c r="P1234" i="5"/>
  <c r="P1246" i="5"/>
  <c r="P1258" i="5"/>
  <c r="P1270" i="5"/>
  <c r="P1282" i="5"/>
  <c r="P1294" i="5"/>
  <c r="P1306" i="5"/>
  <c r="P1318" i="5"/>
  <c r="P1330" i="5"/>
  <c r="P1342" i="5"/>
  <c r="P1354" i="5"/>
  <c r="P1366" i="5"/>
  <c r="P1378" i="5"/>
  <c r="P1390" i="5"/>
  <c r="P1402" i="5"/>
  <c r="P62" i="5"/>
  <c r="P206" i="5"/>
  <c r="P350" i="5"/>
  <c r="P494" i="5"/>
  <c r="P638" i="5"/>
  <c r="P767" i="5"/>
  <c r="P803" i="5"/>
  <c r="P832" i="5"/>
  <c r="P856" i="5"/>
  <c r="P875" i="5"/>
  <c r="P896" i="5"/>
  <c r="P917" i="5"/>
  <c r="P938" i="5"/>
  <c r="P958" i="5"/>
  <c r="P978" i="5"/>
  <c r="P1000" i="5"/>
  <c r="P1019" i="5"/>
  <c r="P1031" i="5"/>
  <c r="P1043" i="5"/>
  <c r="P1055" i="5"/>
  <c r="P1067" i="5"/>
  <c r="P1079" i="5"/>
  <c r="P1091" i="5"/>
  <c r="P1103" i="5"/>
  <c r="P1115" i="5"/>
  <c r="P1127" i="5"/>
  <c r="P1139" i="5"/>
  <c r="P1151" i="5"/>
  <c r="P1163" i="5"/>
  <c r="P1175" i="5"/>
  <c r="P1187" i="5"/>
  <c r="P1199" i="5"/>
  <c r="P1211" i="5"/>
  <c r="P1223" i="5"/>
  <c r="P1235" i="5"/>
  <c r="P1247" i="5"/>
  <c r="P1259" i="5"/>
  <c r="P1271" i="5"/>
  <c r="P1283" i="5"/>
  <c r="P1295" i="5"/>
  <c r="P1307" i="5"/>
  <c r="P1319" i="5"/>
  <c r="P1331" i="5"/>
  <c r="P1343" i="5"/>
  <c r="P1355" i="5"/>
  <c r="P1367" i="5"/>
  <c r="P1379" i="5"/>
  <c r="P1391" i="5"/>
  <c r="P1403" i="5"/>
  <c r="P1415" i="5"/>
  <c r="P1427" i="5"/>
  <c r="P1439" i="5"/>
  <c r="P1451" i="5"/>
  <c r="P1463" i="5"/>
  <c r="P1475" i="5"/>
  <c r="P1487" i="5"/>
  <c r="P1499" i="5"/>
  <c r="P1511" i="5"/>
  <c r="P1523" i="5"/>
  <c r="P1535" i="5"/>
  <c r="P1547" i="5"/>
  <c r="P1559" i="5"/>
  <c r="P1571" i="5"/>
  <c r="P1583" i="5"/>
  <c r="P1595" i="5"/>
  <c r="P1607" i="5"/>
  <c r="P1619" i="5"/>
  <c r="P1631" i="5"/>
  <c r="P1643" i="5"/>
  <c r="P1655" i="5"/>
  <c r="P1667" i="5"/>
  <c r="P1679" i="5"/>
  <c r="P1691" i="5"/>
  <c r="P1703" i="5"/>
  <c r="P1715" i="5"/>
  <c r="P1727" i="5"/>
  <c r="P1739" i="5"/>
  <c r="P1751" i="5"/>
  <c r="P1763" i="5"/>
  <c r="P1775" i="5"/>
  <c r="P1787" i="5"/>
  <c r="P1799" i="5"/>
  <c r="P1811" i="5"/>
  <c r="P1823" i="5"/>
  <c r="P1835" i="5"/>
  <c r="P74" i="5"/>
  <c r="P218" i="5"/>
  <c r="P362" i="5"/>
  <c r="P506" i="5"/>
  <c r="P650" i="5"/>
  <c r="P770" i="5"/>
  <c r="P806" i="5"/>
  <c r="P833" i="5"/>
  <c r="P857" i="5"/>
  <c r="P878" i="5"/>
  <c r="P898" i="5"/>
  <c r="P918" i="5"/>
  <c r="P940" i="5"/>
  <c r="P959" i="5"/>
  <c r="P980" i="5"/>
  <c r="P1001" i="5"/>
  <c r="P1020" i="5"/>
  <c r="P1032" i="5"/>
  <c r="P1044" i="5"/>
  <c r="P1056" i="5"/>
  <c r="P1068" i="5"/>
  <c r="P1080" i="5"/>
  <c r="P1092" i="5"/>
  <c r="P1104" i="5"/>
  <c r="P1116" i="5"/>
  <c r="P1128" i="5"/>
  <c r="P1140" i="5"/>
  <c r="P1152" i="5"/>
  <c r="P1164" i="5"/>
  <c r="P1176" i="5"/>
  <c r="P1188" i="5"/>
  <c r="P1200" i="5"/>
  <c r="P1212" i="5"/>
  <c r="P1224" i="5"/>
  <c r="P1236" i="5"/>
  <c r="P1248" i="5"/>
  <c r="P1260" i="5"/>
  <c r="P1272" i="5"/>
  <c r="P1284" i="5"/>
  <c r="P1296" i="5"/>
  <c r="P1308" i="5"/>
  <c r="P1320" i="5"/>
  <c r="P1332" i="5"/>
  <c r="P1344" i="5"/>
  <c r="P1356" i="5"/>
  <c r="P1368" i="5"/>
  <c r="P1380" i="5"/>
  <c r="P1392" i="5"/>
  <c r="P1404" i="5"/>
  <c r="P86" i="5"/>
  <c r="P230" i="5"/>
  <c r="P374" i="5"/>
  <c r="P518" i="5"/>
  <c r="P662" i="5"/>
  <c r="P773" i="5"/>
  <c r="P808" i="5"/>
  <c r="P838" i="5"/>
  <c r="P858" i="5"/>
  <c r="P880" i="5"/>
  <c r="P899" i="5"/>
  <c r="P920" i="5"/>
  <c r="P941" i="5"/>
  <c r="P962" i="5"/>
  <c r="P982" i="5"/>
  <c r="P1002" i="5"/>
  <c r="P1021" i="5"/>
  <c r="P1033" i="5"/>
  <c r="P1045" i="5"/>
  <c r="P1057" i="5"/>
  <c r="P1069" i="5"/>
  <c r="P1081" i="5"/>
  <c r="P1093" i="5"/>
  <c r="P1105" i="5"/>
  <c r="P1117" i="5"/>
  <c r="P1129" i="5"/>
  <c r="P1141" i="5"/>
  <c r="P1153" i="5"/>
  <c r="P1165" i="5"/>
  <c r="P1177" i="5"/>
  <c r="P1189" i="5"/>
  <c r="P1201" i="5"/>
  <c r="P1213" i="5"/>
  <c r="P1225" i="5"/>
  <c r="P1237" i="5"/>
  <c r="P1249" i="5"/>
  <c r="P1261" i="5"/>
  <c r="P1273" i="5"/>
  <c r="P1285" i="5"/>
  <c r="P1297" i="5"/>
  <c r="P1309" i="5"/>
  <c r="P1321" i="5"/>
  <c r="P1333" i="5"/>
  <c r="P1345" i="5"/>
  <c r="P1357" i="5"/>
  <c r="P1369" i="5"/>
  <c r="P1381" i="5"/>
  <c r="P1393" i="5"/>
  <c r="P1405" i="5"/>
  <c r="P1417" i="5"/>
  <c r="P1429" i="5"/>
  <c r="P1441" i="5"/>
  <c r="P1453" i="5"/>
  <c r="P1465" i="5"/>
  <c r="P1477" i="5"/>
  <c r="P1489" i="5"/>
  <c r="P1501" i="5"/>
  <c r="P1513" i="5"/>
  <c r="P1525" i="5"/>
  <c r="P1537" i="5"/>
  <c r="P1549" i="5"/>
  <c r="P1561" i="5"/>
  <c r="P1573" i="5"/>
  <c r="P1585" i="5"/>
  <c r="P1597" i="5"/>
  <c r="P1609" i="5"/>
  <c r="P1621" i="5"/>
  <c r="P1633" i="5"/>
  <c r="P1645" i="5"/>
  <c r="P1657" i="5"/>
  <c r="P1669" i="5"/>
  <c r="P1681" i="5"/>
  <c r="P98" i="5"/>
  <c r="P242" i="5"/>
  <c r="P386" i="5"/>
  <c r="P530" i="5"/>
  <c r="P674" i="5"/>
  <c r="P778" i="5"/>
  <c r="P809" i="5"/>
  <c r="P839" i="5"/>
  <c r="P860" i="5"/>
  <c r="P881" i="5"/>
  <c r="P902" i="5"/>
  <c r="P922" i="5"/>
  <c r="P942" i="5"/>
  <c r="P964" i="5"/>
  <c r="P983" i="5"/>
  <c r="P1004" i="5"/>
  <c r="P1022" i="5"/>
  <c r="P1034" i="5"/>
  <c r="P1046" i="5"/>
  <c r="P1058" i="5"/>
  <c r="P1070" i="5"/>
  <c r="P1082" i="5"/>
  <c r="P1094" i="5"/>
  <c r="P1106" i="5"/>
  <c r="P1118" i="5"/>
  <c r="P1130" i="5"/>
  <c r="P1142" i="5"/>
  <c r="P1154" i="5"/>
  <c r="P1166" i="5"/>
  <c r="P1178" i="5"/>
  <c r="P1190" i="5"/>
  <c r="P1202" i="5"/>
  <c r="P1214" i="5"/>
  <c r="P1226" i="5"/>
  <c r="P1238" i="5"/>
  <c r="P1250" i="5"/>
  <c r="P1262" i="5"/>
  <c r="P1274" i="5"/>
  <c r="P1286" i="5"/>
  <c r="P1298" i="5"/>
  <c r="P1310" i="5"/>
  <c r="P1322" i="5"/>
  <c r="P1334" i="5"/>
  <c r="P1346" i="5"/>
  <c r="P1358" i="5"/>
  <c r="P1370" i="5"/>
  <c r="P1382" i="5"/>
  <c r="P1394" i="5"/>
  <c r="P110" i="5"/>
  <c r="P254" i="5"/>
  <c r="P398" i="5"/>
  <c r="P542" i="5"/>
  <c r="P686" i="5"/>
  <c r="P779" i="5"/>
  <c r="P814" i="5"/>
  <c r="P842" i="5"/>
  <c r="P862" i="5"/>
  <c r="P882" i="5"/>
  <c r="P904" i="5"/>
  <c r="P923" i="5"/>
  <c r="P944" i="5"/>
  <c r="P965" i="5"/>
  <c r="P986" i="5"/>
  <c r="P1006" i="5"/>
  <c r="P1023" i="5"/>
  <c r="P1035" i="5"/>
  <c r="P1047" i="5"/>
  <c r="P1059" i="5"/>
  <c r="P1071" i="5"/>
  <c r="P1083" i="5"/>
  <c r="P1095" i="5"/>
  <c r="P1107" i="5"/>
  <c r="P1119" i="5"/>
  <c r="P1131" i="5"/>
  <c r="P1143" i="5"/>
  <c r="P1155" i="5"/>
  <c r="P1167" i="5"/>
  <c r="P1179" i="5"/>
  <c r="P1191" i="5"/>
  <c r="P1203" i="5"/>
  <c r="P1215" i="5"/>
  <c r="P1227" i="5"/>
  <c r="P1239" i="5"/>
  <c r="P1251" i="5"/>
  <c r="P1263" i="5"/>
  <c r="P1275" i="5"/>
  <c r="P1287" i="5"/>
  <c r="P1299" i="5"/>
  <c r="P1311" i="5"/>
  <c r="P1323" i="5"/>
  <c r="P1335" i="5"/>
  <c r="P1347" i="5"/>
  <c r="P1359" i="5"/>
  <c r="P122" i="5"/>
  <c r="P266" i="5"/>
  <c r="P410" i="5"/>
  <c r="P554" i="5"/>
  <c r="P698" i="5"/>
  <c r="P782" i="5"/>
  <c r="P815" i="5"/>
  <c r="P844" i="5"/>
  <c r="P863" i="5"/>
  <c r="P884" i="5"/>
  <c r="P905" i="5"/>
  <c r="P926" i="5"/>
  <c r="P946" i="5"/>
  <c r="P966" i="5"/>
  <c r="P988" i="5"/>
  <c r="P1007" i="5"/>
  <c r="P1024" i="5"/>
  <c r="P1036" i="5"/>
  <c r="P1048" i="5"/>
  <c r="P1060" i="5"/>
  <c r="P1072" i="5"/>
  <c r="P1084" i="5"/>
  <c r="P1096" i="5"/>
  <c r="P1108" i="5"/>
  <c r="P1120" i="5"/>
  <c r="P1132" i="5"/>
  <c r="P1144" i="5"/>
  <c r="P1156" i="5"/>
  <c r="P1168" i="5"/>
  <c r="P1180" i="5"/>
  <c r="P1192" i="5"/>
  <c r="P1204" i="5"/>
  <c r="P1216" i="5"/>
  <c r="P1228" i="5"/>
  <c r="P1240" i="5"/>
  <c r="P1252" i="5"/>
  <c r="P1264" i="5"/>
  <c r="P1276" i="5"/>
  <c r="P1288" i="5"/>
  <c r="P1300" i="5"/>
  <c r="P1312" i="5"/>
  <c r="P1324" i="5"/>
  <c r="P1336" i="5"/>
  <c r="P1348" i="5"/>
  <c r="P1360" i="5"/>
  <c r="P1372" i="5"/>
  <c r="P1384" i="5"/>
  <c r="P1396" i="5"/>
  <c r="P1408" i="5"/>
  <c r="P1420" i="5"/>
  <c r="P1432" i="5"/>
  <c r="P1444" i="5"/>
  <c r="P1456" i="5"/>
  <c r="P1468" i="5"/>
  <c r="P1480" i="5"/>
  <c r="P1492" i="5"/>
  <c r="P1504" i="5"/>
  <c r="P1516" i="5"/>
  <c r="P1528" i="5"/>
  <c r="P1540" i="5"/>
  <c r="P1552" i="5"/>
  <c r="P1564" i="5"/>
  <c r="P1576" i="5"/>
  <c r="P1588" i="5"/>
  <c r="P1600" i="5"/>
  <c r="P1612" i="5"/>
  <c r="P1624" i="5"/>
  <c r="P1636" i="5"/>
  <c r="P1648" i="5"/>
  <c r="P1660" i="5"/>
  <c r="P1672" i="5"/>
  <c r="P1684" i="5"/>
  <c r="P1696" i="5"/>
  <c r="P1708" i="5"/>
  <c r="P1720" i="5"/>
  <c r="P1732" i="5"/>
  <c r="P1744" i="5"/>
  <c r="P1756" i="5"/>
  <c r="P1768" i="5"/>
  <c r="P1780" i="5"/>
  <c r="P1792" i="5"/>
  <c r="P134" i="5"/>
  <c r="P278" i="5"/>
  <c r="P422" i="5"/>
  <c r="P566" i="5"/>
  <c r="P710" i="5"/>
  <c r="P785" i="5"/>
  <c r="P818" i="5"/>
  <c r="P845" i="5"/>
  <c r="P866" i="5"/>
  <c r="P886" i="5"/>
  <c r="P906" i="5"/>
  <c r="P928" i="5"/>
  <c r="P947" i="5"/>
  <c r="P968" i="5"/>
  <c r="P989" i="5"/>
  <c r="P1010" i="5"/>
  <c r="P1025" i="5"/>
  <c r="P1037" i="5"/>
  <c r="P1049" i="5"/>
  <c r="P1061" i="5"/>
  <c r="P1073" i="5"/>
  <c r="P1085" i="5"/>
  <c r="P1097" i="5"/>
  <c r="P1109" i="5"/>
  <c r="P1121" i="5"/>
  <c r="P1133" i="5"/>
  <c r="P1145" i="5"/>
  <c r="P1157" i="5"/>
  <c r="P1169" i="5"/>
  <c r="P1181" i="5"/>
  <c r="P1193" i="5"/>
  <c r="P1205" i="5"/>
  <c r="P1217" i="5"/>
  <c r="P1229" i="5"/>
  <c r="P1241" i="5"/>
  <c r="P1253" i="5"/>
  <c r="P1265" i="5"/>
  <c r="P1277" i="5"/>
  <c r="P1289" i="5"/>
  <c r="P1301" i="5"/>
  <c r="P1313" i="5"/>
  <c r="P1325" i="5"/>
  <c r="P1337" i="5"/>
  <c r="P1349" i="5"/>
  <c r="P1361" i="5"/>
  <c r="P1373" i="5"/>
  <c r="P1385" i="5"/>
  <c r="P1397" i="5"/>
  <c r="P1409" i="5"/>
  <c r="P1421" i="5"/>
  <c r="P1433" i="5"/>
  <c r="P1445" i="5"/>
  <c r="P1457" i="5"/>
  <c r="P1469" i="5"/>
  <c r="P1481" i="5"/>
  <c r="P1493" i="5"/>
  <c r="P1505" i="5"/>
  <c r="P1517" i="5"/>
  <c r="P1529" i="5"/>
  <c r="P1541" i="5"/>
  <c r="P1553" i="5"/>
  <c r="P1565" i="5"/>
  <c r="P1577" i="5"/>
  <c r="P1589" i="5"/>
  <c r="P1601" i="5"/>
  <c r="P1613" i="5"/>
  <c r="P1625" i="5"/>
  <c r="P1637" i="5"/>
  <c r="P1649" i="5"/>
  <c r="P1661" i="5"/>
  <c r="P1673" i="5"/>
  <c r="P1685" i="5"/>
  <c r="P1697" i="5"/>
  <c r="P1709" i="5"/>
  <c r="P1721" i="5"/>
  <c r="P1733" i="5"/>
  <c r="P1745" i="5"/>
  <c r="P1757" i="5"/>
  <c r="P1769" i="5"/>
  <c r="P1781" i="5"/>
  <c r="P1793" i="5"/>
  <c r="P1805" i="5"/>
  <c r="P1817" i="5"/>
  <c r="P1829" i="5"/>
  <c r="P1841" i="5"/>
  <c r="P146" i="5"/>
  <c r="P290" i="5"/>
  <c r="P434" i="5"/>
  <c r="P578" i="5"/>
  <c r="P722" i="5"/>
  <c r="P790" i="5"/>
  <c r="P820" i="5"/>
  <c r="P846" i="5"/>
  <c r="P868" i="5"/>
  <c r="P887" i="5"/>
  <c r="P908" i="5"/>
  <c r="P929" i="5"/>
  <c r="P950" i="5"/>
  <c r="P970" i="5"/>
  <c r="P990" i="5"/>
  <c r="P1012" i="5"/>
  <c r="P1026" i="5"/>
  <c r="P1038" i="5"/>
  <c r="P1050" i="5"/>
  <c r="P1062" i="5"/>
  <c r="P1074" i="5"/>
  <c r="P1086" i="5"/>
  <c r="P1098" i="5"/>
  <c r="P1110" i="5"/>
  <c r="P1122" i="5"/>
  <c r="P1134" i="5"/>
  <c r="P1146" i="5"/>
  <c r="P1158" i="5"/>
  <c r="P1170" i="5"/>
  <c r="P1182" i="5"/>
  <c r="P1194" i="5"/>
  <c r="P1206" i="5"/>
  <c r="P1218" i="5"/>
  <c r="P1230" i="5"/>
  <c r="P1242" i="5"/>
  <c r="P1254" i="5"/>
  <c r="P1266" i="5"/>
  <c r="P1278" i="5"/>
  <c r="P1290" i="5"/>
  <c r="P1302" i="5"/>
  <c r="P1314" i="5"/>
  <c r="P1326" i="5"/>
  <c r="P1338" i="5"/>
  <c r="P1350" i="5"/>
  <c r="P1362" i="5"/>
  <c r="P1374" i="5"/>
  <c r="P1386" i="5"/>
  <c r="P1398" i="5"/>
  <c r="P1410" i="5"/>
  <c r="P1422" i="5"/>
  <c r="P1434" i="5"/>
  <c r="P1446" i="5"/>
  <c r="P1458" i="5"/>
  <c r="P1470" i="5"/>
  <c r="P1482" i="5"/>
  <c r="P1494" i="5"/>
  <c r="P1506" i="5"/>
  <c r="P1518" i="5"/>
  <c r="P1530" i="5"/>
  <c r="P1542" i="5"/>
  <c r="P1554" i="5"/>
  <c r="P1566" i="5"/>
  <c r="P1578" i="5"/>
  <c r="P1590" i="5"/>
  <c r="P1602" i="5"/>
  <c r="P1614" i="5"/>
  <c r="P1626" i="5"/>
  <c r="P1638" i="5"/>
  <c r="P1650" i="5"/>
  <c r="P1662" i="5"/>
  <c r="P1674" i="5"/>
  <c r="P1686" i="5"/>
  <c r="P1698" i="5"/>
  <c r="P1710" i="5"/>
  <c r="P1722" i="5"/>
  <c r="P1734" i="5"/>
  <c r="P1746" i="5"/>
  <c r="P1758" i="5"/>
  <c r="P1770" i="5"/>
  <c r="P1782" i="5"/>
  <c r="P1371" i="5"/>
  <c r="P1418" i="5"/>
  <c r="P1442" i="5"/>
  <c r="P1466" i="5"/>
  <c r="P1490" i="5"/>
  <c r="P1514" i="5"/>
  <c r="B1514" i="5" s="1" a="1"/>
  <c r="B1514" i="5" s="1"/>
  <c r="P1538" i="5"/>
  <c r="P1562" i="5"/>
  <c r="P1586" i="5"/>
  <c r="P1610" i="5"/>
  <c r="P1634" i="5"/>
  <c r="P1658" i="5"/>
  <c r="P1682" i="5"/>
  <c r="P1702" i="5"/>
  <c r="P1719" i="5"/>
  <c r="P1738" i="5"/>
  <c r="P1755" i="5"/>
  <c r="P1774" i="5"/>
  <c r="P1791" i="5"/>
  <c r="P1807" i="5"/>
  <c r="P1821" i="5"/>
  <c r="P1836" i="5"/>
  <c r="P1849" i="5"/>
  <c r="P1861" i="5"/>
  <c r="P1873" i="5"/>
  <c r="P1885" i="5"/>
  <c r="P1897" i="5"/>
  <c r="P1909" i="5"/>
  <c r="P1921" i="5"/>
  <c r="P1933" i="5"/>
  <c r="P1945" i="5"/>
  <c r="P1957" i="5"/>
  <c r="P1969" i="5"/>
  <c r="P1981" i="5"/>
  <c r="P1993" i="5"/>
  <c r="P2005" i="5"/>
  <c r="P2017" i="5"/>
  <c r="P2029" i="5"/>
  <c r="P2041" i="5"/>
  <c r="P2053" i="5"/>
  <c r="P2065" i="5"/>
  <c r="P2077" i="5"/>
  <c r="P2089" i="5"/>
  <c r="P2101" i="5"/>
  <c r="P2113" i="5"/>
  <c r="P2125" i="5"/>
  <c r="P2137" i="5"/>
  <c r="P2149" i="5"/>
  <c r="P2161" i="5"/>
  <c r="P1377" i="5"/>
  <c r="P1419" i="5"/>
  <c r="P1443" i="5"/>
  <c r="P1467" i="5"/>
  <c r="P1491" i="5"/>
  <c r="P1515" i="5"/>
  <c r="P1539" i="5"/>
  <c r="P1563" i="5"/>
  <c r="P1587" i="5"/>
  <c r="P1611" i="5"/>
  <c r="P1635" i="5"/>
  <c r="P1659" i="5"/>
  <c r="P1683" i="5"/>
  <c r="P1704" i="5"/>
  <c r="P1723" i="5"/>
  <c r="P1740" i="5"/>
  <c r="P1759" i="5"/>
  <c r="P1776" i="5"/>
  <c r="P1794" i="5"/>
  <c r="P1808" i="5"/>
  <c r="P1822" i="5"/>
  <c r="P1837" i="5"/>
  <c r="P1850" i="5"/>
  <c r="P1862" i="5"/>
  <c r="P1874" i="5"/>
  <c r="P1886" i="5"/>
  <c r="P1898" i="5"/>
  <c r="P1910" i="5"/>
  <c r="P1922" i="5"/>
  <c r="P1934" i="5"/>
  <c r="P1946" i="5"/>
  <c r="P1958" i="5"/>
  <c r="P1970" i="5"/>
  <c r="P1982" i="5"/>
  <c r="P1994" i="5"/>
  <c r="P2006" i="5"/>
  <c r="P2018" i="5"/>
  <c r="P2030" i="5"/>
  <c r="P2042" i="5"/>
  <c r="P2054" i="5"/>
  <c r="P2066" i="5"/>
  <c r="P2078" i="5"/>
  <c r="P2090" i="5"/>
  <c r="P2102" i="5"/>
  <c r="P2114" i="5"/>
  <c r="P2126" i="5"/>
  <c r="P2138" i="5"/>
  <c r="P2150" i="5"/>
  <c r="P2162" i="5"/>
  <c r="P1383" i="5"/>
  <c r="P1424" i="5"/>
  <c r="P1448" i="5"/>
  <c r="P1472" i="5"/>
  <c r="P1496" i="5"/>
  <c r="P1520" i="5"/>
  <c r="P1544" i="5"/>
  <c r="P1568" i="5"/>
  <c r="P1592" i="5"/>
  <c r="P1616" i="5"/>
  <c r="P1640" i="5"/>
  <c r="P1664" i="5"/>
  <c r="P1688" i="5"/>
  <c r="P1705" i="5"/>
  <c r="P1724" i="5"/>
  <c r="P1741" i="5"/>
  <c r="P1760" i="5"/>
  <c r="P1777" i="5"/>
  <c r="P1795" i="5"/>
  <c r="P1809" i="5"/>
  <c r="P1824" i="5"/>
  <c r="P1838" i="5"/>
  <c r="P1851" i="5"/>
  <c r="P1863" i="5"/>
  <c r="P1875" i="5"/>
  <c r="P1887" i="5"/>
  <c r="P1899" i="5"/>
  <c r="P1911" i="5"/>
  <c r="P1923" i="5"/>
  <c r="P1935" i="5"/>
  <c r="P1947" i="5"/>
  <c r="P1959" i="5"/>
  <c r="P1971" i="5"/>
  <c r="P1983" i="5"/>
  <c r="P1995" i="5"/>
  <c r="P1389" i="5"/>
  <c r="P1425" i="5"/>
  <c r="P1449" i="5"/>
  <c r="P1473" i="5"/>
  <c r="P1497" i="5"/>
  <c r="P1521" i="5"/>
  <c r="P1545" i="5"/>
  <c r="P1569" i="5"/>
  <c r="P1593" i="5"/>
  <c r="P1617" i="5"/>
  <c r="P1641" i="5"/>
  <c r="P1665" i="5"/>
  <c r="P1689" i="5"/>
  <c r="P1706" i="5"/>
  <c r="P1725" i="5"/>
  <c r="P1742" i="5"/>
  <c r="P1761" i="5"/>
  <c r="P1778" i="5"/>
  <c r="P1796" i="5"/>
  <c r="P1810" i="5"/>
  <c r="P1825" i="5"/>
  <c r="P1839" i="5"/>
  <c r="P1852" i="5"/>
  <c r="P1864" i="5"/>
  <c r="P1876" i="5"/>
  <c r="P1888" i="5"/>
  <c r="P1900" i="5"/>
  <c r="P1912" i="5"/>
  <c r="P1924" i="5"/>
  <c r="P1936" i="5"/>
  <c r="P1948" i="5"/>
  <c r="P1960" i="5"/>
  <c r="P1972" i="5"/>
  <c r="P1984" i="5"/>
  <c r="P1996" i="5"/>
  <c r="P2008" i="5"/>
  <c r="P2020" i="5"/>
  <c r="P2032" i="5"/>
  <c r="P2044" i="5"/>
  <c r="P2056" i="5"/>
  <c r="P2068" i="5"/>
  <c r="P2080" i="5"/>
  <c r="P2092" i="5"/>
  <c r="P2104" i="5"/>
  <c r="P2116" i="5"/>
  <c r="P2128" i="5"/>
  <c r="P2140" i="5"/>
  <c r="P2152" i="5"/>
  <c r="P2164" i="5"/>
  <c r="P2176" i="5"/>
  <c r="P2188" i="5"/>
  <c r="P2200" i="5"/>
  <c r="P2212" i="5"/>
  <c r="P2224" i="5"/>
  <c r="P2236" i="5"/>
  <c r="P2248" i="5"/>
  <c r="P2260" i="5"/>
  <c r="P2272" i="5"/>
  <c r="P2284" i="5"/>
  <c r="P1395" i="5"/>
  <c r="P1426" i="5"/>
  <c r="P1450" i="5"/>
  <c r="P1474" i="5"/>
  <c r="P1498" i="5"/>
  <c r="P1522" i="5"/>
  <c r="P1546" i="5"/>
  <c r="P1570" i="5"/>
  <c r="P1594" i="5"/>
  <c r="P1618" i="5"/>
  <c r="P1642" i="5"/>
  <c r="P1666" i="5"/>
  <c r="P1690" i="5"/>
  <c r="P1707" i="5"/>
  <c r="P1726" i="5"/>
  <c r="P1743" i="5"/>
  <c r="P1762" i="5"/>
  <c r="P1779" i="5"/>
  <c r="P1797" i="5"/>
  <c r="P1812" i="5"/>
  <c r="P1826" i="5"/>
  <c r="P1840" i="5"/>
  <c r="P1853" i="5"/>
  <c r="P1865" i="5"/>
  <c r="P1877" i="5"/>
  <c r="P1889" i="5"/>
  <c r="P1901" i="5"/>
  <c r="P1913" i="5"/>
  <c r="P1925" i="5"/>
  <c r="P1937" i="5"/>
  <c r="P1949" i="5"/>
  <c r="P1961" i="5"/>
  <c r="P1973" i="5"/>
  <c r="P1985" i="5"/>
  <c r="P1997" i="5"/>
  <c r="P2009" i="5"/>
  <c r="P2021" i="5"/>
  <c r="P2033" i="5"/>
  <c r="P2045" i="5"/>
  <c r="P2057" i="5"/>
  <c r="P2069" i="5"/>
  <c r="P2081" i="5"/>
  <c r="P2093" i="5"/>
  <c r="P2105" i="5"/>
  <c r="P2117" i="5"/>
  <c r="P2129" i="5"/>
  <c r="P2141" i="5"/>
  <c r="P2153" i="5"/>
  <c r="P2165" i="5"/>
  <c r="P2177" i="5"/>
  <c r="P2189" i="5"/>
  <c r="P2201" i="5"/>
  <c r="P2213" i="5"/>
  <c r="P2225" i="5"/>
  <c r="P2237" i="5"/>
  <c r="P2249" i="5"/>
  <c r="P2261" i="5"/>
  <c r="P2273" i="5"/>
  <c r="P2285" i="5"/>
  <c r="P2297" i="5"/>
  <c r="P2309" i="5"/>
  <c r="P2321" i="5"/>
  <c r="P2333" i="5"/>
  <c r="P2345" i="5"/>
  <c r="P2357" i="5"/>
  <c r="P2369" i="5"/>
  <c r="P2381" i="5"/>
  <c r="P2393" i="5"/>
  <c r="P2405" i="5"/>
  <c r="P2417" i="5"/>
  <c r="P2429" i="5"/>
  <c r="P2441" i="5"/>
  <c r="P2453" i="5"/>
  <c r="P2465" i="5"/>
  <c r="P2477" i="5"/>
  <c r="P2489" i="5"/>
  <c r="P2501" i="5"/>
  <c r="P2513" i="5"/>
  <c r="P2525" i="5"/>
  <c r="P2537" i="5"/>
  <c r="P2549" i="5"/>
  <c r="P2561" i="5"/>
  <c r="P2573" i="5"/>
  <c r="P2585" i="5"/>
  <c r="P2597" i="5"/>
  <c r="P2609" i="5"/>
  <c r="P1401" i="5"/>
  <c r="P1428" i="5"/>
  <c r="P1452" i="5"/>
  <c r="P1476" i="5"/>
  <c r="P1500" i="5"/>
  <c r="P1524" i="5"/>
  <c r="P1548" i="5"/>
  <c r="P1572" i="5"/>
  <c r="P1596" i="5"/>
  <c r="P1620" i="5"/>
  <c r="P1644" i="5"/>
  <c r="P1668" i="5"/>
  <c r="P1692" i="5"/>
  <c r="P1711" i="5"/>
  <c r="P1728" i="5"/>
  <c r="P1747" i="5"/>
  <c r="P1764" i="5"/>
  <c r="P1783" i="5"/>
  <c r="P1798" i="5"/>
  <c r="P1813" i="5"/>
  <c r="P1827" i="5"/>
  <c r="P1842" i="5"/>
  <c r="P1854" i="5"/>
  <c r="P1866" i="5"/>
  <c r="P1878" i="5"/>
  <c r="P1890" i="5"/>
  <c r="P1902" i="5"/>
  <c r="P1914" i="5"/>
  <c r="P1926" i="5"/>
  <c r="P1938" i="5"/>
  <c r="P1950" i="5"/>
  <c r="P1962" i="5"/>
  <c r="P1974" i="5"/>
  <c r="P1986" i="5"/>
  <c r="P1998" i="5"/>
  <c r="P2010" i="5"/>
  <c r="P2022" i="5"/>
  <c r="P2034" i="5"/>
  <c r="P2046" i="5"/>
  <c r="P2058" i="5"/>
  <c r="P2070" i="5"/>
  <c r="P2082" i="5"/>
  <c r="P2094" i="5"/>
  <c r="P2106" i="5"/>
  <c r="P2118" i="5"/>
  <c r="P2130" i="5"/>
  <c r="P2142" i="5"/>
  <c r="P2154" i="5"/>
  <c r="P2166" i="5"/>
  <c r="P2178" i="5"/>
  <c r="P2190" i="5"/>
  <c r="P2202" i="5"/>
  <c r="P2214" i="5"/>
  <c r="P2226" i="5"/>
  <c r="P2238" i="5"/>
  <c r="P2250" i="5"/>
  <c r="P2262" i="5"/>
  <c r="P2274" i="5"/>
  <c r="P1406" i="5"/>
  <c r="P1430" i="5"/>
  <c r="P1454" i="5"/>
  <c r="P1478" i="5"/>
  <c r="P1502" i="5"/>
  <c r="P1526" i="5"/>
  <c r="P1550" i="5"/>
  <c r="P1574" i="5"/>
  <c r="P1598" i="5"/>
  <c r="P1622" i="5"/>
  <c r="P1646" i="5"/>
  <c r="P1670" i="5"/>
  <c r="P1693" i="5"/>
  <c r="P1712" i="5"/>
  <c r="P1729" i="5"/>
  <c r="P1748" i="5"/>
  <c r="P1765" i="5"/>
  <c r="P1784" i="5"/>
  <c r="P1800" i="5"/>
  <c r="P1814" i="5"/>
  <c r="P1828" i="5"/>
  <c r="P1843" i="5"/>
  <c r="P1855" i="5"/>
  <c r="P1867" i="5"/>
  <c r="P1879" i="5"/>
  <c r="P1891" i="5"/>
  <c r="P1903" i="5"/>
  <c r="P1915" i="5"/>
  <c r="P1927" i="5"/>
  <c r="P1939" i="5"/>
  <c r="P1951" i="5"/>
  <c r="P1963" i="5"/>
  <c r="P1975" i="5"/>
  <c r="P1987" i="5"/>
  <c r="P1999" i="5"/>
  <c r="P2011" i="5"/>
  <c r="P2023" i="5"/>
  <c r="P2035" i="5"/>
  <c r="P2047" i="5"/>
  <c r="P2059" i="5"/>
  <c r="P2071" i="5"/>
  <c r="P2083" i="5"/>
  <c r="P2095" i="5"/>
  <c r="P2107" i="5"/>
  <c r="P2119" i="5"/>
  <c r="P2131" i="5"/>
  <c r="P2143" i="5"/>
  <c r="P2155" i="5"/>
  <c r="P2167" i="5"/>
  <c r="P2179" i="5"/>
  <c r="P2191" i="5"/>
  <c r="P2203" i="5"/>
  <c r="P2215" i="5"/>
  <c r="P2227" i="5"/>
  <c r="P2239" i="5"/>
  <c r="P2251" i="5"/>
  <c r="P2263" i="5"/>
  <c r="P2275" i="5"/>
  <c r="P2287" i="5"/>
  <c r="P2299" i="5"/>
  <c r="P2311" i="5"/>
  <c r="P2323" i="5"/>
  <c r="P2335" i="5"/>
  <c r="P2347" i="5"/>
  <c r="P2359" i="5"/>
  <c r="P2371" i="5"/>
  <c r="P2383" i="5"/>
  <c r="P2395" i="5"/>
  <c r="P2407" i="5"/>
  <c r="P2419" i="5"/>
  <c r="P2431" i="5"/>
  <c r="P2443" i="5"/>
  <c r="P2455" i="5"/>
  <c r="P2467" i="5"/>
  <c r="P2479" i="5"/>
  <c r="P2491" i="5"/>
  <c r="P2503" i="5"/>
  <c r="P2515" i="5"/>
  <c r="P2527" i="5"/>
  <c r="P2539" i="5"/>
  <c r="P2551" i="5"/>
  <c r="P2563" i="5"/>
  <c r="P2575" i="5"/>
  <c r="P2587" i="5"/>
  <c r="P2599" i="5"/>
  <c r="P1407" i="5"/>
  <c r="P1431" i="5"/>
  <c r="P1455" i="5"/>
  <c r="P1479" i="5"/>
  <c r="P1503" i="5"/>
  <c r="P1527" i="5"/>
  <c r="P1551" i="5"/>
  <c r="P1575" i="5"/>
  <c r="P1599" i="5"/>
  <c r="P1623" i="5"/>
  <c r="P1647" i="5"/>
  <c r="P1671" i="5"/>
  <c r="P1694" i="5"/>
  <c r="P1713" i="5"/>
  <c r="P1730" i="5"/>
  <c r="P1749" i="5"/>
  <c r="P1766" i="5"/>
  <c r="P1785" i="5"/>
  <c r="P1801" i="5"/>
  <c r="P1815" i="5"/>
  <c r="P1830" i="5"/>
  <c r="P1844" i="5"/>
  <c r="P1856" i="5"/>
  <c r="P1868" i="5"/>
  <c r="P1880" i="5"/>
  <c r="P1892" i="5"/>
  <c r="P1904" i="5"/>
  <c r="P1916" i="5"/>
  <c r="P1928" i="5"/>
  <c r="P1940" i="5"/>
  <c r="P1952" i="5"/>
  <c r="P1964" i="5"/>
  <c r="P1976" i="5"/>
  <c r="P1988" i="5"/>
  <c r="P2000" i="5"/>
  <c r="P2012" i="5"/>
  <c r="P2024" i="5"/>
  <c r="P2036" i="5"/>
  <c r="P2048" i="5"/>
  <c r="P2060" i="5"/>
  <c r="P2072" i="5"/>
  <c r="P2084" i="5"/>
  <c r="P2096" i="5"/>
  <c r="P2108" i="5"/>
  <c r="P2120" i="5"/>
  <c r="P2132" i="5"/>
  <c r="P2144" i="5"/>
  <c r="P2156" i="5"/>
  <c r="P2168" i="5"/>
  <c r="P1412" i="5"/>
  <c r="P1436" i="5"/>
  <c r="P1460" i="5"/>
  <c r="P1484" i="5"/>
  <c r="P1508" i="5"/>
  <c r="P1532" i="5"/>
  <c r="P1556" i="5"/>
  <c r="P1580" i="5"/>
  <c r="P1604" i="5"/>
  <c r="P1628" i="5"/>
  <c r="P1652" i="5"/>
  <c r="P1676" i="5"/>
  <c r="P1695" i="5"/>
  <c r="P1714" i="5"/>
  <c r="P1731" i="5"/>
  <c r="P1750" i="5"/>
  <c r="P1767" i="5"/>
  <c r="P1786" i="5"/>
  <c r="P1802" i="5"/>
  <c r="P1816" i="5"/>
  <c r="P1831" i="5"/>
  <c r="P1845" i="5"/>
  <c r="P1857" i="5"/>
  <c r="P1869" i="5"/>
  <c r="P1881" i="5"/>
  <c r="P1893" i="5"/>
  <c r="P1905" i="5"/>
  <c r="P1917" i="5"/>
  <c r="P1929" i="5"/>
  <c r="P1941" i="5"/>
  <c r="P1953" i="5"/>
  <c r="P1965" i="5"/>
  <c r="P1977" i="5"/>
  <c r="P1989" i="5"/>
  <c r="P2001" i="5"/>
  <c r="P1413" i="5"/>
  <c r="P1437" i="5"/>
  <c r="P1461" i="5"/>
  <c r="P1485" i="5"/>
  <c r="P1509" i="5"/>
  <c r="P1533" i="5"/>
  <c r="P1557" i="5"/>
  <c r="P1581" i="5"/>
  <c r="P1605" i="5"/>
  <c r="P1629" i="5"/>
  <c r="P1653" i="5"/>
  <c r="P1677" i="5"/>
  <c r="P1699" i="5"/>
  <c r="P1716" i="5"/>
  <c r="P1735" i="5"/>
  <c r="P1752" i="5"/>
  <c r="P1771" i="5"/>
  <c r="P1788" i="5"/>
  <c r="P1803" i="5"/>
  <c r="P1818" i="5"/>
  <c r="P1832" i="5"/>
  <c r="P1846" i="5"/>
  <c r="P1858" i="5"/>
  <c r="P1870" i="5"/>
  <c r="P1882" i="5"/>
  <c r="P1894" i="5"/>
  <c r="P1906" i="5"/>
  <c r="P1918" i="5"/>
  <c r="P1930" i="5"/>
  <c r="P1942" i="5"/>
  <c r="P1954" i="5"/>
  <c r="P1966" i="5"/>
  <c r="P1978" i="5"/>
  <c r="P1990" i="5"/>
  <c r="P2002" i="5"/>
  <c r="P2014" i="5"/>
  <c r="P2026" i="5"/>
  <c r="P2038" i="5"/>
  <c r="P2050" i="5"/>
  <c r="P2062" i="5"/>
  <c r="P2074" i="5"/>
  <c r="P2086" i="5"/>
  <c r="P2098" i="5"/>
  <c r="P2110" i="5"/>
  <c r="P2122" i="5"/>
  <c r="P2134" i="5"/>
  <c r="P2146" i="5"/>
  <c r="P2158" i="5"/>
  <c r="P2170" i="5"/>
  <c r="P2182" i="5"/>
  <c r="P2194" i="5"/>
  <c r="P2206" i="5"/>
  <c r="P2218" i="5"/>
  <c r="P2230" i="5"/>
  <c r="P2242" i="5"/>
  <c r="P2254" i="5"/>
  <c r="P2266" i="5"/>
  <c r="P2278" i="5"/>
  <c r="P2290" i="5"/>
  <c r="P2302" i="5"/>
  <c r="P2314" i="5"/>
  <c r="P2326" i="5"/>
  <c r="P2338" i="5"/>
  <c r="P2350" i="5"/>
  <c r="P2362" i="5"/>
  <c r="P2374" i="5"/>
  <c r="P2386" i="5"/>
  <c r="P2398" i="5"/>
  <c r="P2410" i="5"/>
  <c r="P2422" i="5"/>
  <c r="P2434" i="5"/>
  <c r="P2446" i="5"/>
  <c r="P2458" i="5"/>
  <c r="P2470" i="5"/>
  <c r="P2482" i="5"/>
  <c r="P2494" i="5"/>
  <c r="P2506" i="5"/>
  <c r="P2518" i="5"/>
  <c r="P2530" i="5"/>
  <c r="P2542" i="5"/>
  <c r="P2554" i="5"/>
  <c r="P2566" i="5"/>
  <c r="P2578" i="5"/>
  <c r="P2590" i="5"/>
  <c r="P2602" i="5"/>
  <c r="P1414" i="5"/>
  <c r="P1438" i="5"/>
  <c r="P1462" i="5"/>
  <c r="P1486" i="5"/>
  <c r="P1510" i="5"/>
  <c r="P1534" i="5"/>
  <c r="P1558" i="5"/>
  <c r="P1582" i="5"/>
  <c r="P1606" i="5"/>
  <c r="P1630" i="5"/>
  <c r="P1654" i="5"/>
  <c r="P1678" i="5"/>
  <c r="P1700" i="5"/>
  <c r="P1717" i="5"/>
  <c r="P1736" i="5"/>
  <c r="P1753" i="5"/>
  <c r="P1772" i="5"/>
  <c r="P1789" i="5"/>
  <c r="P1804" i="5"/>
  <c r="P1819" i="5"/>
  <c r="P1833" i="5"/>
  <c r="P1847" i="5"/>
  <c r="P1859" i="5"/>
  <c r="P1871" i="5"/>
  <c r="P1883" i="5"/>
  <c r="P1895" i="5"/>
  <c r="P1907" i="5"/>
  <c r="P1919" i="5"/>
  <c r="P1931" i="5"/>
  <c r="P1943" i="5"/>
  <c r="P1955" i="5"/>
  <c r="P1967" i="5"/>
  <c r="P1979" i="5"/>
  <c r="P1991" i="5"/>
  <c r="P2003" i="5"/>
  <c r="P2015" i="5"/>
  <c r="P2027" i="5"/>
  <c r="P2039" i="5"/>
  <c r="P2051" i="5"/>
  <c r="P2063" i="5"/>
  <c r="P2075" i="5"/>
  <c r="P2087" i="5"/>
  <c r="P2099" i="5"/>
  <c r="P2111" i="5"/>
  <c r="P2123" i="5"/>
  <c r="P2135" i="5"/>
  <c r="P2147" i="5"/>
  <c r="P2159" i="5"/>
  <c r="P1416" i="5"/>
  <c r="P1440" i="5"/>
  <c r="P1464" i="5"/>
  <c r="P1488" i="5"/>
  <c r="P1512" i="5"/>
  <c r="P1536" i="5"/>
  <c r="P1560" i="5"/>
  <c r="P1584" i="5"/>
  <c r="P1608" i="5"/>
  <c r="P1632" i="5"/>
  <c r="P1656" i="5"/>
  <c r="P1680" i="5"/>
  <c r="P1701" i="5"/>
  <c r="P1718" i="5"/>
  <c r="P1737" i="5"/>
  <c r="P1754" i="5"/>
  <c r="P1773" i="5"/>
  <c r="P1790" i="5"/>
  <c r="P1806" i="5"/>
  <c r="P1820" i="5"/>
  <c r="P1834" i="5"/>
  <c r="P1848" i="5"/>
  <c r="P1860" i="5"/>
  <c r="P1872" i="5"/>
  <c r="P1884" i="5"/>
  <c r="P1896" i="5"/>
  <c r="P1908" i="5"/>
  <c r="P1920" i="5"/>
  <c r="P1932" i="5"/>
  <c r="P1944" i="5"/>
  <c r="P1956" i="5"/>
  <c r="P1968" i="5"/>
  <c r="P1980" i="5"/>
  <c r="P1992" i="5"/>
  <c r="P2004" i="5"/>
  <c r="P2016" i="5"/>
  <c r="P2028" i="5"/>
  <c r="P2040" i="5"/>
  <c r="P2052" i="5"/>
  <c r="P2064" i="5"/>
  <c r="P2076" i="5"/>
  <c r="P2088" i="5"/>
  <c r="P2100" i="5"/>
  <c r="P2112" i="5"/>
  <c r="P2124" i="5"/>
  <c r="P2136" i="5"/>
  <c r="P2148" i="5"/>
  <c r="P2160" i="5"/>
  <c r="P2172" i="5"/>
  <c r="P2184" i="5"/>
  <c r="P2196" i="5"/>
  <c r="P2208" i="5"/>
  <c r="P2220" i="5"/>
  <c r="P2232" i="5"/>
  <c r="P2244" i="5"/>
  <c r="P2256" i="5"/>
  <c r="P2268" i="5"/>
  <c r="P2280" i="5"/>
  <c r="P2292" i="5"/>
  <c r="P2304" i="5"/>
  <c r="P2316" i="5"/>
  <c r="P2328" i="5"/>
  <c r="P2340" i="5"/>
  <c r="P2352" i="5"/>
  <c r="P2364" i="5"/>
  <c r="P2376" i="5"/>
  <c r="P2388" i="5"/>
  <c r="P2400" i="5"/>
  <c r="P2412" i="5"/>
  <c r="P2424" i="5"/>
  <c r="P2436" i="5"/>
  <c r="P2448" i="5"/>
  <c r="P2460" i="5"/>
  <c r="P2472" i="5"/>
  <c r="P2484" i="5"/>
  <c r="P2496" i="5"/>
  <c r="P2508" i="5"/>
  <c r="P2520" i="5"/>
  <c r="P2532" i="5"/>
  <c r="P2544" i="5"/>
  <c r="P2556" i="5"/>
  <c r="P2568" i="5"/>
  <c r="P2580" i="5"/>
  <c r="P2592" i="5"/>
  <c r="P2604" i="5"/>
  <c r="P2007" i="5"/>
  <c r="P2079" i="5"/>
  <c r="P2151" i="5"/>
  <c r="P2186" i="5"/>
  <c r="P2210" i="5"/>
  <c r="P2234" i="5"/>
  <c r="P2258" i="5"/>
  <c r="P2282" i="5"/>
  <c r="P2301" i="5"/>
  <c r="P2319" i="5"/>
  <c r="P2337" i="5"/>
  <c r="P2355" i="5"/>
  <c r="P2373" i="5"/>
  <c r="P2391" i="5"/>
  <c r="P2409" i="5"/>
  <c r="P2427" i="5"/>
  <c r="P2445" i="5"/>
  <c r="P2463" i="5"/>
  <c r="P2481" i="5"/>
  <c r="P2499" i="5"/>
  <c r="P2517" i="5"/>
  <c r="P2535" i="5"/>
  <c r="P2553" i="5"/>
  <c r="P2571" i="5"/>
  <c r="P2589" i="5"/>
  <c r="P2607" i="5"/>
  <c r="P2620" i="5"/>
  <c r="P2632" i="5"/>
  <c r="P2644" i="5"/>
  <c r="P2656" i="5"/>
  <c r="P2668" i="5"/>
  <c r="P2680" i="5"/>
  <c r="P2692" i="5"/>
  <c r="P2704" i="5"/>
  <c r="P2716" i="5"/>
  <c r="P2728" i="5"/>
  <c r="P2740" i="5"/>
  <c r="P2752" i="5"/>
  <c r="P2764" i="5"/>
  <c r="P2776" i="5"/>
  <c r="P2788" i="5"/>
  <c r="P2800" i="5"/>
  <c r="P2812" i="5"/>
  <c r="P2824" i="5"/>
  <c r="P2836" i="5"/>
  <c r="P2848" i="5"/>
  <c r="P2860" i="5"/>
  <c r="P2872" i="5"/>
  <c r="P2884" i="5"/>
  <c r="P2896" i="5"/>
  <c r="P2908" i="5"/>
  <c r="P2920" i="5"/>
  <c r="P2932" i="5"/>
  <c r="P2013" i="5"/>
  <c r="P2085" i="5"/>
  <c r="P2157" i="5"/>
  <c r="P2187" i="5"/>
  <c r="P2211" i="5"/>
  <c r="P2235" i="5"/>
  <c r="P2259" i="5"/>
  <c r="P2283" i="5"/>
  <c r="P2303" i="5"/>
  <c r="P2320" i="5"/>
  <c r="P2339" i="5"/>
  <c r="P2356" i="5"/>
  <c r="P2375" i="5"/>
  <c r="P2392" i="5"/>
  <c r="P2411" i="5"/>
  <c r="P2428" i="5"/>
  <c r="P2447" i="5"/>
  <c r="P2464" i="5"/>
  <c r="P2483" i="5"/>
  <c r="P2500" i="5"/>
  <c r="P2519" i="5"/>
  <c r="P2536" i="5"/>
  <c r="P2555" i="5"/>
  <c r="P2572" i="5"/>
  <c r="P2591" i="5"/>
  <c r="P2608" i="5"/>
  <c r="P2621" i="5"/>
  <c r="P2633" i="5"/>
  <c r="P2645" i="5"/>
  <c r="P2657" i="5"/>
  <c r="P2669" i="5"/>
  <c r="P2681" i="5"/>
  <c r="P2693" i="5"/>
  <c r="P2705" i="5"/>
  <c r="P2717" i="5"/>
  <c r="P2729" i="5"/>
  <c r="P2741" i="5"/>
  <c r="P2753" i="5"/>
  <c r="P2765" i="5"/>
  <c r="P2777" i="5"/>
  <c r="P2789" i="5"/>
  <c r="P2801" i="5"/>
  <c r="P2813" i="5"/>
  <c r="P2825" i="5"/>
  <c r="P2837" i="5"/>
  <c r="P2849" i="5"/>
  <c r="P2861" i="5"/>
  <c r="P2019" i="5"/>
  <c r="P2091" i="5"/>
  <c r="P2163" i="5"/>
  <c r="P2192" i="5"/>
  <c r="P2216" i="5"/>
  <c r="P2240" i="5"/>
  <c r="P2264" i="5"/>
  <c r="P2286" i="5"/>
  <c r="P2305" i="5"/>
  <c r="P2322" i="5"/>
  <c r="P2341" i="5"/>
  <c r="P2358" i="5"/>
  <c r="P2377" i="5"/>
  <c r="P2394" i="5"/>
  <c r="P2413" i="5"/>
  <c r="P2430" i="5"/>
  <c r="P2449" i="5"/>
  <c r="P2466" i="5"/>
  <c r="P2485" i="5"/>
  <c r="P2502" i="5"/>
  <c r="P2521" i="5"/>
  <c r="P2538" i="5"/>
  <c r="P2557" i="5"/>
  <c r="P2574" i="5"/>
  <c r="P2593" i="5"/>
  <c r="P2610" i="5"/>
  <c r="P2622" i="5"/>
  <c r="P2634" i="5"/>
  <c r="P2646" i="5"/>
  <c r="P2658" i="5"/>
  <c r="P2670" i="5"/>
  <c r="P2682" i="5"/>
  <c r="P2694" i="5"/>
  <c r="P2706" i="5"/>
  <c r="P2718" i="5"/>
  <c r="P2730" i="5"/>
  <c r="P2742" i="5"/>
  <c r="P2754" i="5"/>
  <c r="P2766" i="5"/>
  <c r="P2778" i="5"/>
  <c r="P2790" i="5"/>
  <c r="P2802" i="5"/>
  <c r="P2025" i="5"/>
  <c r="P2097" i="5"/>
  <c r="P2169" i="5"/>
  <c r="P2193" i="5"/>
  <c r="P2217" i="5"/>
  <c r="P2241" i="5"/>
  <c r="P2265" i="5"/>
  <c r="P2288" i="5"/>
  <c r="P2306" i="5"/>
  <c r="P2324" i="5"/>
  <c r="P2342" i="5"/>
  <c r="P2360" i="5"/>
  <c r="P2378" i="5"/>
  <c r="P2396" i="5"/>
  <c r="P2414" i="5"/>
  <c r="P2432" i="5"/>
  <c r="P2450" i="5"/>
  <c r="P2468" i="5"/>
  <c r="P2486" i="5"/>
  <c r="P2504" i="5"/>
  <c r="P2522" i="5"/>
  <c r="P2540" i="5"/>
  <c r="P2558" i="5"/>
  <c r="P2576" i="5"/>
  <c r="P2594" i="5"/>
  <c r="P2611" i="5"/>
  <c r="P2623" i="5"/>
  <c r="P2635" i="5"/>
  <c r="P2647" i="5"/>
  <c r="P2659" i="5"/>
  <c r="P2671" i="5"/>
  <c r="P2683" i="5"/>
  <c r="P2695" i="5"/>
  <c r="P2707" i="5"/>
  <c r="P2719" i="5"/>
  <c r="P2731" i="5"/>
  <c r="P2743" i="5"/>
  <c r="P2755" i="5"/>
  <c r="P2767" i="5"/>
  <c r="P2779" i="5"/>
  <c r="P2791" i="5"/>
  <c r="P2803" i="5"/>
  <c r="P2815" i="5"/>
  <c r="P2827" i="5"/>
  <c r="P2839" i="5"/>
  <c r="P2851" i="5"/>
  <c r="P2863" i="5"/>
  <c r="P2875" i="5"/>
  <c r="P2887" i="5"/>
  <c r="P2899" i="5"/>
  <c r="P2911" i="5"/>
  <c r="P2923" i="5"/>
  <c r="P2935" i="5"/>
  <c r="P2947" i="5"/>
  <c r="P2959" i="5"/>
  <c r="P2971" i="5"/>
  <c r="P2983" i="5"/>
  <c r="P2995" i="5"/>
  <c r="P3007" i="5"/>
  <c r="P3019" i="5"/>
  <c r="P3031" i="5"/>
  <c r="P3043" i="5"/>
  <c r="P3055" i="5"/>
  <c r="P3067" i="5"/>
  <c r="P3079" i="5"/>
  <c r="P3091" i="5"/>
  <c r="P3103" i="5"/>
  <c r="P3115" i="5"/>
  <c r="P3127" i="5"/>
  <c r="P3139" i="5"/>
  <c r="P3151" i="5"/>
  <c r="P3163" i="5"/>
  <c r="P2031" i="5"/>
  <c r="P2103" i="5"/>
  <c r="P2171" i="5"/>
  <c r="P2195" i="5"/>
  <c r="P2219" i="5"/>
  <c r="P2243" i="5"/>
  <c r="P2267" i="5"/>
  <c r="P2289" i="5"/>
  <c r="P2307" i="5"/>
  <c r="P2325" i="5"/>
  <c r="P2343" i="5"/>
  <c r="P2361" i="5"/>
  <c r="P2379" i="5"/>
  <c r="P2397" i="5"/>
  <c r="P2415" i="5"/>
  <c r="P2433" i="5"/>
  <c r="P2451" i="5"/>
  <c r="P2469" i="5"/>
  <c r="P2487" i="5"/>
  <c r="P2505" i="5"/>
  <c r="P2523" i="5"/>
  <c r="P2541" i="5"/>
  <c r="P2559" i="5"/>
  <c r="P2577" i="5"/>
  <c r="P2595" i="5"/>
  <c r="P2612" i="5"/>
  <c r="P2624" i="5"/>
  <c r="P2636" i="5"/>
  <c r="P2648" i="5"/>
  <c r="P2660" i="5"/>
  <c r="P2672" i="5"/>
  <c r="P2684" i="5"/>
  <c r="P2696" i="5"/>
  <c r="P2708" i="5"/>
  <c r="P2720" i="5"/>
  <c r="P2732" i="5"/>
  <c r="P2744" i="5"/>
  <c r="P2756" i="5"/>
  <c r="P2768" i="5"/>
  <c r="P2780" i="5"/>
  <c r="P2792" i="5"/>
  <c r="P2804" i="5"/>
  <c r="P2816" i="5"/>
  <c r="P2828" i="5"/>
  <c r="P2840" i="5"/>
  <c r="P2852" i="5"/>
  <c r="P2864" i="5"/>
  <c r="P2876" i="5"/>
  <c r="P2888" i="5"/>
  <c r="P2900" i="5"/>
  <c r="P2912" i="5"/>
  <c r="P2924" i="5"/>
  <c r="P2936" i="5"/>
  <c r="P2948" i="5"/>
  <c r="P2960" i="5"/>
  <c r="P2972" i="5"/>
  <c r="P2984" i="5"/>
  <c r="P2996" i="5"/>
  <c r="P3008" i="5"/>
  <c r="P3020" i="5"/>
  <c r="P3032" i="5"/>
  <c r="P3044" i="5"/>
  <c r="P3056" i="5"/>
  <c r="P3068" i="5"/>
  <c r="P3080" i="5"/>
  <c r="P3092" i="5"/>
  <c r="P3104" i="5"/>
  <c r="P3116" i="5"/>
  <c r="P3128" i="5"/>
  <c r="P3140" i="5"/>
  <c r="P3152" i="5"/>
  <c r="P3164" i="5"/>
  <c r="P3176" i="5"/>
  <c r="P3188" i="5"/>
  <c r="P3200" i="5"/>
  <c r="P3212" i="5"/>
  <c r="P3224" i="5"/>
  <c r="P3236" i="5"/>
  <c r="P3248" i="5"/>
  <c r="P3260" i="5"/>
  <c r="P3272" i="5"/>
  <c r="P3284" i="5"/>
  <c r="P3296" i="5"/>
  <c r="P3308" i="5"/>
  <c r="P3320" i="5"/>
  <c r="P3332" i="5"/>
  <c r="P2037" i="5"/>
  <c r="P2109" i="5"/>
  <c r="P2173" i="5"/>
  <c r="P2197" i="5"/>
  <c r="P2221" i="5"/>
  <c r="P2245" i="5"/>
  <c r="P2269" i="5"/>
  <c r="P2291" i="5"/>
  <c r="P2308" i="5"/>
  <c r="P2327" i="5"/>
  <c r="P2344" i="5"/>
  <c r="P2363" i="5"/>
  <c r="P2380" i="5"/>
  <c r="P2399" i="5"/>
  <c r="P2416" i="5"/>
  <c r="P2435" i="5"/>
  <c r="P2452" i="5"/>
  <c r="P2471" i="5"/>
  <c r="P2488" i="5"/>
  <c r="P2507" i="5"/>
  <c r="P2524" i="5"/>
  <c r="P2543" i="5"/>
  <c r="P2560" i="5"/>
  <c r="P2579" i="5"/>
  <c r="P2596" i="5"/>
  <c r="P2613" i="5"/>
  <c r="P2625" i="5"/>
  <c r="P2637" i="5"/>
  <c r="P2649" i="5"/>
  <c r="P2661" i="5"/>
  <c r="P2673" i="5"/>
  <c r="P2685" i="5"/>
  <c r="P2697" i="5"/>
  <c r="P2709" i="5"/>
  <c r="P2721" i="5"/>
  <c r="P2733" i="5"/>
  <c r="P2745" i="5"/>
  <c r="P2757" i="5"/>
  <c r="P2769" i="5"/>
  <c r="P2781" i="5"/>
  <c r="P2793" i="5"/>
  <c r="P2805" i="5"/>
  <c r="P2817" i="5"/>
  <c r="P2829" i="5"/>
  <c r="P2841" i="5"/>
  <c r="P2853" i="5"/>
  <c r="P2865" i="5"/>
  <c r="P2877" i="5"/>
  <c r="P2889" i="5"/>
  <c r="P2901" i="5"/>
  <c r="P2913" i="5"/>
  <c r="P2925" i="5"/>
  <c r="P2937" i="5"/>
  <c r="P2949" i="5"/>
  <c r="P2961" i="5"/>
  <c r="P2973" i="5"/>
  <c r="P2985" i="5"/>
  <c r="P2997" i="5"/>
  <c r="P3009" i="5"/>
  <c r="P3021" i="5"/>
  <c r="P3033" i="5"/>
  <c r="P3045" i="5"/>
  <c r="P3057" i="5"/>
  <c r="P3069" i="5"/>
  <c r="P3081" i="5"/>
  <c r="P3093" i="5"/>
  <c r="P3105" i="5"/>
  <c r="P3117" i="5"/>
  <c r="P3129" i="5"/>
  <c r="P3141" i="5"/>
  <c r="P3153" i="5"/>
  <c r="P2043" i="5"/>
  <c r="P2115" i="5"/>
  <c r="P2174" i="5"/>
  <c r="P2198" i="5"/>
  <c r="P2222" i="5"/>
  <c r="P2246" i="5"/>
  <c r="P2270" i="5"/>
  <c r="P2293" i="5"/>
  <c r="P2310" i="5"/>
  <c r="P2329" i="5"/>
  <c r="P2346" i="5"/>
  <c r="P2365" i="5"/>
  <c r="P2382" i="5"/>
  <c r="P2401" i="5"/>
  <c r="P2418" i="5"/>
  <c r="P2437" i="5"/>
  <c r="P2454" i="5"/>
  <c r="P2473" i="5"/>
  <c r="P2490" i="5"/>
  <c r="P2509" i="5"/>
  <c r="P2526" i="5"/>
  <c r="P2545" i="5"/>
  <c r="P2562" i="5"/>
  <c r="P2581" i="5"/>
  <c r="P2598" i="5"/>
  <c r="P2614" i="5"/>
  <c r="P2626" i="5"/>
  <c r="P2638" i="5"/>
  <c r="P2650" i="5"/>
  <c r="P2662" i="5"/>
  <c r="P2674" i="5"/>
  <c r="P2686" i="5"/>
  <c r="P2698" i="5"/>
  <c r="P2710" i="5"/>
  <c r="P2722" i="5"/>
  <c r="P2734" i="5"/>
  <c r="P2746" i="5"/>
  <c r="P2758" i="5"/>
  <c r="P2770" i="5"/>
  <c r="P2782" i="5"/>
  <c r="P2794" i="5"/>
  <c r="P2806" i="5"/>
  <c r="P2818" i="5"/>
  <c r="P2830" i="5"/>
  <c r="P2842" i="5"/>
  <c r="P2854" i="5"/>
  <c r="P2866" i="5"/>
  <c r="P2878" i="5"/>
  <c r="P2890" i="5"/>
  <c r="P2902" i="5"/>
  <c r="P2914" i="5"/>
  <c r="P2926" i="5"/>
  <c r="P2938" i="5"/>
  <c r="P2950" i="5"/>
  <c r="P2962" i="5"/>
  <c r="P2974" i="5"/>
  <c r="P2986" i="5"/>
  <c r="P2998" i="5"/>
  <c r="P3010" i="5"/>
  <c r="P3022" i="5"/>
  <c r="P3034" i="5"/>
  <c r="P3046" i="5"/>
  <c r="P3058" i="5"/>
  <c r="P3070" i="5"/>
  <c r="P3082" i="5"/>
  <c r="P3094" i="5"/>
  <c r="P3106" i="5"/>
  <c r="P3118" i="5"/>
  <c r="P3130" i="5"/>
  <c r="P3142" i="5"/>
  <c r="P3154" i="5"/>
  <c r="P3166" i="5"/>
  <c r="P3178" i="5"/>
  <c r="P3190" i="5"/>
  <c r="P3202" i="5"/>
  <c r="P3214" i="5"/>
  <c r="P3226" i="5"/>
  <c r="P3238" i="5"/>
  <c r="P3250" i="5"/>
  <c r="P3262" i="5"/>
  <c r="P3274" i="5"/>
  <c r="P3286" i="5"/>
  <c r="P3298" i="5"/>
  <c r="P3310" i="5"/>
  <c r="P3322" i="5"/>
  <c r="P3334" i="5"/>
  <c r="P2049" i="5"/>
  <c r="P2121" i="5"/>
  <c r="P2175" i="5"/>
  <c r="P2199" i="5"/>
  <c r="P2223" i="5"/>
  <c r="P2247" i="5"/>
  <c r="P2271" i="5"/>
  <c r="P2294" i="5"/>
  <c r="P2312" i="5"/>
  <c r="P2330" i="5"/>
  <c r="P2348" i="5"/>
  <c r="P2366" i="5"/>
  <c r="P2384" i="5"/>
  <c r="P2402" i="5"/>
  <c r="P2420" i="5"/>
  <c r="P2438" i="5"/>
  <c r="P2456" i="5"/>
  <c r="P2474" i="5"/>
  <c r="P2492" i="5"/>
  <c r="P2510" i="5"/>
  <c r="P2528" i="5"/>
  <c r="P2546" i="5"/>
  <c r="P2564" i="5"/>
  <c r="P2582" i="5"/>
  <c r="P2600" i="5"/>
  <c r="P2615" i="5"/>
  <c r="P2627" i="5"/>
  <c r="P2639" i="5"/>
  <c r="P2651" i="5"/>
  <c r="P2663" i="5"/>
  <c r="P2675" i="5"/>
  <c r="P2687" i="5"/>
  <c r="P2699" i="5"/>
  <c r="P2711" i="5"/>
  <c r="P2723" i="5"/>
  <c r="P2735" i="5"/>
  <c r="P2747" i="5"/>
  <c r="P2759" i="5"/>
  <c r="P2771" i="5"/>
  <c r="P2783" i="5"/>
  <c r="P2795" i="5"/>
  <c r="P2807" i="5"/>
  <c r="P2819" i="5"/>
  <c r="P2831" i="5"/>
  <c r="P2843" i="5"/>
  <c r="P2855" i="5"/>
  <c r="P2867" i="5"/>
  <c r="P2879" i="5"/>
  <c r="P2891" i="5"/>
  <c r="P2903" i="5"/>
  <c r="P2915" i="5"/>
  <c r="P2927" i="5"/>
  <c r="P2939" i="5"/>
  <c r="P2055" i="5"/>
  <c r="P2127" i="5"/>
  <c r="P2180" i="5"/>
  <c r="P2204" i="5"/>
  <c r="P2228" i="5"/>
  <c r="P2252" i="5"/>
  <c r="P2276" i="5"/>
  <c r="P2295" i="5"/>
  <c r="P2313" i="5"/>
  <c r="P2331" i="5"/>
  <c r="P2349" i="5"/>
  <c r="P2367" i="5"/>
  <c r="P2385" i="5"/>
  <c r="P2403" i="5"/>
  <c r="P2421" i="5"/>
  <c r="P2439" i="5"/>
  <c r="P2457" i="5"/>
  <c r="P2475" i="5"/>
  <c r="P2493" i="5"/>
  <c r="P2511" i="5"/>
  <c r="P2529" i="5"/>
  <c r="P2547" i="5"/>
  <c r="P2565" i="5"/>
  <c r="P2583" i="5"/>
  <c r="P2601" i="5"/>
  <c r="P2616" i="5"/>
  <c r="P2628" i="5"/>
  <c r="P2640" i="5"/>
  <c r="P2652" i="5"/>
  <c r="P2664" i="5"/>
  <c r="P2676" i="5"/>
  <c r="P2688" i="5"/>
  <c r="P2700" i="5"/>
  <c r="P2712" i="5"/>
  <c r="P2724" i="5"/>
  <c r="P2736" i="5"/>
  <c r="P2748" i="5"/>
  <c r="P2760" i="5"/>
  <c r="P2772" i="5"/>
  <c r="P2784" i="5"/>
  <c r="P2796" i="5"/>
  <c r="P2808" i="5"/>
  <c r="P2061" i="5"/>
  <c r="P2133" i="5"/>
  <c r="P2181" i="5"/>
  <c r="P2205" i="5"/>
  <c r="P2229" i="5"/>
  <c r="P2253" i="5"/>
  <c r="P2277" i="5"/>
  <c r="P2296" i="5"/>
  <c r="P2315" i="5"/>
  <c r="P2332" i="5"/>
  <c r="P2351" i="5"/>
  <c r="P2368" i="5"/>
  <c r="P2387" i="5"/>
  <c r="P2404" i="5"/>
  <c r="P2423" i="5"/>
  <c r="P2440" i="5"/>
  <c r="P2459" i="5"/>
  <c r="P2476" i="5"/>
  <c r="P2495" i="5"/>
  <c r="P2512" i="5"/>
  <c r="P2531" i="5"/>
  <c r="P2548" i="5"/>
  <c r="P2567" i="5"/>
  <c r="P2584" i="5"/>
  <c r="P2603" i="5"/>
  <c r="P2617" i="5"/>
  <c r="P2629" i="5"/>
  <c r="P2641" i="5"/>
  <c r="P2653" i="5"/>
  <c r="P2665" i="5"/>
  <c r="P2677" i="5"/>
  <c r="P2689" i="5"/>
  <c r="P2701" i="5"/>
  <c r="P2713" i="5"/>
  <c r="P2725" i="5"/>
  <c r="P2737" i="5"/>
  <c r="P2749" i="5"/>
  <c r="P2761" i="5"/>
  <c r="P2773" i="5"/>
  <c r="P2785" i="5"/>
  <c r="P2797" i="5"/>
  <c r="P2809" i="5"/>
  <c r="P2821" i="5"/>
  <c r="P2833" i="5"/>
  <c r="P2845" i="5"/>
  <c r="P2857" i="5"/>
  <c r="P2869" i="5"/>
  <c r="P2881" i="5"/>
  <c r="P2893" i="5"/>
  <c r="P2905" i="5"/>
  <c r="P2917" i="5"/>
  <c r="P2929" i="5"/>
  <c r="P2941" i="5"/>
  <c r="P2953" i="5"/>
  <c r="P2965" i="5"/>
  <c r="P2977" i="5"/>
  <c r="P2989" i="5"/>
  <c r="P3001" i="5"/>
  <c r="P3013" i="5"/>
  <c r="P3025" i="5"/>
  <c r="P3037" i="5"/>
  <c r="P3049" i="5"/>
  <c r="P3061" i="5"/>
  <c r="P3073" i="5"/>
  <c r="P3085" i="5"/>
  <c r="P3097" i="5"/>
  <c r="P3109" i="5"/>
  <c r="P3121" i="5"/>
  <c r="P3133" i="5"/>
  <c r="P3145" i="5"/>
  <c r="P3157" i="5"/>
  <c r="P3169" i="5"/>
  <c r="P3181" i="5"/>
  <c r="P3193" i="5"/>
  <c r="P3205" i="5"/>
  <c r="P3217" i="5"/>
  <c r="P3229" i="5"/>
  <c r="P3241" i="5"/>
  <c r="P3253" i="5"/>
  <c r="P3265" i="5"/>
  <c r="P3277" i="5"/>
  <c r="P3289" i="5"/>
  <c r="P3301" i="5"/>
  <c r="P3313" i="5"/>
  <c r="P3325" i="5"/>
  <c r="P2067" i="5"/>
  <c r="P2139" i="5"/>
  <c r="P2183" i="5"/>
  <c r="P2207" i="5"/>
  <c r="P2231" i="5"/>
  <c r="P2255" i="5"/>
  <c r="P2279" i="5"/>
  <c r="P2298" i="5"/>
  <c r="P2317" i="5"/>
  <c r="P2334" i="5"/>
  <c r="P2353" i="5"/>
  <c r="P2370" i="5"/>
  <c r="P2389" i="5"/>
  <c r="P2406" i="5"/>
  <c r="P2425" i="5"/>
  <c r="P2442" i="5"/>
  <c r="P2461" i="5"/>
  <c r="P2478" i="5"/>
  <c r="P2497" i="5"/>
  <c r="P2514" i="5"/>
  <c r="P2533" i="5"/>
  <c r="P2550" i="5"/>
  <c r="P2569" i="5"/>
  <c r="P2586" i="5"/>
  <c r="P2605" i="5"/>
  <c r="P2618" i="5"/>
  <c r="P2630" i="5"/>
  <c r="P2642" i="5"/>
  <c r="P2654" i="5"/>
  <c r="P2666" i="5"/>
  <c r="P2678" i="5"/>
  <c r="P2690" i="5"/>
  <c r="P2702" i="5"/>
  <c r="P2714" i="5"/>
  <c r="P2726" i="5"/>
  <c r="P2738" i="5"/>
  <c r="P2750" i="5"/>
  <c r="P2762" i="5"/>
  <c r="P2774" i="5"/>
  <c r="P2786" i="5"/>
  <c r="P2798" i="5"/>
  <c r="P2810" i="5"/>
  <c r="P2822" i="5"/>
  <c r="P2834" i="5"/>
  <c r="P2846" i="5"/>
  <c r="P2858" i="5"/>
  <c r="P2073" i="5"/>
  <c r="P2145" i="5"/>
  <c r="P2185" i="5"/>
  <c r="P2209" i="5"/>
  <c r="P2233" i="5"/>
  <c r="P2257" i="5"/>
  <c r="P2281" i="5"/>
  <c r="P2300" i="5"/>
  <c r="P2318" i="5"/>
  <c r="P2336" i="5"/>
  <c r="P2354" i="5"/>
  <c r="P2372" i="5"/>
  <c r="P2390" i="5"/>
  <c r="P2408" i="5"/>
  <c r="P2426" i="5"/>
  <c r="P2444" i="5"/>
  <c r="P2462" i="5"/>
  <c r="P2480" i="5"/>
  <c r="P2498" i="5"/>
  <c r="P2516" i="5"/>
  <c r="P2534" i="5"/>
  <c r="P2552" i="5"/>
  <c r="P2570" i="5"/>
  <c r="P2588" i="5"/>
  <c r="P2606" i="5"/>
  <c r="P2619" i="5"/>
  <c r="P2631" i="5"/>
  <c r="P2643" i="5"/>
  <c r="P2655" i="5"/>
  <c r="P2667" i="5"/>
  <c r="P2679" i="5"/>
  <c r="P2691" i="5"/>
  <c r="P2703" i="5"/>
  <c r="P2715" i="5"/>
  <c r="P2727" i="5"/>
  <c r="P2739" i="5"/>
  <c r="P2751" i="5"/>
  <c r="P2763" i="5"/>
  <c r="P2775" i="5"/>
  <c r="P2787" i="5"/>
  <c r="P2799" i="5"/>
  <c r="P2811" i="5"/>
  <c r="P2823" i="5"/>
  <c r="P2835" i="5"/>
  <c r="P2847" i="5"/>
  <c r="P2859" i="5"/>
  <c r="P2871" i="5"/>
  <c r="P2883" i="5"/>
  <c r="P2895" i="5"/>
  <c r="P2907" i="5"/>
  <c r="P2919" i="5"/>
  <c r="P2931" i="5"/>
  <c r="P2943" i="5"/>
  <c r="P2955" i="5"/>
  <c r="P2967" i="5"/>
  <c r="P2979" i="5"/>
  <c r="P2991" i="5"/>
  <c r="P3003" i="5"/>
  <c r="P3015" i="5"/>
  <c r="P3027" i="5"/>
  <c r="P3039" i="5"/>
  <c r="P3051" i="5"/>
  <c r="P3063" i="5"/>
  <c r="P3075" i="5"/>
  <c r="P3087" i="5"/>
  <c r="P3099" i="5"/>
  <c r="P3111" i="5"/>
  <c r="P3123" i="5"/>
  <c r="P3135" i="5"/>
  <c r="P3147" i="5"/>
  <c r="P3159" i="5"/>
  <c r="P3171" i="5"/>
  <c r="P3183" i="5"/>
  <c r="P3195" i="5"/>
  <c r="P3207" i="5"/>
  <c r="P3219" i="5"/>
  <c r="P3231" i="5"/>
  <c r="P3243" i="5"/>
  <c r="P3255" i="5"/>
  <c r="P3267" i="5"/>
  <c r="P3279" i="5"/>
  <c r="P3291" i="5"/>
  <c r="P3303" i="5"/>
  <c r="P3315" i="5"/>
  <c r="P3327" i="5"/>
  <c r="P2814" i="5"/>
  <c r="P2874" i="5"/>
  <c r="P2910" i="5"/>
  <c r="P2945" i="5"/>
  <c r="P2969" i="5"/>
  <c r="P2993" i="5"/>
  <c r="P3017" i="5"/>
  <c r="P3041" i="5"/>
  <c r="P3065" i="5"/>
  <c r="P3089" i="5"/>
  <c r="P3113" i="5"/>
  <c r="P3137" i="5"/>
  <c r="P3161" i="5"/>
  <c r="P3180" i="5"/>
  <c r="P3198" i="5"/>
  <c r="P3216" i="5"/>
  <c r="P3234" i="5"/>
  <c r="P3252" i="5"/>
  <c r="P3270" i="5"/>
  <c r="P3288" i="5"/>
  <c r="P3306" i="5"/>
  <c r="P3324" i="5"/>
  <c r="P3340" i="5"/>
  <c r="P3352" i="5"/>
  <c r="P3364" i="5"/>
  <c r="P3376" i="5"/>
  <c r="P3388" i="5"/>
  <c r="P3400" i="5"/>
  <c r="P3412" i="5"/>
  <c r="P3424" i="5"/>
  <c r="P3436" i="5"/>
  <c r="P3448" i="5"/>
  <c r="P3460" i="5"/>
  <c r="P3472" i="5"/>
  <c r="P3484" i="5"/>
  <c r="P3496" i="5"/>
  <c r="P3508" i="5"/>
  <c r="P3520" i="5"/>
  <c r="P3532" i="5"/>
  <c r="P3544" i="5"/>
  <c r="P3556" i="5"/>
  <c r="P3568" i="5"/>
  <c r="P3580" i="5"/>
  <c r="P3592" i="5"/>
  <c r="P3604" i="5"/>
  <c r="P3616" i="5"/>
  <c r="P3628" i="5"/>
  <c r="P3640" i="5"/>
  <c r="P3652" i="5"/>
  <c r="P3664" i="5"/>
  <c r="P3676" i="5"/>
  <c r="P3688" i="5"/>
  <c r="P3700" i="5"/>
  <c r="P3712" i="5"/>
  <c r="P3724" i="5"/>
  <c r="P3736" i="5"/>
  <c r="P3748" i="5"/>
  <c r="P3760" i="5"/>
  <c r="P3772" i="5"/>
  <c r="P3784" i="5"/>
  <c r="P3796" i="5"/>
  <c r="P3808" i="5"/>
  <c r="P3820" i="5"/>
  <c r="P3832" i="5"/>
  <c r="P3844" i="5"/>
  <c r="P3856" i="5"/>
  <c r="P3868" i="5"/>
  <c r="P3880" i="5"/>
  <c r="P3892" i="5"/>
  <c r="P2820" i="5"/>
  <c r="P2880" i="5"/>
  <c r="P2916" i="5"/>
  <c r="P2946" i="5"/>
  <c r="P2970" i="5"/>
  <c r="P2994" i="5"/>
  <c r="P3018" i="5"/>
  <c r="P3042" i="5"/>
  <c r="P3066" i="5"/>
  <c r="P3090" i="5"/>
  <c r="P3114" i="5"/>
  <c r="P3138" i="5"/>
  <c r="P3162" i="5"/>
  <c r="P3182" i="5"/>
  <c r="P3199" i="5"/>
  <c r="P3218" i="5"/>
  <c r="P3235" i="5"/>
  <c r="P3254" i="5"/>
  <c r="P3271" i="5"/>
  <c r="P3290" i="5"/>
  <c r="P3307" i="5"/>
  <c r="P3326" i="5"/>
  <c r="P3341" i="5"/>
  <c r="P3353" i="5"/>
  <c r="P3365" i="5"/>
  <c r="P3377" i="5"/>
  <c r="P3389" i="5"/>
  <c r="P3401" i="5"/>
  <c r="P3413" i="5"/>
  <c r="P3425" i="5"/>
  <c r="P3437" i="5"/>
  <c r="P3449" i="5"/>
  <c r="P3461" i="5"/>
  <c r="P3473" i="5"/>
  <c r="P3485" i="5"/>
  <c r="P3497" i="5"/>
  <c r="P3509" i="5"/>
  <c r="P3521" i="5"/>
  <c r="P3533" i="5"/>
  <c r="P3545" i="5"/>
  <c r="P3557" i="5"/>
  <c r="P3569" i="5"/>
  <c r="P3581" i="5"/>
  <c r="P3593" i="5"/>
  <c r="P3605" i="5"/>
  <c r="P3617" i="5"/>
  <c r="P2826" i="5"/>
  <c r="P2882" i="5"/>
  <c r="P2918" i="5"/>
  <c r="P2951" i="5"/>
  <c r="P2975" i="5"/>
  <c r="P2999" i="5"/>
  <c r="P3023" i="5"/>
  <c r="P3047" i="5"/>
  <c r="P3071" i="5"/>
  <c r="P3095" i="5"/>
  <c r="P3119" i="5"/>
  <c r="P3143" i="5"/>
  <c r="P3165" i="5"/>
  <c r="P3184" i="5"/>
  <c r="P3201" i="5"/>
  <c r="P3220" i="5"/>
  <c r="P3237" i="5"/>
  <c r="P3256" i="5"/>
  <c r="P3273" i="5"/>
  <c r="P3292" i="5"/>
  <c r="P3309" i="5"/>
  <c r="P3328" i="5"/>
  <c r="P3342" i="5"/>
  <c r="P3354" i="5"/>
  <c r="P3366" i="5"/>
  <c r="P3378" i="5"/>
  <c r="P3390" i="5"/>
  <c r="P3402" i="5"/>
  <c r="P3414" i="5"/>
  <c r="P3426" i="5"/>
  <c r="P3438" i="5"/>
  <c r="P3450" i="5"/>
  <c r="P3462" i="5"/>
  <c r="P3474" i="5"/>
  <c r="P3486" i="5"/>
  <c r="P3498" i="5"/>
  <c r="P3510" i="5"/>
  <c r="P3522" i="5"/>
  <c r="P3534" i="5"/>
  <c r="P3546" i="5"/>
  <c r="P3558" i="5"/>
  <c r="P2832" i="5"/>
  <c r="P2885" i="5"/>
  <c r="P2921" i="5"/>
  <c r="P2952" i="5"/>
  <c r="P2976" i="5"/>
  <c r="P3000" i="5"/>
  <c r="P3024" i="5"/>
  <c r="P3048" i="5"/>
  <c r="P3072" i="5"/>
  <c r="P3096" i="5"/>
  <c r="P3120" i="5"/>
  <c r="P3144" i="5"/>
  <c r="P3167" i="5"/>
  <c r="P3185" i="5"/>
  <c r="P3203" i="5"/>
  <c r="P3221" i="5"/>
  <c r="P3239" i="5"/>
  <c r="P3257" i="5"/>
  <c r="P3275" i="5"/>
  <c r="P3293" i="5"/>
  <c r="P3311" i="5"/>
  <c r="P3329" i="5"/>
  <c r="P3343" i="5"/>
  <c r="P3355" i="5"/>
  <c r="P3367" i="5"/>
  <c r="P3379" i="5"/>
  <c r="P3391" i="5"/>
  <c r="P3403" i="5"/>
  <c r="P3415" i="5"/>
  <c r="P3427" i="5"/>
  <c r="P3439" i="5"/>
  <c r="P3451" i="5"/>
  <c r="P3463" i="5"/>
  <c r="P3475" i="5"/>
  <c r="P3487" i="5"/>
  <c r="P3499" i="5"/>
  <c r="P3511" i="5"/>
  <c r="P3523" i="5"/>
  <c r="P3535" i="5"/>
  <c r="P3547" i="5"/>
  <c r="P3559" i="5"/>
  <c r="P3571" i="5"/>
  <c r="P3583" i="5"/>
  <c r="P3595" i="5"/>
  <c r="P3607" i="5"/>
  <c r="P3619" i="5"/>
  <c r="P3631" i="5"/>
  <c r="P3643" i="5"/>
  <c r="P3655" i="5"/>
  <c r="P3667" i="5"/>
  <c r="P3679" i="5"/>
  <c r="P3691" i="5"/>
  <c r="P2838" i="5"/>
  <c r="P2886" i="5"/>
  <c r="P2922" i="5"/>
  <c r="P2954" i="5"/>
  <c r="P2978" i="5"/>
  <c r="P3002" i="5"/>
  <c r="P3026" i="5"/>
  <c r="P3050" i="5"/>
  <c r="P3074" i="5"/>
  <c r="P3098" i="5"/>
  <c r="P3122" i="5"/>
  <c r="P3146" i="5"/>
  <c r="P3168" i="5"/>
  <c r="P3186" i="5"/>
  <c r="P3204" i="5"/>
  <c r="P3222" i="5"/>
  <c r="P3240" i="5"/>
  <c r="P3258" i="5"/>
  <c r="P3276" i="5"/>
  <c r="P3294" i="5"/>
  <c r="P3312" i="5"/>
  <c r="P3330" i="5"/>
  <c r="P3344" i="5"/>
  <c r="P3356" i="5"/>
  <c r="P3368" i="5"/>
  <c r="P3380" i="5"/>
  <c r="P3392" i="5"/>
  <c r="P3404" i="5"/>
  <c r="P3416" i="5"/>
  <c r="P3428" i="5"/>
  <c r="P3440" i="5"/>
  <c r="P3452" i="5"/>
  <c r="P3464" i="5"/>
  <c r="P3476" i="5"/>
  <c r="P3488" i="5"/>
  <c r="P3500" i="5"/>
  <c r="P3512" i="5"/>
  <c r="P3524" i="5"/>
  <c r="P3536" i="5"/>
  <c r="P3548" i="5"/>
  <c r="P3560" i="5"/>
  <c r="P3572" i="5"/>
  <c r="P3584" i="5"/>
  <c r="P3596" i="5"/>
  <c r="P3608" i="5"/>
  <c r="P3620" i="5"/>
  <c r="P3632" i="5"/>
  <c r="P3644" i="5"/>
  <c r="P3656" i="5"/>
  <c r="P3668" i="5"/>
  <c r="P3680" i="5"/>
  <c r="P3692" i="5"/>
  <c r="P3704" i="5"/>
  <c r="P3716" i="5"/>
  <c r="P3728" i="5"/>
  <c r="P3740" i="5"/>
  <c r="P3752" i="5"/>
  <c r="P3764" i="5"/>
  <c r="P3776" i="5"/>
  <c r="P3788" i="5"/>
  <c r="P3800" i="5"/>
  <c r="P3812" i="5"/>
  <c r="P3824" i="5"/>
  <c r="P3836" i="5"/>
  <c r="P3848" i="5"/>
  <c r="P3860" i="5"/>
  <c r="P3872" i="5"/>
  <c r="P3884" i="5"/>
  <c r="P3896" i="5"/>
  <c r="P3908" i="5"/>
  <c r="P3920" i="5"/>
  <c r="P3932" i="5"/>
  <c r="P3944" i="5"/>
  <c r="P3956" i="5"/>
  <c r="P3968" i="5"/>
  <c r="P3980" i="5"/>
  <c r="P3992" i="5"/>
  <c r="P4004" i="5"/>
  <c r="P4016" i="5"/>
  <c r="P4028" i="5"/>
  <c r="P4040" i="5"/>
  <c r="P4052" i="5"/>
  <c r="P4064" i="5"/>
  <c r="P4076" i="5"/>
  <c r="P4088" i="5"/>
  <c r="P4100" i="5"/>
  <c r="P4112" i="5"/>
  <c r="P4124" i="5"/>
  <c r="P2844" i="5"/>
  <c r="P2892" i="5"/>
  <c r="P2928" i="5"/>
  <c r="P2956" i="5"/>
  <c r="P2980" i="5"/>
  <c r="P3004" i="5"/>
  <c r="P3028" i="5"/>
  <c r="P3052" i="5"/>
  <c r="P3076" i="5"/>
  <c r="P3100" i="5"/>
  <c r="P3124" i="5"/>
  <c r="P3148" i="5"/>
  <c r="P3170" i="5"/>
  <c r="P3187" i="5"/>
  <c r="P3206" i="5"/>
  <c r="P3223" i="5"/>
  <c r="P3242" i="5"/>
  <c r="P3259" i="5"/>
  <c r="P3278" i="5"/>
  <c r="P3295" i="5"/>
  <c r="P3314" i="5"/>
  <c r="P3331" i="5"/>
  <c r="P3345" i="5"/>
  <c r="P3357" i="5"/>
  <c r="P3369" i="5"/>
  <c r="P3381" i="5"/>
  <c r="P3393" i="5"/>
  <c r="P3405" i="5"/>
  <c r="P3417" i="5"/>
  <c r="P3429" i="5"/>
  <c r="P3441" i="5"/>
  <c r="P3453" i="5"/>
  <c r="P3465" i="5"/>
  <c r="P3477" i="5"/>
  <c r="P3489" i="5"/>
  <c r="P3501" i="5"/>
  <c r="P3513" i="5"/>
  <c r="P3525" i="5"/>
  <c r="P3537" i="5"/>
  <c r="P3549" i="5"/>
  <c r="P3561" i="5"/>
  <c r="P3573" i="5"/>
  <c r="P3585" i="5"/>
  <c r="P3597" i="5"/>
  <c r="P3609" i="5"/>
  <c r="P3621" i="5"/>
  <c r="P3633" i="5"/>
  <c r="P3645" i="5"/>
  <c r="P3657" i="5"/>
  <c r="P3669" i="5"/>
  <c r="P3681" i="5"/>
  <c r="P2850" i="5"/>
  <c r="P2894" i="5"/>
  <c r="P2930" i="5"/>
  <c r="P2957" i="5"/>
  <c r="P2981" i="5"/>
  <c r="P3005" i="5"/>
  <c r="P3029" i="5"/>
  <c r="P3053" i="5"/>
  <c r="P3077" i="5"/>
  <c r="P3101" i="5"/>
  <c r="P3125" i="5"/>
  <c r="P3149" i="5"/>
  <c r="P3172" i="5"/>
  <c r="P3189" i="5"/>
  <c r="P3208" i="5"/>
  <c r="P3225" i="5"/>
  <c r="P3244" i="5"/>
  <c r="P3261" i="5"/>
  <c r="P3280" i="5"/>
  <c r="P3297" i="5"/>
  <c r="P3316" i="5"/>
  <c r="P3333" i="5"/>
  <c r="P3346" i="5"/>
  <c r="P3358" i="5"/>
  <c r="P3370" i="5"/>
  <c r="P3382" i="5"/>
  <c r="P3394" i="5"/>
  <c r="P3406" i="5"/>
  <c r="P3418" i="5"/>
  <c r="P3430" i="5"/>
  <c r="P3442" i="5"/>
  <c r="P3454" i="5"/>
  <c r="P3466" i="5"/>
  <c r="P3478" i="5"/>
  <c r="P3490" i="5"/>
  <c r="P3502" i="5"/>
  <c r="P3514" i="5"/>
  <c r="P3526" i="5"/>
  <c r="P3538" i="5"/>
  <c r="P3550" i="5"/>
  <c r="P3562" i="5"/>
  <c r="P3574" i="5"/>
  <c r="P3586" i="5"/>
  <c r="P3598" i="5"/>
  <c r="P3610" i="5"/>
  <c r="P3622" i="5"/>
  <c r="P3634" i="5"/>
  <c r="P3646" i="5"/>
  <c r="P3658" i="5"/>
  <c r="P3670" i="5"/>
  <c r="P3682" i="5"/>
  <c r="P3694" i="5"/>
  <c r="P3706" i="5"/>
  <c r="P3718" i="5"/>
  <c r="P3730" i="5"/>
  <c r="P3742" i="5"/>
  <c r="P3754" i="5"/>
  <c r="P3766" i="5"/>
  <c r="P3778" i="5"/>
  <c r="P3790" i="5"/>
  <c r="P3802" i="5"/>
  <c r="P3814" i="5"/>
  <c r="P3826" i="5"/>
  <c r="P3838" i="5"/>
  <c r="P3850" i="5"/>
  <c r="P3862" i="5"/>
  <c r="P3874" i="5"/>
  <c r="P3886" i="5"/>
  <c r="P3898" i="5"/>
  <c r="P3910" i="5"/>
  <c r="P3922" i="5"/>
  <c r="P3934" i="5"/>
  <c r="P3946" i="5"/>
  <c r="P3958" i="5"/>
  <c r="P3970" i="5"/>
  <c r="P3982" i="5"/>
  <c r="P3994" i="5"/>
  <c r="P4006" i="5"/>
  <c r="P4018" i="5"/>
  <c r="P4030" i="5"/>
  <c r="P4042" i="5"/>
  <c r="P4054" i="5"/>
  <c r="P4066" i="5"/>
  <c r="P4078" i="5"/>
  <c r="P4090" i="5"/>
  <c r="P4102" i="5"/>
  <c r="P4114" i="5"/>
  <c r="P4126" i="5"/>
  <c r="P2856" i="5"/>
  <c r="P2897" i="5"/>
  <c r="P2933" i="5"/>
  <c r="P2958" i="5"/>
  <c r="P2982" i="5"/>
  <c r="P3006" i="5"/>
  <c r="P3030" i="5"/>
  <c r="P3054" i="5"/>
  <c r="P3078" i="5"/>
  <c r="P3102" i="5"/>
  <c r="P3126" i="5"/>
  <c r="P3150" i="5"/>
  <c r="P3173" i="5"/>
  <c r="P3191" i="5"/>
  <c r="P3209" i="5"/>
  <c r="P3227" i="5"/>
  <c r="P3245" i="5"/>
  <c r="P3263" i="5"/>
  <c r="P3281" i="5"/>
  <c r="P3299" i="5"/>
  <c r="P3317" i="5"/>
  <c r="P3335" i="5"/>
  <c r="P3347" i="5"/>
  <c r="P3359" i="5"/>
  <c r="P3371" i="5"/>
  <c r="P3383" i="5"/>
  <c r="P3395" i="5"/>
  <c r="P3407" i="5"/>
  <c r="P3419" i="5"/>
  <c r="P3431" i="5"/>
  <c r="P3443" i="5"/>
  <c r="P3455" i="5"/>
  <c r="P3467" i="5"/>
  <c r="P3479" i="5"/>
  <c r="P3491" i="5"/>
  <c r="P3503" i="5"/>
  <c r="P3515" i="5"/>
  <c r="P3527" i="5"/>
  <c r="P3539" i="5"/>
  <c r="P3551" i="5"/>
  <c r="P3563" i="5"/>
  <c r="P3575" i="5"/>
  <c r="P3587" i="5"/>
  <c r="P3599" i="5"/>
  <c r="P3611" i="5"/>
  <c r="P3623" i="5"/>
  <c r="P3635" i="5"/>
  <c r="P3647" i="5"/>
  <c r="P3659" i="5"/>
  <c r="P3671" i="5"/>
  <c r="P3683" i="5"/>
  <c r="P3695" i="5"/>
  <c r="P3707" i="5"/>
  <c r="P3719" i="5"/>
  <c r="P3731" i="5"/>
  <c r="P3743" i="5"/>
  <c r="P3755" i="5"/>
  <c r="P3767" i="5"/>
  <c r="P3779" i="5"/>
  <c r="P3791" i="5"/>
  <c r="P3803" i="5"/>
  <c r="P3815" i="5"/>
  <c r="P3827" i="5"/>
  <c r="P3839" i="5"/>
  <c r="P3851" i="5"/>
  <c r="P3863" i="5"/>
  <c r="P3875" i="5"/>
  <c r="P3887" i="5"/>
  <c r="P3899" i="5"/>
  <c r="P2862" i="5"/>
  <c r="P2898" i="5"/>
  <c r="P2934" i="5"/>
  <c r="P2963" i="5"/>
  <c r="P2987" i="5"/>
  <c r="P3011" i="5"/>
  <c r="P3035" i="5"/>
  <c r="P3059" i="5"/>
  <c r="P3083" i="5"/>
  <c r="P3107" i="5"/>
  <c r="P3131" i="5"/>
  <c r="P3155" i="5"/>
  <c r="P3174" i="5"/>
  <c r="P3192" i="5"/>
  <c r="P3210" i="5"/>
  <c r="P3228" i="5"/>
  <c r="P3246" i="5"/>
  <c r="P3264" i="5"/>
  <c r="P3282" i="5"/>
  <c r="P3300" i="5"/>
  <c r="P3318" i="5"/>
  <c r="P3336" i="5"/>
  <c r="P3348" i="5"/>
  <c r="P3360" i="5"/>
  <c r="P3372" i="5"/>
  <c r="P3384" i="5"/>
  <c r="P3396" i="5"/>
  <c r="P3408" i="5"/>
  <c r="P3420" i="5"/>
  <c r="P3432" i="5"/>
  <c r="P3444" i="5"/>
  <c r="P3456" i="5"/>
  <c r="P3468" i="5"/>
  <c r="P3480" i="5"/>
  <c r="P3492" i="5"/>
  <c r="P3504" i="5"/>
  <c r="P3516" i="5"/>
  <c r="P3528" i="5"/>
  <c r="P3540" i="5"/>
  <c r="P3552" i="5"/>
  <c r="P3564" i="5"/>
  <c r="P3576" i="5"/>
  <c r="P3588" i="5"/>
  <c r="P2868" i="5"/>
  <c r="P2904" i="5"/>
  <c r="P2940" i="5"/>
  <c r="P2964" i="5"/>
  <c r="P2988" i="5"/>
  <c r="P3012" i="5"/>
  <c r="P3036" i="5"/>
  <c r="P3060" i="5"/>
  <c r="P3084" i="5"/>
  <c r="P3108" i="5"/>
  <c r="P3132" i="5"/>
  <c r="P3156" i="5"/>
  <c r="P3175" i="5"/>
  <c r="P3194" i="5"/>
  <c r="P3211" i="5"/>
  <c r="P3230" i="5"/>
  <c r="P3247" i="5"/>
  <c r="P3266" i="5"/>
  <c r="P3283" i="5"/>
  <c r="P3302" i="5"/>
  <c r="P3319" i="5"/>
  <c r="P3337" i="5"/>
  <c r="P3349" i="5"/>
  <c r="P3361" i="5"/>
  <c r="P3373" i="5"/>
  <c r="P3385" i="5"/>
  <c r="P3397" i="5"/>
  <c r="P3409" i="5"/>
  <c r="P3421" i="5"/>
  <c r="P3433" i="5"/>
  <c r="P3445" i="5"/>
  <c r="P3457" i="5"/>
  <c r="P3469" i="5"/>
  <c r="P3481" i="5"/>
  <c r="P3493" i="5"/>
  <c r="P3505" i="5"/>
  <c r="P3517" i="5"/>
  <c r="P3529" i="5"/>
  <c r="P3541" i="5"/>
  <c r="P3553" i="5"/>
  <c r="P3565" i="5"/>
  <c r="P3577" i="5"/>
  <c r="P3589" i="5"/>
  <c r="P3601" i="5"/>
  <c r="P3613" i="5"/>
  <c r="P3625" i="5"/>
  <c r="P3637" i="5"/>
  <c r="P3649" i="5"/>
  <c r="P3661" i="5"/>
  <c r="P3673" i="5"/>
  <c r="P3685" i="5"/>
  <c r="P3697" i="5"/>
  <c r="P3709" i="5"/>
  <c r="P3721" i="5"/>
  <c r="P3733" i="5"/>
  <c r="P3745" i="5"/>
  <c r="P3757" i="5"/>
  <c r="P3769" i="5"/>
  <c r="P3781" i="5"/>
  <c r="P3793" i="5"/>
  <c r="P3805" i="5"/>
  <c r="P3817" i="5"/>
  <c r="P3829" i="5"/>
  <c r="P3841" i="5"/>
  <c r="P3853" i="5"/>
  <c r="P3865" i="5"/>
  <c r="P3877" i="5"/>
  <c r="P3889" i="5"/>
  <c r="P3901" i="5"/>
  <c r="P3913" i="5"/>
  <c r="P3925" i="5"/>
  <c r="P3937" i="5"/>
  <c r="P3949" i="5"/>
  <c r="P3961" i="5"/>
  <c r="P3973" i="5"/>
  <c r="P3985" i="5"/>
  <c r="P3997" i="5"/>
  <c r="P4009" i="5"/>
  <c r="P4021" i="5"/>
  <c r="P4033" i="5"/>
  <c r="P4045" i="5"/>
  <c r="P4057" i="5"/>
  <c r="P4069" i="5"/>
  <c r="P4081" i="5"/>
  <c r="P4093" i="5"/>
  <c r="P2870" i="5"/>
  <c r="P2906" i="5"/>
  <c r="P2942" i="5"/>
  <c r="P2966" i="5"/>
  <c r="P2990" i="5"/>
  <c r="P3014" i="5"/>
  <c r="P3038" i="5"/>
  <c r="P3062" i="5"/>
  <c r="P3086" i="5"/>
  <c r="P3110" i="5"/>
  <c r="P3134" i="5"/>
  <c r="P3158" i="5"/>
  <c r="P3177" i="5"/>
  <c r="P3196" i="5"/>
  <c r="P3213" i="5"/>
  <c r="P3232" i="5"/>
  <c r="P3249" i="5"/>
  <c r="P3268" i="5"/>
  <c r="P3285" i="5"/>
  <c r="P3304" i="5"/>
  <c r="P3321" i="5"/>
  <c r="P3338" i="5"/>
  <c r="P3350" i="5"/>
  <c r="P3362" i="5"/>
  <c r="P3374" i="5"/>
  <c r="P3386" i="5"/>
  <c r="P3398" i="5"/>
  <c r="P3410" i="5"/>
  <c r="P3422" i="5"/>
  <c r="P3434" i="5"/>
  <c r="P3446" i="5"/>
  <c r="P3458" i="5"/>
  <c r="P3470" i="5"/>
  <c r="P3482" i="5"/>
  <c r="P3494" i="5"/>
  <c r="P3506" i="5"/>
  <c r="P3518" i="5"/>
  <c r="P3530" i="5"/>
  <c r="P3542" i="5"/>
  <c r="P3554" i="5"/>
  <c r="P3566" i="5"/>
  <c r="P3578" i="5"/>
  <c r="P3590" i="5"/>
  <c r="P3602" i="5"/>
  <c r="P3614" i="5"/>
  <c r="P3626" i="5"/>
  <c r="P2873" i="5"/>
  <c r="P2909" i="5"/>
  <c r="P2944" i="5"/>
  <c r="P2968" i="5"/>
  <c r="P2992" i="5"/>
  <c r="P3016" i="5"/>
  <c r="P3040" i="5"/>
  <c r="P3064" i="5"/>
  <c r="P3088" i="5"/>
  <c r="P3112" i="5"/>
  <c r="P3136" i="5"/>
  <c r="P3160" i="5"/>
  <c r="P3179" i="5"/>
  <c r="P3197" i="5"/>
  <c r="P3215" i="5"/>
  <c r="P3233" i="5"/>
  <c r="P3251" i="5"/>
  <c r="P3269" i="5"/>
  <c r="P3287" i="5"/>
  <c r="P3305" i="5"/>
  <c r="P3323" i="5"/>
  <c r="P3339" i="5"/>
  <c r="P3351" i="5"/>
  <c r="P3363" i="5"/>
  <c r="P3375" i="5"/>
  <c r="P3387" i="5"/>
  <c r="P3399" i="5"/>
  <c r="P3411" i="5"/>
  <c r="P3423" i="5"/>
  <c r="P3435" i="5"/>
  <c r="P3447" i="5"/>
  <c r="P3459" i="5"/>
  <c r="P3471" i="5"/>
  <c r="P3483" i="5"/>
  <c r="P3495" i="5"/>
  <c r="P3507" i="5"/>
  <c r="P3519" i="5"/>
  <c r="P3531" i="5"/>
  <c r="P3543" i="5"/>
  <c r="P3555" i="5"/>
  <c r="P3567" i="5"/>
  <c r="P3579" i="5"/>
  <c r="P3591" i="5"/>
  <c r="P3603" i="5"/>
  <c r="P3615" i="5"/>
  <c r="P3627" i="5"/>
  <c r="P3639" i="5"/>
  <c r="P3651" i="5"/>
  <c r="P3663" i="5"/>
  <c r="P3675" i="5"/>
  <c r="P3687" i="5"/>
  <c r="P3699" i="5"/>
  <c r="P3711" i="5"/>
  <c r="P3723" i="5"/>
  <c r="P3735" i="5"/>
  <c r="P3747" i="5"/>
  <c r="P3759" i="5"/>
  <c r="P3771" i="5"/>
  <c r="P3783" i="5"/>
  <c r="P3795" i="5"/>
  <c r="P3807" i="5"/>
  <c r="P3819" i="5"/>
  <c r="P3831" i="5"/>
  <c r="P3843" i="5"/>
  <c r="P3855" i="5"/>
  <c r="P3867" i="5"/>
  <c r="P3879" i="5"/>
  <c r="P3891" i="5"/>
  <c r="P3903" i="5"/>
  <c r="P3915" i="5"/>
  <c r="P3927" i="5"/>
  <c r="P3939" i="5"/>
  <c r="P3951" i="5"/>
  <c r="P3963" i="5"/>
  <c r="P3975" i="5"/>
  <c r="P3987" i="5"/>
  <c r="P3999" i="5"/>
  <c r="P4011" i="5"/>
  <c r="P4023" i="5"/>
  <c r="P4035" i="5"/>
  <c r="P4047" i="5"/>
  <c r="P4059" i="5"/>
  <c r="P4071" i="5"/>
  <c r="P4083" i="5"/>
  <c r="P4095" i="5"/>
  <c r="P4107" i="5"/>
  <c r="P4119" i="5"/>
  <c r="P4131" i="5"/>
  <c r="P4773" i="5"/>
  <c r="P4761" i="5"/>
  <c r="P4749" i="5"/>
  <c r="P4737" i="5"/>
  <c r="P4725" i="5"/>
  <c r="P4713" i="5"/>
  <c r="P4701" i="5"/>
  <c r="P4689" i="5"/>
  <c r="P4677" i="5"/>
  <c r="P4665" i="5"/>
  <c r="P4653" i="5"/>
  <c r="P4641" i="5"/>
  <c r="P4629" i="5"/>
  <c r="P4617" i="5"/>
  <c r="P4605" i="5"/>
  <c r="P4593" i="5"/>
  <c r="P4581" i="5"/>
  <c r="P4569" i="5"/>
  <c r="P4557" i="5"/>
  <c r="P4545" i="5"/>
  <c r="P4533" i="5"/>
  <c r="P4521" i="5"/>
  <c r="P4509" i="5"/>
  <c r="P4497" i="5"/>
  <c r="P4485" i="5"/>
  <c r="P4473" i="5"/>
  <c r="P4461" i="5"/>
  <c r="P4449" i="5"/>
  <c r="P4437" i="5"/>
  <c r="P4425" i="5"/>
  <c r="P4413" i="5"/>
  <c r="P4401" i="5"/>
  <c r="P4389" i="5"/>
  <c r="P4377" i="5"/>
  <c r="P4365" i="5"/>
  <c r="P4353" i="5"/>
  <c r="P4341" i="5"/>
  <c r="P4329" i="5"/>
  <c r="P4317" i="5"/>
  <c r="P4305" i="5"/>
  <c r="P4293" i="5"/>
  <c r="P4281" i="5"/>
  <c r="P4269" i="5"/>
  <c r="P4257" i="5"/>
  <c r="P4245" i="5"/>
  <c r="P4233" i="5"/>
  <c r="P4221" i="5"/>
  <c r="P4209" i="5"/>
  <c r="P4197" i="5"/>
  <c r="P4185" i="5"/>
  <c r="P4173" i="5"/>
  <c r="P4161" i="5"/>
  <c r="P4149" i="5"/>
  <c r="P4137" i="5"/>
  <c r="P4122" i="5"/>
  <c r="P4106" i="5"/>
  <c r="P4089" i="5"/>
  <c r="P4072" i="5"/>
  <c r="P4053" i="5"/>
  <c r="P4036" i="5"/>
  <c r="P4017" i="5"/>
  <c r="P4000" i="5"/>
  <c r="P3981" i="5"/>
  <c r="P3964" i="5"/>
  <c r="P3945" i="5"/>
  <c r="P3928" i="5"/>
  <c r="P3909" i="5"/>
  <c r="P3888" i="5"/>
  <c r="P3864" i="5"/>
  <c r="P3840" i="5"/>
  <c r="P3816" i="5"/>
  <c r="P3792" i="5"/>
  <c r="P3768" i="5"/>
  <c r="P3744" i="5"/>
  <c r="P3720" i="5"/>
  <c r="P3696" i="5"/>
  <c r="P3662" i="5"/>
  <c r="P3624" i="5"/>
  <c r="P4532" i="5"/>
  <c r="P4520" i="5"/>
  <c r="P4508" i="5"/>
  <c r="P4496" i="5"/>
  <c r="P4484" i="5"/>
  <c r="P4472" i="5"/>
  <c r="P4460" i="5"/>
  <c r="P4448" i="5"/>
  <c r="P4436" i="5"/>
  <c r="P4424" i="5"/>
  <c r="P4412" i="5"/>
  <c r="P4400" i="5"/>
  <c r="P4388" i="5"/>
  <c r="P4376" i="5"/>
  <c r="P4364" i="5"/>
  <c r="P4352" i="5"/>
  <c r="P4340" i="5"/>
  <c r="P4328" i="5"/>
  <c r="P4316" i="5"/>
  <c r="P4304" i="5"/>
  <c r="P4292" i="5"/>
  <c r="P4280" i="5"/>
  <c r="P4268" i="5"/>
  <c r="P4256" i="5"/>
  <c r="P4244" i="5"/>
  <c r="P4232" i="5"/>
  <c r="P4220" i="5"/>
  <c r="P4208" i="5"/>
  <c r="P4196" i="5"/>
  <c r="P4184" i="5"/>
  <c r="P4172" i="5"/>
  <c r="P4160" i="5"/>
  <c r="P4148" i="5"/>
  <c r="P4136" i="5"/>
  <c r="P4121" i="5"/>
  <c r="P4105" i="5"/>
  <c r="P4087" i="5"/>
  <c r="P4070" i="5"/>
  <c r="P4051" i="5"/>
  <c r="P4034" i="5"/>
  <c r="P4015" i="5"/>
  <c r="P3998" i="5"/>
  <c r="P3979" i="5"/>
  <c r="P3962" i="5"/>
  <c r="P3943" i="5"/>
  <c r="P3926" i="5"/>
  <c r="P3907" i="5"/>
  <c r="P3885" i="5"/>
  <c r="P3861" i="5"/>
  <c r="P3837" i="5"/>
  <c r="P3813" i="5"/>
  <c r="P3789" i="5"/>
  <c r="P3765" i="5"/>
  <c r="P3741" i="5"/>
  <c r="P3717" i="5"/>
  <c r="P3693" i="5"/>
  <c r="P3660" i="5"/>
  <c r="P3618" i="5"/>
  <c r="P4771" i="5"/>
  <c r="P4759" i="5"/>
  <c r="P4747" i="5"/>
  <c r="P4735" i="5"/>
  <c r="P4723" i="5"/>
  <c r="P4711" i="5"/>
  <c r="P4699" i="5"/>
  <c r="P4687" i="5"/>
  <c r="P4675" i="5"/>
  <c r="P4663" i="5"/>
  <c r="P4651" i="5"/>
  <c r="P4639" i="5"/>
  <c r="P4627" i="5"/>
  <c r="P4615" i="5"/>
  <c r="P4603" i="5"/>
  <c r="P4591" i="5"/>
  <c r="P4579" i="5"/>
  <c r="P4567" i="5"/>
  <c r="P4555" i="5"/>
  <c r="P4543" i="5"/>
  <c r="P4531" i="5"/>
  <c r="P4519" i="5"/>
  <c r="P4507" i="5"/>
  <c r="P4495" i="5"/>
  <c r="P4483" i="5"/>
  <c r="P4471" i="5"/>
  <c r="P4459" i="5"/>
  <c r="P4447" i="5"/>
  <c r="P4435" i="5"/>
  <c r="P4423" i="5"/>
  <c r="P4411" i="5"/>
  <c r="P4399" i="5"/>
  <c r="P4387" i="5"/>
  <c r="P4375" i="5"/>
  <c r="P4363" i="5"/>
  <c r="P4351" i="5"/>
  <c r="P4339" i="5"/>
  <c r="P4327" i="5"/>
  <c r="P4315" i="5"/>
  <c r="P4303" i="5"/>
  <c r="P4291" i="5"/>
  <c r="P4279" i="5"/>
  <c r="P4267" i="5"/>
  <c r="P4255" i="5"/>
  <c r="P4243" i="5"/>
  <c r="P4231" i="5"/>
  <c r="P4219" i="5"/>
  <c r="P4207" i="5"/>
  <c r="P4195" i="5"/>
  <c r="P4183" i="5"/>
  <c r="P4171" i="5"/>
  <c r="P4159" i="5"/>
  <c r="P4147" i="5"/>
  <c r="P4135" i="5"/>
  <c r="P4120" i="5"/>
  <c r="P4104" i="5"/>
  <c r="P4086" i="5"/>
  <c r="P4068" i="5"/>
  <c r="P4050" i="5"/>
  <c r="P4032" i="5"/>
  <c r="P4014" i="5"/>
  <c r="P3996" i="5"/>
  <c r="P3978" i="5"/>
  <c r="P3960" i="5"/>
  <c r="P3942" i="5"/>
  <c r="P3924" i="5"/>
  <c r="P3906" i="5"/>
  <c r="P3883" i="5"/>
  <c r="P3859" i="5"/>
  <c r="P3835" i="5"/>
  <c r="P3811" i="5"/>
  <c r="P3787" i="5"/>
  <c r="P3763" i="5"/>
  <c r="P3739" i="5"/>
  <c r="P3715" i="5"/>
  <c r="P3690" i="5"/>
  <c r="P3654" i="5"/>
  <c r="P3612" i="5"/>
  <c r="P4770" i="5"/>
  <c r="P4758" i="5"/>
  <c r="P4746" i="5"/>
  <c r="P4734" i="5"/>
  <c r="P4722" i="5"/>
  <c r="P4710" i="5"/>
  <c r="P4698" i="5"/>
  <c r="P4686" i="5"/>
  <c r="P4674" i="5"/>
  <c r="P4662" i="5"/>
  <c r="P4650" i="5"/>
  <c r="P4638" i="5"/>
  <c r="P4626" i="5"/>
  <c r="P4614" i="5"/>
  <c r="P4602" i="5"/>
  <c r="P4590" i="5"/>
  <c r="P4578" i="5"/>
  <c r="P4566" i="5"/>
  <c r="P4554" i="5"/>
  <c r="P4542" i="5"/>
  <c r="P4530" i="5"/>
  <c r="P4518" i="5"/>
  <c r="P4506" i="5"/>
  <c r="P4494" i="5"/>
  <c r="P4482" i="5"/>
  <c r="P4470" i="5"/>
  <c r="P4458" i="5"/>
  <c r="P4446" i="5"/>
  <c r="P4434" i="5"/>
  <c r="P4422" i="5"/>
  <c r="P4410" i="5"/>
  <c r="P4398" i="5"/>
  <c r="P4386" i="5"/>
  <c r="P4374" i="5"/>
  <c r="P4362" i="5"/>
  <c r="P4350" i="5"/>
  <c r="P4338" i="5"/>
  <c r="P4326" i="5"/>
  <c r="P4314" i="5"/>
  <c r="P4302" i="5"/>
  <c r="P4290" i="5"/>
  <c r="P4278" i="5"/>
  <c r="P4266" i="5"/>
  <c r="P4254" i="5"/>
  <c r="P4242" i="5"/>
  <c r="P4230" i="5"/>
  <c r="P4218" i="5"/>
  <c r="P4206" i="5"/>
  <c r="P4194" i="5"/>
  <c r="P4182" i="5"/>
  <c r="P4170" i="5"/>
  <c r="P4158" i="5"/>
  <c r="P4146" i="5"/>
  <c r="P4134" i="5"/>
  <c r="P4118" i="5"/>
  <c r="P4103" i="5"/>
  <c r="P4085" i="5"/>
  <c r="P4067" i="5"/>
  <c r="P4049" i="5"/>
  <c r="P4031" i="5"/>
  <c r="P4013" i="5"/>
  <c r="P3995" i="5"/>
  <c r="P3977" i="5"/>
  <c r="P3959" i="5"/>
  <c r="P3941" i="5"/>
  <c r="P3923" i="5"/>
  <c r="P3905" i="5"/>
  <c r="P3882" i="5"/>
  <c r="P3858" i="5"/>
  <c r="P3834" i="5"/>
  <c r="P3810" i="5"/>
  <c r="P3786" i="5"/>
  <c r="P3762" i="5"/>
  <c r="P3738" i="5"/>
  <c r="P3714" i="5"/>
  <c r="P3689" i="5"/>
  <c r="P3653" i="5"/>
  <c r="P3606" i="5"/>
  <c r="P4481" i="5"/>
  <c r="P4469" i="5"/>
  <c r="P4457" i="5"/>
  <c r="P4445" i="5"/>
  <c r="P4433" i="5"/>
  <c r="P4421" i="5"/>
  <c r="P4409" i="5"/>
  <c r="P4397" i="5"/>
  <c r="P4385" i="5"/>
  <c r="P4373" i="5"/>
  <c r="P4361" i="5"/>
  <c r="P4349" i="5"/>
  <c r="P4337" i="5"/>
  <c r="P4325" i="5"/>
  <c r="P4313" i="5"/>
  <c r="P4301" i="5"/>
  <c r="P4289" i="5"/>
  <c r="P4277" i="5"/>
  <c r="P4265" i="5"/>
  <c r="P4253" i="5"/>
  <c r="P4241" i="5"/>
  <c r="P4229" i="5"/>
  <c r="P4217" i="5"/>
  <c r="P4205" i="5"/>
  <c r="P4193" i="5"/>
  <c r="P4181" i="5"/>
  <c r="P4169" i="5"/>
  <c r="P4157" i="5"/>
  <c r="P4145" i="5"/>
  <c r="P4133" i="5"/>
  <c r="P4117" i="5"/>
  <c r="P4101" i="5"/>
  <c r="P4084" i="5"/>
  <c r="P4065" i="5"/>
  <c r="P4048" i="5"/>
  <c r="P4029" i="5"/>
  <c r="P4012" i="5"/>
  <c r="P3993" i="5"/>
  <c r="P3976" i="5"/>
  <c r="P3957" i="5"/>
  <c r="P3940" i="5"/>
  <c r="P3921" i="5"/>
  <c r="P3904" i="5"/>
  <c r="P3881" i="5"/>
  <c r="P3857" i="5"/>
  <c r="P3833" i="5"/>
  <c r="P3809" i="5"/>
  <c r="P3785" i="5"/>
  <c r="P3761" i="5"/>
  <c r="P3737" i="5"/>
  <c r="P3713" i="5"/>
  <c r="P3686" i="5"/>
  <c r="P3650" i="5"/>
  <c r="P3600" i="5"/>
  <c r="P4492" i="5"/>
  <c r="P4480" i="5"/>
  <c r="P4456" i="5"/>
  <c r="P4444" i="5"/>
  <c r="P4432" i="5"/>
  <c r="P4420" i="5"/>
  <c r="P4396" i="5"/>
  <c r="P4384" i="5"/>
  <c r="P4372" i="5"/>
  <c r="P4360" i="5"/>
  <c r="P4348" i="5"/>
  <c r="P4336" i="5"/>
  <c r="P4324" i="5"/>
  <c r="P4312" i="5"/>
  <c r="P4300" i="5"/>
  <c r="P4288" i="5"/>
  <c r="P4276" i="5"/>
  <c r="P4264" i="5"/>
  <c r="P4252" i="5"/>
  <c r="P4240" i="5"/>
  <c r="P4228" i="5"/>
  <c r="P4216" i="5"/>
  <c r="P4204" i="5"/>
  <c r="P4192" i="5"/>
  <c r="P4180" i="5"/>
  <c r="P4168" i="5"/>
  <c r="P4156" i="5"/>
  <c r="P4144" i="5"/>
  <c r="P4132" i="5"/>
  <c r="P4116" i="5"/>
  <c r="P4099" i="5"/>
  <c r="P4082" i="5"/>
  <c r="P4063" i="5"/>
  <c r="P4046" i="5"/>
  <c r="P4027" i="5"/>
  <c r="P4010" i="5"/>
  <c r="P3991" i="5"/>
  <c r="P3974" i="5"/>
  <c r="P3955" i="5"/>
  <c r="P3938" i="5"/>
  <c r="P3919" i="5"/>
  <c r="P3902" i="5"/>
  <c r="P3878" i="5"/>
  <c r="P3854" i="5"/>
  <c r="P3830" i="5"/>
  <c r="P3806" i="5"/>
  <c r="P3782" i="5"/>
  <c r="P3758" i="5"/>
  <c r="P3734" i="5"/>
  <c r="P3710" i="5"/>
  <c r="P3684" i="5"/>
  <c r="P3648" i="5"/>
  <c r="P3594" i="5"/>
  <c r="P4468" i="5"/>
  <c r="P4408" i="5"/>
  <c r="P4779" i="5"/>
  <c r="P4767" i="5"/>
  <c r="P4755" i="5"/>
  <c r="P4743" i="5"/>
  <c r="P4731" i="5"/>
  <c r="P4719" i="5"/>
  <c r="P4707" i="5"/>
  <c r="P4695" i="5"/>
  <c r="P4683" i="5"/>
  <c r="P4671" i="5"/>
  <c r="P4659" i="5"/>
  <c r="P4647" i="5"/>
  <c r="P4635" i="5"/>
  <c r="P4623" i="5"/>
  <c r="P4611" i="5"/>
  <c r="P4599" i="5"/>
  <c r="P4587" i="5"/>
  <c r="P4575" i="5"/>
  <c r="P4563" i="5"/>
  <c r="P4551" i="5"/>
  <c r="P4539" i="5"/>
  <c r="P4527" i="5"/>
  <c r="P4515" i="5"/>
  <c r="P4503" i="5"/>
  <c r="P4491" i="5"/>
  <c r="P4479" i="5"/>
  <c r="P4467" i="5"/>
  <c r="P4455" i="5"/>
  <c r="P4443" i="5"/>
  <c r="P4431" i="5"/>
  <c r="P4419" i="5"/>
  <c r="P4407" i="5"/>
  <c r="P4395" i="5"/>
  <c r="P4383" i="5"/>
  <c r="P4371" i="5"/>
  <c r="P4359" i="5"/>
  <c r="P4347" i="5"/>
  <c r="P4335" i="5"/>
  <c r="P4323" i="5"/>
  <c r="P4311" i="5"/>
  <c r="P4299" i="5"/>
  <c r="P4287" i="5"/>
  <c r="P4275" i="5"/>
  <c r="P4263" i="5"/>
  <c r="P4251" i="5"/>
  <c r="P4239" i="5"/>
  <c r="P4227" i="5"/>
  <c r="P4215" i="5"/>
  <c r="P4203" i="5"/>
  <c r="P4191" i="5"/>
  <c r="P4179" i="5"/>
  <c r="P4167" i="5"/>
  <c r="P4155" i="5"/>
  <c r="P4143" i="5"/>
  <c r="P4130" i="5"/>
  <c r="P4115" i="5"/>
  <c r="P4098" i="5"/>
  <c r="P4080" i="5"/>
  <c r="P4062" i="5"/>
  <c r="P4044" i="5"/>
  <c r="P4026" i="5"/>
  <c r="P4008" i="5"/>
  <c r="P3990" i="5"/>
  <c r="P3972" i="5"/>
  <c r="P3954" i="5"/>
  <c r="P3936" i="5"/>
  <c r="P3918" i="5"/>
  <c r="P3900" i="5"/>
  <c r="P3876" i="5"/>
  <c r="P3852" i="5"/>
  <c r="P3828" i="5"/>
  <c r="P3804" i="5"/>
  <c r="P3780" i="5"/>
  <c r="P3756" i="5"/>
  <c r="P3732" i="5"/>
  <c r="P3708" i="5"/>
  <c r="P3678" i="5"/>
  <c r="P3642" i="5"/>
  <c r="P3582" i="5"/>
  <c r="P4598" i="5"/>
  <c r="P4550" i="5"/>
  <c r="P4502" i="5"/>
  <c r="P4466" i="5"/>
  <c r="P4454" i="5"/>
  <c r="P4418" i="5"/>
  <c r="P4406" i="5"/>
  <c r="P4394" i="5"/>
  <c r="P4382" i="5"/>
  <c r="P4370" i="5"/>
  <c r="P4358" i="5"/>
  <c r="P4322" i="5"/>
  <c r="P4310" i="5"/>
  <c r="P4298" i="5"/>
  <c r="P4286" i="5"/>
  <c r="P4274" i="5"/>
  <c r="P4262" i="5"/>
  <c r="P4250" i="5"/>
  <c r="P4238" i="5"/>
  <c r="P4226" i="5"/>
  <c r="P4214" i="5"/>
  <c r="P4202" i="5"/>
  <c r="P4190" i="5"/>
  <c r="P4178" i="5"/>
  <c r="P4166" i="5"/>
  <c r="P4154" i="5"/>
  <c r="P4142" i="5"/>
  <c r="P4129" i="5"/>
  <c r="P4113" i="5"/>
  <c r="P4097" i="5"/>
  <c r="P4079" i="5"/>
  <c r="P4061" i="5"/>
  <c r="P4043" i="5"/>
  <c r="P4025" i="5"/>
  <c r="P4007" i="5"/>
  <c r="P3989" i="5"/>
  <c r="P3971" i="5"/>
  <c r="P3953" i="5"/>
  <c r="P3935" i="5"/>
  <c r="P3917" i="5"/>
  <c r="P3897" i="5"/>
  <c r="P3873" i="5"/>
  <c r="P3849" i="5"/>
  <c r="P3825" i="5"/>
  <c r="P3801" i="5"/>
  <c r="P3777" i="5"/>
  <c r="P3753" i="5"/>
  <c r="P3729" i="5"/>
  <c r="P3705" i="5"/>
  <c r="P3677" i="5"/>
  <c r="P3641" i="5"/>
  <c r="P3570" i="5"/>
  <c r="O3" i="5"/>
  <c r="O15" i="5"/>
  <c r="O27" i="5"/>
  <c r="O39" i="5"/>
  <c r="O51" i="5"/>
  <c r="O63" i="5"/>
  <c r="O75" i="5"/>
  <c r="O87" i="5"/>
  <c r="O99" i="5"/>
  <c r="O111" i="5"/>
  <c r="O123" i="5"/>
  <c r="O135" i="5"/>
  <c r="O147" i="5"/>
  <c r="O159" i="5"/>
  <c r="O171" i="5"/>
  <c r="O183" i="5"/>
  <c r="O195" i="5"/>
  <c r="O207" i="5"/>
  <c r="O219" i="5"/>
  <c r="O231" i="5"/>
  <c r="O243" i="5"/>
  <c r="O255" i="5"/>
  <c r="O267" i="5"/>
  <c r="O279" i="5"/>
  <c r="O291" i="5"/>
  <c r="O303" i="5"/>
  <c r="O315" i="5"/>
  <c r="O327" i="5"/>
  <c r="O339" i="5"/>
  <c r="O351" i="5"/>
  <c r="O363" i="5"/>
  <c r="O375" i="5"/>
  <c r="O387" i="5"/>
  <c r="O399" i="5"/>
  <c r="O411" i="5"/>
  <c r="O423" i="5"/>
  <c r="O435" i="5"/>
  <c r="O447" i="5"/>
  <c r="O459" i="5"/>
  <c r="O471" i="5"/>
  <c r="O483" i="5"/>
  <c r="O495" i="5"/>
  <c r="O507" i="5"/>
  <c r="O519" i="5"/>
  <c r="O531" i="5"/>
  <c r="O543" i="5"/>
  <c r="O555" i="5"/>
  <c r="O567" i="5"/>
  <c r="O579" i="5"/>
  <c r="O591" i="5"/>
  <c r="O603" i="5"/>
  <c r="O615" i="5"/>
  <c r="O627" i="5"/>
  <c r="O639" i="5"/>
  <c r="O651" i="5"/>
  <c r="O663" i="5"/>
  <c r="O675" i="5"/>
  <c r="O687" i="5"/>
  <c r="O699" i="5"/>
  <c r="O711" i="5"/>
  <c r="O723" i="5"/>
  <c r="O735" i="5"/>
  <c r="O747" i="5"/>
  <c r="O759" i="5"/>
  <c r="O771" i="5"/>
  <c r="O783" i="5"/>
  <c r="O795" i="5"/>
  <c r="O807" i="5"/>
  <c r="O819" i="5"/>
  <c r="O831" i="5"/>
  <c r="O843" i="5"/>
  <c r="O855" i="5"/>
  <c r="O867" i="5"/>
  <c r="O879" i="5"/>
  <c r="O891" i="5"/>
  <c r="O903" i="5"/>
  <c r="O915" i="5"/>
  <c r="O4" i="5"/>
  <c r="O16" i="5"/>
  <c r="O28" i="5"/>
  <c r="O40" i="5"/>
  <c r="O52" i="5"/>
  <c r="O64" i="5"/>
  <c r="O76" i="5"/>
  <c r="O88" i="5"/>
  <c r="O100" i="5"/>
  <c r="O112" i="5"/>
  <c r="O124" i="5"/>
  <c r="O136" i="5"/>
  <c r="O148" i="5"/>
  <c r="O160" i="5"/>
  <c r="O172" i="5"/>
  <c r="O184" i="5"/>
  <c r="O196" i="5"/>
  <c r="O208" i="5"/>
  <c r="O220" i="5"/>
  <c r="O232" i="5"/>
  <c r="O244" i="5"/>
  <c r="O256" i="5"/>
  <c r="O268" i="5"/>
  <c r="O280" i="5"/>
  <c r="O292" i="5"/>
  <c r="O304" i="5"/>
  <c r="O316" i="5"/>
  <c r="O328" i="5"/>
  <c r="O340" i="5"/>
  <c r="O352" i="5"/>
  <c r="O364" i="5"/>
  <c r="O376" i="5"/>
  <c r="O388" i="5"/>
  <c r="O400" i="5"/>
  <c r="O412" i="5"/>
  <c r="O424" i="5"/>
  <c r="O436" i="5"/>
  <c r="O448" i="5"/>
  <c r="O460" i="5"/>
  <c r="O472" i="5"/>
  <c r="O484" i="5"/>
  <c r="O496" i="5"/>
  <c r="O508" i="5"/>
  <c r="O520" i="5"/>
  <c r="O532" i="5"/>
  <c r="O544" i="5"/>
  <c r="O556" i="5"/>
  <c r="O568" i="5"/>
  <c r="O580" i="5"/>
  <c r="O592" i="5"/>
  <c r="O604" i="5"/>
  <c r="O616" i="5"/>
  <c r="O628" i="5"/>
  <c r="O640" i="5"/>
  <c r="O652" i="5"/>
  <c r="O664" i="5"/>
  <c r="O676" i="5"/>
  <c r="O688" i="5"/>
  <c r="O700" i="5"/>
  <c r="O712" i="5"/>
  <c r="O724" i="5"/>
  <c r="O736" i="5"/>
  <c r="O748" i="5"/>
  <c r="O760" i="5"/>
  <c r="O772" i="5"/>
  <c r="O784" i="5"/>
  <c r="O796" i="5"/>
  <c r="O808" i="5"/>
  <c r="O820" i="5"/>
  <c r="O832" i="5"/>
  <c r="O844" i="5"/>
  <c r="O856" i="5"/>
  <c r="O868" i="5"/>
  <c r="O880" i="5"/>
  <c r="O892" i="5"/>
  <c r="O904" i="5"/>
  <c r="O916" i="5"/>
  <c r="O928" i="5"/>
  <c r="O940" i="5"/>
  <c r="O952" i="5"/>
  <c r="O964" i="5"/>
  <c r="O976" i="5"/>
  <c r="O988" i="5"/>
  <c r="O1000" i="5"/>
  <c r="O1012" i="5"/>
  <c r="O5" i="5"/>
  <c r="O17" i="5"/>
  <c r="O29" i="5"/>
  <c r="O41" i="5"/>
  <c r="O53" i="5"/>
  <c r="O65" i="5"/>
  <c r="O77" i="5"/>
  <c r="O89" i="5"/>
  <c r="O101" i="5"/>
  <c r="O113" i="5"/>
  <c r="O125" i="5"/>
  <c r="O137" i="5"/>
  <c r="O149" i="5"/>
  <c r="O161" i="5"/>
  <c r="O173" i="5"/>
  <c r="O185" i="5"/>
  <c r="O197" i="5"/>
  <c r="O209" i="5"/>
  <c r="O221" i="5"/>
  <c r="O233" i="5"/>
  <c r="O6" i="5"/>
  <c r="O18" i="5"/>
  <c r="O30" i="5"/>
  <c r="O42" i="5"/>
  <c r="O54" i="5"/>
  <c r="O66" i="5"/>
  <c r="O78" i="5"/>
  <c r="O90" i="5"/>
  <c r="O102" i="5"/>
  <c r="O114" i="5"/>
  <c r="O126" i="5"/>
  <c r="O138" i="5"/>
  <c r="O150" i="5"/>
  <c r="O162" i="5"/>
  <c r="O174" i="5"/>
  <c r="O186" i="5"/>
  <c r="O198" i="5"/>
  <c r="O210" i="5"/>
  <c r="O222" i="5"/>
  <c r="O234" i="5"/>
  <c r="O246" i="5"/>
  <c r="O258" i="5"/>
  <c r="O270" i="5"/>
  <c r="O282" i="5"/>
  <c r="O294" i="5"/>
  <c r="O306" i="5"/>
  <c r="O318" i="5"/>
  <c r="O330" i="5"/>
  <c r="O342" i="5"/>
  <c r="O354" i="5"/>
  <c r="O366" i="5"/>
  <c r="O378" i="5"/>
  <c r="O390" i="5"/>
  <c r="O402" i="5"/>
  <c r="O414" i="5"/>
  <c r="O426" i="5"/>
  <c r="O438" i="5"/>
  <c r="O450" i="5"/>
  <c r="O462" i="5"/>
  <c r="O474" i="5"/>
  <c r="O486" i="5"/>
  <c r="O498" i="5"/>
  <c r="O510" i="5"/>
  <c r="O522" i="5"/>
  <c r="O534" i="5"/>
  <c r="O546" i="5"/>
  <c r="O558" i="5"/>
  <c r="O570" i="5"/>
  <c r="O582" i="5"/>
  <c r="O594" i="5"/>
  <c r="O606" i="5"/>
  <c r="O618" i="5"/>
  <c r="O630" i="5"/>
  <c r="O642" i="5"/>
  <c r="O654" i="5"/>
  <c r="O666" i="5"/>
  <c r="O678" i="5"/>
  <c r="O690" i="5"/>
  <c r="O702" i="5"/>
  <c r="O714" i="5"/>
  <c r="O726" i="5"/>
  <c r="O7" i="5"/>
  <c r="O19" i="5"/>
  <c r="O31" i="5"/>
  <c r="O43" i="5"/>
  <c r="O55" i="5"/>
  <c r="O67" i="5"/>
  <c r="O79" i="5"/>
  <c r="O91" i="5"/>
  <c r="O103" i="5"/>
  <c r="O115" i="5"/>
  <c r="O127" i="5"/>
  <c r="O139" i="5"/>
  <c r="O151" i="5"/>
  <c r="O163" i="5"/>
  <c r="O175" i="5"/>
  <c r="O187" i="5"/>
  <c r="O199" i="5"/>
  <c r="O211" i="5"/>
  <c r="O223" i="5"/>
  <c r="O235" i="5"/>
  <c r="O247" i="5"/>
  <c r="O259" i="5"/>
  <c r="O271" i="5"/>
  <c r="O283" i="5"/>
  <c r="O295" i="5"/>
  <c r="O307" i="5"/>
  <c r="O319" i="5"/>
  <c r="O331" i="5"/>
  <c r="O343" i="5"/>
  <c r="O355" i="5"/>
  <c r="O367" i="5"/>
  <c r="O379" i="5"/>
  <c r="O391" i="5"/>
  <c r="O403" i="5"/>
  <c r="O415" i="5"/>
  <c r="O427" i="5"/>
  <c r="O439" i="5"/>
  <c r="O451" i="5"/>
  <c r="O463" i="5"/>
  <c r="O475" i="5"/>
  <c r="O487" i="5"/>
  <c r="O499" i="5"/>
  <c r="O511" i="5"/>
  <c r="O523" i="5"/>
  <c r="O535" i="5"/>
  <c r="O547" i="5"/>
  <c r="O559" i="5"/>
  <c r="O571" i="5"/>
  <c r="O583" i="5"/>
  <c r="O595" i="5"/>
  <c r="O607" i="5"/>
  <c r="O619" i="5"/>
  <c r="O631" i="5"/>
  <c r="O643" i="5"/>
  <c r="O655" i="5"/>
  <c r="O667" i="5"/>
  <c r="O679" i="5"/>
  <c r="O691" i="5"/>
  <c r="O703" i="5"/>
  <c r="O715" i="5"/>
  <c r="O727" i="5"/>
  <c r="O739" i="5"/>
  <c r="O751" i="5"/>
  <c r="O763" i="5"/>
  <c r="O775" i="5"/>
  <c r="O787" i="5"/>
  <c r="O799" i="5"/>
  <c r="O811" i="5"/>
  <c r="O823" i="5"/>
  <c r="O835" i="5"/>
  <c r="O847" i="5"/>
  <c r="O859" i="5"/>
  <c r="O871" i="5"/>
  <c r="O883" i="5"/>
  <c r="O895" i="5"/>
  <c r="O907" i="5"/>
  <c r="O919" i="5"/>
  <c r="O931" i="5"/>
  <c r="O943" i="5"/>
  <c r="O955" i="5"/>
  <c r="O967" i="5"/>
  <c r="O979" i="5"/>
  <c r="O991" i="5"/>
  <c r="O1003" i="5"/>
  <c r="O1015" i="5"/>
  <c r="O8" i="5"/>
  <c r="O20" i="5"/>
  <c r="O32" i="5"/>
  <c r="O44" i="5"/>
  <c r="O56" i="5"/>
  <c r="O68" i="5"/>
  <c r="O80" i="5"/>
  <c r="O92" i="5"/>
  <c r="O104" i="5"/>
  <c r="O116" i="5"/>
  <c r="O128" i="5"/>
  <c r="O140" i="5"/>
  <c r="O152" i="5"/>
  <c r="O164" i="5"/>
  <c r="O176" i="5"/>
  <c r="O188" i="5"/>
  <c r="O200" i="5"/>
  <c r="O212" i="5"/>
  <c r="O224" i="5"/>
  <c r="O236" i="5"/>
  <c r="O248" i="5"/>
  <c r="O260" i="5"/>
  <c r="O272" i="5"/>
  <c r="O284" i="5"/>
  <c r="O296" i="5"/>
  <c r="O308" i="5"/>
  <c r="O320" i="5"/>
  <c r="O332" i="5"/>
  <c r="O344" i="5"/>
  <c r="O356" i="5"/>
  <c r="O368" i="5"/>
  <c r="O380" i="5"/>
  <c r="O392" i="5"/>
  <c r="O404" i="5"/>
  <c r="O416" i="5"/>
  <c r="O428" i="5"/>
  <c r="O440" i="5"/>
  <c r="O452" i="5"/>
  <c r="O464" i="5"/>
  <c r="O476" i="5"/>
  <c r="O488" i="5"/>
  <c r="O500" i="5"/>
  <c r="O512" i="5"/>
  <c r="O524" i="5"/>
  <c r="O536" i="5"/>
  <c r="O548" i="5"/>
  <c r="O560" i="5"/>
  <c r="O572" i="5"/>
  <c r="O584" i="5"/>
  <c r="O596" i="5"/>
  <c r="O608" i="5"/>
  <c r="O620" i="5"/>
  <c r="O632" i="5"/>
  <c r="O644" i="5"/>
  <c r="O656" i="5"/>
  <c r="O668" i="5"/>
  <c r="O680" i="5"/>
  <c r="O692" i="5"/>
  <c r="O704" i="5"/>
  <c r="O716" i="5"/>
  <c r="O728" i="5"/>
  <c r="O740" i="5"/>
  <c r="O752" i="5"/>
  <c r="O764" i="5"/>
  <c r="O776" i="5"/>
  <c r="O788" i="5"/>
  <c r="O800" i="5"/>
  <c r="O812" i="5"/>
  <c r="O824" i="5"/>
  <c r="O836" i="5"/>
  <c r="O848" i="5"/>
  <c r="O860" i="5"/>
  <c r="O872" i="5"/>
  <c r="O884" i="5"/>
  <c r="O896" i="5"/>
  <c r="O908" i="5"/>
  <c r="O920" i="5"/>
  <c r="O932" i="5"/>
  <c r="O944" i="5"/>
  <c r="O956" i="5"/>
  <c r="O968" i="5"/>
  <c r="O980" i="5"/>
  <c r="O992" i="5"/>
  <c r="O1004" i="5"/>
  <c r="O1016" i="5"/>
  <c r="O9" i="5"/>
  <c r="O21" i="5"/>
  <c r="O33" i="5"/>
  <c r="O45" i="5"/>
  <c r="O57" i="5"/>
  <c r="O69" i="5"/>
  <c r="O81" i="5"/>
  <c r="O93" i="5"/>
  <c r="O105" i="5"/>
  <c r="O117" i="5"/>
  <c r="O129" i="5"/>
  <c r="O141" i="5"/>
  <c r="O153" i="5"/>
  <c r="O165" i="5"/>
  <c r="O177" i="5"/>
  <c r="O189" i="5"/>
  <c r="O201" i="5"/>
  <c r="O213" i="5"/>
  <c r="O225" i="5"/>
  <c r="O237" i="5"/>
  <c r="O249" i="5"/>
  <c r="O261" i="5"/>
  <c r="O273" i="5"/>
  <c r="O285" i="5"/>
  <c r="O297" i="5"/>
  <c r="O309" i="5"/>
  <c r="O321" i="5"/>
  <c r="O333" i="5"/>
  <c r="O345" i="5"/>
  <c r="O357" i="5"/>
  <c r="O369" i="5"/>
  <c r="O381" i="5"/>
  <c r="O393" i="5"/>
  <c r="O405" i="5"/>
  <c r="O417" i="5"/>
  <c r="O429" i="5"/>
  <c r="O441" i="5"/>
  <c r="O453" i="5"/>
  <c r="O465" i="5"/>
  <c r="O477" i="5"/>
  <c r="O489" i="5"/>
  <c r="O501" i="5"/>
  <c r="O513" i="5"/>
  <c r="O525" i="5"/>
  <c r="O537" i="5"/>
  <c r="O549" i="5"/>
  <c r="O561" i="5"/>
  <c r="O573" i="5"/>
  <c r="O585" i="5"/>
  <c r="O597" i="5"/>
  <c r="O609" i="5"/>
  <c r="O621" i="5"/>
  <c r="O633" i="5"/>
  <c r="O645" i="5"/>
  <c r="O657" i="5"/>
  <c r="O669" i="5"/>
  <c r="O681" i="5"/>
  <c r="O693" i="5"/>
  <c r="O705" i="5"/>
  <c r="O717" i="5"/>
  <c r="O729" i="5"/>
  <c r="O741" i="5"/>
  <c r="O753" i="5"/>
  <c r="O765" i="5"/>
  <c r="O777" i="5"/>
  <c r="O789" i="5"/>
  <c r="O801" i="5"/>
  <c r="O813" i="5"/>
  <c r="O825" i="5"/>
  <c r="O837" i="5"/>
  <c r="O849" i="5"/>
  <c r="O861" i="5"/>
  <c r="O873" i="5"/>
  <c r="O885" i="5"/>
  <c r="O897" i="5"/>
  <c r="O909" i="5"/>
  <c r="O10" i="5"/>
  <c r="O22" i="5"/>
  <c r="O34" i="5"/>
  <c r="O46" i="5"/>
  <c r="O58" i="5"/>
  <c r="O70" i="5"/>
  <c r="O82" i="5"/>
  <c r="O94" i="5"/>
  <c r="O106" i="5"/>
  <c r="O118" i="5"/>
  <c r="O130" i="5"/>
  <c r="O142" i="5"/>
  <c r="O154" i="5"/>
  <c r="O166" i="5"/>
  <c r="O178" i="5"/>
  <c r="O190" i="5"/>
  <c r="O202" i="5"/>
  <c r="O214" i="5"/>
  <c r="O226" i="5"/>
  <c r="O238" i="5"/>
  <c r="O250" i="5"/>
  <c r="O262" i="5"/>
  <c r="O274" i="5"/>
  <c r="O286" i="5"/>
  <c r="O298" i="5"/>
  <c r="O310" i="5"/>
  <c r="O322" i="5"/>
  <c r="O334" i="5"/>
  <c r="O346" i="5"/>
  <c r="O358" i="5"/>
  <c r="O370" i="5"/>
  <c r="O382" i="5"/>
  <c r="O394" i="5"/>
  <c r="O406" i="5"/>
  <c r="O418" i="5"/>
  <c r="O430" i="5"/>
  <c r="O442" i="5"/>
  <c r="O454" i="5"/>
  <c r="O466" i="5"/>
  <c r="O478" i="5"/>
  <c r="O490" i="5"/>
  <c r="O502" i="5"/>
  <c r="O514" i="5"/>
  <c r="O526" i="5"/>
  <c r="O538" i="5"/>
  <c r="O550" i="5"/>
  <c r="O562" i="5"/>
  <c r="O574" i="5"/>
  <c r="O586" i="5"/>
  <c r="O598" i="5"/>
  <c r="O610" i="5"/>
  <c r="O622" i="5"/>
  <c r="O634" i="5"/>
  <c r="O646" i="5"/>
  <c r="O658" i="5"/>
  <c r="O670" i="5"/>
  <c r="O682" i="5"/>
  <c r="O694" i="5"/>
  <c r="O706" i="5"/>
  <c r="O11" i="5"/>
  <c r="O23" i="5"/>
  <c r="O35" i="5"/>
  <c r="O47" i="5"/>
  <c r="O59" i="5"/>
  <c r="O71" i="5"/>
  <c r="O83" i="5"/>
  <c r="O95" i="5"/>
  <c r="O107" i="5"/>
  <c r="O119" i="5"/>
  <c r="O131" i="5"/>
  <c r="O143" i="5"/>
  <c r="O155" i="5"/>
  <c r="O167" i="5"/>
  <c r="O179" i="5"/>
  <c r="O191" i="5"/>
  <c r="O203" i="5"/>
  <c r="O215" i="5"/>
  <c r="O227" i="5"/>
  <c r="O239" i="5"/>
  <c r="O251" i="5"/>
  <c r="O263" i="5"/>
  <c r="O275" i="5"/>
  <c r="O287" i="5"/>
  <c r="O299" i="5"/>
  <c r="O311" i="5"/>
  <c r="O323" i="5"/>
  <c r="O335" i="5"/>
  <c r="O347" i="5"/>
  <c r="O359" i="5"/>
  <c r="O371" i="5"/>
  <c r="O383" i="5"/>
  <c r="O395" i="5"/>
  <c r="O407" i="5"/>
  <c r="O419" i="5"/>
  <c r="O431" i="5"/>
  <c r="O443" i="5"/>
  <c r="O455" i="5"/>
  <c r="O467" i="5"/>
  <c r="O479" i="5"/>
  <c r="O491" i="5"/>
  <c r="O503" i="5"/>
  <c r="O515" i="5"/>
  <c r="O527" i="5"/>
  <c r="O539" i="5"/>
  <c r="O551" i="5"/>
  <c r="O563" i="5"/>
  <c r="O575" i="5"/>
  <c r="O587" i="5"/>
  <c r="O599" i="5"/>
  <c r="O611" i="5"/>
  <c r="O623" i="5"/>
  <c r="O635" i="5"/>
  <c r="O647" i="5"/>
  <c r="O659" i="5"/>
  <c r="O671" i="5"/>
  <c r="O683" i="5"/>
  <c r="O695" i="5"/>
  <c r="O707" i="5"/>
  <c r="O12" i="5"/>
  <c r="O24" i="5"/>
  <c r="O36" i="5"/>
  <c r="O48" i="5"/>
  <c r="O60" i="5"/>
  <c r="O72" i="5"/>
  <c r="O84" i="5"/>
  <c r="O96" i="5"/>
  <c r="O108" i="5"/>
  <c r="O120" i="5"/>
  <c r="O132" i="5"/>
  <c r="O144" i="5"/>
  <c r="O156" i="5"/>
  <c r="O168" i="5"/>
  <c r="O180" i="5"/>
  <c r="O192" i="5"/>
  <c r="O204" i="5"/>
  <c r="O216" i="5"/>
  <c r="O228" i="5"/>
  <c r="O240" i="5"/>
  <c r="O252" i="5"/>
  <c r="O264" i="5"/>
  <c r="O276" i="5"/>
  <c r="O288" i="5"/>
  <c r="O300" i="5"/>
  <c r="O312" i="5"/>
  <c r="O324" i="5"/>
  <c r="O336" i="5"/>
  <c r="O348" i="5"/>
  <c r="O360" i="5"/>
  <c r="O372" i="5"/>
  <c r="O384" i="5"/>
  <c r="O396" i="5"/>
  <c r="O408" i="5"/>
  <c r="O420" i="5"/>
  <c r="O432" i="5"/>
  <c r="O444" i="5"/>
  <c r="O456" i="5"/>
  <c r="O468" i="5"/>
  <c r="O480" i="5"/>
  <c r="O492" i="5"/>
  <c r="O504" i="5"/>
  <c r="O516" i="5"/>
  <c r="O528" i="5"/>
  <c r="O540" i="5"/>
  <c r="O552" i="5"/>
  <c r="O564" i="5"/>
  <c r="O576" i="5"/>
  <c r="O588" i="5"/>
  <c r="O600" i="5"/>
  <c r="O612" i="5"/>
  <c r="O624" i="5"/>
  <c r="O636" i="5"/>
  <c r="O648" i="5"/>
  <c r="O660" i="5"/>
  <c r="O672" i="5"/>
  <c r="O14" i="5"/>
  <c r="O26" i="5"/>
  <c r="O38" i="5"/>
  <c r="O50" i="5"/>
  <c r="O62" i="5"/>
  <c r="O74" i="5"/>
  <c r="O86" i="5"/>
  <c r="O98" i="5"/>
  <c r="O110" i="5"/>
  <c r="O122" i="5"/>
  <c r="O134" i="5"/>
  <c r="O146" i="5"/>
  <c r="O158" i="5"/>
  <c r="O170" i="5"/>
  <c r="O182" i="5"/>
  <c r="O194" i="5"/>
  <c r="O206" i="5"/>
  <c r="O218" i="5"/>
  <c r="O230" i="5"/>
  <c r="O242" i="5"/>
  <c r="O254" i="5"/>
  <c r="O266" i="5"/>
  <c r="O278" i="5"/>
  <c r="O290" i="5"/>
  <c r="O302" i="5"/>
  <c r="O314" i="5"/>
  <c r="O326" i="5"/>
  <c r="O338" i="5"/>
  <c r="O350" i="5"/>
  <c r="O362" i="5"/>
  <c r="O374" i="5"/>
  <c r="O386" i="5"/>
  <c r="O398" i="5"/>
  <c r="O410" i="5"/>
  <c r="O422" i="5"/>
  <c r="O434" i="5"/>
  <c r="O446" i="5"/>
  <c r="O458" i="5"/>
  <c r="O470" i="5"/>
  <c r="O482" i="5"/>
  <c r="O494" i="5"/>
  <c r="O506" i="5"/>
  <c r="O518" i="5"/>
  <c r="O530" i="5"/>
  <c r="O542" i="5"/>
  <c r="O554" i="5"/>
  <c r="O566" i="5"/>
  <c r="O578" i="5"/>
  <c r="O590" i="5"/>
  <c r="O602" i="5"/>
  <c r="O614" i="5"/>
  <c r="O626" i="5"/>
  <c r="O638" i="5"/>
  <c r="O650" i="5"/>
  <c r="O662" i="5"/>
  <c r="O674" i="5"/>
  <c r="O686" i="5"/>
  <c r="O13" i="5"/>
  <c r="O157" i="5"/>
  <c r="O269" i="5"/>
  <c r="O341" i="5"/>
  <c r="O413" i="5"/>
  <c r="O485" i="5"/>
  <c r="O557" i="5"/>
  <c r="O629" i="5"/>
  <c r="O696" i="5"/>
  <c r="O722" i="5"/>
  <c r="O745" i="5"/>
  <c r="O767" i="5"/>
  <c r="O786" i="5"/>
  <c r="O806" i="5"/>
  <c r="O828" i="5"/>
  <c r="O850" i="5"/>
  <c r="O869" i="5"/>
  <c r="O889" i="5"/>
  <c r="O911" i="5"/>
  <c r="O927" i="5"/>
  <c r="O945" i="5"/>
  <c r="O960" i="5"/>
  <c r="O975" i="5"/>
  <c r="O993" i="5"/>
  <c r="O1008" i="5"/>
  <c r="O1023" i="5"/>
  <c r="O1035" i="5"/>
  <c r="O1047" i="5"/>
  <c r="O1059" i="5"/>
  <c r="O1071" i="5"/>
  <c r="O1083" i="5"/>
  <c r="O1095" i="5"/>
  <c r="O1107" i="5"/>
  <c r="O1119" i="5"/>
  <c r="O1131" i="5"/>
  <c r="O1143" i="5"/>
  <c r="O1155" i="5"/>
  <c r="O1167" i="5"/>
  <c r="O1179" i="5"/>
  <c r="O1191" i="5"/>
  <c r="O1203" i="5"/>
  <c r="O1215" i="5"/>
  <c r="O1227" i="5"/>
  <c r="O1239" i="5"/>
  <c r="O1251" i="5"/>
  <c r="O1263" i="5"/>
  <c r="O1275" i="5"/>
  <c r="O1287" i="5"/>
  <c r="O1299" i="5"/>
  <c r="O1311" i="5"/>
  <c r="O1323" i="5"/>
  <c r="O1335" i="5"/>
  <c r="O1347" i="5"/>
  <c r="O1359" i="5"/>
  <c r="O1371" i="5"/>
  <c r="O1383" i="5"/>
  <c r="O1395" i="5"/>
  <c r="O1407" i="5"/>
  <c r="O1419" i="5"/>
  <c r="O1431" i="5"/>
  <c r="O1443" i="5"/>
  <c r="O1455" i="5"/>
  <c r="O1467" i="5"/>
  <c r="O1479" i="5"/>
  <c r="O1491" i="5"/>
  <c r="O1503" i="5"/>
  <c r="O1515" i="5"/>
  <c r="O1527" i="5"/>
  <c r="O1539" i="5"/>
  <c r="O1551" i="5"/>
  <c r="O1563" i="5"/>
  <c r="O1575" i="5"/>
  <c r="O1587" i="5"/>
  <c r="O1599" i="5"/>
  <c r="O1611" i="5"/>
  <c r="O1623" i="5"/>
  <c r="O1635" i="5"/>
  <c r="O1647" i="5"/>
  <c r="O1659" i="5"/>
  <c r="O1671" i="5"/>
  <c r="O1683" i="5"/>
  <c r="O1695" i="5"/>
  <c r="O1707" i="5"/>
  <c r="O1719" i="5"/>
  <c r="O1731" i="5"/>
  <c r="O25" i="5"/>
  <c r="O169" i="5"/>
  <c r="O277" i="5"/>
  <c r="O349" i="5"/>
  <c r="O421" i="5"/>
  <c r="O493" i="5"/>
  <c r="O565" i="5"/>
  <c r="O637" i="5"/>
  <c r="O697" i="5"/>
  <c r="O725" i="5"/>
  <c r="O746" i="5"/>
  <c r="O768" i="5"/>
  <c r="O790" i="5"/>
  <c r="O809" i="5"/>
  <c r="O829" i="5"/>
  <c r="O851" i="5"/>
  <c r="O870" i="5"/>
  <c r="O890" i="5"/>
  <c r="O912" i="5"/>
  <c r="O929" i="5"/>
  <c r="O946" i="5"/>
  <c r="O961" i="5"/>
  <c r="O977" i="5"/>
  <c r="O994" i="5"/>
  <c r="O1009" i="5"/>
  <c r="O1024" i="5"/>
  <c r="O1036" i="5"/>
  <c r="O1048" i="5"/>
  <c r="O1060" i="5"/>
  <c r="O1072" i="5"/>
  <c r="O1084" i="5"/>
  <c r="O1096" i="5"/>
  <c r="O1108" i="5"/>
  <c r="O1120" i="5"/>
  <c r="O1132" i="5"/>
  <c r="O1144" i="5"/>
  <c r="O1156" i="5"/>
  <c r="O1168" i="5"/>
  <c r="O1180" i="5"/>
  <c r="O1192" i="5"/>
  <c r="O1204" i="5"/>
  <c r="O1216" i="5"/>
  <c r="O1228" i="5"/>
  <c r="O1240" i="5"/>
  <c r="O1252" i="5"/>
  <c r="O1264" i="5"/>
  <c r="O1276" i="5"/>
  <c r="O1288" i="5"/>
  <c r="O1300" i="5"/>
  <c r="O1312" i="5"/>
  <c r="O37" i="5"/>
  <c r="O181" i="5"/>
  <c r="O281" i="5"/>
  <c r="O353" i="5"/>
  <c r="O425" i="5"/>
  <c r="O497" i="5"/>
  <c r="O569" i="5"/>
  <c r="O641" i="5"/>
  <c r="O698" i="5"/>
  <c r="O730" i="5"/>
  <c r="O749" i="5"/>
  <c r="O769" i="5"/>
  <c r="O791" i="5"/>
  <c r="O810" i="5"/>
  <c r="O49" i="5"/>
  <c r="O193" i="5"/>
  <c r="O289" i="5"/>
  <c r="O361" i="5"/>
  <c r="O433" i="5"/>
  <c r="O505" i="5"/>
  <c r="O577" i="5"/>
  <c r="O649" i="5"/>
  <c r="O701" i="5"/>
  <c r="O731" i="5"/>
  <c r="O750" i="5"/>
  <c r="O770" i="5"/>
  <c r="O792" i="5"/>
  <c r="O814" i="5"/>
  <c r="O61" i="5"/>
  <c r="O205" i="5"/>
  <c r="O293" i="5"/>
  <c r="O365" i="5"/>
  <c r="O437" i="5"/>
  <c r="O509" i="5"/>
  <c r="O581" i="5"/>
  <c r="O653" i="5"/>
  <c r="O708" i="5"/>
  <c r="O732" i="5"/>
  <c r="O754" i="5"/>
  <c r="O773" i="5"/>
  <c r="O793" i="5"/>
  <c r="O815" i="5"/>
  <c r="O834" i="5"/>
  <c r="O854" i="5"/>
  <c r="O876" i="5"/>
  <c r="O898" i="5"/>
  <c r="O917" i="5"/>
  <c r="O934" i="5"/>
  <c r="O949" i="5"/>
  <c r="O965" i="5"/>
  <c r="O982" i="5"/>
  <c r="O997" i="5"/>
  <c r="O1013" i="5"/>
  <c r="O1027" i="5"/>
  <c r="O1039" i="5"/>
  <c r="O1051" i="5"/>
  <c r="O1063" i="5"/>
  <c r="O1075" i="5"/>
  <c r="O1087" i="5"/>
  <c r="O1099" i="5"/>
  <c r="O1111" i="5"/>
  <c r="O1123" i="5"/>
  <c r="O1135" i="5"/>
  <c r="O1147" i="5"/>
  <c r="O1159" i="5"/>
  <c r="O1171" i="5"/>
  <c r="O1183" i="5"/>
  <c r="O1195" i="5"/>
  <c r="O1207" i="5"/>
  <c r="O1219" i="5"/>
  <c r="O1231" i="5"/>
  <c r="O1243" i="5"/>
  <c r="O1255" i="5"/>
  <c r="O1267" i="5"/>
  <c r="O1279" i="5"/>
  <c r="O1291" i="5"/>
  <c r="O1303" i="5"/>
  <c r="O1315" i="5"/>
  <c r="O1327" i="5"/>
  <c r="O1339" i="5"/>
  <c r="O1351" i="5"/>
  <c r="O1363" i="5"/>
  <c r="O1375" i="5"/>
  <c r="O1387" i="5"/>
  <c r="O1399" i="5"/>
  <c r="O1411" i="5"/>
  <c r="O1423" i="5"/>
  <c r="O1435" i="5"/>
  <c r="O1447" i="5"/>
  <c r="O1459" i="5"/>
  <c r="O1471" i="5"/>
  <c r="O1483" i="5"/>
  <c r="O1495" i="5"/>
  <c r="O1507" i="5"/>
  <c r="O1519" i="5"/>
  <c r="O1531" i="5"/>
  <c r="O1543" i="5"/>
  <c r="O73" i="5"/>
  <c r="O217" i="5"/>
  <c r="O301" i="5"/>
  <c r="O373" i="5"/>
  <c r="O445" i="5"/>
  <c r="O517" i="5"/>
  <c r="O589" i="5"/>
  <c r="O661" i="5"/>
  <c r="O709" i="5"/>
  <c r="O733" i="5"/>
  <c r="O755" i="5"/>
  <c r="O774" i="5"/>
  <c r="O794" i="5"/>
  <c r="O816" i="5"/>
  <c r="O838" i="5"/>
  <c r="O857" i="5"/>
  <c r="O877" i="5"/>
  <c r="O899" i="5"/>
  <c r="O918" i="5"/>
  <c r="O935" i="5"/>
  <c r="O950" i="5"/>
  <c r="O966" i="5"/>
  <c r="O983" i="5"/>
  <c r="O998" i="5"/>
  <c r="O1014" i="5"/>
  <c r="O1028" i="5"/>
  <c r="O1040" i="5"/>
  <c r="O1052" i="5"/>
  <c r="O1064" i="5"/>
  <c r="O1076" i="5"/>
  <c r="O1088" i="5"/>
  <c r="O1100" i="5"/>
  <c r="O1112" i="5"/>
  <c r="O1124" i="5"/>
  <c r="O1136" i="5"/>
  <c r="O1148" i="5"/>
  <c r="O1160" i="5"/>
  <c r="O1172" i="5"/>
  <c r="O1184" i="5"/>
  <c r="O1196" i="5"/>
  <c r="O1208" i="5"/>
  <c r="O1220" i="5"/>
  <c r="O1232" i="5"/>
  <c r="O1244" i="5"/>
  <c r="O1256" i="5"/>
  <c r="O1268" i="5"/>
  <c r="O1280" i="5"/>
  <c r="O1292" i="5"/>
  <c r="O1304" i="5"/>
  <c r="O1316" i="5"/>
  <c r="O1328" i="5"/>
  <c r="O1340" i="5"/>
  <c r="O1352" i="5"/>
  <c r="O1364" i="5"/>
  <c r="O1376" i="5"/>
  <c r="O1388" i="5"/>
  <c r="O1400" i="5"/>
  <c r="O1412" i="5"/>
  <c r="O1424" i="5"/>
  <c r="O1436" i="5"/>
  <c r="O1448" i="5"/>
  <c r="O1460" i="5"/>
  <c r="O1472" i="5"/>
  <c r="O1484" i="5"/>
  <c r="O1496" i="5"/>
  <c r="O1508" i="5"/>
  <c r="O1520" i="5"/>
  <c r="O1532" i="5"/>
  <c r="O1544" i="5"/>
  <c r="O85" i="5"/>
  <c r="O229" i="5"/>
  <c r="O305" i="5"/>
  <c r="O377" i="5"/>
  <c r="O449" i="5"/>
  <c r="O521" i="5"/>
  <c r="O593" i="5"/>
  <c r="O665" i="5"/>
  <c r="O710" i="5"/>
  <c r="O734" i="5"/>
  <c r="O756" i="5"/>
  <c r="O778" i="5"/>
  <c r="O797" i="5"/>
  <c r="O817" i="5"/>
  <c r="O839" i="5"/>
  <c r="O858" i="5"/>
  <c r="O878" i="5"/>
  <c r="O900" i="5"/>
  <c r="O921" i="5"/>
  <c r="O936" i="5"/>
  <c r="O951" i="5"/>
  <c r="O969" i="5"/>
  <c r="O984" i="5"/>
  <c r="O999" i="5"/>
  <c r="O1017" i="5"/>
  <c r="O1029" i="5"/>
  <c r="O1041" i="5"/>
  <c r="O1053" i="5"/>
  <c r="O1065" i="5"/>
  <c r="O1077" i="5"/>
  <c r="O1089" i="5"/>
  <c r="O1101" i="5"/>
  <c r="O1113" i="5"/>
  <c r="O1125" i="5"/>
  <c r="O1137" i="5"/>
  <c r="O1149" i="5"/>
  <c r="O1161" i="5"/>
  <c r="O1173" i="5"/>
  <c r="O1185" i="5"/>
  <c r="O1197" i="5"/>
  <c r="O1209" i="5"/>
  <c r="O1221" i="5"/>
  <c r="O1233" i="5"/>
  <c r="O1245" i="5"/>
  <c r="O1257" i="5"/>
  <c r="O1269" i="5"/>
  <c r="O1281" i="5"/>
  <c r="O1293" i="5"/>
  <c r="O1305" i="5"/>
  <c r="O1317" i="5"/>
  <c r="O1329" i="5"/>
  <c r="O1341" i="5"/>
  <c r="O1353" i="5"/>
  <c r="O1365" i="5"/>
  <c r="O1377" i="5"/>
  <c r="O1389" i="5"/>
  <c r="O1401" i="5"/>
  <c r="O1413" i="5"/>
  <c r="O1425" i="5"/>
  <c r="O1437" i="5"/>
  <c r="O1449" i="5"/>
  <c r="O1461" i="5"/>
  <c r="O1473" i="5"/>
  <c r="O1485" i="5"/>
  <c r="O1497" i="5"/>
  <c r="O1509" i="5"/>
  <c r="O1521" i="5"/>
  <c r="O1533" i="5"/>
  <c r="O1545" i="5"/>
  <c r="O1557" i="5"/>
  <c r="O1569" i="5"/>
  <c r="O1581" i="5"/>
  <c r="O1593" i="5"/>
  <c r="O1605" i="5"/>
  <c r="O1617" i="5"/>
  <c r="O1629" i="5"/>
  <c r="O1641" i="5"/>
  <c r="O1653" i="5"/>
  <c r="O1665" i="5"/>
  <c r="O1677" i="5"/>
  <c r="O1689" i="5"/>
  <c r="O1701" i="5"/>
  <c r="O1713" i="5"/>
  <c r="O1725" i="5"/>
  <c r="O1737" i="5"/>
  <c r="O97" i="5"/>
  <c r="O241" i="5"/>
  <c r="O313" i="5"/>
  <c r="O385" i="5"/>
  <c r="O457" i="5"/>
  <c r="O529" i="5"/>
  <c r="O601" i="5"/>
  <c r="O673" i="5"/>
  <c r="O713" i="5"/>
  <c r="O737" i="5"/>
  <c r="O757" i="5"/>
  <c r="O779" i="5"/>
  <c r="O798" i="5"/>
  <c r="O818" i="5"/>
  <c r="O840" i="5"/>
  <c r="O862" i="5"/>
  <c r="O881" i="5"/>
  <c r="O901" i="5"/>
  <c r="O922" i="5"/>
  <c r="O937" i="5"/>
  <c r="O953" i="5"/>
  <c r="O970" i="5"/>
  <c r="O985" i="5"/>
  <c r="O1001" i="5"/>
  <c r="O1018" i="5"/>
  <c r="O1030" i="5"/>
  <c r="O1042" i="5"/>
  <c r="O1054" i="5"/>
  <c r="O1066" i="5"/>
  <c r="O1078" i="5"/>
  <c r="O1090" i="5"/>
  <c r="O1102" i="5"/>
  <c r="O1114" i="5"/>
  <c r="O1126" i="5"/>
  <c r="O1138" i="5"/>
  <c r="O1150" i="5"/>
  <c r="O1162" i="5"/>
  <c r="O1174" i="5"/>
  <c r="O1186" i="5"/>
  <c r="O1198" i="5"/>
  <c r="O1210" i="5"/>
  <c r="O1222" i="5"/>
  <c r="O1234" i="5"/>
  <c r="O1246" i="5"/>
  <c r="O1258" i="5"/>
  <c r="O1270" i="5"/>
  <c r="O1282" i="5"/>
  <c r="O1294" i="5"/>
  <c r="O1306" i="5"/>
  <c r="O109" i="5"/>
  <c r="O245" i="5"/>
  <c r="O317" i="5"/>
  <c r="O389" i="5"/>
  <c r="O461" i="5"/>
  <c r="O533" i="5"/>
  <c r="O605" i="5"/>
  <c r="O677" i="5"/>
  <c r="O718" i="5"/>
  <c r="O738" i="5"/>
  <c r="O758" i="5"/>
  <c r="O780" i="5"/>
  <c r="O802" i="5"/>
  <c r="O821" i="5"/>
  <c r="O841" i="5"/>
  <c r="O863" i="5"/>
  <c r="O882" i="5"/>
  <c r="O902" i="5"/>
  <c r="O923" i="5"/>
  <c r="O938" i="5"/>
  <c r="O954" i="5"/>
  <c r="O971" i="5"/>
  <c r="O986" i="5"/>
  <c r="O1002" i="5"/>
  <c r="O1019" i="5"/>
  <c r="O1031" i="5"/>
  <c r="O1043" i="5"/>
  <c r="O1055" i="5"/>
  <c r="O1067" i="5"/>
  <c r="O1079" i="5"/>
  <c r="O1091" i="5"/>
  <c r="O1103" i="5"/>
  <c r="O1115" i="5"/>
  <c r="O1127" i="5"/>
  <c r="O1139" i="5"/>
  <c r="O1151" i="5"/>
  <c r="O1163" i="5"/>
  <c r="O1175" i="5"/>
  <c r="O1187" i="5"/>
  <c r="O1199" i="5"/>
  <c r="O1211" i="5"/>
  <c r="O1223" i="5"/>
  <c r="O1235" i="5"/>
  <c r="O1247" i="5"/>
  <c r="O1259" i="5"/>
  <c r="O1271" i="5"/>
  <c r="O1283" i="5"/>
  <c r="O1295" i="5"/>
  <c r="O1307" i="5"/>
  <c r="O1319" i="5"/>
  <c r="O1331" i="5"/>
  <c r="O1343" i="5"/>
  <c r="O1355" i="5"/>
  <c r="O1367" i="5"/>
  <c r="O1379" i="5"/>
  <c r="O1391" i="5"/>
  <c r="O1403" i="5"/>
  <c r="O1415" i="5"/>
  <c r="O1427" i="5"/>
  <c r="O1439" i="5"/>
  <c r="O1451" i="5"/>
  <c r="O1463" i="5"/>
  <c r="O1475" i="5"/>
  <c r="O1487" i="5"/>
  <c r="O121" i="5"/>
  <c r="O253" i="5"/>
  <c r="O325" i="5"/>
  <c r="O397" i="5"/>
  <c r="O469" i="5"/>
  <c r="O541" i="5"/>
  <c r="O613" i="5"/>
  <c r="O684" i="5"/>
  <c r="O719" i="5"/>
  <c r="O742" i="5"/>
  <c r="O761" i="5"/>
  <c r="O781" i="5"/>
  <c r="O803" i="5"/>
  <c r="O822" i="5"/>
  <c r="O842" i="5"/>
  <c r="O864" i="5"/>
  <c r="O886" i="5"/>
  <c r="O905" i="5"/>
  <c r="O924" i="5"/>
  <c r="O939" i="5"/>
  <c r="O957" i="5"/>
  <c r="O972" i="5"/>
  <c r="O987" i="5"/>
  <c r="O1005" i="5"/>
  <c r="O1020" i="5"/>
  <c r="O1032" i="5"/>
  <c r="O1044" i="5"/>
  <c r="O1056" i="5"/>
  <c r="O1068" i="5"/>
  <c r="O1080" i="5"/>
  <c r="O1092" i="5"/>
  <c r="O1104" i="5"/>
  <c r="O1116" i="5"/>
  <c r="O1128" i="5"/>
  <c r="O1140" i="5"/>
  <c r="O1152" i="5"/>
  <c r="O1164" i="5"/>
  <c r="O1176" i="5"/>
  <c r="O1188" i="5"/>
  <c r="O1200" i="5"/>
  <c r="O1212" i="5"/>
  <c r="O1224" i="5"/>
  <c r="O1236" i="5"/>
  <c r="O1248" i="5"/>
  <c r="O1260" i="5"/>
  <c r="O1272" i="5"/>
  <c r="O1284" i="5"/>
  <c r="O1296" i="5"/>
  <c r="O1308" i="5"/>
  <c r="O1320" i="5"/>
  <c r="O1332" i="5"/>
  <c r="O1344" i="5"/>
  <c r="O1356" i="5"/>
  <c r="O1368" i="5"/>
  <c r="O1380" i="5"/>
  <c r="O1392" i="5"/>
  <c r="O1404" i="5"/>
  <c r="O1416" i="5"/>
  <c r="O1428" i="5"/>
  <c r="O1440" i="5"/>
  <c r="O1452" i="5"/>
  <c r="O1464" i="5"/>
  <c r="O1476" i="5"/>
  <c r="O1488" i="5"/>
  <c r="O1500" i="5"/>
  <c r="O133" i="5"/>
  <c r="O617" i="5"/>
  <c r="O804" i="5"/>
  <c r="O874" i="5"/>
  <c r="O930" i="5"/>
  <c r="O978" i="5"/>
  <c r="O1025" i="5"/>
  <c r="O1061" i="5"/>
  <c r="O1097" i="5"/>
  <c r="O1133" i="5"/>
  <c r="O1169" i="5"/>
  <c r="O1205" i="5"/>
  <c r="O1241" i="5"/>
  <c r="O1277" i="5"/>
  <c r="O1313" i="5"/>
  <c r="O1337" i="5"/>
  <c r="O1361" i="5"/>
  <c r="O1385" i="5"/>
  <c r="O1409" i="5"/>
  <c r="O1433" i="5"/>
  <c r="O1457" i="5"/>
  <c r="O1481" i="5"/>
  <c r="O1504" i="5"/>
  <c r="O1523" i="5"/>
  <c r="O1540" i="5"/>
  <c r="O1556" i="5"/>
  <c r="O1571" i="5"/>
  <c r="O1585" i="5"/>
  <c r="O1600" i="5"/>
  <c r="O1614" i="5"/>
  <c r="O1628" i="5"/>
  <c r="O1643" i="5"/>
  <c r="O1657" i="5"/>
  <c r="O1672" i="5"/>
  <c r="O1686" i="5"/>
  <c r="O1700" i="5"/>
  <c r="O1715" i="5"/>
  <c r="O1729" i="5"/>
  <c r="O1743" i="5"/>
  <c r="O1755" i="5"/>
  <c r="O1767" i="5"/>
  <c r="O1779" i="5"/>
  <c r="O1791" i="5"/>
  <c r="O1803" i="5"/>
  <c r="O1815" i="5"/>
  <c r="O1827" i="5"/>
  <c r="O1839" i="5"/>
  <c r="O1851" i="5"/>
  <c r="O1863" i="5"/>
  <c r="O1875" i="5"/>
  <c r="O1887" i="5"/>
  <c r="O1899" i="5"/>
  <c r="O1911" i="5"/>
  <c r="O1923" i="5"/>
  <c r="O1935" i="5"/>
  <c r="O1947" i="5"/>
  <c r="O1959" i="5"/>
  <c r="O1971" i="5"/>
  <c r="O1983" i="5"/>
  <c r="O1995" i="5"/>
  <c r="O2007" i="5"/>
  <c r="O2019" i="5"/>
  <c r="O2031" i="5"/>
  <c r="O2043" i="5"/>
  <c r="O2055" i="5"/>
  <c r="O2067" i="5"/>
  <c r="O2079" i="5"/>
  <c r="O2091" i="5"/>
  <c r="O2103" i="5"/>
  <c r="O2115" i="5"/>
  <c r="O2127" i="5"/>
  <c r="O2139" i="5"/>
  <c r="O2151" i="5"/>
  <c r="O2163" i="5"/>
  <c r="O2175" i="5"/>
  <c r="O2187" i="5"/>
  <c r="O2199" i="5"/>
  <c r="O2211" i="5"/>
  <c r="O2223" i="5"/>
  <c r="O2235" i="5"/>
  <c r="O2247" i="5"/>
  <c r="O2259" i="5"/>
  <c r="O2271" i="5"/>
  <c r="O2283" i="5"/>
  <c r="O2295" i="5"/>
  <c r="O2307" i="5"/>
  <c r="O2319" i="5"/>
  <c r="O2331" i="5"/>
  <c r="O2343" i="5"/>
  <c r="O329" i="5"/>
  <c r="O720" i="5"/>
  <c r="O830" i="5"/>
  <c r="O893" i="5"/>
  <c r="O947" i="5"/>
  <c r="O995" i="5"/>
  <c r="O1037" i="5"/>
  <c r="O1073" i="5"/>
  <c r="O1109" i="5"/>
  <c r="O1145" i="5"/>
  <c r="O1181" i="5"/>
  <c r="O1217" i="5"/>
  <c r="O1253" i="5"/>
  <c r="O1289" i="5"/>
  <c r="O1322" i="5"/>
  <c r="O1346" i="5"/>
  <c r="O1370" i="5"/>
  <c r="O1394" i="5"/>
  <c r="O1418" i="5"/>
  <c r="O1442" i="5"/>
  <c r="O1466" i="5"/>
  <c r="O1490" i="5"/>
  <c r="O1511" i="5"/>
  <c r="O1528" i="5"/>
  <c r="O1547" i="5"/>
  <c r="O1561" i="5"/>
  <c r="O1576" i="5"/>
  <c r="O1590" i="5"/>
  <c r="O1604" i="5"/>
  <c r="O1619" i="5"/>
  <c r="O1633" i="5"/>
  <c r="O1648" i="5"/>
  <c r="O1662" i="5"/>
  <c r="O1676" i="5"/>
  <c r="O1691" i="5"/>
  <c r="O1705" i="5"/>
  <c r="O1720" i="5"/>
  <c r="O1734" i="5"/>
  <c r="O1747" i="5"/>
  <c r="O1759" i="5"/>
  <c r="O1771" i="5"/>
  <c r="O1783" i="5"/>
  <c r="O1795" i="5"/>
  <c r="O1807" i="5"/>
  <c r="O1819" i="5"/>
  <c r="O1831" i="5"/>
  <c r="O1843" i="5"/>
  <c r="O1855" i="5"/>
  <c r="O1867" i="5"/>
  <c r="O1879" i="5"/>
  <c r="O1891" i="5"/>
  <c r="O1903" i="5"/>
  <c r="O1915" i="5"/>
  <c r="O1927" i="5"/>
  <c r="O1939" i="5"/>
  <c r="O1951" i="5"/>
  <c r="O1963" i="5"/>
  <c r="O1975" i="5"/>
  <c r="O1987" i="5"/>
  <c r="O1999" i="5"/>
  <c r="O2011" i="5"/>
  <c r="O2023" i="5"/>
  <c r="O2035" i="5"/>
  <c r="O2047" i="5"/>
  <c r="O2059" i="5"/>
  <c r="O2071" i="5"/>
  <c r="O2083" i="5"/>
  <c r="O2095" i="5"/>
  <c r="O2107" i="5"/>
  <c r="O2119" i="5"/>
  <c r="O2131" i="5"/>
  <c r="O2143" i="5"/>
  <c r="O2155" i="5"/>
  <c r="O2167" i="5"/>
  <c r="O2179" i="5"/>
  <c r="O2191" i="5"/>
  <c r="O2203" i="5"/>
  <c r="O2215" i="5"/>
  <c r="O337" i="5"/>
  <c r="O721" i="5"/>
  <c r="O833" i="5"/>
  <c r="O894" i="5"/>
  <c r="O948" i="5"/>
  <c r="O996" i="5"/>
  <c r="O1038" i="5"/>
  <c r="O1074" i="5"/>
  <c r="O1110" i="5"/>
  <c r="O1146" i="5"/>
  <c r="O1182" i="5"/>
  <c r="O1218" i="5"/>
  <c r="O1254" i="5"/>
  <c r="O1290" i="5"/>
  <c r="O1324" i="5"/>
  <c r="O1348" i="5"/>
  <c r="O1372" i="5"/>
  <c r="O1396" i="5"/>
  <c r="O1420" i="5"/>
  <c r="O1444" i="5"/>
  <c r="O1468" i="5"/>
  <c r="O1492" i="5"/>
  <c r="O1512" i="5"/>
  <c r="O1529" i="5"/>
  <c r="O1548" i="5"/>
  <c r="O1562" i="5"/>
  <c r="O1577" i="5"/>
  <c r="O1591" i="5"/>
  <c r="O1606" i="5"/>
  <c r="O1620" i="5"/>
  <c r="O1634" i="5"/>
  <c r="O1649" i="5"/>
  <c r="O1663" i="5"/>
  <c r="O1678" i="5"/>
  <c r="O1692" i="5"/>
  <c r="O1706" i="5"/>
  <c r="O1721" i="5"/>
  <c r="O1735" i="5"/>
  <c r="O1748" i="5"/>
  <c r="O1760" i="5"/>
  <c r="O1772" i="5"/>
  <c r="O1784" i="5"/>
  <c r="O1796" i="5"/>
  <c r="O1808" i="5"/>
  <c r="O1820" i="5"/>
  <c r="O1832" i="5"/>
  <c r="O1844" i="5"/>
  <c r="O1856" i="5"/>
  <c r="O1868" i="5"/>
  <c r="O1880" i="5"/>
  <c r="O1892" i="5"/>
  <c r="O1904" i="5"/>
  <c r="O1916" i="5"/>
  <c r="O1928" i="5"/>
  <c r="O1940" i="5"/>
  <c r="O1952" i="5"/>
  <c r="O1964" i="5"/>
  <c r="O1976" i="5"/>
  <c r="O1988" i="5"/>
  <c r="O2000" i="5"/>
  <c r="O2012" i="5"/>
  <c r="O2024" i="5"/>
  <c r="O2036" i="5"/>
  <c r="O2048" i="5"/>
  <c r="O2060" i="5"/>
  <c r="O2072" i="5"/>
  <c r="O2084" i="5"/>
  <c r="O2096" i="5"/>
  <c r="O2108" i="5"/>
  <c r="O2120" i="5"/>
  <c r="O2132" i="5"/>
  <c r="O2144" i="5"/>
  <c r="O401" i="5"/>
  <c r="O743" i="5"/>
  <c r="O845" i="5"/>
  <c r="O906" i="5"/>
  <c r="O958" i="5"/>
  <c r="O1006" i="5"/>
  <c r="O1045" i="5"/>
  <c r="O1081" i="5"/>
  <c r="O1117" i="5"/>
  <c r="O1153" i="5"/>
  <c r="O1189" i="5"/>
  <c r="O1225" i="5"/>
  <c r="O1261" i="5"/>
  <c r="O1297" i="5"/>
  <c r="O1325" i="5"/>
  <c r="O1349" i="5"/>
  <c r="O1373" i="5"/>
  <c r="O1397" i="5"/>
  <c r="O1421" i="5"/>
  <c r="O1445" i="5"/>
  <c r="O1469" i="5"/>
  <c r="O1493" i="5"/>
  <c r="O1513" i="5"/>
  <c r="O1530" i="5"/>
  <c r="O1549" i="5"/>
  <c r="O1564" i="5"/>
  <c r="O1578" i="5"/>
  <c r="O1592" i="5"/>
  <c r="O1607" i="5"/>
  <c r="O1621" i="5"/>
  <c r="O1636" i="5"/>
  <c r="O1650" i="5"/>
  <c r="O1664" i="5"/>
  <c r="O1679" i="5"/>
  <c r="O1693" i="5"/>
  <c r="O1708" i="5"/>
  <c r="O1722" i="5"/>
  <c r="O1736" i="5"/>
  <c r="O1749" i="5"/>
  <c r="O1761" i="5"/>
  <c r="O1773" i="5"/>
  <c r="O1785" i="5"/>
  <c r="O1797" i="5"/>
  <c r="O1809" i="5"/>
  <c r="O1821" i="5"/>
  <c r="O1833" i="5"/>
  <c r="O1845" i="5"/>
  <c r="O1857" i="5"/>
  <c r="O1869" i="5"/>
  <c r="O1881" i="5"/>
  <c r="O1893" i="5"/>
  <c r="O1905" i="5"/>
  <c r="O1917" i="5"/>
  <c r="O1929" i="5"/>
  <c r="O1941" i="5"/>
  <c r="O1953" i="5"/>
  <c r="O1965" i="5"/>
  <c r="O1977" i="5"/>
  <c r="O1989" i="5"/>
  <c r="O2001" i="5"/>
  <c r="O2013" i="5"/>
  <c r="O2025" i="5"/>
  <c r="O2037" i="5"/>
  <c r="O2049" i="5"/>
  <c r="O2061" i="5"/>
  <c r="O2073" i="5"/>
  <c r="O2085" i="5"/>
  <c r="O2097" i="5"/>
  <c r="O2109" i="5"/>
  <c r="O2121" i="5"/>
  <c r="O2133" i="5"/>
  <c r="O2145" i="5"/>
  <c r="O2157" i="5"/>
  <c r="O2169" i="5"/>
  <c r="O2181" i="5"/>
  <c r="O2193" i="5"/>
  <c r="O2205" i="5"/>
  <c r="O2217" i="5"/>
  <c r="O2229" i="5"/>
  <c r="O2241" i="5"/>
  <c r="O2253" i="5"/>
  <c r="O2265" i="5"/>
  <c r="O2277" i="5"/>
  <c r="O2289" i="5"/>
  <c r="O2301" i="5"/>
  <c r="O473" i="5"/>
  <c r="O762" i="5"/>
  <c r="O852" i="5"/>
  <c r="O913" i="5"/>
  <c r="O962" i="5"/>
  <c r="O1010" i="5"/>
  <c r="O1049" i="5"/>
  <c r="O1085" i="5"/>
  <c r="O1121" i="5"/>
  <c r="O1157" i="5"/>
  <c r="O1193" i="5"/>
  <c r="O1229" i="5"/>
  <c r="O1265" i="5"/>
  <c r="O1301" i="5"/>
  <c r="O1330" i="5"/>
  <c r="O1354" i="5"/>
  <c r="O1378" i="5"/>
  <c r="O1402" i="5"/>
  <c r="O1426" i="5"/>
  <c r="O1450" i="5"/>
  <c r="O1474" i="5"/>
  <c r="O1498" i="5"/>
  <c r="O1516" i="5"/>
  <c r="O1535" i="5"/>
  <c r="O1552" i="5"/>
  <c r="O1566" i="5"/>
  <c r="O1580" i="5"/>
  <c r="O1595" i="5"/>
  <c r="O1609" i="5"/>
  <c r="O1624" i="5"/>
  <c r="O1638" i="5"/>
  <c r="O1652" i="5"/>
  <c r="O1667" i="5"/>
  <c r="O1681" i="5"/>
  <c r="O1696" i="5"/>
  <c r="O1710" i="5"/>
  <c r="O1724" i="5"/>
  <c r="O1739" i="5"/>
  <c r="O1751" i="5"/>
  <c r="O1763" i="5"/>
  <c r="O1775" i="5"/>
  <c r="O1787" i="5"/>
  <c r="O1799" i="5"/>
  <c r="O1811" i="5"/>
  <c r="O1823" i="5"/>
  <c r="O1835" i="5"/>
  <c r="O1847" i="5"/>
  <c r="O1859" i="5"/>
  <c r="O1871" i="5"/>
  <c r="O1883" i="5"/>
  <c r="O1895" i="5"/>
  <c r="O1907" i="5"/>
  <c r="O1919" i="5"/>
  <c r="O1931" i="5"/>
  <c r="O1943" i="5"/>
  <c r="O1955" i="5"/>
  <c r="O1967" i="5"/>
  <c r="O1979" i="5"/>
  <c r="O1991" i="5"/>
  <c r="O2003" i="5"/>
  <c r="O2015" i="5"/>
  <c r="O2027" i="5"/>
  <c r="O2039" i="5"/>
  <c r="O2051" i="5"/>
  <c r="O2063" i="5"/>
  <c r="O2075" i="5"/>
  <c r="O2087" i="5"/>
  <c r="O481" i="5"/>
  <c r="O766" i="5"/>
  <c r="O853" i="5"/>
  <c r="O914" i="5"/>
  <c r="O963" i="5"/>
  <c r="O1011" i="5"/>
  <c r="O1050" i="5"/>
  <c r="O1086" i="5"/>
  <c r="O1122" i="5"/>
  <c r="O1158" i="5"/>
  <c r="O1194" i="5"/>
  <c r="O1230" i="5"/>
  <c r="O1266" i="5"/>
  <c r="O1302" i="5"/>
  <c r="O1333" i="5"/>
  <c r="O1357" i="5"/>
  <c r="O1381" i="5"/>
  <c r="O1405" i="5"/>
  <c r="O1429" i="5"/>
  <c r="O1453" i="5"/>
  <c r="O1477" i="5"/>
  <c r="O1499" i="5"/>
  <c r="O1517" i="5"/>
  <c r="O1536" i="5"/>
  <c r="O1553" i="5"/>
  <c r="O1567" i="5"/>
  <c r="O1582" i="5"/>
  <c r="O1596" i="5"/>
  <c r="O1610" i="5"/>
  <c r="O1625" i="5"/>
  <c r="O1639" i="5"/>
  <c r="O1654" i="5"/>
  <c r="O1668" i="5"/>
  <c r="O1682" i="5"/>
  <c r="O1697" i="5"/>
  <c r="O1711" i="5"/>
  <c r="O1726" i="5"/>
  <c r="O1740" i="5"/>
  <c r="O1752" i="5"/>
  <c r="O1764" i="5"/>
  <c r="O1776" i="5"/>
  <c r="O1788" i="5"/>
  <c r="O1800" i="5"/>
  <c r="O1812" i="5"/>
  <c r="O1824" i="5"/>
  <c r="O1836" i="5"/>
  <c r="O1848" i="5"/>
  <c r="O1860" i="5"/>
  <c r="O1872" i="5"/>
  <c r="O1884" i="5"/>
  <c r="O1896" i="5"/>
  <c r="O1908" i="5"/>
  <c r="O1920" i="5"/>
  <c r="O1932" i="5"/>
  <c r="O1944" i="5"/>
  <c r="O1956" i="5"/>
  <c r="O1968" i="5"/>
  <c r="O1980" i="5"/>
  <c r="O1992" i="5"/>
  <c r="O2004" i="5"/>
  <c r="O2016" i="5"/>
  <c r="O2028" i="5"/>
  <c r="O2040" i="5"/>
  <c r="O2052" i="5"/>
  <c r="O2064" i="5"/>
  <c r="O2076" i="5"/>
  <c r="O2088" i="5"/>
  <c r="O145" i="5"/>
  <c r="O805" i="5"/>
  <c r="O933" i="5"/>
  <c r="O1026" i="5"/>
  <c r="O1098" i="5"/>
  <c r="O1170" i="5"/>
  <c r="O1242" i="5"/>
  <c r="O1314" i="5"/>
  <c r="O1362" i="5"/>
  <c r="O1410" i="5"/>
  <c r="O1458" i="5"/>
  <c r="O1505" i="5"/>
  <c r="O1541" i="5"/>
  <c r="O1572" i="5"/>
  <c r="O1601" i="5"/>
  <c r="O1630" i="5"/>
  <c r="O545" i="5"/>
  <c r="O865" i="5"/>
  <c r="O973" i="5"/>
  <c r="O1057" i="5"/>
  <c r="O1129" i="5"/>
  <c r="O1201" i="5"/>
  <c r="O1273" i="5"/>
  <c r="O1334" i="5"/>
  <c r="O1382" i="5"/>
  <c r="O1430" i="5"/>
  <c r="O1478" i="5"/>
  <c r="O1518" i="5"/>
  <c r="O1554" i="5"/>
  <c r="O1583" i="5"/>
  <c r="O1612" i="5"/>
  <c r="O1640" i="5"/>
  <c r="O1669" i="5"/>
  <c r="O1698" i="5"/>
  <c r="O1727" i="5"/>
  <c r="O1753" i="5"/>
  <c r="O1777" i="5"/>
  <c r="O1801" i="5"/>
  <c r="O1825" i="5"/>
  <c r="O1849" i="5"/>
  <c r="O1873" i="5"/>
  <c r="O1897" i="5"/>
  <c r="O1921" i="5"/>
  <c r="O1945" i="5"/>
  <c r="O1969" i="5"/>
  <c r="O1993" i="5"/>
  <c r="O2017" i="5"/>
  <c r="O2041" i="5"/>
  <c r="O2065" i="5"/>
  <c r="O2089" i="5"/>
  <c r="O2106" i="5"/>
  <c r="O2125" i="5"/>
  <c r="O2142" i="5"/>
  <c r="O2160" i="5"/>
  <c r="O2176" i="5"/>
  <c r="O2192" i="5"/>
  <c r="O2208" i="5"/>
  <c r="O2224" i="5"/>
  <c r="O2238" i="5"/>
  <c r="O2252" i="5"/>
  <c r="O2267" i="5"/>
  <c r="O2281" i="5"/>
  <c r="O2296" i="5"/>
  <c r="O2310" i="5"/>
  <c r="O2323" i="5"/>
  <c r="O2336" i="5"/>
  <c r="O2349" i="5"/>
  <c r="O2361" i="5"/>
  <c r="O2373" i="5"/>
  <c r="O2385" i="5"/>
  <c r="O2397" i="5"/>
  <c r="O2409" i="5"/>
  <c r="O2421" i="5"/>
  <c r="O2433" i="5"/>
  <c r="O2445" i="5"/>
  <c r="O2457" i="5"/>
  <c r="O2469" i="5"/>
  <c r="O2481" i="5"/>
  <c r="O2493" i="5"/>
  <c r="O2505" i="5"/>
  <c r="O2517" i="5"/>
  <c r="O2529" i="5"/>
  <c r="O2541" i="5"/>
  <c r="O2553" i="5"/>
  <c r="O2565" i="5"/>
  <c r="O2577" i="5"/>
  <c r="O2589" i="5"/>
  <c r="O2601" i="5"/>
  <c r="O2613" i="5"/>
  <c r="O2625" i="5"/>
  <c r="O2637" i="5"/>
  <c r="O2649" i="5"/>
  <c r="O2661" i="5"/>
  <c r="O2673" i="5"/>
  <c r="O2685" i="5"/>
  <c r="O2697" i="5"/>
  <c r="O2709" i="5"/>
  <c r="O2721" i="5"/>
  <c r="O2733" i="5"/>
  <c r="O2745" i="5"/>
  <c r="O553" i="5"/>
  <c r="O866" i="5"/>
  <c r="O974" i="5"/>
  <c r="O1058" i="5"/>
  <c r="O1130" i="5"/>
  <c r="O1202" i="5"/>
  <c r="O1274" i="5"/>
  <c r="O1336" i="5"/>
  <c r="O1384" i="5"/>
  <c r="O1432" i="5"/>
  <c r="O1480" i="5"/>
  <c r="O1522" i="5"/>
  <c r="O1555" i="5"/>
  <c r="O1584" i="5"/>
  <c r="O1613" i="5"/>
  <c r="O1642" i="5"/>
  <c r="O1670" i="5"/>
  <c r="O1699" i="5"/>
  <c r="O1728" i="5"/>
  <c r="O1754" i="5"/>
  <c r="O1778" i="5"/>
  <c r="O1802" i="5"/>
  <c r="O1826" i="5"/>
  <c r="O1850" i="5"/>
  <c r="O1874" i="5"/>
  <c r="O1898" i="5"/>
  <c r="O1922" i="5"/>
  <c r="O1946" i="5"/>
  <c r="O1970" i="5"/>
  <c r="O1994" i="5"/>
  <c r="O2018" i="5"/>
  <c r="O2042" i="5"/>
  <c r="O2066" i="5"/>
  <c r="O2090" i="5"/>
  <c r="O2110" i="5"/>
  <c r="O2126" i="5"/>
  <c r="O2146" i="5"/>
  <c r="O2161" i="5"/>
  <c r="O2177" i="5"/>
  <c r="O2194" i="5"/>
  <c r="O2209" i="5"/>
  <c r="O2225" i="5"/>
  <c r="O2239" i="5"/>
  <c r="O2254" i="5"/>
  <c r="O2268" i="5"/>
  <c r="O2282" i="5"/>
  <c r="O2297" i="5"/>
  <c r="O2311" i="5"/>
  <c r="O2324" i="5"/>
  <c r="O2337" i="5"/>
  <c r="O2350" i="5"/>
  <c r="O2362" i="5"/>
  <c r="O2374" i="5"/>
  <c r="O2386" i="5"/>
  <c r="O2398" i="5"/>
  <c r="O2410" i="5"/>
  <c r="O2422" i="5"/>
  <c r="O2434" i="5"/>
  <c r="O2446" i="5"/>
  <c r="O2458" i="5"/>
  <c r="O2470" i="5"/>
  <c r="O2482" i="5"/>
  <c r="O2494" i="5"/>
  <c r="O2506" i="5"/>
  <c r="O2518" i="5"/>
  <c r="O2530" i="5"/>
  <c r="O2542" i="5"/>
  <c r="O2554" i="5"/>
  <c r="O2566" i="5"/>
  <c r="O2578" i="5"/>
  <c r="O2590" i="5"/>
  <c r="O2602" i="5"/>
  <c r="O2614" i="5"/>
  <c r="O2626" i="5"/>
  <c r="O2638" i="5"/>
  <c r="O2650" i="5"/>
  <c r="O2662" i="5"/>
  <c r="O2674" i="5"/>
  <c r="O2686" i="5"/>
  <c r="O2698" i="5"/>
  <c r="O2710" i="5"/>
  <c r="O2722" i="5"/>
  <c r="O2734" i="5"/>
  <c r="O2746" i="5"/>
  <c r="O625" i="5"/>
  <c r="O875" i="5"/>
  <c r="O981" i="5"/>
  <c r="O1062" i="5"/>
  <c r="O1134" i="5"/>
  <c r="O1206" i="5"/>
  <c r="O1278" i="5"/>
  <c r="O1338" i="5"/>
  <c r="O1386" i="5"/>
  <c r="O1434" i="5"/>
  <c r="O1482" i="5"/>
  <c r="O1524" i="5"/>
  <c r="O1558" i="5"/>
  <c r="O1586" i="5"/>
  <c r="O1615" i="5"/>
  <c r="O1644" i="5"/>
  <c r="O1673" i="5"/>
  <c r="O1702" i="5"/>
  <c r="O1730" i="5"/>
  <c r="O1756" i="5"/>
  <c r="O1780" i="5"/>
  <c r="O1804" i="5"/>
  <c r="O1828" i="5"/>
  <c r="O1852" i="5"/>
  <c r="O1876" i="5"/>
  <c r="O1900" i="5"/>
  <c r="O1924" i="5"/>
  <c r="O1948" i="5"/>
  <c r="O1972" i="5"/>
  <c r="O1996" i="5"/>
  <c r="O2020" i="5"/>
  <c r="O2044" i="5"/>
  <c r="O2068" i="5"/>
  <c r="O2092" i="5"/>
  <c r="O2111" i="5"/>
  <c r="O2128" i="5"/>
  <c r="O2147" i="5"/>
  <c r="O2162" i="5"/>
  <c r="O2178" i="5"/>
  <c r="O2195" i="5"/>
  <c r="O2210" i="5"/>
  <c r="O2226" i="5"/>
  <c r="O2240" i="5"/>
  <c r="O2255" i="5"/>
  <c r="O2269" i="5"/>
  <c r="O2284" i="5"/>
  <c r="O2298" i="5"/>
  <c r="O2312" i="5"/>
  <c r="O2325" i="5"/>
  <c r="O2338" i="5"/>
  <c r="O2351" i="5"/>
  <c r="O2363" i="5"/>
  <c r="O2375" i="5"/>
  <c r="O2387" i="5"/>
  <c r="O2399" i="5"/>
  <c r="O2411" i="5"/>
  <c r="O2423" i="5"/>
  <c r="O2435" i="5"/>
  <c r="O2447" i="5"/>
  <c r="O2459" i="5"/>
  <c r="O2471" i="5"/>
  <c r="O2483" i="5"/>
  <c r="O2495" i="5"/>
  <c r="O2507" i="5"/>
  <c r="O2519" i="5"/>
  <c r="O2531" i="5"/>
  <c r="O2543" i="5"/>
  <c r="O2555" i="5"/>
  <c r="O2567" i="5"/>
  <c r="O2579" i="5"/>
  <c r="O2591" i="5"/>
  <c r="O2603" i="5"/>
  <c r="O2615" i="5"/>
  <c r="O2627" i="5"/>
  <c r="O2639" i="5"/>
  <c r="O2651" i="5"/>
  <c r="O2663" i="5"/>
  <c r="O2675" i="5"/>
  <c r="O2687" i="5"/>
  <c r="O2699" i="5"/>
  <c r="O2711" i="5"/>
  <c r="O2723" i="5"/>
  <c r="O2735" i="5"/>
  <c r="O2747" i="5"/>
  <c r="O2759" i="5"/>
  <c r="O689" i="5"/>
  <c r="O888" i="5"/>
  <c r="O990" i="5"/>
  <c r="O1070" i="5"/>
  <c r="O1142" i="5"/>
  <c r="O1214" i="5"/>
  <c r="O1286" i="5"/>
  <c r="O1345" i="5"/>
  <c r="O1393" i="5"/>
  <c r="O1441" i="5"/>
  <c r="O1489" i="5"/>
  <c r="O1526" i="5"/>
  <c r="O1560" i="5"/>
  <c r="O1589" i="5"/>
  <c r="O1618" i="5"/>
  <c r="O785" i="5"/>
  <c r="O926" i="5"/>
  <c r="O1022" i="5"/>
  <c r="O1094" i="5"/>
  <c r="O1166" i="5"/>
  <c r="O1238" i="5"/>
  <c r="O1310" i="5"/>
  <c r="O1360" i="5"/>
  <c r="O1408" i="5"/>
  <c r="O1456" i="5"/>
  <c r="O1502" i="5"/>
  <c r="O1538" i="5"/>
  <c r="O1570" i="5"/>
  <c r="O1598" i="5"/>
  <c r="O1627" i="5"/>
  <c r="O1656" i="5"/>
  <c r="O1685" i="5"/>
  <c r="O1714" i="5"/>
  <c r="O1742" i="5"/>
  <c r="O1766" i="5"/>
  <c r="O1790" i="5"/>
  <c r="O1814" i="5"/>
  <c r="O1838" i="5"/>
  <c r="O1862" i="5"/>
  <c r="O1886" i="5"/>
  <c r="O1910" i="5"/>
  <c r="O1934" i="5"/>
  <c r="O1958" i="5"/>
  <c r="O1982" i="5"/>
  <c r="O2006" i="5"/>
  <c r="O2030" i="5"/>
  <c r="O2054" i="5"/>
  <c r="O2078" i="5"/>
  <c r="O2100" i="5"/>
  <c r="O2117" i="5"/>
  <c r="O2136" i="5"/>
  <c r="O2153" i="5"/>
  <c r="O2170" i="5"/>
  <c r="O2185" i="5"/>
  <c r="O2201" i="5"/>
  <c r="O2218" i="5"/>
  <c r="O2232" i="5"/>
  <c r="O2246" i="5"/>
  <c r="O2261" i="5"/>
  <c r="O2275" i="5"/>
  <c r="O2290" i="5"/>
  <c r="O2304" i="5"/>
  <c r="O2317" i="5"/>
  <c r="O2330" i="5"/>
  <c r="O2344" i="5"/>
  <c r="O2356" i="5"/>
  <c r="O2368" i="5"/>
  <c r="O2380" i="5"/>
  <c r="O2392" i="5"/>
  <c r="O2404" i="5"/>
  <c r="O2416" i="5"/>
  <c r="O2428" i="5"/>
  <c r="O2440" i="5"/>
  <c r="O2452" i="5"/>
  <c r="O2464" i="5"/>
  <c r="O2476" i="5"/>
  <c r="O2488" i="5"/>
  <c r="O2500" i="5"/>
  <c r="O2512" i="5"/>
  <c r="O2524" i="5"/>
  <c r="O2536" i="5"/>
  <c r="O2548" i="5"/>
  <c r="O2560" i="5"/>
  <c r="O2572" i="5"/>
  <c r="O2584" i="5"/>
  <c r="O2596" i="5"/>
  <c r="O2608" i="5"/>
  <c r="O2620" i="5"/>
  <c r="O2632" i="5"/>
  <c r="O2644" i="5"/>
  <c r="O2656" i="5"/>
  <c r="O2668" i="5"/>
  <c r="O2680" i="5"/>
  <c r="O2692" i="5"/>
  <c r="O2704" i="5"/>
  <c r="O2716" i="5"/>
  <c r="O2728" i="5"/>
  <c r="O2740" i="5"/>
  <c r="O2752" i="5"/>
  <c r="O2764" i="5"/>
  <c r="O265" i="5"/>
  <c r="O744" i="5"/>
  <c r="O1007" i="5"/>
  <c r="O1154" i="5"/>
  <c r="O1298" i="5"/>
  <c r="O1398" i="5"/>
  <c r="O1494" i="5"/>
  <c r="O1565" i="5"/>
  <c r="O1622" i="5"/>
  <c r="O1666" i="5"/>
  <c r="O1712" i="5"/>
  <c r="O1750" i="5"/>
  <c r="O1789" i="5"/>
  <c r="O1822" i="5"/>
  <c r="O1861" i="5"/>
  <c r="O1894" i="5"/>
  <c r="O1933" i="5"/>
  <c r="O1966" i="5"/>
  <c r="O2005" i="5"/>
  <c r="O2038" i="5"/>
  <c r="O2077" i="5"/>
  <c r="O2105" i="5"/>
  <c r="O2135" i="5"/>
  <c r="O2159" i="5"/>
  <c r="O2184" i="5"/>
  <c r="O2207" i="5"/>
  <c r="O2231" i="5"/>
  <c r="O2251" i="5"/>
  <c r="O2274" i="5"/>
  <c r="O2294" i="5"/>
  <c r="O2316" i="5"/>
  <c r="O2335" i="5"/>
  <c r="O2355" i="5"/>
  <c r="O2372" i="5"/>
  <c r="O2391" i="5"/>
  <c r="O2408" i="5"/>
  <c r="O2427" i="5"/>
  <c r="O2444" i="5"/>
  <c r="O2463" i="5"/>
  <c r="O2480" i="5"/>
  <c r="O2499" i="5"/>
  <c r="O2516" i="5"/>
  <c r="O2535" i="5"/>
  <c r="O2552" i="5"/>
  <c r="O2571" i="5"/>
  <c r="O2588" i="5"/>
  <c r="O2607" i="5"/>
  <c r="O2624" i="5"/>
  <c r="O2643" i="5"/>
  <c r="O2660" i="5"/>
  <c r="O2679" i="5"/>
  <c r="O2696" i="5"/>
  <c r="O2715" i="5"/>
  <c r="O2732" i="5"/>
  <c r="O2751" i="5"/>
  <c r="O2766" i="5"/>
  <c r="O2778" i="5"/>
  <c r="O2790" i="5"/>
  <c r="O2802" i="5"/>
  <c r="O2814" i="5"/>
  <c r="O2826" i="5"/>
  <c r="O2838" i="5"/>
  <c r="O2850" i="5"/>
  <c r="O2862" i="5"/>
  <c r="O2874" i="5"/>
  <c r="O2886" i="5"/>
  <c r="O2898" i="5"/>
  <c r="O2910" i="5"/>
  <c r="O2922" i="5"/>
  <c r="O2934" i="5"/>
  <c r="O2946" i="5"/>
  <c r="O2958" i="5"/>
  <c r="O2970" i="5"/>
  <c r="O2982" i="5"/>
  <c r="O2994" i="5"/>
  <c r="O3006" i="5"/>
  <c r="O3018" i="5"/>
  <c r="O3030" i="5"/>
  <c r="O3042" i="5"/>
  <c r="O3054" i="5"/>
  <c r="O3066" i="5"/>
  <c r="O3078" i="5"/>
  <c r="O3090" i="5"/>
  <c r="O3102" i="5"/>
  <c r="O3114" i="5"/>
  <c r="O3126" i="5"/>
  <c r="O826" i="5"/>
  <c r="O1033" i="5"/>
  <c r="O1177" i="5"/>
  <c r="O1318" i="5"/>
  <c r="O1414" i="5"/>
  <c r="O1506" i="5"/>
  <c r="O1573" i="5"/>
  <c r="O1631" i="5"/>
  <c r="O1675" i="5"/>
  <c r="O1717" i="5"/>
  <c r="O1758" i="5"/>
  <c r="O1793" i="5"/>
  <c r="O1830" i="5"/>
  <c r="O1865" i="5"/>
  <c r="O1902" i="5"/>
  <c r="O1937" i="5"/>
  <c r="O1974" i="5"/>
  <c r="O2009" i="5"/>
  <c r="O2046" i="5"/>
  <c r="O2081" i="5"/>
  <c r="O2113" i="5"/>
  <c r="O2138" i="5"/>
  <c r="O2165" i="5"/>
  <c r="O2188" i="5"/>
  <c r="O2213" i="5"/>
  <c r="O2234" i="5"/>
  <c r="O2257" i="5"/>
  <c r="O2278" i="5"/>
  <c r="O2300" i="5"/>
  <c r="O2320" i="5"/>
  <c r="O2340" i="5"/>
  <c r="O2358" i="5"/>
  <c r="O2377" i="5"/>
  <c r="O2394" i="5"/>
  <c r="O2413" i="5"/>
  <c r="O2430" i="5"/>
  <c r="O2449" i="5"/>
  <c r="O2466" i="5"/>
  <c r="O2485" i="5"/>
  <c r="O2502" i="5"/>
  <c r="O2521" i="5"/>
  <c r="O2538" i="5"/>
  <c r="O2557" i="5"/>
  <c r="O2574" i="5"/>
  <c r="O2593" i="5"/>
  <c r="O2610" i="5"/>
  <c r="O2629" i="5"/>
  <c r="O2646" i="5"/>
  <c r="O2665" i="5"/>
  <c r="O2682" i="5"/>
  <c r="O2701" i="5"/>
  <c r="O2718" i="5"/>
  <c r="O2737" i="5"/>
  <c r="O2754" i="5"/>
  <c r="O2768" i="5"/>
  <c r="O2780" i="5"/>
  <c r="O2792" i="5"/>
  <c r="O2804" i="5"/>
  <c r="O2816" i="5"/>
  <c r="O2828" i="5"/>
  <c r="O2840" i="5"/>
  <c r="O2852" i="5"/>
  <c r="O2864" i="5"/>
  <c r="O2876" i="5"/>
  <c r="O2888" i="5"/>
  <c r="O2900" i="5"/>
  <c r="O2912" i="5"/>
  <c r="O2924" i="5"/>
  <c r="O2936" i="5"/>
  <c r="O2948" i="5"/>
  <c r="O2960" i="5"/>
  <c r="O2972" i="5"/>
  <c r="O2984" i="5"/>
  <c r="O2996" i="5"/>
  <c r="O3008" i="5"/>
  <c r="O3020" i="5"/>
  <c r="O3032" i="5"/>
  <c r="O3044" i="5"/>
  <c r="O3056" i="5"/>
  <c r="O3068" i="5"/>
  <c r="O3080" i="5"/>
  <c r="O3092" i="5"/>
  <c r="O3104" i="5"/>
  <c r="O3116" i="5"/>
  <c r="O3128" i="5"/>
  <c r="O3140" i="5"/>
  <c r="O827" i="5"/>
  <c r="O925" i="5"/>
  <c r="O1093" i="5"/>
  <c r="O1237" i="5"/>
  <c r="O1358" i="5"/>
  <c r="O1454" i="5"/>
  <c r="O1537" i="5"/>
  <c r="O1597" i="5"/>
  <c r="O1651" i="5"/>
  <c r="O1690" i="5"/>
  <c r="O1738" i="5"/>
  <c r="O1770" i="5"/>
  <c r="O1810" i="5"/>
  <c r="O1842" i="5"/>
  <c r="O1882" i="5"/>
  <c r="O1914" i="5"/>
  <c r="O1954" i="5"/>
  <c r="O1986" i="5"/>
  <c r="O2026" i="5"/>
  <c r="O2058" i="5"/>
  <c r="O2098" i="5"/>
  <c r="O2123" i="5"/>
  <c r="O2150" i="5"/>
  <c r="O2173" i="5"/>
  <c r="O2198" i="5"/>
  <c r="O2221" i="5"/>
  <c r="O2244" i="5"/>
  <c r="O2264" i="5"/>
  <c r="O2287" i="5"/>
  <c r="O2308" i="5"/>
  <c r="O2328" i="5"/>
  <c r="O2347" i="5"/>
  <c r="O2366" i="5"/>
  <c r="O2383" i="5"/>
  <c r="O2402" i="5"/>
  <c r="O2419" i="5"/>
  <c r="O2438" i="5"/>
  <c r="O2455" i="5"/>
  <c r="O2474" i="5"/>
  <c r="O2491" i="5"/>
  <c r="O2510" i="5"/>
  <c r="O2527" i="5"/>
  <c r="O2546" i="5"/>
  <c r="O2563" i="5"/>
  <c r="O2582" i="5"/>
  <c r="O2599" i="5"/>
  <c r="O2618" i="5"/>
  <c r="O2635" i="5"/>
  <c r="O2654" i="5"/>
  <c r="O2671" i="5"/>
  <c r="O2690" i="5"/>
  <c r="O2707" i="5"/>
  <c r="O2726" i="5"/>
  <c r="O2743" i="5"/>
  <c r="O2760" i="5"/>
  <c r="O2773" i="5"/>
  <c r="O2785" i="5"/>
  <c r="O2797" i="5"/>
  <c r="O2809" i="5"/>
  <c r="O2821" i="5"/>
  <c r="O2833" i="5"/>
  <c r="O2845" i="5"/>
  <c r="O2857" i="5"/>
  <c r="O2869" i="5"/>
  <c r="O2881" i="5"/>
  <c r="O2893" i="5"/>
  <c r="O2905" i="5"/>
  <c r="O2917" i="5"/>
  <c r="O2929" i="5"/>
  <c r="O2941" i="5"/>
  <c r="O2953" i="5"/>
  <c r="O2965" i="5"/>
  <c r="O2977" i="5"/>
  <c r="O2989" i="5"/>
  <c r="O3001" i="5"/>
  <c r="O3013" i="5"/>
  <c r="O3025" i="5"/>
  <c r="O3037" i="5"/>
  <c r="O3049" i="5"/>
  <c r="O3061" i="5"/>
  <c r="O3073" i="5"/>
  <c r="O3085" i="5"/>
  <c r="O3097" i="5"/>
  <c r="O3109" i="5"/>
  <c r="O3121" i="5"/>
  <c r="O3133" i="5"/>
  <c r="O3145" i="5"/>
  <c r="O846" i="5"/>
  <c r="O1105" i="5"/>
  <c r="O1285" i="5"/>
  <c r="O1422" i="5"/>
  <c r="O1542" i="5"/>
  <c r="O1616" i="5"/>
  <c r="O1684" i="5"/>
  <c r="O1741" i="5"/>
  <c r="O1786" i="5"/>
  <c r="O1837" i="5"/>
  <c r="O1885" i="5"/>
  <c r="O1930" i="5"/>
  <c r="O1981" i="5"/>
  <c r="O2029" i="5"/>
  <c r="O2074" i="5"/>
  <c r="O2116" i="5"/>
  <c r="O2152" i="5"/>
  <c r="O2183" i="5"/>
  <c r="O2216" i="5"/>
  <c r="O2245" i="5"/>
  <c r="O2273" i="5"/>
  <c r="O2303" i="5"/>
  <c r="O2329" i="5"/>
  <c r="O2354" i="5"/>
  <c r="O2379" i="5"/>
  <c r="O2403" i="5"/>
  <c r="O2426" i="5"/>
  <c r="O2451" i="5"/>
  <c r="O2475" i="5"/>
  <c r="O2498" i="5"/>
  <c r="O2523" i="5"/>
  <c r="O2547" i="5"/>
  <c r="O2570" i="5"/>
  <c r="O2595" i="5"/>
  <c r="O2619" i="5"/>
  <c r="O2642" i="5"/>
  <c r="O2667" i="5"/>
  <c r="O2691" i="5"/>
  <c r="O2714" i="5"/>
  <c r="O2739" i="5"/>
  <c r="O2761" i="5"/>
  <c r="O2777" i="5"/>
  <c r="O2794" i="5"/>
  <c r="O2810" i="5"/>
  <c r="O2825" i="5"/>
  <c r="O2842" i="5"/>
  <c r="O2858" i="5"/>
  <c r="O2873" i="5"/>
  <c r="O2890" i="5"/>
  <c r="O2906" i="5"/>
  <c r="O2921" i="5"/>
  <c r="O2938" i="5"/>
  <c r="O2954" i="5"/>
  <c r="O2969" i="5"/>
  <c r="O2986" i="5"/>
  <c r="O3002" i="5"/>
  <c r="O3017" i="5"/>
  <c r="O3034" i="5"/>
  <c r="O3050" i="5"/>
  <c r="O3065" i="5"/>
  <c r="O3082" i="5"/>
  <c r="O3098" i="5"/>
  <c r="O3113" i="5"/>
  <c r="O3130" i="5"/>
  <c r="O3144" i="5"/>
  <c r="O3157" i="5"/>
  <c r="O3169" i="5"/>
  <c r="O3181" i="5"/>
  <c r="O3193" i="5"/>
  <c r="O3205" i="5"/>
  <c r="O3217" i="5"/>
  <c r="O3229" i="5"/>
  <c r="O3241" i="5"/>
  <c r="O3253" i="5"/>
  <c r="O3265" i="5"/>
  <c r="O3277" i="5"/>
  <c r="O887" i="5"/>
  <c r="O1106" i="5"/>
  <c r="O1309" i="5"/>
  <c r="O1438" i="5"/>
  <c r="O1546" i="5"/>
  <c r="O1626" i="5"/>
  <c r="O1687" i="5"/>
  <c r="O1744" i="5"/>
  <c r="O1792" i="5"/>
  <c r="O1840" i="5"/>
  <c r="O1888" i="5"/>
  <c r="O1936" i="5"/>
  <c r="O1984" i="5"/>
  <c r="O2032" i="5"/>
  <c r="O2080" i="5"/>
  <c r="O2118" i="5"/>
  <c r="O2154" i="5"/>
  <c r="O2186" i="5"/>
  <c r="O2219" i="5"/>
  <c r="O2248" i="5"/>
  <c r="O2276" i="5"/>
  <c r="O2305" i="5"/>
  <c r="O2332" i="5"/>
  <c r="O2357" i="5"/>
  <c r="O2381" i="5"/>
  <c r="O2405" i="5"/>
  <c r="O2429" i="5"/>
  <c r="O2453" i="5"/>
  <c r="O2477" i="5"/>
  <c r="O2501" i="5"/>
  <c r="O2525" i="5"/>
  <c r="O2549" i="5"/>
  <c r="O2573" i="5"/>
  <c r="O2597" i="5"/>
  <c r="O2621" i="5"/>
  <c r="O2645" i="5"/>
  <c r="O2669" i="5"/>
  <c r="O2693" i="5"/>
  <c r="O2717" i="5"/>
  <c r="O2741" i="5"/>
  <c r="O2762" i="5"/>
  <c r="O2779" i="5"/>
  <c r="O2795" i="5"/>
  <c r="O2811" i="5"/>
  <c r="O2827" i="5"/>
  <c r="O2843" i="5"/>
  <c r="O2859" i="5"/>
  <c r="O2875" i="5"/>
  <c r="O2891" i="5"/>
  <c r="O2907" i="5"/>
  <c r="O2923" i="5"/>
  <c r="O2939" i="5"/>
  <c r="O2955" i="5"/>
  <c r="O2971" i="5"/>
  <c r="O2987" i="5"/>
  <c r="O3003" i="5"/>
  <c r="O3019" i="5"/>
  <c r="O3035" i="5"/>
  <c r="O3051" i="5"/>
  <c r="O3067" i="5"/>
  <c r="O3083" i="5"/>
  <c r="O3099" i="5"/>
  <c r="O3115" i="5"/>
  <c r="O3131" i="5"/>
  <c r="O3146" i="5"/>
  <c r="O3158" i="5"/>
  <c r="O3170" i="5"/>
  <c r="O3182" i="5"/>
  <c r="O3194" i="5"/>
  <c r="O3206" i="5"/>
  <c r="O3218" i="5"/>
  <c r="O3230" i="5"/>
  <c r="O3242" i="5"/>
  <c r="O3254" i="5"/>
  <c r="O3266" i="5"/>
  <c r="O3278" i="5"/>
  <c r="O3290" i="5"/>
  <c r="O3302" i="5"/>
  <c r="O3314" i="5"/>
  <c r="O3326" i="5"/>
  <c r="O3338" i="5"/>
  <c r="O3350" i="5"/>
  <c r="O3362" i="5"/>
  <c r="O3374" i="5"/>
  <c r="O3386" i="5"/>
  <c r="O1021" i="5"/>
  <c r="O1213" i="5"/>
  <c r="O1369" i="5"/>
  <c r="O1501" i="5"/>
  <c r="O1588" i="5"/>
  <c r="O1658" i="5"/>
  <c r="O1716" i="5"/>
  <c r="O1768" i="5"/>
  <c r="O1816" i="5"/>
  <c r="O1864" i="5"/>
  <c r="O1912" i="5"/>
  <c r="O1960" i="5"/>
  <c r="O2008" i="5"/>
  <c r="O2056" i="5"/>
  <c r="O2101" i="5"/>
  <c r="O2137" i="5"/>
  <c r="O2171" i="5"/>
  <c r="O2202" i="5"/>
  <c r="O2233" i="5"/>
  <c r="O2262" i="5"/>
  <c r="O2291" i="5"/>
  <c r="O2318" i="5"/>
  <c r="O2345" i="5"/>
  <c r="O2369" i="5"/>
  <c r="O2393" i="5"/>
  <c r="O2417" i="5"/>
  <c r="O2441" i="5"/>
  <c r="O2465" i="5"/>
  <c r="O2489" i="5"/>
  <c r="O2513" i="5"/>
  <c r="O2537" i="5"/>
  <c r="O2561" i="5"/>
  <c r="O2585" i="5"/>
  <c r="O2609" i="5"/>
  <c r="O2633" i="5"/>
  <c r="O2657" i="5"/>
  <c r="O2681" i="5"/>
  <c r="O2705" i="5"/>
  <c r="O2729" i="5"/>
  <c r="O2753" i="5"/>
  <c r="O2771" i="5"/>
  <c r="O2787" i="5"/>
  <c r="O2803" i="5"/>
  <c r="O2819" i="5"/>
  <c r="O2835" i="5"/>
  <c r="O2851" i="5"/>
  <c r="O2867" i="5"/>
  <c r="O2883" i="5"/>
  <c r="O2899" i="5"/>
  <c r="O2915" i="5"/>
  <c r="O2931" i="5"/>
  <c r="O2947" i="5"/>
  <c r="O2963" i="5"/>
  <c r="O2979" i="5"/>
  <c r="O2995" i="5"/>
  <c r="O3011" i="5"/>
  <c r="O3027" i="5"/>
  <c r="O3043" i="5"/>
  <c r="O3059" i="5"/>
  <c r="O3075" i="5"/>
  <c r="O3091" i="5"/>
  <c r="O3107" i="5"/>
  <c r="O3123" i="5"/>
  <c r="O3138" i="5"/>
  <c r="O3152" i="5"/>
  <c r="O3164" i="5"/>
  <c r="O3176" i="5"/>
  <c r="O3188" i="5"/>
  <c r="O3200" i="5"/>
  <c r="O3212" i="5"/>
  <c r="O3224" i="5"/>
  <c r="O3236" i="5"/>
  <c r="O3248" i="5"/>
  <c r="O3260" i="5"/>
  <c r="O3272" i="5"/>
  <c r="O3284" i="5"/>
  <c r="O3296" i="5"/>
  <c r="O3308" i="5"/>
  <c r="O3320" i="5"/>
  <c r="O3332" i="5"/>
  <c r="O3344" i="5"/>
  <c r="O3356" i="5"/>
  <c r="O3368" i="5"/>
  <c r="O3380" i="5"/>
  <c r="O3392" i="5"/>
  <c r="O3404" i="5"/>
  <c r="O257" i="5"/>
  <c r="O1082" i="5"/>
  <c r="O1342" i="5"/>
  <c r="O1510" i="5"/>
  <c r="O1608" i="5"/>
  <c r="O1703" i="5"/>
  <c r="O1769" i="5"/>
  <c r="O1834" i="5"/>
  <c r="O1901" i="5"/>
  <c r="O1961" i="5"/>
  <c r="O2022" i="5"/>
  <c r="O2093" i="5"/>
  <c r="O2140" i="5"/>
  <c r="O2182" i="5"/>
  <c r="O2227" i="5"/>
  <c r="O2263" i="5"/>
  <c r="O2302" i="5"/>
  <c r="O2339" i="5"/>
  <c r="O2370" i="5"/>
  <c r="O2401" i="5"/>
  <c r="O2436" i="5"/>
  <c r="O2467" i="5"/>
  <c r="O2497" i="5"/>
  <c r="O2532" i="5"/>
  <c r="O2562" i="5"/>
  <c r="O2594" i="5"/>
  <c r="O2628" i="5"/>
  <c r="O2658" i="5"/>
  <c r="O2689" i="5"/>
  <c r="O2724" i="5"/>
  <c r="O2755" i="5"/>
  <c r="O2776" i="5"/>
  <c r="O2799" i="5"/>
  <c r="O2820" i="5"/>
  <c r="O2841" i="5"/>
  <c r="O2863" i="5"/>
  <c r="O2884" i="5"/>
  <c r="O2904" i="5"/>
  <c r="O2927" i="5"/>
  <c r="O2949" i="5"/>
  <c r="O2968" i="5"/>
  <c r="O2991" i="5"/>
  <c r="O3012" i="5"/>
  <c r="O3033" i="5"/>
  <c r="O3055" i="5"/>
  <c r="O3076" i="5"/>
  <c r="O3096" i="5"/>
  <c r="O3119" i="5"/>
  <c r="O3139" i="5"/>
  <c r="O3156" i="5"/>
  <c r="O3173" i="5"/>
  <c r="O3189" i="5"/>
  <c r="O3204" i="5"/>
  <c r="O3221" i="5"/>
  <c r="O3237" i="5"/>
  <c r="O3252" i="5"/>
  <c r="O3269" i="5"/>
  <c r="O3285" i="5"/>
  <c r="O3299" i="5"/>
  <c r="O3313" i="5"/>
  <c r="O3328" i="5"/>
  <c r="O3342" i="5"/>
  <c r="O3357" i="5"/>
  <c r="O3371" i="5"/>
  <c r="O3385" i="5"/>
  <c r="O3399" i="5"/>
  <c r="O3412" i="5"/>
  <c r="O3424" i="5"/>
  <c r="O3436" i="5"/>
  <c r="O3448" i="5"/>
  <c r="O3460" i="5"/>
  <c r="O3472" i="5"/>
  <c r="O3484" i="5"/>
  <c r="O3496" i="5"/>
  <c r="O3508" i="5"/>
  <c r="O3520" i="5"/>
  <c r="O3532" i="5"/>
  <c r="O3544" i="5"/>
  <c r="O3556" i="5"/>
  <c r="O3568" i="5"/>
  <c r="O3580" i="5"/>
  <c r="O3592" i="5"/>
  <c r="O3604" i="5"/>
  <c r="O3616" i="5"/>
  <c r="O3628" i="5"/>
  <c r="O409" i="5"/>
  <c r="O1118" i="5"/>
  <c r="O1350" i="5"/>
  <c r="O1514" i="5"/>
  <c r="O1632" i="5"/>
  <c r="O1704" i="5"/>
  <c r="O1774" i="5"/>
  <c r="O1841" i="5"/>
  <c r="O1906" i="5"/>
  <c r="O1962" i="5"/>
  <c r="O2033" i="5"/>
  <c r="O2094" i="5"/>
  <c r="O2141" i="5"/>
  <c r="O2189" i="5"/>
  <c r="O2228" i="5"/>
  <c r="O2266" i="5"/>
  <c r="O2306" i="5"/>
  <c r="O2341" i="5"/>
  <c r="O2371" i="5"/>
  <c r="O2406" i="5"/>
  <c r="O2437" i="5"/>
  <c r="O2468" i="5"/>
  <c r="O2503" i="5"/>
  <c r="O2533" i="5"/>
  <c r="O2564" i="5"/>
  <c r="O2598" i="5"/>
  <c r="O685" i="5"/>
  <c r="O1141" i="5"/>
  <c r="O1366" i="5"/>
  <c r="O1525" i="5"/>
  <c r="O1637" i="5"/>
  <c r="O1709" i="5"/>
  <c r="O1781" i="5"/>
  <c r="O1846" i="5"/>
  <c r="O1909" i="5"/>
  <c r="O1973" i="5"/>
  <c r="O2034" i="5"/>
  <c r="O2099" i="5"/>
  <c r="O2148" i="5"/>
  <c r="O2190" i="5"/>
  <c r="O2230" i="5"/>
  <c r="O2270" i="5"/>
  <c r="O2309" i="5"/>
  <c r="O2342" i="5"/>
  <c r="O2376" i="5"/>
  <c r="O2407" i="5"/>
  <c r="O782" i="5"/>
  <c r="O1165" i="5"/>
  <c r="O1374" i="5"/>
  <c r="O1534" i="5"/>
  <c r="O1645" i="5"/>
  <c r="O1718" i="5"/>
  <c r="O1782" i="5"/>
  <c r="O1853" i="5"/>
  <c r="O1913" i="5"/>
  <c r="O1978" i="5"/>
  <c r="O2045" i="5"/>
  <c r="O2102" i="5"/>
  <c r="O2149" i="5"/>
  <c r="O2196" i="5"/>
  <c r="O2236" i="5"/>
  <c r="O2272" i="5"/>
  <c r="O2313" i="5"/>
  <c r="O2346" i="5"/>
  <c r="O2378" i="5"/>
  <c r="O2412" i="5"/>
  <c r="O2442" i="5"/>
  <c r="O2473" i="5"/>
  <c r="O2508" i="5"/>
  <c r="O2539" i="5"/>
  <c r="O2569" i="5"/>
  <c r="O2604" i="5"/>
  <c r="O2634" i="5"/>
  <c r="O2666" i="5"/>
  <c r="O2700" i="5"/>
  <c r="O2730" i="5"/>
  <c r="O2758" i="5"/>
  <c r="O2783" i="5"/>
  <c r="O2805" i="5"/>
  <c r="O2824" i="5"/>
  <c r="O2847" i="5"/>
  <c r="O2868" i="5"/>
  <c r="O2889" i="5"/>
  <c r="O2911" i="5"/>
  <c r="O2932" i="5"/>
  <c r="O2952" i="5"/>
  <c r="O2975" i="5"/>
  <c r="O2997" i="5"/>
  <c r="O3016" i="5"/>
  <c r="O3039" i="5"/>
  <c r="O3060" i="5"/>
  <c r="O3081" i="5"/>
  <c r="O3103" i="5"/>
  <c r="O3124" i="5"/>
  <c r="O3143" i="5"/>
  <c r="O3161" i="5"/>
  <c r="O3177" i="5"/>
  <c r="O3192" i="5"/>
  <c r="O3209" i="5"/>
  <c r="O3225" i="5"/>
  <c r="O3240" i="5"/>
  <c r="O3257" i="5"/>
  <c r="O3273" i="5"/>
  <c r="O3288" i="5"/>
  <c r="O3303" i="5"/>
  <c r="O3317" i="5"/>
  <c r="O3331" i="5"/>
  <c r="O3346" i="5"/>
  <c r="O3360" i="5"/>
  <c r="O3375" i="5"/>
  <c r="O3389" i="5"/>
  <c r="O3402" i="5"/>
  <c r="O3415" i="5"/>
  <c r="O3427" i="5"/>
  <c r="O3439" i="5"/>
  <c r="O3451" i="5"/>
  <c r="O3463" i="5"/>
  <c r="O3475" i="5"/>
  <c r="O3487" i="5"/>
  <c r="O3499" i="5"/>
  <c r="O3511" i="5"/>
  <c r="O3523" i="5"/>
  <c r="O3535" i="5"/>
  <c r="O3547" i="5"/>
  <c r="O3559" i="5"/>
  <c r="O3571" i="5"/>
  <c r="O3583" i="5"/>
  <c r="O3595" i="5"/>
  <c r="O3607" i="5"/>
  <c r="O3619" i="5"/>
  <c r="O3631" i="5"/>
  <c r="O910" i="5"/>
  <c r="O1178" i="5"/>
  <c r="O1390" i="5"/>
  <c r="O1550" i="5"/>
  <c r="O1646" i="5"/>
  <c r="O1723" i="5"/>
  <c r="O1794" i="5"/>
  <c r="O1854" i="5"/>
  <c r="O1918" i="5"/>
  <c r="O1985" i="5"/>
  <c r="O2050" i="5"/>
  <c r="O2104" i="5"/>
  <c r="O2156" i="5"/>
  <c r="O2197" i="5"/>
  <c r="O2237" i="5"/>
  <c r="O2279" i="5"/>
  <c r="O2314" i="5"/>
  <c r="O2348" i="5"/>
  <c r="O2382" i="5"/>
  <c r="O2414" i="5"/>
  <c r="O2443" i="5"/>
  <c r="O2478" i="5"/>
  <c r="O2509" i="5"/>
  <c r="O2540" i="5"/>
  <c r="O2575" i="5"/>
  <c r="O2605" i="5"/>
  <c r="O2636" i="5"/>
  <c r="O2670" i="5"/>
  <c r="O2702" i="5"/>
  <c r="O2731" i="5"/>
  <c r="O2763" i="5"/>
  <c r="O2784" i="5"/>
  <c r="O2806" i="5"/>
  <c r="O2829" i="5"/>
  <c r="O2848" i="5"/>
  <c r="O2870" i="5"/>
  <c r="O2892" i="5"/>
  <c r="O2913" i="5"/>
  <c r="O2933" i="5"/>
  <c r="O2956" i="5"/>
  <c r="O2976" i="5"/>
  <c r="O2998" i="5"/>
  <c r="O3021" i="5"/>
  <c r="O3040" i="5"/>
  <c r="O3062" i="5"/>
  <c r="O3084" i="5"/>
  <c r="O3105" i="5"/>
  <c r="O3125" i="5"/>
  <c r="O3147" i="5"/>
  <c r="O3162" i="5"/>
  <c r="O3178" i="5"/>
  <c r="O3195" i="5"/>
  <c r="O3210" i="5"/>
  <c r="O3226" i="5"/>
  <c r="O3243" i="5"/>
  <c r="O3258" i="5"/>
  <c r="O3274" i="5"/>
  <c r="O3289" i="5"/>
  <c r="O3304" i="5"/>
  <c r="O3318" i="5"/>
  <c r="O3333" i="5"/>
  <c r="O3347" i="5"/>
  <c r="O3361" i="5"/>
  <c r="O3376" i="5"/>
  <c r="O941" i="5"/>
  <c r="O1190" i="5"/>
  <c r="O1406" i="5"/>
  <c r="O1559" i="5"/>
  <c r="O1655" i="5"/>
  <c r="O1732" i="5"/>
  <c r="O1798" i="5"/>
  <c r="O1858" i="5"/>
  <c r="O1925" i="5"/>
  <c r="O1990" i="5"/>
  <c r="O2053" i="5"/>
  <c r="O2112" i="5"/>
  <c r="O2158" i="5"/>
  <c r="O2200" i="5"/>
  <c r="O2242" i="5"/>
  <c r="O2280" i="5"/>
  <c r="O2315" i="5"/>
  <c r="O2352" i="5"/>
  <c r="O2384" i="5"/>
  <c r="O2415" i="5"/>
  <c r="O2448" i="5"/>
  <c r="O2479" i="5"/>
  <c r="O2511" i="5"/>
  <c r="O2544" i="5"/>
  <c r="O2576" i="5"/>
  <c r="O2606" i="5"/>
  <c r="O2640" i="5"/>
  <c r="O2672" i="5"/>
  <c r="O2703" i="5"/>
  <c r="O2736" i="5"/>
  <c r="O2765" i="5"/>
  <c r="O2786" i="5"/>
  <c r="O2807" i="5"/>
  <c r="O2830" i="5"/>
  <c r="O2849" i="5"/>
  <c r="O2871" i="5"/>
  <c r="O2894" i="5"/>
  <c r="O2914" i="5"/>
  <c r="O2935" i="5"/>
  <c r="O2957" i="5"/>
  <c r="O2978" i="5"/>
  <c r="O2999" i="5"/>
  <c r="O3022" i="5"/>
  <c r="O3041" i="5"/>
  <c r="O3063" i="5"/>
  <c r="O942" i="5"/>
  <c r="O1226" i="5"/>
  <c r="O1417" i="5"/>
  <c r="O1568" i="5"/>
  <c r="O1660" i="5"/>
  <c r="O1733" i="5"/>
  <c r="O1805" i="5"/>
  <c r="O1866" i="5"/>
  <c r="O1926" i="5"/>
  <c r="O1997" i="5"/>
  <c r="O2057" i="5"/>
  <c r="O2114" i="5"/>
  <c r="O2164" i="5"/>
  <c r="O2204" i="5"/>
  <c r="O2243" i="5"/>
  <c r="O2285" i="5"/>
  <c r="O2321" i="5"/>
  <c r="O2353" i="5"/>
  <c r="O2388" i="5"/>
  <c r="O2418" i="5"/>
  <c r="O2450" i="5"/>
  <c r="O2484" i="5"/>
  <c r="O2514" i="5"/>
  <c r="O2545" i="5"/>
  <c r="O2580" i="5"/>
  <c r="O2611" i="5"/>
  <c r="O2641" i="5"/>
  <c r="O2676" i="5"/>
  <c r="O2706" i="5"/>
  <c r="O2738" i="5"/>
  <c r="O2767" i="5"/>
  <c r="O2788" i="5"/>
  <c r="O2808" i="5"/>
  <c r="O2831" i="5"/>
  <c r="O2853" i="5"/>
  <c r="O2872" i="5"/>
  <c r="O2895" i="5"/>
  <c r="O2916" i="5"/>
  <c r="O2937" i="5"/>
  <c r="O2959" i="5"/>
  <c r="O2980" i="5"/>
  <c r="O3000" i="5"/>
  <c r="O3023" i="5"/>
  <c r="O3045" i="5"/>
  <c r="O3064" i="5"/>
  <c r="O3087" i="5"/>
  <c r="O3108" i="5"/>
  <c r="O3129" i="5"/>
  <c r="O3149" i="5"/>
  <c r="O3165" i="5"/>
  <c r="O3180" i="5"/>
  <c r="O3197" i="5"/>
  <c r="O3213" i="5"/>
  <c r="O3228" i="5"/>
  <c r="O3245" i="5"/>
  <c r="O3261" i="5"/>
  <c r="O3276" i="5"/>
  <c r="O3292" i="5"/>
  <c r="O3306" i="5"/>
  <c r="O3321" i="5"/>
  <c r="O3335" i="5"/>
  <c r="O3349" i="5"/>
  <c r="O3364" i="5"/>
  <c r="O3378" i="5"/>
  <c r="O3393" i="5"/>
  <c r="O3406" i="5"/>
  <c r="O3418" i="5"/>
  <c r="O3430" i="5"/>
  <c r="O3442" i="5"/>
  <c r="O3454" i="5"/>
  <c r="O3466" i="5"/>
  <c r="O959" i="5"/>
  <c r="O1249" i="5"/>
  <c r="O1446" i="5"/>
  <c r="O1574" i="5"/>
  <c r="O1661" i="5"/>
  <c r="O1745" i="5"/>
  <c r="O1806" i="5"/>
  <c r="O1870" i="5"/>
  <c r="O1938" i="5"/>
  <c r="O1998" i="5"/>
  <c r="O2062" i="5"/>
  <c r="O2122" i="5"/>
  <c r="O2166" i="5"/>
  <c r="O2206" i="5"/>
  <c r="O2249" i="5"/>
  <c r="O2286" i="5"/>
  <c r="O2322" i="5"/>
  <c r="O2359" i="5"/>
  <c r="O2389" i="5"/>
  <c r="O2420" i="5"/>
  <c r="O2454" i="5"/>
  <c r="O2486" i="5"/>
  <c r="O2515" i="5"/>
  <c r="O2550" i="5"/>
  <c r="O2581" i="5"/>
  <c r="O989" i="5"/>
  <c r="O1250" i="5"/>
  <c r="O1462" i="5"/>
  <c r="O1579" i="5"/>
  <c r="O1674" i="5"/>
  <c r="O1746" i="5"/>
  <c r="O1813" i="5"/>
  <c r="O1877" i="5"/>
  <c r="O1942" i="5"/>
  <c r="O2002" i="5"/>
  <c r="O2069" i="5"/>
  <c r="O2124" i="5"/>
  <c r="O2168" i="5"/>
  <c r="O2212" i="5"/>
  <c r="O2250" i="5"/>
  <c r="O2288" i="5"/>
  <c r="O2326" i="5"/>
  <c r="O2360" i="5"/>
  <c r="O2390" i="5"/>
  <c r="O2424" i="5"/>
  <c r="O1034" i="5"/>
  <c r="O1262" i="5"/>
  <c r="O1465" i="5"/>
  <c r="O1594" i="5"/>
  <c r="O1680" i="5"/>
  <c r="O1757" i="5"/>
  <c r="O1817" i="5"/>
  <c r="O1878" i="5"/>
  <c r="O1949" i="5"/>
  <c r="O2010" i="5"/>
  <c r="O2070" i="5"/>
  <c r="O2129" i="5"/>
  <c r="O2172" i="5"/>
  <c r="O2214" i="5"/>
  <c r="O2256" i="5"/>
  <c r="O2292" i="5"/>
  <c r="O2327" i="5"/>
  <c r="O2364" i="5"/>
  <c r="O2395" i="5"/>
  <c r="O2425" i="5"/>
  <c r="O2460" i="5"/>
  <c r="O2490" i="5"/>
  <c r="O2522" i="5"/>
  <c r="O2556" i="5"/>
  <c r="O2586" i="5"/>
  <c r="O2617" i="5"/>
  <c r="O2652" i="5"/>
  <c r="O2683" i="5"/>
  <c r="O2713" i="5"/>
  <c r="O2748" i="5"/>
  <c r="O2772" i="5"/>
  <c r="O2793" i="5"/>
  <c r="O2815" i="5"/>
  <c r="O2836" i="5"/>
  <c r="O2856" i="5"/>
  <c r="O2879" i="5"/>
  <c r="O2901" i="5"/>
  <c r="O2920" i="5"/>
  <c r="O2943" i="5"/>
  <c r="O2964" i="5"/>
  <c r="O2985" i="5"/>
  <c r="O3007" i="5"/>
  <c r="O3028" i="5"/>
  <c r="O3048" i="5"/>
  <c r="O1046" i="5"/>
  <c r="O1321" i="5"/>
  <c r="O1470" i="5"/>
  <c r="O1602" i="5"/>
  <c r="O1688" i="5"/>
  <c r="O1762" i="5"/>
  <c r="O1818" i="5"/>
  <c r="O1889" i="5"/>
  <c r="O1950" i="5"/>
  <c r="O2014" i="5"/>
  <c r="O2082" i="5"/>
  <c r="O2130" i="5"/>
  <c r="O2174" i="5"/>
  <c r="O2220" i="5"/>
  <c r="O2258" i="5"/>
  <c r="O2293" i="5"/>
  <c r="O2333" i="5"/>
  <c r="O2365" i="5"/>
  <c r="O2396" i="5"/>
  <c r="O2431" i="5"/>
  <c r="O2461" i="5"/>
  <c r="O2492" i="5"/>
  <c r="O2526" i="5"/>
  <c r="O2558" i="5"/>
  <c r="O2587" i="5"/>
  <c r="O2622" i="5"/>
  <c r="O2653" i="5"/>
  <c r="O2684" i="5"/>
  <c r="O2719" i="5"/>
  <c r="O2749" i="5"/>
  <c r="O2774" i="5"/>
  <c r="O2796" i="5"/>
  <c r="O2817" i="5"/>
  <c r="O2837" i="5"/>
  <c r="O2860" i="5"/>
  <c r="O2880" i="5"/>
  <c r="O2902" i="5"/>
  <c r="O2925" i="5"/>
  <c r="O2944" i="5"/>
  <c r="O2966" i="5"/>
  <c r="O2988" i="5"/>
  <c r="O3009" i="5"/>
  <c r="O3029" i="5"/>
  <c r="O3052" i="5"/>
  <c r="O3072" i="5"/>
  <c r="O1069" i="5"/>
  <c r="O2180" i="5"/>
  <c r="O2487" i="5"/>
  <c r="O2612" i="5"/>
  <c r="O2688" i="5"/>
  <c r="O2757" i="5"/>
  <c r="O2813" i="5"/>
  <c r="O2865" i="5"/>
  <c r="O2918" i="5"/>
  <c r="O2967" i="5"/>
  <c r="O3015" i="5"/>
  <c r="O3070" i="5"/>
  <c r="O3101" i="5"/>
  <c r="O3135" i="5"/>
  <c r="O3160" i="5"/>
  <c r="O3185" i="5"/>
  <c r="O3208" i="5"/>
  <c r="O3233" i="5"/>
  <c r="O3256" i="5"/>
  <c r="O3281" i="5"/>
  <c r="O3301" i="5"/>
  <c r="O3324" i="5"/>
  <c r="O3345" i="5"/>
  <c r="O3367" i="5"/>
  <c r="O3388" i="5"/>
  <c r="O3407" i="5"/>
  <c r="O3422" i="5"/>
  <c r="O3438" i="5"/>
  <c r="O3455" i="5"/>
  <c r="O3470" i="5"/>
  <c r="O3485" i="5"/>
  <c r="O3500" i="5"/>
  <c r="O3514" i="5"/>
  <c r="O3528" i="5"/>
  <c r="O3542" i="5"/>
  <c r="O3557" i="5"/>
  <c r="O3572" i="5"/>
  <c r="O3586" i="5"/>
  <c r="O3600" i="5"/>
  <c r="O3614" i="5"/>
  <c r="O3629" i="5"/>
  <c r="O3642" i="5"/>
  <c r="O3654" i="5"/>
  <c r="O3666" i="5"/>
  <c r="O3678" i="5"/>
  <c r="O3690" i="5"/>
  <c r="O3702" i="5"/>
  <c r="O3714" i="5"/>
  <c r="O3726" i="5"/>
  <c r="O3738" i="5"/>
  <c r="O3750" i="5"/>
  <c r="O3762" i="5"/>
  <c r="O3774" i="5"/>
  <c r="O3786" i="5"/>
  <c r="O3798" i="5"/>
  <c r="O3810" i="5"/>
  <c r="O3822" i="5"/>
  <c r="O3834" i="5"/>
  <c r="O3846" i="5"/>
  <c r="O3858" i="5"/>
  <c r="O3870" i="5"/>
  <c r="O3882" i="5"/>
  <c r="O3894" i="5"/>
  <c r="O3906" i="5"/>
  <c r="O3918" i="5"/>
  <c r="O3930" i="5"/>
  <c r="O3942" i="5"/>
  <c r="O3954" i="5"/>
  <c r="O3966" i="5"/>
  <c r="O3978" i="5"/>
  <c r="O3990" i="5"/>
  <c r="O4002" i="5"/>
  <c r="O4014" i="5"/>
  <c r="O4026" i="5"/>
  <c r="O4038" i="5"/>
  <c r="O4050" i="5"/>
  <c r="O4062" i="5"/>
  <c r="O4074" i="5"/>
  <c r="O4086" i="5"/>
  <c r="O4098" i="5"/>
  <c r="O4110" i="5"/>
  <c r="O4122" i="5"/>
  <c r="O4134" i="5"/>
  <c r="O4146" i="5"/>
  <c r="O4158" i="5"/>
  <c r="O4170" i="5"/>
  <c r="O4182" i="5"/>
  <c r="O4194" i="5"/>
  <c r="O4206" i="5"/>
  <c r="O4218" i="5"/>
  <c r="O4230" i="5"/>
  <c r="O4242" i="5"/>
  <c r="O4254" i="5"/>
  <c r="O4266" i="5"/>
  <c r="O4278" i="5"/>
  <c r="O4290" i="5"/>
  <c r="O4302" i="5"/>
  <c r="O4314" i="5"/>
  <c r="O4326" i="5"/>
  <c r="O4338" i="5"/>
  <c r="O4350" i="5"/>
  <c r="O4362" i="5"/>
  <c r="O4374" i="5"/>
  <c r="O4386" i="5"/>
  <c r="O4398" i="5"/>
  <c r="O4410" i="5"/>
  <c r="O4422" i="5"/>
  <c r="O4434" i="5"/>
  <c r="O4446" i="5"/>
  <c r="O4458" i="5"/>
  <c r="O4470" i="5"/>
  <c r="O4482" i="5"/>
  <c r="O4494" i="5"/>
  <c r="O1326" i="5"/>
  <c r="O2222" i="5"/>
  <c r="O2496" i="5"/>
  <c r="O2616" i="5"/>
  <c r="O2694" i="5"/>
  <c r="O2769" i="5"/>
  <c r="O2818" i="5"/>
  <c r="O2866" i="5"/>
  <c r="O2919" i="5"/>
  <c r="O2973" i="5"/>
  <c r="O3024" i="5"/>
  <c r="O3071" i="5"/>
  <c r="O3106" i="5"/>
  <c r="O3136" i="5"/>
  <c r="O3163" i="5"/>
  <c r="O3186" i="5"/>
  <c r="O3211" i="5"/>
  <c r="O3234" i="5"/>
  <c r="O3259" i="5"/>
  <c r="O3282" i="5"/>
  <c r="O3305" i="5"/>
  <c r="O3325" i="5"/>
  <c r="O3348" i="5"/>
  <c r="O3369" i="5"/>
  <c r="O3390" i="5"/>
  <c r="O3408" i="5"/>
  <c r="O3423" i="5"/>
  <c r="O3440" i="5"/>
  <c r="O3456" i="5"/>
  <c r="O3471" i="5"/>
  <c r="O3486" i="5"/>
  <c r="O3501" i="5"/>
  <c r="O3515" i="5"/>
  <c r="O3529" i="5"/>
  <c r="O3543" i="5"/>
  <c r="O3558" i="5"/>
  <c r="O3573" i="5"/>
  <c r="O3587" i="5"/>
  <c r="O3601" i="5"/>
  <c r="O3615" i="5"/>
  <c r="O3630" i="5"/>
  <c r="O3643" i="5"/>
  <c r="O3655" i="5"/>
  <c r="O3667" i="5"/>
  <c r="O3679" i="5"/>
  <c r="O3691" i="5"/>
  <c r="O3703" i="5"/>
  <c r="O3715" i="5"/>
  <c r="O3727" i="5"/>
  <c r="O3739" i="5"/>
  <c r="O3751" i="5"/>
  <c r="O3763" i="5"/>
  <c r="O3775" i="5"/>
  <c r="O3787" i="5"/>
  <c r="O3799" i="5"/>
  <c r="O3811" i="5"/>
  <c r="O3823" i="5"/>
  <c r="O3835" i="5"/>
  <c r="O3847" i="5"/>
  <c r="O3859" i="5"/>
  <c r="O3871" i="5"/>
  <c r="O3883" i="5"/>
  <c r="O3895" i="5"/>
  <c r="O3907" i="5"/>
  <c r="O3919" i="5"/>
  <c r="O3931" i="5"/>
  <c r="O3943" i="5"/>
  <c r="O3955" i="5"/>
  <c r="O3967" i="5"/>
  <c r="O3979" i="5"/>
  <c r="O3991" i="5"/>
  <c r="O1486" i="5"/>
  <c r="O2260" i="5"/>
  <c r="O2504" i="5"/>
  <c r="O2623" i="5"/>
  <c r="O2695" i="5"/>
  <c r="O2770" i="5"/>
  <c r="O2822" i="5"/>
  <c r="O2877" i="5"/>
  <c r="O2926" i="5"/>
  <c r="O2974" i="5"/>
  <c r="O3026" i="5"/>
  <c r="O3074" i="5"/>
  <c r="O3110" i="5"/>
  <c r="O3137" i="5"/>
  <c r="O3166" i="5"/>
  <c r="O3187" i="5"/>
  <c r="O3214" i="5"/>
  <c r="O3235" i="5"/>
  <c r="O3262" i="5"/>
  <c r="O3283" i="5"/>
  <c r="O3307" i="5"/>
  <c r="O3327" i="5"/>
  <c r="O3351" i="5"/>
  <c r="O3370" i="5"/>
  <c r="O3391" i="5"/>
  <c r="O3409" i="5"/>
  <c r="O3425" i="5"/>
  <c r="O3441" i="5"/>
  <c r="O3457" i="5"/>
  <c r="O3473" i="5"/>
  <c r="O3488" i="5"/>
  <c r="O3502" i="5"/>
  <c r="O3516" i="5"/>
  <c r="O1603" i="5"/>
  <c r="O2299" i="5"/>
  <c r="O2520" i="5"/>
  <c r="O2630" i="5"/>
  <c r="O2708" i="5"/>
  <c r="O2775" i="5"/>
  <c r="O2823" i="5"/>
  <c r="O2878" i="5"/>
  <c r="O2928" i="5"/>
  <c r="O2981" i="5"/>
  <c r="O3031" i="5"/>
  <c r="O3077" i="5"/>
  <c r="O3111" i="5"/>
  <c r="O3141" i="5"/>
  <c r="O3167" i="5"/>
  <c r="O3190" i="5"/>
  <c r="O3215" i="5"/>
  <c r="O3238" i="5"/>
  <c r="O3263" i="5"/>
  <c r="O3286" i="5"/>
  <c r="O3309" i="5"/>
  <c r="O3329" i="5"/>
  <c r="O3352" i="5"/>
  <c r="O3372" i="5"/>
  <c r="O3394" i="5"/>
  <c r="O3410" i="5"/>
  <c r="O3426" i="5"/>
  <c r="O3443" i="5"/>
  <c r="O3458" i="5"/>
  <c r="O3474" i="5"/>
  <c r="O3489" i="5"/>
  <c r="O3503" i="5"/>
  <c r="O3517" i="5"/>
  <c r="O1694" i="5"/>
  <c r="O2334" i="5"/>
  <c r="O2528" i="5"/>
  <c r="O2631" i="5"/>
  <c r="O2712" i="5"/>
  <c r="O2781" i="5"/>
  <c r="O2832" i="5"/>
  <c r="O2882" i="5"/>
  <c r="O2930" i="5"/>
  <c r="O2983" i="5"/>
  <c r="O3036" i="5"/>
  <c r="O3079" i="5"/>
  <c r="O3112" i="5"/>
  <c r="O3142" i="5"/>
  <c r="O3168" i="5"/>
  <c r="O3191" i="5"/>
  <c r="O3216" i="5"/>
  <c r="O3239" i="5"/>
  <c r="O3264" i="5"/>
  <c r="O3287" i="5"/>
  <c r="O3310" i="5"/>
  <c r="O3330" i="5"/>
  <c r="O3353" i="5"/>
  <c r="O3373" i="5"/>
  <c r="O3395" i="5"/>
  <c r="O3411" i="5"/>
  <c r="O3428" i="5"/>
  <c r="O3444" i="5"/>
  <c r="O3459" i="5"/>
  <c r="O3476" i="5"/>
  <c r="O3490" i="5"/>
  <c r="O3504" i="5"/>
  <c r="O3518" i="5"/>
  <c r="O3533" i="5"/>
  <c r="O3548" i="5"/>
  <c r="O3562" i="5"/>
  <c r="O3576" i="5"/>
  <c r="O3590" i="5"/>
  <c r="O3605" i="5"/>
  <c r="O3620" i="5"/>
  <c r="O3634" i="5"/>
  <c r="O3646" i="5"/>
  <c r="O3658" i="5"/>
  <c r="O3670" i="5"/>
  <c r="O3682" i="5"/>
  <c r="O3694" i="5"/>
  <c r="O3706" i="5"/>
  <c r="O3718" i="5"/>
  <c r="O3730" i="5"/>
  <c r="O3742" i="5"/>
  <c r="O3754" i="5"/>
  <c r="O3766" i="5"/>
  <c r="O3778" i="5"/>
  <c r="O3790" i="5"/>
  <c r="O3802" i="5"/>
  <c r="O3814" i="5"/>
  <c r="O3826" i="5"/>
  <c r="O3838" i="5"/>
  <c r="O3850" i="5"/>
  <c r="O3862" i="5"/>
  <c r="O3874" i="5"/>
  <c r="O3886" i="5"/>
  <c r="O3898" i="5"/>
  <c r="O3910" i="5"/>
  <c r="O3922" i="5"/>
  <c r="O3934" i="5"/>
  <c r="O3946" i="5"/>
  <c r="O3958" i="5"/>
  <c r="O3970" i="5"/>
  <c r="O3982" i="5"/>
  <c r="O3994" i="5"/>
  <c r="O4006" i="5"/>
  <c r="O4018" i="5"/>
  <c r="O4030" i="5"/>
  <c r="O4042" i="5"/>
  <c r="O4054" i="5"/>
  <c r="O4066" i="5"/>
  <c r="O4078" i="5"/>
  <c r="O4090" i="5"/>
  <c r="O4102" i="5"/>
  <c r="O4114" i="5"/>
  <c r="O4126" i="5"/>
  <c r="O4138" i="5"/>
  <c r="O4150" i="5"/>
  <c r="O4162" i="5"/>
  <c r="O4174" i="5"/>
  <c r="O4186" i="5"/>
  <c r="O4198" i="5"/>
  <c r="O4210" i="5"/>
  <c r="O1765" i="5"/>
  <c r="O2367" i="5"/>
  <c r="O2534" i="5"/>
  <c r="O2647" i="5"/>
  <c r="O2720" i="5"/>
  <c r="O2782" i="5"/>
  <c r="O2834" i="5"/>
  <c r="O2885" i="5"/>
  <c r="O2940" i="5"/>
  <c r="O2990" i="5"/>
  <c r="O3038" i="5"/>
  <c r="O3086" i="5"/>
  <c r="O3117" i="5"/>
  <c r="O3148" i="5"/>
  <c r="O3171" i="5"/>
  <c r="O3196" i="5"/>
  <c r="O3219" i="5"/>
  <c r="O3244" i="5"/>
  <c r="O3267" i="5"/>
  <c r="O3291" i="5"/>
  <c r="O3311" i="5"/>
  <c r="O3334" i="5"/>
  <c r="O3354" i="5"/>
  <c r="O3377" i="5"/>
  <c r="O3396" i="5"/>
  <c r="O3413" i="5"/>
  <c r="O3429" i="5"/>
  <c r="O3445" i="5"/>
  <c r="O3461" i="5"/>
  <c r="O3477" i="5"/>
  <c r="O3491" i="5"/>
  <c r="O3505" i="5"/>
  <c r="O3519" i="5"/>
  <c r="O3534" i="5"/>
  <c r="O3549" i="5"/>
  <c r="O3563" i="5"/>
  <c r="O3577" i="5"/>
  <c r="O3591" i="5"/>
  <c r="O3606" i="5"/>
  <c r="O3621" i="5"/>
  <c r="O3635" i="5"/>
  <c r="O3647" i="5"/>
  <c r="O3659" i="5"/>
  <c r="O3671" i="5"/>
  <c r="O3683" i="5"/>
  <c r="O3695" i="5"/>
  <c r="O3707" i="5"/>
  <c r="O3719" i="5"/>
  <c r="O3731" i="5"/>
  <c r="O3743" i="5"/>
  <c r="O3755" i="5"/>
  <c r="O3767" i="5"/>
  <c r="O3779" i="5"/>
  <c r="O3791" i="5"/>
  <c r="O3803" i="5"/>
  <c r="O3815" i="5"/>
  <c r="O3827" i="5"/>
  <c r="O3839" i="5"/>
  <c r="O3851" i="5"/>
  <c r="O3863" i="5"/>
  <c r="O3875" i="5"/>
  <c r="O3887" i="5"/>
  <c r="O3899" i="5"/>
  <c r="O3911" i="5"/>
  <c r="O3923" i="5"/>
  <c r="O3935" i="5"/>
  <c r="O3947" i="5"/>
  <c r="O3959" i="5"/>
  <c r="O3971" i="5"/>
  <c r="O3983" i="5"/>
  <c r="O3995" i="5"/>
  <c r="O4007" i="5"/>
  <c r="O4019" i="5"/>
  <c r="O4031" i="5"/>
  <c r="O4043" i="5"/>
  <c r="O4055" i="5"/>
  <c r="O4067" i="5"/>
  <c r="O4079" i="5"/>
  <c r="O4091" i="5"/>
  <c r="O4103" i="5"/>
  <c r="O4115" i="5"/>
  <c r="O4127" i="5"/>
  <c r="O4139" i="5"/>
  <c r="O4151" i="5"/>
  <c r="O4163" i="5"/>
  <c r="O4175" i="5"/>
  <c r="O4187" i="5"/>
  <c r="O4199" i="5"/>
  <c r="O4211" i="5"/>
  <c r="O1829" i="5"/>
  <c r="O2400" i="5"/>
  <c r="O2551" i="5"/>
  <c r="O2648" i="5"/>
  <c r="O2725" i="5"/>
  <c r="O2789" i="5"/>
  <c r="O2839" i="5"/>
  <c r="O2887" i="5"/>
  <c r="O2942" i="5"/>
  <c r="O2992" i="5"/>
  <c r="O3046" i="5"/>
  <c r="O3088" i="5"/>
  <c r="O3118" i="5"/>
  <c r="O3150" i="5"/>
  <c r="O3172" i="5"/>
  <c r="O3198" i="5"/>
  <c r="O3220" i="5"/>
  <c r="O3246" i="5"/>
  <c r="O3268" i="5"/>
  <c r="O3293" i="5"/>
  <c r="O3312" i="5"/>
  <c r="O3336" i="5"/>
  <c r="O3355" i="5"/>
  <c r="O3379" i="5"/>
  <c r="O3397" i="5"/>
  <c r="O3414" i="5"/>
  <c r="O3431" i="5"/>
  <c r="O3446" i="5"/>
  <c r="O3462" i="5"/>
  <c r="O3478" i="5"/>
  <c r="O3492" i="5"/>
  <c r="O3506" i="5"/>
  <c r="O3521" i="5"/>
  <c r="O3536" i="5"/>
  <c r="O3550" i="5"/>
  <c r="O3564" i="5"/>
  <c r="O3578" i="5"/>
  <c r="O3593" i="5"/>
  <c r="O3608" i="5"/>
  <c r="O3622" i="5"/>
  <c r="O3636" i="5"/>
  <c r="O3648" i="5"/>
  <c r="O3660" i="5"/>
  <c r="O3672" i="5"/>
  <c r="O3684" i="5"/>
  <c r="O3696" i="5"/>
  <c r="O3708" i="5"/>
  <c r="O3720" i="5"/>
  <c r="O3732" i="5"/>
  <c r="O3744" i="5"/>
  <c r="O3756" i="5"/>
  <c r="O3768" i="5"/>
  <c r="O3780" i="5"/>
  <c r="O3792" i="5"/>
  <c r="O3804" i="5"/>
  <c r="O3816" i="5"/>
  <c r="O3828" i="5"/>
  <c r="O3840" i="5"/>
  <c r="O3852" i="5"/>
  <c r="O3864" i="5"/>
  <c r="O3876" i="5"/>
  <c r="O3888" i="5"/>
  <c r="O3900" i="5"/>
  <c r="O3912" i="5"/>
  <c r="O3924" i="5"/>
  <c r="O3936" i="5"/>
  <c r="O3948" i="5"/>
  <c r="O3960" i="5"/>
  <c r="O3972" i="5"/>
  <c r="O3984" i="5"/>
  <c r="O3996" i="5"/>
  <c r="O4008" i="5"/>
  <c r="O4020" i="5"/>
  <c r="O4032" i="5"/>
  <c r="O4044" i="5"/>
  <c r="O4056" i="5"/>
  <c r="O4068" i="5"/>
  <c r="O4080" i="5"/>
  <c r="O4092" i="5"/>
  <c r="O4104" i="5"/>
  <c r="O4116" i="5"/>
  <c r="O4128" i="5"/>
  <c r="O4140" i="5"/>
  <c r="O4152" i="5"/>
  <c r="O4164" i="5"/>
  <c r="O4176" i="5"/>
  <c r="O4188" i="5"/>
  <c r="O4200" i="5"/>
  <c r="O4212" i="5"/>
  <c r="O1890" i="5"/>
  <c r="O2432" i="5"/>
  <c r="O2559" i="5"/>
  <c r="O2655" i="5"/>
  <c r="O2727" i="5"/>
  <c r="O2791" i="5"/>
  <c r="O2844" i="5"/>
  <c r="O2896" i="5"/>
  <c r="O2945" i="5"/>
  <c r="O2993" i="5"/>
  <c r="O3047" i="5"/>
  <c r="O3089" i="5"/>
  <c r="O3120" i="5"/>
  <c r="O3151" i="5"/>
  <c r="O3174" i="5"/>
  <c r="O3199" i="5"/>
  <c r="O3222" i="5"/>
  <c r="O3247" i="5"/>
  <c r="O3270" i="5"/>
  <c r="O3294" i="5"/>
  <c r="O3315" i="5"/>
  <c r="O3337" i="5"/>
  <c r="O3358" i="5"/>
  <c r="O3381" i="5"/>
  <c r="O3398" i="5"/>
  <c r="O3416" i="5"/>
  <c r="O3432" i="5"/>
  <c r="O3447" i="5"/>
  <c r="O3464" i="5"/>
  <c r="O3479" i="5"/>
  <c r="O3493" i="5"/>
  <c r="O3507" i="5"/>
  <c r="O3522" i="5"/>
  <c r="O3537" i="5"/>
  <c r="O3551" i="5"/>
  <c r="O3565" i="5"/>
  <c r="O3579" i="5"/>
  <c r="O3594" i="5"/>
  <c r="O3609" i="5"/>
  <c r="O3623" i="5"/>
  <c r="O3637" i="5"/>
  <c r="O3649" i="5"/>
  <c r="O3661" i="5"/>
  <c r="O3673" i="5"/>
  <c r="O3685" i="5"/>
  <c r="O3697" i="5"/>
  <c r="O3709" i="5"/>
  <c r="O3721" i="5"/>
  <c r="O3733" i="5"/>
  <c r="O3745" i="5"/>
  <c r="O3757" i="5"/>
  <c r="O3769" i="5"/>
  <c r="O3781" i="5"/>
  <c r="O3793" i="5"/>
  <c r="O3805" i="5"/>
  <c r="O3817" i="5"/>
  <c r="O3829" i="5"/>
  <c r="O3841" i="5"/>
  <c r="O3853" i="5"/>
  <c r="O3865" i="5"/>
  <c r="O3877" i="5"/>
  <c r="O3889" i="5"/>
  <c r="O3901" i="5"/>
  <c r="O3913" i="5"/>
  <c r="O3925" i="5"/>
  <c r="O3937" i="5"/>
  <c r="O3949" i="5"/>
  <c r="O3961" i="5"/>
  <c r="O3973" i="5"/>
  <c r="O1957" i="5"/>
  <c r="O2439" i="5"/>
  <c r="O2568" i="5"/>
  <c r="O2659" i="5"/>
  <c r="O2742" i="5"/>
  <c r="O2798" i="5"/>
  <c r="O2846" i="5"/>
  <c r="O2897" i="5"/>
  <c r="O2950" i="5"/>
  <c r="O3004" i="5"/>
  <c r="O3053" i="5"/>
  <c r="O3093" i="5"/>
  <c r="O3122" i="5"/>
  <c r="O3153" i="5"/>
  <c r="O3175" i="5"/>
  <c r="O3201" i="5"/>
  <c r="O3223" i="5"/>
  <c r="O3249" i="5"/>
  <c r="O3271" i="5"/>
  <c r="O3295" i="5"/>
  <c r="O3316" i="5"/>
  <c r="O3339" i="5"/>
  <c r="O3359" i="5"/>
  <c r="O3382" i="5"/>
  <c r="O3400" i="5"/>
  <c r="O3417" i="5"/>
  <c r="O3433" i="5"/>
  <c r="O3449" i="5"/>
  <c r="O3465" i="5"/>
  <c r="O3480" i="5"/>
  <c r="O3494" i="5"/>
  <c r="O3509" i="5"/>
  <c r="O3524" i="5"/>
  <c r="O3538" i="5"/>
  <c r="O3552" i="5"/>
  <c r="O2021" i="5"/>
  <c r="O2456" i="5"/>
  <c r="O2583" i="5"/>
  <c r="O2664" i="5"/>
  <c r="O2744" i="5"/>
  <c r="O2800" i="5"/>
  <c r="O2854" i="5"/>
  <c r="O2903" i="5"/>
  <c r="O2951" i="5"/>
  <c r="O3005" i="5"/>
  <c r="O3057" i="5"/>
  <c r="O3094" i="5"/>
  <c r="O3127" i="5"/>
  <c r="O3154" i="5"/>
  <c r="O3179" i="5"/>
  <c r="O3202" i="5"/>
  <c r="O3227" i="5"/>
  <c r="O3250" i="5"/>
  <c r="O3275" i="5"/>
  <c r="O3297" i="5"/>
  <c r="O3319" i="5"/>
  <c r="O3340" i="5"/>
  <c r="O3363" i="5"/>
  <c r="O3383" i="5"/>
  <c r="O3401" i="5"/>
  <c r="O3419" i="5"/>
  <c r="O3434" i="5"/>
  <c r="O3450" i="5"/>
  <c r="O3467" i="5"/>
  <c r="O3481" i="5"/>
  <c r="O3495" i="5"/>
  <c r="O2086" i="5"/>
  <c r="O2462" i="5"/>
  <c r="O2592" i="5"/>
  <c r="O2677" i="5"/>
  <c r="O2750" i="5"/>
  <c r="O2801" i="5"/>
  <c r="O2855" i="5"/>
  <c r="O2908" i="5"/>
  <c r="O2961" i="5"/>
  <c r="O3010" i="5"/>
  <c r="O3058" i="5"/>
  <c r="O3095" i="5"/>
  <c r="O3132" i="5"/>
  <c r="O3155" i="5"/>
  <c r="O3183" i="5"/>
  <c r="O3203" i="5"/>
  <c r="O3231" i="5"/>
  <c r="O3251" i="5"/>
  <c r="O3279" i="5"/>
  <c r="O3298" i="5"/>
  <c r="O3322" i="5"/>
  <c r="O3341" i="5"/>
  <c r="O3365" i="5"/>
  <c r="O3384" i="5"/>
  <c r="O3403" i="5"/>
  <c r="O3420" i="5"/>
  <c r="O3435" i="5"/>
  <c r="O3452" i="5"/>
  <c r="O3468" i="5"/>
  <c r="O3482" i="5"/>
  <c r="O3497" i="5"/>
  <c r="O3512" i="5"/>
  <c r="O3526" i="5"/>
  <c r="O3540" i="5"/>
  <c r="O3554" i="5"/>
  <c r="O3569" i="5"/>
  <c r="O3584" i="5"/>
  <c r="O3598" i="5"/>
  <c r="O3612" i="5"/>
  <c r="O3626" i="5"/>
  <c r="O3640" i="5"/>
  <c r="O3652" i="5"/>
  <c r="O3664" i="5"/>
  <c r="O3676" i="5"/>
  <c r="O3688" i="5"/>
  <c r="O3700" i="5"/>
  <c r="O3712" i="5"/>
  <c r="O3724" i="5"/>
  <c r="O3736" i="5"/>
  <c r="O3748" i="5"/>
  <c r="O3760" i="5"/>
  <c r="O3772" i="5"/>
  <c r="O3784" i="5"/>
  <c r="O3796" i="5"/>
  <c r="O3808" i="5"/>
  <c r="O3820" i="5"/>
  <c r="O3832" i="5"/>
  <c r="O3844" i="5"/>
  <c r="O3856" i="5"/>
  <c r="O3868" i="5"/>
  <c r="O3880" i="5"/>
  <c r="O3892" i="5"/>
  <c r="O3904" i="5"/>
  <c r="O3916" i="5"/>
  <c r="O3928" i="5"/>
  <c r="O3940" i="5"/>
  <c r="O3952" i="5"/>
  <c r="O3964" i="5"/>
  <c r="O3976" i="5"/>
  <c r="O3988" i="5"/>
  <c r="O4000" i="5"/>
  <c r="O4012" i="5"/>
  <c r="O4024" i="5"/>
  <c r="O4036" i="5"/>
  <c r="O4048" i="5"/>
  <c r="O4060" i="5"/>
  <c r="O4072" i="5"/>
  <c r="O4084" i="5"/>
  <c r="O4096" i="5"/>
  <c r="O4108" i="5"/>
  <c r="O4120" i="5"/>
  <c r="O4132" i="5"/>
  <c r="O4144" i="5"/>
  <c r="O4156" i="5"/>
  <c r="O4168" i="5"/>
  <c r="O4774" i="5"/>
  <c r="O4762" i="5"/>
  <c r="O4750" i="5"/>
  <c r="O4738" i="5"/>
  <c r="O4726" i="5"/>
  <c r="O4714" i="5"/>
  <c r="O4702" i="5"/>
  <c r="O4690" i="5"/>
  <c r="O4678" i="5"/>
  <c r="O4666" i="5"/>
  <c r="O4654" i="5"/>
  <c r="O4642" i="5"/>
  <c r="O4630" i="5"/>
  <c r="O4618" i="5"/>
  <c r="O4606" i="5"/>
  <c r="O4594" i="5"/>
  <c r="O4582" i="5"/>
  <c r="O4570" i="5"/>
  <c r="O4558" i="5"/>
  <c r="O4546" i="5"/>
  <c r="O4534" i="5"/>
  <c r="O4522" i="5"/>
  <c r="O4510" i="5"/>
  <c r="O4498" i="5"/>
  <c r="O4485" i="5"/>
  <c r="O4472" i="5"/>
  <c r="O4459" i="5"/>
  <c r="O4445" i="5"/>
  <c r="O4432" i="5"/>
  <c r="O4419" i="5"/>
  <c r="O4406" i="5"/>
  <c r="O4393" i="5"/>
  <c r="O4380" i="5"/>
  <c r="O4367" i="5"/>
  <c r="O4354" i="5"/>
  <c r="O4341" i="5"/>
  <c r="O4328" i="5"/>
  <c r="O4315" i="5"/>
  <c r="O4301" i="5"/>
  <c r="O4288" i="5"/>
  <c r="O4275" i="5"/>
  <c r="O4262" i="5"/>
  <c r="O4249" i="5"/>
  <c r="O4236" i="5"/>
  <c r="O4223" i="5"/>
  <c r="O4207" i="5"/>
  <c r="O4190" i="5"/>
  <c r="O4171" i="5"/>
  <c r="O4149" i="5"/>
  <c r="O4130" i="5"/>
  <c r="O4109" i="5"/>
  <c r="O4088" i="5"/>
  <c r="O4069" i="5"/>
  <c r="O4047" i="5"/>
  <c r="O4027" i="5"/>
  <c r="O4005" i="5"/>
  <c r="O3985" i="5"/>
  <c r="O3956" i="5"/>
  <c r="O3927" i="5"/>
  <c r="O3897" i="5"/>
  <c r="O3869" i="5"/>
  <c r="O3842" i="5"/>
  <c r="O3812" i="5"/>
  <c r="O3783" i="5"/>
  <c r="O3753" i="5"/>
  <c r="O3725" i="5"/>
  <c r="O3698" i="5"/>
  <c r="O3668" i="5"/>
  <c r="O3639" i="5"/>
  <c r="O3603" i="5"/>
  <c r="O3570" i="5"/>
  <c r="O3530" i="5"/>
  <c r="O3387" i="5"/>
  <c r="O3100" i="5"/>
  <c r="O4713" i="5"/>
  <c r="O4653" i="5"/>
  <c r="O4569" i="5"/>
  <c r="O4471" i="5"/>
  <c r="O4353" i="5"/>
  <c r="O4248" i="5"/>
  <c r="O4129" i="5"/>
  <c r="O3953" i="5"/>
  <c r="O3567" i="5"/>
  <c r="O4760" i="5"/>
  <c r="O4724" i="5"/>
  <c r="O4700" i="5"/>
  <c r="O4676" i="5"/>
  <c r="O4664" i="5"/>
  <c r="O4628" i="5"/>
  <c r="O4616" i="5"/>
  <c r="O4604" i="5"/>
  <c r="O4592" i="5"/>
  <c r="O4580" i="5"/>
  <c r="O4568" i="5"/>
  <c r="O4556" i="5"/>
  <c r="O4544" i="5"/>
  <c r="O4532" i="5"/>
  <c r="O4520" i="5"/>
  <c r="O4508" i="5"/>
  <c r="O4496" i="5"/>
  <c r="O4483" i="5"/>
  <c r="O4469" i="5"/>
  <c r="O4456" i="5"/>
  <c r="O4443" i="5"/>
  <c r="O4430" i="5"/>
  <c r="O4417" i="5"/>
  <c r="O4404" i="5"/>
  <c r="O4391" i="5"/>
  <c r="O4378" i="5"/>
  <c r="O4365" i="5"/>
  <c r="O4352" i="5"/>
  <c r="O4339" i="5"/>
  <c r="O4325" i="5"/>
  <c r="O4312" i="5"/>
  <c r="O4299" i="5"/>
  <c r="O4286" i="5"/>
  <c r="O4273" i="5"/>
  <c r="O4260" i="5"/>
  <c r="O4247" i="5"/>
  <c r="O4234" i="5"/>
  <c r="O4221" i="5"/>
  <c r="O4204" i="5"/>
  <c r="O4185" i="5"/>
  <c r="O4167" i="5"/>
  <c r="O4147" i="5"/>
  <c r="O4125" i="5"/>
  <c r="O4106" i="5"/>
  <c r="O4085" i="5"/>
  <c r="O4064" i="5"/>
  <c r="O4045" i="5"/>
  <c r="O4023" i="5"/>
  <c r="O4003" i="5"/>
  <c r="O3980" i="5"/>
  <c r="O3951" i="5"/>
  <c r="O3921" i="5"/>
  <c r="O3893" i="5"/>
  <c r="O3866" i="5"/>
  <c r="O3836" i="5"/>
  <c r="O3807" i="5"/>
  <c r="O3777" i="5"/>
  <c r="O3749" i="5"/>
  <c r="O3722" i="5"/>
  <c r="O3692" i="5"/>
  <c r="O3663" i="5"/>
  <c r="O3633" i="5"/>
  <c r="O3599" i="5"/>
  <c r="O3566" i="5"/>
  <c r="O3525" i="5"/>
  <c r="O3343" i="5"/>
  <c r="O3014" i="5"/>
  <c r="O4761" i="5"/>
  <c r="O4677" i="5"/>
  <c r="O4605" i="5"/>
  <c r="O4557" i="5"/>
  <c r="O4484" i="5"/>
  <c r="O4444" i="5"/>
  <c r="O4392" i="5"/>
  <c r="O4340" i="5"/>
  <c r="O4287" i="5"/>
  <c r="O4235" i="5"/>
  <c r="O4169" i="5"/>
  <c r="O4087" i="5"/>
  <c r="O3981" i="5"/>
  <c r="O3896" i="5"/>
  <c r="O3837" i="5"/>
  <c r="O3782" i="5"/>
  <c r="O3723" i="5"/>
  <c r="O3366" i="5"/>
  <c r="O4772" i="5"/>
  <c r="O4688" i="5"/>
  <c r="O4759" i="5"/>
  <c r="O4699" i="5"/>
  <c r="O4663" i="5"/>
  <c r="O4615" i="5"/>
  <c r="O4567" i="5"/>
  <c r="O4531" i="5"/>
  <c r="O4495" i="5"/>
  <c r="O4468" i="5"/>
  <c r="O4429" i="5"/>
  <c r="O4377" i="5"/>
  <c r="O4351" i="5"/>
  <c r="O4337" i="5"/>
  <c r="O4324" i="5"/>
  <c r="O4311" i="5"/>
  <c r="O4298" i="5"/>
  <c r="O4285" i="5"/>
  <c r="O4272" i="5"/>
  <c r="O4259" i="5"/>
  <c r="O4246" i="5"/>
  <c r="O4203" i="5"/>
  <c r="O4166" i="5"/>
  <c r="O4145" i="5"/>
  <c r="O4124" i="5"/>
  <c r="O4105" i="5"/>
  <c r="O4083" i="5"/>
  <c r="O4063" i="5"/>
  <c r="O4041" i="5"/>
  <c r="O4022" i="5"/>
  <c r="O4001" i="5"/>
  <c r="O3977" i="5"/>
  <c r="O3950" i="5"/>
  <c r="O3920" i="5"/>
  <c r="O3891" i="5"/>
  <c r="O3861" i="5"/>
  <c r="O3833" i="5"/>
  <c r="O3806" i="5"/>
  <c r="O3776" i="5"/>
  <c r="O3747" i="5"/>
  <c r="O3717" i="5"/>
  <c r="O3689" i="5"/>
  <c r="O3662" i="5"/>
  <c r="O3632" i="5"/>
  <c r="O3597" i="5"/>
  <c r="O3561" i="5"/>
  <c r="O3513" i="5"/>
  <c r="O3323" i="5"/>
  <c r="O2962" i="5"/>
  <c r="O4748" i="5"/>
  <c r="O4712" i="5"/>
  <c r="O4640" i="5"/>
  <c r="O4747" i="5"/>
  <c r="O4711" i="5"/>
  <c r="O4675" i="5"/>
  <c r="O4627" i="5"/>
  <c r="O4591" i="5"/>
  <c r="O4519" i="5"/>
  <c r="O4455" i="5"/>
  <c r="O4403" i="5"/>
  <c r="O4233" i="5"/>
  <c r="O4770" i="5"/>
  <c r="O4746" i="5"/>
  <c r="O4722" i="5"/>
  <c r="O4710" i="5"/>
  <c r="O4698" i="5"/>
  <c r="O4686" i="5"/>
  <c r="O4674" i="5"/>
  <c r="O4662" i="5"/>
  <c r="O4650" i="5"/>
  <c r="O4638" i="5"/>
  <c r="O4626" i="5"/>
  <c r="O4614" i="5"/>
  <c r="O4602" i="5"/>
  <c r="O4590" i="5"/>
  <c r="O4578" i="5"/>
  <c r="O4566" i="5"/>
  <c r="O4554" i="5"/>
  <c r="O4542" i="5"/>
  <c r="O4530" i="5"/>
  <c r="O4518" i="5"/>
  <c r="O4506" i="5"/>
  <c r="O4493" i="5"/>
  <c r="O4480" i="5"/>
  <c r="O4467" i="5"/>
  <c r="O4454" i="5"/>
  <c r="O4441" i="5"/>
  <c r="O4428" i="5"/>
  <c r="O4415" i="5"/>
  <c r="O4402" i="5"/>
  <c r="O4389" i="5"/>
  <c r="O4376" i="5"/>
  <c r="O4363" i="5"/>
  <c r="O4349" i="5"/>
  <c r="O4336" i="5"/>
  <c r="O4323" i="5"/>
  <c r="O4310" i="5"/>
  <c r="O4297" i="5"/>
  <c r="O4284" i="5"/>
  <c r="O4271" i="5"/>
  <c r="O4258" i="5"/>
  <c r="O4245" i="5"/>
  <c r="O4232" i="5"/>
  <c r="O4219" i="5"/>
  <c r="O4202" i="5"/>
  <c r="O4183" i="5"/>
  <c r="O4165" i="5"/>
  <c r="O4143" i="5"/>
  <c r="O4123" i="5"/>
  <c r="O4101" i="5"/>
  <c r="O4082" i="5"/>
  <c r="O4061" i="5"/>
  <c r="O4040" i="5"/>
  <c r="O4021" i="5"/>
  <c r="O3999" i="5"/>
  <c r="O3975" i="5"/>
  <c r="O3945" i="5"/>
  <c r="O3917" i="5"/>
  <c r="O3890" i="5"/>
  <c r="O3860" i="5"/>
  <c r="O3831" i="5"/>
  <c r="O3801" i="5"/>
  <c r="O3773" i="5"/>
  <c r="O3746" i="5"/>
  <c r="O3716" i="5"/>
  <c r="O3687" i="5"/>
  <c r="O3657" i="5"/>
  <c r="O3627" i="5"/>
  <c r="O3596" i="5"/>
  <c r="O3560" i="5"/>
  <c r="O3510" i="5"/>
  <c r="O3300" i="5"/>
  <c r="O2909" i="5"/>
  <c r="O4757" i="5"/>
  <c r="O4709" i="5"/>
  <c r="O4661" i="5"/>
  <c r="O4625" i="5"/>
  <c r="O4577" i="5"/>
  <c r="O4541" i="5"/>
  <c r="O4479" i="5"/>
  <c r="O4388" i="5"/>
  <c r="O4121" i="5"/>
  <c r="O4735" i="5"/>
  <c r="O4687" i="5"/>
  <c r="O4639" i="5"/>
  <c r="O4603" i="5"/>
  <c r="O4579" i="5"/>
  <c r="O4543" i="5"/>
  <c r="O4507" i="5"/>
  <c r="O4442" i="5"/>
  <c r="O4390" i="5"/>
  <c r="O4184" i="5"/>
  <c r="O4758" i="5"/>
  <c r="O4769" i="5"/>
  <c r="O4721" i="5"/>
  <c r="O4673" i="5"/>
  <c r="O4637" i="5"/>
  <c r="O4601" i="5"/>
  <c r="O4565" i="5"/>
  <c r="O4529" i="5"/>
  <c r="O4505" i="5"/>
  <c r="O4453" i="5"/>
  <c r="O4427" i="5"/>
  <c r="O4401" i="5"/>
  <c r="O4361" i="5"/>
  <c r="O4322" i="5"/>
  <c r="O4283" i="5"/>
  <c r="O4217" i="5"/>
  <c r="O4059" i="5"/>
  <c r="O3280" i="5"/>
  <c r="O4780" i="5"/>
  <c r="O4768" i="5"/>
  <c r="O4756" i="5"/>
  <c r="O4744" i="5"/>
  <c r="O4732" i="5"/>
  <c r="O4720" i="5"/>
  <c r="O4708" i="5"/>
  <c r="O4696" i="5"/>
  <c r="O4684" i="5"/>
  <c r="O4672" i="5"/>
  <c r="O4660" i="5"/>
  <c r="O4648" i="5"/>
  <c r="O4636" i="5"/>
  <c r="O4624" i="5"/>
  <c r="O4612" i="5"/>
  <c r="O4600" i="5"/>
  <c r="O4588" i="5"/>
  <c r="O4576" i="5"/>
  <c r="O4564" i="5"/>
  <c r="O4552" i="5"/>
  <c r="O4540" i="5"/>
  <c r="O4528" i="5"/>
  <c r="O4516" i="5"/>
  <c r="O4504" i="5"/>
  <c r="O4491" i="5"/>
  <c r="O4478" i="5"/>
  <c r="O4465" i="5"/>
  <c r="O4452" i="5"/>
  <c r="O4439" i="5"/>
  <c r="O4426" i="5"/>
  <c r="O4413" i="5"/>
  <c r="O4400" i="5"/>
  <c r="O4387" i="5"/>
  <c r="O4373" i="5"/>
  <c r="O4360" i="5"/>
  <c r="O4347" i="5"/>
  <c r="O4334" i="5"/>
  <c r="O4321" i="5"/>
  <c r="O4308" i="5"/>
  <c r="O4295" i="5"/>
  <c r="O4282" i="5"/>
  <c r="O4269" i="5"/>
  <c r="O4256" i="5"/>
  <c r="O4243" i="5"/>
  <c r="O4229" i="5"/>
  <c r="O4216" i="5"/>
  <c r="O4197" i="5"/>
  <c r="O4180" i="5"/>
  <c r="O4160" i="5"/>
  <c r="O4141" i="5"/>
  <c r="O4119" i="5"/>
  <c r="O4099" i="5"/>
  <c r="O4077" i="5"/>
  <c r="O4058" i="5"/>
  <c r="O4037" i="5"/>
  <c r="O4016" i="5"/>
  <c r="O3997" i="5"/>
  <c r="O3969" i="5"/>
  <c r="O3941" i="5"/>
  <c r="O3914" i="5"/>
  <c r="O3884" i="5"/>
  <c r="O3855" i="5"/>
  <c r="O3825" i="5"/>
  <c r="O3797" i="5"/>
  <c r="O3770" i="5"/>
  <c r="O3740" i="5"/>
  <c r="O3711" i="5"/>
  <c r="O3681" i="5"/>
  <c r="O3653" i="5"/>
  <c r="O3624" i="5"/>
  <c r="O3588" i="5"/>
  <c r="O3553" i="5"/>
  <c r="O3483" i="5"/>
  <c r="O3255" i="5"/>
  <c r="O2812" i="5"/>
  <c r="O4701" i="5"/>
  <c r="O4581" i="5"/>
  <c r="O4457" i="5"/>
  <c r="O4313" i="5"/>
  <c r="O4107" i="5"/>
  <c r="O3069" i="5"/>
  <c r="O4736" i="5"/>
  <c r="O4652" i="5"/>
  <c r="O4771" i="5"/>
  <c r="O4723" i="5"/>
  <c r="O4651" i="5"/>
  <c r="O4555" i="5"/>
  <c r="O4481" i="5"/>
  <c r="O4416" i="5"/>
  <c r="O4364" i="5"/>
  <c r="O4220" i="5"/>
  <c r="O4734" i="5"/>
  <c r="O4781" i="5"/>
  <c r="O4745" i="5"/>
  <c r="O4733" i="5"/>
  <c r="O4697" i="5"/>
  <c r="O4685" i="5"/>
  <c r="O4649" i="5"/>
  <c r="O4613" i="5"/>
  <c r="O4589" i="5"/>
  <c r="O4553" i="5"/>
  <c r="O4517" i="5"/>
  <c r="O4492" i="5"/>
  <c r="O4466" i="5"/>
  <c r="O4440" i="5"/>
  <c r="O4414" i="5"/>
  <c r="O4375" i="5"/>
  <c r="O4348" i="5"/>
  <c r="O4335" i="5"/>
  <c r="O4309" i="5"/>
  <c r="O4296" i="5"/>
  <c r="O4270" i="5"/>
  <c r="O4257" i="5"/>
  <c r="O4244" i="5"/>
  <c r="O4231" i="5"/>
  <c r="O4201" i="5"/>
  <c r="O4181" i="5"/>
  <c r="O4161" i="5"/>
  <c r="O4142" i="5"/>
  <c r="O4100" i="5"/>
  <c r="O4081" i="5"/>
  <c r="O4039" i="5"/>
  <c r="O4017" i="5"/>
  <c r="O3998" i="5"/>
  <c r="O3974" i="5"/>
  <c r="O3944" i="5"/>
  <c r="O3915" i="5"/>
  <c r="O3885" i="5"/>
  <c r="O3857" i="5"/>
  <c r="O3830" i="5"/>
  <c r="O3800" i="5"/>
  <c r="O3771" i="5"/>
  <c r="O3741" i="5"/>
  <c r="O3713" i="5"/>
  <c r="O3686" i="5"/>
  <c r="O3656" i="5"/>
  <c r="O3625" i="5"/>
  <c r="O3589" i="5"/>
  <c r="O3555" i="5"/>
  <c r="O3498" i="5"/>
  <c r="O2861" i="5"/>
  <c r="O4779" i="5"/>
  <c r="O4767" i="5"/>
  <c r="O4755" i="5"/>
  <c r="O4743" i="5"/>
  <c r="O4731" i="5"/>
  <c r="O4719" i="5"/>
  <c r="O4707" i="5"/>
  <c r="O4695" i="5"/>
  <c r="O4683" i="5"/>
  <c r="O4671" i="5"/>
  <c r="O4659" i="5"/>
  <c r="O4647" i="5"/>
  <c r="O4635" i="5"/>
  <c r="O4623" i="5"/>
  <c r="O4611" i="5"/>
  <c r="O4599" i="5"/>
  <c r="O4587" i="5"/>
  <c r="O4575" i="5"/>
  <c r="O4563" i="5"/>
  <c r="O4551" i="5"/>
  <c r="O4539" i="5"/>
  <c r="O4527" i="5"/>
  <c r="O4515" i="5"/>
  <c r="O4503" i="5"/>
  <c r="O4490" i="5"/>
  <c r="O4477" i="5"/>
  <c r="O4464" i="5"/>
  <c r="O4451" i="5"/>
  <c r="O4438" i="5"/>
  <c r="O4425" i="5"/>
  <c r="O4412" i="5"/>
  <c r="O4399" i="5"/>
  <c r="O4385" i="5"/>
  <c r="O4372" i="5"/>
  <c r="O4359" i="5"/>
  <c r="O4346" i="5"/>
  <c r="O4333" i="5"/>
  <c r="O4320" i="5"/>
  <c r="O4307" i="5"/>
  <c r="O4294" i="5"/>
  <c r="O4281" i="5"/>
  <c r="O4268" i="5"/>
  <c r="O4255" i="5"/>
  <c r="O4241" i="5"/>
  <c r="O4228" i="5"/>
  <c r="O4215" i="5"/>
  <c r="O4196" i="5"/>
  <c r="O4179" i="5"/>
  <c r="O4159" i="5"/>
  <c r="O4137" i="5"/>
  <c r="O4118" i="5"/>
  <c r="O4097" i="5"/>
  <c r="O4076" i="5"/>
  <c r="O4057" i="5"/>
  <c r="O4035" i="5"/>
  <c r="O4015" i="5"/>
  <c r="O3993" i="5"/>
  <c r="O3968" i="5"/>
  <c r="O3939" i="5"/>
  <c r="O3909" i="5"/>
  <c r="O3881" i="5"/>
  <c r="O3854" i="5"/>
  <c r="O3824" i="5"/>
  <c r="O3795" i="5"/>
  <c r="O3765" i="5"/>
  <c r="O3737" i="5"/>
  <c r="O3710" i="5"/>
  <c r="O3680" i="5"/>
  <c r="O3651" i="5"/>
  <c r="O3618" i="5"/>
  <c r="O3585" i="5"/>
  <c r="O3546" i="5"/>
  <c r="O3469" i="5"/>
  <c r="O3232" i="5"/>
  <c r="O2756" i="5"/>
  <c r="O4773" i="5"/>
  <c r="O4689" i="5"/>
  <c r="O4617" i="5"/>
  <c r="O4533" i="5"/>
  <c r="O4418" i="5"/>
  <c r="O4300" i="5"/>
  <c r="O4189" i="5"/>
  <c r="O4025" i="5"/>
  <c r="O3867" i="5"/>
  <c r="O3638" i="5"/>
  <c r="O4778" i="5"/>
  <c r="O4742" i="5"/>
  <c r="O4718" i="5"/>
  <c r="O4694" i="5"/>
  <c r="O4682" i="5"/>
  <c r="O4670" i="5"/>
  <c r="O4658" i="5"/>
  <c r="O4646" i="5"/>
  <c r="O4634" i="5"/>
  <c r="O4622" i="5"/>
  <c r="O4610" i="5"/>
  <c r="O4598" i="5"/>
  <c r="O4586" i="5"/>
  <c r="O4574" i="5"/>
  <c r="O4562" i="5"/>
  <c r="O4550" i="5"/>
  <c r="O4538" i="5"/>
  <c r="O4526" i="5"/>
  <c r="O4514" i="5"/>
  <c r="O4502" i="5"/>
  <c r="O4489" i="5"/>
  <c r="O4476" i="5"/>
  <c r="O4463" i="5"/>
  <c r="O4450" i="5"/>
  <c r="O4437" i="5"/>
  <c r="O4424" i="5"/>
  <c r="O4411" i="5"/>
  <c r="O4397" i="5"/>
  <c r="O4384" i="5"/>
  <c r="O4371" i="5"/>
  <c r="O4358" i="5"/>
  <c r="O4345" i="5"/>
  <c r="O4332" i="5"/>
  <c r="O4319" i="5"/>
  <c r="O4306" i="5"/>
  <c r="O4293" i="5"/>
  <c r="O4280" i="5"/>
  <c r="O4267" i="5"/>
  <c r="O4253" i="5"/>
  <c r="O4240" i="5"/>
  <c r="O4227" i="5"/>
  <c r="O4214" i="5"/>
  <c r="O4195" i="5"/>
  <c r="O4178" i="5"/>
  <c r="O4157" i="5"/>
  <c r="O4136" i="5"/>
  <c r="O4117" i="5"/>
  <c r="O4095" i="5"/>
  <c r="O4075" i="5"/>
  <c r="O4053" i="5"/>
  <c r="O4034" i="5"/>
  <c r="O4013" i="5"/>
  <c r="O3992" i="5"/>
  <c r="O3965" i="5"/>
  <c r="O3938" i="5"/>
  <c r="O3908" i="5"/>
  <c r="O3879" i="5"/>
  <c r="O3849" i="5"/>
  <c r="O3821" i="5"/>
  <c r="O3794" i="5"/>
  <c r="O3764" i="5"/>
  <c r="O3735" i="5"/>
  <c r="O3705" i="5"/>
  <c r="O3677" i="5"/>
  <c r="O3650" i="5"/>
  <c r="O3617" i="5"/>
  <c r="O3582" i="5"/>
  <c r="O3545" i="5"/>
  <c r="O3453" i="5"/>
  <c r="O3207" i="5"/>
  <c r="O2678" i="5"/>
  <c r="O4749" i="5"/>
  <c r="O4665" i="5"/>
  <c r="O4593" i="5"/>
  <c r="O4545" i="5"/>
  <c r="O4497" i="5"/>
  <c r="O4431" i="5"/>
  <c r="O4379" i="5"/>
  <c r="O4327" i="5"/>
  <c r="O4274" i="5"/>
  <c r="O4222" i="5"/>
  <c r="O4148" i="5"/>
  <c r="O4065" i="5"/>
  <c r="O4004" i="5"/>
  <c r="O3926" i="5"/>
  <c r="O3809" i="5"/>
  <c r="O3752" i="5"/>
  <c r="O3693" i="5"/>
  <c r="O3602" i="5"/>
  <c r="O4766" i="5"/>
  <c r="O4706" i="5"/>
  <c r="O4765" i="5"/>
  <c r="O4741" i="5"/>
  <c r="O4717" i="5"/>
  <c r="O4693" i="5"/>
  <c r="O4669" i="5"/>
  <c r="O4645" i="5"/>
  <c r="O4621" i="5"/>
  <c r="O4597" i="5"/>
  <c r="O4573" i="5"/>
  <c r="O4549" i="5"/>
  <c r="O4525" i="5"/>
  <c r="O4501" i="5"/>
  <c r="O4475" i="5"/>
  <c r="O4449" i="5"/>
  <c r="O4423" i="5"/>
  <c r="O4396" i="5"/>
  <c r="O4370" i="5"/>
  <c r="O4357" i="5"/>
  <c r="O4344" i="5"/>
  <c r="O4331" i="5"/>
  <c r="O4318" i="5"/>
  <c r="O4305" i="5"/>
  <c r="O4292" i="5"/>
  <c r="O4279" i="5"/>
  <c r="O4265" i="5"/>
  <c r="O4252" i="5"/>
  <c r="O4239" i="5"/>
  <c r="O4213" i="5"/>
  <c r="O4193" i="5"/>
  <c r="O4177" i="5"/>
  <c r="O4155" i="5"/>
  <c r="O4135" i="5"/>
  <c r="O4113" i="5"/>
  <c r="O4094" i="5"/>
  <c r="O4073" i="5"/>
  <c r="O4052" i="5"/>
  <c r="O4033" i="5"/>
  <c r="O4011" i="5"/>
  <c r="O3989" i="5"/>
  <c r="O3963" i="5"/>
  <c r="O3933" i="5"/>
  <c r="O3905" i="5"/>
  <c r="O3878" i="5"/>
  <c r="O3848" i="5"/>
  <c r="O3819" i="5"/>
  <c r="O3789" i="5"/>
  <c r="O3761" i="5"/>
  <c r="O3734" i="5"/>
  <c r="O3704" i="5"/>
  <c r="O3675" i="5"/>
  <c r="O3645" i="5"/>
  <c r="O3613" i="5"/>
  <c r="O3581" i="5"/>
  <c r="O3541" i="5"/>
  <c r="O3437" i="5"/>
  <c r="O3184" i="5"/>
  <c r="O2600" i="5"/>
  <c r="O4737" i="5"/>
  <c r="O4641" i="5"/>
  <c r="O4521" i="5"/>
  <c r="O4405" i="5"/>
  <c r="O4261" i="5"/>
  <c r="O4046" i="5"/>
  <c r="O3527" i="5"/>
  <c r="O4754" i="5"/>
  <c r="O4730" i="5"/>
  <c r="O4777" i="5"/>
  <c r="O4753" i="5"/>
  <c r="O4729" i="5"/>
  <c r="O4705" i="5"/>
  <c r="O4681" i="5"/>
  <c r="O4657" i="5"/>
  <c r="O4633" i="5"/>
  <c r="O4609" i="5"/>
  <c r="O4585" i="5"/>
  <c r="O4561" i="5"/>
  <c r="O4537" i="5"/>
  <c r="O4513" i="5"/>
  <c r="O4488" i="5"/>
  <c r="O4462" i="5"/>
  <c r="O4436" i="5"/>
  <c r="O4409" i="5"/>
  <c r="O4383" i="5"/>
  <c r="O4226" i="5"/>
  <c r="O4776" i="5"/>
  <c r="O4764" i="5"/>
  <c r="O4752" i="5"/>
  <c r="O4740" i="5"/>
  <c r="O4728" i="5"/>
  <c r="O4716" i="5"/>
  <c r="O4704" i="5"/>
  <c r="O4692" i="5"/>
  <c r="O4680" i="5"/>
  <c r="O4668" i="5"/>
  <c r="O4656" i="5"/>
  <c r="O4644" i="5"/>
  <c r="O4632" i="5"/>
  <c r="O4620" i="5"/>
  <c r="O4608" i="5"/>
  <c r="O4596" i="5"/>
  <c r="O4584" i="5"/>
  <c r="O4572" i="5"/>
  <c r="O4560" i="5"/>
  <c r="O4548" i="5"/>
  <c r="O4536" i="5"/>
  <c r="O4524" i="5"/>
  <c r="O4512" i="5"/>
  <c r="O4500" i="5"/>
  <c r="O4487" i="5"/>
  <c r="O4474" i="5"/>
  <c r="O4461" i="5"/>
  <c r="O4448" i="5"/>
  <c r="O4435" i="5"/>
  <c r="O4421" i="5"/>
  <c r="O4408" i="5"/>
  <c r="O4395" i="5"/>
  <c r="O4382" i="5"/>
  <c r="O4369" i="5"/>
  <c r="O4356" i="5"/>
  <c r="O4343" i="5"/>
  <c r="O4330" i="5"/>
  <c r="O4317" i="5"/>
  <c r="O4304" i="5"/>
  <c r="O4291" i="5"/>
  <c r="O4277" i="5"/>
  <c r="O4264" i="5"/>
  <c r="O4251" i="5"/>
  <c r="O4238" i="5"/>
  <c r="O4225" i="5"/>
  <c r="O4209" i="5"/>
  <c r="O4192" i="5"/>
  <c r="O4173" i="5"/>
  <c r="O4154" i="5"/>
  <c r="O4133" i="5"/>
  <c r="O4112" i="5"/>
  <c r="O4093" i="5"/>
  <c r="O4071" i="5"/>
  <c r="O4051" i="5"/>
  <c r="O4029" i="5"/>
  <c r="O4010" i="5"/>
  <c r="O3987" i="5"/>
  <c r="O3962" i="5"/>
  <c r="O3932" i="5"/>
  <c r="O3903" i="5"/>
  <c r="O3873" i="5"/>
  <c r="O3845" i="5"/>
  <c r="O3818" i="5"/>
  <c r="O3788" i="5"/>
  <c r="O3759" i="5"/>
  <c r="O3729" i="5"/>
  <c r="O3701" i="5"/>
  <c r="O3674" i="5"/>
  <c r="O3644" i="5"/>
  <c r="O3611" i="5"/>
  <c r="O3575" i="5"/>
  <c r="O3539" i="5"/>
  <c r="O3421" i="5"/>
  <c r="O3159" i="5"/>
  <c r="O2472" i="5"/>
  <c r="O4725" i="5"/>
  <c r="O4629" i="5"/>
  <c r="O4509" i="5"/>
  <c r="O4366" i="5"/>
  <c r="O4205" i="5"/>
  <c r="O3665" i="5"/>
  <c r="O4775" i="5"/>
  <c r="O4763" i="5"/>
  <c r="O4751" i="5"/>
  <c r="O4739" i="5"/>
  <c r="O4727" i="5"/>
  <c r="O4715" i="5"/>
  <c r="O4703" i="5"/>
  <c r="O4691" i="5"/>
  <c r="O4679" i="5"/>
  <c r="O4667" i="5"/>
  <c r="O4655" i="5"/>
  <c r="O4643" i="5"/>
  <c r="O4631" i="5"/>
  <c r="O4619" i="5"/>
  <c r="O4607" i="5"/>
  <c r="O4595" i="5"/>
  <c r="O4583" i="5"/>
  <c r="O4571" i="5"/>
  <c r="O4559" i="5"/>
  <c r="O4547" i="5"/>
  <c r="O4535" i="5"/>
  <c r="O4523" i="5"/>
  <c r="O4511" i="5"/>
  <c r="O4499" i="5"/>
  <c r="O4486" i="5"/>
  <c r="O4473" i="5"/>
  <c r="O4460" i="5"/>
  <c r="O4447" i="5"/>
  <c r="O4433" i="5"/>
  <c r="O4420" i="5"/>
  <c r="O4407" i="5"/>
  <c r="O4394" i="5"/>
  <c r="O4381" i="5"/>
  <c r="O4368" i="5"/>
  <c r="O4355" i="5"/>
  <c r="O4342" i="5"/>
  <c r="O4329" i="5"/>
  <c r="O4316" i="5"/>
  <c r="O4303" i="5"/>
  <c r="O4289" i="5"/>
  <c r="O4276" i="5"/>
  <c r="O4263" i="5"/>
  <c r="O4250" i="5"/>
  <c r="O4237" i="5"/>
  <c r="O4224" i="5"/>
  <c r="O4208" i="5"/>
  <c r="O4191" i="5"/>
  <c r="O4172" i="5"/>
  <c r="O4153" i="5"/>
  <c r="O4131" i="5"/>
  <c r="O4111" i="5"/>
  <c r="O4089" i="5"/>
  <c r="O4070" i="5"/>
  <c r="O4049" i="5"/>
  <c r="O4028" i="5"/>
  <c r="O4009" i="5"/>
  <c r="O3986" i="5"/>
  <c r="O3957" i="5"/>
  <c r="O3929" i="5"/>
  <c r="O3902" i="5"/>
  <c r="O3872" i="5"/>
  <c r="O3843" i="5"/>
  <c r="O3813" i="5"/>
  <c r="O3785" i="5"/>
  <c r="O3758" i="5"/>
  <c r="O3728" i="5"/>
  <c r="O3699" i="5"/>
  <c r="O3669" i="5"/>
  <c r="O3641" i="5"/>
  <c r="O3610" i="5"/>
  <c r="O3574" i="5"/>
  <c r="O3531" i="5"/>
  <c r="O3405" i="5"/>
  <c r="O3134" i="5"/>
  <c r="O2134" i="5"/>
  <c r="B4474" i="5" l="1" a="1"/>
  <c r="B4474" i="5" s="1"/>
  <c r="B2334" i="5" a="1"/>
  <c r="B2334" i="5" s="1"/>
  <c r="B2854" i="5" a="1"/>
  <c r="B2854" i="5" s="1"/>
  <c r="B3119" i="5" a="1"/>
  <c r="B3119" i="5" s="1"/>
  <c r="B3331" i="5" a="1"/>
  <c r="B3331" i="5" s="1"/>
  <c r="B3488" i="5" a="1"/>
  <c r="B3488" i="5" s="1"/>
  <c r="B3638" i="5" a="1"/>
  <c r="B3638" i="5" s="1"/>
  <c r="B3782" i="5" a="1"/>
  <c r="B3782" i="5" s="1"/>
  <c r="B3926" i="5" a="1"/>
  <c r="B3926" i="5" s="1"/>
  <c r="B2475" i="5" a="1"/>
  <c r="B2475" i="5" s="1"/>
  <c r="B2878" i="5" a="1"/>
  <c r="B2878" i="5" s="1"/>
  <c r="B3136" i="5" a="1"/>
  <c r="B3136" i="5" s="1"/>
  <c r="B3344" i="5" a="1"/>
  <c r="B3344" i="5" s="1"/>
  <c r="B3501" i="5" a="1"/>
  <c r="B3501" i="5" s="1"/>
  <c r="B3650" i="5" a="1"/>
  <c r="B3650" i="5" s="1"/>
  <c r="B3794" i="5" a="1"/>
  <c r="B3794" i="5" s="1"/>
  <c r="B3938" i="5" a="1"/>
  <c r="B3938" i="5" s="1"/>
  <c r="B4082" i="5" a="1"/>
  <c r="B4082" i="5" s="1"/>
  <c r="B4226" i="5" a="1"/>
  <c r="B4226" i="5" s="1"/>
  <c r="B4394" i="5" a="1"/>
  <c r="B4394" i="5" s="1"/>
  <c r="B2478" i="5" a="1"/>
  <c r="B2478" i="5" s="1"/>
  <c r="B2879" i="5" a="1"/>
  <c r="B2879" i="5" s="1"/>
  <c r="B3139" i="5" a="1"/>
  <c r="B3139" i="5" s="1"/>
  <c r="B3345" i="5" a="1"/>
  <c r="B3345" i="5" s="1"/>
  <c r="B3502" i="5" a="1"/>
  <c r="B3502" i="5" s="1"/>
  <c r="B2523" i="5" a="1"/>
  <c r="B2523" i="5" s="1"/>
  <c r="B2902" i="5" a="1"/>
  <c r="B2902" i="5" s="1"/>
  <c r="B3155" i="5" a="1"/>
  <c r="B3155" i="5" s="1"/>
  <c r="B3357" i="5" a="1"/>
  <c r="B3357" i="5" s="1"/>
  <c r="B3514" i="5" a="1"/>
  <c r="B3514" i="5" s="1"/>
  <c r="B3662" i="5" a="1"/>
  <c r="B3662" i="5" s="1"/>
  <c r="B3806" i="5" a="1"/>
  <c r="B3806" i="5" s="1"/>
  <c r="B3950" i="5" a="1"/>
  <c r="B3950" i="5" s="1"/>
  <c r="B4094" i="5" a="1"/>
  <c r="B4094" i="5" s="1"/>
  <c r="B2613" i="5" a="1"/>
  <c r="B2613" i="5" s="1"/>
  <c r="B2950" i="5" a="1"/>
  <c r="B2950" i="5" s="1"/>
  <c r="B3191" i="5" a="1"/>
  <c r="B3191" i="5" s="1"/>
  <c r="B3383" i="5" a="1"/>
  <c r="B3383" i="5" s="1"/>
  <c r="B3540" i="5" a="1"/>
  <c r="B3540" i="5" s="1"/>
  <c r="B3686" i="5" a="1"/>
  <c r="B3686" i="5" s="1"/>
  <c r="B3830" i="5" a="1"/>
  <c r="B3830" i="5" s="1"/>
  <c r="B3974" i="5" a="1"/>
  <c r="B3974" i="5" s="1"/>
  <c r="B4118" i="5" a="1"/>
  <c r="B4118" i="5" s="1"/>
  <c r="B4274" i="5" a="1"/>
  <c r="B4274" i="5" s="1"/>
  <c r="B4466" i="5" a="1"/>
  <c r="B4466" i="5" s="1"/>
  <c r="B2615" i="5" a="1"/>
  <c r="B2615" i="5" s="1"/>
  <c r="B2951" i="5" a="1"/>
  <c r="B2951" i="5" s="1"/>
  <c r="B3192" i="5" a="1"/>
  <c r="B3192" i="5" s="1"/>
  <c r="B3384" i="5" a="1"/>
  <c r="B3384" i="5" s="1"/>
  <c r="B3541" i="5" a="1"/>
  <c r="B3541" i="5" s="1"/>
  <c r="B3687" i="5" a="1"/>
  <c r="B3687" i="5" s="1"/>
  <c r="B3831" i="5" a="1"/>
  <c r="B3831" i="5" s="1"/>
  <c r="B2688" i="5" a="1"/>
  <c r="B2688" i="5" s="1"/>
  <c r="B2719" i="5" a="1"/>
  <c r="B2719" i="5" s="1"/>
  <c r="B3022" i="5" a="1"/>
  <c r="B3022" i="5" s="1"/>
  <c r="B3244" i="5" a="1"/>
  <c r="B3244" i="5" s="1"/>
  <c r="B3422" i="5" a="1"/>
  <c r="B3422" i="5" s="1"/>
  <c r="B3578" i="5" a="1"/>
  <c r="B3578" i="5" s="1"/>
  <c r="B3722" i="5" a="1"/>
  <c r="B3722" i="5" s="1"/>
  <c r="B3866" i="5" a="1"/>
  <c r="B3866" i="5" s="1"/>
  <c r="B4010" i="5" a="1"/>
  <c r="B4010" i="5" s="1"/>
  <c r="B4154" i="5" a="1"/>
  <c r="B4154" i="5" s="1"/>
  <c r="B4310" i="5" a="1"/>
  <c r="B4310" i="5" s="1"/>
  <c r="B4550" i="5" a="1"/>
  <c r="B4550" i="5" s="1"/>
  <c r="B2751" i="5" a="1"/>
  <c r="B2751" i="5" s="1"/>
  <c r="B3046" i="5" a="1"/>
  <c r="B3046" i="5" s="1"/>
  <c r="B3263" i="5" a="1"/>
  <c r="B3263" i="5" s="1"/>
  <c r="B3435" i="5" a="1"/>
  <c r="B3435" i="5" s="1"/>
  <c r="B3590" i="5" a="1"/>
  <c r="B3590" i="5" s="1"/>
  <c r="B3734" i="5" a="1"/>
  <c r="B3734" i="5" s="1"/>
  <c r="B3878" i="5" a="1"/>
  <c r="B3878" i="5" s="1"/>
  <c r="B4022" i="5" a="1"/>
  <c r="B4022" i="5" s="1"/>
  <c r="B4166" i="5" a="1"/>
  <c r="B4166" i="5" s="1"/>
  <c r="B4322" i="5" a="1"/>
  <c r="B4322" i="5" s="1"/>
  <c r="B4586" i="5" a="1"/>
  <c r="B4586" i="5" s="1"/>
  <c r="B2753" i="5" a="1"/>
  <c r="B2753" i="5" s="1"/>
  <c r="B3047" i="5" a="1"/>
  <c r="B3047" i="5" s="1"/>
  <c r="B3264" i="5" a="1"/>
  <c r="B3264" i="5" s="1"/>
  <c r="B3436" i="5" a="1"/>
  <c r="B3436" i="5" s="1"/>
  <c r="B1864" i="5" a="1"/>
  <c r="B1864" i="5" s="1"/>
  <c r="B2806" i="5" a="1"/>
  <c r="B2806" i="5" s="1"/>
  <c r="B3083" i="5" a="1"/>
  <c r="B3083" i="5" s="1"/>
  <c r="B3299" i="5" a="1"/>
  <c r="B3299" i="5" s="1"/>
  <c r="B3462" i="5" a="1"/>
  <c r="B3462" i="5" s="1"/>
  <c r="B3614" i="5" a="1"/>
  <c r="B3614" i="5" s="1"/>
  <c r="B3758" i="5" a="1"/>
  <c r="B3758" i="5" s="1"/>
  <c r="B3902" i="5" a="1"/>
  <c r="B3902" i="5" s="1"/>
  <c r="B4046" i="5" a="1"/>
  <c r="B4046" i="5" s="1"/>
  <c r="B4190" i="5" a="1"/>
  <c r="B4190" i="5" s="1"/>
  <c r="B4346" i="5" a="1"/>
  <c r="B4346" i="5" s="1"/>
  <c r="B1866" i="5" a="1"/>
  <c r="B1866" i="5" s="1"/>
  <c r="B2807" i="5" a="1"/>
  <c r="B2807" i="5" s="1"/>
  <c r="B3084" i="5" a="1"/>
  <c r="B3084" i="5" s="1"/>
  <c r="B3300" i="5" a="1"/>
  <c r="B3300" i="5" s="1"/>
  <c r="B3463" i="5" a="1"/>
  <c r="B3463" i="5" s="1"/>
  <c r="B3615" i="5" a="1"/>
  <c r="B3615" i="5" s="1"/>
  <c r="B3759" i="5" a="1"/>
  <c r="B3759" i="5" s="1"/>
  <c r="B2358" i="5" a="1"/>
  <c r="B2358" i="5" s="1"/>
  <c r="B2856" i="5" a="1"/>
  <c r="B2856" i="5" s="1"/>
  <c r="B2178" i="5" a="1"/>
  <c r="B2178" i="5" s="1"/>
  <c r="B2830" i="5" a="1"/>
  <c r="B2830" i="5" s="1"/>
  <c r="B3100" i="5" a="1"/>
  <c r="B3100" i="5" s="1"/>
  <c r="B3316" i="5" a="1"/>
  <c r="B3316" i="5" s="1"/>
  <c r="B3475" i="5" a="1"/>
  <c r="B3475" i="5" s="1"/>
  <c r="B3626" i="5" a="1"/>
  <c r="B3626" i="5" s="1"/>
  <c r="B3770" i="5" a="1"/>
  <c r="B3770" i="5" s="1"/>
  <c r="B3914" i="5" a="1"/>
  <c r="B3914" i="5" s="1"/>
  <c r="B4058" i="5" a="1"/>
  <c r="B4058" i="5" s="1"/>
  <c r="B4202" i="5" a="1"/>
  <c r="B4202" i="5" s="1"/>
  <c r="B4358" i="5" a="1"/>
  <c r="B4358" i="5" s="1"/>
  <c r="B2179" i="5" a="1"/>
  <c r="B2179" i="5" s="1"/>
  <c r="B2831" i="5" a="1"/>
  <c r="B2831" i="5" s="1"/>
  <c r="B3103" i="5" a="1"/>
  <c r="B3103" i="5" s="1"/>
  <c r="B3319" i="5" a="1"/>
  <c r="B3319" i="5" s="1"/>
  <c r="B3476" i="5" a="1"/>
  <c r="B3476" i="5" s="1"/>
  <c r="B3627" i="5" a="1"/>
  <c r="B3627" i="5" s="1"/>
  <c r="B3771" i="5" a="1"/>
  <c r="B3771" i="5" s="1"/>
  <c r="B2479" i="5" a="1"/>
  <c r="B2479" i="5" s="1"/>
  <c r="B2880" i="5" a="1"/>
  <c r="B2880" i="5" s="1"/>
  <c r="B3140" i="5" a="1"/>
  <c r="B3140" i="5" s="1"/>
  <c r="B3346" i="5" a="1"/>
  <c r="B3346" i="5" s="1"/>
  <c r="B3503" i="5" a="1"/>
  <c r="B3503" i="5" s="1"/>
  <c r="B3652" i="5" a="1"/>
  <c r="B3652" i="5" s="1"/>
  <c r="B3796" i="5" a="1"/>
  <c r="B3796" i="5" s="1"/>
  <c r="B2532" i="5" a="1"/>
  <c r="B2532" i="5" s="1"/>
  <c r="B2907" i="5" a="1"/>
  <c r="B2907" i="5" s="1"/>
  <c r="B3159" i="5" a="1"/>
  <c r="B3159" i="5" s="1"/>
  <c r="B3360" i="5" a="1"/>
  <c r="B3360" i="5" s="1"/>
  <c r="B3517" i="5" a="1"/>
  <c r="B3517" i="5" s="1"/>
  <c r="B3665" i="5" a="1"/>
  <c r="B3665" i="5" s="1"/>
  <c r="B3809" i="5" a="1"/>
  <c r="B3809" i="5" s="1"/>
  <c r="B3953" i="5" a="1"/>
  <c r="B3953" i="5" s="1"/>
  <c r="B4097" i="5" a="1"/>
  <c r="B4097" i="5" s="1"/>
  <c r="B4241" i="5" a="1"/>
  <c r="B4241" i="5" s="1"/>
  <c r="B4385" i="5" a="1"/>
  <c r="B4385" i="5" s="1"/>
  <c r="B4529" i="5" a="1"/>
  <c r="B4529" i="5" s="1"/>
  <c r="B4673" i="5" a="1"/>
  <c r="B4673" i="5" s="1"/>
  <c r="B4770" i="5" a="1"/>
  <c r="B4770" i="5" s="1"/>
  <c r="B2759" i="5" a="1"/>
  <c r="B2759" i="5" s="1"/>
  <c r="B3052" i="5" a="1"/>
  <c r="B3052" i="5" s="1"/>
  <c r="B3268" i="5" a="1"/>
  <c r="B3268" i="5" s="1"/>
  <c r="B3440" i="5" a="1"/>
  <c r="B3440" i="5" s="1"/>
  <c r="B3594" i="5" a="1"/>
  <c r="B3594" i="5" s="1"/>
  <c r="B3738" i="5" a="1"/>
  <c r="B3738" i="5" s="1"/>
  <c r="B3882" i="5" a="1"/>
  <c r="B3882" i="5" s="1"/>
  <c r="B4026" i="5" a="1"/>
  <c r="B4026" i="5" s="1"/>
  <c r="B4170" i="5" a="1"/>
  <c r="B4170" i="5" s="1"/>
  <c r="B4314" i="5" a="1"/>
  <c r="B4314" i="5" s="1"/>
  <c r="B4458" i="5" a="1"/>
  <c r="B4458" i="5" s="1"/>
  <c r="B4602" i="5" a="1"/>
  <c r="B4602" i="5" s="1"/>
  <c r="B3313" i="5" a="1"/>
  <c r="B3313" i="5" s="1"/>
  <c r="B3169" i="5" a="1"/>
  <c r="B3169" i="5" s="1"/>
  <c r="B3025" i="5" a="1"/>
  <c r="B3025" i="5" s="1"/>
  <c r="B2881" i="5" a="1"/>
  <c r="B2881" i="5" s="1"/>
  <c r="B2723" i="5" a="1"/>
  <c r="B2723" i="5" s="1"/>
  <c r="B2480" i="5" a="1"/>
  <c r="B2480" i="5" s="1"/>
  <c r="B2180" i="5" a="1"/>
  <c r="B2180" i="5" s="1"/>
  <c r="B977" i="5" a="1"/>
  <c r="B977" i="5" s="1"/>
  <c r="B2169" i="5" a="1"/>
  <c r="B2169" i="5" s="1"/>
  <c r="B866" i="5" a="1"/>
  <c r="B866" i="5" s="1"/>
  <c r="B3177" i="5" a="1"/>
  <c r="B3177" i="5" s="1"/>
  <c r="B3033" i="5" a="1"/>
  <c r="B3033" i="5" s="1"/>
  <c r="B2889" i="5" a="1"/>
  <c r="B2889" i="5" s="1"/>
  <c r="B2733" i="5" a="1"/>
  <c r="B2733" i="5" s="1"/>
  <c r="B2496" i="5" a="1"/>
  <c r="B2496" i="5" s="1"/>
  <c r="B2200" i="5" a="1"/>
  <c r="B2200" i="5" s="1"/>
  <c r="B1204" i="5" a="1"/>
  <c r="B1204" i="5" s="1"/>
  <c r="B2924" i="5" a="1"/>
  <c r="B2924" i="5" s="1"/>
  <c r="B4070" i="5" a="1"/>
  <c r="B4070" i="5" s="1"/>
  <c r="B4214" i="5" a="1"/>
  <c r="B4214" i="5" s="1"/>
  <c r="B4382" i="5" a="1"/>
  <c r="B4382" i="5" s="1"/>
  <c r="B2335" i="5" a="1"/>
  <c r="B2335" i="5" s="1"/>
  <c r="B2855" i="5" a="1"/>
  <c r="B2855" i="5" s="1"/>
  <c r="B3120" i="5" a="1"/>
  <c r="B3120" i="5" s="1"/>
  <c r="B3332" i="5" a="1"/>
  <c r="B3332" i="5" s="1"/>
  <c r="B3489" i="5" a="1"/>
  <c r="B3489" i="5" s="1"/>
  <c r="B3639" i="5" a="1"/>
  <c r="B3639" i="5" s="1"/>
  <c r="B3783" i="5" a="1"/>
  <c r="B3783" i="5" s="1"/>
  <c r="B2527" i="5" a="1"/>
  <c r="B2527" i="5" s="1"/>
  <c r="B2904" i="5" a="1"/>
  <c r="B2904" i="5" s="1"/>
  <c r="B3158" i="5" a="1"/>
  <c r="B3158" i="5" s="1"/>
  <c r="B3359" i="5" a="1"/>
  <c r="B3359" i="5" s="1"/>
  <c r="B3516" i="5" a="1"/>
  <c r="B3516" i="5" s="1"/>
  <c r="B3664" i="5" a="1"/>
  <c r="B3664" i="5" s="1"/>
  <c r="B3808" i="5" a="1"/>
  <c r="B3808" i="5" s="1"/>
  <c r="B2580" i="5" a="1"/>
  <c r="B2580" i="5" s="1"/>
  <c r="B2931" i="5" a="1"/>
  <c r="B2931" i="5" s="1"/>
  <c r="B3178" i="5" a="1"/>
  <c r="B3178" i="5" s="1"/>
  <c r="B3373" i="5" a="1"/>
  <c r="B3373" i="5" s="1"/>
  <c r="B3530" i="5" a="1"/>
  <c r="B3530" i="5" s="1"/>
  <c r="B3677" i="5" a="1"/>
  <c r="B3677" i="5" s="1"/>
  <c r="B3821" i="5" a="1"/>
  <c r="B3821" i="5" s="1"/>
  <c r="B3965" i="5" a="1"/>
  <c r="B3965" i="5" s="1"/>
  <c r="B4109" i="5" a="1"/>
  <c r="B4109" i="5" s="1"/>
  <c r="B4253" i="5" a="1"/>
  <c r="B4253" i="5" s="1"/>
  <c r="B4397" i="5" a="1"/>
  <c r="B4397" i="5" s="1"/>
  <c r="B4541" i="5" a="1"/>
  <c r="B4541" i="5" s="1"/>
  <c r="B4685" i="5" a="1"/>
  <c r="B4685" i="5" s="1"/>
  <c r="B1490" i="5" a="1"/>
  <c r="B1490" i="5" s="1"/>
  <c r="B2788" i="5" a="1"/>
  <c r="B2788" i="5" s="1"/>
  <c r="B3071" i="5" a="1"/>
  <c r="B3071" i="5" s="1"/>
  <c r="B3287" i="5" a="1"/>
  <c r="B3287" i="5" s="1"/>
  <c r="B3453" i="5" a="1"/>
  <c r="B3453" i="5" s="1"/>
  <c r="B3606" i="5" a="1"/>
  <c r="B3606" i="5" s="1"/>
  <c r="B3750" i="5" a="1"/>
  <c r="B3750" i="5" s="1"/>
  <c r="B3894" i="5" a="1"/>
  <c r="B3894" i="5" s="1"/>
  <c r="B4038" i="5" a="1"/>
  <c r="B4038" i="5" s="1"/>
  <c r="B4182" i="5" a="1"/>
  <c r="B4182" i="5" s="1"/>
  <c r="B4326" i="5" a="1"/>
  <c r="B4326" i="5" s="1"/>
  <c r="B4470" i="5" a="1"/>
  <c r="B4470" i="5" s="1"/>
  <c r="B4614" i="5" a="1"/>
  <c r="B4614" i="5" s="1"/>
  <c r="B3301" i="5" a="1"/>
  <c r="B3301" i="5" s="1"/>
  <c r="B3157" i="5" a="1"/>
  <c r="B3157" i="5" s="1"/>
  <c r="B3013" i="5" a="1"/>
  <c r="B3013" i="5" s="1"/>
  <c r="B2869" i="5" a="1"/>
  <c r="B2869" i="5" s="1"/>
  <c r="B2707" i="5" a="1"/>
  <c r="B2707" i="5" s="1"/>
  <c r="B2456" i="5" a="1"/>
  <c r="B2456" i="5" s="1"/>
  <c r="B2137" i="5" a="1"/>
  <c r="B2137" i="5" s="1"/>
  <c r="B2451" i="5" a="1"/>
  <c r="B2451" i="5" s="1"/>
  <c r="B2123" i="5" a="1"/>
  <c r="B2123" i="5" s="1"/>
  <c r="B3309" i="5" a="1"/>
  <c r="B3309" i="5" s="1"/>
  <c r="B3165" i="5" a="1"/>
  <c r="B3165" i="5" s="1"/>
  <c r="B3021" i="5" a="1"/>
  <c r="B3021" i="5" s="1"/>
  <c r="B2877" i="5" a="1"/>
  <c r="B2877" i="5" s="1"/>
  <c r="B2718" i="5" a="1"/>
  <c r="B2718" i="5" s="1"/>
  <c r="B2472" i="5" a="1"/>
  <c r="B2472" i="5" s="1"/>
  <c r="B2166" i="5" a="1"/>
  <c r="B2166" i="5" s="1"/>
  <c r="B785" i="5" a="1"/>
  <c r="B785" i="5" s="1"/>
  <c r="B2912" i="5" a="1"/>
  <c r="B2912" i="5" s="1"/>
  <c r="B2765" i="5" a="1"/>
  <c r="B2765" i="5" s="1"/>
  <c r="B2543" i="5" a="1"/>
  <c r="B2543" i="5" s="1"/>
  <c r="B2252" i="5" a="1"/>
  <c r="B2252" i="5" s="1"/>
  <c r="B1622" i="5" a="1"/>
  <c r="B1622" i="5" s="1"/>
  <c r="B2275" i="5" a="1"/>
  <c r="B2275" i="5" s="1"/>
  <c r="B1714" i="5" a="1"/>
  <c r="B1714" i="5" s="1"/>
  <c r="B3234" i="5" a="1"/>
  <c r="B3234" i="5" s="1"/>
  <c r="B3090" i="5" a="1"/>
  <c r="B3090" i="5" s="1"/>
  <c r="B2946" i="5" a="1"/>
  <c r="B2946" i="5" s="1"/>
  <c r="B2802" i="5" a="1"/>
  <c r="B2802" i="5" s="1"/>
  <c r="B2609" i="5" a="1"/>
  <c r="B2609" i="5" s="1"/>
  <c r="B2323" i="5" a="1"/>
  <c r="B2323" i="5" s="1"/>
  <c r="B1831" i="5" a="1"/>
  <c r="B1831" i="5" s="1"/>
  <c r="B3497" i="5" a="1"/>
  <c r="B3497" i="5" s="1"/>
  <c r="B3353" i="5" a="1"/>
  <c r="B3353" i="5" s="1"/>
  <c r="B3209" i="5" a="1"/>
  <c r="B3209" i="5" s="1"/>
  <c r="B3065" i="5" a="1"/>
  <c r="B3065" i="5" s="1"/>
  <c r="B3651" i="5" a="1"/>
  <c r="B3651" i="5" s="1"/>
  <c r="B3795" i="5" a="1"/>
  <c r="B3795" i="5" s="1"/>
  <c r="B2575" i="5" a="1"/>
  <c r="B2575" i="5" s="1"/>
  <c r="B2928" i="5" a="1"/>
  <c r="B2928" i="5" s="1"/>
  <c r="B3176" i="5" a="1"/>
  <c r="B3176" i="5" s="1"/>
  <c r="B3372" i="5" a="1"/>
  <c r="B3372" i="5" s="1"/>
  <c r="B3529" i="5" a="1"/>
  <c r="B3529" i="5" s="1"/>
  <c r="B3676" i="5" a="1"/>
  <c r="B3676" i="5" s="1"/>
  <c r="B3820" i="5" a="1"/>
  <c r="B3820" i="5" s="1"/>
  <c r="B2622" i="5" a="1"/>
  <c r="B2622" i="5" s="1"/>
  <c r="B2955" i="5" a="1"/>
  <c r="B2955" i="5" s="1"/>
  <c r="B3195" i="5" a="1"/>
  <c r="B3195" i="5" s="1"/>
  <c r="B3386" i="5" a="1"/>
  <c r="B3386" i="5" s="1"/>
  <c r="B3543" i="5" a="1"/>
  <c r="B3543" i="5" s="1"/>
  <c r="B3689" i="5" a="1"/>
  <c r="B3689" i="5" s="1"/>
  <c r="B3833" i="5" a="1"/>
  <c r="B3833" i="5" s="1"/>
  <c r="B3977" i="5" a="1"/>
  <c r="B3977" i="5" s="1"/>
  <c r="B4121" i="5" a="1"/>
  <c r="B4121" i="5" s="1"/>
  <c r="B4265" i="5" a="1"/>
  <c r="B4265" i="5" s="1"/>
  <c r="B4409" i="5" a="1"/>
  <c r="B4409" i="5" s="1"/>
  <c r="B4553" i="5" a="1"/>
  <c r="B4553" i="5" s="1"/>
  <c r="B4697" i="5" a="1"/>
  <c r="B4697" i="5" s="1"/>
  <c r="B1972" i="5" a="1"/>
  <c r="B1972" i="5" s="1"/>
  <c r="B2812" i="5" a="1"/>
  <c r="B2812" i="5" s="1"/>
  <c r="B3088" i="5" a="1"/>
  <c r="B3088" i="5" s="1"/>
  <c r="B3304" i="5" a="1"/>
  <c r="B3304" i="5" s="1"/>
  <c r="B3466" i="5" a="1"/>
  <c r="B3466" i="5" s="1"/>
  <c r="B3618" i="5" a="1"/>
  <c r="B3618" i="5" s="1"/>
  <c r="B3762" i="5" a="1"/>
  <c r="B3762" i="5" s="1"/>
  <c r="B3906" i="5" a="1"/>
  <c r="B3906" i="5" s="1"/>
  <c r="B4050" i="5" a="1"/>
  <c r="B4050" i="5" s="1"/>
  <c r="B4194" i="5" a="1"/>
  <c r="B4194" i="5" s="1"/>
  <c r="B4338" i="5" a="1"/>
  <c r="B4338" i="5" s="1"/>
  <c r="B4482" i="5" a="1"/>
  <c r="B4482" i="5" s="1"/>
  <c r="B4626" i="5" a="1"/>
  <c r="B4626" i="5" s="1"/>
  <c r="B3289" i="5" a="1"/>
  <c r="B3289" i="5" s="1"/>
  <c r="B3145" i="5" a="1"/>
  <c r="B3145" i="5" s="1"/>
  <c r="B3001" i="5" a="1"/>
  <c r="B3001" i="5" s="1"/>
  <c r="B2857" i="5" a="1"/>
  <c r="B2857" i="5" s="1"/>
  <c r="B2691" i="5" a="1"/>
  <c r="B2691" i="5" s="1"/>
  <c r="B2432" i="5" a="1"/>
  <c r="B2432" i="5" s="1"/>
  <c r="B2083" i="5" a="1"/>
  <c r="B2083" i="5" s="1"/>
  <c r="B2427" i="5" a="1"/>
  <c r="B2427" i="5" s="1"/>
  <c r="B2070" i="5" a="1"/>
  <c r="B2070" i="5" s="1"/>
  <c r="B3297" i="5" a="1"/>
  <c r="B3297" i="5" s="1"/>
  <c r="B3153" i="5" a="1"/>
  <c r="B3153" i="5" s="1"/>
  <c r="B3009" i="5" a="1"/>
  <c r="B3009" i="5" s="1"/>
  <c r="B2865" i="5" a="1"/>
  <c r="B2865" i="5" s="1"/>
  <c r="B2702" i="5" a="1"/>
  <c r="B2702" i="5" s="1"/>
  <c r="B2448" i="5" a="1"/>
  <c r="B2448" i="5" s="1"/>
  <c r="B2119" i="5" a="1"/>
  <c r="B2119" i="5" s="1"/>
  <c r="B3044" i="5" a="1"/>
  <c r="B3044" i="5" s="1"/>
  <c r="B2900" i="5" a="1"/>
  <c r="B2900" i="5" s="1"/>
  <c r="B2748" i="5" a="1"/>
  <c r="B2748" i="5" s="1"/>
  <c r="B2519" i="5" a="1"/>
  <c r="B2519" i="5" s="1"/>
  <c r="B2226" i="5" a="1"/>
  <c r="B2226" i="5" s="1"/>
  <c r="B1456" i="5" a="1"/>
  <c r="B1456" i="5" s="1"/>
  <c r="B2249" i="5" a="1"/>
  <c r="B2249" i="5" s="1"/>
  <c r="B1598" i="5" a="1"/>
  <c r="B1598" i="5" s="1"/>
  <c r="B3222" i="5" a="1"/>
  <c r="B3222" i="5" s="1"/>
  <c r="B3078" i="5" a="1"/>
  <c r="B3078" i="5" s="1"/>
  <c r="B2934" i="5" a="1"/>
  <c r="B2934" i="5" s="1"/>
  <c r="B2790" i="5" a="1"/>
  <c r="B2790" i="5" s="1"/>
  <c r="B2587" i="5" a="1"/>
  <c r="B2587" i="5" s="1"/>
  <c r="B2299" i="5" a="1"/>
  <c r="B2299" i="5" s="1"/>
  <c r="B1767" i="5" a="1"/>
  <c r="B1767" i="5" s="1"/>
  <c r="B3485" i="5" a="1"/>
  <c r="B3485" i="5" s="1"/>
  <c r="B3341" i="5" a="1"/>
  <c r="B3341" i="5" s="1"/>
  <c r="B3197" i="5" a="1"/>
  <c r="B3197" i="5" s="1"/>
  <c r="B3053" i="5" a="1"/>
  <c r="B3053" i="5" s="1"/>
  <c r="B2909" i="5" a="1"/>
  <c r="B2909" i="5" s="1"/>
  <c r="B2760" i="5" a="1"/>
  <c r="B2760" i="5" s="1"/>
  <c r="B2538" i="5" a="1"/>
  <c r="B2538" i="5" s="1"/>
  <c r="B2247" i="5" a="1"/>
  <c r="B2247" i="5" s="1"/>
  <c r="B1572" i="5" a="1"/>
  <c r="B1572" i="5" s="1"/>
  <c r="B2270" i="5" a="1"/>
  <c r="B2270" i="5" s="1"/>
  <c r="B4250" i="5" a="1"/>
  <c r="B4250" i="5" s="1"/>
  <c r="B4418" i="5" a="1"/>
  <c r="B4418" i="5" s="1"/>
  <c r="B2526" i="5" a="1"/>
  <c r="B2526" i="5" s="1"/>
  <c r="B2903" i="5" a="1"/>
  <c r="B2903" i="5" s="1"/>
  <c r="B3156" i="5" a="1"/>
  <c r="B3156" i="5" s="1"/>
  <c r="B3358" i="5" a="1"/>
  <c r="B3358" i="5" s="1"/>
  <c r="B3515" i="5" a="1"/>
  <c r="B3515" i="5" s="1"/>
  <c r="B3663" i="5" a="1"/>
  <c r="B3663" i="5" s="1"/>
  <c r="B3807" i="5" a="1"/>
  <c r="B3807" i="5" s="1"/>
  <c r="B2616" i="5" a="1"/>
  <c r="B2616" i="5" s="1"/>
  <c r="B2952" i="5" a="1"/>
  <c r="B2952" i="5" s="1"/>
  <c r="B3194" i="5" a="1"/>
  <c r="B3194" i="5" s="1"/>
  <c r="B3385" i="5" a="1"/>
  <c r="B3385" i="5" s="1"/>
  <c r="B3542" i="5" a="1"/>
  <c r="B3542" i="5" s="1"/>
  <c r="B3688" i="5" a="1"/>
  <c r="B3688" i="5" s="1"/>
  <c r="B3832" i="5" a="1"/>
  <c r="B3832" i="5" s="1"/>
  <c r="B2658" i="5" a="1"/>
  <c r="B2658" i="5" s="1"/>
  <c r="B2979" i="5" a="1"/>
  <c r="B2979" i="5" s="1"/>
  <c r="B3214" i="5" a="1"/>
  <c r="B3214" i="5" s="1"/>
  <c r="B3399" i="5" a="1"/>
  <c r="B3399" i="5" s="1"/>
  <c r="B3556" i="5" a="1"/>
  <c r="B3556" i="5" s="1"/>
  <c r="B3701" i="5" a="1"/>
  <c r="B3701" i="5" s="1"/>
  <c r="B3845" i="5" a="1"/>
  <c r="B3845" i="5" s="1"/>
  <c r="B3989" i="5" a="1"/>
  <c r="B3989" i="5" s="1"/>
  <c r="B4133" i="5" a="1"/>
  <c r="B4133" i="5" s="1"/>
  <c r="B4277" i="5" a="1"/>
  <c r="B4277" i="5" s="1"/>
  <c r="B4421" i="5" a="1"/>
  <c r="B4421" i="5" s="1"/>
  <c r="B4565" i="5" a="1"/>
  <c r="B4565" i="5" s="1"/>
  <c r="B4709" i="5" a="1"/>
  <c r="B4709" i="5" s="1"/>
  <c r="B2234" i="5" a="1"/>
  <c r="B2234" i="5" s="1"/>
  <c r="B2836" i="5" a="1"/>
  <c r="B2836" i="5" s="1"/>
  <c r="B3107" i="5" a="1"/>
  <c r="B3107" i="5" s="1"/>
  <c r="B3322" i="5" a="1"/>
  <c r="B3322" i="5" s="1"/>
  <c r="B3479" i="5" a="1"/>
  <c r="B3479" i="5" s="1"/>
  <c r="B3630" i="5" a="1"/>
  <c r="B3630" i="5" s="1"/>
  <c r="B3774" i="5" a="1"/>
  <c r="B3774" i="5" s="1"/>
  <c r="B3918" i="5" a="1"/>
  <c r="B3918" i="5" s="1"/>
  <c r="B4062" i="5" a="1"/>
  <c r="B4062" i="5" s="1"/>
  <c r="B4206" i="5" a="1"/>
  <c r="B4206" i="5" s="1"/>
  <c r="B4350" i="5" a="1"/>
  <c r="B4350" i="5" s="1"/>
  <c r="B4494" i="5" a="1"/>
  <c r="B4494" i="5" s="1"/>
  <c r="B4638" i="5" a="1"/>
  <c r="B4638" i="5" s="1"/>
  <c r="B3277" i="5" a="1"/>
  <c r="B3277" i="5" s="1"/>
  <c r="B3133" i="5" a="1"/>
  <c r="B3133" i="5" s="1"/>
  <c r="B2989" i="5" a="1"/>
  <c r="B2989" i="5" s="1"/>
  <c r="B2845" i="5" a="1"/>
  <c r="B2845" i="5" s="1"/>
  <c r="B2672" i="5" a="1"/>
  <c r="B2672" i="5" s="1"/>
  <c r="B2408" i="5" a="1"/>
  <c r="B2408" i="5" s="1"/>
  <c r="B2029" i="5" a="1"/>
  <c r="B2029" i="5" s="1"/>
  <c r="B2403" i="5" a="1"/>
  <c r="B2403" i="5" s="1"/>
  <c r="B2015" i="5" a="1"/>
  <c r="B2015" i="5" s="1"/>
  <c r="B3285" i="5" a="1"/>
  <c r="B3285" i="5" s="1"/>
  <c r="B3141" i="5" a="1"/>
  <c r="B3141" i="5" s="1"/>
  <c r="B2997" i="5" a="1"/>
  <c r="B2997" i="5" s="1"/>
  <c r="B2853" i="5" a="1"/>
  <c r="B2853" i="5" s="1"/>
  <c r="B2684" i="5" a="1"/>
  <c r="B2684" i="5" s="1"/>
  <c r="B2424" i="5" a="1"/>
  <c r="B2424" i="5" s="1"/>
  <c r="B2065" i="5" a="1"/>
  <c r="B2065" i="5" s="1"/>
  <c r="B3032" i="5" a="1"/>
  <c r="B3032" i="5" s="1"/>
  <c r="B2888" i="5" a="1"/>
  <c r="B2888" i="5" s="1"/>
  <c r="B2732" i="5" a="1"/>
  <c r="B2732" i="5" s="1"/>
  <c r="B2495" i="5" a="1"/>
  <c r="B2495" i="5" s="1"/>
  <c r="B2199" i="5" a="1"/>
  <c r="B2199" i="5" s="1"/>
  <c r="B1198" i="5" a="1"/>
  <c r="B1198" i="5" s="1"/>
  <c r="B2223" i="5" a="1"/>
  <c r="B2223" i="5" s="1"/>
  <c r="B1430" i="5" a="1"/>
  <c r="B1430" i="5" s="1"/>
  <c r="B3210" i="5" a="1"/>
  <c r="B3210" i="5" s="1"/>
  <c r="B3066" i="5" a="1"/>
  <c r="B3066" i="5" s="1"/>
  <c r="B2922" i="5" a="1"/>
  <c r="B2922" i="5" s="1"/>
  <c r="B2777" i="5" a="1"/>
  <c r="B2777" i="5" s="1"/>
  <c r="B2563" i="5" a="1"/>
  <c r="B2563" i="5" s="1"/>
  <c r="B2274" i="5" a="1"/>
  <c r="B2274" i="5" s="1"/>
  <c r="B1702" i="5" a="1"/>
  <c r="B1702" i="5" s="1"/>
  <c r="B3473" i="5" a="1"/>
  <c r="B3473" i="5" s="1"/>
  <c r="B3329" i="5" a="1"/>
  <c r="B3329" i="5" s="1"/>
  <c r="B3185" i="5" a="1"/>
  <c r="B3185" i="5" s="1"/>
  <c r="B3041" i="5" a="1"/>
  <c r="B3041" i="5" s="1"/>
  <c r="B2897" i="5" a="1"/>
  <c r="B2897" i="5" s="1"/>
  <c r="B2744" i="5" a="1"/>
  <c r="B2744" i="5" s="1"/>
  <c r="B2514" i="5" a="1"/>
  <c r="B2514" i="5" s="1"/>
  <c r="B2221" i="5" a="1"/>
  <c r="B2221" i="5" s="1"/>
  <c r="B1400" i="5" a="1"/>
  <c r="B1400" i="5" s="1"/>
  <c r="B2244" i="5" a="1"/>
  <c r="B2244" i="5" s="1"/>
  <c r="B1567" i="5" a="1"/>
  <c r="B1567" i="5" s="1"/>
  <c r="B2267" i="5" a="1"/>
  <c r="B2267" i="5" s="1"/>
  <c r="B2571" i="5" a="1"/>
  <c r="B2571" i="5" s="1"/>
  <c r="B2926" i="5" a="1"/>
  <c r="B2926" i="5" s="1"/>
  <c r="B3172" i="5" a="1"/>
  <c r="B3172" i="5" s="1"/>
  <c r="B3370" i="5" a="1"/>
  <c r="B3370" i="5" s="1"/>
  <c r="B3527" i="5" a="1"/>
  <c r="B3527" i="5" s="1"/>
  <c r="B3674" i="5" a="1"/>
  <c r="B3674" i="5" s="1"/>
  <c r="B3818" i="5" a="1"/>
  <c r="B3818" i="5" s="1"/>
  <c r="B3962" i="5" a="1"/>
  <c r="B3962" i="5" s="1"/>
  <c r="B4106" i="5" a="1"/>
  <c r="B4106" i="5" s="1"/>
  <c r="B4262" i="5" a="1"/>
  <c r="B4262" i="5" s="1"/>
  <c r="B4442" i="5" a="1"/>
  <c r="B4442" i="5" s="1"/>
  <c r="B2574" i="5" a="1"/>
  <c r="B2574" i="5" s="1"/>
  <c r="B2927" i="5" a="1"/>
  <c r="B2927" i="5" s="1"/>
  <c r="B3175" i="5" a="1"/>
  <c r="B3175" i="5" s="1"/>
  <c r="B3371" i="5" a="1"/>
  <c r="B3371" i="5" s="1"/>
  <c r="B3528" i="5" a="1"/>
  <c r="B3528" i="5" s="1"/>
  <c r="B3675" i="5" a="1"/>
  <c r="B3675" i="5" s="1"/>
  <c r="B3819" i="5" a="1"/>
  <c r="B3819" i="5" s="1"/>
  <c r="B2652" i="5" a="1"/>
  <c r="B2652" i="5" s="1"/>
  <c r="B2976" i="5" a="1"/>
  <c r="B2976" i="5" s="1"/>
  <c r="B3212" i="5" a="1"/>
  <c r="B3212" i="5" s="1"/>
  <c r="B3398" i="5" a="1"/>
  <c r="B3398" i="5" s="1"/>
  <c r="B3555" i="5" a="1"/>
  <c r="B3555" i="5" s="1"/>
  <c r="B3700" i="5" a="1"/>
  <c r="B3700" i="5" s="1"/>
  <c r="B3844" i="5" a="1"/>
  <c r="B3844" i="5" s="1"/>
  <c r="B2694" i="5" a="1"/>
  <c r="B2694" i="5" s="1"/>
  <c r="B3003" i="5" a="1"/>
  <c r="B3003" i="5" s="1"/>
  <c r="B3231" i="5" a="1"/>
  <c r="B3231" i="5" s="1"/>
  <c r="B3412" i="5" a="1"/>
  <c r="B3412" i="5" s="1"/>
  <c r="B3569" i="5" a="1"/>
  <c r="B3569" i="5" s="1"/>
  <c r="B3713" i="5" a="1"/>
  <c r="B3713" i="5" s="1"/>
  <c r="B3857" i="5" a="1"/>
  <c r="B3857" i="5" s="1"/>
  <c r="B4001" i="5" a="1"/>
  <c r="B4001" i="5" s="1"/>
  <c r="B4145" i="5" a="1"/>
  <c r="B4145" i="5" s="1"/>
  <c r="B4289" i="5" a="1"/>
  <c r="B4289" i="5" s="1"/>
  <c r="B4433" i="5" a="1"/>
  <c r="B4433" i="5" s="1"/>
  <c r="B4577" i="5" a="1"/>
  <c r="B4577" i="5" s="1"/>
  <c r="B4721" i="5" a="1"/>
  <c r="B4721" i="5" s="1"/>
  <c r="B2382" i="5" a="1"/>
  <c r="B2382" i="5" s="1"/>
  <c r="B2860" i="5" a="1"/>
  <c r="B2860" i="5" s="1"/>
  <c r="B3124" i="5" a="1"/>
  <c r="B3124" i="5" s="1"/>
  <c r="B3335" i="5" a="1"/>
  <c r="B3335" i="5" s="1"/>
  <c r="B3492" i="5" a="1"/>
  <c r="B3492" i="5" s="1"/>
  <c r="B3642" i="5" a="1"/>
  <c r="B3642" i="5" s="1"/>
  <c r="B3786" i="5" a="1"/>
  <c r="B3786" i="5" s="1"/>
  <c r="B3930" i="5" a="1"/>
  <c r="B3930" i="5" s="1"/>
  <c r="B4074" i="5" a="1"/>
  <c r="B4074" i="5" s="1"/>
  <c r="B4218" i="5" a="1"/>
  <c r="B4218" i="5" s="1"/>
  <c r="B4362" i="5" a="1"/>
  <c r="B4362" i="5" s="1"/>
  <c r="B4506" i="5" a="1"/>
  <c r="B4506" i="5" s="1"/>
  <c r="B4650" i="5" a="1"/>
  <c r="B4650" i="5" s="1"/>
  <c r="B3265" i="5" a="1"/>
  <c r="B3265" i="5" s="1"/>
  <c r="B3121" i="5" a="1"/>
  <c r="B3121" i="5" s="1"/>
  <c r="B2977" i="5" a="1"/>
  <c r="B2977" i="5" s="1"/>
  <c r="B2833" i="5" a="1"/>
  <c r="B2833" i="5" s="1"/>
  <c r="B2655" i="5" a="1"/>
  <c r="B2655" i="5" s="1"/>
  <c r="B2384" i="5" a="1"/>
  <c r="B2384" i="5" s="1"/>
  <c r="B1975" i="5" a="1"/>
  <c r="B1975" i="5" s="1"/>
  <c r="B2379" i="5" a="1"/>
  <c r="B2379" i="5" s="1"/>
  <c r="B1962" i="5" a="1"/>
  <c r="B1962" i="5" s="1"/>
  <c r="B3273" i="5" a="1"/>
  <c r="B3273" i="5" s="1"/>
  <c r="B3129" i="5" a="1"/>
  <c r="B3129" i="5" s="1"/>
  <c r="B2985" i="5" a="1"/>
  <c r="B2985" i="5" s="1"/>
  <c r="B2841" i="5" a="1"/>
  <c r="B2841" i="5" s="1"/>
  <c r="B2667" i="5" a="1"/>
  <c r="B2667" i="5" s="1"/>
  <c r="B2400" i="5" a="1"/>
  <c r="B2400" i="5" s="1"/>
  <c r="B2011" i="5" a="1"/>
  <c r="B2011" i="5" s="1"/>
  <c r="B3020" i="5" a="1"/>
  <c r="B3020" i="5" s="1"/>
  <c r="B2876" i="5" a="1"/>
  <c r="B2876" i="5" s="1"/>
  <c r="B2717" i="5" a="1"/>
  <c r="B2717" i="5" s="1"/>
  <c r="B3000" i="5" a="1"/>
  <c r="B3000" i="5" s="1"/>
  <c r="B3230" i="5" a="1"/>
  <c r="B3230" i="5" s="1"/>
  <c r="B3411" i="5" a="1"/>
  <c r="B3411" i="5" s="1"/>
  <c r="B3568" i="5" a="1"/>
  <c r="B3568" i="5" s="1"/>
  <c r="B3712" i="5" a="1"/>
  <c r="B3712" i="5" s="1"/>
  <c r="B3856" i="5" a="1"/>
  <c r="B3856" i="5" s="1"/>
  <c r="B2726" i="5" a="1"/>
  <c r="B2726" i="5" s="1"/>
  <c r="B3027" i="5" a="1"/>
  <c r="B3027" i="5" s="1"/>
  <c r="B3250" i="5" a="1"/>
  <c r="B3250" i="5" s="1"/>
  <c r="B3426" i="5" a="1"/>
  <c r="B3426" i="5" s="1"/>
  <c r="B3581" i="5" a="1"/>
  <c r="B3581" i="5" s="1"/>
  <c r="B3725" i="5" a="1"/>
  <c r="B3725" i="5" s="1"/>
  <c r="B3869" i="5" a="1"/>
  <c r="B3869" i="5" s="1"/>
  <c r="B4013" i="5" a="1"/>
  <c r="B4013" i="5" s="1"/>
  <c r="B4157" i="5" a="1"/>
  <c r="B4157" i="5" s="1"/>
  <c r="B4301" i="5" a="1"/>
  <c r="B4301" i="5" s="1"/>
  <c r="B4445" i="5" a="1"/>
  <c r="B4445" i="5" s="1"/>
  <c r="B4589" i="5" a="1"/>
  <c r="B4589" i="5" s="1"/>
  <c r="B4733" i="5" a="1"/>
  <c r="B4733" i="5" s="1"/>
  <c r="B2487" i="5" a="1"/>
  <c r="B2487" i="5" s="1"/>
  <c r="B2884" i="5" a="1"/>
  <c r="B2884" i="5" s="1"/>
  <c r="B3143" i="5" a="1"/>
  <c r="B3143" i="5" s="1"/>
  <c r="B3348" i="5" a="1"/>
  <c r="B3348" i="5" s="1"/>
  <c r="B3505" i="5" a="1"/>
  <c r="B3505" i="5" s="1"/>
  <c r="B3654" i="5" a="1"/>
  <c r="B3654" i="5" s="1"/>
  <c r="B3798" i="5" a="1"/>
  <c r="B3798" i="5" s="1"/>
  <c r="B3942" i="5" a="1"/>
  <c r="B3942" i="5" s="1"/>
  <c r="B4086" i="5" a="1"/>
  <c r="B4086" i="5" s="1"/>
  <c r="B4230" i="5" a="1"/>
  <c r="B4230" i="5" s="1"/>
  <c r="B4374" i="5" a="1"/>
  <c r="B4374" i="5" s="1"/>
  <c r="B4518" i="5" a="1"/>
  <c r="B4518" i="5" s="1"/>
  <c r="B4662" i="5" a="1"/>
  <c r="B4662" i="5" s="1"/>
  <c r="B3253" i="5" a="1"/>
  <c r="B3253" i="5" s="1"/>
  <c r="B3109" i="5" a="1"/>
  <c r="B3109" i="5" s="1"/>
  <c r="B2965" i="5" a="1"/>
  <c r="B2965" i="5" s="1"/>
  <c r="B2821" i="5" a="1"/>
  <c r="B2821" i="5" s="1"/>
  <c r="B2636" i="5" a="1"/>
  <c r="B2636" i="5" s="1"/>
  <c r="B2360" i="5" a="1"/>
  <c r="B2360" i="5" s="1"/>
  <c r="B1921" i="5" a="1"/>
  <c r="B1921" i="5" s="1"/>
  <c r="B2355" i="5" a="1"/>
  <c r="B2355" i="5" s="1"/>
  <c r="B1907" i="5" a="1"/>
  <c r="B1907" i="5" s="1"/>
  <c r="B3261" i="5" a="1"/>
  <c r="B3261" i="5" s="1"/>
  <c r="B3117" i="5" a="1"/>
  <c r="B3117" i="5" s="1"/>
  <c r="B2973" i="5" a="1"/>
  <c r="B2973" i="5" s="1"/>
  <c r="B2829" i="5" a="1"/>
  <c r="B2829" i="5" s="1"/>
  <c r="B2648" i="5" a="1"/>
  <c r="B2648" i="5" s="1"/>
  <c r="B2376" i="5" a="1"/>
  <c r="B2376" i="5" s="1"/>
  <c r="B1957" i="5" a="1"/>
  <c r="B1957" i="5" s="1"/>
  <c r="B3008" i="5" a="1"/>
  <c r="B3008" i="5" s="1"/>
  <c r="B2864" i="5" a="1"/>
  <c r="B2864" i="5" s="1"/>
  <c r="B2700" i="5" a="1"/>
  <c r="B2700" i="5" s="1"/>
  <c r="B2447" i="5" a="1"/>
  <c r="B2447" i="5" s="1"/>
  <c r="B2118" i="5" a="1"/>
  <c r="B2118" i="5" s="1"/>
  <c r="B2468" i="5" a="1"/>
  <c r="B2468" i="5" s="1"/>
  <c r="B2164" i="5" a="1"/>
  <c r="B2164" i="5" s="1"/>
  <c r="B653" i="5" a="1"/>
  <c r="B653" i="5" s="1"/>
  <c r="B3186" i="5" a="1"/>
  <c r="B3186" i="5" s="1"/>
  <c r="B3042" i="5" a="1"/>
  <c r="B3042" i="5" s="1"/>
  <c r="B2898" i="5" a="1"/>
  <c r="B2898" i="5" s="1"/>
  <c r="B2745" i="5" a="1"/>
  <c r="B2745" i="5" s="1"/>
  <c r="B2515" i="5" a="1"/>
  <c r="B2515" i="5" s="1"/>
  <c r="B2222" i="5" a="1"/>
  <c r="B2222" i="5" s="1"/>
  <c r="B1429" i="5" a="1"/>
  <c r="B1429" i="5" s="1"/>
  <c r="B3449" i="5" a="1"/>
  <c r="B3449" i="5" s="1"/>
  <c r="B3305" i="5" a="1"/>
  <c r="B3305" i="5" s="1"/>
  <c r="B3161" i="5" a="1"/>
  <c r="B3161" i="5" s="1"/>
  <c r="B3017" i="5" a="1"/>
  <c r="B3017" i="5" s="1"/>
  <c r="B2873" i="5" a="1"/>
  <c r="B2873" i="5" s="1"/>
  <c r="B2712" i="5" a="1"/>
  <c r="B2712" i="5" s="1"/>
  <c r="B2466" i="5" a="1"/>
  <c r="B2466" i="5" s="1"/>
  <c r="B2152" i="5" a="1"/>
  <c r="B2152" i="5" s="1"/>
  <c r="B509" i="5" a="1"/>
  <c r="B509" i="5" s="1"/>
  <c r="B2189" i="5" a="1"/>
  <c r="B2189" i="5" s="1"/>
  <c r="B1090" i="5" a="1"/>
  <c r="B1090" i="5" s="1"/>
  <c r="B2214" i="5" a="1"/>
  <c r="B2214" i="5" s="1"/>
  <c r="B1356" i="5" a="1"/>
  <c r="B1356" i="5" s="1"/>
  <c r="B2942" i="5" a="1"/>
  <c r="B2942" i="5" s="1"/>
  <c r="B2649" i="5" a="1"/>
  <c r="B2649" i="5" s="1"/>
  <c r="B2974" i="5" a="1"/>
  <c r="B2974" i="5" s="1"/>
  <c r="B3208" i="5" a="1"/>
  <c r="B3208" i="5" s="1"/>
  <c r="B3396" i="5" a="1"/>
  <c r="B3396" i="5" s="1"/>
  <c r="B3553" i="5" a="1"/>
  <c r="B3553" i="5" s="1"/>
  <c r="B3698" i="5" a="1"/>
  <c r="B3698" i="5" s="1"/>
  <c r="B3842" i="5" a="1"/>
  <c r="B3842" i="5" s="1"/>
  <c r="B3986" i="5" a="1"/>
  <c r="B3986" i="5" s="1"/>
  <c r="B4130" i="5" a="1"/>
  <c r="B4130" i="5" s="1"/>
  <c r="B4286" i="5" a="1"/>
  <c r="B4286" i="5" s="1"/>
  <c r="B4490" i="5" a="1"/>
  <c r="B4490" i="5" s="1"/>
  <c r="B2651" i="5" a="1"/>
  <c r="B2651" i="5" s="1"/>
  <c r="B2975" i="5" a="1"/>
  <c r="B2975" i="5" s="1"/>
  <c r="B3211" i="5" a="1"/>
  <c r="B3211" i="5" s="1"/>
  <c r="B3397" i="5" a="1"/>
  <c r="B3397" i="5" s="1"/>
  <c r="B3554" i="5" a="1"/>
  <c r="B3554" i="5" s="1"/>
  <c r="B3699" i="5" a="1"/>
  <c r="B3699" i="5" s="1"/>
  <c r="B3843" i="5" a="1"/>
  <c r="B3843" i="5" s="1"/>
  <c r="B2721" i="5" a="1"/>
  <c r="B2721" i="5" s="1"/>
  <c r="B3024" i="5" a="1"/>
  <c r="B3024" i="5" s="1"/>
  <c r="B3248" i="5" a="1"/>
  <c r="B3248" i="5" s="1"/>
  <c r="B3424" i="5" a="1"/>
  <c r="B3424" i="5" s="1"/>
  <c r="B3580" i="5" a="1"/>
  <c r="B3580" i="5" s="1"/>
  <c r="B3724" i="5" a="1"/>
  <c r="B3724" i="5" s="1"/>
  <c r="B3868" i="5" a="1"/>
  <c r="B3868" i="5" s="1"/>
  <c r="B2757" i="5" a="1"/>
  <c r="B2757" i="5" s="1"/>
  <c r="B3051" i="5" a="1"/>
  <c r="B3051" i="5" s="1"/>
  <c r="B3267" i="5" a="1"/>
  <c r="B3267" i="5" s="1"/>
  <c r="B3439" i="5" a="1"/>
  <c r="B3439" i="5" s="1"/>
  <c r="B3593" i="5" a="1"/>
  <c r="B3593" i="5" s="1"/>
  <c r="B3737" i="5" a="1"/>
  <c r="B3737" i="5" s="1"/>
  <c r="B3881" i="5" a="1"/>
  <c r="B3881" i="5" s="1"/>
  <c r="B4025" i="5" a="1"/>
  <c r="B4025" i="5" s="1"/>
  <c r="B4169" i="5" a="1"/>
  <c r="B4169" i="5" s="1"/>
  <c r="B4313" i="5" a="1"/>
  <c r="B4313" i="5" s="1"/>
  <c r="B4457" i="5" a="1"/>
  <c r="B4457" i="5" s="1"/>
  <c r="B4601" i="5" a="1"/>
  <c r="B4601" i="5" s="1"/>
  <c r="B4745" i="5" a="1"/>
  <c r="B4745" i="5" s="1"/>
  <c r="B2535" i="5" a="1"/>
  <c r="B2535" i="5" s="1"/>
  <c r="B2908" i="5" a="1"/>
  <c r="B2908" i="5" s="1"/>
  <c r="B3160" i="5" a="1"/>
  <c r="B3160" i="5" s="1"/>
  <c r="B3361" i="5" a="1"/>
  <c r="B3361" i="5" s="1"/>
  <c r="B3518" i="5" a="1"/>
  <c r="B3518" i="5" s="1"/>
  <c r="B3666" i="5" a="1"/>
  <c r="B3666" i="5" s="1"/>
  <c r="B3810" i="5" a="1"/>
  <c r="B3810" i="5" s="1"/>
  <c r="B3954" i="5" a="1"/>
  <c r="B3954" i="5" s="1"/>
  <c r="B4098" i="5" a="1"/>
  <c r="B4098" i="5" s="1"/>
  <c r="B4242" i="5" a="1"/>
  <c r="B4242" i="5" s="1"/>
  <c r="B4386" i="5" a="1"/>
  <c r="B4386" i="5" s="1"/>
  <c r="B4530" i="5" a="1"/>
  <c r="B4530" i="5" s="1"/>
  <c r="B4674" i="5" a="1"/>
  <c r="B4674" i="5" s="1"/>
  <c r="B3241" i="5" a="1"/>
  <c r="B3241" i="5" s="1"/>
  <c r="B3097" i="5" a="1"/>
  <c r="B3097" i="5" s="1"/>
  <c r="B2953" i="5" a="1"/>
  <c r="B2953" i="5" s="1"/>
  <c r="B2809" i="5" a="1"/>
  <c r="B2809" i="5" s="1"/>
  <c r="B2619" i="5" a="1"/>
  <c r="B2619" i="5" s="1"/>
  <c r="B2336" i="5" a="1"/>
  <c r="B2336" i="5" s="1"/>
  <c r="B1867" i="5" a="1"/>
  <c r="B1867" i="5" s="1"/>
  <c r="B2331" i="5" a="1"/>
  <c r="B2331" i="5" s="1"/>
  <c r="B1854" i="5" a="1"/>
  <c r="B1854" i="5" s="1"/>
  <c r="B3249" i="5" a="1"/>
  <c r="B3249" i="5" s="1"/>
  <c r="B3105" i="5" a="1"/>
  <c r="B3105" i="5" s="1"/>
  <c r="B2961" i="5" a="1"/>
  <c r="B2961" i="5" s="1"/>
  <c r="B2817" i="5" a="1"/>
  <c r="B2817" i="5" s="1"/>
  <c r="B2631" i="5" a="1"/>
  <c r="B2631" i="5" s="1"/>
  <c r="B2352" i="5" a="1"/>
  <c r="B2352" i="5" s="1"/>
  <c r="B1903" i="5" a="1"/>
  <c r="B1903" i="5" s="1"/>
  <c r="B2996" i="5" a="1"/>
  <c r="B2996" i="5" s="1"/>
  <c r="B2685" i="5" a="1"/>
  <c r="B2685" i="5" s="1"/>
  <c r="B2998" i="5" a="1"/>
  <c r="B2998" i="5" s="1"/>
  <c r="B3227" i="5" a="1"/>
  <c r="B3227" i="5" s="1"/>
  <c r="B3409" i="5" a="1"/>
  <c r="B3409" i="5" s="1"/>
  <c r="B3566" i="5" a="1"/>
  <c r="B3566" i="5" s="1"/>
  <c r="B3710" i="5" a="1"/>
  <c r="B3710" i="5" s="1"/>
  <c r="B3854" i="5" a="1"/>
  <c r="B3854" i="5" s="1"/>
  <c r="B3998" i="5" a="1"/>
  <c r="B3998" i="5" s="1"/>
  <c r="B4142" i="5" a="1"/>
  <c r="B4142" i="5" s="1"/>
  <c r="B4298" i="5" a="1"/>
  <c r="B4298" i="5" s="1"/>
  <c r="B4526" i="5" a="1"/>
  <c r="B4526" i="5" s="1"/>
  <c r="B2687" i="5" a="1"/>
  <c r="B2687" i="5" s="1"/>
  <c r="B2999" i="5" a="1"/>
  <c r="B2999" i="5" s="1"/>
  <c r="B3228" i="5" a="1"/>
  <c r="B3228" i="5" s="1"/>
  <c r="B3410" i="5" a="1"/>
  <c r="B3410" i="5" s="1"/>
  <c r="B3567" i="5" a="1"/>
  <c r="B3567" i="5" s="1"/>
  <c r="B3711" i="5" a="1"/>
  <c r="B3711" i="5" s="1"/>
  <c r="B3855" i="5" a="1"/>
  <c r="B3855" i="5" s="1"/>
  <c r="B2754" i="5" a="1"/>
  <c r="B2754" i="5" s="1"/>
  <c r="B3048" i="5" a="1"/>
  <c r="B3048" i="5" s="1"/>
  <c r="B3266" i="5" a="1"/>
  <c r="B3266" i="5" s="1"/>
  <c r="B3438" i="5" a="1"/>
  <c r="B3438" i="5" s="1"/>
  <c r="B3592" i="5" a="1"/>
  <c r="B3592" i="5" s="1"/>
  <c r="B3736" i="5" a="1"/>
  <c r="B3736" i="5" s="1"/>
  <c r="B1300" i="5" a="1"/>
  <c r="B1300" i="5" s="1"/>
  <c r="B2787" i="5" a="1"/>
  <c r="B2787" i="5" s="1"/>
  <c r="B3070" i="5" a="1"/>
  <c r="B3070" i="5" s="1"/>
  <c r="B3286" i="5" a="1"/>
  <c r="B3286" i="5" s="1"/>
  <c r="B3452" i="5" a="1"/>
  <c r="B3452" i="5" s="1"/>
  <c r="B3605" i="5" a="1"/>
  <c r="B3605" i="5" s="1"/>
  <c r="B3749" i="5" a="1"/>
  <c r="B3749" i="5" s="1"/>
  <c r="B3893" i="5" a="1"/>
  <c r="B3893" i="5" s="1"/>
  <c r="B4037" i="5" a="1"/>
  <c r="B4037" i="5" s="1"/>
  <c r="B4181" i="5" a="1"/>
  <c r="B4181" i="5" s="1"/>
  <c r="B4325" i="5" a="1"/>
  <c r="B4325" i="5" s="1"/>
  <c r="B4469" i="5" a="1"/>
  <c r="B4469" i="5" s="1"/>
  <c r="B4613" i="5" a="1"/>
  <c r="B4613" i="5" s="1"/>
  <c r="B4757" i="5" a="1"/>
  <c r="B4757" i="5" s="1"/>
  <c r="B2583" i="5" a="1"/>
  <c r="B2583" i="5" s="1"/>
  <c r="B2932" i="5" a="1"/>
  <c r="B2932" i="5" s="1"/>
  <c r="B3179" i="5" a="1"/>
  <c r="B3179" i="5" s="1"/>
  <c r="B3374" i="5" a="1"/>
  <c r="B3374" i="5" s="1"/>
  <c r="B3531" i="5" a="1"/>
  <c r="B3531" i="5" s="1"/>
  <c r="B3678" i="5" a="1"/>
  <c r="B3678" i="5" s="1"/>
  <c r="B3822" i="5" a="1"/>
  <c r="B3822" i="5" s="1"/>
  <c r="B3966" i="5" a="1"/>
  <c r="B3966" i="5" s="1"/>
  <c r="B4110" i="5" a="1"/>
  <c r="B4110" i="5" s="1"/>
  <c r="B4254" i="5" a="1"/>
  <c r="B4254" i="5" s="1"/>
  <c r="B4398" i="5" a="1"/>
  <c r="B4398" i="5" s="1"/>
  <c r="B4542" i="5" a="1"/>
  <c r="B4542" i="5" s="1"/>
  <c r="B4686" i="5" a="1"/>
  <c r="B4686" i="5" s="1"/>
  <c r="B3229" i="5" a="1"/>
  <c r="B3229" i="5" s="1"/>
  <c r="B3085" i="5" a="1"/>
  <c r="B3085" i="5" s="1"/>
  <c r="B2941" i="5" a="1"/>
  <c r="B2941" i="5" s="1"/>
  <c r="B2797" i="5" a="1"/>
  <c r="B2797" i="5" s="1"/>
  <c r="B2600" i="5" a="1"/>
  <c r="B2600" i="5" s="1"/>
  <c r="B2312" i="5" a="1"/>
  <c r="B2312" i="5" s="1"/>
  <c r="B1804" i="5" a="1"/>
  <c r="B1804" i="5" s="1"/>
  <c r="B2307" i="5" a="1"/>
  <c r="B2307" i="5" s="1"/>
  <c r="B1788" i="5" a="1"/>
  <c r="B1788" i="5" s="1"/>
  <c r="B3237" i="5" a="1"/>
  <c r="B3237" i="5" s="1"/>
  <c r="B3093" i="5" a="1"/>
  <c r="B3093" i="5" s="1"/>
  <c r="B2949" i="5" a="1"/>
  <c r="B2949" i="5" s="1"/>
  <c r="B2805" i="5" a="1"/>
  <c r="B2805" i="5" s="1"/>
  <c r="B2612" i="5" a="1"/>
  <c r="B2612" i="5" s="1"/>
  <c r="B2328" i="5" a="1"/>
  <c r="B2328" i="5" s="1"/>
  <c r="B1848" i="5" a="1"/>
  <c r="B1848" i="5" s="1"/>
  <c r="B2984" i="5" a="1"/>
  <c r="B2984" i="5" s="1"/>
  <c r="B2840" i="5" a="1"/>
  <c r="B2840" i="5" s="1"/>
  <c r="B2664" i="5" a="1"/>
  <c r="B2664" i="5" s="1"/>
  <c r="B2399" i="5" a="1"/>
  <c r="B2399" i="5" s="1"/>
  <c r="B2010" i="5" a="1"/>
  <c r="B2010" i="5" s="1"/>
  <c r="B2420" i="5" a="1"/>
  <c r="B2420" i="5" s="1"/>
  <c r="B2061" i="5" a="1"/>
  <c r="B2061" i="5" s="1"/>
  <c r="B3306" i="5" a="1"/>
  <c r="B3306" i="5" s="1"/>
  <c r="B3162" i="5" a="1"/>
  <c r="B3162" i="5" s="1"/>
  <c r="B3018" i="5" a="1"/>
  <c r="B3018" i="5" s="1"/>
  <c r="B2874" i="5" a="1"/>
  <c r="B2874" i="5" s="1"/>
  <c r="B2714" i="5" a="1"/>
  <c r="B2714" i="5" s="1"/>
  <c r="B2467" i="5" a="1"/>
  <c r="B2467" i="5" s="1"/>
  <c r="B2155" i="5" a="1"/>
  <c r="B2155" i="5" s="1"/>
  <c r="B630" i="5" a="1"/>
  <c r="B630" i="5" s="1"/>
  <c r="B3425" i="5" a="1"/>
  <c r="B3425" i="5" s="1"/>
  <c r="B2720" i="5" a="1"/>
  <c r="B2720" i="5" s="1"/>
  <c r="B3023" i="5" a="1"/>
  <c r="B3023" i="5" s="1"/>
  <c r="B3247" i="5" a="1"/>
  <c r="B3247" i="5" s="1"/>
  <c r="B3423" i="5" a="1"/>
  <c r="B3423" i="5" s="1"/>
  <c r="B3579" i="5" a="1"/>
  <c r="B3579" i="5" s="1"/>
  <c r="B3723" i="5" a="1"/>
  <c r="B3723" i="5" s="1"/>
  <c r="B1259" i="5" a="1"/>
  <c r="B1259" i="5" s="1"/>
  <c r="B2783" i="5" a="1"/>
  <c r="B2783" i="5" s="1"/>
  <c r="B3068" i="5" a="1"/>
  <c r="B3068" i="5" s="1"/>
  <c r="B3284" i="5" a="1"/>
  <c r="B3284" i="5" s="1"/>
  <c r="B3451" i="5" a="1"/>
  <c r="B3451" i="5" s="1"/>
  <c r="B3604" i="5" a="1"/>
  <c r="B3604" i="5" s="1"/>
  <c r="B3748" i="5" a="1"/>
  <c r="B3748" i="5" s="1"/>
  <c r="B1919" i="5" a="1"/>
  <c r="B1919" i="5" s="1"/>
  <c r="B2811" i="5" a="1"/>
  <c r="B2811" i="5" s="1"/>
  <c r="B3087" i="5" a="1"/>
  <c r="B3087" i="5" s="1"/>
  <c r="B3303" i="5" a="1"/>
  <c r="B3303" i="5" s="1"/>
  <c r="B3465" i="5" a="1"/>
  <c r="B3465" i="5" s="1"/>
  <c r="B3617" i="5" a="1"/>
  <c r="B3617" i="5" s="1"/>
  <c r="B3761" i="5" a="1"/>
  <c r="B3761" i="5" s="1"/>
  <c r="B3905" i="5" a="1"/>
  <c r="B3905" i="5" s="1"/>
  <c r="B4049" i="5" a="1"/>
  <c r="B4049" i="5" s="1"/>
  <c r="B4193" i="5" a="1"/>
  <c r="B4193" i="5" s="1"/>
  <c r="B4337" i="5" a="1"/>
  <c r="B4337" i="5" s="1"/>
  <c r="B4481" i="5" a="1"/>
  <c r="B4481" i="5" s="1"/>
  <c r="B4625" i="5" a="1"/>
  <c r="B4625" i="5" s="1"/>
  <c r="B4769" i="5" a="1"/>
  <c r="B4769" i="5" s="1"/>
  <c r="B2623" i="5" a="1"/>
  <c r="B2623" i="5" s="1"/>
  <c r="B2956" i="5" a="1"/>
  <c r="B2956" i="5" s="1"/>
  <c r="B3196" i="5" a="1"/>
  <c r="B3196" i="5" s="1"/>
  <c r="B3387" i="5" a="1"/>
  <c r="B3387" i="5" s="1"/>
  <c r="B3544" i="5" a="1"/>
  <c r="B3544" i="5" s="1"/>
  <c r="B3690" i="5" a="1"/>
  <c r="B3690" i="5" s="1"/>
  <c r="B3834" i="5" a="1"/>
  <c r="B3834" i="5" s="1"/>
  <c r="B3978" i="5" a="1"/>
  <c r="B3978" i="5" s="1"/>
  <c r="B4122" i="5" a="1"/>
  <c r="B4122" i="5" s="1"/>
  <c r="B4266" i="5" a="1"/>
  <c r="B4266" i="5" s="1"/>
  <c r="B4410" i="5" a="1"/>
  <c r="B4410" i="5" s="1"/>
  <c r="B4554" i="5" a="1"/>
  <c r="B4554" i="5" s="1"/>
  <c r="B4698" i="5" a="1"/>
  <c r="B4698" i="5" s="1"/>
  <c r="B3217" i="5" a="1"/>
  <c r="B3217" i="5" s="1"/>
  <c r="B3073" i="5" a="1"/>
  <c r="B3073" i="5" s="1"/>
  <c r="B2929" i="5" a="1"/>
  <c r="B2929" i="5" s="1"/>
  <c r="B2784" i="5" a="1"/>
  <c r="B2784" i="5" s="1"/>
  <c r="B2576" i="5" a="1"/>
  <c r="B2576" i="5" s="1"/>
  <c r="B2288" i="5" a="1"/>
  <c r="B2288" i="5" s="1"/>
  <c r="B1740" i="5" a="1"/>
  <c r="B1740" i="5" s="1"/>
  <c r="B2283" i="5" a="1"/>
  <c r="B2283" i="5" s="1"/>
  <c r="B1725" i="5" a="1"/>
  <c r="B1725" i="5" s="1"/>
  <c r="B3225" i="5" a="1"/>
  <c r="B3225" i="5" s="1"/>
  <c r="B3081" i="5" a="1"/>
  <c r="B3081" i="5" s="1"/>
  <c r="B2937" i="5" a="1"/>
  <c r="B2937" i="5" s="1"/>
  <c r="B2793" i="5" a="1"/>
  <c r="B2793" i="5" s="1"/>
  <c r="B2592" i="5" a="1"/>
  <c r="B2592" i="5" s="1"/>
  <c r="B2304" i="5" a="1"/>
  <c r="B2304" i="5" s="1"/>
  <c r="B1783" i="5" a="1"/>
  <c r="B1783" i="5" s="1"/>
  <c r="B2972" i="5" a="1"/>
  <c r="B2972" i="5" s="1"/>
  <c r="B2828" i="5" a="1"/>
  <c r="B2828" i="5" s="1"/>
  <c r="B2647" i="5" a="1"/>
  <c r="B2647" i="5" s="1"/>
  <c r="B2375" i="5" a="1"/>
  <c r="B2375" i="5" s="1"/>
  <c r="B1955" i="5" a="1"/>
  <c r="B1955" i="5" s="1"/>
  <c r="B2396" i="5" a="1"/>
  <c r="B2396" i="5" s="1"/>
  <c r="B2008" i="5" a="1"/>
  <c r="B2008" i="5" s="1"/>
  <c r="B3294" i="5" a="1"/>
  <c r="B3294" i="5" s="1"/>
  <c r="B3150" i="5" a="1"/>
  <c r="B3150" i="5" s="1"/>
  <c r="B3006" i="5" a="1"/>
  <c r="B3006" i="5" s="1"/>
  <c r="B2862" i="5" a="1"/>
  <c r="B2862" i="5" s="1"/>
  <c r="B2697" i="5" a="1"/>
  <c r="B2697" i="5" s="1"/>
  <c r="B2443" i="5" a="1"/>
  <c r="B2443" i="5" s="1"/>
  <c r="B2106" i="5" a="1"/>
  <c r="B2106" i="5" s="1"/>
  <c r="B3557" i="5" a="1"/>
  <c r="B3557" i="5" s="1"/>
  <c r="B3413" i="5" a="1"/>
  <c r="B3413" i="5" s="1"/>
  <c r="B3269" i="5" a="1"/>
  <c r="B3269" i="5" s="1"/>
  <c r="B3125" i="5" a="1"/>
  <c r="B3125" i="5" s="1"/>
  <c r="B2981" i="5" a="1"/>
  <c r="B2981" i="5" s="1"/>
  <c r="B2837" i="5" a="1"/>
  <c r="B2837" i="5" s="1"/>
  <c r="B2660" i="5" a="1"/>
  <c r="B2660" i="5" s="1"/>
  <c r="B2394" i="5" a="1"/>
  <c r="B2394" i="5" s="1"/>
  <c r="B1993" i="5" a="1"/>
  <c r="B1993" i="5" s="1"/>
  <c r="B2415" i="5" a="1"/>
  <c r="B2415" i="5" s="1"/>
  <c r="B3591" i="5" a="1"/>
  <c r="B3591" i="5" s="1"/>
  <c r="B3735" i="5" a="1"/>
  <c r="B3735" i="5" s="1"/>
  <c r="B1917" i="5" a="1"/>
  <c r="B1917" i="5" s="1"/>
  <c r="B2808" i="5" a="1"/>
  <c r="B2808" i="5" s="1"/>
  <c r="B3086" i="5" a="1"/>
  <c r="B3086" i="5" s="1"/>
  <c r="B3302" i="5" a="1"/>
  <c r="B3302" i="5" s="1"/>
  <c r="B3464" i="5" a="1"/>
  <c r="B3464" i="5" s="1"/>
  <c r="B3616" i="5" a="1"/>
  <c r="B3616" i="5" s="1"/>
  <c r="B3760" i="5" a="1"/>
  <c r="B3760" i="5" s="1"/>
  <c r="B2209" i="5" a="1"/>
  <c r="B2209" i="5" s="1"/>
  <c r="B2835" i="5" a="1"/>
  <c r="B2835" i="5" s="1"/>
  <c r="B3106" i="5" a="1"/>
  <c r="B3106" i="5" s="1"/>
  <c r="B3321" i="5" a="1"/>
  <c r="B3321" i="5" s="1"/>
  <c r="B3478" i="5" a="1"/>
  <c r="B3478" i="5" s="1"/>
  <c r="B3629" i="5" a="1"/>
  <c r="B3629" i="5" s="1"/>
  <c r="B3773" i="5" a="1"/>
  <c r="B3773" i="5" s="1"/>
  <c r="B3917" i="5" a="1"/>
  <c r="B3917" i="5" s="1"/>
  <c r="B4061" i="5" a="1"/>
  <c r="B4061" i="5" s="1"/>
  <c r="B4205" i="5" a="1"/>
  <c r="B4205" i="5" s="1"/>
  <c r="B4349" i="5" a="1"/>
  <c r="B4349" i="5" s="1"/>
  <c r="B4493" i="5" a="1"/>
  <c r="B4493" i="5" s="1"/>
  <c r="B4637" i="5" a="1"/>
  <c r="B4637" i="5" s="1"/>
  <c r="B4781" i="5" a="1"/>
  <c r="B4781" i="5" s="1"/>
  <c r="B2659" i="5" a="1"/>
  <c r="B2659" i="5" s="1"/>
  <c r="B2980" i="5" a="1"/>
  <c r="B2980" i="5" s="1"/>
  <c r="B3215" i="5" a="1"/>
  <c r="B3215" i="5" s="1"/>
  <c r="B3400" i="5" a="1"/>
  <c r="B3400" i="5" s="1"/>
  <c r="B3558" i="5" a="1"/>
  <c r="B3558" i="5" s="1"/>
  <c r="B3702" i="5" a="1"/>
  <c r="B3702" i="5" s="1"/>
  <c r="B3846" i="5" a="1"/>
  <c r="B3846" i="5" s="1"/>
  <c r="B3990" i="5" a="1"/>
  <c r="B3990" i="5" s="1"/>
  <c r="B4134" i="5" a="1"/>
  <c r="B4134" i="5" s="1"/>
  <c r="B4278" i="5" a="1"/>
  <c r="B4278" i="5" s="1"/>
  <c r="B4422" i="5" a="1"/>
  <c r="B4422" i="5" s="1"/>
  <c r="B4566" i="5" a="1"/>
  <c r="B4566" i="5" s="1"/>
  <c r="B4722" i="5" a="1"/>
  <c r="B4722" i="5" s="1"/>
  <c r="B3205" i="5" a="1"/>
  <c r="B3205" i="5" s="1"/>
  <c r="B3061" i="5" a="1"/>
  <c r="B3061" i="5" s="1"/>
  <c r="B2917" i="5" a="1"/>
  <c r="B2917" i="5" s="1"/>
  <c r="B2771" i="5" a="1"/>
  <c r="B2771" i="5" s="1"/>
  <c r="B2552" i="5" a="1"/>
  <c r="B2552" i="5" s="1"/>
  <c r="B2262" i="5" a="1"/>
  <c r="B2262" i="5" s="1"/>
  <c r="B1675" i="5" a="1"/>
  <c r="B1675" i="5" s="1"/>
  <c r="B2257" i="5" a="1"/>
  <c r="B2257" i="5" s="1"/>
  <c r="B1650" i="5" a="1"/>
  <c r="B1650" i="5" s="1"/>
  <c r="B3213" i="5" a="1"/>
  <c r="B3213" i="5" s="1"/>
  <c r="B3069" i="5" a="1"/>
  <c r="B3069" i="5" s="1"/>
  <c r="B2925" i="5" a="1"/>
  <c r="B2925" i="5" s="1"/>
  <c r="B2780" i="5" a="1"/>
  <c r="B2780" i="5" s="1"/>
  <c r="B2568" i="5" a="1"/>
  <c r="B2568" i="5" s="1"/>
  <c r="B2280" i="5" a="1"/>
  <c r="B2280" i="5" s="1"/>
  <c r="B1718" i="5" a="1"/>
  <c r="B1718" i="5" s="1"/>
  <c r="B2960" i="5" a="1"/>
  <c r="B2960" i="5" s="1"/>
  <c r="B2816" i="5" a="1"/>
  <c r="B2816" i="5" s="1"/>
  <c r="B2628" i="5" a="1"/>
  <c r="B2628" i="5" s="1"/>
  <c r="B2351" i="5" a="1"/>
  <c r="B2351" i="5" s="1"/>
  <c r="B1902" i="5" a="1"/>
  <c r="B1902" i="5" s="1"/>
  <c r="B2372" i="5" a="1"/>
  <c r="B2372" i="5" s="1"/>
  <c r="B1953" i="5" a="1"/>
  <c r="B1953" i="5" s="1"/>
  <c r="B3282" i="5" a="1"/>
  <c r="B3282" i="5" s="1"/>
  <c r="B3138" i="5" a="1"/>
  <c r="B3138" i="5" s="1"/>
  <c r="B2994" i="5" a="1"/>
  <c r="B2994" i="5" s="1"/>
  <c r="B2850" i="5" a="1"/>
  <c r="B2850" i="5" s="1"/>
  <c r="B2681" i="5" a="1"/>
  <c r="B2681" i="5" s="1"/>
  <c r="B2419" i="5" a="1"/>
  <c r="B2419" i="5" s="1"/>
  <c r="B2051" i="5" a="1"/>
  <c r="B2051" i="5" s="1"/>
  <c r="B3545" i="5" a="1"/>
  <c r="B3545" i="5" s="1"/>
  <c r="B3401" i="5" a="1"/>
  <c r="B3401" i="5" s="1"/>
  <c r="B3257" i="5" a="1"/>
  <c r="B3257" i="5" s="1"/>
  <c r="B3113" i="5" a="1"/>
  <c r="B3113" i="5" s="1"/>
  <c r="B2969" i="5" a="1"/>
  <c r="B2969" i="5" s="1"/>
  <c r="B2825" i="5" a="1"/>
  <c r="B2825" i="5" s="1"/>
  <c r="B2643" i="5" a="1"/>
  <c r="B2643" i="5" s="1"/>
  <c r="B2370" i="5" a="1"/>
  <c r="B2370" i="5" s="1"/>
  <c r="B1939" i="5" a="1"/>
  <c r="B1939" i="5" s="1"/>
  <c r="B2391" i="5" a="1"/>
  <c r="B2391" i="5" s="1"/>
  <c r="B1991" i="5" a="1"/>
  <c r="B1991" i="5" s="1"/>
  <c r="B2412" i="5" a="1"/>
  <c r="B2412" i="5" s="1"/>
  <c r="B881" i="5" a="1"/>
  <c r="B881" i="5" s="1"/>
  <c r="B2781" i="5" a="1"/>
  <c r="B2781" i="5" s="1"/>
  <c r="B3064" i="5" a="1"/>
  <c r="B3064" i="5" s="1"/>
  <c r="B3280" i="5" a="1"/>
  <c r="B3280" i="5" s="1"/>
  <c r="B3448" i="5" a="1"/>
  <c r="B3448" i="5" s="1"/>
  <c r="B3602" i="5" a="1"/>
  <c r="B3602" i="5" s="1"/>
  <c r="B3746" i="5" a="1"/>
  <c r="B3746" i="5" s="1"/>
  <c r="B3890" i="5" a="1"/>
  <c r="B3890" i="5" s="1"/>
  <c r="B4034" i="5" a="1"/>
  <c r="B4034" i="5" s="1"/>
  <c r="B4178" i="5" a="1"/>
  <c r="B4178" i="5" s="1"/>
  <c r="B4334" i="5" a="1"/>
  <c r="B4334" i="5" s="1"/>
  <c r="B962" i="5" a="1"/>
  <c r="B962" i="5" s="1"/>
  <c r="B2782" i="5" a="1"/>
  <c r="B2782" i="5" s="1"/>
  <c r="B3067" i="5" a="1"/>
  <c r="B3067" i="5" s="1"/>
  <c r="B3283" i="5" a="1"/>
  <c r="B3283" i="5" s="1"/>
  <c r="B3450" i="5" a="1"/>
  <c r="B3450" i="5" s="1"/>
  <c r="B3603" i="5" a="1"/>
  <c r="B3603" i="5" s="1"/>
  <c r="B3747" i="5" a="1"/>
  <c r="B3747" i="5" s="1"/>
  <c r="B2207" i="5" a="1"/>
  <c r="B2207" i="5" s="1"/>
  <c r="B2832" i="5" a="1"/>
  <c r="B2832" i="5" s="1"/>
  <c r="B3104" i="5" a="1"/>
  <c r="B3104" i="5" s="1"/>
  <c r="B3320" i="5" a="1"/>
  <c r="B3320" i="5" s="1"/>
  <c r="B3477" i="5" a="1"/>
  <c r="B3477" i="5" s="1"/>
  <c r="B3628" i="5" a="1"/>
  <c r="B3628" i="5" s="1"/>
  <c r="B3772" i="5" a="1"/>
  <c r="B3772" i="5" s="1"/>
  <c r="B2359" i="5" a="1"/>
  <c r="B2359" i="5" s="1"/>
  <c r="B2859" i="5" a="1"/>
  <c r="B2859" i="5" s="1"/>
  <c r="B3123" i="5" a="1"/>
  <c r="B3123" i="5" s="1"/>
  <c r="B3334" i="5" a="1"/>
  <c r="B3334" i="5" s="1"/>
  <c r="B3491" i="5" a="1"/>
  <c r="B3491" i="5" s="1"/>
  <c r="B3641" i="5" a="1"/>
  <c r="B3641" i="5" s="1"/>
  <c r="B3785" i="5" a="1"/>
  <c r="B3785" i="5" s="1"/>
  <c r="B3929" i="5" a="1"/>
  <c r="B3929" i="5" s="1"/>
  <c r="B4073" i="5" a="1"/>
  <c r="B4073" i="5" s="1"/>
  <c r="B4217" i="5" a="1"/>
  <c r="B4217" i="5" s="1"/>
  <c r="B4361" i="5" a="1"/>
  <c r="B4361" i="5" s="1"/>
  <c r="B4505" i="5" a="1"/>
  <c r="B4505" i="5" s="1"/>
  <c r="B4649" i="5" a="1"/>
  <c r="B4649" i="5" s="1"/>
  <c r="B4710" i="5" a="1"/>
  <c r="B4710" i="5" s="1"/>
  <c r="B2695" i="5" a="1"/>
  <c r="B2695" i="5" s="1"/>
  <c r="B3004" i="5" a="1"/>
  <c r="B3004" i="5" s="1"/>
  <c r="B3232" i="5" a="1"/>
  <c r="B3232" i="5" s="1"/>
  <c r="B3414" i="5" a="1"/>
  <c r="B3414" i="5" s="1"/>
  <c r="B3570" i="5" a="1"/>
  <c r="B3570" i="5" s="1"/>
  <c r="B3714" i="5" a="1"/>
  <c r="B3714" i="5" s="1"/>
  <c r="B3858" i="5" a="1"/>
  <c r="B3858" i="5" s="1"/>
  <c r="B4002" i="5" a="1"/>
  <c r="B4002" i="5" s="1"/>
  <c r="B4146" i="5" a="1"/>
  <c r="B4146" i="5" s="1"/>
  <c r="B4290" i="5" a="1"/>
  <c r="B4290" i="5" s="1"/>
  <c r="B4434" i="5" a="1"/>
  <c r="B4434" i="5" s="1"/>
  <c r="B4578" i="5" a="1"/>
  <c r="B4578" i="5" s="1"/>
  <c r="B4746" i="5" a="1"/>
  <c r="B4746" i="5" s="1"/>
  <c r="B3193" i="5" a="1"/>
  <c r="B3193" i="5" s="1"/>
  <c r="B3049" i="5" a="1"/>
  <c r="B3049" i="5" s="1"/>
  <c r="B2905" i="5" a="1"/>
  <c r="B2905" i="5" s="1"/>
  <c r="B2755" i="5" a="1"/>
  <c r="B2755" i="5" s="1"/>
  <c r="B2528" i="5" a="1"/>
  <c r="B2528" i="5" s="1"/>
  <c r="B2236" i="5" a="1"/>
  <c r="B2236" i="5" s="1"/>
  <c r="B1516" i="5" a="1"/>
  <c r="B1516" i="5" s="1"/>
  <c r="B2231" i="5" a="1"/>
  <c r="B2231" i="5" s="1"/>
  <c r="B1489" i="5" a="1"/>
  <c r="B1489" i="5" s="1"/>
  <c r="B3201" i="5" a="1"/>
  <c r="B3201" i="5" s="1"/>
  <c r="B3057" i="5" a="1"/>
  <c r="B3057" i="5" s="1"/>
  <c r="B2913" i="5" a="1"/>
  <c r="B2913" i="5" s="1"/>
  <c r="B2766" i="5" a="1"/>
  <c r="B2766" i="5" s="1"/>
  <c r="B2544" i="5" a="1"/>
  <c r="B2544" i="5" s="1"/>
  <c r="B2253" i="5" a="1"/>
  <c r="B2253" i="5" s="1"/>
  <c r="B1624" i="5" a="1"/>
  <c r="B1624" i="5" s="1"/>
  <c r="B2948" i="5" a="1"/>
  <c r="B2948" i="5" s="1"/>
  <c r="B2804" i="5" a="1"/>
  <c r="B2804" i="5" s="1"/>
  <c r="B3122" i="5" a="1"/>
  <c r="B3122" i="5" s="1"/>
  <c r="B3333" i="5" a="1"/>
  <c r="B3333" i="5" s="1"/>
  <c r="B3490" i="5" a="1"/>
  <c r="B3490" i="5" s="1"/>
  <c r="B3640" i="5" a="1"/>
  <c r="B3640" i="5" s="1"/>
  <c r="B3784" i="5" a="1"/>
  <c r="B3784" i="5" s="1"/>
  <c r="B2484" i="5" a="1"/>
  <c r="B2484" i="5" s="1"/>
  <c r="B2883" i="5" a="1"/>
  <c r="B2883" i="5" s="1"/>
  <c r="B3142" i="5" a="1"/>
  <c r="B3142" i="5" s="1"/>
  <c r="B3347" i="5" a="1"/>
  <c r="B3347" i="5" s="1"/>
  <c r="B3504" i="5" a="1"/>
  <c r="B3504" i="5" s="1"/>
  <c r="B3653" i="5" a="1"/>
  <c r="B3653" i="5" s="1"/>
  <c r="B3797" i="5" a="1"/>
  <c r="B3797" i="5" s="1"/>
  <c r="B3941" i="5" a="1"/>
  <c r="B3941" i="5" s="1"/>
  <c r="B4085" i="5" a="1"/>
  <c r="B4085" i="5" s="1"/>
  <c r="B4229" i="5" a="1"/>
  <c r="B4229" i="5" s="1"/>
  <c r="B4373" i="5" a="1"/>
  <c r="B4373" i="5" s="1"/>
  <c r="B4517" i="5" a="1"/>
  <c r="B4517" i="5" s="1"/>
  <c r="B4661" i="5" a="1"/>
  <c r="B4661" i="5" s="1"/>
  <c r="B4734" i="5" a="1"/>
  <c r="B4734" i="5" s="1"/>
  <c r="B2727" i="5" a="1"/>
  <c r="B2727" i="5" s="1"/>
  <c r="B3028" i="5" a="1"/>
  <c r="B3028" i="5" s="1"/>
  <c r="B3251" i="5" a="1"/>
  <c r="B3251" i="5" s="1"/>
  <c r="B3427" i="5" a="1"/>
  <c r="B3427" i="5" s="1"/>
  <c r="B3582" i="5" a="1"/>
  <c r="B3582" i="5" s="1"/>
  <c r="B3726" i="5" a="1"/>
  <c r="B3726" i="5" s="1"/>
  <c r="B3870" i="5" a="1"/>
  <c r="B3870" i="5" s="1"/>
  <c r="B4014" i="5" a="1"/>
  <c r="B4014" i="5" s="1"/>
  <c r="B4158" i="5" a="1"/>
  <c r="B4158" i="5" s="1"/>
  <c r="B4302" i="5" a="1"/>
  <c r="B4302" i="5" s="1"/>
  <c r="B4446" i="5" a="1"/>
  <c r="B4446" i="5" s="1"/>
  <c r="B4590" i="5" a="1"/>
  <c r="B4590" i="5" s="1"/>
  <c r="B4758" i="5" a="1"/>
  <c r="B4758" i="5" s="1"/>
  <c r="B3181" i="5" a="1"/>
  <c r="B3181" i="5" s="1"/>
  <c r="B3037" i="5" a="1"/>
  <c r="B3037" i="5" s="1"/>
  <c r="B2893" i="5" a="1"/>
  <c r="B2893" i="5" s="1"/>
  <c r="B2739" i="5" a="1"/>
  <c r="B2739" i="5" s="1"/>
  <c r="B2504" i="5" a="1"/>
  <c r="B2504" i="5" s="1"/>
  <c r="B2210" i="5" a="1"/>
  <c r="B2210" i="5" s="1"/>
  <c r="B1308" i="5" a="1"/>
  <c r="B1308" i="5" s="1"/>
  <c r="B2203" i="5" a="1"/>
  <c r="B2203" i="5" s="1"/>
  <c r="B1251" i="5" a="1"/>
  <c r="B1251" i="5" s="1"/>
  <c r="B3189" i="5" a="1"/>
  <c r="B3189" i="5" s="1"/>
  <c r="B3045" i="5" a="1"/>
  <c r="B3045" i="5" s="1"/>
  <c r="B2901" i="5" a="1"/>
  <c r="B2901" i="5" s="1"/>
  <c r="B2750" i="5" a="1"/>
  <c r="B2750" i="5" s="1"/>
  <c r="B2520" i="5" a="1"/>
  <c r="B2520" i="5" s="1"/>
  <c r="B2227" i="5" a="1"/>
  <c r="B2227" i="5" s="1"/>
  <c r="B1462" i="5" a="1"/>
  <c r="B1462" i="5" s="1"/>
  <c r="B2936" i="5" a="1"/>
  <c r="B2936" i="5" s="1"/>
  <c r="B2792" i="5" a="1"/>
  <c r="B2792" i="5" s="1"/>
  <c r="B2591" i="5" a="1"/>
  <c r="B2591" i="5" s="1"/>
  <c r="B2303" i="5" a="1"/>
  <c r="B2303" i="5" s="1"/>
  <c r="B1782" i="5" a="1"/>
  <c r="B1782" i="5" s="1"/>
  <c r="B2324" i="5" a="1"/>
  <c r="B2324" i="5" s="1"/>
  <c r="B1843" i="5" a="1"/>
  <c r="B1843" i="5" s="1"/>
  <c r="B3258" i="5" a="1"/>
  <c r="B3258" i="5" s="1"/>
  <c r="B3114" i="5" a="1"/>
  <c r="B3114" i="5" s="1"/>
  <c r="B2970" i="5" a="1"/>
  <c r="B2970" i="5" s="1"/>
  <c r="B2826" i="5" a="1"/>
  <c r="B2826" i="5" s="1"/>
  <c r="B2645" i="5" a="1"/>
  <c r="B2645" i="5" s="1"/>
  <c r="B2371" i="5" a="1"/>
  <c r="B2371" i="5" s="1"/>
  <c r="B1943" i="5" a="1"/>
  <c r="B1943" i="5" s="1"/>
  <c r="B3521" i="5" a="1"/>
  <c r="B3521" i="5" s="1"/>
  <c r="B3377" i="5" a="1"/>
  <c r="B3377" i="5" s="1"/>
  <c r="B3233" i="5" a="1"/>
  <c r="B3233" i="5" s="1"/>
  <c r="B3089" i="5" a="1"/>
  <c r="B3089" i="5" s="1"/>
  <c r="B2945" i="5" a="1"/>
  <c r="B2945" i="5" s="1"/>
  <c r="B2801" i="5" a="1"/>
  <c r="B2801" i="5" s="1"/>
  <c r="B2607" i="5" a="1"/>
  <c r="B2607" i="5" s="1"/>
  <c r="B2322" i="5" a="1"/>
  <c r="B2322" i="5" s="1"/>
  <c r="B1826" i="5" a="1"/>
  <c r="B1826" i="5" s="1"/>
  <c r="B2343" i="5" a="1"/>
  <c r="B2343" i="5" s="1"/>
  <c r="B1883" i="5" a="1"/>
  <c r="B1883" i="5" s="1"/>
  <c r="B2364" i="5" a="1"/>
  <c r="B2364" i="5" s="1"/>
  <c r="B1936" i="5" a="1"/>
  <c r="B1936" i="5" s="1"/>
  <c r="B3014" i="5" a="1"/>
  <c r="B3014" i="5" s="1"/>
  <c r="B2870" i="5" a="1"/>
  <c r="B2870" i="5" s="1"/>
  <c r="B2779" i="5" a="1"/>
  <c r="B2779" i="5" s="1"/>
  <c r="B2567" i="5" a="1"/>
  <c r="B2567" i="5" s="1"/>
  <c r="B2279" i="5" a="1"/>
  <c r="B2279" i="5" s="1"/>
  <c r="B1716" i="5" a="1"/>
  <c r="B1716" i="5" s="1"/>
  <c r="B2300" i="5" a="1"/>
  <c r="B2300" i="5" s="1"/>
  <c r="B1779" i="5" a="1"/>
  <c r="B1779" i="5" s="1"/>
  <c r="B3246" i="5" a="1"/>
  <c r="B3246" i="5" s="1"/>
  <c r="B3102" i="5" a="1"/>
  <c r="B3102" i="5" s="1"/>
  <c r="B2958" i="5" a="1"/>
  <c r="B2958" i="5" s="1"/>
  <c r="B2814" i="5" a="1"/>
  <c r="B2814" i="5" s="1"/>
  <c r="B2625" i="5" a="1"/>
  <c r="B2625" i="5" s="1"/>
  <c r="B2347" i="5" a="1"/>
  <c r="B2347" i="5" s="1"/>
  <c r="B1890" i="5" a="1"/>
  <c r="B1890" i="5" s="1"/>
  <c r="B3509" i="5" a="1"/>
  <c r="B3509" i="5" s="1"/>
  <c r="B3365" i="5" a="1"/>
  <c r="B3365" i="5" s="1"/>
  <c r="B3221" i="5" a="1"/>
  <c r="B3221" i="5" s="1"/>
  <c r="B3077" i="5" a="1"/>
  <c r="B3077" i="5" s="1"/>
  <c r="B2933" i="5" a="1"/>
  <c r="B2933" i="5" s="1"/>
  <c r="B2789" i="5" a="1"/>
  <c r="B2789" i="5" s="1"/>
  <c r="B2586" i="5" a="1"/>
  <c r="B2586" i="5" s="1"/>
  <c r="B2298" i="5" a="1"/>
  <c r="B2298" i="5" s="1"/>
  <c r="B1762" i="5" a="1"/>
  <c r="B1762" i="5" s="1"/>
  <c r="B2319" i="5" a="1"/>
  <c r="B2319" i="5" s="1"/>
  <c r="B1825" i="5" a="1"/>
  <c r="B1825" i="5" s="1"/>
  <c r="B2340" i="5" a="1"/>
  <c r="B2340" i="5" s="1"/>
  <c r="B1881" i="5" a="1"/>
  <c r="B1881" i="5" s="1"/>
  <c r="B3002" i="5" a="1"/>
  <c r="B3002" i="5" s="1"/>
  <c r="B2858" i="5" a="1"/>
  <c r="B2858" i="5" s="1"/>
  <c r="B2693" i="5" a="1"/>
  <c r="B2693" i="5" s="1"/>
  <c r="B2435" i="5" a="1"/>
  <c r="B2435" i="5" s="1"/>
  <c r="B2087" i="5" a="1"/>
  <c r="B2087" i="5" s="1"/>
  <c r="B2589" i="5" a="1"/>
  <c r="B2589" i="5" s="1"/>
  <c r="B2445" i="5" a="1"/>
  <c r="B2445" i="5" s="1"/>
  <c r="B2301" i="5" a="1"/>
  <c r="B2301" i="5" s="1"/>
  <c r="B2138" i="5" a="1"/>
  <c r="B2138" i="5" s="1"/>
  <c r="B1923" i="5" a="1"/>
  <c r="B1923" i="5" s="1"/>
  <c r="B1678" i="5" a="1"/>
  <c r="B1678" i="5" s="1"/>
  <c r="B1312" i="5" a="1"/>
  <c r="B1312" i="5" s="1"/>
  <c r="B1670" i="5" a="1"/>
  <c r="B1670" i="5" s="1"/>
  <c r="B1298" i="5" a="1"/>
  <c r="B1298" i="5" s="1"/>
  <c r="B2597" i="5" a="1"/>
  <c r="B2597" i="5" s="1"/>
  <c r="B2453" i="5" a="1"/>
  <c r="B2453" i="5" s="1"/>
  <c r="B2309" i="5" a="1"/>
  <c r="B2309" i="5" s="1"/>
  <c r="B2149" i="5" a="1"/>
  <c r="B2149" i="5" s="1"/>
  <c r="B1935" i="5" a="1"/>
  <c r="B1935" i="5" s="1"/>
  <c r="B1692" i="5" a="1"/>
  <c r="B1692" i="5" s="1"/>
  <c r="B1345" i="5" a="1"/>
  <c r="B1345" i="5" s="1"/>
  <c r="B323" i="5" a="1"/>
  <c r="B323" i="5" s="1"/>
  <c r="B2632" i="5" a="1"/>
  <c r="B2632" i="5" s="1"/>
  <c r="B2488" i="5" a="1"/>
  <c r="B2488" i="5" s="1"/>
  <c r="B2344" i="5" a="1"/>
  <c r="B2344" i="5" s="1"/>
  <c r="B2190" i="5" a="1"/>
  <c r="B2190" i="5" s="1"/>
  <c r="B1987" i="5" a="1"/>
  <c r="B1987" i="5" s="1"/>
  <c r="B1754" i="5" a="1"/>
  <c r="B1754" i="5" s="1"/>
  <c r="B1451" i="5" a="1"/>
  <c r="B1451" i="5" s="1"/>
  <c r="B738" i="5" a="1"/>
  <c r="B738" i="5" s="1"/>
  <c r="B2039" i="5" a="1"/>
  <c r="B2039" i="5" s="1"/>
  <c r="B1816" i="5" a="1"/>
  <c r="B1816" i="5" s="1"/>
  <c r="B1531" i="5" a="1"/>
  <c r="B1531" i="5" s="1"/>
  <c r="B1019" i="5" a="1"/>
  <c r="B1019" i="5" s="1"/>
  <c r="B2630" i="5" a="1"/>
  <c r="B2630" i="5" s="1"/>
  <c r="B2486" i="5" a="1"/>
  <c r="B2486" i="5" s="1"/>
  <c r="B2342" i="5" a="1"/>
  <c r="B2342" i="5" s="1"/>
  <c r="B2188" i="5" a="1"/>
  <c r="B2188" i="5" s="1"/>
  <c r="B1984" i="5" a="1"/>
  <c r="B1984" i="5" s="1"/>
  <c r="B1751" i="5" a="1"/>
  <c r="B1751" i="5" s="1"/>
  <c r="B1448" i="5" a="1"/>
  <c r="B1448" i="5" s="1"/>
  <c r="B721" i="5" a="1"/>
  <c r="B721" i="5" s="1"/>
  <c r="B2689" i="5" a="1"/>
  <c r="B2689" i="5" s="1"/>
  <c r="B2545" i="5" a="1"/>
  <c r="B2545" i="5" s="1"/>
  <c r="B2401" i="5" a="1"/>
  <c r="B2401" i="5" s="1"/>
  <c r="B2255" i="5" a="1"/>
  <c r="B2255" i="5" s="1"/>
  <c r="B2072" i="5" a="1"/>
  <c r="B2072" i="5" s="1"/>
  <c r="B1856" i="5" a="1"/>
  <c r="B1856" i="5" s="1"/>
  <c r="B1583" i="5" a="1"/>
  <c r="B1583" i="5" s="1"/>
  <c r="B1115" i="5" a="1"/>
  <c r="B1115" i="5" s="1"/>
  <c r="B2125" i="5" a="1"/>
  <c r="B2125" i="5" s="1"/>
  <c r="B1909" i="5" a="1"/>
  <c r="B1909" i="5" s="1"/>
  <c r="B1659" i="5" a="1"/>
  <c r="B1659" i="5" s="1"/>
  <c r="B1272" i="5" a="1"/>
  <c r="B1272" i="5" s="1"/>
  <c r="B1657" i="5" a="1"/>
  <c r="B1657" i="5" s="1"/>
  <c r="B1271" i="5" a="1"/>
  <c r="B1271" i="5" s="1"/>
  <c r="B2770" i="5" a="1"/>
  <c r="B2770" i="5" s="1"/>
  <c r="B2626" i="5" a="1"/>
  <c r="B2626" i="5" s="1"/>
  <c r="B2482" i="5" a="1"/>
  <c r="B2482" i="5" s="1"/>
  <c r="B2921" i="5" a="1"/>
  <c r="B2921" i="5" s="1"/>
  <c r="B2776" i="5" a="1"/>
  <c r="B2776" i="5" s="1"/>
  <c r="B2562" i="5" a="1"/>
  <c r="B2562" i="5" s="1"/>
  <c r="B2273" i="5" a="1"/>
  <c r="B2273" i="5" s="1"/>
  <c r="B1696" i="5" a="1"/>
  <c r="B1696" i="5" s="1"/>
  <c r="B2295" i="5" a="1"/>
  <c r="B2295" i="5" s="1"/>
  <c r="B1759" i="5" a="1"/>
  <c r="B1759" i="5" s="1"/>
  <c r="B2316" i="5" a="1"/>
  <c r="B2316" i="5" s="1"/>
  <c r="B1823" i="5" a="1"/>
  <c r="B1823" i="5" s="1"/>
  <c r="B2990" i="5" a="1"/>
  <c r="B2990" i="5" s="1"/>
  <c r="B2846" i="5" a="1"/>
  <c r="B2846" i="5" s="1"/>
  <c r="B2673" i="5" a="1"/>
  <c r="B2673" i="5" s="1"/>
  <c r="B2411" i="5" a="1"/>
  <c r="B2411" i="5" s="1"/>
  <c r="B2034" i="5" a="1"/>
  <c r="B2034" i="5" s="1"/>
  <c r="B2577" i="5" a="1"/>
  <c r="B2577" i="5" s="1"/>
  <c r="B2433" i="5" a="1"/>
  <c r="B2433" i="5" s="1"/>
  <c r="B2289" i="5" a="1"/>
  <c r="B2289" i="5" s="1"/>
  <c r="B2120" i="5" a="1"/>
  <c r="B2120" i="5" s="1"/>
  <c r="B1904" i="5" a="1"/>
  <c r="B1904" i="5" s="1"/>
  <c r="B1654" i="5" a="1"/>
  <c r="B1654" i="5" s="1"/>
  <c r="B1264" i="5" a="1"/>
  <c r="B1264" i="5" s="1"/>
  <c r="B1647" i="5" a="1"/>
  <c r="B1647" i="5" s="1"/>
  <c r="B1248" i="5" a="1"/>
  <c r="B1248" i="5" s="1"/>
  <c r="B2585" i="5" a="1"/>
  <c r="B2585" i="5" s="1"/>
  <c r="B2441" i="5" a="1"/>
  <c r="B2441" i="5" s="1"/>
  <c r="B2297" i="5" a="1"/>
  <c r="B2297" i="5" s="1"/>
  <c r="B2132" i="5" a="1"/>
  <c r="B2132" i="5" s="1"/>
  <c r="B1916" i="5" a="1"/>
  <c r="B1916" i="5" s="1"/>
  <c r="B1669" i="5" a="1"/>
  <c r="B1669" i="5" s="1"/>
  <c r="B1297" i="5" a="1"/>
  <c r="B1297" i="5" s="1"/>
  <c r="B2764" i="5" a="1"/>
  <c r="B2764" i="5" s="1"/>
  <c r="B2620" i="5" a="1"/>
  <c r="B2620" i="5" s="1"/>
  <c r="B2476" i="5" a="1"/>
  <c r="B2476" i="5" s="1"/>
  <c r="B2332" i="5" a="1"/>
  <c r="B2332" i="5" s="1"/>
  <c r="B2176" i="5" a="1"/>
  <c r="B2176" i="5" s="1"/>
  <c r="B1969" i="5" a="1"/>
  <c r="B1969" i="5" s="1"/>
  <c r="B1732" i="5" a="1"/>
  <c r="B1732" i="5" s="1"/>
  <c r="B1423" i="5" a="1"/>
  <c r="B1423" i="5" s="1"/>
  <c r="B601" i="5" a="1"/>
  <c r="B601" i="5" s="1"/>
  <c r="B2022" i="5" a="1"/>
  <c r="B2022" i="5" s="1"/>
  <c r="B1797" i="5" a="1"/>
  <c r="B1797" i="5" s="1"/>
  <c r="B1506" i="5" a="1"/>
  <c r="B1506" i="5" s="1"/>
  <c r="B938" i="5" a="1"/>
  <c r="B938" i="5" s="1"/>
  <c r="B2618" i="5" a="1"/>
  <c r="B2618" i="5" s="1"/>
  <c r="B2474" i="5" a="1"/>
  <c r="B2474" i="5" s="1"/>
  <c r="B2330" i="5" a="1"/>
  <c r="B2330" i="5" s="1"/>
  <c r="B2174" i="5" a="1"/>
  <c r="B2174" i="5" s="1"/>
  <c r="B1965" i="5" a="1"/>
  <c r="B1965" i="5" s="1"/>
  <c r="B1728" i="5" a="1"/>
  <c r="B1728" i="5" s="1"/>
  <c r="B1414" i="5" a="1"/>
  <c r="B1414" i="5" s="1"/>
  <c r="B581" i="5" a="1"/>
  <c r="B581" i="5" s="1"/>
  <c r="B2677" i="5" a="1"/>
  <c r="B2677" i="5" s="1"/>
  <c r="B2533" i="5" a="1"/>
  <c r="B2533" i="5" s="1"/>
  <c r="B2389" i="5" a="1"/>
  <c r="B2389" i="5" s="1"/>
  <c r="B2241" i="5" a="1"/>
  <c r="B2241" i="5" s="1"/>
  <c r="B2055" i="5" a="1"/>
  <c r="B2055" i="5" s="1"/>
  <c r="B1836" i="5" a="1"/>
  <c r="B1836" i="5" s="1"/>
  <c r="B1555" i="5" a="1"/>
  <c r="B1555" i="5" s="1"/>
  <c r="B1060" i="5" a="1"/>
  <c r="B1060" i="5" s="1"/>
  <c r="B2107" i="5" a="1"/>
  <c r="B2107" i="5" s="1"/>
  <c r="B1891" i="5" a="1"/>
  <c r="B1891" i="5" s="1"/>
  <c r="B1634" i="5" a="1"/>
  <c r="B1634" i="5" s="1"/>
  <c r="B1217" i="5" a="1"/>
  <c r="B1217" i="5" s="1"/>
  <c r="B1633" i="5" a="1"/>
  <c r="B1633" i="5" s="1"/>
  <c r="B1216" i="5" a="1"/>
  <c r="B1216" i="5" s="1"/>
  <c r="B2758" i="5" a="1"/>
  <c r="B2758" i="5" s="1"/>
  <c r="B2614" i="5" a="1"/>
  <c r="B2614" i="5" s="1"/>
  <c r="B2470" i="5" a="1"/>
  <c r="B2470" i="5" s="1"/>
  <c r="B2326" i="5" a="1"/>
  <c r="B2326" i="5" s="1"/>
  <c r="B2168" i="5" a="1"/>
  <c r="B2168" i="5" s="1"/>
  <c r="B1960" i="5" a="1"/>
  <c r="B1960" i="5" s="1"/>
  <c r="B1722" i="5" a="1"/>
  <c r="B1722" i="5" s="1"/>
  <c r="B1408" i="5" a="1"/>
  <c r="B1408" i="5" s="1"/>
  <c r="B529" i="5" a="1"/>
  <c r="B529" i="5" s="1"/>
  <c r="B2033" i="5" a="1"/>
  <c r="B2033" i="5" s="1"/>
  <c r="B1889" i="5" a="1"/>
  <c r="B1889" i="5" s="1"/>
  <c r="B1723" i="5" a="1"/>
  <c r="B1723" i="5" s="1"/>
  <c r="B1524" i="5" a="1"/>
  <c r="B1524" i="5" s="1"/>
  <c r="B1265" i="5" a="1"/>
  <c r="B1265" i="5" s="1"/>
  <c r="B1695" i="5" a="1"/>
  <c r="B1695" i="5" s="1"/>
  <c r="B2292" i="5" a="1"/>
  <c r="B2292" i="5" s="1"/>
  <c r="B1756" i="5" a="1"/>
  <c r="B1756" i="5" s="1"/>
  <c r="B2978" i="5" a="1"/>
  <c r="B2978" i="5" s="1"/>
  <c r="B2834" i="5" a="1"/>
  <c r="B2834" i="5" s="1"/>
  <c r="B2657" i="5" a="1"/>
  <c r="B2657" i="5" s="1"/>
  <c r="B2387" i="5" a="1"/>
  <c r="B2387" i="5" s="1"/>
  <c r="B1979" i="5" a="1"/>
  <c r="B1979" i="5" s="1"/>
  <c r="B2565" i="5" a="1"/>
  <c r="B2565" i="5" s="1"/>
  <c r="B2421" i="5" a="1"/>
  <c r="B2421" i="5" s="1"/>
  <c r="B2276" i="5" a="1"/>
  <c r="B2276" i="5" s="1"/>
  <c r="B2103" i="5" a="1"/>
  <c r="B2103" i="5" s="1"/>
  <c r="B1887" i="5" a="1"/>
  <c r="B1887" i="5" s="1"/>
  <c r="B1627" i="5" a="1"/>
  <c r="B1627" i="5" s="1"/>
  <c r="B1211" i="5" a="1"/>
  <c r="B1211" i="5" s="1"/>
  <c r="B1620" i="5" a="1"/>
  <c r="B1620" i="5" s="1"/>
  <c r="B1193" i="5" a="1"/>
  <c r="B1193" i="5" s="1"/>
  <c r="B2573" i="5" a="1"/>
  <c r="B2573" i="5" s="1"/>
  <c r="B2429" i="5" a="1"/>
  <c r="B2429" i="5" s="1"/>
  <c r="B2285" i="5" a="1"/>
  <c r="B2285" i="5" s="1"/>
  <c r="B2115" i="5" a="1"/>
  <c r="B2115" i="5" s="1"/>
  <c r="B1899" i="5" a="1"/>
  <c r="B1899" i="5" s="1"/>
  <c r="B1646" i="5" a="1"/>
  <c r="B1646" i="5" s="1"/>
  <c r="B1247" i="5" a="1"/>
  <c r="B1247" i="5" s="1"/>
  <c r="B2752" i="5" a="1"/>
  <c r="B2752" i="5" s="1"/>
  <c r="B2608" i="5" a="1"/>
  <c r="B2608" i="5" s="1"/>
  <c r="B2464" i="5" a="1"/>
  <c r="B2464" i="5" s="1"/>
  <c r="B2320" i="5" a="1"/>
  <c r="B2320" i="5" s="1"/>
  <c r="B2162" i="5" a="1"/>
  <c r="B2162" i="5" s="1"/>
  <c r="B1951" i="5" a="1"/>
  <c r="B1951" i="5" s="1"/>
  <c r="B1711" i="5" a="1"/>
  <c r="B1711" i="5" s="1"/>
  <c r="B1388" i="5" a="1"/>
  <c r="B1388" i="5" s="1"/>
  <c r="B457" i="5" a="1"/>
  <c r="B457" i="5" s="1"/>
  <c r="B2003" i="5" a="1"/>
  <c r="B2003" i="5" s="1"/>
  <c r="B1774" i="5" a="1"/>
  <c r="B1774" i="5" s="1"/>
  <c r="B1477" i="5" a="1"/>
  <c r="B1477" i="5" s="1"/>
  <c r="B842" i="5" a="1"/>
  <c r="B842" i="5" s="1"/>
  <c r="B2606" i="5" a="1"/>
  <c r="B2606" i="5" s="1"/>
  <c r="B2462" i="5" a="1"/>
  <c r="B2462" i="5" s="1"/>
  <c r="B2318" i="5" a="1"/>
  <c r="B2318" i="5" s="1"/>
  <c r="B2159" i="5" a="1"/>
  <c r="B2159" i="5" s="1"/>
  <c r="B1948" i="5" a="1"/>
  <c r="B1948" i="5" s="1"/>
  <c r="B1707" i="5" a="1"/>
  <c r="B1707" i="5" s="1"/>
  <c r="B1381" i="5" a="1"/>
  <c r="B1381" i="5" s="1"/>
  <c r="B437" i="5" a="1"/>
  <c r="B437" i="5" s="1"/>
  <c r="B2665" i="5" a="1"/>
  <c r="B2665" i="5" s="1"/>
  <c r="B2521" i="5" a="1"/>
  <c r="B2521" i="5" s="1"/>
  <c r="B2377" i="5" a="1"/>
  <c r="B2377" i="5" s="1"/>
  <c r="B2228" i="5" a="1"/>
  <c r="B2228" i="5" s="1"/>
  <c r="B2036" i="5" a="1"/>
  <c r="B2036" i="5" s="1"/>
  <c r="B1813" i="5" a="1"/>
  <c r="B1813" i="5" s="1"/>
  <c r="B1527" i="5" a="1"/>
  <c r="B1527" i="5" s="1"/>
  <c r="B1002" i="5" a="1"/>
  <c r="B1002" i="5" s="1"/>
  <c r="B2089" i="5" a="1"/>
  <c r="B2089" i="5" s="1"/>
  <c r="B1873" i="5" a="1"/>
  <c r="B1873" i="5" s="1"/>
  <c r="B1608" i="5" a="1"/>
  <c r="B1608" i="5" s="1"/>
  <c r="B1164" i="5" a="1"/>
  <c r="B1164" i="5" s="1"/>
  <c r="B1603" i="5" a="1"/>
  <c r="B1603" i="5" s="1"/>
  <c r="B1163" i="5" a="1"/>
  <c r="B1163" i="5" s="1"/>
  <c r="B2746" i="5" a="1"/>
  <c r="B2746" i="5" s="1"/>
  <c r="B2602" i="5" a="1"/>
  <c r="B2602" i="5" s="1"/>
  <c r="B2458" i="5" a="1"/>
  <c r="B2458" i="5" s="1"/>
  <c r="B2314" i="5" a="1"/>
  <c r="B2314" i="5" s="1"/>
  <c r="B2154" i="5" a="1"/>
  <c r="B2154" i="5" s="1"/>
  <c r="B1941" i="5" a="1"/>
  <c r="B1941" i="5" s="1"/>
  <c r="B1699" i="5" a="1"/>
  <c r="B1699" i="5" s="1"/>
  <c r="B1366" i="5" a="1"/>
  <c r="B1366" i="5" s="1"/>
  <c r="B385" i="5" a="1"/>
  <c r="B385" i="5" s="1"/>
  <c r="B2021" i="5" a="1"/>
  <c r="B2021" i="5" s="1"/>
  <c r="B1877" i="5" a="1"/>
  <c r="B1877" i="5" s="1"/>
  <c r="B1708" i="5" a="1"/>
  <c r="B1708" i="5" s="1"/>
  <c r="B1504" i="5" a="1"/>
  <c r="B1504" i="5" s="1"/>
  <c r="B1236" i="5" a="1"/>
  <c r="B1236" i="5" s="1"/>
  <c r="B844" i="5" a="1"/>
  <c r="B844" i="5" s="1"/>
  <c r="B1693" i="5" a="1"/>
  <c r="B1693" i="5" s="1"/>
  <c r="B2966" i="5" a="1"/>
  <c r="B2966" i="5" s="1"/>
  <c r="B2822" i="5" a="1"/>
  <c r="B2822" i="5" s="1"/>
  <c r="B2637" i="5" a="1"/>
  <c r="B2637" i="5" s="1"/>
  <c r="B2363" i="5" a="1"/>
  <c r="B2363" i="5" s="1"/>
  <c r="B1926" i="5" a="1"/>
  <c r="B1926" i="5" s="1"/>
  <c r="B2553" i="5" a="1"/>
  <c r="B2553" i="5" s="1"/>
  <c r="B2409" i="5" a="1"/>
  <c r="B2409" i="5" s="1"/>
  <c r="B2263" i="5" a="1"/>
  <c r="B2263" i="5" s="1"/>
  <c r="B2084" i="5" a="1"/>
  <c r="B2084" i="5" s="1"/>
  <c r="B1868" i="5" a="1"/>
  <c r="B1868" i="5" s="1"/>
  <c r="B1599" i="5" a="1"/>
  <c r="B1599" i="5" s="1"/>
  <c r="B1156" i="5" a="1"/>
  <c r="B1156" i="5" s="1"/>
  <c r="B1595" i="5" a="1"/>
  <c r="B1595" i="5" s="1"/>
  <c r="B1140" i="5" a="1"/>
  <c r="B1140" i="5" s="1"/>
  <c r="B2561" i="5" a="1"/>
  <c r="B2561" i="5" s="1"/>
  <c r="B2417" i="5" a="1"/>
  <c r="B2417" i="5" s="1"/>
  <c r="B2272" i="5" a="1"/>
  <c r="B2272" i="5" s="1"/>
  <c r="B2096" i="5" a="1"/>
  <c r="B2096" i="5" s="1"/>
  <c r="B1880" i="5" a="1"/>
  <c r="B1880" i="5" s="1"/>
  <c r="B1619" i="5" a="1"/>
  <c r="B1619" i="5" s="1"/>
  <c r="B1192" i="5" a="1"/>
  <c r="B1192" i="5" s="1"/>
  <c r="B2740" i="5" a="1"/>
  <c r="B2740" i="5" s="1"/>
  <c r="B2596" i="5" a="1"/>
  <c r="B2596" i="5" s="1"/>
  <c r="B2452" i="5" a="1"/>
  <c r="B2452" i="5" s="1"/>
  <c r="B2308" i="5" a="1"/>
  <c r="B2308" i="5" s="1"/>
  <c r="B2147" i="5" a="1"/>
  <c r="B2147" i="5" s="1"/>
  <c r="B1933" i="5" a="1"/>
  <c r="B1933" i="5" s="1"/>
  <c r="B1690" i="5" a="1"/>
  <c r="B1690" i="5" s="1"/>
  <c r="B1340" i="5" a="1"/>
  <c r="B1340" i="5" s="1"/>
  <c r="B313" i="5" a="1"/>
  <c r="B313" i="5" s="1"/>
  <c r="B1986" i="5" a="1"/>
  <c r="B1986" i="5" s="1"/>
  <c r="B1753" i="5" a="1"/>
  <c r="B1753" i="5" s="1"/>
  <c r="B1450" i="5" a="1"/>
  <c r="B1450" i="5" s="1"/>
  <c r="B732" i="5" a="1"/>
  <c r="B732" i="5" s="1"/>
  <c r="B2594" i="5" a="1"/>
  <c r="B2594" i="5" s="1"/>
  <c r="B2450" i="5" a="1"/>
  <c r="B2450" i="5" s="1"/>
  <c r="B2306" i="5" a="1"/>
  <c r="B2306" i="5" s="1"/>
  <c r="B2144" i="5" a="1"/>
  <c r="B2144" i="5" s="1"/>
  <c r="B1929" i="5" a="1"/>
  <c r="B1929" i="5" s="1"/>
  <c r="B1684" i="5" a="1"/>
  <c r="B1684" i="5" s="1"/>
  <c r="B1333" i="5" a="1"/>
  <c r="B1333" i="5" s="1"/>
  <c r="B289" i="5" a="1"/>
  <c r="B289" i="5" s="1"/>
  <c r="B2653" i="5" a="1"/>
  <c r="B2653" i="5" s="1"/>
  <c r="B2509" i="5" a="1"/>
  <c r="B2509" i="5" s="1"/>
  <c r="B2365" i="5" a="1"/>
  <c r="B2365" i="5" s="1"/>
  <c r="B2215" i="5" a="1"/>
  <c r="B2215" i="5" s="1"/>
  <c r="B2019" i="5" a="1"/>
  <c r="B2019" i="5" s="1"/>
  <c r="B1792" i="5" a="1"/>
  <c r="B1792" i="5" s="1"/>
  <c r="B1502" i="5" a="1"/>
  <c r="B1502" i="5" s="1"/>
  <c r="B914" i="5" a="1"/>
  <c r="B914" i="5" s="1"/>
  <c r="B2071" i="5" a="1"/>
  <c r="B2071" i="5" s="1"/>
  <c r="B1855" i="5" a="1"/>
  <c r="B1855" i="5" s="1"/>
  <c r="B1579" i="5" a="1"/>
  <c r="B1579" i="5" s="1"/>
  <c r="B1109" i="5" a="1"/>
  <c r="B1109" i="5" s="1"/>
  <c r="B1578" i="5" a="1"/>
  <c r="B1578" i="5" s="1"/>
  <c r="B1108" i="5" a="1"/>
  <c r="B1108" i="5" s="1"/>
  <c r="B2734" i="5" a="1"/>
  <c r="B2734" i="5" s="1"/>
  <c r="B2590" i="5" a="1"/>
  <c r="B2590" i="5" s="1"/>
  <c r="B2446" i="5" a="1"/>
  <c r="B2446" i="5" s="1"/>
  <c r="B2302" i="5" a="1"/>
  <c r="B2302" i="5" s="1"/>
  <c r="B2139" i="5" a="1"/>
  <c r="B2139" i="5" s="1"/>
  <c r="B1924" i="5" a="1"/>
  <c r="B1924" i="5" s="1"/>
  <c r="B1679" i="5" a="1"/>
  <c r="B1679" i="5" s="1"/>
  <c r="B1318" i="5" a="1"/>
  <c r="B1318" i="5" s="1"/>
  <c r="B38" i="5" a="1"/>
  <c r="B38" i="5" s="1"/>
  <c r="B2009" i="5" a="1"/>
  <c r="B2009" i="5" s="1"/>
  <c r="B1865" i="5" a="1"/>
  <c r="B1865" i="5" s="1"/>
  <c r="B1694" i="5" a="1"/>
  <c r="B1694" i="5" s="1"/>
  <c r="B1488" i="5" a="1"/>
  <c r="B1488" i="5" s="1"/>
  <c r="B1212" i="5" a="1"/>
  <c r="B1212" i="5" s="1"/>
  <c r="B796" i="5" a="1"/>
  <c r="B796" i="5" s="1"/>
  <c r="B2078" i="5" a="1"/>
  <c r="B2078" i="5" s="1"/>
  <c r="B1934" i="5" a="1"/>
  <c r="B1934" i="5" s="1"/>
  <c r="B1777" i="5" a="1"/>
  <c r="B1777" i="5" s="1"/>
  <c r="B1590" i="5" a="1"/>
  <c r="B1590" i="5" s="1"/>
  <c r="B2471" i="5" a="1"/>
  <c r="B2471" i="5" s="1"/>
  <c r="B2165" i="5" a="1"/>
  <c r="B2165" i="5" s="1"/>
  <c r="B766" i="5" a="1"/>
  <c r="B766" i="5" s="1"/>
  <c r="B2195" i="5" a="1"/>
  <c r="B2195" i="5" s="1"/>
  <c r="B1151" i="5" a="1"/>
  <c r="B1151" i="5" s="1"/>
  <c r="B3198" i="5" a="1"/>
  <c r="B3198" i="5" s="1"/>
  <c r="B3054" i="5" a="1"/>
  <c r="B3054" i="5" s="1"/>
  <c r="B2910" i="5" a="1"/>
  <c r="B2910" i="5" s="1"/>
  <c r="B2762" i="5" a="1"/>
  <c r="B2762" i="5" s="1"/>
  <c r="B2539" i="5" a="1"/>
  <c r="B2539" i="5" s="1"/>
  <c r="B2248" i="5" a="1"/>
  <c r="B2248" i="5" s="1"/>
  <c r="B1597" i="5" a="1"/>
  <c r="B1597" i="5" s="1"/>
  <c r="B3461" i="5" a="1"/>
  <c r="B3461" i="5" s="1"/>
  <c r="B3317" i="5" a="1"/>
  <c r="B3317" i="5" s="1"/>
  <c r="B3173" i="5" a="1"/>
  <c r="B3173" i="5" s="1"/>
  <c r="B3029" i="5" a="1"/>
  <c r="B3029" i="5" s="1"/>
  <c r="B2885" i="5" a="1"/>
  <c r="B2885" i="5" s="1"/>
  <c r="B2729" i="5" a="1"/>
  <c r="B2729" i="5" s="1"/>
  <c r="B2490" i="5" a="1"/>
  <c r="B2490" i="5" s="1"/>
  <c r="B2192" i="5" a="1"/>
  <c r="B2192" i="5" s="1"/>
  <c r="B1096" i="5" a="1"/>
  <c r="B1096" i="5" s="1"/>
  <c r="B2217" i="5" a="1"/>
  <c r="B2217" i="5" s="1"/>
  <c r="B1396" i="5" a="1"/>
  <c r="B1396" i="5" s="1"/>
  <c r="B2240" i="5" a="1"/>
  <c r="B2240" i="5" s="1"/>
  <c r="B1543" i="5" a="1"/>
  <c r="B1543" i="5" s="1"/>
  <c r="B2954" i="5" a="1"/>
  <c r="B2954" i="5" s="1"/>
  <c r="B2810" i="5" a="1"/>
  <c r="B2810" i="5" s="1"/>
  <c r="B2621" i="5" a="1"/>
  <c r="B2621" i="5" s="1"/>
  <c r="B2339" i="5" a="1"/>
  <c r="B2339" i="5" s="1"/>
  <c r="B1871" i="5" a="1"/>
  <c r="B1871" i="5" s="1"/>
  <c r="B2541" i="5" a="1"/>
  <c r="B2541" i="5" s="1"/>
  <c r="B2397" i="5" a="1"/>
  <c r="B2397" i="5" s="1"/>
  <c r="B2250" i="5" a="1"/>
  <c r="B2250" i="5" s="1"/>
  <c r="B2067" i="5" a="1"/>
  <c r="B2067" i="5" s="1"/>
  <c r="B1850" i="5" a="1"/>
  <c r="B1850" i="5" s="1"/>
  <c r="B1574" i="5" a="1"/>
  <c r="B1574" i="5" s="1"/>
  <c r="B1103" i="5" a="1"/>
  <c r="B1103" i="5" s="1"/>
  <c r="B1564" i="5" a="1"/>
  <c r="B1564" i="5" s="1"/>
  <c r="B1085" i="5" a="1"/>
  <c r="B1085" i="5" s="1"/>
  <c r="B2549" i="5" a="1"/>
  <c r="B2549" i="5" s="1"/>
  <c r="B2405" i="5" a="1"/>
  <c r="B2405" i="5" s="1"/>
  <c r="B2259" i="5" a="1"/>
  <c r="B2259" i="5" s="1"/>
  <c r="B2079" i="5" a="1"/>
  <c r="B2079" i="5" s="1"/>
  <c r="B1863" i="5" a="1"/>
  <c r="B1863" i="5" s="1"/>
  <c r="B1591" i="5" a="1"/>
  <c r="B1591" i="5" s="1"/>
  <c r="B1139" i="5" a="1"/>
  <c r="B1139" i="5" s="1"/>
  <c r="B2728" i="5" a="1"/>
  <c r="B2728" i="5" s="1"/>
  <c r="B2584" i="5" a="1"/>
  <c r="B2584" i="5" s="1"/>
  <c r="B2440" i="5" a="1"/>
  <c r="B2440" i="5" s="1"/>
  <c r="B2296" i="5" a="1"/>
  <c r="B2296" i="5" s="1"/>
  <c r="B2131" i="5" a="1"/>
  <c r="B2131" i="5" s="1"/>
  <c r="B1915" i="5" a="1"/>
  <c r="B1915" i="5" s="1"/>
  <c r="B1668" i="5" a="1"/>
  <c r="B1668" i="5" s="1"/>
  <c r="B1292" i="5" a="1"/>
  <c r="B1292" i="5" s="1"/>
  <c r="B2175" i="5" a="1"/>
  <c r="B2175" i="5" s="1"/>
  <c r="B1967" i="5" a="1"/>
  <c r="B1967" i="5" s="1"/>
  <c r="B1730" i="5" a="1"/>
  <c r="B1730" i="5" s="1"/>
  <c r="B1417" i="5" a="1"/>
  <c r="B1417" i="5" s="1"/>
  <c r="B593" i="5" a="1"/>
  <c r="B593" i="5" s="1"/>
  <c r="B2582" i="5" a="1"/>
  <c r="B2582" i="5" s="1"/>
  <c r="B2438" i="5" a="1"/>
  <c r="B2438" i="5" s="1"/>
  <c r="B2294" i="5" a="1"/>
  <c r="B2294" i="5" s="1"/>
  <c r="B2128" i="5" a="1"/>
  <c r="B2128" i="5" s="1"/>
  <c r="B1912" i="5" a="1"/>
  <c r="B1912" i="5" s="1"/>
  <c r="B1663" i="5" a="1"/>
  <c r="B1663" i="5" s="1"/>
  <c r="B1285" i="5" a="1"/>
  <c r="B1285" i="5" s="1"/>
  <c r="B2785" i="5" a="1"/>
  <c r="B2785" i="5" s="1"/>
  <c r="B2641" i="5" a="1"/>
  <c r="B2641" i="5" s="1"/>
  <c r="B2497" i="5" a="1"/>
  <c r="B2497" i="5" s="1"/>
  <c r="B2353" i="5" a="1"/>
  <c r="B2353" i="5" s="1"/>
  <c r="B2201" i="5" a="1"/>
  <c r="B2201" i="5" s="1"/>
  <c r="B2000" i="5" a="1"/>
  <c r="B2000" i="5" s="1"/>
  <c r="B1770" i="5" a="1"/>
  <c r="B1770" i="5" s="1"/>
  <c r="B1474" i="5" a="1"/>
  <c r="B1474" i="5" s="1"/>
  <c r="B818" i="5" a="1"/>
  <c r="B818" i="5" s="1"/>
  <c r="B2053" i="5" a="1"/>
  <c r="B2053" i="5" s="1"/>
  <c r="B1834" i="5" a="1"/>
  <c r="B1834" i="5" s="1"/>
  <c r="B1552" i="5" a="1"/>
  <c r="B1552" i="5" s="1"/>
  <c r="B1056" i="5" a="1"/>
  <c r="B1056" i="5" s="1"/>
  <c r="B1550" i="5" a="1"/>
  <c r="B1550" i="5" s="1"/>
  <c r="B1055" i="5" a="1"/>
  <c r="B1055" i="5" s="1"/>
  <c r="B2722" i="5" a="1"/>
  <c r="B2722" i="5" s="1"/>
  <c r="B2578" i="5" a="1"/>
  <c r="B2578" i="5" s="1"/>
  <c r="B2798" i="5" a="1"/>
  <c r="B2798" i="5" s="1"/>
  <c r="B2601" i="5" a="1"/>
  <c r="B2601" i="5" s="1"/>
  <c r="B2315" i="5" a="1"/>
  <c r="B2315" i="5" s="1"/>
  <c r="B1811" i="5" a="1"/>
  <c r="B1811" i="5" s="1"/>
  <c r="B2529" i="5" a="1"/>
  <c r="B2529" i="5" s="1"/>
  <c r="B2385" i="5" a="1"/>
  <c r="B2385" i="5" s="1"/>
  <c r="B2237" i="5" a="1"/>
  <c r="B2237" i="5" s="1"/>
  <c r="B2048" i="5" a="1"/>
  <c r="B2048" i="5" s="1"/>
  <c r="B1827" i="5" a="1"/>
  <c r="B1827" i="5" s="1"/>
  <c r="B1547" i="5" a="1"/>
  <c r="B1547" i="5" s="1"/>
  <c r="B1048" i="5" a="1"/>
  <c r="B1048" i="5" s="1"/>
  <c r="B1539" i="5" a="1"/>
  <c r="B1539" i="5" s="1"/>
  <c r="B1032" i="5" a="1"/>
  <c r="B1032" i="5" s="1"/>
  <c r="B2537" i="5" a="1"/>
  <c r="B2537" i="5" s="1"/>
  <c r="B2393" i="5" a="1"/>
  <c r="B2393" i="5" s="1"/>
  <c r="B2246" i="5" a="1"/>
  <c r="B2246" i="5" s="1"/>
  <c r="B2060" i="5" a="1"/>
  <c r="B2060" i="5" s="1"/>
  <c r="B1842" i="5" a="1"/>
  <c r="B1842" i="5" s="1"/>
  <c r="B1563" i="5" a="1"/>
  <c r="B1563" i="5" s="1"/>
  <c r="B1084" i="5" a="1"/>
  <c r="B1084" i="5" s="1"/>
  <c r="B2716" i="5" a="1"/>
  <c r="B2716" i="5" s="1"/>
  <c r="B2572" i="5" a="1"/>
  <c r="B2572" i="5" s="1"/>
  <c r="B2428" i="5" a="1"/>
  <c r="B2428" i="5" s="1"/>
  <c r="B2284" i="5" a="1"/>
  <c r="B2284" i="5" s="1"/>
  <c r="B2113" i="5" a="1"/>
  <c r="B2113" i="5" s="1"/>
  <c r="B1897" i="5" a="1"/>
  <c r="B1897" i="5" s="1"/>
  <c r="B1644" i="5" a="1"/>
  <c r="B1644" i="5" s="1"/>
  <c r="B1240" i="5" a="1"/>
  <c r="B1240" i="5" s="1"/>
  <c r="B2161" i="5" a="1"/>
  <c r="B2161" i="5" s="1"/>
  <c r="B1950" i="5" a="1"/>
  <c r="B1950" i="5" s="1"/>
  <c r="B1710" i="5" a="1"/>
  <c r="B1710" i="5" s="1"/>
  <c r="B1382" i="5" a="1"/>
  <c r="B1382" i="5" s="1"/>
  <c r="B449" i="5" a="1"/>
  <c r="B449" i="5" s="1"/>
  <c r="B2570" i="5" a="1"/>
  <c r="B2570" i="5" s="1"/>
  <c r="B2426" i="5" a="1"/>
  <c r="B2426" i="5" s="1"/>
  <c r="B2282" i="5" a="1"/>
  <c r="B2282" i="5" s="1"/>
  <c r="B2109" i="5" a="1"/>
  <c r="B2109" i="5" s="1"/>
  <c r="B1893" i="5" a="1"/>
  <c r="B1893" i="5" s="1"/>
  <c r="B1636" i="5" a="1"/>
  <c r="B1636" i="5" s="1"/>
  <c r="B1234" i="5" a="1"/>
  <c r="B1234" i="5" s="1"/>
  <c r="B2773" i="5" a="1"/>
  <c r="B2773" i="5" s="1"/>
  <c r="B2629" i="5" a="1"/>
  <c r="B2629" i="5" s="1"/>
  <c r="B2485" i="5" a="1"/>
  <c r="B2485" i="5" s="1"/>
  <c r="B2341" i="5" a="1"/>
  <c r="B2341" i="5" s="1"/>
  <c r="B2187" i="5" a="1"/>
  <c r="B2187" i="5" s="1"/>
  <c r="B1983" i="5" a="1"/>
  <c r="B1983" i="5" s="1"/>
  <c r="B1750" i="5" a="1"/>
  <c r="B1750" i="5" s="1"/>
  <c r="B1443" i="5" a="1"/>
  <c r="B1443" i="5" s="1"/>
  <c r="B701" i="5" a="1"/>
  <c r="B701" i="5" s="1"/>
  <c r="B2035" i="5" a="1"/>
  <c r="B2035" i="5" s="1"/>
  <c r="B1812" i="5" a="1"/>
  <c r="B1812" i="5" s="1"/>
  <c r="B1526" i="5" a="1"/>
  <c r="B1526" i="5" s="1"/>
  <c r="B995" i="5" a="1"/>
  <c r="B995" i="5" s="1"/>
  <c r="B1525" i="5" a="1"/>
  <c r="B1525" i="5" s="1"/>
  <c r="B994" i="5" a="1"/>
  <c r="B994" i="5" s="1"/>
  <c r="B2710" i="5" a="1"/>
  <c r="B2710" i="5" s="1"/>
  <c r="B2566" i="5" a="1"/>
  <c r="B2566" i="5" s="1"/>
  <c r="B2422" i="5" a="1"/>
  <c r="B2422" i="5" s="1"/>
  <c r="B2277" i="5" a="1"/>
  <c r="B2277" i="5" s="1"/>
  <c r="B2104" i="5" a="1"/>
  <c r="B2104" i="5" s="1"/>
  <c r="B1888" i="5" a="1"/>
  <c r="B1888" i="5" s="1"/>
  <c r="B1631" i="5" a="1"/>
  <c r="B1631" i="5" s="1"/>
  <c r="B1215" i="5" a="1"/>
  <c r="B1215" i="5" s="1"/>
  <c r="B2129" i="5" a="1"/>
  <c r="B2129" i="5" s="1"/>
  <c r="B1985" i="5" a="1"/>
  <c r="B1985" i="5" s="1"/>
  <c r="B1838" i="5" a="1"/>
  <c r="B1838" i="5" s="1"/>
  <c r="B1666" i="5" a="1"/>
  <c r="B1666" i="5" s="1"/>
  <c r="B1449" i="5" a="1"/>
  <c r="B1449" i="5" s="1"/>
  <c r="B1157" i="5" a="1"/>
  <c r="B1157" i="5" s="1"/>
  <c r="B666" i="5" a="1"/>
  <c r="B666" i="5" s="1"/>
  <c r="B2054" i="5" a="1"/>
  <c r="B2054" i="5" s="1"/>
  <c r="B1910" i="5" a="1"/>
  <c r="B1910" i="5" s="1"/>
  <c r="B2852" i="5" a="1"/>
  <c r="B2852" i="5" s="1"/>
  <c r="B2683" i="5" a="1"/>
  <c r="B2683" i="5" s="1"/>
  <c r="B2423" i="5" a="1"/>
  <c r="B2423" i="5" s="1"/>
  <c r="B2063" i="5" a="1"/>
  <c r="B2063" i="5" s="1"/>
  <c r="B2444" i="5" a="1"/>
  <c r="B2444" i="5" s="1"/>
  <c r="B2116" i="5" a="1"/>
  <c r="B2116" i="5" s="1"/>
  <c r="B3318" i="5" a="1"/>
  <c r="B3318" i="5" s="1"/>
  <c r="B3174" i="5" a="1"/>
  <c r="B3174" i="5" s="1"/>
  <c r="B3030" i="5" a="1"/>
  <c r="B3030" i="5" s="1"/>
  <c r="B2886" i="5" a="1"/>
  <c r="B2886" i="5" s="1"/>
  <c r="B2730" i="5" a="1"/>
  <c r="B2730" i="5" s="1"/>
  <c r="B2491" i="5" a="1"/>
  <c r="B2491" i="5" s="1"/>
  <c r="B2193" i="5" a="1"/>
  <c r="B2193" i="5" s="1"/>
  <c r="B1143" i="5" a="1"/>
  <c r="B1143" i="5" s="1"/>
  <c r="B3437" i="5" a="1"/>
  <c r="B3437" i="5" s="1"/>
  <c r="B3293" i="5" a="1"/>
  <c r="B3293" i="5" s="1"/>
  <c r="B3149" i="5" a="1"/>
  <c r="B3149" i="5" s="1"/>
  <c r="B3005" i="5" a="1"/>
  <c r="B3005" i="5" s="1"/>
  <c r="B2861" i="5" a="1"/>
  <c r="B2861" i="5" s="1"/>
  <c r="B2696" i="5" a="1"/>
  <c r="B2696" i="5" s="1"/>
  <c r="B2442" i="5" a="1"/>
  <c r="B2442" i="5" s="1"/>
  <c r="B2101" i="5" a="1"/>
  <c r="B2101" i="5" s="1"/>
  <c r="B2463" i="5" a="1"/>
  <c r="B2463" i="5" s="1"/>
  <c r="B2151" i="5" a="1"/>
  <c r="B2151" i="5" s="1"/>
  <c r="B486" i="5" a="1"/>
  <c r="B486" i="5" s="1"/>
  <c r="B2186" i="5" a="1"/>
  <c r="B2186" i="5" s="1"/>
  <c r="B1043" i="5" a="1"/>
  <c r="B1043" i="5" s="1"/>
  <c r="B2930" i="5" a="1"/>
  <c r="B2930" i="5" s="1"/>
  <c r="B2786" i="5" a="1"/>
  <c r="B2786" i="5" s="1"/>
  <c r="B2579" i="5" a="1"/>
  <c r="B2579" i="5" s="1"/>
  <c r="B2291" i="5" a="1"/>
  <c r="B2291" i="5" s="1"/>
  <c r="B1744" i="5" a="1"/>
  <c r="B1744" i="5" s="1"/>
  <c r="B2517" i="5" a="1"/>
  <c r="B2517" i="5" s="1"/>
  <c r="B2373" i="5" a="1"/>
  <c r="B2373" i="5" s="1"/>
  <c r="B2224" i="5" a="1"/>
  <c r="B2224" i="5" s="1"/>
  <c r="B2031" i="5" a="1"/>
  <c r="B2031" i="5" s="1"/>
  <c r="B1807" i="5" a="1"/>
  <c r="B1807" i="5" s="1"/>
  <c r="B1519" i="5" a="1"/>
  <c r="B1519" i="5" s="1"/>
  <c r="B986" i="5" a="1"/>
  <c r="B986" i="5" s="1"/>
  <c r="B1512" i="5" a="1"/>
  <c r="B1512" i="5" s="1"/>
  <c r="B954" i="5" a="1"/>
  <c r="B954" i="5" s="1"/>
  <c r="B2525" i="5" a="1"/>
  <c r="B2525" i="5" s="1"/>
  <c r="B2381" i="5" a="1"/>
  <c r="B2381" i="5" s="1"/>
  <c r="B2233" i="5" a="1"/>
  <c r="B2233" i="5" s="1"/>
  <c r="B2043" i="5" a="1"/>
  <c r="B2043" i="5" s="1"/>
  <c r="B1822" i="5" a="1"/>
  <c r="B1822" i="5" s="1"/>
  <c r="B1538" i="5" a="1"/>
  <c r="B1538" i="5" s="1"/>
  <c r="B1031" i="5" a="1"/>
  <c r="B1031" i="5" s="1"/>
  <c r="B2704" i="5" a="1"/>
  <c r="B2704" i="5" s="1"/>
  <c r="B2560" i="5" a="1"/>
  <c r="B2560" i="5" s="1"/>
  <c r="B2416" i="5" a="1"/>
  <c r="B2416" i="5" s="1"/>
  <c r="B2271" i="5" a="1"/>
  <c r="B2271" i="5" s="1"/>
  <c r="B2095" i="5" a="1"/>
  <c r="B2095" i="5" s="1"/>
  <c r="B1879" i="5" a="1"/>
  <c r="B1879" i="5" s="1"/>
  <c r="B1615" i="5" a="1"/>
  <c r="B1615" i="5" s="1"/>
  <c r="B1187" i="5" a="1"/>
  <c r="B1187" i="5" s="1"/>
  <c r="B2145" i="5" a="1"/>
  <c r="B2145" i="5" s="1"/>
  <c r="B1931" i="5" a="1"/>
  <c r="B1931" i="5" s="1"/>
  <c r="B1687" i="5" a="1"/>
  <c r="B1687" i="5" s="1"/>
  <c r="B1334" i="5" a="1"/>
  <c r="B1334" i="5" s="1"/>
  <c r="B305" i="5" a="1"/>
  <c r="B305" i="5" s="1"/>
  <c r="B2558" i="5" a="1"/>
  <c r="B2558" i="5" s="1"/>
  <c r="B2414" i="5" a="1"/>
  <c r="B2414" i="5" s="1"/>
  <c r="B2269" i="5" a="1"/>
  <c r="B2269" i="5" s="1"/>
  <c r="B2092" i="5" a="1"/>
  <c r="B2092" i="5" s="1"/>
  <c r="B1876" i="5" a="1"/>
  <c r="B1876" i="5" s="1"/>
  <c r="B1611" i="5" a="1"/>
  <c r="B1611" i="5" s="1"/>
  <c r="B1179" i="5" a="1"/>
  <c r="B1179" i="5" s="1"/>
  <c r="B2761" i="5" a="1"/>
  <c r="B2761" i="5" s="1"/>
  <c r="B2617" i="5" a="1"/>
  <c r="B2617" i="5" s="1"/>
  <c r="B2473" i="5" a="1"/>
  <c r="B2473" i="5" s="1"/>
  <c r="B2329" i="5" a="1"/>
  <c r="B2329" i="5" s="1"/>
  <c r="B2173" i="5" a="1"/>
  <c r="B2173" i="5" s="1"/>
  <c r="B1964" i="5" a="1"/>
  <c r="B1964" i="5" s="1"/>
  <c r="B1727" i="5" a="1"/>
  <c r="B1727" i="5" s="1"/>
  <c r="B1413" i="5" a="1"/>
  <c r="B1413" i="5" s="1"/>
  <c r="B558" i="5" a="1"/>
  <c r="B558" i="5" s="1"/>
  <c r="B2017" i="5" a="1"/>
  <c r="B2017" i="5" s="1"/>
  <c r="B1790" i="5" a="1"/>
  <c r="B1790" i="5" s="1"/>
  <c r="B1500" i="5" a="1"/>
  <c r="B1500" i="5" s="1"/>
  <c r="B906" i="5" a="1"/>
  <c r="B906" i="5" s="1"/>
  <c r="B1495" i="5" a="1"/>
  <c r="B1495" i="5" s="1"/>
  <c r="B899" i="5" a="1"/>
  <c r="B899" i="5" s="1"/>
  <c r="B2698" i="5" a="1"/>
  <c r="B2698" i="5" s="1"/>
  <c r="B2554" i="5" a="1"/>
  <c r="B2554" i="5" s="1"/>
  <c r="B3281" i="5" a="1"/>
  <c r="B3281" i="5" s="1"/>
  <c r="B3137" i="5" a="1"/>
  <c r="B3137" i="5" s="1"/>
  <c r="B2993" i="5" a="1"/>
  <c r="B2993" i="5" s="1"/>
  <c r="B2849" i="5" a="1"/>
  <c r="B2849" i="5" s="1"/>
  <c r="B2679" i="5" a="1"/>
  <c r="B2679" i="5" s="1"/>
  <c r="B2418" i="5" a="1"/>
  <c r="B2418" i="5" s="1"/>
  <c r="B2047" i="5" a="1"/>
  <c r="B2047" i="5" s="1"/>
  <c r="B2439" i="5" a="1"/>
  <c r="B2439" i="5" s="1"/>
  <c r="B2099" i="5" a="1"/>
  <c r="B2099" i="5" s="1"/>
  <c r="B2460" i="5" a="1"/>
  <c r="B2460" i="5" s="1"/>
  <c r="B2150" i="5" a="1"/>
  <c r="B2150" i="5" s="1"/>
  <c r="B365" i="5" a="1"/>
  <c r="B365" i="5" s="1"/>
  <c r="B2918" i="5" a="1"/>
  <c r="B2918" i="5" s="1"/>
  <c r="B2772" i="5" a="1"/>
  <c r="B2772" i="5" s="1"/>
  <c r="B2555" i="5" a="1"/>
  <c r="B2555" i="5" s="1"/>
  <c r="B2265" i="5" a="1"/>
  <c r="B2265" i="5" s="1"/>
  <c r="B1681" i="5" a="1"/>
  <c r="B1681" i="5" s="1"/>
  <c r="B2505" i="5" a="1"/>
  <c r="B2505" i="5" s="1"/>
  <c r="B2361" i="5" a="1"/>
  <c r="B2361" i="5" s="1"/>
  <c r="B2211" i="5" a="1"/>
  <c r="B2211" i="5" s="1"/>
  <c r="B2012" i="5" a="1"/>
  <c r="B2012" i="5" s="1"/>
  <c r="B1785" i="5" a="1"/>
  <c r="B1785" i="5" s="1"/>
  <c r="B1491" i="5" a="1"/>
  <c r="B1491" i="5" s="1"/>
  <c r="B890" i="5" a="1"/>
  <c r="B890" i="5" s="1"/>
  <c r="B1487" i="5" a="1"/>
  <c r="B1487" i="5" s="1"/>
  <c r="B858" i="5" a="1"/>
  <c r="B858" i="5" s="1"/>
  <c r="B2513" i="5" a="1"/>
  <c r="B2513" i="5" s="1"/>
  <c r="B2369" i="5" a="1"/>
  <c r="B2369" i="5" s="1"/>
  <c r="B2220" i="5" a="1"/>
  <c r="B2220" i="5" s="1"/>
  <c r="B2024" i="5" a="1"/>
  <c r="B2024" i="5" s="1"/>
  <c r="B1799" i="5" a="1"/>
  <c r="B1799" i="5" s="1"/>
  <c r="B1511" i="5" a="1"/>
  <c r="B1511" i="5" s="1"/>
  <c r="B947" i="5" a="1"/>
  <c r="B947" i="5" s="1"/>
  <c r="B2692" i="5" a="1"/>
  <c r="B2692" i="5" s="1"/>
  <c r="B2548" i="5" a="1"/>
  <c r="B2548" i="5" s="1"/>
  <c r="B2404" i="5" a="1"/>
  <c r="B2404" i="5" s="1"/>
  <c r="B2258" i="5" a="1"/>
  <c r="B2258" i="5" s="1"/>
  <c r="B2077" i="5" a="1"/>
  <c r="B2077" i="5" s="1"/>
  <c r="B1861" i="5" a="1"/>
  <c r="B1861" i="5" s="1"/>
  <c r="B1588" i="5" a="1"/>
  <c r="B1588" i="5" s="1"/>
  <c r="B1132" i="5" a="1"/>
  <c r="B1132" i="5" s="1"/>
  <c r="B2130" i="5" a="1"/>
  <c r="B2130" i="5" s="1"/>
  <c r="B1914" i="5" a="1"/>
  <c r="B1914" i="5" s="1"/>
  <c r="B1667" i="5" a="1"/>
  <c r="B1667" i="5" s="1"/>
  <c r="B1286" i="5" a="1"/>
  <c r="B1286" i="5" s="1"/>
  <c r="B2690" i="5" a="1"/>
  <c r="B2690" i="5" s="1"/>
  <c r="B2546" i="5" a="1"/>
  <c r="B2546" i="5" s="1"/>
  <c r="B2402" i="5" a="1"/>
  <c r="B2402" i="5" s="1"/>
  <c r="B2256" i="5" a="1"/>
  <c r="B2256" i="5" s="1"/>
  <c r="B2073" i="5" a="1"/>
  <c r="B2073" i="5" s="1"/>
  <c r="B1857" i="5" a="1"/>
  <c r="B1857" i="5" s="1"/>
  <c r="B1584" i="5" a="1"/>
  <c r="B1584" i="5" s="1"/>
  <c r="B1126" i="5" a="1"/>
  <c r="B1126" i="5" s="1"/>
  <c r="B2749" i="5" a="1"/>
  <c r="B2749" i="5" s="1"/>
  <c r="B2605" i="5" a="1"/>
  <c r="B2605" i="5" s="1"/>
  <c r="B2461" i="5" a="1"/>
  <c r="B2461" i="5" s="1"/>
  <c r="B2317" i="5" a="1"/>
  <c r="B2317" i="5" s="1"/>
  <c r="B2157" i="5" a="1"/>
  <c r="B2157" i="5" s="1"/>
  <c r="B1947" i="5" a="1"/>
  <c r="B1947" i="5" s="1"/>
  <c r="B1706" i="5" a="1"/>
  <c r="B1706" i="5" s="1"/>
  <c r="B1371" i="5" a="1"/>
  <c r="B1371" i="5" s="1"/>
  <c r="B414" i="5" a="1"/>
  <c r="B414" i="5" s="1"/>
  <c r="B1999" i="5" a="1"/>
  <c r="B1999" i="5" s="1"/>
  <c r="B1768" i="5" a="1"/>
  <c r="B1768" i="5" s="1"/>
  <c r="B1469" i="5" a="1"/>
  <c r="B1469" i="5" s="1"/>
  <c r="B810" i="5" a="1"/>
  <c r="B810" i="5" s="1"/>
  <c r="B1468" i="5" a="1"/>
  <c r="B1468" i="5" s="1"/>
  <c r="B803" i="5" a="1"/>
  <c r="B803" i="5" s="1"/>
  <c r="B2686" i="5" a="1"/>
  <c r="B2686" i="5" s="1"/>
  <c r="B2542" i="5" a="1"/>
  <c r="B2542" i="5" s="1"/>
  <c r="B2398" i="5" a="1"/>
  <c r="B2398" i="5" s="1"/>
  <c r="B2046" i="5" a="1"/>
  <c r="B2046" i="5" s="1"/>
  <c r="B2436" i="5" a="1"/>
  <c r="B2436" i="5" s="1"/>
  <c r="B2097" i="5" a="1"/>
  <c r="B2097" i="5" s="1"/>
  <c r="B3050" i="5" a="1"/>
  <c r="B3050" i="5" s="1"/>
  <c r="B2906" i="5" a="1"/>
  <c r="B2906" i="5" s="1"/>
  <c r="B2756" i="5" a="1"/>
  <c r="B2756" i="5" s="1"/>
  <c r="B2531" i="5" a="1"/>
  <c r="B2531" i="5" s="1"/>
  <c r="B2239" i="5" a="1"/>
  <c r="B2239" i="5" s="1"/>
  <c r="B1542" i="5" a="1"/>
  <c r="B1542" i="5" s="1"/>
  <c r="B2493" i="5" a="1"/>
  <c r="B2493" i="5" s="1"/>
  <c r="B2349" i="5" a="1"/>
  <c r="B2349" i="5" s="1"/>
  <c r="B2197" i="5" a="1"/>
  <c r="B2197" i="5" s="1"/>
  <c r="B1995" i="5" a="1"/>
  <c r="B1995" i="5" s="1"/>
  <c r="B1764" i="5" a="1"/>
  <c r="B1764" i="5" s="1"/>
  <c r="B1464" i="5" a="1"/>
  <c r="B1464" i="5" s="1"/>
  <c r="B794" i="5" a="1"/>
  <c r="B794" i="5" s="1"/>
  <c r="B1453" i="5" a="1"/>
  <c r="B1453" i="5" s="1"/>
  <c r="B754" i="5" a="1"/>
  <c r="B754" i="5" s="1"/>
  <c r="B2501" i="5" a="1"/>
  <c r="B2501" i="5" s="1"/>
  <c r="B2357" i="5" a="1"/>
  <c r="B2357" i="5" s="1"/>
  <c r="B2205" i="5" a="1"/>
  <c r="B2205" i="5" s="1"/>
  <c r="B2007" i="5" a="1"/>
  <c r="B2007" i="5" s="1"/>
  <c r="B1778" i="5" a="1"/>
  <c r="B1778" i="5" s="1"/>
  <c r="B1483" i="5" a="1"/>
  <c r="B1483" i="5" s="1"/>
  <c r="B851" i="5" a="1"/>
  <c r="B851" i="5" s="1"/>
  <c r="B2680" i="5" a="1"/>
  <c r="B2680" i="5" s="1"/>
  <c r="B2536" i="5" a="1"/>
  <c r="B2536" i="5" s="1"/>
  <c r="B2392" i="5" a="1"/>
  <c r="B2392" i="5" s="1"/>
  <c r="B2245" i="5" a="1"/>
  <c r="B2245" i="5" s="1"/>
  <c r="B2059" i="5" a="1"/>
  <c r="B2059" i="5" s="1"/>
  <c r="B1840" i="5" a="1"/>
  <c r="B1840" i="5" s="1"/>
  <c r="B1562" i="5" a="1"/>
  <c r="B1562" i="5" s="1"/>
  <c r="B1079" i="5" a="1"/>
  <c r="B1079" i="5" s="1"/>
  <c r="B2111" i="5" a="1"/>
  <c r="B2111" i="5" s="1"/>
  <c r="B1895" i="5" a="1"/>
  <c r="B1895" i="5" s="1"/>
  <c r="B1639" i="5" a="1"/>
  <c r="B1639" i="5" s="1"/>
  <c r="B1235" i="5" a="1"/>
  <c r="B1235" i="5" s="1"/>
  <c r="B2678" i="5" a="1"/>
  <c r="B2678" i="5" s="1"/>
  <c r="B2534" i="5" a="1"/>
  <c r="B2534" i="5" s="1"/>
  <c r="B2390" i="5" a="1"/>
  <c r="B2390" i="5" s="1"/>
  <c r="B2243" i="5" a="1"/>
  <c r="B2243" i="5" s="1"/>
  <c r="B2056" i="5" a="1"/>
  <c r="B2056" i="5" s="1"/>
  <c r="B1837" i="5" a="1"/>
  <c r="B1837" i="5" s="1"/>
  <c r="B1559" i="5" a="1"/>
  <c r="B1559" i="5" s="1"/>
  <c r="B1071" i="5" a="1"/>
  <c r="B1071" i="5" s="1"/>
  <c r="B2737" i="5" a="1"/>
  <c r="B2737" i="5" s="1"/>
  <c r="B2593" i="5" a="1"/>
  <c r="B2593" i="5" s="1"/>
  <c r="B2449" i="5" a="1"/>
  <c r="B2449" i="5" s="1"/>
  <c r="B2305" i="5" a="1"/>
  <c r="B2305" i="5" s="1"/>
  <c r="B2143" i="5" a="1"/>
  <c r="B2143" i="5" s="1"/>
  <c r="B1928" i="5" a="1"/>
  <c r="B1928" i="5" s="1"/>
  <c r="B1683" i="5" a="1"/>
  <c r="B1683" i="5" s="1"/>
  <c r="B1323" i="5" a="1"/>
  <c r="B1323" i="5" s="1"/>
  <c r="B253" i="5" a="1"/>
  <c r="B253" i="5" s="1"/>
  <c r="B1981" i="5" a="1"/>
  <c r="B1981" i="5" s="1"/>
  <c r="B1747" i="5" a="1"/>
  <c r="B1747" i="5" s="1"/>
  <c r="B1440" i="5" a="1"/>
  <c r="B1440" i="5" s="1"/>
  <c r="B689" i="5" a="1"/>
  <c r="B689" i="5" s="1"/>
  <c r="B1438" i="5" a="1"/>
  <c r="B1438" i="5" s="1"/>
  <c r="B683" i="5" a="1"/>
  <c r="B683" i="5" s="1"/>
  <c r="B2674" i="5" a="1"/>
  <c r="B2674" i="5" s="1"/>
  <c r="B2530" i="5" a="1"/>
  <c r="B2530" i="5" s="1"/>
  <c r="B2386" i="5" a="1"/>
  <c r="B2386" i="5" s="1"/>
  <c r="B2238" i="5" a="1"/>
  <c r="B2238" i="5" s="1"/>
  <c r="B2049" i="5" a="1"/>
  <c r="B2049" i="5" s="1"/>
  <c r="B1828" i="5" a="1"/>
  <c r="B1828" i="5" s="1"/>
  <c r="B1548" i="5" a="1"/>
  <c r="B1548" i="5" s="1"/>
  <c r="B1054" i="5" a="1"/>
  <c r="B1054" i="5" s="1"/>
  <c r="B2093" i="5" a="1"/>
  <c r="B2093" i="5" s="1"/>
  <c r="B1949" i="5" a="1"/>
  <c r="B1949" i="5" s="1"/>
  <c r="B1795" i="5" a="1"/>
  <c r="B1795" i="5" s="1"/>
  <c r="B1612" i="5" a="1"/>
  <c r="B1612" i="5" s="1"/>
  <c r="B1383" i="5" a="1"/>
  <c r="B1383" i="5" s="1"/>
  <c r="B1073" i="5" a="1"/>
  <c r="B1073" i="5" s="1"/>
  <c r="B2044" i="5" a="1"/>
  <c r="B2044" i="5" s="1"/>
  <c r="B3038" i="5" a="1"/>
  <c r="B3038" i="5" s="1"/>
  <c r="B2894" i="5" a="1"/>
  <c r="B2894" i="5" s="1"/>
  <c r="B2741" i="5" a="1"/>
  <c r="B2741" i="5" s="1"/>
  <c r="B2507" i="5" a="1"/>
  <c r="B2507" i="5" s="1"/>
  <c r="B2213" i="5" a="1"/>
  <c r="B2213" i="5" s="1"/>
  <c r="B1348" i="5" a="1"/>
  <c r="B1348" i="5" s="1"/>
  <c r="B2481" i="5" a="1"/>
  <c r="B2481" i="5" s="1"/>
  <c r="B2337" i="5" a="1"/>
  <c r="B2337" i="5" s="1"/>
  <c r="B2181" i="5" a="1"/>
  <c r="B2181" i="5" s="1"/>
  <c r="B1976" i="5" a="1"/>
  <c r="B1976" i="5" s="1"/>
  <c r="B1741" i="5" a="1"/>
  <c r="B1741" i="5" s="1"/>
  <c r="B1435" i="5" a="1"/>
  <c r="B1435" i="5" s="1"/>
  <c r="B665" i="5" a="1"/>
  <c r="B665" i="5" s="1"/>
  <c r="B1426" i="5" a="1"/>
  <c r="B1426" i="5" s="1"/>
  <c r="B617" i="5" a="1"/>
  <c r="B617" i="5" s="1"/>
  <c r="B2489" i="5" a="1"/>
  <c r="B2489" i="5" s="1"/>
  <c r="B2345" i="5" a="1"/>
  <c r="B2345" i="5" s="1"/>
  <c r="B2191" i="5" a="1"/>
  <c r="B2191" i="5" s="1"/>
  <c r="B1988" i="5" a="1"/>
  <c r="B1988" i="5" s="1"/>
  <c r="B1755" i="5" a="1"/>
  <c r="B1755" i="5" s="1"/>
  <c r="B1452" i="5" a="1"/>
  <c r="B1452" i="5" s="1"/>
  <c r="B746" i="5" a="1"/>
  <c r="B746" i="5" s="1"/>
  <c r="B2668" i="5" a="1"/>
  <c r="B2668" i="5" s="1"/>
  <c r="B2524" i="5" a="1"/>
  <c r="B2524" i="5" s="1"/>
  <c r="B2380" i="5" a="1"/>
  <c r="B2380" i="5" s="1"/>
  <c r="B2232" i="5" a="1"/>
  <c r="B2232" i="5" s="1"/>
  <c r="B2041" i="5" a="1"/>
  <c r="B2041" i="5" s="1"/>
  <c r="B1819" i="5" a="1"/>
  <c r="B1819" i="5" s="1"/>
  <c r="B1536" i="5" a="1"/>
  <c r="B1536" i="5" s="1"/>
  <c r="B1024" i="5" a="1"/>
  <c r="B1024" i="5" s="1"/>
  <c r="B2094" i="5" a="1"/>
  <c r="B2094" i="5" s="1"/>
  <c r="B1878" i="5" a="1"/>
  <c r="B1878" i="5" s="1"/>
  <c r="B1614" i="5" a="1"/>
  <c r="B1614" i="5" s="1"/>
  <c r="B1180" i="5" a="1"/>
  <c r="B1180" i="5" s="1"/>
  <c r="B2666" i="5" a="1"/>
  <c r="B2666" i="5" s="1"/>
  <c r="B2522" i="5" a="1"/>
  <c r="B2522" i="5" s="1"/>
  <c r="B2378" i="5" a="1"/>
  <c r="B2378" i="5" s="1"/>
  <c r="B2229" i="5" a="1"/>
  <c r="B2229" i="5" s="1"/>
  <c r="B2037" i="5" a="1"/>
  <c r="B2037" i="5" s="1"/>
  <c r="B1814" i="5" a="1"/>
  <c r="B1814" i="5" s="1"/>
  <c r="B1528" i="5" a="1"/>
  <c r="B1528" i="5" s="1"/>
  <c r="B1018" i="5" a="1"/>
  <c r="B1018" i="5" s="1"/>
  <c r="B2725" i="5" a="1"/>
  <c r="B2725" i="5" s="1"/>
  <c r="B2581" i="5" a="1"/>
  <c r="B2581" i="5" s="1"/>
  <c r="B2437" i="5" a="1"/>
  <c r="B2437" i="5" s="1"/>
  <c r="B2293" i="5" a="1"/>
  <c r="B2293" i="5" s="1"/>
  <c r="B2127" i="5" a="1"/>
  <c r="B2127" i="5" s="1"/>
  <c r="B1911" i="5" a="1"/>
  <c r="B1911" i="5" s="1"/>
  <c r="B1662" i="5" a="1"/>
  <c r="B1662" i="5" s="1"/>
  <c r="B1275" i="5" a="1"/>
  <c r="B1275" i="5" s="1"/>
  <c r="B2171" i="5" a="1"/>
  <c r="B2171" i="5" s="1"/>
  <c r="B1963" i="5" a="1"/>
  <c r="B1963" i="5" s="1"/>
  <c r="B1726" i="5" a="1"/>
  <c r="B1726" i="5" s="1"/>
  <c r="B1412" i="5" a="1"/>
  <c r="B1412" i="5" s="1"/>
  <c r="B545" i="5" a="1"/>
  <c r="B545" i="5" s="1"/>
  <c r="B1411" i="5" a="1"/>
  <c r="B1411" i="5" s="1"/>
  <c r="B539" i="5" a="1"/>
  <c r="B539" i="5" s="1"/>
  <c r="B2662" i="5" a="1"/>
  <c r="B2662" i="5" s="1"/>
  <c r="B2518" i="5" a="1"/>
  <c r="B2518" i="5" s="1"/>
  <c r="B2374" i="5" a="1"/>
  <c r="B2374" i="5" s="1"/>
  <c r="B2225" i="5" a="1"/>
  <c r="B2225" i="5" s="1"/>
  <c r="B2032" i="5" a="1"/>
  <c r="B2032" i="5" s="1"/>
  <c r="B1809" i="5" a="1"/>
  <c r="B1809" i="5" s="1"/>
  <c r="B1523" i="5" a="1"/>
  <c r="B1523" i="5" s="1"/>
  <c r="B993" i="5" a="1"/>
  <c r="B993" i="5" s="1"/>
  <c r="B2081" i="5" a="1"/>
  <c r="B2081" i="5" s="1"/>
  <c r="B1937" i="5" a="1"/>
  <c r="B1937" i="5" s="1"/>
  <c r="B1780" i="5" a="1"/>
  <c r="B1780" i="5" s="1"/>
  <c r="B1596" i="5" a="1"/>
  <c r="B1596" i="5" s="1"/>
  <c r="B1361" i="5" a="1"/>
  <c r="B1361" i="5" s="1"/>
  <c r="B1049" i="5" a="1"/>
  <c r="B1049" i="5" s="1"/>
  <c r="B378" i="5" a="1"/>
  <c r="B378" i="5" s="1"/>
  <c r="B2611" i="5" a="1"/>
  <c r="B2611" i="5" s="1"/>
  <c r="B2327" i="5" a="1"/>
  <c r="B2327" i="5" s="1"/>
  <c r="B1846" i="5" a="1"/>
  <c r="B1846" i="5" s="1"/>
  <c r="B2348" i="5" a="1"/>
  <c r="B2348" i="5" s="1"/>
  <c r="B1900" i="5" a="1"/>
  <c r="B1900" i="5" s="1"/>
  <c r="B3270" i="5" a="1"/>
  <c r="B3270" i="5" s="1"/>
  <c r="B3126" i="5" a="1"/>
  <c r="B3126" i="5" s="1"/>
  <c r="B2982" i="5" a="1"/>
  <c r="B2982" i="5" s="1"/>
  <c r="B2838" i="5" a="1"/>
  <c r="B2838" i="5" s="1"/>
  <c r="B2661" i="5" a="1"/>
  <c r="B2661" i="5" s="1"/>
  <c r="B2395" i="5" a="1"/>
  <c r="B2395" i="5" s="1"/>
  <c r="B1998" i="5" a="1"/>
  <c r="B1998" i="5" s="1"/>
  <c r="B3533" i="5" a="1"/>
  <c r="B3533" i="5" s="1"/>
  <c r="B3389" i="5" a="1"/>
  <c r="B3389" i="5" s="1"/>
  <c r="B3245" i="5" a="1"/>
  <c r="B3245" i="5" s="1"/>
  <c r="B3101" i="5" a="1"/>
  <c r="B3101" i="5" s="1"/>
  <c r="B2957" i="5" a="1"/>
  <c r="B2957" i="5" s="1"/>
  <c r="B2813" i="5" a="1"/>
  <c r="B2813" i="5" s="1"/>
  <c r="B2624" i="5" a="1"/>
  <c r="B2624" i="5" s="1"/>
  <c r="B2346" i="5" a="1"/>
  <c r="B2346" i="5" s="1"/>
  <c r="B1885" i="5" a="1"/>
  <c r="B1885" i="5" s="1"/>
  <c r="B2367" i="5" a="1"/>
  <c r="B2367" i="5" s="1"/>
  <c r="B1938" i="5" a="1"/>
  <c r="B1938" i="5" s="1"/>
  <c r="B2388" i="5" a="1"/>
  <c r="B2388" i="5" s="1"/>
  <c r="B1989" i="5" a="1"/>
  <c r="B1989" i="5" s="1"/>
  <c r="B3026" i="5" a="1"/>
  <c r="B3026" i="5" s="1"/>
  <c r="B2882" i="5" a="1"/>
  <c r="B2882" i="5" s="1"/>
  <c r="B2724" i="5" a="1"/>
  <c r="B2724" i="5" s="1"/>
  <c r="B2483" i="5" a="1"/>
  <c r="B2483" i="5" s="1"/>
  <c r="B2185" i="5" a="1"/>
  <c r="B2185" i="5" s="1"/>
  <c r="B1035" i="5" a="1"/>
  <c r="B1035" i="5" s="1"/>
  <c r="B2469" i="5" a="1"/>
  <c r="B2469" i="5" s="1"/>
  <c r="B2325" i="5" a="1"/>
  <c r="B2325" i="5" s="1"/>
  <c r="B2167" i="5" a="1"/>
  <c r="B2167" i="5" s="1"/>
  <c r="B1959" i="5" a="1"/>
  <c r="B1959" i="5" s="1"/>
  <c r="B1720" i="5" a="1"/>
  <c r="B1720" i="5" s="1"/>
  <c r="B1404" i="5" a="1"/>
  <c r="B1404" i="5" s="1"/>
  <c r="B521" i="5" a="1"/>
  <c r="B521" i="5" s="1"/>
  <c r="B1394" i="5" a="1"/>
  <c r="B1394" i="5" s="1"/>
  <c r="B473" i="5" a="1"/>
  <c r="B473" i="5" s="1"/>
  <c r="B2477" i="5" a="1"/>
  <c r="B2477" i="5" s="1"/>
  <c r="B2333" i="5" a="1"/>
  <c r="B2333" i="5" s="1"/>
  <c r="B2177" i="5" a="1"/>
  <c r="B2177" i="5" s="1"/>
  <c r="B1971" i="5" a="1"/>
  <c r="B1971" i="5" s="1"/>
  <c r="B1735" i="5" a="1"/>
  <c r="B1735" i="5" s="1"/>
  <c r="B1425" i="5" a="1"/>
  <c r="B1425" i="5" s="1"/>
  <c r="B611" i="5" a="1"/>
  <c r="B611" i="5" s="1"/>
  <c r="B2656" i="5" a="1"/>
  <c r="B2656" i="5" s="1"/>
  <c r="B2512" i="5" a="1"/>
  <c r="B2512" i="5" s="1"/>
  <c r="B2368" i="5" a="1"/>
  <c r="B2368" i="5" s="1"/>
  <c r="B2219" i="5" a="1"/>
  <c r="B2219" i="5" s="1"/>
  <c r="B2023" i="5" a="1"/>
  <c r="B2023" i="5" s="1"/>
  <c r="B1798" i="5" a="1"/>
  <c r="B1798" i="5" s="1"/>
  <c r="B1507" i="5" a="1"/>
  <c r="B1507" i="5" s="1"/>
  <c r="B945" i="5" a="1"/>
  <c r="B945" i="5" s="1"/>
  <c r="B2075" i="5" a="1"/>
  <c r="B2075" i="5" s="1"/>
  <c r="B1859" i="5" a="1"/>
  <c r="B1859" i="5" s="1"/>
  <c r="B1586" i="5" a="1"/>
  <c r="B1586" i="5" s="1"/>
  <c r="B1127" i="5" a="1"/>
  <c r="B1127" i="5" s="1"/>
  <c r="B2654" i="5" a="1"/>
  <c r="B2654" i="5" s="1"/>
  <c r="B2510" i="5" a="1"/>
  <c r="B2510" i="5" s="1"/>
  <c r="B2366" i="5" a="1"/>
  <c r="B2366" i="5" s="1"/>
  <c r="B2216" i="5" a="1"/>
  <c r="B2216" i="5" s="1"/>
  <c r="B2020" i="5" a="1"/>
  <c r="B2020" i="5" s="1"/>
  <c r="B1794" i="5" a="1"/>
  <c r="B1794" i="5" s="1"/>
  <c r="B1503" i="5" a="1"/>
  <c r="B1503" i="5" s="1"/>
  <c r="B929" i="5" a="1"/>
  <c r="B929" i="5" s="1"/>
  <c r="B2713" i="5" a="1"/>
  <c r="B2713" i="5" s="1"/>
  <c r="B2569" i="5" a="1"/>
  <c r="B2569" i="5" s="1"/>
  <c r="B2425" i="5" a="1"/>
  <c r="B2425" i="5" s="1"/>
  <c r="B2281" i="5" a="1"/>
  <c r="B2281" i="5" s="1"/>
  <c r="B2108" i="5" a="1"/>
  <c r="B2108" i="5" s="1"/>
  <c r="B1892" i="5" a="1"/>
  <c r="B1892" i="5" s="1"/>
  <c r="B1635" i="5" a="1"/>
  <c r="B1635" i="5" s="1"/>
  <c r="B1223" i="5" a="1"/>
  <c r="B1223" i="5" s="1"/>
  <c r="B2156" i="5" a="1"/>
  <c r="B2156" i="5" s="1"/>
  <c r="B1945" i="5" a="1"/>
  <c r="B1945" i="5" s="1"/>
  <c r="B1704" i="5" a="1"/>
  <c r="B1704" i="5" s="1"/>
  <c r="B1368" i="5" a="1"/>
  <c r="B1368" i="5" s="1"/>
  <c r="B401" i="5" a="1"/>
  <c r="B401" i="5" s="1"/>
  <c r="B1367" i="5" a="1"/>
  <c r="B1367" i="5" s="1"/>
  <c r="B395" i="5" a="1"/>
  <c r="B395" i="5" s="1"/>
  <c r="B2650" i="5" a="1"/>
  <c r="B2650" i="5" s="1"/>
  <c r="B2506" i="5" a="1"/>
  <c r="B2506" i="5" s="1"/>
  <c r="B2362" i="5" a="1"/>
  <c r="B2362" i="5" s="1"/>
  <c r="B2212" i="5" a="1"/>
  <c r="B2212" i="5" s="1"/>
  <c r="B2013" i="5" a="1"/>
  <c r="B2013" i="5" s="1"/>
  <c r="B1786" i="5" a="1"/>
  <c r="B1786" i="5" s="1"/>
  <c r="B1492" i="5" a="1"/>
  <c r="B1492" i="5" s="1"/>
  <c r="B897" i="5" a="1"/>
  <c r="B897" i="5" s="1"/>
  <c r="B2069" i="5" a="1"/>
  <c r="B2069" i="5" s="1"/>
  <c r="B1925" i="5" a="1"/>
  <c r="B1925" i="5" s="1"/>
  <c r="B1766" i="5" a="1"/>
  <c r="B1766" i="5" s="1"/>
  <c r="B1576" i="5" a="1"/>
  <c r="B1576" i="5" s="1"/>
  <c r="B2708" i="5" a="1"/>
  <c r="B2708" i="5" s="1"/>
  <c r="B2459" i="5" a="1"/>
  <c r="B2459" i="5" s="1"/>
  <c r="B2140" i="5" a="1"/>
  <c r="B2140" i="5" s="1"/>
  <c r="B342" i="5" a="1"/>
  <c r="B342" i="5" s="1"/>
  <c r="B2457" i="5" a="1"/>
  <c r="B2457" i="5" s="1"/>
  <c r="B2313" i="5" a="1"/>
  <c r="B2313" i="5" s="1"/>
  <c r="B2153" i="5" a="1"/>
  <c r="B2153" i="5" s="1"/>
  <c r="B1940" i="5" a="1"/>
  <c r="B1940" i="5" s="1"/>
  <c r="B1698" i="5" a="1"/>
  <c r="B1698" i="5" s="1"/>
  <c r="B1360" i="5" a="1"/>
  <c r="B1360" i="5" s="1"/>
  <c r="B377" i="5" a="1"/>
  <c r="B377" i="5" s="1"/>
  <c r="B1346" i="5" a="1"/>
  <c r="B1346" i="5" s="1"/>
  <c r="B329" i="5" a="1"/>
  <c r="B329" i="5" s="1"/>
  <c r="B2465" i="5" a="1"/>
  <c r="B2465" i="5" s="1"/>
  <c r="B2321" i="5" a="1"/>
  <c r="B2321" i="5" s="1"/>
  <c r="B2163" i="5" a="1"/>
  <c r="B2163" i="5" s="1"/>
  <c r="B1952" i="5" a="1"/>
  <c r="B1952" i="5" s="1"/>
  <c r="B1713" i="5" a="1"/>
  <c r="B1713" i="5" s="1"/>
  <c r="B1393" i="5" a="1"/>
  <c r="B1393" i="5" s="1"/>
  <c r="B467" i="5" a="1"/>
  <c r="B467" i="5" s="1"/>
  <c r="B2644" i="5" a="1"/>
  <c r="B2644" i="5" s="1"/>
  <c r="B2500" i="5" a="1"/>
  <c r="B2500" i="5" s="1"/>
  <c r="B2356" i="5" a="1"/>
  <c r="B2356" i="5" s="1"/>
  <c r="B2204" i="5" a="1"/>
  <c r="B2204" i="5" s="1"/>
  <c r="B2005" i="5" a="1"/>
  <c r="B2005" i="5" s="1"/>
  <c r="B1776" i="5" a="1"/>
  <c r="B1776" i="5" s="1"/>
  <c r="B1479" i="5" a="1"/>
  <c r="B1479" i="5" s="1"/>
  <c r="B849" i="5" a="1"/>
  <c r="B849" i="5" s="1"/>
  <c r="B2058" i="5" a="1"/>
  <c r="B2058" i="5" s="1"/>
  <c r="B1839" i="5" a="1"/>
  <c r="B1839" i="5" s="1"/>
  <c r="B1561" i="5" a="1"/>
  <c r="B1561" i="5" s="1"/>
  <c r="B1072" i="5" a="1"/>
  <c r="B1072" i="5" s="1"/>
  <c r="B2642" i="5" a="1"/>
  <c r="B2642" i="5" s="1"/>
  <c r="B2498" i="5" a="1"/>
  <c r="B2498" i="5" s="1"/>
  <c r="B2354" i="5" a="1"/>
  <c r="B2354" i="5" s="1"/>
  <c r="B2202" i="5" a="1"/>
  <c r="B2202" i="5" s="1"/>
  <c r="B2001" i="5" a="1"/>
  <c r="B2001" i="5" s="1"/>
  <c r="B1771" i="5" a="1"/>
  <c r="B1771" i="5" s="1"/>
  <c r="B1475" i="5" a="1"/>
  <c r="B1475" i="5" s="1"/>
  <c r="B833" i="5" a="1"/>
  <c r="B833" i="5" s="1"/>
  <c r="B2701" i="5" a="1"/>
  <c r="B2701" i="5" s="1"/>
  <c r="B2557" i="5" a="1"/>
  <c r="B2557" i="5" s="1"/>
  <c r="B2413" i="5" a="1"/>
  <c r="B2413" i="5" s="1"/>
  <c r="B2268" i="5" a="1"/>
  <c r="B2268" i="5" s="1"/>
  <c r="B2091" i="5" a="1"/>
  <c r="B2091" i="5" s="1"/>
  <c r="B1875" i="5" a="1"/>
  <c r="B1875" i="5" s="1"/>
  <c r="B1610" i="5" a="1"/>
  <c r="B1610" i="5" s="1"/>
  <c r="B1168" i="5" a="1"/>
  <c r="B1168" i="5" s="1"/>
  <c r="B2142" i="5" a="1"/>
  <c r="B2142" i="5" s="1"/>
  <c r="B1927" i="5" a="1"/>
  <c r="B1927" i="5" s="1"/>
  <c r="B1682" i="5" a="1"/>
  <c r="B1682" i="5" s="1"/>
  <c r="B1320" i="5" a="1"/>
  <c r="B1320" i="5" s="1"/>
  <c r="B170" i="5" a="1"/>
  <c r="B170" i="5" s="1"/>
  <c r="B1319" i="5" a="1"/>
  <c r="B1319" i="5" s="1"/>
  <c r="B110" i="5" a="1"/>
  <c r="B110" i="5" s="1"/>
  <c r="B2638" i="5" a="1"/>
  <c r="B2638" i="5" s="1"/>
  <c r="B2494" i="5" a="1"/>
  <c r="B2494" i="5" s="1"/>
  <c r="B2350" i="5" a="1"/>
  <c r="B2350" i="5" s="1"/>
  <c r="B2198" i="5" a="1"/>
  <c r="B2198" i="5" s="1"/>
  <c r="B1996" i="5" a="1"/>
  <c r="B1996" i="5" s="1"/>
  <c r="B1765" i="5" a="1"/>
  <c r="B1765" i="5" s="1"/>
  <c r="B1465" i="5" a="1"/>
  <c r="B1465" i="5" s="1"/>
  <c r="B801" i="5" a="1"/>
  <c r="B801" i="5" s="1"/>
  <c r="B2057" i="5" a="1"/>
  <c r="B2057" i="5" s="1"/>
  <c r="B1913" i="5" a="1"/>
  <c r="B1913" i="5" s="1"/>
  <c r="B1752" i="5" a="1"/>
  <c r="B1752" i="5" s="1"/>
  <c r="B1560" i="5" a="1"/>
  <c r="B1560" i="5" s="1"/>
  <c r="B1313" i="5" a="1"/>
  <c r="B1313" i="5" s="1"/>
  <c r="B988" i="5" a="1"/>
  <c r="B988" i="5" s="1"/>
  <c r="B2126" i="5" a="1"/>
  <c r="B2126" i="5" s="1"/>
  <c r="B1982" i="5" a="1"/>
  <c r="B1982" i="5" s="1"/>
  <c r="B1835" i="5" a="1"/>
  <c r="B1835" i="5" s="1"/>
  <c r="B1660" i="5" a="1"/>
  <c r="B1660" i="5" s="1"/>
  <c r="B1442" i="5" a="1"/>
  <c r="B1442" i="5" s="1"/>
  <c r="B2338" i="5" a="1"/>
  <c r="B2338" i="5" s="1"/>
  <c r="B2183" i="5" a="1"/>
  <c r="B2183" i="5" s="1"/>
  <c r="B1977" i="5" a="1"/>
  <c r="B1977" i="5" s="1"/>
  <c r="B1742" i="5" a="1"/>
  <c r="B1742" i="5" s="1"/>
  <c r="B1436" i="5" a="1"/>
  <c r="B1436" i="5" s="1"/>
  <c r="B673" i="5" a="1"/>
  <c r="B673" i="5" s="1"/>
  <c r="B2045" i="5" a="1"/>
  <c r="B2045" i="5" s="1"/>
  <c r="B1901" i="5" a="1"/>
  <c r="B1901" i="5" s="1"/>
  <c r="B1738" i="5" a="1"/>
  <c r="B1738" i="5" s="1"/>
  <c r="B1540" i="5" a="1"/>
  <c r="B1540" i="5" s="1"/>
  <c r="B1287" i="5" a="1"/>
  <c r="B1287" i="5" s="1"/>
  <c r="B940" i="5" a="1"/>
  <c r="B940" i="5" s="1"/>
  <c r="B2114" i="5" a="1"/>
  <c r="B2114" i="5" s="1"/>
  <c r="B1970" i="5" a="1"/>
  <c r="B1970" i="5" s="1"/>
  <c r="B1821" i="5" a="1"/>
  <c r="B1821" i="5" s="1"/>
  <c r="B1645" i="5" a="1"/>
  <c r="B1645" i="5" s="1"/>
  <c r="B1424" i="5" a="1"/>
  <c r="B1424" i="5" s="1"/>
  <c r="B1124" i="5" a="1"/>
  <c r="B1124" i="5" s="1"/>
  <c r="B575" i="5" a="1"/>
  <c r="B575" i="5" s="1"/>
  <c r="B1200" i="5" a="1"/>
  <c r="B1200" i="5" s="1"/>
  <c r="B770" i="5" a="1"/>
  <c r="B770" i="5" s="1"/>
  <c r="B2160" i="5" a="1"/>
  <c r="B2160" i="5" s="1"/>
  <c r="B2016" i="5" a="1"/>
  <c r="B2016" i="5" s="1"/>
  <c r="B1872" i="5" a="1"/>
  <c r="B1872" i="5" s="1"/>
  <c r="B1703" i="5" a="1"/>
  <c r="B1703" i="5" s="1"/>
  <c r="B1499" i="5" a="1"/>
  <c r="B1499" i="5" s="1"/>
  <c r="B1228" i="5" a="1"/>
  <c r="B1228" i="5" s="1"/>
  <c r="B822" i="5" a="1"/>
  <c r="B822" i="5" s="1"/>
  <c r="B2242" i="5" a="1"/>
  <c r="B2242" i="5" s="1"/>
  <c r="B2098" i="5" a="1"/>
  <c r="B2098" i="5" s="1"/>
  <c r="B1954" i="5" a="1"/>
  <c r="B1954" i="5" s="1"/>
  <c r="B1801" i="5" a="1"/>
  <c r="B1801" i="5" s="1"/>
  <c r="B1621" i="5" a="1"/>
  <c r="B1621" i="5" s="1"/>
  <c r="B1395" i="5" a="1"/>
  <c r="B1395" i="5" s="1"/>
  <c r="B1088" i="5" a="1"/>
  <c r="B1088" i="5" s="1"/>
  <c r="B485" i="5" a="1"/>
  <c r="B485" i="5" s="1"/>
  <c r="B1186" i="5" a="1"/>
  <c r="B1186" i="5" s="1"/>
  <c r="B737" i="5" a="1"/>
  <c r="B737" i="5" s="1"/>
  <c r="B1594" i="5" a="1"/>
  <c r="B1594" i="5" s="1"/>
  <c r="B1447" i="5" a="1"/>
  <c r="B1447" i="5" s="1"/>
  <c r="B1263" i="5" a="1"/>
  <c r="B1263" i="5" s="1"/>
  <c r="B1047" i="5" a="1"/>
  <c r="B1047" i="5" s="1"/>
  <c r="B762" i="5" a="1"/>
  <c r="B762" i="5" s="1"/>
  <c r="B340" i="5" a="1"/>
  <c r="B340" i="5" s="1"/>
  <c r="B1557" i="5" a="1"/>
  <c r="B1557" i="5" s="1"/>
  <c r="B1406" i="5" a="1"/>
  <c r="B1406" i="5" s="1"/>
  <c r="B1208" i="5" a="1"/>
  <c r="B1208" i="5" s="1"/>
  <c r="B983" i="5" a="1"/>
  <c r="B983" i="5" s="1"/>
  <c r="B660" i="5" a="1"/>
  <c r="B660" i="5" s="1"/>
  <c r="B1844" i="5" a="1"/>
  <c r="B1844" i="5" s="1"/>
  <c r="B1700" i="5" a="1"/>
  <c r="B1700" i="5" s="1"/>
  <c r="B1556" i="5" a="1"/>
  <c r="B1556" i="5" s="1"/>
  <c r="B1405" i="5" a="1"/>
  <c r="B1405" i="5" s="1"/>
  <c r="B1205" i="5" a="1"/>
  <c r="B1205" i="5" s="1"/>
  <c r="B978" i="5" a="1"/>
  <c r="B978" i="5" s="1"/>
  <c r="B654" i="5" a="1"/>
  <c r="B654" i="5" s="1"/>
  <c r="B976" i="5" a="1"/>
  <c r="B976" i="5" s="1"/>
  <c r="B649" i="5" a="1"/>
  <c r="B649" i="5" s="1"/>
  <c r="B1853" i="5" a="1"/>
  <c r="B1853" i="5" s="1"/>
  <c r="B1709" i="5" a="1"/>
  <c r="B1709" i="5" s="1"/>
  <c r="B1565" i="5" a="1"/>
  <c r="B1565" i="5" s="1"/>
  <c r="B1415" i="5" a="1"/>
  <c r="B1415" i="5" s="1"/>
  <c r="B1220" i="5" a="1"/>
  <c r="B1220" i="5" s="1"/>
  <c r="B998" i="5" a="1"/>
  <c r="B998" i="5" s="1"/>
  <c r="B684" i="5" a="1"/>
  <c r="B684" i="5" s="1"/>
  <c r="B122" i="5" a="1"/>
  <c r="B122" i="5" s="1"/>
  <c r="B677" i="5" a="1"/>
  <c r="B677" i="5" s="1"/>
  <c r="B74" i="5" a="1"/>
  <c r="B74" i="5" s="1"/>
  <c r="B1130" i="5" a="1"/>
  <c r="B1130" i="5" s="1"/>
  <c r="B974" i="5" a="1"/>
  <c r="B974" i="5" s="1"/>
  <c r="B782" i="5" a="1"/>
  <c r="B782" i="5" s="1"/>
  <c r="B578" i="5" a="1"/>
  <c r="B578" i="5" s="1"/>
  <c r="B362" i="5" a="1"/>
  <c r="B362" i="5" s="1"/>
  <c r="B697" i="5" a="1"/>
  <c r="B697" i="5" s="1"/>
  <c r="B482" i="5" a="1"/>
  <c r="B482" i="5" s="1"/>
  <c r="B230" i="5" a="1"/>
  <c r="B230" i="5" s="1"/>
  <c r="B1281" i="5" a="1"/>
  <c r="B1281" i="5" s="1"/>
  <c r="B1137" i="5" a="1"/>
  <c r="B1137" i="5" s="1"/>
  <c r="B984" i="5" a="1"/>
  <c r="B984" i="5" s="1"/>
  <c r="B792" i="5" a="1"/>
  <c r="B792" i="5" s="1"/>
  <c r="B589" i="5" a="1"/>
  <c r="B589" i="5" s="1"/>
  <c r="B373" i="5" a="1"/>
  <c r="B373" i="5" s="1"/>
  <c r="B1351" i="5" a="1"/>
  <c r="B1351" i="5" s="1"/>
  <c r="B892" i="5" a="1"/>
  <c r="B892" i="5" s="1"/>
  <c r="B2102" i="5" a="1"/>
  <c r="B2102" i="5" s="1"/>
  <c r="B1958" i="5" a="1"/>
  <c r="B1958" i="5" s="1"/>
  <c r="B1806" i="5" a="1"/>
  <c r="B1806" i="5" s="1"/>
  <c r="B1626" i="5" a="1"/>
  <c r="B1626" i="5" s="1"/>
  <c r="B1403" i="5" a="1"/>
  <c r="B1403" i="5" s="1"/>
  <c r="B1095" i="5" a="1"/>
  <c r="B1095" i="5" s="1"/>
  <c r="B503" i="5" a="1"/>
  <c r="B503" i="5" s="1"/>
  <c r="B1176" i="5" a="1"/>
  <c r="B1176" i="5" s="1"/>
  <c r="B707" i="5" a="1"/>
  <c r="B707" i="5" s="1"/>
  <c r="B2148" i="5" a="1"/>
  <c r="B2148" i="5" s="1"/>
  <c r="B2004" i="5" a="1"/>
  <c r="B2004" i="5" s="1"/>
  <c r="B1860" i="5" a="1"/>
  <c r="B1860" i="5" s="1"/>
  <c r="B1689" i="5" a="1"/>
  <c r="B1689" i="5" s="1"/>
  <c r="B1478" i="5" a="1"/>
  <c r="B1478" i="5" s="1"/>
  <c r="B1199" i="5" a="1"/>
  <c r="B1199" i="5" s="1"/>
  <c r="B769" i="5" a="1"/>
  <c r="B769" i="5" s="1"/>
  <c r="B2230" i="5" a="1"/>
  <c r="B2230" i="5" s="1"/>
  <c r="B2086" i="5" a="1"/>
  <c r="B2086" i="5" s="1"/>
  <c r="B1942" i="5" a="1"/>
  <c r="B1942" i="5" s="1"/>
  <c r="B1787" i="5" a="1"/>
  <c r="B1787" i="5" s="1"/>
  <c r="B1602" i="5" a="1"/>
  <c r="B1602" i="5" s="1"/>
  <c r="B1370" i="5" a="1"/>
  <c r="B1370" i="5" s="1"/>
  <c r="B1059" i="5" a="1"/>
  <c r="B1059" i="5" s="1"/>
  <c r="B413" i="5" a="1"/>
  <c r="B413" i="5" s="1"/>
  <c r="B1160" i="5" a="1"/>
  <c r="B1160" i="5" s="1"/>
  <c r="B672" i="5" a="1"/>
  <c r="B672" i="5" s="1"/>
  <c r="B1582" i="5" a="1"/>
  <c r="B1582" i="5" s="1"/>
  <c r="B1433" i="5" a="1"/>
  <c r="B1433" i="5" s="1"/>
  <c r="B1246" i="5" a="1"/>
  <c r="B1246" i="5" s="1"/>
  <c r="B1030" i="5" a="1"/>
  <c r="B1030" i="5" s="1"/>
  <c r="B731" i="5" a="1"/>
  <c r="B731" i="5" s="1"/>
  <c r="B302" i="5" a="1"/>
  <c r="B302" i="5" s="1"/>
  <c r="B1545" i="5" a="1"/>
  <c r="B1545" i="5" s="1"/>
  <c r="B1391" i="5" a="1"/>
  <c r="B1391" i="5" s="1"/>
  <c r="B1189" i="5" a="1"/>
  <c r="B1189" i="5" s="1"/>
  <c r="B958" i="5" a="1"/>
  <c r="B958" i="5" s="1"/>
  <c r="B624" i="5" a="1"/>
  <c r="B624" i="5" s="1"/>
  <c r="B1832" i="5" a="1"/>
  <c r="B1832" i="5" s="1"/>
  <c r="B1688" i="5" a="1"/>
  <c r="B1688" i="5" s="1"/>
  <c r="B1544" i="5" a="1"/>
  <c r="B1544" i="5" s="1"/>
  <c r="B1390" i="5" a="1"/>
  <c r="B1390" i="5" s="1"/>
  <c r="B1188" i="5" a="1"/>
  <c r="B1188" i="5" s="1"/>
  <c r="B957" i="5" a="1"/>
  <c r="B957" i="5" s="1"/>
  <c r="B618" i="5" a="1"/>
  <c r="B618" i="5" s="1"/>
  <c r="B953" i="5" a="1"/>
  <c r="B953" i="5" s="1"/>
  <c r="B613" i="5" a="1"/>
  <c r="B613" i="5" s="1"/>
  <c r="B1841" i="5" a="1"/>
  <c r="B1841" i="5" s="1"/>
  <c r="B1697" i="5" a="1"/>
  <c r="B1697" i="5" s="1"/>
  <c r="B1553" i="5" a="1"/>
  <c r="B1553" i="5" s="1"/>
  <c r="B1402" i="5" a="1"/>
  <c r="B1402" i="5" s="1"/>
  <c r="B1201" i="5" a="1"/>
  <c r="B1201" i="5" s="1"/>
  <c r="B973" i="5" a="1"/>
  <c r="B973" i="5" s="1"/>
  <c r="B648" i="5" a="1"/>
  <c r="B648" i="5" s="1"/>
  <c r="B971" i="5" a="1"/>
  <c r="B971" i="5" s="1"/>
  <c r="B641" i="5" a="1"/>
  <c r="B641" i="5" s="1"/>
  <c r="B1262" i="5" a="1"/>
  <c r="B1262" i="5" s="1"/>
  <c r="B1118" i="5" a="1"/>
  <c r="B1118" i="5" s="1"/>
  <c r="B959" i="5" a="1"/>
  <c r="B959" i="5" s="1"/>
  <c r="B767" i="5" a="1"/>
  <c r="B767" i="5" s="1"/>
  <c r="B562" i="5" a="1"/>
  <c r="B562" i="5" s="1"/>
  <c r="B346" i="5" a="1"/>
  <c r="B346" i="5" s="1"/>
  <c r="B682" i="5" a="1"/>
  <c r="B682" i="5" s="1"/>
  <c r="B466" i="5" a="1"/>
  <c r="B466" i="5" s="1"/>
  <c r="B98" i="5" a="1"/>
  <c r="B98" i="5" s="1"/>
  <c r="B1269" i="5" a="1"/>
  <c r="B1269" i="5" s="1"/>
  <c r="B1125" i="5" a="1"/>
  <c r="B1125" i="5" s="1"/>
  <c r="B969" i="5" a="1"/>
  <c r="B969" i="5" s="1"/>
  <c r="B777" i="5" a="1"/>
  <c r="B777" i="5" s="1"/>
  <c r="B570" i="5" a="1"/>
  <c r="B570" i="5" s="1"/>
  <c r="B354" i="5" a="1"/>
  <c r="B354" i="5" s="1"/>
  <c r="B1339" i="5" a="1"/>
  <c r="B1339" i="5" s="1"/>
  <c r="B1195" i="5" a="1"/>
  <c r="B1195" i="5" s="1"/>
  <c r="B1051" i="5" a="1"/>
  <c r="B1051" i="5" s="1"/>
  <c r="B2090" i="5" a="1"/>
  <c r="B2090" i="5" s="1"/>
  <c r="B1946" i="5" a="1"/>
  <c r="B1946" i="5" s="1"/>
  <c r="B1791" i="5" a="1"/>
  <c r="B1791" i="5" s="1"/>
  <c r="B1609" i="5" a="1"/>
  <c r="B1609" i="5" s="1"/>
  <c r="B1380" i="5" a="1"/>
  <c r="B1380" i="5" s="1"/>
  <c r="B1069" i="5" a="1"/>
  <c r="B1069" i="5" s="1"/>
  <c r="B431" i="5" a="1"/>
  <c r="B431" i="5" s="1"/>
  <c r="B1145" i="5" a="1"/>
  <c r="B1145" i="5" s="1"/>
  <c r="B637" i="5" a="1"/>
  <c r="B637" i="5" s="1"/>
  <c r="B2136" i="5" a="1"/>
  <c r="B2136" i="5" s="1"/>
  <c r="B1992" i="5" a="1"/>
  <c r="B1992" i="5" s="1"/>
  <c r="B1847" i="5" a="1"/>
  <c r="B1847" i="5" s="1"/>
  <c r="B1674" i="5" a="1"/>
  <c r="B1674" i="5" s="1"/>
  <c r="B1461" i="5" a="1"/>
  <c r="B1461" i="5" s="1"/>
  <c r="B1175" i="5" a="1"/>
  <c r="B1175" i="5" s="1"/>
  <c r="B706" i="5" a="1"/>
  <c r="B706" i="5" s="1"/>
  <c r="B2218" i="5" a="1"/>
  <c r="B2218" i="5" s="1"/>
  <c r="B2074" i="5" a="1"/>
  <c r="B2074" i="5" s="1"/>
  <c r="B1930" i="5" a="1"/>
  <c r="B1930" i="5" s="1"/>
  <c r="B1773" i="5" a="1"/>
  <c r="B1773" i="5" s="1"/>
  <c r="B1585" i="5" a="1"/>
  <c r="B1585" i="5" s="1"/>
  <c r="B1347" i="5" a="1"/>
  <c r="B1347" i="5" s="1"/>
  <c r="B1033" i="5" a="1"/>
  <c r="B1033" i="5" s="1"/>
  <c r="B341" i="5" a="1"/>
  <c r="B341" i="5" s="1"/>
  <c r="B1131" i="5" a="1"/>
  <c r="B1131" i="5" s="1"/>
  <c r="B600" i="5" a="1"/>
  <c r="B600" i="5" s="1"/>
  <c r="B1570" i="5" a="1"/>
  <c r="B1570" i="5" s="1"/>
  <c r="B1420" i="5" a="1"/>
  <c r="B1420" i="5" s="1"/>
  <c r="B1227" i="5" a="1"/>
  <c r="B1227" i="5" s="1"/>
  <c r="B1008" i="5" a="1"/>
  <c r="B1008" i="5" s="1"/>
  <c r="B698" i="5" a="1"/>
  <c r="B698" i="5" s="1"/>
  <c r="B241" i="5" a="1"/>
  <c r="B241" i="5" s="1"/>
  <c r="B1533" i="5" a="1"/>
  <c r="B1533" i="5" s="1"/>
  <c r="B1373" i="5" a="1"/>
  <c r="B1373" i="5" s="1"/>
  <c r="B1172" i="5" a="1"/>
  <c r="B1172" i="5" s="1"/>
  <c r="B935" i="5" a="1"/>
  <c r="B935" i="5" s="1"/>
  <c r="B588" i="5" a="1"/>
  <c r="B588" i="5" s="1"/>
  <c r="B1820" i="5" a="1"/>
  <c r="B1820" i="5" s="1"/>
  <c r="B1676" i="5" a="1"/>
  <c r="B1676" i="5" s="1"/>
  <c r="B1532" i="5" a="1"/>
  <c r="B1532" i="5" s="1"/>
  <c r="B1372" i="5" a="1"/>
  <c r="B1372" i="5" s="1"/>
  <c r="B1169" i="5" a="1"/>
  <c r="B1169" i="5" s="1"/>
  <c r="B930" i="5" a="1"/>
  <c r="B930" i="5" s="1"/>
  <c r="B582" i="5" a="1"/>
  <c r="B582" i="5" s="1"/>
  <c r="B928" i="5" a="1"/>
  <c r="B928" i="5" s="1"/>
  <c r="B577" i="5" a="1"/>
  <c r="B577" i="5" s="1"/>
  <c r="B1829" i="5" a="1"/>
  <c r="B1829" i="5" s="1"/>
  <c r="B1685" i="5" a="1"/>
  <c r="B1685" i="5" s="1"/>
  <c r="B1541" i="5" a="1"/>
  <c r="B1541" i="5" s="1"/>
  <c r="B1384" i="5" a="1"/>
  <c r="B1384" i="5" s="1"/>
  <c r="B1184" i="5" a="1"/>
  <c r="B1184" i="5" s="1"/>
  <c r="B950" i="5" a="1"/>
  <c r="B950" i="5" s="1"/>
  <c r="B612" i="5" a="1"/>
  <c r="B612" i="5" s="1"/>
  <c r="B946" i="5" a="1"/>
  <c r="B946" i="5" s="1"/>
  <c r="B605" i="5" a="1"/>
  <c r="B605" i="5" s="1"/>
  <c r="B1250" i="5" a="1"/>
  <c r="B1250" i="5" s="1"/>
  <c r="B1106" i="5" a="1"/>
  <c r="B1106" i="5" s="1"/>
  <c r="B942" i="5" a="1"/>
  <c r="B942" i="5" s="1"/>
  <c r="B750" i="5" a="1"/>
  <c r="B750" i="5" s="1"/>
  <c r="B542" i="5" a="1"/>
  <c r="B542" i="5" s="1"/>
  <c r="B326" i="5" a="1"/>
  <c r="B326" i="5" s="1"/>
  <c r="B662" i="5" a="1"/>
  <c r="B662" i="5" s="1"/>
  <c r="B446" i="5" a="1"/>
  <c r="B446" i="5" s="1"/>
  <c r="B1401" i="5" a="1"/>
  <c r="B1401" i="5" s="1"/>
  <c r="B1257" i="5" a="1"/>
  <c r="B1257" i="5" s="1"/>
  <c r="B1113" i="5" a="1"/>
  <c r="B1113" i="5" s="1"/>
  <c r="B952" i="5" a="1"/>
  <c r="B952" i="5" s="1"/>
  <c r="B760" i="5" a="1"/>
  <c r="B760" i="5" s="1"/>
  <c r="B553" i="5" a="1"/>
  <c r="B553" i="5" s="1"/>
  <c r="B337" i="5" a="1"/>
  <c r="B337" i="5" s="1"/>
  <c r="B1327" i="5" a="1"/>
  <c r="B1327" i="5" s="1"/>
  <c r="B1183" i="5" a="1"/>
  <c r="B1183" i="5" s="1"/>
  <c r="B1039" i="5" a="1"/>
  <c r="B1039" i="5" s="1"/>
  <c r="B853" i="5" a="1"/>
  <c r="B853" i="5" s="1"/>
  <c r="B659" i="5" a="1"/>
  <c r="B659" i="5" s="1"/>
  <c r="B1355" i="5" a="1"/>
  <c r="B1355" i="5" s="1"/>
  <c r="B1042" i="5" a="1"/>
  <c r="B1042" i="5" s="1"/>
  <c r="B359" i="5" a="1"/>
  <c r="B359" i="5" s="1"/>
  <c r="B1121" i="5" a="1"/>
  <c r="B1121" i="5" s="1"/>
  <c r="B565" i="5" a="1"/>
  <c r="B565" i="5" s="1"/>
  <c r="B2124" i="5" a="1"/>
  <c r="B2124" i="5" s="1"/>
  <c r="B1980" i="5" a="1"/>
  <c r="B1980" i="5" s="1"/>
  <c r="B1833" i="5" a="1"/>
  <c r="B1833" i="5" s="1"/>
  <c r="B1658" i="5" a="1"/>
  <c r="B1658" i="5" s="1"/>
  <c r="B1439" i="5" a="1"/>
  <c r="B1439" i="5" s="1"/>
  <c r="B1144" i="5" a="1"/>
  <c r="B1144" i="5" s="1"/>
  <c r="B636" i="5" a="1"/>
  <c r="B636" i="5" s="1"/>
  <c r="B2206" i="5" a="1"/>
  <c r="B2206" i="5" s="1"/>
  <c r="B2062" i="5" a="1"/>
  <c r="B2062" i="5" s="1"/>
  <c r="B1918" i="5" a="1"/>
  <c r="B1918" i="5" s="1"/>
  <c r="B1758" i="5" a="1"/>
  <c r="B1758" i="5" s="1"/>
  <c r="B1566" i="5" a="1"/>
  <c r="B1566" i="5" s="1"/>
  <c r="B1322" i="5" a="1"/>
  <c r="B1322" i="5" s="1"/>
  <c r="B1001" i="5" a="1"/>
  <c r="B1001" i="5" s="1"/>
  <c r="B242" i="5" a="1"/>
  <c r="B242" i="5" s="1"/>
  <c r="B1105" i="5" a="1"/>
  <c r="B1105" i="5" s="1"/>
  <c r="B528" i="5" a="1"/>
  <c r="B528" i="5" s="1"/>
  <c r="B1558" i="5" a="1"/>
  <c r="B1558" i="5" s="1"/>
  <c r="B1407" i="5" a="1"/>
  <c r="B1407" i="5" s="1"/>
  <c r="B1210" i="5" a="1"/>
  <c r="B1210" i="5" s="1"/>
  <c r="B985" i="5" a="1"/>
  <c r="B985" i="5" s="1"/>
  <c r="B664" i="5" a="1"/>
  <c r="B664" i="5" s="1"/>
  <c r="B1665" i="5" a="1"/>
  <c r="B1665" i="5" s="1"/>
  <c r="B1521" i="5" a="1"/>
  <c r="B1521" i="5" s="1"/>
  <c r="B1358" i="5" a="1"/>
  <c r="B1358" i="5" s="1"/>
  <c r="B1153" i="5" a="1"/>
  <c r="B1153" i="5" s="1"/>
  <c r="B910" i="5" a="1"/>
  <c r="B910" i="5" s="1"/>
  <c r="B552" i="5" a="1"/>
  <c r="B552" i="5" s="1"/>
  <c r="B1808" i="5" a="1"/>
  <c r="B1808" i="5" s="1"/>
  <c r="B1664" i="5" a="1"/>
  <c r="B1664" i="5" s="1"/>
  <c r="B1520" i="5" a="1"/>
  <c r="B1520" i="5" s="1"/>
  <c r="B1357" i="5" a="1"/>
  <c r="B1357" i="5" s="1"/>
  <c r="B1152" i="5" a="1"/>
  <c r="B1152" i="5" s="1"/>
  <c r="B909" i="5" a="1"/>
  <c r="B909" i="5" s="1"/>
  <c r="B546" i="5" a="1"/>
  <c r="B546" i="5" s="1"/>
  <c r="B905" i="5" a="1"/>
  <c r="B905" i="5" s="1"/>
  <c r="B541" i="5" a="1"/>
  <c r="B541" i="5" s="1"/>
  <c r="B1817" i="5" a="1"/>
  <c r="B1817" i="5" s="1"/>
  <c r="B1673" i="5" a="1"/>
  <c r="B1673" i="5" s="1"/>
  <c r="B1529" i="5" a="1"/>
  <c r="B1529" i="5" s="1"/>
  <c r="B1369" i="5" a="1"/>
  <c r="B1369" i="5" s="1"/>
  <c r="B1165" i="5" a="1"/>
  <c r="B1165" i="5" s="1"/>
  <c r="B925" i="5" a="1"/>
  <c r="B925" i="5" s="1"/>
  <c r="B576" i="5" a="1"/>
  <c r="B576" i="5" s="1"/>
  <c r="B923" i="5" a="1"/>
  <c r="B923" i="5" s="1"/>
  <c r="B569" i="5" a="1"/>
  <c r="B569" i="5" s="1"/>
  <c r="B1238" i="5" a="1"/>
  <c r="B1238" i="5" s="1"/>
  <c r="B1094" i="5" a="1"/>
  <c r="B1094" i="5" s="1"/>
  <c r="B926" i="5" a="1"/>
  <c r="B926" i="5" s="1"/>
  <c r="B734" i="5" a="1"/>
  <c r="B734" i="5" s="1"/>
  <c r="B526" i="5" a="1"/>
  <c r="B526" i="5" s="1"/>
  <c r="B310" i="5" a="1"/>
  <c r="B310" i="5" s="1"/>
  <c r="B646" i="5" a="1"/>
  <c r="B646" i="5" s="1"/>
  <c r="B430" i="5" a="1"/>
  <c r="B430" i="5" s="1"/>
  <c r="B1389" i="5" a="1"/>
  <c r="B1389" i="5" s="1"/>
  <c r="B1245" i="5" a="1"/>
  <c r="B1245" i="5" s="1"/>
  <c r="B1101" i="5" a="1"/>
  <c r="B1101" i="5" s="1"/>
  <c r="B936" i="5" a="1"/>
  <c r="B936" i="5" s="1"/>
  <c r="B744" i="5" a="1"/>
  <c r="B744" i="5" s="1"/>
  <c r="B534" i="5" a="1"/>
  <c r="B534" i="5" s="1"/>
  <c r="B318" i="5" a="1"/>
  <c r="B318" i="5" s="1"/>
  <c r="B1315" i="5" a="1"/>
  <c r="B1315" i="5" s="1"/>
  <c r="B1171" i="5" a="1"/>
  <c r="B1171" i="5" s="1"/>
  <c r="B1027" i="5" a="1"/>
  <c r="B1027" i="5" s="1"/>
  <c r="B838" i="5" a="1"/>
  <c r="B838" i="5" s="1"/>
  <c r="B640" i="5" a="1"/>
  <c r="B640" i="5" s="1"/>
  <c r="B424" i="5" a="1"/>
  <c r="B424" i="5" s="1"/>
  <c r="B1470" i="5" a="1"/>
  <c r="B1470" i="5" s="1"/>
  <c r="B1326" i="5" a="1"/>
  <c r="B1326" i="5" s="1"/>
  <c r="B1182" i="5" a="1"/>
  <c r="B1182" i="5" s="1"/>
  <c r="B2434" i="5" a="1"/>
  <c r="B2434" i="5" s="1"/>
  <c r="B2290" i="5" a="1"/>
  <c r="B2290" i="5" s="1"/>
  <c r="B2121" i="5" a="1"/>
  <c r="B2121" i="5" s="1"/>
  <c r="B1905" i="5" a="1"/>
  <c r="B1905" i="5" s="1"/>
  <c r="B1655" i="5" a="1"/>
  <c r="B1655" i="5" s="1"/>
  <c r="B1270" i="5" a="1"/>
  <c r="B1270" i="5" s="1"/>
  <c r="B2141" i="5" a="1"/>
  <c r="B2141" i="5" s="1"/>
  <c r="B1997" i="5" a="1"/>
  <c r="B1997" i="5" s="1"/>
  <c r="B1852" i="5" a="1"/>
  <c r="B1852" i="5" s="1"/>
  <c r="B1680" i="5" a="1"/>
  <c r="B1680" i="5" s="1"/>
  <c r="B1466" i="5" a="1"/>
  <c r="B1466" i="5" s="1"/>
  <c r="B1181" i="5" a="1"/>
  <c r="B1181" i="5" s="1"/>
  <c r="B733" i="5" a="1"/>
  <c r="B733" i="5" s="1"/>
  <c r="B2066" i="5" a="1"/>
  <c r="B2066" i="5" s="1"/>
  <c r="B1922" i="5" a="1"/>
  <c r="B1922" i="5" s="1"/>
  <c r="B1763" i="5" a="1"/>
  <c r="B1763" i="5" s="1"/>
  <c r="B1573" i="5" a="1"/>
  <c r="B1573" i="5" s="1"/>
  <c r="B1332" i="5" a="1"/>
  <c r="B1332" i="5" s="1"/>
  <c r="B1014" i="5" a="1"/>
  <c r="B1014" i="5" s="1"/>
  <c r="B277" i="5" a="1"/>
  <c r="B277" i="5" s="1"/>
  <c r="B1092" i="5" a="1"/>
  <c r="B1092" i="5" s="1"/>
  <c r="B493" i="5" a="1"/>
  <c r="B493" i="5" s="1"/>
  <c r="B2112" i="5" a="1"/>
  <c r="B2112" i="5" s="1"/>
  <c r="B1968" i="5" a="1"/>
  <c r="B1968" i="5" s="1"/>
  <c r="B1818" i="5" a="1"/>
  <c r="B1818" i="5" s="1"/>
  <c r="B1643" i="5" a="1"/>
  <c r="B1643" i="5" s="1"/>
  <c r="B1421" i="5" a="1"/>
  <c r="B1421" i="5" s="1"/>
  <c r="B1120" i="5" a="1"/>
  <c r="B1120" i="5" s="1"/>
  <c r="B564" i="5" a="1"/>
  <c r="B564" i="5" s="1"/>
  <c r="B2194" i="5" a="1"/>
  <c r="B2194" i="5" s="1"/>
  <c r="B2050" i="5" a="1"/>
  <c r="B2050" i="5" s="1"/>
  <c r="B1906" i="5" a="1"/>
  <c r="B1906" i="5" s="1"/>
  <c r="B1743" i="5" a="1"/>
  <c r="B1743" i="5" s="1"/>
  <c r="B1549" i="5" a="1"/>
  <c r="B1549" i="5" s="1"/>
  <c r="B1299" i="5" a="1"/>
  <c r="B1299" i="5" s="1"/>
  <c r="B961" i="5" a="1"/>
  <c r="B961" i="5" s="1"/>
  <c r="B1385" i="5" a="1"/>
  <c r="B1385" i="5" s="1"/>
  <c r="B1078" i="5" a="1"/>
  <c r="B1078" i="5" s="1"/>
  <c r="B456" i="5" a="1"/>
  <c r="B456" i="5" s="1"/>
  <c r="B1546" i="5" a="1"/>
  <c r="B1546" i="5" s="1"/>
  <c r="B1392" i="5" a="1"/>
  <c r="B1392" i="5" s="1"/>
  <c r="B1191" i="5" a="1"/>
  <c r="B1191" i="5" s="1"/>
  <c r="B960" i="5" a="1"/>
  <c r="B960" i="5" s="1"/>
  <c r="B628" i="5" a="1"/>
  <c r="B628" i="5" s="1"/>
  <c r="B1653" i="5" a="1"/>
  <c r="B1653" i="5" s="1"/>
  <c r="B1509" i="5" a="1"/>
  <c r="B1509" i="5" s="1"/>
  <c r="B1343" i="5" a="1"/>
  <c r="B1343" i="5" s="1"/>
  <c r="B1136" i="5" a="1"/>
  <c r="B1136" i="5" s="1"/>
  <c r="B887" i="5" a="1"/>
  <c r="B887" i="5" s="1"/>
  <c r="B516" i="5" a="1"/>
  <c r="B516" i="5" s="1"/>
  <c r="B1796" i="5" a="1"/>
  <c r="B1796" i="5" s="1"/>
  <c r="B1652" i="5" a="1"/>
  <c r="B1652" i="5" s="1"/>
  <c r="B1508" i="5" a="1"/>
  <c r="B1508" i="5" s="1"/>
  <c r="B1342" i="5" a="1"/>
  <c r="B1342" i="5" s="1"/>
  <c r="B1133" i="5" a="1"/>
  <c r="B1133" i="5" s="1"/>
  <c r="B882" i="5" a="1"/>
  <c r="B882" i="5" s="1"/>
  <c r="B510" i="5" a="1"/>
  <c r="B510" i="5" s="1"/>
  <c r="B880" i="5" a="1"/>
  <c r="B880" i="5" s="1"/>
  <c r="B505" i="5" a="1"/>
  <c r="B505" i="5" s="1"/>
  <c r="B1805" i="5" a="1"/>
  <c r="B1805" i="5" s="1"/>
  <c r="B1661" i="5" a="1"/>
  <c r="B1661" i="5" s="1"/>
  <c r="B1517" i="5" a="1"/>
  <c r="B1517" i="5" s="1"/>
  <c r="B1354" i="5" a="1"/>
  <c r="B1354" i="5" s="1"/>
  <c r="B1148" i="5" a="1"/>
  <c r="B1148" i="5" s="1"/>
  <c r="B902" i="5" a="1"/>
  <c r="B902" i="5" s="1"/>
  <c r="B540" i="5" a="1"/>
  <c r="B540" i="5" s="1"/>
  <c r="B898" i="5" a="1"/>
  <c r="B898" i="5" s="1"/>
  <c r="B533" i="5" a="1"/>
  <c r="B533" i="5" s="1"/>
  <c r="B1226" i="5" a="1"/>
  <c r="B1226" i="5" s="1"/>
  <c r="B1082" i="5" a="1"/>
  <c r="B1082" i="5" s="1"/>
  <c r="B911" i="5" a="1"/>
  <c r="B911" i="5" s="1"/>
  <c r="B719" i="5" a="1"/>
  <c r="B719" i="5" s="1"/>
  <c r="B506" i="5" a="1"/>
  <c r="B506" i="5" s="1"/>
  <c r="B286" i="5" a="1"/>
  <c r="B286" i="5" s="1"/>
  <c r="B626" i="5" a="1"/>
  <c r="B626" i="5" s="1"/>
  <c r="B410" i="5" a="1"/>
  <c r="B410" i="5" s="1"/>
  <c r="B1377" i="5" a="1"/>
  <c r="B1377" i="5" s="1"/>
  <c r="B1233" i="5" a="1"/>
  <c r="B1233" i="5" s="1"/>
  <c r="B1089" i="5" a="1"/>
  <c r="B1089" i="5" s="1"/>
  <c r="B921" i="5" a="1"/>
  <c r="B921" i="5" s="1"/>
  <c r="B729" i="5" a="1"/>
  <c r="B729" i="5" s="1"/>
  <c r="B517" i="5" a="1"/>
  <c r="B517" i="5" s="1"/>
  <c r="B299" i="5" a="1"/>
  <c r="B299" i="5" s="1"/>
  <c r="B1303" i="5" a="1"/>
  <c r="B1303" i="5" s="1"/>
  <c r="B1749" i="5" a="1"/>
  <c r="B1749" i="5" s="1"/>
  <c r="B1554" i="5" a="1"/>
  <c r="B1554" i="5" s="1"/>
  <c r="B1307" i="5" a="1"/>
  <c r="B1307" i="5" s="1"/>
  <c r="B972" i="5" a="1"/>
  <c r="B972" i="5" s="1"/>
  <c r="B1379" i="5" a="1"/>
  <c r="B1379" i="5" s="1"/>
  <c r="B1068" i="5" a="1"/>
  <c r="B1068" i="5" s="1"/>
  <c r="B421" i="5" a="1"/>
  <c r="B421" i="5" s="1"/>
  <c r="B2100" i="5" a="1"/>
  <c r="B2100" i="5" s="1"/>
  <c r="B1956" i="5" a="1"/>
  <c r="B1956" i="5" s="1"/>
  <c r="B1803" i="5" a="1"/>
  <c r="B1803" i="5" s="1"/>
  <c r="B1623" i="5" a="1"/>
  <c r="B1623" i="5" s="1"/>
  <c r="B1397" i="5" a="1"/>
  <c r="B1397" i="5" s="1"/>
  <c r="B1091" i="5" a="1"/>
  <c r="B1091" i="5" s="1"/>
  <c r="B492" i="5" a="1"/>
  <c r="B492" i="5" s="1"/>
  <c r="B2182" i="5" a="1"/>
  <c r="B2182" i="5" s="1"/>
  <c r="B2038" i="5" a="1"/>
  <c r="B2038" i="5" s="1"/>
  <c r="B1894" i="5" a="1"/>
  <c r="B1894" i="5" s="1"/>
  <c r="B1729" i="5" a="1"/>
  <c r="B1729" i="5" s="1"/>
  <c r="B1530" i="5" a="1"/>
  <c r="B1530" i="5" s="1"/>
  <c r="B1274" i="5" a="1"/>
  <c r="B1274" i="5" s="1"/>
  <c r="B913" i="5" a="1"/>
  <c r="B913" i="5" s="1"/>
  <c r="B1364" i="5" a="1"/>
  <c r="B1364" i="5" s="1"/>
  <c r="B1052" i="5" a="1"/>
  <c r="B1052" i="5" s="1"/>
  <c r="B384" i="5" a="1"/>
  <c r="B384" i="5" s="1"/>
  <c r="B1534" i="5" a="1"/>
  <c r="B1534" i="5" s="1"/>
  <c r="B1376" i="5" a="1"/>
  <c r="B1376" i="5" s="1"/>
  <c r="B1174" i="5" a="1"/>
  <c r="B1174" i="5" s="1"/>
  <c r="B937" i="5" a="1"/>
  <c r="B937" i="5" s="1"/>
  <c r="B592" i="5" a="1"/>
  <c r="B592" i="5" s="1"/>
  <c r="B1641" i="5" a="1"/>
  <c r="B1641" i="5" s="1"/>
  <c r="B1497" i="5" a="1"/>
  <c r="B1497" i="5" s="1"/>
  <c r="B1325" i="5" a="1"/>
  <c r="B1325" i="5" s="1"/>
  <c r="B1117" i="5" a="1"/>
  <c r="B1117" i="5" s="1"/>
  <c r="B862" i="5" a="1"/>
  <c r="B862" i="5" s="1"/>
  <c r="B480" i="5" a="1"/>
  <c r="B480" i="5" s="1"/>
  <c r="B1784" i="5" a="1"/>
  <c r="B1784" i="5" s="1"/>
  <c r="B1640" i="5" a="1"/>
  <c r="B1640" i="5" s="1"/>
  <c r="B1496" i="5" a="1"/>
  <c r="B1496" i="5" s="1"/>
  <c r="B1324" i="5" a="1"/>
  <c r="B1324" i="5" s="1"/>
  <c r="B1116" i="5" a="1"/>
  <c r="B1116" i="5" s="1"/>
  <c r="B861" i="5" a="1"/>
  <c r="B861" i="5" s="1"/>
  <c r="B474" i="5" a="1"/>
  <c r="B474" i="5" s="1"/>
  <c r="B857" i="5" a="1"/>
  <c r="B857" i="5" s="1"/>
  <c r="B469" i="5" a="1"/>
  <c r="B469" i="5" s="1"/>
  <c r="B1793" i="5" a="1"/>
  <c r="B1793" i="5" s="1"/>
  <c r="B1649" i="5" a="1"/>
  <c r="B1649" i="5" s="1"/>
  <c r="B1505" i="5" a="1"/>
  <c r="B1505" i="5" s="1"/>
  <c r="B1336" i="5" a="1"/>
  <c r="B1336" i="5" s="1"/>
  <c r="B1129" i="5" a="1"/>
  <c r="B1129" i="5" s="1"/>
  <c r="B877" i="5" a="1"/>
  <c r="B877" i="5" s="1"/>
  <c r="B504" i="5" a="1"/>
  <c r="B504" i="5" s="1"/>
  <c r="B875" i="5" a="1"/>
  <c r="B875" i="5" s="1"/>
  <c r="B497" i="5" a="1"/>
  <c r="B497" i="5" s="1"/>
  <c r="B1214" i="5" a="1"/>
  <c r="B1214" i="5" s="1"/>
  <c r="B1070" i="5" a="1"/>
  <c r="B1070" i="5" s="1"/>
  <c r="B894" i="5" a="1"/>
  <c r="B894" i="5" s="1"/>
  <c r="B702" i="5" a="1"/>
  <c r="B702" i="5" s="1"/>
  <c r="B490" i="5" a="1"/>
  <c r="B490" i="5" s="1"/>
  <c r="B254" i="5" a="1"/>
  <c r="B254" i="5" s="1"/>
  <c r="B610" i="5" a="1"/>
  <c r="B610" i="5" s="1"/>
  <c r="B394" i="5" a="1"/>
  <c r="B394" i="5" s="1"/>
  <c r="B1365" i="5" a="1"/>
  <c r="B1365" i="5" s="1"/>
  <c r="B1221" i="5" a="1"/>
  <c r="B1221" i="5" s="1"/>
  <c r="B1077" i="5" a="1"/>
  <c r="B1077" i="5" s="1"/>
  <c r="B904" i="5" a="1"/>
  <c r="B904" i="5" s="1"/>
  <c r="B712" i="5" a="1"/>
  <c r="B712" i="5" s="1"/>
  <c r="B498" i="5" a="1"/>
  <c r="B498" i="5" s="1"/>
  <c r="B274" i="5" a="1"/>
  <c r="B274" i="5" s="1"/>
  <c r="B1291" i="5" a="1"/>
  <c r="B1291" i="5" s="1"/>
  <c r="B1147" i="5" a="1"/>
  <c r="B1147" i="5" s="1"/>
  <c r="B997" i="5" a="1"/>
  <c r="B997" i="5" s="1"/>
  <c r="B805" i="5" a="1"/>
  <c r="B805" i="5" s="1"/>
  <c r="B604" i="5" a="1"/>
  <c r="B604" i="5" s="1"/>
  <c r="B388" i="5" a="1"/>
  <c r="B388" i="5" s="1"/>
  <c r="B2410" i="5" a="1"/>
  <c r="B2410" i="5" s="1"/>
  <c r="B2264" i="5" a="1"/>
  <c r="B2264" i="5" s="1"/>
  <c r="B2085" i="5" a="1"/>
  <c r="B2085" i="5" s="1"/>
  <c r="B1869" i="5" a="1"/>
  <c r="B1869" i="5" s="1"/>
  <c r="B1600" i="5" a="1"/>
  <c r="B1600" i="5" s="1"/>
  <c r="B1162" i="5" a="1"/>
  <c r="B1162" i="5" s="1"/>
  <c r="B2117" i="5" a="1"/>
  <c r="B2117" i="5" s="1"/>
  <c r="B1973" i="5" a="1"/>
  <c r="B1973" i="5" s="1"/>
  <c r="B1824" i="5" a="1"/>
  <c r="B1824" i="5" s="1"/>
  <c r="B1648" i="5" a="1"/>
  <c r="B1648" i="5" s="1"/>
  <c r="B1427" i="5" a="1"/>
  <c r="B1427" i="5" s="1"/>
  <c r="B1128" i="5" a="1"/>
  <c r="B1128" i="5" s="1"/>
  <c r="B594" i="5" a="1"/>
  <c r="B594" i="5" s="1"/>
  <c r="B2042" i="5" a="1"/>
  <c r="B2042" i="5" s="1"/>
  <c r="B1898" i="5" a="1"/>
  <c r="B1898" i="5" s="1"/>
  <c r="B1734" i="5" a="1"/>
  <c r="B1734" i="5" s="1"/>
  <c r="B1537" i="5" a="1"/>
  <c r="B1537" i="5" s="1"/>
  <c r="B1284" i="5" a="1"/>
  <c r="B1284" i="5" s="1"/>
  <c r="B924" i="5" a="1"/>
  <c r="B924" i="5" s="1"/>
  <c r="B1352" i="5" a="1"/>
  <c r="B1352" i="5" s="1"/>
  <c r="B1037" i="5" a="1"/>
  <c r="B1037" i="5" s="1"/>
  <c r="B349" i="5" a="1"/>
  <c r="B349" i="5" s="1"/>
  <c r="B2088" i="5" a="1"/>
  <c r="B2088" i="5" s="1"/>
  <c r="B1944" i="5" a="1"/>
  <c r="B1944" i="5" s="1"/>
  <c r="B1789" i="5" a="1"/>
  <c r="B1789" i="5" s="1"/>
  <c r="B1607" i="5" a="1"/>
  <c r="B1607" i="5" s="1"/>
  <c r="B1378" i="5" a="1"/>
  <c r="B1378" i="5" s="1"/>
  <c r="B1067" i="5" a="1"/>
  <c r="B1067" i="5" s="1"/>
  <c r="B420" i="5" a="1"/>
  <c r="B420" i="5" s="1"/>
  <c r="B2170" i="5" a="1"/>
  <c r="B2170" i="5" s="1"/>
  <c r="B2026" i="5" a="1"/>
  <c r="B2026" i="5" s="1"/>
  <c r="B1882" i="5" a="1"/>
  <c r="B1882" i="5" s="1"/>
  <c r="B1715" i="5" a="1"/>
  <c r="B1715" i="5" s="1"/>
  <c r="B1513" i="5" a="1"/>
  <c r="B1513" i="5" s="1"/>
  <c r="B1249" i="5" a="1"/>
  <c r="B1249" i="5" s="1"/>
  <c r="B865" i="5" a="1"/>
  <c r="B865" i="5" s="1"/>
  <c r="B1337" i="5" a="1"/>
  <c r="B1337" i="5" s="1"/>
  <c r="B1023" i="5" a="1"/>
  <c r="B1023" i="5" s="1"/>
  <c r="B312" i="5" a="1"/>
  <c r="B312" i="5" s="1"/>
  <c r="B1522" i="5" a="1"/>
  <c r="B1522" i="5" s="1"/>
  <c r="B1359" i="5" a="1"/>
  <c r="B1359" i="5" s="1"/>
  <c r="B1155" i="5" a="1"/>
  <c r="B1155" i="5" s="1"/>
  <c r="B912" i="5" a="1"/>
  <c r="B912" i="5" s="1"/>
  <c r="B556" i="5" a="1"/>
  <c r="B556" i="5" s="1"/>
  <c r="B1629" i="5" a="1"/>
  <c r="B1629" i="5" s="1"/>
  <c r="B1485" i="5" a="1"/>
  <c r="B1485" i="5" s="1"/>
  <c r="B1310" i="5" a="1"/>
  <c r="B1310" i="5" s="1"/>
  <c r="B1100" i="5" a="1"/>
  <c r="B1100" i="5" s="1"/>
  <c r="B839" i="5" a="1"/>
  <c r="B839" i="5" s="1"/>
  <c r="B444" i="5" a="1"/>
  <c r="B444" i="5" s="1"/>
  <c r="B1772" i="5" a="1"/>
  <c r="B1772" i="5" s="1"/>
  <c r="B1628" i="5" a="1"/>
  <c r="B1628" i="5" s="1"/>
  <c r="B1484" i="5" a="1"/>
  <c r="B1484" i="5" s="1"/>
  <c r="B1309" i="5" a="1"/>
  <c r="B1309" i="5" s="1"/>
  <c r="B1097" i="5" a="1"/>
  <c r="B1097" i="5" s="1"/>
  <c r="B834" i="5" a="1"/>
  <c r="B834" i="5" s="1"/>
  <c r="B438" i="5" a="1"/>
  <c r="B438" i="5" s="1"/>
  <c r="B832" i="5" a="1"/>
  <c r="B832" i="5" s="1"/>
  <c r="B433" i="5" a="1"/>
  <c r="B433" i="5" s="1"/>
  <c r="B1781" i="5" a="1"/>
  <c r="B1781" i="5" s="1"/>
  <c r="B1637" i="5" a="1"/>
  <c r="B1637" i="5" s="1"/>
  <c r="B1493" i="5" a="1"/>
  <c r="B1493" i="5" s="1"/>
  <c r="B1321" i="5" a="1"/>
  <c r="B1321" i="5" s="1"/>
  <c r="B1112" i="5" a="1"/>
  <c r="B1112" i="5" s="1"/>
  <c r="B854" i="5" a="1"/>
  <c r="B854" i="5" s="1"/>
  <c r="B468" i="5" a="1"/>
  <c r="B468" i="5" s="1"/>
  <c r="B850" i="5" a="1"/>
  <c r="B850" i="5" s="1"/>
  <c r="B461" i="5" a="1"/>
  <c r="B461" i="5" s="1"/>
  <c r="B1202" i="5" a="1"/>
  <c r="B1202" i="5" s="1"/>
  <c r="B1058" i="5" a="1"/>
  <c r="B1058" i="5" s="1"/>
  <c r="B878" i="5" a="1"/>
  <c r="B878" i="5" s="1"/>
  <c r="B686" i="5" a="1"/>
  <c r="B686" i="5" s="1"/>
  <c r="B470" i="5" a="1"/>
  <c r="B470" i="5" s="1"/>
  <c r="B146" i="5" a="1"/>
  <c r="B146" i="5" s="1"/>
  <c r="B590" i="5" a="1"/>
  <c r="B590" i="5" s="1"/>
  <c r="B374" i="5" a="1"/>
  <c r="B374" i="5" s="1"/>
  <c r="B1353" i="5" a="1"/>
  <c r="B1353" i="5" s="1"/>
  <c r="B1209" i="5" a="1"/>
  <c r="B1209" i="5" s="1"/>
  <c r="B1065" i="5" a="1"/>
  <c r="B1065" i="5" s="1"/>
  <c r="B888" i="5" a="1"/>
  <c r="B888" i="5" s="1"/>
  <c r="B696" i="5" a="1"/>
  <c r="B696" i="5" s="1"/>
  <c r="B481" i="5" a="1"/>
  <c r="B481" i="5" s="1"/>
  <c r="B229" i="5" a="1"/>
  <c r="B229" i="5" s="1"/>
  <c r="B1279" i="5" a="1"/>
  <c r="B1279" i="5" s="1"/>
  <c r="B2251" i="5" a="1"/>
  <c r="B2251" i="5" s="1"/>
  <c r="B2068" i="5" a="1"/>
  <c r="B2068" i="5" s="1"/>
  <c r="B1851" i="5" a="1"/>
  <c r="B1851" i="5" s="1"/>
  <c r="B1575" i="5" a="1"/>
  <c r="B1575" i="5" s="1"/>
  <c r="B1107" i="5" a="1"/>
  <c r="B1107" i="5" s="1"/>
  <c r="B2105" i="5" a="1"/>
  <c r="B2105" i="5" s="1"/>
  <c r="B1961" i="5" a="1"/>
  <c r="B1961" i="5" s="1"/>
  <c r="B1810" i="5" a="1"/>
  <c r="B1810" i="5" s="1"/>
  <c r="B1632" i="5" a="1"/>
  <c r="B1632" i="5" s="1"/>
  <c r="B1409" i="5" a="1"/>
  <c r="B1409" i="5" s="1"/>
  <c r="B1104" i="5" a="1"/>
  <c r="B1104" i="5" s="1"/>
  <c r="B522" i="5" a="1"/>
  <c r="B522" i="5" s="1"/>
  <c r="B2030" i="5" a="1"/>
  <c r="B2030" i="5" s="1"/>
  <c r="B1886" i="5" a="1"/>
  <c r="B1886" i="5" s="1"/>
  <c r="B1719" i="5" a="1"/>
  <c r="B1719" i="5" s="1"/>
  <c r="B1518" i="5" a="1"/>
  <c r="B1518" i="5" s="1"/>
  <c r="B1258" i="5" a="1"/>
  <c r="B1258" i="5" s="1"/>
  <c r="B876" i="5" a="1"/>
  <c r="B876" i="5" s="1"/>
  <c r="B1331" i="5" a="1"/>
  <c r="B1331" i="5" s="1"/>
  <c r="B1010" i="5" a="1"/>
  <c r="B1010" i="5" s="1"/>
  <c r="B263" i="5" a="1"/>
  <c r="B263" i="5" s="1"/>
  <c r="B2076" i="5" a="1"/>
  <c r="B2076" i="5" s="1"/>
  <c r="B1932" i="5" a="1"/>
  <c r="B1932" i="5" s="1"/>
  <c r="B1775" i="5" a="1"/>
  <c r="B1775" i="5" s="1"/>
  <c r="B1587" i="5" a="1"/>
  <c r="B1587" i="5" s="1"/>
  <c r="B1349" i="5" a="1"/>
  <c r="B1349" i="5" s="1"/>
  <c r="B1036" i="5" a="1"/>
  <c r="B1036" i="5" s="1"/>
  <c r="B348" i="5" a="1"/>
  <c r="B348" i="5" s="1"/>
  <c r="B2158" i="5" a="1"/>
  <c r="B2158" i="5" s="1"/>
  <c r="B2014" i="5" a="1"/>
  <c r="B2014" i="5" s="1"/>
  <c r="B1870" i="5" a="1"/>
  <c r="B1870" i="5" s="1"/>
  <c r="B1701" i="5" a="1"/>
  <c r="B1701" i="5" s="1"/>
  <c r="B1494" i="5" a="1"/>
  <c r="B1494" i="5" s="1"/>
  <c r="B1222" i="5" a="1"/>
  <c r="B1222" i="5" s="1"/>
  <c r="B817" i="5" a="1"/>
  <c r="B817" i="5" s="1"/>
  <c r="B1316" i="5" a="1"/>
  <c r="B1316" i="5" s="1"/>
  <c r="B989" i="5" a="1"/>
  <c r="B989" i="5" s="1"/>
  <c r="B26" i="5" a="1"/>
  <c r="B26" i="5" s="1"/>
  <c r="B1510" i="5" a="1"/>
  <c r="B1510" i="5" s="1"/>
  <c r="B1344" i="5" a="1"/>
  <c r="B1344" i="5" s="1"/>
  <c r="B1138" i="5" a="1"/>
  <c r="B1138" i="5" s="1"/>
  <c r="B889" i="5" a="1"/>
  <c r="B889" i="5" s="1"/>
  <c r="B520" i="5" a="1"/>
  <c r="B520" i="5" s="1"/>
  <c r="B1617" i="5" a="1"/>
  <c r="B1617" i="5" s="1"/>
  <c r="B1472" i="5" a="1"/>
  <c r="B1472" i="5" s="1"/>
  <c r="B1295" i="5" a="1"/>
  <c r="B1295" i="5" s="1"/>
  <c r="B1081" i="5" a="1"/>
  <c r="B1081" i="5" s="1"/>
  <c r="B814" i="5" a="1"/>
  <c r="B814" i="5" s="1"/>
  <c r="B408" i="5" a="1"/>
  <c r="B408" i="5" s="1"/>
  <c r="B1760" i="5" a="1"/>
  <c r="B1760" i="5" s="1"/>
  <c r="B1616" i="5" a="1"/>
  <c r="B1616" i="5" s="1"/>
  <c r="B1471" i="5" a="1"/>
  <c r="B1471" i="5" s="1"/>
  <c r="B1294" i="5" a="1"/>
  <c r="B1294" i="5" s="1"/>
  <c r="B1080" i="5" a="1"/>
  <c r="B1080" i="5" s="1"/>
  <c r="B813" i="5" a="1"/>
  <c r="B813" i="5" s="1"/>
  <c r="B402" i="5" a="1"/>
  <c r="B402" i="5" s="1"/>
  <c r="B809" i="5" a="1"/>
  <c r="B809" i="5" s="1"/>
  <c r="B397" i="5" a="1"/>
  <c r="B397" i="5" s="1"/>
  <c r="B1769" i="5" a="1"/>
  <c r="B1769" i="5" s="1"/>
  <c r="B1625" i="5" a="1"/>
  <c r="B1625" i="5" s="1"/>
  <c r="B1480" i="5" a="1"/>
  <c r="B1480" i="5" s="1"/>
  <c r="B1306" i="5" a="1"/>
  <c r="B1306" i="5" s="1"/>
  <c r="B1093" i="5" a="1"/>
  <c r="B1093" i="5" s="1"/>
  <c r="B829" i="5" a="1"/>
  <c r="B829" i="5" s="1"/>
  <c r="B432" i="5" a="1"/>
  <c r="B432" i="5" s="1"/>
  <c r="B827" i="5" a="1"/>
  <c r="B827" i="5" s="1"/>
  <c r="B425" i="5" a="1"/>
  <c r="B425" i="5" s="1"/>
  <c r="B1190" i="5" a="1"/>
  <c r="B1190" i="5" s="1"/>
  <c r="B1046" i="5" a="1"/>
  <c r="B1046" i="5" s="1"/>
  <c r="B863" i="5" a="1"/>
  <c r="B863" i="5" s="1"/>
  <c r="B670" i="5" a="1"/>
  <c r="B670" i="5" s="1"/>
  <c r="B454" i="5" a="1"/>
  <c r="B454" i="5" s="1"/>
  <c r="B778" i="5" a="1"/>
  <c r="B778" i="5" s="1"/>
  <c r="B574" i="5" a="1"/>
  <c r="B574" i="5" s="1"/>
  <c r="B358" i="5" a="1"/>
  <c r="B358" i="5" s="1"/>
  <c r="B1341" i="5" a="1"/>
  <c r="B1341" i="5" s="1"/>
  <c r="B1197" i="5" a="1"/>
  <c r="B1197" i="5" s="1"/>
  <c r="B1053" i="5" a="1"/>
  <c r="B1053" i="5" s="1"/>
  <c r="B873" i="5" a="1"/>
  <c r="B873" i="5" s="1"/>
  <c r="B678" i="5" a="1"/>
  <c r="B678" i="5" s="1"/>
  <c r="B462" i="5" a="1"/>
  <c r="B462" i="5" s="1"/>
  <c r="B86" i="5" a="1"/>
  <c r="B86" i="5" s="1"/>
  <c r="B1267" i="5" a="1"/>
  <c r="B1267" i="5" s="1"/>
  <c r="B1123" i="5" a="1"/>
  <c r="B1123" i="5" s="1"/>
  <c r="B965" i="5" a="1"/>
  <c r="B965" i="5" s="1"/>
  <c r="B450" i="5" a="1"/>
  <c r="B450" i="5" s="1"/>
  <c r="B2018" i="5" a="1"/>
  <c r="B2018" i="5" s="1"/>
  <c r="B1874" i="5" a="1"/>
  <c r="B1874" i="5" s="1"/>
  <c r="B1705" i="5" a="1"/>
  <c r="B1705" i="5" s="1"/>
  <c r="B1501" i="5" a="1"/>
  <c r="B1501" i="5" s="1"/>
  <c r="B1232" i="5" a="1"/>
  <c r="B1232" i="5" s="1"/>
  <c r="B828" i="5" a="1"/>
  <c r="B828" i="5" s="1"/>
  <c r="B1304" i="5" a="1"/>
  <c r="B1304" i="5" s="1"/>
  <c r="B970" i="5" a="1"/>
  <c r="B970" i="5" s="1"/>
  <c r="B2208" i="5" a="1"/>
  <c r="B2208" i="5" s="1"/>
  <c r="B2064" i="5" a="1"/>
  <c r="B2064" i="5" s="1"/>
  <c r="B1920" i="5" a="1"/>
  <c r="B1920" i="5" s="1"/>
  <c r="B1761" i="5" a="1"/>
  <c r="B1761" i="5" s="1"/>
  <c r="B1571" i="5" a="1"/>
  <c r="B1571" i="5" s="1"/>
  <c r="B1330" i="5" a="1"/>
  <c r="B1330" i="5" s="1"/>
  <c r="B1009" i="5" a="1"/>
  <c r="B1009" i="5" s="1"/>
  <c r="B262" i="5" a="1"/>
  <c r="B262" i="5" s="1"/>
  <c r="B2146" i="5" a="1"/>
  <c r="B2146" i="5" s="1"/>
  <c r="B2002" i="5" a="1"/>
  <c r="B2002" i="5" s="1"/>
  <c r="B1858" i="5" a="1"/>
  <c r="B1858" i="5" s="1"/>
  <c r="B1686" i="5" a="1"/>
  <c r="B1686" i="5" s="1"/>
  <c r="B1476" i="5" a="1"/>
  <c r="B1476" i="5" s="1"/>
  <c r="B1196" i="5" a="1"/>
  <c r="B1196" i="5" s="1"/>
  <c r="B765" i="5" a="1"/>
  <c r="B765" i="5" s="1"/>
  <c r="B1289" i="5" a="1"/>
  <c r="B1289" i="5" s="1"/>
  <c r="B941" i="5" a="1"/>
  <c r="B941" i="5" s="1"/>
  <c r="B1642" i="5" a="1"/>
  <c r="B1642" i="5" s="1"/>
  <c r="B1498" i="5" a="1"/>
  <c r="B1498" i="5" s="1"/>
  <c r="B1328" i="5" a="1"/>
  <c r="B1328" i="5" s="1"/>
  <c r="B1119" i="5" a="1"/>
  <c r="B1119" i="5" s="1"/>
  <c r="B864" i="5" a="1"/>
  <c r="B864" i="5" s="1"/>
  <c r="B484" i="5" a="1"/>
  <c r="B484" i="5" s="1"/>
  <c r="B1605" i="5" a="1"/>
  <c r="B1605" i="5" s="1"/>
  <c r="B1459" i="5" a="1"/>
  <c r="B1459" i="5" s="1"/>
  <c r="B1277" i="5" a="1"/>
  <c r="B1277" i="5" s="1"/>
  <c r="B1064" i="5" a="1"/>
  <c r="B1064" i="5" s="1"/>
  <c r="B791" i="5" a="1"/>
  <c r="B791" i="5" s="1"/>
  <c r="B372" i="5" a="1"/>
  <c r="B372" i="5" s="1"/>
  <c r="B1748" i="5" a="1"/>
  <c r="B1748" i="5" s="1"/>
  <c r="B1604" i="5" a="1"/>
  <c r="B1604" i="5" s="1"/>
  <c r="B1457" i="5" a="1"/>
  <c r="B1457" i="5" s="1"/>
  <c r="B1276" i="5" a="1"/>
  <c r="B1276" i="5" s="1"/>
  <c r="B1061" i="5" a="1"/>
  <c r="B1061" i="5" s="1"/>
  <c r="B786" i="5" a="1"/>
  <c r="B786" i="5" s="1"/>
  <c r="B366" i="5" a="1"/>
  <c r="B366" i="5" s="1"/>
  <c r="B781" i="5" a="1"/>
  <c r="B781" i="5" s="1"/>
  <c r="B361" i="5" a="1"/>
  <c r="B361" i="5" s="1"/>
  <c r="B1757" i="5" a="1"/>
  <c r="B1757" i="5" s="1"/>
  <c r="B1613" i="5" a="1"/>
  <c r="B1613" i="5" s="1"/>
  <c r="B1467" i="5" a="1"/>
  <c r="B1467" i="5" s="1"/>
  <c r="B1288" i="5" a="1"/>
  <c r="B1288" i="5" s="1"/>
  <c r="B1076" i="5" a="1"/>
  <c r="B1076" i="5" s="1"/>
  <c r="B806" i="5" a="1"/>
  <c r="B806" i="5" s="1"/>
  <c r="B396" i="5" a="1"/>
  <c r="B396" i="5" s="1"/>
  <c r="B802" i="5" a="1"/>
  <c r="B802" i="5" s="1"/>
  <c r="B389" i="5" a="1"/>
  <c r="B389" i="5" s="1"/>
  <c r="B1178" i="5" a="1"/>
  <c r="B1178" i="5" s="1"/>
  <c r="B1034" i="5" a="1"/>
  <c r="B1034" i="5" s="1"/>
  <c r="B846" i="5" a="1"/>
  <c r="B846" i="5" s="1"/>
  <c r="B650" i="5" a="1"/>
  <c r="B650" i="5" s="1"/>
  <c r="B434" i="5" a="1"/>
  <c r="B434" i="5" s="1"/>
  <c r="B761" i="5" a="1"/>
  <c r="B761" i="5" s="1"/>
  <c r="B554" i="5" a="1"/>
  <c r="B554" i="5" s="1"/>
  <c r="B338" i="5" a="1"/>
  <c r="B338" i="5" s="1"/>
  <c r="B1329" i="5" a="1"/>
  <c r="B1329" i="5" s="1"/>
  <c r="B1185" i="5" a="1"/>
  <c r="B1185" i="5" s="1"/>
  <c r="B1041" i="5" a="1"/>
  <c r="B1041" i="5" s="1"/>
  <c r="B856" i="5" a="1"/>
  <c r="B856" i="5" s="1"/>
  <c r="B661" i="5" a="1"/>
  <c r="B661" i="5" s="1"/>
  <c r="B445" i="5" a="1"/>
  <c r="B445" i="5" s="1"/>
  <c r="B1399" i="5" a="1"/>
  <c r="B1399" i="5" s="1"/>
  <c r="B1255" i="5" a="1"/>
  <c r="B1255" i="5" s="1"/>
  <c r="B1111" i="5" a="1"/>
  <c r="B1111" i="5" s="1"/>
  <c r="B949" i="5" a="1"/>
  <c r="B949" i="5" s="1"/>
  <c r="B757" i="5" a="1"/>
  <c r="B757" i="5" s="1"/>
  <c r="B551" i="5" a="1"/>
  <c r="B551" i="5" s="1"/>
  <c r="B335" i="5" a="1"/>
  <c r="B335" i="5" s="1"/>
  <c r="B1410" i="5" a="1"/>
  <c r="B1410" i="5" s="1"/>
  <c r="B2006" i="5" a="1"/>
  <c r="B2006" i="5" s="1"/>
  <c r="B1862" i="5" a="1"/>
  <c r="B1862" i="5" s="1"/>
  <c r="B1691" i="5" a="1"/>
  <c r="B1691" i="5" s="1"/>
  <c r="B1481" i="5" a="1"/>
  <c r="B1481" i="5" s="1"/>
  <c r="B1203" i="5" a="1"/>
  <c r="B1203" i="5" s="1"/>
  <c r="B779" i="5" a="1"/>
  <c r="B779" i="5" s="1"/>
  <c r="B1283" i="5" a="1"/>
  <c r="B1283" i="5" s="1"/>
  <c r="B922" i="5" a="1"/>
  <c r="B922" i="5" s="1"/>
  <c r="B2196" i="5" a="1"/>
  <c r="B2196" i="5" s="1"/>
  <c r="B2052" i="5" a="1"/>
  <c r="B2052" i="5" s="1"/>
  <c r="B1908" i="5" a="1"/>
  <c r="B1908" i="5" s="1"/>
  <c r="B1746" i="5" a="1"/>
  <c r="B1746" i="5" s="1"/>
  <c r="B1551" i="5" a="1"/>
  <c r="B1551" i="5" s="1"/>
  <c r="B1301" i="5" a="1"/>
  <c r="B1301" i="5" s="1"/>
  <c r="B966" i="5" a="1"/>
  <c r="B966" i="5" s="1"/>
  <c r="B2278" i="5" a="1"/>
  <c r="B2278" i="5" s="1"/>
  <c r="B2134" i="5" a="1"/>
  <c r="B2134" i="5" s="1"/>
  <c r="B1990" i="5" a="1"/>
  <c r="B1990" i="5" s="1"/>
  <c r="B1845" i="5" a="1"/>
  <c r="B1845" i="5" s="1"/>
  <c r="B1671" i="5" a="1"/>
  <c r="B1671" i="5" s="1"/>
  <c r="B1455" i="5" a="1"/>
  <c r="B1455" i="5" s="1"/>
  <c r="B1167" i="5" a="1"/>
  <c r="B1167" i="5" s="1"/>
  <c r="B700" i="5" a="1"/>
  <c r="B700" i="5" s="1"/>
  <c r="B1268" i="5" a="1"/>
  <c r="B1268" i="5" s="1"/>
  <c r="B893" i="5" a="1"/>
  <c r="B893" i="5" s="1"/>
  <c r="B1630" i="5" a="1"/>
  <c r="B1630" i="5" s="1"/>
  <c r="B1486" i="5" a="1"/>
  <c r="B1486" i="5" s="1"/>
  <c r="B1311" i="5" a="1"/>
  <c r="B1311" i="5" s="1"/>
  <c r="B1102" i="5" a="1"/>
  <c r="B1102" i="5" s="1"/>
  <c r="B841" i="5" a="1"/>
  <c r="B841" i="5" s="1"/>
  <c r="B448" i="5" a="1"/>
  <c r="B448" i="5" s="1"/>
  <c r="B1593" i="5" a="1"/>
  <c r="B1593" i="5" s="1"/>
  <c r="B1445" i="5" a="1"/>
  <c r="B1445" i="5" s="1"/>
  <c r="B1261" i="5" a="1"/>
  <c r="B1261" i="5" s="1"/>
  <c r="B1045" i="5" a="1"/>
  <c r="B1045" i="5" s="1"/>
  <c r="B758" i="5" a="1"/>
  <c r="B758" i="5" s="1"/>
  <c r="B336" i="5" a="1"/>
  <c r="B336" i="5" s="1"/>
  <c r="B1736" i="5" a="1"/>
  <c r="B1736" i="5" s="1"/>
  <c r="B1592" i="5" a="1"/>
  <c r="B1592" i="5" s="1"/>
  <c r="B1444" i="5" a="1"/>
  <c r="B1444" i="5" s="1"/>
  <c r="B1260" i="5" a="1"/>
  <c r="B1260" i="5" s="1"/>
  <c r="B1044" i="5" a="1"/>
  <c r="B1044" i="5" s="1"/>
  <c r="B755" i="5" a="1"/>
  <c r="B755" i="5" s="1"/>
  <c r="B330" i="5" a="1"/>
  <c r="B330" i="5" s="1"/>
  <c r="B749" i="5" a="1"/>
  <c r="B749" i="5" s="1"/>
  <c r="B325" i="5" a="1"/>
  <c r="B325" i="5" s="1"/>
  <c r="B1745" i="5" a="1"/>
  <c r="B1745" i="5" s="1"/>
  <c r="B1601" i="5" a="1"/>
  <c r="B1601" i="5" s="1"/>
  <c r="B1454" i="5" a="1"/>
  <c r="B1454" i="5" s="1"/>
  <c r="B1273" i="5" a="1"/>
  <c r="B1273" i="5" s="1"/>
  <c r="B1057" i="5" a="1"/>
  <c r="B1057" i="5" s="1"/>
  <c r="B780" i="5" a="1"/>
  <c r="B780" i="5" s="1"/>
  <c r="B360" i="5" a="1"/>
  <c r="B360" i="5" s="1"/>
  <c r="B774" i="5" a="1"/>
  <c r="B774" i="5" s="1"/>
  <c r="B353" i="5" a="1"/>
  <c r="B353" i="5" s="1"/>
  <c r="B1166" i="5" a="1"/>
  <c r="B1166" i="5" s="1"/>
  <c r="B1022" i="5" a="1"/>
  <c r="B1022" i="5" s="1"/>
  <c r="B830" i="5" a="1"/>
  <c r="B830" i="5" s="1"/>
  <c r="B634" i="5" a="1"/>
  <c r="B634" i="5" s="1"/>
  <c r="B418" i="5" a="1"/>
  <c r="B418" i="5" s="1"/>
  <c r="B745" i="5" a="1"/>
  <c r="B745" i="5" s="1"/>
  <c r="B538" i="5" a="1"/>
  <c r="B538" i="5" s="1"/>
  <c r="B322" i="5" a="1"/>
  <c r="B322" i="5" s="1"/>
  <c r="B1317" i="5" a="1"/>
  <c r="B1317" i="5" s="1"/>
  <c r="B1173" i="5" a="1"/>
  <c r="B1173" i="5" s="1"/>
  <c r="B1029" i="5" a="1"/>
  <c r="B1029" i="5" s="1"/>
  <c r="B840" i="5" a="1"/>
  <c r="B840" i="5" s="1"/>
  <c r="B642" i="5" a="1"/>
  <c r="B642" i="5" s="1"/>
  <c r="B426" i="5" a="1"/>
  <c r="B426" i="5" s="1"/>
  <c r="B1387" i="5" a="1"/>
  <c r="B1387" i="5" s="1"/>
  <c r="B1243" i="5" a="1"/>
  <c r="B1243" i="5" s="1"/>
  <c r="B1099" i="5" a="1"/>
  <c r="B1099" i="5" s="1"/>
  <c r="B934" i="5" a="1"/>
  <c r="B934" i="5" s="1"/>
  <c r="B742" i="5" a="1"/>
  <c r="B742" i="5" s="1"/>
  <c r="B532" i="5" a="1"/>
  <c r="B532" i="5" s="1"/>
  <c r="B1335" i="5" a="1"/>
  <c r="B1335" i="5" s="1"/>
  <c r="B1020" i="5" a="1"/>
  <c r="B1020" i="5" s="1"/>
  <c r="B306" i="5" a="1"/>
  <c r="B306" i="5" s="1"/>
  <c r="B1994" i="5" a="1"/>
  <c r="B1994" i="5" s="1"/>
  <c r="B1849" i="5" a="1"/>
  <c r="B1849" i="5" s="1"/>
  <c r="B1677" i="5" a="1"/>
  <c r="B1677" i="5" s="1"/>
  <c r="B1463" i="5" a="1"/>
  <c r="B1463" i="5" s="1"/>
  <c r="B1177" i="5" a="1"/>
  <c r="B1177" i="5" s="1"/>
  <c r="B714" i="5" a="1"/>
  <c r="B714" i="5" s="1"/>
  <c r="B1253" i="5" a="1"/>
  <c r="B1253" i="5" s="1"/>
  <c r="B874" i="5" a="1"/>
  <c r="B874" i="5" s="1"/>
  <c r="B2184" i="5" a="1"/>
  <c r="B2184" i="5" s="1"/>
  <c r="B2040" i="5" a="1"/>
  <c r="B2040" i="5" s="1"/>
  <c r="B1896" i="5" a="1"/>
  <c r="B1896" i="5" s="1"/>
  <c r="B1731" i="5" a="1"/>
  <c r="B1731" i="5" s="1"/>
  <c r="B1535" i="5" a="1"/>
  <c r="B1535" i="5" s="1"/>
  <c r="B1282" i="5" a="1"/>
  <c r="B1282" i="5" s="1"/>
  <c r="B918" i="5" a="1"/>
  <c r="B918" i="5" s="1"/>
  <c r="B2266" i="5" a="1"/>
  <c r="B2266" i="5" s="1"/>
  <c r="B2122" i="5" a="1"/>
  <c r="B2122" i="5" s="1"/>
  <c r="B1978" i="5" a="1"/>
  <c r="B1978" i="5" s="1"/>
  <c r="B1830" i="5" a="1"/>
  <c r="B1830" i="5" s="1"/>
  <c r="B1656" i="5" a="1"/>
  <c r="B1656" i="5" s="1"/>
  <c r="B1437" i="5" a="1"/>
  <c r="B1437" i="5" s="1"/>
  <c r="B1141" i="5" a="1"/>
  <c r="B1141" i="5" s="1"/>
  <c r="B629" i="5" a="1"/>
  <c r="B629" i="5" s="1"/>
  <c r="B1239" i="5" a="1"/>
  <c r="B1239" i="5" s="1"/>
  <c r="B845" i="5" a="1"/>
  <c r="B845" i="5" s="1"/>
  <c r="B1618" i="5" a="1"/>
  <c r="B1618" i="5" s="1"/>
  <c r="B1473" i="5" a="1"/>
  <c r="B1473" i="5" s="1"/>
  <c r="B1296" i="5" a="1"/>
  <c r="B1296" i="5" s="1"/>
  <c r="B1083" i="5" a="1"/>
  <c r="B1083" i="5" s="1"/>
  <c r="B816" i="5" a="1"/>
  <c r="B816" i="5" s="1"/>
  <c r="B412" i="5" a="1"/>
  <c r="B412" i="5" s="1"/>
  <c r="B1581" i="5" a="1"/>
  <c r="B1581" i="5" s="1"/>
  <c r="B1432" i="5" a="1"/>
  <c r="B1432" i="5" s="1"/>
  <c r="B1244" i="5" a="1"/>
  <c r="B1244" i="5" s="1"/>
  <c r="B1028" i="5" a="1"/>
  <c r="B1028" i="5" s="1"/>
  <c r="B726" i="5" a="1"/>
  <c r="B726" i="5" s="1"/>
  <c r="B298" i="5" a="1"/>
  <c r="B298" i="5" s="1"/>
  <c r="B1724" i="5" a="1"/>
  <c r="B1724" i="5" s="1"/>
  <c r="B1580" i="5" a="1"/>
  <c r="B1580" i="5" s="1"/>
  <c r="B1431" i="5" a="1"/>
  <c r="B1431" i="5" s="1"/>
  <c r="B1241" i="5" a="1"/>
  <c r="B1241" i="5" s="1"/>
  <c r="B1025" i="5" a="1"/>
  <c r="B1025" i="5" s="1"/>
  <c r="B722" i="5" a="1"/>
  <c r="B722" i="5" s="1"/>
  <c r="B290" i="5" a="1"/>
  <c r="B290" i="5" s="1"/>
  <c r="B718" i="5" a="1"/>
  <c r="B718" i="5" s="1"/>
  <c r="B281" i="5" a="1"/>
  <c r="B281" i="5" s="1"/>
  <c r="B1733" i="5" a="1"/>
  <c r="B1733" i="5" s="1"/>
  <c r="B1589" i="5" a="1"/>
  <c r="B1589" i="5" s="1"/>
  <c r="B1441" i="5" a="1"/>
  <c r="B1441" i="5" s="1"/>
  <c r="B1256" i="5" a="1"/>
  <c r="B1256" i="5" s="1"/>
  <c r="B1040" i="5" a="1"/>
  <c r="B1040" i="5" s="1"/>
  <c r="B748" i="5" a="1"/>
  <c r="B748" i="5" s="1"/>
  <c r="B324" i="5" a="1"/>
  <c r="B324" i="5" s="1"/>
  <c r="B743" i="5" a="1"/>
  <c r="B743" i="5" s="1"/>
  <c r="B317" i="5" a="1"/>
  <c r="B317" i="5" s="1"/>
  <c r="B1154" i="5" a="1"/>
  <c r="B1154" i="5" s="1"/>
  <c r="B1007" i="5" a="1"/>
  <c r="B1007" i="5" s="1"/>
  <c r="B815" i="5" a="1"/>
  <c r="B815" i="5" s="1"/>
  <c r="B614" i="5" a="1"/>
  <c r="B614" i="5" s="1"/>
  <c r="B398" i="5" a="1"/>
  <c r="B398" i="5" s="1"/>
  <c r="B730" i="5" a="1"/>
  <c r="B730" i="5" s="1"/>
  <c r="B518" i="5" a="1"/>
  <c r="B518" i="5" s="1"/>
  <c r="B301" i="5" a="1"/>
  <c r="B301" i="5" s="1"/>
  <c r="B1305" i="5" a="1"/>
  <c r="B1305" i="5" s="1"/>
  <c r="B1161" i="5" a="1"/>
  <c r="B1161" i="5" s="1"/>
  <c r="B1017" i="5" a="1"/>
  <c r="B1017" i="5" s="1"/>
  <c r="B825" i="5" a="1"/>
  <c r="B825" i="5" s="1"/>
  <c r="B625" i="5" a="1"/>
  <c r="B625" i="5" s="1"/>
  <c r="B409" i="5" a="1"/>
  <c r="B409" i="5" s="1"/>
  <c r="B1375" i="5" a="1"/>
  <c r="B1375" i="5" s="1"/>
  <c r="B1231" i="5" a="1"/>
  <c r="B1231" i="5" s="1"/>
  <c r="B1150" i="5" a="1"/>
  <c r="B1150" i="5" s="1"/>
  <c r="B647" i="5" a="1"/>
  <c r="B647" i="5" s="1"/>
  <c r="B1229" i="5" a="1"/>
  <c r="B1229" i="5" s="1"/>
  <c r="B826" i="5" a="1"/>
  <c r="B826" i="5" s="1"/>
  <c r="B2172" i="5" a="1"/>
  <c r="B2172" i="5" s="1"/>
  <c r="B2028" i="5" a="1"/>
  <c r="B2028" i="5" s="1"/>
  <c r="B1884" i="5" a="1"/>
  <c r="B1884" i="5" s="1"/>
  <c r="B1717" i="5" a="1"/>
  <c r="B1717" i="5" s="1"/>
  <c r="B1515" i="5" a="1"/>
  <c r="B1515" i="5" s="1"/>
  <c r="B1252" i="5" a="1"/>
  <c r="B1252" i="5" s="1"/>
  <c r="B870" i="5" a="1"/>
  <c r="B870" i="5" s="1"/>
  <c r="B2254" i="5" a="1"/>
  <c r="B2254" i="5" s="1"/>
  <c r="B2110" i="5" a="1"/>
  <c r="B2110" i="5" s="1"/>
  <c r="B1966" i="5" a="1"/>
  <c r="B1966" i="5" s="1"/>
  <c r="B1815" i="5" a="1"/>
  <c r="B1815" i="5" s="1"/>
  <c r="B1638" i="5" a="1"/>
  <c r="B1638" i="5" s="1"/>
  <c r="B1416" i="5" a="1"/>
  <c r="B1416" i="5" s="1"/>
  <c r="B1114" i="5" a="1"/>
  <c r="B1114" i="5" s="1"/>
  <c r="B557" i="5" a="1"/>
  <c r="B557" i="5" s="1"/>
  <c r="B1213" i="5" a="1"/>
  <c r="B1213" i="5" s="1"/>
  <c r="B797" i="5" a="1"/>
  <c r="B797" i="5" s="1"/>
  <c r="B1606" i="5" a="1"/>
  <c r="B1606" i="5" s="1"/>
  <c r="B1460" i="5" a="1"/>
  <c r="B1460" i="5" s="1"/>
  <c r="B1280" i="5" a="1"/>
  <c r="B1280" i="5" s="1"/>
  <c r="B1066" i="5" a="1"/>
  <c r="B1066" i="5" s="1"/>
  <c r="B793" i="5" a="1"/>
  <c r="B793" i="5" s="1"/>
  <c r="B376" i="5" a="1"/>
  <c r="B376" i="5" s="1"/>
  <c r="B1569" i="5" a="1"/>
  <c r="B1569" i="5" s="1"/>
  <c r="B1419" i="5" a="1"/>
  <c r="B1419" i="5" s="1"/>
  <c r="B1225" i="5" a="1"/>
  <c r="B1225" i="5" s="1"/>
  <c r="B1006" i="5" a="1"/>
  <c r="B1006" i="5" s="1"/>
  <c r="B695" i="5" a="1"/>
  <c r="B695" i="5" s="1"/>
  <c r="B218" i="5" a="1"/>
  <c r="B218" i="5" s="1"/>
  <c r="B1712" i="5" a="1"/>
  <c r="B1712" i="5" s="1"/>
  <c r="B1568" i="5" a="1"/>
  <c r="B1568" i="5" s="1"/>
  <c r="B1418" i="5" a="1"/>
  <c r="B1418" i="5" s="1"/>
  <c r="B1224" i="5" a="1"/>
  <c r="B1224" i="5" s="1"/>
  <c r="B1005" i="5" a="1"/>
  <c r="B1005" i="5" s="1"/>
  <c r="B690" i="5" a="1"/>
  <c r="B690" i="5" s="1"/>
  <c r="B182" i="5" a="1"/>
  <c r="B182" i="5" s="1"/>
  <c r="B685" i="5" a="1"/>
  <c r="B685" i="5" s="1"/>
  <c r="B134" i="5" a="1"/>
  <c r="B134" i="5" s="1"/>
  <c r="B1721" i="5" a="1"/>
  <c r="B1721" i="5" s="1"/>
  <c r="B1577" i="5" a="1"/>
  <c r="B1577" i="5" s="1"/>
  <c r="B1428" i="5" a="1"/>
  <c r="B1428" i="5" s="1"/>
  <c r="B1237" i="5" a="1"/>
  <c r="B1237" i="5" s="1"/>
  <c r="B1021" i="5" a="1"/>
  <c r="B1021" i="5" s="1"/>
  <c r="B717" i="5" a="1"/>
  <c r="B717" i="5" s="1"/>
  <c r="B278" i="5" a="1"/>
  <c r="B278" i="5" s="1"/>
  <c r="B710" i="5" a="1"/>
  <c r="B710" i="5" s="1"/>
  <c r="B269" i="5" a="1"/>
  <c r="B269" i="5" s="1"/>
  <c r="B1142" i="5" a="1"/>
  <c r="B1142" i="5" s="1"/>
  <c r="B990" i="5" a="1"/>
  <c r="B990" i="5" s="1"/>
  <c r="B798" i="5" a="1"/>
  <c r="B798" i="5" s="1"/>
  <c r="B598" i="5" a="1"/>
  <c r="B598" i="5" s="1"/>
  <c r="B382" i="5" a="1"/>
  <c r="B382" i="5" s="1"/>
  <c r="B713" i="5" a="1"/>
  <c r="B713" i="5" s="1"/>
  <c r="B502" i="5" a="1"/>
  <c r="B502" i="5" s="1"/>
  <c r="B275" i="5" a="1"/>
  <c r="B275" i="5" s="1"/>
  <c r="B1293" i="5" a="1"/>
  <c r="B1293" i="5" s="1"/>
  <c r="B1149" i="5" a="1"/>
  <c r="B1149" i="5" s="1"/>
  <c r="B1000" i="5" a="1"/>
  <c r="B1000" i="5" s="1"/>
  <c r="B808" i="5" a="1"/>
  <c r="B808" i="5" s="1"/>
  <c r="B606" i="5" a="1"/>
  <c r="B606" i="5" s="1"/>
  <c r="B390" i="5" a="1"/>
  <c r="B390" i="5" s="1"/>
  <c r="B1363" i="5" a="1"/>
  <c r="B1363" i="5" s="1"/>
  <c r="B1219" i="5" a="1"/>
  <c r="B1219" i="5" s="1"/>
  <c r="B1075" i="5" a="1"/>
  <c r="B1075" i="5" s="1"/>
  <c r="B901" i="5" a="1"/>
  <c r="B901" i="5" s="1"/>
  <c r="B709" i="5" a="1"/>
  <c r="B709" i="5" s="1"/>
  <c r="B496" i="5" a="1"/>
  <c r="B496" i="5" s="1"/>
  <c r="B266" i="5" a="1"/>
  <c r="B266" i="5" s="1"/>
  <c r="B1207" i="5" a="1"/>
  <c r="B1207" i="5" s="1"/>
  <c r="B1063" i="5" a="1"/>
  <c r="B1063" i="5" s="1"/>
  <c r="B886" i="5" a="1"/>
  <c r="B886" i="5" s="1"/>
  <c r="B694" i="5" a="1"/>
  <c r="B694" i="5" s="1"/>
  <c r="B479" i="5" a="1"/>
  <c r="B479" i="5" s="1"/>
  <c r="B206" i="5" a="1"/>
  <c r="B206" i="5" s="1"/>
  <c r="B1362" i="5" a="1"/>
  <c r="B1362" i="5" s="1"/>
  <c r="B1218" i="5" a="1"/>
  <c r="B1218" i="5" s="1"/>
  <c r="B1074" i="5" a="1"/>
  <c r="B1074" i="5" s="1"/>
  <c r="B900" i="5" a="1"/>
  <c r="B900" i="5" s="1"/>
  <c r="B708" i="5" a="1"/>
  <c r="B708" i="5" s="1"/>
  <c r="B494" i="5" a="1"/>
  <c r="B494" i="5" s="1"/>
  <c r="B265" i="5" a="1"/>
  <c r="B265" i="5" s="1"/>
  <c r="B635" i="5" a="1"/>
  <c r="B635" i="5" s="1"/>
  <c r="B419" i="5" a="1"/>
  <c r="B419" i="5" s="1"/>
  <c r="B205" i="5" a="1"/>
  <c r="B205" i="5" s="1"/>
  <c r="B61" i="5" a="1"/>
  <c r="B61" i="5" s="1"/>
  <c r="B216" i="5" a="1"/>
  <c r="B216" i="5" s="1"/>
  <c r="B72" i="5" a="1"/>
  <c r="B72" i="5" s="1"/>
  <c r="B179" i="5" a="1"/>
  <c r="B179" i="5" s="1"/>
  <c r="B35" i="5" a="1"/>
  <c r="B35" i="5" s="1"/>
  <c r="B142" i="5" a="1"/>
  <c r="B142" i="5" s="1"/>
  <c r="B681" i="5" a="1"/>
  <c r="B681" i="5" s="1"/>
  <c r="B537" i="5" a="1"/>
  <c r="B537" i="5" s="1"/>
  <c r="B393" i="5" a="1"/>
  <c r="B393" i="5" s="1"/>
  <c r="B249" i="5" a="1"/>
  <c r="B249" i="5" s="1"/>
  <c r="B105" i="5" a="1"/>
  <c r="B105" i="5" s="1"/>
  <c r="B980" i="5" a="1"/>
  <c r="B980" i="5" s="1"/>
  <c r="B836" i="5" a="1"/>
  <c r="B836" i="5" s="1"/>
  <c r="B692" i="5" a="1"/>
  <c r="B692" i="5" s="1"/>
  <c r="B548" i="5" a="1"/>
  <c r="B548" i="5" s="1"/>
  <c r="B404" i="5" a="1"/>
  <c r="B404" i="5" s="1"/>
  <c r="B260" i="5" a="1"/>
  <c r="B260" i="5" s="1"/>
  <c r="B116" i="5" a="1"/>
  <c r="B116" i="5" s="1"/>
  <c r="B991" i="5" a="1"/>
  <c r="B991" i="5" s="1"/>
  <c r="B847" i="5" a="1"/>
  <c r="B847" i="5" s="1"/>
  <c r="B703" i="5" a="1"/>
  <c r="B703" i="5" s="1"/>
  <c r="B559" i="5" a="1"/>
  <c r="B559" i="5" s="1"/>
  <c r="B415" i="5" a="1"/>
  <c r="B415" i="5" s="1"/>
  <c r="B271" i="5" a="1"/>
  <c r="B271" i="5" s="1"/>
  <c r="B127" i="5" a="1"/>
  <c r="B127" i="5" s="1"/>
  <c r="B270" i="5" a="1"/>
  <c r="B270" i="5" s="1"/>
  <c r="B126" i="5" a="1"/>
  <c r="B126" i="5" s="1"/>
  <c r="B233" i="5" a="1"/>
  <c r="B233" i="5" s="1"/>
  <c r="B89" i="5" a="1"/>
  <c r="B89" i="5" s="1"/>
  <c r="B256" i="5" a="1"/>
  <c r="B256" i="5" s="1"/>
  <c r="B112" i="5" a="1"/>
  <c r="B112" i="5" s="1"/>
  <c r="B987" i="5" a="1"/>
  <c r="B987" i="5" s="1"/>
  <c r="B843" i="5" a="1"/>
  <c r="B843" i="5" s="1"/>
  <c r="B699" i="5" a="1"/>
  <c r="B699" i="5" s="1"/>
  <c r="B555" i="5" a="1"/>
  <c r="B555" i="5" s="1"/>
  <c r="B411" i="5" a="1"/>
  <c r="B411" i="5" s="1"/>
  <c r="B267" i="5" a="1"/>
  <c r="B267" i="5" s="1"/>
  <c r="B123" i="5" a="1"/>
  <c r="B123" i="5" s="1"/>
  <c r="B2235" i="5" a="1"/>
  <c r="B2235" i="5" s="1"/>
  <c r="B2839" i="5" a="1"/>
  <c r="B2839" i="5" s="1"/>
  <c r="B3108" i="5" a="1"/>
  <c r="B3108" i="5" s="1"/>
  <c r="B3323" i="5" a="1"/>
  <c r="B3323" i="5" s="1"/>
  <c r="B3480" i="5" a="1"/>
  <c r="B3480" i="5" s="1"/>
  <c r="B3631" i="5" a="1"/>
  <c r="B3631" i="5" s="1"/>
  <c r="B3787" i="5" a="1"/>
  <c r="B3787" i="5" s="1"/>
  <c r="B2499" i="5" a="1"/>
  <c r="B2499" i="5" s="1"/>
  <c r="B2890" i="5" a="1"/>
  <c r="B2890" i="5" s="1"/>
  <c r="B3146" i="5" a="1"/>
  <c r="B3146" i="5" s="1"/>
  <c r="B3350" i="5" a="1"/>
  <c r="B3350" i="5" s="1"/>
  <c r="B3507" i="5" a="1"/>
  <c r="B3507" i="5" s="1"/>
  <c r="B3656" i="5" a="1"/>
  <c r="B3656" i="5" s="1"/>
  <c r="B3800" i="5" a="1"/>
  <c r="B3800" i="5" s="1"/>
  <c r="B3944" i="5" a="1"/>
  <c r="B3944" i="5" s="1"/>
  <c r="B4088" i="5" a="1"/>
  <c r="B4088" i="5" s="1"/>
  <c r="B4232" i="5" a="1"/>
  <c r="B4232" i="5" s="1"/>
  <c r="B4376" i="5" a="1"/>
  <c r="B4376" i="5" s="1"/>
  <c r="B4520" i="5" a="1"/>
  <c r="B4520" i="5" s="1"/>
  <c r="B2768" i="5" a="1"/>
  <c r="B2768" i="5" s="1"/>
  <c r="B3058" i="5" a="1"/>
  <c r="B3058" i="5" s="1"/>
  <c r="B3274" i="5" a="1"/>
  <c r="B3274" i="5" s="1"/>
  <c r="B3443" i="5" a="1"/>
  <c r="B3443" i="5" s="1"/>
  <c r="B3597" i="5" a="1"/>
  <c r="B3597" i="5" s="1"/>
  <c r="B3741" i="5" a="1"/>
  <c r="B3741" i="5" s="1"/>
  <c r="B3885" i="5" a="1"/>
  <c r="B3885" i="5" s="1"/>
  <c r="B4029" i="5" a="1"/>
  <c r="B4029" i="5" s="1"/>
  <c r="B869" i="5" a="1"/>
  <c r="B869" i="5" s="1"/>
  <c r="B676" i="5" a="1"/>
  <c r="B676" i="5" s="1"/>
  <c r="B460" i="5" a="1"/>
  <c r="B460" i="5" s="1"/>
  <c r="B62" i="5" a="1"/>
  <c r="B62" i="5" s="1"/>
  <c r="B1350" i="5" a="1"/>
  <c r="B1350" i="5" s="1"/>
  <c r="B1206" i="5" a="1"/>
  <c r="B1206" i="5" s="1"/>
  <c r="B1062" i="5" a="1"/>
  <c r="B1062" i="5" s="1"/>
  <c r="B885" i="5" a="1"/>
  <c r="B885" i="5" s="1"/>
  <c r="B693" i="5" a="1"/>
  <c r="B693" i="5" s="1"/>
  <c r="B478" i="5" a="1"/>
  <c r="B478" i="5" s="1"/>
  <c r="B194" i="5" a="1"/>
  <c r="B194" i="5" s="1"/>
  <c r="B616" i="5" a="1"/>
  <c r="B616" i="5" s="1"/>
  <c r="B400" i="5" a="1"/>
  <c r="B400" i="5" s="1"/>
  <c r="B193" i="5" a="1"/>
  <c r="B193" i="5" s="1"/>
  <c r="B49" i="5" a="1"/>
  <c r="B49" i="5" s="1"/>
  <c r="B204" i="5" a="1"/>
  <c r="B204" i="5" s="1"/>
  <c r="B60" i="5" a="1"/>
  <c r="B60" i="5" s="1"/>
  <c r="B167" i="5" a="1"/>
  <c r="B167" i="5" s="1"/>
  <c r="B23" i="5" a="1"/>
  <c r="B23" i="5" s="1"/>
  <c r="B130" i="5" a="1"/>
  <c r="B130" i="5" s="1"/>
  <c r="B669" i="5" a="1"/>
  <c r="B669" i="5" s="1"/>
  <c r="B525" i="5" a="1"/>
  <c r="B525" i="5" s="1"/>
  <c r="B381" i="5" a="1"/>
  <c r="B381" i="5" s="1"/>
  <c r="B237" i="5" a="1"/>
  <c r="B237" i="5" s="1"/>
  <c r="B93" i="5" a="1"/>
  <c r="B93" i="5" s="1"/>
  <c r="B968" i="5" a="1"/>
  <c r="B968" i="5" s="1"/>
  <c r="B824" i="5" a="1"/>
  <c r="B824" i="5" s="1"/>
  <c r="B680" i="5" a="1"/>
  <c r="B680" i="5" s="1"/>
  <c r="B536" i="5" a="1"/>
  <c r="B536" i="5" s="1"/>
  <c r="B392" i="5" a="1"/>
  <c r="B392" i="5" s="1"/>
  <c r="B248" i="5" a="1"/>
  <c r="B248" i="5" s="1"/>
  <c r="B104" i="5" a="1"/>
  <c r="B104" i="5" s="1"/>
  <c r="B979" i="5" a="1"/>
  <c r="B979" i="5" s="1"/>
  <c r="B835" i="5" a="1"/>
  <c r="B835" i="5" s="1"/>
  <c r="B691" i="5" a="1"/>
  <c r="B691" i="5" s="1"/>
  <c r="B547" i="5" a="1"/>
  <c r="B547" i="5" s="1"/>
  <c r="B403" i="5" a="1"/>
  <c r="B403" i="5" s="1"/>
  <c r="B259" i="5" a="1"/>
  <c r="B259" i="5" s="1"/>
  <c r="B115" i="5" a="1"/>
  <c r="B115" i="5" s="1"/>
  <c r="B258" i="5" a="1"/>
  <c r="B258" i="5" s="1"/>
  <c r="B114" i="5" a="1"/>
  <c r="B114" i="5" s="1"/>
  <c r="B221" i="5" a="1"/>
  <c r="B221" i="5" s="1"/>
  <c r="B77" i="5" a="1"/>
  <c r="B77" i="5" s="1"/>
  <c r="B244" i="5" a="1"/>
  <c r="B244" i="5" s="1"/>
  <c r="B100" i="5" a="1"/>
  <c r="B100" i="5" s="1"/>
  <c r="B975" i="5" a="1"/>
  <c r="B975" i="5" s="1"/>
  <c r="B831" i="5" a="1"/>
  <c r="B831" i="5" s="1"/>
  <c r="B687" i="5" a="1"/>
  <c r="B687" i="5" s="1"/>
  <c r="B543" i="5" a="1"/>
  <c r="B543" i="5" s="1"/>
  <c r="B399" i="5" a="1"/>
  <c r="B399" i="5" s="1"/>
  <c r="B255" i="5" a="1"/>
  <c r="B255" i="5" s="1"/>
  <c r="B111" i="5" a="1"/>
  <c r="B111" i="5" s="1"/>
  <c r="B2383" i="5" a="1"/>
  <c r="B2383" i="5" s="1"/>
  <c r="B2863" i="5" a="1"/>
  <c r="B2863" i="5" s="1"/>
  <c r="B3127" i="5" a="1"/>
  <c r="B3127" i="5" s="1"/>
  <c r="B3336" i="5" a="1"/>
  <c r="B3336" i="5" s="1"/>
  <c r="B3493" i="5" a="1"/>
  <c r="B3493" i="5" s="1"/>
  <c r="B3643" i="5" a="1"/>
  <c r="B3643" i="5" s="1"/>
  <c r="B3799" i="5" a="1"/>
  <c r="B3799" i="5" s="1"/>
  <c r="B2547" i="5" a="1"/>
  <c r="B2547" i="5" s="1"/>
  <c r="B2914" i="5" a="1"/>
  <c r="B2914" i="5" s="1"/>
  <c r="B3164" i="5" a="1"/>
  <c r="B3164" i="5" s="1"/>
  <c r="B3363" i="5" a="1"/>
  <c r="B3363" i="5" s="1"/>
  <c r="B3520" i="5" a="1"/>
  <c r="B3520" i="5" s="1"/>
  <c r="B3668" i="5" a="1"/>
  <c r="B3668" i="5" s="1"/>
  <c r="B3812" i="5" a="1"/>
  <c r="B3812" i="5" s="1"/>
  <c r="B3956" i="5" a="1"/>
  <c r="B3956" i="5" s="1"/>
  <c r="B4100" i="5" a="1"/>
  <c r="B4100" i="5" s="1"/>
  <c r="B4244" i="5" a="1"/>
  <c r="B4244" i="5" s="1"/>
  <c r="B4388" i="5" a="1"/>
  <c r="B4388" i="5" s="1"/>
  <c r="B1672" i="5" a="1"/>
  <c r="B1672" i="5" s="1"/>
  <c r="B2795" i="5" a="1"/>
  <c r="B2795" i="5" s="1"/>
  <c r="B3075" i="5" a="1"/>
  <c r="B3075" i="5" s="1"/>
  <c r="B3291" i="5" a="1"/>
  <c r="B3291" i="5" s="1"/>
  <c r="B443" i="5" a="1"/>
  <c r="B443" i="5" s="1"/>
  <c r="B1482" i="5" a="1"/>
  <c r="B1482" i="5" s="1"/>
  <c r="B1338" i="5" a="1"/>
  <c r="B1338" i="5" s="1"/>
  <c r="B1194" i="5" a="1"/>
  <c r="B1194" i="5" s="1"/>
  <c r="B1050" i="5" a="1"/>
  <c r="B1050" i="5" s="1"/>
  <c r="B868" i="5" a="1"/>
  <c r="B868" i="5" s="1"/>
  <c r="B674" i="5" a="1"/>
  <c r="B674" i="5" s="1"/>
  <c r="B458" i="5" a="1"/>
  <c r="B458" i="5" s="1"/>
  <c r="B50" i="5" a="1"/>
  <c r="B50" i="5" s="1"/>
  <c r="B599" i="5" a="1"/>
  <c r="B599" i="5" s="1"/>
  <c r="B383" i="5" a="1"/>
  <c r="B383" i="5" s="1"/>
  <c r="B181" i="5" a="1"/>
  <c r="B181" i="5" s="1"/>
  <c r="B37" i="5" a="1"/>
  <c r="B37" i="5" s="1"/>
  <c r="B192" i="5" a="1"/>
  <c r="B192" i="5" s="1"/>
  <c r="B48" i="5" a="1"/>
  <c r="B48" i="5" s="1"/>
  <c r="B155" i="5" a="1"/>
  <c r="B155" i="5" s="1"/>
  <c r="B11" i="5" a="1"/>
  <c r="B11" i="5" s="1"/>
  <c r="B118" i="5" a="1"/>
  <c r="B118" i="5" s="1"/>
  <c r="B657" i="5" a="1"/>
  <c r="B657" i="5" s="1"/>
  <c r="B513" i="5" a="1"/>
  <c r="B513" i="5" s="1"/>
  <c r="B369" i="5" a="1"/>
  <c r="B369" i="5" s="1"/>
  <c r="B225" i="5" a="1"/>
  <c r="B225" i="5" s="1"/>
  <c r="B81" i="5" a="1"/>
  <c r="B81" i="5" s="1"/>
  <c r="B956" i="5" a="1"/>
  <c r="B956" i="5" s="1"/>
  <c r="B812" i="5" a="1"/>
  <c r="B812" i="5" s="1"/>
  <c r="B668" i="5" a="1"/>
  <c r="B668" i="5" s="1"/>
  <c r="B524" i="5" a="1"/>
  <c r="B524" i="5" s="1"/>
  <c r="B380" i="5" a="1"/>
  <c r="B380" i="5" s="1"/>
  <c r="B236" i="5" a="1"/>
  <c r="B236" i="5" s="1"/>
  <c r="B92" i="5" a="1"/>
  <c r="B92" i="5" s="1"/>
  <c r="B967" i="5" a="1"/>
  <c r="B967" i="5" s="1"/>
  <c r="B823" i="5" a="1"/>
  <c r="B823" i="5" s="1"/>
  <c r="B679" i="5" a="1"/>
  <c r="B679" i="5" s="1"/>
  <c r="B535" i="5" a="1"/>
  <c r="B535" i="5" s="1"/>
  <c r="B391" i="5" a="1"/>
  <c r="B391" i="5" s="1"/>
  <c r="B247" i="5" a="1"/>
  <c r="B247" i="5" s="1"/>
  <c r="B103" i="5" a="1"/>
  <c r="B103" i="5" s="1"/>
  <c r="B246" i="5" a="1"/>
  <c r="B246" i="5" s="1"/>
  <c r="B102" i="5" a="1"/>
  <c r="B102" i="5" s="1"/>
  <c r="B209" i="5" a="1"/>
  <c r="B209" i="5" s="1"/>
  <c r="B65" i="5" a="1"/>
  <c r="B65" i="5" s="1"/>
  <c r="B232" i="5" a="1"/>
  <c r="B232" i="5" s="1"/>
  <c r="B88" i="5" a="1"/>
  <c r="B88" i="5" s="1"/>
  <c r="B963" i="5" a="1"/>
  <c r="B963" i="5" s="1"/>
  <c r="B819" i="5" a="1"/>
  <c r="B819" i="5" s="1"/>
  <c r="B675" i="5" a="1"/>
  <c r="B675" i="5" s="1"/>
  <c r="B531" i="5" a="1"/>
  <c r="B531" i="5" s="1"/>
  <c r="B387" i="5" a="1"/>
  <c r="B387" i="5" s="1"/>
  <c r="B243" i="5" a="1"/>
  <c r="B243" i="5" s="1"/>
  <c r="B99" i="5" a="1"/>
  <c r="B99" i="5" s="1"/>
  <c r="B2492" i="5" a="1"/>
  <c r="B2492" i="5" s="1"/>
  <c r="B2887" i="5" a="1"/>
  <c r="B2887" i="5" s="1"/>
  <c r="B3144" i="5" a="1"/>
  <c r="B3144" i="5" s="1"/>
  <c r="B3349" i="5" a="1"/>
  <c r="B3349" i="5" s="1"/>
  <c r="B3506" i="5" a="1"/>
  <c r="B3506" i="5" s="1"/>
  <c r="B3655" i="5" a="1"/>
  <c r="B3655" i="5" s="1"/>
  <c r="B3811" i="5" a="1"/>
  <c r="B3811" i="5" s="1"/>
  <c r="B2595" i="5" a="1"/>
  <c r="B2595" i="5" s="1"/>
  <c r="B2938" i="5" a="1"/>
  <c r="B2938" i="5" s="1"/>
  <c r="B3182" i="5" a="1"/>
  <c r="B3182" i="5" s="1"/>
  <c r="B3376" i="5" a="1"/>
  <c r="B3376" i="5" s="1"/>
  <c r="B3534" i="5" a="1"/>
  <c r="B3534" i="5" s="1"/>
  <c r="B3680" i="5" a="1"/>
  <c r="B3680" i="5" s="1"/>
  <c r="B3824" i="5" a="1"/>
  <c r="B3824" i="5" s="1"/>
  <c r="B3968" i="5" a="1"/>
  <c r="B3968" i="5" s="1"/>
  <c r="B4112" i="5" a="1"/>
  <c r="B4112" i="5" s="1"/>
  <c r="B4256" i="5" a="1"/>
  <c r="B4256" i="5" s="1"/>
  <c r="B4400" i="5" a="1"/>
  <c r="B4400" i="5" s="1"/>
  <c r="B2027" i="5" a="1"/>
  <c r="B2027" i="5" s="1"/>
  <c r="B2819" i="5" a="1"/>
  <c r="B2819" i="5" s="1"/>
  <c r="B3094" i="5" a="1"/>
  <c r="B3094" i="5" s="1"/>
  <c r="B3310" i="5" a="1"/>
  <c r="B3310" i="5" s="1"/>
  <c r="B1038" i="5" a="1"/>
  <c r="B1038" i="5" s="1"/>
  <c r="B852" i="5" a="1"/>
  <c r="B852" i="5" s="1"/>
  <c r="B658" i="5" a="1"/>
  <c r="B658" i="5" s="1"/>
  <c r="B442" i="5" a="1"/>
  <c r="B442" i="5" s="1"/>
  <c r="B784" i="5" a="1"/>
  <c r="B784" i="5" s="1"/>
  <c r="B580" i="5" a="1"/>
  <c r="B580" i="5" s="1"/>
  <c r="B364" i="5" a="1"/>
  <c r="B364" i="5" s="1"/>
  <c r="B169" i="5" a="1"/>
  <c r="B169" i="5" s="1"/>
  <c r="B25" i="5" a="1"/>
  <c r="B25" i="5" s="1"/>
  <c r="B180" i="5" a="1"/>
  <c r="B180" i="5" s="1"/>
  <c r="B36" i="5" a="1"/>
  <c r="B36" i="5" s="1"/>
  <c r="B143" i="5" a="1"/>
  <c r="B143" i="5" s="1"/>
  <c r="B250" i="5" a="1"/>
  <c r="B250" i="5" s="1"/>
  <c r="B106" i="5" a="1"/>
  <c r="B106" i="5" s="1"/>
  <c r="B645" i="5" a="1"/>
  <c r="B645" i="5" s="1"/>
  <c r="B501" i="5" a="1"/>
  <c r="B501" i="5" s="1"/>
  <c r="B357" i="5" a="1"/>
  <c r="B357" i="5" s="1"/>
  <c r="B213" i="5" a="1"/>
  <c r="B213" i="5" s="1"/>
  <c r="B69" i="5" a="1"/>
  <c r="B69" i="5" s="1"/>
  <c r="B944" i="5" a="1"/>
  <c r="B944" i="5" s="1"/>
  <c r="B800" i="5" a="1"/>
  <c r="B800" i="5" s="1"/>
  <c r="B656" i="5" a="1"/>
  <c r="B656" i="5" s="1"/>
  <c r="B512" i="5" a="1"/>
  <c r="B512" i="5" s="1"/>
  <c r="B368" i="5" a="1"/>
  <c r="B368" i="5" s="1"/>
  <c r="B224" i="5" a="1"/>
  <c r="B224" i="5" s="1"/>
  <c r="B80" i="5" a="1"/>
  <c r="B80" i="5" s="1"/>
  <c r="B955" i="5" a="1"/>
  <c r="B955" i="5" s="1"/>
  <c r="B811" i="5" a="1"/>
  <c r="B811" i="5" s="1"/>
  <c r="B667" i="5" a="1"/>
  <c r="B667" i="5" s="1"/>
  <c r="B523" i="5" a="1"/>
  <c r="B523" i="5" s="1"/>
  <c r="B379" i="5" a="1"/>
  <c r="B379" i="5" s="1"/>
  <c r="B235" i="5" a="1"/>
  <c r="B235" i="5" s="1"/>
  <c r="B91" i="5" a="1"/>
  <c r="B91" i="5" s="1"/>
  <c r="B234" i="5" a="1"/>
  <c r="B234" i="5" s="1"/>
  <c r="B90" i="5" a="1"/>
  <c r="B90" i="5" s="1"/>
  <c r="B197" i="5" a="1"/>
  <c r="B197" i="5" s="1"/>
  <c r="B53" i="5" a="1"/>
  <c r="B53" i="5" s="1"/>
  <c r="B220" i="5" a="1"/>
  <c r="B220" i="5" s="1"/>
  <c r="B76" i="5" a="1"/>
  <c r="B76" i="5" s="1"/>
  <c r="B951" i="5" a="1"/>
  <c r="B951" i="5" s="1"/>
  <c r="B807" i="5" a="1"/>
  <c r="B807" i="5" s="1"/>
  <c r="B663" i="5" a="1"/>
  <c r="B663" i="5" s="1"/>
  <c r="B519" i="5" a="1"/>
  <c r="B519" i="5" s="1"/>
  <c r="B375" i="5" a="1"/>
  <c r="B375" i="5" s="1"/>
  <c r="B231" i="5" a="1"/>
  <c r="B231" i="5" s="1"/>
  <c r="B87" i="5" a="1"/>
  <c r="B87" i="5" s="1"/>
  <c r="B2540" i="5" a="1"/>
  <c r="B2540" i="5" s="1"/>
  <c r="B2911" i="5" a="1"/>
  <c r="B2911" i="5" s="1"/>
  <c r="B3163" i="5" a="1"/>
  <c r="B3163" i="5" s="1"/>
  <c r="B3362" i="5" a="1"/>
  <c r="B3362" i="5" s="1"/>
  <c r="B3519" i="5" a="1"/>
  <c r="B3519" i="5" s="1"/>
  <c r="B3667" i="5" a="1"/>
  <c r="B3667" i="5" s="1"/>
  <c r="B3823" i="5" a="1"/>
  <c r="B3823" i="5" s="1"/>
  <c r="B2633" i="5" a="1"/>
  <c r="B2633" i="5" s="1"/>
  <c r="B2962" i="5" a="1"/>
  <c r="B2962" i="5" s="1"/>
  <c r="B3200" i="5" a="1"/>
  <c r="B3200" i="5" s="1"/>
  <c r="B3390" i="5" a="1"/>
  <c r="B3390" i="5" s="1"/>
  <c r="B3547" i="5" a="1"/>
  <c r="B3547" i="5" s="1"/>
  <c r="B3692" i="5" a="1"/>
  <c r="B3692" i="5" s="1"/>
  <c r="B3836" i="5" a="1"/>
  <c r="B3836" i="5" s="1"/>
  <c r="B3980" i="5" a="1"/>
  <c r="B3980" i="5" s="1"/>
  <c r="B4124" i="5" a="1"/>
  <c r="B4124" i="5" s="1"/>
  <c r="B4268" i="5" a="1"/>
  <c r="B4268" i="5" s="1"/>
  <c r="B4412" i="5" a="1"/>
  <c r="B4412" i="5" s="1"/>
  <c r="B2261" i="5" a="1"/>
  <c r="B2261" i="5" s="1"/>
  <c r="B2843" i="5" a="1"/>
  <c r="B2843" i="5" s="1"/>
  <c r="B3111" i="5" a="1"/>
  <c r="B3111" i="5" s="1"/>
  <c r="B3325" i="5" a="1"/>
  <c r="B3325" i="5" s="1"/>
  <c r="B3482" i="5" a="1"/>
  <c r="B3482" i="5" s="1"/>
  <c r="B3633" i="5" a="1"/>
  <c r="B3633" i="5" s="1"/>
  <c r="B3777" i="5" a="1"/>
  <c r="B3777" i="5" s="1"/>
  <c r="B3921" i="5" a="1"/>
  <c r="B3921" i="5" s="1"/>
  <c r="B4065" i="5" a="1"/>
  <c r="B4065" i="5" s="1"/>
  <c r="B4209" i="5" a="1"/>
  <c r="B4209" i="5" s="1"/>
  <c r="B4353" i="5" a="1"/>
  <c r="B4353" i="5" s="1"/>
  <c r="B4497" i="5" a="1"/>
  <c r="B4497" i="5" s="1"/>
  <c r="B4641" i="5" a="1"/>
  <c r="B4641" i="5" s="1"/>
  <c r="B1737" i="5" a="1"/>
  <c r="B1737" i="5" s="1"/>
  <c r="B1159" i="5" a="1"/>
  <c r="B1159" i="5" s="1"/>
  <c r="B1013" i="5" a="1"/>
  <c r="B1013" i="5" s="1"/>
  <c r="B821" i="5" a="1"/>
  <c r="B821" i="5" s="1"/>
  <c r="B623" i="5" a="1"/>
  <c r="B623" i="5" s="1"/>
  <c r="B407" i="5" a="1"/>
  <c r="B407" i="5" s="1"/>
  <c r="B1458" i="5" a="1"/>
  <c r="B1458" i="5" s="1"/>
  <c r="B1314" i="5" a="1"/>
  <c r="B1314" i="5" s="1"/>
  <c r="B1170" i="5" a="1"/>
  <c r="B1170" i="5" s="1"/>
  <c r="B1026" i="5" a="1"/>
  <c r="B1026" i="5" s="1"/>
  <c r="B837" i="5" a="1"/>
  <c r="B837" i="5" s="1"/>
  <c r="B638" i="5" a="1"/>
  <c r="B638" i="5" s="1"/>
  <c r="B422" i="5" a="1"/>
  <c r="B422" i="5" s="1"/>
  <c r="B768" i="5" a="1"/>
  <c r="B768" i="5" s="1"/>
  <c r="B563" i="5" a="1"/>
  <c r="B563" i="5" s="1"/>
  <c r="B347" i="5" a="1"/>
  <c r="B347" i="5" s="1"/>
  <c r="B157" i="5" a="1"/>
  <c r="B157" i="5" s="1"/>
  <c r="B13" i="5" a="1"/>
  <c r="B13" i="5" s="1"/>
  <c r="B168" i="5" a="1"/>
  <c r="B168" i="5" s="1"/>
  <c r="B24" i="5" a="1"/>
  <c r="B24" i="5" s="1"/>
  <c r="B131" i="5" a="1"/>
  <c r="B131" i="5" s="1"/>
  <c r="B238" i="5" a="1"/>
  <c r="B238" i="5" s="1"/>
  <c r="B94" i="5" a="1"/>
  <c r="B94" i="5" s="1"/>
  <c r="B633" i="5" a="1"/>
  <c r="B633" i="5" s="1"/>
  <c r="B489" i="5" a="1"/>
  <c r="B489" i="5" s="1"/>
  <c r="B345" i="5" a="1"/>
  <c r="B345" i="5" s="1"/>
  <c r="B201" i="5" a="1"/>
  <c r="B201" i="5" s="1"/>
  <c r="B57" i="5" a="1"/>
  <c r="B57" i="5" s="1"/>
  <c r="B932" i="5" a="1"/>
  <c r="B932" i="5" s="1"/>
  <c r="B788" i="5" a="1"/>
  <c r="B788" i="5" s="1"/>
  <c r="B644" i="5" a="1"/>
  <c r="B644" i="5" s="1"/>
  <c r="B500" i="5" a="1"/>
  <c r="B500" i="5" s="1"/>
  <c r="B356" i="5" a="1"/>
  <c r="B356" i="5" s="1"/>
  <c r="B212" i="5" a="1"/>
  <c r="B212" i="5" s="1"/>
  <c r="B68" i="5" a="1"/>
  <c r="B68" i="5" s="1"/>
  <c r="B943" i="5" a="1"/>
  <c r="B943" i="5" s="1"/>
  <c r="B799" i="5" a="1"/>
  <c r="B799" i="5" s="1"/>
  <c r="B655" i="5" a="1"/>
  <c r="B655" i="5" s="1"/>
  <c r="B511" i="5" a="1"/>
  <c r="B511" i="5" s="1"/>
  <c r="B367" i="5" a="1"/>
  <c r="B367" i="5" s="1"/>
  <c r="B223" i="5" a="1"/>
  <c r="B223" i="5" s="1"/>
  <c r="B79" i="5" a="1"/>
  <c r="B79" i="5" s="1"/>
  <c r="B222" i="5" a="1"/>
  <c r="B222" i="5" s="1"/>
  <c r="B78" i="5" a="1"/>
  <c r="B78" i="5" s="1"/>
  <c r="B185" i="5" a="1"/>
  <c r="B185" i="5" s="1"/>
  <c r="B41" i="5" a="1"/>
  <c r="B41" i="5" s="1"/>
  <c r="B208" i="5" a="1"/>
  <c r="B208" i="5" s="1"/>
  <c r="B64" i="5" a="1"/>
  <c r="B64" i="5" s="1"/>
  <c r="B939" i="5" a="1"/>
  <c r="B939" i="5" s="1"/>
  <c r="B795" i="5" a="1"/>
  <c r="B795" i="5" s="1"/>
  <c r="B651" i="5" a="1"/>
  <c r="B651" i="5" s="1"/>
  <c r="B507" i="5" a="1"/>
  <c r="B507" i="5" s="1"/>
  <c r="B363" i="5" a="1"/>
  <c r="B363" i="5" s="1"/>
  <c r="B219" i="5" a="1"/>
  <c r="B219" i="5" s="1"/>
  <c r="B75" i="5" a="1"/>
  <c r="B75" i="5" s="1"/>
  <c r="B2588" i="5" a="1"/>
  <c r="B2588" i="5" s="1"/>
  <c r="B2935" i="5" a="1"/>
  <c r="B2935" i="5" s="1"/>
  <c r="B3180" i="5" a="1"/>
  <c r="B3180" i="5" s="1"/>
  <c r="B3375" i="5" a="1"/>
  <c r="B3375" i="5" s="1"/>
  <c r="B3532" i="5" a="1"/>
  <c r="B3532" i="5" s="1"/>
  <c r="B3679" i="5" a="1"/>
  <c r="B3679" i="5" s="1"/>
  <c r="B3835" i="5" a="1"/>
  <c r="B3835" i="5" s="1"/>
  <c r="B2669" i="5" a="1"/>
  <c r="B2669" i="5" s="1"/>
  <c r="B2986" i="5" a="1"/>
  <c r="B2986" i="5" s="1"/>
  <c r="B3218" i="5" a="1"/>
  <c r="B3218" i="5" s="1"/>
  <c r="B3403" i="5" a="1"/>
  <c r="B3403" i="5" s="1"/>
  <c r="B3560" i="5" a="1"/>
  <c r="B3560" i="5" s="1"/>
  <c r="B3704" i="5" a="1"/>
  <c r="B3704" i="5" s="1"/>
  <c r="B3848" i="5" a="1"/>
  <c r="B3848" i="5" s="1"/>
  <c r="B3992" i="5" a="1"/>
  <c r="B3992" i="5" s="1"/>
  <c r="B4136" i="5" a="1"/>
  <c r="B4136" i="5" s="1"/>
  <c r="B4280" i="5" a="1"/>
  <c r="B4280" i="5" s="1"/>
  <c r="B4424" i="5" a="1"/>
  <c r="B4424" i="5" s="1"/>
  <c r="B2407" i="5" a="1"/>
  <c r="B2407" i="5" s="1"/>
  <c r="B2867" i="5" a="1"/>
  <c r="B2867" i="5" s="1"/>
  <c r="B3130" i="5" a="1"/>
  <c r="B3130" i="5" s="1"/>
  <c r="B3338" i="5" a="1"/>
  <c r="B3338" i="5" s="1"/>
  <c r="B3495" i="5" a="1"/>
  <c r="B3495" i="5" s="1"/>
  <c r="B3645" i="5" a="1"/>
  <c r="B3645" i="5" s="1"/>
  <c r="B3789" i="5" a="1"/>
  <c r="B3789" i="5" s="1"/>
  <c r="B3933" i="5" a="1"/>
  <c r="B3933" i="5" s="1"/>
  <c r="B4077" i="5" a="1"/>
  <c r="B4077" i="5" s="1"/>
  <c r="B4221" i="5" a="1"/>
  <c r="B4221" i="5" s="1"/>
  <c r="B4365" i="5" a="1"/>
  <c r="B4365" i="5" s="1"/>
  <c r="B4509" i="5" a="1"/>
  <c r="B4509" i="5" s="1"/>
  <c r="B4653" i="5" a="1"/>
  <c r="B4653" i="5" s="1"/>
  <c r="B1446" i="5" a="1"/>
  <c r="B1446" i="5" s="1"/>
  <c r="B1302" i="5" a="1"/>
  <c r="B1302" i="5" s="1"/>
  <c r="B1158" i="5" a="1"/>
  <c r="B1158" i="5" s="1"/>
  <c r="B1012" i="5" a="1"/>
  <c r="B1012" i="5" s="1"/>
  <c r="B820" i="5" a="1"/>
  <c r="B820" i="5" s="1"/>
  <c r="B622" i="5" a="1"/>
  <c r="B622" i="5" s="1"/>
  <c r="B406" i="5" a="1"/>
  <c r="B406" i="5" s="1"/>
  <c r="B753" i="5" a="1"/>
  <c r="B753" i="5" s="1"/>
  <c r="B544" i="5" a="1"/>
  <c r="B544" i="5" s="1"/>
  <c r="B328" i="5" a="1"/>
  <c r="B328" i="5" s="1"/>
  <c r="B145" i="5" a="1"/>
  <c r="B145" i="5" s="1"/>
  <c r="B300" i="5" a="1"/>
  <c r="B300" i="5" s="1"/>
  <c r="B156" i="5" a="1"/>
  <c r="B156" i="5" s="1"/>
  <c r="B12" i="5" a="1"/>
  <c r="B12" i="5" s="1"/>
  <c r="B119" i="5" a="1"/>
  <c r="B119" i="5" s="1"/>
  <c r="B226" i="5" a="1"/>
  <c r="B226" i="5" s="1"/>
  <c r="B82" i="5" a="1"/>
  <c r="B82" i="5" s="1"/>
  <c r="B621" i="5" a="1"/>
  <c r="B621" i="5" s="1"/>
  <c r="B477" i="5" a="1"/>
  <c r="B477" i="5" s="1"/>
  <c r="B333" i="5" a="1"/>
  <c r="B333" i="5" s="1"/>
  <c r="B189" i="5" a="1"/>
  <c r="B189" i="5" s="1"/>
  <c r="B45" i="5" a="1"/>
  <c r="B45" i="5" s="1"/>
  <c r="B920" i="5" a="1"/>
  <c r="B920" i="5" s="1"/>
  <c r="B776" i="5" a="1"/>
  <c r="B776" i="5" s="1"/>
  <c r="B632" i="5" a="1"/>
  <c r="B632" i="5" s="1"/>
  <c r="B488" i="5" a="1"/>
  <c r="B488" i="5" s="1"/>
  <c r="B344" i="5" a="1"/>
  <c r="B344" i="5" s="1"/>
  <c r="B200" i="5" a="1"/>
  <c r="B200" i="5" s="1"/>
  <c r="B56" i="5" a="1"/>
  <c r="B56" i="5" s="1"/>
  <c r="B931" i="5" a="1"/>
  <c r="B931" i="5" s="1"/>
  <c r="B787" i="5" a="1"/>
  <c r="B787" i="5" s="1"/>
  <c r="B643" i="5" a="1"/>
  <c r="B643" i="5" s="1"/>
  <c r="B499" i="5" a="1"/>
  <c r="B499" i="5" s="1"/>
  <c r="B355" i="5" a="1"/>
  <c r="B355" i="5" s="1"/>
  <c r="B211" i="5" a="1"/>
  <c r="B211" i="5" s="1"/>
  <c r="B67" i="5" a="1"/>
  <c r="B67" i="5" s="1"/>
  <c r="B210" i="5" a="1"/>
  <c r="B210" i="5" s="1"/>
  <c r="B66" i="5" a="1"/>
  <c r="B66" i="5" s="1"/>
  <c r="B173" i="5" a="1"/>
  <c r="B173" i="5" s="1"/>
  <c r="B29" i="5" a="1"/>
  <c r="B29" i="5" s="1"/>
  <c r="B196" i="5" a="1"/>
  <c r="B196" i="5" s="1"/>
  <c r="B52" i="5" a="1"/>
  <c r="B52" i="5" s="1"/>
  <c r="B927" i="5" a="1"/>
  <c r="B927" i="5" s="1"/>
  <c r="B783" i="5" a="1"/>
  <c r="B783" i="5" s="1"/>
  <c r="B639" i="5" a="1"/>
  <c r="B639" i="5" s="1"/>
  <c r="B495" i="5" a="1"/>
  <c r="B495" i="5" s="1"/>
  <c r="B351" i="5" a="1"/>
  <c r="B351" i="5" s="1"/>
  <c r="B207" i="5" a="1"/>
  <c r="B207" i="5" s="1"/>
  <c r="B63" i="5" a="1"/>
  <c r="B63" i="5" s="1"/>
  <c r="B2627" i="5" a="1"/>
  <c r="B2627" i="5" s="1"/>
  <c r="B2959" i="5" a="1"/>
  <c r="B2959" i="5" s="1"/>
  <c r="B3199" i="5" a="1"/>
  <c r="B3199" i="5" s="1"/>
  <c r="B3388" i="5" a="1"/>
  <c r="B3388" i="5" s="1"/>
  <c r="B3546" i="5" a="1"/>
  <c r="B3546" i="5" s="1"/>
  <c r="B3691" i="5" a="1"/>
  <c r="B3691" i="5" s="1"/>
  <c r="B3847" i="5" a="1"/>
  <c r="B3847" i="5" s="1"/>
  <c r="B2703" i="5" a="1"/>
  <c r="B2703" i="5" s="1"/>
  <c r="B3010" i="5" a="1"/>
  <c r="B3010" i="5" s="1"/>
  <c r="B3236" i="5" a="1"/>
  <c r="B3236" i="5" s="1"/>
  <c r="B3416" i="5" a="1"/>
  <c r="B3416" i="5" s="1"/>
  <c r="B3572" i="5" a="1"/>
  <c r="B3572" i="5" s="1"/>
  <c r="B3716" i="5" a="1"/>
  <c r="B3716" i="5" s="1"/>
  <c r="B3860" i="5" a="1"/>
  <c r="B3860" i="5" s="1"/>
  <c r="B4004" i="5" a="1"/>
  <c r="B4004" i="5" s="1"/>
  <c r="B4148" i="5" a="1"/>
  <c r="B4148" i="5" s="1"/>
  <c r="B4292" i="5" a="1"/>
  <c r="B4292" i="5" s="1"/>
  <c r="B4436" i="5" a="1"/>
  <c r="B4436" i="5" s="1"/>
  <c r="B2502" i="5" a="1"/>
  <c r="B2502" i="5" s="1"/>
  <c r="B2891" i="5" a="1"/>
  <c r="B2891" i="5" s="1"/>
  <c r="B3147" i="5" a="1"/>
  <c r="B3147" i="5" s="1"/>
  <c r="B3351" i="5" a="1"/>
  <c r="B3351" i="5" s="1"/>
  <c r="B3508" i="5" a="1"/>
  <c r="B3508" i="5" s="1"/>
  <c r="B3657" i="5" a="1"/>
  <c r="B3657" i="5" s="1"/>
  <c r="B3801" i="5" a="1"/>
  <c r="B3801" i="5" s="1"/>
  <c r="B3945" i="5" a="1"/>
  <c r="B3945" i="5" s="1"/>
  <c r="B1135" i="5" a="1"/>
  <c r="B1135" i="5" s="1"/>
  <c r="B982" i="5" a="1"/>
  <c r="B982" i="5" s="1"/>
  <c r="B790" i="5" a="1"/>
  <c r="B790" i="5" s="1"/>
  <c r="B587" i="5" a="1"/>
  <c r="B587" i="5" s="1"/>
  <c r="B371" i="5" a="1"/>
  <c r="B371" i="5" s="1"/>
  <c r="B1434" i="5" a="1"/>
  <c r="B1434" i="5" s="1"/>
  <c r="B1290" i="5" a="1"/>
  <c r="B1290" i="5" s="1"/>
  <c r="B1146" i="5" a="1"/>
  <c r="B1146" i="5" s="1"/>
  <c r="B996" i="5" a="1"/>
  <c r="B996" i="5" s="1"/>
  <c r="B804" i="5" a="1"/>
  <c r="B804" i="5" s="1"/>
  <c r="B602" i="5" a="1"/>
  <c r="B602" i="5" s="1"/>
  <c r="B386" i="5" a="1"/>
  <c r="B386" i="5" s="1"/>
  <c r="B736" i="5" a="1"/>
  <c r="B736" i="5" s="1"/>
  <c r="B527" i="5" a="1"/>
  <c r="B527" i="5" s="1"/>
  <c r="B311" i="5" a="1"/>
  <c r="B311" i="5" s="1"/>
  <c r="B133" i="5" a="1"/>
  <c r="B133" i="5" s="1"/>
  <c r="B288" i="5" a="1"/>
  <c r="B288" i="5" s="1"/>
  <c r="B144" i="5" a="1"/>
  <c r="B144" i="5" s="1"/>
  <c r="B251" i="5" a="1"/>
  <c r="B251" i="5" s="1"/>
  <c r="B107" i="5" a="1"/>
  <c r="B107" i="5" s="1"/>
  <c r="B214" i="5" a="1"/>
  <c r="B214" i="5" s="1"/>
  <c r="B70" i="5" a="1"/>
  <c r="B70" i="5" s="1"/>
  <c r="B609" i="5" a="1"/>
  <c r="B609" i="5" s="1"/>
  <c r="B465" i="5" a="1"/>
  <c r="B465" i="5" s="1"/>
  <c r="B321" i="5" a="1"/>
  <c r="B321" i="5" s="1"/>
  <c r="B177" i="5" a="1"/>
  <c r="B177" i="5" s="1"/>
  <c r="B33" i="5" a="1"/>
  <c r="B33" i="5" s="1"/>
  <c r="B908" i="5" a="1"/>
  <c r="B908" i="5" s="1"/>
  <c r="B764" i="5" a="1"/>
  <c r="B764" i="5" s="1"/>
  <c r="B620" i="5" a="1"/>
  <c r="B620" i="5" s="1"/>
  <c r="B476" i="5" a="1"/>
  <c r="B476" i="5" s="1"/>
  <c r="B332" i="5" a="1"/>
  <c r="B332" i="5" s="1"/>
  <c r="B188" i="5" a="1"/>
  <c r="B188" i="5" s="1"/>
  <c r="B44" i="5" a="1"/>
  <c r="B44" i="5" s="1"/>
  <c r="B919" i="5" a="1"/>
  <c r="B919" i="5" s="1"/>
  <c r="B775" i="5" a="1"/>
  <c r="B775" i="5" s="1"/>
  <c r="B631" i="5" a="1"/>
  <c r="B631" i="5" s="1"/>
  <c r="B487" i="5" a="1"/>
  <c r="B487" i="5" s="1"/>
  <c r="B343" i="5" a="1"/>
  <c r="B343" i="5" s="1"/>
  <c r="B199" i="5" a="1"/>
  <c r="B199" i="5" s="1"/>
  <c r="B55" i="5" a="1"/>
  <c r="B55" i="5" s="1"/>
  <c r="B198" i="5" a="1"/>
  <c r="B198" i="5" s="1"/>
  <c r="B54" i="5" a="1"/>
  <c r="B54" i="5" s="1"/>
  <c r="B161" i="5" a="1"/>
  <c r="B161" i="5" s="1"/>
  <c r="B17" i="5" a="1"/>
  <c r="B17" i="5" s="1"/>
  <c r="B184" i="5" a="1"/>
  <c r="B184" i="5" s="1"/>
  <c r="B40" i="5" a="1"/>
  <c r="B40" i="5" s="1"/>
  <c r="B915" i="5" a="1"/>
  <c r="B915" i="5" s="1"/>
  <c r="B771" i="5" a="1"/>
  <c r="B771" i="5" s="1"/>
  <c r="B627" i="5" a="1"/>
  <c r="B627" i="5" s="1"/>
  <c r="B483" i="5" a="1"/>
  <c r="B483" i="5" s="1"/>
  <c r="B339" i="5" a="1"/>
  <c r="B339" i="5" s="1"/>
  <c r="B195" i="5" a="1"/>
  <c r="B195" i="5" s="1"/>
  <c r="B51" i="5" a="1"/>
  <c r="B51" i="5" s="1"/>
  <c r="B2663" i="5" a="1"/>
  <c r="B2663" i="5" s="1"/>
  <c r="B2983" i="5" a="1"/>
  <c r="B2983" i="5" s="1"/>
  <c r="B3216" i="5" a="1"/>
  <c r="B3216" i="5" s="1"/>
  <c r="B3402" i="5" a="1"/>
  <c r="B3402" i="5" s="1"/>
  <c r="B3559" i="5" a="1"/>
  <c r="B3559" i="5" s="1"/>
  <c r="B3703" i="5" a="1"/>
  <c r="B3703" i="5" s="1"/>
  <c r="B3859" i="5" a="1"/>
  <c r="B3859" i="5" s="1"/>
  <c r="B2735" i="5" a="1"/>
  <c r="B2735" i="5" s="1"/>
  <c r="B3034" i="5" a="1"/>
  <c r="B3034" i="5" s="1"/>
  <c r="B3254" i="5" a="1"/>
  <c r="B3254" i="5" s="1"/>
  <c r="B3429" i="5" a="1"/>
  <c r="B3429" i="5" s="1"/>
  <c r="B3584" i="5" a="1"/>
  <c r="B3584" i="5" s="1"/>
  <c r="B3728" i="5" a="1"/>
  <c r="B3728" i="5" s="1"/>
  <c r="B3872" i="5" a="1"/>
  <c r="B3872" i="5" s="1"/>
  <c r="B4016" i="5" a="1"/>
  <c r="B4016" i="5" s="1"/>
  <c r="B4160" i="5" a="1"/>
  <c r="B4160" i="5" s="1"/>
  <c r="B4304" i="5" a="1"/>
  <c r="B4304" i="5" s="1"/>
  <c r="B4448" i="5" a="1"/>
  <c r="B4448" i="5" s="1"/>
  <c r="B2550" i="5" a="1"/>
  <c r="B2550" i="5" s="1"/>
  <c r="B2915" i="5" a="1"/>
  <c r="B2915" i="5" s="1"/>
  <c r="B3166" i="5" a="1"/>
  <c r="B3166" i="5" s="1"/>
  <c r="B3364" i="5" a="1"/>
  <c r="B3364" i="5" s="1"/>
  <c r="B3522" i="5" a="1"/>
  <c r="B3522" i="5" s="1"/>
  <c r="B773" i="5" a="1"/>
  <c r="B773" i="5" s="1"/>
  <c r="B568" i="5" a="1"/>
  <c r="B568" i="5" s="1"/>
  <c r="B352" i="5" a="1"/>
  <c r="B352" i="5" s="1"/>
  <c r="B1422" i="5" a="1"/>
  <c r="B1422" i="5" s="1"/>
  <c r="B1278" i="5" a="1"/>
  <c r="B1278" i="5" s="1"/>
  <c r="B1134" i="5" a="1"/>
  <c r="B1134" i="5" s="1"/>
  <c r="B981" i="5" a="1"/>
  <c r="B981" i="5" s="1"/>
  <c r="B789" i="5" a="1"/>
  <c r="B789" i="5" s="1"/>
  <c r="B586" i="5" a="1"/>
  <c r="B586" i="5" s="1"/>
  <c r="B370" i="5" a="1"/>
  <c r="B370" i="5" s="1"/>
  <c r="B720" i="5" a="1"/>
  <c r="B720" i="5" s="1"/>
  <c r="B508" i="5" a="1"/>
  <c r="B508" i="5" s="1"/>
  <c r="B287" i="5" a="1"/>
  <c r="B287" i="5" s="1"/>
  <c r="B121" i="5" a="1"/>
  <c r="B121" i="5" s="1"/>
  <c r="B276" i="5" a="1"/>
  <c r="B276" i="5" s="1"/>
  <c r="B132" i="5" a="1"/>
  <c r="B132" i="5" s="1"/>
  <c r="B239" i="5" a="1"/>
  <c r="B239" i="5" s="1"/>
  <c r="B95" i="5" a="1"/>
  <c r="B95" i="5" s="1"/>
  <c r="B202" i="5" a="1"/>
  <c r="B202" i="5" s="1"/>
  <c r="B58" i="5" a="1"/>
  <c r="B58" i="5" s="1"/>
  <c r="B597" i="5" a="1"/>
  <c r="B597" i="5" s="1"/>
  <c r="B453" i="5" a="1"/>
  <c r="B453" i="5" s="1"/>
  <c r="B309" i="5" a="1"/>
  <c r="B309" i="5" s="1"/>
  <c r="B165" i="5" a="1"/>
  <c r="B165" i="5" s="1"/>
  <c r="B21" i="5" a="1"/>
  <c r="B21" i="5" s="1"/>
  <c r="B896" i="5" a="1"/>
  <c r="B896" i="5" s="1"/>
  <c r="B752" i="5" a="1"/>
  <c r="B752" i="5" s="1"/>
  <c r="B608" i="5" a="1"/>
  <c r="B608" i="5" s="1"/>
  <c r="B464" i="5" a="1"/>
  <c r="B464" i="5" s="1"/>
  <c r="B320" i="5" a="1"/>
  <c r="B320" i="5" s="1"/>
  <c r="B176" i="5" a="1"/>
  <c r="B176" i="5" s="1"/>
  <c r="B32" i="5" a="1"/>
  <c r="B32" i="5" s="1"/>
  <c r="B907" i="5" a="1"/>
  <c r="B907" i="5" s="1"/>
  <c r="B763" i="5" a="1"/>
  <c r="B763" i="5" s="1"/>
  <c r="B619" i="5" a="1"/>
  <c r="B619" i="5" s="1"/>
  <c r="B475" i="5" a="1"/>
  <c r="B475" i="5" s="1"/>
  <c r="B331" i="5" a="1"/>
  <c r="B331" i="5" s="1"/>
  <c r="B187" i="5" a="1"/>
  <c r="B187" i="5" s="1"/>
  <c r="B43" i="5" a="1"/>
  <c r="B43" i="5" s="1"/>
  <c r="B186" i="5" a="1"/>
  <c r="B186" i="5" s="1"/>
  <c r="B42" i="5" a="1"/>
  <c r="B42" i="5" s="1"/>
  <c r="B149" i="5" a="1"/>
  <c r="B149" i="5" s="1"/>
  <c r="B5" i="5" a="1"/>
  <c r="B5" i="5" s="1"/>
  <c r="B172" i="5" a="1"/>
  <c r="B172" i="5" s="1"/>
  <c r="B28" i="5" a="1"/>
  <c r="B28" i="5" s="1"/>
  <c r="B903" i="5" a="1"/>
  <c r="B903" i="5" s="1"/>
  <c r="B759" i="5" a="1"/>
  <c r="B759" i="5" s="1"/>
  <c r="B615" i="5" a="1"/>
  <c r="B615" i="5" s="1"/>
  <c r="B471" i="5" a="1"/>
  <c r="B471" i="5" s="1"/>
  <c r="B327" i="5" a="1"/>
  <c r="B327" i="5" s="1"/>
  <c r="B183" i="5" a="1"/>
  <c r="B183" i="5" s="1"/>
  <c r="B39" i="5" a="1"/>
  <c r="B39" i="5" s="1"/>
  <c r="B2699" i="5" a="1"/>
  <c r="B2699" i="5" s="1"/>
  <c r="B3007" i="5" a="1"/>
  <c r="B3007" i="5" s="1"/>
  <c r="B3235" i="5" a="1"/>
  <c r="B3235" i="5" s="1"/>
  <c r="B3415" i="5" a="1"/>
  <c r="B3415" i="5" s="1"/>
  <c r="B3571" i="5" a="1"/>
  <c r="B3571" i="5" s="1"/>
  <c r="B3727" i="5" a="1"/>
  <c r="B3727" i="5" s="1"/>
  <c r="B3871" i="5" a="1"/>
  <c r="B3871" i="5" s="1"/>
  <c r="B2767" i="5" a="1"/>
  <c r="B2767" i="5" s="1"/>
  <c r="B3056" i="5" a="1"/>
  <c r="B3056" i="5" s="1"/>
  <c r="B3272" i="5" a="1"/>
  <c r="B3272" i="5" s="1"/>
  <c r="B3442" i="5" a="1"/>
  <c r="B3442" i="5" s="1"/>
  <c r="B3596" i="5" a="1"/>
  <c r="B3596" i="5" s="1"/>
  <c r="B3740" i="5" a="1"/>
  <c r="B3740" i="5" s="1"/>
  <c r="B3884" i="5" a="1"/>
  <c r="B3884" i="5" s="1"/>
  <c r="B4028" i="5" a="1"/>
  <c r="B4028" i="5" s="1"/>
  <c r="B4172" i="5" a="1"/>
  <c r="B4172" i="5" s="1"/>
  <c r="B4316" i="5" a="1"/>
  <c r="B4316" i="5" s="1"/>
  <c r="B4460" i="5" a="1"/>
  <c r="B4460" i="5" s="1"/>
  <c r="B2598" i="5" a="1"/>
  <c r="B2598" i="5" s="1"/>
  <c r="B2939" i="5" a="1"/>
  <c r="B2939" i="5" s="1"/>
  <c r="B3183" i="5" a="1"/>
  <c r="B3183" i="5" s="1"/>
  <c r="B3378" i="5" a="1"/>
  <c r="B3378" i="5" s="1"/>
  <c r="B1266" i="5" a="1"/>
  <c r="B1266" i="5" s="1"/>
  <c r="B1122" i="5" a="1"/>
  <c r="B1122" i="5" s="1"/>
  <c r="B964" i="5" a="1"/>
  <c r="B964" i="5" s="1"/>
  <c r="B772" i="5" a="1"/>
  <c r="B772" i="5" s="1"/>
  <c r="B566" i="5" a="1"/>
  <c r="B566" i="5" s="1"/>
  <c r="B350" i="5" a="1"/>
  <c r="B350" i="5" s="1"/>
  <c r="B705" i="5" a="1"/>
  <c r="B705" i="5" s="1"/>
  <c r="B491" i="5" a="1"/>
  <c r="B491" i="5" s="1"/>
  <c r="B257" i="5" a="1"/>
  <c r="B257" i="5" s="1"/>
  <c r="B109" i="5" a="1"/>
  <c r="B109" i="5" s="1"/>
  <c r="B264" i="5" a="1"/>
  <c r="B264" i="5" s="1"/>
  <c r="B120" i="5" a="1"/>
  <c r="B120" i="5" s="1"/>
  <c r="B227" i="5" a="1"/>
  <c r="B227" i="5" s="1"/>
  <c r="B83" i="5" a="1"/>
  <c r="B83" i="5" s="1"/>
  <c r="B190" i="5" a="1"/>
  <c r="B190" i="5" s="1"/>
  <c r="B46" i="5" a="1"/>
  <c r="B46" i="5" s="1"/>
  <c r="B585" i="5" a="1"/>
  <c r="B585" i="5" s="1"/>
  <c r="B441" i="5" a="1"/>
  <c r="B441" i="5" s="1"/>
  <c r="B297" i="5" a="1"/>
  <c r="B297" i="5" s="1"/>
  <c r="B153" i="5" a="1"/>
  <c r="B153" i="5" s="1"/>
  <c r="B9" i="5" a="1"/>
  <c r="B9" i="5" s="1"/>
  <c r="B884" i="5" a="1"/>
  <c r="B884" i="5" s="1"/>
  <c r="B740" i="5" a="1"/>
  <c r="B740" i="5" s="1"/>
  <c r="B596" i="5" a="1"/>
  <c r="B596" i="5" s="1"/>
  <c r="B452" i="5" a="1"/>
  <c r="B452" i="5" s="1"/>
  <c r="B308" i="5" a="1"/>
  <c r="B308" i="5" s="1"/>
  <c r="B164" i="5" a="1"/>
  <c r="B164" i="5" s="1"/>
  <c r="B20" i="5" a="1"/>
  <c r="B20" i="5" s="1"/>
  <c r="B895" i="5" a="1"/>
  <c r="B895" i="5" s="1"/>
  <c r="B751" i="5" a="1"/>
  <c r="B751" i="5" s="1"/>
  <c r="B607" i="5" a="1"/>
  <c r="B607" i="5" s="1"/>
  <c r="B463" i="5" a="1"/>
  <c r="B463" i="5" s="1"/>
  <c r="B319" i="5" a="1"/>
  <c r="B319" i="5" s="1"/>
  <c r="B175" i="5" a="1"/>
  <c r="B175" i="5" s="1"/>
  <c r="B31" i="5" a="1"/>
  <c r="B31" i="5" s="1"/>
  <c r="B174" i="5" a="1"/>
  <c r="B174" i="5" s="1"/>
  <c r="B30" i="5" a="1"/>
  <c r="B30" i="5" s="1"/>
  <c r="B137" i="5" a="1"/>
  <c r="B137" i="5" s="1"/>
  <c r="B304" i="5" a="1"/>
  <c r="B304" i="5" s="1"/>
  <c r="B160" i="5" a="1"/>
  <c r="B160" i="5" s="1"/>
  <c r="B16" i="5" a="1"/>
  <c r="B16" i="5" s="1"/>
  <c r="B891" i="5" a="1"/>
  <c r="B891" i="5" s="1"/>
  <c r="B747" i="5" a="1"/>
  <c r="B747" i="5" s="1"/>
  <c r="B603" i="5" a="1"/>
  <c r="B603" i="5" s="1"/>
  <c r="B459" i="5" a="1"/>
  <c r="B459" i="5" s="1"/>
  <c r="B315" i="5" a="1"/>
  <c r="B315" i="5" s="1"/>
  <c r="B171" i="5" a="1"/>
  <c r="B171" i="5" s="1"/>
  <c r="B27" i="5" a="1"/>
  <c r="B27" i="5" s="1"/>
  <c r="B2731" i="5" a="1"/>
  <c r="B2731" i="5" s="1"/>
  <c r="B3031" i="5" a="1"/>
  <c r="B3031" i="5" s="1"/>
  <c r="B3252" i="5" a="1"/>
  <c r="B3252" i="5" s="1"/>
  <c r="B3428" i="5" a="1"/>
  <c r="B3428" i="5" s="1"/>
  <c r="B3583" i="5" a="1"/>
  <c r="B3583" i="5" s="1"/>
  <c r="B3739" i="5" a="1"/>
  <c r="B3739" i="5" s="1"/>
  <c r="B1651" i="5" a="1"/>
  <c r="B1651" i="5" s="1"/>
  <c r="B2794" i="5" a="1"/>
  <c r="B2794" i="5" s="1"/>
  <c r="B3074" i="5" a="1"/>
  <c r="B3074" i="5" s="1"/>
  <c r="B3290" i="5" a="1"/>
  <c r="B3290" i="5" s="1"/>
  <c r="B3455" i="5" a="1"/>
  <c r="B3455" i="5" s="1"/>
  <c r="B3608" i="5" a="1"/>
  <c r="B3608" i="5" s="1"/>
  <c r="B3752" i="5" a="1"/>
  <c r="B3752" i="5" s="1"/>
  <c r="B3896" i="5" a="1"/>
  <c r="B3896" i="5" s="1"/>
  <c r="B4040" i="5" a="1"/>
  <c r="B4040" i="5" s="1"/>
  <c r="B4184" i="5" a="1"/>
  <c r="B4184" i="5" s="1"/>
  <c r="B4328" i="5" a="1"/>
  <c r="B4328" i="5" s="1"/>
  <c r="B4472" i="5" a="1"/>
  <c r="B4472" i="5" s="1"/>
  <c r="B2634" i="5" a="1"/>
  <c r="B2634" i="5" s="1"/>
  <c r="B2963" i="5" a="1"/>
  <c r="B2963" i="5" s="1"/>
  <c r="B3202" i="5" a="1"/>
  <c r="B3202" i="5" s="1"/>
  <c r="B3391" i="5" a="1"/>
  <c r="B3391" i="5" s="1"/>
  <c r="B3548" i="5" a="1"/>
  <c r="B3548" i="5" s="1"/>
  <c r="B3693" i="5" a="1"/>
  <c r="B3693" i="5" s="1"/>
  <c r="B3837" i="5" a="1"/>
  <c r="B3837" i="5" s="1"/>
  <c r="B3981" i="5" a="1"/>
  <c r="B3981" i="5" s="1"/>
  <c r="B4125" i="5" a="1"/>
  <c r="B4125" i="5" s="1"/>
  <c r="B4269" i="5" a="1"/>
  <c r="B4269" i="5" s="1"/>
  <c r="B4413" i="5" a="1"/>
  <c r="B4413" i="5" s="1"/>
  <c r="B4557" i="5" a="1"/>
  <c r="B4557" i="5" s="1"/>
  <c r="B4701" i="5" a="1"/>
  <c r="B4701" i="5" s="1"/>
  <c r="B316" i="5" a="1"/>
  <c r="B316" i="5" s="1"/>
  <c r="B1398" i="5" a="1"/>
  <c r="B1398" i="5" s="1"/>
  <c r="B1254" i="5" a="1"/>
  <c r="B1254" i="5" s="1"/>
  <c r="B1110" i="5" a="1"/>
  <c r="B1110" i="5" s="1"/>
  <c r="B948" i="5" a="1"/>
  <c r="B948" i="5" s="1"/>
  <c r="B756" i="5" a="1"/>
  <c r="B756" i="5" s="1"/>
  <c r="B550" i="5" a="1"/>
  <c r="B550" i="5" s="1"/>
  <c r="B334" i="5" a="1"/>
  <c r="B334" i="5" s="1"/>
  <c r="B688" i="5" a="1"/>
  <c r="B688" i="5" s="1"/>
  <c r="B472" i="5" a="1"/>
  <c r="B472" i="5" s="1"/>
  <c r="B158" i="5" a="1"/>
  <c r="B158" i="5" s="1"/>
  <c r="B97" i="5" a="1"/>
  <c r="B97" i="5" s="1"/>
  <c r="B252" i="5" a="1"/>
  <c r="B252" i="5" s="1"/>
  <c r="B108" i="5" a="1"/>
  <c r="B108" i="5" s="1"/>
  <c r="B215" i="5" a="1"/>
  <c r="B215" i="5" s="1"/>
  <c r="B71" i="5" a="1"/>
  <c r="B71" i="5" s="1"/>
  <c r="B178" i="5" a="1"/>
  <c r="B178" i="5" s="1"/>
  <c r="B34" i="5" a="1"/>
  <c r="B34" i="5" s="1"/>
  <c r="B573" i="5" a="1"/>
  <c r="B573" i="5" s="1"/>
  <c r="B429" i="5" a="1"/>
  <c r="B429" i="5" s="1"/>
  <c r="B285" i="5" a="1"/>
  <c r="B285" i="5" s="1"/>
  <c r="B141" i="5" a="1"/>
  <c r="B141" i="5" s="1"/>
  <c r="B1016" i="5" a="1"/>
  <c r="B1016" i="5" s="1"/>
  <c r="B872" i="5" a="1"/>
  <c r="B872" i="5" s="1"/>
  <c r="B728" i="5" a="1"/>
  <c r="B728" i="5" s="1"/>
  <c r="B584" i="5" a="1"/>
  <c r="B584" i="5" s="1"/>
  <c r="B440" i="5" a="1"/>
  <c r="B440" i="5" s="1"/>
  <c r="B296" i="5" a="1"/>
  <c r="B296" i="5" s="1"/>
  <c r="B152" i="5" a="1"/>
  <c r="B152" i="5" s="1"/>
  <c r="B8" i="5" a="1"/>
  <c r="B8" i="5" s="1"/>
  <c r="B883" i="5" a="1"/>
  <c r="B883" i="5" s="1"/>
  <c r="B739" i="5" a="1"/>
  <c r="B739" i="5" s="1"/>
  <c r="B595" i="5" a="1"/>
  <c r="B595" i="5" s="1"/>
  <c r="B451" i="5" a="1"/>
  <c r="B451" i="5" s="1"/>
  <c r="B307" i="5" a="1"/>
  <c r="B307" i="5" s="1"/>
  <c r="B163" i="5" a="1"/>
  <c r="B163" i="5" s="1"/>
  <c r="B19" i="5" a="1"/>
  <c r="B19" i="5" s="1"/>
  <c r="B162" i="5" a="1"/>
  <c r="B162" i="5" s="1"/>
  <c r="B18" i="5" a="1"/>
  <c r="B18" i="5" s="1"/>
  <c r="B125" i="5" a="1"/>
  <c r="B125" i="5" s="1"/>
  <c r="B292" i="5" a="1"/>
  <c r="B292" i="5" s="1"/>
  <c r="B148" i="5" a="1"/>
  <c r="B148" i="5" s="1"/>
  <c r="B4" i="5" a="1"/>
  <c r="B4" i="5" s="1"/>
  <c r="B879" i="5" a="1"/>
  <c r="B879" i="5" s="1"/>
  <c r="B735" i="5" a="1"/>
  <c r="B735" i="5" s="1"/>
  <c r="B591" i="5" a="1"/>
  <c r="B591" i="5" s="1"/>
  <c r="B447" i="5" a="1"/>
  <c r="B447" i="5" s="1"/>
  <c r="B303" i="5" a="1"/>
  <c r="B303" i="5" s="1"/>
  <c r="B159" i="5" a="1"/>
  <c r="B159" i="5" s="1"/>
  <c r="B15" i="5" a="1"/>
  <c r="B15" i="5" s="1"/>
  <c r="B2763" i="5" a="1"/>
  <c r="B2763" i="5" s="1"/>
  <c r="B3055" i="5" a="1"/>
  <c r="B3055" i="5" s="1"/>
  <c r="B3271" i="5" a="1"/>
  <c r="B3271" i="5" s="1"/>
  <c r="B3441" i="5" a="1"/>
  <c r="B3441" i="5" s="1"/>
  <c r="B3595" i="5" a="1"/>
  <c r="B3595" i="5" s="1"/>
  <c r="B3751" i="5" a="1"/>
  <c r="B3751" i="5" s="1"/>
  <c r="B2025" i="5" a="1"/>
  <c r="B2025" i="5" s="1"/>
  <c r="B2818" i="5" a="1"/>
  <c r="B2818" i="5" s="1"/>
  <c r="B3092" i="5" a="1"/>
  <c r="B3092" i="5" s="1"/>
  <c r="B3308" i="5" a="1"/>
  <c r="B3308" i="5" s="1"/>
  <c r="B3468" i="5" a="1"/>
  <c r="B3468" i="5" s="1"/>
  <c r="B3620" i="5" a="1"/>
  <c r="B3620" i="5" s="1"/>
  <c r="B3764" i="5" a="1"/>
  <c r="B3764" i="5" s="1"/>
  <c r="B3908" i="5" a="1"/>
  <c r="B3908" i="5" s="1"/>
  <c r="B4052" i="5" a="1"/>
  <c r="B4052" i="5" s="1"/>
  <c r="B4196" i="5" a="1"/>
  <c r="B4196" i="5" s="1"/>
  <c r="B4340" i="5" a="1"/>
  <c r="B4340" i="5" s="1"/>
  <c r="B4484" i="5" a="1"/>
  <c r="B4484" i="5" s="1"/>
  <c r="B2670" i="5" a="1"/>
  <c r="B2670" i="5" s="1"/>
  <c r="B2987" i="5" a="1"/>
  <c r="B2987" i="5" s="1"/>
  <c r="B3219" i="5" a="1"/>
  <c r="B3219" i="5" s="1"/>
  <c r="B3404" i="5" a="1"/>
  <c r="B3404" i="5" s="1"/>
  <c r="B1087" i="5" a="1"/>
  <c r="B1087" i="5" s="1"/>
  <c r="B917" i="5" a="1"/>
  <c r="B917" i="5" s="1"/>
  <c r="B725" i="5" a="1"/>
  <c r="B725" i="5" s="1"/>
  <c r="B515" i="5" a="1"/>
  <c r="B515" i="5" s="1"/>
  <c r="B294" i="5" a="1"/>
  <c r="B294" i="5" s="1"/>
  <c r="B1386" i="5" a="1"/>
  <c r="B1386" i="5" s="1"/>
  <c r="B1242" i="5" a="1"/>
  <c r="B1242" i="5" s="1"/>
  <c r="B1098" i="5" a="1"/>
  <c r="B1098" i="5" s="1"/>
  <c r="B933" i="5" a="1"/>
  <c r="B933" i="5" s="1"/>
  <c r="B741" i="5" a="1"/>
  <c r="B741" i="5" s="1"/>
  <c r="B530" i="5" a="1"/>
  <c r="B530" i="5" s="1"/>
  <c r="B314" i="5" a="1"/>
  <c r="B314" i="5" s="1"/>
  <c r="B671" i="5" a="1"/>
  <c r="B671" i="5" s="1"/>
  <c r="B455" i="5" a="1"/>
  <c r="B455" i="5" s="1"/>
  <c r="B14" i="5" a="1"/>
  <c r="B14" i="5" s="1"/>
  <c r="B85" i="5" a="1"/>
  <c r="B85" i="5" s="1"/>
  <c r="B240" i="5" a="1"/>
  <c r="B240" i="5" s="1"/>
  <c r="B96" i="5" a="1"/>
  <c r="B96" i="5" s="1"/>
  <c r="B203" i="5" a="1"/>
  <c r="B203" i="5" s="1"/>
  <c r="B59" i="5" a="1"/>
  <c r="B59" i="5" s="1"/>
  <c r="B166" i="5" a="1"/>
  <c r="B166" i="5" s="1"/>
  <c r="B22" i="5" a="1"/>
  <c r="B22" i="5" s="1"/>
  <c r="B561" i="5" a="1"/>
  <c r="B561" i="5" s="1"/>
  <c r="B417" i="5" a="1"/>
  <c r="B417" i="5" s="1"/>
  <c r="B273" i="5" a="1"/>
  <c r="B273" i="5" s="1"/>
  <c r="B129" i="5" a="1"/>
  <c r="B129" i="5" s="1"/>
  <c r="B1004" i="5" a="1"/>
  <c r="B1004" i="5" s="1"/>
  <c r="B860" i="5" a="1"/>
  <c r="B860" i="5" s="1"/>
  <c r="B716" i="5" a="1"/>
  <c r="B716" i="5" s="1"/>
  <c r="B572" i="5" a="1"/>
  <c r="B572" i="5" s="1"/>
  <c r="B428" i="5" a="1"/>
  <c r="B428" i="5" s="1"/>
  <c r="B284" i="5" a="1"/>
  <c r="B284" i="5" s="1"/>
  <c r="B140" i="5" a="1"/>
  <c r="B140" i="5" s="1"/>
  <c r="B1015" i="5" a="1"/>
  <c r="B1015" i="5" s="1"/>
  <c r="B871" i="5" a="1"/>
  <c r="B871" i="5" s="1"/>
  <c r="B727" i="5" a="1"/>
  <c r="B727" i="5" s="1"/>
  <c r="B583" i="5" a="1"/>
  <c r="B583" i="5" s="1"/>
  <c r="B439" i="5" a="1"/>
  <c r="B439" i="5" s="1"/>
  <c r="B295" i="5" a="1"/>
  <c r="B295" i="5" s="1"/>
  <c r="B151" i="5" a="1"/>
  <c r="B151" i="5" s="1"/>
  <c r="B7" i="5" a="1"/>
  <c r="B7" i="5" s="1"/>
  <c r="B150" i="5" a="1"/>
  <c r="B150" i="5" s="1"/>
  <c r="B6" i="5" a="1"/>
  <c r="B6" i="5" s="1"/>
  <c r="B113" i="5" a="1"/>
  <c r="B113" i="5" s="1"/>
  <c r="B280" i="5" a="1"/>
  <c r="B280" i="5" s="1"/>
  <c r="B136" i="5" a="1"/>
  <c r="B136" i="5" s="1"/>
  <c r="B1011" i="5" a="1"/>
  <c r="B1011" i="5" s="1"/>
  <c r="B867" i="5" a="1"/>
  <c r="B867" i="5" s="1"/>
  <c r="B723" i="5" a="1"/>
  <c r="B723" i="5" s="1"/>
  <c r="B579" i="5" a="1"/>
  <c r="B579" i="5" s="1"/>
  <c r="B435" i="5" a="1"/>
  <c r="B435" i="5" s="1"/>
  <c r="B291" i="5" a="1"/>
  <c r="B291" i="5" s="1"/>
  <c r="B147" i="5" a="1"/>
  <c r="B147" i="5" s="1"/>
  <c r="B3" i="5" a="1"/>
  <c r="B3" i="5" s="1"/>
  <c r="B2791" i="5" a="1"/>
  <c r="B2791" i="5" s="1"/>
  <c r="B3072" i="5" a="1"/>
  <c r="B3072" i="5" s="1"/>
  <c r="B3288" i="5" a="1"/>
  <c r="B3288" i="5" s="1"/>
  <c r="B3454" i="5" a="1"/>
  <c r="B3454" i="5" s="1"/>
  <c r="B3607" i="5" a="1"/>
  <c r="B3607" i="5" s="1"/>
  <c r="B3763" i="5" a="1"/>
  <c r="B3763" i="5" s="1"/>
  <c r="B2260" i="5" a="1"/>
  <c r="B2260" i="5" s="1"/>
  <c r="B2842" i="5" a="1"/>
  <c r="B2842" i="5" s="1"/>
  <c r="B3110" i="5" a="1"/>
  <c r="B3110" i="5" s="1"/>
  <c r="B3324" i="5" a="1"/>
  <c r="B3324" i="5" s="1"/>
  <c r="B3481" i="5" a="1"/>
  <c r="B3481" i="5" s="1"/>
  <c r="B3632" i="5" a="1"/>
  <c r="B3632" i="5" s="1"/>
  <c r="B3776" i="5" a="1"/>
  <c r="B3776" i="5" s="1"/>
  <c r="B3920" i="5" a="1"/>
  <c r="B3920" i="5" s="1"/>
  <c r="B4064" i="5" a="1"/>
  <c r="B4064" i="5" s="1"/>
  <c r="B4208" i="5" a="1"/>
  <c r="B4208" i="5" s="1"/>
  <c r="B4352" i="5" a="1"/>
  <c r="B4352" i="5" s="1"/>
  <c r="B4496" i="5" a="1"/>
  <c r="B4496" i="5" s="1"/>
  <c r="B2705" i="5" a="1"/>
  <c r="B2705" i="5" s="1"/>
  <c r="B3011" i="5" a="1"/>
  <c r="B3011" i="5" s="1"/>
  <c r="B3238" i="5" a="1"/>
  <c r="B3238" i="5" s="1"/>
  <c r="B3417" i="5" a="1"/>
  <c r="B3417" i="5" s="1"/>
  <c r="B3573" i="5" a="1"/>
  <c r="B3573" i="5" s="1"/>
  <c r="B3717" i="5" a="1"/>
  <c r="B3717" i="5" s="1"/>
  <c r="B3861" i="5" a="1"/>
  <c r="B3861" i="5" s="1"/>
  <c r="B4005" i="5" a="1"/>
  <c r="B4005" i="5" s="1"/>
  <c r="B4149" i="5" a="1"/>
  <c r="B4149" i="5" s="1"/>
  <c r="B4293" i="5" a="1"/>
  <c r="B4293" i="5" s="1"/>
  <c r="B4437" i="5" a="1"/>
  <c r="B4437" i="5" s="1"/>
  <c r="B4581" i="5" a="1"/>
  <c r="B4581" i="5" s="1"/>
  <c r="B4725" i="5" a="1"/>
  <c r="B4725" i="5" s="1"/>
  <c r="B1374" i="5" a="1"/>
  <c r="B1374" i="5" s="1"/>
  <c r="B1230" i="5" a="1"/>
  <c r="B1230" i="5" s="1"/>
  <c r="B1086" i="5" a="1"/>
  <c r="B1086" i="5" s="1"/>
  <c r="B916" i="5" a="1"/>
  <c r="B916" i="5" s="1"/>
  <c r="B724" i="5" a="1"/>
  <c r="B724" i="5" s="1"/>
  <c r="B514" i="5" a="1"/>
  <c r="B514" i="5" s="1"/>
  <c r="B293" i="5" a="1"/>
  <c r="B293" i="5" s="1"/>
  <c r="B652" i="5" a="1"/>
  <c r="B652" i="5" s="1"/>
  <c r="B436" i="5" a="1"/>
  <c r="B436" i="5" s="1"/>
  <c r="B217" i="5" a="1"/>
  <c r="B217" i="5" s="1"/>
  <c r="B73" i="5" a="1"/>
  <c r="B73" i="5" s="1"/>
  <c r="B228" i="5" a="1"/>
  <c r="B228" i="5" s="1"/>
  <c r="B84" i="5" a="1"/>
  <c r="B84" i="5" s="1"/>
  <c r="B191" i="5" a="1"/>
  <c r="B191" i="5" s="1"/>
  <c r="B47" i="5" a="1"/>
  <c r="B47" i="5" s="1"/>
  <c r="B154" i="5" a="1"/>
  <c r="B154" i="5" s="1"/>
  <c r="B10" i="5" a="1"/>
  <c r="B10" i="5" s="1"/>
  <c r="B549" i="5" a="1"/>
  <c r="B549" i="5" s="1"/>
  <c r="B405" i="5" a="1"/>
  <c r="B405" i="5" s="1"/>
  <c r="B261" i="5" a="1"/>
  <c r="B261" i="5" s="1"/>
  <c r="B117" i="5" a="1"/>
  <c r="B117" i="5" s="1"/>
  <c r="B992" i="5" a="1"/>
  <c r="B992" i="5" s="1"/>
  <c r="B848" i="5" a="1"/>
  <c r="B848" i="5" s="1"/>
  <c r="B704" i="5" a="1"/>
  <c r="B704" i="5" s="1"/>
  <c r="B560" i="5" a="1"/>
  <c r="B560" i="5" s="1"/>
  <c r="B416" i="5" a="1"/>
  <c r="B416" i="5" s="1"/>
  <c r="B272" i="5" a="1"/>
  <c r="B272" i="5" s="1"/>
  <c r="B128" i="5" a="1"/>
  <c r="B128" i="5" s="1"/>
  <c r="B1003" i="5" a="1"/>
  <c r="B1003" i="5" s="1"/>
  <c r="B859" i="5" a="1"/>
  <c r="B859" i="5" s="1"/>
  <c r="B715" i="5" a="1"/>
  <c r="B715" i="5" s="1"/>
  <c r="B571" i="5" a="1"/>
  <c r="B571" i="5" s="1"/>
  <c r="B427" i="5" a="1"/>
  <c r="B427" i="5" s="1"/>
  <c r="B283" i="5" a="1"/>
  <c r="B283" i="5" s="1"/>
  <c r="B139" i="5" a="1"/>
  <c r="B139" i="5" s="1"/>
  <c r="B282" i="5" a="1"/>
  <c r="B282" i="5" s="1"/>
  <c r="B138" i="5" a="1"/>
  <c r="B138" i="5" s="1"/>
  <c r="B245" i="5" a="1"/>
  <c r="B245" i="5" s="1"/>
  <c r="B101" i="5" a="1"/>
  <c r="B101" i="5" s="1"/>
  <c r="B268" i="5" a="1"/>
  <c r="B268" i="5" s="1"/>
  <c r="B124" i="5" a="1"/>
  <c r="B124" i="5" s="1"/>
  <c r="B999" i="5" a="1"/>
  <c r="B999" i="5" s="1"/>
  <c r="B855" i="5" a="1"/>
  <c r="B855" i="5" s="1"/>
  <c r="B711" i="5" a="1"/>
  <c r="B711" i="5" s="1"/>
  <c r="B567" i="5" a="1"/>
  <c r="B567" i="5" s="1"/>
  <c r="B423" i="5" a="1"/>
  <c r="B423" i="5" s="1"/>
  <c r="B279" i="5" a="1"/>
  <c r="B279" i="5" s="1"/>
  <c r="B135" i="5" a="1"/>
  <c r="B135" i="5" s="1"/>
  <c r="B1974" i="5" a="1"/>
  <c r="B1974" i="5" s="1"/>
  <c r="B2815" i="5" a="1"/>
  <c r="B2815" i="5" s="1"/>
  <c r="B3091" i="5" a="1"/>
  <c r="B3091" i="5" s="1"/>
  <c r="B3307" i="5" a="1"/>
  <c r="B3307" i="5" s="1"/>
  <c r="B3467" i="5" a="1"/>
  <c r="B3467" i="5" s="1"/>
  <c r="B3619" i="5" a="1"/>
  <c r="B3619" i="5" s="1"/>
  <c r="B3775" i="5" a="1"/>
  <c r="B3775" i="5" s="1"/>
  <c r="B2406" i="5" a="1"/>
  <c r="B2406" i="5" s="1"/>
  <c r="B2866" i="5" a="1"/>
  <c r="B2866" i="5" s="1"/>
  <c r="B3128" i="5" a="1"/>
  <c r="B3128" i="5" s="1"/>
  <c r="B3337" i="5" a="1"/>
  <c r="B3337" i="5" s="1"/>
  <c r="B3494" i="5" a="1"/>
  <c r="B3494" i="5" s="1"/>
  <c r="B3644" i="5" a="1"/>
  <c r="B3644" i="5" s="1"/>
  <c r="B3788" i="5" a="1"/>
  <c r="B3788" i="5" s="1"/>
  <c r="B3932" i="5" a="1"/>
  <c r="B3932" i="5" s="1"/>
  <c r="B4076" i="5" a="1"/>
  <c r="B4076" i="5" s="1"/>
  <c r="B4220" i="5" a="1"/>
  <c r="B4220" i="5" s="1"/>
  <c r="B4364" i="5" a="1"/>
  <c r="B4364" i="5" s="1"/>
  <c r="B4508" i="5" a="1"/>
  <c r="B4508" i="5" s="1"/>
  <c r="B2736" i="5" a="1"/>
  <c r="B2736" i="5" s="1"/>
  <c r="B3035" i="5" a="1"/>
  <c r="B3035" i="5" s="1"/>
  <c r="B3255" i="5" a="1"/>
  <c r="B3255" i="5" s="1"/>
  <c r="B3430" i="5" a="1"/>
  <c r="B3430" i="5" s="1"/>
  <c r="B3456" i="5" a="1"/>
  <c r="B3456" i="5" s="1"/>
  <c r="B3609" i="5" a="1"/>
  <c r="B3609" i="5" s="1"/>
  <c r="B3753" i="5" a="1"/>
  <c r="B3753" i="5" s="1"/>
  <c r="B3897" i="5" a="1"/>
  <c r="B3897" i="5" s="1"/>
  <c r="B4041" i="5" a="1"/>
  <c r="B4041" i="5" s="1"/>
  <c r="B4185" i="5" a="1"/>
  <c r="B4185" i="5" s="1"/>
  <c r="B4329" i="5" a="1"/>
  <c r="B4329" i="5" s="1"/>
  <c r="B4473" i="5" a="1"/>
  <c r="B4473" i="5" s="1"/>
  <c r="B4617" i="5" a="1"/>
  <c r="B4617" i="5" s="1"/>
  <c r="B4761" i="5" a="1"/>
  <c r="B4761" i="5" s="1"/>
  <c r="B2738" i="5" a="1"/>
  <c r="B2738" i="5" s="1"/>
  <c r="B3036" i="5" a="1"/>
  <c r="B3036" i="5" s="1"/>
  <c r="B3256" i="5" a="1"/>
  <c r="B3256" i="5" s="1"/>
  <c r="B3431" i="5" a="1"/>
  <c r="B3431" i="5" s="1"/>
  <c r="B3586" i="5" a="1"/>
  <c r="B3586" i="5" s="1"/>
  <c r="B3730" i="5" a="1"/>
  <c r="B3730" i="5" s="1"/>
  <c r="B3874" i="5" a="1"/>
  <c r="B3874" i="5" s="1"/>
  <c r="B2778" i="5" a="1"/>
  <c r="B2778" i="5" s="1"/>
  <c r="B3063" i="5" a="1"/>
  <c r="B3063" i="5" s="1"/>
  <c r="B3279" i="5" a="1"/>
  <c r="B3279" i="5" s="1"/>
  <c r="B3447" i="5" a="1"/>
  <c r="B3447" i="5" s="1"/>
  <c r="B3601" i="5" a="1"/>
  <c r="B3601" i="5" s="1"/>
  <c r="B3745" i="5" a="1"/>
  <c r="B3745" i="5" s="1"/>
  <c r="B3889" i="5" a="1"/>
  <c r="B3889" i="5" s="1"/>
  <c r="B4033" i="5" a="1"/>
  <c r="B4033" i="5" s="1"/>
  <c r="B4177" i="5" a="1"/>
  <c r="B4177" i="5" s="1"/>
  <c r="B4321" i="5" a="1"/>
  <c r="B4321" i="5" s="1"/>
  <c r="B4465" i="5" a="1"/>
  <c r="B4465" i="5" s="1"/>
  <c r="B4609" i="5" a="1"/>
  <c r="B4609" i="5" s="1"/>
  <c r="B4753" i="5" a="1"/>
  <c r="B4753" i="5" s="1"/>
  <c r="B4562" i="5" a="1"/>
  <c r="B4562" i="5" s="1"/>
  <c r="B3537" i="5" a="1"/>
  <c r="B3537" i="5" s="1"/>
  <c r="B4047" i="5" a="1"/>
  <c r="B4047" i="5" s="1"/>
  <c r="B4335" i="5" a="1"/>
  <c r="B4335" i="5" s="1"/>
  <c r="B4608" i="5" a="1"/>
  <c r="B4608" i="5" s="1"/>
  <c r="B2800" i="5" a="1"/>
  <c r="B2800" i="5" s="1"/>
  <c r="B3880" i="5" a="1"/>
  <c r="B3880" i="5" s="1"/>
  <c r="B4168" i="5" a="1"/>
  <c r="B4168" i="5" s="1"/>
  <c r="B4456" i="5" a="1"/>
  <c r="B4456" i="5" s="1"/>
  <c r="B4700" i="5" a="1"/>
  <c r="B4700" i="5" s="1"/>
  <c r="B4475" i="5" a="1"/>
  <c r="B4475" i="5" s="1"/>
  <c r="B3471" i="5" a="1"/>
  <c r="B3471" i="5" s="1"/>
  <c r="B4027" i="5" a="1"/>
  <c r="B4027" i="5" s="1"/>
  <c r="B4315" i="5" a="1"/>
  <c r="B4315" i="5" s="1"/>
  <c r="B4592" i="5" a="1"/>
  <c r="B4592" i="5" s="1"/>
  <c r="B2556" i="5" a="1"/>
  <c r="B2556" i="5" s="1"/>
  <c r="B3314" i="5" a="1"/>
  <c r="B3314" i="5" s="1"/>
  <c r="B3982" i="5" a="1"/>
  <c r="B3982" i="5" s="1"/>
  <c r="B4270" i="5" a="1"/>
  <c r="B4270" i="5" s="1"/>
  <c r="B4552" i="5" a="1"/>
  <c r="B4552" i="5" s="1"/>
  <c r="B3367" i="5" a="1"/>
  <c r="B3367" i="5" s="1"/>
  <c r="B2675" i="5" a="1"/>
  <c r="B2675" i="5" s="1"/>
  <c r="B3840" i="5" a="1"/>
  <c r="B3840" i="5" s="1"/>
  <c r="B4151" i="5" a="1"/>
  <c r="B4151" i="5" s="1"/>
  <c r="B4439" i="5" a="1"/>
  <c r="B4439" i="5" s="1"/>
  <c r="B4687" i="5" a="1"/>
  <c r="B4687" i="5" s="1"/>
  <c r="B4427" i="5" a="1"/>
  <c r="B4427" i="5" s="1"/>
  <c r="B3636" i="5" a="1"/>
  <c r="B3636" i="5" s="1"/>
  <c r="B4080" i="5" a="1"/>
  <c r="B4080" i="5" s="1"/>
  <c r="B4368" i="5" a="1"/>
  <c r="B4368" i="5" s="1"/>
  <c r="B4634" i="5" a="1"/>
  <c r="B4634" i="5" s="1"/>
  <c r="B4379" i="5" a="1"/>
  <c r="B4379" i="5" s="1"/>
  <c r="B3575" i="5" a="1"/>
  <c r="B3575" i="5" s="1"/>
  <c r="B4059" i="5" a="1"/>
  <c r="B4059" i="5" s="1"/>
  <c r="B4347" i="5" a="1"/>
  <c r="B4347" i="5" s="1"/>
  <c r="B4618" i="5" a="1"/>
  <c r="B4618" i="5" s="1"/>
  <c r="B2774" i="5" a="1"/>
  <c r="B2774" i="5" s="1"/>
  <c r="B3420" i="5" a="1"/>
  <c r="B3420" i="5" s="1"/>
  <c r="B4012" i="5" a="1"/>
  <c r="B4012" i="5" s="1"/>
  <c r="B4300" i="5" a="1"/>
  <c r="B4300" i="5" s="1"/>
  <c r="B4580" i="5" a="1"/>
  <c r="B4580" i="5" s="1"/>
  <c r="B4331" i="5" a="1"/>
  <c r="B4331" i="5" s="1"/>
  <c r="B3432" i="5" a="1"/>
  <c r="B3432" i="5" s="1"/>
  <c r="B4015" i="5" a="1"/>
  <c r="B4015" i="5" s="1"/>
  <c r="B4303" i="5" a="1"/>
  <c r="B4303" i="5" s="1"/>
  <c r="B4582" i="5" a="1"/>
  <c r="B4582" i="5" s="1"/>
  <c r="B2743" i="5" a="1"/>
  <c r="B2743" i="5" s="1"/>
  <c r="B3867" i="5" a="1"/>
  <c r="B3867" i="5" s="1"/>
  <c r="B4162" i="5" a="1"/>
  <c r="B4162" i="5" s="1"/>
  <c r="B4450" i="5" a="1"/>
  <c r="B4450" i="5" s="1"/>
  <c r="B4694" i="5" a="1"/>
  <c r="B4694" i="5" s="1"/>
  <c r="B3446" i="5" a="1"/>
  <c r="B3446" i="5" s="1"/>
  <c r="B4020" i="5" a="1"/>
  <c r="B4020" i="5" s="1"/>
  <c r="B4308" i="5" a="1"/>
  <c r="B4308" i="5" s="1"/>
  <c r="B4587" i="5" a="1"/>
  <c r="B4587" i="5" s="1"/>
  <c r="B3469" i="5" a="1"/>
  <c r="B3469" i="5" s="1"/>
  <c r="B3621" i="5" a="1"/>
  <c r="B3621" i="5" s="1"/>
  <c r="B3765" i="5" a="1"/>
  <c r="B3765" i="5" s="1"/>
  <c r="B3909" i="5" a="1"/>
  <c r="B3909" i="5" s="1"/>
  <c r="B4053" i="5" a="1"/>
  <c r="B4053" i="5" s="1"/>
  <c r="B4197" i="5" a="1"/>
  <c r="B4197" i="5" s="1"/>
  <c r="B4341" i="5" a="1"/>
  <c r="B4341" i="5" s="1"/>
  <c r="B4485" i="5" a="1"/>
  <c r="B4485" i="5" s="1"/>
  <c r="B4629" i="5" a="1"/>
  <c r="B4629" i="5" s="1"/>
  <c r="B4773" i="5" a="1"/>
  <c r="B4773" i="5" s="1"/>
  <c r="B2769" i="5" a="1"/>
  <c r="B2769" i="5" s="1"/>
  <c r="B3059" i="5" a="1"/>
  <c r="B3059" i="5" s="1"/>
  <c r="B3275" i="5" a="1"/>
  <c r="B3275" i="5" s="1"/>
  <c r="B3444" i="5" a="1"/>
  <c r="B3444" i="5" s="1"/>
  <c r="B3598" i="5" a="1"/>
  <c r="B3598" i="5" s="1"/>
  <c r="B3742" i="5" a="1"/>
  <c r="B3742" i="5" s="1"/>
  <c r="B1802" i="5" a="1"/>
  <c r="B1802" i="5" s="1"/>
  <c r="B2803" i="5" a="1"/>
  <c r="B2803" i="5" s="1"/>
  <c r="B3082" i="5" a="1"/>
  <c r="B3082" i="5" s="1"/>
  <c r="B3298" i="5" a="1"/>
  <c r="B3298" i="5" s="1"/>
  <c r="B3460" i="5" a="1"/>
  <c r="B3460" i="5" s="1"/>
  <c r="B3613" i="5" a="1"/>
  <c r="B3613" i="5" s="1"/>
  <c r="B3757" i="5" a="1"/>
  <c r="B3757" i="5" s="1"/>
  <c r="B3901" i="5" a="1"/>
  <c r="B3901" i="5" s="1"/>
  <c r="B4045" i="5" a="1"/>
  <c r="B4045" i="5" s="1"/>
  <c r="B4189" i="5" a="1"/>
  <c r="B4189" i="5" s="1"/>
  <c r="B4333" i="5" a="1"/>
  <c r="B4333" i="5" s="1"/>
  <c r="B4477" i="5" a="1"/>
  <c r="B4477" i="5" s="1"/>
  <c r="B4621" i="5" a="1"/>
  <c r="B4621" i="5" s="1"/>
  <c r="B4765" i="5" a="1"/>
  <c r="B4765" i="5" s="1"/>
  <c r="B4574" i="5" a="1"/>
  <c r="B4574" i="5" s="1"/>
  <c r="B3611" i="5" a="1"/>
  <c r="B3611" i="5" s="1"/>
  <c r="B4071" i="5" a="1"/>
  <c r="B4071" i="5" s="1"/>
  <c r="B4359" i="5" a="1"/>
  <c r="B4359" i="5" s="1"/>
  <c r="B4627" i="5" a="1"/>
  <c r="B4627" i="5" s="1"/>
  <c r="B2944" i="5" a="1"/>
  <c r="B2944" i="5" s="1"/>
  <c r="B3904" i="5" a="1"/>
  <c r="B3904" i="5" s="1"/>
  <c r="B4192" i="5" a="1"/>
  <c r="B4192" i="5" s="1"/>
  <c r="B4480" i="5" a="1"/>
  <c r="B4480" i="5" s="1"/>
  <c r="B4718" i="5" a="1"/>
  <c r="B4718" i="5" s="1"/>
  <c r="B4606" i="5" a="1"/>
  <c r="B4606" i="5" s="1"/>
  <c r="B3550" i="5" a="1"/>
  <c r="B3550" i="5" s="1"/>
  <c r="B4051" i="5" a="1"/>
  <c r="B4051" i="5" s="1"/>
  <c r="B4339" i="5" a="1"/>
  <c r="B4339" i="5" s="1"/>
  <c r="B4611" i="5" a="1"/>
  <c r="B4611" i="5" s="1"/>
  <c r="B3995" i="5" a="1"/>
  <c r="B3995" i="5" s="1"/>
  <c r="B3394" i="5" a="1"/>
  <c r="B3394" i="5" s="1"/>
  <c r="B4006" i="5" a="1"/>
  <c r="B4006" i="5" s="1"/>
  <c r="B4294" i="5" a="1"/>
  <c r="B4294" i="5" s="1"/>
  <c r="B4572" i="5" a="1"/>
  <c r="B4572" i="5" s="1"/>
  <c r="B3445" i="5" a="1"/>
  <c r="B3445" i="5" s="1"/>
  <c r="B2847" i="5" a="1"/>
  <c r="B2847" i="5" s="1"/>
  <c r="B3887" i="5" a="1"/>
  <c r="B3887" i="5" s="1"/>
  <c r="B4175" i="5" a="1"/>
  <c r="B4175" i="5" s="1"/>
  <c r="B4463" i="5" a="1"/>
  <c r="B4463" i="5" s="1"/>
  <c r="B4704" i="5" a="1"/>
  <c r="B4704" i="5" s="1"/>
  <c r="B4623" i="5" a="1"/>
  <c r="B4623" i="5" s="1"/>
  <c r="B3708" i="5" a="1"/>
  <c r="B3708" i="5" s="1"/>
  <c r="B4104" i="5" a="1"/>
  <c r="B4104" i="5" s="1"/>
  <c r="B4392" i="5" a="1"/>
  <c r="B4392" i="5" s="1"/>
  <c r="B4652" i="5" a="1"/>
  <c r="B4652" i="5" s="1"/>
  <c r="B4544" i="5" a="1"/>
  <c r="B4544" i="5" s="1"/>
  <c r="B3647" i="5" a="1"/>
  <c r="B3647" i="5" s="1"/>
  <c r="B4083" i="5" a="1"/>
  <c r="B4083" i="5" s="1"/>
  <c r="B4371" i="5" a="1"/>
  <c r="B4371" i="5" s="1"/>
  <c r="B4635" i="5" a="1"/>
  <c r="B4635" i="5" s="1"/>
  <c r="B3971" i="5" a="1"/>
  <c r="B3971" i="5" s="1"/>
  <c r="B3499" i="5" a="1"/>
  <c r="B3499" i="5" s="1"/>
  <c r="B4036" i="5" a="1"/>
  <c r="B4036" i="5" s="1"/>
  <c r="B4324" i="5" a="1"/>
  <c r="B4324" i="5" s="1"/>
  <c r="B4600" i="5" a="1"/>
  <c r="B4600" i="5" s="1"/>
  <c r="B4451" i="5" a="1"/>
  <c r="B4451" i="5" s="1"/>
  <c r="B3511" i="5" a="1"/>
  <c r="B3511" i="5" s="1"/>
  <c r="B4039" i="5" a="1"/>
  <c r="B4039" i="5" s="1"/>
  <c r="B4327" i="5" a="1"/>
  <c r="B4327" i="5" s="1"/>
  <c r="B4603" i="5" a="1"/>
  <c r="B4603" i="5" s="1"/>
  <c r="B2896" i="5" a="1"/>
  <c r="B2896" i="5" s="1"/>
  <c r="B3898" i="5" a="1"/>
  <c r="B3898" i="5" s="1"/>
  <c r="B4186" i="5" a="1"/>
  <c r="B4186" i="5" s="1"/>
  <c r="B4712" i="5" a="1"/>
  <c r="B4712" i="5" s="1"/>
  <c r="B3525" i="5" a="1"/>
  <c r="B3525" i="5" s="1"/>
  <c r="B4044" i="5" a="1"/>
  <c r="B4044" i="5" s="1"/>
  <c r="B4332" i="5" a="1"/>
  <c r="B4332" i="5" s="1"/>
  <c r="B4607" i="5" a="1"/>
  <c r="B4607" i="5" s="1"/>
  <c r="B2796" i="5" a="1"/>
  <c r="B2796" i="5" s="1"/>
  <c r="B3076" i="5" a="1"/>
  <c r="B3076" i="5" s="1"/>
  <c r="B3292" i="5" a="1"/>
  <c r="B3292" i="5" s="1"/>
  <c r="B3457" i="5" a="1"/>
  <c r="B3457" i="5" s="1"/>
  <c r="B3610" i="5" a="1"/>
  <c r="B3610" i="5" s="1"/>
  <c r="B3754" i="5" a="1"/>
  <c r="B3754" i="5" s="1"/>
  <c r="B2135" i="5" a="1"/>
  <c r="B2135" i="5" s="1"/>
  <c r="B2827" i="5" a="1"/>
  <c r="B2827" i="5" s="1"/>
  <c r="B3099" i="5" a="1"/>
  <c r="B3099" i="5" s="1"/>
  <c r="B3315" i="5" a="1"/>
  <c r="B3315" i="5" s="1"/>
  <c r="B3474" i="5" a="1"/>
  <c r="B3474" i="5" s="1"/>
  <c r="B3625" i="5" a="1"/>
  <c r="B3625" i="5" s="1"/>
  <c r="B3769" i="5" a="1"/>
  <c r="B3769" i="5" s="1"/>
  <c r="B3913" i="5" a="1"/>
  <c r="B3913" i="5" s="1"/>
  <c r="B4057" i="5" a="1"/>
  <c r="B4057" i="5" s="1"/>
  <c r="B4201" i="5" a="1"/>
  <c r="B4201" i="5" s="1"/>
  <c r="B4345" i="5" a="1"/>
  <c r="B4345" i="5" s="1"/>
  <c r="B4489" i="5" a="1"/>
  <c r="B4489" i="5" s="1"/>
  <c r="B4633" i="5" a="1"/>
  <c r="B4633" i="5" s="1"/>
  <c r="B4777" i="5" a="1"/>
  <c r="B4777" i="5" s="1"/>
  <c r="B4598" i="5" a="1"/>
  <c r="B4598" i="5" s="1"/>
  <c r="B3683" i="5" a="1"/>
  <c r="B3683" i="5" s="1"/>
  <c r="B4095" i="5" a="1"/>
  <c r="B4095" i="5" s="1"/>
  <c r="B4383" i="5" a="1"/>
  <c r="B4383" i="5" s="1"/>
  <c r="B4644" i="5" a="1"/>
  <c r="B4644" i="5" s="1"/>
  <c r="B3080" i="5" a="1"/>
  <c r="B3080" i="5" s="1"/>
  <c r="B3928" i="5" a="1"/>
  <c r="B3928" i="5" s="1"/>
  <c r="B4216" i="5" a="1"/>
  <c r="B4216" i="5" s="1"/>
  <c r="B4504" i="5" a="1"/>
  <c r="B4504" i="5" s="1"/>
  <c r="B4736" i="5" a="1"/>
  <c r="B4736" i="5" s="1"/>
  <c r="B4642" i="5" a="1"/>
  <c r="B4642" i="5" s="1"/>
  <c r="B3623" i="5" a="1"/>
  <c r="B3623" i="5" s="1"/>
  <c r="B4075" i="5" a="1"/>
  <c r="B4075" i="5" s="1"/>
  <c r="B4363" i="5" a="1"/>
  <c r="B4363" i="5" s="1"/>
  <c r="B4630" i="5" a="1"/>
  <c r="B4630" i="5" s="1"/>
  <c r="B4187" i="5" a="1"/>
  <c r="B4187" i="5" s="1"/>
  <c r="B3472" i="5" a="1"/>
  <c r="B3472" i="5" s="1"/>
  <c r="B4030" i="5" a="1"/>
  <c r="B4030" i="5" s="1"/>
  <c r="B4318" i="5" a="1"/>
  <c r="B4318" i="5" s="1"/>
  <c r="B4594" i="5" a="1"/>
  <c r="B4594" i="5" s="1"/>
  <c r="B3524" i="5" a="1"/>
  <c r="B3524" i="5" s="1"/>
  <c r="B2991" i="5" a="1"/>
  <c r="B2991" i="5" s="1"/>
  <c r="B3911" i="5" a="1"/>
  <c r="B3911" i="5" s="1"/>
  <c r="B4199" i="5" a="1"/>
  <c r="B4199" i="5" s="1"/>
  <c r="B4487" i="5" a="1"/>
  <c r="B4487" i="5" s="1"/>
  <c r="B4723" i="5" a="1"/>
  <c r="B4723" i="5" s="1"/>
  <c r="B2310" i="5" a="1"/>
  <c r="B2310" i="5" s="1"/>
  <c r="B3779" i="5" a="1"/>
  <c r="B3779" i="5" s="1"/>
  <c r="B4128" i="5" a="1"/>
  <c r="B4128" i="5" s="1"/>
  <c r="B4416" i="5" a="1"/>
  <c r="B4416" i="5" s="1"/>
  <c r="B4670" i="5" a="1"/>
  <c r="B4670" i="5" s="1"/>
  <c r="B4695" i="5" a="1"/>
  <c r="B4695" i="5" s="1"/>
  <c r="B3715" i="5" a="1"/>
  <c r="B3715" i="5" s="1"/>
  <c r="B4107" i="5" a="1"/>
  <c r="B4107" i="5" s="1"/>
  <c r="B4395" i="5" a="1"/>
  <c r="B4395" i="5" s="1"/>
  <c r="B4654" i="5" a="1"/>
  <c r="B4654" i="5" s="1"/>
  <c r="B4283" i="5" a="1"/>
  <c r="B4283" i="5" s="1"/>
  <c r="B3576" i="5" a="1"/>
  <c r="B3576" i="5" s="1"/>
  <c r="B4060" i="5" a="1"/>
  <c r="B4060" i="5" s="1"/>
  <c r="B4348" i="5" a="1"/>
  <c r="B4348" i="5" s="1"/>
  <c r="B4619" i="5" a="1"/>
  <c r="B4619" i="5" s="1"/>
  <c r="B4584" i="5" a="1"/>
  <c r="B4584" i="5" s="1"/>
  <c r="B3587" i="5" a="1"/>
  <c r="B3587" i="5" s="1"/>
  <c r="B4063" i="5" a="1"/>
  <c r="B4063" i="5" s="1"/>
  <c r="B4351" i="5" a="1"/>
  <c r="B4351" i="5" s="1"/>
  <c r="B4620" i="5" a="1"/>
  <c r="B4620" i="5" s="1"/>
  <c r="B3040" i="5" a="1"/>
  <c r="B3040" i="5" s="1"/>
  <c r="B3922" i="5" a="1"/>
  <c r="B3922" i="5" s="1"/>
  <c r="B4210" i="5" a="1"/>
  <c r="B4210" i="5" s="1"/>
  <c r="B4498" i="5" a="1"/>
  <c r="B4498" i="5" s="1"/>
  <c r="B4730" i="5" a="1"/>
  <c r="B4730" i="5" s="1"/>
  <c r="B3600" i="5" a="1"/>
  <c r="B3600" i="5" s="1"/>
  <c r="B4068" i="5" a="1"/>
  <c r="B4068" i="5" s="1"/>
  <c r="B4356" i="5" a="1"/>
  <c r="B4356" i="5" s="1"/>
  <c r="B4624" i="5" a="1"/>
  <c r="B4624" i="5" s="1"/>
  <c r="B2080" i="5" a="1"/>
  <c r="B2080" i="5" s="1"/>
  <c r="B2820" i="5" a="1"/>
  <c r="B2820" i="5" s="1"/>
  <c r="B3095" i="5" a="1"/>
  <c r="B3095" i="5" s="1"/>
  <c r="B3311" i="5" a="1"/>
  <c r="B3311" i="5" s="1"/>
  <c r="B3470" i="5" a="1"/>
  <c r="B3470" i="5" s="1"/>
  <c r="B3622" i="5" a="1"/>
  <c r="B3622" i="5" s="1"/>
  <c r="B3766" i="5" a="1"/>
  <c r="B3766" i="5" s="1"/>
  <c r="B2311" i="5" a="1"/>
  <c r="B2311" i="5" s="1"/>
  <c r="B2851" i="5" a="1"/>
  <c r="B2851" i="5" s="1"/>
  <c r="B3118" i="5" a="1"/>
  <c r="B3118" i="5" s="1"/>
  <c r="B3330" i="5" a="1"/>
  <c r="B3330" i="5" s="1"/>
  <c r="B3487" i="5" a="1"/>
  <c r="B3487" i="5" s="1"/>
  <c r="B3637" i="5" a="1"/>
  <c r="B3637" i="5" s="1"/>
  <c r="B3781" i="5" a="1"/>
  <c r="B3781" i="5" s="1"/>
  <c r="B3925" i="5" a="1"/>
  <c r="B3925" i="5" s="1"/>
  <c r="B4069" i="5" a="1"/>
  <c r="B4069" i="5" s="1"/>
  <c r="B4213" i="5" a="1"/>
  <c r="B4213" i="5" s="1"/>
  <c r="B4357" i="5" a="1"/>
  <c r="B4357" i="5" s="1"/>
  <c r="B4501" i="5" a="1"/>
  <c r="B4501" i="5" s="1"/>
  <c r="B4645" i="5" a="1"/>
  <c r="B4645" i="5" s="1"/>
  <c r="B4238" i="5" a="1"/>
  <c r="B4238" i="5" s="1"/>
  <c r="B1739" i="5" a="1"/>
  <c r="B1739" i="5" s="1"/>
  <c r="B3744" i="5" a="1"/>
  <c r="B3744" i="5" s="1"/>
  <c r="B4119" i="5" a="1"/>
  <c r="B4119" i="5" s="1"/>
  <c r="B4407" i="5" a="1"/>
  <c r="B4407" i="5" s="1"/>
  <c r="B4663" i="5" a="1"/>
  <c r="B4663" i="5" s="1"/>
  <c r="B3188" i="5" a="1"/>
  <c r="B3188" i="5" s="1"/>
  <c r="B3952" i="5" a="1"/>
  <c r="B3952" i="5" s="1"/>
  <c r="B4240" i="5" a="1"/>
  <c r="B4240" i="5" s="1"/>
  <c r="B4528" i="5" a="1"/>
  <c r="B4528" i="5" s="1"/>
  <c r="B4754" i="5" a="1"/>
  <c r="B4754" i="5" s="1"/>
  <c r="B4731" i="5" a="1"/>
  <c r="B4731" i="5" s="1"/>
  <c r="B3695" i="5" a="1"/>
  <c r="B3695" i="5" s="1"/>
  <c r="B4099" i="5" a="1"/>
  <c r="B4099" i="5" s="1"/>
  <c r="B4387" i="5" a="1"/>
  <c r="B4387" i="5" s="1"/>
  <c r="B4647" i="5" a="1"/>
  <c r="B4647" i="5" s="1"/>
  <c r="B4403" i="5" a="1"/>
  <c r="B4403" i="5" s="1"/>
  <c r="B3551" i="5" a="1"/>
  <c r="B3551" i="5" s="1"/>
  <c r="B4054" i="5" a="1"/>
  <c r="B4054" i="5" s="1"/>
  <c r="B4342" i="5" a="1"/>
  <c r="B4342" i="5" s="1"/>
  <c r="B4612" i="5" a="1"/>
  <c r="B4612" i="5" s="1"/>
  <c r="B3599" i="5" a="1"/>
  <c r="B3599" i="5" s="1"/>
  <c r="B3115" i="5" a="1"/>
  <c r="B3115" i="5" s="1"/>
  <c r="B3935" i="5" a="1"/>
  <c r="B3935" i="5" s="1"/>
  <c r="B4223" i="5" a="1"/>
  <c r="B4223" i="5" s="1"/>
  <c r="B4511" i="5" a="1"/>
  <c r="B4511" i="5" s="1"/>
  <c r="B4740" i="5" a="1"/>
  <c r="B4740" i="5" s="1"/>
  <c r="B2676" i="5" a="1"/>
  <c r="B2676" i="5" s="1"/>
  <c r="B3851" i="5" a="1"/>
  <c r="B3851" i="5" s="1"/>
  <c r="B4152" i="5" a="1"/>
  <c r="B4152" i="5" s="1"/>
  <c r="B4440" i="5" a="1"/>
  <c r="B4440" i="5" s="1"/>
  <c r="B4688" i="5" a="1"/>
  <c r="B4688" i="5" s="1"/>
  <c r="B2431" i="5" a="1"/>
  <c r="B2431" i="5" s="1"/>
  <c r="B3780" i="5" a="1"/>
  <c r="B3780" i="5" s="1"/>
  <c r="B4131" i="5" a="1"/>
  <c r="B4131" i="5" s="1"/>
  <c r="B4419" i="5" a="1"/>
  <c r="B4419" i="5" s="1"/>
  <c r="B4671" i="5" a="1"/>
  <c r="B4671" i="5" s="1"/>
  <c r="B4523" i="5" a="1"/>
  <c r="B4523" i="5" s="1"/>
  <c r="B3648" i="5" a="1"/>
  <c r="B3648" i="5" s="1"/>
  <c r="B4084" i="5" a="1"/>
  <c r="B4084" i="5" s="1"/>
  <c r="B4372" i="5" a="1"/>
  <c r="B4372" i="5" s="1"/>
  <c r="B4636" i="5" a="1"/>
  <c r="B4636" i="5" s="1"/>
  <c r="B4659" i="5" a="1"/>
  <c r="B4659" i="5" s="1"/>
  <c r="B3659" i="5" a="1"/>
  <c r="B3659" i="5" s="1"/>
  <c r="B4087" i="5" a="1"/>
  <c r="B4087" i="5" s="1"/>
  <c r="B4375" i="5" a="1"/>
  <c r="B4375" i="5" s="1"/>
  <c r="B4639" i="5" a="1"/>
  <c r="B4639" i="5" s="1"/>
  <c r="B3152" i="5" a="1"/>
  <c r="B3152" i="5" s="1"/>
  <c r="B3946" i="5" a="1"/>
  <c r="B3946" i="5" s="1"/>
  <c r="B4234" i="5" a="1"/>
  <c r="B4234" i="5" s="1"/>
  <c r="B4522" i="5" a="1"/>
  <c r="B4522" i="5" s="1"/>
  <c r="B4748" i="5" a="1"/>
  <c r="B4748" i="5" s="1"/>
  <c r="B3672" i="5" a="1"/>
  <c r="B3672" i="5" s="1"/>
  <c r="B4092" i="5" a="1"/>
  <c r="B4092" i="5" s="1"/>
  <c r="B4380" i="5" a="1"/>
  <c r="B4380" i="5" s="1"/>
  <c r="B4643" i="5" a="1"/>
  <c r="B4643" i="5" s="1"/>
  <c r="B4089" i="5" a="1"/>
  <c r="B4089" i="5" s="1"/>
  <c r="B4233" i="5" a="1"/>
  <c r="B4233" i="5" s="1"/>
  <c r="B4377" i="5" a="1"/>
  <c r="B4377" i="5" s="1"/>
  <c r="B4521" i="5" a="1"/>
  <c r="B4521" i="5" s="1"/>
  <c r="B4665" i="5" a="1"/>
  <c r="B4665" i="5" s="1"/>
  <c r="B2286" i="5" a="1"/>
  <c r="B2286" i="5" s="1"/>
  <c r="B2844" i="5" a="1"/>
  <c r="B2844" i="5" s="1"/>
  <c r="B3112" i="5" a="1"/>
  <c r="B3112" i="5" s="1"/>
  <c r="B3326" i="5" a="1"/>
  <c r="B3326" i="5" s="1"/>
  <c r="B3483" i="5" a="1"/>
  <c r="B3483" i="5" s="1"/>
  <c r="B3634" i="5" a="1"/>
  <c r="B3634" i="5" s="1"/>
  <c r="B3778" i="5" a="1"/>
  <c r="B3778" i="5" s="1"/>
  <c r="B2455" i="5" a="1"/>
  <c r="B2455" i="5" s="1"/>
  <c r="B2875" i="5" a="1"/>
  <c r="B2875" i="5" s="1"/>
  <c r="B3135" i="5" a="1"/>
  <c r="B3135" i="5" s="1"/>
  <c r="B3343" i="5" a="1"/>
  <c r="B3343" i="5" s="1"/>
  <c r="B3500" i="5" a="1"/>
  <c r="B3500" i="5" s="1"/>
  <c r="B3649" i="5" a="1"/>
  <c r="B3649" i="5" s="1"/>
  <c r="B3793" i="5" a="1"/>
  <c r="B3793" i="5" s="1"/>
  <c r="B3937" i="5" a="1"/>
  <c r="B3937" i="5" s="1"/>
  <c r="B4081" i="5" a="1"/>
  <c r="B4081" i="5" s="1"/>
  <c r="B4225" i="5" a="1"/>
  <c r="B4225" i="5" s="1"/>
  <c r="B4369" i="5" a="1"/>
  <c r="B4369" i="5" s="1"/>
  <c r="B4513" i="5" a="1"/>
  <c r="B4513" i="5" s="1"/>
  <c r="B4657" i="5" a="1"/>
  <c r="B4657" i="5" s="1"/>
  <c r="B4370" i="5" a="1"/>
  <c r="B4370" i="5" s="1"/>
  <c r="B2603" i="5" a="1"/>
  <c r="B2603" i="5" s="1"/>
  <c r="B3816" i="5" a="1"/>
  <c r="B3816" i="5" s="1"/>
  <c r="B4143" i="5" a="1"/>
  <c r="B4143" i="5" s="1"/>
  <c r="B4431" i="5" a="1"/>
  <c r="B4431" i="5" s="1"/>
  <c r="B4680" i="5" a="1"/>
  <c r="B4680" i="5" s="1"/>
  <c r="B3296" i="5" a="1"/>
  <c r="B3296" i="5" s="1"/>
  <c r="B3976" i="5" a="1"/>
  <c r="B3976" i="5" s="1"/>
  <c r="B4264" i="5" a="1"/>
  <c r="B4264" i="5" s="1"/>
  <c r="B4548" i="5" a="1"/>
  <c r="B4548" i="5" s="1"/>
  <c r="B4772" i="5" a="1"/>
  <c r="B4772" i="5" s="1"/>
  <c r="B2082" i="5" a="1"/>
  <c r="B2082" i="5" s="1"/>
  <c r="B3756" i="5" a="1"/>
  <c r="B3756" i="5" s="1"/>
  <c r="B4123" i="5" a="1"/>
  <c r="B4123" i="5" s="1"/>
  <c r="B4411" i="5" a="1"/>
  <c r="B4411" i="5" s="1"/>
  <c r="B4666" i="5" a="1"/>
  <c r="B4666" i="5" s="1"/>
  <c r="B4564" i="5" a="1"/>
  <c r="B4564" i="5" s="1"/>
  <c r="B3624" i="5" a="1"/>
  <c r="B3624" i="5" s="1"/>
  <c r="B4078" i="5" a="1"/>
  <c r="B4078" i="5" s="1"/>
  <c r="B4366" i="5" a="1"/>
  <c r="B4366" i="5" s="1"/>
  <c r="B4631" i="5" a="1"/>
  <c r="B4631" i="5" s="1"/>
  <c r="B3671" i="5" a="1"/>
  <c r="B3671" i="5" s="1"/>
  <c r="B3223" i="5" a="1"/>
  <c r="B3223" i="5" s="1"/>
  <c r="B3959" i="5" a="1"/>
  <c r="B3959" i="5" s="1"/>
  <c r="B4247" i="5" a="1"/>
  <c r="B4247" i="5" s="1"/>
  <c r="B4534" i="5" a="1"/>
  <c r="B4534" i="5" s="1"/>
  <c r="B4759" i="5" a="1"/>
  <c r="B4759" i="5" s="1"/>
  <c r="B2848" i="5" a="1"/>
  <c r="B2848" i="5" s="1"/>
  <c r="B3888" i="5" a="1"/>
  <c r="B3888" i="5" s="1"/>
  <c r="B4176" i="5" a="1"/>
  <c r="B4176" i="5" s="1"/>
  <c r="B4464" i="5" a="1"/>
  <c r="B4464" i="5" s="1"/>
  <c r="B4706" i="5" a="1"/>
  <c r="B4706" i="5" s="1"/>
  <c r="B2709" i="5" a="1"/>
  <c r="B2709" i="5" s="1"/>
  <c r="B3852" i="5" a="1"/>
  <c r="B3852" i="5" s="1"/>
  <c r="B4155" i="5" a="1"/>
  <c r="B4155" i="5" s="1"/>
  <c r="B4443" i="5" a="1"/>
  <c r="B4443" i="5" s="1"/>
  <c r="B4690" i="5" a="1"/>
  <c r="B4690" i="5" s="1"/>
  <c r="B4767" i="5" a="1"/>
  <c r="B4767" i="5" s="1"/>
  <c r="B3719" i="5" a="1"/>
  <c r="B3719" i="5" s="1"/>
  <c r="B4108" i="5" a="1"/>
  <c r="B4108" i="5" s="1"/>
  <c r="B4396" i="5" a="1"/>
  <c r="B4396" i="5" s="1"/>
  <c r="B4655" i="5" a="1"/>
  <c r="B4655" i="5" s="1"/>
  <c r="B4750" i="5" a="1"/>
  <c r="B4750" i="5" s="1"/>
  <c r="B3720" i="5" a="1"/>
  <c r="B3720" i="5" s="1"/>
  <c r="B4111" i="5" a="1"/>
  <c r="B4111" i="5" s="1"/>
  <c r="B4399" i="5" a="1"/>
  <c r="B4399" i="5" s="1"/>
  <c r="B4656" i="5" a="1"/>
  <c r="B4656" i="5" s="1"/>
  <c r="B3260" i="5" a="1"/>
  <c r="B3260" i="5" s="1"/>
  <c r="B3970" i="5" a="1"/>
  <c r="B3970" i="5" s="1"/>
  <c r="B4258" i="5" a="1"/>
  <c r="B4258" i="5" s="1"/>
  <c r="B4543" i="5" a="1"/>
  <c r="B4543" i="5" s="1"/>
  <c r="B4766" i="5" a="1"/>
  <c r="B4766" i="5" s="1"/>
  <c r="B3743" i="5" a="1"/>
  <c r="B3743" i="5" s="1"/>
  <c r="B4116" i="5" a="1"/>
  <c r="B4116" i="5" s="1"/>
  <c r="B4404" i="5" a="1"/>
  <c r="B4404" i="5" s="1"/>
  <c r="B4660" i="5" a="1"/>
  <c r="B4660" i="5" s="1"/>
  <c r="B3669" i="5" a="1"/>
  <c r="B3669" i="5" s="1"/>
  <c r="B3813" i="5" a="1"/>
  <c r="B3813" i="5" s="1"/>
  <c r="B3957" i="5" a="1"/>
  <c r="B3957" i="5" s="1"/>
  <c r="B4101" i="5" a="1"/>
  <c r="B4101" i="5" s="1"/>
  <c r="B4245" i="5" a="1"/>
  <c r="B4245" i="5" s="1"/>
  <c r="B4389" i="5" a="1"/>
  <c r="B4389" i="5" s="1"/>
  <c r="B4533" i="5" a="1"/>
  <c r="B4533" i="5" s="1"/>
  <c r="B4677" i="5" a="1"/>
  <c r="B4677" i="5" s="1"/>
  <c r="B2430" i="5" a="1"/>
  <c r="B2430" i="5" s="1"/>
  <c r="B2868" i="5" a="1"/>
  <c r="B2868" i="5" s="1"/>
  <c r="B3131" i="5" a="1"/>
  <c r="B3131" i="5" s="1"/>
  <c r="B3339" i="5" a="1"/>
  <c r="B3339" i="5" s="1"/>
  <c r="B3496" i="5" a="1"/>
  <c r="B3496" i="5" s="1"/>
  <c r="B3646" i="5" a="1"/>
  <c r="B3646" i="5" s="1"/>
  <c r="B3790" i="5" a="1"/>
  <c r="B3790" i="5" s="1"/>
  <c r="B2516" i="5" a="1"/>
  <c r="B2516" i="5" s="1"/>
  <c r="B2899" i="5" a="1"/>
  <c r="B2899" i="5" s="1"/>
  <c r="B3154" i="5" a="1"/>
  <c r="B3154" i="5" s="1"/>
  <c r="B3356" i="5" a="1"/>
  <c r="B3356" i="5" s="1"/>
  <c r="B3513" i="5" a="1"/>
  <c r="B3513" i="5" s="1"/>
  <c r="B3661" i="5" a="1"/>
  <c r="B3661" i="5" s="1"/>
  <c r="B3805" i="5" a="1"/>
  <c r="B3805" i="5" s="1"/>
  <c r="B3949" i="5" a="1"/>
  <c r="B3949" i="5" s="1"/>
  <c r="B4093" i="5" a="1"/>
  <c r="B4093" i="5" s="1"/>
  <c r="B4237" i="5" a="1"/>
  <c r="B4237" i="5" s="1"/>
  <c r="B4381" i="5" a="1"/>
  <c r="B4381" i="5" s="1"/>
  <c r="B4525" i="5" a="1"/>
  <c r="B4525" i="5" s="1"/>
  <c r="B4669" i="5" a="1"/>
  <c r="B4669" i="5" s="1"/>
  <c r="B4406" i="5" a="1"/>
  <c r="B4406" i="5" s="1"/>
  <c r="B2799" i="5" a="1"/>
  <c r="B2799" i="5" s="1"/>
  <c r="B3879" i="5" a="1"/>
  <c r="B3879" i="5" s="1"/>
  <c r="B4167" i="5" a="1"/>
  <c r="B4167" i="5" s="1"/>
  <c r="B4455" i="5" a="1"/>
  <c r="B4455" i="5" s="1"/>
  <c r="B4699" i="5" a="1"/>
  <c r="B4699" i="5" s="1"/>
  <c r="B3381" i="5" a="1"/>
  <c r="B3381" i="5" s="1"/>
  <c r="B4000" i="5" a="1"/>
  <c r="B4000" i="5" s="1"/>
  <c r="B4288" i="5" a="1"/>
  <c r="B4288" i="5" s="1"/>
  <c r="B4570" i="5" a="1"/>
  <c r="B4570" i="5" s="1"/>
  <c r="B3276" i="5" a="1"/>
  <c r="B3276" i="5" s="1"/>
  <c r="B2639" i="5" a="1"/>
  <c r="B2639" i="5" s="1"/>
  <c r="B3828" i="5" a="1"/>
  <c r="B3828" i="5" s="1"/>
  <c r="B4147" i="5" a="1"/>
  <c r="B4147" i="5" s="1"/>
  <c r="B4435" i="5" a="1"/>
  <c r="B4435" i="5" s="1"/>
  <c r="B4683" i="5" a="1"/>
  <c r="B4683" i="5" s="1"/>
  <c r="B4714" i="5" a="1"/>
  <c r="B4714" i="5" s="1"/>
  <c r="B3696" i="5" a="1"/>
  <c r="B3696" i="5" s="1"/>
  <c r="B4102" i="5" a="1"/>
  <c r="B4102" i="5" s="1"/>
  <c r="B4390" i="5" a="1"/>
  <c r="B4390" i="5" s="1"/>
  <c r="B4648" i="5" a="1"/>
  <c r="B4648" i="5" s="1"/>
  <c r="B3875" i="5" a="1"/>
  <c r="B3875" i="5" s="1"/>
  <c r="B3327" i="5" a="1"/>
  <c r="B3327" i="5" s="1"/>
  <c r="B3983" i="5" a="1"/>
  <c r="B3983" i="5" s="1"/>
  <c r="B4271" i="5" a="1"/>
  <c r="B4271" i="5" s="1"/>
  <c r="B4555" i="5" a="1"/>
  <c r="B4555" i="5" s="1"/>
  <c r="B4776" i="5" a="1"/>
  <c r="B4776" i="5" s="1"/>
  <c r="B2992" i="5" a="1"/>
  <c r="B2992" i="5" s="1"/>
  <c r="B3912" i="5" a="1"/>
  <c r="B3912" i="5" s="1"/>
  <c r="B4200" i="5" a="1"/>
  <c r="B4200" i="5" s="1"/>
  <c r="B4488" i="5" a="1"/>
  <c r="B4488" i="5" s="1"/>
  <c r="B4724" i="5" a="1"/>
  <c r="B4724" i="5" s="1"/>
  <c r="B2871" i="5" a="1"/>
  <c r="B2871" i="5" s="1"/>
  <c r="B3891" i="5" a="1"/>
  <c r="B3891" i="5" s="1"/>
  <c r="B4179" i="5" a="1"/>
  <c r="B4179" i="5" s="1"/>
  <c r="B4467" i="5" a="1"/>
  <c r="B4467" i="5" s="1"/>
  <c r="B4707" i="5" a="1"/>
  <c r="B4707" i="5" s="1"/>
  <c r="B2454" i="5" a="1"/>
  <c r="B2454" i="5" s="1"/>
  <c r="B3791" i="5" a="1"/>
  <c r="B3791" i="5" s="1"/>
  <c r="B4132" i="5" a="1"/>
  <c r="B4132" i="5" s="1"/>
  <c r="B4420" i="5" a="1"/>
  <c r="B4420" i="5" s="1"/>
  <c r="B4691" i="5" a="1"/>
  <c r="B4691" i="5" s="1"/>
  <c r="B2508" i="5" a="1"/>
  <c r="B2508" i="5" s="1"/>
  <c r="B3792" i="5" a="1"/>
  <c r="B3792" i="5" s="1"/>
  <c r="B4135" i="5" a="1"/>
  <c r="B4135" i="5" s="1"/>
  <c r="B4423" i="5" a="1"/>
  <c r="B4423" i="5" s="1"/>
  <c r="B4675" i="5" a="1"/>
  <c r="B4675" i="5" s="1"/>
  <c r="B3355" i="5" a="1"/>
  <c r="B3355" i="5" s="1"/>
  <c r="B3994" i="5" a="1"/>
  <c r="B3994" i="5" s="1"/>
  <c r="B4282" i="5" a="1"/>
  <c r="B4282" i="5" s="1"/>
  <c r="B4563" i="5" a="1"/>
  <c r="B4563" i="5" s="1"/>
  <c r="B2559" i="5" a="1"/>
  <c r="B2559" i="5" s="1"/>
  <c r="B3815" i="5" a="1"/>
  <c r="B3815" i="5" s="1"/>
  <c r="B4140" i="5" a="1"/>
  <c r="B4140" i="5" s="1"/>
  <c r="B4428" i="5" a="1"/>
  <c r="B4428" i="5" s="1"/>
  <c r="B4679" i="5" a="1"/>
  <c r="B4679" i="5" s="1"/>
  <c r="B3535" i="5" a="1"/>
  <c r="B3535" i="5" s="1"/>
  <c r="B3681" i="5" a="1"/>
  <c r="B3681" i="5" s="1"/>
  <c r="B3825" i="5" a="1"/>
  <c r="B3825" i="5" s="1"/>
  <c r="B3969" i="5" a="1"/>
  <c r="B3969" i="5" s="1"/>
  <c r="B4113" i="5" a="1"/>
  <c r="B4113" i="5" s="1"/>
  <c r="B4257" i="5" a="1"/>
  <c r="B4257" i="5" s="1"/>
  <c r="B4401" i="5" a="1"/>
  <c r="B4401" i="5" s="1"/>
  <c r="B4545" i="5" a="1"/>
  <c r="B4545" i="5" s="1"/>
  <c r="B4689" i="5" a="1"/>
  <c r="B4689" i="5" s="1"/>
  <c r="B2503" i="5" a="1"/>
  <c r="B2503" i="5" s="1"/>
  <c r="B2892" i="5" a="1"/>
  <c r="B2892" i="5" s="1"/>
  <c r="B3148" i="5" a="1"/>
  <c r="B3148" i="5" s="1"/>
  <c r="B3352" i="5" a="1"/>
  <c r="B3352" i="5" s="1"/>
  <c r="B3510" i="5" a="1"/>
  <c r="B3510" i="5" s="1"/>
  <c r="B3658" i="5" a="1"/>
  <c r="B3658" i="5" s="1"/>
  <c r="B3802" i="5" a="1"/>
  <c r="B3802" i="5" s="1"/>
  <c r="B2564" i="5" a="1"/>
  <c r="B2564" i="5" s="1"/>
  <c r="B2923" i="5" a="1"/>
  <c r="B2923" i="5" s="1"/>
  <c r="B3171" i="5" a="1"/>
  <c r="B3171" i="5" s="1"/>
  <c r="B3369" i="5" a="1"/>
  <c r="B3369" i="5" s="1"/>
  <c r="B3526" i="5" a="1"/>
  <c r="B3526" i="5" s="1"/>
  <c r="B3673" i="5" a="1"/>
  <c r="B3673" i="5" s="1"/>
  <c r="B3817" i="5" a="1"/>
  <c r="B3817" i="5" s="1"/>
  <c r="B3961" i="5" a="1"/>
  <c r="B3961" i="5" s="1"/>
  <c r="B4105" i="5" a="1"/>
  <c r="B4105" i="5" s="1"/>
  <c r="B4249" i="5" a="1"/>
  <c r="B4249" i="5" s="1"/>
  <c r="B4393" i="5" a="1"/>
  <c r="B4393" i="5" s="1"/>
  <c r="B4537" i="5" a="1"/>
  <c r="B4537" i="5" s="1"/>
  <c r="B4681" i="5" a="1"/>
  <c r="B4681" i="5" s="1"/>
  <c r="B4430" i="5" a="1"/>
  <c r="B4430" i="5" s="1"/>
  <c r="B2943" i="5" a="1"/>
  <c r="B2943" i="5" s="1"/>
  <c r="B3903" i="5" a="1"/>
  <c r="B3903" i="5" s="1"/>
  <c r="B4191" i="5" a="1"/>
  <c r="B4191" i="5" s="1"/>
  <c r="B4479" i="5" a="1"/>
  <c r="B4479" i="5" s="1"/>
  <c r="B4716" i="5" a="1"/>
  <c r="B4716" i="5" s="1"/>
  <c r="B3459" i="5" a="1"/>
  <c r="B3459" i="5" s="1"/>
  <c r="B4024" i="5" a="1"/>
  <c r="B4024" i="5" s="1"/>
  <c r="B4312" i="5" a="1"/>
  <c r="B4312" i="5" s="1"/>
  <c r="B4591" i="5" a="1"/>
  <c r="B4591" i="5" s="1"/>
  <c r="B3732" i="5" a="1"/>
  <c r="B3732" i="5" s="1"/>
  <c r="B2823" i="5" a="1"/>
  <c r="B2823" i="5" s="1"/>
  <c r="B3883" i="5" a="1"/>
  <c r="B3883" i="5" s="1"/>
  <c r="B4171" i="5" a="1"/>
  <c r="B4171" i="5" s="1"/>
  <c r="B4459" i="5" a="1"/>
  <c r="B4459" i="5" s="1"/>
  <c r="B4702" i="5" a="1"/>
  <c r="B4702" i="5" s="1"/>
  <c r="B2133" i="5" a="1"/>
  <c r="B2133" i="5" s="1"/>
  <c r="B3767" i="5" a="1"/>
  <c r="B3767" i="5" s="1"/>
  <c r="B4126" i="5" a="1"/>
  <c r="B4126" i="5" s="1"/>
  <c r="B4414" i="5" a="1"/>
  <c r="B4414" i="5" s="1"/>
  <c r="B4667" i="5" a="1"/>
  <c r="B4667" i="5" s="1"/>
  <c r="B4019" i="5" a="1"/>
  <c r="B4019" i="5" s="1"/>
  <c r="B3406" i="5" a="1"/>
  <c r="B3406" i="5" s="1"/>
  <c r="B4007" i="5" a="1"/>
  <c r="B4007" i="5" s="1"/>
  <c r="B4295" i="5" a="1"/>
  <c r="B4295" i="5" s="1"/>
  <c r="B4575" i="5" a="1"/>
  <c r="B4575" i="5" s="1"/>
  <c r="B4778" i="5" a="1"/>
  <c r="B4778" i="5" s="1"/>
  <c r="B3116" i="5" a="1"/>
  <c r="B3116" i="5" s="1"/>
  <c r="B3936" i="5" a="1"/>
  <c r="B3936" i="5" s="1"/>
  <c r="B4224" i="5" a="1"/>
  <c r="B4224" i="5" s="1"/>
  <c r="B4512" i="5" a="1"/>
  <c r="B4512" i="5" s="1"/>
  <c r="B4742" i="5" a="1"/>
  <c r="B4742" i="5" s="1"/>
  <c r="B3015" i="5" a="1"/>
  <c r="B3015" i="5" s="1"/>
  <c r="B3915" i="5" a="1"/>
  <c r="B3915" i="5" s="1"/>
  <c r="B4203" i="5" a="1"/>
  <c r="B4203" i="5" s="1"/>
  <c r="B4491" i="5" a="1"/>
  <c r="B4491" i="5" s="1"/>
  <c r="B4726" i="5" a="1"/>
  <c r="B4726" i="5" s="1"/>
  <c r="B2711" i="5" a="1"/>
  <c r="B2711" i="5" s="1"/>
  <c r="B3863" i="5" a="1"/>
  <c r="B3863" i="5" s="1"/>
  <c r="B4156" i="5" a="1"/>
  <c r="B4156" i="5" s="1"/>
  <c r="B4444" i="5" a="1"/>
  <c r="B4444" i="5" s="1"/>
  <c r="B4708" i="5" a="1"/>
  <c r="B4708" i="5" s="1"/>
  <c r="B2742" i="5" a="1"/>
  <c r="B2742" i="5" s="1"/>
  <c r="B3864" i="5" a="1"/>
  <c r="B3864" i="5" s="1"/>
  <c r="B4159" i="5" a="1"/>
  <c r="B4159" i="5" s="1"/>
  <c r="B4447" i="5" a="1"/>
  <c r="B4447" i="5" s="1"/>
  <c r="B4692" i="5" a="1"/>
  <c r="B4692" i="5" s="1"/>
  <c r="B3433" i="5" a="1"/>
  <c r="B3433" i="5" s="1"/>
  <c r="B4018" i="5" a="1"/>
  <c r="B4018" i="5" s="1"/>
  <c r="B4306" i="5" a="1"/>
  <c r="B4306" i="5" s="1"/>
  <c r="B4583" i="5" a="1"/>
  <c r="B4583" i="5" s="1"/>
  <c r="B2775" i="5" a="1"/>
  <c r="B2775" i="5" s="1"/>
  <c r="B3876" i="5" a="1"/>
  <c r="B3876" i="5" s="1"/>
  <c r="B4164" i="5" a="1"/>
  <c r="B4164" i="5" s="1"/>
  <c r="B4452" i="5" a="1"/>
  <c r="B4452" i="5" s="1"/>
  <c r="B4696" i="5" a="1"/>
  <c r="B4696" i="5" s="1"/>
  <c r="B2551" i="5" a="1"/>
  <c r="B2551" i="5" s="1"/>
  <c r="B2916" i="5" a="1"/>
  <c r="B2916" i="5" s="1"/>
  <c r="B3167" i="5" a="1"/>
  <c r="B3167" i="5" s="1"/>
  <c r="B3366" i="5" a="1"/>
  <c r="B3366" i="5" s="1"/>
  <c r="B3523" i="5" a="1"/>
  <c r="B3523" i="5" s="1"/>
  <c r="B3670" i="5" a="1"/>
  <c r="B3670" i="5" s="1"/>
  <c r="B3814" i="5" a="1"/>
  <c r="B3814" i="5" s="1"/>
  <c r="B2610" i="5" a="1"/>
  <c r="B2610" i="5" s="1"/>
  <c r="B2947" i="5" a="1"/>
  <c r="B2947" i="5" s="1"/>
  <c r="B3190" i="5" a="1"/>
  <c r="B3190" i="5" s="1"/>
  <c r="B3382" i="5" a="1"/>
  <c r="B3382" i="5" s="1"/>
  <c r="B3539" i="5" a="1"/>
  <c r="B3539" i="5" s="1"/>
  <c r="B3685" i="5" a="1"/>
  <c r="B3685" i="5" s="1"/>
  <c r="B3829" i="5" a="1"/>
  <c r="B3829" i="5" s="1"/>
  <c r="B3973" i="5" a="1"/>
  <c r="B3973" i="5" s="1"/>
  <c r="B4117" i="5" a="1"/>
  <c r="B4117" i="5" s="1"/>
  <c r="B4261" i="5" a="1"/>
  <c r="B4261" i="5" s="1"/>
  <c r="B4405" i="5" a="1"/>
  <c r="B4405" i="5" s="1"/>
  <c r="B4549" i="5" a="1"/>
  <c r="B4549" i="5" s="1"/>
  <c r="B4693" i="5" a="1"/>
  <c r="B4693" i="5" s="1"/>
  <c r="B4454" i="5" a="1"/>
  <c r="B4454" i="5" s="1"/>
  <c r="B3079" i="5" a="1"/>
  <c r="B3079" i="5" s="1"/>
  <c r="B3927" i="5" a="1"/>
  <c r="B3927" i="5" s="1"/>
  <c r="B4215" i="5" a="1"/>
  <c r="B4215" i="5" s="1"/>
  <c r="B4503" i="5" a="1"/>
  <c r="B4503" i="5" s="1"/>
  <c r="B4735" i="5" a="1"/>
  <c r="B4735" i="5" s="1"/>
  <c r="B3538" i="5" a="1"/>
  <c r="B3538" i="5" s="1"/>
  <c r="B4048" i="5" a="1"/>
  <c r="B4048" i="5" s="1"/>
  <c r="B4336" i="5" a="1"/>
  <c r="B4336" i="5" s="1"/>
  <c r="B4610" i="5" a="1"/>
  <c r="B4610" i="5" s="1"/>
  <c r="B3947" i="5" a="1"/>
  <c r="B3947" i="5" s="1"/>
  <c r="B2967" i="5" a="1"/>
  <c r="B2967" i="5" s="1"/>
  <c r="B3907" i="5" a="1"/>
  <c r="B3907" i="5" s="1"/>
  <c r="B4195" i="5" a="1"/>
  <c r="B4195" i="5" s="1"/>
  <c r="B4483" i="5" a="1"/>
  <c r="B4483" i="5" s="1"/>
  <c r="B4719" i="5" a="1"/>
  <c r="B4719" i="5" s="1"/>
  <c r="B2640" i="5" a="1"/>
  <c r="B2640" i="5" s="1"/>
  <c r="B3839" i="5" a="1"/>
  <c r="B3839" i="5" s="1"/>
  <c r="B4150" i="5" a="1"/>
  <c r="B4150" i="5" s="1"/>
  <c r="B4438" i="5" a="1"/>
  <c r="B4438" i="5" s="1"/>
  <c r="B4684" i="5" a="1"/>
  <c r="B4684" i="5" s="1"/>
  <c r="B4115" i="5" a="1"/>
  <c r="B4115" i="5" s="1"/>
  <c r="B3484" i="5" a="1"/>
  <c r="B3484" i="5" s="1"/>
  <c r="B4031" i="5" a="1"/>
  <c r="B4031" i="5" s="1"/>
  <c r="B4319" i="5" a="1"/>
  <c r="B4319" i="5" s="1"/>
  <c r="B4595" i="5" a="1"/>
  <c r="B4595" i="5" s="1"/>
  <c r="B4744" i="5" a="1"/>
  <c r="B4744" i="5" s="1"/>
  <c r="B3224" i="5" a="1"/>
  <c r="B3224" i="5" s="1"/>
  <c r="B3960" i="5" a="1"/>
  <c r="B3960" i="5" s="1"/>
  <c r="B4248" i="5" a="1"/>
  <c r="B4248" i="5" s="1"/>
  <c r="B4535" i="5" a="1"/>
  <c r="B4535" i="5" s="1"/>
  <c r="B4760" i="5" a="1"/>
  <c r="B4760" i="5" s="1"/>
  <c r="B3132" i="5" a="1"/>
  <c r="B3132" i="5" s="1"/>
  <c r="B3939" i="5" a="1"/>
  <c r="B3939" i="5" s="1"/>
  <c r="B4227" i="5" a="1"/>
  <c r="B4227" i="5" s="1"/>
  <c r="B4515" i="5" a="1"/>
  <c r="B4515" i="5" s="1"/>
  <c r="B4743" i="5" a="1"/>
  <c r="B4743" i="5" s="1"/>
  <c r="B2872" i="5" a="1"/>
  <c r="B2872" i="5" s="1"/>
  <c r="B3892" i="5" a="1"/>
  <c r="B3892" i="5" s="1"/>
  <c r="B4180" i="5" a="1"/>
  <c r="B4180" i="5" s="1"/>
  <c r="B4468" i="5" a="1"/>
  <c r="B4468" i="5" s="1"/>
  <c r="B4727" i="5" a="1"/>
  <c r="B4727" i="5" s="1"/>
  <c r="B2895" i="5" a="1"/>
  <c r="B2895" i="5" s="1"/>
  <c r="B3895" i="5" a="1"/>
  <c r="B3895" i="5" s="1"/>
  <c r="B4183" i="5" a="1"/>
  <c r="B4183" i="5" s="1"/>
  <c r="B4471" i="5" a="1"/>
  <c r="B4471" i="5" s="1"/>
  <c r="B4711" i="5" a="1"/>
  <c r="B4711" i="5" s="1"/>
  <c r="B3512" i="5" a="1"/>
  <c r="B3512" i="5" s="1"/>
  <c r="B4042" i="5" a="1"/>
  <c r="B4042" i="5" s="1"/>
  <c r="B4330" i="5" a="1"/>
  <c r="B4330" i="5" s="1"/>
  <c r="B4604" i="5" a="1"/>
  <c r="B4604" i="5" s="1"/>
  <c r="B2920" i="5" a="1"/>
  <c r="B2920" i="5" s="1"/>
  <c r="B3900" i="5" a="1"/>
  <c r="B3900" i="5" s="1"/>
  <c r="B4188" i="5" a="1"/>
  <c r="B4188" i="5" s="1"/>
  <c r="B4476" i="5" a="1"/>
  <c r="B4476" i="5" s="1"/>
  <c r="B4715" i="5" a="1"/>
  <c r="B4715" i="5" s="1"/>
  <c r="B3561" i="5" a="1"/>
  <c r="B3561" i="5" s="1"/>
  <c r="B3705" i="5" a="1"/>
  <c r="B3705" i="5" s="1"/>
  <c r="B3849" i="5" a="1"/>
  <c r="B3849" i="5" s="1"/>
  <c r="B3993" i="5" a="1"/>
  <c r="B3993" i="5" s="1"/>
  <c r="B4137" i="5" a="1"/>
  <c r="B4137" i="5" s="1"/>
  <c r="B4281" i="5" a="1"/>
  <c r="B4281" i="5" s="1"/>
  <c r="B4425" i="5" a="1"/>
  <c r="B4425" i="5" s="1"/>
  <c r="B4569" i="5" a="1"/>
  <c r="B4569" i="5" s="1"/>
  <c r="B4713" i="5" a="1"/>
  <c r="B4713" i="5" s="1"/>
  <c r="B2599" i="5" a="1"/>
  <c r="B2599" i="5" s="1"/>
  <c r="B2940" i="5" a="1"/>
  <c r="B2940" i="5" s="1"/>
  <c r="B3184" i="5" a="1"/>
  <c r="B3184" i="5" s="1"/>
  <c r="B3379" i="5" a="1"/>
  <c r="B3379" i="5" s="1"/>
  <c r="B3536" i="5" a="1"/>
  <c r="B3536" i="5" s="1"/>
  <c r="B3682" i="5" a="1"/>
  <c r="B3682" i="5" s="1"/>
  <c r="B3826" i="5" a="1"/>
  <c r="B3826" i="5" s="1"/>
  <c r="B2646" i="5" a="1"/>
  <c r="B2646" i="5" s="1"/>
  <c r="B2971" i="5" a="1"/>
  <c r="B2971" i="5" s="1"/>
  <c r="B3207" i="5" a="1"/>
  <c r="B3207" i="5" s="1"/>
  <c r="B3395" i="5" a="1"/>
  <c r="B3395" i="5" s="1"/>
  <c r="B3552" i="5" a="1"/>
  <c r="B3552" i="5" s="1"/>
  <c r="B3697" i="5" a="1"/>
  <c r="B3697" i="5" s="1"/>
  <c r="B3841" i="5" a="1"/>
  <c r="B3841" i="5" s="1"/>
  <c r="B3985" i="5" a="1"/>
  <c r="B3985" i="5" s="1"/>
  <c r="B4129" i="5" a="1"/>
  <c r="B4129" i="5" s="1"/>
  <c r="B4273" i="5" a="1"/>
  <c r="B4273" i="5" s="1"/>
  <c r="B4417" i="5" a="1"/>
  <c r="B4417" i="5" s="1"/>
  <c r="B4561" i="5" a="1"/>
  <c r="B4561" i="5" s="1"/>
  <c r="B4705" i="5" a="1"/>
  <c r="B4705" i="5" s="1"/>
  <c r="B4478" i="5" a="1"/>
  <c r="B4478" i="5" s="1"/>
  <c r="B3187" i="5" a="1"/>
  <c r="B3187" i="5" s="1"/>
  <c r="B3951" i="5" a="1"/>
  <c r="B3951" i="5" s="1"/>
  <c r="B4239" i="5" a="1"/>
  <c r="B4239" i="5" s="1"/>
  <c r="B4527" i="5" a="1"/>
  <c r="B4527" i="5" s="1"/>
  <c r="B4752" i="5" a="1"/>
  <c r="B4752" i="5" s="1"/>
  <c r="B3612" i="5" a="1"/>
  <c r="B3612" i="5" s="1"/>
  <c r="B4072" i="5" a="1"/>
  <c r="B4072" i="5" s="1"/>
  <c r="B4360" i="5" a="1"/>
  <c r="B4360" i="5" s="1"/>
  <c r="B4628" i="5" a="1"/>
  <c r="B4628" i="5" s="1"/>
  <c r="B4067" i="5" a="1"/>
  <c r="B4067" i="5" s="1"/>
  <c r="B3096" i="5" a="1"/>
  <c r="B3096" i="5" s="1"/>
  <c r="B3931" i="5" a="1"/>
  <c r="B3931" i="5" s="1"/>
  <c r="B4219" i="5" a="1"/>
  <c r="B4219" i="5" s="1"/>
  <c r="B4507" i="5" a="1"/>
  <c r="B4507" i="5" s="1"/>
  <c r="B4738" i="5" a="1"/>
  <c r="B4738" i="5" s="1"/>
  <c r="B2824" i="5" a="1"/>
  <c r="B2824" i="5" s="1"/>
  <c r="B3886" i="5" a="1"/>
  <c r="B3886" i="5" s="1"/>
  <c r="B4174" i="5" a="1"/>
  <c r="B4174" i="5" s="1"/>
  <c r="B4462" i="5" a="1"/>
  <c r="B4462" i="5" s="1"/>
  <c r="B4703" i="5" a="1"/>
  <c r="B4703" i="5" s="1"/>
  <c r="B4307" i="5" a="1"/>
  <c r="B4307" i="5" s="1"/>
  <c r="B3563" i="5" a="1"/>
  <c r="B3563" i="5" s="1"/>
  <c r="B4055" i="5" a="1"/>
  <c r="B4055" i="5" s="1"/>
  <c r="B4343" i="5" a="1"/>
  <c r="B4343" i="5" s="1"/>
  <c r="B4615" i="5" a="1"/>
  <c r="B4615" i="5" s="1"/>
  <c r="B3168" i="5" a="1"/>
  <c r="B3168" i="5" s="1"/>
  <c r="B3328" i="5" a="1"/>
  <c r="B3328" i="5" s="1"/>
  <c r="B3984" i="5" a="1"/>
  <c r="B3984" i="5" s="1"/>
  <c r="B4272" i="5" a="1"/>
  <c r="B4272" i="5" s="1"/>
  <c r="B4556" i="5" a="1"/>
  <c r="B4556" i="5" s="1"/>
  <c r="B4780" i="5" a="1"/>
  <c r="B4780" i="5" s="1"/>
  <c r="B3240" i="5" a="1"/>
  <c r="B3240" i="5" s="1"/>
  <c r="B3963" i="5" a="1"/>
  <c r="B3963" i="5" s="1"/>
  <c r="B4251" i="5" a="1"/>
  <c r="B4251" i="5" s="1"/>
  <c r="B4536" i="5" a="1"/>
  <c r="B4536" i="5" s="1"/>
  <c r="B4762" i="5" a="1"/>
  <c r="B4762" i="5" s="1"/>
  <c r="B3016" i="5" a="1"/>
  <c r="B3016" i="5" s="1"/>
  <c r="B3916" i="5" a="1"/>
  <c r="B3916" i="5" s="1"/>
  <c r="B4204" i="5" a="1"/>
  <c r="B4204" i="5" s="1"/>
  <c r="B4492" i="5" a="1"/>
  <c r="B4492" i="5" s="1"/>
  <c r="B3060" i="5" a="1"/>
  <c r="B3060" i="5" s="1"/>
  <c r="B3039" i="5" a="1"/>
  <c r="B3039" i="5" s="1"/>
  <c r="B3919" i="5" a="1"/>
  <c r="B3919" i="5" s="1"/>
  <c r="B4207" i="5" a="1"/>
  <c r="B4207" i="5" s="1"/>
  <c r="B4495" i="5" a="1"/>
  <c r="B4495" i="5" s="1"/>
  <c r="B4728" i="5" a="1"/>
  <c r="B4728" i="5" s="1"/>
  <c r="B3588" i="5" a="1"/>
  <c r="B3588" i="5" s="1"/>
  <c r="B4066" i="5" a="1"/>
  <c r="B4066" i="5" s="1"/>
  <c r="B4354" i="5" a="1"/>
  <c r="B4354" i="5" s="1"/>
  <c r="B4622" i="5" a="1"/>
  <c r="B4622" i="5" s="1"/>
  <c r="B3062" i="5" a="1"/>
  <c r="B3062" i="5" s="1"/>
  <c r="B3924" i="5" a="1"/>
  <c r="B3924" i="5" s="1"/>
  <c r="B4212" i="5" a="1"/>
  <c r="B4212" i="5" s="1"/>
  <c r="B4500" i="5" a="1"/>
  <c r="B4500" i="5" s="1"/>
  <c r="B4732" i="5" a="1"/>
  <c r="B4732" i="5" s="1"/>
  <c r="B2635" i="5" a="1"/>
  <c r="B2635" i="5" s="1"/>
  <c r="B2964" i="5" a="1"/>
  <c r="B2964" i="5" s="1"/>
  <c r="B3203" i="5" a="1"/>
  <c r="B3203" i="5" s="1"/>
  <c r="B3392" i="5" a="1"/>
  <c r="B3392" i="5" s="1"/>
  <c r="B3549" i="5" a="1"/>
  <c r="B3549" i="5" s="1"/>
  <c r="B3694" i="5" a="1"/>
  <c r="B3694" i="5" s="1"/>
  <c r="B3838" i="5" a="1"/>
  <c r="B3838" i="5" s="1"/>
  <c r="B2682" i="5" a="1"/>
  <c r="B2682" i="5" s="1"/>
  <c r="B2995" i="5" a="1"/>
  <c r="B2995" i="5" s="1"/>
  <c r="B3226" i="5" a="1"/>
  <c r="B3226" i="5" s="1"/>
  <c r="B3408" i="5" a="1"/>
  <c r="B3408" i="5" s="1"/>
  <c r="B3565" i="5" a="1"/>
  <c r="B3565" i="5" s="1"/>
  <c r="B3709" i="5" a="1"/>
  <c r="B3709" i="5" s="1"/>
  <c r="B3853" i="5" a="1"/>
  <c r="B3853" i="5" s="1"/>
  <c r="B3997" i="5" a="1"/>
  <c r="B3997" i="5" s="1"/>
  <c r="B4141" i="5" a="1"/>
  <c r="B4141" i="5" s="1"/>
  <c r="B4285" i="5" a="1"/>
  <c r="B4285" i="5" s="1"/>
  <c r="B4429" i="5" a="1"/>
  <c r="B4429" i="5" s="1"/>
  <c r="B4573" i="5" a="1"/>
  <c r="B4573" i="5" s="1"/>
  <c r="B4717" i="5" a="1"/>
  <c r="B4717" i="5" s="1"/>
  <c r="B4502" i="5" a="1"/>
  <c r="B4502" i="5" s="1"/>
  <c r="B3295" i="5" a="1"/>
  <c r="B3295" i="5" s="1"/>
  <c r="B3975" i="5" a="1"/>
  <c r="B3975" i="5" s="1"/>
  <c r="B4263" i="5" a="1"/>
  <c r="B4263" i="5" s="1"/>
  <c r="B4547" i="5" a="1"/>
  <c r="B4547" i="5" s="1"/>
  <c r="B4771" i="5" a="1"/>
  <c r="B4771" i="5" s="1"/>
  <c r="B3684" i="5" a="1"/>
  <c r="B3684" i="5" s="1"/>
  <c r="B4096" i="5" a="1"/>
  <c r="B4096" i="5" s="1"/>
  <c r="B4384" i="5" a="1"/>
  <c r="B4384" i="5" s="1"/>
  <c r="B4646" i="5" a="1"/>
  <c r="B4646" i="5" s="1"/>
  <c r="B4139" i="5" a="1"/>
  <c r="B4139" i="5" s="1"/>
  <c r="B3204" i="5" a="1"/>
  <c r="B3204" i="5" s="1"/>
  <c r="B3955" i="5" a="1"/>
  <c r="B3955" i="5" s="1"/>
  <c r="B4243" i="5" a="1"/>
  <c r="B4243" i="5" s="1"/>
  <c r="B4531" i="5" a="1"/>
  <c r="B4531" i="5" s="1"/>
  <c r="B4755" i="5" a="1"/>
  <c r="B4755" i="5" s="1"/>
  <c r="B2968" i="5" a="1"/>
  <c r="B2968" i="5" s="1"/>
  <c r="B3910" i="5" a="1"/>
  <c r="B3910" i="5" s="1"/>
  <c r="B4198" i="5" a="1"/>
  <c r="B4198" i="5" s="1"/>
  <c r="B4486" i="5" a="1"/>
  <c r="B4486" i="5" s="1"/>
  <c r="B4720" i="5" a="1"/>
  <c r="B4720" i="5" s="1"/>
  <c r="B4499" i="5" a="1"/>
  <c r="B4499" i="5" s="1"/>
  <c r="B3635" i="5" a="1"/>
  <c r="B3635" i="5" s="1"/>
  <c r="B4079" i="5" a="1"/>
  <c r="B4079" i="5" s="1"/>
  <c r="B4367" i="5" a="1"/>
  <c r="B4367" i="5" s="1"/>
  <c r="B4632" i="5" a="1"/>
  <c r="B4632" i="5" s="1"/>
  <c r="B3899" i="5" a="1"/>
  <c r="B3899" i="5" s="1"/>
  <c r="B3407" i="5" a="1"/>
  <c r="B3407" i="5" s="1"/>
  <c r="B4008" i="5" a="1"/>
  <c r="B4008" i="5" s="1"/>
  <c r="B4296" i="5" a="1"/>
  <c r="B4296" i="5" s="1"/>
  <c r="B4576" i="5" a="1"/>
  <c r="B4576" i="5" s="1"/>
  <c r="B2919" i="5" a="1"/>
  <c r="B2919" i="5" s="1"/>
  <c r="B3340" i="5" a="1"/>
  <c r="B3340" i="5" s="1"/>
  <c r="B3987" i="5" a="1"/>
  <c r="B3987" i="5" s="1"/>
  <c r="B4275" i="5" a="1"/>
  <c r="B4275" i="5" s="1"/>
  <c r="B4558" i="5" a="1"/>
  <c r="B4558" i="5" s="1"/>
  <c r="B4779" i="5" a="1"/>
  <c r="B4779" i="5" s="1"/>
  <c r="B3134" i="5" a="1"/>
  <c r="B3134" i="5" s="1"/>
  <c r="B3940" i="5" a="1"/>
  <c r="B3940" i="5" s="1"/>
  <c r="B4228" i="5" a="1"/>
  <c r="B4228" i="5" s="1"/>
  <c r="B4516" i="5" a="1"/>
  <c r="B4516" i="5" s="1"/>
  <c r="B3804" i="5" a="1"/>
  <c r="B3804" i="5" s="1"/>
  <c r="B3151" i="5" a="1"/>
  <c r="B3151" i="5" s="1"/>
  <c r="B3943" i="5" a="1"/>
  <c r="B3943" i="5" s="1"/>
  <c r="B4231" i="5" a="1"/>
  <c r="B4231" i="5" s="1"/>
  <c r="B4519" i="5" a="1"/>
  <c r="B4519" i="5" s="1"/>
  <c r="B4747" i="5" a="1"/>
  <c r="B4747" i="5" s="1"/>
  <c r="B3660" i="5" a="1"/>
  <c r="B3660" i="5" s="1"/>
  <c r="B4090" i="5" a="1"/>
  <c r="B4090" i="5" s="1"/>
  <c r="B4378" i="5" a="1"/>
  <c r="B4378" i="5" s="1"/>
  <c r="B4640" i="5" a="1"/>
  <c r="B4640" i="5" s="1"/>
  <c r="B3170" i="5" a="1"/>
  <c r="B3170" i="5" s="1"/>
  <c r="B3948" i="5" a="1"/>
  <c r="B3948" i="5" s="1"/>
  <c r="B4236" i="5" a="1"/>
  <c r="B4236" i="5" s="1"/>
  <c r="B4524" i="5" a="1"/>
  <c r="B4524" i="5" s="1"/>
  <c r="B4751" i="5" a="1"/>
  <c r="B4751" i="5" s="1"/>
  <c r="B3585" i="5" a="1"/>
  <c r="B3585" i="5" s="1"/>
  <c r="B3729" i="5" a="1"/>
  <c r="B3729" i="5" s="1"/>
  <c r="B3873" i="5" a="1"/>
  <c r="B3873" i="5" s="1"/>
  <c r="B4017" i="5" a="1"/>
  <c r="B4017" i="5" s="1"/>
  <c r="B4161" i="5" a="1"/>
  <c r="B4161" i="5" s="1"/>
  <c r="B4305" i="5" a="1"/>
  <c r="B4305" i="5" s="1"/>
  <c r="B4449" i="5" a="1"/>
  <c r="B4449" i="5" s="1"/>
  <c r="B4593" i="5" a="1"/>
  <c r="B4593" i="5" s="1"/>
  <c r="B4737" i="5" a="1"/>
  <c r="B4737" i="5" s="1"/>
  <c r="B2671" i="5" a="1"/>
  <c r="B2671" i="5" s="1"/>
  <c r="B2988" i="5" a="1"/>
  <c r="B2988" i="5" s="1"/>
  <c r="B3220" i="5" a="1"/>
  <c r="B3220" i="5" s="1"/>
  <c r="B3405" i="5" a="1"/>
  <c r="B3405" i="5" s="1"/>
  <c r="B3562" i="5" a="1"/>
  <c r="B3562" i="5" s="1"/>
  <c r="B3706" i="5" a="1"/>
  <c r="B3706" i="5" s="1"/>
  <c r="B3850" i="5" a="1"/>
  <c r="B3850" i="5" s="1"/>
  <c r="B2715" i="5" a="1"/>
  <c r="B2715" i="5" s="1"/>
  <c r="B3019" i="5" a="1"/>
  <c r="B3019" i="5" s="1"/>
  <c r="B3243" i="5" a="1"/>
  <c r="B3243" i="5" s="1"/>
  <c r="B3421" i="5" a="1"/>
  <c r="B3421" i="5" s="1"/>
  <c r="B3577" i="5" a="1"/>
  <c r="B3577" i="5" s="1"/>
  <c r="B3721" i="5" a="1"/>
  <c r="B3721" i="5" s="1"/>
  <c r="B3865" i="5" a="1"/>
  <c r="B3865" i="5" s="1"/>
  <c r="B4009" i="5" a="1"/>
  <c r="B4009" i="5" s="1"/>
  <c r="B4153" i="5" a="1"/>
  <c r="B4153" i="5" s="1"/>
  <c r="B4297" i="5" a="1"/>
  <c r="B4297" i="5" s="1"/>
  <c r="B4441" i="5" a="1"/>
  <c r="B4441" i="5" s="1"/>
  <c r="B4585" i="5" a="1"/>
  <c r="B4585" i="5" s="1"/>
  <c r="B4729" i="5" a="1"/>
  <c r="B4729" i="5" s="1"/>
  <c r="B4514" i="5" a="1"/>
  <c r="B4514" i="5" s="1"/>
  <c r="B3380" i="5" a="1"/>
  <c r="B3380" i="5" s="1"/>
  <c r="B3999" i="5" a="1"/>
  <c r="B3999" i="5" s="1"/>
  <c r="B4287" i="5" a="1"/>
  <c r="B4287" i="5" s="1"/>
  <c r="B4568" i="5" a="1"/>
  <c r="B4568" i="5" s="1"/>
  <c r="B1800" i="5" a="1"/>
  <c r="B1800" i="5" s="1"/>
  <c r="B3755" i="5" a="1"/>
  <c r="B3755" i="5" s="1"/>
  <c r="B4120" i="5" a="1"/>
  <c r="B4120" i="5" s="1"/>
  <c r="B4408" i="5" a="1"/>
  <c r="B4408" i="5" s="1"/>
  <c r="B4664" i="5" a="1"/>
  <c r="B4664" i="5" s="1"/>
  <c r="B4259" i="5" a="1"/>
  <c r="B4259" i="5" s="1"/>
  <c r="B3312" i="5" a="1"/>
  <c r="B3312" i="5" s="1"/>
  <c r="B3979" i="5" a="1"/>
  <c r="B3979" i="5" s="1"/>
  <c r="B4267" i="5" a="1"/>
  <c r="B4267" i="5" s="1"/>
  <c r="B4551" i="5" a="1"/>
  <c r="B4551" i="5" s="1"/>
  <c r="B4774" i="5" a="1"/>
  <c r="B4774" i="5" s="1"/>
  <c r="B3098" i="5" a="1"/>
  <c r="B3098" i="5" s="1"/>
  <c r="B3934" i="5" a="1"/>
  <c r="B3934" i="5" s="1"/>
  <c r="B4222" i="5" a="1"/>
  <c r="B4222" i="5" s="1"/>
  <c r="B4510" i="5" a="1"/>
  <c r="B4510" i="5" s="1"/>
  <c r="B4739" i="5" a="1"/>
  <c r="B4739" i="5" s="1"/>
  <c r="B4678" i="5" a="1"/>
  <c r="B4678" i="5" s="1"/>
  <c r="B3707" i="5" a="1"/>
  <c r="B3707" i="5" s="1"/>
  <c r="B4103" i="5" a="1"/>
  <c r="B4103" i="5" s="1"/>
  <c r="B4391" i="5" a="1"/>
  <c r="B4391" i="5" s="1"/>
  <c r="B4651" i="5" a="1"/>
  <c r="B4651" i="5" s="1"/>
  <c r="B4091" i="5" a="1"/>
  <c r="B4091" i="5" s="1"/>
  <c r="B3486" i="5" a="1"/>
  <c r="B3486" i="5" s="1"/>
  <c r="B4032" i="5" a="1"/>
  <c r="B4032" i="5" s="1"/>
  <c r="B4320" i="5" a="1"/>
  <c r="B4320" i="5" s="1"/>
  <c r="B4596" i="5" a="1"/>
  <c r="B4596" i="5" s="1"/>
  <c r="B3923" i="5" a="1"/>
  <c r="B3923" i="5" s="1"/>
  <c r="B3419" i="5" a="1"/>
  <c r="B3419" i="5" s="1"/>
  <c r="B4011" i="5" a="1"/>
  <c r="B4011" i="5" s="1"/>
  <c r="B4299" i="5" a="1"/>
  <c r="B4299" i="5" s="1"/>
  <c r="B4579" i="5" a="1"/>
  <c r="B4579" i="5" s="1"/>
  <c r="B4672" i="5" a="1"/>
  <c r="B4672" i="5" s="1"/>
  <c r="B3242" i="5" a="1"/>
  <c r="B3242" i="5" s="1"/>
  <c r="B3964" i="5" a="1"/>
  <c r="B3964" i="5" s="1"/>
  <c r="B4252" i="5" a="1"/>
  <c r="B4252" i="5" s="1"/>
  <c r="B4539" i="5" a="1"/>
  <c r="B4539" i="5" s="1"/>
  <c r="B4043" i="5" a="1"/>
  <c r="B4043" i="5" s="1"/>
  <c r="B3259" i="5" a="1"/>
  <c r="B3259" i="5" s="1"/>
  <c r="B3967" i="5" a="1"/>
  <c r="B3967" i="5" s="1"/>
  <c r="B4255" i="5" a="1"/>
  <c r="B4255" i="5" s="1"/>
  <c r="B4540" i="5" a="1"/>
  <c r="B4540" i="5" s="1"/>
  <c r="B4764" i="5" a="1"/>
  <c r="B4764" i="5" s="1"/>
  <c r="B3731" i="5" a="1"/>
  <c r="B3731" i="5" s="1"/>
  <c r="B4114" i="5" a="1"/>
  <c r="B4114" i="5" s="1"/>
  <c r="B4402" i="5" a="1"/>
  <c r="B4402" i="5" s="1"/>
  <c r="B4658" i="5" a="1"/>
  <c r="B4658" i="5" s="1"/>
  <c r="B3278" i="5" a="1"/>
  <c r="B3278" i="5" s="1"/>
  <c r="B3972" i="5" a="1"/>
  <c r="B3972" i="5" s="1"/>
  <c r="B4260" i="5" a="1"/>
  <c r="B4260" i="5" s="1"/>
  <c r="B4546" i="5" a="1"/>
  <c r="B4546" i="5" s="1"/>
  <c r="B4768" i="5" a="1"/>
  <c r="B4768" i="5" s="1"/>
  <c r="B4173" i="5" a="1"/>
  <c r="B4173" i="5" s="1"/>
  <c r="B4317" i="5" a="1"/>
  <c r="B4317" i="5" s="1"/>
  <c r="B4461" i="5" a="1"/>
  <c r="B4461" i="5" s="1"/>
  <c r="B4605" i="5" a="1"/>
  <c r="B4605" i="5" s="1"/>
  <c r="B4749" i="5" a="1"/>
  <c r="B4749" i="5" s="1"/>
  <c r="B2706" i="5" a="1"/>
  <c r="B2706" i="5" s="1"/>
  <c r="B3012" i="5" a="1"/>
  <c r="B3012" i="5" s="1"/>
  <c r="B3239" i="5" a="1"/>
  <c r="B3239" i="5" s="1"/>
  <c r="B3418" i="5" a="1"/>
  <c r="B3418" i="5" s="1"/>
  <c r="B3574" i="5" a="1"/>
  <c r="B3574" i="5" s="1"/>
  <c r="B3718" i="5" a="1"/>
  <c r="B3718" i="5" s="1"/>
  <c r="B3862" i="5" a="1"/>
  <c r="B3862" i="5" s="1"/>
  <c r="B2747" i="5" a="1"/>
  <c r="B2747" i="5" s="1"/>
  <c r="B3043" i="5" a="1"/>
  <c r="B3043" i="5" s="1"/>
  <c r="B3262" i="5" a="1"/>
  <c r="B3262" i="5" s="1"/>
  <c r="B3434" i="5" a="1"/>
  <c r="B3434" i="5" s="1"/>
  <c r="B3589" i="5" a="1"/>
  <c r="B3589" i="5" s="1"/>
  <c r="B3733" i="5" a="1"/>
  <c r="B3733" i="5" s="1"/>
  <c r="B3877" i="5" a="1"/>
  <c r="B3877" i="5" s="1"/>
  <c r="B4021" i="5" a="1"/>
  <c r="B4021" i="5" s="1"/>
  <c r="B4165" i="5" a="1"/>
  <c r="B4165" i="5" s="1"/>
  <c r="B4309" i="5" a="1"/>
  <c r="B4309" i="5" s="1"/>
  <c r="B4453" i="5" a="1"/>
  <c r="B4453" i="5" s="1"/>
  <c r="B4597" i="5" a="1"/>
  <c r="B4597" i="5" s="1"/>
  <c r="B4741" i="5" a="1"/>
  <c r="B4741" i="5" s="1"/>
  <c r="B4538" i="5" a="1"/>
  <c r="B4538" i="5" s="1"/>
  <c r="B3458" i="5" a="1"/>
  <c r="B3458" i="5" s="1"/>
  <c r="B4023" i="5" a="1"/>
  <c r="B4023" i="5" s="1"/>
  <c r="B4311" i="5" a="1"/>
  <c r="B4311" i="5" s="1"/>
  <c r="B4588" i="5" a="1"/>
  <c r="B4588" i="5" s="1"/>
  <c r="B2604" i="5" a="1"/>
  <c r="B2604" i="5" s="1"/>
  <c r="B3827" i="5" a="1"/>
  <c r="B3827" i="5" s="1"/>
  <c r="B4144" i="5" a="1"/>
  <c r="B4144" i="5" s="1"/>
  <c r="B4432" i="5" a="1"/>
  <c r="B4432" i="5" s="1"/>
  <c r="B4682" i="5" a="1"/>
  <c r="B4682" i="5" s="1"/>
  <c r="B4355" i="5" a="1"/>
  <c r="B4355" i="5" s="1"/>
  <c r="B3393" i="5" a="1"/>
  <c r="B3393" i="5" s="1"/>
  <c r="B4003" i="5" a="1"/>
  <c r="B4003" i="5" s="1"/>
  <c r="B4291" i="5" a="1"/>
  <c r="B4291" i="5" s="1"/>
  <c r="B4571" i="5" a="1"/>
  <c r="B4571" i="5" s="1"/>
  <c r="B4775" i="5" a="1"/>
  <c r="B4775" i="5" s="1"/>
  <c r="B3206" i="5" a="1"/>
  <c r="B3206" i="5" s="1"/>
  <c r="B3958" i="5" a="1"/>
  <c r="B3958" i="5" s="1"/>
  <c r="B4246" i="5" a="1"/>
  <c r="B4246" i="5" s="1"/>
  <c r="B4532" i="5" a="1"/>
  <c r="B4532" i="5" s="1"/>
  <c r="B4756" i="5" a="1"/>
  <c r="B4756" i="5" s="1"/>
  <c r="B2287" i="5" a="1"/>
  <c r="B2287" i="5" s="1"/>
  <c r="B3768" i="5" a="1"/>
  <c r="B3768" i="5" s="1"/>
  <c r="B4127" i="5" a="1"/>
  <c r="B4127" i="5" s="1"/>
  <c r="B4415" i="5" a="1"/>
  <c r="B4415" i="5" s="1"/>
  <c r="B4668" i="5" a="1"/>
  <c r="B4668" i="5" s="1"/>
  <c r="B4235" i="5" a="1"/>
  <c r="B4235" i="5" s="1"/>
  <c r="B3564" i="5" a="1"/>
  <c r="B3564" i="5" s="1"/>
  <c r="B4056" i="5" a="1"/>
  <c r="B4056" i="5" s="1"/>
  <c r="B4344" i="5" a="1"/>
  <c r="B4344" i="5" s="1"/>
  <c r="B4616" i="5" a="1"/>
  <c r="B4616" i="5" s="1"/>
  <c r="B4163" i="5" a="1"/>
  <c r="B4163" i="5" s="1"/>
  <c r="B3498" i="5" a="1"/>
  <c r="B3498" i="5" s="1"/>
  <c r="B4035" i="5" a="1"/>
  <c r="B4035" i="5" s="1"/>
  <c r="B4323" i="5" a="1"/>
  <c r="B4323" i="5" s="1"/>
  <c r="B4599" i="5" a="1"/>
  <c r="B4599" i="5" s="1"/>
  <c r="B4763" i="5" a="1"/>
  <c r="B4763" i="5" s="1"/>
  <c r="B3342" i="5" a="1"/>
  <c r="B3342" i="5" s="1"/>
  <c r="B3988" i="5" a="1"/>
  <c r="B3988" i="5" s="1"/>
  <c r="B4276" i="5" a="1"/>
  <c r="B4276" i="5" s="1"/>
  <c r="B4559" i="5" a="1"/>
  <c r="B4559" i="5" s="1"/>
  <c r="B4211" i="5" a="1"/>
  <c r="B4211" i="5" s="1"/>
  <c r="B3354" i="5" a="1"/>
  <c r="B3354" i="5" s="1"/>
  <c r="B3991" i="5" a="1"/>
  <c r="B3991" i="5" s="1"/>
  <c r="B4279" i="5" a="1"/>
  <c r="B4279" i="5" s="1"/>
  <c r="B4560" i="5" a="1"/>
  <c r="B4560" i="5" s="1"/>
  <c r="B2511" i="5" a="1"/>
  <c r="B2511" i="5" s="1"/>
  <c r="B3803" i="5" a="1"/>
  <c r="B3803" i="5" s="1"/>
  <c r="B4138" i="5" a="1"/>
  <c r="B4138" i="5" s="1"/>
  <c r="B4426" i="5" a="1"/>
  <c r="B4426" i="5" s="1"/>
  <c r="B4676" i="5" a="1"/>
  <c r="B4676" i="5" s="1"/>
  <c r="B3368" i="5" a="1"/>
  <c r="B3368" i="5" s="1"/>
  <c r="B3996" i="5" a="1"/>
  <c r="B3996" i="5" s="1"/>
  <c r="B4284" i="5" a="1"/>
  <c r="B4284" i="5" s="1"/>
  <c r="B4567" i="5" a="1"/>
  <c r="B4567" i="5" s="1"/>
  <c r="F10" i="4" l="1"/>
  <c r="J10" i="4" s="1"/>
  <c r="F15" i="4"/>
  <c r="J15" i="4" s="1"/>
  <c r="F16" i="4"/>
  <c r="J16" i="4" s="1"/>
  <c r="F18" i="4"/>
  <c r="J18" i="4" s="1"/>
  <c r="F9" i="4"/>
  <c r="J9" i="4" s="1"/>
  <c r="F13" i="4"/>
  <c r="J13" i="4" s="1"/>
  <c r="F17" i="4"/>
  <c r="J17" i="4" s="1"/>
  <c r="F11" i="4"/>
  <c r="J11" i="4" s="1"/>
  <c r="F12" i="4"/>
  <c r="J12" i="4" s="1"/>
  <c r="F14" i="4"/>
  <c r="J14" i="4" s="1"/>
  <c r="H15" i="4" l="1"/>
  <c r="K15" i="4"/>
  <c r="H14" i="4"/>
  <c r="K14" i="4"/>
  <c r="H12" i="4"/>
  <c r="K12" i="4"/>
  <c r="H11" i="4"/>
  <c r="K11" i="4"/>
  <c r="H17" i="4"/>
  <c r="K17" i="4"/>
  <c r="H13" i="4"/>
  <c r="K13" i="4"/>
  <c r="H9" i="4"/>
  <c r="H18" i="4"/>
  <c r="K18" i="4"/>
  <c r="H16" i="4"/>
  <c r="K16" i="4"/>
  <c r="H10" i="4"/>
  <c r="K10" i="4"/>
  <c r="I9" i="4"/>
  <c r="G9" i="4"/>
  <c r="G13" i="4"/>
  <c r="I13" i="4"/>
  <c r="G14" i="4"/>
  <c r="I14" i="4"/>
  <c r="G12" i="4"/>
  <c r="I12" i="4"/>
  <c r="G11" i="4"/>
  <c r="I11" i="4"/>
  <c r="G17" i="4"/>
  <c r="I17" i="4"/>
  <c r="G18" i="4"/>
  <c r="I18" i="4"/>
  <c r="G16" i="4"/>
  <c r="I16" i="4"/>
  <c r="G15" i="4"/>
  <c r="I15" i="4"/>
  <c r="G10" i="4"/>
  <c r="I1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156902-FCC1-2547-8242-3FF23A839DA1}" keepAlive="1" name="Query - laptop_prices" description="Connection to the 'laptop_prices' query in the workbook." type="5" refreshedVersion="8" background="1" saveData="1">
    <dbPr connection="Provider=Microsoft.Mashup.OleDb.1;Data Source=$Workbook$;Location=laptop_prices;Extended Properties=&quot;&quot;" command="SELECT * FROM [laptop_prices]"/>
  </connection>
  <connection id="2" xr16:uid="{79ADC057-779B-49EE-9AB6-DDA17A51F067}" keepAlive="1" name="Query - laptop_prices (2)" description="Connection to the 'laptop_prices (2)' query in the workbook." type="5" refreshedVersion="8" background="1" saveData="1">
    <dbPr connection="Provider=Microsoft.Mashup.OleDb.1;Data Source=$Workbook$;Location=&quot;laptop_prices (2)&quot;;Extended Properties=&quot;&quot;" command="SELECT * FROM [laptop_prices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<sst xmlns="http://schemas.openxmlformats.org/spreadsheetml/2006/main" count="57418" uniqueCount="76">
  <si>
    <t>Brand</t>
  </si>
  <si>
    <t>Processor</t>
  </si>
  <si>
    <t>RAM (GB)</t>
  </si>
  <si>
    <t>Storage</t>
  </si>
  <si>
    <t>GPU</t>
  </si>
  <si>
    <t>Screen Size (inch)</t>
  </si>
  <si>
    <t>Resolution</t>
  </si>
  <si>
    <t>Battery Life (hours)</t>
  </si>
  <si>
    <t>Weight (kg)</t>
  </si>
  <si>
    <t>Operating System</t>
  </si>
  <si>
    <t>Price ($)</t>
  </si>
  <si>
    <t>Apple</t>
  </si>
  <si>
    <t>AMD Ryzen 3</t>
  </si>
  <si>
    <t>512GB SSD</t>
  </si>
  <si>
    <t>Nvidia GTX 1650</t>
  </si>
  <si>
    <t>2560x1440</t>
  </si>
  <si>
    <t>FreeDOS</t>
  </si>
  <si>
    <t>Razer</t>
  </si>
  <si>
    <t>AMD Ryzen 7</t>
  </si>
  <si>
    <t>1TB SSD</t>
  </si>
  <si>
    <t>Nvidia RTX 3080</t>
  </si>
  <si>
    <t>1366x768</t>
  </si>
  <si>
    <t>Linux</t>
  </si>
  <si>
    <t>Asus</t>
  </si>
  <si>
    <t>Intel i5</t>
  </si>
  <si>
    <t>2TB SSD</t>
  </si>
  <si>
    <t>Nvidia RTX 3060</t>
  </si>
  <si>
    <t>3840x2160</t>
  </si>
  <si>
    <t>Lenovo</t>
  </si>
  <si>
    <t>256GB SSD</t>
  </si>
  <si>
    <t>Windows</t>
  </si>
  <si>
    <t>Intel i3</t>
  </si>
  <si>
    <t>AMD Radeon RX 6600</t>
  </si>
  <si>
    <t>Acer</t>
  </si>
  <si>
    <t>Dell</t>
  </si>
  <si>
    <t>Nvidia RTX 2060</t>
  </si>
  <si>
    <t>Microsoft</t>
  </si>
  <si>
    <t>AMD Ryzen 9</t>
  </si>
  <si>
    <t>HP</t>
  </si>
  <si>
    <t>AMD Ryzen 5</t>
  </si>
  <si>
    <t>AMD Radeon RX 6800</t>
  </si>
  <si>
    <t>Intel i9</t>
  </si>
  <si>
    <t>1TB HDD</t>
  </si>
  <si>
    <t>1920x1080</t>
  </si>
  <si>
    <t>Integrated</t>
  </si>
  <si>
    <t>Samsung</t>
  </si>
  <si>
    <t>macOS</t>
  </si>
  <si>
    <t>MSI</t>
  </si>
  <si>
    <t>Intel i7</t>
  </si>
  <si>
    <t>Average of Price ($)</t>
  </si>
  <si>
    <t>Weight</t>
  </si>
  <si>
    <t>Price Comp</t>
  </si>
  <si>
    <t>Price</t>
  </si>
  <si>
    <t>RAM</t>
  </si>
  <si>
    <t>Screen Size</t>
  </si>
  <si>
    <t>Battery</t>
  </si>
  <si>
    <t>MAX:</t>
  </si>
  <si>
    <t>Weighted:</t>
  </si>
  <si>
    <t>Preffered</t>
  </si>
  <si>
    <t>min</t>
  </si>
  <si>
    <t>max</t>
  </si>
  <si>
    <t>ID #</t>
  </si>
  <si>
    <t>RAM Comp</t>
  </si>
  <si>
    <t>Screen Size Comp</t>
  </si>
  <si>
    <t>Battery Comp</t>
  </si>
  <si>
    <t>Weight Comp</t>
  </si>
  <si>
    <t>Comp Total</t>
  </si>
  <si>
    <t>Rank</t>
  </si>
  <si>
    <t>Comp Sum</t>
  </si>
  <si>
    <t xml:space="preserve">Processor </t>
  </si>
  <si>
    <t>Storage Raw Value</t>
  </si>
  <si>
    <t>Storage Comp</t>
  </si>
  <si>
    <t>Storage GB</t>
  </si>
  <si>
    <t>AVG price by RAM</t>
  </si>
  <si>
    <t>&lt;-------------</t>
  </si>
  <si>
    <t>Try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</si>
</sst>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00"/>
    <numFmt numFmtId="165" formatCode="_(* #,##0_);_(* \(#,##0\);_(* &quot;-&quot;??_);_(@_)"/>
  </numFmts>
  <fonts count="7" x14ac:knownFonts="1">
    <font>
      <sz val="12"/>
      <color theme="1"/>
      <name val="Aptos Narrow"/>
      <family val="2"/>
      <scheme val="minor"/>
    </font>
    <font>
      <sz val="11"/>
      <color theme="1"/>
      <name val="Aptos Narrow"/>
      <family val="2"/>
      <scheme val="minor"/>
    </font>
    <font>
      <sz val="12"/>
      <color theme="1"/>
      <name val="Aptos Narrow"/>
      <family val="2"/>
      <scheme val="minor"/>
    </font>
    <font>
      <sz val="11"/>
      <color rgb="FF3F3F76"/>
      <name val="Aptos Narrow"/>
      <family val="2"/>
      <scheme val="minor"/>
    </font>
    <font>
      <sz val="11"/>
      <color theme="0"/>
      <name val="Aptos Narrow"/>
      <family val="2"/>
      <scheme val="minor"/>
    </font>
    <font>
      <sz val="12"/>
      <color theme="1"/>
      <name val="Aptos Narrow"/>
      <scheme val="minor"/>
    </font>
    <font>
      <b/>
      <sz val="11"/>
      <color rgb="FF3F3F76"/>
      <name val="Aptos Narrow"/>
      <scheme val="minor"/>
    </font>
  </fonts>
  <fills count="7">
    <fill>
      <patternFill patternType="none"/>
    </fill>
    <fill>
      <patternFill patternType="gray125"/>
    </fill>
    <fill>
      <patternFill patternType="solid">
        <fgColor rgb="FFFFCC99"/>
      </patternFill>
    </fill>
    <fill>
      <patternFill patternType="solid">
        <fgColor theme="4"/>
      </patternFill>
    </fill>
    <fill>
      <patternFill patternType="solid">
        <fgColor theme="4" tint="0.79998168889431442"/>
        <bgColor indexed="65"/>
      </patternFill>
    </fill>
    <fill>
      <patternFill patternType="solid">
        <fgColor rgb="FF7030A0"/>
        <bgColor indexed="64"/>
      </patternFill>
    </fill>
    <fill>
      <patternFill patternType="solid">
        <fgColor theme="8" tint="0.59996337778862885"/>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44" fontId="2" fillId="0" borderId="0" applyFont="0" applyFill="0" applyBorder="0" applyAlignment="0" applyProtection="0"/>
    <xf numFmtId="0" fontId="3" fillId="2" borderId="1" applyNumberFormat="0" applyAlignment="0" applyProtection="0"/>
    <xf numFmtId="0" fontId="4" fillId="3" borderId="0" applyNumberFormat="0" applyBorder="0" applyAlignment="0" applyProtection="0"/>
    <xf numFmtId="0" fontId="1" fillId="4" borderId="0" applyNumberFormat="0" applyBorder="0" applyAlignment="0" applyProtection="0"/>
  </cellStyleXfs>
  <cellXfs count="18">
    <xf numFmtId="0" fontId="0" fillId="0" borderId="0" xfId="0"/>
    <xf numFmtId="43" fontId="0" fillId="0" borderId="0" xfId="0" pivotButton="1" applyNumberFormat="1"/>
    <xf numFmtId="43" fontId="0" fillId="0" borderId="0" xfId="0" applyNumberFormat="1"/>
    <xf numFmtId="43" fontId="0" fillId="0" borderId="0" xfId="0" applyNumberFormat="1" applyAlignment="1">
      <alignment horizontal="left"/>
    </xf>
    <xf numFmtId="164" fontId="0" fillId="0" borderId="0" xfId="0" applyNumberFormat="1"/>
    <xf numFmtId="2" fontId="0" fillId="0" borderId="0" xfId="0" applyNumberFormat="1"/>
    <xf numFmtId="1" fontId="0" fillId="0" borderId="0" xfId="0" applyNumberFormat="1"/>
    <xf numFmtId="0" fontId="0" fillId="5" borderId="0" xfId="0" applyFill="1"/>
    <xf numFmtId="164" fontId="5" fillId="0" borderId="0" xfId="0" applyNumberFormat="1" applyFont="1"/>
    <xf numFmtId="0" fontId="0" fillId="6" borderId="0" xfId="0" applyFill="1"/>
    <xf numFmtId="44" fontId="0" fillId="0" borderId="0" xfId="1" applyFont="1"/>
    <xf numFmtId="0" fontId="1" fillId="4" borderId="0" xfId="4" applyAlignment="1">
      <alignment horizontal="center"/>
    </xf>
    <xf numFmtId="44" fontId="1" fillId="4" borderId="0" xfId="1" applyFont="1" applyFill="1" applyAlignment="1">
      <alignment horizontal="center"/>
    </xf>
    <xf numFmtId="0" fontId="4" fillId="3" borderId="0" xfId="3"/>
    <xf numFmtId="0" fontId="0" fillId="0" borderId="0" xfId="0" applyAlignment="1">
      <alignment horizontal="center"/>
    </xf>
    <xf numFmtId="0" fontId="6" fillId="2" borderId="1" xfId="2" applyFont="1" applyAlignment="1">
      <alignment horizontal="center"/>
    </xf>
    <xf numFmtId="165" fontId="0" fillId="0" borderId="0" xfId="0" applyNumberFormat="1" applyAlignment="1">
      <alignment horizontal="left"/>
    </xf>
    <xf numFmtId="0" fontId="0" fillId="0" borderId="0" xfId="0" applyAlignment="1">
      <alignment horizontal="right"/>
    </xf>
  </cellXfs>
  <cellStyles count="5">
    <cellStyle name="20% - Accent1" xfId="4" builtinId="30"/>
    <cellStyle name="Accent1" xfId="3" builtinId="29"/>
    <cellStyle name="Currency" xfId="1" builtinId="4"/>
    <cellStyle name="Input" xfId="2" builtinId="20"/>
    <cellStyle name="Normal" xfId="0" builtinId="0"/>
  </cellStyles>
  <dxfs count="28">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00"/>
    </dxf>
    <dxf>
      <numFmt numFmtId="0" formatCode="General"/>
    </dxf>
    <dxf>
      <numFmt numFmtId="164" formatCode="0.000"/>
    </dxf>
    <dxf>
      <alignment horizontal="center" vertical="bottom" textRotation="0" wrapText="0" indent="0" justifyLastLine="0" shrinkToFit="0" readingOrder="0"/>
    </dxf>
    <dxf>
      <numFmt numFmtId="35" formatCode="_(* #,##0.00_);_(* \(#,##0.00\);_(* &quot;-&quot;??_);_(@_)"/>
    </dxf>
    <dxf>
      <alignment horizontal="left"/>
    </dxf>
    <dxf>
      <numFmt numFmtId="165" formatCode="_(* #,##0_);_(* \(#,##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7620</xdr:colOff>
      <xdr:row>2</xdr:row>
      <xdr:rowOff>0</xdr:rowOff>
    </xdr:from>
    <xdr:to>
      <xdr:col>11</xdr:col>
      <xdr:colOff>477520</xdr:colOff>
      <xdr:row>24</xdr:row>
      <xdr:rowOff>101600</xdr:rowOff>
    </xdr:to>
    <xdr:sp macro="" textlink="">
      <xdr:nvSpPr>
        <xdr:cNvPr id="2" name="TextBox 1">
          <a:extLst>
            <a:ext uri="{FF2B5EF4-FFF2-40B4-BE49-F238E27FC236}">
              <a16:creationId xmlns:a16="http://schemas.microsoft.com/office/drawing/2014/main" id="{6A655A94-3F40-BB3D-EEFA-3AD83C6DA529}"/>
            </a:ext>
          </a:extLst>
        </xdr:cNvPr>
        <xdr:cNvSpPr txBox="1"/>
      </xdr:nvSpPr>
      <xdr:spPr>
        <a:xfrm>
          <a:off x="830580" y="406400"/>
          <a:ext cx="8699500" cy="457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Laptop_prices - This</a:t>
          </a:r>
          <a:r>
            <a:rPr lang="en-US" sz="1200" baseline="0"/>
            <a:t> is the raw data set of the labtop</a:t>
          </a:r>
        </a:p>
        <a:p>
          <a:endParaRPr lang="en-US" sz="1200"/>
        </a:p>
        <a:p>
          <a:r>
            <a:rPr lang="en-US" sz="1200"/>
            <a:t>Pivot Table - This</a:t>
          </a:r>
          <a:r>
            <a:rPr lang="en-US" sz="1200" baseline="0"/>
            <a:t> is my pivot table that compares RAM on the left column to computer brand. It than averages out the prices for that brand with that</a:t>
          </a:r>
        </a:p>
        <a:p>
          <a:pPr lvl="2"/>
          <a:r>
            <a:rPr lang="en-US" sz="1200" baseline="0"/>
            <a:t>RAM. It is then totals with the average price for that RAM on the right most column and then the average computer cost for each brand on the bottom row. This can help customers when figureing out if they are getting a fair deal when compared to their brand and compared to the amount of memory they want. </a:t>
          </a:r>
        </a:p>
        <a:p>
          <a:pPr lvl="2"/>
          <a:r>
            <a:rPr lang="en-US" sz="1200" baseline="0"/>
            <a:t>I was wondering if an Apple computer costing $1598 (4728 labtop_prices) with 4GB RAM is a fair deal. I can look on the pivot table and see that the average price for an Apple computer with 4GB of RAM is $1,772. This sounds like a good deal. So than I compare it to the entire market of 4GB RAM computers using the first row. It shows that the average price per a computer with 4GB is $1,385. This means that I am getting a good deal for Apple computer, but I am overpaying when it comes to the average price of computers with 4GB.</a:t>
          </a:r>
          <a:endParaRPr lang="en-US" sz="1200"/>
        </a:p>
        <a:p>
          <a:endParaRPr lang="en-US" sz="1200"/>
        </a:p>
        <a:p>
          <a:r>
            <a:rPr lang="en-US" sz="1200"/>
            <a:t>ScoreCard - this my</a:t>
          </a:r>
          <a:r>
            <a:rPr lang="en-US" sz="1200" baseline="0"/>
            <a:t> scorecard and it displays the top 10 computers that fit your preferences.</a:t>
          </a:r>
        </a:p>
        <a:p>
          <a:pPr lvl="2"/>
          <a:r>
            <a:rPr lang="en-US" sz="1200" baseline="0"/>
            <a:t>Your preferences can be changed in the weighted row under onwe of the six metrics. A higher weight means that you care more about that metric.</a:t>
          </a:r>
        </a:p>
        <a:p>
          <a:pPr lvl="2"/>
          <a:r>
            <a:rPr lang="en-US" sz="1200" baseline="0"/>
            <a:t>Once one has inputed their preferences, than an option from the list can be chosen. It gives that computers Brand, Processor, GPU, and price. </a:t>
          </a:r>
        </a:p>
        <a:p>
          <a:pPr lvl="2"/>
          <a:r>
            <a:rPr lang="en-US" sz="1200" baseline="0"/>
            <a:t>Once can now refer to the ID number and find the data of that computer in the ScoreCardData tab.</a:t>
          </a:r>
        </a:p>
        <a:p>
          <a:pPr lvl="2"/>
          <a:r>
            <a:rPr lang="en-US" sz="1200" baseline="0"/>
            <a:t>This allows me as a business owner or a customer to figure which computer fits my specific needs. </a:t>
          </a:r>
        </a:p>
        <a:p>
          <a:endParaRPr lang="en-US" sz="1200" baseline="0"/>
        </a:p>
        <a:p>
          <a:r>
            <a:rPr lang="en-US" sz="1200" baseline="0"/>
            <a:t>ScoreCardData - this is the brains of the Scorecard where the component data is stored.</a:t>
          </a:r>
        </a:p>
        <a:p>
          <a:pPr lvl="2"/>
          <a:r>
            <a:rPr lang="en-US" sz="1200" baseline="0"/>
            <a:t>I have added the purple columns to the original.</a:t>
          </a:r>
        </a:p>
        <a:p>
          <a:pPr lvl="2"/>
          <a:r>
            <a:rPr lang="en-US" sz="1200" baseline="0"/>
            <a:t>I would like to point out that the data in the pink column, "Storage Raw Value", is taken by using IFS to take the worded ex.  512GB SSD and convert it to a readible number. HDD storage has only retained 70% of its gigabyte value due to its slow processing speeds when compared to SSD for calculating storages component.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698.930862499998" createdVersion="8" refreshedVersion="8" minRefreshableVersion="3" recordCount="4779" xr:uid="{1F836EEB-EA04-944E-B457-65C20149EBBC}">
  <cacheSource type="worksheet">
    <worksheetSource name="laptop_prices"/>
  </cacheSource>
  <cacheFields count="11">
    <cacheField name="Brand" numFmtId="0">
      <sharedItems count="10">
        <s v="Apple"/>
        <s v="Razer"/>
        <s v="Asus"/>
        <s v="Lenovo"/>
        <s v="Acer"/>
        <s v="Dell"/>
        <s v="Microsoft"/>
        <s v="HP"/>
        <s v="Samsung"/>
        <s v="MSI"/>
      </sharedItems>
    </cacheField>
    <cacheField name="Processor" numFmtId="0">
      <sharedItems count="8">
        <s v="AMD Ryzen 3"/>
        <s v="AMD Ryzen 7"/>
        <s v="Intel i5"/>
        <s v="Intel i3"/>
        <s v="AMD Ryzen 9"/>
        <s v="AMD Ryzen 5"/>
        <s v="Intel i9"/>
        <s v="Intel i7"/>
      </sharedItems>
    </cacheField>
    <cacheField name="RAM (GB)" numFmtId="0">
      <sharedItems containsSemiMixedTypes="0" containsString="0" containsNumber="1" containsInteger="1" minValue="4" maxValue="64" count="5">
        <n v="64"/>
        <n v="4"/>
        <n v="32"/>
        <n v="8"/>
        <n v="16"/>
      </sharedItems>
    </cacheField>
    <cacheField name="Storage" numFmtId="0">
      <sharedItems/>
    </cacheField>
    <cacheField name="GPU" numFmtId="0">
      <sharedItems/>
    </cacheField>
    <cacheField name="Screen Size (inch)" numFmtId="0">
      <sharedItems containsSemiMixedTypes="0" containsString="0" containsNumber="1" minValue="13.3" maxValue="17.3"/>
    </cacheField>
    <cacheField name="Resolution" numFmtId="0">
      <sharedItems/>
    </cacheField>
    <cacheField name="Battery Life (hours)" numFmtId="0">
      <sharedItems containsSemiMixedTypes="0" containsString="0" containsNumber="1" minValue="4" maxValue="12" count="81">
        <n v="8.9"/>
        <n v="9.4"/>
        <n v="8.5"/>
        <n v="10.5"/>
        <n v="5.7"/>
        <n v="7.1"/>
        <n v="9.1"/>
        <n v="9.8000000000000007"/>
        <n v="11.5"/>
        <n v="7.5"/>
        <n v="6.4"/>
        <n v="8.3000000000000007"/>
        <n v="9.3000000000000007"/>
        <n v="10.9"/>
        <n v="11.8"/>
        <n v="7.8"/>
        <n v="11.6"/>
        <n v="10"/>
        <n v="7.2"/>
        <n v="11.4"/>
        <n v="7"/>
        <n v="11.9"/>
        <n v="6.9"/>
        <n v="4.4000000000000004"/>
        <n v="6.2"/>
        <n v="9.9"/>
        <n v="5.4"/>
        <n v="4.9000000000000004"/>
        <n v="5"/>
        <n v="7.6"/>
        <n v="8"/>
        <n v="6.6"/>
        <n v="11.3"/>
        <n v="10.3"/>
        <n v="4.5"/>
        <n v="9.6"/>
        <n v="11.1"/>
        <n v="5.9"/>
        <n v="4.8"/>
        <n v="4.5999999999999996"/>
        <n v="8.1999999999999993"/>
        <n v="8.1"/>
        <n v="5.3"/>
        <n v="6.3"/>
        <n v="4.3"/>
        <n v="9.6999999999999993"/>
        <n v="5.0999999999999996"/>
        <n v="10.1"/>
        <n v="11.2"/>
        <n v="6.1"/>
        <n v="10.7"/>
        <n v="4.7"/>
        <n v="4.0999999999999996"/>
        <n v="4.2"/>
        <n v="8.6"/>
        <n v="7.9"/>
        <n v="10.8"/>
        <n v="5.8"/>
        <n v="6.7"/>
        <n v="11"/>
        <n v="9.5"/>
        <n v="5.5"/>
        <n v="9.1999999999999993"/>
        <n v="10.6"/>
        <n v="6.5"/>
        <n v="7.4"/>
        <n v="11.7"/>
        <n v="5.2"/>
        <n v="8.6999999999999993"/>
        <n v="10.4"/>
        <n v="12"/>
        <n v="6.8"/>
        <n v="6"/>
        <n v="7.7"/>
        <n v="8.8000000000000007"/>
        <n v="8.4"/>
        <n v="5.6"/>
        <n v="7.3"/>
        <n v="10.199999999999999"/>
        <n v="9"/>
        <n v="4"/>
      </sharedItems>
    </cacheField>
    <cacheField name="Weight (kg)" numFmtId="0">
      <sharedItems containsSemiMixedTypes="0" containsString="0" containsNumber="1" minValue="1.2" maxValue="3.5"/>
    </cacheField>
    <cacheField name="Operating System" numFmtId="0">
      <sharedItems/>
    </cacheField>
    <cacheField name="Price ($)" numFmtId="0">
      <sharedItems containsSemiMixedTypes="0" containsString="0" containsNumber="1" minValue="354.84" maxValue="10807.8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79">
  <r>
    <x v="0"/>
    <x v="0"/>
    <x v="0"/>
    <s v="512GB SSD"/>
    <s v="Nvidia GTX 1650"/>
    <n v="17.3"/>
    <s v="2560x1440"/>
    <x v="0"/>
    <n v="1.42"/>
    <s v="FreeDOS"/>
    <n v="3997.07"/>
  </r>
  <r>
    <x v="1"/>
    <x v="1"/>
    <x v="1"/>
    <s v="1TB SSD"/>
    <s v="Nvidia RTX 3080"/>
    <n v="14"/>
    <s v="1366x768"/>
    <x v="1"/>
    <n v="2.57"/>
    <s v="Linux"/>
    <n v="1355.78"/>
  </r>
  <r>
    <x v="2"/>
    <x v="2"/>
    <x v="2"/>
    <s v="2TB SSD"/>
    <s v="Nvidia RTX 3060"/>
    <n v="13.3"/>
    <s v="3840x2160"/>
    <x v="2"/>
    <n v="1.74"/>
    <s v="FreeDOS"/>
    <n v="2673.07"/>
  </r>
  <r>
    <x v="3"/>
    <x v="2"/>
    <x v="1"/>
    <s v="256GB SSD"/>
    <s v="Nvidia RTX 3080"/>
    <n v="13.3"/>
    <s v="1366x768"/>
    <x v="3"/>
    <n v="3.1"/>
    <s v="Windows"/>
    <n v="751.17"/>
  </r>
  <r>
    <x v="1"/>
    <x v="3"/>
    <x v="1"/>
    <s v="256GB SSD"/>
    <s v="AMD Radeon RX 6600"/>
    <n v="16"/>
    <s v="3840x2160"/>
    <x v="4"/>
    <n v="3.38"/>
    <s v="Linux"/>
    <n v="2059.83"/>
  </r>
  <r>
    <x v="4"/>
    <x v="0"/>
    <x v="0"/>
    <s v="2TB SSD"/>
    <s v="Nvidia RTX 3060"/>
    <n v="14"/>
    <s v="1366x768"/>
    <x v="5"/>
    <n v="1.85"/>
    <s v="Linux"/>
    <n v="1676.64"/>
  </r>
  <r>
    <x v="5"/>
    <x v="2"/>
    <x v="3"/>
    <s v="1TB SSD"/>
    <s v="Nvidia RTX 2060"/>
    <n v="15.6"/>
    <s v="2560x1440"/>
    <x v="6"/>
    <n v="1.98"/>
    <s v="Windows"/>
    <n v="1449.05"/>
  </r>
  <r>
    <x v="6"/>
    <x v="4"/>
    <x v="3"/>
    <s v="1TB SSD"/>
    <s v="Nvidia RTX 3080"/>
    <n v="17.3"/>
    <s v="2560x1440"/>
    <x v="7"/>
    <n v="1.26"/>
    <s v="Linux"/>
    <n v="2193.5500000000002"/>
  </r>
  <r>
    <x v="0"/>
    <x v="2"/>
    <x v="0"/>
    <s v="256GB SSD"/>
    <s v="Nvidia RTX 2060"/>
    <n v="15.6"/>
    <s v="3840x2160"/>
    <x v="8"/>
    <n v="1.48"/>
    <s v="Linux"/>
    <n v="6409.03"/>
  </r>
  <r>
    <x v="7"/>
    <x v="5"/>
    <x v="1"/>
    <s v="1TB SSD"/>
    <s v="AMD Radeon RX 6800"/>
    <n v="14"/>
    <s v="3840x2160"/>
    <x v="9"/>
    <n v="2.19"/>
    <s v="FreeDOS"/>
    <n v="1556.72"/>
  </r>
  <r>
    <x v="1"/>
    <x v="6"/>
    <x v="3"/>
    <s v="256GB SSD"/>
    <s v="Nvidia GTX 1650"/>
    <n v="16"/>
    <s v="1366x768"/>
    <x v="10"/>
    <n v="2.5299999999999998"/>
    <s v="Windows"/>
    <n v="2044.38"/>
  </r>
  <r>
    <x v="1"/>
    <x v="2"/>
    <x v="2"/>
    <s v="1TB HDD"/>
    <s v="AMD Radeon RX 6800"/>
    <n v="16"/>
    <s v="1920x1080"/>
    <x v="11"/>
    <n v="1.21"/>
    <s v="Windows"/>
    <n v="2032.69"/>
  </r>
  <r>
    <x v="3"/>
    <x v="2"/>
    <x v="1"/>
    <s v="256GB SSD"/>
    <s v="Nvidia RTX 2060"/>
    <n v="16"/>
    <s v="3840x2160"/>
    <x v="12"/>
    <n v="2.97"/>
    <s v="Windows"/>
    <n v="1770.05"/>
  </r>
  <r>
    <x v="4"/>
    <x v="0"/>
    <x v="4"/>
    <s v="512GB SSD"/>
    <s v="Integrated"/>
    <n v="15.6"/>
    <s v="1920x1080"/>
    <x v="13"/>
    <n v="2.02"/>
    <s v="Windows"/>
    <n v="629.96"/>
  </r>
  <r>
    <x v="8"/>
    <x v="3"/>
    <x v="2"/>
    <s v="256GB SSD"/>
    <s v="Nvidia RTX 3060"/>
    <n v="15.6"/>
    <s v="2560x1440"/>
    <x v="14"/>
    <n v="2.95"/>
    <s v="macOS"/>
    <n v="1909.02"/>
  </r>
  <r>
    <x v="9"/>
    <x v="7"/>
    <x v="3"/>
    <s v="512GB SSD"/>
    <s v="Integrated"/>
    <n v="13.3"/>
    <s v="1920x1080"/>
    <x v="15"/>
    <n v="3.34"/>
    <s v="macOS"/>
    <n v="982.19"/>
  </r>
  <r>
    <x v="1"/>
    <x v="0"/>
    <x v="4"/>
    <s v="1TB SSD"/>
    <s v="Nvidia RTX 3080"/>
    <n v="17.3"/>
    <s v="3840x2160"/>
    <x v="16"/>
    <n v="3.11"/>
    <s v="macOS"/>
    <n v="2413"/>
  </r>
  <r>
    <x v="6"/>
    <x v="4"/>
    <x v="1"/>
    <s v="2TB SSD"/>
    <s v="AMD Radeon RX 6800"/>
    <n v="17.3"/>
    <s v="1920x1080"/>
    <x v="11"/>
    <n v="1.48"/>
    <s v="Linux"/>
    <n v="1585.6"/>
  </r>
  <r>
    <x v="1"/>
    <x v="2"/>
    <x v="2"/>
    <s v="512GB SSD"/>
    <s v="Nvidia GTX 1650"/>
    <n v="14"/>
    <s v="1920x1080"/>
    <x v="17"/>
    <n v="3.4"/>
    <s v="FreeDOS"/>
    <n v="2191.16"/>
  </r>
  <r>
    <x v="7"/>
    <x v="4"/>
    <x v="4"/>
    <s v="2TB SSD"/>
    <s v="Nvidia RTX 3060"/>
    <n v="16"/>
    <s v="1366x768"/>
    <x v="18"/>
    <n v="2.17"/>
    <s v="FreeDOS"/>
    <n v="1778.84"/>
  </r>
  <r>
    <x v="5"/>
    <x v="7"/>
    <x v="0"/>
    <s v="256GB SSD"/>
    <s v="AMD Radeon RX 6600"/>
    <n v="17.3"/>
    <s v="1920x1080"/>
    <x v="10"/>
    <n v="2.48"/>
    <s v="FreeDOS"/>
    <n v="3311.34"/>
  </r>
  <r>
    <x v="4"/>
    <x v="1"/>
    <x v="4"/>
    <s v="1TB SSD"/>
    <s v="AMD Radeon RX 6600"/>
    <n v="15.6"/>
    <s v="1920x1080"/>
    <x v="19"/>
    <n v="3.05"/>
    <s v="Linux"/>
    <n v="1734.32"/>
  </r>
  <r>
    <x v="5"/>
    <x v="0"/>
    <x v="3"/>
    <s v="1TB HDD"/>
    <s v="Nvidia GTX 1650"/>
    <n v="13.3"/>
    <s v="2560x1440"/>
    <x v="20"/>
    <n v="1.7"/>
    <s v="Linux"/>
    <n v="878.5"/>
  </r>
  <r>
    <x v="5"/>
    <x v="2"/>
    <x v="3"/>
    <s v="1TB HDD"/>
    <s v="Integrated"/>
    <n v="13.3"/>
    <s v="2560x1440"/>
    <x v="21"/>
    <n v="2.5299999999999998"/>
    <s v="macOS"/>
    <n v="830.62"/>
  </r>
  <r>
    <x v="0"/>
    <x v="6"/>
    <x v="0"/>
    <s v="256GB SSD"/>
    <s v="Integrated"/>
    <n v="17.3"/>
    <s v="1920x1080"/>
    <x v="22"/>
    <n v="2.5499999999999998"/>
    <s v="Windows"/>
    <n v="4428.68"/>
  </r>
  <r>
    <x v="7"/>
    <x v="1"/>
    <x v="3"/>
    <s v="512GB SSD"/>
    <s v="Nvidia RTX 3060"/>
    <n v="14"/>
    <s v="2560x1440"/>
    <x v="23"/>
    <n v="1.6"/>
    <s v="macOS"/>
    <n v="1504.2"/>
  </r>
  <r>
    <x v="2"/>
    <x v="4"/>
    <x v="0"/>
    <s v="512GB SSD"/>
    <s v="AMD Radeon RX 6600"/>
    <n v="13.3"/>
    <s v="1920x1080"/>
    <x v="24"/>
    <n v="2.58"/>
    <s v="macOS"/>
    <n v="3907.83"/>
  </r>
  <r>
    <x v="6"/>
    <x v="4"/>
    <x v="3"/>
    <s v="1TB SSD"/>
    <s v="Integrated"/>
    <n v="13.3"/>
    <s v="1366x768"/>
    <x v="25"/>
    <n v="3.11"/>
    <s v="Windows"/>
    <n v="976.43"/>
  </r>
  <r>
    <x v="6"/>
    <x v="5"/>
    <x v="0"/>
    <s v="512GB SSD"/>
    <s v="AMD Radeon RX 6600"/>
    <n v="16"/>
    <s v="2560x1440"/>
    <x v="12"/>
    <n v="2.31"/>
    <s v="macOS"/>
    <n v="3286.11"/>
  </r>
  <r>
    <x v="5"/>
    <x v="0"/>
    <x v="1"/>
    <s v="1TB SSD"/>
    <s v="Nvidia GTX 1650"/>
    <n v="15.6"/>
    <s v="1366x768"/>
    <x v="26"/>
    <n v="1.95"/>
    <s v="Windows"/>
    <n v="831.69"/>
  </r>
  <r>
    <x v="8"/>
    <x v="7"/>
    <x v="2"/>
    <s v="1TB SSD"/>
    <s v="AMD Radeon RX 6800"/>
    <n v="15.6"/>
    <s v="2560x1440"/>
    <x v="8"/>
    <n v="2.3199999999999998"/>
    <s v="FreeDOS"/>
    <n v="2868.04"/>
  </r>
  <r>
    <x v="3"/>
    <x v="4"/>
    <x v="2"/>
    <s v="1TB SSD"/>
    <s v="Nvidia RTX 3060"/>
    <n v="17.3"/>
    <s v="2560x1440"/>
    <x v="19"/>
    <n v="1.7"/>
    <s v="Linux"/>
    <n v="3584.25"/>
  </r>
  <r>
    <x v="7"/>
    <x v="3"/>
    <x v="0"/>
    <s v="512GB SSD"/>
    <s v="AMD Radeon RX 6600"/>
    <n v="16"/>
    <s v="1366x768"/>
    <x v="27"/>
    <n v="1.99"/>
    <s v="Linux"/>
    <n v="1878.4"/>
  </r>
  <r>
    <x v="5"/>
    <x v="5"/>
    <x v="2"/>
    <s v="2TB SSD"/>
    <s v="Nvidia GTX 1650"/>
    <n v="15.6"/>
    <s v="1920x1080"/>
    <x v="6"/>
    <n v="3.01"/>
    <s v="Windows"/>
    <n v="1834.21"/>
  </r>
  <r>
    <x v="9"/>
    <x v="3"/>
    <x v="0"/>
    <s v="1TB SSD"/>
    <s v="Nvidia RTX 2060"/>
    <n v="15.6"/>
    <s v="2560x1440"/>
    <x v="11"/>
    <n v="3.47"/>
    <s v="Linux"/>
    <n v="3390.88"/>
  </r>
  <r>
    <x v="4"/>
    <x v="5"/>
    <x v="3"/>
    <s v="512GB SSD"/>
    <s v="AMD Radeon RX 6800"/>
    <n v="15.6"/>
    <s v="3840x2160"/>
    <x v="24"/>
    <n v="1.68"/>
    <s v="Linux"/>
    <n v="1923.02"/>
  </r>
  <r>
    <x v="8"/>
    <x v="4"/>
    <x v="2"/>
    <s v="2TB SSD"/>
    <s v="Nvidia RTX 3060"/>
    <n v="14"/>
    <s v="1920x1080"/>
    <x v="26"/>
    <n v="2.6"/>
    <s v="macOS"/>
    <n v="2601.3200000000002"/>
  </r>
  <r>
    <x v="5"/>
    <x v="4"/>
    <x v="2"/>
    <s v="2TB SSD"/>
    <s v="AMD Radeon RX 6800"/>
    <n v="13.3"/>
    <s v="1920x1080"/>
    <x v="18"/>
    <n v="3.32"/>
    <s v="FreeDOS"/>
    <n v="2770.48"/>
  </r>
  <r>
    <x v="9"/>
    <x v="6"/>
    <x v="4"/>
    <s v="1TB SSD"/>
    <s v="Nvidia GTX 1650"/>
    <n v="13.3"/>
    <s v="1920x1080"/>
    <x v="9"/>
    <n v="2.08"/>
    <s v="macOS"/>
    <n v="2516.31"/>
  </r>
  <r>
    <x v="6"/>
    <x v="3"/>
    <x v="3"/>
    <s v="2TB SSD"/>
    <s v="Nvidia RTX 2060"/>
    <n v="15.6"/>
    <s v="2560x1440"/>
    <x v="28"/>
    <n v="3.48"/>
    <s v="macOS"/>
    <n v="1083.1099999999999"/>
  </r>
  <r>
    <x v="8"/>
    <x v="6"/>
    <x v="2"/>
    <s v="1TB SSD"/>
    <s v="Integrated"/>
    <n v="16"/>
    <s v="3840x2160"/>
    <x v="29"/>
    <n v="1.32"/>
    <s v="FreeDOS"/>
    <n v="3323.89"/>
  </r>
  <r>
    <x v="2"/>
    <x v="5"/>
    <x v="1"/>
    <s v="512GB SSD"/>
    <s v="Nvidia GTX 1650"/>
    <n v="16"/>
    <s v="3840x2160"/>
    <x v="16"/>
    <n v="3.38"/>
    <s v="FreeDOS"/>
    <n v="1759.04"/>
  </r>
  <r>
    <x v="5"/>
    <x v="5"/>
    <x v="1"/>
    <s v="1TB SSD"/>
    <s v="Nvidia RTX 3060"/>
    <n v="13.3"/>
    <s v="1920x1080"/>
    <x v="30"/>
    <n v="2.69"/>
    <s v="macOS"/>
    <n v="990.18"/>
  </r>
  <r>
    <x v="0"/>
    <x v="6"/>
    <x v="2"/>
    <s v="2TB SSD"/>
    <s v="Nvidia GTX 1650"/>
    <n v="17.3"/>
    <s v="2560x1440"/>
    <x v="4"/>
    <n v="1.83"/>
    <s v="Windows"/>
    <n v="5373.59"/>
  </r>
  <r>
    <x v="4"/>
    <x v="7"/>
    <x v="4"/>
    <s v="256GB SSD"/>
    <s v="Integrated"/>
    <n v="16"/>
    <s v="2560x1440"/>
    <x v="31"/>
    <n v="3.39"/>
    <s v="Linux"/>
    <n v="1332.62"/>
  </r>
  <r>
    <x v="6"/>
    <x v="0"/>
    <x v="2"/>
    <s v="512GB SSD"/>
    <s v="Nvidia GTX 1650"/>
    <n v="16"/>
    <s v="1366x768"/>
    <x v="32"/>
    <n v="1.83"/>
    <s v="FreeDOS"/>
    <n v="1161.02"/>
  </r>
  <r>
    <x v="3"/>
    <x v="2"/>
    <x v="4"/>
    <s v="1TB SSD"/>
    <s v="Nvidia GTX 1650"/>
    <n v="16"/>
    <s v="3840x2160"/>
    <x v="17"/>
    <n v="2.0699999999999998"/>
    <s v="macOS"/>
    <n v="2256.02"/>
  </r>
  <r>
    <x v="9"/>
    <x v="6"/>
    <x v="4"/>
    <s v="1TB SSD"/>
    <s v="Integrated"/>
    <n v="17.3"/>
    <s v="3840x2160"/>
    <x v="33"/>
    <n v="3.16"/>
    <s v="Windows"/>
    <n v="3116.24"/>
  </r>
  <r>
    <x v="4"/>
    <x v="4"/>
    <x v="4"/>
    <s v="2TB SSD"/>
    <s v="Integrated"/>
    <n v="14"/>
    <s v="2560x1440"/>
    <x v="34"/>
    <n v="2.09"/>
    <s v="FreeDOS"/>
    <n v="1748.58"/>
  </r>
  <r>
    <x v="2"/>
    <x v="2"/>
    <x v="0"/>
    <s v="512GB SSD"/>
    <s v="Nvidia RTX 3060"/>
    <n v="14"/>
    <s v="1920x1080"/>
    <x v="33"/>
    <n v="1.4"/>
    <s v="Windows"/>
    <n v="2521.5"/>
  </r>
  <r>
    <x v="7"/>
    <x v="4"/>
    <x v="2"/>
    <s v="1TB SSD"/>
    <s v="Nvidia RTX 2060"/>
    <n v="16"/>
    <s v="2560x1440"/>
    <x v="35"/>
    <n v="3.2"/>
    <s v="FreeDOS"/>
    <n v="3493.59"/>
  </r>
  <r>
    <x v="7"/>
    <x v="1"/>
    <x v="4"/>
    <s v="512GB SSD"/>
    <s v="Nvidia RTX 3060"/>
    <n v="17.3"/>
    <s v="1366x768"/>
    <x v="36"/>
    <n v="2.2000000000000002"/>
    <s v="macOS"/>
    <n v="1298.68"/>
  </r>
  <r>
    <x v="7"/>
    <x v="5"/>
    <x v="0"/>
    <s v="512GB SSD"/>
    <s v="Integrated"/>
    <n v="16"/>
    <s v="2560x1440"/>
    <x v="37"/>
    <n v="3.24"/>
    <s v="FreeDOS"/>
    <n v="2280.87"/>
  </r>
  <r>
    <x v="2"/>
    <x v="3"/>
    <x v="3"/>
    <s v="256GB SSD"/>
    <s v="Nvidia GTX 1650"/>
    <n v="14"/>
    <s v="1366x768"/>
    <x v="38"/>
    <n v="1.48"/>
    <s v="macOS"/>
    <n v="765.95"/>
  </r>
  <r>
    <x v="2"/>
    <x v="1"/>
    <x v="0"/>
    <s v="256GB SSD"/>
    <s v="AMD Radeon RX 6800"/>
    <n v="16"/>
    <s v="1920x1080"/>
    <x v="9"/>
    <n v="2.5299999999999998"/>
    <s v="Windows"/>
    <n v="3217.82"/>
  </r>
  <r>
    <x v="3"/>
    <x v="3"/>
    <x v="4"/>
    <s v="512GB SSD"/>
    <s v="AMD Radeon RX 6800"/>
    <n v="16"/>
    <s v="1920x1080"/>
    <x v="39"/>
    <n v="2.3199999999999998"/>
    <s v="Windows"/>
    <n v="1261.48"/>
  </r>
  <r>
    <x v="2"/>
    <x v="4"/>
    <x v="3"/>
    <s v="1TB HDD"/>
    <s v="AMD Radeon RX 6800"/>
    <n v="13.3"/>
    <s v="2560x1440"/>
    <x v="40"/>
    <n v="2.15"/>
    <s v="FreeDOS"/>
    <n v="1866.8"/>
  </r>
  <r>
    <x v="3"/>
    <x v="7"/>
    <x v="1"/>
    <s v="256GB SSD"/>
    <s v="Integrated"/>
    <n v="13.3"/>
    <s v="3840x2160"/>
    <x v="15"/>
    <n v="1.23"/>
    <s v="macOS"/>
    <n v="1377.57"/>
  </r>
  <r>
    <x v="2"/>
    <x v="1"/>
    <x v="3"/>
    <s v="2TB SSD"/>
    <s v="Nvidia GTX 1650"/>
    <n v="13.3"/>
    <s v="3840x2160"/>
    <x v="41"/>
    <n v="2.06"/>
    <s v="macOS"/>
    <n v="2031.19"/>
  </r>
  <r>
    <x v="9"/>
    <x v="0"/>
    <x v="4"/>
    <s v="2TB SSD"/>
    <s v="Nvidia RTX 3060"/>
    <n v="14"/>
    <s v="3840x2160"/>
    <x v="24"/>
    <n v="1.22"/>
    <s v="macOS"/>
    <n v="2139.88"/>
  </r>
  <r>
    <x v="3"/>
    <x v="3"/>
    <x v="0"/>
    <s v="256GB SSD"/>
    <s v="Nvidia RTX 3080"/>
    <n v="17.3"/>
    <s v="2560x1440"/>
    <x v="42"/>
    <n v="3.22"/>
    <s v="Linux"/>
    <n v="2751.07"/>
  </r>
  <r>
    <x v="3"/>
    <x v="7"/>
    <x v="1"/>
    <s v="2TB SSD"/>
    <s v="Integrated"/>
    <n v="16"/>
    <s v="3840x2160"/>
    <x v="24"/>
    <n v="2.52"/>
    <s v="Windows"/>
    <n v="1524.94"/>
  </r>
  <r>
    <x v="4"/>
    <x v="0"/>
    <x v="2"/>
    <s v="2TB SSD"/>
    <s v="AMD Radeon RX 6800"/>
    <n v="17.3"/>
    <s v="2560x1440"/>
    <x v="43"/>
    <n v="2.12"/>
    <s v="Windows"/>
    <n v="1930.67"/>
  </r>
  <r>
    <x v="2"/>
    <x v="1"/>
    <x v="3"/>
    <s v="1TB HDD"/>
    <s v="Nvidia RTX 3080"/>
    <n v="16"/>
    <s v="1920x1080"/>
    <x v="15"/>
    <n v="1.67"/>
    <s v="macOS"/>
    <n v="1267.8399999999999"/>
  </r>
  <r>
    <x v="0"/>
    <x v="2"/>
    <x v="0"/>
    <s v="512GB SSD"/>
    <s v="Nvidia RTX 3080"/>
    <n v="14"/>
    <s v="3840x2160"/>
    <x v="13"/>
    <n v="2.25"/>
    <s v="Windows"/>
    <n v="5768.75"/>
  </r>
  <r>
    <x v="5"/>
    <x v="0"/>
    <x v="3"/>
    <s v="512GB SSD"/>
    <s v="Nvidia RTX 3060"/>
    <n v="13.3"/>
    <s v="2560x1440"/>
    <x v="44"/>
    <n v="2.5"/>
    <s v="macOS"/>
    <n v="951.4"/>
  </r>
  <r>
    <x v="8"/>
    <x v="5"/>
    <x v="3"/>
    <s v="1TB HDD"/>
    <s v="AMD Radeon RX 6800"/>
    <n v="14"/>
    <s v="1366x768"/>
    <x v="1"/>
    <n v="2.0099999999999998"/>
    <s v="Linux"/>
    <n v="625.20000000000005"/>
  </r>
  <r>
    <x v="6"/>
    <x v="6"/>
    <x v="4"/>
    <s v="512GB SSD"/>
    <s v="Nvidia GTX 1650"/>
    <n v="17.3"/>
    <s v="1920x1080"/>
    <x v="23"/>
    <n v="1.87"/>
    <s v="FreeDOS"/>
    <n v="2113.77"/>
  </r>
  <r>
    <x v="7"/>
    <x v="1"/>
    <x v="1"/>
    <s v="2TB SSD"/>
    <s v="Nvidia GTX 1650"/>
    <n v="15.6"/>
    <s v="1920x1080"/>
    <x v="45"/>
    <n v="1.9"/>
    <s v="FreeDOS"/>
    <n v="1310.03"/>
  </r>
  <r>
    <x v="6"/>
    <x v="1"/>
    <x v="2"/>
    <s v="2TB SSD"/>
    <s v="Nvidia RTX 3060"/>
    <n v="14"/>
    <s v="3840x2160"/>
    <x v="20"/>
    <n v="1.44"/>
    <s v="macOS"/>
    <n v="3286.45"/>
  </r>
  <r>
    <x v="7"/>
    <x v="4"/>
    <x v="3"/>
    <s v="256GB SSD"/>
    <s v="Nvidia GTX 1650"/>
    <n v="14"/>
    <s v="2560x1440"/>
    <x v="46"/>
    <n v="1.76"/>
    <s v="Windows"/>
    <n v="2080.79"/>
  </r>
  <r>
    <x v="2"/>
    <x v="2"/>
    <x v="4"/>
    <s v="1TB SSD"/>
    <s v="Nvidia GTX 1650"/>
    <n v="16"/>
    <s v="1920x1080"/>
    <x v="31"/>
    <n v="3.11"/>
    <s v="macOS"/>
    <n v="1278.54"/>
  </r>
  <r>
    <x v="1"/>
    <x v="6"/>
    <x v="4"/>
    <s v="256GB SSD"/>
    <s v="Integrated"/>
    <n v="14"/>
    <s v="3840x2160"/>
    <x v="39"/>
    <n v="2.4700000000000002"/>
    <s v="FreeDOS"/>
    <n v="2996.04"/>
  </r>
  <r>
    <x v="7"/>
    <x v="7"/>
    <x v="1"/>
    <s v="1TB HDD"/>
    <s v="Nvidia GTX 1650"/>
    <n v="16"/>
    <s v="1366x768"/>
    <x v="47"/>
    <n v="1.57"/>
    <s v="Windows"/>
    <n v="871.35"/>
  </r>
  <r>
    <x v="4"/>
    <x v="3"/>
    <x v="0"/>
    <s v="512GB SSD"/>
    <s v="AMD Radeon RX 6600"/>
    <n v="15.6"/>
    <s v="2560x1440"/>
    <x v="48"/>
    <n v="2.5499999999999998"/>
    <s v="Linux"/>
    <n v="2768.44"/>
  </r>
  <r>
    <x v="6"/>
    <x v="7"/>
    <x v="2"/>
    <s v="256GB SSD"/>
    <s v="AMD Radeon RX 6800"/>
    <n v="17.3"/>
    <s v="3840x2160"/>
    <x v="44"/>
    <n v="1.72"/>
    <s v="Linux"/>
    <n v="3745.39"/>
  </r>
  <r>
    <x v="5"/>
    <x v="6"/>
    <x v="2"/>
    <s v="1TB HDD"/>
    <s v="Nvidia RTX 2060"/>
    <n v="14"/>
    <s v="3840x2160"/>
    <x v="49"/>
    <n v="3.06"/>
    <s v="macOS"/>
    <n v="3556.24"/>
  </r>
  <r>
    <x v="2"/>
    <x v="5"/>
    <x v="1"/>
    <s v="2TB SSD"/>
    <s v="AMD Radeon RX 6800"/>
    <n v="14"/>
    <s v="1366x768"/>
    <x v="15"/>
    <n v="3.06"/>
    <s v="macOS"/>
    <n v="782.66"/>
  </r>
  <r>
    <x v="8"/>
    <x v="3"/>
    <x v="3"/>
    <s v="512GB SSD"/>
    <s v="AMD Radeon RX 6600"/>
    <n v="14"/>
    <s v="1366x768"/>
    <x v="18"/>
    <n v="2.54"/>
    <s v="FreeDOS"/>
    <n v="863.34"/>
  </r>
  <r>
    <x v="9"/>
    <x v="3"/>
    <x v="3"/>
    <s v="512GB SSD"/>
    <s v="AMD Radeon RX 6600"/>
    <n v="13.3"/>
    <s v="3840x2160"/>
    <x v="37"/>
    <n v="1.33"/>
    <s v="macOS"/>
    <n v="1784.77"/>
  </r>
  <r>
    <x v="3"/>
    <x v="3"/>
    <x v="1"/>
    <s v="1TB SSD"/>
    <s v="Nvidia RTX 3060"/>
    <n v="16"/>
    <s v="2560x1440"/>
    <x v="18"/>
    <n v="3.43"/>
    <s v="macOS"/>
    <n v="1164.94"/>
  </r>
  <r>
    <x v="6"/>
    <x v="3"/>
    <x v="3"/>
    <s v="1TB HDD"/>
    <s v="Nvidia GTX 1650"/>
    <n v="14"/>
    <s v="3840x2160"/>
    <x v="35"/>
    <n v="1.83"/>
    <s v="Windows"/>
    <n v="1247.9100000000001"/>
  </r>
  <r>
    <x v="2"/>
    <x v="6"/>
    <x v="2"/>
    <s v="512GB SSD"/>
    <s v="Nvidia RTX 2060"/>
    <n v="16"/>
    <s v="1366x768"/>
    <x v="11"/>
    <n v="2.8"/>
    <s v="Windows"/>
    <n v="2480.96"/>
  </r>
  <r>
    <x v="4"/>
    <x v="1"/>
    <x v="3"/>
    <s v="512GB SSD"/>
    <s v="Nvidia RTX 2060"/>
    <n v="13.3"/>
    <s v="1366x768"/>
    <x v="50"/>
    <n v="1.84"/>
    <s v="macOS"/>
    <n v="1159.6199999999999"/>
  </r>
  <r>
    <x v="2"/>
    <x v="1"/>
    <x v="4"/>
    <s v="2TB SSD"/>
    <s v="Nvidia RTX 3080"/>
    <n v="15.6"/>
    <s v="2560x1440"/>
    <x v="51"/>
    <n v="1.46"/>
    <s v="Windows"/>
    <n v="1947.07"/>
  </r>
  <r>
    <x v="6"/>
    <x v="7"/>
    <x v="2"/>
    <s v="2TB SSD"/>
    <s v="AMD Radeon RX 6600"/>
    <n v="16"/>
    <s v="1920x1080"/>
    <x v="14"/>
    <n v="1.48"/>
    <s v="FreeDOS"/>
    <n v="2113.62"/>
  </r>
  <r>
    <x v="4"/>
    <x v="0"/>
    <x v="0"/>
    <s v="1TB HDD"/>
    <s v="Nvidia RTX 2060"/>
    <n v="17.3"/>
    <s v="1366x768"/>
    <x v="25"/>
    <n v="1.69"/>
    <s v="Windows"/>
    <n v="1486.61"/>
  </r>
  <r>
    <x v="0"/>
    <x v="4"/>
    <x v="1"/>
    <s v="2TB SSD"/>
    <s v="Integrated"/>
    <n v="13.3"/>
    <s v="2560x1440"/>
    <x v="48"/>
    <n v="1.61"/>
    <s v="Windows"/>
    <n v="1804.49"/>
  </r>
  <r>
    <x v="3"/>
    <x v="5"/>
    <x v="1"/>
    <s v="512GB SSD"/>
    <s v="AMD Radeon RX 6600"/>
    <n v="14"/>
    <s v="1366x768"/>
    <x v="48"/>
    <n v="3.02"/>
    <s v="FreeDOS"/>
    <n v="691.35"/>
  </r>
  <r>
    <x v="2"/>
    <x v="5"/>
    <x v="3"/>
    <s v="1TB SSD"/>
    <s v="Nvidia RTX 3080"/>
    <n v="13.3"/>
    <s v="1366x768"/>
    <x v="2"/>
    <n v="1.42"/>
    <s v="FreeDOS"/>
    <n v="789.61"/>
  </r>
  <r>
    <x v="1"/>
    <x v="1"/>
    <x v="3"/>
    <s v="2TB SSD"/>
    <s v="AMD Radeon RX 6600"/>
    <n v="13.3"/>
    <s v="2560x1440"/>
    <x v="52"/>
    <n v="1.44"/>
    <s v="Linux"/>
    <n v="2312.14"/>
  </r>
  <r>
    <x v="5"/>
    <x v="5"/>
    <x v="2"/>
    <s v="2TB SSD"/>
    <s v="Nvidia RTX 3060"/>
    <n v="16"/>
    <s v="1920x1080"/>
    <x v="53"/>
    <n v="1.52"/>
    <s v="macOS"/>
    <n v="1748.97"/>
  </r>
  <r>
    <x v="0"/>
    <x v="6"/>
    <x v="4"/>
    <s v="1TB HDD"/>
    <s v="AMD Radeon RX 6800"/>
    <n v="16"/>
    <s v="2560x1440"/>
    <x v="1"/>
    <n v="2.65"/>
    <s v="FreeDOS"/>
    <n v="3428.94"/>
  </r>
  <r>
    <x v="5"/>
    <x v="0"/>
    <x v="3"/>
    <s v="1TB SSD"/>
    <s v="Nvidia RTX 3060"/>
    <n v="14"/>
    <s v="3840x2160"/>
    <x v="1"/>
    <n v="1.69"/>
    <s v="macOS"/>
    <n v="1340.49"/>
  </r>
  <r>
    <x v="2"/>
    <x v="2"/>
    <x v="4"/>
    <s v="1TB SSD"/>
    <s v="Nvidia RTX 3060"/>
    <n v="15.6"/>
    <s v="3840x2160"/>
    <x v="10"/>
    <n v="3.31"/>
    <s v="macOS"/>
    <n v="2120.59"/>
  </r>
  <r>
    <x v="0"/>
    <x v="0"/>
    <x v="2"/>
    <s v="2TB SSD"/>
    <s v="Nvidia RTX 3080"/>
    <n v="15.6"/>
    <s v="3840x2160"/>
    <x v="54"/>
    <n v="2.5499999999999998"/>
    <s v="macOS"/>
    <n v="3496.93"/>
  </r>
  <r>
    <x v="8"/>
    <x v="3"/>
    <x v="3"/>
    <s v="256GB SSD"/>
    <s v="Nvidia RTX 3080"/>
    <n v="17.3"/>
    <s v="1920x1080"/>
    <x v="47"/>
    <n v="2.4500000000000002"/>
    <s v="Linux"/>
    <n v="972.19"/>
  </r>
  <r>
    <x v="3"/>
    <x v="5"/>
    <x v="0"/>
    <s v="512GB SSD"/>
    <s v="AMD Radeon RX 6800"/>
    <n v="14"/>
    <s v="2560x1440"/>
    <x v="8"/>
    <n v="1.51"/>
    <s v="macOS"/>
    <n v="3038.1"/>
  </r>
  <r>
    <x v="2"/>
    <x v="1"/>
    <x v="0"/>
    <s v="1TB SSD"/>
    <s v="Nvidia RTX 3080"/>
    <n v="17.3"/>
    <s v="1366x768"/>
    <x v="55"/>
    <n v="1.77"/>
    <s v="Windows"/>
    <n v="2793.54"/>
  </r>
  <r>
    <x v="2"/>
    <x v="7"/>
    <x v="0"/>
    <s v="256GB SSD"/>
    <s v="Nvidia RTX 3060"/>
    <n v="15.6"/>
    <s v="1366x768"/>
    <x v="3"/>
    <n v="2.4300000000000002"/>
    <s v="Windows"/>
    <n v="2821.78"/>
  </r>
  <r>
    <x v="0"/>
    <x v="2"/>
    <x v="2"/>
    <s v="1TB SSD"/>
    <s v="Integrated"/>
    <n v="17.3"/>
    <s v="1366x768"/>
    <x v="5"/>
    <n v="1.73"/>
    <s v="Windows"/>
    <n v="1548.95"/>
  </r>
  <r>
    <x v="5"/>
    <x v="5"/>
    <x v="1"/>
    <s v="1TB SSD"/>
    <s v="Integrated"/>
    <n v="15.6"/>
    <s v="2560x1440"/>
    <x v="14"/>
    <n v="3.45"/>
    <s v="FreeDOS"/>
    <n v="962.25"/>
  </r>
  <r>
    <x v="1"/>
    <x v="1"/>
    <x v="2"/>
    <s v="256GB SSD"/>
    <s v="Nvidia RTX 3080"/>
    <n v="16"/>
    <s v="3840x2160"/>
    <x v="50"/>
    <n v="1.7"/>
    <s v="macOS"/>
    <n v="5173.63"/>
  </r>
  <r>
    <x v="5"/>
    <x v="2"/>
    <x v="0"/>
    <s v="256GB SSD"/>
    <s v="AMD Radeon RX 6600"/>
    <n v="14"/>
    <s v="1920x1080"/>
    <x v="47"/>
    <n v="1.78"/>
    <s v="FreeDOS"/>
    <n v="2240.3200000000002"/>
  </r>
  <r>
    <x v="9"/>
    <x v="0"/>
    <x v="4"/>
    <s v="512GB SSD"/>
    <s v="AMD Radeon RX 6800"/>
    <n v="17.3"/>
    <s v="3840x2160"/>
    <x v="56"/>
    <n v="2.82"/>
    <s v="Windows"/>
    <n v="2354.8000000000002"/>
  </r>
  <r>
    <x v="4"/>
    <x v="7"/>
    <x v="3"/>
    <s v="256GB SSD"/>
    <s v="Nvidia RTX 3080"/>
    <n v="15.6"/>
    <s v="3840x2160"/>
    <x v="57"/>
    <n v="1.52"/>
    <s v="macOS"/>
    <n v="2358.06"/>
  </r>
  <r>
    <x v="7"/>
    <x v="1"/>
    <x v="0"/>
    <s v="256GB SSD"/>
    <s v="AMD Radeon RX 6800"/>
    <n v="14"/>
    <s v="3840x2160"/>
    <x v="58"/>
    <n v="1.48"/>
    <s v="Linux"/>
    <n v="4813.04"/>
  </r>
  <r>
    <x v="9"/>
    <x v="5"/>
    <x v="0"/>
    <s v="512GB SSD"/>
    <s v="AMD Radeon RX 6800"/>
    <n v="15.6"/>
    <s v="1366x768"/>
    <x v="56"/>
    <n v="3.22"/>
    <s v="FreeDOS"/>
    <n v="2792.77"/>
  </r>
  <r>
    <x v="6"/>
    <x v="3"/>
    <x v="2"/>
    <s v="1TB SSD"/>
    <s v="Nvidia RTX 3060"/>
    <n v="17.3"/>
    <s v="3840x2160"/>
    <x v="34"/>
    <n v="2.95"/>
    <s v="Linux"/>
    <n v="2567.52"/>
  </r>
  <r>
    <x v="7"/>
    <x v="3"/>
    <x v="3"/>
    <s v="256GB SSD"/>
    <s v="Nvidia RTX 3060"/>
    <n v="17.3"/>
    <s v="1920x1080"/>
    <x v="42"/>
    <n v="1.97"/>
    <s v="FreeDOS"/>
    <n v="914.84"/>
  </r>
  <r>
    <x v="6"/>
    <x v="7"/>
    <x v="1"/>
    <s v="1TB SSD"/>
    <s v="Nvidia RTX 3080"/>
    <n v="17.3"/>
    <s v="2560x1440"/>
    <x v="59"/>
    <n v="2.44"/>
    <s v="Windows"/>
    <n v="1602.39"/>
  </r>
  <r>
    <x v="6"/>
    <x v="4"/>
    <x v="0"/>
    <s v="256GB SSD"/>
    <s v="Integrated"/>
    <n v="17.3"/>
    <s v="1920x1080"/>
    <x v="60"/>
    <n v="2.99"/>
    <s v="Linux"/>
    <n v="2922.91"/>
  </r>
  <r>
    <x v="7"/>
    <x v="0"/>
    <x v="3"/>
    <s v="256GB SSD"/>
    <s v="Nvidia GTX 1650"/>
    <n v="16"/>
    <s v="1920x1080"/>
    <x v="59"/>
    <n v="2.82"/>
    <s v="FreeDOS"/>
    <n v="873.57"/>
  </r>
  <r>
    <x v="9"/>
    <x v="3"/>
    <x v="1"/>
    <s v="2TB SSD"/>
    <s v="Nvidia RTX 2060"/>
    <n v="13.3"/>
    <s v="2560x1440"/>
    <x v="61"/>
    <n v="1.38"/>
    <s v="FreeDOS"/>
    <n v="1119.51"/>
  </r>
  <r>
    <x v="3"/>
    <x v="6"/>
    <x v="2"/>
    <s v="256GB SSD"/>
    <s v="Nvidia GTX 1650"/>
    <n v="15.6"/>
    <s v="3840x2160"/>
    <x v="62"/>
    <n v="1.61"/>
    <s v="FreeDOS"/>
    <n v="4857.55"/>
  </r>
  <r>
    <x v="9"/>
    <x v="5"/>
    <x v="3"/>
    <s v="1TB HDD"/>
    <s v="Integrated"/>
    <n v="16"/>
    <s v="3840x2160"/>
    <x v="57"/>
    <n v="2.48"/>
    <s v="macOS"/>
    <n v="1407.17"/>
  </r>
  <r>
    <x v="3"/>
    <x v="7"/>
    <x v="1"/>
    <s v="2TB SSD"/>
    <s v="AMD Radeon RX 6800"/>
    <n v="16"/>
    <s v="1366x768"/>
    <x v="26"/>
    <n v="1.75"/>
    <s v="Windows"/>
    <n v="938.96"/>
  </r>
  <r>
    <x v="2"/>
    <x v="5"/>
    <x v="1"/>
    <s v="2TB SSD"/>
    <s v="Nvidia RTX 3060"/>
    <n v="17.3"/>
    <s v="3840x2160"/>
    <x v="62"/>
    <n v="3.3"/>
    <s v="Linux"/>
    <n v="1565.19"/>
  </r>
  <r>
    <x v="3"/>
    <x v="0"/>
    <x v="0"/>
    <s v="256GB SSD"/>
    <s v="AMD Radeon RX 6600"/>
    <n v="13.3"/>
    <s v="3840x2160"/>
    <x v="13"/>
    <n v="1.99"/>
    <s v="FreeDOS"/>
    <n v="3422.47"/>
  </r>
  <r>
    <x v="8"/>
    <x v="0"/>
    <x v="0"/>
    <s v="512GB SSD"/>
    <s v="Nvidia GTX 1650"/>
    <n v="14"/>
    <s v="2560x1440"/>
    <x v="9"/>
    <n v="1.91"/>
    <s v="Linux"/>
    <n v="2478.83"/>
  </r>
  <r>
    <x v="1"/>
    <x v="4"/>
    <x v="4"/>
    <s v="1TB SSD"/>
    <s v="Nvidia RTX 3060"/>
    <n v="16"/>
    <s v="1920x1080"/>
    <x v="3"/>
    <n v="1.88"/>
    <s v="FreeDOS"/>
    <n v="3180.88"/>
  </r>
  <r>
    <x v="6"/>
    <x v="1"/>
    <x v="3"/>
    <s v="2TB SSD"/>
    <s v="AMD Radeon RX 6800"/>
    <n v="16"/>
    <s v="2560x1440"/>
    <x v="4"/>
    <n v="2.82"/>
    <s v="Linux"/>
    <n v="1696.83"/>
  </r>
  <r>
    <x v="2"/>
    <x v="1"/>
    <x v="4"/>
    <s v="512GB SSD"/>
    <s v="Nvidia RTX 3060"/>
    <n v="15.6"/>
    <s v="3840x2160"/>
    <x v="63"/>
    <n v="1.81"/>
    <s v="FreeDOS"/>
    <n v="2687.06"/>
  </r>
  <r>
    <x v="7"/>
    <x v="3"/>
    <x v="1"/>
    <s v="1TB HDD"/>
    <s v="AMD Radeon RX 6600"/>
    <n v="14"/>
    <s v="2560x1440"/>
    <x v="27"/>
    <n v="2.04"/>
    <s v="macOS"/>
    <n v="922.21"/>
  </r>
  <r>
    <x v="1"/>
    <x v="3"/>
    <x v="2"/>
    <s v="1TB HDD"/>
    <s v="AMD Radeon RX 6600"/>
    <n v="14"/>
    <s v="1920x1080"/>
    <x v="27"/>
    <n v="3.2"/>
    <s v="FreeDOS"/>
    <n v="1489.43"/>
  </r>
  <r>
    <x v="1"/>
    <x v="1"/>
    <x v="0"/>
    <s v="1TB HDD"/>
    <s v="AMD Radeon RX 6800"/>
    <n v="14"/>
    <s v="3840x2160"/>
    <x v="47"/>
    <n v="2.8"/>
    <s v="Linux"/>
    <n v="5766.77"/>
  </r>
  <r>
    <x v="2"/>
    <x v="0"/>
    <x v="2"/>
    <s v="1TB SSD"/>
    <s v="Nvidia RTX 3080"/>
    <n v="16"/>
    <s v="3840x2160"/>
    <x v="23"/>
    <n v="1.75"/>
    <s v="Windows"/>
    <n v="2490.41"/>
  </r>
  <r>
    <x v="9"/>
    <x v="6"/>
    <x v="0"/>
    <s v="512GB SSD"/>
    <s v="Integrated"/>
    <n v="17.3"/>
    <s v="2560x1440"/>
    <x v="51"/>
    <n v="1.38"/>
    <s v="FreeDOS"/>
    <n v="4705.97"/>
  </r>
  <r>
    <x v="3"/>
    <x v="7"/>
    <x v="0"/>
    <s v="512GB SSD"/>
    <s v="AMD Radeon RX 6800"/>
    <n v="16"/>
    <s v="2560x1440"/>
    <x v="30"/>
    <n v="2.14"/>
    <s v="macOS"/>
    <n v="4036.38"/>
  </r>
  <r>
    <x v="9"/>
    <x v="0"/>
    <x v="1"/>
    <s v="1TB HDD"/>
    <s v="Nvidia GTX 1650"/>
    <n v="16"/>
    <s v="2560x1440"/>
    <x v="64"/>
    <n v="1.89"/>
    <s v="Windows"/>
    <n v="1261.77"/>
  </r>
  <r>
    <x v="8"/>
    <x v="5"/>
    <x v="3"/>
    <s v="1TB HDD"/>
    <s v="Integrated"/>
    <n v="17.3"/>
    <s v="1366x768"/>
    <x v="59"/>
    <n v="2.66"/>
    <s v="Linux"/>
    <n v="620.44000000000005"/>
  </r>
  <r>
    <x v="7"/>
    <x v="2"/>
    <x v="2"/>
    <s v="2TB SSD"/>
    <s v="Nvidia GTX 1650"/>
    <n v="13.3"/>
    <s v="3840x2160"/>
    <x v="65"/>
    <n v="2.7"/>
    <s v="Linux"/>
    <n v="2500.94"/>
  </r>
  <r>
    <x v="3"/>
    <x v="6"/>
    <x v="2"/>
    <s v="2TB SSD"/>
    <s v="Nvidia RTX 2060"/>
    <n v="15.6"/>
    <s v="1366x768"/>
    <x v="13"/>
    <n v="3.17"/>
    <s v="Windows"/>
    <n v="2431.14"/>
  </r>
  <r>
    <x v="2"/>
    <x v="2"/>
    <x v="1"/>
    <s v="1TB SSD"/>
    <s v="Nvidia RTX 3080"/>
    <n v="14"/>
    <s v="2560x1440"/>
    <x v="8"/>
    <n v="3.43"/>
    <s v="macOS"/>
    <n v="1217.24"/>
  </r>
  <r>
    <x v="9"/>
    <x v="2"/>
    <x v="1"/>
    <s v="512GB SSD"/>
    <s v="AMD Radeon RX 6800"/>
    <n v="16"/>
    <s v="1366x768"/>
    <x v="57"/>
    <n v="2.4"/>
    <s v="Linux"/>
    <n v="954.65"/>
  </r>
  <r>
    <x v="7"/>
    <x v="5"/>
    <x v="3"/>
    <s v="1TB SSD"/>
    <s v="Nvidia GTX 1650"/>
    <n v="17.3"/>
    <s v="1920x1080"/>
    <x v="4"/>
    <n v="3.07"/>
    <s v="FreeDOS"/>
    <n v="1250.43"/>
  </r>
  <r>
    <x v="4"/>
    <x v="5"/>
    <x v="0"/>
    <s v="512GB SSD"/>
    <s v="Nvidia RTX 3060"/>
    <n v="17.3"/>
    <s v="2560x1440"/>
    <x v="43"/>
    <n v="1.37"/>
    <s v="Windows"/>
    <n v="3401.59"/>
  </r>
  <r>
    <x v="7"/>
    <x v="1"/>
    <x v="0"/>
    <s v="1TB SSD"/>
    <s v="Integrated"/>
    <n v="13.3"/>
    <s v="1920x1080"/>
    <x v="44"/>
    <n v="1.31"/>
    <s v="FreeDOS"/>
    <n v="2041.37"/>
  </r>
  <r>
    <x v="3"/>
    <x v="6"/>
    <x v="0"/>
    <s v="1TB SSD"/>
    <s v="Nvidia RTX 3080"/>
    <n v="13.3"/>
    <s v="2560x1440"/>
    <x v="33"/>
    <n v="2.99"/>
    <s v="macOS"/>
    <n v="4995.8900000000003"/>
  </r>
  <r>
    <x v="7"/>
    <x v="1"/>
    <x v="1"/>
    <s v="1TB HDD"/>
    <s v="Nvidia GTX 1650"/>
    <n v="15.6"/>
    <s v="1366x768"/>
    <x v="5"/>
    <n v="2.63"/>
    <s v="macOS"/>
    <n v="777.38"/>
  </r>
  <r>
    <x v="4"/>
    <x v="2"/>
    <x v="3"/>
    <s v="2TB SSD"/>
    <s v="AMD Radeon RX 6800"/>
    <n v="16"/>
    <s v="3840x2160"/>
    <x v="66"/>
    <n v="3.27"/>
    <s v="Windows"/>
    <n v="1969.19"/>
  </r>
  <r>
    <x v="0"/>
    <x v="2"/>
    <x v="3"/>
    <s v="256GB SSD"/>
    <s v="Nvidia RTX 2060"/>
    <n v="14"/>
    <s v="3840x2160"/>
    <x v="67"/>
    <n v="2.1"/>
    <s v="Linux"/>
    <n v="2607.44"/>
  </r>
  <r>
    <x v="6"/>
    <x v="6"/>
    <x v="4"/>
    <s v="1TB HDD"/>
    <s v="Nvidia RTX 3060"/>
    <n v="15.6"/>
    <s v="1920x1080"/>
    <x v="32"/>
    <n v="1.81"/>
    <s v="macOS"/>
    <n v="1776.13"/>
  </r>
  <r>
    <x v="6"/>
    <x v="4"/>
    <x v="2"/>
    <s v="1TB SSD"/>
    <s v="Nvidia RTX 3080"/>
    <n v="13.3"/>
    <s v="1920x1080"/>
    <x v="14"/>
    <n v="1.28"/>
    <s v="Linux"/>
    <n v="2721.4"/>
  </r>
  <r>
    <x v="7"/>
    <x v="5"/>
    <x v="4"/>
    <s v="512GB SSD"/>
    <s v="AMD Radeon RX 6600"/>
    <n v="16"/>
    <s v="1366x768"/>
    <x v="0"/>
    <n v="1.75"/>
    <s v="Windows"/>
    <n v="1016.16"/>
  </r>
  <r>
    <x v="4"/>
    <x v="0"/>
    <x v="1"/>
    <s v="1TB SSD"/>
    <s v="Integrated"/>
    <n v="15.6"/>
    <s v="1920x1080"/>
    <x v="15"/>
    <n v="1.66"/>
    <s v="FreeDOS"/>
    <n v="590.45000000000005"/>
  </r>
  <r>
    <x v="1"/>
    <x v="6"/>
    <x v="3"/>
    <s v="1TB SSD"/>
    <s v="Nvidia RTX 2060"/>
    <n v="15.6"/>
    <s v="1920x1080"/>
    <x v="68"/>
    <n v="2.78"/>
    <s v="Linux"/>
    <n v="2549.6"/>
  </r>
  <r>
    <x v="2"/>
    <x v="0"/>
    <x v="2"/>
    <s v="512GB SSD"/>
    <s v="Nvidia RTX 2060"/>
    <n v="17.3"/>
    <s v="1920x1080"/>
    <x v="21"/>
    <n v="1.63"/>
    <s v="FreeDOS"/>
    <n v="1609.14"/>
  </r>
  <r>
    <x v="4"/>
    <x v="1"/>
    <x v="0"/>
    <s v="2TB SSD"/>
    <s v="AMD Radeon RX 6800"/>
    <n v="16"/>
    <s v="3840x2160"/>
    <x v="64"/>
    <n v="2.09"/>
    <s v="Linux"/>
    <n v="5483.75"/>
  </r>
  <r>
    <x v="5"/>
    <x v="0"/>
    <x v="3"/>
    <s v="1TB SSD"/>
    <s v="Nvidia RTX 3060"/>
    <n v="15.6"/>
    <s v="1366x768"/>
    <x v="61"/>
    <n v="1.28"/>
    <s v="Linux"/>
    <n v="728.2"/>
  </r>
  <r>
    <x v="4"/>
    <x v="3"/>
    <x v="1"/>
    <s v="1TB SSD"/>
    <s v="Nvidia GTX 1650"/>
    <n v="13.3"/>
    <s v="1366x768"/>
    <x v="0"/>
    <n v="3.45"/>
    <s v="Windows"/>
    <n v="545.58000000000004"/>
  </r>
  <r>
    <x v="0"/>
    <x v="2"/>
    <x v="4"/>
    <s v="512GB SSD"/>
    <s v="Integrated"/>
    <n v="17.3"/>
    <s v="1366x768"/>
    <x v="16"/>
    <n v="2.83"/>
    <s v="Linux"/>
    <n v="1092.08"/>
  </r>
  <r>
    <x v="1"/>
    <x v="3"/>
    <x v="3"/>
    <s v="1TB SSD"/>
    <s v="AMD Radeon RX 6600"/>
    <n v="17.3"/>
    <s v="2560x1440"/>
    <x v="66"/>
    <n v="1.76"/>
    <s v="FreeDOS"/>
    <n v="1641.64"/>
  </r>
  <r>
    <x v="1"/>
    <x v="6"/>
    <x v="4"/>
    <s v="512GB SSD"/>
    <s v="Nvidia RTX 3080"/>
    <n v="17.3"/>
    <s v="1920x1080"/>
    <x v="34"/>
    <n v="2.85"/>
    <s v="FreeDOS"/>
    <n v="3066.57"/>
  </r>
  <r>
    <x v="8"/>
    <x v="4"/>
    <x v="2"/>
    <s v="512GB SSD"/>
    <s v="Integrated"/>
    <n v="15.6"/>
    <s v="1366x768"/>
    <x v="10"/>
    <n v="3.01"/>
    <s v="Linux"/>
    <n v="1735.86"/>
  </r>
  <r>
    <x v="2"/>
    <x v="4"/>
    <x v="3"/>
    <s v="512GB SSD"/>
    <s v="Nvidia RTX 3080"/>
    <n v="14"/>
    <s v="3840x2160"/>
    <x v="30"/>
    <n v="1.77"/>
    <s v="Windows"/>
    <n v="2895.86"/>
  </r>
  <r>
    <x v="8"/>
    <x v="4"/>
    <x v="1"/>
    <s v="1TB HDD"/>
    <s v="AMD Radeon RX 6600"/>
    <n v="14"/>
    <s v="3840x2160"/>
    <x v="23"/>
    <n v="2.52"/>
    <s v="macOS"/>
    <n v="2072.73"/>
  </r>
  <r>
    <x v="5"/>
    <x v="1"/>
    <x v="4"/>
    <s v="2TB SSD"/>
    <s v="Nvidia GTX 1650"/>
    <n v="14"/>
    <s v="1366x768"/>
    <x v="39"/>
    <n v="3.22"/>
    <s v="FreeDOS"/>
    <n v="1178.4000000000001"/>
  </r>
  <r>
    <x v="0"/>
    <x v="4"/>
    <x v="4"/>
    <s v="1TB SSD"/>
    <s v="AMD Radeon RX 6600"/>
    <n v="13.3"/>
    <s v="3840x2160"/>
    <x v="19"/>
    <n v="1.79"/>
    <s v="FreeDOS"/>
    <n v="4918.1099999999997"/>
  </r>
  <r>
    <x v="6"/>
    <x v="5"/>
    <x v="0"/>
    <s v="512GB SSD"/>
    <s v="Nvidia GTX 1650"/>
    <n v="17.3"/>
    <s v="3840x2160"/>
    <x v="19"/>
    <n v="2.12"/>
    <s v="Windows"/>
    <n v="4348.8"/>
  </r>
  <r>
    <x v="8"/>
    <x v="0"/>
    <x v="1"/>
    <s v="512GB SSD"/>
    <s v="Nvidia GTX 1650"/>
    <n v="14"/>
    <s v="1920x1080"/>
    <x v="31"/>
    <n v="2.82"/>
    <s v="macOS"/>
    <n v="734.88"/>
  </r>
  <r>
    <x v="1"/>
    <x v="2"/>
    <x v="1"/>
    <s v="512GB SSD"/>
    <s v="AMD Radeon RX 6800"/>
    <n v="16"/>
    <s v="1920x1080"/>
    <x v="31"/>
    <n v="2.83"/>
    <s v="Windows"/>
    <n v="1369.42"/>
  </r>
  <r>
    <x v="4"/>
    <x v="0"/>
    <x v="0"/>
    <s v="1TB SSD"/>
    <s v="Integrated"/>
    <n v="15.6"/>
    <s v="3840x2160"/>
    <x v="29"/>
    <n v="1.8"/>
    <s v="FreeDOS"/>
    <n v="2531.4499999999998"/>
  </r>
  <r>
    <x v="8"/>
    <x v="7"/>
    <x v="4"/>
    <s v="2TB SSD"/>
    <s v="Nvidia RTX 2060"/>
    <n v="17.3"/>
    <s v="2560x1440"/>
    <x v="69"/>
    <n v="1.42"/>
    <s v="Windows"/>
    <n v="2018.16"/>
  </r>
  <r>
    <x v="4"/>
    <x v="6"/>
    <x v="2"/>
    <s v="512GB SSD"/>
    <s v="Integrated"/>
    <n v="15.6"/>
    <s v="1366x768"/>
    <x v="16"/>
    <n v="2.5499999999999998"/>
    <s v="Windows"/>
    <n v="1633.4"/>
  </r>
  <r>
    <x v="3"/>
    <x v="1"/>
    <x v="1"/>
    <s v="512GB SSD"/>
    <s v="Nvidia GTX 1650"/>
    <n v="15.6"/>
    <s v="2560x1440"/>
    <x v="69"/>
    <n v="3.1"/>
    <s v="Windows"/>
    <n v="1528.92"/>
  </r>
  <r>
    <x v="6"/>
    <x v="5"/>
    <x v="0"/>
    <s v="512GB SSD"/>
    <s v="Nvidia RTX 3080"/>
    <n v="13.3"/>
    <s v="3840x2160"/>
    <x v="55"/>
    <n v="1.85"/>
    <s v="Windows"/>
    <n v="3845.91"/>
  </r>
  <r>
    <x v="0"/>
    <x v="5"/>
    <x v="4"/>
    <s v="256GB SSD"/>
    <s v="Nvidia RTX 3080"/>
    <n v="15.6"/>
    <s v="1920x1080"/>
    <x v="7"/>
    <n v="1.45"/>
    <s v="macOS"/>
    <n v="1864.34"/>
  </r>
  <r>
    <x v="0"/>
    <x v="0"/>
    <x v="4"/>
    <s v="1TB SSD"/>
    <s v="Integrated"/>
    <n v="17.3"/>
    <s v="3840x2160"/>
    <x v="62"/>
    <n v="1.94"/>
    <s v="Linux"/>
    <n v="1828.29"/>
  </r>
  <r>
    <x v="0"/>
    <x v="3"/>
    <x v="0"/>
    <s v="512GB SSD"/>
    <s v="AMD Radeon RX 6600"/>
    <n v="14"/>
    <s v="2560x1440"/>
    <x v="20"/>
    <n v="1.35"/>
    <s v="FreeDOS"/>
    <n v="3838.22"/>
  </r>
  <r>
    <x v="1"/>
    <x v="0"/>
    <x v="2"/>
    <s v="512GB SSD"/>
    <s v="Nvidia RTX 3060"/>
    <n v="16"/>
    <s v="2560x1440"/>
    <x v="57"/>
    <n v="1.86"/>
    <s v="FreeDOS"/>
    <n v="2475"/>
  </r>
  <r>
    <x v="6"/>
    <x v="5"/>
    <x v="2"/>
    <s v="1TB SSD"/>
    <s v="Nvidia RTX 2060"/>
    <n v="13.3"/>
    <s v="3840x2160"/>
    <x v="70"/>
    <n v="2.5"/>
    <s v="Windows"/>
    <n v="2631.83"/>
  </r>
  <r>
    <x v="8"/>
    <x v="3"/>
    <x v="1"/>
    <s v="2TB SSD"/>
    <s v="Integrated"/>
    <n v="17.3"/>
    <s v="1920x1080"/>
    <x v="8"/>
    <n v="3.29"/>
    <s v="Windows"/>
    <n v="462.82"/>
  </r>
  <r>
    <x v="5"/>
    <x v="1"/>
    <x v="4"/>
    <s v="2TB SSD"/>
    <s v="AMD Radeon RX 6600"/>
    <n v="13.3"/>
    <s v="1366x768"/>
    <x v="1"/>
    <n v="2.42"/>
    <s v="FreeDOS"/>
    <n v="1381.3"/>
  </r>
  <r>
    <x v="1"/>
    <x v="4"/>
    <x v="1"/>
    <s v="512GB SSD"/>
    <s v="AMD Radeon RX 6600"/>
    <n v="16"/>
    <s v="1920x1080"/>
    <x v="64"/>
    <n v="2.3199999999999998"/>
    <s v="macOS"/>
    <n v="2225.0100000000002"/>
  </r>
  <r>
    <x v="4"/>
    <x v="6"/>
    <x v="0"/>
    <s v="1TB SSD"/>
    <s v="Integrated"/>
    <n v="15.6"/>
    <s v="1920x1080"/>
    <x v="11"/>
    <n v="3.06"/>
    <s v="macOS"/>
    <n v="2970.68"/>
  </r>
  <r>
    <x v="2"/>
    <x v="0"/>
    <x v="0"/>
    <s v="256GB SSD"/>
    <s v="AMD Radeon RX 6600"/>
    <n v="14"/>
    <s v="1366x768"/>
    <x v="36"/>
    <n v="3.26"/>
    <s v="FreeDOS"/>
    <n v="1697.07"/>
  </r>
  <r>
    <x v="4"/>
    <x v="0"/>
    <x v="2"/>
    <s v="1TB HDD"/>
    <s v="Nvidia RTX 3060"/>
    <n v="17.3"/>
    <s v="1920x1080"/>
    <x v="5"/>
    <n v="1.41"/>
    <s v="FreeDOS"/>
    <n v="1321.09"/>
  </r>
  <r>
    <x v="5"/>
    <x v="4"/>
    <x v="2"/>
    <s v="256GB SSD"/>
    <s v="AMD Radeon RX 6800"/>
    <n v="16"/>
    <s v="2560x1440"/>
    <x v="71"/>
    <n v="2.3199999999999998"/>
    <s v="Linux"/>
    <n v="3739.27"/>
  </r>
  <r>
    <x v="0"/>
    <x v="0"/>
    <x v="1"/>
    <s v="2TB SSD"/>
    <s v="Nvidia RTX 3060"/>
    <n v="16"/>
    <s v="1920x1080"/>
    <x v="55"/>
    <n v="2.69"/>
    <s v="FreeDOS"/>
    <n v="1134.98"/>
  </r>
  <r>
    <x v="8"/>
    <x v="5"/>
    <x v="0"/>
    <s v="2TB SSD"/>
    <s v="Nvidia GTX 1650"/>
    <n v="13.3"/>
    <s v="1366x768"/>
    <x v="13"/>
    <n v="2.33"/>
    <s v="Windows"/>
    <n v="2105.65"/>
  </r>
  <r>
    <x v="7"/>
    <x v="4"/>
    <x v="3"/>
    <s v="256GB SSD"/>
    <s v="Nvidia RTX 3060"/>
    <n v="14"/>
    <s v="1366x768"/>
    <x v="14"/>
    <n v="3.28"/>
    <s v="Linux"/>
    <n v="1434.82"/>
  </r>
  <r>
    <x v="9"/>
    <x v="1"/>
    <x v="1"/>
    <s v="1TB SSD"/>
    <s v="Nvidia GTX 1650"/>
    <n v="17.3"/>
    <s v="3840x2160"/>
    <x v="3"/>
    <n v="1.33"/>
    <s v="FreeDOS"/>
    <n v="2551.92"/>
  </r>
  <r>
    <x v="6"/>
    <x v="2"/>
    <x v="2"/>
    <s v="1TB HDD"/>
    <s v="AMD Radeon RX 6800"/>
    <n v="16"/>
    <s v="1366x768"/>
    <x v="44"/>
    <n v="2.42"/>
    <s v="Windows"/>
    <n v="1118.1099999999999"/>
  </r>
  <r>
    <x v="8"/>
    <x v="4"/>
    <x v="4"/>
    <s v="2TB SSD"/>
    <s v="AMD Radeon RX 6600"/>
    <n v="16"/>
    <s v="3840x2160"/>
    <x v="43"/>
    <n v="1.56"/>
    <s v="Linux"/>
    <n v="3729.28"/>
  </r>
  <r>
    <x v="6"/>
    <x v="3"/>
    <x v="3"/>
    <s v="1TB HDD"/>
    <s v="Nvidia GTX 1650"/>
    <n v="14"/>
    <s v="2560x1440"/>
    <x v="69"/>
    <n v="3.06"/>
    <s v="Linux"/>
    <n v="1001.65"/>
  </r>
  <r>
    <x v="2"/>
    <x v="7"/>
    <x v="4"/>
    <s v="2TB SSD"/>
    <s v="Nvidia GTX 1650"/>
    <n v="14"/>
    <s v="3840x2160"/>
    <x v="52"/>
    <n v="2.59"/>
    <s v="Windows"/>
    <n v="2352.27"/>
  </r>
  <r>
    <x v="7"/>
    <x v="0"/>
    <x v="0"/>
    <s v="1TB SSD"/>
    <s v="Nvidia RTX 2060"/>
    <n v="15.6"/>
    <s v="1920x1080"/>
    <x v="58"/>
    <n v="1.24"/>
    <s v="FreeDOS"/>
    <n v="2144.65"/>
  </r>
  <r>
    <x v="5"/>
    <x v="4"/>
    <x v="1"/>
    <s v="1TB HDD"/>
    <s v="Nvidia GTX 1650"/>
    <n v="14"/>
    <s v="2560x1440"/>
    <x v="72"/>
    <n v="2.56"/>
    <s v="Linux"/>
    <n v="1443.2"/>
  </r>
  <r>
    <x v="4"/>
    <x v="0"/>
    <x v="3"/>
    <s v="1TB HDD"/>
    <s v="Integrated"/>
    <n v="17.3"/>
    <s v="1920x1080"/>
    <x v="23"/>
    <n v="3.49"/>
    <s v="FreeDOS"/>
    <n v="554.72"/>
  </r>
  <r>
    <x v="0"/>
    <x v="2"/>
    <x v="3"/>
    <s v="512GB SSD"/>
    <s v="Integrated"/>
    <n v="13.3"/>
    <s v="1920x1080"/>
    <x v="4"/>
    <n v="1.24"/>
    <s v="macOS"/>
    <n v="1087.07"/>
  </r>
  <r>
    <x v="8"/>
    <x v="7"/>
    <x v="4"/>
    <s v="256GB SSD"/>
    <s v="Nvidia RTX 3080"/>
    <n v="14"/>
    <s v="1920x1080"/>
    <x v="8"/>
    <n v="3.3"/>
    <s v="FreeDOS"/>
    <n v="1619.29"/>
  </r>
  <r>
    <x v="0"/>
    <x v="2"/>
    <x v="0"/>
    <s v="512GB SSD"/>
    <s v="AMD Radeon RX 6600"/>
    <n v="17.3"/>
    <s v="1920x1080"/>
    <x v="1"/>
    <n v="2.82"/>
    <s v="FreeDOS"/>
    <n v="3998.58"/>
  </r>
  <r>
    <x v="0"/>
    <x v="3"/>
    <x v="0"/>
    <s v="1TB HDD"/>
    <s v="Integrated"/>
    <n v="15.6"/>
    <s v="1366x768"/>
    <x v="71"/>
    <n v="1.79"/>
    <s v="Windows"/>
    <n v="1468.97"/>
  </r>
  <r>
    <x v="8"/>
    <x v="5"/>
    <x v="4"/>
    <s v="1TB HDD"/>
    <s v="Nvidia RTX 3080"/>
    <n v="17.3"/>
    <s v="1366x768"/>
    <x v="55"/>
    <n v="2.0699999999999998"/>
    <s v="macOS"/>
    <n v="908.56"/>
  </r>
  <r>
    <x v="7"/>
    <x v="4"/>
    <x v="2"/>
    <s v="1TB SSD"/>
    <s v="Nvidia RTX 3060"/>
    <n v="17.3"/>
    <s v="2560x1440"/>
    <x v="53"/>
    <n v="2.36"/>
    <s v="FreeDOS"/>
    <n v="3667.64"/>
  </r>
  <r>
    <x v="8"/>
    <x v="0"/>
    <x v="4"/>
    <s v="256GB SSD"/>
    <s v="AMD Radeon RX 6600"/>
    <n v="15.6"/>
    <s v="2560x1440"/>
    <x v="27"/>
    <n v="2.5"/>
    <s v="Linux"/>
    <n v="1314.19"/>
  </r>
  <r>
    <x v="2"/>
    <x v="4"/>
    <x v="2"/>
    <s v="1TB SSD"/>
    <s v="AMD Radeon RX 6600"/>
    <n v="13.3"/>
    <s v="1366x768"/>
    <x v="35"/>
    <n v="3.17"/>
    <s v="FreeDOS"/>
    <n v="2194.29"/>
  </r>
  <r>
    <x v="3"/>
    <x v="0"/>
    <x v="1"/>
    <s v="1TB SSD"/>
    <s v="Nvidia RTX 2060"/>
    <n v="17.3"/>
    <s v="1920x1080"/>
    <x v="58"/>
    <n v="1.28"/>
    <s v="Linux"/>
    <n v="900.51"/>
  </r>
  <r>
    <x v="5"/>
    <x v="1"/>
    <x v="1"/>
    <s v="1TB SSD"/>
    <s v="Nvidia RTX 3060"/>
    <n v="13.3"/>
    <s v="3840x2160"/>
    <x v="61"/>
    <n v="1.54"/>
    <s v="FreeDOS"/>
    <n v="1734.63"/>
  </r>
  <r>
    <x v="8"/>
    <x v="7"/>
    <x v="4"/>
    <s v="512GB SSD"/>
    <s v="AMD Radeon RX 6600"/>
    <n v="13.3"/>
    <s v="3840x2160"/>
    <x v="60"/>
    <n v="2.62"/>
    <s v="Windows"/>
    <n v="2617.7800000000002"/>
  </r>
  <r>
    <x v="1"/>
    <x v="5"/>
    <x v="1"/>
    <s v="1TB SSD"/>
    <s v="Nvidia RTX 3080"/>
    <n v="13.3"/>
    <s v="3840x2160"/>
    <x v="16"/>
    <n v="1.82"/>
    <s v="macOS"/>
    <n v="2088.13"/>
  </r>
  <r>
    <x v="1"/>
    <x v="7"/>
    <x v="0"/>
    <s v="256GB SSD"/>
    <s v="Nvidia RTX 2060"/>
    <n v="15.6"/>
    <s v="2560x1440"/>
    <x v="24"/>
    <n v="2.21"/>
    <s v="FreeDOS"/>
    <n v="5519.35"/>
  </r>
  <r>
    <x v="5"/>
    <x v="1"/>
    <x v="1"/>
    <s v="1TB SSD"/>
    <s v="Nvidia RTX 3080"/>
    <n v="15.6"/>
    <s v="2560x1440"/>
    <x v="15"/>
    <n v="2.2200000000000002"/>
    <s v="Linux"/>
    <n v="1683.6"/>
  </r>
  <r>
    <x v="6"/>
    <x v="1"/>
    <x v="1"/>
    <s v="1TB SSD"/>
    <s v="AMD Radeon RX 6800"/>
    <n v="13.3"/>
    <s v="1920x1080"/>
    <x v="14"/>
    <n v="1.68"/>
    <s v="Windows"/>
    <n v="1131.03"/>
  </r>
  <r>
    <x v="9"/>
    <x v="7"/>
    <x v="1"/>
    <s v="256GB SSD"/>
    <s v="Integrated"/>
    <n v="14"/>
    <s v="1920x1080"/>
    <x v="18"/>
    <n v="2.87"/>
    <s v="Windows"/>
    <n v="908.17"/>
  </r>
  <r>
    <x v="5"/>
    <x v="0"/>
    <x v="4"/>
    <s v="512GB SSD"/>
    <s v="Nvidia RTX 2060"/>
    <n v="17.3"/>
    <s v="3840x2160"/>
    <x v="9"/>
    <n v="3.33"/>
    <s v="Windows"/>
    <n v="1879.12"/>
  </r>
  <r>
    <x v="7"/>
    <x v="7"/>
    <x v="0"/>
    <s v="512GB SSD"/>
    <s v="Integrated"/>
    <n v="15.6"/>
    <s v="1920x1080"/>
    <x v="28"/>
    <n v="2.8"/>
    <s v="Linux"/>
    <n v="2246.54"/>
  </r>
  <r>
    <x v="7"/>
    <x v="4"/>
    <x v="0"/>
    <s v="2TB SSD"/>
    <s v="AMD Radeon RX 6600"/>
    <n v="14"/>
    <s v="2560x1440"/>
    <x v="72"/>
    <n v="2.68"/>
    <s v="FreeDOS"/>
    <n v="4841.47"/>
  </r>
  <r>
    <x v="6"/>
    <x v="1"/>
    <x v="0"/>
    <s v="256GB SSD"/>
    <s v="AMD Radeon RX 6600"/>
    <n v="13.3"/>
    <s v="3840x2160"/>
    <x v="24"/>
    <n v="2.79"/>
    <s v="Windows"/>
    <n v="4856.96"/>
  </r>
  <r>
    <x v="8"/>
    <x v="4"/>
    <x v="0"/>
    <s v="1TB SSD"/>
    <s v="Nvidia RTX 2060"/>
    <n v="14"/>
    <s v="1366x768"/>
    <x v="0"/>
    <n v="2.76"/>
    <s v="macOS"/>
    <n v="3322.3"/>
  </r>
  <r>
    <x v="7"/>
    <x v="0"/>
    <x v="1"/>
    <s v="256GB SSD"/>
    <s v="Integrated"/>
    <n v="17.3"/>
    <s v="3840x2160"/>
    <x v="66"/>
    <n v="2.1800000000000002"/>
    <s v="Windows"/>
    <n v="844.17"/>
  </r>
  <r>
    <x v="9"/>
    <x v="0"/>
    <x v="0"/>
    <s v="256GB SSD"/>
    <s v="Nvidia RTX 3080"/>
    <n v="15.6"/>
    <s v="3840x2160"/>
    <x v="53"/>
    <n v="3.49"/>
    <s v="FreeDOS"/>
    <n v="4651.9399999999996"/>
  </r>
  <r>
    <x v="8"/>
    <x v="0"/>
    <x v="0"/>
    <s v="1TB SSD"/>
    <s v="Nvidia GTX 1650"/>
    <n v="17.3"/>
    <s v="3840x2160"/>
    <x v="54"/>
    <n v="3.08"/>
    <s v="Windows"/>
    <n v="3543.53"/>
  </r>
  <r>
    <x v="6"/>
    <x v="1"/>
    <x v="4"/>
    <s v="2TB SSD"/>
    <s v="Integrated"/>
    <n v="16"/>
    <s v="2560x1440"/>
    <x v="32"/>
    <n v="2.64"/>
    <s v="FreeDOS"/>
    <n v="1251.1500000000001"/>
  </r>
  <r>
    <x v="2"/>
    <x v="1"/>
    <x v="2"/>
    <s v="512GB SSD"/>
    <s v="Nvidia RTX 3080"/>
    <n v="14"/>
    <s v="1366x768"/>
    <x v="70"/>
    <n v="2.9"/>
    <s v="Linux"/>
    <n v="1671.77"/>
  </r>
  <r>
    <x v="6"/>
    <x v="2"/>
    <x v="2"/>
    <s v="512GB SSD"/>
    <s v="AMD Radeon RX 6600"/>
    <n v="13.3"/>
    <s v="1920x1080"/>
    <x v="41"/>
    <n v="1.27"/>
    <s v="FreeDOS"/>
    <n v="1618.07"/>
  </r>
  <r>
    <x v="2"/>
    <x v="6"/>
    <x v="4"/>
    <s v="512GB SSD"/>
    <s v="AMD Radeon RX 6600"/>
    <n v="14"/>
    <s v="1366x768"/>
    <x v="71"/>
    <n v="2.19"/>
    <s v="macOS"/>
    <n v="1629.89"/>
  </r>
  <r>
    <x v="6"/>
    <x v="4"/>
    <x v="0"/>
    <s v="1TB SSD"/>
    <s v="AMD Radeon RX 6800"/>
    <n v="15.6"/>
    <s v="3840x2160"/>
    <x v="57"/>
    <n v="2.59"/>
    <s v="Linux"/>
    <n v="7174.89"/>
  </r>
  <r>
    <x v="6"/>
    <x v="1"/>
    <x v="4"/>
    <s v="256GB SSD"/>
    <s v="Nvidia RTX 3080"/>
    <n v="13.3"/>
    <s v="1366x768"/>
    <x v="65"/>
    <n v="3.17"/>
    <s v="Linux"/>
    <n v="1227.22"/>
  </r>
  <r>
    <x v="8"/>
    <x v="6"/>
    <x v="0"/>
    <s v="256GB SSD"/>
    <s v="AMD Radeon RX 6800"/>
    <n v="13.3"/>
    <s v="1920x1080"/>
    <x v="63"/>
    <n v="1.54"/>
    <s v="macOS"/>
    <n v="3795.01"/>
  </r>
  <r>
    <x v="7"/>
    <x v="7"/>
    <x v="3"/>
    <s v="2TB SSD"/>
    <s v="Nvidia GTX 1650"/>
    <n v="15.6"/>
    <s v="3840x2160"/>
    <x v="14"/>
    <n v="2.66"/>
    <s v="Linux"/>
    <n v="2389.37"/>
  </r>
  <r>
    <x v="2"/>
    <x v="7"/>
    <x v="2"/>
    <s v="512GB SSD"/>
    <s v="Nvidia GTX 1650"/>
    <n v="16"/>
    <s v="2560x1440"/>
    <x v="12"/>
    <n v="1.66"/>
    <s v="Windows"/>
    <n v="2649.46"/>
  </r>
  <r>
    <x v="0"/>
    <x v="4"/>
    <x v="4"/>
    <s v="2TB SSD"/>
    <s v="Nvidia GTX 1650"/>
    <n v="15.6"/>
    <s v="1366x768"/>
    <x v="28"/>
    <n v="1.34"/>
    <s v="Windows"/>
    <n v="2797.38"/>
  </r>
  <r>
    <x v="9"/>
    <x v="6"/>
    <x v="3"/>
    <s v="2TB SSD"/>
    <s v="Integrated"/>
    <n v="14"/>
    <s v="3840x2160"/>
    <x v="1"/>
    <n v="3.19"/>
    <s v="macOS"/>
    <n v="2435.3200000000002"/>
  </r>
  <r>
    <x v="3"/>
    <x v="7"/>
    <x v="0"/>
    <s v="256GB SSD"/>
    <s v="Integrated"/>
    <n v="16"/>
    <s v="3840x2160"/>
    <x v="8"/>
    <n v="2.81"/>
    <s v="macOS"/>
    <n v="3608.15"/>
  </r>
  <r>
    <x v="3"/>
    <x v="0"/>
    <x v="3"/>
    <s v="512GB SSD"/>
    <s v="AMD Radeon RX 6800"/>
    <n v="17.3"/>
    <s v="2560x1440"/>
    <x v="13"/>
    <n v="1.67"/>
    <s v="macOS"/>
    <n v="1197.24"/>
  </r>
  <r>
    <x v="6"/>
    <x v="4"/>
    <x v="3"/>
    <s v="1TB HDD"/>
    <s v="Nvidia RTX 3060"/>
    <n v="14"/>
    <s v="3840x2160"/>
    <x v="31"/>
    <n v="1.33"/>
    <s v="Linux"/>
    <n v="2328.5700000000002"/>
  </r>
  <r>
    <x v="4"/>
    <x v="5"/>
    <x v="1"/>
    <s v="1TB SSD"/>
    <s v="Nvidia RTX 3080"/>
    <n v="17.3"/>
    <s v="3840x2160"/>
    <x v="50"/>
    <n v="1.3"/>
    <s v="FreeDOS"/>
    <n v="1660.74"/>
  </r>
  <r>
    <x v="0"/>
    <x v="7"/>
    <x v="3"/>
    <s v="1TB HDD"/>
    <s v="Integrated"/>
    <n v="15.6"/>
    <s v="2560x1440"/>
    <x v="13"/>
    <n v="1.95"/>
    <s v="macOS"/>
    <n v="1565.08"/>
  </r>
  <r>
    <x v="1"/>
    <x v="0"/>
    <x v="1"/>
    <s v="1TB SSD"/>
    <s v="AMD Radeon RX 6800"/>
    <n v="13.3"/>
    <s v="1366x768"/>
    <x v="57"/>
    <n v="3.24"/>
    <s v="Windows"/>
    <n v="807.73"/>
  </r>
  <r>
    <x v="6"/>
    <x v="0"/>
    <x v="4"/>
    <s v="1TB HDD"/>
    <s v="Nvidia RTX 2060"/>
    <n v="17.3"/>
    <s v="1366x768"/>
    <x v="12"/>
    <n v="1.78"/>
    <s v="Linux"/>
    <n v="773.14"/>
  </r>
  <r>
    <x v="0"/>
    <x v="2"/>
    <x v="1"/>
    <s v="1TB HDD"/>
    <s v="Nvidia GTX 1650"/>
    <n v="13.3"/>
    <s v="2560x1440"/>
    <x v="26"/>
    <n v="2.16"/>
    <s v="Windows"/>
    <n v="1527.84"/>
  </r>
  <r>
    <x v="6"/>
    <x v="0"/>
    <x v="2"/>
    <s v="2TB SSD"/>
    <s v="Nvidia GTX 1650"/>
    <n v="17.3"/>
    <s v="2560x1440"/>
    <x v="73"/>
    <n v="1.38"/>
    <s v="FreeDOS"/>
    <n v="1920.67"/>
  </r>
  <r>
    <x v="9"/>
    <x v="1"/>
    <x v="3"/>
    <s v="1TB HDD"/>
    <s v="Nvidia RTX 3080"/>
    <n v="14"/>
    <s v="1920x1080"/>
    <x v="36"/>
    <n v="2"/>
    <s v="Linux"/>
    <n v="1225.1199999999999"/>
  </r>
  <r>
    <x v="8"/>
    <x v="3"/>
    <x v="0"/>
    <s v="1TB SSD"/>
    <s v="Nvidia GTX 1650"/>
    <n v="14"/>
    <s v="1366x768"/>
    <x v="74"/>
    <n v="3.2"/>
    <s v="FreeDOS"/>
    <n v="1667.97"/>
  </r>
  <r>
    <x v="9"/>
    <x v="5"/>
    <x v="2"/>
    <s v="256GB SSD"/>
    <s v="Integrated"/>
    <n v="16"/>
    <s v="1366x768"/>
    <x v="36"/>
    <n v="3.5"/>
    <s v="FreeDOS"/>
    <n v="1160.96"/>
  </r>
  <r>
    <x v="4"/>
    <x v="2"/>
    <x v="3"/>
    <s v="1TB SSD"/>
    <s v="AMD Radeon RX 6800"/>
    <n v="13.3"/>
    <s v="1920x1080"/>
    <x v="65"/>
    <n v="1.51"/>
    <s v="Windows"/>
    <n v="1143.0999999999999"/>
  </r>
  <r>
    <x v="9"/>
    <x v="2"/>
    <x v="2"/>
    <s v="512GB SSD"/>
    <s v="AMD Radeon RX 6800"/>
    <n v="16"/>
    <s v="2560x1440"/>
    <x v="20"/>
    <n v="3.49"/>
    <s v="Windows"/>
    <n v="2754.97"/>
  </r>
  <r>
    <x v="0"/>
    <x v="2"/>
    <x v="3"/>
    <s v="256GB SSD"/>
    <s v="Nvidia RTX 3060"/>
    <n v="16"/>
    <s v="3840x2160"/>
    <x v="22"/>
    <n v="3.41"/>
    <s v="Windows"/>
    <n v="2850.25"/>
  </r>
  <r>
    <x v="2"/>
    <x v="6"/>
    <x v="3"/>
    <s v="1TB SSD"/>
    <s v="Nvidia GTX 1650"/>
    <n v="16"/>
    <s v="1366x768"/>
    <x v="16"/>
    <n v="2.54"/>
    <s v="Linux"/>
    <n v="1607.34"/>
  </r>
  <r>
    <x v="0"/>
    <x v="1"/>
    <x v="2"/>
    <s v="2TB SSD"/>
    <s v="Integrated"/>
    <n v="17.3"/>
    <s v="1920x1080"/>
    <x v="39"/>
    <n v="3.25"/>
    <s v="FreeDOS"/>
    <n v="2253.39"/>
  </r>
  <r>
    <x v="9"/>
    <x v="5"/>
    <x v="2"/>
    <s v="1TB HDD"/>
    <s v="Nvidia GTX 1650"/>
    <n v="13.3"/>
    <s v="1366x768"/>
    <x v="69"/>
    <n v="2.42"/>
    <s v="macOS"/>
    <n v="1533.42"/>
  </r>
  <r>
    <x v="9"/>
    <x v="5"/>
    <x v="0"/>
    <s v="1TB SSD"/>
    <s v="Nvidia RTX 3060"/>
    <n v="17.3"/>
    <s v="1920x1080"/>
    <x v="30"/>
    <n v="2.1800000000000002"/>
    <s v="macOS"/>
    <n v="3420.88"/>
  </r>
  <r>
    <x v="3"/>
    <x v="3"/>
    <x v="2"/>
    <s v="1TB SSD"/>
    <s v="Nvidia GTX 1650"/>
    <n v="16"/>
    <s v="1366x768"/>
    <x v="50"/>
    <n v="2.41"/>
    <s v="Linux"/>
    <n v="1284.1600000000001"/>
  </r>
  <r>
    <x v="0"/>
    <x v="3"/>
    <x v="2"/>
    <s v="1TB SSD"/>
    <s v="Integrated"/>
    <n v="16"/>
    <s v="1366x768"/>
    <x v="40"/>
    <n v="2.58"/>
    <s v="macOS"/>
    <n v="1322.63"/>
  </r>
  <r>
    <x v="7"/>
    <x v="1"/>
    <x v="0"/>
    <s v="256GB SSD"/>
    <s v="AMD Radeon RX 6600"/>
    <n v="15.6"/>
    <s v="2560x1440"/>
    <x v="10"/>
    <n v="2.63"/>
    <s v="Linux"/>
    <n v="3930.86"/>
  </r>
  <r>
    <x v="8"/>
    <x v="6"/>
    <x v="2"/>
    <s v="256GB SSD"/>
    <s v="Nvidia RTX 3080"/>
    <n v="13.3"/>
    <s v="2560x1440"/>
    <x v="6"/>
    <n v="2.0299999999999998"/>
    <s v="Windows"/>
    <n v="3315.02"/>
  </r>
  <r>
    <x v="3"/>
    <x v="1"/>
    <x v="4"/>
    <s v="2TB SSD"/>
    <s v="Integrated"/>
    <n v="13.3"/>
    <s v="3840x2160"/>
    <x v="52"/>
    <n v="1.32"/>
    <s v="Windows"/>
    <n v="1690.5"/>
  </r>
  <r>
    <x v="7"/>
    <x v="4"/>
    <x v="2"/>
    <s v="2TB SSD"/>
    <s v="Integrated"/>
    <n v="15.6"/>
    <s v="2560x1440"/>
    <x v="46"/>
    <n v="2.83"/>
    <s v="Windows"/>
    <n v="2512.87"/>
  </r>
  <r>
    <x v="6"/>
    <x v="3"/>
    <x v="3"/>
    <s v="1TB HDD"/>
    <s v="AMD Radeon RX 6600"/>
    <n v="13.3"/>
    <s v="3840x2160"/>
    <x v="19"/>
    <n v="1.92"/>
    <s v="macOS"/>
    <n v="1221.31"/>
  </r>
  <r>
    <x v="8"/>
    <x v="6"/>
    <x v="2"/>
    <s v="512GB SSD"/>
    <s v="Nvidia GTX 1650"/>
    <n v="16"/>
    <s v="3840x2160"/>
    <x v="11"/>
    <n v="2.57"/>
    <s v="FreeDOS"/>
    <n v="4815.87"/>
  </r>
  <r>
    <x v="3"/>
    <x v="1"/>
    <x v="2"/>
    <s v="1TB HDD"/>
    <s v="AMD Radeon RX 6600"/>
    <n v="16"/>
    <s v="1366x768"/>
    <x v="15"/>
    <n v="1.72"/>
    <s v="Linux"/>
    <n v="1628.12"/>
  </r>
  <r>
    <x v="9"/>
    <x v="3"/>
    <x v="2"/>
    <s v="1TB HDD"/>
    <s v="Nvidia RTX 3060"/>
    <n v="16"/>
    <s v="1920x1080"/>
    <x v="1"/>
    <n v="3.46"/>
    <s v="Windows"/>
    <n v="1450.25"/>
  </r>
  <r>
    <x v="0"/>
    <x v="2"/>
    <x v="0"/>
    <s v="256GB SSD"/>
    <s v="AMD Radeon RX 6600"/>
    <n v="16"/>
    <s v="3840x2160"/>
    <x v="45"/>
    <n v="2.7"/>
    <s v="Windows"/>
    <n v="6334.14"/>
  </r>
  <r>
    <x v="9"/>
    <x v="3"/>
    <x v="0"/>
    <s v="256GB SSD"/>
    <s v="AMD Radeon RX 6600"/>
    <n v="13.3"/>
    <s v="1366x768"/>
    <x v="37"/>
    <n v="2.5499999999999998"/>
    <s v="Linux"/>
    <n v="2110.91"/>
  </r>
  <r>
    <x v="6"/>
    <x v="5"/>
    <x v="2"/>
    <s v="2TB SSD"/>
    <s v="Integrated"/>
    <n v="14"/>
    <s v="1920x1080"/>
    <x v="1"/>
    <n v="2.99"/>
    <s v="Linux"/>
    <n v="1235.27"/>
  </r>
  <r>
    <x v="9"/>
    <x v="0"/>
    <x v="1"/>
    <s v="1TB HDD"/>
    <s v="AMD Radeon RX 6600"/>
    <n v="15.6"/>
    <s v="1366x768"/>
    <x v="27"/>
    <n v="1.28"/>
    <s v="Windows"/>
    <n v="673.28"/>
  </r>
  <r>
    <x v="5"/>
    <x v="7"/>
    <x v="4"/>
    <s v="1TB HDD"/>
    <s v="Nvidia GTX 1650"/>
    <n v="16"/>
    <s v="3840x2160"/>
    <x v="31"/>
    <n v="3.4"/>
    <s v="Windows"/>
    <n v="2382.6"/>
  </r>
  <r>
    <x v="7"/>
    <x v="5"/>
    <x v="0"/>
    <s v="1TB SSD"/>
    <s v="Nvidia RTX 2060"/>
    <n v="15.6"/>
    <s v="1920x1080"/>
    <x v="16"/>
    <n v="3.2"/>
    <s v="Windows"/>
    <n v="2518.04"/>
  </r>
  <r>
    <x v="2"/>
    <x v="6"/>
    <x v="4"/>
    <s v="1TB SSD"/>
    <s v="AMD Radeon RX 6800"/>
    <n v="16"/>
    <s v="2560x1440"/>
    <x v="71"/>
    <n v="2.86"/>
    <s v="Linux"/>
    <n v="2650.42"/>
  </r>
  <r>
    <x v="9"/>
    <x v="7"/>
    <x v="1"/>
    <s v="512GB SSD"/>
    <s v="Integrated"/>
    <n v="16"/>
    <s v="2560x1440"/>
    <x v="75"/>
    <n v="2.94"/>
    <s v="Windows"/>
    <n v="1333.96"/>
  </r>
  <r>
    <x v="2"/>
    <x v="2"/>
    <x v="3"/>
    <s v="256GB SSD"/>
    <s v="AMD Radeon RX 6600"/>
    <n v="15.6"/>
    <s v="1366x768"/>
    <x v="75"/>
    <n v="1.24"/>
    <s v="Linux"/>
    <n v="974.69"/>
  </r>
  <r>
    <x v="6"/>
    <x v="7"/>
    <x v="0"/>
    <s v="2TB SSD"/>
    <s v="Nvidia RTX 3080"/>
    <n v="17.3"/>
    <s v="3840x2160"/>
    <x v="74"/>
    <n v="1.7"/>
    <s v="Windows"/>
    <n v="5397.19"/>
  </r>
  <r>
    <x v="1"/>
    <x v="4"/>
    <x v="1"/>
    <s v="256GB SSD"/>
    <s v="Integrated"/>
    <n v="16"/>
    <s v="1366x768"/>
    <x v="73"/>
    <n v="2.84"/>
    <s v="macOS"/>
    <n v="1164.3800000000001"/>
  </r>
  <r>
    <x v="5"/>
    <x v="6"/>
    <x v="2"/>
    <s v="2TB SSD"/>
    <s v="Nvidia RTX 3080"/>
    <n v="14"/>
    <s v="2560x1440"/>
    <x v="2"/>
    <n v="1.32"/>
    <s v="macOS"/>
    <n v="3359.13"/>
  </r>
  <r>
    <x v="6"/>
    <x v="6"/>
    <x v="2"/>
    <s v="2TB SSD"/>
    <s v="Integrated"/>
    <n v="17.3"/>
    <s v="1366x768"/>
    <x v="74"/>
    <n v="1.61"/>
    <s v="FreeDOS"/>
    <n v="1630.22"/>
  </r>
  <r>
    <x v="8"/>
    <x v="3"/>
    <x v="4"/>
    <s v="2TB SSD"/>
    <s v="Nvidia GTX 1650"/>
    <n v="16"/>
    <s v="1366x768"/>
    <x v="0"/>
    <n v="3.46"/>
    <s v="macOS"/>
    <n v="793.3"/>
  </r>
  <r>
    <x v="9"/>
    <x v="0"/>
    <x v="2"/>
    <s v="512GB SSD"/>
    <s v="Nvidia GTX 1650"/>
    <n v="14"/>
    <s v="1366x768"/>
    <x v="24"/>
    <n v="2.31"/>
    <s v="Linux"/>
    <n v="1577.52"/>
  </r>
  <r>
    <x v="0"/>
    <x v="4"/>
    <x v="4"/>
    <s v="1TB SSD"/>
    <s v="AMD Radeon RX 6800"/>
    <n v="16"/>
    <s v="3840x2160"/>
    <x v="28"/>
    <n v="2.33"/>
    <s v="Linux"/>
    <n v="5278.83"/>
  </r>
  <r>
    <x v="6"/>
    <x v="7"/>
    <x v="4"/>
    <s v="2TB SSD"/>
    <s v="Nvidia RTX 3060"/>
    <n v="17.3"/>
    <s v="1920x1080"/>
    <x v="43"/>
    <n v="3.01"/>
    <s v="Windows"/>
    <n v="1674.86"/>
  </r>
  <r>
    <x v="6"/>
    <x v="3"/>
    <x v="4"/>
    <s v="256GB SSD"/>
    <s v="Nvidia RTX 3080"/>
    <n v="16"/>
    <s v="2560x1440"/>
    <x v="29"/>
    <n v="2.65"/>
    <s v="FreeDOS"/>
    <n v="1271.0899999999999"/>
  </r>
  <r>
    <x v="2"/>
    <x v="2"/>
    <x v="2"/>
    <s v="1TB HDD"/>
    <s v="Nvidia GTX 1650"/>
    <n v="13.3"/>
    <s v="3840x2160"/>
    <x v="45"/>
    <n v="2.23"/>
    <s v="Windows"/>
    <n v="2158.02"/>
  </r>
  <r>
    <x v="0"/>
    <x v="6"/>
    <x v="3"/>
    <s v="512GB SSD"/>
    <s v="Nvidia RTX 3060"/>
    <n v="16"/>
    <s v="2560x1440"/>
    <x v="58"/>
    <n v="2.5099999999999998"/>
    <s v="macOS"/>
    <n v="3290.11"/>
  </r>
  <r>
    <x v="8"/>
    <x v="5"/>
    <x v="0"/>
    <s v="2TB SSD"/>
    <s v="Integrated"/>
    <n v="15.6"/>
    <s v="1920x1080"/>
    <x v="25"/>
    <n v="3.31"/>
    <s v="Windows"/>
    <n v="1635.83"/>
  </r>
  <r>
    <x v="3"/>
    <x v="0"/>
    <x v="4"/>
    <s v="1TB SSD"/>
    <s v="AMD Radeon RX 6800"/>
    <n v="15.6"/>
    <s v="3840x2160"/>
    <x v="0"/>
    <n v="2.09"/>
    <s v="FreeDOS"/>
    <n v="1914.72"/>
  </r>
  <r>
    <x v="9"/>
    <x v="2"/>
    <x v="2"/>
    <s v="1TB SSD"/>
    <s v="AMD Radeon RX 6600"/>
    <n v="14"/>
    <s v="2560x1440"/>
    <x v="76"/>
    <n v="1.24"/>
    <s v="FreeDOS"/>
    <n v="2636.91"/>
  </r>
  <r>
    <x v="7"/>
    <x v="2"/>
    <x v="2"/>
    <s v="512GB SSD"/>
    <s v="Nvidia GTX 1650"/>
    <n v="16"/>
    <s v="1920x1080"/>
    <x v="25"/>
    <n v="1.88"/>
    <s v="Linux"/>
    <n v="1670.15"/>
  </r>
  <r>
    <x v="1"/>
    <x v="5"/>
    <x v="3"/>
    <s v="1TB SSD"/>
    <s v="Nvidia RTX 3060"/>
    <n v="15.6"/>
    <s v="1366x768"/>
    <x v="48"/>
    <n v="2.8"/>
    <s v="Linux"/>
    <n v="1413.93"/>
  </r>
  <r>
    <x v="7"/>
    <x v="3"/>
    <x v="2"/>
    <s v="1TB HDD"/>
    <s v="AMD Radeon RX 6800"/>
    <n v="17.3"/>
    <s v="3840x2160"/>
    <x v="62"/>
    <n v="3.19"/>
    <s v="Linux"/>
    <n v="2126.52"/>
  </r>
  <r>
    <x v="5"/>
    <x v="5"/>
    <x v="1"/>
    <s v="2TB SSD"/>
    <s v="Nvidia RTX 2060"/>
    <n v="16"/>
    <s v="1920x1080"/>
    <x v="30"/>
    <n v="2.5"/>
    <s v="macOS"/>
    <n v="1118.0899999999999"/>
  </r>
  <r>
    <x v="7"/>
    <x v="6"/>
    <x v="4"/>
    <s v="1TB SSD"/>
    <s v="Nvidia RTX 3060"/>
    <n v="15.6"/>
    <s v="1920x1080"/>
    <x v="19"/>
    <n v="1.59"/>
    <s v="FreeDOS"/>
    <n v="2152.7600000000002"/>
  </r>
  <r>
    <x v="1"/>
    <x v="6"/>
    <x v="0"/>
    <s v="256GB SSD"/>
    <s v="Nvidia GTX 1650"/>
    <n v="13.3"/>
    <s v="3840x2160"/>
    <x v="27"/>
    <n v="3.09"/>
    <s v="FreeDOS"/>
    <n v="9032.16"/>
  </r>
  <r>
    <x v="3"/>
    <x v="1"/>
    <x v="0"/>
    <s v="512GB SSD"/>
    <s v="Integrated"/>
    <n v="16"/>
    <s v="1366x768"/>
    <x v="67"/>
    <n v="3.33"/>
    <s v="FreeDOS"/>
    <n v="1851.67"/>
  </r>
  <r>
    <x v="2"/>
    <x v="3"/>
    <x v="0"/>
    <s v="256GB SSD"/>
    <s v="Nvidia RTX 3080"/>
    <n v="14"/>
    <s v="3840x2160"/>
    <x v="34"/>
    <n v="2.5299999999999998"/>
    <s v="Linux"/>
    <n v="3159.73"/>
  </r>
  <r>
    <x v="8"/>
    <x v="6"/>
    <x v="1"/>
    <s v="256GB SSD"/>
    <s v="AMD Radeon RX 6600"/>
    <n v="15.6"/>
    <s v="3840x2160"/>
    <x v="77"/>
    <n v="1.93"/>
    <s v="Windows"/>
    <n v="2775.59"/>
  </r>
  <r>
    <x v="2"/>
    <x v="1"/>
    <x v="1"/>
    <s v="2TB SSD"/>
    <s v="Nvidia RTX 2060"/>
    <n v="14"/>
    <s v="1920x1080"/>
    <x v="17"/>
    <n v="1.22"/>
    <s v="FreeDOS"/>
    <n v="1048.32"/>
  </r>
  <r>
    <x v="8"/>
    <x v="6"/>
    <x v="2"/>
    <s v="1TB SSD"/>
    <s v="Nvidia RTX 3060"/>
    <n v="16"/>
    <s v="2560x1440"/>
    <x v="34"/>
    <n v="2.4500000000000002"/>
    <s v="Linux"/>
    <n v="3609.67"/>
  </r>
  <r>
    <x v="4"/>
    <x v="5"/>
    <x v="1"/>
    <s v="1TB SSD"/>
    <s v="AMD Radeon RX 6600"/>
    <n v="15.6"/>
    <s v="1366x768"/>
    <x v="19"/>
    <n v="2.0299999999999998"/>
    <s v="Linux"/>
    <n v="775.68"/>
  </r>
  <r>
    <x v="3"/>
    <x v="7"/>
    <x v="2"/>
    <s v="1TB SSD"/>
    <s v="Nvidia RTX 3080"/>
    <n v="15.6"/>
    <s v="1366x768"/>
    <x v="41"/>
    <n v="3.13"/>
    <s v="Linux"/>
    <n v="1725.51"/>
  </r>
  <r>
    <x v="7"/>
    <x v="3"/>
    <x v="4"/>
    <s v="1TB HDD"/>
    <s v="Nvidia RTX 3060"/>
    <n v="17.3"/>
    <s v="2560x1440"/>
    <x v="67"/>
    <n v="1.74"/>
    <s v="FreeDOS"/>
    <n v="1124.19"/>
  </r>
  <r>
    <x v="1"/>
    <x v="1"/>
    <x v="0"/>
    <s v="1TB HDD"/>
    <s v="AMD Radeon RX 6800"/>
    <n v="15.6"/>
    <s v="2560x1440"/>
    <x v="26"/>
    <n v="3.16"/>
    <s v="Linux"/>
    <n v="4818.17"/>
  </r>
  <r>
    <x v="6"/>
    <x v="7"/>
    <x v="3"/>
    <s v="512GB SSD"/>
    <s v="Integrated"/>
    <n v="16"/>
    <s v="2560x1440"/>
    <x v="44"/>
    <n v="2.21"/>
    <s v="macOS"/>
    <n v="1089.96"/>
  </r>
  <r>
    <x v="3"/>
    <x v="0"/>
    <x v="4"/>
    <s v="1TB HDD"/>
    <s v="AMD Radeon RX 6800"/>
    <n v="17.3"/>
    <s v="1366x768"/>
    <x v="39"/>
    <n v="1.74"/>
    <s v="Windows"/>
    <n v="845.64"/>
  </r>
  <r>
    <x v="0"/>
    <x v="2"/>
    <x v="4"/>
    <s v="2TB SSD"/>
    <s v="Nvidia RTX 3060"/>
    <n v="17.3"/>
    <s v="3840x2160"/>
    <x v="22"/>
    <n v="2.2400000000000002"/>
    <s v="Windows"/>
    <n v="3337.78"/>
  </r>
  <r>
    <x v="4"/>
    <x v="2"/>
    <x v="4"/>
    <s v="256GB SSD"/>
    <s v="Nvidia RTX 3060"/>
    <n v="13.3"/>
    <s v="1920x1080"/>
    <x v="13"/>
    <n v="1.24"/>
    <s v="FreeDOS"/>
    <n v="1239.8800000000001"/>
  </r>
  <r>
    <x v="3"/>
    <x v="5"/>
    <x v="2"/>
    <s v="2TB SSD"/>
    <s v="Nvidia RTX 3080"/>
    <n v="17.3"/>
    <s v="1920x1080"/>
    <x v="64"/>
    <n v="2.39"/>
    <s v="FreeDOS"/>
    <n v="1714.24"/>
  </r>
  <r>
    <x v="6"/>
    <x v="7"/>
    <x v="4"/>
    <s v="512GB SSD"/>
    <s v="AMD Radeon RX 6600"/>
    <n v="13.3"/>
    <s v="3840x2160"/>
    <x v="40"/>
    <n v="3.22"/>
    <s v="FreeDOS"/>
    <n v="2618.1799999999998"/>
  </r>
  <r>
    <x v="2"/>
    <x v="0"/>
    <x v="0"/>
    <s v="256GB SSD"/>
    <s v="Nvidia RTX 2060"/>
    <n v="16"/>
    <s v="2560x1440"/>
    <x v="54"/>
    <n v="2.56"/>
    <s v="macOS"/>
    <n v="2686.06"/>
  </r>
  <r>
    <x v="1"/>
    <x v="6"/>
    <x v="3"/>
    <s v="256GB SSD"/>
    <s v="Nvidia GTX 1650"/>
    <n v="16"/>
    <s v="1920x1080"/>
    <x v="77"/>
    <n v="1.9"/>
    <s v="FreeDOS"/>
    <n v="2418.11"/>
  </r>
  <r>
    <x v="1"/>
    <x v="2"/>
    <x v="3"/>
    <s v="1TB HDD"/>
    <s v="Nvidia RTX 3060"/>
    <n v="13.3"/>
    <s v="1366x768"/>
    <x v="33"/>
    <n v="1.31"/>
    <s v="Linux"/>
    <n v="880.5"/>
  </r>
  <r>
    <x v="8"/>
    <x v="3"/>
    <x v="1"/>
    <s v="1TB SSD"/>
    <s v="Nvidia RTX 2060"/>
    <n v="17.3"/>
    <s v="1920x1080"/>
    <x v="30"/>
    <n v="1.26"/>
    <s v="FreeDOS"/>
    <n v="825.89"/>
  </r>
  <r>
    <x v="8"/>
    <x v="4"/>
    <x v="4"/>
    <s v="2TB SSD"/>
    <s v="AMD Radeon RX 6600"/>
    <n v="15.6"/>
    <s v="1366x768"/>
    <x v="31"/>
    <n v="1.72"/>
    <s v="Windows"/>
    <n v="1709.79"/>
  </r>
  <r>
    <x v="4"/>
    <x v="2"/>
    <x v="4"/>
    <s v="1TB HDD"/>
    <s v="Integrated"/>
    <n v="13.3"/>
    <s v="1920x1080"/>
    <x v="60"/>
    <n v="3.42"/>
    <s v="Linux"/>
    <n v="650.45000000000005"/>
  </r>
  <r>
    <x v="5"/>
    <x v="4"/>
    <x v="3"/>
    <s v="512GB SSD"/>
    <s v="AMD Radeon RX 6800"/>
    <n v="16"/>
    <s v="2560x1440"/>
    <x v="18"/>
    <n v="1.81"/>
    <s v="macOS"/>
    <n v="2258.04"/>
  </r>
  <r>
    <x v="4"/>
    <x v="7"/>
    <x v="1"/>
    <s v="512GB SSD"/>
    <s v="Nvidia GTX 1650"/>
    <n v="16"/>
    <s v="2560x1440"/>
    <x v="24"/>
    <n v="1.96"/>
    <s v="FreeDOS"/>
    <n v="1484.46"/>
  </r>
  <r>
    <x v="1"/>
    <x v="6"/>
    <x v="0"/>
    <s v="1TB HDD"/>
    <s v="Integrated"/>
    <n v="14"/>
    <s v="1366x768"/>
    <x v="34"/>
    <n v="2.97"/>
    <s v="FreeDOS"/>
    <n v="2513.62"/>
  </r>
  <r>
    <x v="2"/>
    <x v="1"/>
    <x v="0"/>
    <s v="1TB HDD"/>
    <s v="AMD Radeon RX 6600"/>
    <n v="16"/>
    <s v="1366x768"/>
    <x v="63"/>
    <n v="3.11"/>
    <s v="FreeDOS"/>
    <n v="2375.17"/>
  </r>
  <r>
    <x v="5"/>
    <x v="6"/>
    <x v="0"/>
    <s v="2TB SSD"/>
    <s v="Nvidia RTX 2060"/>
    <n v="16"/>
    <s v="2560x1440"/>
    <x v="7"/>
    <n v="2.5299999999999998"/>
    <s v="Linux"/>
    <n v="5499.27"/>
  </r>
  <r>
    <x v="5"/>
    <x v="4"/>
    <x v="1"/>
    <s v="1TB SSD"/>
    <s v="AMD Radeon RX 6800"/>
    <n v="14"/>
    <s v="2560x1440"/>
    <x v="18"/>
    <n v="1.21"/>
    <s v="Windows"/>
    <n v="1846.75"/>
  </r>
  <r>
    <x v="7"/>
    <x v="5"/>
    <x v="4"/>
    <s v="1TB SSD"/>
    <s v="Nvidia RTX 3060"/>
    <n v="13.3"/>
    <s v="3840x2160"/>
    <x v="73"/>
    <n v="2.99"/>
    <s v="Windows"/>
    <n v="1924.55"/>
  </r>
  <r>
    <x v="3"/>
    <x v="7"/>
    <x v="1"/>
    <s v="1TB SSD"/>
    <s v="Integrated"/>
    <n v="16"/>
    <s v="1366x768"/>
    <x v="30"/>
    <n v="1.71"/>
    <s v="Windows"/>
    <n v="614.13"/>
  </r>
  <r>
    <x v="2"/>
    <x v="5"/>
    <x v="2"/>
    <s v="512GB SSD"/>
    <s v="AMD Radeon RX 6800"/>
    <n v="17.3"/>
    <s v="3840x2160"/>
    <x v="58"/>
    <n v="1.76"/>
    <s v="Linux"/>
    <n v="2803.58"/>
  </r>
  <r>
    <x v="2"/>
    <x v="3"/>
    <x v="1"/>
    <s v="256GB SSD"/>
    <s v="Integrated"/>
    <n v="15.6"/>
    <s v="1366x768"/>
    <x v="77"/>
    <n v="2.5499999999999998"/>
    <s v="Windows"/>
    <n v="422.95"/>
  </r>
  <r>
    <x v="3"/>
    <x v="4"/>
    <x v="0"/>
    <s v="1TB HDD"/>
    <s v="AMD Radeon RX 6800"/>
    <n v="14"/>
    <s v="1366x768"/>
    <x v="78"/>
    <n v="2.14"/>
    <s v="macOS"/>
    <n v="2878.94"/>
  </r>
  <r>
    <x v="1"/>
    <x v="2"/>
    <x v="3"/>
    <s v="2TB SSD"/>
    <s v="Nvidia GTX 1650"/>
    <n v="13.3"/>
    <s v="1366x768"/>
    <x v="6"/>
    <n v="1.29"/>
    <s v="FreeDOS"/>
    <n v="1253.3"/>
  </r>
  <r>
    <x v="1"/>
    <x v="7"/>
    <x v="2"/>
    <s v="256GB SSD"/>
    <s v="Nvidia RTX 3080"/>
    <n v="15.6"/>
    <s v="3840x2160"/>
    <x v="58"/>
    <n v="1.88"/>
    <s v="Linux"/>
    <n v="4889.7299999999996"/>
  </r>
  <r>
    <x v="8"/>
    <x v="4"/>
    <x v="0"/>
    <s v="1TB SSD"/>
    <s v="Nvidia RTX 2060"/>
    <n v="15.6"/>
    <s v="1366x768"/>
    <x v="46"/>
    <n v="1.42"/>
    <s v="FreeDOS"/>
    <n v="3685.52"/>
  </r>
  <r>
    <x v="2"/>
    <x v="6"/>
    <x v="1"/>
    <s v="512GB SSD"/>
    <s v="Integrated"/>
    <n v="16"/>
    <s v="3840x2160"/>
    <x v="49"/>
    <n v="3"/>
    <s v="macOS"/>
    <n v="1922.22"/>
  </r>
  <r>
    <x v="3"/>
    <x v="0"/>
    <x v="2"/>
    <s v="2TB SSD"/>
    <s v="Nvidia RTX 3080"/>
    <n v="17.3"/>
    <s v="1366x768"/>
    <x v="68"/>
    <n v="2.63"/>
    <s v="Windows"/>
    <n v="1323.24"/>
  </r>
  <r>
    <x v="3"/>
    <x v="2"/>
    <x v="0"/>
    <s v="512GB SSD"/>
    <s v="Nvidia GTX 1650"/>
    <n v="16"/>
    <s v="1366x768"/>
    <x v="7"/>
    <n v="2.16"/>
    <s v="Windows"/>
    <n v="2148.2399999999998"/>
  </r>
  <r>
    <x v="6"/>
    <x v="6"/>
    <x v="4"/>
    <s v="1TB SSD"/>
    <s v="Nvidia GTX 1650"/>
    <n v="15.6"/>
    <s v="1920x1080"/>
    <x v="10"/>
    <n v="3.06"/>
    <s v="macOS"/>
    <n v="2299.66"/>
  </r>
  <r>
    <x v="3"/>
    <x v="1"/>
    <x v="2"/>
    <s v="2TB SSD"/>
    <s v="AMD Radeon RX 6600"/>
    <n v="17.3"/>
    <s v="1366x768"/>
    <x v="74"/>
    <n v="2.19"/>
    <s v="FreeDOS"/>
    <n v="1747.33"/>
  </r>
  <r>
    <x v="0"/>
    <x v="2"/>
    <x v="3"/>
    <s v="1TB HDD"/>
    <s v="Nvidia RTX 3080"/>
    <n v="15.6"/>
    <s v="1920x1080"/>
    <x v="45"/>
    <n v="3.07"/>
    <s v="macOS"/>
    <n v="1499.19"/>
  </r>
  <r>
    <x v="7"/>
    <x v="4"/>
    <x v="3"/>
    <s v="2TB SSD"/>
    <s v="Nvidia RTX 3060"/>
    <n v="14"/>
    <s v="3840x2160"/>
    <x v="4"/>
    <n v="1.21"/>
    <s v="FreeDOS"/>
    <n v="2602.62"/>
  </r>
  <r>
    <x v="8"/>
    <x v="4"/>
    <x v="2"/>
    <s v="512GB SSD"/>
    <s v="AMD Radeon RX 6800"/>
    <n v="17.3"/>
    <s v="1366x768"/>
    <x v="30"/>
    <n v="2.5499999999999998"/>
    <s v="FreeDOS"/>
    <n v="2314.5700000000002"/>
  </r>
  <r>
    <x v="1"/>
    <x v="3"/>
    <x v="1"/>
    <s v="512GB SSD"/>
    <s v="Nvidia RTX 3060"/>
    <n v="17.3"/>
    <s v="2560x1440"/>
    <x v="26"/>
    <n v="1.48"/>
    <s v="FreeDOS"/>
    <n v="1432.43"/>
  </r>
  <r>
    <x v="3"/>
    <x v="6"/>
    <x v="2"/>
    <s v="2TB SSD"/>
    <s v="AMD Radeon RX 6800"/>
    <n v="14"/>
    <s v="1366x768"/>
    <x v="3"/>
    <n v="3.2"/>
    <s v="Linux"/>
    <n v="2196.34"/>
  </r>
  <r>
    <x v="4"/>
    <x v="0"/>
    <x v="0"/>
    <s v="2TB SSD"/>
    <s v="Nvidia GTX 1650"/>
    <n v="15.6"/>
    <s v="1920x1080"/>
    <x v="65"/>
    <n v="3.28"/>
    <s v="FreeDOS"/>
    <n v="2301.59"/>
  </r>
  <r>
    <x v="7"/>
    <x v="5"/>
    <x v="2"/>
    <s v="1TB SSD"/>
    <s v="Nvidia RTX 3080"/>
    <n v="13.3"/>
    <s v="1920x1080"/>
    <x v="28"/>
    <n v="2.14"/>
    <s v="Linux"/>
    <n v="1535.91"/>
  </r>
  <r>
    <x v="9"/>
    <x v="3"/>
    <x v="1"/>
    <s v="1TB HDD"/>
    <s v="Nvidia RTX 3060"/>
    <n v="13.3"/>
    <s v="1920x1080"/>
    <x v="67"/>
    <n v="1.63"/>
    <s v="Linux"/>
    <n v="810.69"/>
  </r>
  <r>
    <x v="1"/>
    <x v="0"/>
    <x v="1"/>
    <s v="1TB HDD"/>
    <s v="Nvidia RTX 3060"/>
    <n v="16"/>
    <s v="2560x1440"/>
    <x v="47"/>
    <n v="1.38"/>
    <s v="macOS"/>
    <n v="1086.03"/>
  </r>
  <r>
    <x v="1"/>
    <x v="3"/>
    <x v="4"/>
    <s v="256GB SSD"/>
    <s v="Nvidia RTX 3080"/>
    <n v="17.3"/>
    <s v="1366x768"/>
    <x v="20"/>
    <n v="3.18"/>
    <s v="FreeDOS"/>
    <n v="1152.3399999999999"/>
  </r>
  <r>
    <x v="3"/>
    <x v="2"/>
    <x v="0"/>
    <s v="512GB SSD"/>
    <s v="Nvidia RTX 3080"/>
    <n v="16"/>
    <s v="3840x2160"/>
    <x v="19"/>
    <n v="2.7"/>
    <s v="Windows"/>
    <n v="4200.16"/>
  </r>
  <r>
    <x v="7"/>
    <x v="6"/>
    <x v="0"/>
    <s v="256GB SSD"/>
    <s v="Nvidia RTX 2060"/>
    <n v="14"/>
    <s v="1920x1080"/>
    <x v="62"/>
    <n v="2.38"/>
    <s v="FreeDOS"/>
    <n v="4058.03"/>
  </r>
  <r>
    <x v="3"/>
    <x v="2"/>
    <x v="3"/>
    <s v="1TB SSD"/>
    <s v="AMD Radeon RX 6600"/>
    <n v="13.3"/>
    <s v="1366x768"/>
    <x v="74"/>
    <n v="1.99"/>
    <s v="FreeDOS"/>
    <n v="805.87"/>
  </r>
  <r>
    <x v="0"/>
    <x v="1"/>
    <x v="4"/>
    <s v="1TB SSD"/>
    <s v="Nvidia RTX 3060"/>
    <n v="15.6"/>
    <s v="1920x1080"/>
    <x v="9"/>
    <n v="1.22"/>
    <s v="Linux"/>
    <n v="2553.67"/>
  </r>
  <r>
    <x v="9"/>
    <x v="2"/>
    <x v="0"/>
    <s v="1TB SSD"/>
    <s v="Nvidia GTX 1650"/>
    <n v="14"/>
    <s v="2560x1440"/>
    <x v="1"/>
    <n v="2.88"/>
    <s v="Windows"/>
    <n v="3735.42"/>
  </r>
  <r>
    <x v="3"/>
    <x v="6"/>
    <x v="1"/>
    <s v="256GB SSD"/>
    <s v="AMD Radeon RX 6600"/>
    <n v="15.6"/>
    <s v="1366x768"/>
    <x v="33"/>
    <n v="1.58"/>
    <s v="Linux"/>
    <n v="1447.37"/>
  </r>
  <r>
    <x v="6"/>
    <x v="4"/>
    <x v="3"/>
    <s v="1TB SSD"/>
    <s v="Nvidia RTX 3060"/>
    <n v="15.6"/>
    <s v="1920x1080"/>
    <x v="21"/>
    <n v="2.84"/>
    <s v="Linux"/>
    <n v="1816.09"/>
  </r>
  <r>
    <x v="3"/>
    <x v="5"/>
    <x v="4"/>
    <s v="1TB HDD"/>
    <s v="Integrated"/>
    <n v="15.6"/>
    <s v="3840x2160"/>
    <x v="4"/>
    <n v="1.35"/>
    <s v="Windows"/>
    <n v="1302.8900000000001"/>
  </r>
  <r>
    <x v="3"/>
    <x v="2"/>
    <x v="4"/>
    <s v="512GB SSD"/>
    <s v="AMD Radeon RX 6600"/>
    <n v="13.3"/>
    <s v="2560x1440"/>
    <x v="72"/>
    <n v="3.39"/>
    <s v="macOS"/>
    <n v="1400.75"/>
  </r>
  <r>
    <x v="8"/>
    <x v="0"/>
    <x v="3"/>
    <s v="2TB SSD"/>
    <s v="Nvidia RTX 3060"/>
    <n v="16"/>
    <s v="1920x1080"/>
    <x v="20"/>
    <n v="1.65"/>
    <s v="macOS"/>
    <n v="1040.3399999999999"/>
  </r>
  <r>
    <x v="5"/>
    <x v="3"/>
    <x v="2"/>
    <s v="1TB SSD"/>
    <s v="AMD Radeon RX 6600"/>
    <n v="16"/>
    <s v="2560x1440"/>
    <x v="31"/>
    <n v="1.6"/>
    <s v="FreeDOS"/>
    <n v="1885.95"/>
  </r>
  <r>
    <x v="5"/>
    <x v="6"/>
    <x v="4"/>
    <s v="2TB SSD"/>
    <s v="AMD Radeon RX 6600"/>
    <n v="15.6"/>
    <s v="3840x2160"/>
    <x v="40"/>
    <n v="3.26"/>
    <s v="Linux"/>
    <n v="3744.92"/>
  </r>
  <r>
    <x v="8"/>
    <x v="5"/>
    <x v="2"/>
    <s v="1TB HDD"/>
    <s v="Nvidia RTX 3060"/>
    <n v="14"/>
    <s v="3840x2160"/>
    <x v="56"/>
    <n v="1.23"/>
    <s v="Linux"/>
    <n v="2135.12"/>
  </r>
  <r>
    <x v="1"/>
    <x v="6"/>
    <x v="0"/>
    <s v="512GB SSD"/>
    <s v="Nvidia RTX 3060"/>
    <n v="14"/>
    <s v="3840x2160"/>
    <x v="2"/>
    <n v="2.95"/>
    <s v="Windows"/>
    <n v="9222.39"/>
  </r>
  <r>
    <x v="5"/>
    <x v="6"/>
    <x v="4"/>
    <s v="512GB SSD"/>
    <s v="Nvidia GTX 1650"/>
    <n v="15.6"/>
    <s v="1920x1080"/>
    <x v="68"/>
    <n v="2.6"/>
    <s v="Linux"/>
    <n v="2093.83"/>
  </r>
  <r>
    <x v="2"/>
    <x v="1"/>
    <x v="1"/>
    <s v="2TB SSD"/>
    <s v="Nvidia GTX 1650"/>
    <n v="17.3"/>
    <s v="1366x768"/>
    <x v="22"/>
    <n v="1.84"/>
    <s v="macOS"/>
    <n v="1165.8"/>
  </r>
  <r>
    <x v="4"/>
    <x v="7"/>
    <x v="0"/>
    <s v="1TB SSD"/>
    <s v="Nvidia GTX 1650"/>
    <n v="14"/>
    <s v="2560x1440"/>
    <x v="19"/>
    <n v="3.2"/>
    <s v="FreeDOS"/>
    <n v="3815.29"/>
  </r>
  <r>
    <x v="5"/>
    <x v="5"/>
    <x v="4"/>
    <s v="1TB SSD"/>
    <s v="Nvidia RTX 3080"/>
    <n v="14"/>
    <s v="2560x1440"/>
    <x v="11"/>
    <n v="1.81"/>
    <s v="Linux"/>
    <n v="1383.67"/>
  </r>
  <r>
    <x v="1"/>
    <x v="3"/>
    <x v="1"/>
    <s v="2TB SSD"/>
    <s v="Nvidia RTX 3060"/>
    <n v="15.6"/>
    <s v="3840x2160"/>
    <x v="26"/>
    <n v="2.74"/>
    <s v="Linux"/>
    <n v="1885.42"/>
  </r>
  <r>
    <x v="6"/>
    <x v="1"/>
    <x v="2"/>
    <s v="2TB SSD"/>
    <s v="AMD Radeon RX 6800"/>
    <n v="17.3"/>
    <s v="1366x768"/>
    <x v="13"/>
    <n v="1.42"/>
    <s v="macOS"/>
    <n v="1705.76"/>
  </r>
  <r>
    <x v="5"/>
    <x v="5"/>
    <x v="2"/>
    <s v="1TB SSD"/>
    <s v="AMD Radeon RX 6800"/>
    <n v="14"/>
    <s v="1366x768"/>
    <x v="62"/>
    <n v="1.71"/>
    <s v="Windows"/>
    <n v="1258.78"/>
  </r>
  <r>
    <x v="6"/>
    <x v="6"/>
    <x v="3"/>
    <s v="1TB HDD"/>
    <s v="Integrated"/>
    <n v="14"/>
    <s v="1920x1080"/>
    <x v="34"/>
    <n v="2.63"/>
    <s v="Linux"/>
    <n v="813.28"/>
  </r>
  <r>
    <x v="7"/>
    <x v="3"/>
    <x v="0"/>
    <s v="2TB SSD"/>
    <s v="Nvidia RTX 3080"/>
    <n v="13.3"/>
    <s v="1920x1080"/>
    <x v="73"/>
    <n v="3.26"/>
    <s v="Linux"/>
    <n v="1938.13"/>
  </r>
  <r>
    <x v="0"/>
    <x v="0"/>
    <x v="1"/>
    <s v="1TB SSD"/>
    <s v="Nvidia RTX 3080"/>
    <n v="14"/>
    <s v="2560x1440"/>
    <x v="21"/>
    <n v="2.86"/>
    <s v="Linux"/>
    <n v="1527.4"/>
  </r>
  <r>
    <x v="9"/>
    <x v="4"/>
    <x v="1"/>
    <s v="1TB SSD"/>
    <s v="Nvidia GTX 1650"/>
    <n v="14"/>
    <s v="1366x768"/>
    <x v="60"/>
    <n v="3.15"/>
    <s v="FreeDOS"/>
    <n v="1520.6"/>
  </r>
  <r>
    <x v="1"/>
    <x v="1"/>
    <x v="1"/>
    <s v="2TB SSD"/>
    <s v="Nvidia RTX 3060"/>
    <n v="16"/>
    <s v="1366x768"/>
    <x v="17"/>
    <n v="1.3"/>
    <s v="macOS"/>
    <n v="1562.71"/>
  </r>
  <r>
    <x v="1"/>
    <x v="0"/>
    <x v="3"/>
    <s v="512GB SSD"/>
    <s v="Nvidia RTX 3060"/>
    <n v="17.3"/>
    <s v="2560x1440"/>
    <x v="12"/>
    <n v="1.89"/>
    <s v="FreeDOS"/>
    <n v="1578.8"/>
  </r>
  <r>
    <x v="0"/>
    <x v="5"/>
    <x v="4"/>
    <s v="2TB SSD"/>
    <s v="AMD Radeon RX 6600"/>
    <n v="17.3"/>
    <s v="2560x1440"/>
    <x v="14"/>
    <n v="2.85"/>
    <s v="macOS"/>
    <n v="2342.84"/>
  </r>
  <r>
    <x v="6"/>
    <x v="7"/>
    <x v="1"/>
    <s v="256GB SSD"/>
    <s v="Nvidia RTX 3060"/>
    <n v="15.6"/>
    <s v="1920x1080"/>
    <x v="58"/>
    <n v="2.2400000000000002"/>
    <s v="Linux"/>
    <n v="1262.44"/>
  </r>
  <r>
    <x v="3"/>
    <x v="0"/>
    <x v="3"/>
    <s v="2TB SSD"/>
    <s v="AMD Radeon RX 6800"/>
    <n v="16"/>
    <s v="1366x768"/>
    <x v="23"/>
    <n v="3.44"/>
    <s v="macOS"/>
    <n v="717.03"/>
  </r>
  <r>
    <x v="8"/>
    <x v="6"/>
    <x v="3"/>
    <s v="256GB SSD"/>
    <s v="Nvidia RTX 3060"/>
    <n v="17.3"/>
    <s v="2560x1440"/>
    <x v="16"/>
    <n v="1.98"/>
    <s v="Windows"/>
    <n v="2216.77"/>
  </r>
  <r>
    <x v="6"/>
    <x v="1"/>
    <x v="0"/>
    <s v="1TB HDD"/>
    <s v="Nvidia GTX 1650"/>
    <n v="13.3"/>
    <s v="2560x1440"/>
    <x v="67"/>
    <n v="1.5"/>
    <s v="FreeDOS"/>
    <n v="3129.11"/>
  </r>
  <r>
    <x v="8"/>
    <x v="4"/>
    <x v="2"/>
    <s v="512GB SSD"/>
    <s v="AMD Radeon RX 6600"/>
    <n v="16"/>
    <s v="1366x768"/>
    <x v="43"/>
    <n v="1.72"/>
    <s v="Windows"/>
    <n v="2453.15"/>
  </r>
  <r>
    <x v="2"/>
    <x v="5"/>
    <x v="4"/>
    <s v="256GB SSD"/>
    <s v="Integrated"/>
    <n v="16"/>
    <s v="1920x1080"/>
    <x v="53"/>
    <n v="1.41"/>
    <s v="FreeDOS"/>
    <n v="773.99"/>
  </r>
  <r>
    <x v="5"/>
    <x v="7"/>
    <x v="1"/>
    <s v="512GB SSD"/>
    <s v="Nvidia GTX 1650"/>
    <n v="15.6"/>
    <s v="3840x2160"/>
    <x v="20"/>
    <n v="1.27"/>
    <s v="macOS"/>
    <n v="2187.69"/>
  </r>
  <r>
    <x v="4"/>
    <x v="0"/>
    <x v="1"/>
    <s v="1TB SSD"/>
    <s v="Nvidia RTX 3080"/>
    <n v="14"/>
    <s v="1920x1080"/>
    <x v="36"/>
    <n v="3.42"/>
    <s v="macOS"/>
    <n v="654.86"/>
  </r>
  <r>
    <x v="1"/>
    <x v="4"/>
    <x v="4"/>
    <s v="256GB SSD"/>
    <s v="Nvidia GTX 1650"/>
    <n v="16"/>
    <s v="1920x1080"/>
    <x v="31"/>
    <n v="2.09"/>
    <s v="Windows"/>
    <n v="2942.09"/>
  </r>
  <r>
    <x v="5"/>
    <x v="0"/>
    <x v="3"/>
    <s v="2TB SSD"/>
    <s v="AMD Radeon RX 6800"/>
    <n v="13.3"/>
    <s v="1920x1080"/>
    <x v="13"/>
    <n v="1.25"/>
    <s v="Linux"/>
    <n v="793.69"/>
  </r>
  <r>
    <x v="5"/>
    <x v="2"/>
    <x v="0"/>
    <s v="1TB HDD"/>
    <s v="Integrated"/>
    <n v="13.3"/>
    <s v="1920x1080"/>
    <x v="77"/>
    <n v="3.01"/>
    <s v="Linux"/>
    <n v="1349.84"/>
  </r>
  <r>
    <x v="2"/>
    <x v="0"/>
    <x v="0"/>
    <s v="2TB SSD"/>
    <s v="AMD Radeon RX 6800"/>
    <n v="17.3"/>
    <s v="1366x768"/>
    <x v="77"/>
    <n v="2.5299999999999998"/>
    <s v="FreeDOS"/>
    <n v="1926.72"/>
  </r>
  <r>
    <x v="3"/>
    <x v="0"/>
    <x v="2"/>
    <s v="2TB SSD"/>
    <s v="Nvidia GTX 1650"/>
    <n v="16"/>
    <s v="2560x1440"/>
    <x v="0"/>
    <n v="2.72"/>
    <s v="Windows"/>
    <n v="1761.9"/>
  </r>
  <r>
    <x v="3"/>
    <x v="0"/>
    <x v="1"/>
    <s v="2TB SSD"/>
    <s v="Nvidia RTX 2060"/>
    <n v="13.3"/>
    <s v="1920x1080"/>
    <x v="78"/>
    <n v="2.11"/>
    <s v="macOS"/>
    <n v="790.86"/>
  </r>
  <r>
    <x v="1"/>
    <x v="2"/>
    <x v="1"/>
    <s v="1TB HDD"/>
    <s v="AMD Radeon RX 6600"/>
    <n v="15.6"/>
    <s v="3840x2160"/>
    <x v="29"/>
    <n v="2.46"/>
    <s v="Linux"/>
    <n v="2040.08"/>
  </r>
  <r>
    <x v="0"/>
    <x v="0"/>
    <x v="1"/>
    <s v="512GB SSD"/>
    <s v="Nvidia RTX 2060"/>
    <n v="16"/>
    <s v="1366x768"/>
    <x v="21"/>
    <n v="2.11"/>
    <s v="FreeDOS"/>
    <n v="1161.1400000000001"/>
  </r>
  <r>
    <x v="7"/>
    <x v="5"/>
    <x v="3"/>
    <s v="1TB SSD"/>
    <s v="Nvidia RTX 3080"/>
    <n v="16"/>
    <s v="2560x1440"/>
    <x v="37"/>
    <n v="3.37"/>
    <s v="Linux"/>
    <n v="1440.4"/>
  </r>
  <r>
    <x v="4"/>
    <x v="5"/>
    <x v="3"/>
    <s v="1TB SSD"/>
    <s v="Nvidia RTX 3080"/>
    <n v="17.3"/>
    <s v="1366x768"/>
    <x v="65"/>
    <n v="2.1"/>
    <s v="FreeDOS"/>
    <n v="870.14"/>
  </r>
  <r>
    <x v="0"/>
    <x v="7"/>
    <x v="0"/>
    <s v="2TB SSD"/>
    <s v="Nvidia GTX 1650"/>
    <n v="13.3"/>
    <s v="1366x768"/>
    <x v="73"/>
    <n v="3.35"/>
    <s v="FreeDOS"/>
    <n v="3657.92"/>
  </r>
  <r>
    <x v="4"/>
    <x v="3"/>
    <x v="3"/>
    <s v="512GB SSD"/>
    <s v="Nvidia RTX 2060"/>
    <n v="15.6"/>
    <s v="1920x1080"/>
    <x v="47"/>
    <n v="1.28"/>
    <s v="macOS"/>
    <n v="795.04"/>
  </r>
  <r>
    <x v="4"/>
    <x v="0"/>
    <x v="1"/>
    <s v="512GB SSD"/>
    <s v="Nvidia RTX 2060"/>
    <n v="17.3"/>
    <s v="2560x1440"/>
    <x v="29"/>
    <n v="1.97"/>
    <s v="FreeDOS"/>
    <n v="1161.77"/>
  </r>
  <r>
    <x v="4"/>
    <x v="7"/>
    <x v="0"/>
    <s v="512GB SSD"/>
    <s v="Nvidia RTX 2060"/>
    <n v="14"/>
    <s v="3840x2160"/>
    <x v="74"/>
    <n v="2.34"/>
    <s v="macOS"/>
    <n v="4815.75"/>
  </r>
  <r>
    <x v="1"/>
    <x v="7"/>
    <x v="1"/>
    <s v="1TB SSD"/>
    <s v="Nvidia GTX 1650"/>
    <n v="14"/>
    <s v="1920x1080"/>
    <x v="16"/>
    <n v="2.23"/>
    <s v="Windows"/>
    <n v="1493.69"/>
  </r>
  <r>
    <x v="7"/>
    <x v="2"/>
    <x v="3"/>
    <s v="1TB SSD"/>
    <s v="AMD Radeon RX 6600"/>
    <n v="16"/>
    <s v="1920x1080"/>
    <x v="25"/>
    <n v="1.8"/>
    <s v="macOS"/>
    <n v="1181.74"/>
  </r>
  <r>
    <x v="0"/>
    <x v="1"/>
    <x v="0"/>
    <s v="512GB SSD"/>
    <s v="AMD Radeon RX 6800"/>
    <n v="17.3"/>
    <s v="2560x1440"/>
    <x v="59"/>
    <n v="3.47"/>
    <s v="macOS"/>
    <n v="5940.54"/>
  </r>
  <r>
    <x v="5"/>
    <x v="1"/>
    <x v="2"/>
    <s v="1TB SSD"/>
    <s v="Nvidia RTX 3080"/>
    <n v="15.6"/>
    <s v="1366x768"/>
    <x v="58"/>
    <n v="2.02"/>
    <s v="Linux"/>
    <n v="1890.2"/>
  </r>
  <r>
    <x v="2"/>
    <x v="4"/>
    <x v="4"/>
    <s v="1TB SSD"/>
    <s v="Nvidia RTX 3060"/>
    <n v="15.6"/>
    <s v="2560x1440"/>
    <x v="69"/>
    <n v="2.56"/>
    <s v="Windows"/>
    <n v="2801.03"/>
  </r>
  <r>
    <x v="6"/>
    <x v="5"/>
    <x v="1"/>
    <s v="1TB HDD"/>
    <s v="AMD Radeon RX 6800"/>
    <n v="14"/>
    <s v="2560x1440"/>
    <x v="60"/>
    <n v="2.2599999999999998"/>
    <s v="macOS"/>
    <n v="979.98"/>
  </r>
  <r>
    <x v="1"/>
    <x v="1"/>
    <x v="2"/>
    <s v="512GB SSD"/>
    <s v="AMD Radeon RX 6800"/>
    <n v="17.3"/>
    <s v="2560x1440"/>
    <x v="9"/>
    <n v="2.5299999999999998"/>
    <s v="macOS"/>
    <n v="3815.73"/>
  </r>
  <r>
    <x v="6"/>
    <x v="4"/>
    <x v="2"/>
    <s v="2TB SSD"/>
    <s v="Nvidia RTX 3060"/>
    <n v="15.6"/>
    <s v="3840x2160"/>
    <x v="17"/>
    <n v="3.19"/>
    <s v="Windows"/>
    <n v="4907.72"/>
  </r>
  <r>
    <x v="3"/>
    <x v="3"/>
    <x v="1"/>
    <s v="1TB HDD"/>
    <s v="Integrated"/>
    <n v="14"/>
    <s v="1920x1080"/>
    <x v="79"/>
    <n v="2.16"/>
    <s v="Linux"/>
    <n v="518.46"/>
  </r>
  <r>
    <x v="7"/>
    <x v="3"/>
    <x v="1"/>
    <s v="1TB SSD"/>
    <s v="Nvidia GTX 1650"/>
    <n v="14"/>
    <s v="1366x768"/>
    <x v="41"/>
    <n v="1.25"/>
    <s v="macOS"/>
    <n v="638.58000000000004"/>
  </r>
  <r>
    <x v="5"/>
    <x v="5"/>
    <x v="4"/>
    <s v="512GB SSD"/>
    <s v="Nvidia RTX 2060"/>
    <n v="17.3"/>
    <s v="1920x1080"/>
    <x v="10"/>
    <n v="2.48"/>
    <s v="Windows"/>
    <n v="1340.73"/>
  </r>
  <r>
    <x v="4"/>
    <x v="2"/>
    <x v="0"/>
    <s v="256GB SSD"/>
    <s v="Nvidia RTX 3060"/>
    <n v="16"/>
    <s v="3840x2160"/>
    <x v="70"/>
    <n v="1.91"/>
    <s v="Windows"/>
    <n v="4391.87"/>
  </r>
  <r>
    <x v="2"/>
    <x v="1"/>
    <x v="1"/>
    <s v="1TB HDD"/>
    <s v="Nvidia GTX 1650"/>
    <n v="16"/>
    <s v="1920x1080"/>
    <x v="22"/>
    <n v="1.5"/>
    <s v="Windows"/>
    <n v="1039.05"/>
  </r>
  <r>
    <x v="0"/>
    <x v="7"/>
    <x v="1"/>
    <s v="1TB SSD"/>
    <s v="AMD Radeon RX 6800"/>
    <n v="14"/>
    <s v="3840x2160"/>
    <x v="63"/>
    <n v="3.26"/>
    <s v="Windows"/>
    <n v="2771.67"/>
  </r>
  <r>
    <x v="9"/>
    <x v="5"/>
    <x v="3"/>
    <s v="512GB SSD"/>
    <s v="Nvidia RTX 2060"/>
    <n v="17.3"/>
    <s v="1366x768"/>
    <x v="23"/>
    <n v="1.73"/>
    <s v="FreeDOS"/>
    <n v="1286.08"/>
  </r>
  <r>
    <x v="3"/>
    <x v="1"/>
    <x v="0"/>
    <s v="1TB HDD"/>
    <s v="Nvidia RTX 3080"/>
    <n v="17.3"/>
    <s v="3840x2160"/>
    <x v="54"/>
    <n v="3.39"/>
    <s v="FreeDOS"/>
    <n v="4636.12"/>
  </r>
  <r>
    <x v="0"/>
    <x v="5"/>
    <x v="3"/>
    <s v="2TB SSD"/>
    <s v="Integrated"/>
    <n v="17.3"/>
    <s v="1920x1080"/>
    <x v="12"/>
    <n v="2.16"/>
    <s v="macOS"/>
    <n v="1179.43"/>
  </r>
  <r>
    <x v="2"/>
    <x v="7"/>
    <x v="4"/>
    <s v="1TB HDD"/>
    <s v="Nvidia RTX 3080"/>
    <n v="13.3"/>
    <s v="1366x768"/>
    <x v="17"/>
    <n v="2.2799999999999998"/>
    <s v="FreeDOS"/>
    <n v="979.07"/>
  </r>
  <r>
    <x v="7"/>
    <x v="2"/>
    <x v="1"/>
    <s v="2TB SSD"/>
    <s v="Integrated"/>
    <n v="17.3"/>
    <s v="3840x2160"/>
    <x v="27"/>
    <n v="1.46"/>
    <s v="macOS"/>
    <n v="1048.56"/>
  </r>
  <r>
    <x v="1"/>
    <x v="1"/>
    <x v="2"/>
    <s v="2TB SSD"/>
    <s v="Integrated"/>
    <n v="14"/>
    <s v="3840x2160"/>
    <x v="64"/>
    <n v="3.48"/>
    <s v="Linux"/>
    <n v="2977.45"/>
  </r>
  <r>
    <x v="0"/>
    <x v="2"/>
    <x v="3"/>
    <s v="2TB SSD"/>
    <s v="Nvidia RTX 3060"/>
    <n v="16"/>
    <s v="1920x1080"/>
    <x v="51"/>
    <n v="1.61"/>
    <s v="Windows"/>
    <n v="1526.38"/>
  </r>
  <r>
    <x v="7"/>
    <x v="1"/>
    <x v="1"/>
    <s v="1TB SSD"/>
    <s v="AMD Radeon RX 6800"/>
    <n v="13.3"/>
    <s v="2560x1440"/>
    <x v="45"/>
    <n v="2.63"/>
    <s v="Linux"/>
    <n v="1396.32"/>
  </r>
  <r>
    <x v="4"/>
    <x v="6"/>
    <x v="1"/>
    <s v="2TB SSD"/>
    <s v="Integrated"/>
    <n v="14"/>
    <s v="3840x2160"/>
    <x v="26"/>
    <n v="2.74"/>
    <s v="Linux"/>
    <n v="1575.64"/>
  </r>
  <r>
    <x v="8"/>
    <x v="2"/>
    <x v="4"/>
    <s v="256GB SSD"/>
    <s v="Nvidia RTX 3080"/>
    <n v="17.3"/>
    <s v="1366x768"/>
    <x v="18"/>
    <n v="2.6"/>
    <s v="FreeDOS"/>
    <n v="1256.17"/>
  </r>
  <r>
    <x v="4"/>
    <x v="0"/>
    <x v="3"/>
    <s v="1TB HDD"/>
    <s v="Nvidia GTX 1650"/>
    <n v="15.6"/>
    <s v="3840x2160"/>
    <x v="32"/>
    <n v="2.65"/>
    <s v="Windows"/>
    <n v="1372.66"/>
  </r>
  <r>
    <x v="3"/>
    <x v="2"/>
    <x v="1"/>
    <s v="256GB SSD"/>
    <s v="AMD Radeon RX 6600"/>
    <n v="14"/>
    <s v="2560x1440"/>
    <x v="66"/>
    <n v="2.46"/>
    <s v="macOS"/>
    <n v="1028.58"/>
  </r>
  <r>
    <x v="9"/>
    <x v="2"/>
    <x v="0"/>
    <s v="512GB SSD"/>
    <s v="AMD Radeon RX 6800"/>
    <n v="13.3"/>
    <s v="3840x2160"/>
    <x v="69"/>
    <n v="2.81"/>
    <s v="Windows"/>
    <n v="5129.37"/>
  </r>
  <r>
    <x v="6"/>
    <x v="2"/>
    <x v="2"/>
    <s v="2TB SSD"/>
    <s v="Nvidia RTX 2060"/>
    <n v="15.6"/>
    <s v="2560x1440"/>
    <x v="14"/>
    <n v="1.58"/>
    <s v="Linux"/>
    <n v="2304.34"/>
  </r>
  <r>
    <x v="9"/>
    <x v="4"/>
    <x v="1"/>
    <s v="2TB SSD"/>
    <s v="AMD Radeon RX 6800"/>
    <n v="17.3"/>
    <s v="1366x768"/>
    <x v="20"/>
    <n v="2.7"/>
    <s v="macOS"/>
    <n v="1779.42"/>
  </r>
  <r>
    <x v="8"/>
    <x v="7"/>
    <x v="0"/>
    <s v="256GB SSD"/>
    <s v="Nvidia RTX 2060"/>
    <n v="14"/>
    <s v="1920x1080"/>
    <x v="53"/>
    <n v="1.51"/>
    <s v="Windows"/>
    <n v="3011.94"/>
  </r>
  <r>
    <x v="2"/>
    <x v="5"/>
    <x v="4"/>
    <s v="1TB HDD"/>
    <s v="Nvidia RTX 3080"/>
    <n v="14"/>
    <s v="1920x1080"/>
    <x v="59"/>
    <n v="2.04"/>
    <s v="Windows"/>
    <n v="1067.6199999999999"/>
  </r>
  <r>
    <x v="2"/>
    <x v="4"/>
    <x v="4"/>
    <s v="512GB SSD"/>
    <s v="Nvidia GTX 1650"/>
    <n v="17.3"/>
    <s v="1920x1080"/>
    <x v="69"/>
    <n v="2.81"/>
    <s v="Windows"/>
    <n v="2102.34"/>
  </r>
  <r>
    <x v="1"/>
    <x v="5"/>
    <x v="2"/>
    <s v="2TB SSD"/>
    <s v="Nvidia GTX 1650"/>
    <n v="17.3"/>
    <s v="1920x1080"/>
    <x v="78"/>
    <n v="2.83"/>
    <s v="Linux"/>
    <n v="2490.8200000000002"/>
  </r>
  <r>
    <x v="1"/>
    <x v="1"/>
    <x v="4"/>
    <s v="2TB SSD"/>
    <s v="Nvidia GTX 1650"/>
    <n v="15.6"/>
    <s v="3840x2160"/>
    <x v="53"/>
    <n v="1.87"/>
    <s v="Windows"/>
    <n v="3899.89"/>
  </r>
  <r>
    <x v="1"/>
    <x v="4"/>
    <x v="0"/>
    <s v="1TB SSD"/>
    <s v="AMD Radeon RX 6600"/>
    <n v="13.3"/>
    <s v="1366x768"/>
    <x v="41"/>
    <n v="1.98"/>
    <s v="Linux"/>
    <n v="4678.1400000000003"/>
  </r>
  <r>
    <x v="8"/>
    <x v="0"/>
    <x v="1"/>
    <s v="1TB HDD"/>
    <s v="AMD Radeon RX 6800"/>
    <n v="17.3"/>
    <s v="1366x768"/>
    <x v="7"/>
    <n v="2.0299999999999998"/>
    <s v="macOS"/>
    <n v="725.5"/>
  </r>
  <r>
    <x v="3"/>
    <x v="6"/>
    <x v="2"/>
    <s v="1TB HDD"/>
    <s v="Nvidia RTX 3060"/>
    <n v="13.3"/>
    <s v="1920x1080"/>
    <x v="52"/>
    <n v="3.41"/>
    <s v="FreeDOS"/>
    <n v="2078.85"/>
  </r>
  <r>
    <x v="8"/>
    <x v="2"/>
    <x v="0"/>
    <s v="512GB SSD"/>
    <s v="AMD Radeon RX 6600"/>
    <n v="17.3"/>
    <s v="1920x1080"/>
    <x v="13"/>
    <n v="1.54"/>
    <s v="Linux"/>
    <n v="2479.33"/>
  </r>
  <r>
    <x v="5"/>
    <x v="1"/>
    <x v="4"/>
    <s v="1TB HDD"/>
    <s v="Nvidia GTX 1650"/>
    <n v="17.3"/>
    <s v="3840x2160"/>
    <x v="25"/>
    <n v="3.06"/>
    <s v="Linux"/>
    <n v="2302.71"/>
  </r>
  <r>
    <x v="8"/>
    <x v="4"/>
    <x v="3"/>
    <s v="1TB SSD"/>
    <s v="AMD Radeon RX 6600"/>
    <n v="17.3"/>
    <s v="2560x1440"/>
    <x v="29"/>
    <n v="2.84"/>
    <s v="Linux"/>
    <n v="2400"/>
  </r>
  <r>
    <x v="1"/>
    <x v="6"/>
    <x v="3"/>
    <s v="256GB SSD"/>
    <s v="Nvidia RTX 3080"/>
    <n v="17.3"/>
    <s v="3840x2160"/>
    <x v="62"/>
    <n v="1.78"/>
    <s v="Windows"/>
    <n v="4321.1000000000004"/>
  </r>
  <r>
    <x v="5"/>
    <x v="4"/>
    <x v="1"/>
    <s v="512GB SSD"/>
    <s v="Nvidia RTX 3080"/>
    <n v="16"/>
    <s v="1366x768"/>
    <x v="55"/>
    <n v="3.04"/>
    <s v="Linux"/>
    <n v="1410.28"/>
  </r>
  <r>
    <x v="1"/>
    <x v="5"/>
    <x v="1"/>
    <s v="512GB SSD"/>
    <s v="Nvidia RTX 2060"/>
    <n v="14"/>
    <s v="2560x1440"/>
    <x v="39"/>
    <n v="3.21"/>
    <s v="FreeDOS"/>
    <n v="1520.7"/>
  </r>
  <r>
    <x v="2"/>
    <x v="6"/>
    <x v="2"/>
    <s v="1TB SSD"/>
    <s v="AMD Radeon RX 6800"/>
    <n v="16"/>
    <s v="1920x1080"/>
    <x v="26"/>
    <n v="2.46"/>
    <s v="macOS"/>
    <n v="3047.64"/>
  </r>
  <r>
    <x v="2"/>
    <x v="0"/>
    <x v="2"/>
    <s v="1TB SSD"/>
    <s v="Nvidia RTX 3060"/>
    <n v="13.3"/>
    <s v="2560x1440"/>
    <x v="75"/>
    <n v="1.52"/>
    <s v="macOS"/>
    <n v="1591.59"/>
  </r>
  <r>
    <x v="8"/>
    <x v="1"/>
    <x v="3"/>
    <s v="1TB HDD"/>
    <s v="Nvidia RTX 2060"/>
    <n v="17.3"/>
    <s v="1366x768"/>
    <x v="35"/>
    <n v="1.29"/>
    <s v="macOS"/>
    <n v="951.94"/>
  </r>
  <r>
    <x v="9"/>
    <x v="0"/>
    <x v="3"/>
    <s v="1TB SSD"/>
    <s v="AMD Radeon RX 6600"/>
    <n v="17.3"/>
    <s v="2560x1440"/>
    <x v="19"/>
    <n v="3.42"/>
    <s v="Linux"/>
    <n v="1351.89"/>
  </r>
  <r>
    <x v="2"/>
    <x v="7"/>
    <x v="3"/>
    <s v="1TB HDD"/>
    <s v="Nvidia RTX 3060"/>
    <n v="16"/>
    <s v="2560x1440"/>
    <x v="64"/>
    <n v="3.25"/>
    <s v="Windows"/>
    <n v="1555.93"/>
  </r>
  <r>
    <x v="7"/>
    <x v="6"/>
    <x v="2"/>
    <s v="256GB SSD"/>
    <s v="Nvidia RTX 3060"/>
    <n v="17.3"/>
    <s v="1366x768"/>
    <x v="76"/>
    <n v="1.99"/>
    <s v="Windows"/>
    <n v="2460.96"/>
  </r>
  <r>
    <x v="0"/>
    <x v="4"/>
    <x v="0"/>
    <s v="512GB SSD"/>
    <s v="Nvidia RTX 3060"/>
    <n v="14"/>
    <s v="1920x1080"/>
    <x v="61"/>
    <n v="1.88"/>
    <s v="Linux"/>
    <n v="5750.96"/>
  </r>
  <r>
    <x v="1"/>
    <x v="3"/>
    <x v="4"/>
    <s v="1TB SSD"/>
    <s v="Nvidia GTX 1650"/>
    <n v="15.6"/>
    <s v="1366x768"/>
    <x v="19"/>
    <n v="1.7"/>
    <s v="Windows"/>
    <n v="1276.8699999999999"/>
  </r>
  <r>
    <x v="2"/>
    <x v="1"/>
    <x v="3"/>
    <s v="1TB HDD"/>
    <s v="Nvidia RTX 3060"/>
    <n v="14"/>
    <s v="2560x1440"/>
    <x v="34"/>
    <n v="2.81"/>
    <s v="Windows"/>
    <n v="1268.42"/>
  </r>
  <r>
    <x v="7"/>
    <x v="1"/>
    <x v="3"/>
    <s v="512GB SSD"/>
    <s v="Nvidia RTX 3060"/>
    <n v="17.3"/>
    <s v="3840x2160"/>
    <x v="25"/>
    <n v="3.32"/>
    <s v="FreeDOS"/>
    <n v="2194.02"/>
  </r>
  <r>
    <x v="8"/>
    <x v="4"/>
    <x v="1"/>
    <s v="2TB SSD"/>
    <s v="AMD Radeon RX 6800"/>
    <n v="17.3"/>
    <s v="1920x1080"/>
    <x v="70"/>
    <n v="1.89"/>
    <s v="Linux"/>
    <n v="1686.65"/>
  </r>
  <r>
    <x v="7"/>
    <x v="5"/>
    <x v="3"/>
    <s v="2TB SSD"/>
    <s v="AMD Radeon RX 6600"/>
    <n v="13.3"/>
    <s v="2560x1440"/>
    <x v="68"/>
    <n v="2.74"/>
    <s v="macOS"/>
    <n v="1203.1500000000001"/>
  </r>
  <r>
    <x v="8"/>
    <x v="7"/>
    <x v="2"/>
    <s v="1TB HDD"/>
    <s v="Nvidia RTX 3080"/>
    <n v="16"/>
    <s v="2560x1440"/>
    <x v="20"/>
    <n v="1.59"/>
    <s v="Linux"/>
    <n v="2395.85"/>
  </r>
  <r>
    <x v="7"/>
    <x v="2"/>
    <x v="1"/>
    <s v="1TB HDD"/>
    <s v="Nvidia RTX 3060"/>
    <n v="13.3"/>
    <s v="2560x1440"/>
    <x v="30"/>
    <n v="2.09"/>
    <s v="macOS"/>
    <n v="1066.92"/>
  </r>
  <r>
    <x v="8"/>
    <x v="3"/>
    <x v="4"/>
    <s v="1TB SSD"/>
    <s v="AMD Radeon RX 6800"/>
    <n v="16"/>
    <s v="3840x2160"/>
    <x v="13"/>
    <n v="3.06"/>
    <s v="FreeDOS"/>
    <n v="1964.8"/>
  </r>
  <r>
    <x v="6"/>
    <x v="3"/>
    <x v="4"/>
    <s v="512GB SSD"/>
    <s v="Nvidia RTX 2060"/>
    <n v="17.3"/>
    <s v="3840x2160"/>
    <x v="6"/>
    <n v="1.32"/>
    <s v="Windows"/>
    <n v="1793.84"/>
  </r>
  <r>
    <x v="0"/>
    <x v="1"/>
    <x v="2"/>
    <s v="512GB SSD"/>
    <s v="Nvidia RTX 3080"/>
    <n v="14"/>
    <s v="1366x768"/>
    <x v="15"/>
    <n v="2.78"/>
    <s v="Linux"/>
    <n v="2597.12"/>
  </r>
  <r>
    <x v="5"/>
    <x v="2"/>
    <x v="0"/>
    <s v="1TB HDD"/>
    <s v="Nvidia RTX 3080"/>
    <n v="17.3"/>
    <s v="1366x768"/>
    <x v="27"/>
    <n v="1.42"/>
    <s v="Linux"/>
    <n v="1715.09"/>
  </r>
  <r>
    <x v="7"/>
    <x v="1"/>
    <x v="4"/>
    <s v="512GB SSD"/>
    <s v="Nvidia RTX 2060"/>
    <n v="15.6"/>
    <s v="3840x2160"/>
    <x v="40"/>
    <n v="3.49"/>
    <s v="FreeDOS"/>
    <n v="2635.95"/>
  </r>
  <r>
    <x v="5"/>
    <x v="2"/>
    <x v="1"/>
    <s v="2TB SSD"/>
    <s v="AMD Radeon RX 6800"/>
    <n v="14"/>
    <s v="1366x768"/>
    <x v="79"/>
    <n v="1.94"/>
    <s v="macOS"/>
    <n v="759.01"/>
  </r>
  <r>
    <x v="2"/>
    <x v="6"/>
    <x v="0"/>
    <s v="2TB SSD"/>
    <s v="Nvidia RTX 2060"/>
    <n v="17.3"/>
    <s v="1366x768"/>
    <x v="51"/>
    <n v="1.6"/>
    <s v="macOS"/>
    <n v="3711.22"/>
  </r>
  <r>
    <x v="1"/>
    <x v="7"/>
    <x v="1"/>
    <s v="1TB SSD"/>
    <s v="AMD Radeon RX 6800"/>
    <n v="14"/>
    <s v="1366x768"/>
    <x v="74"/>
    <n v="3.5"/>
    <s v="Windows"/>
    <n v="1393.5"/>
  </r>
  <r>
    <x v="0"/>
    <x v="0"/>
    <x v="4"/>
    <s v="512GB SSD"/>
    <s v="AMD Radeon RX 6600"/>
    <n v="16"/>
    <s v="2560x1440"/>
    <x v="11"/>
    <n v="2.3199999999999998"/>
    <s v="FreeDOS"/>
    <n v="2202.59"/>
  </r>
  <r>
    <x v="2"/>
    <x v="6"/>
    <x v="2"/>
    <s v="256GB SSD"/>
    <s v="AMD Radeon RX 6600"/>
    <n v="14"/>
    <s v="1920x1080"/>
    <x v="55"/>
    <n v="2.89"/>
    <s v="Linux"/>
    <n v="2510.36"/>
  </r>
  <r>
    <x v="5"/>
    <x v="4"/>
    <x v="1"/>
    <s v="512GB SSD"/>
    <s v="Nvidia RTX 3080"/>
    <n v="17.3"/>
    <s v="1920x1080"/>
    <x v="16"/>
    <n v="1.85"/>
    <s v="FreeDOS"/>
    <n v="1691.18"/>
  </r>
  <r>
    <x v="3"/>
    <x v="6"/>
    <x v="0"/>
    <s v="2TB SSD"/>
    <s v="Nvidia RTX 2060"/>
    <n v="17.3"/>
    <s v="3840x2160"/>
    <x v="60"/>
    <n v="1.42"/>
    <s v="Windows"/>
    <n v="7115.61"/>
  </r>
  <r>
    <x v="3"/>
    <x v="7"/>
    <x v="0"/>
    <s v="2TB SSD"/>
    <s v="Integrated"/>
    <n v="15.6"/>
    <s v="1366x768"/>
    <x v="76"/>
    <n v="2.2599999999999998"/>
    <s v="macOS"/>
    <n v="1781.2"/>
  </r>
  <r>
    <x v="9"/>
    <x v="7"/>
    <x v="1"/>
    <s v="256GB SSD"/>
    <s v="Integrated"/>
    <n v="14"/>
    <s v="1920x1080"/>
    <x v="7"/>
    <n v="2.8"/>
    <s v="Linux"/>
    <n v="896.36"/>
  </r>
  <r>
    <x v="2"/>
    <x v="2"/>
    <x v="3"/>
    <s v="256GB SSD"/>
    <s v="Nvidia RTX 3060"/>
    <n v="17.3"/>
    <s v="3840x2160"/>
    <x v="25"/>
    <n v="1.7"/>
    <s v="Windows"/>
    <n v="1833.47"/>
  </r>
  <r>
    <x v="6"/>
    <x v="5"/>
    <x v="1"/>
    <s v="1TB HDD"/>
    <s v="Integrated"/>
    <n v="16"/>
    <s v="3840x2160"/>
    <x v="51"/>
    <n v="1.35"/>
    <s v="Windows"/>
    <n v="973.81"/>
  </r>
  <r>
    <x v="1"/>
    <x v="7"/>
    <x v="4"/>
    <s v="1TB SSD"/>
    <s v="Nvidia RTX 3080"/>
    <n v="13.3"/>
    <s v="3840x2160"/>
    <x v="56"/>
    <n v="2.56"/>
    <s v="Linux"/>
    <n v="3565.72"/>
  </r>
  <r>
    <x v="7"/>
    <x v="1"/>
    <x v="3"/>
    <s v="512GB SSD"/>
    <s v="Nvidia RTX 3060"/>
    <n v="13.3"/>
    <s v="1366x768"/>
    <x v="43"/>
    <n v="3.15"/>
    <s v="FreeDOS"/>
    <n v="1029.54"/>
  </r>
  <r>
    <x v="9"/>
    <x v="7"/>
    <x v="0"/>
    <s v="1TB HDD"/>
    <s v="Nvidia RTX 2060"/>
    <n v="17.3"/>
    <s v="3840x2160"/>
    <x v="31"/>
    <n v="1.43"/>
    <s v="Windows"/>
    <n v="5693.68"/>
  </r>
  <r>
    <x v="5"/>
    <x v="2"/>
    <x v="3"/>
    <s v="1TB HDD"/>
    <s v="Integrated"/>
    <n v="16"/>
    <s v="3840x2160"/>
    <x v="34"/>
    <n v="2.0299999999999998"/>
    <s v="Linux"/>
    <n v="1138.3599999999999"/>
  </r>
  <r>
    <x v="0"/>
    <x v="1"/>
    <x v="3"/>
    <s v="256GB SSD"/>
    <s v="AMD Radeon RX 6600"/>
    <n v="17.3"/>
    <s v="3840x2160"/>
    <x v="21"/>
    <n v="2.99"/>
    <s v="macOS"/>
    <n v="3280.32"/>
  </r>
  <r>
    <x v="7"/>
    <x v="2"/>
    <x v="1"/>
    <s v="1TB HDD"/>
    <s v="Nvidia RTX 3080"/>
    <n v="16"/>
    <s v="2560x1440"/>
    <x v="21"/>
    <n v="2.37"/>
    <s v="FreeDOS"/>
    <n v="945.29"/>
  </r>
  <r>
    <x v="5"/>
    <x v="5"/>
    <x v="2"/>
    <s v="512GB SSD"/>
    <s v="Nvidia RTX 2060"/>
    <n v="17.3"/>
    <s v="1920x1080"/>
    <x v="25"/>
    <n v="3.15"/>
    <s v="FreeDOS"/>
    <n v="1801.05"/>
  </r>
  <r>
    <x v="3"/>
    <x v="1"/>
    <x v="0"/>
    <s v="1TB SSD"/>
    <s v="Nvidia GTX 1650"/>
    <n v="13.3"/>
    <s v="2560x1440"/>
    <x v="22"/>
    <n v="1.5"/>
    <s v="macOS"/>
    <n v="3657.29"/>
  </r>
  <r>
    <x v="7"/>
    <x v="6"/>
    <x v="3"/>
    <s v="1TB SSD"/>
    <s v="AMD Radeon RX 6600"/>
    <n v="13.3"/>
    <s v="1366x768"/>
    <x v="59"/>
    <n v="3.42"/>
    <s v="Linux"/>
    <n v="1496.52"/>
  </r>
  <r>
    <x v="0"/>
    <x v="4"/>
    <x v="2"/>
    <s v="256GB SSD"/>
    <s v="Nvidia RTX 2060"/>
    <n v="14"/>
    <s v="3840x2160"/>
    <x v="49"/>
    <n v="2.44"/>
    <s v="FreeDOS"/>
    <n v="6530.04"/>
  </r>
  <r>
    <x v="1"/>
    <x v="6"/>
    <x v="1"/>
    <s v="2TB SSD"/>
    <s v="AMD Radeon RX 6600"/>
    <n v="13.3"/>
    <s v="2560x1440"/>
    <x v="30"/>
    <n v="1.66"/>
    <s v="macOS"/>
    <n v="2490.61"/>
  </r>
  <r>
    <x v="0"/>
    <x v="5"/>
    <x v="2"/>
    <s v="256GB SSD"/>
    <s v="Nvidia RTX 3060"/>
    <n v="13.3"/>
    <s v="2560x1440"/>
    <x v="76"/>
    <n v="3.29"/>
    <s v="FreeDOS"/>
    <n v="3029.42"/>
  </r>
  <r>
    <x v="2"/>
    <x v="3"/>
    <x v="2"/>
    <s v="2TB SSD"/>
    <s v="AMD Radeon RX 6800"/>
    <n v="14"/>
    <s v="2560x1440"/>
    <x v="73"/>
    <n v="2.52"/>
    <s v="Windows"/>
    <n v="1545.5"/>
  </r>
  <r>
    <x v="0"/>
    <x v="1"/>
    <x v="3"/>
    <s v="2TB SSD"/>
    <s v="Nvidia GTX 1650"/>
    <n v="14"/>
    <s v="2560x1440"/>
    <x v="31"/>
    <n v="1.23"/>
    <s v="Linux"/>
    <n v="2445.48"/>
  </r>
  <r>
    <x v="9"/>
    <x v="5"/>
    <x v="4"/>
    <s v="1TB HDD"/>
    <s v="Nvidia GTX 1650"/>
    <n v="14"/>
    <s v="1366x768"/>
    <x v="35"/>
    <n v="3.08"/>
    <s v="Linux"/>
    <n v="1138.22"/>
  </r>
  <r>
    <x v="5"/>
    <x v="4"/>
    <x v="3"/>
    <s v="1TB HDD"/>
    <s v="Nvidia RTX 2060"/>
    <n v="14"/>
    <s v="1920x1080"/>
    <x v="29"/>
    <n v="2.2000000000000002"/>
    <s v="macOS"/>
    <n v="1289.79"/>
  </r>
  <r>
    <x v="2"/>
    <x v="6"/>
    <x v="0"/>
    <s v="1TB HDD"/>
    <s v="Nvidia RTX 2060"/>
    <n v="16"/>
    <s v="2560x1440"/>
    <x v="23"/>
    <n v="2.31"/>
    <s v="Windows"/>
    <n v="4460.16"/>
  </r>
  <r>
    <x v="8"/>
    <x v="7"/>
    <x v="0"/>
    <s v="1TB SSD"/>
    <s v="Integrated"/>
    <n v="14"/>
    <s v="3840x2160"/>
    <x v="20"/>
    <n v="1.35"/>
    <s v="FreeDOS"/>
    <n v="3228.1"/>
  </r>
  <r>
    <x v="6"/>
    <x v="5"/>
    <x v="4"/>
    <s v="256GB SSD"/>
    <s v="Nvidia RTX 3080"/>
    <n v="15.6"/>
    <s v="1920x1080"/>
    <x v="76"/>
    <n v="2.0299999999999998"/>
    <s v="Linux"/>
    <n v="1310.94"/>
  </r>
  <r>
    <x v="3"/>
    <x v="6"/>
    <x v="1"/>
    <s v="1TB SSD"/>
    <s v="Nvidia RTX 2060"/>
    <n v="14"/>
    <s v="3840x2160"/>
    <x v="5"/>
    <n v="3.2"/>
    <s v="FreeDOS"/>
    <n v="2602.75"/>
  </r>
  <r>
    <x v="8"/>
    <x v="7"/>
    <x v="0"/>
    <s v="1TB SSD"/>
    <s v="Nvidia GTX 1650"/>
    <n v="17.3"/>
    <s v="1366x768"/>
    <x v="50"/>
    <n v="1.46"/>
    <s v="macOS"/>
    <n v="2619.87"/>
  </r>
  <r>
    <x v="3"/>
    <x v="4"/>
    <x v="3"/>
    <s v="1TB HDD"/>
    <s v="Nvidia RTX 2060"/>
    <n v="14"/>
    <s v="3840x2160"/>
    <x v="39"/>
    <n v="3.35"/>
    <s v="macOS"/>
    <n v="2364.5700000000002"/>
  </r>
  <r>
    <x v="5"/>
    <x v="0"/>
    <x v="2"/>
    <s v="512GB SSD"/>
    <s v="AMD Radeon RX 6800"/>
    <n v="14"/>
    <s v="1920x1080"/>
    <x v="42"/>
    <n v="3.05"/>
    <s v="macOS"/>
    <n v="1255.77"/>
  </r>
  <r>
    <x v="0"/>
    <x v="0"/>
    <x v="4"/>
    <s v="2TB SSD"/>
    <s v="Nvidia GTX 1650"/>
    <n v="17.3"/>
    <s v="1366x768"/>
    <x v="42"/>
    <n v="2.2999999999999998"/>
    <s v="Linux"/>
    <n v="1247.8800000000001"/>
  </r>
  <r>
    <x v="0"/>
    <x v="5"/>
    <x v="4"/>
    <s v="2TB SSD"/>
    <s v="Nvidia GTX 1650"/>
    <n v="14"/>
    <s v="1920x1080"/>
    <x v="10"/>
    <n v="2.57"/>
    <s v="Linux"/>
    <n v="1849.81"/>
  </r>
  <r>
    <x v="7"/>
    <x v="5"/>
    <x v="3"/>
    <s v="2TB SSD"/>
    <s v="Nvidia GTX 1650"/>
    <n v="14"/>
    <s v="3840x2160"/>
    <x v="73"/>
    <n v="1.31"/>
    <s v="macOS"/>
    <n v="1711.16"/>
  </r>
  <r>
    <x v="3"/>
    <x v="3"/>
    <x v="4"/>
    <s v="2TB SSD"/>
    <s v="AMD Radeon RX 6600"/>
    <n v="17.3"/>
    <s v="2560x1440"/>
    <x v="67"/>
    <n v="1.65"/>
    <s v="Linux"/>
    <n v="1272.58"/>
  </r>
  <r>
    <x v="1"/>
    <x v="5"/>
    <x v="2"/>
    <s v="256GB SSD"/>
    <s v="Nvidia GTX 1650"/>
    <n v="15.6"/>
    <s v="2560x1440"/>
    <x v="20"/>
    <n v="2.9"/>
    <s v="Linux"/>
    <n v="2964.82"/>
  </r>
  <r>
    <x v="2"/>
    <x v="3"/>
    <x v="4"/>
    <s v="1TB SSD"/>
    <s v="AMD Radeon RX 6800"/>
    <n v="17.3"/>
    <s v="2560x1440"/>
    <x v="35"/>
    <n v="1.36"/>
    <s v="FreeDOS"/>
    <n v="1433.41"/>
  </r>
  <r>
    <x v="5"/>
    <x v="3"/>
    <x v="2"/>
    <s v="1TB HDD"/>
    <s v="Nvidia RTX 2060"/>
    <n v="15.6"/>
    <s v="1366x768"/>
    <x v="31"/>
    <n v="1.89"/>
    <s v="Windows"/>
    <n v="906.92"/>
  </r>
  <r>
    <x v="1"/>
    <x v="6"/>
    <x v="0"/>
    <s v="1TB HDD"/>
    <s v="Nvidia RTX 2060"/>
    <n v="16"/>
    <s v="3840x2160"/>
    <x v="3"/>
    <n v="2.65"/>
    <s v="Windows"/>
    <n v="8239.94"/>
  </r>
  <r>
    <x v="5"/>
    <x v="7"/>
    <x v="2"/>
    <s v="256GB SSD"/>
    <s v="Nvidia RTX 3080"/>
    <n v="17.3"/>
    <s v="1366x768"/>
    <x v="38"/>
    <n v="1.57"/>
    <s v="Windows"/>
    <n v="1730.52"/>
  </r>
  <r>
    <x v="0"/>
    <x v="0"/>
    <x v="3"/>
    <s v="1TB HDD"/>
    <s v="AMD Radeon RX 6600"/>
    <n v="15.6"/>
    <s v="1366x768"/>
    <x v="15"/>
    <n v="3.41"/>
    <s v="Windows"/>
    <n v="1010.73"/>
  </r>
  <r>
    <x v="7"/>
    <x v="5"/>
    <x v="3"/>
    <s v="1TB HDD"/>
    <s v="Nvidia RTX 2060"/>
    <n v="14"/>
    <s v="2560x1440"/>
    <x v="22"/>
    <n v="3.48"/>
    <s v="FreeDOS"/>
    <n v="981.22"/>
  </r>
  <r>
    <x v="5"/>
    <x v="3"/>
    <x v="1"/>
    <s v="256GB SSD"/>
    <s v="Integrated"/>
    <n v="16"/>
    <s v="1366x768"/>
    <x v="75"/>
    <n v="1.22"/>
    <s v="FreeDOS"/>
    <n v="440.57"/>
  </r>
  <r>
    <x v="9"/>
    <x v="7"/>
    <x v="1"/>
    <s v="512GB SSD"/>
    <s v="Nvidia RTX 3080"/>
    <n v="17.3"/>
    <s v="1366x768"/>
    <x v="25"/>
    <n v="2.36"/>
    <s v="FreeDOS"/>
    <n v="1439.5"/>
  </r>
  <r>
    <x v="8"/>
    <x v="5"/>
    <x v="2"/>
    <s v="512GB SSD"/>
    <s v="Nvidia GTX 1650"/>
    <n v="16"/>
    <s v="1920x1080"/>
    <x v="12"/>
    <n v="2.67"/>
    <s v="FreeDOS"/>
    <n v="1774.33"/>
  </r>
  <r>
    <x v="7"/>
    <x v="0"/>
    <x v="0"/>
    <s v="256GB SSD"/>
    <s v="Nvidia RTX 3080"/>
    <n v="13.3"/>
    <s v="1920x1080"/>
    <x v="44"/>
    <n v="3.27"/>
    <s v="FreeDOS"/>
    <n v="2058.6799999999998"/>
  </r>
  <r>
    <x v="0"/>
    <x v="1"/>
    <x v="3"/>
    <s v="2TB SSD"/>
    <s v="Nvidia RTX 3060"/>
    <n v="13.3"/>
    <s v="1920x1080"/>
    <x v="38"/>
    <n v="2.54"/>
    <s v="macOS"/>
    <n v="1824.29"/>
  </r>
  <r>
    <x v="2"/>
    <x v="2"/>
    <x v="0"/>
    <s v="256GB SSD"/>
    <s v="Integrated"/>
    <n v="15.6"/>
    <s v="2560x1440"/>
    <x v="54"/>
    <n v="2.63"/>
    <s v="Linux"/>
    <n v="2332.66"/>
  </r>
  <r>
    <x v="5"/>
    <x v="2"/>
    <x v="2"/>
    <s v="512GB SSD"/>
    <s v="AMD Radeon RX 6800"/>
    <n v="17.3"/>
    <s v="1366x768"/>
    <x v="50"/>
    <n v="2.84"/>
    <s v="FreeDOS"/>
    <n v="1392.21"/>
  </r>
  <r>
    <x v="1"/>
    <x v="3"/>
    <x v="4"/>
    <s v="1TB SSD"/>
    <s v="Nvidia RTX 3060"/>
    <n v="15.6"/>
    <s v="1920x1080"/>
    <x v="34"/>
    <n v="3.18"/>
    <s v="macOS"/>
    <n v="1669.47"/>
  </r>
  <r>
    <x v="7"/>
    <x v="0"/>
    <x v="3"/>
    <s v="2TB SSD"/>
    <s v="AMD Radeon RX 6800"/>
    <n v="13.3"/>
    <s v="1920x1080"/>
    <x v="21"/>
    <n v="3.35"/>
    <s v="Linux"/>
    <n v="828.24"/>
  </r>
  <r>
    <x v="1"/>
    <x v="5"/>
    <x v="0"/>
    <s v="1TB SSD"/>
    <s v="AMD Radeon RX 6800"/>
    <n v="15.6"/>
    <s v="3840x2160"/>
    <x v="28"/>
    <n v="2.9"/>
    <s v="Linux"/>
    <n v="5944.48"/>
  </r>
  <r>
    <x v="4"/>
    <x v="6"/>
    <x v="1"/>
    <s v="2TB SSD"/>
    <s v="AMD Radeon RX 6800"/>
    <n v="15.6"/>
    <s v="1920x1080"/>
    <x v="36"/>
    <n v="2.67"/>
    <s v="FreeDOS"/>
    <n v="1667.09"/>
  </r>
  <r>
    <x v="1"/>
    <x v="3"/>
    <x v="1"/>
    <s v="2TB SSD"/>
    <s v="Nvidia GTX 1650"/>
    <n v="15.6"/>
    <s v="2560x1440"/>
    <x v="60"/>
    <n v="1.8"/>
    <s v="FreeDOS"/>
    <n v="1425.9"/>
  </r>
  <r>
    <x v="7"/>
    <x v="4"/>
    <x v="4"/>
    <s v="512GB SSD"/>
    <s v="Integrated"/>
    <n v="16"/>
    <s v="1366x768"/>
    <x v="49"/>
    <n v="1.81"/>
    <s v="Windows"/>
    <n v="1375"/>
  </r>
  <r>
    <x v="1"/>
    <x v="7"/>
    <x v="4"/>
    <s v="512GB SSD"/>
    <s v="Nvidia RTX 3080"/>
    <n v="16"/>
    <s v="2560x1440"/>
    <x v="77"/>
    <n v="2.69"/>
    <s v="FreeDOS"/>
    <n v="2939.42"/>
  </r>
  <r>
    <x v="1"/>
    <x v="1"/>
    <x v="4"/>
    <s v="256GB SSD"/>
    <s v="Nvidia RTX 2060"/>
    <n v="15.6"/>
    <s v="1366x768"/>
    <x v="8"/>
    <n v="1.84"/>
    <s v="macOS"/>
    <n v="1790.44"/>
  </r>
  <r>
    <x v="3"/>
    <x v="5"/>
    <x v="4"/>
    <s v="1TB SSD"/>
    <s v="AMD Radeon RX 6800"/>
    <n v="14"/>
    <s v="1366x768"/>
    <x v="38"/>
    <n v="1.64"/>
    <s v="Windows"/>
    <n v="1026.82"/>
  </r>
  <r>
    <x v="0"/>
    <x v="4"/>
    <x v="4"/>
    <s v="1TB SSD"/>
    <s v="Nvidia RTX 2060"/>
    <n v="14"/>
    <s v="1366x768"/>
    <x v="25"/>
    <n v="1.96"/>
    <s v="Windows"/>
    <n v="2335.34"/>
  </r>
  <r>
    <x v="0"/>
    <x v="6"/>
    <x v="0"/>
    <s v="256GB SSD"/>
    <s v="Nvidia GTX 1650"/>
    <n v="15.6"/>
    <s v="2560x1440"/>
    <x v="5"/>
    <n v="1.49"/>
    <s v="Windows"/>
    <n v="7966.98"/>
  </r>
  <r>
    <x v="0"/>
    <x v="2"/>
    <x v="1"/>
    <s v="1TB SSD"/>
    <s v="Integrated"/>
    <n v="13.3"/>
    <s v="1366x768"/>
    <x v="0"/>
    <n v="2.2400000000000002"/>
    <s v="macOS"/>
    <n v="710.66"/>
  </r>
  <r>
    <x v="0"/>
    <x v="3"/>
    <x v="0"/>
    <s v="2TB SSD"/>
    <s v="AMD Radeon RX 6600"/>
    <n v="17.3"/>
    <s v="3840x2160"/>
    <x v="47"/>
    <n v="3.12"/>
    <s v="FreeDOS"/>
    <n v="5393.18"/>
  </r>
  <r>
    <x v="9"/>
    <x v="0"/>
    <x v="4"/>
    <s v="512GB SSD"/>
    <s v="AMD Radeon RX 6600"/>
    <n v="17.3"/>
    <s v="1920x1080"/>
    <x v="18"/>
    <n v="2.91"/>
    <s v="Windows"/>
    <n v="1470.14"/>
  </r>
  <r>
    <x v="4"/>
    <x v="0"/>
    <x v="4"/>
    <s v="1TB SSD"/>
    <s v="AMD Radeon RX 6800"/>
    <n v="14"/>
    <s v="3840x2160"/>
    <x v="45"/>
    <n v="1.44"/>
    <s v="FreeDOS"/>
    <n v="1582.54"/>
  </r>
  <r>
    <x v="0"/>
    <x v="0"/>
    <x v="1"/>
    <s v="1TB SSD"/>
    <s v="Nvidia RTX 3060"/>
    <n v="15.6"/>
    <s v="1920x1080"/>
    <x v="5"/>
    <n v="2.88"/>
    <s v="macOS"/>
    <n v="1282.77"/>
  </r>
  <r>
    <x v="8"/>
    <x v="1"/>
    <x v="2"/>
    <s v="256GB SSD"/>
    <s v="AMD Radeon RX 6600"/>
    <n v="16"/>
    <s v="1920x1080"/>
    <x v="50"/>
    <n v="1.67"/>
    <s v="FreeDOS"/>
    <n v="2227.59"/>
  </r>
  <r>
    <x v="7"/>
    <x v="0"/>
    <x v="3"/>
    <s v="1TB HDD"/>
    <s v="Integrated"/>
    <n v="15.6"/>
    <s v="1366x768"/>
    <x v="68"/>
    <n v="2.15"/>
    <s v="Linux"/>
    <n v="447.12"/>
  </r>
  <r>
    <x v="9"/>
    <x v="2"/>
    <x v="2"/>
    <s v="256GB SSD"/>
    <s v="Integrated"/>
    <n v="15.6"/>
    <s v="1920x1080"/>
    <x v="71"/>
    <n v="2.5"/>
    <s v="Windows"/>
    <n v="1530.04"/>
  </r>
  <r>
    <x v="0"/>
    <x v="2"/>
    <x v="0"/>
    <s v="1TB SSD"/>
    <s v="Integrated"/>
    <n v="14"/>
    <s v="1366x768"/>
    <x v="62"/>
    <n v="1.37"/>
    <s v="FreeDOS"/>
    <n v="1984.3"/>
  </r>
  <r>
    <x v="7"/>
    <x v="4"/>
    <x v="0"/>
    <s v="512GB SSD"/>
    <s v="Nvidia RTX 3080"/>
    <n v="14"/>
    <s v="1920x1080"/>
    <x v="71"/>
    <n v="1.67"/>
    <s v="Windows"/>
    <n v="3940.9"/>
  </r>
  <r>
    <x v="4"/>
    <x v="1"/>
    <x v="2"/>
    <s v="256GB SSD"/>
    <s v="Nvidia GTX 1650"/>
    <n v="13.3"/>
    <s v="3840x2160"/>
    <x v="12"/>
    <n v="2.98"/>
    <s v="FreeDOS"/>
    <n v="3154.06"/>
  </r>
  <r>
    <x v="4"/>
    <x v="2"/>
    <x v="0"/>
    <s v="1TB SSD"/>
    <s v="AMD Radeon RX 6600"/>
    <n v="14"/>
    <s v="3840x2160"/>
    <x v="54"/>
    <n v="3.5"/>
    <s v="Windows"/>
    <n v="3806.14"/>
  </r>
  <r>
    <x v="5"/>
    <x v="0"/>
    <x v="2"/>
    <s v="1TB SSD"/>
    <s v="Nvidia RTX 3060"/>
    <n v="15.6"/>
    <s v="1366x768"/>
    <x v="29"/>
    <n v="2.8"/>
    <s v="macOS"/>
    <n v="1237.54"/>
  </r>
  <r>
    <x v="3"/>
    <x v="5"/>
    <x v="0"/>
    <s v="1TB HDD"/>
    <s v="AMD Radeon RX 6800"/>
    <n v="16"/>
    <s v="1366x768"/>
    <x v="71"/>
    <n v="1.27"/>
    <s v="macOS"/>
    <n v="1727.67"/>
  </r>
  <r>
    <x v="9"/>
    <x v="6"/>
    <x v="2"/>
    <s v="1TB HDD"/>
    <s v="Nvidia RTX 3060"/>
    <n v="15.6"/>
    <s v="1366x768"/>
    <x v="6"/>
    <n v="1.79"/>
    <s v="Linux"/>
    <n v="2628.78"/>
  </r>
  <r>
    <x v="2"/>
    <x v="0"/>
    <x v="0"/>
    <s v="2TB SSD"/>
    <s v="Nvidia GTX 1650"/>
    <n v="16"/>
    <s v="1920x1080"/>
    <x v="42"/>
    <n v="2.1"/>
    <s v="Windows"/>
    <n v="2052.42"/>
  </r>
  <r>
    <x v="5"/>
    <x v="7"/>
    <x v="0"/>
    <s v="1TB SSD"/>
    <s v="Nvidia RTX 2060"/>
    <n v="14"/>
    <s v="1920x1080"/>
    <x v="10"/>
    <n v="2.66"/>
    <s v="macOS"/>
    <n v="3093.06"/>
  </r>
  <r>
    <x v="6"/>
    <x v="5"/>
    <x v="0"/>
    <s v="512GB SSD"/>
    <s v="Nvidia RTX 3080"/>
    <n v="17.3"/>
    <s v="1366x768"/>
    <x v="46"/>
    <n v="1.62"/>
    <s v="Windows"/>
    <n v="2042.86"/>
  </r>
  <r>
    <x v="4"/>
    <x v="7"/>
    <x v="3"/>
    <s v="1TB SSD"/>
    <s v="Nvidia RTX 3080"/>
    <n v="14"/>
    <s v="1366x768"/>
    <x v="71"/>
    <n v="1.29"/>
    <s v="FreeDOS"/>
    <n v="1192.03"/>
  </r>
  <r>
    <x v="1"/>
    <x v="0"/>
    <x v="3"/>
    <s v="1TB SSD"/>
    <s v="Nvidia GTX 1650"/>
    <n v="15.6"/>
    <s v="2560x1440"/>
    <x v="55"/>
    <n v="2.46"/>
    <s v="macOS"/>
    <n v="1744.33"/>
  </r>
  <r>
    <x v="3"/>
    <x v="1"/>
    <x v="3"/>
    <s v="1TB HDD"/>
    <s v="Nvidia GTX 1650"/>
    <n v="17.3"/>
    <s v="2560x1440"/>
    <x v="22"/>
    <n v="2.73"/>
    <s v="FreeDOS"/>
    <n v="1592.07"/>
  </r>
  <r>
    <x v="4"/>
    <x v="6"/>
    <x v="2"/>
    <s v="1TB HDD"/>
    <s v="Nvidia GTX 1650"/>
    <n v="16"/>
    <s v="2560x1440"/>
    <x v="76"/>
    <n v="1.8"/>
    <s v="Linux"/>
    <n v="2881.34"/>
  </r>
  <r>
    <x v="0"/>
    <x v="1"/>
    <x v="0"/>
    <s v="256GB SSD"/>
    <s v="Nvidia RTX 3080"/>
    <n v="14"/>
    <s v="3840x2160"/>
    <x v="3"/>
    <n v="1.59"/>
    <s v="Windows"/>
    <n v="7318.12"/>
  </r>
  <r>
    <x v="8"/>
    <x v="3"/>
    <x v="2"/>
    <s v="2TB SSD"/>
    <s v="Nvidia RTX 3080"/>
    <n v="15.6"/>
    <s v="3840x2160"/>
    <x v="79"/>
    <n v="2.4700000000000002"/>
    <s v="Windows"/>
    <n v="2488.23"/>
  </r>
  <r>
    <x v="6"/>
    <x v="6"/>
    <x v="1"/>
    <s v="1TB SSD"/>
    <s v="Nvidia GTX 1650"/>
    <n v="14"/>
    <s v="1366x768"/>
    <x v="1"/>
    <n v="2.2799999999999998"/>
    <s v="Linux"/>
    <n v="1409.77"/>
  </r>
  <r>
    <x v="4"/>
    <x v="2"/>
    <x v="2"/>
    <s v="1TB HDD"/>
    <s v="AMD Radeon RX 6600"/>
    <n v="15.6"/>
    <s v="3840x2160"/>
    <x v="51"/>
    <n v="2.98"/>
    <s v="Linux"/>
    <n v="2471.63"/>
  </r>
  <r>
    <x v="2"/>
    <x v="2"/>
    <x v="1"/>
    <s v="1TB SSD"/>
    <s v="AMD Radeon RX 6800"/>
    <n v="13.3"/>
    <s v="3840x2160"/>
    <x v="49"/>
    <n v="2.93"/>
    <s v="macOS"/>
    <n v="1368.12"/>
  </r>
  <r>
    <x v="5"/>
    <x v="0"/>
    <x v="4"/>
    <s v="2TB SSD"/>
    <s v="Integrated"/>
    <n v="16"/>
    <s v="1920x1080"/>
    <x v="24"/>
    <n v="1.3"/>
    <s v="FreeDOS"/>
    <n v="756.4"/>
  </r>
  <r>
    <x v="6"/>
    <x v="6"/>
    <x v="1"/>
    <s v="256GB SSD"/>
    <s v="Nvidia RTX 2060"/>
    <n v="13.3"/>
    <s v="2560x1440"/>
    <x v="69"/>
    <n v="3.22"/>
    <s v="macOS"/>
    <n v="1938.34"/>
  </r>
  <r>
    <x v="3"/>
    <x v="1"/>
    <x v="1"/>
    <s v="256GB SSD"/>
    <s v="AMD Radeon RX 6800"/>
    <n v="15.6"/>
    <s v="1366x768"/>
    <x v="43"/>
    <n v="2.0499999999999998"/>
    <s v="Windows"/>
    <n v="919.96"/>
  </r>
  <r>
    <x v="0"/>
    <x v="7"/>
    <x v="3"/>
    <s v="512GB SSD"/>
    <s v="AMD Radeon RX 6800"/>
    <n v="15.6"/>
    <s v="3840x2160"/>
    <x v="74"/>
    <n v="2.0699999999999998"/>
    <s v="Windows"/>
    <n v="3381.1"/>
  </r>
  <r>
    <x v="9"/>
    <x v="1"/>
    <x v="1"/>
    <s v="1TB HDD"/>
    <s v="AMD Radeon RX 6800"/>
    <n v="14"/>
    <s v="1366x768"/>
    <x v="6"/>
    <n v="3.29"/>
    <s v="Windows"/>
    <n v="1133.28"/>
  </r>
  <r>
    <x v="4"/>
    <x v="4"/>
    <x v="2"/>
    <s v="256GB SSD"/>
    <s v="Nvidia RTX 3060"/>
    <n v="16"/>
    <s v="1920x1080"/>
    <x v="78"/>
    <n v="1.67"/>
    <s v="Linux"/>
    <n v="2765.69"/>
  </r>
  <r>
    <x v="9"/>
    <x v="0"/>
    <x v="2"/>
    <s v="512GB SSD"/>
    <s v="Nvidia RTX 3080"/>
    <n v="13.3"/>
    <s v="1366x768"/>
    <x v="60"/>
    <n v="3.33"/>
    <s v="Linux"/>
    <n v="1532.35"/>
  </r>
  <r>
    <x v="5"/>
    <x v="3"/>
    <x v="3"/>
    <s v="512GB SSD"/>
    <s v="Nvidia RTX 3080"/>
    <n v="16"/>
    <s v="3840x2160"/>
    <x v="6"/>
    <n v="3.24"/>
    <s v="macOS"/>
    <n v="1535.15"/>
  </r>
  <r>
    <x v="1"/>
    <x v="7"/>
    <x v="0"/>
    <s v="256GB SSD"/>
    <s v="Nvidia RTX 3080"/>
    <n v="17.3"/>
    <s v="3840x2160"/>
    <x v="30"/>
    <n v="1.42"/>
    <s v="Linux"/>
    <n v="7512.79"/>
  </r>
  <r>
    <x v="2"/>
    <x v="4"/>
    <x v="3"/>
    <s v="1TB HDD"/>
    <s v="Integrated"/>
    <n v="13.3"/>
    <s v="1366x768"/>
    <x v="41"/>
    <n v="1.95"/>
    <s v="Windows"/>
    <n v="876.49"/>
  </r>
  <r>
    <x v="5"/>
    <x v="5"/>
    <x v="3"/>
    <s v="1TB SSD"/>
    <s v="Nvidia RTX 3060"/>
    <n v="17.3"/>
    <s v="2560x1440"/>
    <x v="29"/>
    <n v="2.67"/>
    <s v="Windows"/>
    <n v="1442.4"/>
  </r>
  <r>
    <x v="5"/>
    <x v="5"/>
    <x v="0"/>
    <s v="1TB HDD"/>
    <s v="AMD Radeon RX 6800"/>
    <n v="13.3"/>
    <s v="2560x1440"/>
    <x v="1"/>
    <n v="3.22"/>
    <s v="FreeDOS"/>
    <n v="2482.42"/>
  </r>
  <r>
    <x v="0"/>
    <x v="1"/>
    <x v="4"/>
    <s v="256GB SSD"/>
    <s v="Nvidia RTX 2060"/>
    <n v="17.3"/>
    <s v="2560x1440"/>
    <x v="23"/>
    <n v="1.79"/>
    <s v="FreeDOS"/>
    <n v="3102.65"/>
  </r>
  <r>
    <x v="1"/>
    <x v="7"/>
    <x v="3"/>
    <s v="1TB HDD"/>
    <s v="Nvidia RTX 2060"/>
    <n v="13.3"/>
    <s v="3840x2160"/>
    <x v="71"/>
    <n v="1.73"/>
    <s v="macOS"/>
    <n v="2525.09"/>
  </r>
  <r>
    <x v="8"/>
    <x v="3"/>
    <x v="1"/>
    <s v="1TB HDD"/>
    <s v="Nvidia GTX 1650"/>
    <n v="15.6"/>
    <s v="3840x2160"/>
    <x v="63"/>
    <n v="1.53"/>
    <s v="FreeDOS"/>
    <n v="1267.6600000000001"/>
  </r>
  <r>
    <x v="0"/>
    <x v="4"/>
    <x v="0"/>
    <s v="1TB HDD"/>
    <s v="Nvidia RTX 2060"/>
    <n v="13.3"/>
    <s v="1920x1080"/>
    <x v="61"/>
    <n v="2.35"/>
    <s v="macOS"/>
    <n v="4881.6499999999996"/>
  </r>
  <r>
    <x v="1"/>
    <x v="7"/>
    <x v="3"/>
    <s v="256GB SSD"/>
    <s v="Nvidia RTX 2060"/>
    <n v="17.3"/>
    <s v="2560x1440"/>
    <x v="57"/>
    <n v="3.07"/>
    <s v="Linux"/>
    <n v="2472.44"/>
  </r>
  <r>
    <x v="5"/>
    <x v="4"/>
    <x v="1"/>
    <s v="1TB SSD"/>
    <s v="Nvidia RTX 2060"/>
    <n v="13.3"/>
    <s v="2560x1440"/>
    <x v="36"/>
    <n v="3.16"/>
    <s v="FreeDOS"/>
    <n v="1738.77"/>
  </r>
  <r>
    <x v="6"/>
    <x v="1"/>
    <x v="0"/>
    <s v="2TB SSD"/>
    <s v="Nvidia GTX 1650"/>
    <n v="15.6"/>
    <s v="1366x768"/>
    <x v="73"/>
    <n v="2.41"/>
    <s v="FreeDOS"/>
    <n v="2809.99"/>
  </r>
  <r>
    <x v="8"/>
    <x v="7"/>
    <x v="3"/>
    <s v="256GB SSD"/>
    <s v="AMD Radeon RX 6600"/>
    <n v="17.3"/>
    <s v="1366x768"/>
    <x v="50"/>
    <n v="2.2799999999999998"/>
    <s v="macOS"/>
    <n v="1156.8900000000001"/>
  </r>
  <r>
    <x v="7"/>
    <x v="0"/>
    <x v="2"/>
    <s v="1TB HDD"/>
    <s v="Integrated"/>
    <n v="14"/>
    <s v="1920x1080"/>
    <x v="49"/>
    <n v="3.44"/>
    <s v="Windows"/>
    <n v="797.45"/>
  </r>
  <r>
    <x v="3"/>
    <x v="2"/>
    <x v="0"/>
    <s v="512GB SSD"/>
    <s v="Nvidia RTX 3080"/>
    <n v="14"/>
    <s v="1920x1080"/>
    <x v="75"/>
    <n v="3.01"/>
    <s v="FreeDOS"/>
    <n v="2419.44"/>
  </r>
  <r>
    <x v="4"/>
    <x v="4"/>
    <x v="1"/>
    <s v="2TB SSD"/>
    <s v="Nvidia RTX 3060"/>
    <n v="14"/>
    <s v="3840x2160"/>
    <x v="52"/>
    <n v="1.95"/>
    <s v="Windows"/>
    <n v="2332.15"/>
  </r>
  <r>
    <x v="3"/>
    <x v="0"/>
    <x v="4"/>
    <s v="256GB SSD"/>
    <s v="AMD Radeon RX 6600"/>
    <n v="13.3"/>
    <s v="3840x2160"/>
    <x v="60"/>
    <n v="2.64"/>
    <s v="macOS"/>
    <n v="1686.36"/>
  </r>
  <r>
    <x v="4"/>
    <x v="1"/>
    <x v="3"/>
    <s v="256GB SSD"/>
    <s v="Nvidia RTX 3060"/>
    <n v="13.3"/>
    <s v="1366x768"/>
    <x v="32"/>
    <n v="2.44"/>
    <s v="Linux"/>
    <n v="1096.55"/>
  </r>
  <r>
    <x v="8"/>
    <x v="1"/>
    <x v="0"/>
    <s v="2TB SSD"/>
    <s v="Nvidia GTX 1650"/>
    <n v="14"/>
    <s v="1366x768"/>
    <x v="6"/>
    <n v="3.14"/>
    <s v="Windows"/>
    <n v="2422.2399999999998"/>
  </r>
  <r>
    <x v="1"/>
    <x v="1"/>
    <x v="0"/>
    <s v="1TB SSD"/>
    <s v="AMD Radeon RX 6800"/>
    <n v="17.3"/>
    <s v="2560x1440"/>
    <x v="53"/>
    <n v="2.94"/>
    <s v="FreeDOS"/>
    <n v="5648.92"/>
  </r>
  <r>
    <x v="0"/>
    <x v="7"/>
    <x v="3"/>
    <s v="512GB SSD"/>
    <s v="Nvidia GTX 1650"/>
    <n v="17.3"/>
    <s v="1920x1080"/>
    <x v="61"/>
    <n v="1.51"/>
    <s v="macOS"/>
    <n v="2038.79"/>
  </r>
  <r>
    <x v="3"/>
    <x v="4"/>
    <x v="3"/>
    <s v="512GB SSD"/>
    <s v="Integrated"/>
    <n v="16"/>
    <s v="1920x1080"/>
    <x v="58"/>
    <n v="1.79"/>
    <s v="macOS"/>
    <n v="1202.1400000000001"/>
  </r>
  <r>
    <x v="5"/>
    <x v="2"/>
    <x v="3"/>
    <s v="2TB SSD"/>
    <s v="AMD Radeon RX 6800"/>
    <n v="16"/>
    <s v="2560x1440"/>
    <x v="46"/>
    <n v="2.4500000000000002"/>
    <s v="Windows"/>
    <n v="1300.8800000000001"/>
  </r>
  <r>
    <x v="0"/>
    <x v="4"/>
    <x v="3"/>
    <s v="1TB HDD"/>
    <s v="AMD Radeon RX 6600"/>
    <n v="14"/>
    <s v="3840x2160"/>
    <x v="34"/>
    <n v="2.79"/>
    <s v="Windows"/>
    <n v="3559.7"/>
  </r>
  <r>
    <x v="6"/>
    <x v="5"/>
    <x v="2"/>
    <s v="512GB SSD"/>
    <s v="Nvidia RTX 3080"/>
    <n v="16"/>
    <s v="2560x1440"/>
    <x v="71"/>
    <n v="2.4700000000000002"/>
    <s v="Linux"/>
    <n v="2055.5500000000002"/>
  </r>
  <r>
    <x v="7"/>
    <x v="5"/>
    <x v="2"/>
    <s v="1TB SSD"/>
    <s v="Nvidia RTX 3060"/>
    <n v="17.3"/>
    <s v="2560x1440"/>
    <x v="3"/>
    <n v="3.12"/>
    <s v="FreeDOS"/>
    <n v="2168"/>
  </r>
  <r>
    <x v="2"/>
    <x v="4"/>
    <x v="3"/>
    <s v="1TB HDD"/>
    <s v="Integrated"/>
    <n v="16"/>
    <s v="2560x1440"/>
    <x v="56"/>
    <n v="2.59"/>
    <s v="Windows"/>
    <n v="1296.28"/>
  </r>
  <r>
    <x v="1"/>
    <x v="1"/>
    <x v="4"/>
    <s v="512GB SSD"/>
    <s v="Nvidia RTX 3060"/>
    <n v="15.6"/>
    <s v="2560x1440"/>
    <x v="48"/>
    <n v="2.94"/>
    <s v="FreeDOS"/>
    <n v="2782.11"/>
  </r>
  <r>
    <x v="8"/>
    <x v="4"/>
    <x v="2"/>
    <s v="256GB SSD"/>
    <s v="Nvidia GTX 1650"/>
    <n v="16"/>
    <s v="1366x768"/>
    <x v="52"/>
    <n v="2.88"/>
    <s v="Windows"/>
    <n v="2421.14"/>
  </r>
  <r>
    <x v="0"/>
    <x v="1"/>
    <x v="0"/>
    <s v="1TB HDD"/>
    <s v="Nvidia RTX 2060"/>
    <n v="17.3"/>
    <s v="3840x2160"/>
    <x v="67"/>
    <n v="3.39"/>
    <s v="FreeDOS"/>
    <n v="6704.98"/>
  </r>
  <r>
    <x v="6"/>
    <x v="2"/>
    <x v="0"/>
    <s v="1TB SSD"/>
    <s v="Nvidia RTX 3060"/>
    <n v="15.6"/>
    <s v="2560x1440"/>
    <x v="63"/>
    <n v="2.91"/>
    <s v="Windows"/>
    <n v="3178.73"/>
  </r>
  <r>
    <x v="8"/>
    <x v="3"/>
    <x v="1"/>
    <s v="1TB HDD"/>
    <s v="Integrated"/>
    <n v="17.3"/>
    <s v="1920x1080"/>
    <x v="49"/>
    <n v="2.76"/>
    <s v="Linux"/>
    <n v="385.4"/>
  </r>
  <r>
    <x v="0"/>
    <x v="4"/>
    <x v="1"/>
    <s v="1TB HDD"/>
    <s v="AMD Radeon RX 6800"/>
    <n v="14"/>
    <s v="1920x1080"/>
    <x v="24"/>
    <n v="3.48"/>
    <s v="macOS"/>
    <n v="1829.42"/>
  </r>
  <r>
    <x v="7"/>
    <x v="3"/>
    <x v="3"/>
    <s v="1TB SSD"/>
    <s v="Nvidia GTX 1650"/>
    <n v="15.6"/>
    <s v="1920x1080"/>
    <x v="61"/>
    <n v="2"/>
    <s v="Windows"/>
    <n v="843.43"/>
  </r>
  <r>
    <x v="4"/>
    <x v="5"/>
    <x v="2"/>
    <s v="256GB SSD"/>
    <s v="AMD Radeon RX 6600"/>
    <n v="17.3"/>
    <s v="1920x1080"/>
    <x v="40"/>
    <n v="1.58"/>
    <s v="Windows"/>
    <n v="1743.09"/>
  </r>
  <r>
    <x v="1"/>
    <x v="1"/>
    <x v="0"/>
    <s v="2TB SSD"/>
    <s v="AMD Radeon RX 6800"/>
    <n v="15.6"/>
    <s v="1920x1080"/>
    <x v="0"/>
    <n v="3.05"/>
    <s v="Windows"/>
    <n v="4568.43"/>
  </r>
  <r>
    <x v="2"/>
    <x v="3"/>
    <x v="2"/>
    <s v="1TB HDD"/>
    <s v="AMD Radeon RX 6800"/>
    <n v="17.3"/>
    <s v="2560x1440"/>
    <x v="63"/>
    <n v="1.8"/>
    <s v="FreeDOS"/>
    <n v="1465.04"/>
  </r>
  <r>
    <x v="3"/>
    <x v="4"/>
    <x v="2"/>
    <s v="1TB HDD"/>
    <s v="AMD Radeon RX 6600"/>
    <n v="16"/>
    <s v="1920x1080"/>
    <x v="69"/>
    <n v="3.01"/>
    <s v="Windows"/>
    <n v="2280.41"/>
  </r>
  <r>
    <x v="8"/>
    <x v="1"/>
    <x v="3"/>
    <s v="256GB SSD"/>
    <s v="Nvidia RTX 2060"/>
    <n v="17.3"/>
    <s v="3840x2160"/>
    <x v="29"/>
    <n v="3.46"/>
    <s v="Linux"/>
    <n v="2336.84"/>
  </r>
  <r>
    <x v="2"/>
    <x v="2"/>
    <x v="3"/>
    <s v="256GB SSD"/>
    <s v="Nvidia GTX 1650"/>
    <n v="14"/>
    <s v="2560x1440"/>
    <x v="26"/>
    <n v="2.89"/>
    <s v="Linux"/>
    <n v="1278.94"/>
  </r>
  <r>
    <x v="4"/>
    <x v="2"/>
    <x v="4"/>
    <s v="256GB SSD"/>
    <s v="AMD Radeon RX 6600"/>
    <n v="15.6"/>
    <s v="1920x1080"/>
    <x v="60"/>
    <n v="1.65"/>
    <s v="Linux"/>
    <n v="1191.6099999999999"/>
  </r>
  <r>
    <x v="0"/>
    <x v="7"/>
    <x v="2"/>
    <s v="1TB SSD"/>
    <s v="Integrated"/>
    <n v="17.3"/>
    <s v="1366x768"/>
    <x v="31"/>
    <n v="1.74"/>
    <s v="macOS"/>
    <n v="1701.57"/>
  </r>
  <r>
    <x v="0"/>
    <x v="2"/>
    <x v="0"/>
    <s v="256GB SSD"/>
    <s v="AMD Radeon RX 6800"/>
    <n v="13.3"/>
    <s v="1366x768"/>
    <x v="70"/>
    <n v="1.99"/>
    <s v="macOS"/>
    <n v="2953"/>
  </r>
  <r>
    <x v="7"/>
    <x v="5"/>
    <x v="2"/>
    <s v="1TB SSD"/>
    <s v="Nvidia RTX 3060"/>
    <n v="16"/>
    <s v="1920x1080"/>
    <x v="63"/>
    <n v="1.41"/>
    <s v="macOS"/>
    <n v="1710.69"/>
  </r>
  <r>
    <x v="2"/>
    <x v="7"/>
    <x v="1"/>
    <s v="2TB SSD"/>
    <s v="AMD Radeon RX 6800"/>
    <n v="17.3"/>
    <s v="1920x1080"/>
    <x v="5"/>
    <n v="1.95"/>
    <s v="FreeDOS"/>
    <n v="1237.68"/>
  </r>
  <r>
    <x v="3"/>
    <x v="7"/>
    <x v="1"/>
    <s v="1TB SSD"/>
    <s v="Integrated"/>
    <n v="13.3"/>
    <s v="1366x768"/>
    <x v="39"/>
    <n v="3.35"/>
    <s v="Windows"/>
    <n v="566.30999999999995"/>
  </r>
  <r>
    <x v="9"/>
    <x v="3"/>
    <x v="2"/>
    <s v="2TB SSD"/>
    <s v="Nvidia RTX 3060"/>
    <n v="14"/>
    <s v="1366x768"/>
    <x v="37"/>
    <n v="1.65"/>
    <s v="FreeDOS"/>
    <n v="1472.6"/>
  </r>
  <r>
    <x v="5"/>
    <x v="6"/>
    <x v="1"/>
    <s v="512GB SSD"/>
    <s v="Nvidia RTX 2060"/>
    <n v="13.3"/>
    <s v="3840x2160"/>
    <x v="23"/>
    <n v="2.65"/>
    <s v="FreeDOS"/>
    <n v="2628.06"/>
  </r>
  <r>
    <x v="5"/>
    <x v="7"/>
    <x v="0"/>
    <s v="256GB SSD"/>
    <s v="Nvidia RTX 2060"/>
    <n v="14"/>
    <s v="1366x768"/>
    <x v="71"/>
    <n v="2.5499999999999998"/>
    <s v="Linux"/>
    <n v="2363.91"/>
  </r>
  <r>
    <x v="9"/>
    <x v="4"/>
    <x v="2"/>
    <s v="1TB HDD"/>
    <s v="Nvidia RTX 3060"/>
    <n v="15.6"/>
    <s v="1920x1080"/>
    <x v="44"/>
    <n v="2.4"/>
    <s v="FreeDOS"/>
    <n v="3239.04"/>
  </r>
  <r>
    <x v="5"/>
    <x v="5"/>
    <x v="4"/>
    <s v="512GB SSD"/>
    <s v="Integrated"/>
    <n v="14"/>
    <s v="3840x2160"/>
    <x v="9"/>
    <n v="3.06"/>
    <s v="Linux"/>
    <n v="1278.94"/>
  </r>
  <r>
    <x v="0"/>
    <x v="1"/>
    <x v="4"/>
    <s v="256GB SSD"/>
    <s v="Nvidia RTX 3060"/>
    <n v="15.6"/>
    <s v="2560x1440"/>
    <x v="0"/>
    <n v="3.22"/>
    <s v="Linux"/>
    <n v="3181.72"/>
  </r>
  <r>
    <x v="7"/>
    <x v="0"/>
    <x v="0"/>
    <s v="2TB SSD"/>
    <s v="Nvidia RTX 3080"/>
    <n v="15.6"/>
    <s v="1366x768"/>
    <x v="71"/>
    <n v="2.84"/>
    <s v="macOS"/>
    <n v="1848.87"/>
  </r>
  <r>
    <x v="9"/>
    <x v="5"/>
    <x v="2"/>
    <s v="256GB SSD"/>
    <s v="Nvidia GTX 1650"/>
    <n v="13.3"/>
    <s v="3840x2160"/>
    <x v="4"/>
    <n v="1.25"/>
    <s v="FreeDOS"/>
    <n v="3498.91"/>
  </r>
  <r>
    <x v="8"/>
    <x v="7"/>
    <x v="0"/>
    <s v="2TB SSD"/>
    <s v="Nvidia RTX 3060"/>
    <n v="17.3"/>
    <s v="2560x1440"/>
    <x v="3"/>
    <n v="1.84"/>
    <s v="FreeDOS"/>
    <n v="4130.07"/>
  </r>
  <r>
    <x v="3"/>
    <x v="1"/>
    <x v="1"/>
    <s v="1TB SSD"/>
    <s v="AMD Radeon RX 6600"/>
    <n v="15.6"/>
    <s v="1366x768"/>
    <x v="4"/>
    <n v="2.23"/>
    <s v="FreeDOS"/>
    <n v="919.69"/>
  </r>
  <r>
    <x v="8"/>
    <x v="7"/>
    <x v="1"/>
    <s v="256GB SSD"/>
    <s v="AMD Radeon RX 6600"/>
    <n v="16"/>
    <s v="1366x768"/>
    <x v="51"/>
    <n v="2.38"/>
    <s v="Windows"/>
    <n v="903.23"/>
  </r>
  <r>
    <x v="9"/>
    <x v="0"/>
    <x v="4"/>
    <s v="256GB SSD"/>
    <s v="Nvidia RTX 2060"/>
    <n v="14"/>
    <s v="1920x1080"/>
    <x v="74"/>
    <n v="1.27"/>
    <s v="Windows"/>
    <n v="1428.51"/>
  </r>
  <r>
    <x v="7"/>
    <x v="5"/>
    <x v="2"/>
    <s v="1TB HDD"/>
    <s v="Nvidia RTX 3080"/>
    <n v="13.3"/>
    <s v="2560x1440"/>
    <x v="42"/>
    <n v="2.77"/>
    <s v="Windows"/>
    <n v="1710.97"/>
  </r>
  <r>
    <x v="2"/>
    <x v="3"/>
    <x v="1"/>
    <s v="1TB SSD"/>
    <s v="AMD Radeon RX 6800"/>
    <n v="13.3"/>
    <s v="1366x768"/>
    <x v="53"/>
    <n v="3.42"/>
    <s v="FreeDOS"/>
    <n v="806.82"/>
  </r>
  <r>
    <x v="2"/>
    <x v="0"/>
    <x v="3"/>
    <s v="512GB SSD"/>
    <s v="AMD Radeon RX 6600"/>
    <n v="13.3"/>
    <s v="1366x768"/>
    <x v="79"/>
    <n v="2.91"/>
    <s v="Windows"/>
    <n v="788.88"/>
  </r>
  <r>
    <x v="9"/>
    <x v="4"/>
    <x v="3"/>
    <s v="2TB SSD"/>
    <s v="Nvidia GTX 1650"/>
    <n v="14"/>
    <s v="3840x2160"/>
    <x v="42"/>
    <n v="1.88"/>
    <s v="Windows"/>
    <n v="3556.83"/>
  </r>
  <r>
    <x v="0"/>
    <x v="0"/>
    <x v="4"/>
    <s v="1TB HDD"/>
    <s v="Nvidia RTX 3080"/>
    <n v="17.3"/>
    <s v="2560x1440"/>
    <x v="26"/>
    <n v="2.92"/>
    <s v="Linux"/>
    <n v="1817.48"/>
  </r>
  <r>
    <x v="9"/>
    <x v="5"/>
    <x v="1"/>
    <s v="1TB SSD"/>
    <s v="AMD Radeon RX 6800"/>
    <n v="15.6"/>
    <s v="3840x2160"/>
    <x v="7"/>
    <n v="2.75"/>
    <s v="FreeDOS"/>
    <n v="2061.34"/>
  </r>
  <r>
    <x v="9"/>
    <x v="7"/>
    <x v="0"/>
    <s v="512GB SSD"/>
    <s v="AMD Radeon RX 6800"/>
    <n v="13.3"/>
    <s v="1920x1080"/>
    <x v="23"/>
    <n v="1.74"/>
    <s v="FreeDOS"/>
    <n v="3976.85"/>
  </r>
  <r>
    <x v="2"/>
    <x v="4"/>
    <x v="2"/>
    <s v="256GB SSD"/>
    <s v="Nvidia RTX 2060"/>
    <n v="15.6"/>
    <s v="1366x768"/>
    <x v="31"/>
    <n v="1.4"/>
    <s v="Windows"/>
    <n v="2486.7600000000002"/>
  </r>
  <r>
    <x v="6"/>
    <x v="0"/>
    <x v="3"/>
    <s v="1TB HDD"/>
    <s v="Nvidia RTX 3080"/>
    <n v="13.3"/>
    <s v="1920x1080"/>
    <x v="2"/>
    <n v="2.2400000000000002"/>
    <s v="Windows"/>
    <n v="809.55"/>
  </r>
  <r>
    <x v="3"/>
    <x v="3"/>
    <x v="0"/>
    <s v="2TB SSD"/>
    <s v="Nvidia RTX 2060"/>
    <n v="13.3"/>
    <s v="2560x1440"/>
    <x v="41"/>
    <n v="1.37"/>
    <s v="Windows"/>
    <n v="2497.9899999999998"/>
  </r>
  <r>
    <x v="2"/>
    <x v="7"/>
    <x v="2"/>
    <s v="1TB SSD"/>
    <s v="Nvidia GTX 1650"/>
    <n v="15.6"/>
    <s v="1920x1080"/>
    <x v="50"/>
    <n v="1.83"/>
    <s v="Windows"/>
    <n v="2064.92"/>
  </r>
  <r>
    <x v="5"/>
    <x v="4"/>
    <x v="0"/>
    <s v="1TB HDD"/>
    <s v="AMD Radeon RX 6800"/>
    <n v="14"/>
    <s v="2560x1440"/>
    <x v="48"/>
    <n v="1.3"/>
    <s v="Linux"/>
    <n v="4197.6000000000004"/>
  </r>
  <r>
    <x v="6"/>
    <x v="6"/>
    <x v="2"/>
    <s v="1TB SSD"/>
    <s v="Nvidia RTX 3060"/>
    <n v="15.6"/>
    <s v="2560x1440"/>
    <x v="30"/>
    <n v="3.43"/>
    <s v="Windows"/>
    <n v="3629.8"/>
  </r>
  <r>
    <x v="1"/>
    <x v="6"/>
    <x v="2"/>
    <s v="512GB SSD"/>
    <s v="AMD Radeon RX 6600"/>
    <n v="16"/>
    <s v="3840x2160"/>
    <x v="42"/>
    <n v="1.36"/>
    <s v="Windows"/>
    <n v="6840.28"/>
  </r>
  <r>
    <x v="0"/>
    <x v="4"/>
    <x v="0"/>
    <s v="2TB SSD"/>
    <s v="Nvidia RTX 2060"/>
    <n v="17.3"/>
    <s v="1920x1080"/>
    <x v="45"/>
    <n v="1.35"/>
    <s v="Linux"/>
    <n v="6333.05"/>
  </r>
  <r>
    <x v="2"/>
    <x v="3"/>
    <x v="3"/>
    <s v="256GB SSD"/>
    <s v="Integrated"/>
    <n v="15.6"/>
    <s v="1366x768"/>
    <x v="17"/>
    <n v="2.2999999999999998"/>
    <s v="Windows"/>
    <n v="609.51"/>
  </r>
  <r>
    <x v="8"/>
    <x v="5"/>
    <x v="2"/>
    <s v="1TB SSD"/>
    <s v="Nvidia RTX 2060"/>
    <n v="13.3"/>
    <s v="1920x1080"/>
    <x v="57"/>
    <n v="2.76"/>
    <s v="FreeDOS"/>
    <n v="1626.46"/>
  </r>
  <r>
    <x v="7"/>
    <x v="4"/>
    <x v="0"/>
    <s v="1TB SSD"/>
    <s v="Nvidia RTX 2060"/>
    <n v="16"/>
    <s v="1366x768"/>
    <x v="11"/>
    <n v="1.58"/>
    <s v="Linux"/>
    <n v="3695.54"/>
  </r>
  <r>
    <x v="5"/>
    <x v="7"/>
    <x v="4"/>
    <s v="256GB SSD"/>
    <s v="Nvidia GTX 1650"/>
    <n v="16"/>
    <s v="3840x2160"/>
    <x v="71"/>
    <n v="1.84"/>
    <s v="Linux"/>
    <n v="2629.08"/>
  </r>
  <r>
    <x v="9"/>
    <x v="1"/>
    <x v="1"/>
    <s v="256GB SSD"/>
    <s v="Nvidia RTX 3080"/>
    <n v="13.3"/>
    <s v="1366x768"/>
    <x v="31"/>
    <n v="1.27"/>
    <s v="Linux"/>
    <n v="1150.43"/>
  </r>
  <r>
    <x v="8"/>
    <x v="0"/>
    <x v="0"/>
    <s v="1TB HDD"/>
    <s v="AMD Radeon RX 6800"/>
    <n v="14"/>
    <s v="3840x2160"/>
    <x v="50"/>
    <n v="1.91"/>
    <s v="macOS"/>
    <n v="2641.9"/>
  </r>
  <r>
    <x v="0"/>
    <x v="3"/>
    <x v="3"/>
    <s v="2TB SSD"/>
    <s v="Nvidia RTX 2060"/>
    <n v="15.6"/>
    <s v="3840x2160"/>
    <x v="48"/>
    <n v="2.9"/>
    <s v="FreeDOS"/>
    <n v="2161.8000000000002"/>
  </r>
  <r>
    <x v="8"/>
    <x v="3"/>
    <x v="0"/>
    <s v="256GB SSD"/>
    <s v="Nvidia RTX 2060"/>
    <n v="15.6"/>
    <s v="2560x1440"/>
    <x v="67"/>
    <n v="1.95"/>
    <s v="Linux"/>
    <n v="2806.63"/>
  </r>
  <r>
    <x v="3"/>
    <x v="1"/>
    <x v="1"/>
    <s v="2TB SSD"/>
    <s v="Nvidia RTX 3080"/>
    <n v="17.3"/>
    <s v="3840x2160"/>
    <x v="11"/>
    <n v="2.56"/>
    <s v="Linux"/>
    <n v="2120.9899999999998"/>
  </r>
  <r>
    <x v="0"/>
    <x v="3"/>
    <x v="1"/>
    <s v="1TB HDD"/>
    <s v="Integrated"/>
    <n v="13.3"/>
    <s v="3840x2160"/>
    <x v="5"/>
    <n v="2.36"/>
    <s v="Linux"/>
    <n v="953.44"/>
  </r>
  <r>
    <x v="4"/>
    <x v="0"/>
    <x v="3"/>
    <s v="1TB HDD"/>
    <s v="Nvidia RTX 3080"/>
    <n v="16"/>
    <s v="1920x1080"/>
    <x v="51"/>
    <n v="2.5499999999999998"/>
    <s v="Linux"/>
    <n v="940.66"/>
  </r>
  <r>
    <x v="6"/>
    <x v="7"/>
    <x v="2"/>
    <s v="2TB SSD"/>
    <s v="Nvidia RTX 3060"/>
    <n v="17.3"/>
    <s v="1920x1080"/>
    <x v="46"/>
    <n v="1.46"/>
    <s v="FreeDOS"/>
    <n v="2086.5700000000002"/>
  </r>
  <r>
    <x v="4"/>
    <x v="2"/>
    <x v="1"/>
    <s v="2TB SSD"/>
    <s v="Nvidia RTX 2060"/>
    <n v="15.6"/>
    <s v="1366x768"/>
    <x v="2"/>
    <n v="3.06"/>
    <s v="Windows"/>
    <n v="879.18"/>
  </r>
  <r>
    <x v="4"/>
    <x v="2"/>
    <x v="3"/>
    <s v="1TB HDD"/>
    <s v="AMD Radeon RX 6600"/>
    <n v="17.3"/>
    <s v="1366x768"/>
    <x v="45"/>
    <n v="3.08"/>
    <s v="Windows"/>
    <n v="821.84"/>
  </r>
  <r>
    <x v="4"/>
    <x v="5"/>
    <x v="0"/>
    <s v="512GB SSD"/>
    <s v="AMD Radeon RX 6600"/>
    <n v="16"/>
    <s v="1366x768"/>
    <x v="33"/>
    <n v="1.39"/>
    <s v="Linux"/>
    <n v="2193.2600000000002"/>
  </r>
  <r>
    <x v="2"/>
    <x v="6"/>
    <x v="0"/>
    <s v="2TB SSD"/>
    <s v="Nvidia RTX 3060"/>
    <n v="15.6"/>
    <s v="3840x2160"/>
    <x v="66"/>
    <n v="2.5099999999999998"/>
    <s v="Windows"/>
    <n v="7099.91"/>
  </r>
  <r>
    <x v="3"/>
    <x v="6"/>
    <x v="1"/>
    <s v="1TB SSD"/>
    <s v="AMD Radeon RX 6800"/>
    <n v="13.3"/>
    <s v="3840x2160"/>
    <x v="76"/>
    <n v="2"/>
    <s v="Windows"/>
    <n v="2565.12"/>
  </r>
  <r>
    <x v="9"/>
    <x v="3"/>
    <x v="1"/>
    <s v="1TB HDD"/>
    <s v="Nvidia RTX 3080"/>
    <n v="17.3"/>
    <s v="1920x1080"/>
    <x v="34"/>
    <n v="1.25"/>
    <s v="Linux"/>
    <n v="858.25"/>
  </r>
  <r>
    <x v="3"/>
    <x v="1"/>
    <x v="1"/>
    <s v="1TB SSD"/>
    <s v="Nvidia RTX 3060"/>
    <n v="15.6"/>
    <s v="2560x1440"/>
    <x v="30"/>
    <n v="3.34"/>
    <s v="macOS"/>
    <n v="1446.88"/>
  </r>
  <r>
    <x v="1"/>
    <x v="3"/>
    <x v="2"/>
    <s v="256GB SSD"/>
    <s v="Nvidia RTX 3060"/>
    <n v="16"/>
    <s v="1920x1080"/>
    <x v="51"/>
    <n v="1.22"/>
    <s v="macOS"/>
    <n v="1919.06"/>
  </r>
  <r>
    <x v="9"/>
    <x v="5"/>
    <x v="0"/>
    <s v="512GB SSD"/>
    <s v="AMD Radeon RX 6800"/>
    <n v="14"/>
    <s v="1920x1080"/>
    <x v="57"/>
    <n v="2.94"/>
    <s v="Windows"/>
    <n v="3050.24"/>
  </r>
  <r>
    <x v="7"/>
    <x v="6"/>
    <x v="1"/>
    <s v="256GB SSD"/>
    <s v="Nvidia GTX 1650"/>
    <n v="16"/>
    <s v="3840x2160"/>
    <x v="17"/>
    <n v="3.04"/>
    <s v="Linux"/>
    <n v="2781.53"/>
  </r>
  <r>
    <x v="8"/>
    <x v="3"/>
    <x v="1"/>
    <s v="1TB SSD"/>
    <s v="AMD Radeon RX 6600"/>
    <n v="16"/>
    <s v="3840x2160"/>
    <x v="16"/>
    <n v="2.85"/>
    <s v="macOS"/>
    <n v="1244.31"/>
  </r>
  <r>
    <x v="7"/>
    <x v="6"/>
    <x v="1"/>
    <s v="1TB SSD"/>
    <s v="Nvidia RTX 3060"/>
    <n v="14"/>
    <s v="1366x768"/>
    <x v="51"/>
    <n v="1.35"/>
    <s v="Windows"/>
    <n v="1338.48"/>
  </r>
  <r>
    <x v="4"/>
    <x v="6"/>
    <x v="1"/>
    <s v="1TB HDD"/>
    <s v="Integrated"/>
    <n v="13.3"/>
    <s v="3840x2160"/>
    <x v="5"/>
    <n v="1.42"/>
    <s v="Linux"/>
    <n v="1402.27"/>
  </r>
  <r>
    <x v="6"/>
    <x v="1"/>
    <x v="3"/>
    <s v="2TB SSD"/>
    <s v="Nvidia RTX 3060"/>
    <n v="15.6"/>
    <s v="2560x1440"/>
    <x v="53"/>
    <n v="1.55"/>
    <s v="macOS"/>
    <n v="1617.4"/>
  </r>
  <r>
    <x v="7"/>
    <x v="0"/>
    <x v="0"/>
    <s v="512GB SSD"/>
    <s v="Nvidia GTX 1650"/>
    <n v="13.3"/>
    <s v="3840x2160"/>
    <x v="68"/>
    <n v="3.33"/>
    <s v="Linux"/>
    <n v="3194.92"/>
  </r>
  <r>
    <x v="2"/>
    <x v="4"/>
    <x v="4"/>
    <s v="2TB SSD"/>
    <s v="Nvidia RTX 3080"/>
    <n v="16"/>
    <s v="2560x1440"/>
    <x v="5"/>
    <n v="1.4"/>
    <s v="FreeDOS"/>
    <n v="2795.78"/>
  </r>
  <r>
    <x v="8"/>
    <x v="0"/>
    <x v="3"/>
    <s v="512GB SSD"/>
    <s v="Nvidia RTX 3060"/>
    <n v="15.6"/>
    <s v="1366x768"/>
    <x v="54"/>
    <n v="2.85"/>
    <s v="FreeDOS"/>
    <n v="841.68"/>
  </r>
  <r>
    <x v="3"/>
    <x v="3"/>
    <x v="2"/>
    <s v="256GB SSD"/>
    <s v="Integrated"/>
    <n v="14"/>
    <s v="1366x768"/>
    <x v="8"/>
    <n v="1.51"/>
    <s v="FreeDOS"/>
    <n v="774.23"/>
  </r>
  <r>
    <x v="8"/>
    <x v="2"/>
    <x v="4"/>
    <s v="1TB HDD"/>
    <s v="Integrated"/>
    <n v="13.3"/>
    <s v="1366x768"/>
    <x v="79"/>
    <n v="3.39"/>
    <s v="macOS"/>
    <n v="713.12"/>
  </r>
  <r>
    <x v="6"/>
    <x v="2"/>
    <x v="3"/>
    <s v="1TB SSD"/>
    <s v="AMD Radeon RX 6800"/>
    <n v="17.3"/>
    <s v="3840x2160"/>
    <x v="20"/>
    <n v="1.45"/>
    <s v="Linux"/>
    <n v="1746.08"/>
  </r>
  <r>
    <x v="6"/>
    <x v="3"/>
    <x v="2"/>
    <s v="1TB SSD"/>
    <s v="AMD Radeon RX 6800"/>
    <n v="14"/>
    <s v="3840x2160"/>
    <x v="1"/>
    <n v="1.93"/>
    <s v="Linux"/>
    <n v="2092.34"/>
  </r>
  <r>
    <x v="9"/>
    <x v="4"/>
    <x v="3"/>
    <s v="1TB HDD"/>
    <s v="AMD Radeon RX 6600"/>
    <n v="13.3"/>
    <s v="3840x2160"/>
    <x v="67"/>
    <n v="2.0299999999999998"/>
    <s v="FreeDOS"/>
    <n v="2942.94"/>
  </r>
  <r>
    <x v="2"/>
    <x v="6"/>
    <x v="2"/>
    <s v="1TB HDD"/>
    <s v="Nvidia RTX 3060"/>
    <n v="15.6"/>
    <s v="2560x1440"/>
    <x v="15"/>
    <n v="1.82"/>
    <s v="Linux"/>
    <n v="2922.13"/>
  </r>
  <r>
    <x v="1"/>
    <x v="0"/>
    <x v="1"/>
    <s v="512GB SSD"/>
    <s v="Nvidia GTX 1650"/>
    <n v="16"/>
    <s v="2560x1440"/>
    <x v="35"/>
    <n v="2.74"/>
    <s v="macOS"/>
    <n v="1369.76"/>
  </r>
  <r>
    <x v="2"/>
    <x v="3"/>
    <x v="2"/>
    <s v="512GB SSD"/>
    <s v="Nvidia RTX 3080"/>
    <n v="13.3"/>
    <s v="1366x768"/>
    <x v="49"/>
    <n v="3.05"/>
    <s v="Linux"/>
    <n v="1122.1600000000001"/>
  </r>
  <r>
    <x v="6"/>
    <x v="3"/>
    <x v="4"/>
    <s v="1TB SSD"/>
    <s v="AMD Radeon RX 6600"/>
    <n v="17.3"/>
    <s v="2560x1440"/>
    <x v="1"/>
    <n v="2.65"/>
    <s v="Windows"/>
    <n v="1393.62"/>
  </r>
  <r>
    <x v="1"/>
    <x v="0"/>
    <x v="2"/>
    <s v="256GB SSD"/>
    <s v="Nvidia GTX 1650"/>
    <n v="13.3"/>
    <s v="1920x1080"/>
    <x v="49"/>
    <n v="1.36"/>
    <s v="Linux"/>
    <n v="1819.47"/>
  </r>
  <r>
    <x v="8"/>
    <x v="6"/>
    <x v="3"/>
    <s v="256GB SSD"/>
    <s v="Integrated"/>
    <n v="17.3"/>
    <s v="1366x768"/>
    <x v="25"/>
    <n v="2.48"/>
    <s v="macOS"/>
    <n v="1161.6500000000001"/>
  </r>
  <r>
    <x v="1"/>
    <x v="0"/>
    <x v="0"/>
    <s v="512GB SSD"/>
    <s v="Integrated"/>
    <n v="17.3"/>
    <s v="2560x1440"/>
    <x v="79"/>
    <n v="1.52"/>
    <s v="macOS"/>
    <n v="2622.91"/>
  </r>
  <r>
    <x v="2"/>
    <x v="2"/>
    <x v="3"/>
    <s v="2TB SSD"/>
    <s v="Nvidia RTX 2060"/>
    <n v="15.6"/>
    <s v="3840x2160"/>
    <x v="67"/>
    <n v="2.73"/>
    <s v="FreeDOS"/>
    <n v="1888.25"/>
  </r>
  <r>
    <x v="6"/>
    <x v="3"/>
    <x v="4"/>
    <s v="1TB HDD"/>
    <s v="Nvidia RTX 2060"/>
    <n v="16"/>
    <s v="2560x1440"/>
    <x v="36"/>
    <n v="3.01"/>
    <s v="macOS"/>
    <n v="1078.83"/>
  </r>
  <r>
    <x v="2"/>
    <x v="4"/>
    <x v="1"/>
    <s v="1TB HDD"/>
    <s v="AMD Radeon RX 6800"/>
    <n v="17.3"/>
    <s v="3840x2160"/>
    <x v="45"/>
    <n v="2.38"/>
    <s v="Windows"/>
    <n v="2297.0300000000002"/>
  </r>
  <r>
    <x v="0"/>
    <x v="0"/>
    <x v="1"/>
    <s v="1TB SSD"/>
    <s v="Nvidia RTX 3060"/>
    <n v="13.3"/>
    <s v="3840x2160"/>
    <x v="41"/>
    <n v="3.1"/>
    <s v="macOS"/>
    <n v="2021.49"/>
  </r>
  <r>
    <x v="9"/>
    <x v="0"/>
    <x v="3"/>
    <s v="1TB SSD"/>
    <s v="Nvidia GTX 1650"/>
    <n v="13.3"/>
    <s v="1366x768"/>
    <x v="63"/>
    <n v="1.61"/>
    <s v="FreeDOS"/>
    <n v="1011.37"/>
  </r>
  <r>
    <x v="3"/>
    <x v="1"/>
    <x v="1"/>
    <s v="2TB SSD"/>
    <s v="Nvidia RTX 3060"/>
    <n v="15.6"/>
    <s v="1920x1080"/>
    <x v="22"/>
    <n v="2.75"/>
    <s v="Linux"/>
    <n v="1245.92"/>
  </r>
  <r>
    <x v="1"/>
    <x v="6"/>
    <x v="3"/>
    <s v="256GB SSD"/>
    <s v="AMD Radeon RX 6600"/>
    <n v="13.3"/>
    <s v="3840x2160"/>
    <x v="76"/>
    <n v="3.09"/>
    <s v="Windows"/>
    <n v="3723.81"/>
  </r>
  <r>
    <x v="5"/>
    <x v="2"/>
    <x v="3"/>
    <s v="1TB HDD"/>
    <s v="Nvidia RTX 3080"/>
    <n v="16"/>
    <s v="2560x1440"/>
    <x v="0"/>
    <n v="1.31"/>
    <s v="FreeDOS"/>
    <n v="1269.3599999999999"/>
  </r>
  <r>
    <x v="8"/>
    <x v="7"/>
    <x v="2"/>
    <s v="256GB SSD"/>
    <s v="Integrated"/>
    <n v="17.3"/>
    <s v="3840x2160"/>
    <x v="39"/>
    <n v="3.22"/>
    <s v="macOS"/>
    <n v="2315.84"/>
  </r>
  <r>
    <x v="3"/>
    <x v="1"/>
    <x v="3"/>
    <s v="1TB HDD"/>
    <s v="Integrated"/>
    <n v="13.3"/>
    <s v="2560x1440"/>
    <x v="63"/>
    <n v="1.81"/>
    <s v="Linux"/>
    <n v="893.02"/>
  </r>
  <r>
    <x v="3"/>
    <x v="7"/>
    <x v="0"/>
    <s v="2TB SSD"/>
    <s v="Nvidia RTX 3080"/>
    <n v="16"/>
    <s v="1920x1080"/>
    <x v="26"/>
    <n v="3.29"/>
    <s v="Windows"/>
    <n v="3335.73"/>
  </r>
  <r>
    <x v="1"/>
    <x v="2"/>
    <x v="4"/>
    <s v="1TB HDD"/>
    <s v="Nvidia RTX 3080"/>
    <n v="14"/>
    <s v="3840x2160"/>
    <x v="75"/>
    <n v="2.5299999999999998"/>
    <s v="Windows"/>
    <n v="2357.16"/>
  </r>
  <r>
    <x v="8"/>
    <x v="2"/>
    <x v="3"/>
    <s v="256GB SSD"/>
    <s v="Nvidia RTX 2060"/>
    <n v="14"/>
    <s v="3840x2160"/>
    <x v="52"/>
    <n v="2.04"/>
    <s v="Linux"/>
    <n v="1739.59"/>
  </r>
  <r>
    <x v="3"/>
    <x v="5"/>
    <x v="2"/>
    <s v="1TB HDD"/>
    <s v="Nvidia RTX 2060"/>
    <n v="15.6"/>
    <s v="1920x1080"/>
    <x v="62"/>
    <n v="3.29"/>
    <s v="Linux"/>
    <n v="1369.51"/>
  </r>
  <r>
    <x v="4"/>
    <x v="4"/>
    <x v="0"/>
    <s v="512GB SSD"/>
    <s v="Nvidia RTX 2060"/>
    <n v="13.3"/>
    <s v="2560x1440"/>
    <x v="40"/>
    <n v="2.04"/>
    <s v="Windows"/>
    <n v="5036.46"/>
  </r>
  <r>
    <x v="0"/>
    <x v="7"/>
    <x v="3"/>
    <s v="256GB SSD"/>
    <s v="Nvidia RTX 2060"/>
    <n v="17.3"/>
    <s v="1920x1080"/>
    <x v="55"/>
    <n v="2.81"/>
    <s v="Windows"/>
    <n v="2007.67"/>
  </r>
  <r>
    <x v="4"/>
    <x v="2"/>
    <x v="3"/>
    <s v="1TB HDD"/>
    <s v="AMD Radeon RX 6600"/>
    <n v="14"/>
    <s v="3840x2160"/>
    <x v="13"/>
    <n v="1.49"/>
    <s v="macOS"/>
    <n v="1356.93"/>
  </r>
  <r>
    <x v="6"/>
    <x v="1"/>
    <x v="3"/>
    <s v="2TB SSD"/>
    <s v="Nvidia RTX 3080"/>
    <n v="13.3"/>
    <s v="1920x1080"/>
    <x v="16"/>
    <n v="1.67"/>
    <s v="Linux"/>
    <n v="1400.02"/>
  </r>
  <r>
    <x v="0"/>
    <x v="3"/>
    <x v="3"/>
    <s v="1TB HDD"/>
    <s v="Integrated"/>
    <n v="14"/>
    <s v="1920x1080"/>
    <x v="74"/>
    <n v="2.86"/>
    <s v="Linux"/>
    <n v="809.94"/>
  </r>
  <r>
    <x v="7"/>
    <x v="4"/>
    <x v="1"/>
    <s v="2TB SSD"/>
    <s v="AMD Radeon RX 6600"/>
    <n v="13.3"/>
    <s v="1366x768"/>
    <x v="69"/>
    <n v="2.71"/>
    <s v="FreeDOS"/>
    <n v="1159.27"/>
  </r>
  <r>
    <x v="1"/>
    <x v="7"/>
    <x v="2"/>
    <s v="1TB SSD"/>
    <s v="AMD Radeon RX 6600"/>
    <n v="17.3"/>
    <s v="2560x1440"/>
    <x v="37"/>
    <n v="2.65"/>
    <s v="Windows"/>
    <n v="3651.78"/>
  </r>
  <r>
    <x v="6"/>
    <x v="3"/>
    <x v="2"/>
    <s v="1TB SSD"/>
    <s v="AMD Radeon RX 6600"/>
    <n v="17.3"/>
    <s v="1920x1080"/>
    <x v="16"/>
    <n v="1.66"/>
    <s v="Windows"/>
    <n v="1426.17"/>
  </r>
  <r>
    <x v="1"/>
    <x v="0"/>
    <x v="4"/>
    <s v="512GB SSD"/>
    <s v="Integrated"/>
    <n v="13.3"/>
    <s v="1920x1080"/>
    <x v="59"/>
    <n v="1.52"/>
    <s v="Windows"/>
    <n v="952.43"/>
  </r>
  <r>
    <x v="6"/>
    <x v="1"/>
    <x v="2"/>
    <s v="512GB SSD"/>
    <s v="Nvidia GTX 1650"/>
    <n v="13.3"/>
    <s v="1366x768"/>
    <x v="32"/>
    <n v="2.59"/>
    <s v="FreeDOS"/>
    <n v="1581.71"/>
  </r>
  <r>
    <x v="1"/>
    <x v="7"/>
    <x v="2"/>
    <s v="256GB SSD"/>
    <s v="Integrated"/>
    <n v="13.3"/>
    <s v="1366x768"/>
    <x v="80"/>
    <n v="1.31"/>
    <s v="Linux"/>
    <n v="1647.1"/>
  </r>
  <r>
    <x v="8"/>
    <x v="2"/>
    <x v="0"/>
    <s v="2TB SSD"/>
    <s v="AMD Radeon RX 6600"/>
    <n v="17.3"/>
    <s v="1920x1080"/>
    <x v="1"/>
    <n v="2.3199999999999998"/>
    <s v="FreeDOS"/>
    <n v="2685.77"/>
  </r>
  <r>
    <x v="1"/>
    <x v="0"/>
    <x v="4"/>
    <s v="2TB SSD"/>
    <s v="AMD Radeon RX 6600"/>
    <n v="16"/>
    <s v="1366x768"/>
    <x v="74"/>
    <n v="3.31"/>
    <s v="Windows"/>
    <n v="1344.13"/>
  </r>
  <r>
    <x v="7"/>
    <x v="2"/>
    <x v="4"/>
    <s v="2TB SSD"/>
    <s v="Nvidia RTX 2060"/>
    <n v="16"/>
    <s v="2560x1440"/>
    <x v="54"/>
    <n v="1.32"/>
    <s v="Linux"/>
    <n v="1745.82"/>
  </r>
  <r>
    <x v="9"/>
    <x v="5"/>
    <x v="1"/>
    <s v="2TB SSD"/>
    <s v="Nvidia RTX 3060"/>
    <n v="13.3"/>
    <s v="2560x1440"/>
    <x v="2"/>
    <n v="2.96"/>
    <s v="FreeDOS"/>
    <n v="1515.7"/>
  </r>
  <r>
    <x v="7"/>
    <x v="0"/>
    <x v="2"/>
    <s v="2TB SSD"/>
    <s v="Nvidia RTX 3060"/>
    <n v="13.3"/>
    <s v="1366x768"/>
    <x v="32"/>
    <n v="2.44"/>
    <s v="FreeDOS"/>
    <n v="1108.52"/>
  </r>
  <r>
    <x v="3"/>
    <x v="7"/>
    <x v="3"/>
    <s v="1TB HDD"/>
    <s v="AMD Radeon RX 6600"/>
    <n v="14"/>
    <s v="1920x1080"/>
    <x v="45"/>
    <n v="2.4900000000000002"/>
    <s v="FreeDOS"/>
    <n v="942.74"/>
  </r>
  <r>
    <x v="8"/>
    <x v="0"/>
    <x v="3"/>
    <s v="512GB SSD"/>
    <s v="AMD Radeon RX 6800"/>
    <n v="17.3"/>
    <s v="3840x2160"/>
    <x v="32"/>
    <n v="2.54"/>
    <s v="Windows"/>
    <n v="1574.74"/>
  </r>
  <r>
    <x v="3"/>
    <x v="6"/>
    <x v="3"/>
    <s v="2TB SSD"/>
    <s v="AMD Radeon RX 6600"/>
    <n v="15.6"/>
    <s v="1366x768"/>
    <x v="18"/>
    <n v="2.8"/>
    <s v="FreeDOS"/>
    <n v="1399.43"/>
  </r>
  <r>
    <x v="8"/>
    <x v="6"/>
    <x v="3"/>
    <s v="2TB SSD"/>
    <s v="AMD Radeon RX 6600"/>
    <n v="13.3"/>
    <s v="2560x1440"/>
    <x v="32"/>
    <n v="2.34"/>
    <s v="Windows"/>
    <n v="2003.17"/>
  </r>
  <r>
    <x v="4"/>
    <x v="7"/>
    <x v="4"/>
    <s v="2TB SSD"/>
    <s v="Nvidia RTX 2060"/>
    <n v="14"/>
    <s v="1366x768"/>
    <x v="42"/>
    <n v="1.29"/>
    <s v="Linux"/>
    <n v="1217.97"/>
  </r>
  <r>
    <x v="2"/>
    <x v="6"/>
    <x v="0"/>
    <s v="1TB HDD"/>
    <s v="AMD Radeon RX 6600"/>
    <n v="16"/>
    <s v="1920x1080"/>
    <x v="36"/>
    <n v="2.2999999999999998"/>
    <s v="Windows"/>
    <n v="3713.61"/>
  </r>
  <r>
    <x v="2"/>
    <x v="1"/>
    <x v="4"/>
    <s v="256GB SSD"/>
    <s v="AMD Radeon RX 6800"/>
    <n v="14"/>
    <s v="3840x2160"/>
    <x v="18"/>
    <n v="2.04"/>
    <s v="macOS"/>
    <n v="2610.52"/>
  </r>
  <r>
    <x v="7"/>
    <x v="3"/>
    <x v="2"/>
    <s v="2TB SSD"/>
    <s v="Nvidia RTX 3080"/>
    <n v="14"/>
    <s v="1920x1080"/>
    <x v="62"/>
    <n v="1.76"/>
    <s v="Windows"/>
    <n v="1259.3599999999999"/>
  </r>
  <r>
    <x v="5"/>
    <x v="4"/>
    <x v="1"/>
    <s v="2TB SSD"/>
    <s v="Integrated"/>
    <n v="16"/>
    <s v="2560x1440"/>
    <x v="33"/>
    <n v="1.77"/>
    <s v="FreeDOS"/>
    <n v="1404.16"/>
  </r>
  <r>
    <x v="5"/>
    <x v="7"/>
    <x v="2"/>
    <s v="256GB SSD"/>
    <s v="Nvidia RTX 3060"/>
    <n v="16"/>
    <s v="3840x2160"/>
    <x v="16"/>
    <n v="2.19"/>
    <s v="Linux"/>
    <n v="3711.22"/>
  </r>
  <r>
    <x v="9"/>
    <x v="2"/>
    <x v="3"/>
    <s v="2TB SSD"/>
    <s v="Nvidia RTX 3060"/>
    <n v="17.3"/>
    <s v="3840x2160"/>
    <x v="51"/>
    <n v="2.5499999999999998"/>
    <s v="FreeDOS"/>
    <n v="2241.65"/>
  </r>
  <r>
    <x v="9"/>
    <x v="3"/>
    <x v="1"/>
    <s v="512GB SSD"/>
    <s v="Integrated"/>
    <n v="13.3"/>
    <s v="2560x1440"/>
    <x v="13"/>
    <n v="1.83"/>
    <s v="macOS"/>
    <n v="879.69"/>
  </r>
  <r>
    <x v="9"/>
    <x v="1"/>
    <x v="2"/>
    <s v="1TB SSD"/>
    <s v="Nvidia RTX 3060"/>
    <n v="16"/>
    <s v="3840x2160"/>
    <x v="9"/>
    <n v="1.97"/>
    <s v="FreeDOS"/>
    <n v="4630.83"/>
  </r>
  <r>
    <x v="5"/>
    <x v="4"/>
    <x v="4"/>
    <s v="2TB SSD"/>
    <s v="Nvidia GTX 1650"/>
    <n v="16"/>
    <s v="3840x2160"/>
    <x v="65"/>
    <n v="2.8"/>
    <s v="FreeDOS"/>
    <n v="3597.7"/>
  </r>
  <r>
    <x v="2"/>
    <x v="7"/>
    <x v="1"/>
    <s v="256GB SSD"/>
    <s v="Nvidia RTX 3060"/>
    <n v="15.6"/>
    <s v="1366x768"/>
    <x v="26"/>
    <n v="3.47"/>
    <s v="Windows"/>
    <n v="1185.27"/>
  </r>
  <r>
    <x v="7"/>
    <x v="3"/>
    <x v="3"/>
    <s v="1TB HDD"/>
    <s v="Nvidia RTX 2060"/>
    <n v="16"/>
    <s v="1920x1080"/>
    <x v="21"/>
    <n v="2.04"/>
    <s v="Linux"/>
    <n v="921.33"/>
  </r>
  <r>
    <x v="0"/>
    <x v="4"/>
    <x v="2"/>
    <s v="256GB SSD"/>
    <s v="Nvidia GTX 1650"/>
    <n v="13.3"/>
    <s v="2560x1440"/>
    <x v="75"/>
    <n v="3.38"/>
    <s v="Windows"/>
    <n v="4955.32"/>
  </r>
  <r>
    <x v="5"/>
    <x v="3"/>
    <x v="3"/>
    <s v="1TB HDD"/>
    <s v="Nvidia RTX 3080"/>
    <n v="14"/>
    <s v="1920x1080"/>
    <x v="44"/>
    <n v="3.3"/>
    <s v="Linux"/>
    <n v="681.26"/>
  </r>
  <r>
    <x v="3"/>
    <x v="1"/>
    <x v="0"/>
    <s v="512GB SSD"/>
    <s v="Nvidia RTX 3080"/>
    <n v="14"/>
    <s v="1920x1080"/>
    <x v="35"/>
    <n v="2.93"/>
    <s v="FreeDOS"/>
    <n v="3098.82"/>
  </r>
  <r>
    <x v="7"/>
    <x v="3"/>
    <x v="2"/>
    <s v="256GB SSD"/>
    <s v="Nvidia RTX 3080"/>
    <n v="14"/>
    <s v="2560x1440"/>
    <x v="69"/>
    <n v="2.38"/>
    <s v="macOS"/>
    <n v="1591.09"/>
  </r>
  <r>
    <x v="9"/>
    <x v="7"/>
    <x v="4"/>
    <s v="1TB HDD"/>
    <s v="Nvidia RTX 2060"/>
    <n v="17.3"/>
    <s v="3840x2160"/>
    <x v="10"/>
    <n v="1.55"/>
    <s v="Windows"/>
    <n v="2993.71"/>
  </r>
  <r>
    <x v="5"/>
    <x v="3"/>
    <x v="3"/>
    <s v="2TB SSD"/>
    <s v="AMD Radeon RX 6600"/>
    <n v="16"/>
    <s v="3840x2160"/>
    <x v="21"/>
    <n v="2.4700000000000002"/>
    <s v="FreeDOS"/>
    <n v="1620.03"/>
  </r>
  <r>
    <x v="3"/>
    <x v="6"/>
    <x v="1"/>
    <s v="2TB SSD"/>
    <s v="Nvidia GTX 1650"/>
    <n v="15.6"/>
    <s v="1366x768"/>
    <x v="59"/>
    <n v="3.46"/>
    <s v="macOS"/>
    <n v="1530.85"/>
  </r>
  <r>
    <x v="1"/>
    <x v="4"/>
    <x v="2"/>
    <s v="1TB HDD"/>
    <s v="Nvidia RTX 3080"/>
    <n v="15.6"/>
    <s v="3840x2160"/>
    <x v="22"/>
    <n v="3.45"/>
    <s v="Linux"/>
    <n v="5690.89"/>
  </r>
  <r>
    <x v="5"/>
    <x v="4"/>
    <x v="4"/>
    <s v="1TB SSD"/>
    <s v="AMD Radeon RX 6600"/>
    <n v="15.6"/>
    <s v="1920x1080"/>
    <x v="74"/>
    <n v="2.81"/>
    <s v="FreeDOS"/>
    <n v="2251.63"/>
  </r>
  <r>
    <x v="8"/>
    <x v="2"/>
    <x v="4"/>
    <s v="256GB SSD"/>
    <s v="AMD Radeon RX 6800"/>
    <n v="13.3"/>
    <s v="1920x1080"/>
    <x v="61"/>
    <n v="1.28"/>
    <s v="Linux"/>
    <n v="1273.45"/>
  </r>
  <r>
    <x v="9"/>
    <x v="4"/>
    <x v="3"/>
    <s v="256GB SSD"/>
    <s v="Nvidia RTX 3080"/>
    <n v="14"/>
    <s v="1366x768"/>
    <x v="18"/>
    <n v="2.81"/>
    <s v="macOS"/>
    <n v="1769.83"/>
  </r>
  <r>
    <x v="3"/>
    <x v="3"/>
    <x v="3"/>
    <s v="512GB SSD"/>
    <s v="Nvidia RTX 3080"/>
    <n v="14"/>
    <s v="1920x1080"/>
    <x v="14"/>
    <n v="2.2799999999999998"/>
    <s v="Windows"/>
    <n v="920.41"/>
  </r>
  <r>
    <x v="9"/>
    <x v="6"/>
    <x v="1"/>
    <s v="2TB SSD"/>
    <s v="Nvidia RTX 3080"/>
    <n v="13.3"/>
    <s v="1920x1080"/>
    <x v="0"/>
    <n v="1.42"/>
    <s v="macOS"/>
    <n v="1816.38"/>
  </r>
  <r>
    <x v="3"/>
    <x v="6"/>
    <x v="4"/>
    <s v="256GB SSD"/>
    <s v="AMD Radeon RX 6600"/>
    <n v="13.3"/>
    <s v="3840x2160"/>
    <x v="72"/>
    <n v="2.02"/>
    <s v="Linux"/>
    <n v="3238.26"/>
  </r>
  <r>
    <x v="6"/>
    <x v="4"/>
    <x v="4"/>
    <s v="1TB HDD"/>
    <s v="AMD Radeon RX 6600"/>
    <n v="17.3"/>
    <s v="1366x768"/>
    <x v="12"/>
    <n v="2.68"/>
    <s v="macOS"/>
    <n v="1631.45"/>
  </r>
  <r>
    <x v="6"/>
    <x v="2"/>
    <x v="4"/>
    <s v="1TB HDD"/>
    <s v="Nvidia RTX 2060"/>
    <n v="13.3"/>
    <s v="2560x1440"/>
    <x v="3"/>
    <n v="2.84"/>
    <s v="Windows"/>
    <n v="1276.1600000000001"/>
  </r>
  <r>
    <x v="6"/>
    <x v="2"/>
    <x v="0"/>
    <s v="256GB SSD"/>
    <s v="AMD Radeon RX 6600"/>
    <n v="14"/>
    <s v="1920x1080"/>
    <x v="67"/>
    <n v="1.4"/>
    <s v="FreeDOS"/>
    <n v="2244.92"/>
  </r>
  <r>
    <x v="5"/>
    <x v="2"/>
    <x v="1"/>
    <s v="256GB SSD"/>
    <s v="AMD Radeon RX 6600"/>
    <n v="14"/>
    <s v="1366x768"/>
    <x v="42"/>
    <n v="3.01"/>
    <s v="FreeDOS"/>
    <n v="676.06"/>
  </r>
  <r>
    <x v="9"/>
    <x v="0"/>
    <x v="3"/>
    <s v="1TB SSD"/>
    <s v="Nvidia RTX 3060"/>
    <n v="15.6"/>
    <s v="2560x1440"/>
    <x v="57"/>
    <n v="1.61"/>
    <s v="Linux"/>
    <n v="1610.29"/>
  </r>
  <r>
    <x v="7"/>
    <x v="0"/>
    <x v="2"/>
    <s v="1TB HDD"/>
    <s v="Nvidia RTX 3080"/>
    <n v="16"/>
    <s v="3840x2160"/>
    <x v="65"/>
    <n v="2.19"/>
    <s v="macOS"/>
    <n v="1990.86"/>
  </r>
  <r>
    <x v="9"/>
    <x v="0"/>
    <x v="2"/>
    <s v="256GB SSD"/>
    <s v="Nvidia GTX 1650"/>
    <n v="17.3"/>
    <s v="1366x768"/>
    <x v="0"/>
    <n v="1.84"/>
    <s v="FreeDOS"/>
    <n v="1711.19"/>
  </r>
  <r>
    <x v="3"/>
    <x v="6"/>
    <x v="1"/>
    <s v="2TB SSD"/>
    <s v="Nvidia RTX 3060"/>
    <n v="16"/>
    <s v="1920x1080"/>
    <x v="48"/>
    <n v="1.86"/>
    <s v="FreeDOS"/>
    <n v="1763.9"/>
  </r>
  <r>
    <x v="8"/>
    <x v="4"/>
    <x v="2"/>
    <s v="512GB SSD"/>
    <s v="AMD Radeon RX 6600"/>
    <n v="14"/>
    <s v="2560x1440"/>
    <x v="79"/>
    <n v="2.21"/>
    <s v="Linux"/>
    <n v="3287.73"/>
  </r>
  <r>
    <x v="0"/>
    <x v="2"/>
    <x v="3"/>
    <s v="1TB SSD"/>
    <s v="Nvidia RTX 2060"/>
    <n v="13.3"/>
    <s v="2560x1440"/>
    <x v="40"/>
    <n v="3.17"/>
    <s v="FreeDOS"/>
    <n v="1957.88"/>
  </r>
  <r>
    <x v="3"/>
    <x v="6"/>
    <x v="2"/>
    <s v="1TB HDD"/>
    <s v="AMD Radeon RX 6600"/>
    <n v="13.3"/>
    <s v="2560x1440"/>
    <x v="74"/>
    <n v="2.37"/>
    <s v="FreeDOS"/>
    <n v="2764.91"/>
  </r>
  <r>
    <x v="8"/>
    <x v="0"/>
    <x v="3"/>
    <s v="1TB SSD"/>
    <s v="Nvidia RTX 3060"/>
    <n v="14"/>
    <s v="1920x1080"/>
    <x v="29"/>
    <n v="2.82"/>
    <s v="Linux"/>
    <n v="844.29"/>
  </r>
  <r>
    <x v="2"/>
    <x v="2"/>
    <x v="0"/>
    <s v="256GB SSD"/>
    <s v="Nvidia RTX 3080"/>
    <n v="16"/>
    <s v="2560x1440"/>
    <x v="58"/>
    <n v="1.24"/>
    <s v="Linux"/>
    <n v="3173.41"/>
  </r>
  <r>
    <x v="2"/>
    <x v="5"/>
    <x v="3"/>
    <s v="256GB SSD"/>
    <s v="AMD Radeon RX 6800"/>
    <n v="13.3"/>
    <s v="2560x1440"/>
    <x v="73"/>
    <n v="1.61"/>
    <s v="Linux"/>
    <n v="1200.81"/>
  </r>
  <r>
    <x v="1"/>
    <x v="6"/>
    <x v="3"/>
    <s v="2TB SSD"/>
    <s v="Integrated"/>
    <n v="17.3"/>
    <s v="2560x1440"/>
    <x v="16"/>
    <n v="1.78"/>
    <s v="FreeDOS"/>
    <n v="2162.8000000000002"/>
  </r>
  <r>
    <x v="2"/>
    <x v="7"/>
    <x v="2"/>
    <s v="1TB SSD"/>
    <s v="Nvidia RTX 3060"/>
    <n v="17.3"/>
    <s v="3840x2160"/>
    <x v="15"/>
    <n v="3.01"/>
    <s v="macOS"/>
    <n v="3718.46"/>
  </r>
  <r>
    <x v="5"/>
    <x v="6"/>
    <x v="2"/>
    <s v="512GB SSD"/>
    <s v="Nvidia RTX 3080"/>
    <n v="14"/>
    <s v="1920x1080"/>
    <x v="69"/>
    <n v="1.48"/>
    <s v="Linux"/>
    <n v="2688.12"/>
  </r>
  <r>
    <x v="6"/>
    <x v="0"/>
    <x v="4"/>
    <s v="1TB HDD"/>
    <s v="Nvidia RTX 2060"/>
    <n v="16"/>
    <s v="1366x768"/>
    <x v="46"/>
    <n v="3.3"/>
    <s v="Windows"/>
    <n v="918.58"/>
  </r>
  <r>
    <x v="6"/>
    <x v="7"/>
    <x v="2"/>
    <s v="2TB SSD"/>
    <s v="Integrated"/>
    <n v="16"/>
    <s v="3840x2160"/>
    <x v="22"/>
    <n v="2.82"/>
    <s v="macOS"/>
    <n v="2304.06"/>
  </r>
  <r>
    <x v="3"/>
    <x v="0"/>
    <x v="2"/>
    <s v="2TB SSD"/>
    <s v="Nvidia RTX 2060"/>
    <n v="16"/>
    <s v="1920x1080"/>
    <x v="27"/>
    <n v="2.17"/>
    <s v="macOS"/>
    <n v="1554.6"/>
  </r>
  <r>
    <x v="3"/>
    <x v="3"/>
    <x v="2"/>
    <s v="1TB SSD"/>
    <s v="Nvidia GTX 1650"/>
    <n v="14"/>
    <s v="1920x1080"/>
    <x v="9"/>
    <n v="3.46"/>
    <s v="FreeDOS"/>
    <n v="1292.07"/>
  </r>
  <r>
    <x v="4"/>
    <x v="4"/>
    <x v="1"/>
    <s v="1TB HDD"/>
    <s v="Nvidia RTX 3080"/>
    <n v="14"/>
    <s v="2560x1440"/>
    <x v="12"/>
    <n v="1.67"/>
    <s v="Linux"/>
    <n v="1701.43"/>
  </r>
  <r>
    <x v="9"/>
    <x v="3"/>
    <x v="4"/>
    <s v="512GB SSD"/>
    <s v="Integrated"/>
    <n v="15.6"/>
    <s v="1920x1080"/>
    <x v="15"/>
    <n v="3.16"/>
    <s v="FreeDOS"/>
    <n v="1036.92"/>
  </r>
  <r>
    <x v="4"/>
    <x v="2"/>
    <x v="4"/>
    <s v="1TB HDD"/>
    <s v="Nvidia RTX 3060"/>
    <n v="13.3"/>
    <s v="1920x1080"/>
    <x v="48"/>
    <n v="2.98"/>
    <s v="Linux"/>
    <n v="1015.21"/>
  </r>
  <r>
    <x v="7"/>
    <x v="2"/>
    <x v="4"/>
    <s v="1TB SSD"/>
    <s v="Nvidia RTX 2060"/>
    <n v="14"/>
    <s v="2560x1440"/>
    <x v="43"/>
    <n v="2.2999999999999998"/>
    <s v="Windows"/>
    <n v="1577.08"/>
  </r>
  <r>
    <x v="9"/>
    <x v="1"/>
    <x v="3"/>
    <s v="1TB HDD"/>
    <s v="AMD Radeon RX 6600"/>
    <n v="14"/>
    <s v="1920x1080"/>
    <x v="65"/>
    <n v="1.32"/>
    <s v="macOS"/>
    <n v="1453.29"/>
  </r>
  <r>
    <x v="7"/>
    <x v="0"/>
    <x v="0"/>
    <s v="2TB SSD"/>
    <s v="Integrated"/>
    <n v="14"/>
    <s v="1920x1080"/>
    <x v="76"/>
    <n v="1.89"/>
    <s v="FreeDOS"/>
    <n v="1199.25"/>
  </r>
  <r>
    <x v="7"/>
    <x v="2"/>
    <x v="3"/>
    <s v="1TB SSD"/>
    <s v="AMD Radeon RX 6600"/>
    <n v="16"/>
    <s v="1366x768"/>
    <x v="29"/>
    <n v="3.12"/>
    <s v="Windows"/>
    <n v="819.13"/>
  </r>
  <r>
    <x v="5"/>
    <x v="1"/>
    <x v="2"/>
    <s v="1TB SSD"/>
    <s v="AMD Radeon RX 6800"/>
    <n v="15.6"/>
    <s v="3840x2160"/>
    <x v="77"/>
    <n v="2.29"/>
    <s v="Linux"/>
    <n v="3586.56"/>
  </r>
  <r>
    <x v="7"/>
    <x v="3"/>
    <x v="1"/>
    <s v="512GB SSD"/>
    <s v="Nvidia GTX 1650"/>
    <n v="15.6"/>
    <s v="1920x1080"/>
    <x v="14"/>
    <n v="2.93"/>
    <s v="macOS"/>
    <n v="724.44"/>
  </r>
  <r>
    <x v="9"/>
    <x v="5"/>
    <x v="3"/>
    <s v="2TB SSD"/>
    <s v="Nvidia RTX 3060"/>
    <n v="15.6"/>
    <s v="2560x1440"/>
    <x v="19"/>
    <n v="2"/>
    <s v="macOS"/>
    <n v="1654.63"/>
  </r>
  <r>
    <x v="4"/>
    <x v="6"/>
    <x v="4"/>
    <s v="512GB SSD"/>
    <s v="Nvidia GTX 1650"/>
    <n v="13.3"/>
    <s v="1366x768"/>
    <x v="4"/>
    <n v="3.25"/>
    <s v="macOS"/>
    <n v="1774.65"/>
  </r>
  <r>
    <x v="2"/>
    <x v="4"/>
    <x v="2"/>
    <s v="1TB HDD"/>
    <s v="AMD Radeon RX 6800"/>
    <n v="17.3"/>
    <s v="1920x1080"/>
    <x v="15"/>
    <n v="2.5099999999999998"/>
    <s v="macOS"/>
    <n v="2565.42"/>
  </r>
  <r>
    <x v="5"/>
    <x v="6"/>
    <x v="3"/>
    <s v="256GB SSD"/>
    <s v="Nvidia GTX 1650"/>
    <n v="15.6"/>
    <s v="1366x768"/>
    <x v="79"/>
    <n v="3.46"/>
    <s v="FreeDOS"/>
    <n v="1653.54"/>
  </r>
  <r>
    <x v="6"/>
    <x v="7"/>
    <x v="2"/>
    <s v="512GB SSD"/>
    <s v="Nvidia RTX 3080"/>
    <n v="17.3"/>
    <s v="1366x768"/>
    <x v="34"/>
    <n v="2.27"/>
    <s v="Linux"/>
    <n v="1834.14"/>
  </r>
  <r>
    <x v="6"/>
    <x v="5"/>
    <x v="4"/>
    <s v="256GB SSD"/>
    <s v="Nvidia RTX 2060"/>
    <n v="13.3"/>
    <s v="2560x1440"/>
    <x v="8"/>
    <n v="1.88"/>
    <s v="Linux"/>
    <n v="1475.86"/>
  </r>
  <r>
    <x v="6"/>
    <x v="5"/>
    <x v="2"/>
    <s v="256GB SSD"/>
    <s v="Nvidia RTX 2060"/>
    <n v="14"/>
    <s v="2560x1440"/>
    <x v="48"/>
    <n v="2.0499999999999998"/>
    <s v="Linux"/>
    <n v="2117.8000000000002"/>
  </r>
  <r>
    <x v="6"/>
    <x v="6"/>
    <x v="0"/>
    <s v="1TB SSD"/>
    <s v="Nvidia RTX 3060"/>
    <n v="14"/>
    <s v="2560x1440"/>
    <x v="2"/>
    <n v="2.5"/>
    <s v="FreeDOS"/>
    <n v="4829.09"/>
  </r>
  <r>
    <x v="5"/>
    <x v="7"/>
    <x v="1"/>
    <s v="1TB HDD"/>
    <s v="AMD Radeon RX 6800"/>
    <n v="13.3"/>
    <s v="1366x768"/>
    <x v="3"/>
    <n v="2.1800000000000002"/>
    <s v="Linux"/>
    <n v="707.59"/>
  </r>
  <r>
    <x v="8"/>
    <x v="5"/>
    <x v="1"/>
    <s v="1TB SSD"/>
    <s v="AMD Radeon RX 6600"/>
    <n v="15.6"/>
    <s v="1366x768"/>
    <x v="58"/>
    <n v="1.94"/>
    <s v="Linux"/>
    <n v="804.88"/>
  </r>
  <r>
    <x v="0"/>
    <x v="6"/>
    <x v="2"/>
    <s v="512GB SSD"/>
    <s v="Nvidia GTX 1650"/>
    <n v="17.3"/>
    <s v="1920x1080"/>
    <x v="34"/>
    <n v="3.02"/>
    <s v="Windows"/>
    <n v="4299.88"/>
  </r>
  <r>
    <x v="9"/>
    <x v="5"/>
    <x v="1"/>
    <s v="512GB SSD"/>
    <s v="Nvidia RTX 3080"/>
    <n v="16"/>
    <s v="3840x2160"/>
    <x v="19"/>
    <n v="2.4900000000000002"/>
    <s v="FreeDOS"/>
    <n v="2011.94"/>
  </r>
  <r>
    <x v="5"/>
    <x v="3"/>
    <x v="4"/>
    <s v="1TB SSD"/>
    <s v="Integrated"/>
    <n v="17.3"/>
    <s v="1920x1080"/>
    <x v="76"/>
    <n v="3.33"/>
    <s v="Linux"/>
    <n v="708.5"/>
  </r>
  <r>
    <x v="3"/>
    <x v="3"/>
    <x v="0"/>
    <s v="512GB SSD"/>
    <s v="AMD Radeon RX 6800"/>
    <n v="17.3"/>
    <s v="1920x1080"/>
    <x v="76"/>
    <n v="3.21"/>
    <s v="Windows"/>
    <n v="2176.14"/>
  </r>
  <r>
    <x v="7"/>
    <x v="4"/>
    <x v="1"/>
    <s v="256GB SSD"/>
    <s v="AMD Radeon RX 6600"/>
    <n v="13.3"/>
    <s v="3840x2160"/>
    <x v="30"/>
    <n v="1.89"/>
    <s v="macOS"/>
    <n v="2469.63"/>
  </r>
  <r>
    <x v="6"/>
    <x v="2"/>
    <x v="0"/>
    <s v="2TB SSD"/>
    <s v="Nvidia GTX 1650"/>
    <n v="14"/>
    <s v="3840x2160"/>
    <x v="47"/>
    <n v="3.16"/>
    <s v="Windows"/>
    <n v="4035.01"/>
  </r>
  <r>
    <x v="1"/>
    <x v="1"/>
    <x v="4"/>
    <s v="512GB SSD"/>
    <s v="AMD Radeon RX 6600"/>
    <n v="14"/>
    <s v="1366x768"/>
    <x v="32"/>
    <n v="1.36"/>
    <s v="FreeDOS"/>
    <n v="1640.25"/>
  </r>
  <r>
    <x v="5"/>
    <x v="7"/>
    <x v="2"/>
    <s v="256GB SSD"/>
    <s v="AMD Radeon RX 6600"/>
    <n v="13.3"/>
    <s v="2560x1440"/>
    <x v="32"/>
    <n v="1.32"/>
    <s v="Windows"/>
    <n v="2621.0300000000002"/>
  </r>
  <r>
    <x v="7"/>
    <x v="3"/>
    <x v="0"/>
    <s v="1TB SSD"/>
    <s v="Nvidia RTX 3080"/>
    <n v="13.3"/>
    <s v="3840x2160"/>
    <x v="47"/>
    <n v="2.42"/>
    <s v="FreeDOS"/>
    <n v="3361.42"/>
  </r>
  <r>
    <x v="0"/>
    <x v="5"/>
    <x v="3"/>
    <s v="1TB HDD"/>
    <s v="Nvidia GTX 1650"/>
    <n v="17.3"/>
    <s v="1920x1080"/>
    <x v="80"/>
    <n v="2.37"/>
    <s v="Linux"/>
    <n v="1358.06"/>
  </r>
  <r>
    <x v="9"/>
    <x v="6"/>
    <x v="0"/>
    <s v="512GB SSD"/>
    <s v="AMD Radeon RX 6600"/>
    <n v="14"/>
    <s v="1920x1080"/>
    <x v="67"/>
    <n v="2.5499999999999998"/>
    <s v="Linux"/>
    <n v="4995.18"/>
  </r>
  <r>
    <x v="7"/>
    <x v="2"/>
    <x v="4"/>
    <s v="1TB HDD"/>
    <s v="Nvidia RTX 3060"/>
    <n v="14"/>
    <s v="3840x2160"/>
    <x v="13"/>
    <n v="3.39"/>
    <s v="Linux"/>
    <n v="1638.57"/>
  </r>
  <r>
    <x v="2"/>
    <x v="1"/>
    <x v="4"/>
    <s v="256GB SSD"/>
    <s v="AMD Radeon RX 6600"/>
    <n v="15.6"/>
    <s v="2560x1440"/>
    <x v="57"/>
    <n v="2.72"/>
    <s v="FreeDOS"/>
    <n v="2191.2600000000002"/>
  </r>
  <r>
    <x v="7"/>
    <x v="0"/>
    <x v="4"/>
    <s v="1TB SSD"/>
    <s v="Nvidia RTX 2060"/>
    <n v="14"/>
    <s v="2560x1440"/>
    <x v="53"/>
    <n v="2.4700000000000002"/>
    <s v="FreeDOS"/>
    <n v="1141.1600000000001"/>
  </r>
  <r>
    <x v="5"/>
    <x v="5"/>
    <x v="2"/>
    <s v="256GB SSD"/>
    <s v="Integrated"/>
    <n v="14"/>
    <s v="1920x1080"/>
    <x v="23"/>
    <n v="3.24"/>
    <s v="macOS"/>
    <n v="1201.52"/>
  </r>
  <r>
    <x v="8"/>
    <x v="3"/>
    <x v="1"/>
    <s v="2TB SSD"/>
    <s v="AMD Radeon RX 6600"/>
    <n v="14"/>
    <s v="1920x1080"/>
    <x v="35"/>
    <n v="3.01"/>
    <s v="macOS"/>
    <n v="874.43"/>
  </r>
  <r>
    <x v="9"/>
    <x v="0"/>
    <x v="3"/>
    <s v="1TB SSD"/>
    <s v="Nvidia RTX 3060"/>
    <n v="16"/>
    <s v="1920x1080"/>
    <x v="14"/>
    <n v="2.14"/>
    <s v="macOS"/>
    <n v="1332.76"/>
  </r>
  <r>
    <x v="1"/>
    <x v="7"/>
    <x v="4"/>
    <s v="1TB HDD"/>
    <s v="AMD Radeon RX 6600"/>
    <n v="15.6"/>
    <s v="1920x1080"/>
    <x v="36"/>
    <n v="2.2000000000000002"/>
    <s v="macOS"/>
    <n v="2028.48"/>
  </r>
  <r>
    <x v="9"/>
    <x v="0"/>
    <x v="1"/>
    <s v="1TB HDD"/>
    <s v="Nvidia RTX 3060"/>
    <n v="14"/>
    <s v="3840x2160"/>
    <x v="27"/>
    <n v="3.01"/>
    <s v="FreeDOS"/>
    <n v="1485.71"/>
  </r>
  <r>
    <x v="7"/>
    <x v="3"/>
    <x v="0"/>
    <s v="1TB SSD"/>
    <s v="Nvidia RTX 3080"/>
    <n v="14"/>
    <s v="2560x1440"/>
    <x v="80"/>
    <n v="2.8"/>
    <s v="Windows"/>
    <n v="2525.7800000000002"/>
  </r>
  <r>
    <x v="9"/>
    <x v="3"/>
    <x v="0"/>
    <s v="512GB SSD"/>
    <s v="Nvidia RTX 3060"/>
    <n v="14"/>
    <s v="1366x768"/>
    <x v="4"/>
    <n v="2.48"/>
    <s v="macOS"/>
    <n v="2055.06"/>
  </r>
  <r>
    <x v="8"/>
    <x v="7"/>
    <x v="1"/>
    <s v="256GB SSD"/>
    <s v="AMD Radeon RX 6800"/>
    <n v="14"/>
    <s v="1920x1080"/>
    <x v="29"/>
    <n v="1.21"/>
    <s v="macOS"/>
    <n v="1134.3499999999999"/>
  </r>
  <r>
    <x v="9"/>
    <x v="0"/>
    <x v="3"/>
    <s v="512GB SSD"/>
    <s v="Integrated"/>
    <n v="14"/>
    <s v="3840x2160"/>
    <x v="1"/>
    <n v="1.92"/>
    <s v="macOS"/>
    <n v="1308.76"/>
  </r>
  <r>
    <x v="1"/>
    <x v="1"/>
    <x v="0"/>
    <s v="1TB SSD"/>
    <s v="Nvidia GTX 1650"/>
    <n v="17.3"/>
    <s v="2560x1440"/>
    <x v="71"/>
    <n v="2.4"/>
    <s v="Windows"/>
    <n v="5745.56"/>
  </r>
  <r>
    <x v="3"/>
    <x v="2"/>
    <x v="2"/>
    <s v="512GB SSD"/>
    <s v="Nvidia GTX 1650"/>
    <n v="14"/>
    <s v="1366x768"/>
    <x v="29"/>
    <n v="2.74"/>
    <s v="Windows"/>
    <n v="1275.49"/>
  </r>
  <r>
    <x v="3"/>
    <x v="6"/>
    <x v="1"/>
    <s v="1TB HDD"/>
    <s v="AMD Radeon RX 6600"/>
    <n v="16"/>
    <s v="1920x1080"/>
    <x v="17"/>
    <n v="2.61"/>
    <s v="macOS"/>
    <n v="1311.05"/>
  </r>
  <r>
    <x v="2"/>
    <x v="7"/>
    <x v="1"/>
    <s v="2TB SSD"/>
    <s v="Nvidia RTX 3060"/>
    <n v="14"/>
    <s v="3840x2160"/>
    <x v="60"/>
    <n v="2.02"/>
    <s v="Windows"/>
    <n v="1886.14"/>
  </r>
  <r>
    <x v="2"/>
    <x v="2"/>
    <x v="1"/>
    <s v="2TB SSD"/>
    <s v="Integrated"/>
    <n v="16"/>
    <s v="1920x1080"/>
    <x v="38"/>
    <n v="1.93"/>
    <s v="FreeDOS"/>
    <n v="680.69"/>
  </r>
  <r>
    <x v="3"/>
    <x v="2"/>
    <x v="3"/>
    <s v="512GB SSD"/>
    <s v="Nvidia RTX 3060"/>
    <n v="15.6"/>
    <s v="1366x768"/>
    <x v="17"/>
    <n v="2.8"/>
    <s v="macOS"/>
    <n v="965.7"/>
  </r>
  <r>
    <x v="7"/>
    <x v="5"/>
    <x v="2"/>
    <s v="256GB SSD"/>
    <s v="Integrated"/>
    <n v="13.3"/>
    <s v="2560x1440"/>
    <x v="54"/>
    <n v="3.26"/>
    <s v="Windows"/>
    <n v="1278.94"/>
  </r>
  <r>
    <x v="1"/>
    <x v="5"/>
    <x v="1"/>
    <s v="1TB HDD"/>
    <s v="Nvidia GTX 1650"/>
    <n v="14"/>
    <s v="1920x1080"/>
    <x v="48"/>
    <n v="1.27"/>
    <s v="macOS"/>
    <n v="999.36"/>
  </r>
  <r>
    <x v="1"/>
    <x v="7"/>
    <x v="2"/>
    <s v="2TB SSD"/>
    <s v="Nvidia RTX 2060"/>
    <n v="16"/>
    <s v="1366x768"/>
    <x v="1"/>
    <n v="2.97"/>
    <s v="FreeDOS"/>
    <n v="2635.42"/>
  </r>
  <r>
    <x v="8"/>
    <x v="7"/>
    <x v="4"/>
    <s v="1TB HDD"/>
    <s v="Nvidia RTX 3080"/>
    <n v="15.6"/>
    <s v="2560x1440"/>
    <x v="73"/>
    <n v="1.74"/>
    <s v="macOS"/>
    <n v="1591.38"/>
  </r>
  <r>
    <x v="4"/>
    <x v="5"/>
    <x v="2"/>
    <s v="1TB SSD"/>
    <s v="Nvidia RTX 3080"/>
    <n v="14"/>
    <s v="3840x2160"/>
    <x v="75"/>
    <n v="2.68"/>
    <s v="Linux"/>
    <n v="2785.53"/>
  </r>
  <r>
    <x v="7"/>
    <x v="1"/>
    <x v="4"/>
    <s v="256GB SSD"/>
    <s v="AMD Radeon RX 6600"/>
    <n v="16"/>
    <s v="1920x1080"/>
    <x v="67"/>
    <n v="2.79"/>
    <s v="FreeDOS"/>
    <n v="1732.61"/>
  </r>
  <r>
    <x v="8"/>
    <x v="7"/>
    <x v="1"/>
    <s v="1TB SSD"/>
    <s v="Nvidia RTX 2060"/>
    <n v="15.6"/>
    <s v="1366x768"/>
    <x v="51"/>
    <n v="2.31"/>
    <s v="FreeDOS"/>
    <n v="1187.1099999999999"/>
  </r>
  <r>
    <x v="0"/>
    <x v="3"/>
    <x v="2"/>
    <s v="1TB HDD"/>
    <s v="AMD Radeon RX 6800"/>
    <n v="17.3"/>
    <s v="1920x1080"/>
    <x v="18"/>
    <n v="3.35"/>
    <s v="Windows"/>
    <n v="1885.41"/>
  </r>
  <r>
    <x v="8"/>
    <x v="3"/>
    <x v="2"/>
    <s v="512GB SSD"/>
    <s v="Nvidia RTX 3060"/>
    <n v="14"/>
    <s v="2560x1440"/>
    <x v="80"/>
    <n v="1.77"/>
    <s v="FreeDOS"/>
    <n v="1576.64"/>
  </r>
  <r>
    <x v="4"/>
    <x v="6"/>
    <x v="0"/>
    <s v="256GB SSD"/>
    <s v="Nvidia RTX 2060"/>
    <n v="13.3"/>
    <s v="2560x1440"/>
    <x v="10"/>
    <n v="1.37"/>
    <s v="Windows"/>
    <n v="4982.32"/>
  </r>
  <r>
    <x v="0"/>
    <x v="3"/>
    <x v="4"/>
    <s v="512GB SSD"/>
    <s v="Nvidia RTX 3060"/>
    <n v="14"/>
    <s v="2560x1440"/>
    <x v="15"/>
    <n v="2.38"/>
    <s v="FreeDOS"/>
    <n v="1729.35"/>
  </r>
  <r>
    <x v="4"/>
    <x v="4"/>
    <x v="0"/>
    <s v="512GB SSD"/>
    <s v="Nvidia GTX 1650"/>
    <n v="17.3"/>
    <s v="1366x768"/>
    <x v="68"/>
    <n v="1.4"/>
    <s v="FreeDOS"/>
    <n v="3720.86"/>
  </r>
  <r>
    <x v="2"/>
    <x v="2"/>
    <x v="1"/>
    <s v="512GB SSD"/>
    <s v="Integrated"/>
    <n v="17.3"/>
    <s v="2560x1440"/>
    <x v="58"/>
    <n v="2.62"/>
    <s v="Linux"/>
    <n v="883.87"/>
  </r>
  <r>
    <x v="4"/>
    <x v="1"/>
    <x v="4"/>
    <s v="1TB HDD"/>
    <s v="AMD Radeon RX 6800"/>
    <n v="14"/>
    <s v="1920x1080"/>
    <x v="68"/>
    <n v="2.37"/>
    <s v="FreeDOS"/>
    <n v="1335.7"/>
  </r>
  <r>
    <x v="8"/>
    <x v="6"/>
    <x v="4"/>
    <s v="2TB SSD"/>
    <s v="Nvidia GTX 1650"/>
    <n v="13.3"/>
    <s v="2560x1440"/>
    <x v="34"/>
    <n v="2.74"/>
    <s v="Windows"/>
    <n v="2336.56"/>
  </r>
  <r>
    <x v="1"/>
    <x v="7"/>
    <x v="0"/>
    <s v="2TB SSD"/>
    <s v="Integrated"/>
    <n v="15.6"/>
    <s v="3840x2160"/>
    <x v="15"/>
    <n v="3.28"/>
    <s v="Windows"/>
    <n v="5023.7299999999996"/>
  </r>
  <r>
    <x v="5"/>
    <x v="6"/>
    <x v="0"/>
    <s v="1TB SSD"/>
    <s v="AMD Radeon RX 6800"/>
    <n v="14"/>
    <s v="1366x768"/>
    <x v="34"/>
    <n v="3.08"/>
    <s v="Windows"/>
    <n v="3183.13"/>
  </r>
  <r>
    <x v="3"/>
    <x v="6"/>
    <x v="4"/>
    <s v="1TB HDD"/>
    <s v="Nvidia RTX 2060"/>
    <n v="15.6"/>
    <s v="3840x2160"/>
    <x v="50"/>
    <n v="2.5"/>
    <s v="macOS"/>
    <n v="2979.21"/>
  </r>
  <r>
    <x v="3"/>
    <x v="5"/>
    <x v="0"/>
    <s v="1TB SSD"/>
    <s v="Nvidia RTX 3080"/>
    <n v="13.3"/>
    <s v="3840x2160"/>
    <x v="31"/>
    <n v="2.39"/>
    <s v="FreeDOS"/>
    <n v="4039.27"/>
  </r>
  <r>
    <x v="7"/>
    <x v="5"/>
    <x v="0"/>
    <s v="512GB SSD"/>
    <s v="Nvidia GTX 1650"/>
    <n v="14"/>
    <s v="1920x1080"/>
    <x v="52"/>
    <n v="2.93"/>
    <s v="macOS"/>
    <n v="2323.33"/>
  </r>
  <r>
    <x v="2"/>
    <x v="3"/>
    <x v="1"/>
    <s v="1TB HDD"/>
    <s v="Nvidia GTX 1650"/>
    <n v="15.6"/>
    <s v="1920x1080"/>
    <x v="42"/>
    <n v="2.0299999999999998"/>
    <s v="FreeDOS"/>
    <n v="736.27"/>
  </r>
  <r>
    <x v="2"/>
    <x v="5"/>
    <x v="1"/>
    <s v="512GB SSD"/>
    <s v="Integrated"/>
    <n v="13.3"/>
    <s v="1920x1080"/>
    <x v="50"/>
    <n v="1.47"/>
    <s v="Windows"/>
    <n v="663.84"/>
  </r>
  <r>
    <x v="2"/>
    <x v="0"/>
    <x v="3"/>
    <s v="1TB SSD"/>
    <s v="AMD Radeon RX 6600"/>
    <n v="16"/>
    <s v="1366x768"/>
    <x v="36"/>
    <n v="1.58"/>
    <s v="FreeDOS"/>
    <n v="819.6"/>
  </r>
  <r>
    <x v="7"/>
    <x v="5"/>
    <x v="2"/>
    <s v="1TB SSD"/>
    <s v="Nvidia GTX 1650"/>
    <n v="14"/>
    <s v="2560x1440"/>
    <x v="28"/>
    <n v="2.82"/>
    <s v="Windows"/>
    <n v="1999.28"/>
  </r>
  <r>
    <x v="4"/>
    <x v="3"/>
    <x v="4"/>
    <s v="2TB SSD"/>
    <s v="Integrated"/>
    <n v="16"/>
    <s v="1366x768"/>
    <x v="35"/>
    <n v="2.94"/>
    <s v="macOS"/>
    <n v="730.66"/>
  </r>
  <r>
    <x v="5"/>
    <x v="2"/>
    <x v="3"/>
    <s v="256GB SSD"/>
    <s v="AMD Radeon RX 6600"/>
    <n v="16"/>
    <s v="2560x1440"/>
    <x v="14"/>
    <n v="1.25"/>
    <s v="Windows"/>
    <n v="1275.7"/>
  </r>
  <r>
    <x v="6"/>
    <x v="3"/>
    <x v="3"/>
    <s v="1TB HDD"/>
    <s v="Integrated"/>
    <n v="15.6"/>
    <s v="1366x768"/>
    <x v="78"/>
    <n v="1.91"/>
    <s v="macOS"/>
    <n v="387.06"/>
  </r>
  <r>
    <x v="9"/>
    <x v="4"/>
    <x v="1"/>
    <s v="512GB SSD"/>
    <s v="AMD Radeon RX 6600"/>
    <n v="17.3"/>
    <s v="3840x2160"/>
    <x v="32"/>
    <n v="1.77"/>
    <s v="macOS"/>
    <n v="3642.7"/>
  </r>
  <r>
    <x v="6"/>
    <x v="5"/>
    <x v="0"/>
    <s v="1TB HDD"/>
    <s v="Nvidia GTX 1650"/>
    <n v="13.3"/>
    <s v="1920x1080"/>
    <x v="30"/>
    <n v="1.93"/>
    <s v="macOS"/>
    <n v="1911.82"/>
  </r>
  <r>
    <x v="8"/>
    <x v="4"/>
    <x v="2"/>
    <s v="256GB SSD"/>
    <s v="Nvidia RTX 3080"/>
    <n v="15.6"/>
    <s v="1366x768"/>
    <x v="76"/>
    <n v="2.21"/>
    <s v="Windows"/>
    <n v="2289.39"/>
  </r>
  <r>
    <x v="8"/>
    <x v="3"/>
    <x v="4"/>
    <s v="1TB HDD"/>
    <s v="Nvidia GTX 1650"/>
    <n v="13.3"/>
    <s v="2560x1440"/>
    <x v="22"/>
    <n v="2.88"/>
    <s v="macOS"/>
    <n v="1178.6500000000001"/>
  </r>
  <r>
    <x v="5"/>
    <x v="2"/>
    <x v="3"/>
    <s v="2TB SSD"/>
    <s v="AMD Radeon RX 6600"/>
    <n v="16"/>
    <s v="2560x1440"/>
    <x v="44"/>
    <n v="2.56"/>
    <s v="macOS"/>
    <n v="1524.92"/>
  </r>
  <r>
    <x v="1"/>
    <x v="7"/>
    <x v="1"/>
    <s v="256GB SSD"/>
    <s v="Nvidia RTX 3080"/>
    <n v="14"/>
    <s v="1920x1080"/>
    <x v="21"/>
    <n v="2.38"/>
    <s v="FreeDOS"/>
    <n v="1461.28"/>
  </r>
  <r>
    <x v="2"/>
    <x v="3"/>
    <x v="3"/>
    <s v="1TB SSD"/>
    <s v="Nvidia RTX 2060"/>
    <n v="17.3"/>
    <s v="1920x1080"/>
    <x v="16"/>
    <n v="2.2799999999999998"/>
    <s v="Linux"/>
    <n v="952.21"/>
  </r>
  <r>
    <x v="0"/>
    <x v="3"/>
    <x v="4"/>
    <s v="512GB SSD"/>
    <s v="Nvidia RTX 3060"/>
    <n v="16"/>
    <s v="1920x1080"/>
    <x v="8"/>
    <n v="1.29"/>
    <s v="macOS"/>
    <n v="1574.31"/>
  </r>
  <r>
    <x v="2"/>
    <x v="7"/>
    <x v="2"/>
    <s v="512GB SSD"/>
    <s v="AMD Radeon RX 6800"/>
    <n v="17.3"/>
    <s v="3840x2160"/>
    <x v="61"/>
    <n v="1.99"/>
    <s v="macOS"/>
    <n v="3549.22"/>
  </r>
  <r>
    <x v="1"/>
    <x v="6"/>
    <x v="2"/>
    <s v="1TB HDD"/>
    <s v="Nvidia RTX 2060"/>
    <n v="13.3"/>
    <s v="1366x768"/>
    <x v="29"/>
    <n v="2.34"/>
    <s v="Linux"/>
    <n v="2691.31"/>
  </r>
  <r>
    <x v="6"/>
    <x v="7"/>
    <x v="2"/>
    <s v="1TB SSD"/>
    <s v="Nvidia RTX 2060"/>
    <n v="13.3"/>
    <s v="1366x768"/>
    <x v="2"/>
    <n v="3.23"/>
    <s v="Linux"/>
    <n v="1627.87"/>
  </r>
  <r>
    <x v="0"/>
    <x v="5"/>
    <x v="1"/>
    <s v="1TB SSD"/>
    <s v="Nvidia GTX 1650"/>
    <n v="13.3"/>
    <s v="2560x1440"/>
    <x v="66"/>
    <n v="1.21"/>
    <s v="Windows"/>
    <n v="1794.82"/>
  </r>
  <r>
    <x v="6"/>
    <x v="1"/>
    <x v="4"/>
    <s v="2TB SSD"/>
    <s v="Nvidia RTX 3060"/>
    <n v="13.3"/>
    <s v="2560x1440"/>
    <x v="35"/>
    <n v="3.09"/>
    <s v="FreeDOS"/>
    <n v="2021.17"/>
  </r>
  <r>
    <x v="5"/>
    <x v="6"/>
    <x v="2"/>
    <s v="2TB SSD"/>
    <s v="Nvidia GTX 1650"/>
    <n v="14"/>
    <s v="3840x2160"/>
    <x v="2"/>
    <n v="2.92"/>
    <s v="Linux"/>
    <n v="4297.58"/>
  </r>
  <r>
    <x v="1"/>
    <x v="1"/>
    <x v="2"/>
    <s v="512GB SSD"/>
    <s v="Nvidia GTX 1650"/>
    <n v="17.3"/>
    <s v="3840x2160"/>
    <x v="51"/>
    <n v="2.69"/>
    <s v="macOS"/>
    <n v="4977.46"/>
  </r>
  <r>
    <x v="7"/>
    <x v="3"/>
    <x v="2"/>
    <s v="256GB SSD"/>
    <s v="Nvidia RTX 3080"/>
    <n v="15.6"/>
    <s v="2560x1440"/>
    <x v="50"/>
    <n v="1.59"/>
    <s v="FreeDOS"/>
    <n v="1957.04"/>
  </r>
  <r>
    <x v="4"/>
    <x v="1"/>
    <x v="3"/>
    <s v="2TB SSD"/>
    <s v="AMD Radeon RX 6800"/>
    <n v="17.3"/>
    <s v="1920x1080"/>
    <x v="67"/>
    <n v="1.6"/>
    <s v="Linux"/>
    <n v="1415.57"/>
  </r>
  <r>
    <x v="9"/>
    <x v="5"/>
    <x v="1"/>
    <s v="1TB SSD"/>
    <s v="AMD Radeon RX 6800"/>
    <n v="17.3"/>
    <s v="1366x768"/>
    <x v="78"/>
    <n v="1.74"/>
    <s v="macOS"/>
    <n v="1032.99"/>
  </r>
  <r>
    <x v="6"/>
    <x v="7"/>
    <x v="2"/>
    <s v="1TB HDD"/>
    <s v="Nvidia RTX 3080"/>
    <n v="14"/>
    <s v="3840x2160"/>
    <x v="51"/>
    <n v="2.59"/>
    <s v="FreeDOS"/>
    <n v="2823.45"/>
  </r>
  <r>
    <x v="0"/>
    <x v="3"/>
    <x v="1"/>
    <s v="512GB SSD"/>
    <s v="Nvidia GTX 1650"/>
    <n v="17.3"/>
    <s v="1920x1080"/>
    <x v="11"/>
    <n v="2.19"/>
    <s v="macOS"/>
    <n v="1155.68"/>
  </r>
  <r>
    <x v="4"/>
    <x v="4"/>
    <x v="4"/>
    <s v="1TB SSD"/>
    <s v="Integrated"/>
    <n v="16"/>
    <s v="3840x2160"/>
    <x v="24"/>
    <n v="1.99"/>
    <s v="macOS"/>
    <n v="2300.04"/>
  </r>
  <r>
    <x v="4"/>
    <x v="3"/>
    <x v="2"/>
    <s v="256GB SSD"/>
    <s v="Nvidia RTX 3080"/>
    <n v="16"/>
    <s v="1366x768"/>
    <x v="7"/>
    <n v="2.48"/>
    <s v="Windows"/>
    <n v="1215.8"/>
  </r>
  <r>
    <x v="1"/>
    <x v="7"/>
    <x v="3"/>
    <s v="1TB SSD"/>
    <s v="AMD Radeon RX 6600"/>
    <n v="16"/>
    <s v="1920x1080"/>
    <x v="76"/>
    <n v="2.11"/>
    <s v="macOS"/>
    <n v="1869.69"/>
  </r>
  <r>
    <x v="2"/>
    <x v="7"/>
    <x v="2"/>
    <s v="512GB SSD"/>
    <s v="AMD Radeon RX 6800"/>
    <n v="14"/>
    <s v="1366x768"/>
    <x v="59"/>
    <n v="2"/>
    <s v="Windows"/>
    <n v="1681.4"/>
  </r>
  <r>
    <x v="6"/>
    <x v="3"/>
    <x v="4"/>
    <s v="1TB HDD"/>
    <s v="AMD Radeon RX 6800"/>
    <n v="14"/>
    <s v="2560x1440"/>
    <x v="43"/>
    <n v="1.71"/>
    <s v="macOS"/>
    <n v="1075.0899999999999"/>
  </r>
  <r>
    <x v="9"/>
    <x v="3"/>
    <x v="4"/>
    <s v="2TB SSD"/>
    <s v="AMD Radeon RX 6600"/>
    <n v="15.6"/>
    <s v="2560x1440"/>
    <x v="0"/>
    <n v="3.37"/>
    <s v="Windows"/>
    <n v="1911.76"/>
  </r>
  <r>
    <x v="8"/>
    <x v="7"/>
    <x v="4"/>
    <s v="256GB SSD"/>
    <s v="Nvidia GTX 1650"/>
    <n v="14"/>
    <s v="1366x768"/>
    <x v="69"/>
    <n v="1.83"/>
    <s v="macOS"/>
    <n v="1167.8800000000001"/>
  </r>
  <r>
    <x v="9"/>
    <x v="0"/>
    <x v="1"/>
    <s v="512GB SSD"/>
    <s v="Nvidia RTX 3060"/>
    <n v="13.3"/>
    <s v="1920x1080"/>
    <x v="12"/>
    <n v="3.06"/>
    <s v="FreeDOS"/>
    <n v="1097.77"/>
  </r>
  <r>
    <x v="5"/>
    <x v="0"/>
    <x v="3"/>
    <s v="2TB SSD"/>
    <s v="Nvidia RTX 3080"/>
    <n v="14"/>
    <s v="3840x2160"/>
    <x v="79"/>
    <n v="3.06"/>
    <s v="Linux"/>
    <n v="1349.23"/>
  </r>
  <r>
    <x v="1"/>
    <x v="1"/>
    <x v="0"/>
    <s v="2TB SSD"/>
    <s v="Integrated"/>
    <n v="17.3"/>
    <s v="1366x768"/>
    <x v="0"/>
    <n v="1.8"/>
    <s v="FreeDOS"/>
    <n v="2653.1"/>
  </r>
  <r>
    <x v="4"/>
    <x v="0"/>
    <x v="0"/>
    <s v="1TB HDD"/>
    <s v="Nvidia GTX 1650"/>
    <n v="15.6"/>
    <s v="1366x768"/>
    <x v="67"/>
    <n v="2.76"/>
    <s v="Linux"/>
    <n v="1432.15"/>
  </r>
  <r>
    <x v="7"/>
    <x v="6"/>
    <x v="2"/>
    <s v="512GB SSD"/>
    <s v="Nvidia RTX 3060"/>
    <n v="13.3"/>
    <s v="2560x1440"/>
    <x v="80"/>
    <n v="2.36"/>
    <s v="macOS"/>
    <n v="3214.74"/>
  </r>
  <r>
    <x v="2"/>
    <x v="4"/>
    <x v="1"/>
    <s v="1TB HDD"/>
    <s v="AMD Radeon RX 6800"/>
    <n v="13.3"/>
    <s v="1366x768"/>
    <x v="60"/>
    <n v="2.0099999999999998"/>
    <s v="Windows"/>
    <n v="1019.94"/>
  </r>
  <r>
    <x v="4"/>
    <x v="7"/>
    <x v="1"/>
    <s v="256GB SSD"/>
    <s v="Nvidia RTX 3080"/>
    <n v="15.6"/>
    <s v="1920x1080"/>
    <x v="30"/>
    <n v="1.41"/>
    <s v="Windows"/>
    <n v="1184.33"/>
  </r>
  <r>
    <x v="3"/>
    <x v="0"/>
    <x v="0"/>
    <s v="256GB SSD"/>
    <s v="Nvidia RTX 2060"/>
    <n v="14"/>
    <s v="1920x1080"/>
    <x v="17"/>
    <n v="1.26"/>
    <s v="FreeDOS"/>
    <n v="1996.15"/>
  </r>
  <r>
    <x v="6"/>
    <x v="7"/>
    <x v="3"/>
    <s v="2TB SSD"/>
    <s v="Nvidia RTX 3080"/>
    <n v="16"/>
    <s v="3840x2160"/>
    <x v="55"/>
    <n v="2.75"/>
    <s v="FreeDOS"/>
    <n v="2168.81"/>
  </r>
  <r>
    <x v="2"/>
    <x v="0"/>
    <x v="0"/>
    <s v="512GB SSD"/>
    <s v="Nvidia RTX 3060"/>
    <n v="15.6"/>
    <s v="2560x1440"/>
    <x v="21"/>
    <n v="1.99"/>
    <s v="FreeDOS"/>
    <n v="2776"/>
  </r>
  <r>
    <x v="3"/>
    <x v="4"/>
    <x v="0"/>
    <s v="256GB SSD"/>
    <s v="Integrated"/>
    <n v="14"/>
    <s v="3840x2160"/>
    <x v="28"/>
    <n v="2.1"/>
    <s v="Linux"/>
    <n v="4503.7"/>
  </r>
  <r>
    <x v="6"/>
    <x v="6"/>
    <x v="0"/>
    <s v="1TB SSD"/>
    <s v="Nvidia RTX 3060"/>
    <n v="17.3"/>
    <s v="3840x2160"/>
    <x v="78"/>
    <n v="1.84"/>
    <s v="Linux"/>
    <n v="7204.6"/>
  </r>
  <r>
    <x v="5"/>
    <x v="6"/>
    <x v="3"/>
    <s v="2TB SSD"/>
    <s v="Integrated"/>
    <n v="17.3"/>
    <s v="2560x1440"/>
    <x v="16"/>
    <n v="1.49"/>
    <s v="FreeDOS"/>
    <n v="1650.52"/>
  </r>
  <r>
    <x v="8"/>
    <x v="0"/>
    <x v="2"/>
    <s v="1TB HDD"/>
    <s v="Nvidia RTX 3060"/>
    <n v="14"/>
    <s v="1920x1080"/>
    <x v="7"/>
    <n v="3.26"/>
    <s v="Linux"/>
    <n v="1253.75"/>
  </r>
  <r>
    <x v="3"/>
    <x v="4"/>
    <x v="0"/>
    <s v="2TB SSD"/>
    <s v="Nvidia RTX 3060"/>
    <n v="17.3"/>
    <s v="1366x768"/>
    <x v="80"/>
    <n v="2.84"/>
    <s v="macOS"/>
    <n v="3697.94"/>
  </r>
  <r>
    <x v="1"/>
    <x v="7"/>
    <x v="0"/>
    <s v="256GB SSD"/>
    <s v="Integrated"/>
    <n v="14"/>
    <s v="1920x1080"/>
    <x v="25"/>
    <n v="1.28"/>
    <s v="Linux"/>
    <n v="2912.6"/>
  </r>
  <r>
    <x v="0"/>
    <x v="0"/>
    <x v="1"/>
    <s v="1TB SSD"/>
    <s v="Nvidia RTX 2060"/>
    <n v="16"/>
    <s v="3840x2160"/>
    <x v="20"/>
    <n v="2.09"/>
    <s v="Linux"/>
    <n v="2136"/>
  </r>
  <r>
    <x v="5"/>
    <x v="0"/>
    <x v="2"/>
    <s v="1TB SSD"/>
    <s v="AMD Radeon RX 6600"/>
    <n v="17.3"/>
    <s v="3840x2160"/>
    <x v="17"/>
    <n v="1.5"/>
    <s v="FreeDOS"/>
    <n v="2501.5700000000002"/>
  </r>
  <r>
    <x v="4"/>
    <x v="7"/>
    <x v="0"/>
    <s v="1TB SSD"/>
    <s v="Nvidia RTX 3080"/>
    <n v="16"/>
    <s v="2560x1440"/>
    <x v="41"/>
    <n v="1.36"/>
    <s v="Linux"/>
    <n v="3928.71"/>
  </r>
  <r>
    <x v="3"/>
    <x v="3"/>
    <x v="0"/>
    <s v="512GB SSD"/>
    <s v="Nvidia GTX 1650"/>
    <n v="15.6"/>
    <s v="3840x2160"/>
    <x v="17"/>
    <n v="1.49"/>
    <s v="Linux"/>
    <n v="3554.92"/>
  </r>
  <r>
    <x v="1"/>
    <x v="1"/>
    <x v="2"/>
    <s v="256GB SSD"/>
    <s v="Nvidia RTX 3080"/>
    <n v="15.6"/>
    <s v="1366x768"/>
    <x v="0"/>
    <n v="3.01"/>
    <s v="FreeDOS"/>
    <n v="2664.19"/>
  </r>
  <r>
    <x v="3"/>
    <x v="4"/>
    <x v="0"/>
    <s v="2TB SSD"/>
    <s v="Integrated"/>
    <n v="14"/>
    <s v="1920x1080"/>
    <x v="9"/>
    <n v="3.08"/>
    <s v="Windows"/>
    <n v="2736.38"/>
  </r>
  <r>
    <x v="8"/>
    <x v="0"/>
    <x v="1"/>
    <s v="2TB SSD"/>
    <s v="Nvidia RTX 3060"/>
    <n v="16"/>
    <s v="3840x2160"/>
    <x v="65"/>
    <n v="3.12"/>
    <s v="Windows"/>
    <n v="1385.56"/>
  </r>
  <r>
    <x v="0"/>
    <x v="0"/>
    <x v="0"/>
    <s v="1TB SSD"/>
    <s v="Integrated"/>
    <n v="17.3"/>
    <s v="2560x1440"/>
    <x v="17"/>
    <n v="1.48"/>
    <s v="Linux"/>
    <n v="2812.5"/>
  </r>
  <r>
    <x v="8"/>
    <x v="2"/>
    <x v="1"/>
    <s v="512GB SSD"/>
    <s v="Nvidia RTX 2060"/>
    <n v="16"/>
    <s v="2560x1440"/>
    <x v="35"/>
    <n v="1.49"/>
    <s v="Windows"/>
    <n v="1174.79"/>
  </r>
  <r>
    <x v="0"/>
    <x v="3"/>
    <x v="4"/>
    <s v="512GB SSD"/>
    <s v="Nvidia RTX 2060"/>
    <n v="14"/>
    <s v="1366x768"/>
    <x v="26"/>
    <n v="2.36"/>
    <s v="Linux"/>
    <n v="1186.3"/>
  </r>
  <r>
    <x v="0"/>
    <x v="1"/>
    <x v="2"/>
    <s v="2TB SSD"/>
    <s v="AMD Radeon RX 6800"/>
    <n v="17.3"/>
    <s v="1366x768"/>
    <x v="37"/>
    <n v="1.98"/>
    <s v="FreeDOS"/>
    <n v="2612.67"/>
  </r>
  <r>
    <x v="3"/>
    <x v="7"/>
    <x v="4"/>
    <s v="2TB SSD"/>
    <s v="AMD Radeon RX 6800"/>
    <n v="14"/>
    <s v="1366x768"/>
    <x v="11"/>
    <n v="1.45"/>
    <s v="Windows"/>
    <n v="1206.18"/>
  </r>
  <r>
    <x v="0"/>
    <x v="1"/>
    <x v="2"/>
    <s v="2TB SSD"/>
    <s v="Nvidia GTX 1650"/>
    <n v="16"/>
    <s v="1920x1080"/>
    <x v="41"/>
    <n v="1.51"/>
    <s v="macOS"/>
    <n v="3201.41"/>
  </r>
  <r>
    <x v="5"/>
    <x v="2"/>
    <x v="0"/>
    <s v="1TB SSD"/>
    <s v="AMD Radeon RX 6800"/>
    <n v="13.3"/>
    <s v="2560x1440"/>
    <x v="63"/>
    <n v="2.1800000000000002"/>
    <s v="Windows"/>
    <n v="2901.13"/>
  </r>
  <r>
    <x v="6"/>
    <x v="3"/>
    <x v="3"/>
    <s v="1TB HDD"/>
    <s v="Nvidia RTX 3060"/>
    <n v="15.6"/>
    <s v="1920x1080"/>
    <x v="61"/>
    <n v="2.11"/>
    <s v="Windows"/>
    <n v="795.51"/>
  </r>
  <r>
    <x v="4"/>
    <x v="6"/>
    <x v="0"/>
    <s v="2TB SSD"/>
    <s v="AMD Radeon RX 6800"/>
    <n v="15.6"/>
    <s v="1920x1080"/>
    <x v="39"/>
    <n v="3.27"/>
    <s v="macOS"/>
    <n v="4430.82"/>
  </r>
  <r>
    <x v="9"/>
    <x v="2"/>
    <x v="1"/>
    <s v="1TB SSD"/>
    <s v="AMD Radeon RX 6600"/>
    <n v="13.3"/>
    <s v="3840x2160"/>
    <x v="62"/>
    <n v="3.05"/>
    <s v="macOS"/>
    <n v="2039.34"/>
  </r>
  <r>
    <x v="4"/>
    <x v="0"/>
    <x v="1"/>
    <s v="2TB SSD"/>
    <s v="Nvidia RTX 3080"/>
    <n v="17.3"/>
    <s v="3840x2160"/>
    <x v="80"/>
    <n v="1.51"/>
    <s v="Linux"/>
    <n v="1381.05"/>
  </r>
  <r>
    <x v="4"/>
    <x v="3"/>
    <x v="2"/>
    <s v="1TB SSD"/>
    <s v="Nvidia RTX 3060"/>
    <n v="13.3"/>
    <s v="2560x1440"/>
    <x v="27"/>
    <n v="1.5"/>
    <s v="macOS"/>
    <n v="1587.96"/>
  </r>
  <r>
    <x v="2"/>
    <x v="3"/>
    <x v="3"/>
    <s v="2TB SSD"/>
    <s v="Nvidia GTX 1650"/>
    <n v="16"/>
    <s v="1920x1080"/>
    <x v="17"/>
    <n v="1.72"/>
    <s v="Linux"/>
    <n v="863.12"/>
  </r>
  <r>
    <x v="7"/>
    <x v="2"/>
    <x v="3"/>
    <s v="1TB HDD"/>
    <s v="Nvidia RTX 3060"/>
    <n v="15.6"/>
    <s v="2560x1440"/>
    <x v="53"/>
    <n v="3.15"/>
    <s v="macOS"/>
    <n v="1299.29"/>
  </r>
  <r>
    <x v="5"/>
    <x v="5"/>
    <x v="0"/>
    <s v="2TB SSD"/>
    <s v="Nvidia RTX 3080"/>
    <n v="14"/>
    <s v="1920x1080"/>
    <x v="71"/>
    <n v="2.1"/>
    <s v="Linux"/>
    <n v="2420.46"/>
  </r>
  <r>
    <x v="8"/>
    <x v="2"/>
    <x v="2"/>
    <s v="256GB SSD"/>
    <s v="Integrated"/>
    <n v="17.3"/>
    <s v="2560x1440"/>
    <x v="23"/>
    <n v="1.72"/>
    <s v="Windows"/>
    <n v="1357.55"/>
  </r>
  <r>
    <x v="0"/>
    <x v="6"/>
    <x v="4"/>
    <s v="256GB SSD"/>
    <s v="Nvidia RTX 3060"/>
    <n v="14"/>
    <s v="3840x2160"/>
    <x v="60"/>
    <n v="3.21"/>
    <s v="Linux"/>
    <n v="4856.1499999999996"/>
  </r>
  <r>
    <x v="0"/>
    <x v="5"/>
    <x v="0"/>
    <s v="2TB SSD"/>
    <s v="Nvidia RTX 2060"/>
    <n v="14"/>
    <s v="1366x768"/>
    <x v="77"/>
    <n v="2.12"/>
    <s v="macOS"/>
    <n v="2861.13"/>
  </r>
  <r>
    <x v="9"/>
    <x v="5"/>
    <x v="2"/>
    <s v="1TB HDD"/>
    <s v="AMD Radeon RX 6600"/>
    <n v="14"/>
    <s v="1920x1080"/>
    <x v="45"/>
    <n v="3.44"/>
    <s v="Windows"/>
    <n v="1772.96"/>
  </r>
  <r>
    <x v="9"/>
    <x v="2"/>
    <x v="3"/>
    <s v="512GB SSD"/>
    <s v="AMD Radeon RX 6800"/>
    <n v="15.6"/>
    <s v="1366x768"/>
    <x v="2"/>
    <n v="1.33"/>
    <s v="FreeDOS"/>
    <n v="1262.7"/>
  </r>
  <r>
    <x v="2"/>
    <x v="7"/>
    <x v="0"/>
    <s v="1TB HDD"/>
    <s v="Nvidia RTX 3060"/>
    <n v="14"/>
    <s v="2560x1440"/>
    <x v="62"/>
    <n v="2.64"/>
    <s v="Windows"/>
    <n v="3115.4"/>
  </r>
  <r>
    <x v="2"/>
    <x v="3"/>
    <x v="0"/>
    <s v="512GB SSD"/>
    <s v="Nvidia GTX 1650"/>
    <n v="16"/>
    <s v="2560x1440"/>
    <x v="8"/>
    <n v="2.44"/>
    <s v="macOS"/>
    <n v="2583.4699999999998"/>
  </r>
  <r>
    <x v="8"/>
    <x v="0"/>
    <x v="3"/>
    <s v="1TB HDD"/>
    <s v="Nvidia RTX 3080"/>
    <n v="14"/>
    <s v="3840x2160"/>
    <x v="65"/>
    <n v="2.5"/>
    <s v="FreeDOS"/>
    <n v="1129.54"/>
  </r>
  <r>
    <x v="0"/>
    <x v="7"/>
    <x v="3"/>
    <s v="1TB HDD"/>
    <s v="Nvidia RTX 3060"/>
    <n v="13.3"/>
    <s v="1920x1080"/>
    <x v="25"/>
    <n v="3.08"/>
    <s v="Linux"/>
    <n v="1494.07"/>
  </r>
  <r>
    <x v="3"/>
    <x v="0"/>
    <x v="0"/>
    <s v="2TB SSD"/>
    <s v="Nvidia RTX 3080"/>
    <n v="16"/>
    <s v="3840x2160"/>
    <x v="66"/>
    <n v="2.99"/>
    <s v="Linux"/>
    <n v="3551.38"/>
  </r>
  <r>
    <x v="0"/>
    <x v="1"/>
    <x v="4"/>
    <s v="1TB SSD"/>
    <s v="AMD Radeon RX 6600"/>
    <n v="14"/>
    <s v="1366x768"/>
    <x v="17"/>
    <n v="3.15"/>
    <s v="Linux"/>
    <n v="1989.44"/>
  </r>
  <r>
    <x v="4"/>
    <x v="5"/>
    <x v="4"/>
    <s v="1TB SSD"/>
    <s v="AMD Radeon RX 6800"/>
    <n v="14"/>
    <s v="1920x1080"/>
    <x v="63"/>
    <n v="2.2999999999999998"/>
    <s v="Windows"/>
    <n v="1301.68"/>
  </r>
  <r>
    <x v="6"/>
    <x v="7"/>
    <x v="4"/>
    <s v="256GB SSD"/>
    <s v="AMD Radeon RX 6800"/>
    <n v="15.6"/>
    <s v="3840x2160"/>
    <x v="45"/>
    <n v="3.07"/>
    <s v="Linux"/>
    <n v="2809.41"/>
  </r>
  <r>
    <x v="4"/>
    <x v="3"/>
    <x v="3"/>
    <s v="1TB HDD"/>
    <s v="Nvidia RTX 3060"/>
    <n v="15.6"/>
    <s v="3840x2160"/>
    <x v="23"/>
    <n v="2.36"/>
    <s v="FreeDOS"/>
    <n v="1425.58"/>
  </r>
  <r>
    <x v="8"/>
    <x v="4"/>
    <x v="3"/>
    <s v="1TB SSD"/>
    <s v="Nvidia RTX 2060"/>
    <n v="16"/>
    <s v="2560x1440"/>
    <x v="0"/>
    <n v="2.93"/>
    <s v="macOS"/>
    <n v="2189.92"/>
  </r>
  <r>
    <x v="0"/>
    <x v="7"/>
    <x v="4"/>
    <s v="1TB SSD"/>
    <s v="AMD Radeon RX 6800"/>
    <n v="13.3"/>
    <s v="3840x2160"/>
    <x v="26"/>
    <n v="3"/>
    <s v="FreeDOS"/>
    <n v="3594.41"/>
  </r>
  <r>
    <x v="3"/>
    <x v="4"/>
    <x v="0"/>
    <s v="256GB SSD"/>
    <s v="AMD Radeon RX 6800"/>
    <n v="15.6"/>
    <s v="2560x1440"/>
    <x v="77"/>
    <n v="1.26"/>
    <s v="macOS"/>
    <n v="5428.58"/>
  </r>
  <r>
    <x v="4"/>
    <x v="6"/>
    <x v="2"/>
    <s v="512GB SSD"/>
    <s v="Nvidia RTX 3080"/>
    <n v="13.3"/>
    <s v="3840x2160"/>
    <x v="27"/>
    <n v="2.13"/>
    <s v="macOS"/>
    <n v="4291.3999999999996"/>
  </r>
  <r>
    <x v="1"/>
    <x v="7"/>
    <x v="3"/>
    <s v="1TB HDD"/>
    <s v="Nvidia GTX 1650"/>
    <n v="15.6"/>
    <s v="2560x1440"/>
    <x v="79"/>
    <n v="1.78"/>
    <s v="Windows"/>
    <n v="2109.6"/>
  </r>
  <r>
    <x v="1"/>
    <x v="3"/>
    <x v="2"/>
    <s v="1TB HDD"/>
    <s v="Nvidia RTX 3060"/>
    <n v="14"/>
    <s v="2560x1440"/>
    <x v="12"/>
    <n v="1.65"/>
    <s v="FreeDOS"/>
    <n v="1897.76"/>
  </r>
  <r>
    <x v="7"/>
    <x v="4"/>
    <x v="4"/>
    <s v="512GB SSD"/>
    <s v="AMD Radeon RX 6800"/>
    <n v="14"/>
    <s v="1366x768"/>
    <x v="43"/>
    <n v="1.24"/>
    <s v="macOS"/>
    <n v="1604.53"/>
  </r>
  <r>
    <x v="4"/>
    <x v="4"/>
    <x v="2"/>
    <s v="2TB SSD"/>
    <s v="Nvidia GTX 1650"/>
    <n v="15.6"/>
    <s v="1366x768"/>
    <x v="52"/>
    <n v="3.12"/>
    <s v="FreeDOS"/>
    <n v="2473.94"/>
  </r>
  <r>
    <x v="5"/>
    <x v="2"/>
    <x v="2"/>
    <s v="1TB SSD"/>
    <s v="Nvidia GTX 1650"/>
    <n v="13.3"/>
    <s v="1920x1080"/>
    <x v="28"/>
    <n v="1.37"/>
    <s v="macOS"/>
    <n v="1704.95"/>
  </r>
  <r>
    <x v="6"/>
    <x v="6"/>
    <x v="3"/>
    <s v="256GB SSD"/>
    <s v="Nvidia GTX 1650"/>
    <n v="14"/>
    <s v="1366x768"/>
    <x v="69"/>
    <n v="2.6"/>
    <s v="macOS"/>
    <n v="1407.6"/>
  </r>
  <r>
    <x v="8"/>
    <x v="2"/>
    <x v="2"/>
    <s v="2TB SSD"/>
    <s v="AMD Radeon RX 6800"/>
    <n v="17.3"/>
    <s v="1366x768"/>
    <x v="11"/>
    <n v="1.38"/>
    <s v="FreeDOS"/>
    <n v="1444.49"/>
  </r>
  <r>
    <x v="8"/>
    <x v="3"/>
    <x v="2"/>
    <s v="512GB SSD"/>
    <s v="AMD Radeon RX 6800"/>
    <n v="17.3"/>
    <s v="1920x1080"/>
    <x v="25"/>
    <n v="2.3199999999999998"/>
    <s v="FreeDOS"/>
    <n v="1460.98"/>
  </r>
  <r>
    <x v="5"/>
    <x v="5"/>
    <x v="1"/>
    <s v="1TB HDD"/>
    <s v="Nvidia RTX 2060"/>
    <n v="13.3"/>
    <s v="2560x1440"/>
    <x v="34"/>
    <n v="2.44"/>
    <s v="Linux"/>
    <n v="864.09"/>
  </r>
  <r>
    <x v="3"/>
    <x v="5"/>
    <x v="0"/>
    <s v="1TB HDD"/>
    <s v="Nvidia RTX 3080"/>
    <n v="15.6"/>
    <s v="2560x1440"/>
    <x v="54"/>
    <n v="1.49"/>
    <s v="macOS"/>
    <n v="2738.8"/>
  </r>
  <r>
    <x v="8"/>
    <x v="2"/>
    <x v="2"/>
    <s v="1TB SSD"/>
    <s v="Nvidia GTX 1650"/>
    <n v="15.6"/>
    <s v="1366x768"/>
    <x v="64"/>
    <n v="1.73"/>
    <s v="Windows"/>
    <n v="1591.16"/>
  </r>
  <r>
    <x v="0"/>
    <x v="1"/>
    <x v="0"/>
    <s v="512GB SSD"/>
    <s v="Nvidia RTX 3080"/>
    <n v="14"/>
    <s v="2560x1440"/>
    <x v="65"/>
    <n v="3.44"/>
    <s v="Windows"/>
    <n v="5636.72"/>
  </r>
  <r>
    <x v="9"/>
    <x v="5"/>
    <x v="3"/>
    <s v="512GB SSD"/>
    <s v="Integrated"/>
    <n v="15.6"/>
    <s v="2560x1440"/>
    <x v="54"/>
    <n v="1.94"/>
    <s v="Windows"/>
    <n v="1096.73"/>
  </r>
  <r>
    <x v="2"/>
    <x v="3"/>
    <x v="1"/>
    <s v="1TB SSD"/>
    <s v="Nvidia GTX 1650"/>
    <n v="13.3"/>
    <s v="3840x2160"/>
    <x v="69"/>
    <n v="1.34"/>
    <s v="Linux"/>
    <n v="1246.29"/>
  </r>
  <r>
    <x v="8"/>
    <x v="7"/>
    <x v="2"/>
    <s v="1TB HDD"/>
    <s v="AMD Radeon RX 6800"/>
    <n v="14"/>
    <s v="2560x1440"/>
    <x v="26"/>
    <n v="3.34"/>
    <s v="macOS"/>
    <n v="2015.61"/>
  </r>
  <r>
    <x v="3"/>
    <x v="4"/>
    <x v="2"/>
    <s v="256GB SSD"/>
    <s v="Nvidia RTX 3060"/>
    <n v="14"/>
    <s v="2560x1440"/>
    <x v="77"/>
    <n v="2.5"/>
    <s v="FreeDOS"/>
    <n v="3416.5"/>
  </r>
  <r>
    <x v="9"/>
    <x v="0"/>
    <x v="3"/>
    <s v="1TB HDD"/>
    <s v="Nvidia RTX 2060"/>
    <n v="17.3"/>
    <s v="1920x1080"/>
    <x v="44"/>
    <n v="2.2400000000000002"/>
    <s v="FreeDOS"/>
    <n v="996.25"/>
  </r>
  <r>
    <x v="4"/>
    <x v="0"/>
    <x v="3"/>
    <s v="512GB SSD"/>
    <s v="AMD Radeon RX 6800"/>
    <n v="14"/>
    <s v="3840x2160"/>
    <x v="3"/>
    <n v="2.6"/>
    <s v="Windows"/>
    <n v="1377.63"/>
  </r>
  <r>
    <x v="9"/>
    <x v="5"/>
    <x v="3"/>
    <s v="256GB SSD"/>
    <s v="Nvidia GTX 1650"/>
    <n v="17.3"/>
    <s v="1920x1080"/>
    <x v="70"/>
    <n v="3.45"/>
    <s v="Windows"/>
    <n v="1448.78"/>
  </r>
  <r>
    <x v="1"/>
    <x v="2"/>
    <x v="0"/>
    <s v="512GB SSD"/>
    <s v="Integrated"/>
    <n v="17.3"/>
    <s v="3840x2160"/>
    <x v="6"/>
    <n v="1.83"/>
    <s v="FreeDOS"/>
    <n v="3971.63"/>
  </r>
  <r>
    <x v="6"/>
    <x v="5"/>
    <x v="2"/>
    <s v="256GB SSD"/>
    <s v="Integrated"/>
    <n v="17.3"/>
    <s v="3840x2160"/>
    <x v="64"/>
    <n v="1.51"/>
    <s v="macOS"/>
    <n v="2025.65"/>
  </r>
  <r>
    <x v="4"/>
    <x v="2"/>
    <x v="4"/>
    <s v="256GB SSD"/>
    <s v="AMD Radeon RX 6600"/>
    <n v="15.6"/>
    <s v="2560x1440"/>
    <x v="55"/>
    <n v="3.25"/>
    <s v="Linux"/>
    <n v="1792.78"/>
  </r>
  <r>
    <x v="2"/>
    <x v="1"/>
    <x v="2"/>
    <s v="256GB SSD"/>
    <s v="AMD Radeon RX 6800"/>
    <n v="15.6"/>
    <s v="1920x1080"/>
    <x v="75"/>
    <n v="2.89"/>
    <s v="macOS"/>
    <n v="2193.06"/>
  </r>
  <r>
    <x v="7"/>
    <x v="6"/>
    <x v="2"/>
    <s v="2TB SSD"/>
    <s v="AMD Radeon RX 6600"/>
    <n v="15.6"/>
    <s v="1366x768"/>
    <x v="61"/>
    <n v="2.79"/>
    <s v="FreeDOS"/>
    <n v="2513.54"/>
  </r>
  <r>
    <x v="8"/>
    <x v="4"/>
    <x v="3"/>
    <s v="1TB SSD"/>
    <s v="AMD Radeon RX 6600"/>
    <n v="14"/>
    <s v="2560x1440"/>
    <x v="63"/>
    <n v="2.99"/>
    <s v="FreeDOS"/>
    <n v="2108.63"/>
  </r>
  <r>
    <x v="4"/>
    <x v="3"/>
    <x v="4"/>
    <s v="2TB SSD"/>
    <s v="AMD Radeon RX 6800"/>
    <n v="13.3"/>
    <s v="3840x2160"/>
    <x v="78"/>
    <n v="2.66"/>
    <s v="macOS"/>
    <n v="1744.84"/>
  </r>
  <r>
    <x v="1"/>
    <x v="1"/>
    <x v="1"/>
    <s v="1TB SSD"/>
    <s v="Nvidia GTX 1650"/>
    <n v="17.3"/>
    <s v="1366x768"/>
    <x v="17"/>
    <n v="1.33"/>
    <s v="FreeDOS"/>
    <n v="1398.54"/>
  </r>
  <r>
    <x v="7"/>
    <x v="4"/>
    <x v="0"/>
    <s v="256GB SSD"/>
    <s v="Nvidia GTX 1650"/>
    <n v="16"/>
    <s v="1366x768"/>
    <x v="51"/>
    <n v="3.41"/>
    <s v="FreeDOS"/>
    <n v="3643.8"/>
  </r>
  <r>
    <x v="4"/>
    <x v="4"/>
    <x v="1"/>
    <s v="1TB HDD"/>
    <s v="Nvidia RTX 3060"/>
    <n v="13.3"/>
    <s v="3840x2160"/>
    <x v="60"/>
    <n v="1.83"/>
    <s v="Linux"/>
    <n v="2062.86"/>
  </r>
  <r>
    <x v="6"/>
    <x v="2"/>
    <x v="4"/>
    <s v="1TB HDD"/>
    <s v="AMD Radeon RX 6800"/>
    <n v="16"/>
    <s v="1920x1080"/>
    <x v="27"/>
    <n v="1.21"/>
    <s v="FreeDOS"/>
    <n v="1149.3599999999999"/>
  </r>
  <r>
    <x v="5"/>
    <x v="1"/>
    <x v="3"/>
    <s v="2TB SSD"/>
    <s v="Nvidia RTX 3080"/>
    <n v="16"/>
    <s v="3840x2160"/>
    <x v="5"/>
    <n v="2.75"/>
    <s v="Linux"/>
    <n v="2258.7800000000002"/>
  </r>
  <r>
    <x v="6"/>
    <x v="4"/>
    <x v="0"/>
    <s v="1TB HDD"/>
    <s v="Nvidia RTX 3060"/>
    <n v="17.3"/>
    <s v="1366x768"/>
    <x v="68"/>
    <n v="1.4"/>
    <s v="Linux"/>
    <n v="2896.75"/>
  </r>
  <r>
    <x v="3"/>
    <x v="2"/>
    <x v="3"/>
    <s v="1TB SSD"/>
    <s v="AMD Radeon RX 6800"/>
    <n v="16"/>
    <s v="1920x1080"/>
    <x v="43"/>
    <n v="2.4"/>
    <s v="Windows"/>
    <n v="1031.73"/>
  </r>
  <r>
    <x v="8"/>
    <x v="4"/>
    <x v="3"/>
    <s v="1TB SSD"/>
    <s v="Nvidia RTX 3080"/>
    <n v="16"/>
    <s v="1366x768"/>
    <x v="14"/>
    <n v="2.88"/>
    <s v="macOS"/>
    <n v="1600.64"/>
  </r>
  <r>
    <x v="7"/>
    <x v="7"/>
    <x v="0"/>
    <s v="1TB HDD"/>
    <s v="Nvidia RTX 3060"/>
    <n v="17.3"/>
    <s v="3840x2160"/>
    <x v="66"/>
    <n v="2.25"/>
    <s v="Linux"/>
    <n v="4361.18"/>
  </r>
  <r>
    <x v="3"/>
    <x v="6"/>
    <x v="2"/>
    <s v="2TB SSD"/>
    <s v="AMD Radeon RX 6800"/>
    <n v="13.3"/>
    <s v="1366x768"/>
    <x v="52"/>
    <n v="1.96"/>
    <s v="Linux"/>
    <n v="2069.9899999999998"/>
  </r>
  <r>
    <x v="3"/>
    <x v="6"/>
    <x v="3"/>
    <s v="256GB SSD"/>
    <s v="AMD Radeon RX 6600"/>
    <n v="15.6"/>
    <s v="3840x2160"/>
    <x v="46"/>
    <n v="3.02"/>
    <s v="Linux"/>
    <n v="3031.56"/>
  </r>
  <r>
    <x v="4"/>
    <x v="5"/>
    <x v="0"/>
    <s v="1TB SSD"/>
    <s v="AMD Radeon RX 6800"/>
    <n v="16"/>
    <s v="2560x1440"/>
    <x v="48"/>
    <n v="3.15"/>
    <s v="macOS"/>
    <n v="3284.28"/>
  </r>
  <r>
    <x v="5"/>
    <x v="1"/>
    <x v="4"/>
    <s v="256GB SSD"/>
    <s v="Nvidia RTX 2060"/>
    <n v="17.3"/>
    <s v="2560x1440"/>
    <x v="12"/>
    <n v="2.9"/>
    <s v="macOS"/>
    <n v="2050.04"/>
  </r>
  <r>
    <x v="4"/>
    <x v="4"/>
    <x v="4"/>
    <s v="256GB SSD"/>
    <s v="Nvidia GTX 1650"/>
    <n v="13.3"/>
    <s v="1366x768"/>
    <x v="45"/>
    <n v="2.63"/>
    <s v="Linux"/>
    <n v="1807.38"/>
  </r>
  <r>
    <x v="1"/>
    <x v="0"/>
    <x v="4"/>
    <s v="1TB SSD"/>
    <s v="Nvidia RTX 3080"/>
    <n v="13.3"/>
    <s v="1366x768"/>
    <x v="67"/>
    <n v="2.0099999999999998"/>
    <s v="FreeDOS"/>
    <n v="1088.3900000000001"/>
  </r>
  <r>
    <x v="7"/>
    <x v="0"/>
    <x v="1"/>
    <s v="512GB SSD"/>
    <s v="Nvidia GTX 1650"/>
    <n v="15.6"/>
    <s v="3840x2160"/>
    <x v="80"/>
    <n v="3.11"/>
    <s v="macOS"/>
    <n v="1295.0899999999999"/>
  </r>
  <r>
    <x v="6"/>
    <x v="7"/>
    <x v="1"/>
    <s v="1TB SSD"/>
    <s v="Nvidia RTX 3080"/>
    <n v="14"/>
    <s v="3840x2160"/>
    <x v="7"/>
    <n v="2.19"/>
    <s v="Windows"/>
    <n v="2001.28"/>
  </r>
  <r>
    <x v="0"/>
    <x v="3"/>
    <x v="0"/>
    <s v="512GB SSD"/>
    <s v="Nvidia GTX 1650"/>
    <n v="15.6"/>
    <s v="3840x2160"/>
    <x v="7"/>
    <n v="1.97"/>
    <s v="Windows"/>
    <n v="5321.17"/>
  </r>
  <r>
    <x v="6"/>
    <x v="3"/>
    <x v="1"/>
    <s v="1TB SSD"/>
    <s v="AMD Radeon RX 6800"/>
    <n v="15.6"/>
    <s v="3840x2160"/>
    <x v="0"/>
    <n v="3.24"/>
    <s v="Linux"/>
    <n v="1531.35"/>
  </r>
  <r>
    <x v="2"/>
    <x v="3"/>
    <x v="1"/>
    <s v="512GB SSD"/>
    <s v="Nvidia RTX 3080"/>
    <n v="16"/>
    <s v="3840x2160"/>
    <x v="42"/>
    <n v="1.98"/>
    <s v="Windows"/>
    <n v="1336.78"/>
  </r>
  <r>
    <x v="9"/>
    <x v="2"/>
    <x v="3"/>
    <s v="1TB HDD"/>
    <s v="Nvidia RTX 3080"/>
    <n v="15.6"/>
    <s v="3840x2160"/>
    <x v="56"/>
    <n v="3.27"/>
    <s v="FreeDOS"/>
    <n v="2009.85"/>
  </r>
  <r>
    <x v="7"/>
    <x v="2"/>
    <x v="3"/>
    <s v="1TB HDD"/>
    <s v="AMD Radeon RX 6800"/>
    <n v="14"/>
    <s v="3840x2160"/>
    <x v="66"/>
    <n v="3.48"/>
    <s v="Windows"/>
    <n v="1490.27"/>
  </r>
  <r>
    <x v="8"/>
    <x v="6"/>
    <x v="4"/>
    <s v="1TB SSD"/>
    <s v="Nvidia RTX 3060"/>
    <n v="13.3"/>
    <s v="1366x768"/>
    <x v="53"/>
    <n v="1.23"/>
    <s v="FreeDOS"/>
    <n v="1645.52"/>
  </r>
  <r>
    <x v="1"/>
    <x v="2"/>
    <x v="1"/>
    <s v="1TB SSD"/>
    <s v="AMD Radeon RX 6800"/>
    <n v="17.3"/>
    <s v="3840x2160"/>
    <x v="47"/>
    <n v="1.42"/>
    <s v="Windows"/>
    <n v="2147.9299999999998"/>
  </r>
  <r>
    <x v="7"/>
    <x v="2"/>
    <x v="4"/>
    <s v="256GB SSD"/>
    <s v="AMD Radeon RX 6800"/>
    <n v="14"/>
    <s v="1366x768"/>
    <x v="44"/>
    <n v="1.88"/>
    <s v="macOS"/>
    <n v="1059.8"/>
  </r>
  <r>
    <x v="1"/>
    <x v="4"/>
    <x v="1"/>
    <s v="2TB SSD"/>
    <s v="Nvidia GTX 1650"/>
    <n v="16"/>
    <s v="1366x768"/>
    <x v="69"/>
    <n v="3.45"/>
    <s v="Windows"/>
    <n v="1977.65"/>
  </r>
  <r>
    <x v="9"/>
    <x v="4"/>
    <x v="0"/>
    <s v="256GB SSD"/>
    <s v="Nvidia GTX 1650"/>
    <n v="15.6"/>
    <s v="2560x1440"/>
    <x v="51"/>
    <n v="3.37"/>
    <s v="macOS"/>
    <n v="7128.99"/>
  </r>
  <r>
    <x v="8"/>
    <x v="0"/>
    <x v="3"/>
    <s v="2TB SSD"/>
    <s v="AMD Radeon RX 6800"/>
    <n v="13.3"/>
    <s v="3840x2160"/>
    <x v="60"/>
    <n v="1.87"/>
    <s v="Linux"/>
    <n v="1539.18"/>
  </r>
  <r>
    <x v="3"/>
    <x v="7"/>
    <x v="4"/>
    <s v="512GB SSD"/>
    <s v="AMD Radeon RX 6600"/>
    <n v="14"/>
    <s v="1366x768"/>
    <x v="16"/>
    <n v="2.09"/>
    <s v="Windows"/>
    <n v="1360.17"/>
  </r>
  <r>
    <x v="4"/>
    <x v="3"/>
    <x v="2"/>
    <s v="512GB SSD"/>
    <s v="Nvidia RTX 3060"/>
    <n v="14"/>
    <s v="3840x2160"/>
    <x v="49"/>
    <n v="2.1"/>
    <s v="Linux"/>
    <n v="2317.71"/>
  </r>
  <r>
    <x v="4"/>
    <x v="2"/>
    <x v="4"/>
    <s v="256GB SSD"/>
    <s v="Nvidia RTX 3060"/>
    <n v="15.6"/>
    <s v="1366x768"/>
    <x v="26"/>
    <n v="2.69"/>
    <s v="FreeDOS"/>
    <n v="1017.79"/>
  </r>
  <r>
    <x v="6"/>
    <x v="3"/>
    <x v="4"/>
    <s v="256GB SSD"/>
    <s v="Nvidia GTX 1650"/>
    <n v="14"/>
    <s v="3840x2160"/>
    <x v="42"/>
    <n v="2.35"/>
    <s v="macOS"/>
    <n v="1550.97"/>
  </r>
  <r>
    <x v="6"/>
    <x v="2"/>
    <x v="0"/>
    <s v="512GB SSD"/>
    <s v="Integrated"/>
    <n v="16"/>
    <s v="3840x2160"/>
    <x v="64"/>
    <n v="1.7"/>
    <s v="Linux"/>
    <n v="2848.25"/>
  </r>
  <r>
    <x v="9"/>
    <x v="3"/>
    <x v="0"/>
    <s v="1TB HDD"/>
    <s v="Nvidia RTX 3080"/>
    <n v="13.3"/>
    <s v="2560x1440"/>
    <x v="60"/>
    <n v="1.7"/>
    <s v="macOS"/>
    <n v="2601.79"/>
  </r>
  <r>
    <x v="8"/>
    <x v="0"/>
    <x v="3"/>
    <s v="2TB SSD"/>
    <s v="AMD Radeon RX 6600"/>
    <n v="15.6"/>
    <s v="1920x1080"/>
    <x v="23"/>
    <n v="2.14"/>
    <s v="macOS"/>
    <n v="1076.3"/>
  </r>
  <r>
    <x v="9"/>
    <x v="6"/>
    <x v="1"/>
    <s v="256GB SSD"/>
    <s v="AMD Radeon RX 6600"/>
    <n v="16"/>
    <s v="1366x768"/>
    <x v="72"/>
    <n v="2.63"/>
    <s v="macOS"/>
    <n v="1722"/>
  </r>
  <r>
    <x v="9"/>
    <x v="0"/>
    <x v="1"/>
    <s v="256GB SSD"/>
    <s v="AMD Radeon RX 6800"/>
    <n v="13.3"/>
    <s v="2560x1440"/>
    <x v="59"/>
    <n v="1.93"/>
    <s v="Linux"/>
    <n v="1285.22"/>
  </r>
  <r>
    <x v="0"/>
    <x v="4"/>
    <x v="0"/>
    <s v="1TB HDD"/>
    <s v="Nvidia RTX 3080"/>
    <n v="13.3"/>
    <s v="1920x1080"/>
    <x v="78"/>
    <n v="1.68"/>
    <s v="Linux"/>
    <n v="4927.47"/>
  </r>
  <r>
    <x v="8"/>
    <x v="1"/>
    <x v="3"/>
    <s v="1TB SSD"/>
    <s v="AMD Radeon RX 6600"/>
    <n v="13.3"/>
    <s v="2560x1440"/>
    <x v="53"/>
    <n v="1.86"/>
    <s v="FreeDOS"/>
    <n v="1559.72"/>
  </r>
  <r>
    <x v="9"/>
    <x v="0"/>
    <x v="2"/>
    <s v="512GB SSD"/>
    <s v="Nvidia RTX 2060"/>
    <n v="13.3"/>
    <s v="2560x1440"/>
    <x v="26"/>
    <n v="2.7"/>
    <s v="Linux"/>
    <n v="2184.14"/>
  </r>
  <r>
    <x v="2"/>
    <x v="7"/>
    <x v="2"/>
    <s v="1TB HDD"/>
    <s v="Nvidia RTX 2060"/>
    <n v="17.3"/>
    <s v="1920x1080"/>
    <x v="66"/>
    <n v="1.85"/>
    <s v="Linux"/>
    <n v="1867.74"/>
  </r>
  <r>
    <x v="2"/>
    <x v="4"/>
    <x v="1"/>
    <s v="1TB SSD"/>
    <s v="Integrated"/>
    <n v="13.3"/>
    <s v="1920x1080"/>
    <x v="63"/>
    <n v="2.4300000000000002"/>
    <s v="macOS"/>
    <n v="958.14"/>
  </r>
  <r>
    <x v="3"/>
    <x v="4"/>
    <x v="2"/>
    <s v="1TB HDD"/>
    <s v="Nvidia RTX 3080"/>
    <n v="14"/>
    <s v="2560x1440"/>
    <x v="56"/>
    <n v="1.92"/>
    <s v="macOS"/>
    <n v="2709.86"/>
  </r>
  <r>
    <x v="4"/>
    <x v="0"/>
    <x v="1"/>
    <s v="1TB SSD"/>
    <s v="Nvidia RTX 3080"/>
    <n v="15.6"/>
    <s v="1366x768"/>
    <x v="23"/>
    <n v="2.2200000000000002"/>
    <s v="FreeDOS"/>
    <n v="867.34"/>
  </r>
  <r>
    <x v="9"/>
    <x v="7"/>
    <x v="3"/>
    <s v="256GB SSD"/>
    <s v="Integrated"/>
    <n v="16"/>
    <s v="1920x1080"/>
    <x v="63"/>
    <n v="3.16"/>
    <s v="FreeDOS"/>
    <n v="1330.72"/>
  </r>
  <r>
    <x v="5"/>
    <x v="5"/>
    <x v="2"/>
    <s v="1TB SSD"/>
    <s v="AMD Radeon RX 6600"/>
    <n v="16"/>
    <s v="2560x1440"/>
    <x v="22"/>
    <n v="2.7"/>
    <s v="Windows"/>
    <n v="2127.44"/>
  </r>
  <r>
    <x v="6"/>
    <x v="3"/>
    <x v="0"/>
    <s v="2TB SSD"/>
    <s v="Integrated"/>
    <n v="15.6"/>
    <s v="3840x2160"/>
    <x v="43"/>
    <n v="2.7"/>
    <s v="FreeDOS"/>
    <n v="2565.73"/>
  </r>
  <r>
    <x v="5"/>
    <x v="1"/>
    <x v="3"/>
    <s v="1TB HDD"/>
    <s v="Nvidia GTX 1650"/>
    <n v="13.3"/>
    <s v="1366x768"/>
    <x v="51"/>
    <n v="1.62"/>
    <s v="Linux"/>
    <n v="879"/>
  </r>
  <r>
    <x v="8"/>
    <x v="2"/>
    <x v="3"/>
    <s v="1TB HDD"/>
    <s v="Integrated"/>
    <n v="16"/>
    <s v="1920x1080"/>
    <x v="38"/>
    <n v="3.42"/>
    <s v="FreeDOS"/>
    <n v="615.02"/>
  </r>
  <r>
    <x v="5"/>
    <x v="5"/>
    <x v="4"/>
    <s v="2TB SSD"/>
    <s v="Integrated"/>
    <n v="17.3"/>
    <s v="1920x1080"/>
    <x v="17"/>
    <n v="2.2400000000000002"/>
    <s v="macOS"/>
    <n v="798.35"/>
  </r>
  <r>
    <x v="9"/>
    <x v="2"/>
    <x v="4"/>
    <s v="1TB SSD"/>
    <s v="Nvidia GTX 1650"/>
    <n v="13.3"/>
    <s v="1366x768"/>
    <x v="29"/>
    <n v="2.14"/>
    <s v="macOS"/>
    <n v="1337.1"/>
  </r>
  <r>
    <x v="2"/>
    <x v="6"/>
    <x v="4"/>
    <s v="1TB HDD"/>
    <s v="AMD Radeon RX 6600"/>
    <n v="13.3"/>
    <s v="1920x1080"/>
    <x v="4"/>
    <n v="1.69"/>
    <s v="Linux"/>
    <n v="1583.29"/>
  </r>
  <r>
    <x v="9"/>
    <x v="3"/>
    <x v="1"/>
    <s v="256GB SSD"/>
    <s v="AMD Radeon RX 6800"/>
    <n v="14"/>
    <s v="2560x1440"/>
    <x v="36"/>
    <n v="2.2000000000000002"/>
    <s v="Linux"/>
    <n v="1251.97"/>
  </r>
  <r>
    <x v="1"/>
    <x v="2"/>
    <x v="1"/>
    <s v="1TB HDD"/>
    <s v="AMD Radeon RX 6800"/>
    <n v="15.6"/>
    <s v="2560x1440"/>
    <x v="59"/>
    <n v="1.65"/>
    <s v="Windows"/>
    <n v="1531.72"/>
  </r>
  <r>
    <x v="1"/>
    <x v="1"/>
    <x v="4"/>
    <s v="1TB SSD"/>
    <s v="Nvidia GTX 1650"/>
    <n v="13.3"/>
    <s v="3840x2160"/>
    <x v="61"/>
    <n v="1.62"/>
    <s v="FreeDOS"/>
    <n v="3591.75"/>
  </r>
  <r>
    <x v="2"/>
    <x v="1"/>
    <x v="4"/>
    <s v="2TB SSD"/>
    <s v="AMD Radeon RX 6600"/>
    <n v="14"/>
    <s v="1920x1080"/>
    <x v="9"/>
    <n v="1.67"/>
    <s v="Windows"/>
    <n v="1451.33"/>
  </r>
  <r>
    <x v="4"/>
    <x v="3"/>
    <x v="4"/>
    <s v="1TB SSD"/>
    <s v="Nvidia RTX 3080"/>
    <n v="14"/>
    <s v="2560x1440"/>
    <x v="56"/>
    <n v="2.61"/>
    <s v="FreeDOS"/>
    <n v="1119.26"/>
  </r>
  <r>
    <x v="9"/>
    <x v="4"/>
    <x v="0"/>
    <s v="1TB SSD"/>
    <s v="Nvidia GTX 1650"/>
    <n v="14"/>
    <s v="2560x1440"/>
    <x v="78"/>
    <n v="1.52"/>
    <s v="FreeDOS"/>
    <n v="6439.56"/>
  </r>
  <r>
    <x v="7"/>
    <x v="6"/>
    <x v="2"/>
    <s v="512GB SSD"/>
    <s v="AMD Radeon RX 6600"/>
    <n v="16"/>
    <s v="1366x768"/>
    <x v="24"/>
    <n v="2.73"/>
    <s v="macOS"/>
    <n v="2304.29"/>
  </r>
  <r>
    <x v="2"/>
    <x v="1"/>
    <x v="1"/>
    <s v="256GB SSD"/>
    <s v="AMD Radeon RX 6600"/>
    <n v="17.3"/>
    <s v="2560x1440"/>
    <x v="20"/>
    <n v="1.94"/>
    <s v="Linux"/>
    <n v="1685.98"/>
  </r>
  <r>
    <x v="6"/>
    <x v="1"/>
    <x v="0"/>
    <s v="1TB SSD"/>
    <s v="Integrated"/>
    <n v="14"/>
    <s v="1366x768"/>
    <x v="35"/>
    <n v="1.56"/>
    <s v="FreeDOS"/>
    <n v="1624.47"/>
  </r>
  <r>
    <x v="1"/>
    <x v="2"/>
    <x v="2"/>
    <s v="1TB SSD"/>
    <s v="Nvidia RTX 2060"/>
    <n v="16"/>
    <s v="1366x768"/>
    <x v="34"/>
    <n v="2.5499999999999998"/>
    <s v="macOS"/>
    <n v="2064.7800000000002"/>
  </r>
  <r>
    <x v="8"/>
    <x v="4"/>
    <x v="4"/>
    <s v="1TB HDD"/>
    <s v="AMD Radeon RX 6800"/>
    <n v="15.6"/>
    <s v="3840x2160"/>
    <x v="67"/>
    <n v="2.3199999999999998"/>
    <s v="macOS"/>
    <n v="3064.62"/>
  </r>
  <r>
    <x v="4"/>
    <x v="1"/>
    <x v="2"/>
    <s v="2TB SSD"/>
    <s v="Nvidia RTX 3080"/>
    <n v="16"/>
    <s v="3840x2160"/>
    <x v="35"/>
    <n v="1.3"/>
    <s v="Linux"/>
    <n v="3638.72"/>
  </r>
  <r>
    <x v="2"/>
    <x v="5"/>
    <x v="2"/>
    <s v="1TB SSD"/>
    <s v="Nvidia GTX 1650"/>
    <n v="15.6"/>
    <s v="1920x1080"/>
    <x v="8"/>
    <n v="1.29"/>
    <s v="FreeDOS"/>
    <n v="1772.01"/>
  </r>
  <r>
    <x v="8"/>
    <x v="4"/>
    <x v="4"/>
    <s v="256GB SSD"/>
    <s v="AMD Radeon RX 6800"/>
    <n v="14"/>
    <s v="2560x1440"/>
    <x v="31"/>
    <n v="1.35"/>
    <s v="Linux"/>
    <n v="2516.91"/>
  </r>
  <r>
    <x v="5"/>
    <x v="2"/>
    <x v="1"/>
    <s v="512GB SSD"/>
    <s v="Nvidia RTX 2060"/>
    <n v="16"/>
    <s v="1366x768"/>
    <x v="43"/>
    <n v="2.04"/>
    <s v="FreeDOS"/>
    <n v="988.7"/>
  </r>
  <r>
    <x v="9"/>
    <x v="3"/>
    <x v="2"/>
    <s v="1TB HDD"/>
    <s v="AMD Radeon RX 6800"/>
    <n v="14"/>
    <s v="1366x768"/>
    <x v="36"/>
    <n v="1.62"/>
    <s v="Windows"/>
    <n v="1257.96"/>
  </r>
  <r>
    <x v="3"/>
    <x v="3"/>
    <x v="0"/>
    <s v="2TB SSD"/>
    <s v="Nvidia RTX 3060"/>
    <n v="17.3"/>
    <s v="1920x1080"/>
    <x v="58"/>
    <n v="2.4900000000000002"/>
    <s v="macOS"/>
    <n v="2148.88"/>
  </r>
  <r>
    <x v="3"/>
    <x v="0"/>
    <x v="3"/>
    <s v="2TB SSD"/>
    <s v="Integrated"/>
    <n v="16"/>
    <s v="3840x2160"/>
    <x v="9"/>
    <n v="1.89"/>
    <s v="FreeDOS"/>
    <n v="974.86"/>
  </r>
  <r>
    <x v="3"/>
    <x v="6"/>
    <x v="4"/>
    <s v="2TB SSD"/>
    <s v="Nvidia RTX 2060"/>
    <n v="17.3"/>
    <s v="1366x768"/>
    <x v="57"/>
    <n v="2.36"/>
    <s v="Windows"/>
    <n v="1756.33"/>
  </r>
  <r>
    <x v="0"/>
    <x v="5"/>
    <x v="4"/>
    <s v="512GB SSD"/>
    <s v="Nvidia RTX 3080"/>
    <n v="15.6"/>
    <s v="2560x1440"/>
    <x v="32"/>
    <n v="3.25"/>
    <s v="macOS"/>
    <n v="2474.87"/>
  </r>
  <r>
    <x v="6"/>
    <x v="0"/>
    <x v="1"/>
    <s v="1TB SSD"/>
    <s v="Nvidia RTX 3060"/>
    <n v="13.3"/>
    <s v="1920x1080"/>
    <x v="66"/>
    <n v="1.3"/>
    <s v="FreeDOS"/>
    <n v="803.47"/>
  </r>
  <r>
    <x v="6"/>
    <x v="7"/>
    <x v="1"/>
    <s v="1TB SSD"/>
    <s v="AMD Radeon RX 6600"/>
    <n v="13.3"/>
    <s v="3840x2160"/>
    <x v="43"/>
    <n v="3.48"/>
    <s v="Linux"/>
    <n v="1784.79"/>
  </r>
  <r>
    <x v="8"/>
    <x v="1"/>
    <x v="3"/>
    <s v="512GB SSD"/>
    <s v="AMD Radeon RX 6800"/>
    <n v="15.6"/>
    <s v="1920x1080"/>
    <x v="75"/>
    <n v="1.21"/>
    <s v="FreeDOS"/>
    <n v="1486.83"/>
  </r>
  <r>
    <x v="9"/>
    <x v="7"/>
    <x v="4"/>
    <s v="2TB SSD"/>
    <s v="Nvidia GTX 1650"/>
    <n v="14"/>
    <s v="1920x1080"/>
    <x v="64"/>
    <n v="2.78"/>
    <s v="Windows"/>
    <n v="1995.09"/>
  </r>
  <r>
    <x v="1"/>
    <x v="7"/>
    <x v="3"/>
    <s v="2TB SSD"/>
    <s v="Integrated"/>
    <n v="15.6"/>
    <s v="1366x768"/>
    <x v="45"/>
    <n v="2.39"/>
    <s v="macOS"/>
    <n v="1105.8499999999999"/>
  </r>
  <r>
    <x v="9"/>
    <x v="0"/>
    <x v="0"/>
    <s v="1TB SSD"/>
    <s v="Nvidia RTX 3060"/>
    <n v="16"/>
    <s v="1366x768"/>
    <x v="79"/>
    <n v="2.61"/>
    <s v="Linux"/>
    <n v="2397.12"/>
  </r>
  <r>
    <x v="1"/>
    <x v="6"/>
    <x v="3"/>
    <s v="2TB SSD"/>
    <s v="Nvidia RTX 2060"/>
    <n v="13.3"/>
    <s v="1920x1080"/>
    <x v="20"/>
    <n v="2.0099999999999998"/>
    <s v="Linux"/>
    <n v="2330.0700000000002"/>
  </r>
  <r>
    <x v="6"/>
    <x v="5"/>
    <x v="1"/>
    <s v="512GB SSD"/>
    <s v="AMD Radeon RX 6800"/>
    <n v="17.3"/>
    <s v="3840x2160"/>
    <x v="47"/>
    <n v="1.33"/>
    <s v="macOS"/>
    <n v="1592.22"/>
  </r>
  <r>
    <x v="0"/>
    <x v="7"/>
    <x v="0"/>
    <s v="1TB HDD"/>
    <s v="AMD Radeon RX 6800"/>
    <n v="14"/>
    <s v="1920x1080"/>
    <x v="60"/>
    <n v="3.48"/>
    <s v="Linux"/>
    <n v="3804.39"/>
  </r>
  <r>
    <x v="6"/>
    <x v="0"/>
    <x v="3"/>
    <s v="1TB SSD"/>
    <s v="AMD Radeon RX 6600"/>
    <n v="16"/>
    <s v="1366x768"/>
    <x v="50"/>
    <n v="1.43"/>
    <s v="Windows"/>
    <n v="752.22"/>
  </r>
  <r>
    <x v="9"/>
    <x v="6"/>
    <x v="2"/>
    <s v="512GB SSD"/>
    <s v="AMD Radeon RX 6800"/>
    <n v="16"/>
    <s v="1366x768"/>
    <x v="50"/>
    <n v="2.69"/>
    <s v="Linux"/>
    <n v="3110.18"/>
  </r>
  <r>
    <x v="5"/>
    <x v="2"/>
    <x v="4"/>
    <s v="2TB SSD"/>
    <s v="Integrated"/>
    <n v="16"/>
    <s v="3840x2160"/>
    <x v="14"/>
    <n v="3.18"/>
    <s v="Windows"/>
    <n v="1391.87"/>
  </r>
  <r>
    <x v="7"/>
    <x v="3"/>
    <x v="1"/>
    <s v="256GB SSD"/>
    <s v="Nvidia GTX 1650"/>
    <n v="16"/>
    <s v="1920x1080"/>
    <x v="51"/>
    <n v="2.64"/>
    <s v="FreeDOS"/>
    <n v="994.76"/>
  </r>
  <r>
    <x v="8"/>
    <x v="7"/>
    <x v="2"/>
    <s v="512GB SSD"/>
    <s v="AMD Radeon RX 6800"/>
    <n v="16"/>
    <s v="1920x1080"/>
    <x v="18"/>
    <n v="2.77"/>
    <s v="macOS"/>
    <n v="2301.34"/>
  </r>
  <r>
    <x v="2"/>
    <x v="0"/>
    <x v="1"/>
    <s v="1TB HDD"/>
    <s v="AMD Radeon RX 6800"/>
    <n v="13.3"/>
    <s v="1920x1080"/>
    <x v="53"/>
    <n v="2.82"/>
    <s v="FreeDOS"/>
    <n v="664.44"/>
  </r>
  <r>
    <x v="4"/>
    <x v="2"/>
    <x v="0"/>
    <s v="1TB SSD"/>
    <s v="AMD Radeon RX 6600"/>
    <n v="14"/>
    <s v="2560x1440"/>
    <x v="69"/>
    <n v="3.09"/>
    <s v="FreeDOS"/>
    <n v="2960.65"/>
  </r>
  <r>
    <x v="7"/>
    <x v="1"/>
    <x v="1"/>
    <s v="512GB SSD"/>
    <s v="Integrated"/>
    <n v="13.3"/>
    <s v="2560x1440"/>
    <x v="79"/>
    <n v="1.8"/>
    <s v="FreeDOS"/>
    <n v="913.12"/>
  </r>
  <r>
    <x v="8"/>
    <x v="2"/>
    <x v="0"/>
    <s v="256GB SSD"/>
    <s v="Nvidia RTX 2060"/>
    <n v="15.6"/>
    <s v="2560x1440"/>
    <x v="21"/>
    <n v="2.25"/>
    <s v="macOS"/>
    <n v="3282.92"/>
  </r>
  <r>
    <x v="8"/>
    <x v="0"/>
    <x v="1"/>
    <s v="2TB SSD"/>
    <s v="AMD Radeon RX 6600"/>
    <n v="17.3"/>
    <s v="1920x1080"/>
    <x v="76"/>
    <n v="2.16"/>
    <s v="Linux"/>
    <n v="864.46"/>
  </r>
  <r>
    <x v="0"/>
    <x v="4"/>
    <x v="3"/>
    <s v="1TB HDD"/>
    <s v="Nvidia GTX 1650"/>
    <n v="13.3"/>
    <s v="2560x1440"/>
    <x v="25"/>
    <n v="2.38"/>
    <s v="Windows"/>
    <n v="2453.3000000000002"/>
  </r>
  <r>
    <x v="1"/>
    <x v="6"/>
    <x v="4"/>
    <s v="1TB SSD"/>
    <s v="Nvidia RTX 3080"/>
    <n v="15.6"/>
    <s v="1920x1080"/>
    <x v="73"/>
    <n v="2.82"/>
    <s v="macOS"/>
    <n v="3068.69"/>
  </r>
  <r>
    <x v="5"/>
    <x v="6"/>
    <x v="1"/>
    <s v="256GB SSD"/>
    <s v="AMD Radeon RX 6800"/>
    <n v="14"/>
    <s v="3840x2160"/>
    <x v="25"/>
    <n v="2.13"/>
    <s v="Linux"/>
    <n v="2441.1"/>
  </r>
  <r>
    <x v="9"/>
    <x v="2"/>
    <x v="3"/>
    <s v="512GB SSD"/>
    <s v="Nvidia RTX 3080"/>
    <n v="14"/>
    <s v="1920x1080"/>
    <x v="42"/>
    <n v="2.98"/>
    <s v="Linux"/>
    <n v="1437.82"/>
  </r>
  <r>
    <x v="0"/>
    <x v="5"/>
    <x v="0"/>
    <s v="512GB SSD"/>
    <s v="Nvidia RTX 2060"/>
    <n v="14"/>
    <s v="3840x2160"/>
    <x v="31"/>
    <n v="3.04"/>
    <s v="Windows"/>
    <n v="5861.03"/>
  </r>
  <r>
    <x v="4"/>
    <x v="0"/>
    <x v="0"/>
    <s v="2TB SSD"/>
    <s v="Nvidia RTX 3060"/>
    <n v="14"/>
    <s v="1366x768"/>
    <x v="24"/>
    <n v="2.98"/>
    <s v="Linux"/>
    <n v="1714.78"/>
  </r>
  <r>
    <x v="8"/>
    <x v="4"/>
    <x v="0"/>
    <s v="256GB SSD"/>
    <s v="Nvidia RTX 3060"/>
    <n v="17.3"/>
    <s v="3840x2160"/>
    <x v="48"/>
    <n v="2.72"/>
    <s v="Windows"/>
    <n v="7261.21"/>
  </r>
  <r>
    <x v="8"/>
    <x v="6"/>
    <x v="4"/>
    <s v="1TB HDD"/>
    <s v="AMD Radeon RX 6800"/>
    <n v="15.6"/>
    <s v="2560x1440"/>
    <x v="48"/>
    <n v="1.38"/>
    <s v="macOS"/>
    <n v="2364.44"/>
  </r>
  <r>
    <x v="2"/>
    <x v="7"/>
    <x v="1"/>
    <s v="2TB SSD"/>
    <s v="Integrated"/>
    <n v="13.3"/>
    <s v="2560x1440"/>
    <x v="41"/>
    <n v="1.42"/>
    <s v="Windows"/>
    <n v="1012.49"/>
  </r>
  <r>
    <x v="8"/>
    <x v="7"/>
    <x v="2"/>
    <s v="1TB SSD"/>
    <s v="Nvidia RTX 3080"/>
    <n v="16"/>
    <s v="1366x768"/>
    <x v="8"/>
    <n v="2.1"/>
    <s v="Windows"/>
    <n v="1819.1"/>
  </r>
  <r>
    <x v="9"/>
    <x v="0"/>
    <x v="4"/>
    <s v="512GB SSD"/>
    <s v="Nvidia RTX 3080"/>
    <n v="14"/>
    <s v="2560x1440"/>
    <x v="70"/>
    <n v="3.23"/>
    <s v="macOS"/>
    <n v="1710.84"/>
  </r>
  <r>
    <x v="8"/>
    <x v="4"/>
    <x v="1"/>
    <s v="256GB SSD"/>
    <s v="Nvidia GTX 1650"/>
    <n v="17.3"/>
    <s v="3840x2160"/>
    <x v="73"/>
    <n v="2.93"/>
    <s v="FreeDOS"/>
    <n v="2628.97"/>
  </r>
  <r>
    <x v="0"/>
    <x v="2"/>
    <x v="4"/>
    <s v="256GB SSD"/>
    <s v="Nvidia GTX 1650"/>
    <n v="13.3"/>
    <s v="1366x768"/>
    <x v="19"/>
    <n v="2.19"/>
    <s v="FreeDOS"/>
    <n v="1522.27"/>
  </r>
  <r>
    <x v="0"/>
    <x v="3"/>
    <x v="0"/>
    <s v="1TB SSD"/>
    <s v="AMD Radeon RX 6600"/>
    <n v="17.3"/>
    <s v="1920x1080"/>
    <x v="59"/>
    <n v="3.31"/>
    <s v="macOS"/>
    <n v="3260.7"/>
  </r>
  <r>
    <x v="3"/>
    <x v="4"/>
    <x v="2"/>
    <s v="256GB SSD"/>
    <s v="AMD Radeon RX 6600"/>
    <n v="14"/>
    <s v="1366x768"/>
    <x v="17"/>
    <n v="3.19"/>
    <s v="FreeDOS"/>
    <n v="2308.9699999999998"/>
  </r>
  <r>
    <x v="7"/>
    <x v="3"/>
    <x v="2"/>
    <s v="512GB SSD"/>
    <s v="Nvidia GTX 1650"/>
    <n v="17.3"/>
    <s v="3840x2160"/>
    <x v="59"/>
    <n v="3.21"/>
    <s v="Linux"/>
    <n v="2373.59"/>
  </r>
  <r>
    <x v="9"/>
    <x v="5"/>
    <x v="2"/>
    <s v="1TB HDD"/>
    <s v="Integrated"/>
    <n v="16"/>
    <s v="3840x2160"/>
    <x v="6"/>
    <n v="1.74"/>
    <s v="Linux"/>
    <n v="2013.33"/>
  </r>
  <r>
    <x v="7"/>
    <x v="7"/>
    <x v="1"/>
    <s v="2TB SSD"/>
    <s v="AMD Radeon RX 6600"/>
    <n v="13.3"/>
    <s v="2560x1440"/>
    <x v="53"/>
    <n v="2.86"/>
    <s v="macOS"/>
    <n v="1286.32"/>
  </r>
  <r>
    <x v="2"/>
    <x v="6"/>
    <x v="0"/>
    <s v="512GB SSD"/>
    <s v="Nvidia RTX 3080"/>
    <n v="17.3"/>
    <s v="3840x2160"/>
    <x v="58"/>
    <n v="1.44"/>
    <s v="Linux"/>
    <n v="7032.89"/>
  </r>
  <r>
    <x v="5"/>
    <x v="6"/>
    <x v="0"/>
    <s v="1TB SSD"/>
    <s v="Nvidia RTX 3080"/>
    <n v="13.3"/>
    <s v="1366x768"/>
    <x v="35"/>
    <n v="2.09"/>
    <s v="FreeDOS"/>
    <n v="3201.32"/>
  </r>
  <r>
    <x v="3"/>
    <x v="4"/>
    <x v="1"/>
    <s v="2TB SSD"/>
    <s v="AMD Radeon RX 6600"/>
    <n v="15.6"/>
    <s v="1366x768"/>
    <x v="54"/>
    <n v="2.58"/>
    <s v="Windows"/>
    <n v="1312.37"/>
  </r>
  <r>
    <x v="2"/>
    <x v="2"/>
    <x v="2"/>
    <s v="2TB SSD"/>
    <s v="Nvidia RTX 3060"/>
    <n v="13.3"/>
    <s v="2560x1440"/>
    <x v="63"/>
    <n v="3.13"/>
    <s v="Linux"/>
    <n v="1954.36"/>
  </r>
  <r>
    <x v="9"/>
    <x v="4"/>
    <x v="2"/>
    <s v="1TB SSD"/>
    <s v="AMD Radeon RX 6600"/>
    <n v="14"/>
    <s v="1920x1080"/>
    <x v="79"/>
    <n v="2.7"/>
    <s v="FreeDOS"/>
    <n v="3345.27"/>
  </r>
  <r>
    <x v="7"/>
    <x v="5"/>
    <x v="0"/>
    <s v="1TB HDD"/>
    <s v="AMD Radeon RX 6600"/>
    <n v="13.3"/>
    <s v="3840x2160"/>
    <x v="38"/>
    <n v="3.26"/>
    <s v="Windows"/>
    <n v="3159.3"/>
  </r>
  <r>
    <x v="9"/>
    <x v="5"/>
    <x v="4"/>
    <s v="1TB SSD"/>
    <s v="Nvidia RTX 2060"/>
    <n v="14"/>
    <s v="1366x768"/>
    <x v="30"/>
    <n v="3.29"/>
    <s v="macOS"/>
    <n v="1224.21"/>
  </r>
  <r>
    <x v="8"/>
    <x v="7"/>
    <x v="3"/>
    <s v="512GB SSD"/>
    <s v="Integrated"/>
    <n v="15.6"/>
    <s v="3840x2160"/>
    <x v="15"/>
    <n v="1.62"/>
    <s v="Windows"/>
    <n v="1610.82"/>
  </r>
  <r>
    <x v="4"/>
    <x v="1"/>
    <x v="4"/>
    <s v="1TB SSD"/>
    <s v="Nvidia RTX 2060"/>
    <n v="17.3"/>
    <s v="3840x2160"/>
    <x v="65"/>
    <n v="2.2200000000000002"/>
    <s v="Windows"/>
    <n v="2636.54"/>
  </r>
  <r>
    <x v="9"/>
    <x v="0"/>
    <x v="1"/>
    <s v="1TB HDD"/>
    <s v="AMD Radeon RX 6800"/>
    <n v="16"/>
    <s v="1366x768"/>
    <x v="56"/>
    <n v="2.36"/>
    <s v="Linux"/>
    <n v="814.71"/>
  </r>
  <r>
    <x v="1"/>
    <x v="0"/>
    <x v="4"/>
    <s v="256GB SSD"/>
    <s v="AMD Radeon RX 6800"/>
    <n v="15.6"/>
    <s v="1920x1080"/>
    <x v="78"/>
    <n v="2.73"/>
    <s v="Windows"/>
    <n v="1420.35"/>
  </r>
  <r>
    <x v="0"/>
    <x v="0"/>
    <x v="0"/>
    <s v="1TB SSD"/>
    <s v="Integrated"/>
    <n v="14"/>
    <s v="1366x768"/>
    <x v="1"/>
    <n v="2.3199999999999998"/>
    <s v="macOS"/>
    <n v="1747.48"/>
  </r>
  <r>
    <x v="7"/>
    <x v="2"/>
    <x v="2"/>
    <s v="256GB SSD"/>
    <s v="Nvidia GTX 1650"/>
    <n v="17.3"/>
    <s v="3840x2160"/>
    <x v="74"/>
    <n v="2.1"/>
    <s v="FreeDOS"/>
    <n v="2993.35"/>
  </r>
  <r>
    <x v="6"/>
    <x v="2"/>
    <x v="0"/>
    <s v="512GB SSD"/>
    <s v="Nvidia GTX 1650"/>
    <n v="13.3"/>
    <s v="3840x2160"/>
    <x v="42"/>
    <n v="1.36"/>
    <s v="macOS"/>
    <n v="3934.61"/>
  </r>
  <r>
    <x v="6"/>
    <x v="1"/>
    <x v="3"/>
    <s v="2TB SSD"/>
    <s v="Nvidia GTX 1650"/>
    <n v="13.3"/>
    <s v="2560x1440"/>
    <x v="62"/>
    <n v="2.96"/>
    <s v="macOS"/>
    <n v="1483.41"/>
  </r>
  <r>
    <x v="1"/>
    <x v="4"/>
    <x v="3"/>
    <s v="2TB SSD"/>
    <s v="AMD Radeon RX 6800"/>
    <n v="14"/>
    <s v="2560x1440"/>
    <x v="33"/>
    <n v="3.36"/>
    <s v="FreeDOS"/>
    <n v="2784.35"/>
  </r>
  <r>
    <x v="1"/>
    <x v="7"/>
    <x v="2"/>
    <s v="256GB SSD"/>
    <s v="Nvidia RTX 2060"/>
    <n v="16"/>
    <s v="2560x1440"/>
    <x v="49"/>
    <n v="2.85"/>
    <s v="macOS"/>
    <n v="3826.76"/>
  </r>
  <r>
    <x v="7"/>
    <x v="4"/>
    <x v="3"/>
    <s v="1TB SSD"/>
    <s v="Nvidia GTX 1650"/>
    <n v="17.3"/>
    <s v="3840x2160"/>
    <x v="13"/>
    <n v="3.1"/>
    <s v="Linux"/>
    <n v="2940.98"/>
  </r>
  <r>
    <x v="2"/>
    <x v="2"/>
    <x v="2"/>
    <s v="512GB SSD"/>
    <s v="Nvidia RTX 3060"/>
    <n v="14"/>
    <s v="2560x1440"/>
    <x v="45"/>
    <n v="2.37"/>
    <s v="macOS"/>
    <n v="1910.63"/>
  </r>
  <r>
    <x v="0"/>
    <x v="5"/>
    <x v="1"/>
    <s v="256GB SSD"/>
    <s v="Nvidia RTX 3080"/>
    <n v="13.3"/>
    <s v="1366x768"/>
    <x v="31"/>
    <n v="3.05"/>
    <s v="Linux"/>
    <n v="1209.93"/>
  </r>
  <r>
    <x v="6"/>
    <x v="5"/>
    <x v="4"/>
    <s v="512GB SSD"/>
    <s v="AMD Radeon RX 6600"/>
    <n v="15.6"/>
    <s v="2560x1440"/>
    <x v="74"/>
    <n v="1.89"/>
    <s v="Windows"/>
    <n v="1762.83"/>
  </r>
  <r>
    <x v="1"/>
    <x v="7"/>
    <x v="2"/>
    <s v="1TB SSD"/>
    <s v="Nvidia RTX 3060"/>
    <n v="13.3"/>
    <s v="3840x2160"/>
    <x v="61"/>
    <n v="2.0299999999999998"/>
    <s v="Linux"/>
    <n v="4672.6000000000004"/>
  </r>
  <r>
    <x v="3"/>
    <x v="1"/>
    <x v="4"/>
    <s v="256GB SSD"/>
    <s v="Nvidia RTX 2060"/>
    <n v="13.3"/>
    <s v="3840x2160"/>
    <x v="65"/>
    <n v="2.78"/>
    <s v="FreeDOS"/>
    <n v="2421.34"/>
  </r>
  <r>
    <x v="1"/>
    <x v="2"/>
    <x v="3"/>
    <s v="1TB SSD"/>
    <s v="AMD Radeon RX 6800"/>
    <n v="17.3"/>
    <s v="3840x2160"/>
    <x v="16"/>
    <n v="3.11"/>
    <s v="FreeDOS"/>
    <n v="2501.6799999999998"/>
  </r>
  <r>
    <x v="5"/>
    <x v="1"/>
    <x v="0"/>
    <s v="1TB HDD"/>
    <s v="AMD Radeon RX 6600"/>
    <n v="13.3"/>
    <s v="3840x2160"/>
    <x v="2"/>
    <n v="1.48"/>
    <s v="FreeDOS"/>
    <n v="4113.05"/>
  </r>
  <r>
    <x v="5"/>
    <x v="6"/>
    <x v="2"/>
    <s v="1TB SSD"/>
    <s v="Nvidia GTX 1650"/>
    <n v="17.3"/>
    <s v="1366x768"/>
    <x v="9"/>
    <n v="3.32"/>
    <s v="Windows"/>
    <n v="2334.81"/>
  </r>
  <r>
    <x v="8"/>
    <x v="0"/>
    <x v="2"/>
    <s v="512GB SSD"/>
    <s v="AMD Radeon RX 6600"/>
    <n v="17.3"/>
    <s v="3840x2160"/>
    <x v="80"/>
    <n v="2.56"/>
    <s v="Linux"/>
    <n v="2468.2399999999998"/>
  </r>
  <r>
    <x v="5"/>
    <x v="3"/>
    <x v="1"/>
    <s v="512GB SSD"/>
    <s v="AMD Radeon RX 6600"/>
    <n v="13.3"/>
    <s v="1366x768"/>
    <x v="59"/>
    <n v="2.98"/>
    <s v="macOS"/>
    <n v="706.56"/>
  </r>
  <r>
    <x v="8"/>
    <x v="0"/>
    <x v="3"/>
    <s v="512GB SSD"/>
    <s v="Nvidia RTX 3060"/>
    <n v="17.3"/>
    <s v="1366x768"/>
    <x v="75"/>
    <n v="1.82"/>
    <s v="Linux"/>
    <n v="784.17"/>
  </r>
  <r>
    <x v="9"/>
    <x v="7"/>
    <x v="4"/>
    <s v="2TB SSD"/>
    <s v="Nvidia RTX 3060"/>
    <n v="17.3"/>
    <s v="2560x1440"/>
    <x v="17"/>
    <n v="3.3"/>
    <s v="Windows"/>
    <n v="2738.53"/>
  </r>
  <r>
    <x v="8"/>
    <x v="1"/>
    <x v="3"/>
    <s v="512GB SSD"/>
    <s v="Integrated"/>
    <n v="15.6"/>
    <s v="2560x1440"/>
    <x v="5"/>
    <n v="1.75"/>
    <s v="macOS"/>
    <n v="1191.7"/>
  </r>
  <r>
    <x v="8"/>
    <x v="6"/>
    <x v="0"/>
    <s v="2TB SSD"/>
    <s v="AMD Radeon RX 6600"/>
    <n v="15.6"/>
    <s v="1920x1080"/>
    <x v="23"/>
    <n v="2.99"/>
    <s v="FreeDOS"/>
    <n v="4333.05"/>
  </r>
  <r>
    <x v="8"/>
    <x v="0"/>
    <x v="3"/>
    <s v="2TB SSD"/>
    <s v="Nvidia RTX 3060"/>
    <n v="13.3"/>
    <s v="3840x2160"/>
    <x v="19"/>
    <n v="3.45"/>
    <s v="Linux"/>
    <n v="1392.57"/>
  </r>
  <r>
    <x v="8"/>
    <x v="4"/>
    <x v="4"/>
    <s v="1TB HDD"/>
    <s v="AMD Radeon RX 6800"/>
    <n v="14"/>
    <s v="1920x1080"/>
    <x v="0"/>
    <n v="2.89"/>
    <s v="Linux"/>
    <n v="1624.97"/>
  </r>
  <r>
    <x v="0"/>
    <x v="3"/>
    <x v="4"/>
    <s v="512GB SSD"/>
    <s v="Nvidia GTX 1650"/>
    <n v="14"/>
    <s v="1920x1080"/>
    <x v="15"/>
    <n v="1.58"/>
    <s v="FreeDOS"/>
    <n v="1569.35"/>
  </r>
  <r>
    <x v="2"/>
    <x v="1"/>
    <x v="3"/>
    <s v="1TB HDD"/>
    <s v="Nvidia GTX 1650"/>
    <n v="13.3"/>
    <s v="3840x2160"/>
    <x v="66"/>
    <n v="2.13"/>
    <s v="Linux"/>
    <n v="1608.39"/>
  </r>
  <r>
    <x v="4"/>
    <x v="0"/>
    <x v="3"/>
    <s v="2TB SSD"/>
    <s v="AMD Radeon RX 6800"/>
    <n v="17.3"/>
    <s v="1920x1080"/>
    <x v="16"/>
    <n v="2.16"/>
    <s v="Linux"/>
    <n v="832.29"/>
  </r>
  <r>
    <x v="7"/>
    <x v="5"/>
    <x v="3"/>
    <s v="2TB SSD"/>
    <s v="AMD Radeon RX 6800"/>
    <n v="14"/>
    <s v="3840x2160"/>
    <x v="31"/>
    <n v="2.52"/>
    <s v="FreeDOS"/>
    <n v="1545.49"/>
  </r>
  <r>
    <x v="8"/>
    <x v="7"/>
    <x v="1"/>
    <s v="1TB HDD"/>
    <s v="Nvidia RTX 3060"/>
    <n v="14"/>
    <s v="1920x1080"/>
    <x v="29"/>
    <n v="2.8"/>
    <s v="macOS"/>
    <n v="1039.74"/>
  </r>
  <r>
    <x v="7"/>
    <x v="2"/>
    <x v="2"/>
    <s v="1TB SSD"/>
    <s v="Nvidia GTX 1650"/>
    <n v="13.3"/>
    <s v="2560x1440"/>
    <x v="8"/>
    <n v="2.73"/>
    <s v="Windows"/>
    <n v="1978.77"/>
  </r>
  <r>
    <x v="2"/>
    <x v="5"/>
    <x v="1"/>
    <s v="1TB HDD"/>
    <s v="Nvidia RTX 2060"/>
    <n v="17.3"/>
    <s v="1366x768"/>
    <x v="73"/>
    <n v="3.24"/>
    <s v="macOS"/>
    <n v="797.41"/>
  </r>
  <r>
    <x v="7"/>
    <x v="0"/>
    <x v="1"/>
    <s v="1TB HDD"/>
    <s v="Nvidia GTX 1650"/>
    <n v="17.3"/>
    <s v="1366x768"/>
    <x v="3"/>
    <n v="1.42"/>
    <s v="macOS"/>
    <n v="536.41999999999996"/>
  </r>
  <r>
    <x v="7"/>
    <x v="3"/>
    <x v="3"/>
    <s v="256GB SSD"/>
    <s v="Nvidia RTX 2060"/>
    <n v="16"/>
    <s v="1366x768"/>
    <x v="58"/>
    <n v="1.76"/>
    <s v="Linux"/>
    <n v="709.47"/>
  </r>
  <r>
    <x v="6"/>
    <x v="0"/>
    <x v="2"/>
    <s v="1TB SSD"/>
    <s v="Integrated"/>
    <n v="16"/>
    <s v="1920x1080"/>
    <x v="9"/>
    <n v="3.11"/>
    <s v="Windows"/>
    <n v="1148.47"/>
  </r>
  <r>
    <x v="5"/>
    <x v="4"/>
    <x v="3"/>
    <s v="2TB SSD"/>
    <s v="Nvidia RTX 2060"/>
    <n v="16"/>
    <s v="1920x1080"/>
    <x v="62"/>
    <n v="1.87"/>
    <s v="macOS"/>
    <n v="1857.89"/>
  </r>
  <r>
    <x v="9"/>
    <x v="7"/>
    <x v="2"/>
    <s v="256GB SSD"/>
    <s v="Nvidia GTX 1650"/>
    <n v="14"/>
    <s v="1920x1080"/>
    <x v="12"/>
    <n v="2.73"/>
    <s v="Linux"/>
    <n v="2697.7"/>
  </r>
  <r>
    <x v="8"/>
    <x v="7"/>
    <x v="3"/>
    <s v="1TB SSD"/>
    <s v="Nvidia RTX 3080"/>
    <n v="14"/>
    <s v="2560x1440"/>
    <x v="30"/>
    <n v="1.69"/>
    <s v="Windows"/>
    <n v="1680.01"/>
  </r>
  <r>
    <x v="1"/>
    <x v="1"/>
    <x v="3"/>
    <s v="1TB SSD"/>
    <s v="Nvidia GTX 1650"/>
    <n v="13.3"/>
    <s v="3840x2160"/>
    <x v="7"/>
    <n v="1.54"/>
    <s v="macOS"/>
    <n v="2847.15"/>
  </r>
  <r>
    <x v="0"/>
    <x v="1"/>
    <x v="1"/>
    <s v="256GB SSD"/>
    <s v="Nvidia RTX 3080"/>
    <n v="14"/>
    <s v="2560x1440"/>
    <x v="59"/>
    <n v="1.62"/>
    <s v="macOS"/>
    <n v="2132.8200000000002"/>
  </r>
  <r>
    <x v="1"/>
    <x v="2"/>
    <x v="1"/>
    <s v="256GB SSD"/>
    <s v="Nvidia RTX 3060"/>
    <n v="15.6"/>
    <s v="1920x1080"/>
    <x v="52"/>
    <n v="1.36"/>
    <s v="Windows"/>
    <n v="1371.11"/>
  </r>
  <r>
    <x v="8"/>
    <x v="4"/>
    <x v="2"/>
    <s v="2TB SSD"/>
    <s v="AMD Radeon RX 6800"/>
    <n v="15.6"/>
    <s v="1920x1080"/>
    <x v="10"/>
    <n v="3.4"/>
    <s v="Windows"/>
    <n v="2904.38"/>
  </r>
  <r>
    <x v="4"/>
    <x v="3"/>
    <x v="1"/>
    <s v="2TB SSD"/>
    <s v="Nvidia RTX 3080"/>
    <n v="16"/>
    <s v="3840x2160"/>
    <x v="72"/>
    <n v="1.4"/>
    <s v="Windows"/>
    <n v="1335.38"/>
  </r>
  <r>
    <x v="7"/>
    <x v="3"/>
    <x v="1"/>
    <s v="1TB SSD"/>
    <s v="Nvidia RTX 3060"/>
    <n v="15.6"/>
    <s v="1920x1080"/>
    <x v="41"/>
    <n v="2.79"/>
    <s v="Linux"/>
    <n v="952.28"/>
  </r>
  <r>
    <x v="0"/>
    <x v="3"/>
    <x v="1"/>
    <s v="512GB SSD"/>
    <s v="Nvidia RTX 2060"/>
    <n v="16"/>
    <s v="1920x1080"/>
    <x v="29"/>
    <n v="1.85"/>
    <s v="Linux"/>
    <n v="1159.57"/>
  </r>
  <r>
    <x v="5"/>
    <x v="0"/>
    <x v="3"/>
    <s v="1TB HDD"/>
    <s v="Nvidia GTX 1650"/>
    <n v="15.6"/>
    <s v="3840x2160"/>
    <x v="50"/>
    <n v="2.99"/>
    <s v="FreeDOS"/>
    <n v="1174.05"/>
  </r>
  <r>
    <x v="2"/>
    <x v="7"/>
    <x v="2"/>
    <s v="1TB SSD"/>
    <s v="AMD Radeon RX 6800"/>
    <n v="17.3"/>
    <s v="1366x768"/>
    <x v="51"/>
    <n v="2.76"/>
    <s v="macOS"/>
    <n v="1889.53"/>
  </r>
  <r>
    <x v="3"/>
    <x v="4"/>
    <x v="2"/>
    <s v="256GB SSD"/>
    <s v="AMD Radeon RX 6800"/>
    <n v="13.3"/>
    <s v="2560x1440"/>
    <x v="13"/>
    <n v="1.98"/>
    <s v="Linux"/>
    <n v="3388.03"/>
  </r>
  <r>
    <x v="6"/>
    <x v="2"/>
    <x v="1"/>
    <s v="512GB SSD"/>
    <s v="Integrated"/>
    <n v="15.6"/>
    <s v="3840x2160"/>
    <x v="57"/>
    <n v="3.08"/>
    <s v="Windows"/>
    <n v="1140.21"/>
  </r>
  <r>
    <x v="6"/>
    <x v="7"/>
    <x v="1"/>
    <s v="512GB SSD"/>
    <s v="Nvidia RTX 3060"/>
    <n v="15.6"/>
    <s v="3840x2160"/>
    <x v="74"/>
    <n v="1.46"/>
    <s v="Linux"/>
    <n v="2052.9299999999998"/>
  </r>
  <r>
    <x v="1"/>
    <x v="3"/>
    <x v="1"/>
    <s v="256GB SSD"/>
    <s v="Nvidia GTX 1650"/>
    <n v="14"/>
    <s v="3840x2160"/>
    <x v="49"/>
    <n v="3.32"/>
    <s v="FreeDOS"/>
    <n v="1729.8"/>
  </r>
  <r>
    <x v="1"/>
    <x v="2"/>
    <x v="1"/>
    <s v="2TB SSD"/>
    <s v="Nvidia RTX 3060"/>
    <n v="16"/>
    <s v="1366x768"/>
    <x v="71"/>
    <n v="2.98"/>
    <s v="macOS"/>
    <n v="1130.4000000000001"/>
  </r>
  <r>
    <x v="2"/>
    <x v="5"/>
    <x v="4"/>
    <s v="1TB HDD"/>
    <s v="Integrated"/>
    <n v="14"/>
    <s v="1366x768"/>
    <x v="51"/>
    <n v="1.85"/>
    <s v="Linux"/>
    <n v="561.61"/>
  </r>
  <r>
    <x v="3"/>
    <x v="5"/>
    <x v="4"/>
    <s v="512GB SSD"/>
    <s v="AMD Radeon RX 6800"/>
    <n v="13.3"/>
    <s v="3840x2160"/>
    <x v="18"/>
    <n v="3.24"/>
    <s v="Linux"/>
    <n v="2088.0700000000002"/>
  </r>
  <r>
    <x v="4"/>
    <x v="5"/>
    <x v="0"/>
    <s v="256GB SSD"/>
    <s v="Nvidia GTX 1650"/>
    <n v="16"/>
    <s v="2560x1440"/>
    <x v="21"/>
    <n v="1.23"/>
    <s v="Windows"/>
    <n v="3155.21"/>
  </r>
  <r>
    <x v="9"/>
    <x v="5"/>
    <x v="4"/>
    <s v="1TB SSD"/>
    <s v="AMD Radeon RX 6800"/>
    <n v="17.3"/>
    <s v="2560x1440"/>
    <x v="25"/>
    <n v="3.43"/>
    <s v="macOS"/>
    <n v="2095.4499999999998"/>
  </r>
  <r>
    <x v="6"/>
    <x v="5"/>
    <x v="0"/>
    <s v="1TB HDD"/>
    <s v="Nvidia RTX 2060"/>
    <n v="14"/>
    <s v="1920x1080"/>
    <x v="38"/>
    <n v="2.98"/>
    <s v="FreeDOS"/>
    <n v="1995.58"/>
  </r>
  <r>
    <x v="2"/>
    <x v="5"/>
    <x v="2"/>
    <s v="256GB SSD"/>
    <s v="Nvidia RTX 2060"/>
    <n v="14"/>
    <s v="2560x1440"/>
    <x v="62"/>
    <n v="1.93"/>
    <s v="Windows"/>
    <n v="1944.87"/>
  </r>
  <r>
    <x v="4"/>
    <x v="2"/>
    <x v="0"/>
    <s v="256GB SSD"/>
    <s v="Integrated"/>
    <n v="17.3"/>
    <s v="1920x1080"/>
    <x v="31"/>
    <n v="3.39"/>
    <s v="FreeDOS"/>
    <n v="1866.56"/>
  </r>
  <r>
    <x v="6"/>
    <x v="1"/>
    <x v="1"/>
    <s v="2TB SSD"/>
    <s v="Nvidia RTX 3060"/>
    <n v="14"/>
    <s v="3840x2160"/>
    <x v="76"/>
    <n v="1.77"/>
    <s v="macOS"/>
    <n v="1934.75"/>
  </r>
  <r>
    <x v="7"/>
    <x v="2"/>
    <x v="4"/>
    <s v="2TB SSD"/>
    <s v="AMD Radeon RX 6800"/>
    <n v="15.6"/>
    <s v="1366x768"/>
    <x v="69"/>
    <n v="2.46"/>
    <s v="macOS"/>
    <n v="1256.29"/>
  </r>
  <r>
    <x v="2"/>
    <x v="3"/>
    <x v="2"/>
    <s v="1TB SSD"/>
    <s v="Nvidia RTX 3060"/>
    <n v="17.3"/>
    <s v="3840x2160"/>
    <x v="18"/>
    <n v="1.58"/>
    <s v="Linux"/>
    <n v="2352.89"/>
  </r>
  <r>
    <x v="1"/>
    <x v="5"/>
    <x v="2"/>
    <s v="256GB SSD"/>
    <s v="Nvidia RTX 3080"/>
    <n v="17.3"/>
    <s v="3840x2160"/>
    <x v="61"/>
    <n v="2.13"/>
    <s v="Linux"/>
    <n v="4164.5200000000004"/>
  </r>
  <r>
    <x v="9"/>
    <x v="2"/>
    <x v="1"/>
    <s v="256GB SSD"/>
    <s v="Nvidia GTX 1650"/>
    <n v="13.3"/>
    <s v="3840x2160"/>
    <x v="52"/>
    <n v="1.32"/>
    <s v="Windows"/>
    <n v="1951"/>
  </r>
  <r>
    <x v="7"/>
    <x v="6"/>
    <x v="1"/>
    <s v="512GB SSD"/>
    <s v="Nvidia RTX 3060"/>
    <n v="14"/>
    <s v="2560x1440"/>
    <x v="1"/>
    <n v="1.62"/>
    <s v="FreeDOS"/>
    <n v="1755.06"/>
  </r>
  <r>
    <x v="5"/>
    <x v="3"/>
    <x v="0"/>
    <s v="1TB HDD"/>
    <s v="Nvidia GTX 1650"/>
    <n v="16"/>
    <s v="2560x1440"/>
    <x v="64"/>
    <n v="1.22"/>
    <s v="FreeDOS"/>
    <n v="2416.42"/>
  </r>
  <r>
    <x v="2"/>
    <x v="3"/>
    <x v="4"/>
    <s v="2TB SSD"/>
    <s v="Nvidia RTX 2060"/>
    <n v="15.6"/>
    <s v="1920x1080"/>
    <x v="39"/>
    <n v="3.07"/>
    <s v="Windows"/>
    <n v="1235.49"/>
  </r>
  <r>
    <x v="9"/>
    <x v="6"/>
    <x v="2"/>
    <s v="1TB HDD"/>
    <s v="Nvidia RTX 3060"/>
    <n v="17.3"/>
    <s v="2560x1440"/>
    <x v="48"/>
    <n v="2.88"/>
    <s v="FreeDOS"/>
    <n v="3812.09"/>
  </r>
  <r>
    <x v="5"/>
    <x v="7"/>
    <x v="0"/>
    <s v="2TB SSD"/>
    <s v="Nvidia RTX 3080"/>
    <n v="14"/>
    <s v="1366x768"/>
    <x v="0"/>
    <n v="1.29"/>
    <s v="macOS"/>
    <n v="2608.0500000000002"/>
  </r>
  <r>
    <x v="4"/>
    <x v="4"/>
    <x v="4"/>
    <s v="512GB SSD"/>
    <s v="Nvidia GTX 1650"/>
    <n v="14"/>
    <s v="1920x1080"/>
    <x v="1"/>
    <n v="2.36"/>
    <s v="macOS"/>
    <n v="2108.29"/>
  </r>
  <r>
    <x v="1"/>
    <x v="5"/>
    <x v="1"/>
    <s v="256GB SSD"/>
    <s v="AMD Radeon RX 6600"/>
    <n v="13.3"/>
    <s v="3840x2160"/>
    <x v="41"/>
    <n v="1.24"/>
    <s v="Windows"/>
    <n v="2118.67"/>
  </r>
  <r>
    <x v="1"/>
    <x v="5"/>
    <x v="0"/>
    <s v="512GB SSD"/>
    <s v="AMD Radeon RX 6600"/>
    <n v="15.6"/>
    <s v="1920x1080"/>
    <x v="5"/>
    <n v="2.31"/>
    <s v="macOS"/>
    <n v="3619.35"/>
  </r>
  <r>
    <x v="2"/>
    <x v="4"/>
    <x v="3"/>
    <s v="1TB SSD"/>
    <s v="Nvidia RTX 3080"/>
    <n v="14"/>
    <s v="2560x1440"/>
    <x v="7"/>
    <n v="2.4300000000000002"/>
    <s v="macOS"/>
    <n v="2177.61"/>
  </r>
  <r>
    <x v="0"/>
    <x v="3"/>
    <x v="0"/>
    <s v="256GB SSD"/>
    <s v="AMD Radeon RX 6800"/>
    <n v="14"/>
    <s v="1366x768"/>
    <x v="68"/>
    <n v="2.7"/>
    <s v="macOS"/>
    <n v="2602.42"/>
  </r>
  <r>
    <x v="0"/>
    <x v="3"/>
    <x v="0"/>
    <s v="512GB SSD"/>
    <s v="AMD Radeon RX 6800"/>
    <n v="17.3"/>
    <s v="1366x768"/>
    <x v="9"/>
    <n v="1.48"/>
    <s v="Linux"/>
    <n v="2788.48"/>
  </r>
  <r>
    <x v="7"/>
    <x v="2"/>
    <x v="0"/>
    <s v="2TB SSD"/>
    <s v="Integrated"/>
    <n v="15.6"/>
    <s v="1366x768"/>
    <x v="52"/>
    <n v="2.48"/>
    <s v="macOS"/>
    <n v="1528.87"/>
  </r>
  <r>
    <x v="8"/>
    <x v="7"/>
    <x v="1"/>
    <s v="256GB SSD"/>
    <s v="Nvidia RTX 2060"/>
    <n v="14"/>
    <s v="3840x2160"/>
    <x v="65"/>
    <n v="2.17"/>
    <s v="Linux"/>
    <n v="2006.46"/>
  </r>
  <r>
    <x v="7"/>
    <x v="3"/>
    <x v="0"/>
    <s v="256GB SSD"/>
    <s v="Nvidia RTX 3060"/>
    <n v="15.6"/>
    <s v="1366x768"/>
    <x v="4"/>
    <n v="2"/>
    <s v="macOS"/>
    <n v="1702.88"/>
  </r>
  <r>
    <x v="9"/>
    <x v="0"/>
    <x v="3"/>
    <s v="256GB SSD"/>
    <s v="Nvidia GTX 1650"/>
    <n v="17.3"/>
    <s v="1920x1080"/>
    <x v="41"/>
    <n v="2.62"/>
    <s v="Linux"/>
    <n v="1246.9000000000001"/>
  </r>
  <r>
    <x v="2"/>
    <x v="1"/>
    <x v="0"/>
    <s v="1TB SSD"/>
    <s v="Integrated"/>
    <n v="15.6"/>
    <s v="3840x2160"/>
    <x v="40"/>
    <n v="2.21"/>
    <s v="Linux"/>
    <n v="3573.01"/>
  </r>
  <r>
    <x v="1"/>
    <x v="4"/>
    <x v="3"/>
    <s v="2TB SSD"/>
    <s v="Nvidia RTX 3060"/>
    <n v="17.3"/>
    <s v="1366x768"/>
    <x v="39"/>
    <n v="1.51"/>
    <s v="Linux"/>
    <n v="2225.27"/>
  </r>
  <r>
    <x v="6"/>
    <x v="7"/>
    <x v="2"/>
    <s v="512GB SSD"/>
    <s v="Integrated"/>
    <n v="14"/>
    <s v="1366x768"/>
    <x v="28"/>
    <n v="2.2599999999999998"/>
    <s v="macOS"/>
    <n v="1228.3900000000001"/>
  </r>
  <r>
    <x v="7"/>
    <x v="6"/>
    <x v="3"/>
    <s v="2TB SSD"/>
    <s v="Integrated"/>
    <n v="16"/>
    <s v="2560x1440"/>
    <x v="9"/>
    <n v="2.59"/>
    <s v="Linux"/>
    <n v="1437.56"/>
  </r>
  <r>
    <x v="4"/>
    <x v="0"/>
    <x v="4"/>
    <s v="512GB SSD"/>
    <s v="AMD Radeon RX 6800"/>
    <n v="13.3"/>
    <s v="1920x1080"/>
    <x v="72"/>
    <n v="3.22"/>
    <s v="Windows"/>
    <n v="962.06"/>
  </r>
  <r>
    <x v="4"/>
    <x v="3"/>
    <x v="3"/>
    <s v="1TB HDD"/>
    <s v="Nvidia RTX 3080"/>
    <n v="14"/>
    <s v="1366x768"/>
    <x v="36"/>
    <n v="2.27"/>
    <s v="FreeDOS"/>
    <n v="575.16"/>
  </r>
  <r>
    <x v="1"/>
    <x v="0"/>
    <x v="1"/>
    <s v="512GB SSD"/>
    <s v="Nvidia GTX 1650"/>
    <n v="13.3"/>
    <s v="3840x2160"/>
    <x v="15"/>
    <n v="3.08"/>
    <s v="Windows"/>
    <n v="1631.83"/>
  </r>
  <r>
    <x v="4"/>
    <x v="6"/>
    <x v="4"/>
    <s v="256GB SSD"/>
    <s v="Nvidia RTX 2060"/>
    <n v="14"/>
    <s v="1920x1080"/>
    <x v="54"/>
    <n v="3.47"/>
    <s v="Windows"/>
    <n v="2116.08"/>
  </r>
  <r>
    <x v="9"/>
    <x v="6"/>
    <x v="0"/>
    <s v="1TB SSD"/>
    <s v="Nvidia RTX 2060"/>
    <n v="16"/>
    <s v="1920x1080"/>
    <x v="68"/>
    <n v="1.24"/>
    <s v="Windows"/>
    <n v="5676.83"/>
  </r>
  <r>
    <x v="9"/>
    <x v="1"/>
    <x v="1"/>
    <s v="1TB HDD"/>
    <s v="AMD Radeon RX 6600"/>
    <n v="17.3"/>
    <s v="1920x1080"/>
    <x v="64"/>
    <n v="1.35"/>
    <s v="Windows"/>
    <n v="1312.82"/>
  </r>
  <r>
    <x v="5"/>
    <x v="2"/>
    <x v="0"/>
    <s v="512GB SSD"/>
    <s v="Nvidia GTX 1650"/>
    <n v="13.3"/>
    <s v="3840x2160"/>
    <x v="41"/>
    <n v="2.71"/>
    <s v="macOS"/>
    <n v="3828.45"/>
  </r>
  <r>
    <x v="8"/>
    <x v="2"/>
    <x v="3"/>
    <s v="1TB HDD"/>
    <s v="Nvidia RTX 3080"/>
    <n v="14"/>
    <s v="1366x768"/>
    <x v="44"/>
    <n v="3.23"/>
    <s v="Linux"/>
    <n v="728.94"/>
  </r>
  <r>
    <x v="5"/>
    <x v="4"/>
    <x v="1"/>
    <s v="256GB SSD"/>
    <s v="AMD Radeon RX 6600"/>
    <n v="13.3"/>
    <s v="2560x1440"/>
    <x v="50"/>
    <n v="2.4"/>
    <s v="Windows"/>
    <n v="1916.71"/>
  </r>
  <r>
    <x v="1"/>
    <x v="0"/>
    <x v="0"/>
    <s v="1TB HDD"/>
    <s v="Integrated"/>
    <n v="14"/>
    <s v="1920x1080"/>
    <x v="40"/>
    <n v="3.39"/>
    <s v="Linux"/>
    <n v="1449.27"/>
  </r>
  <r>
    <x v="2"/>
    <x v="0"/>
    <x v="0"/>
    <s v="2TB SSD"/>
    <s v="Nvidia RTX 3080"/>
    <n v="13.3"/>
    <s v="2560x1440"/>
    <x v="58"/>
    <n v="3.32"/>
    <s v="Windows"/>
    <n v="2513.67"/>
  </r>
  <r>
    <x v="2"/>
    <x v="1"/>
    <x v="1"/>
    <s v="1TB HDD"/>
    <s v="Nvidia RTX 3080"/>
    <n v="14"/>
    <s v="1920x1080"/>
    <x v="68"/>
    <n v="2.29"/>
    <s v="Linux"/>
    <n v="1080"/>
  </r>
  <r>
    <x v="4"/>
    <x v="0"/>
    <x v="4"/>
    <s v="256GB SSD"/>
    <s v="AMD Radeon RX 6600"/>
    <n v="15.6"/>
    <s v="1920x1080"/>
    <x v="9"/>
    <n v="1.76"/>
    <s v="macOS"/>
    <n v="992.4"/>
  </r>
  <r>
    <x v="8"/>
    <x v="4"/>
    <x v="2"/>
    <s v="1TB SSD"/>
    <s v="Nvidia GTX 1650"/>
    <n v="17.3"/>
    <s v="1366x768"/>
    <x v="0"/>
    <n v="1.25"/>
    <s v="macOS"/>
    <n v="2424.37"/>
  </r>
  <r>
    <x v="0"/>
    <x v="5"/>
    <x v="4"/>
    <s v="1TB HDD"/>
    <s v="Nvidia RTX 3080"/>
    <n v="17.3"/>
    <s v="1366x768"/>
    <x v="28"/>
    <n v="3.2"/>
    <s v="Windows"/>
    <n v="1313.7"/>
  </r>
  <r>
    <x v="8"/>
    <x v="7"/>
    <x v="1"/>
    <s v="1TB SSD"/>
    <s v="Integrated"/>
    <n v="14"/>
    <s v="2560x1440"/>
    <x v="4"/>
    <n v="1.44"/>
    <s v="Windows"/>
    <n v="828.25"/>
  </r>
  <r>
    <x v="9"/>
    <x v="7"/>
    <x v="3"/>
    <s v="512GB SSD"/>
    <s v="AMD Radeon RX 6800"/>
    <n v="14"/>
    <s v="3840x2160"/>
    <x v="2"/>
    <n v="2.12"/>
    <s v="Linux"/>
    <n v="2818.41"/>
  </r>
  <r>
    <x v="7"/>
    <x v="2"/>
    <x v="4"/>
    <s v="1TB HDD"/>
    <s v="AMD Radeon RX 6600"/>
    <n v="13.3"/>
    <s v="1920x1080"/>
    <x v="47"/>
    <n v="2.44"/>
    <s v="macOS"/>
    <n v="1037.3499999999999"/>
  </r>
  <r>
    <x v="8"/>
    <x v="1"/>
    <x v="0"/>
    <s v="2TB SSD"/>
    <s v="Nvidia RTX 3060"/>
    <n v="17.3"/>
    <s v="3840x2160"/>
    <x v="71"/>
    <n v="2.79"/>
    <s v="Windows"/>
    <n v="5250.98"/>
  </r>
  <r>
    <x v="2"/>
    <x v="2"/>
    <x v="4"/>
    <s v="1TB SSD"/>
    <s v="Nvidia GTX 1650"/>
    <n v="14"/>
    <s v="1920x1080"/>
    <x v="44"/>
    <n v="2.02"/>
    <s v="macOS"/>
    <n v="1272.98"/>
  </r>
  <r>
    <x v="2"/>
    <x v="6"/>
    <x v="3"/>
    <s v="512GB SSD"/>
    <s v="Nvidia RTX 3080"/>
    <n v="14"/>
    <s v="2560x1440"/>
    <x v="61"/>
    <n v="1.92"/>
    <s v="FreeDOS"/>
    <n v="1970.14"/>
  </r>
  <r>
    <x v="4"/>
    <x v="5"/>
    <x v="0"/>
    <s v="256GB SSD"/>
    <s v="Nvidia RTX 3080"/>
    <n v="14"/>
    <s v="1920x1080"/>
    <x v="9"/>
    <n v="2.93"/>
    <s v="FreeDOS"/>
    <n v="2316.39"/>
  </r>
  <r>
    <x v="9"/>
    <x v="2"/>
    <x v="2"/>
    <s v="2TB SSD"/>
    <s v="Nvidia RTX 3080"/>
    <n v="16"/>
    <s v="2560x1440"/>
    <x v="69"/>
    <n v="2.13"/>
    <s v="Windows"/>
    <n v="2704.08"/>
  </r>
  <r>
    <x v="0"/>
    <x v="0"/>
    <x v="3"/>
    <s v="512GB SSD"/>
    <s v="Nvidia RTX 3060"/>
    <n v="13.3"/>
    <s v="1366x768"/>
    <x v="18"/>
    <n v="2.58"/>
    <s v="FreeDOS"/>
    <n v="919.3"/>
  </r>
  <r>
    <x v="1"/>
    <x v="7"/>
    <x v="2"/>
    <s v="1TB HDD"/>
    <s v="Nvidia RTX 2060"/>
    <n v="13.3"/>
    <s v="1920x1080"/>
    <x v="66"/>
    <n v="2.12"/>
    <s v="macOS"/>
    <n v="2261.4699999999998"/>
  </r>
  <r>
    <x v="5"/>
    <x v="0"/>
    <x v="4"/>
    <s v="256GB SSD"/>
    <s v="Nvidia RTX 2060"/>
    <n v="14"/>
    <s v="1366x768"/>
    <x v="9"/>
    <n v="2.7"/>
    <s v="Windows"/>
    <n v="975.65"/>
  </r>
  <r>
    <x v="7"/>
    <x v="6"/>
    <x v="0"/>
    <s v="2TB SSD"/>
    <s v="AMD Radeon RX 6600"/>
    <n v="16"/>
    <s v="3840x2160"/>
    <x v="56"/>
    <n v="1.75"/>
    <s v="FreeDOS"/>
    <n v="7110.68"/>
  </r>
  <r>
    <x v="4"/>
    <x v="3"/>
    <x v="2"/>
    <s v="512GB SSD"/>
    <s v="Nvidia RTX 3060"/>
    <n v="13.3"/>
    <s v="1920x1080"/>
    <x v="27"/>
    <n v="2.08"/>
    <s v="macOS"/>
    <n v="1326.47"/>
  </r>
  <r>
    <x v="7"/>
    <x v="4"/>
    <x v="4"/>
    <s v="256GB SSD"/>
    <s v="Nvidia RTX 2060"/>
    <n v="17.3"/>
    <s v="1920x1080"/>
    <x v="47"/>
    <n v="3.29"/>
    <s v="Windows"/>
    <n v="2161.9"/>
  </r>
  <r>
    <x v="2"/>
    <x v="4"/>
    <x v="2"/>
    <s v="2TB SSD"/>
    <s v="Nvidia RTX 3060"/>
    <n v="16"/>
    <s v="2560x1440"/>
    <x v="61"/>
    <n v="2.2999999999999998"/>
    <s v="Windows"/>
    <n v="3553.63"/>
  </r>
  <r>
    <x v="6"/>
    <x v="3"/>
    <x v="4"/>
    <s v="1TB SSD"/>
    <s v="Integrated"/>
    <n v="13.3"/>
    <s v="1366x768"/>
    <x v="19"/>
    <n v="1.91"/>
    <s v="Windows"/>
    <n v="656.65"/>
  </r>
  <r>
    <x v="3"/>
    <x v="6"/>
    <x v="1"/>
    <s v="256GB SSD"/>
    <s v="Nvidia RTX 2060"/>
    <n v="17.3"/>
    <s v="3840x2160"/>
    <x v="44"/>
    <n v="1.29"/>
    <s v="Linux"/>
    <n v="2628.84"/>
  </r>
  <r>
    <x v="9"/>
    <x v="1"/>
    <x v="0"/>
    <s v="1TB HDD"/>
    <s v="AMD Radeon RX 6800"/>
    <n v="16"/>
    <s v="1366x768"/>
    <x v="50"/>
    <n v="2.4500000000000002"/>
    <s v="Linux"/>
    <n v="2865.49"/>
  </r>
  <r>
    <x v="0"/>
    <x v="6"/>
    <x v="2"/>
    <s v="2TB SSD"/>
    <s v="AMD Radeon RX 6600"/>
    <n v="15.6"/>
    <s v="2560x1440"/>
    <x v="33"/>
    <n v="1.86"/>
    <s v="Linux"/>
    <n v="5523.83"/>
  </r>
  <r>
    <x v="3"/>
    <x v="2"/>
    <x v="4"/>
    <s v="1TB HDD"/>
    <s v="Nvidia RTX 3080"/>
    <n v="15.6"/>
    <s v="1920x1080"/>
    <x v="10"/>
    <n v="1.59"/>
    <s v="Windows"/>
    <n v="1266.98"/>
  </r>
  <r>
    <x v="3"/>
    <x v="2"/>
    <x v="0"/>
    <s v="1TB HDD"/>
    <s v="Nvidia RTX 3060"/>
    <n v="16"/>
    <s v="2560x1440"/>
    <x v="53"/>
    <n v="3.03"/>
    <s v="FreeDOS"/>
    <n v="2698.33"/>
  </r>
  <r>
    <x v="1"/>
    <x v="4"/>
    <x v="3"/>
    <s v="1TB SSD"/>
    <s v="Nvidia RTX 3080"/>
    <n v="16"/>
    <s v="1366x768"/>
    <x v="59"/>
    <n v="3.12"/>
    <s v="Linux"/>
    <n v="2088.3000000000002"/>
  </r>
  <r>
    <x v="8"/>
    <x v="0"/>
    <x v="3"/>
    <s v="256GB SSD"/>
    <s v="Nvidia RTX 2060"/>
    <n v="14"/>
    <s v="2560x1440"/>
    <x v="10"/>
    <n v="3.07"/>
    <s v="macOS"/>
    <n v="1027.8399999999999"/>
  </r>
  <r>
    <x v="5"/>
    <x v="6"/>
    <x v="4"/>
    <s v="1TB SSD"/>
    <s v="Nvidia RTX 3080"/>
    <n v="16"/>
    <s v="1366x768"/>
    <x v="64"/>
    <n v="2.54"/>
    <s v="macOS"/>
    <n v="1741.85"/>
  </r>
  <r>
    <x v="0"/>
    <x v="4"/>
    <x v="1"/>
    <s v="2TB SSD"/>
    <s v="Nvidia RTX 3080"/>
    <n v="14"/>
    <s v="1366x768"/>
    <x v="21"/>
    <n v="3.45"/>
    <s v="Windows"/>
    <n v="1810.47"/>
  </r>
  <r>
    <x v="8"/>
    <x v="6"/>
    <x v="4"/>
    <s v="1TB HDD"/>
    <s v="Nvidia GTX 1650"/>
    <n v="13.3"/>
    <s v="3840x2160"/>
    <x v="19"/>
    <n v="2.2799999999999998"/>
    <s v="FreeDOS"/>
    <n v="2884.82"/>
  </r>
  <r>
    <x v="7"/>
    <x v="7"/>
    <x v="0"/>
    <s v="512GB SSD"/>
    <s v="Nvidia RTX 3060"/>
    <n v="13.3"/>
    <s v="2560x1440"/>
    <x v="13"/>
    <n v="3.01"/>
    <s v="macOS"/>
    <n v="3730.49"/>
  </r>
  <r>
    <x v="8"/>
    <x v="7"/>
    <x v="4"/>
    <s v="2TB SSD"/>
    <s v="Nvidia RTX 3060"/>
    <n v="14"/>
    <s v="3840x2160"/>
    <x v="34"/>
    <n v="2.69"/>
    <s v="macOS"/>
    <n v="2522.39"/>
  </r>
  <r>
    <x v="0"/>
    <x v="0"/>
    <x v="2"/>
    <s v="256GB SSD"/>
    <s v="AMD Radeon RX 6600"/>
    <n v="13.3"/>
    <s v="2560x1440"/>
    <x v="12"/>
    <n v="1.2"/>
    <s v="Linux"/>
    <n v="2530.31"/>
  </r>
  <r>
    <x v="4"/>
    <x v="4"/>
    <x v="0"/>
    <s v="256GB SSD"/>
    <s v="Integrated"/>
    <n v="13.3"/>
    <s v="3840x2160"/>
    <x v="32"/>
    <n v="2.2000000000000002"/>
    <s v="Linux"/>
    <n v="4313.0600000000004"/>
  </r>
  <r>
    <x v="0"/>
    <x v="5"/>
    <x v="2"/>
    <s v="1TB HDD"/>
    <s v="Nvidia RTX 2060"/>
    <n v="15.6"/>
    <s v="3840x2160"/>
    <x v="7"/>
    <n v="2.12"/>
    <s v="Linux"/>
    <n v="3629.38"/>
  </r>
  <r>
    <x v="6"/>
    <x v="2"/>
    <x v="4"/>
    <s v="1TB HDD"/>
    <s v="AMD Radeon RX 6600"/>
    <n v="14"/>
    <s v="3840x2160"/>
    <x v="4"/>
    <n v="2.83"/>
    <s v="macOS"/>
    <n v="1523.01"/>
  </r>
  <r>
    <x v="3"/>
    <x v="3"/>
    <x v="0"/>
    <s v="256GB SSD"/>
    <s v="AMD Radeon RX 6600"/>
    <n v="14"/>
    <s v="1920x1080"/>
    <x v="26"/>
    <n v="2.86"/>
    <s v="Linux"/>
    <n v="2125.66"/>
  </r>
  <r>
    <x v="5"/>
    <x v="0"/>
    <x v="3"/>
    <s v="2TB SSD"/>
    <s v="Nvidia RTX 3060"/>
    <n v="17.3"/>
    <s v="1920x1080"/>
    <x v="3"/>
    <n v="2.59"/>
    <s v="macOS"/>
    <n v="856.35"/>
  </r>
  <r>
    <x v="4"/>
    <x v="2"/>
    <x v="4"/>
    <s v="2TB SSD"/>
    <s v="Nvidia RTX 3080"/>
    <n v="13.3"/>
    <s v="1920x1080"/>
    <x v="7"/>
    <n v="2"/>
    <s v="Linux"/>
    <n v="1268.95"/>
  </r>
  <r>
    <x v="3"/>
    <x v="6"/>
    <x v="0"/>
    <s v="256GB SSD"/>
    <s v="Nvidia GTX 1650"/>
    <n v="14"/>
    <s v="1920x1080"/>
    <x v="9"/>
    <n v="2.39"/>
    <s v="FreeDOS"/>
    <n v="3848.82"/>
  </r>
  <r>
    <x v="2"/>
    <x v="4"/>
    <x v="2"/>
    <s v="512GB SSD"/>
    <s v="Nvidia RTX 2060"/>
    <n v="16"/>
    <s v="3840x2160"/>
    <x v="6"/>
    <n v="1.42"/>
    <s v="Windows"/>
    <n v="4728.09"/>
  </r>
  <r>
    <x v="8"/>
    <x v="1"/>
    <x v="1"/>
    <s v="1TB SSD"/>
    <s v="Nvidia RTX 2060"/>
    <n v="14"/>
    <s v="2560x1440"/>
    <x v="80"/>
    <n v="3.33"/>
    <s v="Windows"/>
    <n v="1289.49"/>
  </r>
  <r>
    <x v="2"/>
    <x v="6"/>
    <x v="1"/>
    <s v="512GB SSD"/>
    <s v="Nvidia RTX 3080"/>
    <n v="15.6"/>
    <s v="1366x768"/>
    <x v="23"/>
    <n v="2.0499999999999998"/>
    <s v="Linux"/>
    <n v="1445.61"/>
  </r>
  <r>
    <x v="1"/>
    <x v="7"/>
    <x v="4"/>
    <s v="256GB SSD"/>
    <s v="AMD Radeon RX 6800"/>
    <n v="15.6"/>
    <s v="3840x2160"/>
    <x v="61"/>
    <n v="2.59"/>
    <s v="FreeDOS"/>
    <n v="3808.14"/>
  </r>
  <r>
    <x v="4"/>
    <x v="3"/>
    <x v="0"/>
    <s v="256GB SSD"/>
    <s v="Nvidia RTX 3060"/>
    <n v="15.6"/>
    <s v="1920x1080"/>
    <x v="35"/>
    <n v="1.22"/>
    <s v="macOS"/>
    <n v="2094.87"/>
  </r>
  <r>
    <x v="6"/>
    <x v="2"/>
    <x v="1"/>
    <s v="1TB SSD"/>
    <s v="Nvidia RTX 2060"/>
    <n v="13.3"/>
    <s v="3840x2160"/>
    <x v="46"/>
    <n v="1.67"/>
    <s v="Windows"/>
    <n v="1488.35"/>
  </r>
  <r>
    <x v="0"/>
    <x v="1"/>
    <x v="2"/>
    <s v="2TB SSD"/>
    <s v="Nvidia RTX 3060"/>
    <n v="16"/>
    <s v="1366x768"/>
    <x v="70"/>
    <n v="2.66"/>
    <s v="Linux"/>
    <n v="2870.36"/>
  </r>
  <r>
    <x v="3"/>
    <x v="0"/>
    <x v="1"/>
    <s v="1TB SSD"/>
    <s v="AMD Radeon RX 6800"/>
    <n v="13.3"/>
    <s v="1920x1080"/>
    <x v="43"/>
    <n v="1.74"/>
    <s v="macOS"/>
    <n v="828.17"/>
  </r>
  <r>
    <x v="1"/>
    <x v="6"/>
    <x v="4"/>
    <s v="1TB HDD"/>
    <s v="Nvidia RTX 2060"/>
    <n v="15.6"/>
    <s v="2560x1440"/>
    <x v="48"/>
    <n v="2.57"/>
    <s v="Windows"/>
    <n v="3043.36"/>
  </r>
  <r>
    <x v="7"/>
    <x v="4"/>
    <x v="2"/>
    <s v="1TB HDD"/>
    <s v="AMD Radeon RX 6800"/>
    <n v="14"/>
    <s v="1366x768"/>
    <x v="17"/>
    <n v="1.36"/>
    <s v="macOS"/>
    <n v="1725.95"/>
  </r>
  <r>
    <x v="4"/>
    <x v="0"/>
    <x v="2"/>
    <s v="1TB HDD"/>
    <s v="Nvidia RTX 3060"/>
    <n v="15.6"/>
    <s v="2560x1440"/>
    <x v="60"/>
    <n v="2.4300000000000002"/>
    <s v="macOS"/>
    <n v="1474.09"/>
  </r>
  <r>
    <x v="4"/>
    <x v="1"/>
    <x v="0"/>
    <s v="2TB SSD"/>
    <s v="Nvidia RTX 2060"/>
    <n v="13.3"/>
    <s v="1920x1080"/>
    <x v="25"/>
    <n v="1.41"/>
    <s v="Linux"/>
    <n v="2833.35"/>
  </r>
  <r>
    <x v="2"/>
    <x v="6"/>
    <x v="1"/>
    <s v="2TB SSD"/>
    <s v="Nvidia RTX 3080"/>
    <n v="16"/>
    <s v="1920x1080"/>
    <x v="55"/>
    <n v="1.79"/>
    <s v="FreeDOS"/>
    <n v="1563.84"/>
  </r>
  <r>
    <x v="8"/>
    <x v="6"/>
    <x v="3"/>
    <s v="512GB SSD"/>
    <s v="Nvidia RTX 3060"/>
    <n v="14"/>
    <s v="1920x1080"/>
    <x v="31"/>
    <n v="2.12"/>
    <s v="FreeDOS"/>
    <n v="1587.62"/>
  </r>
  <r>
    <x v="0"/>
    <x v="5"/>
    <x v="0"/>
    <s v="1TB HDD"/>
    <s v="AMD Radeon RX 6800"/>
    <n v="16"/>
    <s v="3840x2160"/>
    <x v="28"/>
    <n v="2.97"/>
    <s v="macOS"/>
    <n v="5356.17"/>
  </r>
  <r>
    <x v="6"/>
    <x v="7"/>
    <x v="0"/>
    <s v="256GB SSD"/>
    <s v="Nvidia RTX 3060"/>
    <n v="14"/>
    <s v="2560x1440"/>
    <x v="47"/>
    <n v="1.73"/>
    <s v="Windows"/>
    <n v="3779.24"/>
  </r>
  <r>
    <x v="4"/>
    <x v="6"/>
    <x v="4"/>
    <s v="256GB SSD"/>
    <s v="Nvidia RTX 2060"/>
    <n v="17.3"/>
    <s v="1920x1080"/>
    <x v="65"/>
    <n v="1.73"/>
    <s v="macOS"/>
    <n v="2102.61"/>
  </r>
  <r>
    <x v="3"/>
    <x v="6"/>
    <x v="3"/>
    <s v="2TB SSD"/>
    <s v="Nvidia RTX 3060"/>
    <n v="17.3"/>
    <s v="3840x2160"/>
    <x v="78"/>
    <n v="3.47"/>
    <s v="macOS"/>
    <n v="2965.07"/>
  </r>
  <r>
    <x v="7"/>
    <x v="7"/>
    <x v="2"/>
    <s v="512GB SSD"/>
    <s v="Integrated"/>
    <n v="14"/>
    <s v="1920x1080"/>
    <x v="65"/>
    <n v="1.8"/>
    <s v="Windows"/>
    <n v="1321.47"/>
  </r>
  <r>
    <x v="9"/>
    <x v="5"/>
    <x v="3"/>
    <s v="1TB SSD"/>
    <s v="Nvidia RTX 3060"/>
    <n v="16"/>
    <s v="1920x1080"/>
    <x v="50"/>
    <n v="1.92"/>
    <s v="macOS"/>
    <n v="1509.36"/>
  </r>
  <r>
    <x v="9"/>
    <x v="5"/>
    <x v="4"/>
    <s v="2TB SSD"/>
    <s v="AMD Radeon RX 6800"/>
    <n v="15.6"/>
    <s v="2560x1440"/>
    <x v="56"/>
    <n v="2.2000000000000002"/>
    <s v="macOS"/>
    <n v="2232.8200000000002"/>
  </r>
  <r>
    <x v="6"/>
    <x v="3"/>
    <x v="3"/>
    <s v="256GB SSD"/>
    <s v="Nvidia RTX 3080"/>
    <n v="14"/>
    <s v="1366x768"/>
    <x v="42"/>
    <n v="2.2200000000000002"/>
    <s v="macOS"/>
    <n v="854.79"/>
  </r>
  <r>
    <x v="4"/>
    <x v="1"/>
    <x v="0"/>
    <s v="512GB SSD"/>
    <s v="Integrated"/>
    <n v="17.3"/>
    <s v="2560x1440"/>
    <x v="29"/>
    <n v="2.76"/>
    <s v="Linux"/>
    <n v="2582.81"/>
  </r>
  <r>
    <x v="5"/>
    <x v="0"/>
    <x v="4"/>
    <s v="512GB SSD"/>
    <s v="Nvidia RTX 3080"/>
    <n v="14"/>
    <s v="3840x2160"/>
    <x v="0"/>
    <n v="1.74"/>
    <s v="Linux"/>
    <n v="1628.26"/>
  </r>
  <r>
    <x v="9"/>
    <x v="4"/>
    <x v="2"/>
    <s v="2TB SSD"/>
    <s v="AMD Radeon RX 6600"/>
    <n v="15.6"/>
    <s v="1920x1080"/>
    <x v="65"/>
    <n v="1.77"/>
    <s v="macOS"/>
    <n v="3679.49"/>
  </r>
  <r>
    <x v="1"/>
    <x v="4"/>
    <x v="2"/>
    <s v="2TB SSD"/>
    <s v="AMD Radeon RX 6600"/>
    <n v="14"/>
    <s v="1366x768"/>
    <x v="43"/>
    <n v="2.82"/>
    <s v="Windows"/>
    <n v="2930.77"/>
  </r>
  <r>
    <x v="5"/>
    <x v="3"/>
    <x v="0"/>
    <s v="256GB SSD"/>
    <s v="Nvidia RTX 3060"/>
    <n v="13.3"/>
    <s v="2560x1440"/>
    <x v="22"/>
    <n v="3.15"/>
    <s v="Linux"/>
    <n v="2466.54"/>
  </r>
  <r>
    <x v="5"/>
    <x v="0"/>
    <x v="2"/>
    <s v="256GB SSD"/>
    <s v="Integrated"/>
    <n v="17.3"/>
    <s v="3840x2160"/>
    <x v="4"/>
    <n v="2.57"/>
    <s v="Linux"/>
    <n v="1766.95"/>
  </r>
  <r>
    <x v="2"/>
    <x v="6"/>
    <x v="1"/>
    <s v="2TB SSD"/>
    <s v="Integrated"/>
    <n v="15.6"/>
    <s v="2560x1440"/>
    <x v="77"/>
    <n v="1.2"/>
    <s v="FreeDOS"/>
    <n v="1290.93"/>
  </r>
  <r>
    <x v="5"/>
    <x v="7"/>
    <x v="2"/>
    <s v="1TB SSD"/>
    <s v="AMD Radeon RX 6600"/>
    <n v="14"/>
    <s v="1920x1080"/>
    <x v="8"/>
    <n v="3.4"/>
    <s v="Windows"/>
    <n v="1912.93"/>
  </r>
  <r>
    <x v="0"/>
    <x v="7"/>
    <x v="0"/>
    <s v="1TB SSD"/>
    <s v="Integrated"/>
    <n v="17.3"/>
    <s v="1920x1080"/>
    <x v="8"/>
    <n v="2.5099999999999998"/>
    <s v="macOS"/>
    <n v="3128.75"/>
  </r>
  <r>
    <x v="8"/>
    <x v="6"/>
    <x v="1"/>
    <s v="512GB SSD"/>
    <s v="Integrated"/>
    <n v="13.3"/>
    <s v="3840x2160"/>
    <x v="66"/>
    <n v="2.94"/>
    <s v="Linux"/>
    <n v="1619.7"/>
  </r>
  <r>
    <x v="0"/>
    <x v="6"/>
    <x v="2"/>
    <s v="1TB HDD"/>
    <s v="Integrated"/>
    <n v="14"/>
    <s v="2560x1440"/>
    <x v="7"/>
    <n v="3.48"/>
    <s v="FreeDOS"/>
    <n v="2648.2"/>
  </r>
  <r>
    <x v="5"/>
    <x v="1"/>
    <x v="4"/>
    <s v="2TB SSD"/>
    <s v="AMD Radeon RX 6800"/>
    <n v="15.6"/>
    <s v="1920x1080"/>
    <x v="58"/>
    <n v="1.39"/>
    <s v="Linux"/>
    <n v="1605.75"/>
  </r>
  <r>
    <x v="2"/>
    <x v="4"/>
    <x v="1"/>
    <s v="256GB SSD"/>
    <s v="AMD Radeon RX 6600"/>
    <n v="14"/>
    <s v="2560x1440"/>
    <x v="74"/>
    <n v="1.71"/>
    <s v="Linux"/>
    <n v="1910.21"/>
  </r>
  <r>
    <x v="7"/>
    <x v="5"/>
    <x v="2"/>
    <s v="1TB SSD"/>
    <s v="Nvidia RTX 3060"/>
    <n v="15.6"/>
    <s v="1366x768"/>
    <x v="13"/>
    <n v="3.38"/>
    <s v="FreeDOS"/>
    <n v="1545.2"/>
  </r>
  <r>
    <x v="9"/>
    <x v="5"/>
    <x v="1"/>
    <s v="512GB SSD"/>
    <s v="Nvidia RTX 2060"/>
    <n v="15.6"/>
    <s v="1366x768"/>
    <x v="77"/>
    <n v="2.72"/>
    <s v="Windows"/>
    <n v="1098.3800000000001"/>
  </r>
  <r>
    <x v="1"/>
    <x v="3"/>
    <x v="0"/>
    <s v="1TB SSD"/>
    <s v="Nvidia RTX 2060"/>
    <n v="14"/>
    <s v="1366x768"/>
    <x v="61"/>
    <n v="1.21"/>
    <s v="Linux"/>
    <n v="2364.0700000000002"/>
  </r>
  <r>
    <x v="8"/>
    <x v="2"/>
    <x v="4"/>
    <s v="1TB HDD"/>
    <s v="Nvidia RTX 3080"/>
    <n v="15.6"/>
    <s v="1920x1080"/>
    <x v="55"/>
    <n v="2.95"/>
    <s v="Windows"/>
    <n v="1105.74"/>
  </r>
  <r>
    <x v="2"/>
    <x v="6"/>
    <x v="1"/>
    <s v="1TB SSD"/>
    <s v="Nvidia GTX 1650"/>
    <n v="13.3"/>
    <s v="1920x1080"/>
    <x v="48"/>
    <n v="1.67"/>
    <s v="Linux"/>
    <n v="1358.05"/>
  </r>
  <r>
    <x v="5"/>
    <x v="6"/>
    <x v="2"/>
    <s v="256GB SSD"/>
    <s v="AMD Radeon RX 6800"/>
    <n v="14"/>
    <s v="3840x2160"/>
    <x v="59"/>
    <n v="2.4900000000000002"/>
    <s v="macOS"/>
    <n v="4319.53"/>
  </r>
  <r>
    <x v="1"/>
    <x v="5"/>
    <x v="1"/>
    <s v="256GB SSD"/>
    <s v="Nvidia RTX 2060"/>
    <n v="16"/>
    <s v="1366x768"/>
    <x v="73"/>
    <n v="3.04"/>
    <s v="Windows"/>
    <n v="1069.67"/>
  </r>
  <r>
    <x v="2"/>
    <x v="1"/>
    <x v="2"/>
    <s v="1TB SSD"/>
    <s v="AMD Radeon RX 6600"/>
    <n v="13.3"/>
    <s v="3840x2160"/>
    <x v="52"/>
    <n v="1.32"/>
    <s v="macOS"/>
    <n v="3249.72"/>
  </r>
  <r>
    <x v="1"/>
    <x v="5"/>
    <x v="1"/>
    <s v="256GB SSD"/>
    <s v="Nvidia RTX 3060"/>
    <n v="17.3"/>
    <s v="3840x2160"/>
    <x v="15"/>
    <n v="2.15"/>
    <s v="FreeDOS"/>
    <n v="2302.85"/>
  </r>
  <r>
    <x v="9"/>
    <x v="5"/>
    <x v="3"/>
    <s v="256GB SSD"/>
    <s v="AMD Radeon RX 6800"/>
    <n v="15.6"/>
    <s v="2560x1440"/>
    <x v="37"/>
    <n v="2.52"/>
    <s v="FreeDOS"/>
    <n v="1835.42"/>
  </r>
  <r>
    <x v="2"/>
    <x v="3"/>
    <x v="2"/>
    <s v="1TB SSD"/>
    <s v="Nvidia RTX 3080"/>
    <n v="17.3"/>
    <s v="1366x768"/>
    <x v="11"/>
    <n v="2.19"/>
    <s v="Linux"/>
    <n v="1226.6400000000001"/>
  </r>
  <r>
    <x v="3"/>
    <x v="4"/>
    <x v="0"/>
    <s v="256GB SSD"/>
    <s v="Integrated"/>
    <n v="17.3"/>
    <s v="1920x1080"/>
    <x v="42"/>
    <n v="2.52"/>
    <s v="Linux"/>
    <n v="2760.14"/>
  </r>
  <r>
    <x v="4"/>
    <x v="4"/>
    <x v="4"/>
    <s v="256GB SSD"/>
    <s v="Nvidia RTX 3080"/>
    <n v="16"/>
    <s v="3840x2160"/>
    <x v="51"/>
    <n v="2.99"/>
    <s v="FreeDOS"/>
    <n v="3760.37"/>
  </r>
  <r>
    <x v="1"/>
    <x v="4"/>
    <x v="1"/>
    <s v="512GB SSD"/>
    <s v="Nvidia RTX 3080"/>
    <n v="16"/>
    <s v="1920x1080"/>
    <x v="36"/>
    <n v="1.28"/>
    <s v="Linux"/>
    <n v="2190.41"/>
  </r>
  <r>
    <x v="7"/>
    <x v="0"/>
    <x v="3"/>
    <s v="1TB SSD"/>
    <s v="AMD Radeon RX 6600"/>
    <n v="17.3"/>
    <s v="2560x1440"/>
    <x v="34"/>
    <n v="2.21"/>
    <s v="Windows"/>
    <n v="1113.58"/>
  </r>
  <r>
    <x v="3"/>
    <x v="4"/>
    <x v="4"/>
    <s v="512GB SSD"/>
    <s v="Nvidia RTX 2060"/>
    <n v="16"/>
    <s v="2560x1440"/>
    <x v="52"/>
    <n v="1.69"/>
    <s v="Windows"/>
    <n v="2834.62"/>
  </r>
  <r>
    <x v="4"/>
    <x v="7"/>
    <x v="3"/>
    <s v="2TB SSD"/>
    <s v="AMD Radeon RX 6600"/>
    <n v="13.3"/>
    <s v="1920x1080"/>
    <x v="50"/>
    <n v="2.33"/>
    <s v="macOS"/>
    <n v="1406.63"/>
  </r>
  <r>
    <x v="4"/>
    <x v="7"/>
    <x v="4"/>
    <s v="512GB SSD"/>
    <s v="Nvidia GTX 1650"/>
    <n v="14"/>
    <s v="2560x1440"/>
    <x v="35"/>
    <n v="1.21"/>
    <s v="FreeDOS"/>
    <n v="1936.97"/>
  </r>
  <r>
    <x v="4"/>
    <x v="7"/>
    <x v="2"/>
    <s v="512GB SSD"/>
    <s v="Nvidia RTX 3080"/>
    <n v="14"/>
    <s v="1366x768"/>
    <x v="77"/>
    <n v="3.03"/>
    <s v="Windows"/>
    <n v="1728.86"/>
  </r>
  <r>
    <x v="8"/>
    <x v="3"/>
    <x v="0"/>
    <s v="2TB SSD"/>
    <s v="Integrated"/>
    <n v="17.3"/>
    <s v="2560x1440"/>
    <x v="72"/>
    <n v="2.62"/>
    <s v="Linux"/>
    <n v="1871.86"/>
  </r>
  <r>
    <x v="9"/>
    <x v="6"/>
    <x v="2"/>
    <s v="1TB HDD"/>
    <s v="Nvidia RTX 3060"/>
    <n v="13.3"/>
    <s v="1920x1080"/>
    <x v="29"/>
    <n v="3.16"/>
    <s v="Linux"/>
    <n v="2992.66"/>
  </r>
  <r>
    <x v="6"/>
    <x v="1"/>
    <x v="3"/>
    <s v="2TB SSD"/>
    <s v="Nvidia RTX 3080"/>
    <n v="15.6"/>
    <s v="2560x1440"/>
    <x v="68"/>
    <n v="3.14"/>
    <s v="macOS"/>
    <n v="1681.71"/>
  </r>
  <r>
    <x v="0"/>
    <x v="3"/>
    <x v="4"/>
    <s v="2TB SSD"/>
    <s v="Nvidia RTX 2060"/>
    <n v="13.3"/>
    <s v="3840x2160"/>
    <x v="66"/>
    <n v="2.69"/>
    <s v="Windows"/>
    <n v="2572.4899999999998"/>
  </r>
  <r>
    <x v="6"/>
    <x v="0"/>
    <x v="0"/>
    <s v="512GB SSD"/>
    <s v="Nvidia RTX 3060"/>
    <n v="14"/>
    <s v="2560x1440"/>
    <x v="32"/>
    <n v="1.48"/>
    <s v="macOS"/>
    <n v="2354.19"/>
  </r>
  <r>
    <x v="4"/>
    <x v="2"/>
    <x v="4"/>
    <s v="512GB SSD"/>
    <s v="AMD Radeon RX 6600"/>
    <n v="14"/>
    <s v="3840x2160"/>
    <x v="51"/>
    <n v="1.56"/>
    <s v="FreeDOS"/>
    <n v="2038.31"/>
  </r>
  <r>
    <x v="6"/>
    <x v="3"/>
    <x v="1"/>
    <s v="2TB SSD"/>
    <s v="Nvidia RTX 2060"/>
    <n v="14"/>
    <s v="1366x768"/>
    <x v="51"/>
    <n v="3.22"/>
    <s v="macOS"/>
    <n v="685.76"/>
  </r>
  <r>
    <x v="2"/>
    <x v="1"/>
    <x v="3"/>
    <s v="1TB SSD"/>
    <s v="Nvidia RTX 2060"/>
    <n v="14"/>
    <s v="2560x1440"/>
    <x v="57"/>
    <n v="1.56"/>
    <s v="Linux"/>
    <n v="1663.74"/>
  </r>
  <r>
    <x v="1"/>
    <x v="7"/>
    <x v="1"/>
    <s v="512GB SSD"/>
    <s v="AMD Radeon RX 6800"/>
    <n v="17.3"/>
    <s v="1920x1080"/>
    <x v="59"/>
    <n v="2.56"/>
    <s v="FreeDOS"/>
    <n v="1664.15"/>
  </r>
  <r>
    <x v="8"/>
    <x v="7"/>
    <x v="4"/>
    <s v="1TB HDD"/>
    <s v="Nvidia RTX 2060"/>
    <n v="16"/>
    <s v="1366x768"/>
    <x v="1"/>
    <n v="2.1"/>
    <s v="macOS"/>
    <n v="1258.3499999999999"/>
  </r>
  <r>
    <x v="5"/>
    <x v="5"/>
    <x v="1"/>
    <s v="1TB HDD"/>
    <s v="AMD Radeon RX 6600"/>
    <n v="14"/>
    <s v="1366x768"/>
    <x v="74"/>
    <n v="2.2799999999999998"/>
    <s v="FreeDOS"/>
    <n v="542.92999999999995"/>
  </r>
  <r>
    <x v="7"/>
    <x v="7"/>
    <x v="1"/>
    <s v="1TB SSD"/>
    <s v="Nvidia RTX 3060"/>
    <n v="16"/>
    <s v="1366x768"/>
    <x v="18"/>
    <n v="1.36"/>
    <s v="macOS"/>
    <n v="918.61"/>
  </r>
  <r>
    <x v="2"/>
    <x v="1"/>
    <x v="3"/>
    <s v="512GB SSD"/>
    <s v="AMD Radeon RX 6600"/>
    <n v="13.3"/>
    <s v="3840x2160"/>
    <x v="73"/>
    <n v="1.59"/>
    <s v="FreeDOS"/>
    <n v="2104.79"/>
  </r>
  <r>
    <x v="9"/>
    <x v="2"/>
    <x v="3"/>
    <s v="2TB SSD"/>
    <s v="Nvidia GTX 1650"/>
    <n v="16"/>
    <s v="2560x1440"/>
    <x v="51"/>
    <n v="2.72"/>
    <s v="FreeDOS"/>
    <n v="1802.22"/>
  </r>
  <r>
    <x v="6"/>
    <x v="4"/>
    <x v="3"/>
    <s v="2TB SSD"/>
    <s v="AMD Radeon RX 6800"/>
    <n v="13.3"/>
    <s v="2560x1440"/>
    <x v="46"/>
    <n v="3.42"/>
    <s v="macOS"/>
    <n v="2058.29"/>
  </r>
  <r>
    <x v="2"/>
    <x v="0"/>
    <x v="1"/>
    <s v="1TB HDD"/>
    <s v="AMD Radeon RX 6600"/>
    <n v="14"/>
    <s v="1366x768"/>
    <x v="57"/>
    <n v="1.28"/>
    <s v="macOS"/>
    <n v="449.06"/>
  </r>
  <r>
    <x v="5"/>
    <x v="5"/>
    <x v="0"/>
    <s v="1TB HDD"/>
    <s v="AMD Radeon RX 6600"/>
    <n v="17.3"/>
    <s v="1366x768"/>
    <x v="52"/>
    <n v="3.05"/>
    <s v="Windows"/>
    <n v="1956.95"/>
  </r>
  <r>
    <x v="5"/>
    <x v="2"/>
    <x v="2"/>
    <s v="2TB SSD"/>
    <s v="AMD Radeon RX 6800"/>
    <n v="15.6"/>
    <s v="2560x1440"/>
    <x v="2"/>
    <n v="1.86"/>
    <s v="macOS"/>
    <n v="2236.2199999999998"/>
  </r>
  <r>
    <x v="2"/>
    <x v="0"/>
    <x v="1"/>
    <s v="1TB HDD"/>
    <s v="Nvidia RTX 3080"/>
    <n v="14"/>
    <s v="1366x768"/>
    <x v="10"/>
    <n v="1.3"/>
    <s v="macOS"/>
    <n v="466.44"/>
  </r>
  <r>
    <x v="6"/>
    <x v="0"/>
    <x v="4"/>
    <s v="512GB SSD"/>
    <s v="AMD Radeon RX 6600"/>
    <n v="17.3"/>
    <s v="2560x1440"/>
    <x v="74"/>
    <n v="3.23"/>
    <s v="macOS"/>
    <n v="1350.34"/>
  </r>
  <r>
    <x v="8"/>
    <x v="6"/>
    <x v="2"/>
    <s v="1TB SSD"/>
    <s v="AMD Radeon RX 6600"/>
    <n v="13.3"/>
    <s v="1920x1080"/>
    <x v="41"/>
    <n v="3.06"/>
    <s v="FreeDOS"/>
    <n v="2666.82"/>
  </r>
  <r>
    <x v="6"/>
    <x v="7"/>
    <x v="3"/>
    <s v="512GB SSD"/>
    <s v="AMD Radeon RX 6800"/>
    <n v="17.3"/>
    <s v="2560x1440"/>
    <x v="28"/>
    <n v="2.21"/>
    <s v="macOS"/>
    <n v="1700.37"/>
  </r>
  <r>
    <x v="9"/>
    <x v="4"/>
    <x v="4"/>
    <s v="1TB HDD"/>
    <s v="Nvidia RTX 3080"/>
    <n v="16"/>
    <s v="1920x1080"/>
    <x v="47"/>
    <n v="3.46"/>
    <s v="FreeDOS"/>
    <n v="2275.9499999999998"/>
  </r>
  <r>
    <x v="2"/>
    <x v="5"/>
    <x v="0"/>
    <s v="2TB SSD"/>
    <s v="Integrated"/>
    <n v="17.3"/>
    <s v="3840x2160"/>
    <x v="21"/>
    <n v="3.12"/>
    <s v="FreeDOS"/>
    <n v="2914.19"/>
  </r>
  <r>
    <x v="2"/>
    <x v="5"/>
    <x v="0"/>
    <s v="256GB SSD"/>
    <s v="AMD Radeon RX 6600"/>
    <n v="17.3"/>
    <s v="3840x2160"/>
    <x v="41"/>
    <n v="1.5"/>
    <s v="Windows"/>
    <n v="4409.2"/>
  </r>
  <r>
    <x v="7"/>
    <x v="4"/>
    <x v="0"/>
    <s v="512GB SSD"/>
    <s v="Nvidia RTX 2060"/>
    <n v="13.3"/>
    <s v="1920x1080"/>
    <x v="70"/>
    <n v="2.62"/>
    <s v="FreeDOS"/>
    <n v="3880.27"/>
  </r>
  <r>
    <x v="2"/>
    <x v="1"/>
    <x v="3"/>
    <s v="2TB SSD"/>
    <s v="Nvidia GTX 1650"/>
    <n v="15.6"/>
    <s v="2560x1440"/>
    <x v="40"/>
    <n v="2.4700000000000002"/>
    <s v="macOS"/>
    <n v="1666.71"/>
  </r>
  <r>
    <x v="0"/>
    <x v="4"/>
    <x v="4"/>
    <s v="2TB SSD"/>
    <s v="AMD Radeon RX 6800"/>
    <n v="14"/>
    <s v="1920x1080"/>
    <x v="53"/>
    <n v="3.05"/>
    <s v="macOS"/>
    <n v="3021.66"/>
  </r>
  <r>
    <x v="6"/>
    <x v="7"/>
    <x v="0"/>
    <s v="1TB HDD"/>
    <s v="Nvidia GTX 1650"/>
    <n v="17.3"/>
    <s v="1920x1080"/>
    <x v="4"/>
    <n v="2.99"/>
    <s v="Windows"/>
    <n v="2797.18"/>
  </r>
  <r>
    <x v="5"/>
    <x v="6"/>
    <x v="1"/>
    <s v="512GB SSD"/>
    <s v="Nvidia RTX 2060"/>
    <n v="15.6"/>
    <s v="1920x1080"/>
    <x v="49"/>
    <n v="2.81"/>
    <s v="Windows"/>
    <n v="1666.79"/>
  </r>
  <r>
    <x v="9"/>
    <x v="0"/>
    <x v="4"/>
    <s v="256GB SSD"/>
    <s v="AMD Radeon RX 6800"/>
    <n v="14"/>
    <s v="2560x1440"/>
    <x v="80"/>
    <n v="3.4"/>
    <s v="Linux"/>
    <n v="1517.61"/>
  </r>
  <r>
    <x v="9"/>
    <x v="4"/>
    <x v="3"/>
    <s v="512GB SSD"/>
    <s v="AMD Radeon RX 6600"/>
    <n v="13.3"/>
    <s v="2560x1440"/>
    <x v="68"/>
    <n v="2.84"/>
    <s v="Windows"/>
    <n v="2649.65"/>
  </r>
  <r>
    <x v="1"/>
    <x v="6"/>
    <x v="1"/>
    <s v="2TB SSD"/>
    <s v="Nvidia RTX 3060"/>
    <n v="15.6"/>
    <s v="1366x768"/>
    <x v="64"/>
    <n v="3.38"/>
    <s v="Windows"/>
    <n v="1963.86"/>
  </r>
  <r>
    <x v="7"/>
    <x v="0"/>
    <x v="3"/>
    <s v="1TB HDD"/>
    <s v="Nvidia RTX 3060"/>
    <n v="15.6"/>
    <s v="1920x1080"/>
    <x v="53"/>
    <n v="1.82"/>
    <s v="macOS"/>
    <n v="800.67"/>
  </r>
  <r>
    <x v="6"/>
    <x v="6"/>
    <x v="2"/>
    <s v="2TB SSD"/>
    <s v="Integrated"/>
    <n v="14"/>
    <s v="1920x1080"/>
    <x v="22"/>
    <n v="2.77"/>
    <s v="Linux"/>
    <n v="1664.32"/>
  </r>
  <r>
    <x v="1"/>
    <x v="0"/>
    <x v="0"/>
    <s v="1TB HDD"/>
    <s v="AMD Radeon RX 6600"/>
    <n v="13.3"/>
    <s v="1366x768"/>
    <x v="26"/>
    <n v="1.4"/>
    <s v="macOS"/>
    <n v="2018.6"/>
  </r>
  <r>
    <x v="7"/>
    <x v="1"/>
    <x v="3"/>
    <s v="2TB SSD"/>
    <s v="Nvidia RTX 2060"/>
    <n v="16"/>
    <s v="3840x2160"/>
    <x v="76"/>
    <n v="2"/>
    <s v="FreeDOS"/>
    <n v="2319.14"/>
  </r>
  <r>
    <x v="1"/>
    <x v="5"/>
    <x v="3"/>
    <s v="1TB SSD"/>
    <s v="Nvidia RTX 3080"/>
    <n v="17.3"/>
    <s v="3840x2160"/>
    <x v="27"/>
    <n v="2.09"/>
    <s v="FreeDOS"/>
    <n v="2509.38"/>
  </r>
  <r>
    <x v="9"/>
    <x v="7"/>
    <x v="1"/>
    <s v="1TB HDD"/>
    <s v="Nvidia GTX 1650"/>
    <n v="13.3"/>
    <s v="1920x1080"/>
    <x v="64"/>
    <n v="1.41"/>
    <s v="FreeDOS"/>
    <n v="1318.45"/>
  </r>
  <r>
    <x v="2"/>
    <x v="5"/>
    <x v="3"/>
    <s v="1TB SSD"/>
    <s v="Nvidia RTX 3060"/>
    <n v="17.3"/>
    <s v="3840x2160"/>
    <x v="5"/>
    <n v="2.7"/>
    <s v="FreeDOS"/>
    <n v="1930.47"/>
  </r>
  <r>
    <x v="3"/>
    <x v="4"/>
    <x v="2"/>
    <s v="1TB SSD"/>
    <s v="Nvidia RTX 3080"/>
    <n v="15.6"/>
    <s v="3840x2160"/>
    <x v="59"/>
    <n v="3.25"/>
    <s v="macOS"/>
    <n v="4924.53"/>
  </r>
  <r>
    <x v="5"/>
    <x v="5"/>
    <x v="0"/>
    <s v="1TB SSD"/>
    <s v="AMD Radeon RX 6600"/>
    <n v="16"/>
    <s v="2560x1440"/>
    <x v="79"/>
    <n v="3.3"/>
    <s v="Linux"/>
    <n v="3244.94"/>
  </r>
  <r>
    <x v="1"/>
    <x v="3"/>
    <x v="1"/>
    <s v="256GB SSD"/>
    <s v="AMD Radeon RX 6800"/>
    <n v="14"/>
    <s v="1920x1080"/>
    <x v="24"/>
    <n v="3.49"/>
    <s v="macOS"/>
    <n v="1125.3599999999999"/>
  </r>
  <r>
    <x v="7"/>
    <x v="1"/>
    <x v="2"/>
    <s v="1TB HDD"/>
    <s v="Nvidia GTX 1650"/>
    <n v="13.3"/>
    <s v="3840x2160"/>
    <x v="74"/>
    <n v="1.45"/>
    <s v="Windows"/>
    <n v="2688.94"/>
  </r>
  <r>
    <x v="9"/>
    <x v="1"/>
    <x v="0"/>
    <s v="1TB SSD"/>
    <s v="Nvidia RTX 2060"/>
    <n v="15.6"/>
    <s v="1920x1080"/>
    <x v="5"/>
    <n v="2.38"/>
    <s v="Windows"/>
    <n v="4182.96"/>
  </r>
  <r>
    <x v="7"/>
    <x v="2"/>
    <x v="0"/>
    <s v="1TB SSD"/>
    <s v="Nvidia RTX 2060"/>
    <n v="16"/>
    <s v="1366x768"/>
    <x v="26"/>
    <n v="1.46"/>
    <s v="Linux"/>
    <n v="2281.12"/>
  </r>
  <r>
    <x v="2"/>
    <x v="0"/>
    <x v="2"/>
    <s v="2TB SSD"/>
    <s v="Nvidia RTX 3080"/>
    <n v="14"/>
    <s v="3840x2160"/>
    <x v="45"/>
    <n v="2.16"/>
    <s v="Windows"/>
    <n v="2170.1"/>
  </r>
  <r>
    <x v="1"/>
    <x v="7"/>
    <x v="1"/>
    <s v="1TB HDD"/>
    <s v="Nvidia GTX 1650"/>
    <n v="15.6"/>
    <s v="3840x2160"/>
    <x v="14"/>
    <n v="3.05"/>
    <s v="Linux"/>
    <n v="2506.92"/>
  </r>
  <r>
    <x v="8"/>
    <x v="2"/>
    <x v="1"/>
    <s v="512GB SSD"/>
    <s v="AMD Radeon RX 6800"/>
    <n v="16"/>
    <s v="1366x768"/>
    <x v="5"/>
    <n v="2.16"/>
    <s v="Windows"/>
    <n v="907.92"/>
  </r>
  <r>
    <x v="2"/>
    <x v="5"/>
    <x v="0"/>
    <s v="2TB SSD"/>
    <s v="Nvidia RTX 2060"/>
    <n v="17.3"/>
    <s v="2560x1440"/>
    <x v="9"/>
    <n v="1.41"/>
    <s v="macOS"/>
    <n v="3257.9"/>
  </r>
  <r>
    <x v="9"/>
    <x v="4"/>
    <x v="2"/>
    <s v="512GB SSD"/>
    <s v="Nvidia RTX 3080"/>
    <n v="15.6"/>
    <s v="2560x1440"/>
    <x v="33"/>
    <n v="2.81"/>
    <s v="FreeDOS"/>
    <n v="4703.1400000000003"/>
  </r>
  <r>
    <x v="2"/>
    <x v="6"/>
    <x v="2"/>
    <s v="1TB HDD"/>
    <s v="Integrated"/>
    <n v="14"/>
    <s v="1366x768"/>
    <x v="22"/>
    <n v="1.65"/>
    <s v="Linux"/>
    <n v="1381.01"/>
  </r>
  <r>
    <x v="7"/>
    <x v="3"/>
    <x v="4"/>
    <s v="1TB SSD"/>
    <s v="AMD Radeon RX 6800"/>
    <n v="17.3"/>
    <s v="1366x768"/>
    <x v="24"/>
    <n v="2.4900000000000002"/>
    <s v="macOS"/>
    <n v="1046.5899999999999"/>
  </r>
  <r>
    <x v="4"/>
    <x v="5"/>
    <x v="1"/>
    <s v="512GB SSD"/>
    <s v="Nvidia RTX 3060"/>
    <n v="17.3"/>
    <s v="1920x1080"/>
    <x v="31"/>
    <n v="1.67"/>
    <s v="FreeDOS"/>
    <n v="877.61"/>
  </r>
  <r>
    <x v="5"/>
    <x v="5"/>
    <x v="3"/>
    <s v="512GB SSD"/>
    <s v="Nvidia RTX 3080"/>
    <n v="17.3"/>
    <s v="1920x1080"/>
    <x v="75"/>
    <n v="1.55"/>
    <s v="macOS"/>
    <n v="993.16"/>
  </r>
  <r>
    <x v="3"/>
    <x v="0"/>
    <x v="2"/>
    <s v="1TB SSD"/>
    <s v="Nvidia RTX 3060"/>
    <n v="14"/>
    <s v="2560x1440"/>
    <x v="25"/>
    <n v="2.31"/>
    <s v="Windows"/>
    <n v="1735.19"/>
  </r>
  <r>
    <x v="7"/>
    <x v="0"/>
    <x v="4"/>
    <s v="1TB SSD"/>
    <s v="AMD Radeon RX 6600"/>
    <n v="14"/>
    <s v="1920x1080"/>
    <x v="30"/>
    <n v="1.48"/>
    <s v="Linux"/>
    <n v="1088.2"/>
  </r>
  <r>
    <x v="8"/>
    <x v="1"/>
    <x v="4"/>
    <s v="512GB SSD"/>
    <s v="Nvidia RTX 3080"/>
    <n v="17.3"/>
    <s v="2560x1440"/>
    <x v="18"/>
    <n v="2.86"/>
    <s v="Windows"/>
    <n v="2061.1"/>
  </r>
  <r>
    <x v="6"/>
    <x v="7"/>
    <x v="3"/>
    <s v="2TB SSD"/>
    <s v="AMD Radeon RX 6600"/>
    <n v="14"/>
    <s v="1920x1080"/>
    <x v="24"/>
    <n v="2.88"/>
    <s v="Windows"/>
    <n v="1344.06"/>
  </r>
  <r>
    <x v="1"/>
    <x v="1"/>
    <x v="0"/>
    <s v="1TB SSD"/>
    <s v="Nvidia RTX 3060"/>
    <n v="17.3"/>
    <s v="3840x2160"/>
    <x v="19"/>
    <n v="1.24"/>
    <s v="macOS"/>
    <n v="7677.03"/>
  </r>
  <r>
    <x v="8"/>
    <x v="2"/>
    <x v="1"/>
    <s v="256GB SSD"/>
    <s v="AMD Radeon RX 6800"/>
    <n v="15.6"/>
    <s v="1920x1080"/>
    <x v="3"/>
    <n v="2.3199999999999998"/>
    <s v="FreeDOS"/>
    <n v="1053.77"/>
  </r>
  <r>
    <x v="1"/>
    <x v="3"/>
    <x v="1"/>
    <s v="256GB SSD"/>
    <s v="AMD Radeon RX 6800"/>
    <n v="16"/>
    <s v="1920x1080"/>
    <x v="25"/>
    <n v="1.61"/>
    <s v="FreeDOS"/>
    <n v="1212.1600000000001"/>
  </r>
  <r>
    <x v="9"/>
    <x v="3"/>
    <x v="1"/>
    <s v="1TB SSD"/>
    <s v="Nvidia RTX 2060"/>
    <n v="13.3"/>
    <s v="1920x1080"/>
    <x v="21"/>
    <n v="2.46"/>
    <s v="Linux"/>
    <n v="1003.93"/>
  </r>
  <r>
    <x v="5"/>
    <x v="7"/>
    <x v="3"/>
    <s v="1TB SSD"/>
    <s v="Nvidia RTX 3080"/>
    <n v="15.6"/>
    <s v="3840x2160"/>
    <x v="53"/>
    <n v="3.45"/>
    <s v="Windows"/>
    <n v="2208.0300000000002"/>
  </r>
  <r>
    <x v="5"/>
    <x v="3"/>
    <x v="1"/>
    <s v="1TB HDD"/>
    <s v="Nvidia RTX 3080"/>
    <n v="15.6"/>
    <s v="1920x1080"/>
    <x v="36"/>
    <n v="1.71"/>
    <s v="FreeDOS"/>
    <n v="739.38"/>
  </r>
  <r>
    <x v="7"/>
    <x v="3"/>
    <x v="2"/>
    <s v="512GB SSD"/>
    <s v="Nvidia RTX 2060"/>
    <n v="17.3"/>
    <s v="1366x768"/>
    <x v="7"/>
    <n v="1.24"/>
    <s v="Windows"/>
    <n v="1144.1400000000001"/>
  </r>
  <r>
    <x v="8"/>
    <x v="6"/>
    <x v="2"/>
    <s v="1TB HDD"/>
    <s v="Nvidia RTX 3060"/>
    <n v="13.3"/>
    <s v="3840x2160"/>
    <x v="66"/>
    <n v="2.04"/>
    <s v="Linux"/>
    <n v="3639.68"/>
  </r>
  <r>
    <x v="2"/>
    <x v="4"/>
    <x v="2"/>
    <s v="1TB HDD"/>
    <s v="Nvidia RTX 3060"/>
    <n v="14"/>
    <s v="3840x2160"/>
    <x v="66"/>
    <n v="2.33"/>
    <s v="FreeDOS"/>
    <n v="3501.66"/>
  </r>
  <r>
    <x v="6"/>
    <x v="2"/>
    <x v="2"/>
    <s v="256GB SSD"/>
    <s v="AMD Radeon RX 6600"/>
    <n v="13.3"/>
    <s v="3840x2160"/>
    <x v="39"/>
    <n v="1.22"/>
    <s v="Windows"/>
    <n v="2493.61"/>
  </r>
  <r>
    <x v="5"/>
    <x v="5"/>
    <x v="3"/>
    <s v="2TB SSD"/>
    <s v="AMD Radeon RX 6600"/>
    <n v="13.3"/>
    <s v="2560x1440"/>
    <x v="0"/>
    <n v="1.49"/>
    <s v="Linux"/>
    <n v="1289.0899999999999"/>
  </r>
  <r>
    <x v="1"/>
    <x v="3"/>
    <x v="2"/>
    <s v="1TB HDD"/>
    <s v="Nvidia RTX 3060"/>
    <n v="15.6"/>
    <s v="1366x768"/>
    <x v="33"/>
    <n v="1.29"/>
    <s v="Windows"/>
    <n v="1287.1099999999999"/>
  </r>
  <r>
    <x v="1"/>
    <x v="7"/>
    <x v="1"/>
    <s v="512GB SSD"/>
    <s v="Nvidia RTX 3080"/>
    <n v="17.3"/>
    <s v="2560x1440"/>
    <x v="18"/>
    <n v="2.44"/>
    <s v="Linux"/>
    <n v="2135.87"/>
  </r>
  <r>
    <x v="0"/>
    <x v="4"/>
    <x v="2"/>
    <s v="1TB SSD"/>
    <s v="AMD Radeon RX 6800"/>
    <n v="14"/>
    <s v="1366x768"/>
    <x v="42"/>
    <n v="1.62"/>
    <s v="FreeDOS"/>
    <n v="3297.66"/>
  </r>
  <r>
    <x v="6"/>
    <x v="7"/>
    <x v="0"/>
    <s v="1TB SSD"/>
    <s v="AMD Radeon RX 6600"/>
    <n v="15.6"/>
    <s v="1366x768"/>
    <x v="8"/>
    <n v="3.21"/>
    <s v="macOS"/>
    <n v="2591.14"/>
  </r>
  <r>
    <x v="8"/>
    <x v="6"/>
    <x v="3"/>
    <s v="2TB SSD"/>
    <s v="AMD Radeon RX 6800"/>
    <n v="16"/>
    <s v="1920x1080"/>
    <x v="51"/>
    <n v="2.1"/>
    <s v="FreeDOS"/>
    <n v="1767.17"/>
  </r>
  <r>
    <x v="0"/>
    <x v="4"/>
    <x v="4"/>
    <s v="256GB SSD"/>
    <s v="Nvidia RTX 2060"/>
    <n v="16"/>
    <s v="2560x1440"/>
    <x v="72"/>
    <n v="2.37"/>
    <s v="Linux"/>
    <n v="4095.54"/>
  </r>
  <r>
    <x v="7"/>
    <x v="1"/>
    <x v="4"/>
    <s v="2TB SSD"/>
    <s v="Nvidia RTX 2060"/>
    <n v="16"/>
    <s v="1920x1080"/>
    <x v="42"/>
    <n v="1.91"/>
    <s v="Linux"/>
    <n v="1600.64"/>
  </r>
  <r>
    <x v="8"/>
    <x v="4"/>
    <x v="3"/>
    <s v="1TB HDD"/>
    <s v="Nvidia GTX 1650"/>
    <n v="13.3"/>
    <s v="3840x2160"/>
    <x v="31"/>
    <n v="3.16"/>
    <s v="macOS"/>
    <n v="2392.75"/>
  </r>
  <r>
    <x v="2"/>
    <x v="2"/>
    <x v="3"/>
    <s v="2TB SSD"/>
    <s v="AMD Radeon RX 6800"/>
    <n v="13.3"/>
    <s v="3840x2160"/>
    <x v="10"/>
    <n v="2.54"/>
    <s v="Windows"/>
    <n v="1530.29"/>
  </r>
  <r>
    <x v="3"/>
    <x v="5"/>
    <x v="1"/>
    <s v="512GB SSD"/>
    <s v="Nvidia RTX 3060"/>
    <n v="13.3"/>
    <s v="1920x1080"/>
    <x v="18"/>
    <n v="2.2400000000000002"/>
    <s v="macOS"/>
    <n v="996.57"/>
  </r>
  <r>
    <x v="2"/>
    <x v="3"/>
    <x v="3"/>
    <s v="1TB HDD"/>
    <s v="AMD Radeon RX 6600"/>
    <n v="15.6"/>
    <s v="1920x1080"/>
    <x v="57"/>
    <n v="3.19"/>
    <s v="FreeDOS"/>
    <n v="812.76"/>
  </r>
  <r>
    <x v="2"/>
    <x v="6"/>
    <x v="0"/>
    <s v="2TB SSD"/>
    <s v="AMD Radeon RX 6800"/>
    <n v="16"/>
    <s v="1920x1080"/>
    <x v="6"/>
    <n v="2.99"/>
    <s v="FreeDOS"/>
    <n v="4179.47"/>
  </r>
  <r>
    <x v="9"/>
    <x v="6"/>
    <x v="0"/>
    <s v="1TB SSD"/>
    <s v="Nvidia RTX 3060"/>
    <n v="17.3"/>
    <s v="2560x1440"/>
    <x v="50"/>
    <n v="2.34"/>
    <s v="FreeDOS"/>
    <n v="7107.37"/>
  </r>
  <r>
    <x v="4"/>
    <x v="3"/>
    <x v="0"/>
    <s v="1TB HDD"/>
    <s v="Nvidia RTX 2060"/>
    <n v="16"/>
    <s v="1366x768"/>
    <x v="60"/>
    <n v="2.37"/>
    <s v="macOS"/>
    <n v="1457.15"/>
  </r>
  <r>
    <x v="2"/>
    <x v="3"/>
    <x v="0"/>
    <s v="2TB SSD"/>
    <s v="AMD Radeon RX 6800"/>
    <n v="17.3"/>
    <s v="1366x768"/>
    <x v="61"/>
    <n v="1.45"/>
    <s v="Linux"/>
    <n v="1931.94"/>
  </r>
  <r>
    <x v="9"/>
    <x v="3"/>
    <x v="4"/>
    <s v="1TB HDD"/>
    <s v="Nvidia GTX 1650"/>
    <n v="16"/>
    <s v="3840x2160"/>
    <x v="78"/>
    <n v="1.87"/>
    <s v="Windows"/>
    <n v="1890.86"/>
  </r>
  <r>
    <x v="6"/>
    <x v="2"/>
    <x v="2"/>
    <s v="256GB SSD"/>
    <s v="Nvidia RTX 3060"/>
    <n v="17.3"/>
    <s v="2560x1440"/>
    <x v="60"/>
    <n v="2.76"/>
    <s v="macOS"/>
    <n v="2126.0700000000002"/>
  </r>
  <r>
    <x v="9"/>
    <x v="7"/>
    <x v="0"/>
    <s v="1TB SSD"/>
    <s v="AMD Radeon RX 6600"/>
    <n v="14"/>
    <s v="1366x768"/>
    <x v="26"/>
    <n v="1.55"/>
    <s v="Windows"/>
    <n v="3324.94"/>
  </r>
  <r>
    <x v="8"/>
    <x v="6"/>
    <x v="3"/>
    <s v="2TB SSD"/>
    <s v="Nvidia RTX 3080"/>
    <n v="15.6"/>
    <s v="1366x768"/>
    <x v="32"/>
    <n v="1.5"/>
    <s v="FreeDOS"/>
    <n v="1630.82"/>
  </r>
  <r>
    <x v="0"/>
    <x v="2"/>
    <x v="4"/>
    <s v="1TB SSD"/>
    <s v="Nvidia RTX 3080"/>
    <n v="17.3"/>
    <s v="1920x1080"/>
    <x v="64"/>
    <n v="1.54"/>
    <s v="Windows"/>
    <n v="2020.33"/>
  </r>
  <r>
    <x v="9"/>
    <x v="7"/>
    <x v="4"/>
    <s v="1TB SSD"/>
    <s v="AMD Radeon RX 6600"/>
    <n v="17.3"/>
    <s v="2560x1440"/>
    <x v="80"/>
    <n v="2.74"/>
    <s v="FreeDOS"/>
    <n v="2752.28"/>
  </r>
  <r>
    <x v="7"/>
    <x v="7"/>
    <x v="2"/>
    <s v="1TB SSD"/>
    <s v="AMD Radeon RX 6600"/>
    <n v="15.6"/>
    <s v="1920x1080"/>
    <x v="33"/>
    <n v="2.79"/>
    <s v="Windows"/>
    <n v="2065.59"/>
  </r>
  <r>
    <x v="4"/>
    <x v="7"/>
    <x v="4"/>
    <s v="256GB SSD"/>
    <s v="Nvidia RTX 3080"/>
    <n v="16"/>
    <s v="1366x768"/>
    <x v="31"/>
    <n v="1.68"/>
    <s v="macOS"/>
    <n v="1360.56"/>
  </r>
  <r>
    <x v="8"/>
    <x v="1"/>
    <x v="3"/>
    <s v="1TB SSD"/>
    <s v="Nvidia RTX 3080"/>
    <n v="15.6"/>
    <s v="1920x1080"/>
    <x v="76"/>
    <n v="1.37"/>
    <s v="macOS"/>
    <n v="1528.88"/>
  </r>
  <r>
    <x v="4"/>
    <x v="3"/>
    <x v="3"/>
    <s v="256GB SSD"/>
    <s v="AMD Radeon RX 6800"/>
    <n v="13.3"/>
    <s v="2560x1440"/>
    <x v="13"/>
    <n v="1.67"/>
    <s v="macOS"/>
    <n v="1056.97"/>
  </r>
  <r>
    <x v="7"/>
    <x v="0"/>
    <x v="2"/>
    <s v="1TB SSD"/>
    <s v="Nvidia RTX 3060"/>
    <n v="16"/>
    <s v="3840x2160"/>
    <x v="26"/>
    <n v="2.84"/>
    <s v="Windows"/>
    <n v="2546.14"/>
  </r>
  <r>
    <x v="7"/>
    <x v="1"/>
    <x v="1"/>
    <s v="2TB SSD"/>
    <s v="Nvidia GTX 1650"/>
    <n v="17.3"/>
    <s v="3840x2160"/>
    <x v="29"/>
    <n v="1.23"/>
    <s v="macOS"/>
    <n v="1908.71"/>
  </r>
  <r>
    <x v="2"/>
    <x v="7"/>
    <x v="2"/>
    <s v="512GB SSD"/>
    <s v="Nvidia GTX 1650"/>
    <n v="16"/>
    <s v="3840x2160"/>
    <x v="23"/>
    <n v="2.21"/>
    <s v="Linux"/>
    <n v="3570.85"/>
  </r>
  <r>
    <x v="1"/>
    <x v="7"/>
    <x v="2"/>
    <s v="2TB SSD"/>
    <s v="AMD Radeon RX 6600"/>
    <n v="14"/>
    <s v="2560x1440"/>
    <x v="50"/>
    <n v="3.34"/>
    <s v="macOS"/>
    <n v="3467.66"/>
  </r>
  <r>
    <x v="5"/>
    <x v="2"/>
    <x v="3"/>
    <s v="2TB SSD"/>
    <s v="AMD Radeon RX 6600"/>
    <n v="17.3"/>
    <s v="1920x1080"/>
    <x v="51"/>
    <n v="2.1"/>
    <s v="FreeDOS"/>
    <n v="1035.8900000000001"/>
  </r>
  <r>
    <x v="9"/>
    <x v="4"/>
    <x v="3"/>
    <s v="1TB SSD"/>
    <s v="Nvidia RTX 2060"/>
    <n v="17.3"/>
    <s v="3840x2160"/>
    <x v="41"/>
    <n v="1.54"/>
    <s v="macOS"/>
    <n v="3909.72"/>
  </r>
  <r>
    <x v="9"/>
    <x v="2"/>
    <x v="2"/>
    <s v="512GB SSD"/>
    <s v="Nvidia RTX 2060"/>
    <n v="13.3"/>
    <s v="3840x2160"/>
    <x v="37"/>
    <n v="3.11"/>
    <s v="Windows"/>
    <n v="3334.6"/>
  </r>
  <r>
    <x v="9"/>
    <x v="6"/>
    <x v="2"/>
    <s v="1TB SSD"/>
    <s v="AMD Radeon RX 6600"/>
    <n v="13.3"/>
    <s v="1920x1080"/>
    <x v="67"/>
    <n v="1.86"/>
    <s v="FreeDOS"/>
    <n v="3381.26"/>
  </r>
  <r>
    <x v="5"/>
    <x v="4"/>
    <x v="4"/>
    <s v="1TB HDD"/>
    <s v="Nvidia RTX 2060"/>
    <n v="14"/>
    <s v="1366x768"/>
    <x v="57"/>
    <n v="2.57"/>
    <s v="macOS"/>
    <n v="1364.6"/>
  </r>
  <r>
    <x v="6"/>
    <x v="0"/>
    <x v="4"/>
    <s v="256GB SSD"/>
    <s v="AMD Radeon RX 6600"/>
    <n v="17.3"/>
    <s v="1366x768"/>
    <x v="8"/>
    <n v="2.3199999999999998"/>
    <s v="FreeDOS"/>
    <n v="814.65"/>
  </r>
  <r>
    <x v="6"/>
    <x v="3"/>
    <x v="3"/>
    <s v="512GB SSD"/>
    <s v="Nvidia RTX 3060"/>
    <n v="15.6"/>
    <s v="1366x768"/>
    <x v="69"/>
    <n v="2.85"/>
    <s v="Linux"/>
    <n v="692.68"/>
  </r>
  <r>
    <x v="4"/>
    <x v="1"/>
    <x v="2"/>
    <s v="1TB SSD"/>
    <s v="Nvidia RTX 3060"/>
    <n v="17.3"/>
    <s v="3840x2160"/>
    <x v="48"/>
    <n v="1.25"/>
    <s v="FreeDOS"/>
    <n v="3738.32"/>
  </r>
  <r>
    <x v="6"/>
    <x v="5"/>
    <x v="0"/>
    <s v="512GB SSD"/>
    <s v="Integrated"/>
    <n v="14"/>
    <s v="1920x1080"/>
    <x v="72"/>
    <n v="1.32"/>
    <s v="macOS"/>
    <n v="1513.68"/>
  </r>
  <r>
    <x v="8"/>
    <x v="7"/>
    <x v="4"/>
    <s v="1TB SSD"/>
    <s v="Nvidia GTX 1650"/>
    <n v="14"/>
    <s v="1366x768"/>
    <x v="4"/>
    <n v="3.03"/>
    <s v="Windows"/>
    <n v="1215.71"/>
  </r>
  <r>
    <x v="4"/>
    <x v="3"/>
    <x v="1"/>
    <s v="512GB SSD"/>
    <s v="Nvidia RTX 3080"/>
    <n v="16"/>
    <s v="2560x1440"/>
    <x v="27"/>
    <n v="1.37"/>
    <s v="Windows"/>
    <n v="974.46"/>
  </r>
  <r>
    <x v="0"/>
    <x v="7"/>
    <x v="1"/>
    <s v="1TB HDD"/>
    <s v="AMD Radeon RX 6600"/>
    <n v="14"/>
    <s v="3840x2160"/>
    <x v="74"/>
    <n v="1.62"/>
    <s v="FreeDOS"/>
    <n v="2315.08"/>
  </r>
  <r>
    <x v="8"/>
    <x v="6"/>
    <x v="4"/>
    <s v="1TB HDD"/>
    <s v="AMD Radeon RX 6800"/>
    <n v="13.3"/>
    <s v="1366x768"/>
    <x v="27"/>
    <n v="2.0499999999999998"/>
    <s v="FreeDOS"/>
    <n v="1384.37"/>
  </r>
  <r>
    <x v="7"/>
    <x v="4"/>
    <x v="4"/>
    <s v="1TB SSD"/>
    <s v="Nvidia RTX 3080"/>
    <n v="13.3"/>
    <s v="3840x2160"/>
    <x v="35"/>
    <n v="1.59"/>
    <s v="macOS"/>
    <n v="3290.19"/>
  </r>
  <r>
    <x v="1"/>
    <x v="2"/>
    <x v="1"/>
    <s v="512GB SSD"/>
    <s v="Integrated"/>
    <n v="17.3"/>
    <s v="1366x768"/>
    <x v="58"/>
    <n v="2.75"/>
    <s v="Linux"/>
    <n v="671.04"/>
  </r>
  <r>
    <x v="9"/>
    <x v="1"/>
    <x v="1"/>
    <s v="256GB SSD"/>
    <s v="Nvidia RTX 3080"/>
    <n v="14"/>
    <s v="1920x1080"/>
    <x v="21"/>
    <n v="2.94"/>
    <s v="Windows"/>
    <n v="1386.09"/>
  </r>
  <r>
    <x v="0"/>
    <x v="0"/>
    <x v="4"/>
    <s v="1TB SSD"/>
    <s v="Nvidia GTX 1650"/>
    <n v="14"/>
    <s v="1920x1080"/>
    <x v="66"/>
    <n v="3.06"/>
    <s v="macOS"/>
    <n v="1604.71"/>
  </r>
  <r>
    <x v="6"/>
    <x v="2"/>
    <x v="1"/>
    <s v="1TB HDD"/>
    <s v="Nvidia RTX 3060"/>
    <n v="15.6"/>
    <s v="3840x2160"/>
    <x v="9"/>
    <n v="2.91"/>
    <s v="FreeDOS"/>
    <n v="1394.17"/>
  </r>
  <r>
    <x v="4"/>
    <x v="1"/>
    <x v="1"/>
    <s v="1TB SSD"/>
    <s v="Integrated"/>
    <n v="17.3"/>
    <s v="1920x1080"/>
    <x v="26"/>
    <n v="2.89"/>
    <s v="Linux"/>
    <n v="706.99"/>
  </r>
  <r>
    <x v="4"/>
    <x v="7"/>
    <x v="1"/>
    <s v="1TB SSD"/>
    <s v="AMD Radeon RX 6800"/>
    <n v="15.6"/>
    <s v="1920x1080"/>
    <x v="68"/>
    <n v="1.66"/>
    <s v="Windows"/>
    <n v="1397.92"/>
  </r>
  <r>
    <x v="9"/>
    <x v="4"/>
    <x v="2"/>
    <s v="2TB SSD"/>
    <s v="AMD Radeon RX 6800"/>
    <n v="15.6"/>
    <s v="2560x1440"/>
    <x v="47"/>
    <n v="3.02"/>
    <s v="Windows"/>
    <n v="4749.67"/>
  </r>
  <r>
    <x v="6"/>
    <x v="3"/>
    <x v="1"/>
    <s v="512GB SSD"/>
    <s v="Nvidia RTX 3080"/>
    <n v="17.3"/>
    <s v="1366x768"/>
    <x v="66"/>
    <n v="1.74"/>
    <s v="FreeDOS"/>
    <n v="709.45"/>
  </r>
  <r>
    <x v="9"/>
    <x v="4"/>
    <x v="2"/>
    <s v="256GB SSD"/>
    <s v="AMD Radeon RX 6600"/>
    <n v="15.6"/>
    <s v="1366x768"/>
    <x v="51"/>
    <n v="2.31"/>
    <s v="Linux"/>
    <n v="3088.51"/>
  </r>
  <r>
    <x v="1"/>
    <x v="6"/>
    <x v="2"/>
    <s v="256GB SSD"/>
    <s v="Nvidia RTX 3080"/>
    <n v="13.3"/>
    <s v="3840x2160"/>
    <x v="30"/>
    <n v="1.76"/>
    <s v="Windows"/>
    <n v="6221.31"/>
  </r>
  <r>
    <x v="8"/>
    <x v="0"/>
    <x v="4"/>
    <s v="256GB SSD"/>
    <s v="Nvidia GTX 1650"/>
    <n v="15.6"/>
    <s v="1366x768"/>
    <x v="14"/>
    <n v="2.41"/>
    <s v="FreeDOS"/>
    <n v="999.68"/>
  </r>
  <r>
    <x v="9"/>
    <x v="2"/>
    <x v="2"/>
    <s v="256GB SSD"/>
    <s v="Nvidia RTX 2060"/>
    <n v="15.6"/>
    <s v="1366x768"/>
    <x v="38"/>
    <n v="1.52"/>
    <s v="FreeDOS"/>
    <n v="1828.76"/>
  </r>
  <r>
    <x v="1"/>
    <x v="7"/>
    <x v="2"/>
    <s v="512GB SSD"/>
    <s v="AMD Radeon RX 6600"/>
    <n v="14"/>
    <s v="3840x2160"/>
    <x v="20"/>
    <n v="1.81"/>
    <s v="macOS"/>
    <n v="4677.3"/>
  </r>
  <r>
    <x v="7"/>
    <x v="1"/>
    <x v="2"/>
    <s v="512GB SSD"/>
    <s v="AMD Radeon RX 6800"/>
    <n v="16"/>
    <s v="1366x768"/>
    <x v="31"/>
    <n v="1.26"/>
    <s v="Linux"/>
    <n v="1867.25"/>
  </r>
  <r>
    <x v="4"/>
    <x v="1"/>
    <x v="4"/>
    <s v="256GB SSD"/>
    <s v="Nvidia RTX 3080"/>
    <n v="17.3"/>
    <s v="1920x1080"/>
    <x v="52"/>
    <n v="1.41"/>
    <s v="Linux"/>
    <n v="1687.56"/>
  </r>
  <r>
    <x v="9"/>
    <x v="5"/>
    <x v="4"/>
    <s v="2TB SSD"/>
    <s v="Nvidia RTX 3080"/>
    <n v="15.6"/>
    <s v="1366x768"/>
    <x v="9"/>
    <n v="2.63"/>
    <s v="macOS"/>
    <n v="1576.39"/>
  </r>
  <r>
    <x v="6"/>
    <x v="3"/>
    <x v="1"/>
    <s v="1TB HDD"/>
    <s v="Nvidia RTX 3080"/>
    <n v="14"/>
    <s v="3840x2160"/>
    <x v="55"/>
    <n v="1.23"/>
    <s v="FreeDOS"/>
    <n v="1198.1400000000001"/>
  </r>
  <r>
    <x v="5"/>
    <x v="2"/>
    <x v="0"/>
    <s v="256GB SSD"/>
    <s v="AMD Radeon RX 6800"/>
    <n v="14"/>
    <s v="2560x1440"/>
    <x v="55"/>
    <n v="2.72"/>
    <s v="macOS"/>
    <n v="2835.44"/>
  </r>
  <r>
    <x v="1"/>
    <x v="1"/>
    <x v="4"/>
    <s v="2TB SSD"/>
    <s v="AMD Radeon RX 6600"/>
    <n v="14"/>
    <s v="3840x2160"/>
    <x v="29"/>
    <n v="2.7"/>
    <s v="macOS"/>
    <n v="3592.84"/>
  </r>
  <r>
    <x v="9"/>
    <x v="4"/>
    <x v="2"/>
    <s v="256GB SSD"/>
    <s v="Nvidia RTX 3060"/>
    <n v="15.6"/>
    <s v="1920x1080"/>
    <x v="13"/>
    <n v="1.88"/>
    <s v="macOS"/>
    <n v="3662.56"/>
  </r>
  <r>
    <x v="2"/>
    <x v="5"/>
    <x v="1"/>
    <s v="2TB SSD"/>
    <s v="Nvidia RTX 2060"/>
    <n v="17.3"/>
    <s v="1920x1080"/>
    <x v="54"/>
    <n v="1.75"/>
    <s v="FreeDOS"/>
    <n v="926.94"/>
  </r>
  <r>
    <x v="7"/>
    <x v="7"/>
    <x v="2"/>
    <s v="256GB SSD"/>
    <s v="AMD Radeon RX 6600"/>
    <n v="15.6"/>
    <s v="1920x1080"/>
    <x v="41"/>
    <n v="3.21"/>
    <s v="macOS"/>
    <n v="2279.41"/>
  </r>
  <r>
    <x v="4"/>
    <x v="6"/>
    <x v="1"/>
    <s v="2TB SSD"/>
    <s v="AMD Radeon RX 6800"/>
    <n v="14"/>
    <s v="3840x2160"/>
    <x v="25"/>
    <n v="1.26"/>
    <s v="macOS"/>
    <n v="2592.5500000000002"/>
  </r>
  <r>
    <x v="8"/>
    <x v="6"/>
    <x v="4"/>
    <s v="512GB SSD"/>
    <s v="Nvidia RTX 3060"/>
    <n v="17.3"/>
    <s v="1366x768"/>
    <x v="3"/>
    <n v="1.97"/>
    <s v="FreeDOS"/>
    <n v="1769.66"/>
  </r>
  <r>
    <x v="2"/>
    <x v="0"/>
    <x v="0"/>
    <s v="1TB SSD"/>
    <s v="Nvidia RTX 3080"/>
    <n v="13.3"/>
    <s v="1366x768"/>
    <x v="11"/>
    <n v="2.65"/>
    <s v="macOS"/>
    <n v="1606.21"/>
  </r>
  <r>
    <x v="0"/>
    <x v="2"/>
    <x v="1"/>
    <s v="1TB SSD"/>
    <s v="Nvidia RTX 3060"/>
    <n v="17.3"/>
    <s v="3840x2160"/>
    <x v="59"/>
    <n v="2.59"/>
    <s v="Linux"/>
    <n v="2426.84"/>
  </r>
  <r>
    <x v="2"/>
    <x v="1"/>
    <x v="2"/>
    <s v="256GB SSD"/>
    <s v="Integrated"/>
    <n v="13.3"/>
    <s v="2560x1440"/>
    <x v="69"/>
    <n v="2.96"/>
    <s v="macOS"/>
    <n v="1603.01"/>
  </r>
  <r>
    <x v="1"/>
    <x v="5"/>
    <x v="1"/>
    <s v="512GB SSD"/>
    <s v="AMD Radeon RX 6800"/>
    <n v="17.3"/>
    <s v="1920x1080"/>
    <x v="16"/>
    <n v="2.71"/>
    <s v="Windows"/>
    <n v="1479.95"/>
  </r>
  <r>
    <x v="1"/>
    <x v="6"/>
    <x v="4"/>
    <s v="1TB HDD"/>
    <s v="Nvidia RTX 3080"/>
    <n v="16"/>
    <s v="1920x1080"/>
    <x v="68"/>
    <n v="2.98"/>
    <s v="FreeDOS"/>
    <n v="2671.89"/>
  </r>
  <r>
    <x v="8"/>
    <x v="7"/>
    <x v="1"/>
    <s v="256GB SSD"/>
    <s v="Integrated"/>
    <n v="15.6"/>
    <s v="3840x2160"/>
    <x v="71"/>
    <n v="1.82"/>
    <s v="macOS"/>
    <n v="1312.52"/>
  </r>
  <r>
    <x v="2"/>
    <x v="3"/>
    <x v="3"/>
    <s v="1TB SSD"/>
    <s v="Nvidia RTX 2060"/>
    <n v="16"/>
    <s v="1366x768"/>
    <x v="53"/>
    <n v="2.95"/>
    <s v="Windows"/>
    <n v="850.49"/>
  </r>
  <r>
    <x v="8"/>
    <x v="4"/>
    <x v="1"/>
    <s v="256GB SSD"/>
    <s v="AMD Radeon RX 6800"/>
    <n v="15.6"/>
    <s v="1366x768"/>
    <x v="36"/>
    <n v="2.9"/>
    <s v="Linux"/>
    <n v="1438.43"/>
  </r>
  <r>
    <x v="3"/>
    <x v="3"/>
    <x v="4"/>
    <s v="2TB SSD"/>
    <s v="AMD Radeon RX 6800"/>
    <n v="16"/>
    <s v="3840x2160"/>
    <x v="75"/>
    <n v="3.04"/>
    <s v="Windows"/>
    <n v="1693.75"/>
  </r>
  <r>
    <x v="0"/>
    <x v="2"/>
    <x v="2"/>
    <s v="256GB SSD"/>
    <s v="AMD Radeon RX 6800"/>
    <n v="13.3"/>
    <s v="3840x2160"/>
    <x v="65"/>
    <n v="2.34"/>
    <s v="Windows"/>
    <n v="4052.39"/>
  </r>
  <r>
    <x v="3"/>
    <x v="7"/>
    <x v="3"/>
    <s v="512GB SSD"/>
    <s v="Nvidia RTX 3080"/>
    <n v="16"/>
    <s v="1920x1080"/>
    <x v="42"/>
    <n v="2.48"/>
    <s v="Linux"/>
    <n v="1262.04"/>
  </r>
  <r>
    <x v="9"/>
    <x v="1"/>
    <x v="1"/>
    <s v="2TB SSD"/>
    <s v="Nvidia RTX 3080"/>
    <n v="15.6"/>
    <s v="3840x2160"/>
    <x v="61"/>
    <n v="3.06"/>
    <s v="FreeDOS"/>
    <n v="2795.35"/>
  </r>
  <r>
    <x v="9"/>
    <x v="5"/>
    <x v="3"/>
    <s v="512GB SSD"/>
    <s v="Nvidia RTX 3080"/>
    <n v="15.6"/>
    <s v="1366x768"/>
    <x v="14"/>
    <n v="2.36"/>
    <s v="macOS"/>
    <n v="1279.29"/>
  </r>
  <r>
    <x v="7"/>
    <x v="5"/>
    <x v="1"/>
    <s v="1TB SSD"/>
    <s v="Nvidia RTX 3080"/>
    <n v="13.3"/>
    <s v="2560x1440"/>
    <x v="27"/>
    <n v="2.92"/>
    <s v="FreeDOS"/>
    <n v="1003.85"/>
  </r>
  <r>
    <x v="7"/>
    <x v="5"/>
    <x v="0"/>
    <s v="256GB SSD"/>
    <s v="Nvidia RTX 3060"/>
    <n v="16"/>
    <s v="1366x768"/>
    <x v="21"/>
    <n v="2.4500000000000002"/>
    <s v="Linux"/>
    <n v="2268.42"/>
  </r>
  <r>
    <x v="6"/>
    <x v="0"/>
    <x v="0"/>
    <s v="256GB SSD"/>
    <s v="Nvidia RTX 3060"/>
    <n v="13.3"/>
    <s v="1366x768"/>
    <x v="68"/>
    <n v="1.36"/>
    <s v="Windows"/>
    <n v="1677.68"/>
  </r>
  <r>
    <x v="7"/>
    <x v="1"/>
    <x v="4"/>
    <s v="256GB SSD"/>
    <s v="AMD Radeon RX 6600"/>
    <n v="16"/>
    <s v="1366x768"/>
    <x v="40"/>
    <n v="1.96"/>
    <s v="FreeDOS"/>
    <n v="1455.5"/>
  </r>
  <r>
    <x v="1"/>
    <x v="1"/>
    <x v="2"/>
    <s v="1TB SSD"/>
    <s v="Nvidia RTX 2060"/>
    <n v="16"/>
    <s v="1366x768"/>
    <x v="9"/>
    <n v="1.55"/>
    <s v="Windows"/>
    <n v="2645.06"/>
  </r>
  <r>
    <x v="9"/>
    <x v="0"/>
    <x v="2"/>
    <s v="2TB SSD"/>
    <s v="Nvidia RTX 3060"/>
    <n v="14"/>
    <s v="3840x2160"/>
    <x v="64"/>
    <n v="1.37"/>
    <s v="FreeDOS"/>
    <n v="2847.32"/>
  </r>
  <r>
    <x v="3"/>
    <x v="2"/>
    <x v="0"/>
    <s v="1TB HDD"/>
    <s v="Nvidia RTX 3060"/>
    <n v="17.3"/>
    <s v="1920x1080"/>
    <x v="15"/>
    <n v="3.15"/>
    <s v="macOS"/>
    <n v="2140.1"/>
  </r>
  <r>
    <x v="8"/>
    <x v="5"/>
    <x v="2"/>
    <s v="256GB SSD"/>
    <s v="AMD Radeon RX 6600"/>
    <n v="15.6"/>
    <s v="1366x768"/>
    <x v="70"/>
    <n v="1.56"/>
    <s v="FreeDOS"/>
    <n v="1362.87"/>
  </r>
  <r>
    <x v="6"/>
    <x v="1"/>
    <x v="2"/>
    <s v="256GB SSD"/>
    <s v="AMD Radeon RX 6600"/>
    <n v="14"/>
    <s v="2560x1440"/>
    <x v="62"/>
    <n v="1.41"/>
    <s v="Linux"/>
    <n v="2508.63"/>
  </r>
  <r>
    <x v="8"/>
    <x v="7"/>
    <x v="2"/>
    <s v="1TB SSD"/>
    <s v="AMD Radeon RX 6600"/>
    <n v="16"/>
    <s v="2560x1440"/>
    <x v="8"/>
    <n v="2.39"/>
    <s v="FreeDOS"/>
    <n v="2763.07"/>
  </r>
  <r>
    <x v="3"/>
    <x v="0"/>
    <x v="2"/>
    <s v="2TB SSD"/>
    <s v="AMD Radeon RX 6600"/>
    <n v="16"/>
    <s v="1920x1080"/>
    <x v="61"/>
    <n v="2.37"/>
    <s v="Linux"/>
    <n v="1574.5"/>
  </r>
  <r>
    <x v="3"/>
    <x v="1"/>
    <x v="0"/>
    <s v="1TB SSD"/>
    <s v="Nvidia GTX 1650"/>
    <n v="14"/>
    <s v="2560x1440"/>
    <x v="1"/>
    <n v="1.72"/>
    <s v="FreeDOS"/>
    <n v="3844.4"/>
  </r>
  <r>
    <x v="4"/>
    <x v="4"/>
    <x v="1"/>
    <s v="1TB HDD"/>
    <s v="Nvidia GTX 1650"/>
    <n v="14"/>
    <s v="1366x768"/>
    <x v="79"/>
    <n v="3.2"/>
    <s v="macOS"/>
    <n v="972.89"/>
  </r>
  <r>
    <x v="7"/>
    <x v="1"/>
    <x v="4"/>
    <s v="512GB SSD"/>
    <s v="Nvidia RTX 3060"/>
    <n v="15.6"/>
    <s v="1366x768"/>
    <x v="10"/>
    <n v="1.56"/>
    <s v="Windows"/>
    <n v="1341.23"/>
  </r>
  <r>
    <x v="0"/>
    <x v="2"/>
    <x v="1"/>
    <s v="2TB SSD"/>
    <s v="AMD Radeon RX 6800"/>
    <n v="16"/>
    <s v="1920x1080"/>
    <x v="59"/>
    <n v="2.98"/>
    <s v="FreeDOS"/>
    <n v="1411.61"/>
  </r>
  <r>
    <x v="6"/>
    <x v="7"/>
    <x v="0"/>
    <s v="256GB SSD"/>
    <s v="Nvidia RTX 3080"/>
    <n v="15.6"/>
    <s v="1920x1080"/>
    <x v="54"/>
    <n v="3.37"/>
    <s v="macOS"/>
    <n v="3295.99"/>
  </r>
  <r>
    <x v="0"/>
    <x v="4"/>
    <x v="0"/>
    <s v="2TB SSD"/>
    <s v="Nvidia RTX 3060"/>
    <n v="13.3"/>
    <s v="1366x768"/>
    <x v="19"/>
    <n v="1.26"/>
    <s v="FreeDOS"/>
    <n v="4865.8599999999997"/>
  </r>
  <r>
    <x v="2"/>
    <x v="0"/>
    <x v="2"/>
    <s v="2TB SSD"/>
    <s v="AMD Radeon RX 6800"/>
    <n v="13.3"/>
    <s v="2560x1440"/>
    <x v="4"/>
    <n v="2.08"/>
    <s v="Linux"/>
    <n v="1555.34"/>
  </r>
  <r>
    <x v="9"/>
    <x v="6"/>
    <x v="0"/>
    <s v="1TB SSD"/>
    <s v="AMD Radeon RX 6800"/>
    <n v="14"/>
    <s v="1366x768"/>
    <x v="14"/>
    <n v="1.97"/>
    <s v="Linux"/>
    <n v="4259.1000000000004"/>
  </r>
  <r>
    <x v="6"/>
    <x v="0"/>
    <x v="0"/>
    <s v="2TB SSD"/>
    <s v="Nvidia RTX 3080"/>
    <n v="13.3"/>
    <s v="3840x2160"/>
    <x v="24"/>
    <n v="2.0699999999999998"/>
    <s v="Windows"/>
    <n v="3260.75"/>
  </r>
  <r>
    <x v="1"/>
    <x v="6"/>
    <x v="3"/>
    <s v="256GB SSD"/>
    <s v="Nvidia RTX 3080"/>
    <n v="15.6"/>
    <s v="1366x768"/>
    <x v="61"/>
    <n v="2.87"/>
    <s v="macOS"/>
    <n v="2190.59"/>
  </r>
  <r>
    <x v="8"/>
    <x v="1"/>
    <x v="4"/>
    <s v="2TB SSD"/>
    <s v="Nvidia RTX 3080"/>
    <n v="15.6"/>
    <s v="2560x1440"/>
    <x v="14"/>
    <n v="3.41"/>
    <s v="FreeDOS"/>
    <n v="2024.36"/>
  </r>
  <r>
    <x v="9"/>
    <x v="3"/>
    <x v="3"/>
    <s v="512GB SSD"/>
    <s v="Nvidia GTX 1650"/>
    <n v="15.6"/>
    <s v="3840x2160"/>
    <x v="61"/>
    <n v="1.56"/>
    <s v="FreeDOS"/>
    <n v="1885.91"/>
  </r>
  <r>
    <x v="3"/>
    <x v="2"/>
    <x v="4"/>
    <s v="256GB SSD"/>
    <s v="Nvidia RTX 2060"/>
    <n v="13.3"/>
    <s v="2560x1440"/>
    <x v="35"/>
    <n v="3.46"/>
    <s v="Windows"/>
    <n v="1386.33"/>
  </r>
  <r>
    <x v="0"/>
    <x v="5"/>
    <x v="2"/>
    <s v="1TB SSD"/>
    <s v="Nvidia RTX 3060"/>
    <n v="17.3"/>
    <s v="1920x1080"/>
    <x v="16"/>
    <n v="1.79"/>
    <s v="Windows"/>
    <n v="2595.7600000000002"/>
  </r>
  <r>
    <x v="8"/>
    <x v="1"/>
    <x v="1"/>
    <s v="256GB SSD"/>
    <s v="AMD Radeon RX 6800"/>
    <n v="16"/>
    <s v="1920x1080"/>
    <x v="23"/>
    <n v="2.36"/>
    <s v="macOS"/>
    <n v="1339.77"/>
  </r>
  <r>
    <x v="5"/>
    <x v="6"/>
    <x v="0"/>
    <s v="512GB SSD"/>
    <s v="AMD Radeon RX 6800"/>
    <n v="17.3"/>
    <s v="2560x1440"/>
    <x v="76"/>
    <n v="2.46"/>
    <s v="Windows"/>
    <n v="5385.16"/>
  </r>
  <r>
    <x v="0"/>
    <x v="3"/>
    <x v="2"/>
    <s v="2TB SSD"/>
    <s v="Nvidia RTX 2060"/>
    <n v="17.3"/>
    <s v="2560x1440"/>
    <x v="77"/>
    <n v="2.04"/>
    <s v="macOS"/>
    <n v="2748.51"/>
  </r>
  <r>
    <x v="3"/>
    <x v="1"/>
    <x v="1"/>
    <s v="2TB SSD"/>
    <s v="AMD Radeon RX 6800"/>
    <n v="16"/>
    <s v="1920x1080"/>
    <x v="48"/>
    <n v="2.42"/>
    <s v="macOS"/>
    <n v="1331.95"/>
  </r>
  <r>
    <x v="1"/>
    <x v="7"/>
    <x v="1"/>
    <s v="2TB SSD"/>
    <s v="Nvidia RTX 2060"/>
    <n v="16"/>
    <s v="2560x1440"/>
    <x v="16"/>
    <n v="1.99"/>
    <s v="Windows"/>
    <n v="2128.8200000000002"/>
  </r>
  <r>
    <x v="1"/>
    <x v="6"/>
    <x v="3"/>
    <s v="1TB SSD"/>
    <s v="Integrated"/>
    <n v="13.3"/>
    <s v="3840x2160"/>
    <x v="10"/>
    <n v="2.39"/>
    <s v="macOS"/>
    <n v="2425.56"/>
  </r>
  <r>
    <x v="6"/>
    <x v="5"/>
    <x v="3"/>
    <s v="1TB HDD"/>
    <s v="Nvidia RTX 3060"/>
    <n v="17.3"/>
    <s v="3840x2160"/>
    <x v="21"/>
    <n v="3.45"/>
    <s v="FreeDOS"/>
    <n v="1390.49"/>
  </r>
  <r>
    <x v="0"/>
    <x v="5"/>
    <x v="4"/>
    <s v="1TB HDD"/>
    <s v="Nvidia RTX 2060"/>
    <n v="17.3"/>
    <s v="2560x1440"/>
    <x v="53"/>
    <n v="1.47"/>
    <s v="FreeDOS"/>
    <n v="2151.4899999999998"/>
  </r>
  <r>
    <x v="4"/>
    <x v="7"/>
    <x v="2"/>
    <s v="1TB SSD"/>
    <s v="Nvidia RTX 2060"/>
    <n v="14"/>
    <s v="3840x2160"/>
    <x v="79"/>
    <n v="2.1"/>
    <s v="FreeDOS"/>
    <n v="3394.6"/>
  </r>
  <r>
    <x v="6"/>
    <x v="5"/>
    <x v="3"/>
    <s v="1TB HDD"/>
    <s v="AMD Radeon RX 6800"/>
    <n v="16"/>
    <s v="3840x2160"/>
    <x v="29"/>
    <n v="2.61"/>
    <s v="macOS"/>
    <n v="1638.84"/>
  </r>
  <r>
    <x v="7"/>
    <x v="7"/>
    <x v="4"/>
    <s v="1TB HDD"/>
    <s v="Nvidia GTX 1650"/>
    <n v="17.3"/>
    <s v="3840x2160"/>
    <x v="42"/>
    <n v="2.71"/>
    <s v="Linux"/>
    <n v="2181.27"/>
  </r>
  <r>
    <x v="7"/>
    <x v="3"/>
    <x v="0"/>
    <s v="256GB SSD"/>
    <s v="Nvidia GTX 1650"/>
    <n v="15.6"/>
    <s v="2560x1440"/>
    <x v="60"/>
    <n v="3.36"/>
    <s v="Windows"/>
    <n v="2740.01"/>
  </r>
  <r>
    <x v="0"/>
    <x v="4"/>
    <x v="1"/>
    <s v="1TB HDD"/>
    <s v="AMD Radeon RX 6800"/>
    <n v="16"/>
    <s v="3840x2160"/>
    <x v="47"/>
    <n v="3.03"/>
    <s v="Linux"/>
    <n v="3446.64"/>
  </r>
  <r>
    <x v="7"/>
    <x v="0"/>
    <x v="1"/>
    <s v="1TB HDD"/>
    <s v="Nvidia RTX 2060"/>
    <n v="15.6"/>
    <s v="1366x768"/>
    <x v="1"/>
    <n v="2.99"/>
    <s v="Windows"/>
    <n v="648.16999999999996"/>
  </r>
  <r>
    <x v="7"/>
    <x v="3"/>
    <x v="2"/>
    <s v="512GB SSD"/>
    <s v="Nvidia RTX 3080"/>
    <n v="15.6"/>
    <s v="1366x768"/>
    <x v="11"/>
    <n v="3.25"/>
    <s v="Linux"/>
    <n v="1384.26"/>
  </r>
  <r>
    <x v="0"/>
    <x v="7"/>
    <x v="4"/>
    <s v="2TB SSD"/>
    <s v="AMD Radeon RX 6800"/>
    <n v="14"/>
    <s v="2560x1440"/>
    <x v="24"/>
    <n v="1.26"/>
    <s v="Windows"/>
    <n v="2866.71"/>
  </r>
  <r>
    <x v="3"/>
    <x v="1"/>
    <x v="4"/>
    <s v="1TB SSD"/>
    <s v="AMD Radeon RX 6600"/>
    <n v="13.3"/>
    <s v="1366x768"/>
    <x v="59"/>
    <n v="2.34"/>
    <s v="macOS"/>
    <n v="1292.8"/>
  </r>
  <r>
    <x v="1"/>
    <x v="5"/>
    <x v="2"/>
    <s v="2TB SSD"/>
    <s v="AMD Radeon RX 6800"/>
    <n v="13.3"/>
    <s v="2560x1440"/>
    <x v="19"/>
    <n v="2.33"/>
    <s v="macOS"/>
    <n v="2701.57"/>
  </r>
  <r>
    <x v="8"/>
    <x v="2"/>
    <x v="1"/>
    <s v="1TB HDD"/>
    <s v="Nvidia RTX 3080"/>
    <n v="15.6"/>
    <s v="1366x768"/>
    <x v="25"/>
    <n v="2.78"/>
    <s v="macOS"/>
    <n v="616.04"/>
  </r>
  <r>
    <x v="5"/>
    <x v="6"/>
    <x v="3"/>
    <s v="512GB SSD"/>
    <s v="Nvidia RTX 3060"/>
    <n v="15.6"/>
    <s v="1920x1080"/>
    <x v="31"/>
    <n v="1.94"/>
    <s v="Windows"/>
    <n v="1975.16"/>
  </r>
  <r>
    <x v="3"/>
    <x v="0"/>
    <x v="3"/>
    <s v="2TB SSD"/>
    <s v="AMD Radeon RX 6800"/>
    <n v="17.3"/>
    <s v="2560x1440"/>
    <x v="65"/>
    <n v="2.91"/>
    <s v="macOS"/>
    <n v="1108.99"/>
  </r>
  <r>
    <x v="2"/>
    <x v="3"/>
    <x v="4"/>
    <s v="256GB SSD"/>
    <s v="AMD Radeon RX 6600"/>
    <n v="13.3"/>
    <s v="1920x1080"/>
    <x v="50"/>
    <n v="1.3"/>
    <s v="Windows"/>
    <n v="1038.3900000000001"/>
  </r>
  <r>
    <x v="3"/>
    <x v="2"/>
    <x v="2"/>
    <s v="1TB SSD"/>
    <s v="Nvidia RTX 2060"/>
    <n v="15.6"/>
    <s v="1920x1080"/>
    <x v="78"/>
    <n v="2.35"/>
    <s v="Windows"/>
    <n v="1701.98"/>
  </r>
  <r>
    <x v="7"/>
    <x v="5"/>
    <x v="2"/>
    <s v="1TB HDD"/>
    <s v="Nvidia GTX 1650"/>
    <n v="15.6"/>
    <s v="3840x2160"/>
    <x v="21"/>
    <n v="2.74"/>
    <s v="macOS"/>
    <n v="2480.15"/>
  </r>
  <r>
    <x v="4"/>
    <x v="4"/>
    <x v="3"/>
    <s v="2TB SSD"/>
    <s v="Nvidia RTX 3080"/>
    <n v="15.6"/>
    <s v="1920x1080"/>
    <x v="32"/>
    <n v="1.89"/>
    <s v="Linux"/>
    <n v="1696.97"/>
  </r>
  <r>
    <x v="3"/>
    <x v="1"/>
    <x v="2"/>
    <s v="256GB SSD"/>
    <s v="AMD Radeon RX 6600"/>
    <n v="14"/>
    <s v="1920x1080"/>
    <x v="43"/>
    <n v="2.57"/>
    <s v="Linux"/>
    <n v="1987.34"/>
  </r>
  <r>
    <x v="7"/>
    <x v="4"/>
    <x v="4"/>
    <s v="1TB HDD"/>
    <s v="Nvidia RTX 3060"/>
    <n v="13.3"/>
    <s v="1920x1080"/>
    <x v="59"/>
    <n v="3.22"/>
    <s v="FreeDOS"/>
    <n v="1725.79"/>
  </r>
  <r>
    <x v="1"/>
    <x v="7"/>
    <x v="2"/>
    <s v="1TB HDD"/>
    <s v="Nvidia RTX 3080"/>
    <n v="16"/>
    <s v="1920x1080"/>
    <x v="32"/>
    <n v="2.2799999999999998"/>
    <s v="macOS"/>
    <n v="2502.89"/>
  </r>
  <r>
    <x v="7"/>
    <x v="3"/>
    <x v="1"/>
    <s v="2TB SSD"/>
    <s v="Nvidia RTX 3080"/>
    <n v="16"/>
    <s v="3840x2160"/>
    <x v="52"/>
    <n v="1.75"/>
    <s v="macOS"/>
    <n v="1410.3"/>
  </r>
  <r>
    <x v="5"/>
    <x v="4"/>
    <x v="1"/>
    <s v="2TB SSD"/>
    <s v="Nvidia GTX 1650"/>
    <n v="13.3"/>
    <s v="2560x1440"/>
    <x v="56"/>
    <n v="2.92"/>
    <s v="Windows"/>
    <n v="1794.06"/>
  </r>
  <r>
    <x v="3"/>
    <x v="5"/>
    <x v="4"/>
    <s v="512GB SSD"/>
    <s v="AMD Radeon RX 6600"/>
    <n v="14"/>
    <s v="1366x768"/>
    <x v="43"/>
    <n v="1.21"/>
    <s v="Windows"/>
    <n v="1167.51"/>
  </r>
  <r>
    <x v="6"/>
    <x v="6"/>
    <x v="2"/>
    <s v="1TB SSD"/>
    <s v="AMD Radeon RX 6800"/>
    <n v="13.3"/>
    <s v="3840x2160"/>
    <x v="37"/>
    <n v="3.41"/>
    <s v="Linux"/>
    <n v="4306.07"/>
  </r>
  <r>
    <x v="9"/>
    <x v="1"/>
    <x v="0"/>
    <s v="256GB SSD"/>
    <s v="AMD Radeon RX 6600"/>
    <n v="13.3"/>
    <s v="2560x1440"/>
    <x v="1"/>
    <n v="2.58"/>
    <s v="macOS"/>
    <n v="4741.09"/>
  </r>
  <r>
    <x v="1"/>
    <x v="4"/>
    <x v="1"/>
    <s v="1TB SSD"/>
    <s v="Nvidia GTX 1650"/>
    <n v="13.3"/>
    <s v="2560x1440"/>
    <x v="62"/>
    <n v="1.93"/>
    <s v="Windows"/>
    <n v="2657.82"/>
  </r>
  <r>
    <x v="9"/>
    <x v="4"/>
    <x v="4"/>
    <s v="2TB SSD"/>
    <s v="AMD Radeon RX 6800"/>
    <n v="14"/>
    <s v="2560x1440"/>
    <x v="58"/>
    <n v="2.2200000000000002"/>
    <s v="Linux"/>
    <n v="3072.25"/>
  </r>
  <r>
    <x v="6"/>
    <x v="0"/>
    <x v="4"/>
    <s v="256GB SSD"/>
    <s v="Nvidia RTX 2060"/>
    <n v="17.3"/>
    <s v="2560x1440"/>
    <x v="9"/>
    <n v="1.9"/>
    <s v="FreeDOS"/>
    <n v="1270.08"/>
  </r>
  <r>
    <x v="1"/>
    <x v="2"/>
    <x v="3"/>
    <s v="256GB SSD"/>
    <s v="AMD Radeon RX 6800"/>
    <n v="14"/>
    <s v="2560x1440"/>
    <x v="13"/>
    <n v="1.76"/>
    <s v="FreeDOS"/>
    <n v="1871.16"/>
  </r>
  <r>
    <x v="3"/>
    <x v="1"/>
    <x v="0"/>
    <s v="1TB SSD"/>
    <s v="Integrated"/>
    <n v="14"/>
    <s v="2560x1440"/>
    <x v="4"/>
    <n v="3.26"/>
    <s v="FreeDOS"/>
    <n v="2355.81"/>
  </r>
  <r>
    <x v="7"/>
    <x v="4"/>
    <x v="3"/>
    <s v="1TB HDD"/>
    <s v="AMD Radeon RX 6800"/>
    <n v="16"/>
    <s v="1366x768"/>
    <x v="18"/>
    <n v="2.72"/>
    <s v="macOS"/>
    <n v="1214.8"/>
  </r>
  <r>
    <x v="0"/>
    <x v="6"/>
    <x v="0"/>
    <s v="1TB HDD"/>
    <s v="Nvidia RTX 2060"/>
    <n v="14"/>
    <s v="2560x1440"/>
    <x v="5"/>
    <n v="2.96"/>
    <s v="macOS"/>
    <n v="6170.2"/>
  </r>
  <r>
    <x v="5"/>
    <x v="6"/>
    <x v="2"/>
    <s v="1TB SSD"/>
    <s v="Nvidia RTX 3060"/>
    <n v="14"/>
    <s v="1366x768"/>
    <x v="49"/>
    <n v="2.81"/>
    <s v="Linux"/>
    <n v="2249.44"/>
  </r>
  <r>
    <x v="2"/>
    <x v="1"/>
    <x v="0"/>
    <s v="256GB SSD"/>
    <s v="AMD Radeon RX 6600"/>
    <n v="13.3"/>
    <s v="1920x1080"/>
    <x v="18"/>
    <n v="2.65"/>
    <s v="FreeDOS"/>
    <n v="2819.3"/>
  </r>
  <r>
    <x v="2"/>
    <x v="1"/>
    <x v="4"/>
    <s v="1TB HDD"/>
    <s v="AMD Radeon RX 6600"/>
    <n v="17.3"/>
    <s v="3840x2160"/>
    <x v="22"/>
    <n v="2.21"/>
    <s v="Windows"/>
    <n v="2272.4299999999998"/>
  </r>
  <r>
    <x v="0"/>
    <x v="3"/>
    <x v="0"/>
    <s v="1TB HDD"/>
    <s v="Nvidia RTX 2060"/>
    <n v="15.6"/>
    <s v="2560x1440"/>
    <x v="4"/>
    <n v="3.06"/>
    <s v="Windows"/>
    <n v="3458.71"/>
  </r>
  <r>
    <x v="2"/>
    <x v="3"/>
    <x v="1"/>
    <s v="2TB SSD"/>
    <s v="AMD Radeon RX 6600"/>
    <n v="14"/>
    <s v="3840x2160"/>
    <x v="44"/>
    <n v="3.26"/>
    <s v="macOS"/>
    <n v="1273.42"/>
  </r>
  <r>
    <x v="3"/>
    <x v="6"/>
    <x v="4"/>
    <s v="1TB SSD"/>
    <s v="Nvidia RTX 2060"/>
    <n v="13.3"/>
    <s v="1920x1080"/>
    <x v="27"/>
    <n v="3.01"/>
    <s v="FreeDOS"/>
    <n v="2106.0500000000002"/>
  </r>
  <r>
    <x v="9"/>
    <x v="5"/>
    <x v="3"/>
    <s v="1TB SSD"/>
    <s v="AMD Radeon RX 6800"/>
    <n v="17.3"/>
    <s v="3840x2160"/>
    <x v="36"/>
    <n v="1.36"/>
    <s v="Windows"/>
    <n v="2494.0700000000002"/>
  </r>
  <r>
    <x v="5"/>
    <x v="1"/>
    <x v="1"/>
    <s v="2TB SSD"/>
    <s v="Nvidia RTX 2060"/>
    <n v="13.3"/>
    <s v="3840x2160"/>
    <x v="72"/>
    <n v="2.75"/>
    <s v="Linux"/>
    <n v="1998.56"/>
  </r>
  <r>
    <x v="2"/>
    <x v="4"/>
    <x v="0"/>
    <s v="256GB SSD"/>
    <s v="AMD Radeon RX 6800"/>
    <n v="13.3"/>
    <s v="1920x1080"/>
    <x v="28"/>
    <n v="1.85"/>
    <s v="macOS"/>
    <n v="3876.56"/>
  </r>
  <r>
    <x v="8"/>
    <x v="1"/>
    <x v="0"/>
    <s v="256GB SSD"/>
    <s v="AMD Radeon RX 6600"/>
    <n v="15.6"/>
    <s v="2560x1440"/>
    <x v="66"/>
    <n v="2.72"/>
    <s v="FreeDOS"/>
    <n v="4145.58"/>
  </r>
  <r>
    <x v="2"/>
    <x v="5"/>
    <x v="1"/>
    <s v="512GB SSD"/>
    <s v="Nvidia RTX 3080"/>
    <n v="14"/>
    <s v="3840x2160"/>
    <x v="50"/>
    <n v="2.14"/>
    <s v="FreeDOS"/>
    <n v="1451.19"/>
  </r>
  <r>
    <x v="2"/>
    <x v="3"/>
    <x v="1"/>
    <s v="512GB SSD"/>
    <s v="Nvidia RTX 3080"/>
    <n v="17.3"/>
    <s v="1366x768"/>
    <x v="22"/>
    <n v="2.69"/>
    <s v="macOS"/>
    <n v="594.91999999999996"/>
  </r>
  <r>
    <x v="5"/>
    <x v="0"/>
    <x v="3"/>
    <s v="512GB SSD"/>
    <s v="Integrated"/>
    <n v="13.3"/>
    <s v="1920x1080"/>
    <x v="14"/>
    <n v="1.62"/>
    <s v="FreeDOS"/>
    <n v="588.54999999999995"/>
  </r>
  <r>
    <x v="8"/>
    <x v="0"/>
    <x v="3"/>
    <s v="2TB SSD"/>
    <s v="Integrated"/>
    <n v="13.3"/>
    <s v="1920x1080"/>
    <x v="74"/>
    <n v="2.5499999999999998"/>
    <s v="Windows"/>
    <n v="507.45"/>
  </r>
  <r>
    <x v="5"/>
    <x v="2"/>
    <x v="3"/>
    <s v="512GB SSD"/>
    <s v="Integrated"/>
    <n v="13.3"/>
    <s v="3840x2160"/>
    <x v="25"/>
    <n v="1.3"/>
    <s v="Linux"/>
    <n v="1196.82"/>
  </r>
  <r>
    <x v="0"/>
    <x v="6"/>
    <x v="4"/>
    <s v="2TB SSD"/>
    <s v="AMD Radeon RX 6800"/>
    <n v="16"/>
    <s v="3840x2160"/>
    <x v="49"/>
    <n v="3.42"/>
    <s v="Linux"/>
    <n v="5446.27"/>
  </r>
  <r>
    <x v="7"/>
    <x v="7"/>
    <x v="0"/>
    <s v="1TB HDD"/>
    <s v="Nvidia RTX 2060"/>
    <n v="17.3"/>
    <s v="1366x768"/>
    <x v="34"/>
    <n v="1.95"/>
    <s v="Windows"/>
    <n v="2364.64"/>
  </r>
  <r>
    <x v="1"/>
    <x v="1"/>
    <x v="3"/>
    <s v="1TB HDD"/>
    <s v="AMD Radeon RX 6800"/>
    <n v="14"/>
    <s v="1366x768"/>
    <x v="20"/>
    <n v="2.94"/>
    <s v="Linux"/>
    <n v="1272.6199999999999"/>
  </r>
  <r>
    <x v="4"/>
    <x v="2"/>
    <x v="3"/>
    <s v="1TB HDD"/>
    <s v="AMD Radeon RX 6800"/>
    <n v="13.3"/>
    <s v="3840x2160"/>
    <x v="0"/>
    <n v="3.36"/>
    <s v="macOS"/>
    <n v="1269.3599999999999"/>
  </r>
  <r>
    <x v="7"/>
    <x v="0"/>
    <x v="2"/>
    <s v="512GB SSD"/>
    <s v="AMD Radeon RX 6800"/>
    <n v="16"/>
    <s v="3840x2160"/>
    <x v="42"/>
    <n v="1.52"/>
    <s v="Windows"/>
    <n v="2332.7199999999998"/>
  </r>
  <r>
    <x v="4"/>
    <x v="4"/>
    <x v="4"/>
    <s v="256GB SSD"/>
    <s v="Nvidia RTX 3060"/>
    <n v="17.3"/>
    <s v="1920x1080"/>
    <x v="18"/>
    <n v="2.93"/>
    <s v="macOS"/>
    <n v="2246.35"/>
  </r>
  <r>
    <x v="6"/>
    <x v="7"/>
    <x v="0"/>
    <s v="512GB SSD"/>
    <s v="Nvidia GTX 1650"/>
    <n v="16"/>
    <s v="1920x1080"/>
    <x v="1"/>
    <n v="2.8"/>
    <s v="FreeDOS"/>
    <n v="3198.8"/>
  </r>
  <r>
    <x v="5"/>
    <x v="1"/>
    <x v="4"/>
    <s v="2TB SSD"/>
    <s v="Nvidia RTX 2060"/>
    <n v="13.3"/>
    <s v="1366x768"/>
    <x v="65"/>
    <n v="1.52"/>
    <s v="Windows"/>
    <n v="1301.58"/>
  </r>
  <r>
    <x v="3"/>
    <x v="1"/>
    <x v="4"/>
    <s v="1TB HDD"/>
    <s v="Nvidia RTX 3080"/>
    <n v="14"/>
    <s v="1920x1080"/>
    <x v="12"/>
    <n v="2.1"/>
    <s v="macOS"/>
    <n v="1151.77"/>
  </r>
  <r>
    <x v="8"/>
    <x v="3"/>
    <x v="4"/>
    <s v="1TB HDD"/>
    <s v="Nvidia RTX 2060"/>
    <n v="14"/>
    <s v="1366x768"/>
    <x v="23"/>
    <n v="1.72"/>
    <s v="Linux"/>
    <n v="711.57"/>
  </r>
  <r>
    <x v="7"/>
    <x v="3"/>
    <x v="3"/>
    <s v="512GB SSD"/>
    <s v="Nvidia RTX 2060"/>
    <n v="16"/>
    <s v="2560x1440"/>
    <x v="27"/>
    <n v="3.37"/>
    <s v="macOS"/>
    <n v="1043.46"/>
  </r>
  <r>
    <x v="2"/>
    <x v="5"/>
    <x v="4"/>
    <s v="1TB HDD"/>
    <s v="Nvidia GTX 1650"/>
    <n v="14"/>
    <s v="1366x768"/>
    <x v="56"/>
    <n v="3.35"/>
    <s v="Windows"/>
    <n v="988.22"/>
  </r>
  <r>
    <x v="1"/>
    <x v="0"/>
    <x v="3"/>
    <s v="1TB HDD"/>
    <s v="Nvidia GTX 1650"/>
    <n v="14"/>
    <s v="1920x1080"/>
    <x v="38"/>
    <n v="3.07"/>
    <s v="macOS"/>
    <n v="938.42"/>
  </r>
  <r>
    <x v="9"/>
    <x v="2"/>
    <x v="2"/>
    <s v="2TB SSD"/>
    <s v="AMD Radeon RX 6600"/>
    <n v="15.6"/>
    <s v="3840x2160"/>
    <x v="66"/>
    <n v="2.5099999999999998"/>
    <s v="FreeDOS"/>
    <n v="3668.97"/>
  </r>
  <r>
    <x v="3"/>
    <x v="5"/>
    <x v="0"/>
    <s v="1TB SSD"/>
    <s v="Integrated"/>
    <n v="14"/>
    <s v="1920x1080"/>
    <x v="0"/>
    <n v="1.47"/>
    <s v="macOS"/>
    <n v="1720.9"/>
  </r>
  <r>
    <x v="7"/>
    <x v="2"/>
    <x v="4"/>
    <s v="256GB SSD"/>
    <s v="Nvidia RTX 3080"/>
    <n v="15.6"/>
    <s v="3840x2160"/>
    <x v="62"/>
    <n v="2.84"/>
    <s v="macOS"/>
    <n v="2297.27"/>
  </r>
  <r>
    <x v="5"/>
    <x v="4"/>
    <x v="0"/>
    <s v="1TB SSD"/>
    <s v="Nvidia GTX 1650"/>
    <n v="13.3"/>
    <s v="1366x768"/>
    <x v="45"/>
    <n v="3.21"/>
    <s v="Linux"/>
    <n v="3218.91"/>
  </r>
  <r>
    <x v="5"/>
    <x v="7"/>
    <x v="2"/>
    <s v="1TB SSD"/>
    <s v="Integrated"/>
    <n v="17.3"/>
    <s v="1366x768"/>
    <x v="3"/>
    <n v="1.68"/>
    <s v="Windows"/>
    <n v="1195.19"/>
  </r>
  <r>
    <x v="7"/>
    <x v="4"/>
    <x v="0"/>
    <s v="2TB SSD"/>
    <s v="Nvidia RTX 3080"/>
    <n v="17.3"/>
    <s v="2560x1440"/>
    <x v="35"/>
    <n v="1.58"/>
    <s v="FreeDOS"/>
    <n v="5305.75"/>
  </r>
  <r>
    <x v="9"/>
    <x v="3"/>
    <x v="3"/>
    <s v="1TB SSD"/>
    <s v="AMD Radeon RX 6800"/>
    <n v="17.3"/>
    <s v="1366x768"/>
    <x v="16"/>
    <n v="2.14"/>
    <s v="Windows"/>
    <n v="896.95"/>
  </r>
  <r>
    <x v="6"/>
    <x v="1"/>
    <x v="0"/>
    <s v="1TB SSD"/>
    <s v="Nvidia GTX 1650"/>
    <n v="17.3"/>
    <s v="1920x1080"/>
    <x v="61"/>
    <n v="1.29"/>
    <s v="macOS"/>
    <n v="3169.4"/>
  </r>
  <r>
    <x v="9"/>
    <x v="4"/>
    <x v="1"/>
    <s v="1TB SSD"/>
    <s v="AMD Radeon RX 6600"/>
    <n v="15.6"/>
    <s v="2560x1440"/>
    <x v="63"/>
    <n v="2.11"/>
    <s v="macOS"/>
    <n v="2567.02"/>
  </r>
  <r>
    <x v="0"/>
    <x v="1"/>
    <x v="4"/>
    <s v="2TB SSD"/>
    <s v="Nvidia RTX 2060"/>
    <n v="16"/>
    <s v="1920x1080"/>
    <x v="73"/>
    <n v="2.44"/>
    <s v="FreeDOS"/>
    <n v="2470.04"/>
  </r>
  <r>
    <x v="1"/>
    <x v="6"/>
    <x v="2"/>
    <s v="1TB SSD"/>
    <s v="AMD Radeon RX 6800"/>
    <n v="14"/>
    <s v="3840x2160"/>
    <x v="49"/>
    <n v="3.29"/>
    <s v="Linux"/>
    <n v="6044.66"/>
  </r>
  <r>
    <x v="4"/>
    <x v="1"/>
    <x v="3"/>
    <s v="1TB HDD"/>
    <s v="AMD Radeon RX 6600"/>
    <n v="17.3"/>
    <s v="3840x2160"/>
    <x v="10"/>
    <n v="2.69"/>
    <s v="FreeDOS"/>
    <n v="1774.46"/>
  </r>
  <r>
    <x v="2"/>
    <x v="4"/>
    <x v="2"/>
    <s v="1TB HDD"/>
    <s v="AMD Radeon RX 6600"/>
    <n v="17.3"/>
    <s v="1920x1080"/>
    <x v="52"/>
    <n v="2.36"/>
    <s v="macOS"/>
    <n v="2514.17"/>
  </r>
  <r>
    <x v="5"/>
    <x v="1"/>
    <x v="4"/>
    <s v="1TB HDD"/>
    <s v="AMD Radeon RX 6800"/>
    <n v="14"/>
    <s v="3840x2160"/>
    <x v="26"/>
    <n v="2.02"/>
    <s v="Windows"/>
    <n v="2135"/>
  </r>
  <r>
    <x v="1"/>
    <x v="6"/>
    <x v="3"/>
    <s v="256GB SSD"/>
    <s v="AMD Radeon RX 6800"/>
    <n v="16"/>
    <s v="2560x1440"/>
    <x v="70"/>
    <n v="2.37"/>
    <s v="macOS"/>
    <n v="3238.41"/>
  </r>
  <r>
    <x v="4"/>
    <x v="2"/>
    <x v="3"/>
    <s v="1TB SSD"/>
    <s v="AMD Radeon RX 6800"/>
    <n v="14"/>
    <s v="1920x1080"/>
    <x v="0"/>
    <n v="2.33"/>
    <s v="FreeDOS"/>
    <n v="908.29"/>
  </r>
  <r>
    <x v="6"/>
    <x v="5"/>
    <x v="2"/>
    <s v="256GB SSD"/>
    <s v="AMD Radeon RX 6800"/>
    <n v="15.6"/>
    <s v="2560x1440"/>
    <x v="12"/>
    <n v="2.65"/>
    <s v="Windows"/>
    <n v="2296.52"/>
  </r>
  <r>
    <x v="4"/>
    <x v="7"/>
    <x v="2"/>
    <s v="256GB SSD"/>
    <s v="AMD Radeon RX 6600"/>
    <n v="13.3"/>
    <s v="1366x768"/>
    <x v="15"/>
    <n v="1.22"/>
    <s v="macOS"/>
    <n v="1677.88"/>
  </r>
  <r>
    <x v="2"/>
    <x v="4"/>
    <x v="1"/>
    <s v="2TB SSD"/>
    <s v="Nvidia RTX 3060"/>
    <n v="16"/>
    <s v="2560x1440"/>
    <x v="41"/>
    <n v="1.79"/>
    <s v="Linux"/>
    <n v="2111.15"/>
  </r>
  <r>
    <x v="9"/>
    <x v="2"/>
    <x v="3"/>
    <s v="1TB SSD"/>
    <s v="AMD Radeon RX 6800"/>
    <n v="16"/>
    <s v="1920x1080"/>
    <x v="52"/>
    <n v="3.19"/>
    <s v="Windows"/>
    <n v="1548.09"/>
  </r>
  <r>
    <x v="9"/>
    <x v="3"/>
    <x v="4"/>
    <s v="512GB SSD"/>
    <s v="Integrated"/>
    <n v="13.3"/>
    <s v="1920x1080"/>
    <x v="34"/>
    <n v="2.15"/>
    <s v="Windows"/>
    <n v="973.19"/>
  </r>
  <r>
    <x v="6"/>
    <x v="5"/>
    <x v="4"/>
    <s v="2TB SSD"/>
    <s v="Nvidia RTX 3080"/>
    <n v="14"/>
    <s v="1920x1080"/>
    <x v="52"/>
    <n v="1.75"/>
    <s v="FreeDOS"/>
    <n v="1239.55"/>
  </r>
  <r>
    <x v="3"/>
    <x v="1"/>
    <x v="0"/>
    <s v="1TB SSD"/>
    <s v="Nvidia RTX 3080"/>
    <n v="16"/>
    <s v="3840x2160"/>
    <x v="39"/>
    <n v="2.87"/>
    <s v="Linux"/>
    <n v="5367.1"/>
  </r>
  <r>
    <x v="6"/>
    <x v="4"/>
    <x v="0"/>
    <s v="1TB HDD"/>
    <s v="Integrated"/>
    <n v="17.3"/>
    <s v="1920x1080"/>
    <x v="42"/>
    <n v="3.46"/>
    <s v="FreeDOS"/>
    <n v="2413.2600000000002"/>
  </r>
  <r>
    <x v="3"/>
    <x v="0"/>
    <x v="4"/>
    <s v="1TB HDD"/>
    <s v="Nvidia RTX 2060"/>
    <n v="13.3"/>
    <s v="3840x2160"/>
    <x v="18"/>
    <n v="1.75"/>
    <s v="Linux"/>
    <n v="1440.05"/>
  </r>
  <r>
    <x v="6"/>
    <x v="0"/>
    <x v="3"/>
    <s v="512GB SSD"/>
    <s v="AMD Radeon RX 6800"/>
    <n v="17.3"/>
    <s v="1366x768"/>
    <x v="48"/>
    <n v="1.3"/>
    <s v="FreeDOS"/>
    <n v="718.65"/>
  </r>
  <r>
    <x v="4"/>
    <x v="6"/>
    <x v="2"/>
    <s v="1TB HDD"/>
    <s v="Nvidia RTX 3060"/>
    <n v="16"/>
    <s v="2560x1440"/>
    <x v="74"/>
    <n v="2.04"/>
    <s v="Windows"/>
    <n v="2885.39"/>
  </r>
  <r>
    <x v="5"/>
    <x v="4"/>
    <x v="0"/>
    <s v="1TB HDD"/>
    <s v="Nvidia GTX 1650"/>
    <n v="16"/>
    <s v="2560x1440"/>
    <x v="14"/>
    <n v="2.37"/>
    <s v="FreeDOS"/>
    <n v="4513.8100000000004"/>
  </r>
  <r>
    <x v="7"/>
    <x v="2"/>
    <x v="3"/>
    <s v="1TB HDD"/>
    <s v="AMD Radeon RX 6800"/>
    <n v="15.6"/>
    <s v="2560x1440"/>
    <x v="39"/>
    <n v="2.97"/>
    <s v="macOS"/>
    <n v="1259.99"/>
  </r>
  <r>
    <x v="3"/>
    <x v="0"/>
    <x v="0"/>
    <s v="256GB SSD"/>
    <s v="Nvidia RTX 3060"/>
    <n v="17.3"/>
    <s v="1920x1080"/>
    <x v="14"/>
    <n v="2.41"/>
    <s v="macOS"/>
    <n v="2299.66"/>
  </r>
  <r>
    <x v="7"/>
    <x v="6"/>
    <x v="3"/>
    <s v="512GB SSD"/>
    <s v="Nvidia RTX 2060"/>
    <n v="13.3"/>
    <s v="2560x1440"/>
    <x v="14"/>
    <n v="3.17"/>
    <s v="FreeDOS"/>
    <n v="2149.5"/>
  </r>
  <r>
    <x v="2"/>
    <x v="6"/>
    <x v="1"/>
    <s v="256GB SSD"/>
    <s v="Integrated"/>
    <n v="14"/>
    <s v="3840x2160"/>
    <x v="0"/>
    <n v="2.15"/>
    <s v="macOS"/>
    <n v="1785.84"/>
  </r>
  <r>
    <x v="3"/>
    <x v="2"/>
    <x v="2"/>
    <s v="1TB HDD"/>
    <s v="AMD Radeon RX 6800"/>
    <n v="17.3"/>
    <s v="1920x1080"/>
    <x v="67"/>
    <n v="3.02"/>
    <s v="Windows"/>
    <n v="1533.35"/>
  </r>
  <r>
    <x v="6"/>
    <x v="5"/>
    <x v="2"/>
    <s v="512GB SSD"/>
    <s v="Nvidia RTX 3080"/>
    <n v="14"/>
    <s v="1920x1080"/>
    <x v="65"/>
    <n v="3.39"/>
    <s v="Linux"/>
    <n v="1714.52"/>
  </r>
  <r>
    <x v="7"/>
    <x v="6"/>
    <x v="3"/>
    <s v="1TB SSD"/>
    <s v="AMD Radeon RX 6600"/>
    <n v="13.3"/>
    <s v="1366x768"/>
    <x v="14"/>
    <n v="1.37"/>
    <s v="macOS"/>
    <n v="1328.31"/>
  </r>
  <r>
    <x v="4"/>
    <x v="6"/>
    <x v="0"/>
    <s v="256GB SSD"/>
    <s v="Integrated"/>
    <n v="15.6"/>
    <s v="3840x2160"/>
    <x v="42"/>
    <n v="2.4500000000000002"/>
    <s v="Linux"/>
    <n v="4706.55"/>
  </r>
  <r>
    <x v="0"/>
    <x v="3"/>
    <x v="4"/>
    <s v="1TB SSD"/>
    <s v="AMD Radeon RX 6600"/>
    <n v="16"/>
    <s v="1366x768"/>
    <x v="45"/>
    <n v="2.88"/>
    <s v="FreeDOS"/>
    <n v="1256.99"/>
  </r>
  <r>
    <x v="7"/>
    <x v="4"/>
    <x v="2"/>
    <s v="1TB SSD"/>
    <s v="Nvidia RTX 3080"/>
    <n v="15.6"/>
    <s v="3840x2160"/>
    <x v="1"/>
    <n v="3.04"/>
    <s v="Windows"/>
    <n v="4937.87"/>
  </r>
  <r>
    <x v="6"/>
    <x v="3"/>
    <x v="1"/>
    <s v="1TB SSD"/>
    <s v="Nvidia RTX 3060"/>
    <n v="17.3"/>
    <s v="1366x768"/>
    <x v="46"/>
    <n v="1.71"/>
    <s v="FreeDOS"/>
    <n v="702.35"/>
  </r>
  <r>
    <x v="6"/>
    <x v="1"/>
    <x v="4"/>
    <s v="2TB SSD"/>
    <s v="AMD Radeon RX 6800"/>
    <n v="14"/>
    <s v="1366x768"/>
    <x v="51"/>
    <n v="3.23"/>
    <s v="Windows"/>
    <n v="1330"/>
  </r>
  <r>
    <x v="1"/>
    <x v="3"/>
    <x v="3"/>
    <s v="256GB SSD"/>
    <s v="Nvidia RTX 3060"/>
    <n v="17.3"/>
    <s v="1920x1080"/>
    <x v="62"/>
    <n v="1.8"/>
    <s v="Linux"/>
    <n v="1325.13"/>
  </r>
  <r>
    <x v="9"/>
    <x v="3"/>
    <x v="3"/>
    <s v="2TB SSD"/>
    <s v="Nvidia RTX 2060"/>
    <n v="16"/>
    <s v="1366x768"/>
    <x v="50"/>
    <n v="2.58"/>
    <s v="FreeDOS"/>
    <n v="1088.6500000000001"/>
  </r>
  <r>
    <x v="8"/>
    <x v="2"/>
    <x v="0"/>
    <s v="1TB SSD"/>
    <s v="Nvidia RTX 3080"/>
    <n v="15.6"/>
    <s v="1366x768"/>
    <x v="56"/>
    <n v="1.73"/>
    <s v="macOS"/>
    <n v="2290.6999999999998"/>
  </r>
  <r>
    <x v="3"/>
    <x v="3"/>
    <x v="3"/>
    <s v="1TB HDD"/>
    <s v="Nvidia GTX 1650"/>
    <n v="13.3"/>
    <s v="1366x768"/>
    <x v="34"/>
    <n v="1.45"/>
    <s v="Linux"/>
    <n v="488.62"/>
  </r>
  <r>
    <x v="8"/>
    <x v="4"/>
    <x v="2"/>
    <s v="1TB HDD"/>
    <s v="Nvidia RTX 3080"/>
    <n v="17.3"/>
    <s v="2560x1440"/>
    <x v="5"/>
    <n v="3.24"/>
    <s v="macOS"/>
    <n v="3084.99"/>
  </r>
  <r>
    <x v="4"/>
    <x v="6"/>
    <x v="0"/>
    <s v="2TB SSD"/>
    <s v="Nvidia RTX 3080"/>
    <n v="14"/>
    <s v="1366x768"/>
    <x v="63"/>
    <n v="3.49"/>
    <s v="Windows"/>
    <n v="3201.6"/>
  </r>
  <r>
    <x v="9"/>
    <x v="7"/>
    <x v="1"/>
    <s v="2TB SSD"/>
    <s v="AMD Radeon RX 6600"/>
    <n v="13.3"/>
    <s v="1920x1080"/>
    <x v="35"/>
    <n v="2.4900000000000002"/>
    <s v="macOS"/>
    <n v="1514.3"/>
  </r>
  <r>
    <x v="7"/>
    <x v="7"/>
    <x v="2"/>
    <s v="256GB SSD"/>
    <s v="AMD Radeon RX 6600"/>
    <n v="17.3"/>
    <s v="2560x1440"/>
    <x v="71"/>
    <n v="3.09"/>
    <s v="Windows"/>
    <n v="2650.08"/>
  </r>
  <r>
    <x v="8"/>
    <x v="1"/>
    <x v="4"/>
    <s v="2TB SSD"/>
    <s v="Nvidia RTX 2060"/>
    <n v="17.3"/>
    <s v="1920x1080"/>
    <x v="48"/>
    <n v="2.46"/>
    <s v="Linux"/>
    <n v="1678.95"/>
  </r>
  <r>
    <x v="4"/>
    <x v="7"/>
    <x v="3"/>
    <s v="1TB SSD"/>
    <s v="Nvidia GTX 1650"/>
    <n v="14"/>
    <s v="2560x1440"/>
    <x v="56"/>
    <n v="3.38"/>
    <s v="Linux"/>
    <n v="1709.56"/>
  </r>
  <r>
    <x v="2"/>
    <x v="6"/>
    <x v="2"/>
    <s v="1TB HDD"/>
    <s v="Nvidia RTX 3060"/>
    <n v="17.3"/>
    <s v="1366x768"/>
    <x v="17"/>
    <n v="3.44"/>
    <s v="Linux"/>
    <n v="2113.89"/>
  </r>
  <r>
    <x v="8"/>
    <x v="3"/>
    <x v="0"/>
    <s v="1TB SSD"/>
    <s v="AMD Radeon RX 6600"/>
    <n v="14"/>
    <s v="2560x1440"/>
    <x v="20"/>
    <n v="1.34"/>
    <s v="FreeDOS"/>
    <n v="2437.15"/>
  </r>
  <r>
    <x v="6"/>
    <x v="6"/>
    <x v="0"/>
    <s v="256GB SSD"/>
    <s v="Integrated"/>
    <n v="14"/>
    <s v="2560x1440"/>
    <x v="51"/>
    <n v="3.42"/>
    <s v="macOS"/>
    <n v="3309.91"/>
  </r>
  <r>
    <x v="4"/>
    <x v="3"/>
    <x v="2"/>
    <s v="512GB SSD"/>
    <s v="Nvidia RTX 3060"/>
    <n v="13.3"/>
    <s v="1366x768"/>
    <x v="37"/>
    <n v="2.96"/>
    <s v="Windows"/>
    <n v="1083.76"/>
  </r>
  <r>
    <x v="7"/>
    <x v="3"/>
    <x v="2"/>
    <s v="256GB SSD"/>
    <s v="Integrated"/>
    <n v="15.6"/>
    <s v="1920x1080"/>
    <x v="17"/>
    <n v="3.01"/>
    <s v="Linux"/>
    <n v="896.89"/>
  </r>
  <r>
    <x v="7"/>
    <x v="4"/>
    <x v="1"/>
    <s v="256GB SSD"/>
    <s v="Integrated"/>
    <n v="16"/>
    <s v="1920x1080"/>
    <x v="5"/>
    <n v="2.91"/>
    <s v="Windows"/>
    <n v="1062.25"/>
  </r>
  <r>
    <x v="7"/>
    <x v="4"/>
    <x v="3"/>
    <s v="256GB SSD"/>
    <s v="Nvidia RTX 3060"/>
    <n v="13.3"/>
    <s v="1366x768"/>
    <x v="7"/>
    <n v="1.6"/>
    <s v="macOS"/>
    <n v="1323.88"/>
  </r>
  <r>
    <x v="1"/>
    <x v="7"/>
    <x v="0"/>
    <s v="2TB SSD"/>
    <s v="Nvidia RTX 3060"/>
    <n v="16"/>
    <s v="2560x1440"/>
    <x v="61"/>
    <n v="2.19"/>
    <s v="macOS"/>
    <n v="5522.57"/>
  </r>
  <r>
    <x v="2"/>
    <x v="6"/>
    <x v="0"/>
    <s v="1TB HDD"/>
    <s v="AMD Radeon RX 6800"/>
    <n v="13.3"/>
    <s v="1920x1080"/>
    <x v="28"/>
    <n v="1.7"/>
    <s v="Windows"/>
    <n v="3353.5"/>
  </r>
  <r>
    <x v="9"/>
    <x v="5"/>
    <x v="1"/>
    <s v="512GB SSD"/>
    <s v="AMD Radeon RX 6800"/>
    <n v="15.6"/>
    <s v="1366x768"/>
    <x v="61"/>
    <n v="3.42"/>
    <s v="macOS"/>
    <n v="1174.23"/>
  </r>
  <r>
    <x v="4"/>
    <x v="7"/>
    <x v="2"/>
    <s v="256GB SSD"/>
    <s v="AMD Radeon RX 6600"/>
    <n v="13.3"/>
    <s v="3840x2160"/>
    <x v="58"/>
    <n v="1.64"/>
    <s v="Windows"/>
    <n v="3344.58"/>
  </r>
  <r>
    <x v="0"/>
    <x v="7"/>
    <x v="0"/>
    <s v="1TB HDD"/>
    <s v="Integrated"/>
    <n v="17.3"/>
    <s v="3840x2160"/>
    <x v="36"/>
    <n v="2.73"/>
    <s v="Linux"/>
    <n v="4391.8500000000004"/>
  </r>
  <r>
    <x v="5"/>
    <x v="7"/>
    <x v="1"/>
    <s v="1TB SSD"/>
    <s v="Integrated"/>
    <n v="16"/>
    <s v="2560x1440"/>
    <x v="46"/>
    <n v="1.35"/>
    <s v="macOS"/>
    <n v="1087.99"/>
  </r>
  <r>
    <x v="5"/>
    <x v="3"/>
    <x v="2"/>
    <s v="512GB SSD"/>
    <s v="Nvidia RTX 3060"/>
    <n v="16"/>
    <s v="2560x1440"/>
    <x v="65"/>
    <n v="2.6"/>
    <s v="Windows"/>
    <n v="1743.52"/>
  </r>
  <r>
    <x v="5"/>
    <x v="6"/>
    <x v="4"/>
    <s v="2TB SSD"/>
    <s v="AMD Radeon RX 6800"/>
    <n v="14"/>
    <s v="2560x1440"/>
    <x v="68"/>
    <n v="2.68"/>
    <s v="macOS"/>
    <n v="2607.17"/>
  </r>
  <r>
    <x v="6"/>
    <x v="1"/>
    <x v="4"/>
    <s v="1TB HDD"/>
    <s v="Nvidia GTX 1650"/>
    <n v="16"/>
    <s v="2560x1440"/>
    <x v="50"/>
    <n v="2.13"/>
    <s v="FreeDOS"/>
    <n v="1677.52"/>
  </r>
  <r>
    <x v="7"/>
    <x v="5"/>
    <x v="1"/>
    <s v="256GB SSD"/>
    <s v="Nvidia RTX 3060"/>
    <n v="16"/>
    <s v="2560x1440"/>
    <x v="25"/>
    <n v="3.29"/>
    <s v="FreeDOS"/>
    <n v="1165.27"/>
  </r>
  <r>
    <x v="8"/>
    <x v="5"/>
    <x v="1"/>
    <s v="2TB SSD"/>
    <s v="AMD Radeon RX 6600"/>
    <n v="16"/>
    <s v="3840x2160"/>
    <x v="63"/>
    <n v="2.81"/>
    <s v="FreeDOS"/>
    <n v="1515.05"/>
  </r>
  <r>
    <x v="5"/>
    <x v="4"/>
    <x v="0"/>
    <s v="1TB SSD"/>
    <s v="Nvidia GTX 1650"/>
    <n v="14"/>
    <s v="3840x2160"/>
    <x v="79"/>
    <n v="1.43"/>
    <s v="Linux"/>
    <n v="6508.9"/>
  </r>
  <r>
    <x v="7"/>
    <x v="4"/>
    <x v="4"/>
    <s v="256GB SSD"/>
    <s v="Nvidia RTX 3060"/>
    <n v="16"/>
    <s v="1366x768"/>
    <x v="58"/>
    <n v="1.63"/>
    <s v="Linux"/>
    <n v="1951.13"/>
  </r>
  <r>
    <x v="0"/>
    <x v="2"/>
    <x v="2"/>
    <s v="1TB SSD"/>
    <s v="Nvidia RTX 3060"/>
    <n v="14"/>
    <s v="1366x768"/>
    <x v="59"/>
    <n v="3.26"/>
    <s v="macOS"/>
    <n v="1943.98"/>
  </r>
  <r>
    <x v="0"/>
    <x v="5"/>
    <x v="3"/>
    <s v="2TB SSD"/>
    <s v="Nvidia RTX 3080"/>
    <n v="14"/>
    <s v="2560x1440"/>
    <x v="76"/>
    <n v="3.38"/>
    <s v="Linux"/>
    <n v="1989.87"/>
  </r>
  <r>
    <x v="1"/>
    <x v="6"/>
    <x v="3"/>
    <s v="1TB SSD"/>
    <s v="Nvidia RTX 3080"/>
    <n v="16"/>
    <s v="2560x1440"/>
    <x v="71"/>
    <n v="2.95"/>
    <s v="Windows"/>
    <n v="3091.7"/>
  </r>
  <r>
    <x v="9"/>
    <x v="7"/>
    <x v="0"/>
    <s v="1TB SSD"/>
    <s v="AMD Radeon RX 6800"/>
    <n v="13.3"/>
    <s v="1366x768"/>
    <x v="39"/>
    <n v="1.62"/>
    <s v="FreeDOS"/>
    <n v="3226.84"/>
  </r>
  <r>
    <x v="2"/>
    <x v="6"/>
    <x v="3"/>
    <s v="1TB SSD"/>
    <s v="Nvidia RTX 3080"/>
    <n v="16"/>
    <s v="3840x2160"/>
    <x v="45"/>
    <n v="1.53"/>
    <s v="Windows"/>
    <n v="3086.74"/>
  </r>
  <r>
    <x v="2"/>
    <x v="5"/>
    <x v="3"/>
    <s v="2TB SSD"/>
    <s v="Nvidia RTX 2060"/>
    <n v="16"/>
    <s v="3840x2160"/>
    <x v="41"/>
    <n v="1.3"/>
    <s v="Windows"/>
    <n v="1809.13"/>
  </r>
  <r>
    <x v="5"/>
    <x v="0"/>
    <x v="4"/>
    <s v="1TB HDD"/>
    <s v="AMD Radeon RX 6800"/>
    <n v="14"/>
    <s v="1366x768"/>
    <x v="50"/>
    <n v="3.1"/>
    <s v="FreeDOS"/>
    <n v="580.44000000000005"/>
  </r>
  <r>
    <x v="3"/>
    <x v="0"/>
    <x v="0"/>
    <s v="512GB SSD"/>
    <s v="AMD Radeon RX 6600"/>
    <n v="17.3"/>
    <s v="2560x1440"/>
    <x v="35"/>
    <n v="1.35"/>
    <s v="macOS"/>
    <n v="2769.28"/>
  </r>
  <r>
    <x v="6"/>
    <x v="4"/>
    <x v="1"/>
    <s v="512GB SSD"/>
    <s v="Integrated"/>
    <n v="14"/>
    <s v="2560x1440"/>
    <x v="57"/>
    <n v="3"/>
    <s v="Linux"/>
    <n v="1370.41"/>
  </r>
  <r>
    <x v="9"/>
    <x v="2"/>
    <x v="3"/>
    <s v="2TB SSD"/>
    <s v="Nvidia GTX 1650"/>
    <n v="15.6"/>
    <s v="2560x1440"/>
    <x v="52"/>
    <n v="2.63"/>
    <s v="Windows"/>
    <n v="1774.25"/>
  </r>
  <r>
    <x v="4"/>
    <x v="3"/>
    <x v="1"/>
    <s v="1TB HDD"/>
    <s v="AMD Radeon RX 6600"/>
    <n v="15.6"/>
    <s v="1366x768"/>
    <x v="77"/>
    <n v="1.81"/>
    <s v="FreeDOS"/>
    <n v="463.4"/>
  </r>
  <r>
    <x v="0"/>
    <x v="7"/>
    <x v="3"/>
    <s v="2TB SSD"/>
    <s v="Integrated"/>
    <n v="14"/>
    <s v="2560x1440"/>
    <x v="33"/>
    <n v="2.4900000000000002"/>
    <s v="FreeDOS"/>
    <n v="1460.41"/>
  </r>
  <r>
    <x v="3"/>
    <x v="4"/>
    <x v="4"/>
    <s v="2TB SSD"/>
    <s v="AMD Radeon RX 6600"/>
    <n v="13.3"/>
    <s v="2560x1440"/>
    <x v="34"/>
    <n v="2.5"/>
    <s v="macOS"/>
    <n v="2592.02"/>
  </r>
  <r>
    <x v="5"/>
    <x v="3"/>
    <x v="4"/>
    <s v="256GB SSD"/>
    <s v="Nvidia RTX 2060"/>
    <n v="15.6"/>
    <s v="2560x1440"/>
    <x v="36"/>
    <n v="2.6"/>
    <s v="macOS"/>
    <n v="1533.77"/>
  </r>
  <r>
    <x v="1"/>
    <x v="1"/>
    <x v="3"/>
    <s v="1TB HDD"/>
    <s v="AMD Radeon RX 6600"/>
    <n v="13.3"/>
    <s v="1920x1080"/>
    <x v="62"/>
    <n v="1.9"/>
    <s v="macOS"/>
    <n v="1326.94"/>
  </r>
  <r>
    <x v="3"/>
    <x v="4"/>
    <x v="2"/>
    <s v="512GB SSD"/>
    <s v="Integrated"/>
    <n v="14"/>
    <s v="1920x1080"/>
    <x v="21"/>
    <n v="3.32"/>
    <s v="macOS"/>
    <n v="1811.72"/>
  </r>
  <r>
    <x v="0"/>
    <x v="2"/>
    <x v="2"/>
    <s v="2TB SSD"/>
    <s v="AMD Radeon RX 6600"/>
    <n v="14"/>
    <s v="1920x1080"/>
    <x v="30"/>
    <n v="2.17"/>
    <s v="Windows"/>
    <n v="2416.58"/>
  </r>
  <r>
    <x v="7"/>
    <x v="2"/>
    <x v="2"/>
    <s v="512GB SSD"/>
    <s v="Nvidia RTX 3060"/>
    <n v="13.3"/>
    <s v="1366x768"/>
    <x v="62"/>
    <n v="2.88"/>
    <s v="Linux"/>
    <n v="1297.3399999999999"/>
  </r>
  <r>
    <x v="7"/>
    <x v="4"/>
    <x v="0"/>
    <s v="256GB SSD"/>
    <s v="AMD Radeon RX 6600"/>
    <n v="17.3"/>
    <s v="1920x1080"/>
    <x v="9"/>
    <n v="2.5099999999999998"/>
    <s v="FreeDOS"/>
    <n v="4291.01"/>
  </r>
  <r>
    <x v="2"/>
    <x v="2"/>
    <x v="1"/>
    <s v="512GB SSD"/>
    <s v="Nvidia RTX 3080"/>
    <n v="13.3"/>
    <s v="1920x1080"/>
    <x v="19"/>
    <n v="2.08"/>
    <s v="FreeDOS"/>
    <n v="1017.92"/>
  </r>
  <r>
    <x v="9"/>
    <x v="5"/>
    <x v="4"/>
    <s v="2TB SSD"/>
    <s v="Nvidia RTX 3060"/>
    <n v="17.3"/>
    <s v="3840x2160"/>
    <x v="27"/>
    <n v="2.94"/>
    <s v="FreeDOS"/>
    <n v="2700.14"/>
  </r>
  <r>
    <x v="9"/>
    <x v="5"/>
    <x v="1"/>
    <s v="256GB SSD"/>
    <s v="Nvidia GTX 1650"/>
    <n v="17.3"/>
    <s v="1366x768"/>
    <x v="51"/>
    <n v="3.08"/>
    <s v="Windows"/>
    <n v="1216.67"/>
  </r>
  <r>
    <x v="0"/>
    <x v="2"/>
    <x v="2"/>
    <s v="1TB HDD"/>
    <s v="Nvidia RTX 3060"/>
    <n v="15.6"/>
    <s v="3840x2160"/>
    <x v="22"/>
    <n v="3.36"/>
    <s v="Windows"/>
    <n v="3738.57"/>
  </r>
  <r>
    <x v="9"/>
    <x v="3"/>
    <x v="0"/>
    <s v="2TB SSD"/>
    <s v="Nvidia GTX 1650"/>
    <n v="17.3"/>
    <s v="1366x768"/>
    <x v="47"/>
    <n v="1.31"/>
    <s v="Linux"/>
    <n v="2241.1"/>
  </r>
  <r>
    <x v="0"/>
    <x v="4"/>
    <x v="1"/>
    <s v="1TB HDD"/>
    <s v="AMD Radeon RX 6800"/>
    <n v="17.3"/>
    <s v="1366x768"/>
    <x v="39"/>
    <n v="1.38"/>
    <s v="Windows"/>
    <n v="1726.92"/>
  </r>
  <r>
    <x v="9"/>
    <x v="6"/>
    <x v="0"/>
    <s v="512GB SSD"/>
    <s v="Nvidia GTX 1650"/>
    <n v="17.3"/>
    <s v="1920x1080"/>
    <x v="71"/>
    <n v="2.69"/>
    <s v="Linux"/>
    <n v="5756.6"/>
  </r>
  <r>
    <x v="9"/>
    <x v="4"/>
    <x v="3"/>
    <s v="512GB SSD"/>
    <s v="Nvidia RTX 3060"/>
    <n v="17.3"/>
    <s v="1920x1080"/>
    <x v="19"/>
    <n v="1.26"/>
    <s v="macOS"/>
    <n v="2514"/>
  </r>
  <r>
    <x v="9"/>
    <x v="4"/>
    <x v="4"/>
    <s v="2TB SSD"/>
    <s v="Nvidia RTX 3060"/>
    <n v="15.6"/>
    <s v="3840x2160"/>
    <x v="72"/>
    <n v="1.98"/>
    <s v="Linux"/>
    <n v="4779.33"/>
  </r>
  <r>
    <x v="8"/>
    <x v="3"/>
    <x v="3"/>
    <s v="1TB SSD"/>
    <s v="Nvidia GTX 1650"/>
    <n v="16"/>
    <s v="2560x1440"/>
    <x v="70"/>
    <n v="1.28"/>
    <s v="macOS"/>
    <n v="1231.3900000000001"/>
  </r>
  <r>
    <x v="6"/>
    <x v="7"/>
    <x v="4"/>
    <s v="2TB SSD"/>
    <s v="AMD Radeon RX 6800"/>
    <n v="14"/>
    <s v="1920x1080"/>
    <x v="49"/>
    <n v="1.77"/>
    <s v="FreeDOS"/>
    <n v="1593.12"/>
  </r>
  <r>
    <x v="2"/>
    <x v="0"/>
    <x v="2"/>
    <s v="256GB SSD"/>
    <s v="Nvidia RTX 2060"/>
    <n v="13.3"/>
    <s v="1366x768"/>
    <x v="10"/>
    <n v="3.1"/>
    <s v="Linux"/>
    <n v="1136.1600000000001"/>
  </r>
  <r>
    <x v="9"/>
    <x v="6"/>
    <x v="1"/>
    <s v="1TB SSD"/>
    <s v="Nvidia RTX 3080"/>
    <n v="13.3"/>
    <s v="1920x1080"/>
    <x v="80"/>
    <n v="3.18"/>
    <s v="FreeDOS"/>
    <n v="1932.08"/>
  </r>
  <r>
    <x v="8"/>
    <x v="7"/>
    <x v="2"/>
    <s v="1TB HDD"/>
    <s v="Nvidia GTX 1650"/>
    <n v="16"/>
    <s v="1920x1080"/>
    <x v="39"/>
    <n v="2.17"/>
    <s v="FreeDOS"/>
    <n v="1906.99"/>
  </r>
  <r>
    <x v="4"/>
    <x v="4"/>
    <x v="0"/>
    <s v="512GB SSD"/>
    <s v="AMD Radeon RX 6600"/>
    <n v="16"/>
    <s v="3840x2160"/>
    <x v="47"/>
    <n v="2.9"/>
    <s v="Windows"/>
    <n v="7228.01"/>
  </r>
  <r>
    <x v="8"/>
    <x v="6"/>
    <x v="2"/>
    <s v="2TB SSD"/>
    <s v="AMD Radeon RX 6800"/>
    <n v="16"/>
    <s v="1920x1080"/>
    <x v="49"/>
    <n v="2.79"/>
    <s v="Windows"/>
    <n v="2901.7"/>
  </r>
  <r>
    <x v="0"/>
    <x v="2"/>
    <x v="4"/>
    <s v="1TB HDD"/>
    <s v="Integrated"/>
    <n v="15.6"/>
    <s v="1366x768"/>
    <x v="58"/>
    <n v="1.23"/>
    <s v="Linux"/>
    <n v="960.82"/>
  </r>
  <r>
    <x v="6"/>
    <x v="1"/>
    <x v="0"/>
    <s v="2TB SSD"/>
    <s v="Integrated"/>
    <n v="13.3"/>
    <s v="2560x1440"/>
    <x v="67"/>
    <n v="2.29"/>
    <s v="macOS"/>
    <n v="2331.33"/>
  </r>
  <r>
    <x v="1"/>
    <x v="0"/>
    <x v="2"/>
    <s v="1TB HDD"/>
    <s v="Integrated"/>
    <n v="16"/>
    <s v="1920x1080"/>
    <x v="76"/>
    <n v="2.37"/>
    <s v="FreeDOS"/>
    <n v="1262.4100000000001"/>
  </r>
  <r>
    <x v="7"/>
    <x v="0"/>
    <x v="4"/>
    <s v="1TB HDD"/>
    <s v="Nvidia GTX 1650"/>
    <n v="14"/>
    <s v="3840x2160"/>
    <x v="11"/>
    <n v="3.41"/>
    <s v="Windows"/>
    <n v="1539.15"/>
  </r>
  <r>
    <x v="2"/>
    <x v="7"/>
    <x v="2"/>
    <s v="2TB SSD"/>
    <s v="Nvidia RTX 3080"/>
    <n v="16"/>
    <s v="1366x768"/>
    <x v="7"/>
    <n v="2.25"/>
    <s v="Linux"/>
    <n v="1863.36"/>
  </r>
  <r>
    <x v="7"/>
    <x v="3"/>
    <x v="3"/>
    <s v="1TB HDD"/>
    <s v="Nvidia RTX 3060"/>
    <n v="17.3"/>
    <s v="1366x768"/>
    <x v="64"/>
    <n v="2.65"/>
    <s v="Linux"/>
    <n v="583.82000000000005"/>
  </r>
  <r>
    <x v="4"/>
    <x v="6"/>
    <x v="2"/>
    <s v="2TB SSD"/>
    <s v="Nvidia RTX 2060"/>
    <n v="16"/>
    <s v="1920x1080"/>
    <x v="4"/>
    <n v="2.46"/>
    <s v="Linux"/>
    <n v="2789.52"/>
  </r>
  <r>
    <x v="0"/>
    <x v="3"/>
    <x v="0"/>
    <s v="1TB SSD"/>
    <s v="Nvidia RTX 3080"/>
    <n v="13.3"/>
    <s v="2560x1440"/>
    <x v="1"/>
    <n v="3.3"/>
    <s v="Linux"/>
    <n v="3783.91"/>
  </r>
  <r>
    <x v="0"/>
    <x v="7"/>
    <x v="0"/>
    <s v="2TB SSD"/>
    <s v="Integrated"/>
    <n v="14"/>
    <s v="2560x1440"/>
    <x v="21"/>
    <n v="1.22"/>
    <s v="FreeDOS"/>
    <n v="3580.22"/>
  </r>
  <r>
    <x v="8"/>
    <x v="5"/>
    <x v="1"/>
    <s v="2TB SSD"/>
    <s v="Nvidia RTX 3080"/>
    <n v="14"/>
    <s v="3840x2160"/>
    <x v="72"/>
    <n v="1.39"/>
    <s v="FreeDOS"/>
    <n v="1549.07"/>
  </r>
  <r>
    <x v="1"/>
    <x v="2"/>
    <x v="3"/>
    <s v="1TB SSD"/>
    <s v="Nvidia RTX 3080"/>
    <n v="15.6"/>
    <s v="2560x1440"/>
    <x v="4"/>
    <n v="2.33"/>
    <s v="Linux"/>
    <n v="1777.04"/>
  </r>
  <r>
    <x v="9"/>
    <x v="6"/>
    <x v="3"/>
    <s v="512GB SSD"/>
    <s v="Nvidia RTX 3060"/>
    <n v="17.3"/>
    <s v="1920x1080"/>
    <x v="11"/>
    <n v="2.97"/>
    <s v="Linux"/>
    <n v="2420.67"/>
  </r>
  <r>
    <x v="0"/>
    <x v="6"/>
    <x v="3"/>
    <s v="2TB SSD"/>
    <s v="Nvidia RTX 3060"/>
    <n v="15.6"/>
    <s v="2560x1440"/>
    <x v="3"/>
    <n v="2.48"/>
    <s v="FreeDOS"/>
    <n v="3281.01"/>
  </r>
  <r>
    <x v="4"/>
    <x v="3"/>
    <x v="0"/>
    <s v="512GB SSD"/>
    <s v="AMD Radeon RX 6800"/>
    <n v="14"/>
    <s v="2560x1440"/>
    <x v="28"/>
    <n v="1.79"/>
    <s v="Windows"/>
    <n v="2489.52"/>
  </r>
  <r>
    <x v="4"/>
    <x v="4"/>
    <x v="4"/>
    <s v="1TB SSD"/>
    <s v="AMD Radeon RX 6600"/>
    <n v="13.3"/>
    <s v="1366x768"/>
    <x v="69"/>
    <n v="1.42"/>
    <s v="FreeDOS"/>
    <n v="1520.94"/>
  </r>
  <r>
    <x v="4"/>
    <x v="3"/>
    <x v="1"/>
    <s v="2TB SSD"/>
    <s v="Nvidia RTX 2060"/>
    <n v="16"/>
    <s v="2560x1440"/>
    <x v="25"/>
    <n v="2.5"/>
    <s v="FreeDOS"/>
    <n v="1024.8399999999999"/>
  </r>
  <r>
    <x v="4"/>
    <x v="4"/>
    <x v="2"/>
    <s v="1TB SSD"/>
    <s v="Nvidia RTX 2060"/>
    <n v="13.3"/>
    <s v="1920x1080"/>
    <x v="32"/>
    <n v="3.01"/>
    <s v="Linux"/>
    <n v="2530.85"/>
  </r>
  <r>
    <x v="0"/>
    <x v="1"/>
    <x v="2"/>
    <s v="1TB HDD"/>
    <s v="AMD Radeon RX 6800"/>
    <n v="17.3"/>
    <s v="1920x1080"/>
    <x v="18"/>
    <n v="1.38"/>
    <s v="Linux"/>
    <n v="2787.07"/>
  </r>
  <r>
    <x v="2"/>
    <x v="0"/>
    <x v="4"/>
    <s v="2TB SSD"/>
    <s v="AMD Radeon RX 6600"/>
    <n v="14"/>
    <s v="1920x1080"/>
    <x v="75"/>
    <n v="2.72"/>
    <s v="macOS"/>
    <n v="922.16"/>
  </r>
  <r>
    <x v="5"/>
    <x v="1"/>
    <x v="3"/>
    <s v="1TB HDD"/>
    <s v="Integrated"/>
    <n v="13.3"/>
    <s v="3840x2160"/>
    <x v="0"/>
    <n v="1.65"/>
    <s v="FreeDOS"/>
    <n v="1306.56"/>
  </r>
  <r>
    <x v="2"/>
    <x v="6"/>
    <x v="2"/>
    <s v="1TB SSD"/>
    <s v="Nvidia GTX 1650"/>
    <n v="14"/>
    <s v="1920x1080"/>
    <x v="10"/>
    <n v="1.46"/>
    <s v="Windows"/>
    <n v="2679.3"/>
  </r>
  <r>
    <x v="9"/>
    <x v="6"/>
    <x v="2"/>
    <s v="2TB SSD"/>
    <s v="Nvidia RTX 3080"/>
    <n v="16"/>
    <s v="1920x1080"/>
    <x v="38"/>
    <n v="2.78"/>
    <s v="FreeDOS"/>
    <n v="3803.8"/>
  </r>
  <r>
    <x v="9"/>
    <x v="0"/>
    <x v="0"/>
    <s v="1TB SSD"/>
    <s v="Nvidia RTX 2060"/>
    <n v="13.3"/>
    <s v="1920x1080"/>
    <x v="66"/>
    <n v="2.78"/>
    <s v="macOS"/>
    <n v="2671.74"/>
  </r>
  <r>
    <x v="1"/>
    <x v="3"/>
    <x v="0"/>
    <s v="512GB SSD"/>
    <s v="Integrated"/>
    <n v="13.3"/>
    <s v="1366x768"/>
    <x v="43"/>
    <n v="3.22"/>
    <s v="FreeDOS"/>
    <n v="1587.25"/>
  </r>
  <r>
    <x v="7"/>
    <x v="7"/>
    <x v="0"/>
    <s v="1TB SSD"/>
    <s v="Nvidia RTX 2060"/>
    <n v="15.6"/>
    <s v="3840x2160"/>
    <x v="22"/>
    <n v="3.33"/>
    <s v="macOS"/>
    <n v="5524.81"/>
  </r>
  <r>
    <x v="9"/>
    <x v="6"/>
    <x v="0"/>
    <s v="512GB SSD"/>
    <s v="Nvidia GTX 1650"/>
    <n v="13.3"/>
    <s v="1366x768"/>
    <x v="56"/>
    <n v="1.34"/>
    <s v="Linux"/>
    <n v="4241.9799999999996"/>
  </r>
  <r>
    <x v="8"/>
    <x v="0"/>
    <x v="4"/>
    <s v="2TB SSD"/>
    <s v="Nvidia RTX 3060"/>
    <n v="14"/>
    <s v="1366x768"/>
    <x v="71"/>
    <n v="1.62"/>
    <s v="macOS"/>
    <n v="836.36"/>
  </r>
  <r>
    <x v="4"/>
    <x v="2"/>
    <x v="0"/>
    <s v="1TB SSD"/>
    <s v="AMD Radeon RX 6600"/>
    <n v="17.3"/>
    <s v="1366x768"/>
    <x v="63"/>
    <n v="3.2"/>
    <s v="Linux"/>
    <n v="2103.9499999999998"/>
  </r>
  <r>
    <x v="9"/>
    <x v="0"/>
    <x v="2"/>
    <s v="512GB SSD"/>
    <s v="Nvidia RTX 3080"/>
    <n v="14"/>
    <s v="2560x1440"/>
    <x v="63"/>
    <n v="1.63"/>
    <s v="macOS"/>
    <n v="2090.9499999999998"/>
  </r>
  <r>
    <x v="8"/>
    <x v="5"/>
    <x v="2"/>
    <s v="256GB SSD"/>
    <s v="Nvidia RTX 3060"/>
    <n v="14"/>
    <s v="1366x768"/>
    <x v="4"/>
    <n v="1.47"/>
    <s v="Windows"/>
    <n v="1223.24"/>
  </r>
  <r>
    <x v="4"/>
    <x v="3"/>
    <x v="1"/>
    <s v="512GB SSD"/>
    <s v="AMD Radeon RX 6800"/>
    <n v="13.3"/>
    <s v="3840x2160"/>
    <x v="22"/>
    <n v="3.4"/>
    <s v="Windows"/>
    <n v="1327.61"/>
  </r>
  <r>
    <x v="4"/>
    <x v="0"/>
    <x v="3"/>
    <s v="2TB SSD"/>
    <s v="Nvidia GTX 1650"/>
    <n v="13.3"/>
    <s v="3840x2160"/>
    <x v="31"/>
    <n v="2.7"/>
    <s v="FreeDOS"/>
    <n v="1301.3900000000001"/>
  </r>
  <r>
    <x v="8"/>
    <x v="6"/>
    <x v="3"/>
    <s v="256GB SSD"/>
    <s v="AMD Radeon RX 6600"/>
    <n v="17.3"/>
    <s v="1920x1080"/>
    <x v="49"/>
    <n v="2.33"/>
    <s v="macOS"/>
    <n v="1773.53"/>
  </r>
  <r>
    <x v="5"/>
    <x v="5"/>
    <x v="4"/>
    <s v="2TB SSD"/>
    <s v="Nvidia RTX 2060"/>
    <n v="14"/>
    <s v="2560x1440"/>
    <x v="9"/>
    <n v="3.27"/>
    <s v="macOS"/>
    <n v="1382"/>
  </r>
  <r>
    <x v="2"/>
    <x v="4"/>
    <x v="4"/>
    <s v="512GB SSD"/>
    <s v="Integrated"/>
    <n v="14"/>
    <s v="1366x768"/>
    <x v="56"/>
    <n v="3.31"/>
    <s v="macOS"/>
    <n v="1191.5"/>
  </r>
  <r>
    <x v="9"/>
    <x v="3"/>
    <x v="2"/>
    <s v="1TB HDD"/>
    <s v="AMD Radeon RX 6600"/>
    <n v="15.6"/>
    <s v="3840x2160"/>
    <x v="14"/>
    <n v="1.4"/>
    <s v="FreeDOS"/>
    <n v="2645.26"/>
  </r>
  <r>
    <x v="5"/>
    <x v="1"/>
    <x v="4"/>
    <s v="2TB SSD"/>
    <s v="AMD Radeon RX 6800"/>
    <n v="15.6"/>
    <s v="1366x768"/>
    <x v="67"/>
    <n v="1.54"/>
    <s v="FreeDOS"/>
    <n v="1318.46"/>
  </r>
  <r>
    <x v="0"/>
    <x v="3"/>
    <x v="4"/>
    <s v="256GB SSD"/>
    <s v="Nvidia RTX 3080"/>
    <n v="17.3"/>
    <s v="2560x1440"/>
    <x v="61"/>
    <n v="1.96"/>
    <s v="Linux"/>
    <n v="2113.5700000000002"/>
  </r>
  <r>
    <x v="2"/>
    <x v="7"/>
    <x v="0"/>
    <s v="1TB SSD"/>
    <s v="Nvidia RTX 3080"/>
    <n v="14"/>
    <s v="2560x1440"/>
    <x v="61"/>
    <n v="1.49"/>
    <s v="Linux"/>
    <n v="3591.81"/>
  </r>
  <r>
    <x v="9"/>
    <x v="7"/>
    <x v="4"/>
    <s v="512GB SSD"/>
    <s v="Nvidia GTX 1650"/>
    <n v="17.3"/>
    <s v="1366x768"/>
    <x v="8"/>
    <n v="3.04"/>
    <s v="FreeDOS"/>
    <n v="1697.89"/>
  </r>
  <r>
    <x v="5"/>
    <x v="6"/>
    <x v="3"/>
    <s v="2TB SSD"/>
    <s v="Nvidia RTX 3080"/>
    <n v="15.6"/>
    <s v="1920x1080"/>
    <x v="9"/>
    <n v="3.03"/>
    <s v="Linux"/>
    <n v="1976.19"/>
  </r>
  <r>
    <x v="0"/>
    <x v="4"/>
    <x v="0"/>
    <s v="2TB SSD"/>
    <s v="Nvidia RTX 3080"/>
    <n v="13.3"/>
    <s v="1920x1080"/>
    <x v="27"/>
    <n v="3.06"/>
    <s v="Linux"/>
    <n v="5828.8"/>
  </r>
  <r>
    <x v="4"/>
    <x v="2"/>
    <x v="0"/>
    <s v="1TB HDD"/>
    <s v="Integrated"/>
    <n v="14"/>
    <s v="1366x768"/>
    <x v="12"/>
    <n v="1.53"/>
    <s v="Windows"/>
    <n v="1110.1300000000001"/>
  </r>
  <r>
    <x v="0"/>
    <x v="0"/>
    <x v="0"/>
    <s v="512GB SSD"/>
    <s v="AMD Radeon RX 6800"/>
    <n v="17.3"/>
    <s v="1920x1080"/>
    <x v="13"/>
    <n v="2.61"/>
    <s v="FreeDOS"/>
    <n v="3278.89"/>
  </r>
  <r>
    <x v="0"/>
    <x v="2"/>
    <x v="2"/>
    <s v="1TB HDD"/>
    <s v="AMD Radeon RX 6800"/>
    <n v="17.3"/>
    <s v="1920x1080"/>
    <x v="39"/>
    <n v="2.82"/>
    <s v="Linux"/>
    <n v="2321.8200000000002"/>
  </r>
  <r>
    <x v="4"/>
    <x v="4"/>
    <x v="0"/>
    <s v="512GB SSD"/>
    <s v="Nvidia GTX 1650"/>
    <n v="14"/>
    <s v="2560x1440"/>
    <x v="66"/>
    <n v="2.62"/>
    <s v="FreeDOS"/>
    <n v="4834.34"/>
  </r>
  <r>
    <x v="9"/>
    <x v="6"/>
    <x v="1"/>
    <s v="2TB SSD"/>
    <s v="Nvidia GTX 1650"/>
    <n v="17.3"/>
    <s v="3840x2160"/>
    <x v="58"/>
    <n v="3.39"/>
    <s v="FreeDOS"/>
    <n v="3474.46"/>
  </r>
  <r>
    <x v="1"/>
    <x v="0"/>
    <x v="0"/>
    <s v="1TB HDD"/>
    <s v="Nvidia GTX 1650"/>
    <n v="17.3"/>
    <s v="1920x1080"/>
    <x v="38"/>
    <n v="3.36"/>
    <s v="FreeDOS"/>
    <n v="2616.46"/>
  </r>
  <r>
    <x v="5"/>
    <x v="7"/>
    <x v="1"/>
    <s v="1TB SSD"/>
    <s v="Nvidia RTX 3080"/>
    <n v="15.6"/>
    <s v="1920x1080"/>
    <x v="37"/>
    <n v="1.46"/>
    <s v="FreeDOS"/>
    <n v="1281.72"/>
  </r>
  <r>
    <x v="4"/>
    <x v="0"/>
    <x v="2"/>
    <s v="1TB SSD"/>
    <s v="Nvidia RTX 3080"/>
    <n v="15.6"/>
    <s v="2560x1440"/>
    <x v="30"/>
    <n v="1.66"/>
    <s v="macOS"/>
    <n v="1753.39"/>
  </r>
  <r>
    <x v="6"/>
    <x v="3"/>
    <x v="4"/>
    <s v="512GB SSD"/>
    <s v="Integrated"/>
    <n v="17.3"/>
    <s v="1366x768"/>
    <x v="26"/>
    <n v="2.42"/>
    <s v="Linux"/>
    <n v="552.95000000000005"/>
  </r>
  <r>
    <x v="0"/>
    <x v="4"/>
    <x v="0"/>
    <s v="256GB SSD"/>
    <s v="Nvidia RTX 2060"/>
    <n v="16"/>
    <s v="1920x1080"/>
    <x v="72"/>
    <n v="2.25"/>
    <s v="macOS"/>
    <n v="6401.01"/>
  </r>
  <r>
    <x v="1"/>
    <x v="2"/>
    <x v="3"/>
    <s v="1TB SSD"/>
    <s v="Nvidia GTX 1650"/>
    <n v="17.3"/>
    <s v="1920x1080"/>
    <x v="64"/>
    <n v="2.77"/>
    <s v="macOS"/>
    <n v="1550.06"/>
  </r>
  <r>
    <x v="7"/>
    <x v="4"/>
    <x v="4"/>
    <s v="256GB SSD"/>
    <s v="Nvidia RTX 3080"/>
    <n v="15.6"/>
    <s v="1366x768"/>
    <x v="50"/>
    <n v="1.33"/>
    <s v="macOS"/>
    <n v="1889.79"/>
  </r>
  <r>
    <x v="6"/>
    <x v="4"/>
    <x v="4"/>
    <s v="2TB SSD"/>
    <s v="AMD Radeon RX 6800"/>
    <n v="14"/>
    <s v="1920x1080"/>
    <x v="41"/>
    <n v="2.73"/>
    <s v="FreeDOS"/>
    <n v="2122.4499999999998"/>
  </r>
  <r>
    <x v="4"/>
    <x v="1"/>
    <x v="1"/>
    <s v="512GB SSD"/>
    <s v="Nvidia GTX 1650"/>
    <n v="15.6"/>
    <s v="2560x1440"/>
    <x v="36"/>
    <n v="3.24"/>
    <s v="FreeDOS"/>
    <n v="1539.33"/>
  </r>
  <r>
    <x v="0"/>
    <x v="3"/>
    <x v="0"/>
    <s v="256GB SSD"/>
    <s v="Integrated"/>
    <n v="16"/>
    <s v="2560x1440"/>
    <x v="47"/>
    <n v="2.76"/>
    <s v="Linux"/>
    <n v="2727.24"/>
  </r>
  <r>
    <x v="3"/>
    <x v="7"/>
    <x v="0"/>
    <s v="1TB HDD"/>
    <s v="AMD Radeon RX 6600"/>
    <n v="16"/>
    <s v="3840x2160"/>
    <x v="7"/>
    <n v="2.33"/>
    <s v="Windows"/>
    <n v="4448.51"/>
  </r>
  <r>
    <x v="5"/>
    <x v="2"/>
    <x v="3"/>
    <s v="2TB SSD"/>
    <s v="Nvidia GTX 1650"/>
    <n v="15.6"/>
    <s v="3840x2160"/>
    <x v="43"/>
    <n v="2.75"/>
    <s v="Linux"/>
    <n v="1898.49"/>
  </r>
  <r>
    <x v="5"/>
    <x v="1"/>
    <x v="4"/>
    <s v="512GB SSD"/>
    <s v="Nvidia RTX 3060"/>
    <n v="15.6"/>
    <s v="1366x768"/>
    <x v="4"/>
    <n v="2.2200000000000002"/>
    <s v="FreeDOS"/>
    <n v="1269.8599999999999"/>
  </r>
  <r>
    <x v="5"/>
    <x v="0"/>
    <x v="1"/>
    <s v="2TB SSD"/>
    <s v="Nvidia RTX 2060"/>
    <n v="16"/>
    <s v="1366x768"/>
    <x v="37"/>
    <n v="3.37"/>
    <s v="macOS"/>
    <n v="805.58"/>
  </r>
  <r>
    <x v="9"/>
    <x v="0"/>
    <x v="1"/>
    <s v="1TB HDD"/>
    <s v="AMD Radeon RX 6800"/>
    <n v="13.3"/>
    <s v="1920x1080"/>
    <x v="2"/>
    <n v="1.4"/>
    <s v="Windows"/>
    <n v="978.28"/>
  </r>
  <r>
    <x v="4"/>
    <x v="0"/>
    <x v="4"/>
    <s v="2TB SSD"/>
    <s v="Nvidia RTX 2060"/>
    <n v="17.3"/>
    <s v="3840x2160"/>
    <x v="22"/>
    <n v="1.4"/>
    <s v="FreeDOS"/>
    <n v="1953.16"/>
  </r>
  <r>
    <x v="9"/>
    <x v="6"/>
    <x v="4"/>
    <s v="1TB SSD"/>
    <s v="Nvidia GTX 1650"/>
    <n v="17.3"/>
    <s v="3840x2160"/>
    <x v="24"/>
    <n v="1.91"/>
    <s v="FreeDOS"/>
    <n v="4799.6400000000003"/>
  </r>
  <r>
    <x v="2"/>
    <x v="0"/>
    <x v="3"/>
    <s v="512GB SSD"/>
    <s v="Integrated"/>
    <n v="13.3"/>
    <s v="1920x1080"/>
    <x v="45"/>
    <n v="1.23"/>
    <s v="Linux"/>
    <n v="587.9"/>
  </r>
  <r>
    <x v="1"/>
    <x v="0"/>
    <x v="1"/>
    <s v="1TB SSD"/>
    <s v="Nvidia RTX 2060"/>
    <n v="16"/>
    <s v="3840x2160"/>
    <x v="41"/>
    <n v="3.39"/>
    <s v="macOS"/>
    <n v="1859.94"/>
  </r>
  <r>
    <x v="8"/>
    <x v="5"/>
    <x v="3"/>
    <s v="2TB SSD"/>
    <s v="Integrated"/>
    <n v="16"/>
    <s v="3840x2160"/>
    <x v="62"/>
    <n v="2.76"/>
    <s v="Windows"/>
    <n v="1379.76"/>
  </r>
  <r>
    <x v="4"/>
    <x v="1"/>
    <x v="4"/>
    <s v="512GB SSD"/>
    <s v="AMD Radeon RX 6600"/>
    <n v="16"/>
    <s v="3840x2160"/>
    <x v="22"/>
    <n v="1.63"/>
    <s v="Windows"/>
    <n v="2752.03"/>
  </r>
  <r>
    <x v="3"/>
    <x v="3"/>
    <x v="1"/>
    <s v="256GB SSD"/>
    <s v="AMD Radeon RX 6600"/>
    <n v="14"/>
    <s v="1366x768"/>
    <x v="27"/>
    <n v="1.24"/>
    <s v="macOS"/>
    <n v="538.32000000000005"/>
  </r>
  <r>
    <x v="1"/>
    <x v="2"/>
    <x v="1"/>
    <s v="512GB SSD"/>
    <s v="AMD Radeon RX 6600"/>
    <n v="14"/>
    <s v="2560x1440"/>
    <x v="37"/>
    <n v="1.22"/>
    <s v="Windows"/>
    <n v="1537.04"/>
  </r>
  <r>
    <x v="8"/>
    <x v="0"/>
    <x v="4"/>
    <s v="512GB SSD"/>
    <s v="Integrated"/>
    <n v="17.3"/>
    <s v="1920x1080"/>
    <x v="3"/>
    <n v="1.42"/>
    <s v="macOS"/>
    <n v="738.07"/>
  </r>
  <r>
    <x v="3"/>
    <x v="2"/>
    <x v="4"/>
    <s v="512GB SSD"/>
    <s v="Nvidia RTX 2060"/>
    <n v="14"/>
    <s v="1366x768"/>
    <x v="37"/>
    <n v="1.6"/>
    <s v="macOS"/>
    <n v="905.63"/>
  </r>
  <r>
    <x v="8"/>
    <x v="5"/>
    <x v="0"/>
    <s v="512GB SSD"/>
    <s v="Nvidia GTX 1650"/>
    <n v="15.6"/>
    <s v="1366x768"/>
    <x v="56"/>
    <n v="2.1800000000000002"/>
    <s v="Windows"/>
    <n v="2123.2399999999998"/>
  </r>
  <r>
    <x v="2"/>
    <x v="0"/>
    <x v="3"/>
    <s v="256GB SSD"/>
    <s v="Nvidia RTX 3060"/>
    <n v="13.3"/>
    <s v="2560x1440"/>
    <x v="49"/>
    <n v="1.33"/>
    <s v="Linux"/>
    <n v="1025.97"/>
  </r>
  <r>
    <x v="3"/>
    <x v="5"/>
    <x v="1"/>
    <s v="2TB SSD"/>
    <s v="Nvidia RTX 3060"/>
    <n v="13.3"/>
    <s v="2560x1440"/>
    <x v="21"/>
    <n v="2.8"/>
    <s v="macOS"/>
    <n v="1104.4100000000001"/>
  </r>
  <r>
    <x v="9"/>
    <x v="6"/>
    <x v="0"/>
    <s v="1TB SSD"/>
    <s v="Nvidia RTX 3060"/>
    <n v="16"/>
    <s v="1920x1080"/>
    <x v="45"/>
    <n v="1.76"/>
    <s v="Windows"/>
    <n v="5492.18"/>
  </r>
  <r>
    <x v="9"/>
    <x v="5"/>
    <x v="0"/>
    <s v="512GB SSD"/>
    <s v="AMD Radeon RX 6800"/>
    <n v="16"/>
    <s v="1920x1080"/>
    <x v="6"/>
    <n v="1.8"/>
    <s v="macOS"/>
    <n v="3400.56"/>
  </r>
  <r>
    <x v="7"/>
    <x v="7"/>
    <x v="3"/>
    <s v="256GB SSD"/>
    <s v="AMD Radeon RX 6800"/>
    <n v="14"/>
    <s v="1920x1080"/>
    <x v="65"/>
    <n v="3.12"/>
    <s v="Windows"/>
    <n v="1342.29"/>
  </r>
  <r>
    <x v="4"/>
    <x v="3"/>
    <x v="0"/>
    <s v="2TB SSD"/>
    <s v="AMD Radeon RX 6600"/>
    <n v="13.3"/>
    <s v="2560x1440"/>
    <x v="34"/>
    <n v="1.97"/>
    <s v="Linux"/>
    <n v="2447.48"/>
  </r>
  <r>
    <x v="5"/>
    <x v="7"/>
    <x v="3"/>
    <s v="2TB SSD"/>
    <s v="Nvidia RTX 2060"/>
    <n v="17.3"/>
    <s v="1366x768"/>
    <x v="73"/>
    <n v="1.49"/>
    <s v="FreeDOS"/>
    <n v="1209.67"/>
  </r>
  <r>
    <x v="0"/>
    <x v="6"/>
    <x v="2"/>
    <s v="2TB SSD"/>
    <s v="Nvidia RTX 3060"/>
    <n v="13.3"/>
    <s v="2560x1440"/>
    <x v="3"/>
    <n v="1.95"/>
    <s v="FreeDOS"/>
    <n v="4932.13"/>
  </r>
  <r>
    <x v="8"/>
    <x v="1"/>
    <x v="2"/>
    <s v="256GB SSD"/>
    <s v="Nvidia RTX 2060"/>
    <n v="17.3"/>
    <s v="3840x2160"/>
    <x v="44"/>
    <n v="1.56"/>
    <s v="macOS"/>
    <n v="3690.36"/>
  </r>
  <r>
    <x v="0"/>
    <x v="4"/>
    <x v="0"/>
    <s v="512GB SSD"/>
    <s v="Nvidia RTX 2060"/>
    <n v="13.3"/>
    <s v="1366x768"/>
    <x v="52"/>
    <n v="3.29"/>
    <s v="macOS"/>
    <n v="5032.3"/>
  </r>
  <r>
    <x v="4"/>
    <x v="2"/>
    <x v="0"/>
    <s v="2TB SSD"/>
    <s v="AMD Radeon RX 6800"/>
    <n v="14"/>
    <s v="3840x2160"/>
    <x v="37"/>
    <n v="2.12"/>
    <s v="Windows"/>
    <n v="3950.91"/>
  </r>
  <r>
    <x v="7"/>
    <x v="7"/>
    <x v="1"/>
    <s v="512GB SSD"/>
    <s v="Integrated"/>
    <n v="15.6"/>
    <s v="2560x1440"/>
    <x v="45"/>
    <n v="1.57"/>
    <s v="Windows"/>
    <n v="1175.23"/>
  </r>
  <r>
    <x v="6"/>
    <x v="2"/>
    <x v="0"/>
    <s v="1TB HDD"/>
    <s v="AMD Radeon RX 6800"/>
    <n v="13.3"/>
    <s v="1920x1080"/>
    <x v="16"/>
    <n v="1.86"/>
    <s v="macOS"/>
    <n v="2051.1799999999998"/>
  </r>
  <r>
    <x v="3"/>
    <x v="7"/>
    <x v="0"/>
    <s v="1TB SSD"/>
    <s v="Nvidia RTX 2060"/>
    <n v="13.3"/>
    <s v="2560x1440"/>
    <x v="48"/>
    <n v="1.52"/>
    <s v="macOS"/>
    <n v="3685.1"/>
  </r>
  <r>
    <x v="9"/>
    <x v="7"/>
    <x v="1"/>
    <s v="1TB HDD"/>
    <s v="Nvidia RTX 2060"/>
    <n v="14"/>
    <s v="1920x1080"/>
    <x v="76"/>
    <n v="1.41"/>
    <s v="Windows"/>
    <n v="1178.3399999999999"/>
  </r>
  <r>
    <x v="7"/>
    <x v="0"/>
    <x v="3"/>
    <s v="256GB SSD"/>
    <s v="Integrated"/>
    <n v="14"/>
    <s v="1366x768"/>
    <x v="69"/>
    <n v="2.4300000000000002"/>
    <s v="Linux"/>
    <n v="515.19000000000005"/>
  </r>
  <r>
    <x v="7"/>
    <x v="2"/>
    <x v="3"/>
    <s v="1TB HDD"/>
    <s v="Integrated"/>
    <n v="16"/>
    <s v="3840x2160"/>
    <x v="6"/>
    <n v="3.46"/>
    <s v="Windows"/>
    <n v="1057.8900000000001"/>
  </r>
  <r>
    <x v="5"/>
    <x v="3"/>
    <x v="2"/>
    <s v="2TB SSD"/>
    <s v="AMD Radeon RX 6800"/>
    <n v="15.6"/>
    <s v="1366x768"/>
    <x v="62"/>
    <n v="1.3"/>
    <s v="Windows"/>
    <n v="1234.98"/>
  </r>
  <r>
    <x v="2"/>
    <x v="2"/>
    <x v="2"/>
    <s v="1TB HDD"/>
    <s v="AMD Radeon RX 6600"/>
    <n v="16"/>
    <s v="1366x768"/>
    <x v="13"/>
    <n v="1.8"/>
    <s v="FreeDOS"/>
    <n v="1239.79"/>
  </r>
  <r>
    <x v="2"/>
    <x v="1"/>
    <x v="1"/>
    <s v="256GB SSD"/>
    <s v="Integrated"/>
    <n v="16"/>
    <s v="1920x1080"/>
    <x v="58"/>
    <n v="2.34"/>
    <s v="macOS"/>
    <n v="749.09"/>
  </r>
  <r>
    <x v="7"/>
    <x v="2"/>
    <x v="4"/>
    <s v="1TB SSD"/>
    <s v="AMD Radeon RX 6800"/>
    <n v="17.3"/>
    <s v="1920x1080"/>
    <x v="49"/>
    <n v="3.4"/>
    <s v="FreeDOS"/>
    <n v="1278.3599999999999"/>
  </r>
  <r>
    <x v="5"/>
    <x v="2"/>
    <x v="4"/>
    <s v="1TB HDD"/>
    <s v="AMD Radeon RX 6800"/>
    <n v="14"/>
    <s v="3840x2160"/>
    <x v="72"/>
    <n v="1.63"/>
    <s v="macOS"/>
    <n v="1555.88"/>
  </r>
  <r>
    <x v="2"/>
    <x v="3"/>
    <x v="3"/>
    <s v="2TB SSD"/>
    <s v="Integrated"/>
    <n v="16"/>
    <s v="1366x768"/>
    <x v="48"/>
    <n v="1.38"/>
    <s v="FreeDOS"/>
    <n v="411.66"/>
  </r>
  <r>
    <x v="0"/>
    <x v="6"/>
    <x v="0"/>
    <s v="512GB SSD"/>
    <s v="AMD Radeon RX 6600"/>
    <n v="13.3"/>
    <s v="1366x768"/>
    <x v="14"/>
    <n v="1.53"/>
    <s v="Linux"/>
    <n v="4900.1000000000004"/>
  </r>
  <r>
    <x v="9"/>
    <x v="4"/>
    <x v="4"/>
    <s v="1TB SSD"/>
    <s v="AMD Radeon RX 6800"/>
    <n v="15.6"/>
    <s v="2560x1440"/>
    <x v="56"/>
    <n v="2.54"/>
    <s v="FreeDOS"/>
    <n v="3421.02"/>
  </r>
  <r>
    <x v="1"/>
    <x v="0"/>
    <x v="1"/>
    <s v="2TB SSD"/>
    <s v="AMD Radeon RX 6600"/>
    <n v="13.3"/>
    <s v="1920x1080"/>
    <x v="47"/>
    <n v="2.1"/>
    <s v="Linux"/>
    <n v="1138.02"/>
  </r>
  <r>
    <x v="2"/>
    <x v="4"/>
    <x v="4"/>
    <s v="256GB SSD"/>
    <s v="Integrated"/>
    <n v="16"/>
    <s v="3840x2160"/>
    <x v="66"/>
    <n v="2.86"/>
    <s v="Windows"/>
    <n v="2435.39"/>
  </r>
  <r>
    <x v="1"/>
    <x v="5"/>
    <x v="4"/>
    <s v="1TB SSD"/>
    <s v="Nvidia RTX 2060"/>
    <n v="17.3"/>
    <s v="1366x768"/>
    <x v="46"/>
    <n v="1.28"/>
    <s v="FreeDOS"/>
    <n v="1616.87"/>
  </r>
  <r>
    <x v="8"/>
    <x v="3"/>
    <x v="4"/>
    <s v="1TB HDD"/>
    <s v="Nvidia GTX 1650"/>
    <n v="17.3"/>
    <s v="2560x1440"/>
    <x v="21"/>
    <n v="1.33"/>
    <s v="Linux"/>
    <n v="1088.3599999999999"/>
  </r>
  <r>
    <x v="9"/>
    <x v="2"/>
    <x v="4"/>
    <s v="512GB SSD"/>
    <s v="Nvidia RTX 2060"/>
    <n v="16"/>
    <s v="1366x768"/>
    <x v="4"/>
    <n v="3.38"/>
    <s v="Windows"/>
    <n v="1446.33"/>
  </r>
  <r>
    <x v="1"/>
    <x v="7"/>
    <x v="0"/>
    <s v="256GB SSD"/>
    <s v="AMD Radeon RX 6600"/>
    <n v="16"/>
    <s v="1920x1080"/>
    <x v="6"/>
    <n v="1.87"/>
    <s v="macOS"/>
    <n v="4599.41"/>
  </r>
  <r>
    <x v="6"/>
    <x v="2"/>
    <x v="4"/>
    <s v="2TB SSD"/>
    <s v="Nvidia RTX 2060"/>
    <n v="13.3"/>
    <s v="2560x1440"/>
    <x v="77"/>
    <n v="2.77"/>
    <s v="macOS"/>
    <n v="1511.94"/>
  </r>
  <r>
    <x v="7"/>
    <x v="3"/>
    <x v="0"/>
    <s v="2TB SSD"/>
    <s v="Nvidia RTX 2060"/>
    <n v="17.3"/>
    <s v="1366x768"/>
    <x v="32"/>
    <n v="2.75"/>
    <s v="Windows"/>
    <n v="1962.07"/>
  </r>
  <r>
    <x v="6"/>
    <x v="1"/>
    <x v="2"/>
    <s v="2TB SSD"/>
    <s v="Integrated"/>
    <n v="17.3"/>
    <s v="3840x2160"/>
    <x v="72"/>
    <n v="2.14"/>
    <s v="FreeDOS"/>
    <n v="2537.08"/>
  </r>
  <r>
    <x v="1"/>
    <x v="0"/>
    <x v="0"/>
    <s v="1TB HDD"/>
    <s v="Integrated"/>
    <n v="14"/>
    <s v="3840x2160"/>
    <x v="37"/>
    <n v="2.13"/>
    <s v="macOS"/>
    <n v="2677.55"/>
  </r>
  <r>
    <x v="0"/>
    <x v="3"/>
    <x v="1"/>
    <s v="256GB SSD"/>
    <s v="Integrated"/>
    <n v="17.3"/>
    <s v="2560x1440"/>
    <x v="22"/>
    <n v="2"/>
    <s v="Windows"/>
    <n v="923.99"/>
  </r>
  <r>
    <x v="9"/>
    <x v="5"/>
    <x v="4"/>
    <s v="1TB SSD"/>
    <s v="Integrated"/>
    <n v="13.3"/>
    <s v="1920x1080"/>
    <x v="17"/>
    <n v="1.7"/>
    <s v="Windows"/>
    <n v="1102.1300000000001"/>
  </r>
  <r>
    <x v="7"/>
    <x v="2"/>
    <x v="4"/>
    <s v="2TB SSD"/>
    <s v="Nvidia RTX 3060"/>
    <n v="17.3"/>
    <s v="1366x768"/>
    <x v="24"/>
    <n v="1.37"/>
    <s v="Linux"/>
    <n v="1236.5"/>
  </r>
  <r>
    <x v="3"/>
    <x v="4"/>
    <x v="0"/>
    <s v="512GB SSD"/>
    <s v="Nvidia RTX 2060"/>
    <n v="16"/>
    <s v="2560x1440"/>
    <x v="13"/>
    <n v="1.48"/>
    <s v="macOS"/>
    <n v="5371.29"/>
  </r>
  <r>
    <x v="0"/>
    <x v="6"/>
    <x v="1"/>
    <s v="1TB SSD"/>
    <s v="Nvidia RTX 2060"/>
    <n v="13.3"/>
    <s v="2560x1440"/>
    <x v="4"/>
    <n v="2.81"/>
    <s v="macOS"/>
    <n v="2872.33"/>
  </r>
  <r>
    <x v="6"/>
    <x v="4"/>
    <x v="4"/>
    <s v="2TB SSD"/>
    <s v="Nvidia RTX 3080"/>
    <n v="13.3"/>
    <s v="2560x1440"/>
    <x v="24"/>
    <n v="3.13"/>
    <s v="macOS"/>
    <n v="2533.25"/>
  </r>
  <r>
    <x v="4"/>
    <x v="4"/>
    <x v="3"/>
    <s v="256GB SSD"/>
    <s v="Nvidia GTX 1650"/>
    <n v="15.6"/>
    <s v="1366x768"/>
    <x v="58"/>
    <n v="2.2000000000000002"/>
    <s v="Windows"/>
    <n v="1625.17"/>
  </r>
  <r>
    <x v="7"/>
    <x v="6"/>
    <x v="1"/>
    <s v="256GB SSD"/>
    <s v="Nvidia RTX 2060"/>
    <n v="13.3"/>
    <s v="2560x1440"/>
    <x v="42"/>
    <n v="2.99"/>
    <s v="Linux"/>
    <n v="1905.6"/>
  </r>
  <r>
    <x v="3"/>
    <x v="2"/>
    <x v="2"/>
    <s v="2TB SSD"/>
    <s v="AMD Radeon RX 6600"/>
    <n v="14"/>
    <s v="3840x2160"/>
    <x v="0"/>
    <n v="2.2400000000000002"/>
    <s v="FreeDOS"/>
    <n v="2714.56"/>
  </r>
  <r>
    <x v="6"/>
    <x v="0"/>
    <x v="2"/>
    <s v="1TB SSD"/>
    <s v="Nvidia GTX 1650"/>
    <n v="17.3"/>
    <s v="1920x1080"/>
    <x v="13"/>
    <n v="2.14"/>
    <s v="Linux"/>
    <n v="1540.95"/>
  </r>
  <r>
    <x v="1"/>
    <x v="6"/>
    <x v="4"/>
    <s v="512GB SSD"/>
    <s v="AMD Radeon RX 6800"/>
    <n v="17.3"/>
    <s v="1366x768"/>
    <x v="3"/>
    <n v="1.22"/>
    <s v="Linux"/>
    <n v="2465.61"/>
  </r>
  <r>
    <x v="7"/>
    <x v="3"/>
    <x v="2"/>
    <s v="1TB HDD"/>
    <s v="Nvidia RTX 3060"/>
    <n v="16"/>
    <s v="3840x2160"/>
    <x v="39"/>
    <n v="2.06"/>
    <s v="FreeDOS"/>
    <n v="2136.3000000000002"/>
  </r>
  <r>
    <x v="2"/>
    <x v="7"/>
    <x v="3"/>
    <s v="256GB SSD"/>
    <s v="AMD Radeon RX 6600"/>
    <n v="16"/>
    <s v="3840x2160"/>
    <x v="61"/>
    <n v="1.57"/>
    <s v="Linux"/>
    <n v="2244.3200000000002"/>
  </r>
  <r>
    <x v="9"/>
    <x v="6"/>
    <x v="1"/>
    <s v="2TB SSD"/>
    <s v="Nvidia RTX 2060"/>
    <n v="17.3"/>
    <s v="2560x1440"/>
    <x v="27"/>
    <n v="1.59"/>
    <s v="Windows"/>
    <n v="2590.8000000000002"/>
  </r>
  <r>
    <x v="1"/>
    <x v="4"/>
    <x v="3"/>
    <s v="256GB SSD"/>
    <s v="AMD Radeon RX 6800"/>
    <n v="14"/>
    <s v="1920x1080"/>
    <x v="77"/>
    <n v="2.11"/>
    <s v="macOS"/>
    <n v="2441.7399999999998"/>
  </r>
  <r>
    <x v="9"/>
    <x v="3"/>
    <x v="3"/>
    <s v="1TB HDD"/>
    <s v="Nvidia RTX 3060"/>
    <n v="15.6"/>
    <s v="3840x2160"/>
    <x v="0"/>
    <n v="2.73"/>
    <s v="Linux"/>
    <n v="1576.97"/>
  </r>
  <r>
    <x v="0"/>
    <x v="6"/>
    <x v="2"/>
    <s v="2TB SSD"/>
    <s v="AMD Radeon RX 6600"/>
    <n v="15.6"/>
    <s v="2560x1440"/>
    <x v="74"/>
    <n v="1.8"/>
    <s v="Windows"/>
    <n v="5426.51"/>
  </r>
  <r>
    <x v="0"/>
    <x v="3"/>
    <x v="4"/>
    <s v="512GB SSD"/>
    <s v="Nvidia RTX 3080"/>
    <n v="15.6"/>
    <s v="2560x1440"/>
    <x v="22"/>
    <n v="3.24"/>
    <s v="Windows"/>
    <n v="2200.4299999999998"/>
  </r>
  <r>
    <x v="1"/>
    <x v="3"/>
    <x v="3"/>
    <s v="512GB SSD"/>
    <s v="Nvidia GTX 1650"/>
    <n v="17.3"/>
    <s v="3840x2160"/>
    <x v="43"/>
    <n v="3.04"/>
    <s v="Windows"/>
    <n v="2078.2399999999998"/>
  </r>
  <r>
    <x v="0"/>
    <x v="0"/>
    <x v="3"/>
    <s v="256GB SSD"/>
    <s v="Integrated"/>
    <n v="14"/>
    <s v="2560x1440"/>
    <x v="9"/>
    <n v="3.41"/>
    <s v="Windows"/>
    <n v="1155.1199999999999"/>
  </r>
  <r>
    <x v="3"/>
    <x v="5"/>
    <x v="3"/>
    <s v="512GB SSD"/>
    <s v="Integrated"/>
    <n v="15.6"/>
    <s v="1920x1080"/>
    <x v="13"/>
    <n v="2.2200000000000002"/>
    <s v="macOS"/>
    <n v="864.71"/>
  </r>
  <r>
    <x v="0"/>
    <x v="7"/>
    <x v="0"/>
    <s v="2TB SSD"/>
    <s v="Nvidia RTX 2060"/>
    <n v="16"/>
    <s v="1920x1080"/>
    <x v="40"/>
    <n v="1.72"/>
    <s v="Windows"/>
    <n v="4952.41"/>
  </r>
  <r>
    <x v="6"/>
    <x v="0"/>
    <x v="0"/>
    <s v="1TB SSD"/>
    <s v="AMD Radeon RX 6800"/>
    <n v="17.3"/>
    <s v="3840x2160"/>
    <x v="56"/>
    <n v="3.05"/>
    <s v="Windows"/>
    <n v="3614.95"/>
  </r>
  <r>
    <x v="4"/>
    <x v="5"/>
    <x v="2"/>
    <s v="1TB SSD"/>
    <s v="Nvidia RTX 3080"/>
    <n v="15.6"/>
    <s v="1920x1080"/>
    <x v="49"/>
    <n v="1.26"/>
    <s v="Windows"/>
    <n v="1655.37"/>
  </r>
  <r>
    <x v="7"/>
    <x v="4"/>
    <x v="0"/>
    <s v="256GB SSD"/>
    <s v="AMD Radeon RX 6800"/>
    <n v="17.3"/>
    <s v="2560x1440"/>
    <x v="56"/>
    <n v="2.72"/>
    <s v="FreeDOS"/>
    <n v="5337.94"/>
  </r>
  <r>
    <x v="3"/>
    <x v="2"/>
    <x v="2"/>
    <s v="512GB SSD"/>
    <s v="AMD Radeon RX 6600"/>
    <n v="17.3"/>
    <s v="1920x1080"/>
    <x v="27"/>
    <n v="2.35"/>
    <s v="Windows"/>
    <n v="1808.34"/>
  </r>
  <r>
    <x v="5"/>
    <x v="7"/>
    <x v="0"/>
    <s v="256GB SSD"/>
    <s v="AMD Radeon RX 6800"/>
    <n v="13.3"/>
    <s v="1920x1080"/>
    <x v="64"/>
    <n v="1.97"/>
    <s v="macOS"/>
    <n v="2829.95"/>
  </r>
  <r>
    <x v="2"/>
    <x v="4"/>
    <x v="4"/>
    <s v="256GB SSD"/>
    <s v="Integrated"/>
    <n v="15.6"/>
    <s v="1920x1080"/>
    <x v="40"/>
    <n v="2.67"/>
    <s v="Linux"/>
    <n v="1459.05"/>
  </r>
  <r>
    <x v="9"/>
    <x v="4"/>
    <x v="2"/>
    <s v="512GB SSD"/>
    <s v="AMD Radeon RX 6800"/>
    <n v="14"/>
    <s v="1366x768"/>
    <x v="74"/>
    <n v="1.28"/>
    <s v="Windows"/>
    <n v="2837.79"/>
  </r>
  <r>
    <x v="1"/>
    <x v="7"/>
    <x v="1"/>
    <s v="1TB HDD"/>
    <s v="Integrated"/>
    <n v="13.3"/>
    <s v="1366x768"/>
    <x v="2"/>
    <n v="3.18"/>
    <s v="Windows"/>
    <n v="709.21"/>
  </r>
  <r>
    <x v="2"/>
    <x v="3"/>
    <x v="4"/>
    <s v="256GB SSD"/>
    <s v="AMD Radeon RX 6600"/>
    <n v="15.6"/>
    <s v="3840x2160"/>
    <x v="61"/>
    <n v="2.1800000000000002"/>
    <s v="macOS"/>
    <n v="1725.31"/>
  </r>
  <r>
    <x v="2"/>
    <x v="5"/>
    <x v="1"/>
    <s v="256GB SSD"/>
    <s v="AMD Radeon RX 6800"/>
    <n v="15.6"/>
    <s v="3840x2160"/>
    <x v="51"/>
    <n v="1.51"/>
    <s v="macOS"/>
    <n v="1616.13"/>
  </r>
  <r>
    <x v="9"/>
    <x v="0"/>
    <x v="0"/>
    <s v="1TB SSD"/>
    <s v="Nvidia RTX 3060"/>
    <n v="13.3"/>
    <s v="3840x2160"/>
    <x v="65"/>
    <n v="2.2400000000000002"/>
    <s v="FreeDOS"/>
    <n v="4164.7700000000004"/>
  </r>
  <r>
    <x v="4"/>
    <x v="4"/>
    <x v="1"/>
    <s v="1TB HDD"/>
    <s v="AMD Radeon RX 6600"/>
    <n v="14"/>
    <s v="2560x1440"/>
    <x v="64"/>
    <n v="1.3"/>
    <s v="macOS"/>
    <n v="1556.87"/>
  </r>
  <r>
    <x v="3"/>
    <x v="4"/>
    <x v="0"/>
    <s v="1TB SSD"/>
    <s v="Integrated"/>
    <n v="14"/>
    <s v="1920x1080"/>
    <x v="54"/>
    <n v="2.5099999999999998"/>
    <s v="FreeDOS"/>
    <n v="2727.61"/>
  </r>
  <r>
    <x v="3"/>
    <x v="1"/>
    <x v="3"/>
    <s v="256GB SSD"/>
    <s v="Integrated"/>
    <n v="17.3"/>
    <s v="1920x1080"/>
    <x v="20"/>
    <n v="2.57"/>
    <s v="macOS"/>
    <n v="829.86"/>
  </r>
  <r>
    <x v="0"/>
    <x v="0"/>
    <x v="1"/>
    <s v="512GB SSD"/>
    <s v="Integrated"/>
    <n v="16"/>
    <s v="1920x1080"/>
    <x v="15"/>
    <n v="2.02"/>
    <s v="Windows"/>
    <n v="900.4"/>
  </r>
  <r>
    <x v="1"/>
    <x v="7"/>
    <x v="4"/>
    <s v="512GB SSD"/>
    <s v="Nvidia RTX 3080"/>
    <n v="16"/>
    <s v="2560x1440"/>
    <x v="68"/>
    <n v="2.0299999999999998"/>
    <s v="Windows"/>
    <n v="2715.81"/>
  </r>
  <r>
    <x v="5"/>
    <x v="3"/>
    <x v="1"/>
    <s v="256GB SSD"/>
    <s v="Nvidia RTX 3060"/>
    <n v="17.3"/>
    <s v="2560x1440"/>
    <x v="56"/>
    <n v="1.68"/>
    <s v="Windows"/>
    <n v="1089.6600000000001"/>
  </r>
  <r>
    <x v="3"/>
    <x v="2"/>
    <x v="2"/>
    <s v="2TB SSD"/>
    <s v="AMD Radeon RX 6800"/>
    <n v="13.3"/>
    <s v="2560x1440"/>
    <x v="33"/>
    <n v="1.55"/>
    <s v="Windows"/>
    <n v="1909.34"/>
  </r>
  <r>
    <x v="3"/>
    <x v="1"/>
    <x v="0"/>
    <s v="2TB SSD"/>
    <s v="Nvidia RTX 2060"/>
    <n v="17.3"/>
    <s v="1920x1080"/>
    <x v="15"/>
    <n v="2.75"/>
    <s v="Windows"/>
    <n v="3151.68"/>
  </r>
  <r>
    <x v="5"/>
    <x v="5"/>
    <x v="4"/>
    <s v="1TB SSD"/>
    <s v="Nvidia GTX 1650"/>
    <n v="14"/>
    <s v="2560x1440"/>
    <x v="5"/>
    <n v="2.3199999999999998"/>
    <s v="Windows"/>
    <n v="1413.74"/>
  </r>
  <r>
    <x v="6"/>
    <x v="7"/>
    <x v="3"/>
    <s v="256GB SSD"/>
    <s v="AMD Radeon RX 6600"/>
    <n v="16"/>
    <s v="1366x768"/>
    <x v="15"/>
    <n v="2.56"/>
    <s v="Linux"/>
    <n v="1306.43"/>
  </r>
  <r>
    <x v="2"/>
    <x v="2"/>
    <x v="4"/>
    <s v="1TB HDD"/>
    <s v="AMD Radeon RX 6600"/>
    <n v="15.6"/>
    <s v="2560x1440"/>
    <x v="25"/>
    <n v="3.31"/>
    <s v="FreeDOS"/>
    <n v="1274.1099999999999"/>
  </r>
  <r>
    <x v="1"/>
    <x v="1"/>
    <x v="0"/>
    <s v="2TB SSD"/>
    <s v="Nvidia RTX 3080"/>
    <n v="16"/>
    <s v="3840x2160"/>
    <x v="35"/>
    <n v="1.48"/>
    <s v="FreeDOS"/>
    <n v="7399.93"/>
  </r>
  <r>
    <x v="6"/>
    <x v="7"/>
    <x v="2"/>
    <s v="1TB HDD"/>
    <s v="Nvidia RTX 3080"/>
    <n v="14"/>
    <s v="1366x768"/>
    <x v="50"/>
    <n v="1.32"/>
    <s v="Windows"/>
    <n v="1302.5999999999999"/>
  </r>
  <r>
    <x v="9"/>
    <x v="3"/>
    <x v="0"/>
    <s v="512GB SSD"/>
    <s v="Nvidia RTX 3060"/>
    <n v="17.3"/>
    <s v="1366x768"/>
    <x v="4"/>
    <n v="1.38"/>
    <s v="Linux"/>
    <n v="2354.67"/>
  </r>
  <r>
    <x v="0"/>
    <x v="0"/>
    <x v="0"/>
    <s v="256GB SSD"/>
    <s v="AMD Radeon RX 6800"/>
    <n v="16"/>
    <s v="3840x2160"/>
    <x v="40"/>
    <n v="1.22"/>
    <s v="macOS"/>
    <n v="5392.09"/>
  </r>
  <r>
    <x v="0"/>
    <x v="4"/>
    <x v="3"/>
    <s v="1TB HDD"/>
    <s v="Nvidia GTX 1650"/>
    <n v="13.3"/>
    <s v="3840x2160"/>
    <x v="27"/>
    <n v="2.72"/>
    <s v="FreeDOS"/>
    <n v="3560.45"/>
  </r>
  <r>
    <x v="8"/>
    <x v="2"/>
    <x v="3"/>
    <s v="2TB SSD"/>
    <s v="Nvidia GTX 1650"/>
    <n v="16"/>
    <s v="2560x1440"/>
    <x v="48"/>
    <n v="1.45"/>
    <s v="Linux"/>
    <n v="1441.11"/>
  </r>
  <r>
    <x v="8"/>
    <x v="6"/>
    <x v="0"/>
    <s v="2TB SSD"/>
    <s v="Nvidia RTX 3080"/>
    <n v="17.3"/>
    <s v="1920x1080"/>
    <x v="35"/>
    <n v="3.43"/>
    <s v="FreeDOS"/>
    <n v="4322.95"/>
  </r>
  <r>
    <x v="7"/>
    <x v="2"/>
    <x v="0"/>
    <s v="256GB SSD"/>
    <s v="AMD Radeon RX 6600"/>
    <n v="16"/>
    <s v="1366x768"/>
    <x v="56"/>
    <n v="2.12"/>
    <s v="FreeDOS"/>
    <n v="2198.77"/>
  </r>
  <r>
    <x v="8"/>
    <x v="1"/>
    <x v="3"/>
    <s v="256GB SSD"/>
    <s v="Nvidia RTX 3060"/>
    <n v="13.3"/>
    <s v="1920x1080"/>
    <x v="8"/>
    <n v="2.2599999999999998"/>
    <s v="Windows"/>
    <n v="1137.08"/>
  </r>
  <r>
    <x v="2"/>
    <x v="2"/>
    <x v="2"/>
    <s v="1TB HDD"/>
    <s v="Nvidia RTX 3080"/>
    <n v="17.3"/>
    <s v="3840x2160"/>
    <x v="22"/>
    <n v="3.45"/>
    <s v="FreeDOS"/>
    <n v="2400.31"/>
  </r>
  <r>
    <x v="7"/>
    <x v="3"/>
    <x v="3"/>
    <s v="2TB SSD"/>
    <s v="Nvidia RTX 3060"/>
    <n v="13.3"/>
    <s v="1366x768"/>
    <x v="19"/>
    <n v="1.23"/>
    <s v="Windows"/>
    <n v="825.38"/>
  </r>
  <r>
    <x v="2"/>
    <x v="6"/>
    <x v="3"/>
    <s v="256GB SSD"/>
    <s v="AMD Radeon RX 6800"/>
    <n v="16"/>
    <s v="2560x1440"/>
    <x v="6"/>
    <n v="1.94"/>
    <s v="Linux"/>
    <n v="2248.6999999999998"/>
  </r>
  <r>
    <x v="9"/>
    <x v="6"/>
    <x v="2"/>
    <s v="1TB SSD"/>
    <s v="AMD Radeon RX 6600"/>
    <n v="14"/>
    <s v="2560x1440"/>
    <x v="63"/>
    <n v="2.4900000000000002"/>
    <s v="FreeDOS"/>
    <n v="4164.78"/>
  </r>
  <r>
    <x v="3"/>
    <x v="0"/>
    <x v="0"/>
    <s v="512GB SSD"/>
    <s v="AMD Radeon RX 6600"/>
    <n v="14"/>
    <s v="3840x2160"/>
    <x v="11"/>
    <n v="1.43"/>
    <s v="macOS"/>
    <n v="3306.98"/>
  </r>
  <r>
    <x v="3"/>
    <x v="0"/>
    <x v="3"/>
    <s v="256GB SSD"/>
    <s v="Nvidia RTX 2060"/>
    <n v="14"/>
    <s v="3840x2160"/>
    <x v="43"/>
    <n v="1.91"/>
    <s v="FreeDOS"/>
    <n v="1322.17"/>
  </r>
  <r>
    <x v="3"/>
    <x v="3"/>
    <x v="3"/>
    <s v="1TB HDD"/>
    <s v="Nvidia RTX 3060"/>
    <n v="17.3"/>
    <s v="3840x2160"/>
    <x v="63"/>
    <n v="2.93"/>
    <s v="Windows"/>
    <n v="1309.56"/>
  </r>
  <r>
    <x v="3"/>
    <x v="1"/>
    <x v="2"/>
    <s v="512GB SSD"/>
    <s v="Nvidia RTX 2060"/>
    <n v="15.6"/>
    <s v="1920x1080"/>
    <x v="18"/>
    <n v="1.38"/>
    <s v="Linux"/>
    <n v="2195.5300000000002"/>
  </r>
  <r>
    <x v="9"/>
    <x v="2"/>
    <x v="2"/>
    <s v="512GB SSD"/>
    <s v="AMD Radeon RX 6800"/>
    <n v="17.3"/>
    <s v="1920x1080"/>
    <x v="46"/>
    <n v="1.75"/>
    <s v="Windows"/>
    <n v="2336.7800000000002"/>
  </r>
  <r>
    <x v="6"/>
    <x v="4"/>
    <x v="4"/>
    <s v="256GB SSD"/>
    <s v="Nvidia RTX 3080"/>
    <n v="15.6"/>
    <s v="2560x1440"/>
    <x v="44"/>
    <n v="1.58"/>
    <s v="Linux"/>
    <n v="2729.34"/>
  </r>
  <r>
    <x v="9"/>
    <x v="0"/>
    <x v="0"/>
    <s v="512GB SSD"/>
    <s v="AMD Radeon RX 6800"/>
    <n v="14"/>
    <s v="1366x768"/>
    <x v="12"/>
    <n v="1.23"/>
    <s v="Linux"/>
    <n v="2098.19"/>
  </r>
  <r>
    <x v="1"/>
    <x v="5"/>
    <x v="1"/>
    <s v="256GB SSD"/>
    <s v="AMD Radeon RX 6800"/>
    <n v="14"/>
    <s v="2560x1440"/>
    <x v="63"/>
    <n v="1.6"/>
    <s v="Linux"/>
    <n v="1621.14"/>
  </r>
  <r>
    <x v="3"/>
    <x v="1"/>
    <x v="4"/>
    <s v="2TB SSD"/>
    <s v="AMD Radeon RX 6600"/>
    <n v="15.6"/>
    <s v="2560x1440"/>
    <x v="34"/>
    <n v="3.38"/>
    <s v="FreeDOS"/>
    <n v="1935.67"/>
  </r>
  <r>
    <x v="8"/>
    <x v="5"/>
    <x v="4"/>
    <s v="256GB SSD"/>
    <s v="Nvidia RTX 3080"/>
    <n v="13.3"/>
    <s v="2560x1440"/>
    <x v="41"/>
    <n v="3.03"/>
    <s v="macOS"/>
    <n v="1456.94"/>
  </r>
  <r>
    <x v="6"/>
    <x v="7"/>
    <x v="3"/>
    <s v="512GB SSD"/>
    <s v="Nvidia RTX 3080"/>
    <n v="13.3"/>
    <s v="1366x768"/>
    <x v="1"/>
    <n v="1.78"/>
    <s v="Linux"/>
    <n v="964.79"/>
  </r>
  <r>
    <x v="3"/>
    <x v="2"/>
    <x v="1"/>
    <s v="1TB SSD"/>
    <s v="Nvidia GTX 1650"/>
    <n v="16"/>
    <s v="1366x768"/>
    <x v="6"/>
    <n v="2.0499999999999998"/>
    <s v="Windows"/>
    <n v="761.36"/>
  </r>
  <r>
    <x v="5"/>
    <x v="3"/>
    <x v="2"/>
    <s v="2TB SSD"/>
    <s v="Nvidia RTX 2060"/>
    <n v="13.3"/>
    <s v="1366x768"/>
    <x v="53"/>
    <n v="2.68"/>
    <s v="Windows"/>
    <n v="1222.57"/>
  </r>
  <r>
    <x v="0"/>
    <x v="2"/>
    <x v="4"/>
    <s v="2TB SSD"/>
    <s v="Nvidia RTX 3060"/>
    <n v="17.3"/>
    <s v="2560x1440"/>
    <x v="39"/>
    <n v="3.35"/>
    <s v="Windows"/>
    <n v="2357.58"/>
  </r>
  <r>
    <x v="1"/>
    <x v="0"/>
    <x v="1"/>
    <s v="512GB SSD"/>
    <s v="AMD Radeon RX 6800"/>
    <n v="16"/>
    <s v="1920x1080"/>
    <x v="11"/>
    <n v="3.29"/>
    <s v="Windows"/>
    <n v="1104.92"/>
  </r>
  <r>
    <x v="4"/>
    <x v="6"/>
    <x v="1"/>
    <s v="512GB SSD"/>
    <s v="Nvidia GTX 1650"/>
    <n v="15.6"/>
    <s v="3840x2160"/>
    <x v="2"/>
    <n v="1.44"/>
    <s v="FreeDOS"/>
    <n v="2836.59"/>
  </r>
  <r>
    <x v="1"/>
    <x v="7"/>
    <x v="0"/>
    <s v="1TB SSD"/>
    <s v="Integrated"/>
    <n v="13.3"/>
    <s v="1920x1080"/>
    <x v="56"/>
    <n v="3.07"/>
    <s v="Windows"/>
    <n v="2805.21"/>
  </r>
  <r>
    <x v="8"/>
    <x v="7"/>
    <x v="1"/>
    <s v="256GB SSD"/>
    <s v="Nvidia RTX 2060"/>
    <n v="17.3"/>
    <s v="1920x1080"/>
    <x v="57"/>
    <n v="1.99"/>
    <s v="Windows"/>
    <n v="1293.49"/>
  </r>
  <r>
    <x v="7"/>
    <x v="2"/>
    <x v="0"/>
    <s v="1TB SSD"/>
    <s v="Nvidia GTX 1650"/>
    <n v="15.6"/>
    <s v="1920x1080"/>
    <x v="6"/>
    <n v="1.66"/>
    <s v="macOS"/>
    <n v="2604.9299999999998"/>
  </r>
  <r>
    <x v="7"/>
    <x v="5"/>
    <x v="2"/>
    <s v="1TB SSD"/>
    <s v="AMD Radeon RX 6800"/>
    <n v="16"/>
    <s v="1920x1080"/>
    <x v="28"/>
    <n v="1.56"/>
    <s v="FreeDOS"/>
    <n v="1651.31"/>
  </r>
  <r>
    <x v="9"/>
    <x v="5"/>
    <x v="1"/>
    <s v="2TB SSD"/>
    <s v="AMD Radeon RX 6600"/>
    <n v="13.3"/>
    <s v="3840x2160"/>
    <x v="8"/>
    <n v="2.88"/>
    <s v="Windows"/>
    <n v="2061.04"/>
  </r>
  <r>
    <x v="8"/>
    <x v="6"/>
    <x v="2"/>
    <s v="512GB SSD"/>
    <s v="Nvidia RTX 3060"/>
    <n v="15.6"/>
    <s v="1920x1080"/>
    <x v="25"/>
    <n v="2.0699999999999998"/>
    <s v="macOS"/>
    <n v="3035.86"/>
  </r>
  <r>
    <x v="7"/>
    <x v="5"/>
    <x v="1"/>
    <s v="512GB SSD"/>
    <s v="Integrated"/>
    <n v="15.6"/>
    <s v="1366x768"/>
    <x v="64"/>
    <n v="2.54"/>
    <s v="FreeDOS"/>
    <n v="593.02"/>
  </r>
  <r>
    <x v="9"/>
    <x v="1"/>
    <x v="1"/>
    <s v="1TB HDD"/>
    <s v="AMD Radeon RX 6800"/>
    <n v="16"/>
    <s v="1366x768"/>
    <x v="19"/>
    <n v="2.42"/>
    <s v="Linux"/>
    <n v="1284.55"/>
  </r>
  <r>
    <x v="3"/>
    <x v="1"/>
    <x v="2"/>
    <s v="256GB SSD"/>
    <s v="Nvidia RTX 2060"/>
    <n v="17.3"/>
    <s v="3840x2160"/>
    <x v="76"/>
    <n v="1.69"/>
    <s v="Linux"/>
    <n v="3474.96"/>
  </r>
  <r>
    <x v="2"/>
    <x v="0"/>
    <x v="3"/>
    <s v="2TB SSD"/>
    <s v="Nvidia RTX 3060"/>
    <n v="13.3"/>
    <s v="1366x768"/>
    <x v="42"/>
    <n v="1.63"/>
    <s v="Linux"/>
    <n v="683.26"/>
  </r>
  <r>
    <x v="2"/>
    <x v="3"/>
    <x v="4"/>
    <s v="1TB HDD"/>
    <s v="AMD Radeon RX 6800"/>
    <n v="13.3"/>
    <s v="3840x2160"/>
    <x v="20"/>
    <n v="1.42"/>
    <s v="Linux"/>
    <n v="1392.79"/>
  </r>
  <r>
    <x v="7"/>
    <x v="4"/>
    <x v="1"/>
    <s v="1TB SSD"/>
    <s v="Nvidia GTX 1650"/>
    <n v="15.6"/>
    <s v="1366x768"/>
    <x v="36"/>
    <n v="1.42"/>
    <s v="Linux"/>
    <n v="1524.08"/>
  </r>
  <r>
    <x v="4"/>
    <x v="2"/>
    <x v="3"/>
    <s v="1TB HDD"/>
    <s v="Nvidia RTX 3080"/>
    <n v="14"/>
    <s v="1920x1080"/>
    <x v="54"/>
    <n v="2.04"/>
    <s v="Linux"/>
    <n v="922.06"/>
  </r>
  <r>
    <x v="7"/>
    <x v="3"/>
    <x v="4"/>
    <s v="256GB SSD"/>
    <s v="Nvidia RTX 2060"/>
    <n v="17.3"/>
    <s v="3840x2160"/>
    <x v="76"/>
    <n v="1.73"/>
    <s v="Linux"/>
    <n v="1906.63"/>
  </r>
  <r>
    <x v="8"/>
    <x v="7"/>
    <x v="0"/>
    <s v="2TB SSD"/>
    <s v="Integrated"/>
    <n v="15.6"/>
    <s v="3840x2160"/>
    <x v="10"/>
    <n v="2.72"/>
    <s v="Linux"/>
    <n v="3694.19"/>
  </r>
  <r>
    <x v="7"/>
    <x v="7"/>
    <x v="4"/>
    <s v="256GB SSD"/>
    <s v="AMD Radeon RX 6800"/>
    <n v="16"/>
    <s v="3840x2160"/>
    <x v="34"/>
    <n v="3.1"/>
    <s v="macOS"/>
    <n v="2843.57"/>
  </r>
  <r>
    <x v="0"/>
    <x v="4"/>
    <x v="3"/>
    <s v="1TB HDD"/>
    <s v="AMD Radeon RX 6600"/>
    <n v="17.3"/>
    <s v="2560x1440"/>
    <x v="13"/>
    <n v="3.34"/>
    <s v="FreeDOS"/>
    <n v="2709.65"/>
  </r>
  <r>
    <x v="1"/>
    <x v="0"/>
    <x v="4"/>
    <s v="256GB SSD"/>
    <s v="Nvidia RTX 2060"/>
    <n v="13.3"/>
    <s v="1366x768"/>
    <x v="33"/>
    <n v="3.31"/>
    <s v="macOS"/>
    <n v="1296.32"/>
  </r>
  <r>
    <x v="7"/>
    <x v="7"/>
    <x v="0"/>
    <s v="512GB SSD"/>
    <s v="Nvidia RTX 3080"/>
    <n v="16"/>
    <s v="3840x2160"/>
    <x v="36"/>
    <n v="3.4"/>
    <s v="Windows"/>
    <n v="5476.43"/>
  </r>
  <r>
    <x v="8"/>
    <x v="5"/>
    <x v="0"/>
    <s v="1TB HDD"/>
    <s v="AMD Radeon RX 6600"/>
    <n v="15.6"/>
    <s v="1920x1080"/>
    <x v="11"/>
    <n v="3.46"/>
    <s v="FreeDOS"/>
    <n v="2088.75"/>
  </r>
  <r>
    <x v="2"/>
    <x v="3"/>
    <x v="2"/>
    <s v="1TB SSD"/>
    <s v="Nvidia RTX 3060"/>
    <n v="15.6"/>
    <s v="3840x2160"/>
    <x v="51"/>
    <n v="1.27"/>
    <s v="Linux"/>
    <n v="2346.7399999999998"/>
  </r>
  <r>
    <x v="8"/>
    <x v="4"/>
    <x v="2"/>
    <s v="1TB SSD"/>
    <s v="Nvidia RTX 3060"/>
    <n v="15.6"/>
    <s v="1920x1080"/>
    <x v="22"/>
    <n v="2.09"/>
    <s v="FreeDOS"/>
    <n v="3022.28"/>
  </r>
  <r>
    <x v="8"/>
    <x v="3"/>
    <x v="2"/>
    <s v="256GB SSD"/>
    <s v="Nvidia GTX 1650"/>
    <n v="16"/>
    <s v="1366x768"/>
    <x v="61"/>
    <n v="2.56"/>
    <s v="Linux"/>
    <n v="1361.21"/>
  </r>
  <r>
    <x v="4"/>
    <x v="6"/>
    <x v="1"/>
    <s v="256GB SSD"/>
    <s v="Nvidia RTX 3060"/>
    <n v="15.6"/>
    <s v="1920x1080"/>
    <x v="69"/>
    <n v="1.46"/>
    <s v="macOS"/>
    <n v="1724.43"/>
  </r>
  <r>
    <x v="0"/>
    <x v="3"/>
    <x v="1"/>
    <s v="1TB HDD"/>
    <s v="AMD Radeon RX 6600"/>
    <n v="13.3"/>
    <s v="1920x1080"/>
    <x v="75"/>
    <n v="2.02"/>
    <s v="FreeDOS"/>
    <n v="869.66"/>
  </r>
  <r>
    <x v="2"/>
    <x v="7"/>
    <x v="4"/>
    <s v="512GB SSD"/>
    <s v="Nvidia RTX 3060"/>
    <n v="13.3"/>
    <s v="1366x768"/>
    <x v="21"/>
    <n v="2.82"/>
    <s v="Linux"/>
    <n v="1288.4000000000001"/>
  </r>
  <r>
    <x v="2"/>
    <x v="1"/>
    <x v="3"/>
    <s v="256GB SSD"/>
    <s v="Integrated"/>
    <n v="17.3"/>
    <s v="3840x2160"/>
    <x v="10"/>
    <n v="2.82"/>
    <s v="Windows"/>
    <n v="1630.42"/>
  </r>
  <r>
    <x v="9"/>
    <x v="4"/>
    <x v="4"/>
    <s v="1TB HDD"/>
    <s v="Nvidia GTX 1650"/>
    <n v="16"/>
    <s v="3840x2160"/>
    <x v="62"/>
    <n v="2.31"/>
    <s v="FreeDOS"/>
    <n v="3799.39"/>
  </r>
  <r>
    <x v="4"/>
    <x v="7"/>
    <x v="4"/>
    <s v="1TB HDD"/>
    <s v="Nvidia RTX 2060"/>
    <n v="14"/>
    <s v="3840x2160"/>
    <x v="14"/>
    <n v="1.67"/>
    <s v="Windows"/>
    <n v="2080.9899999999998"/>
  </r>
  <r>
    <x v="0"/>
    <x v="2"/>
    <x v="1"/>
    <s v="1TB HDD"/>
    <s v="Integrated"/>
    <n v="13.3"/>
    <s v="3840x2160"/>
    <x v="71"/>
    <n v="2.09"/>
    <s v="Linux"/>
    <n v="1306.4100000000001"/>
  </r>
  <r>
    <x v="4"/>
    <x v="3"/>
    <x v="2"/>
    <s v="512GB SSD"/>
    <s v="Nvidia RTX 2060"/>
    <n v="14"/>
    <s v="3840x2160"/>
    <x v="67"/>
    <n v="2.09"/>
    <s v="macOS"/>
    <n v="2303.31"/>
  </r>
  <r>
    <x v="1"/>
    <x v="5"/>
    <x v="0"/>
    <s v="2TB SSD"/>
    <s v="Nvidia GTX 1650"/>
    <n v="15.6"/>
    <s v="3840x2160"/>
    <x v="53"/>
    <n v="2.12"/>
    <s v="Windows"/>
    <n v="5896.13"/>
  </r>
  <r>
    <x v="3"/>
    <x v="7"/>
    <x v="3"/>
    <s v="256GB SSD"/>
    <s v="AMD Radeon RX 6600"/>
    <n v="13.3"/>
    <s v="1920x1080"/>
    <x v="39"/>
    <n v="2.04"/>
    <s v="Linux"/>
    <n v="1357.11"/>
  </r>
  <r>
    <x v="1"/>
    <x v="7"/>
    <x v="3"/>
    <s v="1TB HDD"/>
    <s v="Nvidia RTX 3060"/>
    <n v="13.3"/>
    <s v="2560x1440"/>
    <x v="41"/>
    <n v="1.59"/>
    <s v="FreeDOS"/>
    <n v="1693.07"/>
  </r>
  <r>
    <x v="0"/>
    <x v="3"/>
    <x v="0"/>
    <s v="1TB SSD"/>
    <s v="Nvidia RTX 3060"/>
    <n v="13.3"/>
    <s v="1920x1080"/>
    <x v="38"/>
    <n v="1.6"/>
    <s v="macOS"/>
    <n v="3111.97"/>
  </r>
  <r>
    <x v="0"/>
    <x v="7"/>
    <x v="1"/>
    <s v="1TB HDD"/>
    <s v="Nvidia RTX 3080"/>
    <n v="15.6"/>
    <s v="3840x2160"/>
    <x v="62"/>
    <n v="1.29"/>
    <s v="Windows"/>
    <n v="2558.6799999999998"/>
  </r>
  <r>
    <x v="1"/>
    <x v="7"/>
    <x v="2"/>
    <s v="256GB SSD"/>
    <s v="Integrated"/>
    <n v="14"/>
    <s v="1920x1080"/>
    <x v="24"/>
    <n v="3.26"/>
    <s v="macOS"/>
    <n v="1742.67"/>
  </r>
  <r>
    <x v="5"/>
    <x v="6"/>
    <x v="2"/>
    <s v="256GB SSD"/>
    <s v="Nvidia RTX 3060"/>
    <n v="15.6"/>
    <s v="1366x768"/>
    <x v="46"/>
    <n v="2.95"/>
    <s v="FreeDOS"/>
    <n v="2502.46"/>
  </r>
  <r>
    <x v="2"/>
    <x v="2"/>
    <x v="4"/>
    <s v="1TB HDD"/>
    <s v="Nvidia RTX 2060"/>
    <n v="13.3"/>
    <s v="3840x2160"/>
    <x v="56"/>
    <n v="3.01"/>
    <s v="Linux"/>
    <n v="1671.8"/>
  </r>
  <r>
    <x v="0"/>
    <x v="0"/>
    <x v="1"/>
    <s v="2TB SSD"/>
    <s v="Nvidia RTX 3080"/>
    <n v="13.3"/>
    <s v="3840x2160"/>
    <x v="8"/>
    <n v="1.56"/>
    <s v="Windows"/>
    <n v="1772.67"/>
  </r>
  <r>
    <x v="8"/>
    <x v="5"/>
    <x v="4"/>
    <s v="2TB SSD"/>
    <s v="Integrated"/>
    <n v="16"/>
    <s v="2560x1440"/>
    <x v="36"/>
    <n v="2.2000000000000002"/>
    <s v="Linux"/>
    <n v="1210.8800000000001"/>
  </r>
  <r>
    <x v="8"/>
    <x v="1"/>
    <x v="2"/>
    <s v="256GB SSD"/>
    <s v="AMD Radeon RX 6800"/>
    <n v="14"/>
    <s v="1920x1080"/>
    <x v="38"/>
    <n v="2.36"/>
    <s v="FreeDOS"/>
    <n v="1890.57"/>
  </r>
  <r>
    <x v="1"/>
    <x v="7"/>
    <x v="0"/>
    <s v="1TB HDD"/>
    <s v="AMD Radeon RX 6800"/>
    <n v="15.6"/>
    <s v="3840x2160"/>
    <x v="72"/>
    <n v="2.73"/>
    <s v="Windows"/>
    <n v="6170.74"/>
  </r>
  <r>
    <x v="8"/>
    <x v="3"/>
    <x v="0"/>
    <s v="256GB SSD"/>
    <s v="Nvidia GTX 1650"/>
    <n v="13.3"/>
    <s v="1366x768"/>
    <x v="8"/>
    <n v="3.49"/>
    <s v="macOS"/>
    <n v="1694.77"/>
  </r>
  <r>
    <x v="3"/>
    <x v="4"/>
    <x v="3"/>
    <s v="256GB SSD"/>
    <s v="Nvidia RTX 2060"/>
    <n v="17.3"/>
    <s v="1920x1080"/>
    <x v="45"/>
    <n v="1.85"/>
    <s v="FreeDOS"/>
    <n v="1828.1"/>
  </r>
  <r>
    <x v="9"/>
    <x v="1"/>
    <x v="1"/>
    <s v="512GB SSD"/>
    <s v="Nvidia RTX 2060"/>
    <n v="13.3"/>
    <s v="3840x2160"/>
    <x v="46"/>
    <n v="2.36"/>
    <s v="Windows"/>
    <n v="2422.14"/>
  </r>
  <r>
    <x v="4"/>
    <x v="6"/>
    <x v="3"/>
    <s v="2TB SSD"/>
    <s v="AMD Radeon RX 6800"/>
    <n v="17.3"/>
    <s v="1920x1080"/>
    <x v="69"/>
    <n v="1.96"/>
    <s v="FreeDOS"/>
    <n v="1749.63"/>
  </r>
  <r>
    <x v="8"/>
    <x v="5"/>
    <x v="3"/>
    <s v="256GB SSD"/>
    <s v="Nvidia RTX 3060"/>
    <n v="15.6"/>
    <s v="1920x1080"/>
    <x v="64"/>
    <n v="3.16"/>
    <s v="macOS"/>
    <n v="1171.72"/>
  </r>
  <r>
    <x v="9"/>
    <x v="6"/>
    <x v="3"/>
    <s v="1TB HDD"/>
    <s v="Nvidia GTX 1650"/>
    <n v="17.3"/>
    <s v="2560x1440"/>
    <x v="11"/>
    <n v="2.0699999999999998"/>
    <s v="Windows"/>
    <n v="2354.1799999999998"/>
  </r>
  <r>
    <x v="7"/>
    <x v="5"/>
    <x v="1"/>
    <s v="512GB SSD"/>
    <s v="Nvidia RTX 3080"/>
    <n v="14"/>
    <s v="1920x1080"/>
    <x v="11"/>
    <n v="2.74"/>
    <s v="macOS"/>
    <n v="976.72"/>
  </r>
  <r>
    <x v="9"/>
    <x v="4"/>
    <x v="4"/>
    <s v="2TB SSD"/>
    <s v="Nvidia GTX 1650"/>
    <n v="15.6"/>
    <s v="1366x768"/>
    <x v="27"/>
    <n v="3.37"/>
    <s v="FreeDOS"/>
    <n v="2479.08"/>
  </r>
  <r>
    <x v="6"/>
    <x v="7"/>
    <x v="4"/>
    <s v="256GB SSD"/>
    <s v="Integrated"/>
    <n v="14"/>
    <s v="1920x1080"/>
    <x v="24"/>
    <n v="2.89"/>
    <s v="FreeDOS"/>
    <n v="1035.9000000000001"/>
  </r>
  <r>
    <x v="6"/>
    <x v="0"/>
    <x v="2"/>
    <s v="1TB SSD"/>
    <s v="Nvidia RTX 3080"/>
    <n v="17.3"/>
    <s v="3840x2160"/>
    <x v="29"/>
    <n v="2.71"/>
    <s v="Linux"/>
    <n v="2364.7199999999998"/>
  </r>
  <r>
    <x v="0"/>
    <x v="4"/>
    <x v="0"/>
    <s v="256GB SSD"/>
    <s v="Integrated"/>
    <n v="17.3"/>
    <s v="3840x2160"/>
    <x v="28"/>
    <n v="2.2200000000000002"/>
    <s v="macOS"/>
    <n v="7228.27"/>
  </r>
  <r>
    <x v="4"/>
    <x v="3"/>
    <x v="3"/>
    <s v="512GB SSD"/>
    <s v="Nvidia RTX 3080"/>
    <n v="13.3"/>
    <s v="2560x1440"/>
    <x v="66"/>
    <n v="1.75"/>
    <s v="macOS"/>
    <n v="982.33"/>
  </r>
  <r>
    <x v="7"/>
    <x v="0"/>
    <x v="3"/>
    <s v="256GB SSD"/>
    <s v="Nvidia RTX 3060"/>
    <n v="15.6"/>
    <s v="1366x768"/>
    <x v="79"/>
    <n v="1.67"/>
    <s v="macOS"/>
    <n v="721.27"/>
  </r>
  <r>
    <x v="2"/>
    <x v="4"/>
    <x v="2"/>
    <s v="512GB SSD"/>
    <s v="AMD Radeon RX 6600"/>
    <n v="16"/>
    <s v="1920x1080"/>
    <x v="36"/>
    <n v="3.17"/>
    <s v="Linux"/>
    <n v="2893.91"/>
  </r>
  <r>
    <x v="8"/>
    <x v="7"/>
    <x v="0"/>
    <s v="256GB SSD"/>
    <s v="AMD Radeon RX 6800"/>
    <n v="13.3"/>
    <s v="1366x768"/>
    <x v="36"/>
    <n v="2.2400000000000002"/>
    <s v="Windows"/>
    <n v="2449.61"/>
  </r>
  <r>
    <x v="5"/>
    <x v="2"/>
    <x v="4"/>
    <s v="2TB SSD"/>
    <s v="Nvidia RTX 2060"/>
    <n v="14"/>
    <s v="2560x1440"/>
    <x v="55"/>
    <n v="3.03"/>
    <s v="FreeDOS"/>
    <n v="1487.02"/>
  </r>
  <r>
    <x v="3"/>
    <x v="2"/>
    <x v="0"/>
    <s v="1TB SSD"/>
    <s v="AMD Radeon RX 6600"/>
    <n v="13.3"/>
    <s v="1920x1080"/>
    <x v="62"/>
    <n v="2.02"/>
    <s v="macOS"/>
    <n v="2254.41"/>
  </r>
  <r>
    <x v="8"/>
    <x v="0"/>
    <x v="1"/>
    <s v="1TB HDD"/>
    <s v="Nvidia RTX 2060"/>
    <n v="14"/>
    <s v="1366x768"/>
    <x v="40"/>
    <n v="1.79"/>
    <s v="Windows"/>
    <n v="654.1"/>
  </r>
  <r>
    <x v="7"/>
    <x v="3"/>
    <x v="3"/>
    <s v="1TB SSD"/>
    <s v="Nvidia GTX 1650"/>
    <n v="15.6"/>
    <s v="1366x768"/>
    <x v="64"/>
    <n v="2.4900000000000002"/>
    <s v="macOS"/>
    <n v="777.6"/>
  </r>
  <r>
    <x v="7"/>
    <x v="3"/>
    <x v="1"/>
    <s v="256GB SSD"/>
    <s v="Nvidia GTX 1650"/>
    <n v="13.3"/>
    <s v="1366x768"/>
    <x v="19"/>
    <n v="3.45"/>
    <s v="Windows"/>
    <n v="670.41"/>
  </r>
  <r>
    <x v="0"/>
    <x v="5"/>
    <x v="3"/>
    <s v="512GB SSD"/>
    <s v="AMD Radeon RX 6800"/>
    <n v="15.6"/>
    <s v="1920x1080"/>
    <x v="76"/>
    <n v="3.17"/>
    <s v="FreeDOS"/>
    <n v="1538.23"/>
  </r>
  <r>
    <x v="5"/>
    <x v="1"/>
    <x v="0"/>
    <s v="256GB SSD"/>
    <s v="Nvidia RTX 3080"/>
    <n v="17.3"/>
    <s v="1920x1080"/>
    <x v="17"/>
    <n v="3.07"/>
    <s v="Windows"/>
    <n v="3216.91"/>
  </r>
  <r>
    <x v="8"/>
    <x v="0"/>
    <x v="0"/>
    <s v="1TB HDD"/>
    <s v="Integrated"/>
    <n v="13.3"/>
    <s v="3840x2160"/>
    <x v="76"/>
    <n v="3.24"/>
    <s v="Linux"/>
    <n v="1956.67"/>
  </r>
  <r>
    <x v="7"/>
    <x v="7"/>
    <x v="0"/>
    <s v="1TB SSD"/>
    <s v="Nvidia RTX 2060"/>
    <n v="15.6"/>
    <s v="2560x1440"/>
    <x v="24"/>
    <n v="1.64"/>
    <s v="FreeDOS"/>
    <n v="3937.98"/>
  </r>
  <r>
    <x v="6"/>
    <x v="3"/>
    <x v="2"/>
    <s v="256GB SSD"/>
    <s v="Integrated"/>
    <n v="13.3"/>
    <s v="1920x1080"/>
    <x v="51"/>
    <n v="2.69"/>
    <s v="Windows"/>
    <n v="983.35"/>
  </r>
  <r>
    <x v="6"/>
    <x v="3"/>
    <x v="0"/>
    <s v="1TB HDD"/>
    <s v="Nvidia RTX 3060"/>
    <n v="16"/>
    <s v="1366x768"/>
    <x v="46"/>
    <n v="1.58"/>
    <s v="macOS"/>
    <n v="1552.47"/>
  </r>
  <r>
    <x v="0"/>
    <x v="4"/>
    <x v="4"/>
    <s v="2TB SSD"/>
    <s v="Nvidia GTX 1650"/>
    <n v="17.3"/>
    <s v="3840x2160"/>
    <x v="59"/>
    <n v="2.92"/>
    <s v="FreeDOS"/>
    <n v="5261.64"/>
  </r>
  <r>
    <x v="5"/>
    <x v="5"/>
    <x v="1"/>
    <s v="1TB HDD"/>
    <s v="Nvidia GTX 1650"/>
    <n v="17.3"/>
    <s v="1366x768"/>
    <x v="57"/>
    <n v="3.09"/>
    <s v="FreeDOS"/>
    <n v="675.94"/>
  </r>
  <r>
    <x v="3"/>
    <x v="3"/>
    <x v="2"/>
    <s v="512GB SSD"/>
    <s v="Integrated"/>
    <n v="15.6"/>
    <s v="3840x2160"/>
    <x v="7"/>
    <n v="2.5099999999999998"/>
    <s v="Linux"/>
    <n v="1585.01"/>
  </r>
  <r>
    <x v="1"/>
    <x v="6"/>
    <x v="4"/>
    <s v="256GB SSD"/>
    <s v="AMD Radeon RX 6800"/>
    <n v="17.3"/>
    <s v="2560x1440"/>
    <x v="72"/>
    <n v="1.29"/>
    <s v="Windows"/>
    <n v="3769.76"/>
  </r>
  <r>
    <x v="8"/>
    <x v="7"/>
    <x v="1"/>
    <s v="512GB SSD"/>
    <s v="Nvidia RTX 2060"/>
    <n v="15.6"/>
    <s v="1920x1080"/>
    <x v="43"/>
    <n v="2.2999999999999998"/>
    <s v="FreeDOS"/>
    <n v="1386.32"/>
  </r>
  <r>
    <x v="0"/>
    <x v="0"/>
    <x v="3"/>
    <s v="2TB SSD"/>
    <s v="Nvidia GTX 1650"/>
    <n v="16"/>
    <s v="2560x1440"/>
    <x v="31"/>
    <n v="3.28"/>
    <s v="Linux"/>
    <n v="1754.71"/>
  </r>
  <r>
    <x v="7"/>
    <x v="4"/>
    <x v="4"/>
    <s v="1TB SSD"/>
    <s v="Nvidia RTX 2060"/>
    <n v="15.6"/>
    <s v="1366x768"/>
    <x v="49"/>
    <n v="2.72"/>
    <s v="Windows"/>
    <n v="1892.21"/>
  </r>
  <r>
    <x v="2"/>
    <x v="4"/>
    <x v="4"/>
    <s v="256GB SSD"/>
    <s v="AMD Radeon RX 6600"/>
    <n v="17.3"/>
    <s v="3840x2160"/>
    <x v="62"/>
    <n v="1.29"/>
    <s v="Windows"/>
    <n v="3721.12"/>
  </r>
  <r>
    <x v="4"/>
    <x v="3"/>
    <x v="0"/>
    <s v="1TB SSD"/>
    <s v="Nvidia RTX 3080"/>
    <n v="14"/>
    <s v="2560x1440"/>
    <x v="55"/>
    <n v="1.57"/>
    <s v="macOS"/>
    <n v="2592.5300000000002"/>
  </r>
  <r>
    <x v="9"/>
    <x v="6"/>
    <x v="1"/>
    <s v="2TB SSD"/>
    <s v="Nvidia RTX 2060"/>
    <n v="13.3"/>
    <s v="3840x2160"/>
    <x v="53"/>
    <n v="1.24"/>
    <s v="FreeDOS"/>
    <n v="3215.43"/>
  </r>
  <r>
    <x v="8"/>
    <x v="7"/>
    <x v="1"/>
    <s v="256GB SSD"/>
    <s v="Nvidia RTX 3080"/>
    <n v="14"/>
    <s v="3840x2160"/>
    <x v="13"/>
    <n v="1.82"/>
    <s v="macOS"/>
    <n v="1747.64"/>
  </r>
  <r>
    <x v="0"/>
    <x v="6"/>
    <x v="3"/>
    <s v="1TB SSD"/>
    <s v="Nvidia RTX 3060"/>
    <n v="16"/>
    <s v="2560x1440"/>
    <x v="53"/>
    <n v="2.5499999999999998"/>
    <s v="FreeDOS"/>
    <n v="3502.14"/>
  </r>
  <r>
    <x v="4"/>
    <x v="5"/>
    <x v="3"/>
    <s v="2TB SSD"/>
    <s v="AMD Radeon RX 6600"/>
    <n v="16"/>
    <s v="1920x1080"/>
    <x v="18"/>
    <n v="1.29"/>
    <s v="Windows"/>
    <n v="1183.71"/>
  </r>
  <r>
    <x v="2"/>
    <x v="1"/>
    <x v="2"/>
    <s v="256GB SSD"/>
    <s v="Nvidia RTX 3060"/>
    <n v="15.6"/>
    <s v="2560x1440"/>
    <x v="32"/>
    <n v="3.4"/>
    <s v="Windows"/>
    <n v="2660.36"/>
  </r>
  <r>
    <x v="9"/>
    <x v="2"/>
    <x v="0"/>
    <s v="1TB SSD"/>
    <s v="Nvidia RTX 3060"/>
    <n v="14"/>
    <s v="2560x1440"/>
    <x v="45"/>
    <n v="1.68"/>
    <s v="Linux"/>
    <n v="3749.62"/>
  </r>
  <r>
    <x v="0"/>
    <x v="7"/>
    <x v="3"/>
    <s v="1TB SSD"/>
    <s v="AMD Radeon RX 6600"/>
    <n v="16"/>
    <s v="2560x1440"/>
    <x v="69"/>
    <n v="2.0499999999999998"/>
    <s v="FreeDOS"/>
    <n v="2435.58"/>
  </r>
  <r>
    <x v="7"/>
    <x v="3"/>
    <x v="1"/>
    <s v="1TB HDD"/>
    <s v="Nvidia GTX 1650"/>
    <n v="13.3"/>
    <s v="1920x1080"/>
    <x v="45"/>
    <n v="2.81"/>
    <s v="Windows"/>
    <n v="712.21"/>
  </r>
  <r>
    <x v="3"/>
    <x v="6"/>
    <x v="2"/>
    <s v="1TB HDD"/>
    <s v="Nvidia RTX 3060"/>
    <n v="17.3"/>
    <s v="3840x2160"/>
    <x v="37"/>
    <n v="1.49"/>
    <s v="macOS"/>
    <n v="3982.93"/>
  </r>
  <r>
    <x v="7"/>
    <x v="7"/>
    <x v="2"/>
    <s v="512GB SSD"/>
    <s v="Integrated"/>
    <n v="16"/>
    <s v="1920x1080"/>
    <x v="71"/>
    <n v="1.36"/>
    <s v="FreeDOS"/>
    <n v="1504.22"/>
  </r>
  <r>
    <x v="6"/>
    <x v="1"/>
    <x v="2"/>
    <s v="2TB SSD"/>
    <s v="Nvidia RTX 3080"/>
    <n v="15.6"/>
    <s v="2560x1440"/>
    <x v="60"/>
    <n v="3.04"/>
    <s v="macOS"/>
    <n v="2736.09"/>
  </r>
  <r>
    <x v="5"/>
    <x v="5"/>
    <x v="1"/>
    <s v="512GB SSD"/>
    <s v="AMD Radeon RX 6800"/>
    <n v="15.6"/>
    <s v="1366x768"/>
    <x v="72"/>
    <n v="1.93"/>
    <s v="macOS"/>
    <n v="846.82"/>
  </r>
  <r>
    <x v="8"/>
    <x v="2"/>
    <x v="1"/>
    <s v="2TB SSD"/>
    <s v="Nvidia RTX 2060"/>
    <n v="17.3"/>
    <s v="1920x1080"/>
    <x v="37"/>
    <n v="3.26"/>
    <s v="Windows"/>
    <n v="1114.6400000000001"/>
  </r>
  <r>
    <x v="8"/>
    <x v="1"/>
    <x v="1"/>
    <s v="1TB SSD"/>
    <s v="AMD Radeon RX 6600"/>
    <n v="15.6"/>
    <s v="3840x2160"/>
    <x v="5"/>
    <n v="1.76"/>
    <s v="Linux"/>
    <n v="1958.4"/>
  </r>
  <r>
    <x v="5"/>
    <x v="2"/>
    <x v="1"/>
    <s v="1TB HDD"/>
    <s v="Nvidia RTX 3060"/>
    <n v="16"/>
    <s v="1920x1080"/>
    <x v="47"/>
    <n v="1.96"/>
    <s v="macOS"/>
    <n v="835.56"/>
  </r>
  <r>
    <x v="6"/>
    <x v="2"/>
    <x v="4"/>
    <s v="256GB SSD"/>
    <s v="AMD Radeon RX 6800"/>
    <n v="16"/>
    <s v="2560x1440"/>
    <x v="25"/>
    <n v="3.04"/>
    <s v="macOS"/>
    <n v="1518.32"/>
  </r>
  <r>
    <x v="1"/>
    <x v="7"/>
    <x v="3"/>
    <s v="1TB HDD"/>
    <s v="AMD Radeon RX 6800"/>
    <n v="16"/>
    <s v="3840x2160"/>
    <x v="20"/>
    <n v="2.94"/>
    <s v="macOS"/>
    <n v="2724.66"/>
  </r>
  <r>
    <x v="2"/>
    <x v="3"/>
    <x v="4"/>
    <s v="256GB SSD"/>
    <s v="Nvidia RTX 2060"/>
    <n v="14"/>
    <s v="1366x768"/>
    <x v="65"/>
    <n v="3.42"/>
    <s v="FreeDOS"/>
    <n v="863.82"/>
  </r>
  <r>
    <x v="3"/>
    <x v="2"/>
    <x v="0"/>
    <s v="1TB SSD"/>
    <s v="Nvidia RTX 3080"/>
    <n v="15.6"/>
    <s v="1366x768"/>
    <x v="25"/>
    <n v="1.53"/>
    <s v="macOS"/>
    <n v="2066.58"/>
  </r>
  <r>
    <x v="4"/>
    <x v="2"/>
    <x v="2"/>
    <s v="512GB SSD"/>
    <s v="Nvidia GTX 1650"/>
    <n v="17.3"/>
    <s v="1366x768"/>
    <x v="42"/>
    <n v="2.63"/>
    <s v="FreeDOS"/>
    <n v="1613.56"/>
  </r>
  <r>
    <x v="6"/>
    <x v="7"/>
    <x v="2"/>
    <s v="1TB HDD"/>
    <s v="Nvidia RTX 2060"/>
    <n v="15.6"/>
    <s v="1920x1080"/>
    <x v="42"/>
    <n v="1.37"/>
    <s v="Linux"/>
    <n v="1686.66"/>
  </r>
  <r>
    <x v="7"/>
    <x v="3"/>
    <x v="0"/>
    <s v="512GB SSD"/>
    <s v="AMD Radeon RX 6800"/>
    <n v="13.3"/>
    <s v="1920x1080"/>
    <x v="6"/>
    <n v="2.89"/>
    <s v="Windows"/>
    <n v="1882.39"/>
  </r>
  <r>
    <x v="4"/>
    <x v="4"/>
    <x v="3"/>
    <s v="256GB SSD"/>
    <s v="Nvidia RTX 3080"/>
    <n v="16"/>
    <s v="1366x768"/>
    <x v="48"/>
    <n v="2.27"/>
    <s v="Linux"/>
    <n v="1670.55"/>
  </r>
  <r>
    <x v="9"/>
    <x v="5"/>
    <x v="3"/>
    <s v="1TB SSD"/>
    <s v="Nvidia GTX 1650"/>
    <n v="17.3"/>
    <s v="3840x2160"/>
    <x v="79"/>
    <n v="2.0299999999999998"/>
    <s v="macOS"/>
    <n v="2463.0100000000002"/>
  </r>
  <r>
    <x v="0"/>
    <x v="2"/>
    <x v="3"/>
    <s v="1TB HDD"/>
    <s v="Nvidia GTX 1650"/>
    <n v="15.6"/>
    <s v="1920x1080"/>
    <x v="10"/>
    <n v="2.21"/>
    <s v="Linux"/>
    <n v="1465.99"/>
  </r>
  <r>
    <x v="4"/>
    <x v="2"/>
    <x v="3"/>
    <s v="256GB SSD"/>
    <s v="Nvidia RTX 2060"/>
    <n v="14"/>
    <s v="1366x768"/>
    <x v="65"/>
    <n v="1.27"/>
    <s v="Windows"/>
    <n v="968.06"/>
  </r>
  <r>
    <x v="2"/>
    <x v="6"/>
    <x v="0"/>
    <s v="256GB SSD"/>
    <s v="Integrated"/>
    <n v="13.3"/>
    <s v="1366x768"/>
    <x v="0"/>
    <n v="2.04"/>
    <s v="macOS"/>
    <n v="2060.6999999999998"/>
  </r>
  <r>
    <x v="9"/>
    <x v="2"/>
    <x v="4"/>
    <s v="1TB SSD"/>
    <s v="Nvidia RTX 3080"/>
    <n v="13.3"/>
    <s v="3840x2160"/>
    <x v="73"/>
    <n v="1.81"/>
    <s v="Windows"/>
    <n v="2691.58"/>
  </r>
  <r>
    <x v="0"/>
    <x v="6"/>
    <x v="0"/>
    <s v="512GB SSD"/>
    <s v="Nvidia RTX 2060"/>
    <n v="14"/>
    <s v="2560x1440"/>
    <x v="15"/>
    <n v="3.26"/>
    <s v="FreeDOS"/>
    <n v="7287.07"/>
  </r>
  <r>
    <x v="6"/>
    <x v="3"/>
    <x v="4"/>
    <s v="1TB HDD"/>
    <s v="Nvidia RTX 3060"/>
    <n v="14"/>
    <s v="2560x1440"/>
    <x v="51"/>
    <n v="1.95"/>
    <s v="Windows"/>
    <n v="1020.21"/>
  </r>
  <r>
    <x v="1"/>
    <x v="6"/>
    <x v="4"/>
    <s v="1TB HDD"/>
    <s v="Nvidia GTX 1650"/>
    <n v="17.3"/>
    <s v="3840x2160"/>
    <x v="5"/>
    <n v="1.76"/>
    <s v="Windows"/>
    <n v="4150.29"/>
  </r>
  <r>
    <x v="8"/>
    <x v="7"/>
    <x v="0"/>
    <s v="1TB SSD"/>
    <s v="Nvidia GTX 1650"/>
    <n v="13.3"/>
    <s v="3840x2160"/>
    <x v="56"/>
    <n v="2.4500000000000002"/>
    <s v="Windows"/>
    <n v="4857.53"/>
  </r>
  <r>
    <x v="0"/>
    <x v="5"/>
    <x v="0"/>
    <s v="1TB HDD"/>
    <s v="Nvidia GTX 1650"/>
    <n v="17.3"/>
    <s v="3840x2160"/>
    <x v="33"/>
    <n v="2.72"/>
    <s v="Linux"/>
    <n v="5370.26"/>
  </r>
  <r>
    <x v="1"/>
    <x v="3"/>
    <x v="2"/>
    <s v="1TB SSD"/>
    <s v="Nvidia RTX 3080"/>
    <n v="14"/>
    <s v="2560x1440"/>
    <x v="0"/>
    <n v="2.02"/>
    <s v="macOS"/>
    <n v="2387.63"/>
  </r>
  <r>
    <x v="2"/>
    <x v="2"/>
    <x v="2"/>
    <s v="1TB SSD"/>
    <s v="Integrated"/>
    <n v="13.3"/>
    <s v="3840x2160"/>
    <x v="56"/>
    <n v="2.68"/>
    <s v="macOS"/>
    <n v="1699.9"/>
  </r>
  <r>
    <x v="9"/>
    <x v="4"/>
    <x v="2"/>
    <s v="512GB SSD"/>
    <s v="Nvidia GTX 1650"/>
    <n v="14"/>
    <s v="2560x1440"/>
    <x v="61"/>
    <n v="1.9"/>
    <s v="Windows"/>
    <n v="4306.93"/>
  </r>
  <r>
    <x v="0"/>
    <x v="3"/>
    <x v="2"/>
    <s v="2TB SSD"/>
    <s v="AMD Radeon RX 6800"/>
    <n v="16"/>
    <s v="1920x1080"/>
    <x v="9"/>
    <n v="1.22"/>
    <s v="Windows"/>
    <n v="2196.39"/>
  </r>
  <r>
    <x v="3"/>
    <x v="5"/>
    <x v="3"/>
    <s v="1TB SSD"/>
    <s v="AMD Radeon RX 6800"/>
    <n v="17.3"/>
    <s v="1366x768"/>
    <x v="66"/>
    <n v="2.14"/>
    <s v="FreeDOS"/>
    <n v="1000.61"/>
  </r>
  <r>
    <x v="7"/>
    <x v="5"/>
    <x v="2"/>
    <s v="256GB SSD"/>
    <s v="Nvidia RTX 3060"/>
    <n v="14"/>
    <s v="1366x768"/>
    <x v="59"/>
    <n v="2.62"/>
    <s v="Windows"/>
    <n v="1258.47"/>
  </r>
  <r>
    <x v="9"/>
    <x v="6"/>
    <x v="3"/>
    <s v="1TB SSD"/>
    <s v="Nvidia RTX 2060"/>
    <n v="16"/>
    <s v="2560x1440"/>
    <x v="52"/>
    <n v="1.28"/>
    <s v="FreeDOS"/>
    <n v="2895.38"/>
  </r>
  <r>
    <x v="8"/>
    <x v="6"/>
    <x v="1"/>
    <s v="2TB SSD"/>
    <s v="Nvidia GTX 1650"/>
    <n v="14"/>
    <s v="1920x1080"/>
    <x v="48"/>
    <n v="1.84"/>
    <s v="Linux"/>
    <n v="1563.75"/>
  </r>
  <r>
    <x v="9"/>
    <x v="7"/>
    <x v="0"/>
    <s v="1TB SSD"/>
    <s v="Nvidia RTX 2060"/>
    <n v="14"/>
    <s v="2560x1440"/>
    <x v="28"/>
    <n v="2.2400000000000002"/>
    <s v="Linux"/>
    <n v="4889.21"/>
  </r>
  <r>
    <x v="7"/>
    <x v="1"/>
    <x v="0"/>
    <s v="512GB SSD"/>
    <s v="AMD Radeon RX 6600"/>
    <n v="13.3"/>
    <s v="1366x768"/>
    <x v="31"/>
    <n v="2.31"/>
    <s v="Windows"/>
    <n v="2369.41"/>
  </r>
  <r>
    <x v="0"/>
    <x v="5"/>
    <x v="3"/>
    <s v="256GB SSD"/>
    <s v="Nvidia RTX 3080"/>
    <n v="16"/>
    <s v="1366x768"/>
    <x v="68"/>
    <n v="1.26"/>
    <s v="macOS"/>
    <n v="1406.97"/>
  </r>
  <r>
    <x v="4"/>
    <x v="7"/>
    <x v="1"/>
    <s v="1TB SSD"/>
    <s v="Nvidia RTX 2060"/>
    <n v="13.3"/>
    <s v="2560x1440"/>
    <x v="50"/>
    <n v="1.93"/>
    <s v="Linux"/>
    <n v="1517.77"/>
  </r>
  <r>
    <x v="2"/>
    <x v="5"/>
    <x v="1"/>
    <s v="1TB SSD"/>
    <s v="AMD Radeon RX 6600"/>
    <n v="13.3"/>
    <s v="1920x1080"/>
    <x v="54"/>
    <n v="2.08"/>
    <s v="Windows"/>
    <n v="963.04"/>
  </r>
  <r>
    <x v="0"/>
    <x v="2"/>
    <x v="4"/>
    <s v="2TB SSD"/>
    <s v="Nvidia RTX 2060"/>
    <n v="13.3"/>
    <s v="1366x768"/>
    <x v="38"/>
    <n v="1.82"/>
    <s v="Windows"/>
    <n v="1576.29"/>
  </r>
  <r>
    <x v="7"/>
    <x v="3"/>
    <x v="0"/>
    <s v="512GB SSD"/>
    <s v="Nvidia GTX 1650"/>
    <n v="16"/>
    <s v="1920x1080"/>
    <x v="35"/>
    <n v="2.09"/>
    <s v="FreeDOS"/>
    <n v="2149.7399999999998"/>
  </r>
  <r>
    <x v="6"/>
    <x v="4"/>
    <x v="3"/>
    <s v="2TB SSD"/>
    <s v="AMD Radeon RX 6800"/>
    <n v="13.3"/>
    <s v="1366x768"/>
    <x v="11"/>
    <n v="1.66"/>
    <s v="Linux"/>
    <n v="1287.52"/>
  </r>
  <r>
    <x v="3"/>
    <x v="1"/>
    <x v="1"/>
    <s v="256GB SSD"/>
    <s v="Nvidia RTX 3060"/>
    <n v="14"/>
    <s v="2560x1440"/>
    <x v="50"/>
    <n v="3.29"/>
    <s v="Linux"/>
    <n v="1554.97"/>
  </r>
  <r>
    <x v="5"/>
    <x v="0"/>
    <x v="1"/>
    <s v="1TB HDD"/>
    <s v="AMD Radeon RX 6600"/>
    <n v="14"/>
    <s v="1366x768"/>
    <x v="40"/>
    <n v="1.67"/>
    <s v="Linux"/>
    <n v="450.98"/>
  </r>
  <r>
    <x v="7"/>
    <x v="3"/>
    <x v="3"/>
    <s v="2TB SSD"/>
    <s v="AMD Radeon RX 6800"/>
    <n v="15.6"/>
    <s v="1920x1080"/>
    <x v="11"/>
    <n v="2.5499999999999998"/>
    <s v="Windows"/>
    <n v="867.62"/>
  </r>
  <r>
    <x v="5"/>
    <x v="3"/>
    <x v="2"/>
    <s v="1TB HDD"/>
    <s v="Nvidia GTX 1650"/>
    <n v="15.6"/>
    <s v="3840x2160"/>
    <x v="45"/>
    <n v="2.67"/>
    <s v="Windows"/>
    <n v="1921.97"/>
  </r>
  <r>
    <x v="7"/>
    <x v="4"/>
    <x v="0"/>
    <s v="512GB SSD"/>
    <s v="Nvidia RTX 3080"/>
    <n v="15.6"/>
    <s v="2560x1440"/>
    <x v="27"/>
    <n v="1.39"/>
    <s v="FreeDOS"/>
    <n v="5507.59"/>
  </r>
  <r>
    <x v="8"/>
    <x v="0"/>
    <x v="4"/>
    <s v="2TB SSD"/>
    <s v="Nvidia RTX 3060"/>
    <n v="14"/>
    <s v="1366x768"/>
    <x v="22"/>
    <n v="1.22"/>
    <s v="FreeDOS"/>
    <n v="924.71"/>
  </r>
  <r>
    <x v="2"/>
    <x v="4"/>
    <x v="1"/>
    <s v="1TB HDD"/>
    <s v="Nvidia GTX 1650"/>
    <n v="13.3"/>
    <s v="1366x768"/>
    <x v="58"/>
    <n v="3.46"/>
    <s v="Windows"/>
    <n v="974.3"/>
  </r>
  <r>
    <x v="0"/>
    <x v="2"/>
    <x v="3"/>
    <s v="1TB HDD"/>
    <s v="AMD Radeon RX 6800"/>
    <n v="14"/>
    <s v="2560x1440"/>
    <x v="36"/>
    <n v="2.57"/>
    <s v="Windows"/>
    <n v="1559.89"/>
  </r>
  <r>
    <x v="8"/>
    <x v="2"/>
    <x v="3"/>
    <s v="1TB HDD"/>
    <s v="Nvidia RTX 3060"/>
    <n v="17.3"/>
    <s v="2560x1440"/>
    <x v="63"/>
    <n v="1.7"/>
    <s v="FreeDOS"/>
    <n v="1147.3399999999999"/>
  </r>
  <r>
    <x v="6"/>
    <x v="0"/>
    <x v="0"/>
    <s v="256GB SSD"/>
    <s v="Nvidia GTX 1650"/>
    <n v="13.3"/>
    <s v="3840x2160"/>
    <x v="69"/>
    <n v="1.92"/>
    <s v="FreeDOS"/>
    <n v="3438.98"/>
  </r>
  <r>
    <x v="3"/>
    <x v="2"/>
    <x v="2"/>
    <s v="256GB SSD"/>
    <s v="Nvidia GTX 1650"/>
    <n v="15.6"/>
    <s v="2560x1440"/>
    <x v="16"/>
    <n v="3.42"/>
    <s v="FreeDOS"/>
    <n v="2042.6"/>
  </r>
  <r>
    <x v="2"/>
    <x v="7"/>
    <x v="1"/>
    <s v="1TB HDD"/>
    <s v="Nvidia RTX 3080"/>
    <n v="16"/>
    <s v="1920x1080"/>
    <x v="30"/>
    <n v="1.59"/>
    <s v="macOS"/>
    <n v="927.72"/>
  </r>
  <r>
    <x v="7"/>
    <x v="3"/>
    <x v="4"/>
    <s v="256GB SSD"/>
    <s v="AMD Radeon RX 6800"/>
    <n v="14"/>
    <s v="3840x2160"/>
    <x v="76"/>
    <n v="1.91"/>
    <s v="Windows"/>
    <n v="1645.23"/>
  </r>
  <r>
    <x v="9"/>
    <x v="6"/>
    <x v="1"/>
    <s v="256GB SSD"/>
    <s v="Nvidia RTX 2060"/>
    <n v="14"/>
    <s v="3840x2160"/>
    <x v="5"/>
    <n v="1.94"/>
    <s v="FreeDOS"/>
    <n v="3086.32"/>
  </r>
  <r>
    <x v="0"/>
    <x v="1"/>
    <x v="2"/>
    <s v="1TB HDD"/>
    <s v="Nvidia RTX 3080"/>
    <n v="16"/>
    <s v="3840x2160"/>
    <x v="57"/>
    <n v="3.26"/>
    <s v="FreeDOS"/>
    <n v="4564.16"/>
  </r>
  <r>
    <x v="4"/>
    <x v="5"/>
    <x v="1"/>
    <s v="512GB SSD"/>
    <s v="Integrated"/>
    <n v="13.3"/>
    <s v="2560x1440"/>
    <x v="32"/>
    <n v="3.13"/>
    <s v="FreeDOS"/>
    <n v="730.81"/>
  </r>
  <r>
    <x v="6"/>
    <x v="6"/>
    <x v="0"/>
    <s v="256GB SSD"/>
    <s v="Nvidia RTX 3060"/>
    <n v="16"/>
    <s v="1366x768"/>
    <x v="65"/>
    <n v="2.95"/>
    <s v="FreeDOS"/>
    <n v="3604.57"/>
  </r>
  <r>
    <x v="8"/>
    <x v="2"/>
    <x v="0"/>
    <s v="512GB SSD"/>
    <s v="Nvidia RTX 2060"/>
    <n v="13.3"/>
    <s v="1920x1080"/>
    <x v="79"/>
    <n v="2.7"/>
    <s v="FreeDOS"/>
    <n v="2301.39"/>
  </r>
  <r>
    <x v="8"/>
    <x v="1"/>
    <x v="4"/>
    <s v="512GB SSD"/>
    <s v="Nvidia GTX 1650"/>
    <n v="15.6"/>
    <s v="1920x1080"/>
    <x v="18"/>
    <n v="2.02"/>
    <s v="Linux"/>
    <n v="1535.43"/>
  </r>
  <r>
    <x v="5"/>
    <x v="5"/>
    <x v="4"/>
    <s v="2TB SSD"/>
    <s v="Nvidia RTX 2060"/>
    <n v="17.3"/>
    <s v="3840x2160"/>
    <x v="48"/>
    <n v="3.22"/>
    <s v="Windows"/>
    <n v="2260.19"/>
  </r>
  <r>
    <x v="1"/>
    <x v="3"/>
    <x v="4"/>
    <s v="256GB SSD"/>
    <s v="Integrated"/>
    <n v="17.3"/>
    <s v="2560x1440"/>
    <x v="32"/>
    <n v="2.95"/>
    <s v="macOS"/>
    <n v="1154.1600000000001"/>
  </r>
  <r>
    <x v="8"/>
    <x v="3"/>
    <x v="2"/>
    <s v="256GB SSD"/>
    <s v="AMD Radeon RX 6600"/>
    <n v="13.3"/>
    <s v="2560x1440"/>
    <x v="75"/>
    <n v="1.83"/>
    <s v="Windows"/>
    <n v="1630.11"/>
  </r>
  <r>
    <x v="6"/>
    <x v="2"/>
    <x v="1"/>
    <s v="512GB SSD"/>
    <s v="AMD Radeon RX 6600"/>
    <n v="14"/>
    <s v="2560x1440"/>
    <x v="46"/>
    <n v="1.74"/>
    <s v="Windows"/>
    <n v="1286.27"/>
  </r>
  <r>
    <x v="5"/>
    <x v="1"/>
    <x v="3"/>
    <s v="1TB HDD"/>
    <s v="Nvidia RTX 3060"/>
    <n v="13.3"/>
    <s v="2560x1440"/>
    <x v="29"/>
    <n v="1.92"/>
    <s v="macOS"/>
    <n v="1336.07"/>
  </r>
  <r>
    <x v="7"/>
    <x v="3"/>
    <x v="3"/>
    <s v="256GB SSD"/>
    <s v="Integrated"/>
    <n v="13.3"/>
    <s v="1366x768"/>
    <x v="12"/>
    <n v="2.0099999999999998"/>
    <s v="Windows"/>
    <n v="371.21"/>
  </r>
  <r>
    <x v="9"/>
    <x v="6"/>
    <x v="2"/>
    <s v="2TB SSD"/>
    <s v="Nvidia RTX 3060"/>
    <n v="16"/>
    <s v="1920x1080"/>
    <x v="43"/>
    <n v="2.4300000000000002"/>
    <s v="Windows"/>
    <n v="3899.89"/>
  </r>
  <r>
    <x v="4"/>
    <x v="3"/>
    <x v="1"/>
    <s v="512GB SSD"/>
    <s v="Nvidia RTX 3080"/>
    <n v="13.3"/>
    <s v="2560x1440"/>
    <x v="59"/>
    <n v="2.31"/>
    <s v="FreeDOS"/>
    <n v="1006.02"/>
  </r>
  <r>
    <x v="5"/>
    <x v="2"/>
    <x v="3"/>
    <s v="1TB SSD"/>
    <s v="Nvidia RTX 3080"/>
    <n v="13.3"/>
    <s v="1366x768"/>
    <x v="49"/>
    <n v="3.11"/>
    <s v="Linux"/>
    <n v="981.63"/>
  </r>
  <r>
    <x v="2"/>
    <x v="6"/>
    <x v="1"/>
    <s v="1TB SSD"/>
    <s v="Nvidia GTX 1650"/>
    <n v="13.3"/>
    <s v="3840x2160"/>
    <x v="29"/>
    <n v="2"/>
    <s v="macOS"/>
    <n v="2480.6"/>
  </r>
  <r>
    <x v="3"/>
    <x v="7"/>
    <x v="1"/>
    <s v="2TB SSD"/>
    <s v="AMD Radeon RX 6600"/>
    <n v="14"/>
    <s v="1366x768"/>
    <x v="69"/>
    <n v="2.02"/>
    <s v="macOS"/>
    <n v="1041.8"/>
  </r>
  <r>
    <x v="9"/>
    <x v="5"/>
    <x v="4"/>
    <s v="1TB SSD"/>
    <s v="Nvidia RTX 3060"/>
    <n v="17.3"/>
    <s v="2560x1440"/>
    <x v="45"/>
    <n v="3.4"/>
    <s v="Windows"/>
    <n v="2079.94"/>
  </r>
  <r>
    <x v="6"/>
    <x v="0"/>
    <x v="0"/>
    <s v="512GB SSD"/>
    <s v="Nvidia GTX 1650"/>
    <n v="17.3"/>
    <s v="1920x1080"/>
    <x v="79"/>
    <n v="3.36"/>
    <s v="FreeDOS"/>
    <n v="2178.0100000000002"/>
  </r>
  <r>
    <x v="8"/>
    <x v="1"/>
    <x v="2"/>
    <s v="2TB SSD"/>
    <s v="Nvidia GTX 1650"/>
    <n v="17.3"/>
    <s v="1920x1080"/>
    <x v="10"/>
    <n v="1.35"/>
    <s v="Linux"/>
    <n v="2160.92"/>
  </r>
  <r>
    <x v="3"/>
    <x v="2"/>
    <x v="3"/>
    <s v="256GB SSD"/>
    <s v="AMD Radeon RX 6800"/>
    <n v="14"/>
    <s v="2560x1440"/>
    <x v="26"/>
    <n v="1.46"/>
    <s v="Linux"/>
    <n v="1137.3499999999999"/>
  </r>
  <r>
    <x v="1"/>
    <x v="6"/>
    <x v="2"/>
    <s v="1TB SSD"/>
    <s v="Nvidia RTX 3060"/>
    <n v="13.3"/>
    <s v="2560x1440"/>
    <x v="44"/>
    <n v="1.87"/>
    <s v="FreeDOS"/>
    <n v="4638.8100000000004"/>
  </r>
  <r>
    <x v="3"/>
    <x v="4"/>
    <x v="2"/>
    <s v="256GB SSD"/>
    <s v="AMD Radeon RX 6600"/>
    <n v="15.6"/>
    <s v="3840x2160"/>
    <x v="16"/>
    <n v="3.27"/>
    <s v="Windows"/>
    <n v="4921.6499999999996"/>
  </r>
  <r>
    <x v="6"/>
    <x v="4"/>
    <x v="4"/>
    <s v="2TB SSD"/>
    <s v="AMD Radeon RX 6600"/>
    <n v="16"/>
    <s v="1366x768"/>
    <x v="5"/>
    <n v="2.13"/>
    <s v="Linux"/>
    <n v="1837.12"/>
  </r>
  <r>
    <x v="7"/>
    <x v="2"/>
    <x v="0"/>
    <s v="1TB SSD"/>
    <s v="AMD Radeon RX 6800"/>
    <n v="16"/>
    <s v="1920x1080"/>
    <x v="68"/>
    <n v="3.13"/>
    <s v="FreeDOS"/>
    <n v="2548.61"/>
  </r>
  <r>
    <x v="7"/>
    <x v="0"/>
    <x v="2"/>
    <s v="256GB SSD"/>
    <s v="AMD Radeon RX 6800"/>
    <n v="15.6"/>
    <s v="3840x2160"/>
    <x v="51"/>
    <n v="2.8"/>
    <s v="Windows"/>
    <n v="2278.41"/>
  </r>
  <r>
    <x v="2"/>
    <x v="1"/>
    <x v="2"/>
    <s v="512GB SSD"/>
    <s v="Integrated"/>
    <n v="14"/>
    <s v="2560x1440"/>
    <x v="47"/>
    <n v="2.99"/>
    <s v="FreeDOS"/>
    <n v="1569.5"/>
  </r>
  <r>
    <x v="8"/>
    <x v="7"/>
    <x v="2"/>
    <s v="2TB SSD"/>
    <s v="Integrated"/>
    <n v="15.6"/>
    <s v="1920x1080"/>
    <x v="4"/>
    <n v="1.32"/>
    <s v="FreeDOS"/>
    <n v="1522.23"/>
  </r>
  <r>
    <x v="0"/>
    <x v="5"/>
    <x v="3"/>
    <s v="1TB SSD"/>
    <s v="Nvidia GTX 1650"/>
    <n v="13.3"/>
    <s v="3840x2160"/>
    <x v="63"/>
    <n v="2.06"/>
    <s v="macOS"/>
    <n v="2565.8000000000002"/>
  </r>
  <r>
    <x v="5"/>
    <x v="3"/>
    <x v="0"/>
    <s v="256GB SSD"/>
    <s v="AMD Radeon RX 6600"/>
    <n v="13.3"/>
    <s v="1366x768"/>
    <x v="54"/>
    <n v="1.69"/>
    <s v="macOS"/>
    <n v="1639.2"/>
  </r>
  <r>
    <x v="5"/>
    <x v="7"/>
    <x v="4"/>
    <s v="1TB HDD"/>
    <s v="Nvidia RTX 3080"/>
    <n v="15.6"/>
    <s v="2560x1440"/>
    <x v="57"/>
    <n v="2.56"/>
    <s v="FreeDOS"/>
    <n v="1605.94"/>
  </r>
  <r>
    <x v="6"/>
    <x v="4"/>
    <x v="1"/>
    <s v="1TB HDD"/>
    <s v="Nvidia RTX 2060"/>
    <n v="13.3"/>
    <s v="1366x768"/>
    <x v="67"/>
    <n v="1.55"/>
    <s v="FreeDOS"/>
    <n v="1087.2"/>
  </r>
  <r>
    <x v="1"/>
    <x v="4"/>
    <x v="4"/>
    <s v="512GB SSD"/>
    <s v="AMD Radeon RX 6600"/>
    <n v="17.3"/>
    <s v="1920x1080"/>
    <x v="57"/>
    <n v="1.66"/>
    <s v="FreeDOS"/>
    <n v="3189.27"/>
  </r>
  <r>
    <x v="4"/>
    <x v="2"/>
    <x v="4"/>
    <s v="512GB SSD"/>
    <s v="Nvidia RTX 3080"/>
    <n v="16"/>
    <s v="3840x2160"/>
    <x v="0"/>
    <n v="2.15"/>
    <s v="Linux"/>
    <n v="2144.84"/>
  </r>
  <r>
    <x v="0"/>
    <x v="7"/>
    <x v="4"/>
    <s v="1TB HDD"/>
    <s v="Nvidia RTX 2060"/>
    <n v="15.6"/>
    <s v="3840x2160"/>
    <x v="6"/>
    <n v="2.6"/>
    <s v="Linux"/>
    <n v="3299.32"/>
  </r>
  <r>
    <x v="1"/>
    <x v="2"/>
    <x v="4"/>
    <s v="1TB HDD"/>
    <s v="AMD Radeon RX 6800"/>
    <n v="15.6"/>
    <s v="3840x2160"/>
    <x v="54"/>
    <n v="3.32"/>
    <s v="Windows"/>
    <n v="2647.29"/>
  </r>
  <r>
    <x v="5"/>
    <x v="4"/>
    <x v="3"/>
    <s v="2TB SSD"/>
    <s v="Nvidia RTX 3060"/>
    <n v="17.3"/>
    <s v="3840x2160"/>
    <x v="45"/>
    <n v="1.58"/>
    <s v="FreeDOS"/>
    <n v="2930.37"/>
  </r>
  <r>
    <x v="1"/>
    <x v="7"/>
    <x v="1"/>
    <s v="256GB SSD"/>
    <s v="Nvidia RTX 3080"/>
    <n v="16"/>
    <s v="3840x2160"/>
    <x v="58"/>
    <n v="1.41"/>
    <s v="Linux"/>
    <n v="2902.18"/>
  </r>
  <r>
    <x v="2"/>
    <x v="7"/>
    <x v="4"/>
    <s v="256GB SSD"/>
    <s v="Nvidia RTX 2060"/>
    <n v="14"/>
    <s v="3840x2160"/>
    <x v="25"/>
    <n v="1.32"/>
    <s v="FreeDOS"/>
    <n v="2583.75"/>
  </r>
  <r>
    <x v="7"/>
    <x v="6"/>
    <x v="2"/>
    <s v="1TB HDD"/>
    <s v="Nvidia RTX 3080"/>
    <n v="17.3"/>
    <s v="3840x2160"/>
    <x v="13"/>
    <n v="1.4"/>
    <s v="Linux"/>
    <n v="4106.33"/>
  </r>
  <r>
    <x v="1"/>
    <x v="4"/>
    <x v="3"/>
    <s v="256GB SSD"/>
    <s v="Nvidia RTX 2060"/>
    <n v="15.6"/>
    <s v="3840x2160"/>
    <x v="27"/>
    <n v="1.69"/>
    <s v="macOS"/>
    <n v="4112.3599999999997"/>
  </r>
  <r>
    <x v="4"/>
    <x v="4"/>
    <x v="0"/>
    <s v="1TB HDD"/>
    <s v="AMD Radeon RX 6600"/>
    <n v="15.6"/>
    <s v="2560x1440"/>
    <x v="40"/>
    <n v="1.55"/>
    <s v="macOS"/>
    <n v="4486.71"/>
  </r>
  <r>
    <x v="4"/>
    <x v="1"/>
    <x v="3"/>
    <s v="256GB SSD"/>
    <s v="Integrated"/>
    <n v="14"/>
    <s v="3840x2160"/>
    <x v="22"/>
    <n v="3.29"/>
    <s v="Windows"/>
    <n v="1288.1199999999999"/>
  </r>
  <r>
    <x v="6"/>
    <x v="5"/>
    <x v="4"/>
    <s v="1TB SSD"/>
    <s v="AMD Radeon RX 6600"/>
    <n v="14"/>
    <s v="1920x1080"/>
    <x v="80"/>
    <n v="1.67"/>
    <s v="Windows"/>
    <n v="1214.53"/>
  </r>
  <r>
    <x v="0"/>
    <x v="1"/>
    <x v="2"/>
    <s v="256GB SSD"/>
    <s v="Nvidia RTX 3080"/>
    <n v="15.6"/>
    <s v="2560x1440"/>
    <x v="27"/>
    <n v="3.08"/>
    <s v="macOS"/>
    <n v="4032.33"/>
  </r>
  <r>
    <x v="8"/>
    <x v="2"/>
    <x v="2"/>
    <s v="512GB SSD"/>
    <s v="Nvidia RTX 3060"/>
    <n v="13.3"/>
    <s v="1366x768"/>
    <x v="72"/>
    <n v="1.45"/>
    <s v="FreeDOS"/>
    <n v="1422.55"/>
  </r>
  <r>
    <x v="3"/>
    <x v="2"/>
    <x v="3"/>
    <s v="256GB SSD"/>
    <s v="Nvidia RTX 3080"/>
    <n v="16"/>
    <s v="2560x1440"/>
    <x v="39"/>
    <n v="1.66"/>
    <s v="Windows"/>
    <n v="1437.24"/>
  </r>
  <r>
    <x v="4"/>
    <x v="6"/>
    <x v="3"/>
    <s v="256GB SSD"/>
    <s v="Nvidia GTX 1650"/>
    <n v="14"/>
    <s v="1920x1080"/>
    <x v="60"/>
    <n v="1.96"/>
    <s v="Linux"/>
    <n v="1719.98"/>
  </r>
  <r>
    <x v="4"/>
    <x v="7"/>
    <x v="3"/>
    <s v="512GB SSD"/>
    <s v="Integrated"/>
    <n v="13.3"/>
    <s v="1366x768"/>
    <x v="58"/>
    <n v="3.24"/>
    <s v="Linux"/>
    <n v="726.75"/>
  </r>
  <r>
    <x v="2"/>
    <x v="7"/>
    <x v="4"/>
    <s v="512GB SSD"/>
    <s v="Nvidia RTX 2060"/>
    <n v="15.6"/>
    <s v="3840x2160"/>
    <x v="69"/>
    <n v="2.58"/>
    <s v="macOS"/>
    <n v="2671.46"/>
  </r>
  <r>
    <x v="1"/>
    <x v="0"/>
    <x v="0"/>
    <s v="256GB SSD"/>
    <s v="Nvidia RTX 3080"/>
    <n v="16"/>
    <s v="1366x768"/>
    <x v="14"/>
    <n v="2.65"/>
    <s v="macOS"/>
    <n v="2467.84"/>
  </r>
  <r>
    <x v="8"/>
    <x v="2"/>
    <x v="3"/>
    <s v="1TB HDD"/>
    <s v="Nvidia RTX 3080"/>
    <n v="16"/>
    <s v="2560x1440"/>
    <x v="22"/>
    <n v="1.4"/>
    <s v="FreeDOS"/>
    <n v="1037.79"/>
  </r>
  <r>
    <x v="4"/>
    <x v="0"/>
    <x v="2"/>
    <s v="256GB SSD"/>
    <s v="Nvidia RTX 2060"/>
    <n v="13.3"/>
    <s v="1366x768"/>
    <x v="58"/>
    <n v="2.5099999999999998"/>
    <s v="Linux"/>
    <n v="1021.18"/>
  </r>
  <r>
    <x v="2"/>
    <x v="6"/>
    <x v="3"/>
    <s v="1TB SSD"/>
    <s v="Integrated"/>
    <n v="15.6"/>
    <s v="2560x1440"/>
    <x v="37"/>
    <n v="2.25"/>
    <s v="FreeDOS"/>
    <n v="1534.79"/>
  </r>
  <r>
    <x v="7"/>
    <x v="6"/>
    <x v="1"/>
    <s v="1TB HDD"/>
    <s v="Nvidia RTX 3060"/>
    <n v="16"/>
    <s v="2560x1440"/>
    <x v="57"/>
    <n v="2.5499999999999998"/>
    <s v="macOS"/>
    <n v="1673.26"/>
  </r>
  <r>
    <x v="6"/>
    <x v="5"/>
    <x v="4"/>
    <s v="512GB SSD"/>
    <s v="AMD Radeon RX 6800"/>
    <n v="16"/>
    <s v="3840x2160"/>
    <x v="67"/>
    <n v="2.11"/>
    <s v="Windows"/>
    <n v="2295.6799999999998"/>
  </r>
  <r>
    <x v="7"/>
    <x v="0"/>
    <x v="2"/>
    <s v="2TB SSD"/>
    <s v="Nvidia RTX 2060"/>
    <n v="13.3"/>
    <s v="3840x2160"/>
    <x v="73"/>
    <n v="2.39"/>
    <s v="Linux"/>
    <n v="2310.21"/>
  </r>
  <r>
    <x v="5"/>
    <x v="0"/>
    <x v="4"/>
    <s v="1TB HDD"/>
    <s v="Nvidia RTX 3080"/>
    <n v="16"/>
    <s v="2560x1440"/>
    <x v="29"/>
    <n v="2.62"/>
    <s v="Windows"/>
    <n v="1266.33"/>
  </r>
  <r>
    <x v="0"/>
    <x v="5"/>
    <x v="4"/>
    <s v="2TB SSD"/>
    <s v="Nvidia RTX 3060"/>
    <n v="13.3"/>
    <s v="2560x1440"/>
    <x v="12"/>
    <n v="1.52"/>
    <s v="Linux"/>
    <n v="2177.35"/>
  </r>
  <r>
    <x v="4"/>
    <x v="2"/>
    <x v="4"/>
    <s v="2TB SSD"/>
    <s v="Integrated"/>
    <n v="17.3"/>
    <s v="2560x1440"/>
    <x v="46"/>
    <n v="2.0699999999999998"/>
    <s v="FreeDOS"/>
    <n v="1188.67"/>
  </r>
  <r>
    <x v="3"/>
    <x v="6"/>
    <x v="4"/>
    <s v="1TB SSD"/>
    <s v="AMD Radeon RX 6600"/>
    <n v="15.6"/>
    <s v="1920x1080"/>
    <x v="41"/>
    <n v="3.01"/>
    <s v="FreeDOS"/>
    <n v="2143.2399999999998"/>
  </r>
  <r>
    <x v="3"/>
    <x v="6"/>
    <x v="0"/>
    <s v="1TB SSD"/>
    <s v="Integrated"/>
    <n v="14"/>
    <s v="1920x1080"/>
    <x v="19"/>
    <n v="2.88"/>
    <s v="Linux"/>
    <n v="2722.57"/>
  </r>
  <r>
    <x v="6"/>
    <x v="5"/>
    <x v="1"/>
    <s v="1TB SSD"/>
    <s v="Nvidia RTX 3060"/>
    <n v="15.6"/>
    <s v="3840x2160"/>
    <x v="50"/>
    <n v="3.15"/>
    <s v="Windows"/>
    <n v="1546.88"/>
  </r>
  <r>
    <x v="0"/>
    <x v="2"/>
    <x v="2"/>
    <s v="256GB SSD"/>
    <s v="Integrated"/>
    <n v="17.3"/>
    <s v="2560x1440"/>
    <x v="7"/>
    <n v="2.16"/>
    <s v="Windows"/>
    <n v="2199.87"/>
  </r>
  <r>
    <x v="4"/>
    <x v="3"/>
    <x v="3"/>
    <s v="512GB SSD"/>
    <s v="Nvidia GTX 1650"/>
    <n v="13.3"/>
    <s v="2560x1440"/>
    <x v="35"/>
    <n v="1.39"/>
    <s v="Windows"/>
    <n v="958.37"/>
  </r>
  <r>
    <x v="6"/>
    <x v="3"/>
    <x v="3"/>
    <s v="1TB SSD"/>
    <s v="Nvidia RTX 3080"/>
    <n v="17.3"/>
    <s v="2560x1440"/>
    <x v="11"/>
    <n v="1.54"/>
    <s v="Linux"/>
    <n v="1065.81"/>
  </r>
  <r>
    <x v="5"/>
    <x v="7"/>
    <x v="0"/>
    <s v="512GB SSD"/>
    <s v="Integrated"/>
    <n v="16"/>
    <s v="3840x2160"/>
    <x v="19"/>
    <n v="3.39"/>
    <s v="Windows"/>
    <n v="3648.96"/>
  </r>
  <r>
    <x v="2"/>
    <x v="3"/>
    <x v="0"/>
    <s v="256GB SSD"/>
    <s v="Nvidia RTX 2060"/>
    <n v="15.6"/>
    <s v="1366x768"/>
    <x v="11"/>
    <n v="2.54"/>
    <s v="Linux"/>
    <n v="1943.94"/>
  </r>
  <r>
    <x v="9"/>
    <x v="4"/>
    <x v="3"/>
    <s v="1TB HDD"/>
    <s v="AMD Radeon RX 6600"/>
    <n v="17.3"/>
    <s v="3840x2160"/>
    <x v="4"/>
    <n v="1.95"/>
    <s v="macOS"/>
    <n v="3180.52"/>
  </r>
  <r>
    <x v="7"/>
    <x v="2"/>
    <x v="3"/>
    <s v="1TB HDD"/>
    <s v="AMD Radeon RX 6600"/>
    <n v="13.3"/>
    <s v="3840x2160"/>
    <x v="0"/>
    <n v="2.95"/>
    <s v="Linux"/>
    <n v="1286.55"/>
  </r>
  <r>
    <x v="9"/>
    <x v="3"/>
    <x v="3"/>
    <s v="2TB SSD"/>
    <s v="Nvidia RTX 3080"/>
    <n v="15.6"/>
    <s v="2560x1440"/>
    <x v="34"/>
    <n v="2.54"/>
    <s v="Windows"/>
    <n v="1616.58"/>
  </r>
  <r>
    <x v="7"/>
    <x v="1"/>
    <x v="1"/>
    <s v="512GB SSD"/>
    <s v="AMD Radeon RX 6800"/>
    <n v="13.3"/>
    <s v="2560x1440"/>
    <x v="60"/>
    <n v="2.42"/>
    <s v="macOS"/>
    <n v="1554.49"/>
  </r>
  <r>
    <x v="0"/>
    <x v="4"/>
    <x v="0"/>
    <s v="2TB SSD"/>
    <s v="Nvidia GTX 1650"/>
    <n v="16"/>
    <s v="1366x768"/>
    <x v="9"/>
    <n v="3.41"/>
    <s v="Windows"/>
    <n v="5471.81"/>
  </r>
  <r>
    <x v="0"/>
    <x v="0"/>
    <x v="3"/>
    <s v="512GB SSD"/>
    <s v="Integrated"/>
    <n v="15.6"/>
    <s v="3840x2160"/>
    <x v="16"/>
    <n v="2.46"/>
    <s v="FreeDOS"/>
    <n v="1419.48"/>
  </r>
  <r>
    <x v="4"/>
    <x v="1"/>
    <x v="4"/>
    <s v="512GB SSD"/>
    <s v="Integrated"/>
    <n v="16"/>
    <s v="2560x1440"/>
    <x v="44"/>
    <n v="1.27"/>
    <s v="Linux"/>
    <n v="1276.31"/>
  </r>
  <r>
    <x v="7"/>
    <x v="0"/>
    <x v="2"/>
    <s v="512GB SSD"/>
    <s v="Integrated"/>
    <n v="14"/>
    <s v="2560x1440"/>
    <x v="6"/>
    <n v="3.23"/>
    <s v="Windows"/>
    <n v="991.37"/>
  </r>
  <r>
    <x v="6"/>
    <x v="4"/>
    <x v="0"/>
    <s v="256GB SSD"/>
    <s v="Nvidia GTX 1650"/>
    <n v="15.6"/>
    <s v="1920x1080"/>
    <x v="63"/>
    <n v="1.46"/>
    <s v="Windows"/>
    <n v="4200.93"/>
  </r>
  <r>
    <x v="8"/>
    <x v="1"/>
    <x v="0"/>
    <s v="2TB SSD"/>
    <s v="Nvidia RTX 3080"/>
    <n v="16"/>
    <s v="3840x2160"/>
    <x v="21"/>
    <n v="2.52"/>
    <s v="FreeDOS"/>
    <n v="5448.95"/>
  </r>
  <r>
    <x v="8"/>
    <x v="5"/>
    <x v="0"/>
    <s v="1TB SSD"/>
    <s v="AMD Radeon RX 6800"/>
    <n v="16"/>
    <s v="3840x2160"/>
    <x v="34"/>
    <n v="1.58"/>
    <s v="Linux"/>
    <n v="4426.88"/>
  </r>
  <r>
    <x v="0"/>
    <x v="7"/>
    <x v="1"/>
    <s v="1TB HDD"/>
    <s v="AMD Radeon RX 6600"/>
    <n v="15.6"/>
    <s v="1920x1080"/>
    <x v="22"/>
    <n v="1.99"/>
    <s v="Windows"/>
    <n v="1599.17"/>
  </r>
  <r>
    <x v="2"/>
    <x v="0"/>
    <x v="1"/>
    <s v="2TB SSD"/>
    <s v="Integrated"/>
    <n v="15.6"/>
    <s v="1920x1080"/>
    <x v="40"/>
    <n v="3.35"/>
    <s v="FreeDOS"/>
    <n v="551.39"/>
  </r>
  <r>
    <x v="9"/>
    <x v="0"/>
    <x v="0"/>
    <s v="1TB SSD"/>
    <s v="Nvidia RTX 3060"/>
    <n v="16"/>
    <s v="2560x1440"/>
    <x v="55"/>
    <n v="3.1"/>
    <s v="Linux"/>
    <n v="3443.82"/>
  </r>
  <r>
    <x v="6"/>
    <x v="6"/>
    <x v="0"/>
    <s v="256GB SSD"/>
    <s v="Nvidia GTX 1650"/>
    <n v="17.3"/>
    <s v="1920x1080"/>
    <x v="24"/>
    <n v="2.46"/>
    <s v="Windows"/>
    <n v="4338.67"/>
  </r>
  <r>
    <x v="0"/>
    <x v="1"/>
    <x v="0"/>
    <s v="2TB SSD"/>
    <s v="Nvidia GTX 1650"/>
    <n v="13.3"/>
    <s v="1920x1080"/>
    <x v="16"/>
    <n v="1.66"/>
    <s v="Windows"/>
    <n v="4374.84"/>
  </r>
  <r>
    <x v="2"/>
    <x v="7"/>
    <x v="3"/>
    <s v="1TB SSD"/>
    <s v="Nvidia GTX 1650"/>
    <n v="15.6"/>
    <s v="1920x1080"/>
    <x v="23"/>
    <n v="3.21"/>
    <s v="macOS"/>
    <n v="1346.44"/>
  </r>
  <r>
    <x v="3"/>
    <x v="1"/>
    <x v="4"/>
    <s v="1TB SSD"/>
    <s v="Nvidia GTX 1650"/>
    <n v="17.3"/>
    <s v="3840x2160"/>
    <x v="18"/>
    <n v="2.4900000000000002"/>
    <s v="Linux"/>
    <n v="2750.2"/>
  </r>
  <r>
    <x v="5"/>
    <x v="7"/>
    <x v="4"/>
    <s v="2TB SSD"/>
    <s v="AMD Radeon RX 6800"/>
    <n v="16"/>
    <s v="1920x1080"/>
    <x v="42"/>
    <n v="2.57"/>
    <s v="FreeDOS"/>
    <n v="1520.45"/>
  </r>
  <r>
    <x v="6"/>
    <x v="4"/>
    <x v="0"/>
    <s v="512GB SSD"/>
    <s v="Nvidia RTX 3060"/>
    <n v="15.6"/>
    <s v="2560x1440"/>
    <x v="61"/>
    <n v="2.3199999999999998"/>
    <s v="Linux"/>
    <n v="5293.8"/>
  </r>
  <r>
    <x v="3"/>
    <x v="6"/>
    <x v="1"/>
    <s v="1TB SSD"/>
    <s v="Nvidia GTX 1650"/>
    <n v="13.3"/>
    <s v="1366x768"/>
    <x v="50"/>
    <n v="3.43"/>
    <s v="FreeDOS"/>
    <n v="1367.55"/>
  </r>
  <r>
    <x v="2"/>
    <x v="7"/>
    <x v="3"/>
    <s v="2TB SSD"/>
    <s v="Nvidia RTX 3080"/>
    <n v="13.3"/>
    <s v="1920x1080"/>
    <x v="56"/>
    <n v="2.2999999999999998"/>
    <s v="Windows"/>
    <n v="1230.33"/>
  </r>
  <r>
    <x v="5"/>
    <x v="7"/>
    <x v="2"/>
    <s v="2TB SSD"/>
    <s v="Integrated"/>
    <n v="15.6"/>
    <s v="1366x768"/>
    <x v="52"/>
    <n v="1.25"/>
    <s v="macOS"/>
    <n v="1229.46"/>
  </r>
  <r>
    <x v="5"/>
    <x v="1"/>
    <x v="2"/>
    <s v="512GB SSD"/>
    <s v="Nvidia RTX 2060"/>
    <n v="15.6"/>
    <s v="1366x768"/>
    <x v="67"/>
    <n v="1.56"/>
    <s v="Windows"/>
    <n v="1885.72"/>
  </r>
  <r>
    <x v="1"/>
    <x v="3"/>
    <x v="3"/>
    <s v="1TB HDD"/>
    <s v="Nvidia RTX 2060"/>
    <n v="14"/>
    <s v="1366x768"/>
    <x v="54"/>
    <n v="2.17"/>
    <s v="Linux"/>
    <n v="769.87"/>
  </r>
  <r>
    <x v="5"/>
    <x v="4"/>
    <x v="1"/>
    <s v="512GB SSD"/>
    <s v="Nvidia GTX 1650"/>
    <n v="13.3"/>
    <s v="3840x2160"/>
    <x v="28"/>
    <n v="2.79"/>
    <s v="Linux"/>
    <n v="2417.09"/>
  </r>
  <r>
    <x v="0"/>
    <x v="7"/>
    <x v="4"/>
    <s v="512GB SSD"/>
    <s v="Nvidia GTX 1650"/>
    <n v="15.6"/>
    <s v="1920x1080"/>
    <x v="45"/>
    <n v="3.32"/>
    <s v="Windows"/>
    <n v="2321.2199999999998"/>
  </r>
  <r>
    <x v="6"/>
    <x v="2"/>
    <x v="2"/>
    <s v="1TB HDD"/>
    <s v="Nvidia RTX 3080"/>
    <n v="17.3"/>
    <s v="1366x768"/>
    <x v="44"/>
    <n v="2.94"/>
    <s v="Windows"/>
    <n v="1212.56"/>
  </r>
  <r>
    <x v="1"/>
    <x v="7"/>
    <x v="4"/>
    <s v="1TB HDD"/>
    <s v="AMD Radeon RX 6600"/>
    <n v="15.6"/>
    <s v="2560x1440"/>
    <x v="59"/>
    <n v="1.82"/>
    <s v="macOS"/>
    <n v="2377.9299999999998"/>
  </r>
  <r>
    <x v="9"/>
    <x v="2"/>
    <x v="3"/>
    <s v="1TB SSD"/>
    <s v="Integrated"/>
    <n v="16"/>
    <s v="1920x1080"/>
    <x v="18"/>
    <n v="1.35"/>
    <s v="FreeDOS"/>
    <n v="985.93"/>
  </r>
  <r>
    <x v="9"/>
    <x v="2"/>
    <x v="1"/>
    <s v="512GB SSD"/>
    <s v="Nvidia RTX 3060"/>
    <n v="14"/>
    <s v="3840x2160"/>
    <x v="60"/>
    <n v="1.33"/>
    <s v="Windows"/>
    <n v="1814"/>
  </r>
  <r>
    <x v="6"/>
    <x v="3"/>
    <x v="4"/>
    <s v="1TB SSD"/>
    <s v="Integrated"/>
    <n v="13.3"/>
    <s v="2560x1440"/>
    <x v="30"/>
    <n v="2.5099999999999998"/>
    <s v="Linux"/>
    <n v="941.56"/>
  </r>
  <r>
    <x v="5"/>
    <x v="1"/>
    <x v="4"/>
    <s v="1TB SSD"/>
    <s v="AMD Radeon RX 6600"/>
    <n v="15.6"/>
    <s v="1920x1080"/>
    <x v="23"/>
    <n v="1.7"/>
    <s v="Linux"/>
    <n v="1779.06"/>
  </r>
  <r>
    <x v="5"/>
    <x v="4"/>
    <x v="2"/>
    <s v="1TB SSD"/>
    <s v="Integrated"/>
    <n v="13.3"/>
    <s v="2560x1440"/>
    <x v="36"/>
    <n v="1.6"/>
    <s v="FreeDOS"/>
    <n v="2356.42"/>
  </r>
  <r>
    <x v="4"/>
    <x v="2"/>
    <x v="4"/>
    <s v="1TB SSD"/>
    <s v="Nvidia RTX 3080"/>
    <n v="14"/>
    <s v="1366x768"/>
    <x v="32"/>
    <n v="1.57"/>
    <s v="Windows"/>
    <n v="977.21"/>
  </r>
  <r>
    <x v="8"/>
    <x v="0"/>
    <x v="3"/>
    <s v="512GB SSD"/>
    <s v="Nvidia RTX 3060"/>
    <n v="16"/>
    <s v="2560x1440"/>
    <x v="24"/>
    <n v="2.6"/>
    <s v="macOS"/>
    <n v="1111.58"/>
  </r>
  <r>
    <x v="8"/>
    <x v="2"/>
    <x v="0"/>
    <s v="256GB SSD"/>
    <s v="AMD Radeon RX 6800"/>
    <n v="16"/>
    <s v="1366x768"/>
    <x v="78"/>
    <n v="2.63"/>
    <s v="Linux"/>
    <n v="2203.52"/>
  </r>
  <r>
    <x v="4"/>
    <x v="3"/>
    <x v="0"/>
    <s v="1TB SSD"/>
    <s v="Integrated"/>
    <n v="13.3"/>
    <s v="1920x1080"/>
    <x v="28"/>
    <n v="3.29"/>
    <s v="FreeDOS"/>
    <n v="1226.3800000000001"/>
  </r>
  <r>
    <x v="2"/>
    <x v="1"/>
    <x v="4"/>
    <s v="512GB SSD"/>
    <s v="Nvidia RTX 2060"/>
    <n v="14"/>
    <s v="2560x1440"/>
    <x v="34"/>
    <n v="2.42"/>
    <s v="Windows"/>
    <n v="1960.94"/>
  </r>
  <r>
    <x v="7"/>
    <x v="1"/>
    <x v="1"/>
    <s v="256GB SSD"/>
    <s v="Nvidia GTX 1650"/>
    <n v="15.6"/>
    <s v="1920x1080"/>
    <x v="25"/>
    <n v="3.12"/>
    <s v="macOS"/>
    <n v="1253.31"/>
  </r>
  <r>
    <x v="5"/>
    <x v="5"/>
    <x v="2"/>
    <s v="256GB SSD"/>
    <s v="Nvidia RTX 3080"/>
    <n v="13.3"/>
    <s v="1920x1080"/>
    <x v="74"/>
    <n v="2.02"/>
    <s v="FreeDOS"/>
    <n v="1546.76"/>
  </r>
  <r>
    <x v="7"/>
    <x v="6"/>
    <x v="2"/>
    <s v="256GB SSD"/>
    <s v="AMD Radeon RX 6600"/>
    <n v="13.3"/>
    <s v="1366x768"/>
    <x v="39"/>
    <n v="1.78"/>
    <s v="macOS"/>
    <n v="2334.8000000000002"/>
  </r>
  <r>
    <x v="2"/>
    <x v="3"/>
    <x v="3"/>
    <s v="1TB SSD"/>
    <s v="Nvidia RTX 3060"/>
    <n v="15.6"/>
    <s v="3840x2160"/>
    <x v="35"/>
    <n v="2.66"/>
    <s v="Linux"/>
    <n v="1639.94"/>
  </r>
  <r>
    <x v="4"/>
    <x v="0"/>
    <x v="3"/>
    <s v="1TB SSD"/>
    <s v="Nvidia RTX 2060"/>
    <n v="14"/>
    <s v="3840x2160"/>
    <x v="17"/>
    <n v="2.12"/>
    <s v="macOS"/>
    <n v="1402.43"/>
  </r>
  <r>
    <x v="8"/>
    <x v="0"/>
    <x v="3"/>
    <s v="2TB SSD"/>
    <s v="Nvidia RTX 3080"/>
    <n v="15.6"/>
    <s v="2560x1440"/>
    <x v="7"/>
    <n v="2.2799999999999998"/>
    <s v="Linux"/>
    <n v="1304.94"/>
  </r>
  <r>
    <x v="0"/>
    <x v="0"/>
    <x v="3"/>
    <s v="256GB SSD"/>
    <s v="Nvidia GTX 1650"/>
    <n v="14"/>
    <s v="1366x768"/>
    <x v="45"/>
    <n v="1.89"/>
    <s v="Linux"/>
    <n v="1130.03"/>
  </r>
  <r>
    <x v="5"/>
    <x v="1"/>
    <x v="1"/>
    <s v="2TB SSD"/>
    <s v="Nvidia RTX 3060"/>
    <n v="14"/>
    <s v="3840x2160"/>
    <x v="72"/>
    <n v="1.5"/>
    <s v="Linux"/>
    <n v="1812.48"/>
  </r>
  <r>
    <x v="4"/>
    <x v="3"/>
    <x v="0"/>
    <s v="512GB SSD"/>
    <s v="Nvidia GTX 1650"/>
    <n v="17.3"/>
    <s v="3840x2160"/>
    <x v="65"/>
    <n v="3.17"/>
    <s v="FreeDOS"/>
    <n v="3618.36"/>
  </r>
  <r>
    <x v="9"/>
    <x v="7"/>
    <x v="0"/>
    <s v="256GB SSD"/>
    <s v="Nvidia RTX 3080"/>
    <n v="13.3"/>
    <s v="2560x1440"/>
    <x v="9"/>
    <n v="1.61"/>
    <s v="macOS"/>
    <n v="4886.2299999999996"/>
  </r>
  <r>
    <x v="1"/>
    <x v="1"/>
    <x v="2"/>
    <s v="256GB SSD"/>
    <s v="AMD Radeon RX 6800"/>
    <n v="16"/>
    <s v="3840x2160"/>
    <x v="25"/>
    <n v="3.06"/>
    <s v="Linux"/>
    <n v="5074.21"/>
  </r>
  <r>
    <x v="2"/>
    <x v="1"/>
    <x v="3"/>
    <s v="256GB SSD"/>
    <s v="Nvidia RTX 2060"/>
    <n v="15.6"/>
    <s v="2560x1440"/>
    <x v="77"/>
    <n v="1.95"/>
    <s v="Linux"/>
    <n v="1759.07"/>
  </r>
  <r>
    <x v="5"/>
    <x v="0"/>
    <x v="2"/>
    <s v="2TB SSD"/>
    <s v="Nvidia RTX 3080"/>
    <n v="15.6"/>
    <s v="2560x1440"/>
    <x v="10"/>
    <n v="3.15"/>
    <s v="macOS"/>
    <n v="1771.05"/>
  </r>
  <r>
    <x v="8"/>
    <x v="1"/>
    <x v="3"/>
    <s v="512GB SSD"/>
    <s v="AMD Radeon RX 6800"/>
    <n v="16"/>
    <s v="2560x1440"/>
    <x v="80"/>
    <n v="1.82"/>
    <s v="Linux"/>
    <n v="1613.38"/>
  </r>
  <r>
    <x v="9"/>
    <x v="5"/>
    <x v="3"/>
    <s v="256GB SSD"/>
    <s v="Nvidia RTX 3080"/>
    <n v="15.6"/>
    <s v="1366x768"/>
    <x v="60"/>
    <n v="1.85"/>
    <s v="FreeDOS"/>
    <n v="1246.99"/>
  </r>
  <r>
    <x v="1"/>
    <x v="2"/>
    <x v="0"/>
    <s v="512GB SSD"/>
    <s v="AMD Radeon RX 6800"/>
    <n v="15.6"/>
    <s v="1366x768"/>
    <x v="54"/>
    <n v="2.67"/>
    <s v="Linux"/>
    <n v="2978.76"/>
  </r>
  <r>
    <x v="5"/>
    <x v="3"/>
    <x v="1"/>
    <s v="1TB SSD"/>
    <s v="Nvidia RTX 3080"/>
    <n v="14"/>
    <s v="1920x1080"/>
    <x v="57"/>
    <n v="3.15"/>
    <s v="macOS"/>
    <n v="841.43"/>
  </r>
  <r>
    <x v="9"/>
    <x v="2"/>
    <x v="4"/>
    <s v="2TB SSD"/>
    <s v="AMD Radeon RX 6600"/>
    <n v="16"/>
    <s v="2560x1440"/>
    <x v="29"/>
    <n v="2.61"/>
    <s v="Linux"/>
    <n v="2180.11"/>
  </r>
  <r>
    <x v="2"/>
    <x v="7"/>
    <x v="0"/>
    <s v="1TB SSD"/>
    <s v="Nvidia RTX 2060"/>
    <n v="16"/>
    <s v="1920x1080"/>
    <x v="67"/>
    <n v="2.78"/>
    <s v="macOS"/>
    <n v="3240.12"/>
  </r>
  <r>
    <x v="8"/>
    <x v="6"/>
    <x v="2"/>
    <s v="512GB SSD"/>
    <s v="AMD Radeon RX 6800"/>
    <n v="15.6"/>
    <s v="3840x2160"/>
    <x v="34"/>
    <n v="1.42"/>
    <s v="Linux"/>
    <n v="4771.51"/>
  </r>
  <r>
    <x v="0"/>
    <x v="0"/>
    <x v="0"/>
    <s v="256GB SSD"/>
    <s v="Nvidia RTX 3080"/>
    <n v="13.3"/>
    <s v="1920x1080"/>
    <x v="67"/>
    <n v="1.86"/>
    <s v="FreeDOS"/>
    <n v="3076.51"/>
  </r>
  <r>
    <x v="6"/>
    <x v="1"/>
    <x v="1"/>
    <s v="2TB SSD"/>
    <s v="Nvidia RTX 3080"/>
    <n v="16"/>
    <s v="3840x2160"/>
    <x v="29"/>
    <n v="2.48"/>
    <s v="Linux"/>
    <n v="1918.89"/>
  </r>
  <r>
    <x v="7"/>
    <x v="7"/>
    <x v="3"/>
    <s v="512GB SSD"/>
    <s v="AMD Radeon RX 6600"/>
    <n v="15.6"/>
    <s v="1920x1080"/>
    <x v="1"/>
    <n v="2.5299999999999998"/>
    <s v="Windows"/>
    <n v="1494.68"/>
  </r>
  <r>
    <x v="8"/>
    <x v="4"/>
    <x v="2"/>
    <s v="256GB SSD"/>
    <s v="Nvidia GTX 1650"/>
    <n v="15.6"/>
    <s v="2560x1440"/>
    <x v="12"/>
    <n v="1.49"/>
    <s v="FreeDOS"/>
    <n v="3641.83"/>
  </r>
  <r>
    <x v="5"/>
    <x v="6"/>
    <x v="0"/>
    <s v="512GB SSD"/>
    <s v="Nvidia GTX 1650"/>
    <n v="13.3"/>
    <s v="2560x1440"/>
    <x v="17"/>
    <n v="3.38"/>
    <s v="Windows"/>
    <n v="4846.63"/>
  </r>
  <r>
    <x v="1"/>
    <x v="2"/>
    <x v="4"/>
    <s v="512GB SSD"/>
    <s v="Nvidia RTX 3060"/>
    <n v="17.3"/>
    <s v="3840x2160"/>
    <x v="35"/>
    <n v="1.57"/>
    <s v="Linux"/>
    <n v="3011.36"/>
  </r>
  <r>
    <x v="8"/>
    <x v="2"/>
    <x v="4"/>
    <s v="256GB SSD"/>
    <s v="Nvidia RTX 3060"/>
    <n v="15.6"/>
    <s v="1366x768"/>
    <x v="0"/>
    <n v="1.24"/>
    <s v="macOS"/>
    <n v="1144.81"/>
  </r>
  <r>
    <x v="0"/>
    <x v="4"/>
    <x v="3"/>
    <s v="2TB SSD"/>
    <s v="Nvidia GTX 1650"/>
    <n v="15.6"/>
    <s v="2560x1440"/>
    <x v="8"/>
    <n v="3.25"/>
    <s v="Linux"/>
    <n v="3293.13"/>
  </r>
  <r>
    <x v="0"/>
    <x v="2"/>
    <x v="2"/>
    <s v="2TB SSD"/>
    <s v="AMD Radeon RX 6800"/>
    <n v="14"/>
    <s v="1366x768"/>
    <x v="31"/>
    <n v="1.68"/>
    <s v="macOS"/>
    <n v="2080.9499999999998"/>
  </r>
  <r>
    <x v="2"/>
    <x v="6"/>
    <x v="4"/>
    <s v="512GB SSD"/>
    <s v="Nvidia GTX 1650"/>
    <n v="13.3"/>
    <s v="2560x1440"/>
    <x v="39"/>
    <n v="2.68"/>
    <s v="Windows"/>
    <n v="2470.1999999999998"/>
  </r>
  <r>
    <x v="6"/>
    <x v="1"/>
    <x v="2"/>
    <s v="1TB HDD"/>
    <s v="AMD Radeon RX 6800"/>
    <n v="17.3"/>
    <s v="2560x1440"/>
    <x v="7"/>
    <n v="1.45"/>
    <s v="Linux"/>
    <n v="2294.08"/>
  </r>
  <r>
    <x v="6"/>
    <x v="5"/>
    <x v="0"/>
    <s v="1TB SSD"/>
    <s v="Nvidia RTX 2060"/>
    <n v="15.6"/>
    <s v="1366x768"/>
    <x v="46"/>
    <n v="2.2999999999999998"/>
    <s v="FreeDOS"/>
    <n v="2304.02"/>
  </r>
  <r>
    <x v="5"/>
    <x v="4"/>
    <x v="2"/>
    <s v="2TB SSD"/>
    <s v="Nvidia GTX 1650"/>
    <n v="16"/>
    <s v="1920x1080"/>
    <x v="2"/>
    <n v="2.2000000000000002"/>
    <s v="Windows"/>
    <n v="2939.79"/>
  </r>
  <r>
    <x v="1"/>
    <x v="0"/>
    <x v="3"/>
    <s v="1TB HDD"/>
    <s v="AMD Radeon RX 6800"/>
    <n v="14"/>
    <s v="1920x1080"/>
    <x v="1"/>
    <n v="2.46"/>
    <s v="FreeDOS"/>
    <n v="903.49"/>
  </r>
  <r>
    <x v="0"/>
    <x v="0"/>
    <x v="0"/>
    <s v="1TB HDD"/>
    <s v="Nvidia RTX 3080"/>
    <n v="16"/>
    <s v="2560x1440"/>
    <x v="61"/>
    <n v="2.78"/>
    <s v="Linux"/>
    <n v="3265.14"/>
  </r>
  <r>
    <x v="3"/>
    <x v="5"/>
    <x v="1"/>
    <s v="512GB SSD"/>
    <s v="AMD Radeon RX 6800"/>
    <n v="13.3"/>
    <s v="2560x1440"/>
    <x v="57"/>
    <n v="1.41"/>
    <s v="macOS"/>
    <n v="1107.03"/>
  </r>
  <r>
    <x v="2"/>
    <x v="6"/>
    <x v="1"/>
    <s v="1TB HDD"/>
    <s v="Integrated"/>
    <n v="16"/>
    <s v="2560x1440"/>
    <x v="33"/>
    <n v="2.73"/>
    <s v="Windows"/>
    <n v="1085.67"/>
  </r>
  <r>
    <x v="3"/>
    <x v="7"/>
    <x v="2"/>
    <s v="256GB SSD"/>
    <s v="Nvidia RTX 2060"/>
    <n v="14"/>
    <s v="1920x1080"/>
    <x v="0"/>
    <n v="1.35"/>
    <s v="FreeDOS"/>
    <n v="2052.5700000000002"/>
  </r>
  <r>
    <x v="5"/>
    <x v="1"/>
    <x v="0"/>
    <s v="2TB SSD"/>
    <s v="Nvidia RTX 2060"/>
    <n v="13.3"/>
    <s v="1920x1080"/>
    <x v="55"/>
    <n v="1.37"/>
    <s v="Linux"/>
    <n v="2929.79"/>
  </r>
  <r>
    <x v="1"/>
    <x v="1"/>
    <x v="0"/>
    <s v="256GB SSD"/>
    <s v="AMD Radeon RX 6800"/>
    <n v="14"/>
    <s v="1920x1080"/>
    <x v="53"/>
    <n v="2.56"/>
    <s v="macOS"/>
    <n v="4241.28"/>
  </r>
  <r>
    <x v="4"/>
    <x v="7"/>
    <x v="4"/>
    <s v="1TB SSD"/>
    <s v="Nvidia RTX 3060"/>
    <n v="17.3"/>
    <s v="2560x1440"/>
    <x v="52"/>
    <n v="2.19"/>
    <s v="FreeDOS"/>
    <n v="2017.34"/>
  </r>
  <r>
    <x v="4"/>
    <x v="5"/>
    <x v="0"/>
    <s v="1TB HDD"/>
    <s v="Integrated"/>
    <n v="14"/>
    <s v="3840x2160"/>
    <x v="58"/>
    <n v="1.76"/>
    <s v="FreeDOS"/>
    <n v="2224.94"/>
  </r>
  <r>
    <x v="1"/>
    <x v="2"/>
    <x v="3"/>
    <s v="512GB SSD"/>
    <s v="AMD Radeon RX 6600"/>
    <n v="15.6"/>
    <s v="1366x768"/>
    <x v="65"/>
    <n v="3.15"/>
    <s v="Windows"/>
    <n v="1219.3499999999999"/>
  </r>
  <r>
    <x v="7"/>
    <x v="2"/>
    <x v="0"/>
    <s v="1TB SSD"/>
    <s v="Nvidia GTX 1650"/>
    <n v="15.6"/>
    <s v="1366x768"/>
    <x v="50"/>
    <n v="1.52"/>
    <s v="Windows"/>
    <n v="2208.59"/>
  </r>
  <r>
    <x v="1"/>
    <x v="2"/>
    <x v="4"/>
    <s v="2TB SSD"/>
    <s v="Nvidia RTX 2060"/>
    <n v="15.6"/>
    <s v="1366x768"/>
    <x v="2"/>
    <n v="3.48"/>
    <s v="FreeDOS"/>
    <n v="1574.78"/>
  </r>
  <r>
    <x v="8"/>
    <x v="1"/>
    <x v="3"/>
    <s v="256GB SSD"/>
    <s v="Nvidia RTX 2060"/>
    <n v="14"/>
    <s v="2560x1440"/>
    <x v="62"/>
    <n v="2.04"/>
    <s v="FreeDOS"/>
    <n v="1525.25"/>
  </r>
  <r>
    <x v="2"/>
    <x v="3"/>
    <x v="4"/>
    <s v="1TB HDD"/>
    <s v="Integrated"/>
    <n v="15.6"/>
    <s v="1920x1080"/>
    <x v="30"/>
    <n v="3.36"/>
    <s v="Windows"/>
    <n v="643.96"/>
  </r>
  <r>
    <x v="9"/>
    <x v="5"/>
    <x v="4"/>
    <s v="2TB SSD"/>
    <s v="AMD Radeon RX 6600"/>
    <n v="16"/>
    <s v="1920x1080"/>
    <x v="66"/>
    <n v="2.23"/>
    <s v="macOS"/>
    <n v="1649.83"/>
  </r>
  <r>
    <x v="2"/>
    <x v="6"/>
    <x v="3"/>
    <s v="2TB SSD"/>
    <s v="Nvidia RTX 2060"/>
    <n v="15.6"/>
    <s v="2560x1440"/>
    <x v="19"/>
    <n v="2.13"/>
    <s v="FreeDOS"/>
    <n v="2200.21"/>
  </r>
  <r>
    <x v="6"/>
    <x v="3"/>
    <x v="4"/>
    <s v="512GB SSD"/>
    <s v="Nvidia RTX 2060"/>
    <n v="15.6"/>
    <s v="1366x768"/>
    <x v="65"/>
    <n v="1.92"/>
    <s v="macOS"/>
    <n v="857.06"/>
  </r>
  <r>
    <x v="2"/>
    <x v="2"/>
    <x v="0"/>
    <s v="2TB SSD"/>
    <s v="AMD Radeon RX 6600"/>
    <n v="15.6"/>
    <s v="1920x1080"/>
    <x v="42"/>
    <n v="2.0699999999999998"/>
    <s v="Linux"/>
    <n v="2507.92"/>
  </r>
  <r>
    <x v="7"/>
    <x v="5"/>
    <x v="4"/>
    <s v="256GB SSD"/>
    <s v="AMD Radeon RX 6600"/>
    <n v="17.3"/>
    <s v="1366x768"/>
    <x v="42"/>
    <n v="3.47"/>
    <s v="Linux"/>
    <n v="996.39"/>
  </r>
  <r>
    <x v="9"/>
    <x v="3"/>
    <x v="0"/>
    <s v="1TB HDD"/>
    <s v="Nvidia GTX 1650"/>
    <n v="13.3"/>
    <s v="1920x1080"/>
    <x v="51"/>
    <n v="3.38"/>
    <s v="Windows"/>
    <n v="2135.4299999999998"/>
  </r>
  <r>
    <x v="4"/>
    <x v="2"/>
    <x v="1"/>
    <s v="256GB SSD"/>
    <s v="Nvidia RTX 2060"/>
    <n v="14"/>
    <s v="3840x2160"/>
    <x v="43"/>
    <n v="1.42"/>
    <s v="macOS"/>
    <n v="1360.9"/>
  </r>
  <r>
    <x v="1"/>
    <x v="5"/>
    <x v="4"/>
    <s v="1TB SSD"/>
    <s v="AMD Radeon RX 6600"/>
    <n v="15.6"/>
    <s v="3840x2160"/>
    <x v="44"/>
    <n v="1.29"/>
    <s v="FreeDOS"/>
    <n v="3050.98"/>
  </r>
  <r>
    <x v="6"/>
    <x v="1"/>
    <x v="3"/>
    <s v="1TB SSD"/>
    <s v="Nvidia GTX 1650"/>
    <n v="17.3"/>
    <s v="2560x1440"/>
    <x v="54"/>
    <n v="2.13"/>
    <s v="Windows"/>
    <n v="1592.86"/>
  </r>
  <r>
    <x v="9"/>
    <x v="7"/>
    <x v="3"/>
    <s v="2TB SSD"/>
    <s v="Nvidia RTX 2060"/>
    <n v="16"/>
    <s v="2560x1440"/>
    <x v="2"/>
    <n v="2.68"/>
    <s v="Linux"/>
    <n v="2350.67"/>
  </r>
  <r>
    <x v="6"/>
    <x v="1"/>
    <x v="4"/>
    <s v="512GB SSD"/>
    <s v="AMD Radeon RX 6800"/>
    <n v="13.3"/>
    <s v="2560x1440"/>
    <x v="36"/>
    <n v="1.48"/>
    <s v="macOS"/>
    <n v="1878.9"/>
  </r>
  <r>
    <x v="3"/>
    <x v="6"/>
    <x v="2"/>
    <s v="1TB SSD"/>
    <s v="AMD Radeon RX 6600"/>
    <n v="17.3"/>
    <s v="2560x1440"/>
    <x v="35"/>
    <n v="1.53"/>
    <s v="FreeDOS"/>
    <n v="3729.24"/>
  </r>
  <r>
    <x v="9"/>
    <x v="0"/>
    <x v="0"/>
    <s v="512GB SSD"/>
    <s v="AMD Radeon RX 6600"/>
    <n v="17.3"/>
    <s v="1366x768"/>
    <x v="27"/>
    <n v="2.5299999999999998"/>
    <s v="Linux"/>
    <n v="2454.61"/>
  </r>
  <r>
    <x v="9"/>
    <x v="5"/>
    <x v="3"/>
    <s v="1TB SSD"/>
    <s v="Nvidia RTX 3060"/>
    <n v="15.6"/>
    <s v="2560x1440"/>
    <x v="26"/>
    <n v="1.96"/>
    <s v="macOS"/>
    <n v="1723.04"/>
  </r>
  <r>
    <x v="8"/>
    <x v="5"/>
    <x v="4"/>
    <s v="1TB HDD"/>
    <s v="Nvidia RTX 2060"/>
    <n v="13.3"/>
    <s v="1366x768"/>
    <x v="39"/>
    <n v="2.13"/>
    <s v="Windows"/>
    <n v="750.9"/>
  </r>
  <r>
    <x v="9"/>
    <x v="4"/>
    <x v="3"/>
    <s v="1TB HDD"/>
    <s v="Integrated"/>
    <n v="15.6"/>
    <s v="1366x768"/>
    <x v="32"/>
    <n v="3.44"/>
    <s v="Linux"/>
    <n v="1183.29"/>
  </r>
  <r>
    <x v="4"/>
    <x v="6"/>
    <x v="4"/>
    <s v="1TB SSD"/>
    <s v="Integrated"/>
    <n v="14"/>
    <s v="2560x1440"/>
    <x v="59"/>
    <n v="1.7"/>
    <s v="macOS"/>
    <n v="1667.34"/>
  </r>
  <r>
    <x v="0"/>
    <x v="6"/>
    <x v="1"/>
    <s v="512GB SSD"/>
    <s v="Nvidia RTX 3060"/>
    <n v="17.3"/>
    <s v="3840x2160"/>
    <x v="63"/>
    <n v="1.77"/>
    <s v="FreeDOS"/>
    <n v="4062.38"/>
  </r>
  <r>
    <x v="4"/>
    <x v="4"/>
    <x v="1"/>
    <s v="2TB SSD"/>
    <s v="Nvidia RTX 3080"/>
    <n v="13.3"/>
    <s v="1920x1080"/>
    <x v="40"/>
    <n v="3.14"/>
    <s v="macOS"/>
    <n v="1414.25"/>
  </r>
  <r>
    <x v="2"/>
    <x v="3"/>
    <x v="1"/>
    <s v="512GB SSD"/>
    <s v="Integrated"/>
    <n v="14"/>
    <s v="1920x1080"/>
    <x v="47"/>
    <n v="1.87"/>
    <s v="Linux"/>
    <n v="666.68"/>
  </r>
  <r>
    <x v="0"/>
    <x v="2"/>
    <x v="3"/>
    <s v="512GB SSD"/>
    <s v="Nvidia RTX 2060"/>
    <n v="13.3"/>
    <s v="3840x2160"/>
    <x v="23"/>
    <n v="2.81"/>
    <s v="Linux"/>
    <n v="2359.86"/>
  </r>
  <r>
    <x v="1"/>
    <x v="2"/>
    <x v="1"/>
    <s v="512GB SSD"/>
    <s v="Nvidia RTX 3080"/>
    <n v="14"/>
    <s v="1920x1080"/>
    <x v="33"/>
    <n v="2.36"/>
    <s v="Windows"/>
    <n v="1391.67"/>
  </r>
  <r>
    <x v="8"/>
    <x v="1"/>
    <x v="0"/>
    <s v="256GB SSD"/>
    <s v="AMD Radeon RX 6600"/>
    <n v="14"/>
    <s v="1920x1080"/>
    <x v="65"/>
    <n v="3.45"/>
    <s v="macOS"/>
    <n v="2969.84"/>
  </r>
  <r>
    <x v="7"/>
    <x v="3"/>
    <x v="0"/>
    <s v="1TB HDD"/>
    <s v="Integrated"/>
    <n v="16"/>
    <s v="2560x1440"/>
    <x v="20"/>
    <n v="2.15"/>
    <s v="macOS"/>
    <n v="1512.54"/>
  </r>
  <r>
    <x v="9"/>
    <x v="3"/>
    <x v="3"/>
    <s v="1TB HDD"/>
    <s v="Integrated"/>
    <n v="13.3"/>
    <s v="1366x768"/>
    <x v="66"/>
    <n v="1.57"/>
    <s v="FreeDOS"/>
    <n v="611.61"/>
  </r>
  <r>
    <x v="9"/>
    <x v="2"/>
    <x v="1"/>
    <s v="1TB HDD"/>
    <s v="Nvidia GTX 1650"/>
    <n v="17.3"/>
    <s v="1366x768"/>
    <x v="78"/>
    <n v="2.4500000000000002"/>
    <s v="macOS"/>
    <n v="889.72"/>
  </r>
  <r>
    <x v="1"/>
    <x v="0"/>
    <x v="0"/>
    <s v="2TB SSD"/>
    <s v="Nvidia RTX 3060"/>
    <n v="13.3"/>
    <s v="1920x1080"/>
    <x v="13"/>
    <n v="2.11"/>
    <s v="macOS"/>
    <n v="2702.86"/>
  </r>
  <r>
    <x v="5"/>
    <x v="5"/>
    <x v="2"/>
    <s v="1TB HDD"/>
    <s v="AMD Radeon RX 6600"/>
    <n v="16"/>
    <s v="3840x2160"/>
    <x v="78"/>
    <n v="2.09"/>
    <s v="macOS"/>
    <n v="2322.21"/>
  </r>
  <r>
    <x v="3"/>
    <x v="4"/>
    <x v="4"/>
    <s v="512GB SSD"/>
    <s v="Nvidia RTX 3060"/>
    <n v="14"/>
    <s v="1366x768"/>
    <x v="22"/>
    <n v="2.8"/>
    <s v="Windows"/>
    <n v="1699.12"/>
  </r>
  <r>
    <x v="6"/>
    <x v="6"/>
    <x v="3"/>
    <s v="1TB SSD"/>
    <s v="Nvidia RTX 3080"/>
    <n v="15.6"/>
    <s v="1366x768"/>
    <x v="10"/>
    <n v="2.91"/>
    <s v="Windows"/>
    <n v="1448.92"/>
  </r>
  <r>
    <x v="1"/>
    <x v="0"/>
    <x v="4"/>
    <s v="256GB SSD"/>
    <s v="Nvidia RTX 2060"/>
    <n v="17.3"/>
    <s v="3840x2160"/>
    <x v="39"/>
    <n v="1.22"/>
    <s v="FreeDOS"/>
    <n v="2481.6999999999998"/>
  </r>
  <r>
    <x v="6"/>
    <x v="5"/>
    <x v="0"/>
    <s v="256GB SSD"/>
    <s v="Nvidia RTX 3060"/>
    <n v="15.6"/>
    <s v="1366x768"/>
    <x v="74"/>
    <n v="1.64"/>
    <s v="FreeDOS"/>
    <n v="2180.6"/>
  </r>
  <r>
    <x v="4"/>
    <x v="2"/>
    <x v="1"/>
    <s v="2TB SSD"/>
    <s v="Nvidia RTX 3080"/>
    <n v="13.3"/>
    <s v="2560x1440"/>
    <x v="26"/>
    <n v="1.63"/>
    <s v="Windows"/>
    <n v="1073.72"/>
  </r>
  <r>
    <x v="9"/>
    <x v="7"/>
    <x v="4"/>
    <s v="2TB SSD"/>
    <s v="AMD Radeon RX 6600"/>
    <n v="13.3"/>
    <s v="2560x1440"/>
    <x v="37"/>
    <n v="2.82"/>
    <s v="macOS"/>
    <n v="2449.33"/>
  </r>
  <r>
    <x v="2"/>
    <x v="6"/>
    <x v="2"/>
    <s v="512GB SSD"/>
    <s v="AMD Radeon RX 6600"/>
    <n v="15.6"/>
    <s v="3840x2160"/>
    <x v="5"/>
    <n v="3.35"/>
    <s v="macOS"/>
    <n v="4655.67"/>
  </r>
  <r>
    <x v="2"/>
    <x v="5"/>
    <x v="3"/>
    <s v="256GB SSD"/>
    <s v="Nvidia RTX 2060"/>
    <n v="14"/>
    <s v="3840x2160"/>
    <x v="71"/>
    <n v="1.64"/>
    <s v="Linux"/>
    <n v="1749.09"/>
  </r>
  <r>
    <x v="8"/>
    <x v="0"/>
    <x v="4"/>
    <s v="256GB SSD"/>
    <s v="Integrated"/>
    <n v="17.3"/>
    <s v="1920x1080"/>
    <x v="34"/>
    <n v="1.48"/>
    <s v="Windows"/>
    <n v="705.27"/>
  </r>
  <r>
    <x v="4"/>
    <x v="7"/>
    <x v="3"/>
    <s v="256GB SSD"/>
    <s v="Nvidia GTX 1650"/>
    <n v="14"/>
    <s v="2560x1440"/>
    <x v="13"/>
    <n v="3.31"/>
    <s v="FreeDOS"/>
    <n v="1517.72"/>
  </r>
  <r>
    <x v="9"/>
    <x v="1"/>
    <x v="0"/>
    <s v="1TB HDD"/>
    <s v="Nvidia GTX 1650"/>
    <n v="17.3"/>
    <s v="1366x768"/>
    <x v="8"/>
    <n v="2.76"/>
    <s v="Linux"/>
    <n v="2935.07"/>
  </r>
  <r>
    <x v="9"/>
    <x v="7"/>
    <x v="2"/>
    <s v="1TB HDD"/>
    <s v="Nvidia RTX 3060"/>
    <n v="13.3"/>
    <s v="1920x1080"/>
    <x v="27"/>
    <n v="1.81"/>
    <s v="Linux"/>
    <n v="2128.1799999999998"/>
  </r>
  <r>
    <x v="1"/>
    <x v="7"/>
    <x v="0"/>
    <s v="1TB HDD"/>
    <s v="Nvidia RTX 3080"/>
    <n v="16"/>
    <s v="2560x1440"/>
    <x v="15"/>
    <n v="3.4"/>
    <s v="macOS"/>
    <n v="4733.3599999999997"/>
  </r>
  <r>
    <x v="6"/>
    <x v="3"/>
    <x v="1"/>
    <s v="512GB SSD"/>
    <s v="Nvidia RTX 3060"/>
    <n v="17.3"/>
    <s v="3840x2160"/>
    <x v="17"/>
    <n v="3.44"/>
    <s v="macOS"/>
    <n v="1253.28"/>
  </r>
  <r>
    <x v="6"/>
    <x v="6"/>
    <x v="3"/>
    <s v="256GB SSD"/>
    <s v="AMD Radeon RX 6800"/>
    <n v="14"/>
    <s v="3840x2160"/>
    <x v="6"/>
    <n v="1.79"/>
    <s v="Linux"/>
    <n v="2820.78"/>
  </r>
  <r>
    <x v="0"/>
    <x v="2"/>
    <x v="4"/>
    <s v="1TB SSD"/>
    <s v="AMD Radeon RX 6800"/>
    <n v="16"/>
    <s v="1920x1080"/>
    <x v="60"/>
    <n v="3.1"/>
    <s v="FreeDOS"/>
    <n v="2002.02"/>
  </r>
  <r>
    <x v="0"/>
    <x v="5"/>
    <x v="4"/>
    <s v="1TB HDD"/>
    <s v="Nvidia RTX 2060"/>
    <n v="15.6"/>
    <s v="1366x768"/>
    <x v="45"/>
    <n v="3.22"/>
    <s v="Linux"/>
    <n v="1475.08"/>
  </r>
  <r>
    <x v="1"/>
    <x v="1"/>
    <x v="2"/>
    <s v="1TB SSD"/>
    <s v="Integrated"/>
    <n v="17.3"/>
    <s v="1366x768"/>
    <x v="25"/>
    <n v="2.02"/>
    <s v="Linux"/>
    <n v="1567.42"/>
  </r>
  <r>
    <x v="0"/>
    <x v="6"/>
    <x v="2"/>
    <s v="1TB SSD"/>
    <s v="Integrated"/>
    <n v="16"/>
    <s v="1920x1080"/>
    <x v="19"/>
    <n v="1.3"/>
    <s v="macOS"/>
    <n v="2832.59"/>
  </r>
  <r>
    <x v="9"/>
    <x v="3"/>
    <x v="1"/>
    <s v="256GB SSD"/>
    <s v="Nvidia RTX 2060"/>
    <n v="17.3"/>
    <s v="3840x2160"/>
    <x v="69"/>
    <n v="3.5"/>
    <s v="FreeDOS"/>
    <n v="1690.65"/>
  </r>
  <r>
    <x v="3"/>
    <x v="0"/>
    <x v="0"/>
    <s v="1TB HDD"/>
    <s v="Nvidia RTX 3060"/>
    <n v="17.3"/>
    <s v="1366x768"/>
    <x v="2"/>
    <n v="1.39"/>
    <s v="macOS"/>
    <n v="1631.37"/>
  </r>
  <r>
    <x v="3"/>
    <x v="1"/>
    <x v="1"/>
    <s v="256GB SSD"/>
    <s v="AMD Radeon RX 6600"/>
    <n v="17.3"/>
    <s v="1920x1080"/>
    <x v="33"/>
    <n v="1.68"/>
    <s v="Windows"/>
    <n v="1300.27"/>
  </r>
  <r>
    <x v="5"/>
    <x v="7"/>
    <x v="1"/>
    <s v="256GB SSD"/>
    <s v="AMD Radeon RX 6600"/>
    <n v="17.3"/>
    <s v="1366x768"/>
    <x v="57"/>
    <n v="1.21"/>
    <s v="Windows"/>
    <n v="1085.5899999999999"/>
  </r>
  <r>
    <x v="3"/>
    <x v="3"/>
    <x v="0"/>
    <s v="1TB SSD"/>
    <s v="Nvidia RTX 2060"/>
    <n v="16"/>
    <s v="3840x2160"/>
    <x v="14"/>
    <n v="2.78"/>
    <s v="Windows"/>
    <n v="3523.6"/>
  </r>
  <r>
    <x v="1"/>
    <x v="0"/>
    <x v="3"/>
    <s v="1TB HDD"/>
    <s v="Nvidia RTX 3060"/>
    <n v="17.3"/>
    <s v="1366x768"/>
    <x v="19"/>
    <n v="1.81"/>
    <s v="macOS"/>
    <n v="895.17"/>
  </r>
  <r>
    <x v="6"/>
    <x v="4"/>
    <x v="1"/>
    <s v="1TB HDD"/>
    <s v="AMD Radeon RX 6600"/>
    <n v="16"/>
    <s v="1920x1080"/>
    <x v="69"/>
    <n v="1.23"/>
    <s v="Windows"/>
    <n v="1255.03"/>
  </r>
  <r>
    <x v="0"/>
    <x v="5"/>
    <x v="2"/>
    <s v="1TB SSD"/>
    <s v="Nvidia RTX 3080"/>
    <n v="16"/>
    <s v="1920x1080"/>
    <x v="31"/>
    <n v="2.85"/>
    <s v="Linux"/>
    <n v="2600.06"/>
  </r>
  <r>
    <x v="1"/>
    <x v="3"/>
    <x v="4"/>
    <s v="256GB SSD"/>
    <s v="Nvidia GTX 1650"/>
    <n v="13.3"/>
    <s v="1920x1080"/>
    <x v="47"/>
    <n v="2.88"/>
    <s v="FreeDOS"/>
    <n v="1284.43"/>
  </r>
  <r>
    <x v="9"/>
    <x v="0"/>
    <x v="3"/>
    <s v="256GB SSD"/>
    <s v="Nvidia RTX 3060"/>
    <n v="17.3"/>
    <s v="3840x2160"/>
    <x v="1"/>
    <n v="2.0699999999999998"/>
    <s v="Windows"/>
    <n v="1951.87"/>
  </r>
  <r>
    <x v="5"/>
    <x v="4"/>
    <x v="4"/>
    <s v="512GB SSD"/>
    <s v="Nvidia RTX 2060"/>
    <n v="13.3"/>
    <s v="2560x1440"/>
    <x v="46"/>
    <n v="2.4300000000000002"/>
    <s v="FreeDOS"/>
    <n v="2344.09"/>
  </r>
  <r>
    <x v="7"/>
    <x v="0"/>
    <x v="1"/>
    <s v="512GB SSD"/>
    <s v="AMD Radeon RX 6800"/>
    <n v="15.6"/>
    <s v="3840x2160"/>
    <x v="20"/>
    <n v="1.28"/>
    <s v="macOS"/>
    <n v="1296.0899999999999"/>
  </r>
  <r>
    <x v="6"/>
    <x v="2"/>
    <x v="0"/>
    <s v="2TB SSD"/>
    <s v="Integrated"/>
    <n v="16"/>
    <s v="1920x1080"/>
    <x v="65"/>
    <n v="3.39"/>
    <s v="Linux"/>
    <n v="1663.41"/>
  </r>
  <r>
    <x v="9"/>
    <x v="1"/>
    <x v="3"/>
    <s v="2TB SSD"/>
    <s v="AMD Radeon RX 6800"/>
    <n v="15.6"/>
    <s v="1366x768"/>
    <x v="40"/>
    <n v="2.69"/>
    <s v="FreeDOS"/>
    <n v="1594.49"/>
  </r>
  <r>
    <x v="6"/>
    <x v="4"/>
    <x v="4"/>
    <s v="1TB SSD"/>
    <s v="Nvidia GTX 1650"/>
    <n v="14"/>
    <s v="2560x1440"/>
    <x v="79"/>
    <n v="2.85"/>
    <s v="FreeDOS"/>
    <n v="2589.4299999999998"/>
  </r>
  <r>
    <x v="9"/>
    <x v="4"/>
    <x v="4"/>
    <s v="2TB SSD"/>
    <s v="Nvidia RTX 2060"/>
    <n v="13.3"/>
    <s v="2560x1440"/>
    <x v="45"/>
    <n v="2.94"/>
    <s v="FreeDOS"/>
    <n v="3094.92"/>
  </r>
  <r>
    <x v="7"/>
    <x v="5"/>
    <x v="1"/>
    <s v="512GB SSD"/>
    <s v="Nvidia RTX 3080"/>
    <n v="15.6"/>
    <s v="2560x1440"/>
    <x v="23"/>
    <n v="2.12"/>
    <s v="Windows"/>
    <n v="1233.23"/>
  </r>
  <r>
    <x v="4"/>
    <x v="0"/>
    <x v="4"/>
    <s v="256GB SSD"/>
    <s v="Nvidia RTX 3060"/>
    <n v="13.3"/>
    <s v="3840x2160"/>
    <x v="27"/>
    <n v="2.54"/>
    <s v="macOS"/>
    <n v="1747.13"/>
  </r>
  <r>
    <x v="0"/>
    <x v="1"/>
    <x v="3"/>
    <s v="2TB SSD"/>
    <s v="AMD Radeon RX 6800"/>
    <n v="17.3"/>
    <s v="1366x768"/>
    <x v="29"/>
    <n v="3.39"/>
    <s v="FreeDOS"/>
    <n v="1777.96"/>
  </r>
  <r>
    <x v="2"/>
    <x v="3"/>
    <x v="2"/>
    <s v="2TB SSD"/>
    <s v="Nvidia GTX 1650"/>
    <n v="13.3"/>
    <s v="1920x1080"/>
    <x v="22"/>
    <n v="2.77"/>
    <s v="macOS"/>
    <n v="1475.04"/>
  </r>
  <r>
    <x v="8"/>
    <x v="5"/>
    <x v="0"/>
    <s v="256GB SSD"/>
    <s v="Nvidia RTX 3080"/>
    <n v="14"/>
    <s v="3840x2160"/>
    <x v="10"/>
    <n v="1.89"/>
    <s v="Windows"/>
    <n v="3947.61"/>
  </r>
  <r>
    <x v="8"/>
    <x v="3"/>
    <x v="3"/>
    <s v="1TB HDD"/>
    <s v="AMD Radeon RX 6600"/>
    <n v="17.3"/>
    <s v="1366x768"/>
    <x v="30"/>
    <n v="2.88"/>
    <s v="Windows"/>
    <n v="583.08000000000004"/>
  </r>
  <r>
    <x v="5"/>
    <x v="2"/>
    <x v="1"/>
    <s v="1TB HDD"/>
    <s v="Nvidia RTX 3080"/>
    <n v="13.3"/>
    <s v="1366x768"/>
    <x v="5"/>
    <n v="3.26"/>
    <s v="Windows"/>
    <n v="545.79999999999995"/>
  </r>
  <r>
    <x v="9"/>
    <x v="3"/>
    <x v="1"/>
    <s v="1TB SSD"/>
    <s v="Nvidia GTX 1650"/>
    <n v="17.3"/>
    <s v="3840x2160"/>
    <x v="34"/>
    <n v="2.2599999999999998"/>
    <s v="FreeDOS"/>
    <n v="1653.36"/>
  </r>
  <r>
    <x v="9"/>
    <x v="1"/>
    <x v="4"/>
    <s v="2TB SSD"/>
    <s v="Integrated"/>
    <n v="14"/>
    <s v="3840x2160"/>
    <x v="72"/>
    <n v="3.31"/>
    <s v="macOS"/>
    <n v="2241.6799999999998"/>
  </r>
  <r>
    <x v="7"/>
    <x v="3"/>
    <x v="3"/>
    <s v="256GB SSD"/>
    <s v="Nvidia RTX 2060"/>
    <n v="15.6"/>
    <s v="1366x768"/>
    <x v="76"/>
    <n v="2.69"/>
    <s v="Windows"/>
    <n v="940.79"/>
  </r>
  <r>
    <x v="1"/>
    <x v="3"/>
    <x v="3"/>
    <s v="256GB SSD"/>
    <s v="Nvidia RTX 3060"/>
    <n v="13.3"/>
    <s v="2560x1440"/>
    <x v="38"/>
    <n v="1.61"/>
    <s v="Windows"/>
    <n v="1391.12"/>
  </r>
  <r>
    <x v="8"/>
    <x v="6"/>
    <x v="4"/>
    <s v="1TB SSD"/>
    <s v="Nvidia GTX 1650"/>
    <n v="15.6"/>
    <s v="1920x1080"/>
    <x v="52"/>
    <n v="1.8"/>
    <s v="FreeDOS"/>
    <n v="2230.67"/>
  </r>
  <r>
    <x v="1"/>
    <x v="6"/>
    <x v="2"/>
    <s v="1TB HDD"/>
    <s v="Nvidia RTX 3080"/>
    <n v="13.3"/>
    <s v="1920x1080"/>
    <x v="46"/>
    <n v="2.98"/>
    <s v="Linux"/>
    <n v="3179.69"/>
  </r>
  <r>
    <x v="6"/>
    <x v="0"/>
    <x v="4"/>
    <s v="512GB SSD"/>
    <s v="Nvidia RTX 3060"/>
    <n v="15.6"/>
    <s v="2560x1440"/>
    <x v="79"/>
    <n v="2.19"/>
    <s v="FreeDOS"/>
    <n v="1391.77"/>
  </r>
  <r>
    <x v="8"/>
    <x v="1"/>
    <x v="3"/>
    <s v="2TB SSD"/>
    <s v="Nvidia RTX 3060"/>
    <n v="17.3"/>
    <s v="2560x1440"/>
    <x v="56"/>
    <n v="1.36"/>
    <s v="Linux"/>
    <n v="1845.58"/>
  </r>
  <r>
    <x v="7"/>
    <x v="1"/>
    <x v="0"/>
    <s v="512GB SSD"/>
    <s v="AMD Radeon RX 6800"/>
    <n v="13.3"/>
    <s v="1920x1080"/>
    <x v="43"/>
    <n v="2.02"/>
    <s v="FreeDOS"/>
    <n v="2982.7"/>
  </r>
  <r>
    <x v="7"/>
    <x v="5"/>
    <x v="3"/>
    <s v="2TB SSD"/>
    <s v="AMD Radeon RX 6800"/>
    <n v="15.6"/>
    <s v="1920x1080"/>
    <x v="34"/>
    <n v="2.16"/>
    <s v="Linux"/>
    <n v="1265.97"/>
  </r>
  <r>
    <x v="0"/>
    <x v="2"/>
    <x v="3"/>
    <s v="1TB HDD"/>
    <s v="Nvidia RTX 3080"/>
    <n v="17.3"/>
    <s v="1920x1080"/>
    <x v="53"/>
    <n v="2.89"/>
    <s v="FreeDOS"/>
    <n v="1251.71"/>
  </r>
  <r>
    <x v="4"/>
    <x v="5"/>
    <x v="2"/>
    <s v="1TB HDD"/>
    <s v="Nvidia GTX 1650"/>
    <n v="15.6"/>
    <s v="1366x768"/>
    <x v="71"/>
    <n v="3.35"/>
    <s v="FreeDOS"/>
    <n v="1220.23"/>
  </r>
  <r>
    <x v="8"/>
    <x v="5"/>
    <x v="3"/>
    <s v="2TB SSD"/>
    <s v="AMD Radeon RX 6800"/>
    <n v="13.3"/>
    <s v="2560x1440"/>
    <x v="42"/>
    <n v="2.73"/>
    <s v="macOS"/>
    <n v="1141.9000000000001"/>
  </r>
  <r>
    <x v="9"/>
    <x v="3"/>
    <x v="1"/>
    <s v="2TB SSD"/>
    <s v="Integrated"/>
    <n v="15.6"/>
    <s v="1920x1080"/>
    <x v="64"/>
    <n v="1.7"/>
    <s v="Windows"/>
    <n v="643.52"/>
  </r>
  <r>
    <x v="4"/>
    <x v="0"/>
    <x v="2"/>
    <s v="1TB SSD"/>
    <s v="Integrated"/>
    <n v="15.6"/>
    <s v="3840x2160"/>
    <x v="19"/>
    <n v="2.27"/>
    <s v="FreeDOS"/>
    <n v="1658.56"/>
  </r>
  <r>
    <x v="9"/>
    <x v="7"/>
    <x v="4"/>
    <s v="2TB SSD"/>
    <s v="Nvidia RTX 3060"/>
    <n v="13.3"/>
    <s v="3840x2160"/>
    <x v="37"/>
    <n v="1.59"/>
    <s v="Windows"/>
    <n v="3263.4"/>
  </r>
  <r>
    <x v="5"/>
    <x v="2"/>
    <x v="1"/>
    <s v="2TB SSD"/>
    <s v="Nvidia RTX 3060"/>
    <n v="14"/>
    <s v="2560x1440"/>
    <x v="32"/>
    <n v="1.68"/>
    <s v="macOS"/>
    <n v="1206.82"/>
  </r>
  <r>
    <x v="3"/>
    <x v="5"/>
    <x v="0"/>
    <s v="1TB SSD"/>
    <s v="Nvidia RTX 3080"/>
    <n v="14"/>
    <s v="3840x2160"/>
    <x v="12"/>
    <n v="3.3"/>
    <s v="macOS"/>
    <n v="4069.21"/>
  </r>
  <r>
    <x v="2"/>
    <x v="5"/>
    <x v="1"/>
    <s v="512GB SSD"/>
    <s v="Nvidia RTX 3080"/>
    <n v="15.6"/>
    <s v="3840x2160"/>
    <x v="24"/>
    <n v="2.35"/>
    <s v="FreeDOS"/>
    <n v="1639.33"/>
  </r>
  <r>
    <x v="1"/>
    <x v="7"/>
    <x v="4"/>
    <s v="256GB SSD"/>
    <s v="Nvidia RTX 3060"/>
    <n v="14"/>
    <s v="2560x1440"/>
    <x v="15"/>
    <n v="1.87"/>
    <s v="Linux"/>
    <n v="2523.65"/>
  </r>
  <r>
    <x v="1"/>
    <x v="4"/>
    <x v="4"/>
    <s v="256GB SSD"/>
    <s v="AMD Radeon RX 6600"/>
    <n v="17.3"/>
    <s v="3840x2160"/>
    <x v="45"/>
    <n v="1.6"/>
    <s v="Windows"/>
    <n v="5070.16"/>
  </r>
  <r>
    <x v="1"/>
    <x v="2"/>
    <x v="1"/>
    <s v="1TB HDD"/>
    <s v="Integrated"/>
    <n v="17.3"/>
    <s v="3840x2160"/>
    <x v="1"/>
    <n v="1.21"/>
    <s v="FreeDOS"/>
    <n v="1437.22"/>
  </r>
  <r>
    <x v="6"/>
    <x v="2"/>
    <x v="1"/>
    <s v="1TB HDD"/>
    <s v="AMD Radeon RX 6800"/>
    <n v="13.3"/>
    <s v="3840x2160"/>
    <x v="73"/>
    <n v="1.79"/>
    <s v="Linux"/>
    <n v="1401.35"/>
  </r>
  <r>
    <x v="1"/>
    <x v="4"/>
    <x v="1"/>
    <s v="2TB SSD"/>
    <s v="Integrated"/>
    <n v="15.6"/>
    <s v="1920x1080"/>
    <x v="31"/>
    <n v="3.31"/>
    <s v="FreeDOS"/>
    <n v="1507.13"/>
  </r>
  <r>
    <x v="7"/>
    <x v="1"/>
    <x v="2"/>
    <s v="2TB SSD"/>
    <s v="Nvidia RTX 3080"/>
    <n v="15.6"/>
    <s v="1366x768"/>
    <x v="60"/>
    <n v="2.02"/>
    <s v="FreeDOS"/>
    <n v="1847.66"/>
  </r>
  <r>
    <x v="6"/>
    <x v="2"/>
    <x v="3"/>
    <s v="256GB SSD"/>
    <s v="Nvidia RTX 2060"/>
    <n v="17.3"/>
    <s v="3840x2160"/>
    <x v="10"/>
    <n v="2.37"/>
    <s v="Windows"/>
    <n v="1703.19"/>
  </r>
  <r>
    <x v="6"/>
    <x v="7"/>
    <x v="0"/>
    <s v="2TB SSD"/>
    <s v="Nvidia RTX 2060"/>
    <n v="15.6"/>
    <s v="3840x2160"/>
    <x v="42"/>
    <n v="2.79"/>
    <s v="Linux"/>
    <n v="5505.95"/>
  </r>
  <r>
    <x v="4"/>
    <x v="3"/>
    <x v="2"/>
    <s v="2TB SSD"/>
    <s v="AMD Radeon RX 6800"/>
    <n v="14"/>
    <s v="1366x768"/>
    <x v="25"/>
    <n v="2.6"/>
    <s v="FreeDOS"/>
    <n v="1142.24"/>
  </r>
  <r>
    <x v="2"/>
    <x v="0"/>
    <x v="3"/>
    <s v="1TB HDD"/>
    <s v="Integrated"/>
    <n v="17.3"/>
    <s v="2560x1440"/>
    <x v="54"/>
    <n v="2.2999999999999998"/>
    <s v="macOS"/>
    <n v="795.68"/>
  </r>
  <r>
    <x v="1"/>
    <x v="3"/>
    <x v="2"/>
    <s v="1TB SSD"/>
    <s v="AMD Radeon RX 6800"/>
    <n v="13.3"/>
    <s v="1920x1080"/>
    <x v="65"/>
    <n v="2.48"/>
    <s v="macOS"/>
    <n v="1830.19"/>
  </r>
  <r>
    <x v="5"/>
    <x v="4"/>
    <x v="1"/>
    <s v="1TB HDD"/>
    <s v="Nvidia RTX 3060"/>
    <n v="17.3"/>
    <s v="1366x768"/>
    <x v="20"/>
    <n v="3.34"/>
    <s v="FreeDOS"/>
    <n v="1102.95"/>
  </r>
  <r>
    <x v="6"/>
    <x v="3"/>
    <x v="2"/>
    <s v="1TB SSD"/>
    <s v="AMD Radeon RX 6800"/>
    <n v="17.3"/>
    <s v="1366x768"/>
    <x v="37"/>
    <n v="2.1"/>
    <s v="macOS"/>
    <n v="1339.89"/>
  </r>
  <r>
    <x v="4"/>
    <x v="6"/>
    <x v="1"/>
    <s v="256GB SSD"/>
    <s v="Nvidia RTX 3080"/>
    <n v="14"/>
    <s v="1366x768"/>
    <x v="76"/>
    <n v="2.57"/>
    <s v="Linux"/>
    <n v="1120.06"/>
  </r>
  <r>
    <x v="4"/>
    <x v="4"/>
    <x v="4"/>
    <s v="1TB SSD"/>
    <s v="Nvidia RTX 2060"/>
    <n v="17.3"/>
    <s v="1920x1080"/>
    <x v="54"/>
    <n v="2.31"/>
    <s v="Linux"/>
    <n v="2188.9499999999998"/>
  </r>
  <r>
    <x v="4"/>
    <x v="2"/>
    <x v="3"/>
    <s v="512GB SSD"/>
    <s v="AMD Radeon RX 6600"/>
    <n v="14"/>
    <s v="1920x1080"/>
    <x v="12"/>
    <n v="2.85"/>
    <s v="Linux"/>
    <n v="928.71"/>
  </r>
  <r>
    <x v="0"/>
    <x v="4"/>
    <x v="1"/>
    <s v="1TB HDD"/>
    <s v="AMD Radeon RX 6600"/>
    <n v="17.3"/>
    <s v="1366x768"/>
    <x v="31"/>
    <n v="2.63"/>
    <s v="FreeDOS"/>
    <n v="1861.85"/>
  </r>
  <r>
    <x v="7"/>
    <x v="1"/>
    <x v="1"/>
    <s v="256GB SSD"/>
    <s v="Nvidia RTX 3060"/>
    <n v="16"/>
    <s v="3840x2160"/>
    <x v="57"/>
    <n v="2.82"/>
    <s v="macOS"/>
    <n v="2094.3200000000002"/>
  </r>
  <r>
    <x v="3"/>
    <x v="7"/>
    <x v="0"/>
    <s v="256GB SSD"/>
    <s v="AMD Radeon RX 6800"/>
    <n v="17.3"/>
    <s v="3840x2160"/>
    <x v="70"/>
    <n v="3.32"/>
    <s v="Windows"/>
    <n v="5302.35"/>
  </r>
  <r>
    <x v="1"/>
    <x v="7"/>
    <x v="2"/>
    <s v="1TB HDD"/>
    <s v="AMD Radeon RX 6800"/>
    <n v="14"/>
    <s v="3840x2160"/>
    <x v="22"/>
    <n v="3.36"/>
    <s v="Linux"/>
    <n v="3760.46"/>
  </r>
  <r>
    <x v="5"/>
    <x v="6"/>
    <x v="0"/>
    <s v="512GB SSD"/>
    <s v="Nvidia GTX 1650"/>
    <n v="13.3"/>
    <s v="1920x1080"/>
    <x v="74"/>
    <n v="1.87"/>
    <s v="FreeDOS"/>
    <n v="3813.06"/>
  </r>
  <r>
    <x v="9"/>
    <x v="3"/>
    <x v="4"/>
    <s v="1TB HDD"/>
    <s v="AMD Radeon RX 6600"/>
    <n v="17.3"/>
    <s v="1366x768"/>
    <x v="58"/>
    <n v="3.11"/>
    <s v="Linux"/>
    <n v="967.3"/>
  </r>
  <r>
    <x v="2"/>
    <x v="0"/>
    <x v="3"/>
    <s v="1TB HDD"/>
    <s v="Nvidia RTX 2060"/>
    <n v="16"/>
    <s v="2560x1440"/>
    <x v="12"/>
    <n v="1.74"/>
    <s v="Windows"/>
    <n v="845.48"/>
  </r>
  <r>
    <x v="9"/>
    <x v="1"/>
    <x v="0"/>
    <s v="1TB SSD"/>
    <s v="AMD Radeon RX 6600"/>
    <n v="14"/>
    <s v="1920x1080"/>
    <x v="79"/>
    <n v="3.37"/>
    <s v="macOS"/>
    <n v="3969.26"/>
  </r>
  <r>
    <x v="7"/>
    <x v="3"/>
    <x v="1"/>
    <s v="2TB SSD"/>
    <s v="Integrated"/>
    <n v="14"/>
    <s v="2560x1440"/>
    <x v="37"/>
    <n v="3.41"/>
    <s v="Windows"/>
    <n v="509.11"/>
  </r>
  <r>
    <x v="6"/>
    <x v="3"/>
    <x v="2"/>
    <s v="512GB SSD"/>
    <s v="Integrated"/>
    <n v="15.6"/>
    <s v="3840x2160"/>
    <x v="2"/>
    <n v="3.06"/>
    <s v="FreeDOS"/>
    <n v="1602.18"/>
  </r>
  <r>
    <x v="1"/>
    <x v="3"/>
    <x v="2"/>
    <s v="512GB SSD"/>
    <s v="AMD Radeon RX 6800"/>
    <n v="15.6"/>
    <s v="1366x768"/>
    <x v="66"/>
    <n v="2.78"/>
    <s v="FreeDOS"/>
    <n v="1695.51"/>
  </r>
  <r>
    <x v="6"/>
    <x v="0"/>
    <x v="2"/>
    <s v="1TB SSD"/>
    <s v="Integrated"/>
    <n v="17.3"/>
    <s v="1920x1080"/>
    <x v="49"/>
    <n v="2.39"/>
    <s v="Linux"/>
    <n v="964.84"/>
  </r>
  <r>
    <x v="5"/>
    <x v="2"/>
    <x v="0"/>
    <s v="1TB HDD"/>
    <s v="Integrated"/>
    <n v="17.3"/>
    <s v="2560x1440"/>
    <x v="25"/>
    <n v="2.4500000000000002"/>
    <s v="macOS"/>
    <n v="1812.11"/>
  </r>
  <r>
    <x v="0"/>
    <x v="7"/>
    <x v="2"/>
    <s v="512GB SSD"/>
    <s v="AMD Radeon RX 6800"/>
    <n v="17.3"/>
    <s v="1920x1080"/>
    <x v="0"/>
    <n v="3.34"/>
    <s v="FreeDOS"/>
    <n v="3268.6"/>
  </r>
  <r>
    <x v="0"/>
    <x v="3"/>
    <x v="2"/>
    <s v="512GB SSD"/>
    <s v="Nvidia RTX 3080"/>
    <n v="16"/>
    <s v="1366x768"/>
    <x v="74"/>
    <n v="3.17"/>
    <s v="FreeDOS"/>
    <n v="1696.13"/>
  </r>
  <r>
    <x v="7"/>
    <x v="1"/>
    <x v="0"/>
    <s v="2TB SSD"/>
    <s v="Nvidia RTX 2060"/>
    <n v="16"/>
    <s v="2560x1440"/>
    <x v="58"/>
    <n v="2.23"/>
    <s v="Windows"/>
    <n v="4076.77"/>
  </r>
  <r>
    <x v="3"/>
    <x v="4"/>
    <x v="4"/>
    <s v="256GB SSD"/>
    <s v="Integrated"/>
    <n v="16"/>
    <s v="1920x1080"/>
    <x v="9"/>
    <n v="2.0299999999999998"/>
    <s v="Windows"/>
    <n v="1452.26"/>
  </r>
  <r>
    <x v="2"/>
    <x v="1"/>
    <x v="3"/>
    <s v="2TB SSD"/>
    <s v="AMD Radeon RX 6800"/>
    <n v="15.6"/>
    <s v="2560x1440"/>
    <x v="53"/>
    <n v="1.81"/>
    <s v="FreeDOS"/>
    <n v="1835.6"/>
  </r>
  <r>
    <x v="1"/>
    <x v="7"/>
    <x v="3"/>
    <s v="512GB SSD"/>
    <s v="Nvidia GTX 1650"/>
    <n v="14"/>
    <s v="1920x1080"/>
    <x v="47"/>
    <n v="3.33"/>
    <s v="Linux"/>
    <n v="1625.05"/>
  </r>
  <r>
    <x v="2"/>
    <x v="3"/>
    <x v="3"/>
    <s v="256GB SSD"/>
    <s v="Nvidia RTX 3080"/>
    <n v="14"/>
    <s v="1920x1080"/>
    <x v="3"/>
    <n v="1.31"/>
    <s v="FreeDOS"/>
    <n v="883.4"/>
  </r>
  <r>
    <x v="7"/>
    <x v="5"/>
    <x v="4"/>
    <s v="256GB SSD"/>
    <s v="AMD Radeon RX 6800"/>
    <n v="15.6"/>
    <s v="2560x1440"/>
    <x v="20"/>
    <n v="2.68"/>
    <s v="FreeDOS"/>
    <n v="1543.56"/>
  </r>
  <r>
    <x v="4"/>
    <x v="3"/>
    <x v="2"/>
    <s v="1TB HDD"/>
    <s v="Nvidia RTX 3060"/>
    <n v="15.6"/>
    <s v="3840x2160"/>
    <x v="20"/>
    <n v="2.88"/>
    <s v="macOS"/>
    <n v="1909.16"/>
  </r>
  <r>
    <x v="1"/>
    <x v="3"/>
    <x v="4"/>
    <s v="512GB SSD"/>
    <s v="Nvidia GTX 1650"/>
    <n v="13.3"/>
    <s v="1920x1080"/>
    <x v="35"/>
    <n v="2.85"/>
    <s v="macOS"/>
    <n v="1533.81"/>
  </r>
  <r>
    <x v="6"/>
    <x v="4"/>
    <x v="1"/>
    <s v="2TB SSD"/>
    <s v="Nvidia RTX 3060"/>
    <n v="14"/>
    <s v="1920x1080"/>
    <x v="40"/>
    <n v="2.1800000000000002"/>
    <s v="FreeDOS"/>
    <n v="1381.06"/>
  </r>
  <r>
    <x v="7"/>
    <x v="7"/>
    <x v="4"/>
    <s v="1TB HDD"/>
    <s v="Nvidia RTX 3060"/>
    <n v="16"/>
    <s v="2560x1440"/>
    <x v="38"/>
    <n v="2.2999999999999998"/>
    <s v="Windows"/>
    <n v="1579.7"/>
  </r>
  <r>
    <x v="5"/>
    <x v="2"/>
    <x v="4"/>
    <s v="2TB SSD"/>
    <s v="Nvidia RTX 2060"/>
    <n v="14"/>
    <s v="1366x768"/>
    <x v="33"/>
    <n v="2.92"/>
    <s v="macOS"/>
    <n v="1107.1400000000001"/>
  </r>
  <r>
    <x v="7"/>
    <x v="3"/>
    <x v="0"/>
    <s v="1TB SSD"/>
    <s v="AMD Radeon RX 6600"/>
    <n v="17.3"/>
    <s v="2560x1440"/>
    <x v="70"/>
    <n v="2.75"/>
    <s v="Windows"/>
    <n v="2732.83"/>
  </r>
  <r>
    <x v="8"/>
    <x v="4"/>
    <x v="3"/>
    <s v="1TB SSD"/>
    <s v="Nvidia RTX 3080"/>
    <n v="15.6"/>
    <s v="1920x1080"/>
    <x v="27"/>
    <n v="2.16"/>
    <s v="Linux"/>
    <n v="1818.62"/>
  </r>
  <r>
    <x v="2"/>
    <x v="7"/>
    <x v="2"/>
    <s v="256GB SSD"/>
    <s v="AMD Radeon RX 6800"/>
    <n v="15.6"/>
    <s v="1366x768"/>
    <x v="36"/>
    <n v="2.4"/>
    <s v="FreeDOS"/>
    <n v="1869.87"/>
  </r>
  <r>
    <x v="2"/>
    <x v="0"/>
    <x v="0"/>
    <s v="2TB SSD"/>
    <s v="Nvidia RTX 3060"/>
    <n v="16"/>
    <s v="2560x1440"/>
    <x v="69"/>
    <n v="2.6"/>
    <s v="Windows"/>
    <n v="2752.19"/>
  </r>
  <r>
    <x v="2"/>
    <x v="4"/>
    <x v="2"/>
    <s v="1TB SSD"/>
    <s v="AMD Radeon RX 6600"/>
    <n v="16"/>
    <s v="1366x768"/>
    <x v="27"/>
    <n v="1.93"/>
    <s v="FreeDOS"/>
    <n v="2453.17"/>
  </r>
  <r>
    <x v="7"/>
    <x v="2"/>
    <x v="1"/>
    <s v="256GB SSD"/>
    <s v="Nvidia RTX 2060"/>
    <n v="13.3"/>
    <s v="2560x1440"/>
    <x v="2"/>
    <n v="1.87"/>
    <s v="Windows"/>
    <n v="1220.54"/>
  </r>
  <r>
    <x v="5"/>
    <x v="4"/>
    <x v="2"/>
    <s v="1TB HDD"/>
    <s v="Integrated"/>
    <n v="16"/>
    <s v="2560x1440"/>
    <x v="18"/>
    <n v="2.08"/>
    <s v="macOS"/>
    <n v="1925.16"/>
  </r>
  <r>
    <x v="6"/>
    <x v="4"/>
    <x v="0"/>
    <s v="256GB SSD"/>
    <s v="Nvidia RTX 3080"/>
    <n v="17.3"/>
    <s v="1366x768"/>
    <x v="52"/>
    <n v="1.86"/>
    <s v="macOS"/>
    <n v="3529.45"/>
  </r>
  <r>
    <x v="6"/>
    <x v="5"/>
    <x v="0"/>
    <s v="512GB SSD"/>
    <s v="Nvidia GTX 1650"/>
    <n v="17.3"/>
    <s v="1920x1080"/>
    <x v="53"/>
    <n v="1.93"/>
    <s v="Linux"/>
    <n v="2550.31"/>
  </r>
  <r>
    <x v="6"/>
    <x v="4"/>
    <x v="2"/>
    <s v="2TB SSD"/>
    <s v="Integrated"/>
    <n v="17.3"/>
    <s v="1366x768"/>
    <x v="27"/>
    <n v="3.09"/>
    <s v="FreeDOS"/>
    <n v="1709.4"/>
  </r>
  <r>
    <x v="2"/>
    <x v="1"/>
    <x v="4"/>
    <s v="2TB SSD"/>
    <s v="AMD Radeon RX 6800"/>
    <n v="14"/>
    <s v="3840x2160"/>
    <x v="22"/>
    <n v="1.39"/>
    <s v="macOS"/>
    <n v="2352.23"/>
  </r>
  <r>
    <x v="3"/>
    <x v="6"/>
    <x v="4"/>
    <s v="256GB SSD"/>
    <s v="Nvidia RTX 3080"/>
    <n v="16"/>
    <s v="2560x1440"/>
    <x v="64"/>
    <n v="2.4700000000000002"/>
    <s v="Linux"/>
    <n v="2677.41"/>
  </r>
  <r>
    <x v="7"/>
    <x v="3"/>
    <x v="0"/>
    <s v="1TB HDD"/>
    <s v="AMD Radeon RX 6800"/>
    <n v="13.3"/>
    <s v="2560x1440"/>
    <x v="39"/>
    <n v="2.5"/>
    <s v="FreeDOS"/>
    <n v="2193.9899999999998"/>
  </r>
  <r>
    <x v="3"/>
    <x v="6"/>
    <x v="0"/>
    <s v="256GB SSD"/>
    <s v="AMD Radeon RX 6600"/>
    <n v="17.3"/>
    <s v="2560x1440"/>
    <x v="0"/>
    <n v="1.31"/>
    <s v="Windows"/>
    <n v="5475.6"/>
  </r>
  <r>
    <x v="1"/>
    <x v="6"/>
    <x v="4"/>
    <s v="512GB SSD"/>
    <s v="Nvidia RTX 2060"/>
    <n v="16"/>
    <s v="3840x2160"/>
    <x v="51"/>
    <n v="3.22"/>
    <s v="FreeDOS"/>
    <n v="4923.97"/>
  </r>
  <r>
    <x v="3"/>
    <x v="7"/>
    <x v="1"/>
    <s v="2TB SSD"/>
    <s v="Nvidia GTX 1650"/>
    <n v="15.6"/>
    <s v="1366x768"/>
    <x v="19"/>
    <n v="3.03"/>
    <s v="FreeDOS"/>
    <n v="922.06"/>
  </r>
  <r>
    <x v="6"/>
    <x v="7"/>
    <x v="2"/>
    <s v="512GB SSD"/>
    <s v="Nvidia RTX 3080"/>
    <n v="17.3"/>
    <s v="1366x768"/>
    <x v="8"/>
    <n v="2.16"/>
    <s v="Windows"/>
    <n v="1766.22"/>
  </r>
  <r>
    <x v="8"/>
    <x v="2"/>
    <x v="1"/>
    <s v="256GB SSD"/>
    <s v="Nvidia RTX 2060"/>
    <n v="16"/>
    <s v="3840x2160"/>
    <x v="2"/>
    <n v="3.11"/>
    <s v="macOS"/>
    <n v="1679.8"/>
  </r>
  <r>
    <x v="9"/>
    <x v="1"/>
    <x v="2"/>
    <s v="512GB SSD"/>
    <s v="Nvidia RTX 3060"/>
    <n v="14"/>
    <s v="1366x768"/>
    <x v="8"/>
    <n v="2.27"/>
    <s v="Linux"/>
    <n v="2045"/>
  </r>
  <r>
    <x v="0"/>
    <x v="4"/>
    <x v="1"/>
    <s v="256GB SSD"/>
    <s v="Nvidia RTX 3080"/>
    <n v="15.6"/>
    <s v="2560x1440"/>
    <x v="16"/>
    <n v="2.93"/>
    <s v="Linux"/>
    <n v="3076.51"/>
  </r>
  <r>
    <x v="1"/>
    <x v="7"/>
    <x v="2"/>
    <s v="512GB SSD"/>
    <s v="AMD Radeon RX 6600"/>
    <n v="13.3"/>
    <s v="1366x768"/>
    <x v="61"/>
    <n v="1.2"/>
    <s v="FreeDOS"/>
    <n v="2331.89"/>
  </r>
  <r>
    <x v="1"/>
    <x v="1"/>
    <x v="1"/>
    <s v="512GB SSD"/>
    <s v="Nvidia RTX 2060"/>
    <n v="16"/>
    <s v="2560x1440"/>
    <x v="24"/>
    <n v="1.5"/>
    <s v="Linux"/>
    <n v="2234.2600000000002"/>
  </r>
  <r>
    <x v="4"/>
    <x v="7"/>
    <x v="3"/>
    <s v="2TB SSD"/>
    <s v="Integrated"/>
    <n v="17.3"/>
    <s v="2560x1440"/>
    <x v="68"/>
    <n v="3.23"/>
    <s v="Linux"/>
    <n v="1019.05"/>
  </r>
  <r>
    <x v="1"/>
    <x v="5"/>
    <x v="0"/>
    <s v="2TB SSD"/>
    <s v="AMD Radeon RX 6800"/>
    <n v="14"/>
    <s v="3840x2160"/>
    <x v="1"/>
    <n v="1.3"/>
    <s v="FreeDOS"/>
    <n v="5542.3"/>
  </r>
  <r>
    <x v="0"/>
    <x v="5"/>
    <x v="1"/>
    <s v="256GB SSD"/>
    <s v="AMD Radeon RX 6600"/>
    <n v="15.6"/>
    <s v="1920x1080"/>
    <x v="29"/>
    <n v="1.47"/>
    <s v="Linux"/>
    <n v="1423.74"/>
  </r>
  <r>
    <x v="7"/>
    <x v="3"/>
    <x v="3"/>
    <s v="1TB SSD"/>
    <s v="Integrated"/>
    <n v="13.3"/>
    <s v="2560x1440"/>
    <x v="33"/>
    <n v="1.94"/>
    <s v="macOS"/>
    <n v="691.54"/>
  </r>
  <r>
    <x v="0"/>
    <x v="3"/>
    <x v="4"/>
    <s v="1TB HDD"/>
    <s v="Nvidia GTX 1650"/>
    <n v="17.3"/>
    <s v="1920x1080"/>
    <x v="69"/>
    <n v="2.63"/>
    <s v="FreeDOS"/>
    <n v="1347.05"/>
  </r>
  <r>
    <x v="4"/>
    <x v="6"/>
    <x v="4"/>
    <s v="256GB SSD"/>
    <s v="Integrated"/>
    <n v="15.6"/>
    <s v="2560x1440"/>
    <x v="68"/>
    <n v="3.42"/>
    <s v="FreeDOS"/>
    <n v="1863.75"/>
  </r>
  <r>
    <x v="4"/>
    <x v="6"/>
    <x v="0"/>
    <s v="512GB SSD"/>
    <s v="Nvidia RTX 3080"/>
    <n v="15.6"/>
    <s v="2560x1440"/>
    <x v="39"/>
    <n v="2.93"/>
    <s v="macOS"/>
    <n v="5286.01"/>
  </r>
  <r>
    <x v="5"/>
    <x v="1"/>
    <x v="2"/>
    <s v="256GB SSD"/>
    <s v="AMD Radeon RX 6800"/>
    <n v="16"/>
    <s v="2560x1440"/>
    <x v="33"/>
    <n v="3.23"/>
    <s v="Linux"/>
    <n v="2577.13"/>
  </r>
  <r>
    <x v="2"/>
    <x v="0"/>
    <x v="0"/>
    <s v="1TB HDD"/>
    <s v="AMD Radeon RX 6800"/>
    <n v="15.6"/>
    <s v="3840x2160"/>
    <x v="36"/>
    <n v="3.06"/>
    <s v="macOS"/>
    <n v="3070.19"/>
  </r>
  <r>
    <x v="4"/>
    <x v="4"/>
    <x v="1"/>
    <s v="1TB HDD"/>
    <s v="Integrated"/>
    <n v="14"/>
    <s v="1366x768"/>
    <x v="48"/>
    <n v="2.02"/>
    <s v="macOS"/>
    <n v="784.09"/>
  </r>
  <r>
    <x v="4"/>
    <x v="1"/>
    <x v="2"/>
    <s v="1TB HDD"/>
    <s v="Nvidia GTX 1650"/>
    <n v="17.3"/>
    <s v="1920x1080"/>
    <x v="1"/>
    <n v="2.12"/>
    <s v="macOS"/>
    <n v="1704.24"/>
  </r>
  <r>
    <x v="2"/>
    <x v="7"/>
    <x v="3"/>
    <s v="1TB HDD"/>
    <s v="Nvidia GTX 1650"/>
    <n v="14"/>
    <s v="2560x1440"/>
    <x v="77"/>
    <n v="3.44"/>
    <s v="Linux"/>
    <n v="1440.03"/>
  </r>
  <r>
    <x v="0"/>
    <x v="3"/>
    <x v="4"/>
    <s v="1TB SSD"/>
    <s v="Nvidia RTX 3060"/>
    <n v="15.6"/>
    <s v="2560x1440"/>
    <x v="72"/>
    <n v="1.79"/>
    <s v="Linux"/>
    <n v="2133.5100000000002"/>
  </r>
  <r>
    <x v="4"/>
    <x v="3"/>
    <x v="3"/>
    <s v="512GB SSD"/>
    <s v="Nvidia RTX 2060"/>
    <n v="16"/>
    <s v="2560x1440"/>
    <x v="46"/>
    <n v="1.92"/>
    <s v="macOS"/>
    <n v="1136.8399999999999"/>
  </r>
  <r>
    <x v="9"/>
    <x v="1"/>
    <x v="2"/>
    <s v="2TB SSD"/>
    <s v="Nvidia RTX 2060"/>
    <n v="15.6"/>
    <s v="1920x1080"/>
    <x v="12"/>
    <n v="2.4500000000000002"/>
    <s v="Linux"/>
    <n v="2814.53"/>
  </r>
  <r>
    <x v="9"/>
    <x v="0"/>
    <x v="3"/>
    <s v="1TB HDD"/>
    <s v="Nvidia RTX 2060"/>
    <n v="15.6"/>
    <s v="1920x1080"/>
    <x v="49"/>
    <n v="1.6"/>
    <s v="macOS"/>
    <n v="918.46"/>
  </r>
  <r>
    <x v="7"/>
    <x v="0"/>
    <x v="1"/>
    <s v="1TB SSD"/>
    <s v="Integrated"/>
    <n v="16"/>
    <s v="1366x768"/>
    <x v="73"/>
    <n v="2.19"/>
    <s v="Windows"/>
    <n v="408.86"/>
  </r>
  <r>
    <x v="6"/>
    <x v="1"/>
    <x v="1"/>
    <s v="256GB SSD"/>
    <s v="Nvidia RTX 3060"/>
    <n v="15.6"/>
    <s v="3840x2160"/>
    <x v="58"/>
    <n v="1.94"/>
    <s v="macOS"/>
    <n v="2043.45"/>
  </r>
  <r>
    <x v="3"/>
    <x v="6"/>
    <x v="1"/>
    <s v="1TB SSD"/>
    <s v="Integrated"/>
    <n v="13.3"/>
    <s v="2560x1440"/>
    <x v="47"/>
    <n v="2.4500000000000002"/>
    <s v="Linux"/>
    <n v="1253.75"/>
  </r>
  <r>
    <x v="9"/>
    <x v="6"/>
    <x v="0"/>
    <s v="1TB HDD"/>
    <s v="Nvidia RTX 3060"/>
    <n v="15.6"/>
    <s v="2560x1440"/>
    <x v="34"/>
    <n v="2.2200000000000002"/>
    <s v="macOS"/>
    <n v="5729.72"/>
  </r>
  <r>
    <x v="6"/>
    <x v="7"/>
    <x v="3"/>
    <s v="1TB SSD"/>
    <s v="Integrated"/>
    <n v="15.6"/>
    <s v="2560x1440"/>
    <x v="16"/>
    <n v="1.86"/>
    <s v="Linux"/>
    <n v="1129.79"/>
  </r>
  <r>
    <x v="8"/>
    <x v="0"/>
    <x v="0"/>
    <s v="1TB HDD"/>
    <s v="AMD Radeon RX 6800"/>
    <n v="14"/>
    <s v="3840x2160"/>
    <x v="75"/>
    <n v="1.54"/>
    <s v="macOS"/>
    <n v="2675.79"/>
  </r>
  <r>
    <x v="8"/>
    <x v="2"/>
    <x v="0"/>
    <s v="2TB SSD"/>
    <s v="Nvidia RTX 2060"/>
    <n v="14"/>
    <s v="1366x768"/>
    <x v="68"/>
    <n v="2.29"/>
    <s v="Linux"/>
    <n v="1999.71"/>
  </r>
  <r>
    <x v="8"/>
    <x v="4"/>
    <x v="0"/>
    <s v="512GB SSD"/>
    <s v="Nvidia RTX 2060"/>
    <n v="15.6"/>
    <s v="3840x2160"/>
    <x v="28"/>
    <n v="1.66"/>
    <s v="macOS"/>
    <n v="7057.69"/>
  </r>
  <r>
    <x v="8"/>
    <x v="5"/>
    <x v="2"/>
    <s v="256GB SSD"/>
    <s v="Nvidia RTX 3080"/>
    <n v="16"/>
    <s v="2560x1440"/>
    <x v="35"/>
    <n v="2.35"/>
    <s v="FreeDOS"/>
    <n v="2189.3200000000002"/>
  </r>
  <r>
    <x v="7"/>
    <x v="2"/>
    <x v="2"/>
    <s v="1TB SSD"/>
    <s v="AMD Radeon RX 6600"/>
    <n v="17.3"/>
    <s v="3840x2160"/>
    <x v="2"/>
    <n v="2.7"/>
    <s v="Linux"/>
    <n v="2990.3"/>
  </r>
  <r>
    <x v="4"/>
    <x v="4"/>
    <x v="4"/>
    <s v="1TB SSD"/>
    <s v="Nvidia RTX 2060"/>
    <n v="14"/>
    <s v="1366x768"/>
    <x v="52"/>
    <n v="1.69"/>
    <s v="macOS"/>
    <n v="1816.37"/>
  </r>
  <r>
    <x v="5"/>
    <x v="6"/>
    <x v="1"/>
    <s v="2TB SSD"/>
    <s v="Nvidia GTX 1650"/>
    <n v="15.6"/>
    <s v="1920x1080"/>
    <x v="68"/>
    <n v="3.09"/>
    <s v="Linux"/>
    <n v="1742.8"/>
  </r>
  <r>
    <x v="0"/>
    <x v="1"/>
    <x v="0"/>
    <s v="512GB SSD"/>
    <s v="AMD Radeon RX 6800"/>
    <n v="17.3"/>
    <s v="1920x1080"/>
    <x v="41"/>
    <n v="1.74"/>
    <s v="macOS"/>
    <n v="4807.96"/>
  </r>
  <r>
    <x v="6"/>
    <x v="7"/>
    <x v="3"/>
    <s v="1TB HDD"/>
    <s v="Nvidia RTX 2060"/>
    <n v="16"/>
    <s v="2560x1440"/>
    <x v="58"/>
    <n v="3.09"/>
    <s v="Linux"/>
    <n v="1558.44"/>
  </r>
  <r>
    <x v="3"/>
    <x v="6"/>
    <x v="4"/>
    <s v="1TB HDD"/>
    <s v="AMD Radeon RX 6600"/>
    <n v="17.3"/>
    <s v="1366x768"/>
    <x v="74"/>
    <n v="1.49"/>
    <s v="FreeDOS"/>
    <n v="1671.21"/>
  </r>
  <r>
    <x v="0"/>
    <x v="3"/>
    <x v="0"/>
    <s v="256GB SSD"/>
    <s v="Nvidia RTX 3060"/>
    <n v="15.6"/>
    <s v="3840x2160"/>
    <x v="32"/>
    <n v="3.43"/>
    <s v="macOS"/>
    <n v="5334.23"/>
  </r>
  <r>
    <x v="2"/>
    <x v="1"/>
    <x v="1"/>
    <s v="1TB SSD"/>
    <s v="AMD Radeon RX 6800"/>
    <n v="16"/>
    <s v="1366x768"/>
    <x v="40"/>
    <n v="1.97"/>
    <s v="Windows"/>
    <n v="975.82"/>
  </r>
  <r>
    <x v="0"/>
    <x v="6"/>
    <x v="0"/>
    <s v="512GB SSD"/>
    <s v="AMD Radeon RX 6800"/>
    <n v="13.3"/>
    <s v="1366x768"/>
    <x v="17"/>
    <n v="2.4300000000000002"/>
    <s v="macOS"/>
    <n v="4941.32"/>
  </r>
  <r>
    <x v="0"/>
    <x v="3"/>
    <x v="3"/>
    <s v="512GB SSD"/>
    <s v="Nvidia RTX 3060"/>
    <n v="13.3"/>
    <s v="3840x2160"/>
    <x v="68"/>
    <n v="2.33"/>
    <s v="Windows"/>
    <n v="1939.12"/>
  </r>
  <r>
    <x v="2"/>
    <x v="5"/>
    <x v="1"/>
    <s v="512GB SSD"/>
    <s v="AMD Radeon RX 6600"/>
    <n v="15.6"/>
    <s v="3840x2160"/>
    <x v="31"/>
    <n v="1.9"/>
    <s v="Windows"/>
    <n v="1553.16"/>
  </r>
  <r>
    <x v="2"/>
    <x v="7"/>
    <x v="4"/>
    <s v="256GB SSD"/>
    <s v="AMD Radeon RX 6800"/>
    <n v="15.6"/>
    <s v="3840x2160"/>
    <x v="31"/>
    <n v="1.2"/>
    <s v="macOS"/>
    <n v="2630.52"/>
  </r>
  <r>
    <x v="9"/>
    <x v="0"/>
    <x v="4"/>
    <s v="2TB SSD"/>
    <s v="AMD Radeon RX 6800"/>
    <n v="14"/>
    <s v="1920x1080"/>
    <x v="73"/>
    <n v="2.91"/>
    <s v="macOS"/>
    <n v="1325.13"/>
  </r>
  <r>
    <x v="4"/>
    <x v="7"/>
    <x v="2"/>
    <s v="2TB SSD"/>
    <s v="AMD Radeon RX 6600"/>
    <n v="13.3"/>
    <s v="2560x1440"/>
    <x v="79"/>
    <n v="1.71"/>
    <s v="Linux"/>
    <n v="2581.42"/>
  </r>
  <r>
    <x v="6"/>
    <x v="5"/>
    <x v="4"/>
    <s v="512GB SSD"/>
    <s v="AMD Radeon RX 6600"/>
    <n v="15.6"/>
    <s v="3840x2160"/>
    <x v="64"/>
    <n v="2.25"/>
    <s v="macOS"/>
    <n v="2114.1"/>
  </r>
  <r>
    <x v="2"/>
    <x v="2"/>
    <x v="1"/>
    <s v="256GB SSD"/>
    <s v="Nvidia GTX 1650"/>
    <n v="17.3"/>
    <s v="1920x1080"/>
    <x v="28"/>
    <n v="2.88"/>
    <s v="FreeDOS"/>
    <n v="1005.4"/>
  </r>
  <r>
    <x v="1"/>
    <x v="5"/>
    <x v="0"/>
    <s v="2TB SSD"/>
    <s v="Nvidia RTX 2060"/>
    <n v="14"/>
    <s v="1366x768"/>
    <x v="73"/>
    <n v="3.35"/>
    <s v="macOS"/>
    <n v="2886.71"/>
  </r>
  <r>
    <x v="3"/>
    <x v="6"/>
    <x v="4"/>
    <s v="512GB SSD"/>
    <s v="Integrated"/>
    <n v="15.6"/>
    <s v="2560x1440"/>
    <x v="67"/>
    <n v="2.93"/>
    <s v="Linux"/>
    <n v="1839.5"/>
  </r>
  <r>
    <x v="7"/>
    <x v="7"/>
    <x v="3"/>
    <s v="512GB SSD"/>
    <s v="Nvidia RTX 3080"/>
    <n v="16"/>
    <s v="2560x1440"/>
    <x v="39"/>
    <n v="3.1"/>
    <s v="FreeDOS"/>
    <n v="1600.97"/>
  </r>
  <r>
    <x v="4"/>
    <x v="4"/>
    <x v="0"/>
    <s v="1TB HDD"/>
    <s v="Nvidia RTX 2060"/>
    <n v="14"/>
    <s v="1920x1080"/>
    <x v="36"/>
    <n v="3.39"/>
    <s v="Windows"/>
    <n v="3264.95"/>
  </r>
  <r>
    <x v="5"/>
    <x v="1"/>
    <x v="4"/>
    <s v="1TB SSD"/>
    <s v="AMD Radeon RX 6800"/>
    <n v="13.3"/>
    <s v="2560x1440"/>
    <x v="46"/>
    <n v="1.64"/>
    <s v="macOS"/>
    <n v="2006.07"/>
  </r>
  <r>
    <x v="4"/>
    <x v="6"/>
    <x v="3"/>
    <s v="1TB SSD"/>
    <s v="Nvidia GTX 1650"/>
    <n v="15.6"/>
    <s v="1366x768"/>
    <x v="11"/>
    <n v="1.94"/>
    <s v="Windows"/>
    <n v="1666.22"/>
  </r>
  <r>
    <x v="8"/>
    <x v="5"/>
    <x v="2"/>
    <s v="1TB SSD"/>
    <s v="AMD Radeon RX 6600"/>
    <n v="14"/>
    <s v="2560x1440"/>
    <x v="57"/>
    <n v="2.25"/>
    <s v="Windows"/>
    <n v="1928.38"/>
  </r>
  <r>
    <x v="3"/>
    <x v="6"/>
    <x v="1"/>
    <s v="1TB HDD"/>
    <s v="Nvidia RTX 3080"/>
    <n v="16"/>
    <s v="3840x2160"/>
    <x v="77"/>
    <n v="1.59"/>
    <s v="Windows"/>
    <n v="2178.9699999999998"/>
  </r>
  <r>
    <x v="5"/>
    <x v="7"/>
    <x v="0"/>
    <s v="512GB SSD"/>
    <s v="Nvidia RTX 2060"/>
    <n v="17.3"/>
    <s v="1920x1080"/>
    <x v="69"/>
    <n v="1.2"/>
    <s v="macOS"/>
    <n v="3380.89"/>
  </r>
  <r>
    <x v="4"/>
    <x v="3"/>
    <x v="1"/>
    <s v="1TB SSD"/>
    <s v="AMD Radeon RX 6800"/>
    <n v="13.3"/>
    <s v="1366x768"/>
    <x v="65"/>
    <n v="2.7"/>
    <s v="FreeDOS"/>
    <n v="651.04999999999995"/>
  </r>
  <r>
    <x v="4"/>
    <x v="2"/>
    <x v="2"/>
    <s v="1TB SSD"/>
    <s v="Integrated"/>
    <n v="17.3"/>
    <s v="2560x1440"/>
    <x v="17"/>
    <n v="1.23"/>
    <s v="FreeDOS"/>
    <n v="1547.43"/>
  </r>
  <r>
    <x v="9"/>
    <x v="3"/>
    <x v="1"/>
    <s v="1TB HDD"/>
    <s v="Integrated"/>
    <n v="15.6"/>
    <s v="1920x1080"/>
    <x v="65"/>
    <n v="3.1"/>
    <s v="Linux"/>
    <n v="657.66"/>
  </r>
  <r>
    <x v="8"/>
    <x v="1"/>
    <x v="2"/>
    <s v="1TB HDD"/>
    <s v="Nvidia GTX 1650"/>
    <n v="17.3"/>
    <s v="1366x768"/>
    <x v="62"/>
    <n v="2.87"/>
    <s v="Windows"/>
    <n v="1572.05"/>
  </r>
  <r>
    <x v="9"/>
    <x v="5"/>
    <x v="1"/>
    <s v="256GB SSD"/>
    <s v="Nvidia RTX 3060"/>
    <n v="16"/>
    <s v="1920x1080"/>
    <x v="61"/>
    <n v="1.83"/>
    <s v="macOS"/>
    <n v="1350.79"/>
  </r>
  <r>
    <x v="4"/>
    <x v="3"/>
    <x v="4"/>
    <s v="2TB SSD"/>
    <s v="AMD Radeon RX 6800"/>
    <n v="15.6"/>
    <s v="1920x1080"/>
    <x v="61"/>
    <n v="2.91"/>
    <s v="macOS"/>
    <n v="1238.07"/>
  </r>
  <r>
    <x v="1"/>
    <x v="0"/>
    <x v="0"/>
    <s v="1TB HDD"/>
    <s v="Nvidia RTX 3060"/>
    <n v="17.3"/>
    <s v="1366x768"/>
    <x v="32"/>
    <n v="2.84"/>
    <s v="FreeDOS"/>
    <n v="2033.16"/>
  </r>
  <r>
    <x v="8"/>
    <x v="7"/>
    <x v="1"/>
    <s v="512GB SSD"/>
    <s v="Nvidia RTX 3080"/>
    <n v="13.3"/>
    <s v="1366x768"/>
    <x v="12"/>
    <n v="1.21"/>
    <s v="FreeDOS"/>
    <n v="931.42"/>
  </r>
  <r>
    <x v="4"/>
    <x v="0"/>
    <x v="3"/>
    <s v="1TB HDD"/>
    <s v="AMD Radeon RX 6800"/>
    <n v="17.3"/>
    <s v="2560x1440"/>
    <x v="49"/>
    <n v="1.51"/>
    <s v="Windows"/>
    <n v="1009.14"/>
  </r>
  <r>
    <x v="1"/>
    <x v="4"/>
    <x v="4"/>
    <s v="256GB SSD"/>
    <s v="Nvidia GTX 1650"/>
    <n v="17.3"/>
    <s v="1366x768"/>
    <x v="45"/>
    <n v="1.22"/>
    <s v="Windows"/>
    <n v="2616.14"/>
  </r>
  <r>
    <x v="9"/>
    <x v="0"/>
    <x v="3"/>
    <s v="1TB HDD"/>
    <s v="AMD Radeon RX 6800"/>
    <n v="15.6"/>
    <s v="1366x768"/>
    <x v="0"/>
    <n v="1.88"/>
    <s v="macOS"/>
    <n v="927.62"/>
  </r>
  <r>
    <x v="0"/>
    <x v="5"/>
    <x v="0"/>
    <s v="256GB SSD"/>
    <s v="AMD Radeon RX 6600"/>
    <n v="15.6"/>
    <s v="3840x2160"/>
    <x v="4"/>
    <n v="3.47"/>
    <s v="Linux"/>
    <n v="6542.83"/>
  </r>
  <r>
    <x v="1"/>
    <x v="5"/>
    <x v="2"/>
    <s v="1TB HDD"/>
    <s v="Nvidia RTX 3060"/>
    <n v="16"/>
    <s v="1366x768"/>
    <x v="30"/>
    <n v="2.02"/>
    <s v="Linux"/>
    <n v="1736.13"/>
  </r>
  <r>
    <x v="0"/>
    <x v="7"/>
    <x v="3"/>
    <s v="256GB SSD"/>
    <s v="Nvidia RTX 3060"/>
    <n v="13.3"/>
    <s v="1366x768"/>
    <x v="47"/>
    <n v="2.97"/>
    <s v="FreeDOS"/>
    <n v="1570.6"/>
  </r>
  <r>
    <x v="8"/>
    <x v="2"/>
    <x v="3"/>
    <s v="2TB SSD"/>
    <s v="AMD Radeon RX 6600"/>
    <n v="13.3"/>
    <s v="1920x1080"/>
    <x v="44"/>
    <n v="2.64"/>
    <s v="FreeDOS"/>
    <n v="1001.22"/>
  </r>
  <r>
    <x v="5"/>
    <x v="2"/>
    <x v="1"/>
    <s v="256GB SSD"/>
    <s v="Nvidia GTX 1650"/>
    <n v="16"/>
    <s v="1920x1080"/>
    <x v="6"/>
    <n v="2.2200000000000002"/>
    <s v="FreeDOS"/>
    <n v="1061.1099999999999"/>
  </r>
  <r>
    <x v="3"/>
    <x v="7"/>
    <x v="0"/>
    <s v="1TB HDD"/>
    <s v="Integrated"/>
    <n v="15.6"/>
    <s v="1920x1080"/>
    <x v="65"/>
    <n v="3.32"/>
    <s v="macOS"/>
    <n v="1955.63"/>
  </r>
  <r>
    <x v="2"/>
    <x v="7"/>
    <x v="0"/>
    <s v="256GB SSD"/>
    <s v="AMD Radeon RX 6800"/>
    <n v="14"/>
    <s v="1366x768"/>
    <x v="68"/>
    <n v="2.54"/>
    <s v="FreeDOS"/>
    <n v="2593.13"/>
  </r>
  <r>
    <x v="3"/>
    <x v="7"/>
    <x v="1"/>
    <s v="256GB SSD"/>
    <s v="Nvidia RTX 2060"/>
    <n v="15.6"/>
    <s v="1920x1080"/>
    <x v="9"/>
    <n v="2.4700000000000002"/>
    <s v="macOS"/>
    <n v="1124.2"/>
  </r>
  <r>
    <x v="7"/>
    <x v="3"/>
    <x v="1"/>
    <s v="1TB HDD"/>
    <s v="Nvidia RTX 2060"/>
    <n v="14"/>
    <s v="1920x1080"/>
    <x v="43"/>
    <n v="2.93"/>
    <s v="Linux"/>
    <n v="745.48"/>
  </r>
  <r>
    <x v="7"/>
    <x v="3"/>
    <x v="1"/>
    <s v="512GB SSD"/>
    <s v="Nvidia GTX 1650"/>
    <n v="17.3"/>
    <s v="2560x1440"/>
    <x v="32"/>
    <n v="2.56"/>
    <s v="FreeDOS"/>
    <n v="946.85"/>
  </r>
  <r>
    <x v="9"/>
    <x v="3"/>
    <x v="0"/>
    <s v="1TB SSD"/>
    <s v="Integrated"/>
    <n v="13.3"/>
    <s v="1920x1080"/>
    <x v="71"/>
    <n v="1.54"/>
    <s v="FreeDOS"/>
    <n v="1733.84"/>
  </r>
  <r>
    <x v="3"/>
    <x v="3"/>
    <x v="0"/>
    <s v="1TB SSD"/>
    <s v="Integrated"/>
    <n v="14"/>
    <s v="1920x1080"/>
    <x v="39"/>
    <n v="2.2000000000000002"/>
    <s v="FreeDOS"/>
    <n v="1313.41"/>
  </r>
  <r>
    <x v="6"/>
    <x v="4"/>
    <x v="1"/>
    <s v="1TB SSD"/>
    <s v="Nvidia RTX 2060"/>
    <n v="14"/>
    <s v="1366x768"/>
    <x v="67"/>
    <n v="1.36"/>
    <s v="Windows"/>
    <n v="1362.71"/>
  </r>
  <r>
    <x v="9"/>
    <x v="7"/>
    <x v="3"/>
    <s v="2TB SSD"/>
    <s v="Integrated"/>
    <n v="16"/>
    <s v="3840x2160"/>
    <x v="27"/>
    <n v="1.62"/>
    <s v="Windows"/>
    <n v="2043.49"/>
  </r>
  <r>
    <x v="6"/>
    <x v="5"/>
    <x v="2"/>
    <s v="1TB SSD"/>
    <s v="AMD Radeon RX 6600"/>
    <n v="16"/>
    <s v="1920x1080"/>
    <x v="37"/>
    <n v="3.04"/>
    <s v="Linux"/>
    <n v="1760.11"/>
  </r>
  <r>
    <x v="4"/>
    <x v="6"/>
    <x v="4"/>
    <s v="256GB SSD"/>
    <s v="Nvidia RTX 2060"/>
    <n v="14"/>
    <s v="3840x2160"/>
    <x v="57"/>
    <n v="1.38"/>
    <s v="macOS"/>
    <n v="3333.79"/>
  </r>
  <r>
    <x v="4"/>
    <x v="5"/>
    <x v="4"/>
    <s v="1TB HDD"/>
    <s v="Nvidia RTX 2060"/>
    <n v="17.3"/>
    <s v="2560x1440"/>
    <x v="64"/>
    <n v="1.64"/>
    <s v="Linux"/>
    <n v="1255.3599999999999"/>
  </r>
  <r>
    <x v="2"/>
    <x v="7"/>
    <x v="1"/>
    <s v="1TB SSD"/>
    <s v="Integrated"/>
    <n v="17.3"/>
    <s v="2560x1440"/>
    <x v="68"/>
    <n v="2.97"/>
    <s v="FreeDOS"/>
    <n v="1160.45"/>
  </r>
  <r>
    <x v="3"/>
    <x v="1"/>
    <x v="0"/>
    <s v="1TB HDD"/>
    <s v="AMD Radeon RX 6600"/>
    <n v="16"/>
    <s v="1920x1080"/>
    <x v="32"/>
    <n v="3.34"/>
    <s v="Windows"/>
    <n v="2632.8"/>
  </r>
  <r>
    <x v="5"/>
    <x v="2"/>
    <x v="1"/>
    <s v="2TB SSD"/>
    <s v="AMD Radeon RX 6600"/>
    <n v="13.3"/>
    <s v="3840x2160"/>
    <x v="9"/>
    <n v="2.48"/>
    <s v="Windows"/>
    <n v="1372.7"/>
  </r>
  <r>
    <x v="3"/>
    <x v="7"/>
    <x v="1"/>
    <s v="512GB SSD"/>
    <s v="Nvidia RTX 2060"/>
    <n v="14"/>
    <s v="2560x1440"/>
    <x v="70"/>
    <n v="1.28"/>
    <s v="FreeDOS"/>
    <n v="1285.8"/>
  </r>
  <r>
    <x v="4"/>
    <x v="7"/>
    <x v="2"/>
    <s v="1TB HDD"/>
    <s v="Integrated"/>
    <n v="13.3"/>
    <s v="2560x1440"/>
    <x v="17"/>
    <n v="1.73"/>
    <s v="FreeDOS"/>
    <n v="1429.4"/>
  </r>
  <r>
    <x v="3"/>
    <x v="3"/>
    <x v="2"/>
    <s v="2TB SSD"/>
    <s v="AMD Radeon RX 6800"/>
    <n v="16"/>
    <s v="3840x2160"/>
    <x v="17"/>
    <n v="3.09"/>
    <s v="macOS"/>
    <n v="2324.2600000000002"/>
  </r>
  <r>
    <x v="8"/>
    <x v="1"/>
    <x v="1"/>
    <s v="1TB SSD"/>
    <s v="AMD Radeon RX 6600"/>
    <n v="16"/>
    <s v="1920x1080"/>
    <x v="52"/>
    <n v="2.37"/>
    <s v="macOS"/>
    <n v="1186.32"/>
  </r>
  <r>
    <x v="5"/>
    <x v="6"/>
    <x v="2"/>
    <s v="1TB SSD"/>
    <s v="Integrated"/>
    <n v="17.3"/>
    <s v="1920x1080"/>
    <x v="23"/>
    <n v="2.76"/>
    <s v="Linux"/>
    <n v="1913.16"/>
  </r>
  <r>
    <x v="0"/>
    <x v="3"/>
    <x v="4"/>
    <s v="1TB SSD"/>
    <s v="Nvidia RTX 3080"/>
    <n v="15.6"/>
    <s v="2560x1440"/>
    <x v="79"/>
    <n v="1.9"/>
    <s v="Linux"/>
    <n v="2059.67"/>
  </r>
  <r>
    <x v="4"/>
    <x v="3"/>
    <x v="1"/>
    <s v="1TB HDD"/>
    <s v="Nvidia GTX 1650"/>
    <n v="17.3"/>
    <s v="1366x768"/>
    <x v="22"/>
    <n v="2.72"/>
    <s v="Linux"/>
    <n v="590.52"/>
  </r>
  <r>
    <x v="4"/>
    <x v="1"/>
    <x v="2"/>
    <s v="512GB SSD"/>
    <s v="Nvidia RTX 3060"/>
    <n v="13.3"/>
    <s v="1920x1080"/>
    <x v="17"/>
    <n v="1.95"/>
    <s v="Linux"/>
    <n v="1935.01"/>
  </r>
  <r>
    <x v="5"/>
    <x v="1"/>
    <x v="1"/>
    <s v="2TB SSD"/>
    <s v="Nvidia RTX 2060"/>
    <n v="16"/>
    <s v="1366x768"/>
    <x v="21"/>
    <n v="3.41"/>
    <s v="Linux"/>
    <n v="923.15"/>
  </r>
  <r>
    <x v="9"/>
    <x v="7"/>
    <x v="4"/>
    <s v="1TB SSD"/>
    <s v="Nvidia RTX 2060"/>
    <n v="15.6"/>
    <s v="2560x1440"/>
    <x v="32"/>
    <n v="1.21"/>
    <s v="Windows"/>
    <n v="2608.98"/>
  </r>
  <r>
    <x v="7"/>
    <x v="4"/>
    <x v="1"/>
    <s v="1TB SSD"/>
    <s v="Nvidia RTX 3060"/>
    <n v="14"/>
    <s v="1366x768"/>
    <x v="58"/>
    <n v="1.34"/>
    <s v="Windows"/>
    <n v="1215.97"/>
  </r>
  <r>
    <x v="2"/>
    <x v="1"/>
    <x v="3"/>
    <s v="1TB SSD"/>
    <s v="AMD Radeon RX 6600"/>
    <n v="13.3"/>
    <s v="1366x768"/>
    <x v="24"/>
    <n v="2.4500000000000002"/>
    <s v="macOS"/>
    <n v="963.99"/>
  </r>
  <r>
    <x v="7"/>
    <x v="0"/>
    <x v="1"/>
    <s v="2TB SSD"/>
    <s v="Nvidia GTX 1650"/>
    <n v="13.3"/>
    <s v="1366x768"/>
    <x v="55"/>
    <n v="3.35"/>
    <s v="Windows"/>
    <n v="634.09"/>
  </r>
  <r>
    <x v="6"/>
    <x v="4"/>
    <x v="2"/>
    <s v="2TB SSD"/>
    <s v="Nvidia RTX 3060"/>
    <n v="14"/>
    <s v="1366x768"/>
    <x v="17"/>
    <n v="2.0699999999999998"/>
    <s v="Linux"/>
    <n v="2321.0700000000002"/>
  </r>
  <r>
    <x v="2"/>
    <x v="6"/>
    <x v="3"/>
    <s v="1TB SSD"/>
    <s v="Integrated"/>
    <n v="13.3"/>
    <s v="3840x2160"/>
    <x v="26"/>
    <n v="3.05"/>
    <s v="FreeDOS"/>
    <n v="1747.36"/>
  </r>
  <r>
    <x v="5"/>
    <x v="3"/>
    <x v="3"/>
    <s v="1TB SSD"/>
    <s v="Nvidia RTX 3060"/>
    <n v="16"/>
    <s v="3840x2160"/>
    <x v="27"/>
    <n v="2.2200000000000002"/>
    <s v="macOS"/>
    <n v="1477.42"/>
  </r>
  <r>
    <x v="6"/>
    <x v="4"/>
    <x v="4"/>
    <s v="512GB SSD"/>
    <s v="Nvidia RTX 3080"/>
    <n v="14"/>
    <s v="1366x768"/>
    <x v="72"/>
    <n v="1.2"/>
    <s v="Linux"/>
    <n v="1790.81"/>
  </r>
  <r>
    <x v="7"/>
    <x v="6"/>
    <x v="3"/>
    <s v="512GB SSD"/>
    <s v="Nvidia RTX 2060"/>
    <n v="14"/>
    <s v="1366x768"/>
    <x v="37"/>
    <n v="2.29"/>
    <s v="FreeDOS"/>
    <n v="1514.93"/>
  </r>
  <r>
    <x v="9"/>
    <x v="2"/>
    <x v="4"/>
    <s v="2TB SSD"/>
    <s v="Nvidia RTX 3080"/>
    <n v="15.6"/>
    <s v="1366x768"/>
    <x v="37"/>
    <n v="2.7"/>
    <s v="Linux"/>
    <n v="1291.0999999999999"/>
  </r>
  <r>
    <x v="9"/>
    <x v="5"/>
    <x v="4"/>
    <s v="1TB SSD"/>
    <s v="AMD Radeon RX 6600"/>
    <n v="16"/>
    <s v="2560x1440"/>
    <x v="54"/>
    <n v="3.16"/>
    <s v="FreeDOS"/>
    <n v="2005.94"/>
  </r>
  <r>
    <x v="0"/>
    <x v="4"/>
    <x v="2"/>
    <s v="2TB SSD"/>
    <s v="Nvidia RTX 3080"/>
    <n v="16"/>
    <s v="3840x2160"/>
    <x v="35"/>
    <n v="2.7"/>
    <s v="Linux"/>
    <n v="7207.3"/>
  </r>
  <r>
    <x v="4"/>
    <x v="2"/>
    <x v="3"/>
    <s v="1TB SSD"/>
    <s v="Nvidia RTX 3080"/>
    <n v="13.3"/>
    <s v="2560x1440"/>
    <x v="56"/>
    <n v="2.99"/>
    <s v="Windows"/>
    <n v="1373.26"/>
  </r>
  <r>
    <x v="3"/>
    <x v="7"/>
    <x v="3"/>
    <s v="1TB SSD"/>
    <s v="Nvidia RTX 3080"/>
    <n v="16"/>
    <s v="1366x768"/>
    <x v="39"/>
    <n v="2.98"/>
    <s v="Windows"/>
    <n v="1202.68"/>
  </r>
  <r>
    <x v="9"/>
    <x v="7"/>
    <x v="3"/>
    <s v="512GB SSD"/>
    <s v="Nvidia RTX 3060"/>
    <n v="17.3"/>
    <s v="1366x768"/>
    <x v="30"/>
    <n v="1.51"/>
    <s v="FreeDOS"/>
    <n v="1546.58"/>
  </r>
  <r>
    <x v="7"/>
    <x v="6"/>
    <x v="0"/>
    <s v="512GB SSD"/>
    <s v="Nvidia RTX 3060"/>
    <n v="14"/>
    <s v="1920x1080"/>
    <x v="17"/>
    <n v="3.44"/>
    <s v="Windows"/>
    <n v="3822.53"/>
  </r>
  <r>
    <x v="0"/>
    <x v="1"/>
    <x v="3"/>
    <s v="1TB HDD"/>
    <s v="Integrated"/>
    <n v="16"/>
    <s v="1920x1080"/>
    <x v="80"/>
    <n v="1.88"/>
    <s v="Windows"/>
    <n v="1293.3499999999999"/>
  </r>
  <r>
    <x v="1"/>
    <x v="2"/>
    <x v="2"/>
    <s v="1TB SSD"/>
    <s v="Nvidia RTX 2060"/>
    <n v="13.3"/>
    <s v="2560x1440"/>
    <x v="52"/>
    <n v="1.22"/>
    <s v="FreeDOS"/>
    <n v="2902.58"/>
  </r>
  <r>
    <x v="9"/>
    <x v="3"/>
    <x v="3"/>
    <s v="256GB SSD"/>
    <s v="Nvidia RTX 2060"/>
    <n v="17.3"/>
    <s v="1920x1080"/>
    <x v="76"/>
    <n v="2.84"/>
    <s v="macOS"/>
    <n v="1262.1400000000001"/>
  </r>
  <r>
    <x v="0"/>
    <x v="0"/>
    <x v="0"/>
    <s v="2TB SSD"/>
    <s v="Nvidia RTX 3060"/>
    <n v="14"/>
    <s v="3840x2160"/>
    <x v="72"/>
    <n v="1.54"/>
    <s v="FreeDOS"/>
    <n v="4775.4799999999996"/>
  </r>
  <r>
    <x v="6"/>
    <x v="4"/>
    <x v="4"/>
    <s v="1TB SSD"/>
    <s v="Nvidia RTX 2060"/>
    <n v="16"/>
    <s v="2560x1440"/>
    <x v="73"/>
    <n v="3.14"/>
    <s v="macOS"/>
    <n v="2809.72"/>
  </r>
  <r>
    <x v="4"/>
    <x v="2"/>
    <x v="1"/>
    <s v="2TB SSD"/>
    <s v="Nvidia RTX 3080"/>
    <n v="15.6"/>
    <s v="1366x768"/>
    <x v="35"/>
    <n v="1.38"/>
    <s v="Windows"/>
    <n v="919.77"/>
  </r>
  <r>
    <x v="8"/>
    <x v="3"/>
    <x v="1"/>
    <s v="2TB SSD"/>
    <s v="Integrated"/>
    <n v="16"/>
    <s v="1920x1080"/>
    <x v="53"/>
    <n v="2.09"/>
    <s v="Linux"/>
    <n v="665.23"/>
  </r>
  <r>
    <x v="3"/>
    <x v="4"/>
    <x v="4"/>
    <s v="256GB SSD"/>
    <s v="Nvidia GTX 1650"/>
    <n v="16"/>
    <s v="1366x768"/>
    <x v="2"/>
    <n v="2.73"/>
    <s v="Windows"/>
    <n v="1682.53"/>
  </r>
  <r>
    <x v="1"/>
    <x v="7"/>
    <x v="2"/>
    <s v="2TB SSD"/>
    <s v="AMD Radeon RX 6600"/>
    <n v="15.6"/>
    <s v="1366x768"/>
    <x v="76"/>
    <n v="2.06"/>
    <s v="Windows"/>
    <n v="2404.1"/>
  </r>
  <r>
    <x v="8"/>
    <x v="7"/>
    <x v="3"/>
    <s v="2TB SSD"/>
    <s v="Nvidia RTX 2060"/>
    <n v="14"/>
    <s v="2560x1440"/>
    <x v="41"/>
    <n v="1.26"/>
    <s v="FreeDOS"/>
    <n v="1592.22"/>
  </r>
  <r>
    <x v="0"/>
    <x v="0"/>
    <x v="1"/>
    <s v="1TB HDD"/>
    <s v="AMD Radeon RX 6800"/>
    <n v="13.3"/>
    <s v="2560x1440"/>
    <x v="43"/>
    <n v="1.94"/>
    <s v="FreeDOS"/>
    <n v="1090.5999999999999"/>
  </r>
  <r>
    <x v="9"/>
    <x v="3"/>
    <x v="4"/>
    <s v="1TB HDD"/>
    <s v="Nvidia RTX 3060"/>
    <n v="14"/>
    <s v="3840x2160"/>
    <x v="35"/>
    <n v="2.4"/>
    <s v="Linux"/>
    <n v="1848.65"/>
  </r>
  <r>
    <x v="2"/>
    <x v="1"/>
    <x v="2"/>
    <s v="1TB HDD"/>
    <s v="Nvidia RTX 2060"/>
    <n v="17.3"/>
    <s v="2560x1440"/>
    <x v="37"/>
    <n v="2.8"/>
    <s v="macOS"/>
    <n v="2147.29"/>
  </r>
  <r>
    <x v="9"/>
    <x v="2"/>
    <x v="4"/>
    <s v="1TB HDD"/>
    <s v="Nvidia RTX 3080"/>
    <n v="14"/>
    <s v="3840x2160"/>
    <x v="44"/>
    <n v="1.27"/>
    <s v="Linux"/>
    <n v="2128.0700000000002"/>
  </r>
  <r>
    <x v="9"/>
    <x v="2"/>
    <x v="3"/>
    <s v="1TB SSD"/>
    <s v="AMD Radeon RX 6800"/>
    <n v="13.3"/>
    <s v="2560x1440"/>
    <x v="73"/>
    <n v="2.08"/>
    <s v="Linux"/>
    <n v="1730.45"/>
  </r>
  <r>
    <x v="9"/>
    <x v="3"/>
    <x v="2"/>
    <s v="512GB SSD"/>
    <s v="Nvidia RTX 2060"/>
    <n v="16"/>
    <s v="1366x768"/>
    <x v="29"/>
    <n v="3.19"/>
    <s v="Linux"/>
    <n v="1719.3"/>
  </r>
  <r>
    <x v="4"/>
    <x v="1"/>
    <x v="1"/>
    <s v="2TB SSD"/>
    <s v="AMD Radeon RX 6800"/>
    <n v="13.3"/>
    <s v="2560x1440"/>
    <x v="20"/>
    <n v="2.04"/>
    <s v="FreeDOS"/>
    <n v="1456.42"/>
  </r>
  <r>
    <x v="6"/>
    <x v="4"/>
    <x v="3"/>
    <s v="1TB HDD"/>
    <s v="Nvidia RTX 3080"/>
    <n v="13.3"/>
    <s v="1920x1080"/>
    <x v="6"/>
    <n v="1.41"/>
    <s v="FreeDOS"/>
    <n v="1367.8"/>
  </r>
  <r>
    <x v="4"/>
    <x v="0"/>
    <x v="4"/>
    <s v="1TB SSD"/>
    <s v="Nvidia RTX 3080"/>
    <n v="16"/>
    <s v="1920x1080"/>
    <x v="55"/>
    <n v="1.54"/>
    <s v="FreeDOS"/>
    <n v="1034.8499999999999"/>
  </r>
  <r>
    <x v="0"/>
    <x v="2"/>
    <x v="4"/>
    <s v="2TB SSD"/>
    <s v="Nvidia RTX 2060"/>
    <n v="13.3"/>
    <s v="3840x2160"/>
    <x v="68"/>
    <n v="3.33"/>
    <s v="FreeDOS"/>
    <n v="2880.18"/>
  </r>
  <r>
    <x v="0"/>
    <x v="3"/>
    <x v="4"/>
    <s v="256GB SSD"/>
    <s v="AMD Radeon RX 6600"/>
    <n v="13.3"/>
    <s v="2560x1440"/>
    <x v="35"/>
    <n v="2.0099999999999998"/>
    <s v="Linux"/>
    <n v="1863.97"/>
  </r>
  <r>
    <x v="2"/>
    <x v="2"/>
    <x v="0"/>
    <s v="1TB HDD"/>
    <s v="Nvidia RTX 3060"/>
    <n v="16"/>
    <s v="1366x768"/>
    <x v="16"/>
    <n v="2.46"/>
    <s v="macOS"/>
    <n v="1691.41"/>
  </r>
  <r>
    <x v="5"/>
    <x v="7"/>
    <x v="3"/>
    <s v="1TB SSD"/>
    <s v="Nvidia RTX 3080"/>
    <n v="13.3"/>
    <s v="1366x768"/>
    <x v="12"/>
    <n v="1.34"/>
    <s v="Linux"/>
    <n v="1190.3800000000001"/>
  </r>
  <r>
    <x v="4"/>
    <x v="0"/>
    <x v="1"/>
    <s v="1TB SSD"/>
    <s v="Nvidia RTX 2060"/>
    <n v="15.6"/>
    <s v="3840x2160"/>
    <x v="71"/>
    <n v="2.19"/>
    <s v="Linux"/>
    <n v="1253.82"/>
  </r>
  <r>
    <x v="6"/>
    <x v="3"/>
    <x v="0"/>
    <s v="1TB HDD"/>
    <s v="Nvidia RTX 3060"/>
    <n v="16"/>
    <s v="3840x2160"/>
    <x v="57"/>
    <n v="2.77"/>
    <s v="macOS"/>
    <n v="3145.68"/>
  </r>
  <r>
    <x v="8"/>
    <x v="5"/>
    <x v="1"/>
    <s v="1TB HDD"/>
    <s v="Nvidia RTX 3060"/>
    <n v="16"/>
    <s v="1366x768"/>
    <x v="38"/>
    <n v="3.04"/>
    <s v="Linux"/>
    <n v="589.91"/>
  </r>
  <r>
    <x v="8"/>
    <x v="7"/>
    <x v="4"/>
    <s v="512GB SSD"/>
    <s v="Nvidia GTX 1650"/>
    <n v="13.3"/>
    <s v="2560x1440"/>
    <x v="36"/>
    <n v="3.4"/>
    <s v="Linux"/>
    <n v="1737.98"/>
  </r>
  <r>
    <x v="3"/>
    <x v="7"/>
    <x v="2"/>
    <s v="256GB SSD"/>
    <s v="Nvidia RTX 2060"/>
    <n v="13.3"/>
    <s v="2560x1440"/>
    <x v="17"/>
    <n v="1.54"/>
    <s v="FreeDOS"/>
    <n v="2424.64"/>
  </r>
  <r>
    <x v="0"/>
    <x v="0"/>
    <x v="1"/>
    <s v="2TB SSD"/>
    <s v="Nvidia GTX 1650"/>
    <n v="17.3"/>
    <s v="2560x1440"/>
    <x v="79"/>
    <n v="3.42"/>
    <s v="Windows"/>
    <n v="1449.63"/>
  </r>
  <r>
    <x v="7"/>
    <x v="7"/>
    <x v="1"/>
    <s v="256GB SSD"/>
    <s v="Integrated"/>
    <n v="13.3"/>
    <s v="3840x2160"/>
    <x v="49"/>
    <n v="2.0099999999999998"/>
    <s v="Windows"/>
    <n v="1278.8900000000001"/>
  </r>
  <r>
    <x v="2"/>
    <x v="3"/>
    <x v="2"/>
    <s v="2TB SSD"/>
    <s v="Nvidia GTX 1650"/>
    <n v="15.6"/>
    <s v="1366x768"/>
    <x v="78"/>
    <n v="1.6"/>
    <s v="FreeDOS"/>
    <n v="1121.49"/>
  </r>
  <r>
    <x v="1"/>
    <x v="3"/>
    <x v="1"/>
    <s v="1TB SSD"/>
    <s v="Nvidia GTX 1650"/>
    <n v="13.3"/>
    <s v="1920x1080"/>
    <x v="10"/>
    <n v="3.44"/>
    <s v="FreeDOS"/>
    <n v="1177.7"/>
  </r>
  <r>
    <x v="4"/>
    <x v="6"/>
    <x v="2"/>
    <s v="2TB SSD"/>
    <s v="Nvidia RTX 3060"/>
    <n v="14"/>
    <s v="3840x2160"/>
    <x v="55"/>
    <n v="2.61"/>
    <s v="FreeDOS"/>
    <n v="4494.3100000000004"/>
  </r>
  <r>
    <x v="4"/>
    <x v="4"/>
    <x v="3"/>
    <s v="2TB SSD"/>
    <s v="Nvidia RTX 2060"/>
    <n v="15.6"/>
    <s v="1920x1080"/>
    <x v="49"/>
    <n v="2.94"/>
    <s v="Linux"/>
    <n v="1885.48"/>
  </r>
  <r>
    <x v="7"/>
    <x v="2"/>
    <x v="0"/>
    <s v="1TB HDD"/>
    <s v="AMD Radeon RX 6800"/>
    <n v="15.6"/>
    <s v="2560x1440"/>
    <x v="72"/>
    <n v="2.25"/>
    <s v="Windows"/>
    <n v="2768.58"/>
  </r>
  <r>
    <x v="7"/>
    <x v="1"/>
    <x v="3"/>
    <s v="256GB SSD"/>
    <s v="Nvidia RTX 3080"/>
    <n v="15.6"/>
    <s v="1920x1080"/>
    <x v="49"/>
    <n v="2.1800000000000002"/>
    <s v="Windows"/>
    <n v="1375.11"/>
  </r>
  <r>
    <x v="2"/>
    <x v="7"/>
    <x v="2"/>
    <s v="512GB SSD"/>
    <s v="Nvidia RTX 2060"/>
    <n v="14"/>
    <s v="1920x1080"/>
    <x v="20"/>
    <n v="2.91"/>
    <s v="macOS"/>
    <n v="2054.39"/>
  </r>
  <r>
    <x v="0"/>
    <x v="4"/>
    <x v="1"/>
    <s v="1TB SSD"/>
    <s v="AMD Radeon RX 6800"/>
    <n v="14"/>
    <s v="1366x768"/>
    <x v="64"/>
    <n v="1.68"/>
    <s v="Windows"/>
    <n v="1771.8"/>
  </r>
  <r>
    <x v="7"/>
    <x v="2"/>
    <x v="2"/>
    <s v="512GB SSD"/>
    <s v="Integrated"/>
    <n v="15.6"/>
    <s v="2560x1440"/>
    <x v="33"/>
    <n v="1.83"/>
    <s v="Linux"/>
    <n v="1330.24"/>
  </r>
  <r>
    <x v="2"/>
    <x v="5"/>
    <x v="0"/>
    <s v="1TB HDD"/>
    <s v="Nvidia RTX 3060"/>
    <n v="13.3"/>
    <s v="3840x2160"/>
    <x v="5"/>
    <n v="1.44"/>
    <s v="macOS"/>
    <n v="3180.14"/>
  </r>
  <r>
    <x v="7"/>
    <x v="3"/>
    <x v="4"/>
    <s v="512GB SSD"/>
    <s v="Nvidia GTX 1650"/>
    <n v="15.6"/>
    <s v="1366x768"/>
    <x v="27"/>
    <n v="1.88"/>
    <s v="macOS"/>
    <n v="1046.03"/>
  </r>
  <r>
    <x v="4"/>
    <x v="5"/>
    <x v="1"/>
    <s v="1TB HDD"/>
    <s v="Nvidia GTX 1650"/>
    <n v="17.3"/>
    <s v="3840x2160"/>
    <x v="66"/>
    <n v="1.35"/>
    <s v="FreeDOS"/>
    <n v="1324.97"/>
  </r>
  <r>
    <x v="2"/>
    <x v="3"/>
    <x v="3"/>
    <s v="512GB SSD"/>
    <s v="Integrated"/>
    <n v="15.6"/>
    <s v="3840x2160"/>
    <x v="32"/>
    <n v="1.74"/>
    <s v="FreeDOS"/>
    <n v="945.14"/>
  </r>
  <r>
    <x v="9"/>
    <x v="6"/>
    <x v="2"/>
    <s v="512GB SSD"/>
    <s v="Nvidia RTX 3080"/>
    <n v="16"/>
    <s v="3840x2160"/>
    <x v="46"/>
    <n v="3.18"/>
    <s v="Windows"/>
    <n v="6260.08"/>
  </r>
  <r>
    <x v="3"/>
    <x v="3"/>
    <x v="2"/>
    <s v="256GB SSD"/>
    <s v="Nvidia RTX 2060"/>
    <n v="14"/>
    <s v="1920x1080"/>
    <x v="27"/>
    <n v="2.54"/>
    <s v="Linux"/>
    <n v="1426.87"/>
  </r>
  <r>
    <x v="7"/>
    <x v="6"/>
    <x v="2"/>
    <s v="1TB SSD"/>
    <s v="AMD Radeon RX 6800"/>
    <n v="17.3"/>
    <s v="2560x1440"/>
    <x v="43"/>
    <n v="1.76"/>
    <s v="FreeDOS"/>
    <n v="3708.89"/>
  </r>
  <r>
    <x v="1"/>
    <x v="5"/>
    <x v="0"/>
    <s v="256GB SSD"/>
    <s v="AMD Radeon RX 6800"/>
    <n v="14"/>
    <s v="3840x2160"/>
    <x v="68"/>
    <n v="1.72"/>
    <s v="macOS"/>
    <n v="5612.45"/>
  </r>
  <r>
    <x v="5"/>
    <x v="0"/>
    <x v="3"/>
    <s v="2TB SSD"/>
    <s v="Nvidia RTX 3060"/>
    <n v="16"/>
    <s v="1920x1080"/>
    <x v="76"/>
    <n v="3.36"/>
    <s v="macOS"/>
    <n v="895.07"/>
  </r>
  <r>
    <x v="8"/>
    <x v="3"/>
    <x v="3"/>
    <s v="1TB HDD"/>
    <s v="Nvidia RTX 3060"/>
    <n v="14"/>
    <s v="2560x1440"/>
    <x v="11"/>
    <n v="2.36"/>
    <s v="Linux"/>
    <n v="860.15"/>
  </r>
  <r>
    <x v="1"/>
    <x v="5"/>
    <x v="2"/>
    <s v="1TB SSD"/>
    <s v="AMD Radeon RX 6800"/>
    <n v="14"/>
    <s v="3840x2160"/>
    <x v="7"/>
    <n v="3.32"/>
    <s v="Linux"/>
    <n v="3564.07"/>
  </r>
  <r>
    <x v="7"/>
    <x v="6"/>
    <x v="4"/>
    <s v="512GB SSD"/>
    <s v="AMD Radeon RX 6800"/>
    <n v="15.6"/>
    <s v="3840x2160"/>
    <x v="13"/>
    <n v="1.33"/>
    <s v="macOS"/>
    <n v="3585.24"/>
  </r>
  <r>
    <x v="1"/>
    <x v="7"/>
    <x v="3"/>
    <s v="256GB SSD"/>
    <s v="Integrated"/>
    <n v="15.6"/>
    <s v="3840x2160"/>
    <x v="32"/>
    <n v="1.45"/>
    <s v="Linux"/>
    <n v="2105.6799999999998"/>
  </r>
  <r>
    <x v="8"/>
    <x v="3"/>
    <x v="0"/>
    <s v="256GB SSD"/>
    <s v="Nvidia RTX 2060"/>
    <n v="16"/>
    <s v="2560x1440"/>
    <x v="76"/>
    <n v="3.16"/>
    <s v="macOS"/>
    <n v="2746.23"/>
  </r>
  <r>
    <x v="5"/>
    <x v="3"/>
    <x v="2"/>
    <s v="256GB SSD"/>
    <s v="AMD Radeon RX 6600"/>
    <n v="14"/>
    <s v="2560x1440"/>
    <x v="66"/>
    <n v="1.84"/>
    <s v="macOS"/>
    <n v="1618.88"/>
  </r>
  <r>
    <x v="9"/>
    <x v="6"/>
    <x v="2"/>
    <s v="512GB SSD"/>
    <s v="Nvidia RTX 3060"/>
    <n v="14"/>
    <s v="3840x2160"/>
    <x v="51"/>
    <n v="2"/>
    <s v="macOS"/>
    <n v="5547.08"/>
  </r>
  <r>
    <x v="2"/>
    <x v="7"/>
    <x v="1"/>
    <s v="1TB SSD"/>
    <s v="Nvidia RTX 3080"/>
    <n v="15.6"/>
    <s v="1920x1080"/>
    <x v="31"/>
    <n v="1.27"/>
    <s v="FreeDOS"/>
    <n v="1263.98"/>
  </r>
  <r>
    <x v="6"/>
    <x v="4"/>
    <x v="0"/>
    <s v="512GB SSD"/>
    <s v="Nvidia RTX 2060"/>
    <n v="17.3"/>
    <s v="1366x768"/>
    <x v="69"/>
    <n v="2"/>
    <s v="Linux"/>
    <n v="3563.86"/>
  </r>
  <r>
    <x v="7"/>
    <x v="3"/>
    <x v="4"/>
    <s v="2TB SSD"/>
    <s v="Integrated"/>
    <n v="14"/>
    <s v="3840x2160"/>
    <x v="0"/>
    <n v="3.28"/>
    <s v="Linux"/>
    <n v="1276.79"/>
  </r>
  <r>
    <x v="2"/>
    <x v="6"/>
    <x v="1"/>
    <s v="1TB HDD"/>
    <s v="AMD Radeon RX 6800"/>
    <n v="16"/>
    <s v="3840x2160"/>
    <x v="58"/>
    <n v="3.33"/>
    <s v="Windows"/>
    <n v="2169.37"/>
  </r>
  <r>
    <x v="8"/>
    <x v="6"/>
    <x v="4"/>
    <s v="2TB SSD"/>
    <s v="Nvidia RTX 3080"/>
    <n v="14"/>
    <s v="3840x2160"/>
    <x v="63"/>
    <n v="1.66"/>
    <s v="Windows"/>
    <n v="3356.86"/>
  </r>
  <r>
    <x v="2"/>
    <x v="1"/>
    <x v="1"/>
    <s v="1TB HDD"/>
    <s v="Nvidia RTX 3080"/>
    <n v="15.6"/>
    <s v="3840x2160"/>
    <x v="51"/>
    <n v="1.94"/>
    <s v="Linux"/>
    <n v="1685.91"/>
  </r>
  <r>
    <x v="5"/>
    <x v="6"/>
    <x v="0"/>
    <s v="512GB SSD"/>
    <s v="Integrated"/>
    <n v="15.6"/>
    <s v="1366x768"/>
    <x v="70"/>
    <n v="2.29"/>
    <s v="Linux"/>
    <n v="2472.4299999999998"/>
  </r>
  <r>
    <x v="7"/>
    <x v="0"/>
    <x v="3"/>
    <s v="256GB SSD"/>
    <s v="Nvidia RTX 2060"/>
    <n v="17.3"/>
    <s v="1366x768"/>
    <x v="63"/>
    <n v="2.25"/>
    <s v="Windows"/>
    <n v="742.84"/>
  </r>
  <r>
    <x v="6"/>
    <x v="4"/>
    <x v="2"/>
    <s v="2TB SSD"/>
    <s v="Nvidia RTX 3080"/>
    <n v="14"/>
    <s v="1920x1080"/>
    <x v="4"/>
    <n v="2.54"/>
    <s v="macOS"/>
    <n v="2607.14"/>
  </r>
  <r>
    <x v="0"/>
    <x v="2"/>
    <x v="3"/>
    <s v="1TB HDD"/>
    <s v="AMD Radeon RX 6800"/>
    <n v="17.3"/>
    <s v="3840x2160"/>
    <x v="33"/>
    <n v="1.45"/>
    <s v="FreeDOS"/>
    <n v="2345.4"/>
  </r>
  <r>
    <x v="3"/>
    <x v="4"/>
    <x v="3"/>
    <s v="2TB SSD"/>
    <s v="Nvidia GTX 1650"/>
    <n v="16"/>
    <s v="3840x2160"/>
    <x v="32"/>
    <n v="2.2799999999999998"/>
    <s v="macOS"/>
    <n v="3149.09"/>
  </r>
  <r>
    <x v="5"/>
    <x v="3"/>
    <x v="0"/>
    <s v="512GB SSD"/>
    <s v="AMD Radeon RX 6800"/>
    <n v="17.3"/>
    <s v="1366x768"/>
    <x v="36"/>
    <n v="2.0099999999999998"/>
    <s v="FreeDOS"/>
    <n v="1724.79"/>
  </r>
  <r>
    <x v="0"/>
    <x v="7"/>
    <x v="3"/>
    <s v="256GB SSD"/>
    <s v="AMD Radeon RX 6800"/>
    <n v="14"/>
    <s v="1920x1080"/>
    <x v="14"/>
    <n v="1.85"/>
    <s v="FreeDOS"/>
    <n v="1760.11"/>
  </r>
  <r>
    <x v="9"/>
    <x v="7"/>
    <x v="1"/>
    <s v="256GB SSD"/>
    <s v="AMD Radeon RX 6600"/>
    <n v="17.3"/>
    <s v="1366x768"/>
    <x v="23"/>
    <n v="1.53"/>
    <s v="macOS"/>
    <n v="1425.95"/>
  </r>
  <r>
    <x v="4"/>
    <x v="6"/>
    <x v="3"/>
    <s v="2TB SSD"/>
    <s v="AMD Radeon RX 6600"/>
    <n v="13.3"/>
    <s v="1920x1080"/>
    <x v="23"/>
    <n v="2.11"/>
    <s v="macOS"/>
    <n v="1695.75"/>
  </r>
  <r>
    <x v="2"/>
    <x v="3"/>
    <x v="2"/>
    <s v="1TB SSD"/>
    <s v="Nvidia RTX 2060"/>
    <n v="16"/>
    <s v="1920x1080"/>
    <x v="31"/>
    <n v="2.83"/>
    <s v="macOS"/>
    <n v="1598.47"/>
  </r>
  <r>
    <x v="1"/>
    <x v="7"/>
    <x v="3"/>
    <s v="2TB SSD"/>
    <s v="Nvidia RTX 3080"/>
    <n v="15.6"/>
    <s v="2560x1440"/>
    <x v="52"/>
    <n v="1.8"/>
    <s v="macOS"/>
    <n v="2403.88"/>
  </r>
  <r>
    <x v="7"/>
    <x v="5"/>
    <x v="0"/>
    <s v="1TB HDD"/>
    <s v="Nvidia RTX 3060"/>
    <n v="16"/>
    <s v="3840x2160"/>
    <x v="22"/>
    <n v="2.2999999999999998"/>
    <s v="FreeDOS"/>
    <n v="3495.48"/>
  </r>
  <r>
    <x v="0"/>
    <x v="2"/>
    <x v="4"/>
    <s v="1TB SSD"/>
    <s v="AMD Radeon RX 6600"/>
    <n v="14"/>
    <s v="3840x2160"/>
    <x v="66"/>
    <n v="2.5499999999999998"/>
    <s v="macOS"/>
    <n v="2857.06"/>
  </r>
  <r>
    <x v="9"/>
    <x v="3"/>
    <x v="1"/>
    <s v="256GB SSD"/>
    <s v="Integrated"/>
    <n v="15.6"/>
    <s v="1366x768"/>
    <x v="73"/>
    <n v="1.39"/>
    <s v="macOS"/>
    <n v="750.17"/>
  </r>
  <r>
    <x v="7"/>
    <x v="4"/>
    <x v="1"/>
    <s v="256GB SSD"/>
    <s v="Integrated"/>
    <n v="16"/>
    <s v="1920x1080"/>
    <x v="36"/>
    <n v="2.39"/>
    <s v="Linux"/>
    <n v="1197.92"/>
  </r>
  <r>
    <x v="8"/>
    <x v="3"/>
    <x v="2"/>
    <s v="512GB SSD"/>
    <s v="Nvidia RTX 3080"/>
    <n v="15.6"/>
    <s v="2560x1440"/>
    <x v="9"/>
    <n v="2.02"/>
    <s v="FreeDOS"/>
    <n v="1756.04"/>
  </r>
  <r>
    <x v="9"/>
    <x v="6"/>
    <x v="1"/>
    <s v="2TB SSD"/>
    <s v="Integrated"/>
    <n v="17.3"/>
    <s v="2560x1440"/>
    <x v="23"/>
    <n v="2.4300000000000002"/>
    <s v="Linux"/>
    <n v="1888.26"/>
  </r>
  <r>
    <x v="1"/>
    <x v="2"/>
    <x v="4"/>
    <s v="512GB SSD"/>
    <s v="Nvidia GTX 1650"/>
    <n v="15.6"/>
    <s v="2560x1440"/>
    <x v="3"/>
    <n v="2.75"/>
    <s v="FreeDOS"/>
    <n v="2367.48"/>
  </r>
  <r>
    <x v="1"/>
    <x v="1"/>
    <x v="1"/>
    <s v="256GB SSD"/>
    <s v="Nvidia RTX 3060"/>
    <n v="14"/>
    <s v="1366x768"/>
    <x v="21"/>
    <n v="2.2400000000000002"/>
    <s v="FreeDOS"/>
    <n v="1475.32"/>
  </r>
  <r>
    <x v="7"/>
    <x v="5"/>
    <x v="1"/>
    <s v="256GB SSD"/>
    <s v="AMD Radeon RX 6600"/>
    <n v="15.6"/>
    <s v="3840x2160"/>
    <x v="28"/>
    <n v="1.79"/>
    <s v="FreeDOS"/>
    <n v="1629.32"/>
  </r>
  <r>
    <x v="9"/>
    <x v="4"/>
    <x v="4"/>
    <s v="1TB SSD"/>
    <s v="Nvidia RTX 2060"/>
    <n v="14"/>
    <s v="2560x1440"/>
    <x v="36"/>
    <n v="2.5499999999999998"/>
    <s v="macOS"/>
    <n v="3309.11"/>
  </r>
  <r>
    <x v="6"/>
    <x v="2"/>
    <x v="1"/>
    <s v="2TB SSD"/>
    <s v="AMD Radeon RX 6600"/>
    <n v="13.3"/>
    <s v="1920x1080"/>
    <x v="39"/>
    <n v="2.42"/>
    <s v="Windows"/>
    <n v="919.76"/>
  </r>
  <r>
    <x v="5"/>
    <x v="5"/>
    <x v="2"/>
    <s v="256GB SSD"/>
    <s v="Integrated"/>
    <n v="13.3"/>
    <s v="3840x2160"/>
    <x v="22"/>
    <n v="1.68"/>
    <s v="Linux"/>
    <n v="1647.25"/>
  </r>
  <r>
    <x v="0"/>
    <x v="1"/>
    <x v="2"/>
    <s v="2TB SSD"/>
    <s v="Nvidia RTX 3060"/>
    <n v="17.3"/>
    <s v="1366x768"/>
    <x v="79"/>
    <n v="2.13"/>
    <s v="FreeDOS"/>
    <n v="2794.77"/>
  </r>
  <r>
    <x v="8"/>
    <x v="7"/>
    <x v="2"/>
    <s v="1TB SSD"/>
    <s v="Nvidia RTX 2060"/>
    <n v="17.3"/>
    <s v="2560x1440"/>
    <x v="9"/>
    <n v="1.46"/>
    <s v="FreeDOS"/>
    <n v="2812.46"/>
  </r>
  <r>
    <x v="6"/>
    <x v="0"/>
    <x v="3"/>
    <s v="2TB SSD"/>
    <s v="AMD Radeon RX 6600"/>
    <n v="15.6"/>
    <s v="1920x1080"/>
    <x v="40"/>
    <n v="1.25"/>
    <s v="macOS"/>
    <n v="987.56"/>
  </r>
  <r>
    <x v="8"/>
    <x v="0"/>
    <x v="1"/>
    <s v="2TB SSD"/>
    <s v="AMD Radeon RX 6600"/>
    <n v="14"/>
    <s v="3840x2160"/>
    <x v="17"/>
    <n v="3.49"/>
    <s v="Linux"/>
    <n v="1308.78"/>
  </r>
  <r>
    <x v="1"/>
    <x v="3"/>
    <x v="1"/>
    <s v="1TB HDD"/>
    <s v="Nvidia RTX 3060"/>
    <n v="17.3"/>
    <s v="3840x2160"/>
    <x v="65"/>
    <n v="1.29"/>
    <s v="macOS"/>
    <n v="1621.38"/>
  </r>
  <r>
    <x v="3"/>
    <x v="6"/>
    <x v="2"/>
    <s v="512GB SSD"/>
    <s v="AMD Radeon RX 6600"/>
    <n v="14"/>
    <s v="3840x2160"/>
    <x v="1"/>
    <n v="2.92"/>
    <s v="Linux"/>
    <n v="4474.82"/>
  </r>
  <r>
    <x v="2"/>
    <x v="0"/>
    <x v="0"/>
    <s v="512GB SSD"/>
    <s v="Nvidia RTX 3060"/>
    <n v="14"/>
    <s v="1366x768"/>
    <x v="45"/>
    <n v="3.21"/>
    <s v="Windows"/>
    <n v="1597.08"/>
  </r>
  <r>
    <x v="6"/>
    <x v="7"/>
    <x v="1"/>
    <s v="2TB SSD"/>
    <s v="Nvidia RTX 2060"/>
    <n v="17.3"/>
    <s v="1920x1080"/>
    <x v="32"/>
    <n v="2.1"/>
    <s v="FreeDOS"/>
    <n v="1279.81"/>
  </r>
  <r>
    <x v="3"/>
    <x v="4"/>
    <x v="0"/>
    <s v="256GB SSD"/>
    <s v="Nvidia RTX 3060"/>
    <n v="16"/>
    <s v="1366x768"/>
    <x v="12"/>
    <n v="2.13"/>
    <s v="FreeDOS"/>
    <n v="3644.75"/>
  </r>
  <r>
    <x v="3"/>
    <x v="5"/>
    <x v="3"/>
    <s v="256GB SSD"/>
    <s v="AMD Radeon RX 6800"/>
    <n v="15.6"/>
    <s v="1920x1080"/>
    <x v="59"/>
    <n v="1.72"/>
    <s v="macOS"/>
    <n v="1254.82"/>
  </r>
  <r>
    <x v="0"/>
    <x v="7"/>
    <x v="4"/>
    <s v="2TB SSD"/>
    <s v="AMD Radeon RX 6600"/>
    <n v="16"/>
    <s v="1366x768"/>
    <x v="16"/>
    <n v="3.2"/>
    <s v="Linux"/>
    <n v="1972.39"/>
  </r>
  <r>
    <x v="5"/>
    <x v="3"/>
    <x v="4"/>
    <s v="1TB SSD"/>
    <s v="Integrated"/>
    <n v="16"/>
    <s v="1920x1080"/>
    <x v="41"/>
    <n v="1.7"/>
    <s v="FreeDOS"/>
    <n v="811.11"/>
  </r>
  <r>
    <x v="9"/>
    <x v="3"/>
    <x v="1"/>
    <s v="2TB SSD"/>
    <s v="AMD Radeon RX 6600"/>
    <n v="15.6"/>
    <s v="3840x2160"/>
    <x v="61"/>
    <n v="1.45"/>
    <s v="Linux"/>
    <n v="1769.63"/>
  </r>
  <r>
    <x v="7"/>
    <x v="0"/>
    <x v="2"/>
    <s v="1TB HDD"/>
    <s v="AMD Radeon RX 6600"/>
    <n v="16"/>
    <s v="2560x1440"/>
    <x v="18"/>
    <n v="2.04"/>
    <s v="FreeDOS"/>
    <n v="1457.63"/>
  </r>
  <r>
    <x v="1"/>
    <x v="0"/>
    <x v="4"/>
    <s v="512GB SSD"/>
    <s v="Nvidia RTX 2060"/>
    <n v="14"/>
    <s v="3840x2160"/>
    <x v="35"/>
    <n v="2.5299999999999998"/>
    <s v="macOS"/>
    <n v="2423.96"/>
  </r>
  <r>
    <x v="4"/>
    <x v="3"/>
    <x v="2"/>
    <s v="2TB SSD"/>
    <s v="Integrated"/>
    <n v="14"/>
    <s v="2560x1440"/>
    <x v="18"/>
    <n v="1.62"/>
    <s v="macOS"/>
    <n v="995.68"/>
  </r>
  <r>
    <x v="2"/>
    <x v="7"/>
    <x v="2"/>
    <s v="2TB SSD"/>
    <s v="AMD Radeon RX 6600"/>
    <n v="14"/>
    <s v="3840x2160"/>
    <x v="60"/>
    <n v="1.71"/>
    <s v="FreeDOS"/>
    <n v="3186.93"/>
  </r>
  <r>
    <x v="8"/>
    <x v="6"/>
    <x v="4"/>
    <s v="1TB HDD"/>
    <s v="Nvidia RTX 3080"/>
    <n v="14"/>
    <s v="3840x2160"/>
    <x v="2"/>
    <n v="3.03"/>
    <s v="Windows"/>
    <n v="2814.32"/>
  </r>
  <r>
    <x v="0"/>
    <x v="4"/>
    <x v="3"/>
    <s v="2TB SSD"/>
    <s v="Nvidia RTX 2060"/>
    <n v="16"/>
    <s v="3840x2160"/>
    <x v="71"/>
    <n v="2.76"/>
    <s v="macOS"/>
    <n v="4385.07"/>
  </r>
  <r>
    <x v="8"/>
    <x v="3"/>
    <x v="0"/>
    <s v="1TB SSD"/>
    <s v="Nvidia RTX 3060"/>
    <n v="13.3"/>
    <s v="2560x1440"/>
    <x v="36"/>
    <n v="1.32"/>
    <s v="Linux"/>
    <n v="2363.7600000000002"/>
  </r>
  <r>
    <x v="9"/>
    <x v="5"/>
    <x v="1"/>
    <s v="1TB SSD"/>
    <s v="Nvidia RTX 3060"/>
    <n v="14"/>
    <s v="1920x1080"/>
    <x v="60"/>
    <n v="1.62"/>
    <s v="Windows"/>
    <n v="1248.24"/>
  </r>
  <r>
    <x v="8"/>
    <x v="1"/>
    <x v="0"/>
    <s v="1TB HDD"/>
    <s v="AMD Radeon RX 6800"/>
    <n v="17.3"/>
    <s v="3840x2160"/>
    <x v="55"/>
    <n v="2.75"/>
    <s v="Linux"/>
    <n v="4450.74"/>
  </r>
  <r>
    <x v="1"/>
    <x v="2"/>
    <x v="1"/>
    <s v="256GB SSD"/>
    <s v="Nvidia RTX 3080"/>
    <n v="13.3"/>
    <s v="2560x1440"/>
    <x v="54"/>
    <n v="2.17"/>
    <s v="macOS"/>
    <n v="1727.2"/>
  </r>
  <r>
    <x v="6"/>
    <x v="0"/>
    <x v="4"/>
    <s v="2TB SSD"/>
    <s v="Nvidia RTX 2060"/>
    <n v="15.6"/>
    <s v="1920x1080"/>
    <x v="47"/>
    <n v="1.82"/>
    <s v="Linux"/>
    <n v="1009.08"/>
  </r>
  <r>
    <x v="8"/>
    <x v="1"/>
    <x v="0"/>
    <s v="1TB HDD"/>
    <s v="Nvidia RTX 3060"/>
    <n v="14"/>
    <s v="1366x768"/>
    <x v="23"/>
    <n v="2.8"/>
    <s v="macOS"/>
    <n v="1933.3"/>
  </r>
  <r>
    <x v="5"/>
    <x v="5"/>
    <x v="1"/>
    <s v="2TB SSD"/>
    <s v="Nvidia RTX 3060"/>
    <n v="17.3"/>
    <s v="1366x768"/>
    <x v="10"/>
    <n v="2.0499999999999998"/>
    <s v="FreeDOS"/>
    <n v="797.36"/>
  </r>
  <r>
    <x v="2"/>
    <x v="1"/>
    <x v="4"/>
    <s v="2TB SSD"/>
    <s v="AMD Radeon RX 6800"/>
    <n v="16"/>
    <s v="2560x1440"/>
    <x v="62"/>
    <n v="2.79"/>
    <s v="Windows"/>
    <n v="2184.36"/>
  </r>
  <r>
    <x v="3"/>
    <x v="5"/>
    <x v="2"/>
    <s v="1TB HDD"/>
    <s v="AMD Radeon RX 6800"/>
    <n v="17.3"/>
    <s v="1920x1080"/>
    <x v="33"/>
    <n v="2.33"/>
    <s v="macOS"/>
    <n v="1522.3"/>
  </r>
  <r>
    <x v="4"/>
    <x v="6"/>
    <x v="4"/>
    <s v="1TB HDD"/>
    <s v="Integrated"/>
    <n v="17.3"/>
    <s v="1920x1080"/>
    <x v="61"/>
    <n v="3.27"/>
    <s v="FreeDOS"/>
    <n v="1342.97"/>
  </r>
  <r>
    <x v="2"/>
    <x v="1"/>
    <x v="0"/>
    <s v="512GB SSD"/>
    <s v="Integrated"/>
    <n v="14"/>
    <s v="3840x2160"/>
    <x v="60"/>
    <n v="2.74"/>
    <s v="Linux"/>
    <n v="3197.64"/>
  </r>
  <r>
    <x v="4"/>
    <x v="6"/>
    <x v="0"/>
    <s v="256GB SSD"/>
    <s v="Nvidia RTX 3080"/>
    <n v="17.3"/>
    <s v="2560x1440"/>
    <x v="66"/>
    <n v="2.69"/>
    <s v="Linux"/>
    <n v="5256.2"/>
  </r>
  <r>
    <x v="9"/>
    <x v="5"/>
    <x v="1"/>
    <s v="256GB SSD"/>
    <s v="Nvidia RTX 3060"/>
    <n v="17.3"/>
    <s v="2560x1440"/>
    <x v="11"/>
    <n v="1.33"/>
    <s v="FreeDOS"/>
    <n v="1620.5"/>
  </r>
  <r>
    <x v="6"/>
    <x v="7"/>
    <x v="3"/>
    <s v="1TB HDD"/>
    <s v="Integrated"/>
    <n v="17.3"/>
    <s v="1920x1080"/>
    <x v="58"/>
    <n v="2.04"/>
    <s v="Windows"/>
    <n v="774.99"/>
  </r>
  <r>
    <x v="5"/>
    <x v="7"/>
    <x v="4"/>
    <s v="1TB SSD"/>
    <s v="Nvidia RTX 3060"/>
    <n v="17.3"/>
    <s v="2560x1440"/>
    <x v="19"/>
    <n v="1.28"/>
    <s v="Linux"/>
    <n v="2157.2199999999998"/>
  </r>
  <r>
    <x v="8"/>
    <x v="5"/>
    <x v="1"/>
    <s v="512GB SSD"/>
    <s v="Nvidia RTX 2060"/>
    <n v="17.3"/>
    <s v="1920x1080"/>
    <x v="27"/>
    <n v="2.4900000000000002"/>
    <s v="Linux"/>
    <n v="1150.48"/>
  </r>
  <r>
    <x v="2"/>
    <x v="2"/>
    <x v="3"/>
    <s v="512GB SSD"/>
    <s v="AMD Radeon RX 6800"/>
    <n v="16"/>
    <s v="1366x768"/>
    <x v="78"/>
    <n v="3.16"/>
    <s v="macOS"/>
    <n v="868.81"/>
  </r>
  <r>
    <x v="7"/>
    <x v="4"/>
    <x v="4"/>
    <s v="1TB SSD"/>
    <s v="Nvidia RTX 3060"/>
    <n v="14"/>
    <s v="3840x2160"/>
    <x v="17"/>
    <n v="2.77"/>
    <s v="macOS"/>
    <n v="3237.16"/>
  </r>
  <r>
    <x v="6"/>
    <x v="5"/>
    <x v="1"/>
    <s v="512GB SSD"/>
    <s v="AMD Radeon RX 6600"/>
    <n v="14"/>
    <s v="2560x1440"/>
    <x v="31"/>
    <n v="2.81"/>
    <s v="FreeDOS"/>
    <n v="1196.4000000000001"/>
  </r>
  <r>
    <x v="4"/>
    <x v="7"/>
    <x v="4"/>
    <s v="512GB SSD"/>
    <s v="Nvidia RTX 3080"/>
    <n v="17.3"/>
    <s v="1920x1080"/>
    <x v="21"/>
    <n v="2.58"/>
    <s v="macOS"/>
    <n v="1520.46"/>
  </r>
  <r>
    <x v="5"/>
    <x v="7"/>
    <x v="0"/>
    <s v="1TB HDD"/>
    <s v="Nvidia RTX 3080"/>
    <n v="13.3"/>
    <s v="3840x2160"/>
    <x v="29"/>
    <n v="3.46"/>
    <s v="Linux"/>
    <n v="4248.8900000000003"/>
  </r>
  <r>
    <x v="2"/>
    <x v="4"/>
    <x v="3"/>
    <s v="1TB SSD"/>
    <s v="Integrated"/>
    <n v="13.3"/>
    <s v="2560x1440"/>
    <x v="44"/>
    <n v="1.74"/>
    <s v="Linux"/>
    <n v="1471"/>
  </r>
  <r>
    <x v="5"/>
    <x v="1"/>
    <x v="2"/>
    <s v="1TB SSD"/>
    <s v="Nvidia RTX 3080"/>
    <n v="15.6"/>
    <s v="3840x2160"/>
    <x v="15"/>
    <n v="3.22"/>
    <s v="Windows"/>
    <n v="3533.01"/>
  </r>
  <r>
    <x v="6"/>
    <x v="7"/>
    <x v="3"/>
    <s v="256GB SSD"/>
    <s v="Integrated"/>
    <n v="16"/>
    <s v="3840x2160"/>
    <x v="3"/>
    <n v="1.77"/>
    <s v="Linux"/>
    <n v="1595.61"/>
  </r>
  <r>
    <x v="9"/>
    <x v="2"/>
    <x v="3"/>
    <s v="512GB SSD"/>
    <s v="Nvidia RTX 3060"/>
    <n v="14"/>
    <s v="2560x1440"/>
    <x v="18"/>
    <n v="2.63"/>
    <s v="Windows"/>
    <n v="1542.2"/>
  </r>
  <r>
    <x v="3"/>
    <x v="6"/>
    <x v="2"/>
    <s v="1TB SSD"/>
    <s v="AMD Radeon RX 6800"/>
    <n v="16"/>
    <s v="1366x768"/>
    <x v="31"/>
    <n v="3.16"/>
    <s v="Linux"/>
    <n v="2366.9299999999998"/>
  </r>
  <r>
    <x v="1"/>
    <x v="3"/>
    <x v="1"/>
    <s v="1TB SSD"/>
    <s v="Nvidia GTX 1650"/>
    <n v="13.3"/>
    <s v="2560x1440"/>
    <x v="61"/>
    <n v="2.85"/>
    <s v="macOS"/>
    <n v="1238.3900000000001"/>
  </r>
  <r>
    <x v="6"/>
    <x v="4"/>
    <x v="0"/>
    <s v="2TB SSD"/>
    <s v="AMD Radeon RX 6800"/>
    <n v="13.3"/>
    <s v="1366x768"/>
    <x v="48"/>
    <n v="2.16"/>
    <s v="Windows"/>
    <n v="3207.38"/>
  </r>
  <r>
    <x v="8"/>
    <x v="3"/>
    <x v="1"/>
    <s v="1TB SSD"/>
    <s v="Nvidia RTX 2060"/>
    <n v="15.6"/>
    <s v="2560x1440"/>
    <x v="27"/>
    <n v="3.17"/>
    <s v="Windows"/>
    <n v="951.28"/>
  </r>
  <r>
    <x v="4"/>
    <x v="0"/>
    <x v="3"/>
    <s v="512GB SSD"/>
    <s v="Nvidia RTX 3080"/>
    <n v="13.3"/>
    <s v="2560x1440"/>
    <x v="8"/>
    <n v="2.35"/>
    <s v="Linux"/>
    <n v="1114.49"/>
  </r>
  <r>
    <x v="6"/>
    <x v="3"/>
    <x v="3"/>
    <s v="256GB SSD"/>
    <s v="Nvidia GTX 1650"/>
    <n v="15.6"/>
    <s v="3840x2160"/>
    <x v="1"/>
    <n v="3.47"/>
    <s v="Windows"/>
    <n v="1559.53"/>
  </r>
  <r>
    <x v="2"/>
    <x v="2"/>
    <x v="1"/>
    <s v="1TB HDD"/>
    <s v="Nvidia RTX 2060"/>
    <n v="14"/>
    <s v="3840x2160"/>
    <x v="68"/>
    <n v="1.63"/>
    <s v="Linux"/>
    <n v="1365.29"/>
  </r>
  <r>
    <x v="3"/>
    <x v="7"/>
    <x v="0"/>
    <s v="256GB SSD"/>
    <s v="Integrated"/>
    <n v="16"/>
    <s v="1366x768"/>
    <x v="16"/>
    <n v="2.37"/>
    <s v="macOS"/>
    <n v="1759.64"/>
  </r>
  <r>
    <x v="2"/>
    <x v="5"/>
    <x v="1"/>
    <s v="256GB SSD"/>
    <s v="AMD Radeon RX 6600"/>
    <n v="14"/>
    <s v="3840x2160"/>
    <x v="48"/>
    <n v="1.49"/>
    <s v="macOS"/>
    <n v="1481.68"/>
  </r>
  <r>
    <x v="5"/>
    <x v="1"/>
    <x v="0"/>
    <s v="512GB SSD"/>
    <s v="AMD Radeon RX 6600"/>
    <n v="14"/>
    <s v="2560x1440"/>
    <x v="45"/>
    <n v="1.39"/>
    <s v="macOS"/>
    <n v="3742.07"/>
  </r>
  <r>
    <x v="8"/>
    <x v="2"/>
    <x v="2"/>
    <s v="1TB SSD"/>
    <s v="Nvidia GTX 1650"/>
    <n v="15.6"/>
    <s v="2560x1440"/>
    <x v="73"/>
    <n v="2.16"/>
    <s v="FreeDOS"/>
    <n v="2310.1999999999998"/>
  </r>
  <r>
    <x v="4"/>
    <x v="2"/>
    <x v="1"/>
    <s v="2TB SSD"/>
    <s v="AMD Radeon RX 6600"/>
    <n v="16"/>
    <s v="3840x2160"/>
    <x v="14"/>
    <n v="3.09"/>
    <s v="macOS"/>
    <n v="1577.56"/>
  </r>
  <r>
    <x v="0"/>
    <x v="1"/>
    <x v="0"/>
    <s v="2TB SSD"/>
    <s v="Nvidia RTX 3080"/>
    <n v="14"/>
    <s v="1920x1080"/>
    <x v="30"/>
    <n v="2.59"/>
    <s v="Windows"/>
    <n v="4354.6400000000003"/>
  </r>
  <r>
    <x v="8"/>
    <x v="2"/>
    <x v="4"/>
    <s v="2TB SSD"/>
    <s v="Integrated"/>
    <n v="14"/>
    <s v="2560x1440"/>
    <x v="55"/>
    <n v="2.42"/>
    <s v="Windows"/>
    <n v="1080.6199999999999"/>
  </r>
  <r>
    <x v="5"/>
    <x v="5"/>
    <x v="1"/>
    <s v="2TB SSD"/>
    <s v="Nvidia GTX 1650"/>
    <n v="16"/>
    <s v="1366x768"/>
    <x v="34"/>
    <n v="3.41"/>
    <s v="Linux"/>
    <n v="717.59"/>
  </r>
  <r>
    <x v="1"/>
    <x v="4"/>
    <x v="0"/>
    <s v="1TB SSD"/>
    <s v="AMD Radeon RX 6800"/>
    <n v="13.3"/>
    <s v="2560x1440"/>
    <x v="22"/>
    <n v="2.97"/>
    <s v="Linux"/>
    <n v="6842.84"/>
  </r>
  <r>
    <x v="2"/>
    <x v="6"/>
    <x v="0"/>
    <s v="256GB SSD"/>
    <s v="Integrated"/>
    <n v="17.3"/>
    <s v="1366x768"/>
    <x v="73"/>
    <n v="1.65"/>
    <s v="FreeDOS"/>
    <n v="2326.69"/>
  </r>
  <r>
    <x v="6"/>
    <x v="0"/>
    <x v="2"/>
    <s v="2TB SSD"/>
    <s v="Nvidia RTX 3080"/>
    <n v="17.3"/>
    <s v="2560x1440"/>
    <x v="15"/>
    <n v="2.65"/>
    <s v="macOS"/>
    <n v="1797.92"/>
  </r>
  <r>
    <x v="9"/>
    <x v="3"/>
    <x v="3"/>
    <s v="2TB SSD"/>
    <s v="Nvidia GTX 1650"/>
    <n v="14"/>
    <s v="1366x768"/>
    <x v="1"/>
    <n v="3.39"/>
    <s v="Windows"/>
    <n v="958.31"/>
  </r>
  <r>
    <x v="0"/>
    <x v="4"/>
    <x v="2"/>
    <s v="512GB SSD"/>
    <s v="Nvidia RTX 3060"/>
    <n v="15.6"/>
    <s v="1366x768"/>
    <x v="39"/>
    <n v="1.39"/>
    <s v="FreeDOS"/>
    <n v="3722.93"/>
  </r>
  <r>
    <x v="7"/>
    <x v="4"/>
    <x v="1"/>
    <s v="1TB SSD"/>
    <s v="Nvidia GTX 1650"/>
    <n v="15.6"/>
    <s v="1920x1080"/>
    <x v="60"/>
    <n v="1.9"/>
    <s v="Linux"/>
    <n v="1716.43"/>
  </r>
  <r>
    <x v="1"/>
    <x v="7"/>
    <x v="1"/>
    <s v="2TB SSD"/>
    <s v="Nvidia GTX 1650"/>
    <n v="16"/>
    <s v="1366x768"/>
    <x v="67"/>
    <n v="3.29"/>
    <s v="FreeDOS"/>
    <n v="1373.56"/>
  </r>
  <r>
    <x v="1"/>
    <x v="3"/>
    <x v="4"/>
    <s v="1TB SSD"/>
    <s v="AMD Radeon RX 6600"/>
    <n v="13.3"/>
    <s v="1366x768"/>
    <x v="56"/>
    <n v="3.42"/>
    <s v="macOS"/>
    <n v="1229.2"/>
  </r>
  <r>
    <x v="8"/>
    <x v="3"/>
    <x v="1"/>
    <s v="2TB SSD"/>
    <s v="Nvidia RTX 2060"/>
    <n v="14"/>
    <s v="2560x1440"/>
    <x v="63"/>
    <n v="1.58"/>
    <s v="FreeDOS"/>
    <n v="906.72"/>
  </r>
  <r>
    <x v="0"/>
    <x v="5"/>
    <x v="2"/>
    <s v="256GB SSD"/>
    <s v="Nvidia RTX 3060"/>
    <n v="17.3"/>
    <s v="3840x2160"/>
    <x v="50"/>
    <n v="1.6"/>
    <s v="Linux"/>
    <n v="4220.07"/>
  </r>
  <r>
    <x v="1"/>
    <x v="5"/>
    <x v="3"/>
    <s v="512GB SSD"/>
    <s v="Nvidia RTX 3060"/>
    <n v="15.6"/>
    <s v="1366x768"/>
    <x v="56"/>
    <n v="3.2"/>
    <s v="macOS"/>
    <n v="1169.97"/>
  </r>
  <r>
    <x v="2"/>
    <x v="4"/>
    <x v="3"/>
    <s v="2TB SSD"/>
    <s v="Nvidia GTX 1650"/>
    <n v="16"/>
    <s v="2560x1440"/>
    <x v="69"/>
    <n v="1.55"/>
    <s v="FreeDOS"/>
    <n v="2417.15"/>
  </r>
  <r>
    <x v="1"/>
    <x v="6"/>
    <x v="2"/>
    <s v="1TB SSD"/>
    <s v="Nvidia RTX 2060"/>
    <n v="16"/>
    <s v="1920x1080"/>
    <x v="26"/>
    <n v="3.08"/>
    <s v="FreeDOS"/>
    <n v="3946.65"/>
  </r>
  <r>
    <x v="9"/>
    <x v="5"/>
    <x v="2"/>
    <s v="256GB SSD"/>
    <s v="Nvidia GTX 1650"/>
    <n v="13.3"/>
    <s v="3840x2160"/>
    <x v="77"/>
    <n v="3.05"/>
    <s v="Windows"/>
    <n v="3291.69"/>
  </r>
  <r>
    <x v="6"/>
    <x v="7"/>
    <x v="4"/>
    <s v="1TB SSD"/>
    <s v="Nvidia RTX 2060"/>
    <n v="15.6"/>
    <s v="1366x768"/>
    <x v="41"/>
    <n v="1.52"/>
    <s v="Windows"/>
    <n v="1511.17"/>
  </r>
  <r>
    <x v="7"/>
    <x v="7"/>
    <x v="1"/>
    <s v="256GB SSD"/>
    <s v="Nvidia RTX 2060"/>
    <n v="13.3"/>
    <s v="1366x768"/>
    <x v="11"/>
    <n v="1.24"/>
    <s v="macOS"/>
    <n v="987.58"/>
  </r>
  <r>
    <x v="8"/>
    <x v="7"/>
    <x v="2"/>
    <s v="2TB SSD"/>
    <s v="Nvidia RTX 3060"/>
    <n v="14"/>
    <s v="3840x2160"/>
    <x v="36"/>
    <n v="1.4"/>
    <s v="macOS"/>
    <n v="3417.44"/>
  </r>
  <r>
    <x v="0"/>
    <x v="4"/>
    <x v="1"/>
    <s v="2TB SSD"/>
    <s v="Nvidia RTX 2060"/>
    <n v="16"/>
    <s v="1920x1080"/>
    <x v="42"/>
    <n v="3.21"/>
    <s v="Windows"/>
    <n v="2517.67"/>
  </r>
  <r>
    <x v="3"/>
    <x v="3"/>
    <x v="4"/>
    <s v="512GB SSD"/>
    <s v="AMD Radeon RX 6800"/>
    <n v="13.3"/>
    <s v="3840x2160"/>
    <x v="13"/>
    <n v="2.4900000000000002"/>
    <s v="Linux"/>
    <n v="1760.31"/>
  </r>
  <r>
    <x v="8"/>
    <x v="6"/>
    <x v="1"/>
    <s v="1TB SSD"/>
    <s v="Nvidia GTX 1650"/>
    <n v="17.3"/>
    <s v="1920x1080"/>
    <x v="13"/>
    <n v="2.4700000000000002"/>
    <s v="FreeDOS"/>
    <n v="1519.16"/>
  </r>
  <r>
    <x v="6"/>
    <x v="0"/>
    <x v="3"/>
    <s v="1TB HDD"/>
    <s v="AMD Radeon RX 6600"/>
    <n v="13.3"/>
    <s v="3840x2160"/>
    <x v="17"/>
    <n v="1.39"/>
    <s v="Linux"/>
    <n v="1055.1400000000001"/>
  </r>
  <r>
    <x v="1"/>
    <x v="7"/>
    <x v="4"/>
    <s v="1TB SSD"/>
    <s v="AMD Radeon RX 6800"/>
    <n v="13.3"/>
    <s v="2560x1440"/>
    <x v="79"/>
    <n v="2.25"/>
    <s v="Linux"/>
    <n v="2571.54"/>
  </r>
  <r>
    <x v="8"/>
    <x v="3"/>
    <x v="0"/>
    <s v="256GB SSD"/>
    <s v="Nvidia RTX 3060"/>
    <n v="16"/>
    <s v="1920x1080"/>
    <x v="66"/>
    <n v="2.62"/>
    <s v="Linux"/>
    <n v="2232.83"/>
  </r>
  <r>
    <x v="2"/>
    <x v="6"/>
    <x v="3"/>
    <s v="2TB SSD"/>
    <s v="AMD Radeon RX 6800"/>
    <n v="17.3"/>
    <s v="3840x2160"/>
    <x v="14"/>
    <n v="1.89"/>
    <s v="Windows"/>
    <n v="2966.87"/>
  </r>
  <r>
    <x v="8"/>
    <x v="2"/>
    <x v="0"/>
    <s v="256GB SSD"/>
    <s v="AMD Radeon RX 6800"/>
    <n v="14"/>
    <s v="2560x1440"/>
    <x v="31"/>
    <n v="2.77"/>
    <s v="FreeDOS"/>
    <n v="2921.42"/>
  </r>
  <r>
    <x v="2"/>
    <x v="5"/>
    <x v="0"/>
    <s v="2TB SSD"/>
    <s v="AMD Radeon RX 6800"/>
    <n v="13.3"/>
    <s v="2560x1440"/>
    <x v="34"/>
    <n v="3.4"/>
    <s v="macOS"/>
    <n v="3084.9"/>
  </r>
  <r>
    <x v="5"/>
    <x v="2"/>
    <x v="4"/>
    <s v="512GB SSD"/>
    <s v="Nvidia RTX 2060"/>
    <n v="17.3"/>
    <s v="3840x2160"/>
    <x v="26"/>
    <n v="2.69"/>
    <s v="Windows"/>
    <n v="2165.0100000000002"/>
  </r>
  <r>
    <x v="4"/>
    <x v="5"/>
    <x v="3"/>
    <s v="2TB SSD"/>
    <s v="AMD Radeon RX 6800"/>
    <n v="15.6"/>
    <s v="3840x2160"/>
    <x v="33"/>
    <n v="2.0499999999999998"/>
    <s v="FreeDOS"/>
    <n v="1714.97"/>
  </r>
  <r>
    <x v="0"/>
    <x v="5"/>
    <x v="3"/>
    <s v="256GB SSD"/>
    <s v="Nvidia RTX 3060"/>
    <n v="14"/>
    <s v="3840x2160"/>
    <x v="55"/>
    <n v="2.1800000000000002"/>
    <s v="FreeDOS"/>
    <n v="2588.7399999999998"/>
  </r>
  <r>
    <x v="3"/>
    <x v="4"/>
    <x v="3"/>
    <s v="512GB SSD"/>
    <s v="Nvidia RTX 2060"/>
    <n v="15.6"/>
    <s v="1920x1080"/>
    <x v="41"/>
    <n v="2.84"/>
    <s v="Linux"/>
    <n v="1778.68"/>
  </r>
  <r>
    <x v="8"/>
    <x v="1"/>
    <x v="3"/>
    <s v="512GB SSD"/>
    <s v="Nvidia RTX 3080"/>
    <n v="14"/>
    <s v="1920x1080"/>
    <x v="26"/>
    <n v="3.16"/>
    <s v="Windows"/>
    <n v="1369.25"/>
  </r>
  <r>
    <x v="1"/>
    <x v="0"/>
    <x v="3"/>
    <s v="512GB SSD"/>
    <s v="Integrated"/>
    <n v="15.6"/>
    <s v="2560x1440"/>
    <x v="52"/>
    <n v="1.51"/>
    <s v="Windows"/>
    <n v="1215.25"/>
  </r>
  <r>
    <x v="7"/>
    <x v="6"/>
    <x v="3"/>
    <s v="1TB HDD"/>
    <s v="Nvidia GTX 1650"/>
    <n v="15.6"/>
    <s v="2560x1440"/>
    <x v="69"/>
    <n v="3.34"/>
    <s v="macOS"/>
    <n v="1999.03"/>
  </r>
  <r>
    <x v="2"/>
    <x v="3"/>
    <x v="0"/>
    <s v="256GB SSD"/>
    <s v="Nvidia RTX 2060"/>
    <n v="13.3"/>
    <s v="1366x768"/>
    <x v="4"/>
    <n v="2.77"/>
    <s v="FreeDOS"/>
    <n v="1566.8"/>
  </r>
  <r>
    <x v="6"/>
    <x v="6"/>
    <x v="2"/>
    <s v="256GB SSD"/>
    <s v="Nvidia RTX 2060"/>
    <n v="15.6"/>
    <s v="1366x768"/>
    <x v="1"/>
    <n v="3.27"/>
    <s v="macOS"/>
    <n v="2568.27"/>
  </r>
  <r>
    <x v="2"/>
    <x v="0"/>
    <x v="4"/>
    <s v="512GB SSD"/>
    <s v="Nvidia RTX 2060"/>
    <n v="14"/>
    <s v="1920x1080"/>
    <x v="44"/>
    <n v="2.06"/>
    <s v="Linux"/>
    <n v="1083.82"/>
  </r>
  <r>
    <x v="7"/>
    <x v="1"/>
    <x v="2"/>
    <s v="2TB SSD"/>
    <s v="Nvidia GTX 1650"/>
    <n v="16"/>
    <s v="1920x1080"/>
    <x v="69"/>
    <n v="1.25"/>
    <s v="macOS"/>
    <n v="2117.7800000000002"/>
  </r>
  <r>
    <x v="1"/>
    <x v="7"/>
    <x v="1"/>
    <s v="1TB SSD"/>
    <s v="Nvidia RTX 3060"/>
    <n v="13.3"/>
    <s v="3840x2160"/>
    <x v="63"/>
    <n v="3.14"/>
    <s v="FreeDOS"/>
    <n v="2694.61"/>
  </r>
  <r>
    <x v="6"/>
    <x v="5"/>
    <x v="0"/>
    <s v="256GB SSD"/>
    <s v="Nvidia RTX 2060"/>
    <n v="16"/>
    <s v="1366x768"/>
    <x v="22"/>
    <n v="1.86"/>
    <s v="macOS"/>
    <n v="2172.33"/>
  </r>
  <r>
    <x v="4"/>
    <x v="0"/>
    <x v="2"/>
    <s v="512GB SSD"/>
    <s v="Nvidia GTX 1650"/>
    <n v="13.3"/>
    <s v="2560x1440"/>
    <x v="12"/>
    <n v="3.14"/>
    <s v="macOS"/>
    <n v="1673.55"/>
  </r>
  <r>
    <x v="1"/>
    <x v="6"/>
    <x v="1"/>
    <s v="256GB SSD"/>
    <s v="Nvidia RTX 3060"/>
    <n v="14"/>
    <s v="3840x2160"/>
    <x v="2"/>
    <n v="3.32"/>
    <s v="FreeDOS"/>
    <n v="3490.84"/>
  </r>
  <r>
    <x v="0"/>
    <x v="2"/>
    <x v="4"/>
    <s v="1TB HDD"/>
    <s v="Nvidia RTX 3060"/>
    <n v="14"/>
    <s v="1920x1080"/>
    <x v="7"/>
    <n v="2.02"/>
    <s v="FreeDOS"/>
    <n v="1569.68"/>
  </r>
  <r>
    <x v="9"/>
    <x v="7"/>
    <x v="4"/>
    <s v="1TB SSD"/>
    <s v="Nvidia RTX 3060"/>
    <n v="15.6"/>
    <s v="3840x2160"/>
    <x v="72"/>
    <n v="1.36"/>
    <s v="Linux"/>
    <n v="3558.43"/>
  </r>
  <r>
    <x v="1"/>
    <x v="7"/>
    <x v="4"/>
    <s v="2TB SSD"/>
    <s v="Nvidia GTX 1650"/>
    <n v="14"/>
    <s v="2560x1440"/>
    <x v="23"/>
    <n v="3.14"/>
    <s v="FreeDOS"/>
    <n v="2741.04"/>
  </r>
  <r>
    <x v="2"/>
    <x v="2"/>
    <x v="4"/>
    <s v="512GB SSD"/>
    <s v="Integrated"/>
    <n v="17.3"/>
    <s v="3840x2160"/>
    <x v="37"/>
    <n v="3.4"/>
    <s v="FreeDOS"/>
    <n v="1562.79"/>
  </r>
  <r>
    <x v="1"/>
    <x v="6"/>
    <x v="1"/>
    <s v="1TB HDD"/>
    <s v="Integrated"/>
    <n v="15.6"/>
    <s v="2560x1440"/>
    <x v="16"/>
    <n v="1.26"/>
    <s v="Linux"/>
    <n v="1578.65"/>
  </r>
  <r>
    <x v="5"/>
    <x v="6"/>
    <x v="0"/>
    <s v="1TB HDD"/>
    <s v="Nvidia GTX 1650"/>
    <n v="16"/>
    <s v="3840x2160"/>
    <x v="23"/>
    <n v="2.7"/>
    <s v="macOS"/>
    <n v="6088.95"/>
  </r>
  <r>
    <x v="2"/>
    <x v="3"/>
    <x v="2"/>
    <s v="256GB SSD"/>
    <s v="Nvidia RTX 2060"/>
    <n v="17.3"/>
    <s v="3840x2160"/>
    <x v="73"/>
    <n v="3.28"/>
    <s v="macOS"/>
    <n v="2287.87"/>
  </r>
  <r>
    <x v="3"/>
    <x v="5"/>
    <x v="1"/>
    <s v="256GB SSD"/>
    <s v="Nvidia RTX 3080"/>
    <n v="16"/>
    <s v="3840x2160"/>
    <x v="47"/>
    <n v="2.99"/>
    <s v="Windows"/>
    <n v="1766.28"/>
  </r>
  <r>
    <x v="9"/>
    <x v="7"/>
    <x v="4"/>
    <s v="512GB SSD"/>
    <s v="AMD Radeon RX 6600"/>
    <n v="13.3"/>
    <s v="1920x1080"/>
    <x v="4"/>
    <n v="2.61"/>
    <s v="macOS"/>
    <n v="1943.21"/>
  </r>
  <r>
    <x v="3"/>
    <x v="6"/>
    <x v="4"/>
    <s v="256GB SSD"/>
    <s v="Nvidia RTX 2060"/>
    <n v="15.6"/>
    <s v="1920x1080"/>
    <x v="78"/>
    <n v="1.43"/>
    <s v="Windows"/>
    <n v="2331.61"/>
  </r>
  <r>
    <x v="2"/>
    <x v="2"/>
    <x v="2"/>
    <s v="512GB SSD"/>
    <s v="Nvidia RTX 2060"/>
    <n v="14"/>
    <s v="1920x1080"/>
    <x v="9"/>
    <n v="2.44"/>
    <s v="Linux"/>
    <n v="1555.41"/>
  </r>
  <r>
    <x v="5"/>
    <x v="0"/>
    <x v="3"/>
    <s v="1TB HDD"/>
    <s v="Nvidia RTX 3080"/>
    <n v="14"/>
    <s v="3840x2160"/>
    <x v="57"/>
    <n v="1.52"/>
    <s v="Windows"/>
    <n v="1228.3"/>
  </r>
  <r>
    <x v="8"/>
    <x v="0"/>
    <x v="4"/>
    <s v="256GB SSD"/>
    <s v="AMD Radeon RX 6800"/>
    <n v="16"/>
    <s v="1366x768"/>
    <x v="75"/>
    <n v="3.15"/>
    <s v="Windows"/>
    <n v="806.13"/>
  </r>
  <r>
    <x v="3"/>
    <x v="6"/>
    <x v="1"/>
    <s v="512GB SSD"/>
    <s v="AMD Radeon RX 6800"/>
    <n v="17.3"/>
    <s v="3840x2160"/>
    <x v="76"/>
    <n v="2.0499999999999998"/>
    <s v="Linux"/>
    <n v="2601.17"/>
  </r>
  <r>
    <x v="9"/>
    <x v="4"/>
    <x v="0"/>
    <s v="1TB SSD"/>
    <s v="Nvidia RTX 2060"/>
    <n v="15.6"/>
    <s v="1366x768"/>
    <x v="29"/>
    <n v="1.65"/>
    <s v="Linux"/>
    <n v="4648.7299999999996"/>
  </r>
  <r>
    <x v="0"/>
    <x v="6"/>
    <x v="0"/>
    <s v="512GB SSD"/>
    <s v="Nvidia RTX 3060"/>
    <n v="14"/>
    <s v="2560x1440"/>
    <x v="19"/>
    <n v="2.48"/>
    <s v="macOS"/>
    <n v="7442.75"/>
  </r>
  <r>
    <x v="0"/>
    <x v="2"/>
    <x v="0"/>
    <s v="512GB SSD"/>
    <s v="Nvidia RTX 3080"/>
    <n v="13.3"/>
    <s v="1366x768"/>
    <x v="41"/>
    <n v="2.29"/>
    <s v="Linux"/>
    <n v="3094.44"/>
  </r>
  <r>
    <x v="6"/>
    <x v="2"/>
    <x v="4"/>
    <s v="1TB HDD"/>
    <s v="Nvidia RTX 2060"/>
    <n v="14"/>
    <s v="2560x1440"/>
    <x v="27"/>
    <n v="2.42"/>
    <s v="FreeDOS"/>
    <n v="1407.13"/>
  </r>
  <r>
    <x v="7"/>
    <x v="6"/>
    <x v="0"/>
    <s v="1TB SSD"/>
    <s v="Nvidia RTX 3060"/>
    <n v="16"/>
    <s v="3840x2160"/>
    <x v="57"/>
    <n v="1.72"/>
    <s v="Windows"/>
    <n v="7295.08"/>
  </r>
  <r>
    <x v="6"/>
    <x v="4"/>
    <x v="4"/>
    <s v="1TB HDD"/>
    <s v="Nvidia RTX 3080"/>
    <n v="16"/>
    <s v="3840x2160"/>
    <x v="38"/>
    <n v="3.16"/>
    <s v="Linux"/>
    <n v="3138.95"/>
  </r>
  <r>
    <x v="3"/>
    <x v="7"/>
    <x v="2"/>
    <s v="512GB SSD"/>
    <s v="Nvidia RTX 3060"/>
    <n v="15.6"/>
    <s v="1920x1080"/>
    <x v="54"/>
    <n v="1.52"/>
    <s v="macOS"/>
    <n v="2291.0100000000002"/>
  </r>
  <r>
    <x v="0"/>
    <x v="0"/>
    <x v="0"/>
    <s v="1TB HDD"/>
    <s v="Integrated"/>
    <n v="14"/>
    <s v="1920x1080"/>
    <x v="72"/>
    <n v="1.9"/>
    <s v="Windows"/>
    <n v="1779.94"/>
  </r>
  <r>
    <x v="0"/>
    <x v="6"/>
    <x v="1"/>
    <s v="512GB SSD"/>
    <s v="AMD Radeon RX 6600"/>
    <n v="15.6"/>
    <s v="1920x1080"/>
    <x v="1"/>
    <n v="1.22"/>
    <s v="FreeDOS"/>
    <n v="2321.56"/>
  </r>
  <r>
    <x v="8"/>
    <x v="4"/>
    <x v="1"/>
    <s v="2TB SSD"/>
    <s v="AMD Radeon RX 6800"/>
    <n v="15.6"/>
    <s v="2560x1440"/>
    <x v="60"/>
    <n v="2.67"/>
    <s v="Windows"/>
    <n v="2176.79"/>
  </r>
  <r>
    <x v="5"/>
    <x v="5"/>
    <x v="1"/>
    <s v="512GB SSD"/>
    <s v="AMD Radeon RX 6600"/>
    <n v="14"/>
    <s v="1920x1080"/>
    <x v="49"/>
    <n v="1.68"/>
    <s v="FreeDOS"/>
    <n v="1018.58"/>
  </r>
  <r>
    <x v="2"/>
    <x v="6"/>
    <x v="4"/>
    <s v="1TB HDD"/>
    <s v="Nvidia RTX 3060"/>
    <n v="16"/>
    <s v="1920x1080"/>
    <x v="8"/>
    <n v="1.38"/>
    <s v="Windows"/>
    <n v="1777.9"/>
  </r>
  <r>
    <x v="1"/>
    <x v="7"/>
    <x v="1"/>
    <s v="256GB SSD"/>
    <s v="AMD Radeon RX 6600"/>
    <n v="14"/>
    <s v="1366x768"/>
    <x v="57"/>
    <n v="2.88"/>
    <s v="FreeDOS"/>
    <n v="1287.06"/>
  </r>
  <r>
    <x v="7"/>
    <x v="7"/>
    <x v="3"/>
    <s v="2TB SSD"/>
    <s v="Nvidia RTX 2060"/>
    <n v="16"/>
    <s v="2560x1440"/>
    <x v="59"/>
    <n v="2.23"/>
    <s v="macOS"/>
    <n v="1836.79"/>
  </r>
  <r>
    <x v="9"/>
    <x v="1"/>
    <x v="2"/>
    <s v="256GB SSD"/>
    <s v="Nvidia RTX 3080"/>
    <n v="17.3"/>
    <s v="1366x768"/>
    <x v="17"/>
    <n v="3.33"/>
    <s v="Windows"/>
    <n v="2451.6799999999998"/>
  </r>
  <r>
    <x v="2"/>
    <x v="0"/>
    <x v="2"/>
    <s v="256GB SSD"/>
    <s v="Nvidia GTX 1650"/>
    <n v="14"/>
    <s v="1366x768"/>
    <x v="43"/>
    <n v="2.59"/>
    <s v="FreeDOS"/>
    <n v="1184.72"/>
  </r>
  <r>
    <x v="0"/>
    <x v="0"/>
    <x v="3"/>
    <s v="512GB SSD"/>
    <s v="Nvidia GTX 1650"/>
    <n v="16"/>
    <s v="1920x1080"/>
    <x v="60"/>
    <n v="3.37"/>
    <s v="Windows"/>
    <n v="1251.1199999999999"/>
  </r>
  <r>
    <x v="1"/>
    <x v="5"/>
    <x v="4"/>
    <s v="512GB SSD"/>
    <s v="Nvidia RTX 2060"/>
    <n v="14"/>
    <s v="2560x1440"/>
    <x v="42"/>
    <n v="2.62"/>
    <s v="Linux"/>
    <n v="2141.79"/>
  </r>
  <r>
    <x v="2"/>
    <x v="0"/>
    <x v="1"/>
    <s v="1TB SSD"/>
    <s v="AMD Radeon RX 6800"/>
    <n v="15.6"/>
    <s v="1366x768"/>
    <x v="73"/>
    <n v="2.16"/>
    <s v="FreeDOS"/>
    <n v="793.48"/>
  </r>
  <r>
    <x v="2"/>
    <x v="3"/>
    <x v="0"/>
    <s v="2TB SSD"/>
    <s v="Nvidia RTX 2060"/>
    <n v="16"/>
    <s v="3840x2160"/>
    <x v="65"/>
    <n v="1.51"/>
    <s v="Windows"/>
    <n v="3622.65"/>
  </r>
  <r>
    <x v="5"/>
    <x v="0"/>
    <x v="0"/>
    <s v="512GB SSD"/>
    <s v="Nvidia RTX 2060"/>
    <n v="13.3"/>
    <s v="1920x1080"/>
    <x v="71"/>
    <n v="1.78"/>
    <s v="Linux"/>
    <n v="1905.03"/>
  </r>
  <r>
    <x v="5"/>
    <x v="0"/>
    <x v="2"/>
    <s v="512GB SSD"/>
    <s v="Nvidia RTX 3060"/>
    <n v="15.6"/>
    <s v="2560x1440"/>
    <x v="45"/>
    <n v="2.78"/>
    <s v="macOS"/>
    <n v="1917.81"/>
  </r>
  <r>
    <x v="8"/>
    <x v="6"/>
    <x v="0"/>
    <s v="256GB SSD"/>
    <s v="Nvidia RTX 3060"/>
    <n v="15.6"/>
    <s v="1920x1080"/>
    <x v="13"/>
    <n v="2.63"/>
    <s v="Linux"/>
    <n v="4246.76"/>
  </r>
  <r>
    <x v="1"/>
    <x v="1"/>
    <x v="2"/>
    <s v="256GB SSD"/>
    <s v="Nvidia GTX 1650"/>
    <n v="16"/>
    <s v="1366x768"/>
    <x v="2"/>
    <n v="2.19"/>
    <s v="Windows"/>
    <n v="2662.4"/>
  </r>
  <r>
    <x v="2"/>
    <x v="3"/>
    <x v="1"/>
    <s v="256GB SSD"/>
    <s v="AMD Radeon RX 6600"/>
    <n v="15.6"/>
    <s v="2560x1440"/>
    <x v="15"/>
    <n v="3.42"/>
    <s v="FreeDOS"/>
    <n v="1015.53"/>
  </r>
  <r>
    <x v="6"/>
    <x v="5"/>
    <x v="3"/>
    <s v="512GB SSD"/>
    <s v="AMD Radeon RX 6600"/>
    <n v="13.3"/>
    <s v="2560x1440"/>
    <x v="9"/>
    <n v="1.37"/>
    <s v="macOS"/>
    <n v="1361.31"/>
  </r>
  <r>
    <x v="6"/>
    <x v="4"/>
    <x v="2"/>
    <s v="2TB SSD"/>
    <s v="AMD Radeon RX 6800"/>
    <n v="17.3"/>
    <s v="2560x1440"/>
    <x v="33"/>
    <n v="2.0699999999999998"/>
    <s v="Windows"/>
    <n v="3681.85"/>
  </r>
  <r>
    <x v="8"/>
    <x v="0"/>
    <x v="3"/>
    <s v="512GB SSD"/>
    <s v="Nvidia GTX 1650"/>
    <n v="16"/>
    <s v="1920x1080"/>
    <x v="4"/>
    <n v="2.93"/>
    <s v="macOS"/>
    <n v="929.34"/>
  </r>
  <r>
    <x v="7"/>
    <x v="0"/>
    <x v="1"/>
    <s v="512GB SSD"/>
    <s v="Nvidia RTX 3060"/>
    <n v="14"/>
    <s v="1366x768"/>
    <x v="18"/>
    <n v="1.45"/>
    <s v="Linux"/>
    <n v="704.65"/>
  </r>
  <r>
    <x v="6"/>
    <x v="0"/>
    <x v="1"/>
    <s v="256GB SSD"/>
    <s v="Nvidia RTX 3080"/>
    <n v="13.3"/>
    <s v="1366x768"/>
    <x v="52"/>
    <n v="2.72"/>
    <s v="Windows"/>
    <n v="794.17"/>
  </r>
  <r>
    <x v="3"/>
    <x v="7"/>
    <x v="4"/>
    <s v="2TB SSD"/>
    <s v="AMD Radeon RX 6800"/>
    <n v="15.6"/>
    <s v="1366x768"/>
    <x v="73"/>
    <n v="3.49"/>
    <s v="Linux"/>
    <n v="1407.23"/>
  </r>
  <r>
    <x v="0"/>
    <x v="7"/>
    <x v="0"/>
    <s v="1TB HDD"/>
    <s v="Nvidia RTX 3080"/>
    <n v="14"/>
    <s v="1366x768"/>
    <x v="75"/>
    <n v="3.13"/>
    <s v="Linux"/>
    <n v="3065.64"/>
  </r>
  <r>
    <x v="4"/>
    <x v="5"/>
    <x v="3"/>
    <s v="1TB SSD"/>
    <s v="Nvidia GTX 1650"/>
    <n v="15.6"/>
    <s v="2560x1440"/>
    <x v="37"/>
    <n v="2.54"/>
    <s v="FreeDOS"/>
    <n v="1326.34"/>
  </r>
  <r>
    <x v="2"/>
    <x v="2"/>
    <x v="3"/>
    <s v="1TB SSD"/>
    <s v="Nvidia GTX 1650"/>
    <n v="14"/>
    <s v="3840x2160"/>
    <x v="44"/>
    <n v="3.07"/>
    <s v="FreeDOS"/>
    <n v="1681.81"/>
  </r>
  <r>
    <x v="3"/>
    <x v="4"/>
    <x v="0"/>
    <s v="2TB SSD"/>
    <s v="Nvidia RTX 3060"/>
    <n v="14"/>
    <s v="1366x768"/>
    <x v="54"/>
    <n v="3.48"/>
    <s v="macOS"/>
    <n v="3217.09"/>
  </r>
  <r>
    <x v="5"/>
    <x v="6"/>
    <x v="1"/>
    <s v="1TB HDD"/>
    <s v="Integrated"/>
    <n v="14"/>
    <s v="3840x2160"/>
    <x v="73"/>
    <n v="3.06"/>
    <s v="Windows"/>
    <n v="1349.91"/>
  </r>
  <r>
    <x v="1"/>
    <x v="2"/>
    <x v="4"/>
    <s v="1TB SSD"/>
    <s v="Nvidia RTX 2060"/>
    <n v="15.6"/>
    <s v="3840x2160"/>
    <x v="74"/>
    <n v="3.22"/>
    <s v="Linux"/>
    <n v="3107.77"/>
  </r>
  <r>
    <x v="5"/>
    <x v="1"/>
    <x v="3"/>
    <s v="2TB SSD"/>
    <s v="Nvidia RTX 3080"/>
    <n v="17.3"/>
    <s v="3840x2160"/>
    <x v="78"/>
    <n v="1.98"/>
    <s v="FreeDOS"/>
    <n v="2229.17"/>
  </r>
  <r>
    <x v="5"/>
    <x v="1"/>
    <x v="2"/>
    <s v="256GB SSD"/>
    <s v="Nvidia RTX 3060"/>
    <n v="15.6"/>
    <s v="3840x2160"/>
    <x v="60"/>
    <n v="3.34"/>
    <s v="macOS"/>
    <n v="3644.4"/>
  </r>
  <r>
    <x v="9"/>
    <x v="5"/>
    <x v="3"/>
    <s v="1TB SSD"/>
    <s v="Nvidia RTX 3080"/>
    <n v="17.3"/>
    <s v="1920x1080"/>
    <x v="0"/>
    <n v="3.05"/>
    <s v="Linux"/>
    <n v="1388.76"/>
  </r>
  <r>
    <x v="7"/>
    <x v="5"/>
    <x v="2"/>
    <s v="2TB SSD"/>
    <s v="Nvidia RTX 2060"/>
    <n v="17.3"/>
    <s v="2560x1440"/>
    <x v="9"/>
    <n v="1.3"/>
    <s v="Linux"/>
    <n v="2102.7800000000002"/>
  </r>
  <r>
    <x v="8"/>
    <x v="2"/>
    <x v="0"/>
    <s v="2TB SSD"/>
    <s v="Nvidia RTX 3080"/>
    <n v="15.6"/>
    <s v="3840x2160"/>
    <x v="78"/>
    <n v="1.6"/>
    <s v="FreeDOS"/>
    <n v="4366.83"/>
  </r>
  <r>
    <x v="0"/>
    <x v="2"/>
    <x v="0"/>
    <s v="1TB SSD"/>
    <s v="Integrated"/>
    <n v="13.3"/>
    <s v="2560x1440"/>
    <x v="26"/>
    <n v="2.74"/>
    <s v="macOS"/>
    <n v="2949.6"/>
  </r>
  <r>
    <x v="8"/>
    <x v="1"/>
    <x v="4"/>
    <s v="1TB SSD"/>
    <s v="AMD Radeon RX 6600"/>
    <n v="17.3"/>
    <s v="3840x2160"/>
    <x v="69"/>
    <n v="3.4"/>
    <s v="FreeDOS"/>
    <n v="2814.42"/>
  </r>
  <r>
    <x v="1"/>
    <x v="7"/>
    <x v="3"/>
    <s v="1TB HDD"/>
    <s v="Nvidia RTX 3060"/>
    <n v="15.6"/>
    <s v="1366x768"/>
    <x v="29"/>
    <n v="2.17"/>
    <s v="FreeDOS"/>
    <n v="1255.77"/>
  </r>
  <r>
    <x v="8"/>
    <x v="3"/>
    <x v="3"/>
    <s v="1TB SSD"/>
    <s v="Nvidia RTX 3060"/>
    <n v="15.6"/>
    <s v="1366x768"/>
    <x v="52"/>
    <n v="2.4500000000000002"/>
    <s v="macOS"/>
    <n v="769.85"/>
  </r>
  <r>
    <x v="6"/>
    <x v="7"/>
    <x v="1"/>
    <s v="1TB SSD"/>
    <s v="Integrated"/>
    <n v="14"/>
    <s v="3840x2160"/>
    <x v="1"/>
    <n v="2.2599999999999998"/>
    <s v="FreeDOS"/>
    <n v="1198.2"/>
  </r>
  <r>
    <x v="1"/>
    <x v="0"/>
    <x v="1"/>
    <s v="1TB SSD"/>
    <s v="AMD Radeon RX 6600"/>
    <n v="13.3"/>
    <s v="3840x2160"/>
    <x v="32"/>
    <n v="1.79"/>
    <s v="macOS"/>
    <n v="1734.74"/>
  </r>
  <r>
    <x v="4"/>
    <x v="0"/>
    <x v="2"/>
    <s v="256GB SSD"/>
    <s v="Integrated"/>
    <n v="13.3"/>
    <s v="1920x1080"/>
    <x v="79"/>
    <n v="2.56"/>
    <s v="Linux"/>
    <n v="771.81"/>
  </r>
  <r>
    <x v="5"/>
    <x v="0"/>
    <x v="4"/>
    <s v="256GB SSD"/>
    <s v="Nvidia GTX 1650"/>
    <n v="17.3"/>
    <s v="3840x2160"/>
    <x v="66"/>
    <n v="2.2599999999999998"/>
    <s v="FreeDOS"/>
    <n v="1884.65"/>
  </r>
  <r>
    <x v="6"/>
    <x v="2"/>
    <x v="2"/>
    <s v="2TB SSD"/>
    <s v="AMD Radeon RX 6800"/>
    <n v="13.3"/>
    <s v="3840x2160"/>
    <x v="4"/>
    <n v="3.06"/>
    <s v="macOS"/>
    <n v="2606.17"/>
  </r>
  <r>
    <x v="2"/>
    <x v="4"/>
    <x v="3"/>
    <s v="1TB HDD"/>
    <s v="Integrated"/>
    <n v="17.3"/>
    <s v="2560x1440"/>
    <x v="78"/>
    <n v="2.4500000000000002"/>
    <s v="macOS"/>
    <n v="1187.43"/>
  </r>
  <r>
    <x v="9"/>
    <x v="3"/>
    <x v="2"/>
    <s v="2TB SSD"/>
    <s v="Nvidia GTX 1650"/>
    <n v="14"/>
    <s v="1366x768"/>
    <x v="12"/>
    <n v="3.13"/>
    <s v="Linux"/>
    <n v="1544.24"/>
  </r>
  <r>
    <x v="5"/>
    <x v="0"/>
    <x v="1"/>
    <s v="1TB SSD"/>
    <s v="Nvidia RTX 2060"/>
    <n v="16"/>
    <s v="1366x768"/>
    <x v="28"/>
    <n v="3.04"/>
    <s v="Windows"/>
    <n v="610.1"/>
  </r>
  <r>
    <x v="2"/>
    <x v="0"/>
    <x v="1"/>
    <s v="2TB SSD"/>
    <s v="Nvidia GTX 1650"/>
    <n v="13.3"/>
    <s v="2560x1440"/>
    <x v="23"/>
    <n v="1.69"/>
    <s v="Linux"/>
    <n v="877.93"/>
  </r>
  <r>
    <x v="0"/>
    <x v="1"/>
    <x v="4"/>
    <s v="1TB SSD"/>
    <s v="Nvidia RTX 3080"/>
    <n v="14"/>
    <s v="3840x2160"/>
    <x v="10"/>
    <n v="2.09"/>
    <s v="FreeDOS"/>
    <n v="3726.04"/>
  </r>
  <r>
    <x v="8"/>
    <x v="7"/>
    <x v="1"/>
    <s v="2TB SSD"/>
    <s v="AMD Radeon RX 6800"/>
    <n v="13.3"/>
    <s v="2560x1440"/>
    <x v="1"/>
    <n v="1.85"/>
    <s v="FreeDOS"/>
    <n v="1287.6400000000001"/>
  </r>
  <r>
    <x v="0"/>
    <x v="5"/>
    <x v="1"/>
    <s v="2TB SSD"/>
    <s v="Nvidia RTX 2060"/>
    <n v="17.3"/>
    <s v="1366x768"/>
    <x v="65"/>
    <n v="2.1800000000000002"/>
    <s v="Linux"/>
    <n v="1166.4000000000001"/>
  </r>
  <r>
    <x v="0"/>
    <x v="1"/>
    <x v="3"/>
    <s v="256GB SSD"/>
    <s v="Nvidia GTX 1650"/>
    <n v="16"/>
    <s v="1366x768"/>
    <x v="70"/>
    <n v="2.83"/>
    <s v="Windows"/>
    <n v="1782.91"/>
  </r>
  <r>
    <x v="8"/>
    <x v="0"/>
    <x v="0"/>
    <s v="1TB SSD"/>
    <s v="Nvidia RTX 3080"/>
    <n v="17.3"/>
    <s v="2560x1440"/>
    <x v="14"/>
    <n v="2.95"/>
    <s v="FreeDOS"/>
    <n v="2609.65"/>
  </r>
  <r>
    <x v="8"/>
    <x v="3"/>
    <x v="2"/>
    <s v="512GB SSD"/>
    <s v="Nvidia RTX 3080"/>
    <n v="13.3"/>
    <s v="2560x1440"/>
    <x v="67"/>
    <n v="3.19"/>
    <s v="macOS"/>
    <n v="1795.68"/>
  </r>
  <r>
    <x v="1"/>
    <x v="1"/>
    <x v="1"/>
    <s v="1TB SSD"/>
    <s v="AMD Radeon RX 6600"/>
    <n v="14"/>
    <s v="3840x2160"/>
    <x v="59"/>
    <n v="1.74"/>
    <s v="FreeDOS"/>
    <n v="2584.7600000000002"/>
  </r>
  <r>
    <x v="0"/>
    <x v="3"/>
    <x v="3"/>
    <s v="1TB SSD"/>
    <s v="Nvidia RTX 3060"/>
    <n v="14"/>
    <s v="1366x768"/>
    <x v="20"/>
    <n v="1.3"/>
    <s v="Linux"/>
    <n v="1061.44"/>
  </r>
  <r>
    <x v="9"/>
    <x v="2"/>
    <x v="0"/>
    <s v="256GB SSD"/>
    <s v="Nvidia RTX 3080"/>
    <n v="15.6"/>
    <s v="1920x1080"/>
    <x v="44"/>
    <n v="3.5"/>
    <s v="FreeDOS"/>
    <n v="3416.85"/>
  </r>
  <r>
    <x v="7"/>
    <x v="2"/>
    <x v="2"/>
    <s v="512GB SSD"/>
    <s v="AMD Radeon RX 6800"/>
    <n v="17.3"/>
    <s v="2560x1440"/>
    <x v="8"/>
    <n v="2.19"/>
    <s v="macOS"/>
    <n v="2309.9"/>
  </r>
  <r>
    <x v="1"/>
    <x v="3"/>
    <x v="3"/>
    <s v="256GB SSD"/>
    <s v="Integrated"/>
    <n v="17.3"/>
    <s v="1920x1080"/>
    <x v="0"/>
    <n v="2.81"/>
    <s v="FreeDOS"/>
    <n v="965.95"/>
  </r>
  <r>
    <x v="1"/>
    <x v="6"/>
    <x v="0"/>
    <s v="256GB SSD"/>
    <s v="Nvidia RTX 3060"/>
    <n v="13.3"/>
    <s v="3840x2160"/>
    <x v="79"/>
    <n v="2.57"/>
    <s v="Linux"/>
    <n v="8998.77"/>
  </r>
  <r>
    <x v="8"/>
    <x v="5"/>
    <x v="3"/>
    <s v="256GB SSD"/>
    <s v="Integrated"/>
    <n v="15.6"/>
    <s v="3840x2160"/>
    <x v="4"/>
    <n v="2.91"/>
    <s v="Linux"/>
    <n v="1365.33"/>
  </r>
  <r>
    <x v="0"/>
    <x v="1"/>
    <x v="0"/>
    <s v="512GB SSD"/>
    <s v="Integrated"/>
    <n v="15.6"/>
    <s v="1920x1080"/>
    <x v="49"/>
    <n v="3.18"/>
    <s v="macOS"/>
    <n v="3312.02"/>
  </r>
  <r>
    <x v="5"/>
    <x v="0"/>
    <x v="0"/>
    <s v="512GB SSD"/>
    <s v="Nvidia GTX 1650"/>
    <n v="15.6"/>
    <s v="3840x2160"/>
    <x v="62"/>
    <n v="1.9"/>
    <s v="macOS"/>
    <n v="3650.32"/>
  </r>
  <r>
    <x v="5"/>
    <x v="0"/>
    <x v="1"/>
    <s v="2TB SSD"/>
    <s v="AMD Radeon RX 6600"/>
    <n v="14"/>
    <s v="1920x1080"/>
    <x v="68"/>
    <n v="2.86"/>
    <s v="Linux"/>
    <n v="667.44"/>
  </r>
  <r>
    <x v="9"/>
    <x v="0"/>
    <x v="2"/>
    <s v="1TB HDD"/>
    <s v="Nvidia RTX 3060"/>
    <n v="13.3"/>
    <s v="3840x2160"/>
    <x v="24"/>
    <n v="1.5"/>
    <s v="FreeDOS"/>
    <n v="2243"/>
  </r>
  <r>
    <x v="7"/>
    <x v="7"/>
    <x v="1"/>
    <s v="1TB HDD"/>
    <s v="Integrated"/>
    <n v="13.3"/>
    <s v="1920x1080"/>
    <x v="64"/>
    <n v="3.07"/>
    <s v="FreeDOS"/>
    <n v="697.95"/>
  </r>
  <r>
    <x v="4"/>
    <x v="0"/>
    <x v="4"/>
    <s v="512GB SSD"/>
    <s v="Integrated"/>
    <n v="15.6"/>
    <s v="2560x1440"/>
    <x v="5"/>
    <n v="2.36"/>
    <s v="FreeDOS"/>
    <n v="892.87"/>
  </r>
  <r>
    <x v="0"/>
    <x v="0"/>
    <x v="0"/>
    <s v="1TB SSD"/>
    <s v="Integrated"/>
    <n v="13.3"/>
    <s v="1366x768"/>
    <x v="31"/>
    <n v="2.16"/>
    <s v="Linux"/>
    <n v="1663.83"/>
  </r>
  <r>
    <x v="2"/>
    <x v="4"/>
    <x v="4"/>
    <s v="512GB SSD"/>
    <s v="Integrated"/>
    <n v="16"/>
    <s v="2560x1440"/>
    <x v="4"/>
    <n v="2.38"/>
    <s v="macOS"/>
    <n v="1932.27"/>
  </r>
  <r>
    <x v="4"/>
    <x v="1"/>
    <x v="3"/>
    <s v="256GB SSD"/>
    <s v="Nvidia GTX 1650"/>
    <n v="13.3"/>
    <s v="1920x1080"/>
    <x v="38"/>
    <n v="3.48"/>
    <s v="FreeDOS"/>
    <n v="1132"/>
  </r>
  <r>
    <x v="7"/>
    <x v="7"/>
    <x v="0"/>
    <s v="2TB SSD"/>
    <s v="Nvidia RTX 3080"/>
    <n v="16"/>
    <s v="3840x2160"/>
    <x v="45"/>
    <n v="1.33"/>
    <s v="FreeDOS"/>
    <n v="5297.65"/>
  </r>
  <r>
    <x v="2"/>
    <x v="3"/>
    <x v="2"/>
    <s v="256GB SSD"/>
    <s v="Nvidia RTX 3080"/>
    <n v="15.6"/>
    <s v="1366x768"/>
    <x v="12"/>
    <n v="3.42"/>
    <s v="Windows"/>
    <n v="1309.43"/>
  </r>
  <r>
    <x v="7"/>
    <x v="5"/>
    <x v="2"/>
    <s v="2TB SSD"/>
    <s v="Nvidia RTX 2060"/>
    <n v="16"/>
    <s v="2560x1440"/>
    <x v="17"/>
    <n v="1.36"/>
    <s v="Linux"/>
    <n v="2289.5"/>
  </r>
  <r>
    <x v="4"/>
    <x v="1"/>
    <x v="2"/>
    <s v="1TB HDD"/>
    <s v="Nvidia RTX 2060"/>
    <n v="17.3"/>
    <s v="2560x1440"/>
    <x v="0"/>
    <n v="2.63"/>
    <s v="Linux"/>
    <n v="2378.94"/>
  </r>
  <r>
    <x v="0"/>
    <x v="3"/>
    <x v="1"/>
    <s v="1TB HDD"/>
    <s v="Nvidia RTX 3080"/>
    <n v="17.3"/>
    <s v="1920x1080"/>
    <x v="65"/>
    <n v="3.44"/>
    <s v="macOS"/>
    <n v="932.61"/>
  </r>
  <r>
    <x v="4"/>
    <x v="1"/>
    <x v="1"/>
    <s v="1TB SSD"/>
    <s v="Nvidia RTX 3060"/>
    <n v="13.3"/>
    <s v="1920x1080"/>
    <x v="15"/>
    <n v="2.62"/>
    <s v="Linux"/>
    <n v="1139.02"/>
  </r>
  <r>
    <x v="2"/>
    <x v="6"/>
    <x v="3"/>
    <s v="256GB SSD"/>
    <s v="Nvidia RTX 3060"/>
    <n v="17.3"/>
    <s v="2560x1440"/>
    <x v="49"/>
    <n v="3.19"/>
    <s v="FreeDOS"/>
    <n v="2155.33"/>
  </r>
  <r>
    <x v="0"/>
    <x v="7"/>
    <x v="2"/>
    <s v="256GB SSD"/>
    <s v="Nvidia RTX 3080"/>
    <n v="16"/>
    <s v="3840x2160"/>
    <x v="22"/>
    <n v="2.48"/>
    <s v="Linux"/>
    <n v="5289.62"/>
  </r>
  <r>
    <x v="9"/>
    <x v="6"/>
    <x v="0"/>
    <s v="1TB SSD"/>
    <s v="Nvidia RTX 3080"/>
    <n v="16"/>
    <s v="1920x1080"/>
    <x v="64"/>
    <n v="2.25"/>
    <s v="macOS"/>
    <n v="5474.88"/>
  </r>
  <r>
    <x v="6"/>
    <x v="1"/>
    <x v="1"/>
    <s v="1TB SSD"/>
    <s v="Nvidia GTX 1650"/>
    <n v="14"/>
    <s v="2560x1440"/>
    <x v="76"/>
    <n v="2.91"/>
    <s v="macOS"/>
    <n v="1274.4100000000001"/>
  </r>
  <r>
    <x v="7"/>
    <x v="5"/>
    <x v="3"/>
    <s v="256GB SSD"/>
    <s v="AMD Radeon RX 6800"/>
    <n v="15.6"/>
    <s v="1366x768"/>
    <x v="69"/>
    <n v="2.2999999999999998"/>
    <s v="macOS"/>
    <n v="945.67"/>
  </r>
  <r>
    <x v="8"/>
    <x v="4"/>
    <x v="4"/>
    <s v="1TB SSD"/>
    <s v="Integrated"/>
    <n v="16"/>
    <s v="1366x768"/>
    <x v="2"/>
    <n v="3.25"/>
    <s v="macOS"/>
    <n v="1216.56"/>
  </r>
  <r>
    <x v="5"/>
    <x v="2"/>
    <x v="0"/>
    <s v="1TB HDD"/>
    <s v="Nvidia RTX 3060"/>
    <n v="16"/>
    <s v="2560x1440"/>
    <x v="36"/>
    <n v="2.5499999999999998"/>
    <s v="macOS"/>
    <n v="2645.43"/>
  </r>
  <r>
    <x v="1"/>
    <x v="0"/>
    <x v="1"/>
    <s v="2TB SSD"/>
    <s v="Integrated"/>
    <n v="15.6"/>
    <s v="2560x1440"/>
    <x v="10"/>
    <n v="1.91"/>
    <s v="macOS"/>
    <n v="851.67"/>
  </r>
  <r>
    <x v="6"/>
    <x v="7"/>
    <x v="3"/>
    <s v="1TB SSD"/>
    <s v="Nvidia RTX 3060"/>
    <n v="16"/>
    <s v="2560x1440"/>
    <x v="16"/>
    <n v="1.62"/>
    <s v="Windows"/>
    <n v="1586.36"/>
  </r>
  <r>
    <x v="9"/>
    <x v="7"/>
    <x v="4"/>
    <s v="1TB SSD"/>
    <s v="Nvidia RTX 3060"/>
    <n v="14"/>
    <s v="2560x1440"/>
    <x v="72"/>
    <n v="3.13"/>
    <s v="Windows"/>
    <n v="2474.58"/>
  </r>
  <r>
    <x v="5"/>
    <x v="2"/>
    <x v="1"/>
    <s v="1TB SSD"/>
    <s v="Nvidia RTX 2060"/>
    <n v="14"/>
    <s v="2560x1440"/>
    <x v="7"/>
    <n v="2.37"/>
    <s v="FreeDOS"/>
    <n v="1281.6400000000001"/>
  </r>
  <r>
    <x v="5"/>
    <x v="3"/>
    <x v="0"/>
    <s v="1TB HDD"/>
    <s v="Nvidia RTX 3080"/>
    <n v="15.6"/>
    <s v="1920x1080"/>
    <x v="51"/>
    <n v="2.6"/>
    <s v="macOS"/>
    <n v="1891.61"/>
  </r>
  <r>
    <x v="3"/>
    <x v="1"/>
    <x v="4"/>
    <s v="256GB SSD"/>
    <s v="Nvidia RTX 3060"/>
    <n v="17.3"/>
    <s v="1366x768"/>
    <x v="61"/>
    <n v="2.2400000000000002"/>
    <s v="Windows"/>
    <n v="1285.31"/>
  </r>
  <r>
    <x v="0"/>
    <x v="6"/>
    <x v="2"/>
    <s v="1TB HDD"/>
    <s v="Nvidia RTX 2060"/>
    <n v="13.3"/>
    <s v="3840x2160"/>
    <x v="75"/>
    <n v="3.31"/>
    <s v="macOS"/>
    <n v="5579.98"/>
  </r>
  <r>
    <x v="2"/>
    <x v="0"/>
    <x v="3"/>
    <s v="256GB SSD"/>
    <s v="Nvidia GTX 1650"/>
    <n v="13.3"/>
    <s v="2560x1440"/>
    <x v="80"/>
    <n v="2.44"/>
    <s v="Linux"/>
    <n v="934.13"/>
  </r>
  <r>
    <x v="8"/>
    <x v="7"/>
    <x v="3"/>
    <s v="2TB SSD"/>
    <s v="Nvidia RTX 2060"/>
    <n v="14"/>
    <s v="1920x1080"/>
    <x v="53"/>
    <n v="3.09"/>
    <s v="Windows"/>
    <n v="1230.6300000000001"/>
  </r>
  <r>
    <x v="1"/>
    <x v="0"/>
    <x v="0"/>
    <s v="1TB SSD"/>
    <s v="AMD Radeon RX 6600"/>
    <n v="14"/>
    <s v="3840x2160"/>
    <x v="24"/>
    <n v="2.61"/>
    <s v="macOS"/>
    <n v="4444.37"/>
  </r>
  <r>
    <x v="4"/>
    <x v="7"/>
    <x v="2"/>
    <s v="2TB SSD"/>
    <s v="AMD Radeon RX 6600"/>
    <n v="17.3"/>
    <s v="3840x2160"/>
    <x v="47"/>
    <n v="3.14"/>
    <s v="FreeDOS"/>
    <n v="3744.19"/>
  </r>
  <r>
    <x v="5"/>
    <x v="3"/>
    <x v="2"/>
    <s v="512GB SSD"/>
    <s v="Integrated"/>
    <n v="15.6"/>
    <s v="1920x1080"/>
    <x v="12"/>
    <n v="3.26"/>
    <s v="macOS"/>
    <n v="1074.69"/>
  </r>
  <r>
    <x v="5"/>
    <x v="0"/>
    <x v="0"/>
    <s v="1TB HDD"/>
    <s v="Nvidia GTX 1650"/>
    <n v="17.3"/>
    <s v="1920x1080"/>
    <x v="44"/>
    <n v="1.38"/>
    <s v="macOS"/>
    <n v="1689.75"/>
  </r>
  <r>
    <x v="4"/>
    <x v="4"/>
    <x v="3"/>
    <s v="512GB SSD"/>
    <s v="Integrated"/>
    <n v="14"/>
    <s v="2560x1440"/>
    <x v="68"/>
    <n v="3.25"/>
    <s v="FreeDOS"/>
    <n v="1385.51"/>
  </r>
  <r>
    <x v="7"/>
    <x v="5"/>
    <x v="3"/>
    <s v="1TB SSD"/>
    <s v="Nvidia RTX 2060"/>
    <n v="13.3"/>
    <s v="1920x1080"/>
    <x v="77"/>
    <n v="1.3"/>
    <s v="macOS"/>
    <n v="1165.3800000000001"/>
  </r>
  <r>
    <x v="9"/>
    <x v="3"/>
    <x v="4"/>
    <s v="1TB HDD"/>
    <s v="AMD Radeon RX 6600"/>
    <n v="16"/>
    <s v="1366x768"/>
    <x v="78"/>
    <n v="2.38"/>
    <s v="Windows"/>
    <n v="884.41"/>
  </r>
  <r>
    <x v="5"/>
    <x v="1"/>
    <x v="1"/>
    <s v="1TB HDD"/>
    <s v="Integrated"/>
    <n v="16"/>
    <s v="2560x1440"/>
    <x v="50"/>
    <n v="3.16"/>
    <s v="Linux"/>
    <n v="905.13"/>
  </r>
  <r>
    <x v="4"/>
    <x v="3"/>
    <x v="2"/>
    <s v="1TB HDD"/>
    <s v="AMD Radeon RX 6800"/>
    <n v="16"/>
    <s v="2560x1440"/>
    <x v="66"/>
    <n v="1.71"/>
    <s v="FreeDOS"/>
    <n v="1648.98"/>
  </r>
  <r>
    <x v="1"/>
    <x v="4"/>
    <x v="3"/>
    <s v="256GB SSD"/>
    <s v="AMD Radeon RX 6600"/>
    <n v="15.6"/>
    <s v="2560x1440"/>
    <x v="55"/>
    <n v="1.34"/>
    <s v="Windows"/>
    <n v="3181.29"/>
  </r>
  <r>
    <x v="3"/>
    <x v="7"/>
    <x v="1"/>
    <s v="2TB SSD"/>
    <s v="AMD Radeon RX 6800"/>
    <n v="17.3"/>
    <s v="2560x1440"/>
    <x v="49"/>
    <n v="2.2200000000000002"/>
    <s v="Windows"/>
    <n v="1447.39"/>
  </r>
  <r>
    <x v="6"/>
    <x v="1"/>
    <x v="3"/>
    <s v="1TB SSD"/>
    <s v="Nvidia RTX 2060"/>
    <n v="16"/>
    <s v="1366x768"/>
    <x v="66"/>
    <n v="2.31"/>
    <s v="macOS"/>
    <n v="1075.3"/>
  </r>
  <r>
    <x v="8"/>
    <x v="6"/>
    <x v="4"/>
    <s v="512GB SSD"/>
    <s v="Nvidia RTX 3080"/>
    <n v="13.3"/>
    <s v="1366x768"/>
    <x v="17"/>
    <n v="1.97"/>
    <s v="Linux"/>
    <n v="1650.7"/>
  </r>
  <r>
    <x v="7"/>
    <x v="5"/>
    <x v="1"/>
    <s v="1TB SSD"/>
    <s v="Nvidia RTX 3080"/>
    <n v="15.6"/>
    <s v="1920x1080"/>
    <x v="22"/>
    <n v="2.38"/>
    <s v="FreeDOS"/>
    <n v="1034.71"/>
  </r>
  <r>
    <x v="9"/>
    <x v="2"/>
    <x v="1"/>
    <s v="2TB SSD"/>
    <s v="Nvidia RTX 2060"/>
    <n v="14"/>
    <s v="1366x768"/>
    <x v="3"/>
    <n v="2.4700000000000002"/>
    <s v="Linux"/>
    <n v="879.57"/>
  </r>
  <r>
    <x v="4"/>
    <x v="3"/>
    <x v="4"/>
    <s v="2TB SSD"/>
    <s v="Nvidia RTX 2060"/>
    <n v="16"/>
    <s v="2560x1440"/>
    <x v="72"/>
    <n v="2.2400000000000002"/>
    <s v="macOS"/>
    <n v="1476.8"/>
  </r>
  <r>
    <x v="8"/>
    <x v="1"/>
    <x v="2"/>
    <s v="512GB SSD"/>
    <s v="AMD Radeon RX 6800"/>
    <n v="16"/>
    <s v="1366x768"/>
    <x v="33"/>
    <n v="2.54"/>
    <s v="FreeDOS"/>
    <n v="1890.25"/>
  </r>
  <r>
    <x v="4"/>
    <x v="6"/>
    <x v="4"/>
    <s v="256GB SSD"/>
    <s v="AMD Radeon RX 6600"/>
    <n v="16"/>
    <s v="1366x768"/>
    <x v="54"/>
    <n v="3.43"/>
    <s v="FreeDOS"/>
    <n v="1738.92"/>
  </r>
  <r>
    <x v="2"/>
    <x v="0"/>
    <x v="3"/>
    <s v="1TB HDD"/>
    <s v="Nvidia GTX 1650"/>
    <n v="13.3"/>
    <s v="3840x2160"/>
    <x v="28"/>
    <n v="3.37"/>
    <s v="Linux"/>
    <n v="1122.58"/>
  </r>
  <r>
    <x v="7"/>
    <x v="0"/>
    <x v="1"/>
    <s v="1TB HDD"/>
    <s v="Nvidia RTX 2060"/>
    <n v="17.3"/>
    <s v="2560x1440"/>
    <x v="3"/>
    <n v="2.97"/>
    <s v="macOS"/>
    <n v="781.46"/>
  </r>
  <r>
    <x v="3"/>
    <x v="0"/>
    <x v="0"/>
    <s v="512GB SSD"/>
    <s v="Nvidia RTX 3060"/>
    <n v="17.3"/>
    <s v="3840x2160"/>
    <x v="29"/>
    <n v="1.56"/>
    <s v="Linux"/>
    <n v="3754.03"/>
  </r>
  <r>
    <x v="8"/>
    <x v="3"/>
    <x v="2"/>
    <s v="2TB SSD"/>
    <s v="AMD Radeon RX 6800"/>
    <n v="14"/>
    <s v="3840x2160"/>
    <x v="48"/>
    <n v="3.21"/>
    <s v="FreeDOS"/>
    <n v="2124.34"/>
  </r>
  <r>
    <x v="9"/>
    <x v="3"/>
    <x v="4"/>
    <s v="1TB HDD"/>
    <s v="Nvidia GTX 1650"/>
    <n v="13.3"/>
    <s v="3840x2160"/>
    <x v="18"/>
    <n v="1.72"/>
    <s v="Linux"/>
    <n v="1709.07"/>
  </r>
  <r>
    <x v="6"/>
    <x v="4"/>
    <x v="1"/>
    <s v="2TB SSD"/>
    <s v="AMD Radeon RX 6600"/>
    <n v="14"/>
    <s v="1366x768"/>
    <x v="40"/>
    <n v="1.85"/>
    <s v="Windows"/>
    <n v="1143.2"/>
  </r>
  <r>
    <x v="1"/>
    <x v="4"/>
    <x v="4"/>
    <s v="2TB SSD"/>
    <s v="Nvidia RTX 3080"/>
    <n v="17.3"/>
    <s v="1366x768"/>
    <x v="47"/>
    <n v="1.3"/>
    <s v="Windows"/>
    <n v="2492.4299999999998"/>
  </r>
  <r>
    <x v="0"/>
    <x v="5"/>
    <x v="0"/>
    <s v="512GB SSD"/>
    <s v="Nvidia RTX 3080"/>
    <n v="14"/>
    <s v="1920x1080"/>
    <x v="61"/>
    <n v="2.59"/>
    <s v="FreeDOS"/>
    <n v="3415.68"/>
  </r>
  <r>
    <x v="0"/>
    <x v="1"/>
    <x v="2"/>
    <s v="1TB SSD"/>
    <s v="AMD Radeon RX 6600"/>
    <n v="13.3"/>
    <s v="1920x1080"/>
    <x v="50"/>
    <n v="1.29"/>
    <s v="macOS"/>
    <n v="3101.03"/>
  </r>
  <r>
    <x v="0"/>
    <x v="7"/>
    <x v="4"/>
    <s v="512GB SSD"/>
    <s v="Nvidia RTX 3080"/>
    <n v="13.3"/>
    <s v="3840x2160"/>
    <x v="8"/>
    <n v="2.85"/>
    <s v="FreeDOS"/>
    <n v="3679.66"/>
  </r>
  <r>
    <x v="6"/>
    <x v="6"/>
    <x v="1"/>
    <s v="1TB SSD"/>
    <s v="Nvidia RTX 3080"/>
    <n v="16"/>
    <s v="2560x1440"/>
    <x v="61"/>
    <n v="1.68"/>
    <s v="Windows"/>
    <n v="1964.07"/>
  </r>
  <r>
    <x v="7"/>
    <x v="5"/>
    <x v="2"/>
    <s v="1TB HDD"/>
    <s v="AMD Radeon RX 6800"/>
    <n v="13.3"/>
    <s v="1366x768"/>
    <x v="50"/>
    <n v="2.2000000000000002"/>
    <s v="Windows"/>
    <n v="1091.05"/>
  </r>
  <r>
    <x v="6"/>
    <x v="5"/>
    <x v="1"/>
    <s v="1TB HDD"/>
    <s v="Nvidia GTX 1650"/>
    <n v="13.3"/>
    <s v="1366x768"/>
    <x v="49"/>
    <n v="1.82"/>
    <s v="Windows"/>
    <n v="704.15"/>
  </r>
  <r>
    <x v="7"/>
    <x v="6"/>
    <x v="0"/>
    <s v="256GB SSD"/>
    <s v="AMD Radeon RX 6600"/>
    <n v="15.6"/>
    <s v="2560x1440"/>
    <x v="50"/>
    <n v="2.25"/>
    <s v="Linux"/>
    <n v="5409.76"/>
  </r>
  <r>
    <x v="3"/>
    <x v="6"/>
    <x v="0"/>
    <s v="2TB SSD"/>
    <s v="Integrated"/>
    <n v="14"/>
    <s v="1920x1080"/>
    <x v="39"/>
    <n v="2.27"/>
    <s v="FreeDOS"/>
    <n v="2682.67"/>
  </r>
  <r>
    <x v="5"/>
    <x v="4"/>
    <x v="1"/>
    <s v="512GB SSD"/>
    <s v="Nvidia RTX 2060"/>
    <n v="14"/>
    <s v="1920x1080"/>
    <x v="24"/>
    <n v="1.93"/>
    <s v="Linux"/>
    <n v="1519.92"/>
  </r>
  <r>
    <x v="2"/>
    <x v="5"/>
    <x v="4"/>
    <s v="256GB SSD"/>
    <s v="Integrated"/>
    <n v="13.3"/>
    <s v="3840x2160"/>
    <x v="20"/>
    <n v="3.36"/>
    <s v="Linux"/>
    <n v="1363.66"/>
  </r>
  <r>
    <x v="2"/>
    <x v="6"/>
    <x v="1"/>
    <s v="2TB SSD"/>
    <s v="AMD Radeon RX 6600"/>
    <n v="14"/>
    <s v="3840x2160"/>
    <x v="68"/>
    <n v="2.93"/>
    <s v="Windows"/>
    <n v="2362.27"/>
  </r>
  <r>
    <x v="8"/>
    <x v="7"/>
    <x v="0"/>
    <s v="512GB SSD"/>
    <s v="Nvidia RTX 3060"/>
    <n v="13.3"/>
    <s v="3840x2160"/>
    <x v="12"/>
    <n v="2.1"/>
    <s v="Linux"/>
    <n v="4841.74"/>
  </r>
  <r>
    <x v="9"/>
    <x v="2"/>
    <x v="3"/>
    <s v="512GB SSD"/>
    <s v="Nvidia RTX 3060"/>
    <n v="14"/>
    <s v="1366x768"/>
    <x v="53"/>
    <n v="2.67"/>
    <s v="FreeDOS"/>
    <n v="963.74"/>
  </r>
  <r>
    <x v="7"/>
    <x v="5"/>
    <x v="2"/>
    <s v="512GB SSD"/>
    <s v="Nvidia RTX 2060"/>
    <n v="14"/>
    <s v="1366x768"/>
    <x v="69"/>
    <n v="2.67"/>
    <s v="Linux"/>
    <n v="1395.52"/>
  </r>
  <r>
    <x v="0"/>
    <x v="2"/>
    <x v="0"/>
    <s v="1TB HDD"/>
    <s v="Nvidia GTX 1650"/>
    <n v="16"/>
    <s v="1920x1080"/>
    <x v="21"/>
    <n v="3.41"/>
    <s v="Windows"/>
    <n v="3326.61"/>
  </r>
  <r>
    <x v="8"/>
    <x v="4"/>
    <x v="3"/>
    <s v="1TB SSD"/>
    <s v="AMD Radeon RX 6800"/>
    <n v="15.6"/>
    <s v="2560x1440"/>
    <x v="61"/>
    <n v="1.23"/>
    <s v="Windows"/>
    <n v="2224.6799999999998"/>
  </r>
  <r>
    <x v="0"/>
    <x v="4"/>
    <x v="2"/>
    <s v="512GB SSD"/>
    <s v="AMD Radeon RX 6600"/>
    <n v="16"/>
    <s v="2560x1440"/>
    <x v="12"/>
    <n v="2.37"/>
    <s v="Linux"/>
    <n v="5410.95"/>
  </r>
  <r>
    <x v="9"/>
    <x v="0"/>
    <x v="0"/>
    <s v="1TB SSD"/>
    <s v="AMD Radeon RX 6600"/>
    <n v="13.3"/>
    <s v="1920x1080"/>
    <x v="41"/>
    <n v="1.99"/>
    <s v="Windows"/>
    <n v="2632.73"/>
  </r>
  <r>
    <x v="2"/>
    <x v="3"/>
    <x v="2"/>
    <s v="1TB SSD"/>
    <s v="Integrated"/>
    <n v="15.6"/>
    <s v="2560x1440"/>
    <x v="44"/>
    <n v="1.21"/>
    <s v="FreeDOS"/>
    <n v="1224.69"/>
  </r>
  <r>
    <x v="6"/>
    <x v="3"/>
    <x v="2"/>
    <s v="2TB SSD"/>
    <s v="Nvidia RTX 3060"/>
    <n v="17.3"/>
    <s v="1366x768"/>
    <x v="61"/>
    <n v="1.34"/>
    <s v="Linux"/>
    <n v="1368.59"/>
  </r>
  <r>
    <x v="8"/>
    <x v="7"/>
    <x v="3"/>
    <s v="1TB HDD"/>
    <s v="AMD Radeon RX 6600"/>
    <n v="13.3"/>
    <s v="1920x1080"/>
    <x v="23"/>
    <n v="1.21"/>
    <s v="Linux"/>
    <n v="1079.8599999999999"/>
  </r>
  <r>
    <x v="4"/>
    <x v="2"/>
    <x v="1"/>
    <s v="256GB SSD"/>
    <s v="Nvidia GTX 1650"/>
    <n v="17.3"/>
    <s v="2560x1440"/>
    <x v="51"/>
    <n v="1.32"/>
    <s v="Linux"/>
    <n v="1191.94"/>
  </r>
  <r>
    <x v="0"/>
    <x v="2"/>
    <x v="1"/>
    <s v="256GB SSD"/>
    <s v="Nvidia GTX 1650"/>
    <n v="15.6"/>
    <s v="3840x2160"/>
    <x v="28"/>
    <n v="2.81"/>
    <s v="FreeDOS"/>
    <n v="2389.62"/>
  </r>
  <r>
    <x v="0"/>
    <x v="4"/>
    <x v="0"/>
    <s v="512GB SSD"/>
    <s v="Nvidia GTX 1650"/>
    <n v="14"/>
    <s v="1920x1080"/>
    <x v="51"/>
    <n v="2.39"/>
    <s v="macOS"/>
    <n v="5947.14"/>
  </r>
  <r>
    <x v="4"/>
    <x v="2"/>
    <x v="3"/>
    <s v="2TB SSD"/>
    <s v="Nvidia GTX 1650"/>
    <n v="14"/>
    <s v="3840x2160"/>
    <x v="24"/>
    <n v="2.63"/>
    <s v="Linux"/>
    <n v="1683.7"/>
  </r>
  <r>
    <x v="0"/>
    <x v="2"/>
    <x v="1"/>
    <s v="256GB SSD"/>
    <s v="Nvidia RTX 3060"/>
    <n v="16"/>
    <s v="3840x2160"/>
    <x v="66"/>
    <n v="1.86"/>
    <s v="macOS"/>
    <n v="2405.5"/>
  </r>
  <r>
    <x v="7"/>
    <x v="1"/>
    <x v="2"/>
    <s v="256GB SSD"/>
    <s v="Nvidia RTX 3060"/>
    <n v="13.3"/>
    <s v="2560x1440"/>
    <x v="36"/>
    <n v="2.73"/>
    <s v="Windows"/>
    <n v="2525.91"/>
  </r>
  <r>
    <x v="6"/>
    <x v="3"/>
    <x v="2"/>
    <s v="256GB SSD"/>
    <s v="Nvidia RTX 2060"/>
    <n v="15.6"/>
    <s v="1366x768"/>
    <x v="69"/>
    <n v="1.3"/>
    <s v="Windows"/>
    <n v="1199.45"/>
  </r>
  <r>
    <x v="1"/>
    <x v="1"/>
    <x v="3"/>
    <s v="256GB SSD"/>
    <s v="AMD Radeon RX 6600"/>
    <n v="14"/>
    <s v="1366x768"/>
    <x v="37"/>
    <n v="2.48"/>
    <s v="FreeDOS"/>
    <n v="1442.43"/>
  </r>
  <r>
    <x v="4"/>
    <x v="4"/>
    <x v="0"/>
    <s v="1TB SSD"/>
    <s v="Integrated"/>
    <n v="15.6"/>
    <s v="1920x1080"/>
    <x v="8"/>
    <n v="3.28"/>
    <s v="Windows"/>
    <n v="2929.77"/>
  </r>
  <r>
    <x v="6"/>
    <x v="6"/>
    <x v="4"/>
    <s v="256GB SSD"/>
    <s v="AMD Radeon RX 6800"/>
    <n v="14"/>
    <s v="1366x768"/>
    <x v="28"/>
    <n v="3.26"/>
    <s v="Linux"/>
    <n v="1701.42"/>
  </r>
  <r>
    <x v="4"/>
    <x v="1"/>
    <x v="1"/>
    <s v="1TB HDD"/>
    <s v="AMD Radeon RX 6800"/>
    <n v="13.3"/>
    <s v="3840x2160"/>
    <x v="49"/>
    <n v="2.48"/>
    <s v="FreeDOS"/>
    <n v="1549.1"/>
  </r>
  <r>
    <x v="6"/>
    <x v="6"/>
    <x v="1"/>
    <s v="512GB SSD"/>
    <s v="Nvidia RTX 3080"/>
    <n v="15.6"/>
    <s v="1366x768"/>
    <x v="37"/>
    <n v="3.48"/>
    <s v="FreeDOS"/>
    <n v="1365.57"/>
  </r>
  <r>
    <x v="7"/>
    <x v="7"/>
    <x v="4"/>
    <s v="256GB SSD"/>
    <s v="Nvidia RTX 3080"/>
    <n v="13.3"/>
    <s v="1366x768"/>
    <x v="24"/>
    <n v="2.19"/>
    <s v="macOS"/>
    <n v="1227.97"/>
  </r>
  <r>
    <x v="9"/>
    <x v="0"/>
    <x v="1"/>
    <s v="1TB SSD"/>
    <s v="Nvidia RTX 3080"/>
    <n v="13.3"/>
    <s v="1920x1080"/>
    <x v="31"/>
    <n v="2.11"/>
    <s v="Windows"/>
    <n v="854.44"/>
  </r>
  <r>
    <x v="5"/>
    <x v="7"/>
    <x v="3"/>
    <s v="2TB SSD"/>
    <s v="AMD Radeon RX 6600"/>
    <n v="13.3"/>
    <s v="2560x1440"/>
    <x v="40"/>
    <n v="2.4300000000000002"/>
    <s v="FreeDOS"/>
    <n v="1428.26"/>
  </r>
  <r>
    <x v="8"/>
    <x v="1"/>
    <x v="4"/>
    <s v="512GB SSD"/>
    <s v="Integrated"/>
    <n v="15.6"/>
    <s v="1366x768"/>
    <x v="32"/>
    <n v="2.74"/>
    <s v="Windows"/>
    <n v="852.32"/>
  </r>
  <r>
    <x v="9"/>
    <x v="5"/>
    <x v="4"/>
    <s v="256GB SSD"/>
    <s v="Nvidia GTX 1650"/>
    <n v="15.6"/>
    <s v="1366x768"/>
    <x v="2"/>
    <n v="2.85"/>
    <s v="Linux"/>
    <n v="1353.63"/>
  </r>
  <r>
    <x v="7"/>
    <x v="7"/>
    <x v="4"/>
    <s v="1TB HDD"/>
    <s v="Nvidia GTX 1650"/>
    <n v="13.3"/>
    <s v="2560x1440"/>
    <x v="42"/>
    <n v="3.32"/>
    <s v="macOS"/>
    <n v="1688.92"/>
  </r>
  <r>
    <x v="9"/>
    <x v="5"/>
    <x v="3"/>
    <s v="2TB SSD"/>
    <s v="Nvidia RTX 3060"/>
    <n v="15.6"/>
    <s v="1366x768"/>
    <x v="58"/>
    <n v="3.12"/>
    <s v="Windows"/>
    <n v="1265.3"/>
  </r>
  <r>
    <x v="5"/>
    <x v="3"/>
    <x v="0"/>
    <s v="512GB SSD"/>
    <s v="Integrated"/>
    <n v="16"/>
    <s v="3840x2160"/>
    <x v="28"/>
    <n v="2.2799999999999998"/>
    <s v="macOS"/>
    <n v="2436.73"/>
  </r>
  <r>
    <x v="6"/>
    <x v="6"/>
    <x v="0"/>
    <s v="256GB SSD"/>
    <s v="AMD Radeon RX 6600"/>
    <n v="13.3"/>
    <s v="2560x1440"/>
    <x v="68"/>
    <n v="1.39"/>
    <s v="FreeDOS"/>
    <n v="4963.3999999999996"/>
  </r>
  <r>
    <x v="6"/>
    <x v="2"/>
    <x v="1"/>
    <s v="512GB SSD"/>
    <s v="AMD Radeon RX 6800"/>
    <n v="15.6"/>
    <s v="1366x768"/>
    <x v="5"/>
    <n v="1.9"/>
    <s v="macOS"/>
    <n v="718.92"/>
  </r>
  <r>
    <x v="7"/>
    <x v="2"/>
    <x v="4"/>
    <s v="2TB SSD"/>
    <s v="AMD Radeon RX 6600"/>
    <n v="13.3"/>
    <s v="1366x768"/>
    <x v="37"/>
    <n v="3.12"/>
    <s v="Linux"/>
    <n v="895.48"/>
  </r>
  <r>
    <x v="1"/>
    <x v="0"/>
    <x v="3"/>
    <s v="1TB HDD"/>
    <s v="AMD Radeon RX 6800"/>
    <n v="13.3"/>
    <s v="3840x2160"/>
    <x v="50"/>
    <n v="3.3"/>
    <s v="FreeDOS"/>
    <n v="1746.38"/>
  </r>
  <r>
    <x v="6"/>
    <x v="4"/>
    <x v="0"/>
    <s v="1TB HDD"/>
    <s v="Nvidia GTX 1650"/>
    <n v="14"/>
    <s v="1366x768"/>
    <x v="61"/>
    <n v="2.02"/>
    <s v="Linux"/>
    <n v="2619.2600000000002"/>
  </r>
  <r>
    <x v="3"/>
    <x v="3"/>
    <x v="2"/>
    <s v="512GB SSD"/>
    <s v="Nvidia RTX 3060"/>
    <n v="17.3"/>
    <s v="1366x768"/>
    <x v="31"/>
    <n v="1.7"/>
    <s v="macOS"/>
    <n v="1177.32"/>
  </r>
  <r>
    <x v="0"/>
    <x v="1"/>
    <x v="4"/>
    <s v="512GB SSD"/>
    <s v="Nvidia RTX 3060"/>
    <n v="15.6"/>
    <s v="1920x1080"/>
    <x v="69"/>
    <n v="1.21"/>
    <s v="Windows"/>
    <n v="2540.59"/>
  </r>
  <r>
    <x v="0"/>
    <x v="3"/>
    <x v="4"/>
    <s v="1TB HDD"/>
    <s v="AMD Radeon RX 6800"/>
    <n v="13.3"/>
    <s v="1920x1080"/>
    <x v="45"/>
    <n v="2.86"/>
    <s v="Windows"/>
    <n v="1156.47"/>
  </r>
  <r>
    <x v="7"/>
    <x v="2"/>
    <x v="0"/>
    <s v="256GB SSD"/>
    <s v="Integrated"/>
    <n v="17.3"/>
    <s v="1366x768"/>
    <x v="56"/>
    <n v="1.77"/>
    <s v="Windows"/>
    <n v="1569.3"/>
  </r>
  <r>
    <x v="5"/>
    <x v="1"/>
    <x v="2"/>
    <s v="512GB SSD"/>
    <s v="Nvidia GTX 1650"/>
    <n v="16"/>
    <s v="1920x1080"/>
    <x v="29"/>
    <n v="1.74"/>
    <s v="Linux"/>
    <n v="2222.85"/>
  </r>
  <r>
    <x v="3"/>
    <x v="7"/>
    <x v="2"/>
    <s v="2TB SSD"/>
    <s v="Nvidia RTX 2060"/>
    <n v="14"/>
    <s v="2560x1440"/>
    <x v="25"/>
    <n v="3.25"/>
    <s v="Linux"/>
    <n v="2514.92"/>
  </r>
  <r>
    <x v="2"/>
    <x v="6"/>
    <x v="0"/>
    <s v="512GB SSD"/>
    <s v="Nvidia RTX 2060"/>
    <n v="15.6"/>
    <s v="2560x1440"/>
    <x v="19"/>
    <n v="1.4"/>
    <s v="FreeDOS"/>
    <n v="5451.03"/>
  </r>
  <r>
    <x v="0"/>
    <x v="1"/>
    <x v="2"/>
    <s v="2TB SSD"/>
    <s v="Nvidia RTX 3060"/>
    <n v="15.6"/>
    <s v="2560x1440"/>
    <x v="52"/>
    <n v="1.44"/>
    <s v="Windows"/>
    <n v="4195.53"/>
  </r>
  <r>
    <x v="6"/>
    <x v="4"/>
    <x v="0"/>
    <s v="2TB SSD"/>
    <s v="Nvidia RTX 2060"/>
    <n v="14"/>
    <s v="3840x2160"/>
    <x v="63"/>
    <n v="2.8"/>
    <s v="macOS"/>
    <n v="6674.17"/>
  </r>
  <r>
    <x v="7"/>
    <x v="6"/>
    <x v="3"/>
    <s v="256GB SSD"/>
    <s v="Nvidia RTX 3060"/>
    <n v="13.3"/>
    <s v="3840x2160"/>
    <x v="45"/>
    <n v="1.27"/>
    <s v="FreeDOS"/>
    <n v="2690.33"/>
  </r>
  <r>
    <x v="5"/>
    <x v="3"/>
    <x v="1"/>
    <s v="1TB SSD"/>
    <s v="AMD Radeon RX 6800"/>
    <n v="14"/>
    <s v="1920x1080"/>
    <x v="3"/>
    <n v="1.67"/>
    <s v="macOS"/>
    <n v="824.55"/>
  </r>
  <r>
    <x v="6"/>
    <x v="4"/>
    <x v="3"/>
    <s v="2TB SSD"/>
    <s v="AMD Radeon RX 6800"/>
    <n v="15.6"/>
    <s v="3840x2160"/>
    <x v="32"/>
    <n v="3"/>
    <s v="Linux"/>
    <n v="2934.74"/>
  </r>
  <r>
    <x v="4"/>
    <x v="2"/>
    <x v="1"/>
    <s v="1TB HDD"/>
    <s v="Integrated"/>
    <n v="15.6"/>
    <s v="1366x768"/>
    <x v="71"/>
    <n v="3.34"/>
    <s v="FreeDOS"/>
    <n v="354.84"/>
  </r>
  <r>
    <x v="5"/>
    <x v="4"/>
    <x v="0"/>
    <s v="2TB SSD"/>
    <s v="AMD Radeon RX 6600"/>
    <n v="14"/>
    <s v="1920x1080"/>
    <x v="11"/>
    <n v="1.59"/>
    <s v="Windows"/>
    <n v="3983.54"/>
  </r>
  <r>
    <x v="4"/>
    <x v="5"/>
    <x v="1"/>
    <s v="256GB SSD"/>
    <s v="Nvidia RTX 2060"/>
    <n v="16"/>
    <s v="3840x2160"/>
    <x v="16"/>
    <n v="2.54"/>
    <s v="Linux"/>
    <n v="1578.46"/>
  </r>
  <r>
    <x v="6"/>
    <x v="6"/>
    <x v="2"/>
    <s v="1TB HDD"/>
    <s v="Nvidia GTX 1650"/>
    <n v="14"/>
    <s v="2560x1440"/>
    <x v="8"/>
    <n v="2.97"/>
    <s v="FreeDOS"/>
    <n v="2831.46"/>
  </r>
  <r>
    <x v="4"/>
    <x v="1"/>
    <x v="4"/>
    <s v="1TB SSD"/>
    <s v="Integrated"/>
    <n v="15.6"/>
    <s v="1366x768"/>
    <x v="48"/>
    <n v="1.52"/>
    <s v="Windows"/>
    <n v="911.27"/>
  </r>
  <r>
    <x v="7"/>
    <x v="0"/>
    <x v="3"/>
    <s v="512GB SSD"/>
    <s v="Nvidia RTX 3060"/>
    <n v="17.3"/>
    <s v="3840x2160"/>
    <x v="3"/>
    <n v="2.72"/>
    <s v="macOS"/>
    <n v="1602.44"/>
  </r>
  <r>
    <x v="2"/>
    <x v="0"/>
    <x v="3"/>
    <s v="1TB SSD"/>
    <s v="AMD Radeon RX 6800"/>
    <n v="13.3"/>
    <s v="2560x1440"/>
    <x v="28"/>
    <n v="3.47"/>
    <s v="macOS"/>
    <n v="1022.24"/>
  </r>
  <r>
    <x v="7"/>
    <x v="4"/>
    <x v="3"/>
    <s v="256GB SSD"/>
    <s v="Nvidia GTX 1650"/>
    <n v="14"/>
    <s v="1920x1080"/>
    <x v="0"/>
    <n v="2.31"/>
    <s v="Windows"/>
    <n v="1560.77"/>
  </r>
  <r>
    <x v="5"/>
    <x v="7"/>
    <x v="2"/>
    <s v="1TB HDD"/>
    <s v="Nvidia RTX 2060"/>
    <n v="14"/>
    <s v="1920x1080"/>
    <x v="66"/>
    <n v="3.16"/>
    <s v="Linux"/>
    <n v="1531.29"/>
  </r>
  <r>
    <x v="0"/>
    <x v="0"/>
    <x v="3"/>
    <s v="1TB SSD"/>
    <s v="Nvidia RTX 3080"/>
    <n v="15.6"/>
    <s v="1366x768"/>
    <x v="54"/>
    <n v="1.9"/>
    <s v="Linux"/>
    <n v="1275.98"/>
  </r>
  <r>
    <x v="6"/>
    <x v="1"/>
    <x v="3"/>
    <s v="512GB SSD"/>
    <s v="AMD Radeon RX 6600"/>
    <n v="16"/>
    <s v="2560x1440"/>
    <x v="35"/>
    <n v="1.7"/>
    <s v="Linux"/>
    <n v="1611.13"/>
  </r>
  <r>
    <x v="5"/>
    <x v="6"/>
    <x v="0"/>
    <s v="2TB SSD"/>
    <s v="AMD Radeon RX 6800"/>
    <n v="16"/>
    <s v="3840x2160"/>
    <x v="20"/>
    <n v="2.87"/>
    <s v="macOS"/>
    <n v="7274.69"/>
  </r>
  <r>
    <x v="9"/>
    <x v="1"/>
    <x v="3"/>
    <s v="1TB HDD"/>
    <s v="AMD Radeon RX 6600"/>
    <n v="13.3"/>
    <s v="3840x2160"/>
    <x v="15"/>
    <n v="2.85"/>
    <s v="macOS"/>
    <n v="2352.56"/>
  </r>
  <r>
    <x v="2"/>
    <x v="2"/>
    <x v="4"/>
    <s v="1TB HDD"/>
    <s v="AMD Radeon RX 6800"/>
    <n v="16"/>
    <s v="1920x1080"/>
    <x v="34"/>
    <n v="2.25"/>
    <s v="FreeDOS"/>
    <n v="1144.76"/>
  </r>
  <r>
    <x v="4"/>
    <x v="2"/>
    <x v="3"/>
    <s v="512GB SSD"/>
    <s v="Nvidia RTX 3080"/>
    <n v="13.3"/>
    <s v="1920x1080"/>
    <x v="70"/>
    <n v="3.15"/>
    <s v="Windows"/>
    <n v="930.93"/>
  </r>
  <r>
    <x v="9"/>
    <x v="2"/>
    <x v="3"/>
    <s v="512GB SSD"/>
    <s v="Nvidia RTX 3080"/>
    <n v="17.3"/>
    <s v="2560x1440"/>
    <x v="61"/>
    <n v="2.86"/>
    <s v="Windows"/>
    <n v="1899.12"/>
  </r>
  <r>
    <x v="8"/>
    <x v="5"/>
    <x v="1"/>
    <s v="2TB SSD"/>
    <s v="Integrated"/>
    <n v="17.3"/>
    <s v="3840x2160"/>
    <x v="0"/>
    <n v="3.41"/>
    <s v="Windows"/>
    <n v="1038.33"/>
  </r>
  <r>
    <x v="2"/>
    <x v="5"/>
    <x v="4"/>
    <s v="1TB SSD"/>
    <s v="Integrated"/>
    <n v="14"/>
    <s v="1920x1080"/>
    <x v="78"/>
    <n v="1.72"/>
    <s v="Linux"/>
    <n v="876.59"/>
  </r>
  <r>
    <x v="0"/>
    <x v="0"/>
    <x v="1"/>
    <s v="1TB HDD"/>
    <s v="Nvidia GTX 1650"/>
    <n v="15.6"/>
    <s v="2560x1440"/>
    <x v="70"/>
    <n v="3.08"/>
    <s v="FreeDOS"/>
    <n v="1274.1600000000001"/>
  </r>
  <r>
    <x v="0"/>
    <x v="0"/>
    <x v="1"/>
    <s v="1TB SSD"/>
    <s v="AMD Radeon RX 6600"/>
    <n v="16"/>
    <s v="3840x2160"/>
    <x v="13"/>
    <n v="2.83"/>
    <s v="Linux"/>
    <n v="1992.07"/>
  </r>
  <r>
    <x v="5"/>
    <x v="7"/>
    <x v="0"/>
    <s v="256GB SSD"/>
    <s v="Nvidia GTX 1650"/>
    <n v="13.3"/>
    <s v="2560x1440"/>
    <x v="47"/>
    <n v="3.39"/>
    <s v="Windows"/>
    <n v="3596.02"/>
  </r>
  <r>
    <x v="6"/>
    <x v="1"/>
    <x v="2"/>
    <s v="256GB SSD"/>
    <s v="Nvidia RTX 2060"/>
    <n v="15.6"/>
    <s v="1920x1080"/>
    <x v="71"/>
    <n v="3.19"/>
    <s v="macOS"/>
    <n v="2266.4699999999998"/>
  </r>
  <r>
    <x v="2"/>
    <x v="7"/>
    <x v="4"/>
    <s v="2TB SSD"/>
    <s v="AMD Radeon RX 6600"/>
    <n v="14"/>
    <s v="1920x1080"/>
    <x v="35"/>
    <n v="2.37"/>
    <s v="FreeDOS"/>
    <n v="1383.78"/>
  </r>
  <r>
    <x v="1"/>
    <x v="1"/>
    <x v="2"/>
    <s v="256GB SSD"/>
    <s v="Nvidia RTX 2060"/>
    <n v="14"/>
    <s v="1920x1080"/>
    <x v="38"/>
    <n v="3.15"/>
    <s v="macOS"/>
    <n v="2803.03"/>
  </r>
  <r>
    <x v="8"/>
    <x v="4"/>
    <x v="0"/>
    <s v="1TB HDD"/>
    <s v="Nvidia RTX 3080"/>
    <n v="17.3"/>
    <s v="1366x768"/>
    <x v="5"/>
    <n v="2.91"/>
    <s v="macOS"/>
    <n v="3009.28"/>
  </r>
  <r>
    <x v="9"/>
    <x v="1"/>
    <x v="4"/>
    <s v="2TB SSD"/>
    <s v="Nvidia RTX 3060"/>
    <n v="13.3"/>
    <s v="3840x2160"/>
    <x v="56"/>
    <n v="3.4"/>
    <s v="FreeDOS"/>
    <n v="3256.52"/>
  </r>
  <r>
    <x v="1"/>
    <x v="2"/>
    <x v="2"/>
    <s v="2TB SSD"/>
    <s v="Integrated"/>
    <n v="17.3"/>
    <s v="1366x768"/>
    <x v="32"/>
    <n v="1.28"/>
    <s v="macOS"/>
    <n v="1324.17"/>
  </r>
  <r>
    <x v="8"/>
    <x v="3"/>
    <x v="0"/>
    <s v="1TB HDD"/>
    <s v="Nvidia GTX 1650"/>
    <n v="14"/>
    <s v="1920x1080"/>
    <x v="43"/>
    <n v="2.2400000000000002"/>
    <s v="Windows"/>
    <n v="1619.69"/>
  </r>
  <r>
    <x v="3"/>
    <x v="4"/>
    <x v="4"/>
    <s v="2TB SSD"/>
    <s v="AMD Radeon RX 6800"/>
    <n v="16"/>
    <s v="1366x768"/>
    <x v="25"/>
    <n v="2.96"/>
    <s v="macOS"/>
    <n v="1896.35"/>
  </r>
  <r>
    <x v="2"/>
    <x v="6"/>
    <x v="1"/>
    <s v="2TB SSD"/>
    <s v="Nvidia RTX 2060"/>
    <n v="16"/>
    <s v="1920x1080"/>
    <x v="28"/>
    <n v="3.19"/>
    <s v="Linux"/>
    <n v="1638.33"/>
  </r>
  <r>
    <x v="7"/>
    <x v="3"/>
    <x v="2"/>
    <s v="1TB SSD"/>
    <s v="Nvidia RTX 3080"/>
    <n v="13.3"/>
    <s v="1366x768"/>
    <x v="44"/>
    <n v="3.04"/>
    <s v="macOS"/>
    <n v="1238.6600000000001"/>
  </r>
  <r>
    <x v="2"/>
    <x v="6"/>
    <x v="1"/>
    <s v="1TB SSD"/>
    <s v="Nvidia RTX 3080"/>
    <n v="17.3"/>
    <s v="1920x1080"/>
    <x v="44"/>
    <n v="1.7"/>
    <s v="FreeDOS"/>
    <n v="1515.52"/>
  </r>
  <r>
    <x v="8"/>
    <x v="0"/>
    <x v="0"/>
    <s v="512GB SSD"/>
    <s v="AMD Radeon RX 6800"/>
    <n v="14"/>
    <s v="1920x1080"/>
    <x v="49"/>
    <n v="3.07"/>
    <s v="FreeDOS"/>
    <n v="2016.66"/>
  </r>
  <r>
    <x v="7"/>
    <x v="6"/>
    <x v="1"/>
    <s v="512GB SSD"/>
    <s v="Nvidia RTX 2060"/>
    <n v="13.3"/>
    <s v="3840x2160"/>
    <x v="71"/>
    <n v="3.1"/>
    <s v="FreeDOS"/>
    <n v="2424.35"/>
  </r>
  <r>
    <x v="0"/>
    <x v="0"/>
    <x v="0"/>
    <s v="1TB HDD"/>
    <s v="Nvidia GTX 1650"/>
    <n v="14"/>
    <s v="3840x2160"/>
    <x v="32"/>
    <n v="2.56"/>
    <s v="macOS"/>
    <n v="4033.23"/>
  </r>
  <r>
    <x v="8"/>
    <x v="0"/>
    <x v="2"/>
    <s v="256GB SSD"/>
    <s v="Integrated"/>
    <n v="15.6"/>
    <s v="1920x1080"/>
    <x v="37"/>
    <n v="2.75"/>
    <s v="FreeDOS"/>
    <n v="1064.93"/>
  </r>
  <r>
    <x v="9"/>
    <x v="5"/>
    <x v="2"/>
    <s v="512GB SSD"/>
    <s v="AMD Radeon RX 6800"/>
    <n v="15.6"/>
    <s v="2560x1440"/>
    <x v="78"/>
    <n v="1.61"/>
    <s v="Windows"/>
    <n v="2782.55"/>
  </r>
  <r>
    <x v="1"/>
    <x v="3"/>
    <x v="4"/>
    <s v="512GB SSD"/>
    <s v="AMD Radeon RX 6800"/>
    <n v="13.3"/>
    <s v="1366x768"/>
    <x v="42"/>
    <n v="2.85"/>
    <s v="macOS"/>
    <n v="1079.8900000000001"/>
  </r>
  <r>
    <x v="5"/>
    <x v="5"/>
    <x v="1"/>
    <s v="256GB SSD"/>
    <s v="Integrated"/>
    <n v="16"/>
    <s v="2560x1440"/>
    <x v="26"/>
    <n v="1.6"/>
    <s v="macOS"/>
    <n v="791.62"/>
  </r>
  <r>
    <x v="3"/>
    <x v="4"/>
    <x v="4"/>
    <s v="2TB SSD"/>
    <s v="Nvidia RTX 3060"/>
    <n v="13.3"/>
    <s v="1366x768"/>
    <x v="6"/>
    <n v="1.6"/>
    <s v="macOS"/>
    <n v="1667.01"/>
  </r>
  <r>
    <x v="4"/>
    <x v="6"/>
    <x v="3"/>
    <s v="512GB SSD"/>
    <s v="AMD Radeon RX 6600"/>
    <n v="17.3"/>
    <s v="1920x1080"/>
    <x v="5"/>
    <n v="1.33"/>
    <s v="macOS"/>
    <n v="1761.31"/>
  </r>
  <r>
    <x v="3"/>
    <x v="6"/>
    <x v="0"/>
    <s v="512GB SSD"/>
    <s v="Nvidia RTX 3060"/>
    <n v="13.3"/>
    <s v="1920x1080"/>
    <x v="3"/>
    <n v="1.52"/>
    <s v="Windows"/>
    <n v="4030.86"/>
  </r>
  <r>
    <x v="7"/>
    <x v="6"/>
    <x v="3"/>
    <s v="256GB SSD"/>
    <s v="Nvidia RTX 3060"/>
    <n v="16"/>
    <s v="2560x1440"/>
    <x v="22"/>
    <n v="3.21"/>
    <s v="Windows"/>
    <n v="2401.96"/>
  </r>
  <r>
    <x v="0"/>
    <x v="7"/>
    <x v="1"/>
    <s v="1TB SSD"/>
    <s v="Nvidia RTX 2060"/>
    <n v="17.3"/>
    <s v="3840x2160"/>
    <x v="58"/>
    <n v="1.82"/>
    <s v="Linux"/>
    <n v="3080.89"/>
  </r>
  <r>
    <x v="8"/>
    <x v="0"/>
    <x v="1"/>
    <s v="256GB SSD"/>
    <s v="Nvidia RTX 2060"/>
    <n v="13.3"/>
    <s v="1920x1080"/>
    <x v="49"/>
    <n v="2.66"/>
    <s v="Linux"/>
    <n v="825.15"/>
  </r>
  <r>
    <x v="6"/>
    <x v="4"/>
    <x v="4"/>
    <s v="512GB SSD"/>
    <s v="Nvidia RTX 3080"/>
    <n v="13.3"/>
    <s v="2560x1440"/>
    <x v="0"/>
    <n v="3.12"/>
    <s v="Windows"/>
    <n v="2491.7399999999998"/>
  </r>
  <r>
    <x v="2"/>
    <x v="4"/>
    <x v="2"/>
    <s v="2TB SSD"/>
    <s v="AMD Radeon RX 6800"/>
    <n v="15.6"/>
    <s v="1920x1080"/>
    <x v="70"/>
    <n v="3.33"/>
    <s v="FreeDOS"/>
    <n v="3025.7"/>
  </r>
  <r>
    <x v="0"/>
    <x v="2"/>
    <x v="1"/>
    <s v="1TB HDD"/>
    <s v="Nvidia GTX 1650"/>
    <n v="16"/>
    <s v="2560x1440"/>
    <x v="67"/>
    <n v="3.13"/>
    <s v="FreeDOS"/>
    <n v="1572.59"/>
  </r>
  <r>
    <x v="0"/>
    <x v="7"/>
    <x v="1"/>
    <s v="1TB SSD"/>
    <s v="Nvidia RTX 3080"/>
    <n v="16"/>
    <s v="2560x1440"/>
    <x v="53"/>
    <n v="2.7"/>
    <s v="Linux"/>
    <n v="2277.8000000000002"/>
  </r>
  <r>
    <x v="6"/>
    <x v="7"/>
    <x v="2"/>
    <s v="512GB SSD"/>
    <s v="AMD Radeon RX 6800"/>
    <n v="17.3"/>
    <s v="2560x1440"/>
    <x v="72"/>
    <n v="2.0499999999999998"/>
    <s v="Linux"/>
    <n v="2777.04"/>
  </r>
  <r>
    <x v="0"/>
    <x v="3"/>
    <x v="0"/>
    <s v="1TB HDD"/>
    <s v="Nvidia GTX 1650"/>
    <n v="13.3"/>
    <s v="3840x2160"/>
    <x v="47"/>
    <n v="2.41"/>
    <s v="macOS"/>
    <n v="4127.16"/>
  </r>
  <r>
    <x v="6"/>
    <x v="3"/>
    <x v="1"/>
    <s v="512GB SSD"/>
    <s v="AMD Radeon RX 6800"/>
    <n v="15.6"/>
    <s v="3840x2160"/>
    <x v="44"/>
    <n v="2.61"/>
    <s v="Linux"/>
    <n v="1324.61"/>
  </r>
  <r>
    <x v="9"/>
    <x v="7"/>
    <x v="2"/>
    <s v="1TB SSD"/>
    <s v="Nvidia GTX 1650"/>
    <n v="16"/>
    <s v="2560x1440"/>
    <x v="65"/>
    <n v="1.28"/>
    <s v="Windows"/>
    <n v="3398.49"/>
  </r>
  <r>
    <x v="3"/>
    <x v="5"/>
    <x v="3"/>
    <s v="2TB SSD"/>
    <s v="Nvidia RTX 3080"/>
    <n v="13.3"/>
    <s v="2560x1440"/>
    <x v="52"/>
    <n v="2.42"/>
    <s v="Windows"/>
    <n v="1140.05"/>
  </r>
  <r>
    <x v="5"/>
    <x v="3"/>
    <x v="1"/>
    <s v="512GB SSD"/>
    <s v="Nvidia RTX 3080"/>
    <n v="13.3"/>
    <s v="1920x1080"/>
    <x v="58"/>
    <n v="2.4"/>
    <s v="Linux"/>
    <n v="668.39"/>
  </r>
  <r>
    <x v="0"/>
    <x v="2"/>
    <x v="2"/>
    <s v="1TB HDD"/>
    <s v="AMD Radeon RX 6600"/>
    <n v="17.3"/>
    <s v="1920x1080"/>
    <x v="5"/>
    <n v="2.2400000000000002"/>
    <s v="Windows"/>
    <n v="2147.9499999999998"/>
  </r>
  <r>
    <x v="4"/>
    <x v="7"/>
    <x v="0"/>
    <s v="1TB SSD"/>
    <s v="AMD Radeon RX 6600"/>
    <n v="16"/>
    <s v="3840x2160"/>
    <x v="3"/>
    <n v="1.56"/>
    <s v="macOS"/>
    <n v="5283.74"/>
  </r>
  <r>
    <x v="8"/>
    <x v="1"/>
    <x v="4"/>
    <s v="1TB HDD"/>
    <s v="AMD Radeon RX 6600"/>
    <n v="14"/>
    <s v="3840x2160"/>
    <x v="38"/>
    <n v="1.91"/>
    <s v="FreeDOS"/>
    <n v="1963.54"/>
  </r>
  <r>
    <x v="0"/>
    <x v="7"/>
    <x v="2"/>
    <s v="2TB SSD"/>
    <s v="Nvidia RTX 3060"/>
    <n v="14"/>
    <s v="1366x768"/>
    <x v="55"/>
    <n v="1.32"/>
    <s v="macOS"/>
    <n v="2360.9299999999998"/>
  </r>
  <r>
    <x v="7"/>
    <x v="1"/>
    <x v="2"/>
    <s v="512GB SSD"/>
    <s v="Nvidia RTX 3080"/>
    <n v="15.6"/>
    <s v="1366x768"/>
    <x v="9"/>
    <n v="2.3199999999999998"/>
    <s v="macOS"/>
    <n v="1728.78"/>
  </r>
  <r>
    <x v="7"/>
    <x v="6"/>
    <x v="2"/>
    <s v="1TB HDD"/>
    <s v="AMD Radeon RX 6800"/>
    <n v="17.3"/>
    <s v="3840x2160"/>
    <x v="24"/>
    <n v="1.97"/>
    <s v="Linux"/>
    <n v="3958.15"/>
  </r>
  <r>
    <x v="0"/>
    <x v="5"/>
    <x v="0"/>
    <s v="256GB SSD"/>
    <s v="Nvidia RTX 2060"/>
    <n v="13.3"/>
    <s v="3840x2160"/>
    <x v="2"/>
    <n v="2.82"/>
    <s v="Linux"/>
    <n v="5951.82"/>
  </r>
  <r>
    <x v="9"/>
    <x v="5"/>
    <x v="0"/>
    <s v="1TB HDD"/>
    <s v="Nvidia RTX 3080"/>
    <n v="17.3"/>
    <s v="1920x1080"/>
    <x v="30"/>
    <n v="2.85"/>
    <s v="FreeDOS"/>
    <n v="2686.26"/>
  </r>
  <r>
    <x v="8"/>
    <x v="2"/>
    <x v="3"/>
    <s v="1TB SSD"/>
    <s v="AMD Radeon RX 6600"/>
    <n v="15.6"/>
    <s v="3840x2160"/>
    <x v="35"/>
    <n v="2.11"/>
    <s v="macOS"/>
    <n v="1948.04"/>
  </r>
  <r>
    <x v="1"/>
    <x v="0"/>
    <x v="3"/>
    <s v="512GB SSD"/>
    <s v="AMD Radeon RX 6800"/>
    <n v="14"/>
    <s v="2560x1440"/>
    <x v="25"/>
    <n v="1.33"/>
    <s v="Linux"/>
    <n v="1318.24"/>
  </r>
  <r>
    <x v="5"/>
    <x v="1"/>
    <x v="4"/>
    <s v="256GB SSD"/>
    <s v="Nvidia GTX 1650"/>
    <n v="17.3"/>
    <s v="3840x2160"/>
    <x v="49"/>
    <n v="1.54"/>
    <s v="Linux"/>
    <n v="2793.78"/>
  </r>
  <r>
    <x v="2"/>
    <x v="0"/>
    <x v="3"/>
    <s v="1TB HDD"/>
    <s v="Nvidia RTX 3080"/>
    <n v="13.3"/>
    <s v="1920x1080"/>
    <x v="27"/>
    <n v="2.75"/>
    <s v="FreeDOS"/>
    <n v="741.69"/>
  </r>
  <r>
    <x v="0"/>
    <x v="0"/>
    <x v="0"/>
    <s v="1TB HDD"/>
    <s v="AMD Radeon RX 6800"/>
    <n v="13.3"/>
    <s v="3840x2160"/>
    <x v="54"/>
    <n v="2.42"/>
    <s v="macOS"/>
    <n v="4201.18"/>
  </r>
  <r>
    <x v="8"/>
    <x v="0"/>
    <x v="1"/>
    <s v="1TB HDD"/>
    <s v="Nvidia GTX 1650"/>
    <n v="16"/>
    <s v="2560x1440"/>
    <x v="6"/>
    <n v="1.35"/>
    <s v="Linux"/>
    <n v="1003.25"/>
  </r>
  <r>
    <x v="9"/>
    <x v="4"/>
    <x v="0"/>
    <s v="2TB SSD"/>
    <s v="Integrated"/>
    <n v="17.3"/>
    <s v="2560x1440"/>
    <x v="41"/>
    <n v="2.5499999999999998"/>
    <s v="macOS"/>
    <n v="4646.55"/>
  </r>
  <r>
    <x v="4"/>
    <x v="2"/>
    <x v="4"/>
    <s v="1TB HDD"/>
    <s v="Nvidia GTX 1650"/>
    <n v="15.6"/>
    <s v="1366x768"/>
    <x v="57"/>
    <n v="2.72"/>
    <s v="Linux"/>
    <n v="1089.6199999999999"/>
  </r>
  <r>
    <x v="8"/>
    <x v="4"/>
    <x v="1"/>
    <s v="256GB SSD"/>
    <s v="AMD Radeon RX 6600"/>
    <n v="14"/>
    <s v="2560x1440"/>
    <x v="59"/>
    <n v="1.74"/>
    <s v="FreeDOS"/>
    <n v="1923.09"/>
  </r>
  <r>
    <x v="3"/>
    <x v="6"/>
    <x v="1"/>
    <s v="2TB SSD"/>
    <s v="Nvidia RTX 2060"/>
    <n v="16"/>
    <s v="1920x1080"/>
    <x v="69"/>
    <n v="2.69"/>
    <s v="Linux"/>
    <n v="1790.36"/>
  </r>
  <r>
    <x v="5"/>
    <x v="6"/>
    <x v="0"/>
    <s v="2TB SSD"/>
    <s v="Nvidia GTX 1650"/>
    <n v="17.3"/>
    <s v="3840x2160"/>
    <x v="47"/>
    <n v="1.49"/>
    <s v="macOS"/>
    <n v="7036.9"/>
  </r>
  <r>
    <x v="5"/>
    <x v="7"/>
    <x v="2"/>
    <s v="512GB SSD"/>
    <s v="Nvidia RTX 3080"/>
    <n v="15.6"/>
    <s v="1920x1080"/>
    <x v="53"/>
    <n v="1.24"/>
    <s v="Windows"/>
    <n v="2227.31"/>
  </r>
  <r>
    <x v="9"/>
    <x v="7"/>
    <x v="3"/>
    <s v="2TB SSD"/>
    <s v="Nvidia RTX 2060"/>
    <n v="16"/>
    <s v="1920x1080"/>
    <x v="77"/>
    <n v="2.78"/>
    <s v="FreeDOS"/>
    <n v="1868.07"/>
  </r>
  <r>
    <x v="8"/>
    <x v="7"/>
    <x v="0"/>
    <s v="2TB SSD"/>
    <s v="Nvidia RTX 2060"/>
    <n v="16"/>
    <s v="3840x2160"/>
    <x v="47"/>
    <n v="2.17"/>
    <s v="FreeDOS"/>
    <n v="5290.76"/>
  </r>
  <r>
    <x v="1"/>
    <x v="1"/>
    <x v="1"/>
    <s v="2TB SSD"/>
    <s v="Nvidia GTX 1650"/>
    <n v="14"/>
    <s v="1366x768"/>
    <x v="42"/>
    <n v="2.87"/>
    <s v="Windows"/>
    <n v="1263.73"/>
  </r>
  <r>
    <x v="7"/>
    <x v="6"/>
    <x v="2"/>
    <s v="1TB HDD"/>
    <s v="AMD Radeon RX 6800"/>
    <n v="16"/>
    <s v="3840x2160"/>
    <x v="55"/>
    <n v="2.31"/>
    <s v="Windows"/>
    <n v="4052.55"/>
  </r>
  <r>
    <x v="4"/>
    <x v="2"/>
    <x v="3"/>
    <s v="1TB SSD"/>
    <s v="Nvidia RTX 2060"/>
    <n v="14"/>
    <s v="2560x1440"/>
    <x v="55"/>
    <n v="2.69"/>
    <s v="Windows"/>
    <n v="1322.76"/>
  </r>
  <r>
    <x v="9"/>
    <x v="6"/>
    <x v="4"/>
    <s v="1TB HDD"/>
    <s v="Nvidia RTX 2060"/>
    <n v="16"/>
    <s v="1920x1080"/>
    <x v="35"/>
    <n v="2.06"/>
    <s v="Windows"/>
    <n v="2510.7199999999998"/>
  </r>
  <r>
    <x v="3"/>
    <x v="3"/>
    <x v="1"/>
    <s v="1TB HDD"/>
    <s v="AMD Radeon RX 6600"/>
    <n v="13.3"/>
    <s v="1366x768"/>
    <x v="44"/>
    <n v="2.72"/>
    <s v="FreeDOS"/>
    <n v="441.65"/>
  </r>
  <r>
    <x v="8"/>
    <x v="5"/>
    <x v="3"/>
    <s v="1TB SSD"/>
    <s v="Nvidia RTX 3080"/>
    <n v="14"/>
    <s v="1366x768"/>
    <x v="42"/>
    <n v="2.5299999999999998"/>
    <s v="macOS"/>
    <n v="931.46"/>
  </r>
  <r>
    <x v="2"/>
    <x v="2"/>
    <x v="3"/>
    <s v="2TB SSD"/>
    <s v="AMD Radeon RX 6600"/>
    <n v="16"/>
    <s v="1366x768"/>
    <x v="4"/>
    <n v="3.27"/>
    <s v="Windows"/>
    <n v="998.84"/>
  </r>
  <r>
    <x v="2"/>
    <x v="5"/>
    <x v="3"/>
    <s v="2TB SSD"/>
    <s v="Nvidia RTX 3060"/>
    <n v="16"/>
    <s v="1920x1080"/>
    <x v="57"/>
    <n v="1.92"/>
    <s v="Windows"/>
    <n v="1163.99"/>
  </r>
  <r>
    <x v="0"/>
    <x v="0"/>
    <x v="1"/>
    <s v="512GB SSD"/>
    <s v="Nvidia RTX 3080"/>
    <n v="15.6"/>
    <s v="2560x1440"/>
    <x v="39"/>
    <n v="3.25"/>
    <s v="Windows"/>
    <n v="1602.6"/>
  </r>
  <r>
    <x v="7"/>
    <x v="6"/>
    <x v="4"/>
    <s v="256GB SSD"/>
    <s v="AMD Radeon RX 6800"/>
    <n v="14"/>
    <s v="3840x2160"/>
    <x v="18"/>
    <n v="1.29"/>
    <s v="Linux"/>
    <n v="3327.58"/>
  </r>
  <r>
    <x v="4"/>
    <x v="2"/>
    <x v="2"/>
    <s v="1TB HDD"/>
    <s v="AMD Radeon RX 6800"/>
    <n v="16"/>
    <s v="1366x768"/>
    <x v="68"/>
    <n v="2.71"/>
    <s v="Linux"/>
    <n v="1166.7"/>
  </r>
  <r>
    <x v="3"/>
    <x v="6"/>
    <x v="0"/>
    <s v="2TB SSD"/>
    <s v="AMD Radeon RX 6800"/>
    <n v="15.6"/>
    <s v="1920x1080"/>
    <x v="35"/>
    <n v="2.92"/>
    <s v="FreeDOS"/>
    <n v="4326.7299999999996"/>
  </r>
  <r>
    <x v="8"/>
    <x v="5"/>
    <x v="3"/>
    <s v="2TB SSD"/>
    <s v="AMD Radeon RX 6800"/>
    <n v="16"/>
    <s v="3840x2160"/>
    <x v="19"/>
    <n v="3.42"/>
    <s v="FreeDOS"/>
    <n v="1877.43"/>
  </r>
  <r>
    <x v="7"/>
    <x v="1"/>
    <x v="2"/>
    <s v="512GB SSD"/>
    <s v="AMD Radeon RX 6800"/>
    <n v="14"/>
    <s v="3840x2160"/>
    <x v="71"/>
    <n v="2.94"/>
    <s v="FreeDOS"/>
    <n v="3331.7"/>
  </r>
  <r>
    <x v="7"/>
    <x v="4"/>
    <x v="0"/>
    <s v="2TB SSD"/>
    <s v="Nvidia RTX 3080"/>
    <n v="16"/>
    <s v="1920x1080"/>
    <x v="11"/>
    <n v="1.86"/>
    <s v="FreeDOS"/>
    <n v="4387.54"/>
  </r>
  <r>
    <x v="1"/>
    <x v="1"/>
    <x v="1"/>
    <s v="2TB SSD"/>
    <s v="AMD Radeon RX 6800"/>
    <n v="15.6"/>
    <s v="3840x2160"/>
    <x v="60"/>
    <n v="2.23"/>
    <s v="macOS"/>
    <n v="2719.47"/>
  </r>
  <r>
    <x v="4"/>
    <x v="4"/>
    <x v="3"/>
    <s v="512GB SSD"/>
    <s v="Nvidia RTX 2060"/>
    <n v="15.6"/>
    <s v="1920x1080"/>
    <x v="66"/>
    <n v="2.25"/>
    <s v="FreeDOS"/>
    <n v="1958.58"/>
  </r>
  <r>
    <x v="5"/>
    <x v="4"/>
    <x v="2"/>
    <s v="256GB SSD"/>
    <s v="Nvidia RTX 2060"/>
    <n v="14"/>
    <s v="3840x2160"/>
    <x v="61"/>
    <n v="1.91"/>
    <s v="Linux"/>
    <n v="4314.51"/>
  </r>
  <r>
    <x v="6"/>
    <x v="6"/>
    <x v="4"/>
    <s v="512GB SSD"/>
    <s v="Nvidia RTX 3060"/>
    <n v="17.3"/>
    <s v="1366x768"/>
    <x v="44"/>
    <n v="1.29"/>
    <s v="FreeDOS"/>
    <n v="1691.35"/>
  </r>
  <r>
    <x v="2"/>
    <x v="5"/>
    <x v="0"/>
    <s v="256GB SSD"/>
    <s v="Nvidia RTX 3080"/>
    <n v="16"/>
    <s v="2560x1440"/>
    <x v="10"/>
    <n v="1.35"/>
    <s v="macOS"/>
    <n v="3315.47"/>
  </r>
  <r>
    <x v="0"/>
    <x v="4"/>
    <x v="2"/>
    <s v="2TB SSD"/>
    <s v="Nvidia RTX 3060"/>
    <n v="17.3"/>
    <s v="3840x2160"/>
    <x v="45"/>
    <n v="3.3"/>
    <s v="macOS"/>
    <n v="7305.37"/>
  </r>
  <r>
    <x v="0"/>
    <x v="3"/>
    <x v="4"/>
    <s v="2TB SSD"/>
    <s v="Nvidia RTX 3060"/>
    <n v="14"/>
    <s v="1920x1080"/>
    <x v="1"/>
    <n v="1.3"/>
    <s v="Windows"/>
    <n v="1465.42"/>
  </r>
  <r>
    <x v="9"/>
    <x v="6"/>
    <x v="2"/>
    <s v="1TB SSD"/>
    <s v="Nvidia RTX 3060"/>
    <n v="14"/>
    <s v="1366x768"/>
    <x v="65"/>
    <n v="1.81"/>
    <s v="macOS"/>
    <n v="2712.31"/>
  </r>
  <r>
    <x v="1"/>
    <x v="1"/>
    <x v="1"/>
    <s v="512GB SSD"/>
    <s v="AMD Radeon RX 6800"/>
    <n v="17.3"/>
    <s v="2560x1440"/>
    <x v="43"/>
    <n v="2.64"/>
    <s v="Linux"/>
    <n v="2201.4699999999998"/>
  </r>
  <r>
    <x v="5"/>
    <x v="4"/>
    <x v="4"/>
    <s v="512GB SSD"/>
    <s v="Nvidia RTX 3080"/>
    <n v="17.3"/>
    <s v="1366x768"/>
    <x v="14"/>
    <n v="2.3199999999999998"/>
    <s v="FreeDOS"/>
    <n v="1879.52"/>
  </r>
  <r>
    <x v="0"/>
    <x v="1"/>
    <x v="0"/>
    <s v="256GB SSD"/>
    <s v="AMD Radeon RX 6800"/>
    <n v="14"/>
    <s v="3840x2160"/>
    <x v="21"/>
    <n v="2.77"/>
    <s v="Linux"/>
    <n v="7259.99"/>
  </r>
  <r>
    <x v="0"/>
    <x v="5"/>
    <x v="0"/>
    <s v="1TB SSD"/>
    <s v="Nvidia GTX 1650"/>
    <n v="17.3"/>
    <s v="2560x1440"/>
    <x v="62"/>
    <n v="1.81"/>
    <s v="FreeDOS"/>
    <n v="4942.26"/>
  </r>
  <r>
    <x v="5"/>
    <x v="4"/>
    <x v="3"/>
    <s v="1TB SSD"/>
    <s v="Nvidia RTX 3080"/>
    <n v="17.3"/>
    <s v="2560x1440"/>
    <x v="7"/>
    <n v="3.19"/>
    <s v="Linux"/>
    <n v="2354.0100000000002"/>
  </r>
  <r>
    <x v="0"/>
    <x v="6"/>
    <x v="4"/>
    <s v="2TB SSD"/>
    <s v="Nvidia RTX 2060"/>
    <n v="16"/>
    <s v="3840x2160"/>
    <x v="67"/>
    <n v="2.73"/>
    <s v="FreeDOS"/>
    <n v="5300.54"/>
  </r>
  <r>
    <x v="1"/>
    <x v="1"/>
    <x v="2"/>
    <s v="256GB SSD"/>
    <s v="Nvidia GTX 1650"/>
    <n v="13.3"/>
    <s v="1366x768"/>
    <x v="68"/>
    <n v="1.46"/>
    <s v="FreeDOS"/>
    <n v="2232.14"/>
  </r>
  <r>
    <x v="9"/>
    <x v="5"/>
    <x v="3"/>
    <s v="1TB HDD"/>
    <s v="Integrated"/>
    <n v="15.6"/>
    <s v="1920x1080"/>
    <x v="56"/>
    <n v="3.19"/>
    <s v="Windows"/>
    <n v="965.57"/>
  </r>
  <r>
    <x v="2"/>
    <x v="1"/>
    <x v="4"/>
    <s v="1TB SSD"/>
    <s v="Nvidia RTX 3060"/>
    <n v="16"/>
    <s v="1366x768"/>
    <x v="15"/>
    <n v="1.95"/>
    <s v="macOS"/>
    <n v="1241.04"/>
  </r>
  <r>
    <x v="8"/>
    <x v="2"/>
    <x v="2"/>
    <s v="1TB HDD"/>
    <s v="Integrated"/>
    <n v="13.3"/>
    <s v="1366x768"/>
    <x v="28"/>
    <n v="3.05"/>
    <s v="Linux"/>
    <n v="850.19"/>
  </r>
  <r>
    <x v="8"/>
    <x v="5"/>
    <x v="3"/>
    <s v="2TB SSD"/>
    <s v="Nvidia GTX 1650"/>
    <n v="17.3"/>
    <s v="1920x1080"/>
    <x v="73"/>
    <n v="1.76"/>
    <s v="Windows"/>
    <n v="1113.95"/>
  </r>
  <r>
    <x v="6"/>
    <x v="7"/>
    <x v="1"/>
    <s v="1TB HDD"/>
    <s v="Nvidia GTX 1650"/>
    <n v="14"/>
    <s v="1366x768"/>
    <x v="60"/>
    <n v="3.4"/>
    <s v="Windows"/>
    <n v="791.21"/>
  </r>
  <r>
    <x v="7"/>
    <x v="6"/>
    <x v="4"/>
    <s v="256GB SSD"/>
    <s v="Integrated"/>
    <n v="15.6"/>
    <s v="1366x768"/>
    <x v="8"/>
    <n v="2.15"/>
    <s v="Linux"/>
    <n v="1359.23"/>
  </r>
  <r>
    <x v="0"/>
    <x v="3"/>
    <x v="0"/>
    <s v="1TB HDD"/>
    <s v="Nvidia RTX 3080"/>
    <n v="14"/>
    <s v="2560x1440"/>
    <x v="3"/>
    <n v="3.2"/>
    <s v="Windows"/>
    <n v="3224.77"/>
  </r>
  <r>
    <x v="4"/>
    <x v="5"/>
    <x v="3"/>
    <s v="256GB SSD"/>
    <s v="AMD Radeon RX 6800"/>
    <n v="15.6"/>
    <s v="1920x1080"/>
    <x v="29"/>
    <n v="2.21"/>
    <s v="FreeDOS"/>
    <n v="1095.77"/>
  </r>
  <r>
    <x v="8"/>
    <x v="7"/>
    <x v="0"/>
    <s v="1TB SSD"/>
    <s v="Nvidia RTX 2060"/>
    <n v="13.3"/>
    <s v="1920x1080"/>
    <x v="65"/>
    <n v="2.14"/>
    <s v="Windows"/>
    <n v="2982.04"/>
  </r>
  <r>
    <x v="9"/>
    <x v="6"/>
    <x v="1"/>
    <s v="2TB SSD"/>
    <s v="Integrated"/>
    <n v="17.3"/>
    <s v="1920x1080"/>
    <x v="47"/>
    <n v="2.72"/>
    <s v="macOS"/>
    <n v="1339.56"/>
  </r>
  <r>
    <x v="6"/>
    <x v="4"/>
    <x v="1"/>
    <s v="256GB SSD"/>
    <s v="Nvidia RTX 3080"/>
    <n v="17.3"/>
    <s v="3840x2160"/>
    <x v="75"/>
    <n v="3.27"/>
    <s v="macOS"/>
    <n v="2812.15"/>
  </r>
  <r>
    <x v="3"/>
    <x v="3"/>
    <x v="4"/>
    <s v="512GB SSD"/>
    <s v="Nvidia RTX 3060"/>
    <n v="16"/>
    <s v="2560x1440"/>
    <x v="2"/>
    <n v="2.08"/>
    <s v="Windows"/>
    <n v="1423.7"/>
  </r>
  <r>
    <x v="5"/>
    <x v="0"/>
    <x v="3"/>
    <s v="1TB SSD"/>
    <s v="AMD Radeon RX 6800"/>
    <n v="17.3"/>
    <s v="3840x2160"/>
    <x v="55"/>
    <n v="3.42"/>
    <s v="Linux"/>
    <n v="1442.1"/>
  </r>
  <r>
    <x v="5"/>
    <x v="5"/>
    <x v="1"/>
    <s v="2TB SSD"/>
    <s v="Nvidia RTX 2060"/>
    <n v="13.3"/>
    <s v="2560x1440"/>
    <x v="20"/>
    <n v="3.22"/>
    <s v="Linux"/>
    <n v="1087.76"/>
  </r>
  <r>
    <x v="6"/>
    <x v="1"/>
    <x v="1"/>
    <s v="2TB SSD"/>
    <s v="Nvidia RTX 3060"/>
    <n v="17.3"/>
    <s v="3840x2160"/>
    <x v="53"/>
    <n v="2.89"/>
    <s v="macOS"/>
    <n v="2191.88"/>
  </r>
  <r>
    <x v="1"/>
    <x v="4"/>
    <x v="2"/>
    <s v="512GB SSD"/>
    <s v="AMD Radeon RX 6800"/>
    <n v="14"/>
    <s v="3840x2160"/>
    <x v="23"/>
    <n v="2.42"/>
    <s v="Linux"/>
    <n v="6154.23"/>
  </r>
  <r>
    <x v="5"/>
    <x v="1"/>
    <x v="1"/>
    <s v="1TB SSD"/>
    <s v="Integrated"/>
    <n v="16"/>
    <s v="1366x768"/>
    <x v="43"/>
    <n v="2.37"/>
    <s v="macOS"/>
    <n v="581.26"/>
  </r>
  <r>
    <x v="2"/>
    <x v="4"/>
    <x v="0"/>
    <s v="2TB SSD"/>
    <s v="Nvidia RTX 2060"/>
    <n v="15.6"/>
    <s v="1366x768"/>
    <x v="41"/>
    <n v="3.26"/>
    <s v="FreeDOS"/>
    <n v="3717.35"/>
  </r>
  <r>
    <x v="1"/>
    <x v="5"/>
    <x v="4"/>
    <s v="512GB SSD"/>
    <s v="Nvidia RTX 2060"/>
    <n v="14"/>
    <s v="1920x1080"/>
    <x v="67"/>
    <n v="1.23"/>
    <s v="Windows"/>
    <n v="1542.89"/>
  </r>
  <r>
    <x v="3"/>
    <x v="4"/>
    <x v="4"/>
    <s v="2TB SSD"/>
    <s v="AMD Radeon RX 6600"/>
    <n v="17.3"/>
    <s v="3840x2160"/>
    <x v="75"/>
    <n v="2.23"/>
    <s v="macOS"/>
    <n v="3538.55"/>
  </r>
  <r>
    <x v="0"/>
    <x v="0"/>
    <x v="0"/>
    <s v="2TB SSD"/>
    <s v="Nvidia RTX 2060"/>
    <n v="16"/>
    <s v="2560x1440"/>
    <x v="45"/>
    <n v="1.87"/>
    <s v="Windows"/>
    <n v="3925.43"/>
  </r>
  <r>
    <x v="8"/>
    <x v="5"/>
    <x v="4"/>
    <s v="1TB SSD"/>
    <s v="AMD Radeon RX 6600"/>
    <n v="16"/>
    <s v="1366x768"/>
    <x v="77"/>
    <n v="2.4700000000000002"/>
    <s v="macOS"/>
    <n v="1113.72"/>
  </r>
  <r>
    <x v="3"/>
    <x v="7"/>
    <x v="3"/>
    <s v="2TB SSD"/>
    <s v="AMD Radeon RX 6800"/>
    <n v="13.3"/>
    <s v="1366x768"/>
    <x v="15"/>
    <n v="2.2599999999999998"/>
    <s v="macOS"/>
    <n v="1040.53"/>
  </r>
  <r>
    <x v="4"/>
    <x v="6"/>
    <x v="2"/>
    <s v="2TB SSD"/>
    <s v="AMD Radeon RX 6600"/>
    <n v="14"/>
    <s v="3840x2160"/>
    <x v="27"/>
    <n v="3.24"/>
    <s v="macOS"/>
    <n v="4441.1099999999997"/>
  </r>
  <r>
    <x v="4"/>
    <x v="2"/>
    <x v="1"/>
    <s v="1TB SSD"/>
    <s v="Nvidia RTX 2060"/>
    <n v="16"/>
    <s v="1366x768"/>
    <x v="61"/>
    <n v="1.95"/>
    <s v="Windows"/>
    <n v="922.31"/>
  </r>
  <r>
    <x v="3"/>
    <x v="4"/>
    <x v="0"/>
    <s v="256GB SSD"/>
    <s v="Nvidia GTX 1650"/>
    <n v="13.3"/>
    <s v="1920x1080"/>
    <x v="25"/>
    <n v="1.65"/>
    <s v="Linux"/>
    <n v="4085.06"/>
  </r>
  <r>
    <x v="2"/>
    <x v="1"/>
    <x v="1"/>
    <s v="512GB SSD"/>
    <s v="AMD Radeon RX 6800"/>
    <n v="15.6"/>
    <s v="2560x1440"/>
    <x v="43"/>
    <n v="1.32"/>
    <s v="macOS"/>
    <n v="1456.75"/>
  </r>
  <r>
    <x v="4"/>
    <x v="5"/>
    <x v="3"/>
    <s v="1TB SSD"/>
    <s v="AMD Radeon RX 6600"/>
    <n v="14"/>
    <s v="1920x1080"/>
    <x v="14"/>
    <n v="1.26"/>
    <s v="macOS"/>
    <n v="916.53"/>
  </r>
  <r>
    <x v="0"/>
    <x v="6"/>
    <x v="4"/>
    <s v="1TB HDD"/>
    <s v="Nvidia RTX 3080"/>
    <n v="16"/>
    <s v="1366x768"/>
    <x v="28"/>
    <n v="3.36"/>
    <s v="macOS"/>
    <n v="2295.21"/>
  </r>
  <r>
    <x v="6"/>
    <x v="6"/>
    <x v="4"/>
    <s v="1TB SSD"/>
    <s v="Nvidia RTX 3060"/>
    <n v="14"/>
    <s v="3840x2160"/>
    <x v="35"/>
    <n v="2.83"/>
    <s v="Windows"/>
    <n v="3291.98"/>
  </r>
  <r>
    <x v="4"/>
    <x v="4"/>
    <x v="0"/>
    <s v="1TB HDD"/>
    <s v="Nvidia RTX 3060"/>
    <n v="14"/>
    <s v="3840x2160"/>
    <x v="35"/>
    <n v="2.36"/>
    <s v="Windows"/>
    <n v="5424.04"/>
  </r>
  <r>
    <x v="3"/>
    <x v="3"/>
    <x v="4"/>
    <s v="2TB SSD"/>
    <s v="Nvidia RTX 3080"/>
    <n v="15.6"/>
    <s v="1366x768"/>
    <x v="22"/>
    <n v="3.35"/>
    <s v="macOS"/>
    <n v="1026.5899999999999"/>
  </r>
  <r>
    <x v="3"/>
    <x v="5"/>
    <x v="1"/>
    <s v="2TB SSD"/>
    <s v="AMD Radeon RX 6800"/>
    <n v="14"/>
    <s v="3840x2160"/>
    <x v="0"/>
    <n v="2.94"/>
    <s v="Linux"/>
    <n v="1638.09"/>
  </r>
  <r>
    <x v="2"/>
    <x v="1"/>
    <x v="0"/>
    <s v="1TB SSD"/>
    <s v="AMD Radeon RX 6600"/>
    <n v="13.3"/>
    <s v="1366x768"/>
    <x v="3"/>
    <n v="1.49"/>
    <s v="FreeDOS"/>
    <n v="2415.27"/>
  </r>
  <r>
    <x v="9"/>
    <x v="2"/>
    <x v="4"/>
    <s v="1TB SSD"/>
    <s v="Nvidia RTX 2060"/>
    <n v="15.6"/>
    <s v="1366x768"/>
    <x v="64"/>
    <n v="1.4"/>
    <s v="macOS"/>
    <n v="1302.01"/>
  </r>
  <r>
    <x v="7"/>
    <x v="3"/>
    <x v="2"/>
    <s v="512GB SSD"/>
    <s v="Nvidia RTX 3080"/>
    <n v="15.6"/>
    <s v="3840x2160"/>
    <x v="16"/>
    <n v="3.02"/>
    <s v="macOS"/>
    <n v="2535.56"/>
  </r>
  <r>
    <x v="7"/>
    <x v="4"/>
    <x v="1"/>
    <s v="2TB SSD"/>
    <s v="Nvidia RTX 3080"/>
    <n v="15.6"/>
    <s v="1920x1080"/>
    <x v="62"/>
    <n v="3.2"/>
    <s v="Linux"/>
    <n v="1762.46"/>
  </r>
  <r>
    <x v="8"/>
    <x v="2"/>
    <x v="1"/>
    <s v="512GB SSD"/>
    <s v="AMD Radeon RX 6600"/>
    <n v="15.6"/>
    <s v="1366x768"/>
    <x v="36"/>
    <n v="1.84"/>
    <s v="FreeDOS"/>
    <n v="785.8"/>
  </r>
  <r>
    <x v="4"/>
    <x v="7"/>
    <x v="0"/>
    <s v="256GB SSD"/>
    <s v="Nvidia RTX 3060"/>
    <n v="14"/>
    <s v="3840x2160"/>
    <x v="54"/>
    <n v="2.96"/>
    <s v="FreeDOS"/>
    <n v="4767.21"/>
  </r>
  <r>
    <x v="9"/>
    <x v="3"/>
    <x v="2"/>
    <s v="1TB HDD"/>
    <s v="Nvidia GTX 1650"/>
    <n v="14"/>
    <s v="2560x1440"/>
    <x v="30"/>
    <n v="2.9"/>
    <s v="Linux"/>
    <n v="1747.91"/>
  </r>
  <r>
    <x v="8"/>
    <x v="6"/>
    <x v="4"/>
    <s v="256GB SSD"/>
    <s v="Nvidia RTX 3080"/>
    <n v="15.6"/>
    <s v="1920x1080"/>
    <x v="61"/>
    <n v="2.56"/>
    <s v="Linux"/>
    <n v="2326.4899999999998"/>
  </r>
  <r>
    <x v="2"/>
    <x v="7"/>
    <x v="0"/>
    <s v="1TB HDD"/>
    <s v="Nvidia RTX 2060"/>
    <n v="15.6"/>
    <s v="2560x1440"/>
    <x v="36"/>
    <n v="3.12"/>
    <s v="Linux"/>
    <n v="3453.43"/>
  </r>
  <r>
    <x v="4"/>
    <x v="0"/>
    <x v="4"/>
    <s v="1TB SSD"/>
    <s v="Nvidia RTX 2060"/>
    <n v="17.3"/>
    <s v="1366x768"/>
    <x v="39"/>
    <n v="2.29"/>
    <s v="macOS"/>
    <n v="959.1"/>
  </r>
  <r>
    <x v="9"/>
    <x v="7"/>
    <x v="1"/>
    <s v="1TB SSD"/>
    <s v="Nvidia RTX 3080"/>
    <n v="16"/>
    <s v="1366x768"/>
    <x v="0"/>
    <n v="2.94"/>
    <s v="macOS"/>
    <n v="1461.28"/>
  </r>
  <r>
    <x v="5"/>
    <x v="3"/>
    <x v="1"/>
    <s v="1TB SSD"/>
    <s v="Integrated"/>
    <n v="15.6"/>
    <s v="3840x2160"/>
    <x v="32"/>
    <n v="2.5"/>
    <s v="Windows"/>
    <n v="795.28"/>
  </r>
  <r>
    <x v="4"/>
    <x v="4"/>
    <x v="4"/>
    <s v="1TB SSD"/>
    <s v="Nvidia RTX 2060"/>
    <n v="14"/>
    <s v="3840x2160"/>
    <x v="40"/>
    <n v="2.5"/>
    <s v="Linux"/>
    <n v="3431.37"/>
  </r>
  <r>
    <x v="1"/>
    <x v="0"/>
    <x v="4"/>
    <s v="1TB HDD"/>
    <s v="Nvidia GTX 1650"/>
    <n v="15.6"/>
    <s v="3840x2160"/>
    <x v="30"/>
    <n v="2.2400000000000002"/>
    <s v="Linux"/>
    <n v="2119.84"/>
  </r>
  <r>
    <x v="4"/>
    <x v="2"/>
    <x v="3"/>
    <s v="1TB HDD"/>
    <s v="AMD Radeon RX 6600"/>
    <n v="13.3"/>
    <s v="2560x1440"/>
    <x v="66"/>
    <n v="2.25"/>
    <s v="macOS"/>
    <n v="1018.01"/>
  </r>
  <r>
    <x v="8"/>
    <x v="6"/>
    <x v="4"/>
    <s v="2TB SSD"/>
    <s v="Nvidia RTX 3080"/>
    <n v="15.6"/>
    <s v="3840x2160"/>
    <x v="44"/>
    <n v="1.26"/>
    <s v="FreeDOS"/>
    <n v="3561.5"/>
  </r>
  <r>
    <x v="8"/>
    <x v="5"/>
    <x v="1"/>
    <s v="1TB SSD"/>
    <s v="Nvidia GTX 1650"/>
    <n v="14"/>
    <s v="3840x2160"/>
    <x v="25"/>
    <n v="2.4300000000000002"/>
    <s v="Linux"/>
    <n v="1608.42"/>
  </r>
  <r>
    <x v="2"/>
    <x v="0"/>
    <x v="3"/>
    <s v="512GB SSD"/>
    <s v="Integrated"/>
    <n v="13.3"/>
    <s v="3840x2160"/>
    <x v="55"/>
    <n v="1.74"/>
    <s v="FreeDOS"/>
    <n v="1072.6300000000001"/>
  </r>
  <r>
    <x v="7"/>
    <x v="4"/>
    <x v="1"/>
    <s v="2TB SSD"/>
    <s v="Integrated"/>
    <n v="13.3"/>
    <s v="1366x768"/>
    <x v="9"/>
    <n v="2.5499999999999998"/>
    <s v="FreeDOS"/>
    <n v="711.64"/>
  </r>
  <r>
    <x v="9"/>
    <x v="4"/>
    <x v="4"/>
    <s v="256GB SSD"/>
    <s v="Nvidia GTX 1650"/>
    <n v="17.3"/>
    <s v="3840x2160"/>
    <x v="20"/>
    <n v="1.36"/>
    <s v="Linux"/>
    <n v="4694.8100000000004"/>
  </r>
  <r>
    <x v="5"/>
    <x v="1"/>
    <x v="1"/>
    <s v="256GB SSD"/>
    <s v="Nvidia GTX 1650"/>
    <n v="15.6"/>
    <s v="1920x1080"/>
    <x v="12"/>
    <n v="1.45"/>
    <s v="Windows"/>
    <n v="1375.07"/>
  </r>
  <r>
    <x v="6"/>
    <x v="0"/>
    <x v="0"/>
    <s v="1TB HDD"/>
    <s v="Nvidia RTX 2060"/>
    <n v="17.3"/>
    <s v="1920x1080"/>
    <x v="21"/>
    <n v="1.51"/>
    <s v="Windows"/>
    <n v="1901.15"/>
  </r>
  <r>
    <x v="6"/>
    <x v="7"/>
    <x v="1"/>
    <s v="1TB SSD"/>
    <s v="Integrated"/>
    <n v="14"/>
    <s v="2560x1440"/>
    <x v="25"/>
    <n v="1.56"/>
    <s v="FreeDOS"/>
    <n v="968.48"/>
  </r>
  <r>
    <x v="2"/>
    <x v="0"/>
    <x v="1"/>
    <s v="2TB SSD"/>
    <s v="Nvidia RTX 3060"/>
    <n v="13.3"/>
    <s v="3840x2160"/>
    <x v="8"/>
    <n v="2.4500000000000002"/>
    <s v="macOS"/>
    <n v="1180.8599999999999"/>
  </r>
  <r>
    <x v="6"/>
    <x v="5"/>
    <x v="0"/>
    <s v="1TB SSD"/>
    <s v="AMD Radeon RX 6600"/>
    <n v="13.3"/>
    <s v="1366x768"/>
    <x v="30"/>
    <n v="1.77"/>
    <s v="Windows"/>
    <n v="1928.73"/>
  </r>
  <r>
    <x v="8"/>
    <x v="4"/>
    <x v="4"/>
    <s v="512GB SSD"/>
    <s v="Nvidia RTX 3080"/>
    <n v="15.6"/>
    <s v="1920x1080"/>
    <x v="17"/>
    <n v="3.04"/>
    <s v="macOS"/>
    <n v="2121.25"/>
  </r>
  <r>
    <x v="0"/>
    <x v="6"/>
    <x v="1"/>
    <s v="2TB SSD"/>
    <s v="AMD Radeon RX 6600"/>
    <n v="13.3"/>
    <s v="1920x1080"/>
    <x v="32"/>
    <n v="2.5"/>
    <s v="FreeDOS"/>
    <n v="2333.0700000000002"/>
  </r>
  <r>
    <x v="8"/>
    <x v="4"/>
    <x v="1"/>
    <s v="256GB SSD"/>
    <s v="Nvidia RTX 2060"/>
    <n v="16"/>
    <s v="2560x1440"/>
    <x v="57"/>
    <n v="3.26"/>
    <s v="FreeDOS"/>
    <n v="2048.5500000000002"/>
  </r>
  <r>
    <x v="8"/>
    <x v="7"/>
    <x v="3"/>
    <s v="2TB SSD"/>
    <s v="Nvidia RTX 3080"/>
    <n v="13.3"/>
    <s v="1366x768"/>
    <x v="19"/>
    <n v="2.2799999999999998"/>
    <s v="macOS"/>
    <n v="1162.3900000000001"/>
  </r>
  <r>
    <x v="1"/>
    <x v="0"/>
    <x v="4"/>
    <s v="2TB SSD"/>
    <s v="Nvidia RTX 3060"/>
    <n v="14"/>
    <s v="1366x768"/>
    <x v="9"/>
    <n v="2.73"/>
    <s v="Linux"/>
    <n v="1281.1199999999999"/>
  </r>
  <r>
    <x v="0"/>
    <x v="0"/>
    <x v="4"/>
    <s v="2TB SSD"/>
    <s v="AMD Radeon RX 6800"/>
    <n v="14"/>
    <s v="1366x768"/>
    <x v="20"/>
    <n v="1.7"/>
    <s v="Linux"/>
    <n v="1329.06"/>
  </r>
  <r>
    <x v="4"/>
    <x v="2"/>
    <x v="1"/>
    <s v="256GB SSD"/>
    <s v="Nvidia RTX 3080"/>
    <n v="15.6"/>
    <s v="1920x1080"/>
    <x v="44"/>
    <n v="1.5"/>
    <s v="Linux"/>
    <n v="1140.49"/>
  </r>
  <r>
    <x v="6"/>
    <x v="6"/>
    <x v="3"/>
    <s v="2TB SSD"/>
    <s v="Nvidia RTX 3080"/>
    <n v="17.3"/>
    <s v="1920x1080"/>
    <x v="45"/>
    <n v="2.08"/>
    <s v="Windows"/>
    <n v="1753.7"/>
  </r>
  <r>
    <x v="7"/>
    <x v="5"/>
    <x v="4"/>
    <s v="1TB SSD"/>
    <s v="AMD Radeon RX 6800"/>
    <n v="13.3"/>
    <s v="3840x2160"/>
    <x v="62"/>
    <n v="2.2799999999999998"/>
    <s v="Windows"/>
    <n v="1968.05"/>
  </r>
  <r>
    <x v="4"/>
    <x v="3"/>
    <x v="0"/>
    <s v="1TB HDD"/>
    <s v="Integrated"/>
    <n v="14"/>
    <s v="2560x1440"/>
    <x v="39"/>
    <n v="3.2"/>
    <s v="Windows"/>
    <n v="1371.27"/>
  </r>
  <r>
    <x v="7"/>
    <x v="0"/>
    <x v="3"/>
    <s v="256GB SSD"/>
    <s v="Nvidia RTX 3060"/>
    <n v="13.3"/>
    <s v="1920x1080"/>
    <x v="3"/>
    <n v="2.73"/>
    <s v="Windows"/>
    <n v="804.42"/>
  </r>
  <r>
    <x v="6"/>
    <x v="0"/>
    <x v="3"/>
    <s v="2TB SSD"/>
    <s v="Nvidia GTX 1650"/>
    <n v="16"/>
    <s v="3840x2160"/>
    <x v="76"/>
    <n v="2.06"/>
    <s v="macOS"/>
    <n v="1447.33"/>
  </r>
  <r>
    <x v="5"/>
    <x v="0"/>
    <x v="3"/>
    <s v="1TB SSD"/>
    <s v="Nvidia RTX 3080"/>
    <n v="15.6"/>
    <s v="2560x1440"/>
    <x v="49"/>
    <n v="2.67"/>
    <s v="Linux"/>
    <n v="1087.96"/>
  </r>
  <r>
    <x v="9"/>
    <x v="3"/>
    <x v="2"/>
    <s v="256GB SSD"/>
    <s v="Nvidia RTX 2060"/>
    <n v="17.3"/>
    <s v="2560x1440"/>
    <x v="70"/>
    <n v="2.71"/>
    <s v="Linux"/>
    <n v="2506.9499999999998"/>
  </r>
  <r>
    <x v="1"/>
    <x v="3"/>
    <x v="1"/>
    <s v="2TB SSD"/>
    <s v="AMD Radeon RX 6600"/>
    <n v="16"/>
    <s v="1366x768"/>
    <x v="19"/>
    <n v="1.85"/>
    <s v="FreeDOS"/>
    <n v="962.71"/>
  </r>
  <r>
    <x v="5"/>
    <x v="0"/>
    <x v="0"/>
    <s v="512GB SSD"/>
    <s v="Nvidia RTX 2060"/>
    <n v="13.3"/>
    <s v="2560x1440"/>
    <x v="53"/>
    <n v="1.31"/>
    <s v="Linux"/>
    <n v="2529.92"/>
  </r>
  <r>
    <x v="4"/>
    <x v="4"/>
    <x v="3"/>
    <s v="1TB HDD"/>
    <s v="Nvidia RTX 3080"/>
    <n v="13.3"/>
    <s v="2560x1440"/>
    <x v="17"/>
    <n v="1.68"/>
    <s v="Linux"/>
    <n v="1861.56"/>
  </r>
  <r>
    <x v="9"/>
    <x v="3"/>
    <x v="4"/>
    <s v="2TB SSD"/>
    <s v="AMD Radeon RX 6600"/>
    <n v="14"/>
    <s v="1366x768"/>
    <x v="39"/>
    <n v="2.1800000000000002"/>
    <s v="FreeDOS"/>
    <n v="1232.42"/>
  </r>
  <r>
    <x v="9"/>
    <x v="5"/>
    <x v="4"/>
    <s v="2TB SSD"/>
    <s v="Nvidia RTX 3060"/>
    <n v="17.3"/>
    <s v="3840x2160"/>
    <x v="60"/>
    <n v="2.14"/>
    <s v="Windows"/>
    <n v="2766.72"/>
  </r>
  <r>
    <x v="4"/>
    <x v="0"/>
    <x v="1"/>
    <s v="2TB SSD"/>
    <s v="AMD Radeon RX 6600"/>
    <n v="17.3"/>
    <s v="3840x2160"/>
    <x v="33"/>
    <n v="3.31"/>
    <s v="Linux"/>
    <n v="1290.04"/>
  </r>
  <r>
    <x v="7"/>
    <x v="7"/>
    <x v="0"/>
    <s v="2TB SSD"/>
    <s v="Nvidia RTX 2060"/>
    <n v="17.3"/>
    <s v="3840x2160"/>
    <x v="59"/>
    <n v="1.29"/>
    <s v="Linux"/>
    <n v="5327.03"/>
  </r>
  <r>
    <x v="0"/>
    <x v="2"/>
    <x v="4"/>
    <s v="2TB SSD"/>
    <s v="AMD Radeon RX 6600"/>
    <n v="17.3"/>
    <s v="3840x2160"/>
    <x v="24"/>
    <n v="1.43"/>
    <s v="Windows"/>
    <n v="3224.03"/>
  </r>
  <r>
    <x v="4"/>
    <x v="2"/>
    <x v="0"/>
    <s v="1TB SSD"/>
    <s v="Nvidia GTX 1650"/>
    <n v="17.3"/>
    <s v="1920x1080"/>
    <x v="45"/>
    <n v="2.81"/>
    <s v="FreeDOS"/>
    <n v="2614.64"/>
  </r>
  <r>
    <x v="6"/>
    <x v="3"/>
    <x v="1"/>
    <s v="1TB HDD"/>
    <s v="Nvidia GTX 1650"/>
    <n v="17.3"/>
    <s v="3840x2160"/>
    <x v="65"/>
    <n v="1.32"/>
    <s v="Linux"/>
    <n v="1312.02"/>
  </r>
  <r>
    <x v="6"/>
    <x v="6"/>
    <x v="3"/>
    <s v="2TB SSD"/>
    <s v="Nvidia RTX 3080"/>
    <n v="13.3"/>
    <s v="1366x768"/>
    <x v="29"/>
    <n v="1.6"/>
    <s v="macOS"/>
    <n v="1325.63"/>
  </r>
  <r>
    <x v="2"/>
    <x v="6"/>
    <x v="0"/>
    <s v="512GB SSD"/>
    <s v="Nvidia RTX 3080"/>
    <n v="17.3"/>
    <s v="3840x2160"/>
    <x v="55"/>
    <n v="3.1"/>
    <s v="macOS"/>
    <n v="7226.18"/>
  </r>
  <r>
    <x v="7"/>
    <x v="6"/>
    <x v="3"/>
    <s v="512GB SSD"/>
    <s v="Nvidia RTX 3080"/>
    <n v="14"/>
    <s v="2560x1440"/>
    <x v="6"/>
    <n v="2.3199999999999998"/>
    <s v="macOS"/>
    <n v="2014.48"/>
  </r>
  <r>
    <x v="7"/>
    <x v="3"/>
    <x v="2"/>
    <s v="1TB SSD"/>
    <s v="Integrated"/>
    <n v="13.3"/>
    <s v="1920x1080"/>
    <x v="7"/>
    <n v="2.2999999999999998"/>
    <s v="macOS"/>
    <n v="1050.8699999999999"/>
  </r>
  <r>
    <x v="4"/>
    <x v="0"/>
    <x v="4"/>
    <s v="1TB SSD"/>
    <s v="Integrated"/>
    <n v="16"/>
    <s v="1366x768"/>
    <x v="1"/>
    <n v="3.13"/>
    <s v="Windows"/>
    <n v="774.84"/>
  </r>
  <r>
    <x v="4"/>
    <x v="3"/>
    <x v="0"/>
    <s v="1TB HDD"/>
    <s v="Nvidia GTX 1650"/>
    <n v="15.6"/>
    <s v="2560x1440"/>
    <x v="18"/>
    <n v="2.94"/>
    <s v="Windows"/>
    <n v="2186.71"/>
  </r>
  <r>
    <x v="5"/>
    <x v="3"/>
    <x v="3"/>
    <s v="256GB SSD"/>
    <s v="AMD Radeon RX 6800"/>
    <n v="15.6"/>
    <s v="2560x1440"/>
    <x v="18"/>
    <n v="2.17"/>
    <s v="Windows"/>
    <n v="1066.17"/>
  </r>
  <r>
    <x v="2"/>
    <x v="5"/>
    <x v="0"/>
    <s v="1TB SSD"/>
    <s v="Nvidia RTX 2060"/>
    <n v="14"/>
    <s v="1920x1080"/>
    <x v="62"/>
    <n v="2.83"/>
    <s v="Linux"/>
    <n v="2280.3000000000002"/>
  </r>
  <r>
    <x v="2"/>
    <x v="3"/>
    <x v="2"/>
    <s v="512GB SSD"/>
    <s v="Nvidia RTX 2060"/>
    <n v="14"/>
    <s v="1366x768"/>
    <x v="71"/>
    <n v="1.98"/>
    <s v="macOS"/>
    <n v="1128.77"/>
  </r>
  <r>
    <x v="5"/>
    <x v="3"/>
    <x v="3"/>
    <s v="2TB SSD"/>
    <s v="Integrated"/>
    <n v="16"/>
    <s v="1920x1080"/>
    <x v="2"/>
    <n v="1.91"/>
    <s v="Windows"/>
    <n v="521.84"/>
  </r>
  <r>
    <x v="7"/>
    <x v="6"/>
    <x v="0"/>
    <s v="1TB SSD"/>
    <s v="AMD Radeon RX 6800"/>
    <n v="13.3"/>
    <s v="2560x1440"/>
    <x v="13"/>
    <n v="2.0099999999999998"/>
    <s v="Windows"/>
    <n v="5028.43"/>
  </r>
  <r>
    <x v="8"/>
    <x v="0"/>
    <x v="1"/>
    <s v="256GB SSD"/>
    <s v="Nvidia RTX 3080"/>
    <n v="14"/>
    <s v="3840x2160"/>
    <x v="72"/>
    <n v="3.43"/>
    <s v="FreeDOS"/>
    <n v="1340.87"/>
  </r>
  <r>
    <x v="9"/>
    <x v="4"/>
    <x v="4"/>
    <s v="512GB SSD"/>
    <s v="Nvidia RTX 2060"/>
    <n v="14"/>
    <s v="3840x2160"/>
    <x v="37"/>
    <n v="1.26"/>
    <s v="Windows"/>
    <n v="4333.6000000000004"/>
  </r>
  <r>
    <x v="9"/>
    <x v="7"/>
    <x v="4"/>
    <s v="1TB HDD"/>
    <s v="Nvidia GTX 1650"/>
    <n v="16"/>
    <s v="2560x1440"/>
    <x v="5"/>
    <n v="1.45"/>
    <s v="Windows"/>
    <n v="2349.4699999999998"/>
  </r>
  <r>
    <x v="0"/>
    <x v="5"/>
    <x v="1"/>
    <s v="256GB SSD"/>
    <s v="Nvidia RTX 3080"/>
    <n v="14"/>
    <s v="2560x1440"/>
    <x v="61"/>
    <n v="2.74"/>
    <s v="macOS"/>
    <n v="1606.46"/>
  </r>
  <r>
    <x v="8"/>
    <x v="7"/>
    <x v="4"/>
    <s v="512GB SSD"/>
    <s v="AMD Radeon RX 6800"/>
    <n v="13.3"/>
    <s v="1920x1080"/>
    <x v="40"/>
    <n v="2.88"/>
    <s v="macOS"/>
    <n v="1617.46"/>
  </r>
  <r>
    <x v="6"/>
    <x v="5"/>
    <x v="4"/>
    <s v="256GB SSD"/>
    <s v="Nvidia RTX 2060"/>
    <n v="15.6"/>
    <s v="1366x768"/>
    <x v="21"/>
    <n v="2.23"/>
    <s v="FreeDOS"/>
    <n v="1027.56"/>
  </r>
  <r>
    <x v="1"/>
    <x v="5"/>
    <x v="1"/>
    <s v="1TB HDD"/>
    <s v="Nvidia RTX 3060"/>
    <n v="17.3"/>
    <s v="1366x768"/>
    <x v="10"/>
    <n v="1.54"/>
    <s v="Linux"/>
    <n v="933.21"/>
  </r>
  <r>
    <x v="3"/>
    <x v="1"/>
    <x v="2"/>
    <s v="512GB SSD"/>
    <s v="AMD Radeon RX 6600"/>
    <n v="14"/>
    <s v="1920x1080"/>
    <x v="50"/>
    <n v="2.96"/>
    <s v="Windows"/>
    <n v="2117.5700000000002"/>
  </r>
  <r>
    <x v="2"/>
    <x v="7"/>
    <x v="3"/>
    <s v="1TB HDD"/>
    <s v="AMD Radeon RX 6600"/>
    <n v="14"/>
    <s v="1366x768"/>
    <x v="12"/>
    <n v="1.24"/>
    <s v="Windows"/>
    <n v="764.78"/>
  </r>
  <r>
    <x v="7"/>
    <x v="6"/>
    <x v="4"/>
    <s v="256GB SSD"/>
    <s v="AMD Radeon RX 6600"/>
    <n v="16"/>
    <s v="2560x1440"/>
    <x v="2"/>
    <n v="2.78"/>
    <s v="Windows"/>
    <n v="2643.52"/>
  </r>
  <r>
    <x v="5"/>
    <x v="7"/>
    <x v="4"/>
    <s v="1TB HDD"/>
    <s v="AMD Radeon RX 6800"/>
    <n v="16"/>
    <s v="1920x1080"/>
    <x v="71"/>
    <n v="1.5"/>
    <s v="Windows"/>
    <n v="1355.36"/>
  </r>
  <r>
    <x v="2"/>
    <x v="4"/>
    <x v="3"/>
    <s v="2TB SSD"/>
    <s v="Nvidia RTX 3060"/>
    <n v="15.6"/>
    <s v="1366x768"/>
    <x v="75"/>
    <n v="3.11"/>
    <s v="FreeDOS"/>
    <n v="1666.48"/>
  </r>
  <r>
    <x v="1"/>
    <x v="7"/>
    <x v="2"/>
    <s v="1TB SSD"/>
    <s v="Nvidia GTX 1650"/>
    <n v="16"/>
    <s v="3840x2160"/>
    <x v="50"/>
    <n v="2.23"/>
    <s v="Linux"/>
    <n v="5026.41"/>
  </r>
  <r>
    <x v="6"/>
    <x v="3"/>
    <x v="1"/>
    <s v="512GB SSD"/>
    <s v="Integrated"/>
    <n v="16"/>
    <s v="2560x1440"/>
    <x v="30"/>
    <n v="1.36"/>
    <s v="macOS"/>
    <n v="640.09"/>
  </r>
  <r>
    <x v="3"/>
    <x v="6"/>
    <x v="4"/>
    <s v="256GB SSD"/>
    <s v="AMD Radeon RX 6600"/>
    <n v="16"/>
    <s v="3840x2160"/>
    <x v="35"/>
    <n v="1.66"/>
    <s v="Linux"/>
    <n v="3608.59"/>
  </r>
  <r>
    <x v="1"/>
    <x v="5"/>
    <x v="4"/>
    <s v="2TB SSD"/>
    <s v="Integrated"/>
    <n v="17.3"/>
    <s v="1366x768"/>
    <x v="38"/>
    <n v="2.59"/>
    <s v="macOS"/>
    <n v="1121.29"/>
  </r>
  <r>
    <x v="2"/>
    <x v="4"/>
    <x v="0"/>
    <s v="256GB SSD"/>
    <s v="Nvidia RTX 2060"/>
    <n v="15.6"/>
    <s v="1920x1080"/>
    <x v="65"/>
    <n v="1.73"/>
    <s v="FreeDOS"/>
    <n v="4369.8599999999997"/>
  </r>
  <r>
    <x v="1"/>
    <x v="7"/>
    <x v="2"/>
    <s v="512GB SSD"/>
    <s v="Integrated"/>
    <n v="14"/>
    <s v="3840x2160"/>
    <x v="29"/>
    <n v="1.97"/>
    <s v="macOS"/>
    <n v="3216.78"/>
  </r>
  <r>
    <x v="1"/>
    <x v="1"/>
    <x v="3"/>
    <s v="512GB SSD"/>
    <s v="Nvidia RTX 2060"/>
    <n v="16"/>
    <s v="1920x1080"/>
    <x v="44"/>
    <n v="3.02"/>
    <s v="Linux"/>
    <n v="1774.06"/>
  </r>
  <r>
    <x v="2"/>
    <x v="1"/>
    <x v="3"/>
    <s v="256GB SSD"/>
    <s v="Nvidia RTX 2060"/>
    <n v="15.6"/>
    <s v="1920x1080"/>
    <x v="22"/>
    <n v="2.66"/>
    <s v="FreeDOS"/>
    <n v="1324.79"/>
  </r>
  <r>
    <x v="5"/>
    <x v="6"/>
    <x v="3"/>
    <s v="1TB HDD"/>
    <s v="Nvidia RTX 3060"/>
    <n v="13.3"/>
    <s v="3840x2160"/>
    <x v="24"/>
    <n v="2.38"/>
    <s v="macOS"/>
    <n v="2293.34"/>
  </r>
  <r>
    <x v="5"/>
    <x v="4"/>
    <x v="4"/>
    <s v="512GB SSD"/>
    <s v="Nvidia RTX 3080"/>
    <n v="17.3"/>
    <s v="3840x2160"/>
    <x v="31"/>
    <n v="1.95"/>
    <s v="Windows"/>
    <n v="3550.31"/>
  </r>
  <r>
    <x v="1"/>
    <x v="1"/>
    <x v="4"/>
    <s v="2TB SSD"/>
    <s v="Nvidia GTX 1650"/>
    <n v="17.3"/>
    <s v="1366x768"/>
    <x v="43"/>
    <n v="2.67"/>
    <s v="Windows"/>
    <n v="1969.49"/>
  </r>
  <r>
    <x v="9"/>
    <x v="1"/>
    <x v="4"/>
    <s v="1TB HDD"/>
    <s v="AMD Radeon RX 6600"/>
    <n v="17.3"/>
    <s v="3840x2160"/>
    <x v="35"/>
    <n v="2.52"/>
    <s v="Linux"/>
    <n v="2920.31"/>
  </r>
  <r>
    <x v="0"/>
    <x v="7"/>
    <x v="0"/>
    <s v="1TB SSD"/>
    <s v="AMD Radeon RX 6600"/>
    <n v="15.6"/>
    <s v="1920x1080"/>
    <x v="35"/>
    <n v="1.25"/>
    <s v="macOS"/>
    <n v="4937.0200000000004"/>
  </r>
  <r>
    <x v="7"/>
    <x v="0"/>
    <x v="0"/>
    <s v="256GB SSD"/>
    <s v="AMD Radeon RX 6600"/>
    <n v="17.3"/>
    <s v="1366x768"/>
    <x v="66"/>
    <n v="2.3199999999999998"/>
    <s v="Windows"/>
    <n v="1688.4"/>
  </r>
  <r>
    <x v="6"/>
    <x v="1"/>
    <x v="4"/>
    <s v="1TB HDD"/>
    <s v="AMD Radeon RX 6800"/>
    <n v="17.3"/>
    <s v="3840x2160"/>
    <x v="12"/>
    <n v="3.24"/>
    <s v="Windows"/>
    <n v="2138.39"/>
  </r>
  <r>
    <x v="3"/>
    <x v="1"/>
    <x v="2"/>
    <s v="1TB HDD"/>
    <s v="Integrated"/>
    <n v="16"/>
    <s v="1366x768"/>
    <x v="64"/>
    <n v="2.61"/>
    <s v="Windows"/>
    <n v="940.39"/>
  </r>
  <r>
    <x v="4"/>
    <x v="0"/>
    <x v="4"/>
    <s v="2TB SSD"/>
    <s v="Nvidia RTX 2060"/>
    <n v="14"/>
    <s v="2560x1440"/>
    <x v="49"/>
    <n v="1.42"/>
    <s v="macOS"/>
    <n v="1265.6600000000001"/>
  </r>
  <r>
    <x v="7"/>
    <x v="0"/>
    <x v="3"/>
    <s v="1TB SSD"/>
    <s v="AMD Radeon RX 6800"/>
    <n v="13.3"/>
    <s v="2560x1440"/>
    <x v="33"/>
    <n v="2.34"/>
    <s v="FreeDOS"/>
    <n v="965.66"/>
  </r>
  <r>
    <x v="3"/>
    <x v="2"/>
    <x v="2"/>
    <s v="256GB SSD"/>
    <s v="AMD Radeon RX 6600"/>
    <n v="14"/>
    <s v="2560x1440"/>
    <x v="0"/>
    <n v="3.26"/>
    <s v="Windows"/>
    <n v="1879.56"/>
  </r>
  <r>
    <x v="6"/>
    <x v="3"/>
    <x v="1"/>
    <s v="512GB SSD"/>
    <s v="Nvidia GTX 1650"/>
    <n v="16"/>
    <s v="3840x2160"/>
    <x v="67"/>
    <n v="3.35"/>
    <s v="Linux"/>
    <n v="1531.73"/>
  </r>
  <r>
    <x v="6"/>
    <x v="1"/>
    <x v="0"/>
    <s v="1TB HDD"/>
    <s v="AMD Radeon RX 6800"/>
    <n v="14"/>
    <s v="3840x2160"/>
    <x v="24"/>
    <n v="2.29"/>
    <s v="Windows"/>
    <n v="4211.53"/>
  </r>
  <r>
    <x v="4"/>
    <x v="2"/>
    <x v="2"/>
    <s v="256GB SSD"/>
    <s v="Nvidia RTX 2060"/>
    <n v="13.3"/>
    <s v="1366x768"/>
    <x v="2"/>
    <n v="1.84"/>
    <s v="Linux"/>
    <n v="1276.98"/>
  </r>
  <r>
    <x v="4"/>
    <x v="4"/>
    <x v="1"/>
    <s v="1TB SSD"/>
    <s v="Nvidia RTX 2060"/>
    <n v="13.3"/>
    <s v="1366x768"/>
    <x v="25"/>
    <n v="2.79"/>
    <s v="Linux"/>
    <n v="1204.25"/>
  </r>
  <r>
    <x v="1"/>
    <x v="6"/>
    <x v="2"/>
    <s v="256GB SSD"/>
    <s v="Integrated"/>
    <n v="13.3"/>
    <s v="2560x1440"/>
    <x v="8"/>
    <n v="1.93"/>
    <s v="Linux"/>
    <n v="3110.62"/>
  </r>
  <r>
    <x v="4"/>
    <x v="3"/>
    <x v="4"/>
    <s v="256GB SSD"/>
    <s v="AMD Radeon RX 6800"/>
    <n v="13.3"/>
    <s v="1366x768"/>
    <x v="1"/>
    <n v="3.01"/>
    <s v="macOS"/>
    <n v="753.72"/>
  </r>
  <r>
    <x v="1"/>
    <x v="4"/>
    <x v="0"/>
    <s v="1TB SSD"/>
    <s v="Nvidia GTX 1650"/>
    <n v="13.3"/>
    <s v="2560x1440"/>
    <x v="61"/>
    <n v="3.23"/>
    <s v="Windows"/>
    <n v="6970.43"/>
  </r>
  <r>
    <x v="3"/>
    <x v="0"/>
    <x v="4"/>
    <s v="1TB HDD"/>
    <s v="Nvidia RTX 2060"/>
    <n v="13.3"/>
    <s v="2560x1440"/>
    <x v="38"/>
    <n v="1.2"/>
    <s v="Linux"/>
    <n v="1131.55"/>
  </r>
  <r>
    <x v="9"/>
    <x v="7"/>
    <x v="2"/>
    <s v="1TB SSD"/>
    <s v="AMD Radeon RX 6600"/>
    <n v="13.3"/>
    <s v="3840x2160"/>
    <x v="15"/>
    <n v="2.31"/>
    <s v="Windows"/>
    <n v="4244.47"/>
  </r>
  <r>
    <x v="7"/>
    <x v="2"/>
    <x v="0"/>
    <s v="1TB SSD"/>
    <s v="Nvidia RTX 3060"/>
    <n v="16"/>
    <s v="3840x2160"/>
    <x v="51"/>
    <n v="2.54"/>
    <s v="Windows"/>
    <n v="4213.1000000000004"/>
  </r>
  <r>
    <x v="4"/>
    <x v="2"/>
    <x v="0"/>
    <s v="256GB SSD"/>
    <s v="Integrated"/>
    <n v="16"/>
    <s v="3840x2160"/>
    <x v="78"/>
    <n v="1.92"/>
    <s v="FreeDOS"/>
    <n v="2991.85"/>
  </r>
  <r>
    <x v="7"/>
    <x v="6"/>
    <x v="3"/>
    <s v="1TB SSD"/>
    <s v="Nvidia RTX 2060"/>
    <n v="17.3"/>
    <s v="1366x768"/>
    <x v="59"/>
    <n v="3.22"/>
    <s v="Windows"/>
    <n v="1424.58"/>
  </r>
  <r>
    <x v="0"/>
    <x v="7"/>
    <x v="0"/>
    <s v="2TB SSD"/>
    <s v="Nvidia RTX 2060"/>
    <n v="14"/>
    <s v="1366x768"/>
    <x v="16"/>
    <n v="1.36"/>
    <s v="FreeDOS"/>
    <n v="3590.02"/>
  </r>
  <r>
    <x v="6"/>
    <x v="4"/>
    <x v="4"/>
    <s v="2TB SSD"/>
    <s v="AMD Radeon RX 6800"/>
    <n v="13.3"/>
    <s v="3840x2160"/>
    <x v="34"/>
    <n v="2.13"/>
    <s v="FreeDOS"/>
    <n v="3306.14"/>
  </r>
  <r>
    <x v="6"/>
    <x v="4"/>
    <x v="2"/>
    <s v="512GB SSD"/>
    <s v="Nvidia RTX 3060"/>
    <n v="13.3"/>
    <s v="1920x1080"/>
    <x v="33"/>
    <n v="1.7"/>
    <s v="macOS"/>
    <n v="2690.94"/>
  </r>
  <r>
    <x v="4"/>
    <x v="3"/>
    <x v="0"/>
    <s v="256GB SSD"/>
    <s v="Nvidia GTX 1650"/>
    <n v="16"/>
    <s v="3840x2160"/>
    <x v="56"/>
    <n v="1.3"/>
    <s v="macOS"/>
    <n v="3639.55"/>
  </r>
  <r>
    <x v="6"/>
    <x v="3"/>
    <x v="1"/>
    <s v="1TB SSD"/>
    <s v="AMD Radeon RX 6800"/>
    <n v="16"/>
    <s v="1366x768"/>
    <x v="63"/>
    <n v="2.0499999999999998"/>
    <s v="Linux"/>
    <n v="677.49"/>
  </r>
  <r>
    <x v="3"/>
    <x v="6"/>
    <x v="0"/>
    <s v="1TB HDD"/>
    <s v="Integrated"/>
    <n v="15.6"/>
    <s v="1920x1080"/>
    <x v="44"/>
    <n v="2.99"/>
    <s v="Windows"/>
    <n v="2323.9899999999998"/>
  </r>
  <r>
    <x v="7"/>
    <x v="4"/>
    <x v="1"/>
    <s v="512GB SSD"/>
    <s v="AMD Radeon RX 6800"/>
    <n v="16"/>
    <s v="1366x768"/>
    <x v="35"/>
    <n v="1.44"/>
    <s v="FreeDOS"/>
    <n v="1482.61"/>
  </r>
  <r>
    <x v="6"/>
    <x v="6"/>
    <x v="3"/>
    <s v="1TB SSD"/>
    <s v="Nvidia RTX 2060"/>
    <n v="14"/>
    <s v="1920x1080"/>
    <x v="33"/>
    <n v="1.21"/>
    <s v="Linux"/>
    <n v="1561.3"/>
  </r>
  <r>
    <x v="5"/>
    <x v="5"/>
    <x v="1"/>
    <s v="512GB SSD"/>
    <s v="Nvidia RTX 3080"/>
    <n v="15.6"/>
    <s v="3840x2160"/>
    <x v="62"/>
    <n v="2.3199999999999998"/>
    <s v="FreeDOS"/>
    <n v="1694.68"/>
  </r>
  <r>
    <x v="3"/>
    <x v="0"/>
    <x v="0"/>
    <s v="1TB SSD"/>
    <s v="Nvidia GTX 1650"/>
    <n v="14"/>
    <s v="2560x1440"/>
    <x v="63"/>
    <n v="2.65"/>
    <s v="macOS"/>
    <n v="2526.06"/>
  </r>
  <r>
    <x v="1"/>
    <x v="3"/>
    <x v="4"/>
    <s v="2TB SSD"/>
    <s v="Nvidia RTX 2060"/>
    <n v="13.3"/>
    <s v="3840x2160"/>
    <x v="0"/>
    <n v="2.38"/>
    <s v="Linux"/>
    <n v="2209.13"/>
  </r>
  <r>
    <x v="1"/>
    <x v="4"/>
    <x v="3"/>
    <s v="1TB SSD"/>
    <s v="Nvidia GTX 1650"/>
    <n v="17.3"/>
    <s v="1920x1080"/>
    <x v="63"/>
    <n v="3.02"/>
    <s v="FreeDOS"/>
    <n v="2528.14"/>
  </r>
  <r>
    <x v="4"/>
    <x v="2"/>
    <x v="1"/>
    <s v="1TB HDD"/>
    <s v="AMD Radeon RX 6800"/>
    <n v="14"/>
    <s v="1366x768"/>
    <x v="36"/>
    <n v="1.36"/>
    <s v="FreeDOS"/>
    <n v="630.51"/>
  </r>
  <r>
    <x v="6"/>
    <x v="4"/>
    <x v="3"/>
    <s v="1TB SSD"/>
    <s v="Nvidia RTX 3060"/>
    <n v="16"/>
    <s v="3840x2160"/>
    <x v="35"/>
    <n v="3.3"/>
    <s v="macOS"/>
    <n v="3006.47"/>
  </r>
  <r>
    <x v="6"/>
    <x v="3"/>
    <x v="2"/>
    <s v="1TB SSD"/>
    <s v="Integrated"/>
    <n v="13.3"/>
    <s v="1920x1080"/>
    <x v="11"/>
    <n v="2.98"/>
    <s v="macOS"/>
    <n v="1001.31"/>
  </r>
  <r>
    <x v="4"/>
    <x v="3"/>
    <x v="0"/>
    <s v="1TB HDD"/>
    <s v="Nvidia RTX 2060"/>
    <n v="17.3"/>
    <s v="3840x2160"/>
    <x v="49"/>
    <n v="2.42"/>
    <s v="macOS"/>
    <n v="2920.52"/>
  </r>
  <r>
    <x v="9"/>
    <x v="2"/>
    <x v="3"/>
    <s v="1TB SSD"/>
    <s v="Integrated"/>
    <n v="14"/>
    <s v="3840x2160"/>
    <x v="77"/>
    <n v="1.67"/>
    <s v="macOS"/>
    <n v="1507.52"/>
  </r>
  <r>
    <x v="1"/>
    <x v="7"/>
    <x v="2"/>
    <s v="1TB SSD"/>
    <s v="Nvidia RTX 3060"/>
    <n v="17.3"/>
    <s v="3840x2160"/>
    <x v="61"/>
    <n v="1.57"/>
    <s v="FreeDOS"/>
    <n v="4996.34"/>
  </r>
  <r>
    <x v="2"/>
    <x v="1"/>
    <x v="3"/>
    <s v="1TB SSD"/>
    <s v="Nvidia RTX 2060"/>
    <n v="16"/>
    <s v="1920x1080"/>
    <x v="27"/>
    <n v="1.81"/>
    <s v="Linux"/>
    <n v="1295.07"/>
  </r>
  <r>
    <x v="7"/>
    <x v="3"/>
    <x v="3"/>
    <s v="2TB SSD"/>
    <s v="Nvidia RTX 3060"/>
    <n v="17.3"/>
    <s v="1366x768"/>
    <x v="35"/>
    <n v="2.29"/>
    <s v="Linux"/>
    <n v="650.97"/>
  </r>
  <r>
    <x v="2"/>
    <x v="3"/>
    <x v="3"/>
    <s v="256GB SSD"/>
    <s v="AMD Radeon RX 6800"/>
    <n v="17.3"/>
    <s v="3840x2160"/>
    <x v="16"/>
    <n v="2.94"/>
    <s v="Linux"/>
    <n v="1636.02"/>
  </r>
  <r>
    <x v="2"/>
    <x v="2"/>
    <x v="4"/>
    <s v="512GB SSD"/>
    <s v="AMD Radeon RX 6600"/>
    <n v="17.3"/>
    <s v="1366x768"/>
    <x v="28"/>
    <n v="3.39"/>
    <s v="FreeDOS"/>
    <n v="1262.42"/>
  </r>
  <r>
    <x v="8"/>
    <x v="3"/>
    <x v="4"/>
    <s v="1TB HDD"/>
    <s v="Nvidia RTX 3080"/>
    <n v="16"/>
    <s v="1920x1080"/>
    <x v="17"/>
    <n v="2.5299999999999998"/>
    <s v="macOS"/>
    <n v="1031.6300000000001"/>
  </r>
  <r>
    <x v="3"/>
    <x v="4"/>
    <x v="1"/>
    <s v="1TB HDD"/>
    <s v="Nvidia GTX 1650"/>
    <n v="17.3"/>
    <s v="2560x1440"/>
    <x v="0"/>
    <n v="2.44"/>
    <s v="macOS"/>
    <n v="1835.6"/>
  </r>
  <r>
    <x v="9"/>
    <x v="0"/>
    <x v="0"/>
    <s v="512GB SSD"/>
    <s v="Nvidia RTX 3060"/>
    <n v="17.3"/>
    <s v="2560x1440"/>
    <x v="22"/>
    <n v="2.77"/>
    <s v="Linux"/>
    <n v="3483.61"/>
  </r>
  <r>
    <x v="3"/>
    <x v="0"/>
    <x v="2"/>
    <s v="2TB SSD"/>
    <s v="Nvidia GTX 1650"/>
    <n v="13.3"/>
    <s v="3840x2160"/>
    <x v="55"/>
    <n v="1.34"/>
    <s v="macOS"/>
    <n v="2254.29"/>
  </r>
  <r>
    <x v="0"/>
    <x v="3"/>
    <x v="1"/>
    <s v="256GB SSD"/>
    <s v="Integrated"/>
    <n v="15.6"/>
    <s v="3840x2160"/>
    <x v="30"/>
    <n v="2.29"/>
    <s v="Windows"/>
    <n v="1424.08"/>
  </r>
  <r>
    <x v="1"/>
    <x v="2"/>
    <x v="3"/>
    <s v="512GB SSD"/>
    <s v="Nvidia GTX 1650"/>
    <n v="17.3"/>
    <s v="2560x1440"/>
    <x v="24"/>
    <n v="2.39"/>
    <s v="Windows"/>
    <n v="1917.83"/>
  </r>
  <r>
    <x v="6"/>
    <x v="5"/>
    <x v="4"/>
    <s v="1TB SSD"/>
    <s v="Nvidia RTX 3080"/>
    <n v="13.3"/>
    <s v="1366x768"/>
    <x v="34"/>
    <n v="1.83"/>
    <s v="FreeDOS"/>
    <n v="1058.82"/>
  </r>
  <r>
    <x v="0"/>
    <x v="1"/>
    <x v="4"/>
    <s v="1TB HDD"/>
    <s v="AMD Radeon RX 6600"/>
    <n v="15.6"/>
    <s v="1920x1080"/>
    <x v="79"/>
    <n v="2.88"/>
    <s v="Linux"/>
    <n v="2124.13"/>
  </r>
  <r>
    <x v="1"/>
    <x v="5"/>
    <x v="2"/>
    <s v="256GB SSD"/>
    <s v="Nvidia RTX 3060"/>
    <n v="14"/>
    <s v="1920x1080"/>
    <x v="4"/>
    <n v="3.21"/>
    <s v="Linux"/>
    <n v="2111.75"/>
  </r>
  <r>
    <x v="0"/>
    <x v="3"/>
    <x v="1"/>
    <s v="512GB SSD"/>
    <s v="Nvidia RTX 3060"/>
    <n v="13.3"/>
    <s v="2560x1440"/>
    <x v="12"/>
    <n v="2.59"/>
    <s v="macOS"/>
    <n v="1316.75"/>
  </r>
  <r>
    <x v="6"/>
    <x v="5"/>
    <x v="3"/>
    <s v="512GB SSD"/>
    <s v="Integrated"/>
    <n v="17.3"/>
    <s v="1366x768"/>
    <x v="33"/>
    <n v="3.34"/>
    <s v="FreeDOS"/>
    <n v="542.71"/>
  </r>
  <r>
    <x v="7"/>
    <x v="7"/>
    <x v="4"/>
    <s v="1TB HDD"/>
    <s v="Integrated"/>
    <n v="17.3"/>
    <s v="2560x1440"/>
    <x v="17"/>
    <n v="1.98"/>
    <s v="Linux"/>
    <n v="1114.94"/>
  </r>
  <r>
    <x v="9"/>
    <x v="7"/>
    <x v="3"/>
    <s v="512GB SSD"/>
    <s v="Nvidia RTX 3080"/>
    <n v="17.3"/>
    <s v="3840x2160"/>
    <x v="47"/>
    <n v="3.24"/>
    <s v="Linux"/>
    <n v="3029.85"/>
  </r>
  <r>
    <x v="9"/>
    <x v="7"/>
    <x v="0"/>
    <s v="512GB SSD"/>
    <s v="AMD Radeon RX 6600"/>
    <n v="17.3"/>
    <s v="1366x768"/>
    <x v="57"/>
    <n v="1.59"/>
    <s v="Linux"/>
    <n v="3436.6"/>
  </r>
  <r>
    <x v="5"/>
    <x v="0"/>
    <x v="3"/>
    <s v="1TB HDD"/>
    <s v="AMD Radeon RX 6600"/>
    <n v="16"/>
    <s v="1920x1080"/>
    <x v="6"/>
    <n v="2.75"/>
    <s v="Linux"/>
    <n v="827.27"/>
  </r>
  <r>
    <x v="6"/>
    <x v="2"/>
    <x v="1"/>
    <s v="512GB SSD"/>
    <s v="AMD Radeon RX 6600"/>
    <n v="14"/>
    <s v="1920x1080"/>
    <x v="68"/>
    <n v="3.21"/>
    <s v="macOS"/>
    <n v="796.15"/>
  </r>
  <r>
    <x v="6"/>
    <x v="3"/>
    <x v="2"/>
    <s v="1TB HDD"/>
    <s v="Nvidia GTX 1650"/>
    <n v="15.6"/>
    <s v="1920x1080"/>
    <x v="12"/>
    <n v="3.27"/>
    <s v="macOS"/>
    <n v="1273.6099999999999"/>
  </r>
  <r>
    <x v="6"/>
    <x v="0"/>
    <x v="3"/>
    <s v="2TB SSD"/>
    <s v="AMD Radeon RX 6800"/>
    <n v="15.6"/>
    <s v="1366x768"/>
    <x v="22"/>
    <n v="3.46"/>
    <s v="Windows"/>
    <n v="687.18"/>
  </r>
  <r>
    <x v="3"/>
    <x v="6"/>
    <x v="4"/>
    <s v="1TB SSD"/>
    <s v="Nvidia GTX 1650"/>
    <n v="13.3"/>
    <s v="2560x1440"/>
    <x v="47"/>
    <n v="2.72"/>
    <s v="macOS"/>
    <n v="2410.2800000000002"/>
  </r>
  <r>
    <x v="9"/>
    <x v="1"/>
    <x v="0"/>
    <s v="1TB HDD"/>
    <s v="Nvidia RTX 3080"/>
    <n v="15.6"/>
    <s v="1920x1080"/>
    <x v="27"/>
    <n v="1.36"/>
    <s v="macOS"/>
    <n v="3588.95"/>
  </r>
  <r>
    <x v="2"/>
    <x v="4"/>
    <x v="0"/>
    <s v="512GB SSD"/>
    <s v="Nvidia GTX 1650"/>
    <n v="16"/>
    <s v="3840x2160"/>
    <x v="32"/>
    <n v="1.52"/>
    <s v="macOS"/>
    <n v="7147.4"/>
  </r>
  <r>
    <x v="7"/>
    <x v="3"/>
    <x v="3"/>
    <s v="512GB SSD"/>
    <s v="Nvidia RTX 3060"/>
    <n v="16"/>
    <s v="3840x2160"/>
    <x v="7"/>
    <n v="3.05"/>
    <s v="Linux"/>
    <n v="1598.23"/>
  </r>
  <r>
    <x v="4"/>
    <x v="6"/>
    <x v="1"/>
    <s v="512GB SSD"/>
    <s v="Integrated"/>
    <n v="13.3"/>
    <s v="1366x768"/>
    <x v="43"/>
    <n v="3.37"/>
    <s v="Windows"/>
    <n v="846.91"/>
  </r>
  <r>
    <x v="7"/>
    <x v="3"/>
    <x v="3"/>
    <s v="2TB SSD"/>
    <s v="Nvidia RTX 3060"/>
    <n v="14"/>
    <s v="2560x1440"/>
    <x v="17"/>
    <n v="3.34"/>
    <s v="Linux"/>
    <n v="1004.56"/>
  </r>
  <r>
    <x v="9"/>
    <x v="4"/>
    <x v="1"/>
    <s v="2TB SSD"/>
    <s v="Nvidia RTX 2060"/>
    <n v="17.3"/>
    <s v="3840x2160"/>
    <x v="54"/>
    <n v="2.83"/>
    <s v="Windows"/>
    <n v="3479.44"/>
  </r>
  <r>
    <x v="3"/>
    <x v="5"/>
    <x v="2"/>
    <s v="2TB SSD"/>
    <s v="AMD Radeon RX 6600"/>
    <n v="15.6"/>
    <s v="1920x1080"/>
    <x v="38"/>
    <n v="2.57"/>
    <s v="Windows"/>
    <n v="1769.84"/>
  </r>
  <r>
    <x v="1"/>
    <x v="7"/>
    <x v="1"/>
    <s v="1TB SSD"/>
    <s v="AMD Radeon RX 6600"/>
    <n v="16"/>
    <s v="2560x1440"/>
    <x v="18"/>
    <n v="1.32"/>
    <s v="macOS"/>
    <n v="2221.46"/>
  </r>
  <r>
    <x v="6"/>
    <x v="7"/>
    <x v="4"/>
    <s v="1TB SSD"/>
    <s v="AMD Radeon RX 6600"/>
    <n v="17.3"/>
    <s v="1920x1080"/>
    <x v="31"/>
    <n v="2.96"/>
    <s v="macOS"/>
    <n v="1705.72"/>
  </r>
  <r>
    <x v="1"/>
    <x v="2"/>
    <x v="0"/>
    <s v="2TB SSD"/>
    <s v="Nvidia RTX 2060"/>
    <n v="17.3"/>
    <s v="1366x768"/>
    <x v="79"/>
    <n v="3.11"/>
    <s v="Linux"/>
    <n v="3149.49"/>
  </r>
  <r>
    <x v="5"/>
    <x v="3"/>
    <x v="2"/>
    <s v="256GB SSD"/>
    <s v="Nvidia RTX 3060"/>
    <n v="13.3"/>
    <s v="2560x1440"/>
    <x v="27"/>
    <n v="3.2"/>
    <s v="FreeDOS"/>
    <n v="1677.05"/>
  </r>
  <r>
    <x v="4"/>
    <x v="4"/>
    <x v="1"/>
    <s v="1TB SSD"/>
    <s v="Nvidia RTX 2060"/>
    <n v="17.3"/>
    <s v="1366x768"/>
    <x v="30"/>
    <n v="2.5099999999999998"/>
    <s v="Linux"/>
    <n v="1481.88"/>
  </r>
  <r>
    <x v="5"/>
    <x v="6"/>
    <x v="4"/>
    <s v="256GB SSD"/>
    <s v="AMD Radeon RX 6800"/>
    <n v="15.6"/>
    <s v="2560x1440"/>
    <x v="69"/>
    <n v="3.38"/>
    <s v="Windows"/>
    <n v="2602.7800000000002"/>
  </r>
  <r>
    <x v="7"/>
    <x v="3"/>
    <x v="4"/>
    <s v="256GB SSD"/>
    <s v="Integrated"/>
    <n v="14"/>
    <s v="1920x1080"/>
    <x v="65"/>
    <n v="2.25"/>
    <s v="FreeDOS"/>
    <n v="612.66999999999996"/>
  </r>
  <r>
    <x v="6"/>
    <x v="4"/>
    <x v="1"/>
    <s v="2TB SSD"/>
    <s v="Integrated"/>
    <n v="13.3"/>
    <s v="2560x1440"/>
    <x v="20"/>
    <n v="2.99"/>
    <s v="FreeDOS"/>
    <n v="1360.28"/>
  </r>
  <r>
    <x v="7"/>
    <x v="2"/>
    <x v="1"/>
    <s v="1TB SSD"/>
    <s v="Nvidia RTX 2060"/>
    <n v="13.3"/>
    <s v="1366x768"/>
    <x v="75"/>
    <n v="3.19"/>
    <s v="macOS"/>
    <n v="841.13"/>
  </r>
  <r>
    <x v="0"/>
    <x v="7"/>
    <x v="2"/>
    <s v="1TB HDD"/>
    <s v="AMD Radeon RX 6800"/>
    <n v="17.3"/>
    <s v="2560x1440"/>
    <x v="14"/>
    <n v="1.51"/>
    <s v="Linux"/>
    <n v="3444.97"/>
  </r>
  <r>
    <x v="2"/>
    <x v="2"/>
    <x v="1"/>
    <s v="1TB HDD"/>
    <s v="AMD Radeon RX 6600"/>
    <n v="17.3"/>
    <s v="1920x1080"/>
    <x v="56"/>
    <n v="3.39"/>
    <s v="Linux"/>
    <n v="727.31"/>
  </r>
  <r>
    <x v="9"/>
    <x v="2"/>
    <x v="1"/>
    <s v="1TB HDD"/>
    <s v="Integrated"/>
    <n v="13.3"/>
    <s v="3840x2160"/>
    <x v="20"/>
    <n v="2.59"/>
    <s v="macOS"/>
    <n v="1223.79"/>
  </r>
  <r>
    <x v="9"/>
    <x v="2"/>
    <x v="4"/>
    <s v="256GB SSD"/>
    <s v="Integrated"/>
    <n v="17.3"/>
    <s v="1920x1080"/>
    <x v="51"/>
    <n v="3.15"/>
    <s v="FreeDOS"/>
    <n v="1237.48"/>
  </r>
  <r>
    <x v="4"/>
    <x v="5"/>
    <x v="1"/>
    <s v="256GB SSD"/>
    <s v="Nvidia RTX 3060"/>
    <n v="15.6"/>
    <s v="1920x1080"/>
    <x v="9"/>
    <n v="2.08"/>
    <s v="Linux"/>
    <n v="937.42"/>
  </r>
  <r>
    <x v="6"/>
    <x v="7"/>
    <x v="1"/>
    <s v="2TB SSD"/>
    <s v="Nvidia GTX 1650"/>
    <n v="16"/>
    <s v="2560x1440"/>
    <x v="23"/>
    <n v="2.13"/>
    <s v="FreeDOS"/>
    <n v="1653"/>
  </r>
  <r>
    <x v="2"/>
    <x v="5"/>
    <x v="2"/>
    <s v="1TB SSD"/>
    <s v="Nvidia RTX 3080"/>
    <n v="14"/>
    <s v="1920x1080"/>
    <x v="11"/>
    <n v="1.46"/>
    <s v="Windows"/>
    <n v="1586.35"/>
  </r>
  <r>
    <x v="4"/>
    <x v="2"/>
    <x v="1"/>
    <s v="1TB HDD"/>
    <s v="Nvidia RTX 3080"/>
    <n v="14"/>
    <s v="1920x1080"/>
    <x v="50"/>
    <n v="1.99"/>
    <s v="Linux"/>
    <n v="713"/>
  </r>
  <r>
    <x v="0"/>
    <x v="6"/>
    <x v="0"/>
    <s v="1TB HDD"/>
    <s v="AMD Radeon RX 6800"/>
    <n v="13.3"/>
    <s v="1920x1080"/>
    <x v="56"/>
    <n v="3.43"/>
    <s v="Windows"/>
    <n v="4844.54"/>
  </r>
  <r>
    <x v="0"/>
    <x v="7"/>
    <x v="2"/>
    <s v="256GB SSD"/>
    <s v="Nvidia RTX 3080"/>
    <n v="14"/>
    <s v="3840x2160"/>
    <x v="21"/>
    <n v="3.27"/>
    <s v="FreeDOS"/>
    <n v="4957.58"/>
  </r>
  <r>
    <x v="6"/>
    <x v="4"/>
    <x v="1"/>
    <s v="512GB SSD"/>
    <s v="AMD Radeon RX 6600"/>
    <n v="14"/>
    <s v="2560x1440"/>
    <x v="48"/>
    <n v="3.4"/>
    <s v="Linux"/>
    <n v="1828.65"/>
  </r>
  <r>
    <x v="5"/>
    <x v="2"/>
    <x v="3"/>
    <s v="1TB HDD"/>
    <s v="Nvidia GTX 1650"/>
    <n v="15.6"/>
    <s v="1920x1080"/>
    <x v="13"/>
    <n v="2.69"/>
    <s v="FreeDOS"/>
    <n v="997.06"/>
  </r>
  <r>
    <x v="0"/>
    <x v="7"/>
    <x v="0"/>
    <s v="2TB SSD"/>
    <s v="Integrated"/>
    <n v="16"/>
    <s v="1366x768"/>
    <x v="71"/>
    <n v="1.84"/>
    <s v="macOS"/>
    <n v="2751.67"/>
  </r>
  <r>
    <x v="0"/>
    <x v="7"/>
    <x v="1"/>
    <s v="1TB SSD"/>
    <s v="Integrated"/>
    <n v="17.3"/>
    <s v="1920x1080"/>
    <x v="53"/>
    <n v="3.15"/>
    <s v="Windows"/>
    <n v="1181.23"/>
  </r>
  <r>
    <x v="4"/>
    <x v="6"/>
    <x v="2"/>
    <s v="2TB SSD"/>
    <s v="Nvidia RTX 3080"/>
    <n v="13.3"/>
    <s v="1920x1080"/>
    <x v="26"/>
    <n v="2.2200000000000002"/>
    <s v="Windows"/>
    <n v="2555.79"/>
  </r>
  <r>
    <x v="6"/>
    <x v="0"/>
    <x v="4"/>
    <s v="1TB HDD"/>
    <s v="Nvidia RTX 3060"/>
    <n v="16"/>
    <s v="2560x1440"/>
    <x v="56"/>
    <n v="2.0299999999999998"/>
    <s v="Linux"/>
    <n v="1079.31"/>
  </r>
  <r>
    <x v="5"/>
    <x v="6"/>
    <x v="0"/>
    <s v="1TB HDD"/>
    <s v="Nvidia GTX 1650"/>
    <n v="13.3"/>
    <s v="2560x1440"/>
    <x v="5"/>
    <n v="1.54"/>
    <s v="macOS"/>
    <n v="4101.5"/>
  </r>
  <r>
    <x v="1"/>
    <x v="5"/>
    <x v="4"/>
    <s v="2TB SSD"/>
    <s v="Nvidia RTX 3080"/>
    <n v="16"/>
    <s v="1920x1080"/>
    <x v="46"/>
    <n v="2.4"/>
    <s v="Linux"/>
    <n v="1947.41"/>
  </r>
  <r>
    <x v="3"/>
    <x v="0"/>
    <x v="4"/>
    <s v="512GB SSD"/>
    <s v="Nvidia GTX 1650"/>
    <n v="17.3"/>
    <s v="1366x768"/>
    <x v="57"/>
    <n v="1.29"/>
    <s v="macOS"/>
    <n v="828.72"/>
  </r>
  <r>
    <x v="0"/>
    <x v="1"/>
    <x v="1"/>
    <s v="1TB HDD"/>
    <s v="Nvidia RTX 3060"/>
    <n v="16"/>
    <s v="2560x1440"/>
    <x v="61"/>
    <n v="2.74"/>
    <s v="macOS"/>
    <n v="1795.15"/>
  </r>
  <r>
    <x v="0"/>
    <x v="0"/>
    <x v="3"/>
    <s v="2TB SSD"/>
    <s v="Integrated"/>
    <n v="14"/>
    <s v="1920x1080"/>
    <x v="5"/>
    <n v="2.44"/>
    <s v="macOS"/>
    <n v="976.74"/>
  </r>
  <r>
    <x v="1"/>
    <x v="3"/>
    <x v="4"/>
    <s v="1TB HDD"/>
    <s v="Nvidia RTX 3080"/>
    <n v="17.3"/>
    <s v="3840x2160"/>
    <x v="25"/>
    <n v="1.82"/>
    <s v="Windows"/>
    <n v="2208.39"/>
  </r>
  <r>
    <x v="6"/>
    <x v="4"/>
    <x v="1"/>
    <s v="1TB SSD"/>
    <s v="Nvidia RTX 3080"/>
    <n v="16"/>
    <s v="1920x1080"/>
    <x v="26"/>
    <n v="2"/>
    <s v="FreeDOS"/>
    <n v="1590.19"/>
  </r>
  <r>
    <x v="6"/>
    <x v="1"/>
    <x v="3"/>
    <s v="2TB SSD"/>
    <s v="Nvidia RTX 3080"/>
    <n v="17.3"/>
    <s v="3840x2160"/>
    <x v="18"/>
    <n v="2.1800000000000002"/>
    <s v="Linux"/>
    <n v="2301.87"/>
  </r>
  <r>
    <x v="8"/>
    <x v="4"/>
    <x v="0"/>
    <s v="1TB HDD"/>
    <s v="Nvidia RTX 3080"/>
    <n v="15.6"/>
    <s v="3840x2160"/>
    <x v="62"/>
    <n v="3.05"/>
    <s v="macOS"/>
    <n v="5961.15"/>
  </r>
  <r>
    <x v="9"/>
    <x v="1"/>
    <x v="3"/>
    <s v="256GB SSD"/>
    <s v="Nvidia RTX 3080"/>
    <n v="13.3"/>
    <s v="1920x1080"/>
    <x v="59"/>
    <n v="1.58"/>
    <s v="Linux"/>
    <n v="1578.17"/>
  </r>
  <r>
    <x v="0"/>
    <x v="4"/>
    <x v="1"/>
    <s v="1TB HDD"/>
    <s v="Nvidia RTX 2060"/>
    <n v="16"/>
    <s v="1366x768"/>
    <x v="18"/>
    <n v="3.15"/>
    <s v="FreeDOS"/>
    <n v="1680.15"/>
  </r>
  <r>
    <x v="9"/>
    <x v="6"/>
    <x v="1"/>
    <s v="1TB SSD"/>
    <s v="AMD Radeon RX 6600"/>
    <n v="15.6"/>
    <s v="1920x1080"/>
    <x v="42"/>
    <n v="2.0499999999999998"/>
    <s v="macOS"/>
    <n v="2163.17"/>
  </r>
  <r>
    <x v="9"/>
    <x v="2"/>
    <x v="0"/>
    <s v="2TB SSD"/>
    <s v="AMD Radeon RX 6800"/>
    <n v="17.3"/>
    <s v="2560x1440"/>
    <x v="36"/>
    <n v="2.86"/>
    <s v="FreeDOS"/>
    <n v="4301.96"/>
  </r>
  <r>
    <x v="6"/>
    <x v="3"/>
    <x v="1"/>
    <s v="512GB SSD"/>
    <s v="Integrated"/>
    <n v="14"/>
    <s v="2560x1440"/>
    <x v="17"/>
    <n v="1.7"/>
    <s v="Linux"/>
    <n v="577.21"/>
  </r>
  <r>
    <x v="7"/>
    <x v="6"/>
    <x v="3"/>
    <s v="1TB SSD"/>
    <s v="Nvidia GTX 1650"/>
    <n v="15.6"/>
    <s v="3840x2160"/>
    <x v="35"/>
    <n v="2.19"/>
    <s v="FreeDOS"/>
    <n v="2963.03"/>
  </r>
  <r>
    <x v="7"/>
    <x v="3"/>
    <x v="1"/>
    <s v="256GB SSD"/>
    <s v="Nvidia RTX 3060"/>
    <n v="17.3"/>
    <s v="3840x2160"/>
    <x v="52"/>
    <n v="1.25"/>
    <s v="macOS"/>
    <n v="1315.02"/>
  </r>
  <r>
    <x v="7"/>
    <x v="0"/>
    <x v="0"/>
    <s v="1TB SSD"/>
    <s v="AMD Radeon RX 6800"/>
    <n v="14"/>
    <s v="1920x1080"/>
    <x v="11"/>
    <n v="1.44"/>
    <s v="Windows"/>
    <n v="1933.18"/>
  </r>
  <r>
    <x v="2"/>
    <x v="7"/>
    <x v="4"/>
    <s v="1TB SSD"/>
    <s v="AMD Radeon RX 6800"/>
    <n v="16"/>
    <s v="1366x768"/>
    <x v="25"/>
    <n v="2.83"/>
    <s v="Linux"/>
    <n v="1513.45"/>
  </r>
  <r>
    <x v="2"/>
    <x v="1"/>
    <x v="4"/>
    <s v="512GB SSD"/>
    <s v="Integrated"/>
    <n v="16"/>
    <s v="1366x768"/>
    <x v="73"/>
    <n v="2.3199999999999998"/>
    <s v="macOS"/>
    <n v="1082.78"/>
  </r>
  <r>
    <x v="4"/>
    <x v="3"/>
    <x v="4"/>
    <s v="256GB SSD"/>
    <s v="Integrated"/>
    <n v="13.3"/>
    <s v="1366x768"/>
    <x v="68"/>
    <n v="2.27"/>
    <s v="Windows"/>
    <n v="547.78"/>
  </r>
  <r>
    <x v="3"/>
    <x v="5"/>
    <x v="1"/>
    <s v="2TB SSD"/>
    <s v="AMD Radeon RX 6800"/>
    <n v="13.3"/>
    <s v="1920x1080"/>
    <x v="9"/>
    <n v="2.66"/>
    <s v="FreeDOS"/>
    <n v="989.51"/>
  </r>
  <r>
    <x v="6"/>
    <x v="1"/>
    <x v="3"/>
    <s v="256GB SSD"/>
    <s v="Nvidia RTX 2060"/>
    <n v="16"/>
    <s v="3840x2160"/>
    <x v="47"/>
    <n v="2.58"/>
    <s v="FreeDOS"/>
    <n v="2228.7600000000002"/>
  </r>
  <r>
    <x v="1"/>
    <x v="2"/>
    <x v="4"/>
    <s v="512GB SSD"/>
    <s v="AMD Radeon RX 6800"/>
    <n v="14"/>
    <s v="3840x2160"/>
    <x v="48"/>
    <n v="2.5499999999999998"/>
    <s v="macOS"/>
    <n v="2668.04"/>
  </r>
  <r>
    <x v="5"/>
    <x v="0"/>
    <x v="0"/>
    <s v="1TB SSD"/>
    <s v="AMD Radeon RX 6600"/>
    <n v="15.6"/>
    <s v="1366x768"/>
    <x v="76"/>
    <n v="1.37"/>
    <s v="Windows"/>
    <n v="1889.29"/>
  </r>
  <r>
    <x v="0"/>
    <x v="5"/>
    <x v="4"/>
    <s v="512GB SSD"/>
    <s v="Nvidia RTX 3060"/>
    <n v="14"/>
    <s v="2560x1440"/>
    <x v="46"/>
    <n v="3.03"/>
    <s v="Linux"/>
    <n v="2189.73"/>
  </r>
  <r>
    <x v="8"/>
    <x v="2"/>
    <x v="4"/>
    <s v="1TB SSD"/>
    <s v="AMD Radeon RX 6600"/>
    <n v="16"/>
    <s v="3840x2160"/>
    <x v="30"/>
    <n v="2.04"/>
    <s v="macOS"/>
    <n v="2259.75"/>
  </r>
  <r>
    <x v="8"/>
    <x v="1"/>
    <x v="1"/>
    <s v="1TB HDD"/>
    <s v="AMD Radeon RX 6600"/>
    <n v="14"/>
    <s v="3840x2160"/>
    <x v="46"/>
    <n v="3.44"/>
    <s v="FreeDOS"/>
    <n v="1708.12"/>
  </r>
  <r>
    <x v="7"/>
    <x v="5"/>
    <x v="0"/>
    <s v="256GB SSD"/>
    <s v="Nvidia RTX 3080"/>
    <n v="16"/>
    <s v="1366x768"/>
    <x v="37"/>
    <n v="3.49"/>
    <s v="Windows"/>
    <n v="2138.0300000000002"/>
  </r>
  <r>
    <x v="6"/>
    <x v="1"/>
    <x v="2"/>
    <s v="1TB HDD"/>
    <s v="Integrated"/>
    <n v="13.3"/>
    <s v="1366x768"/>
    <x v="27"/>
    <n v="2.0499999999999998"/>
    <s v="FreeDOS"/>
    <n v="857.52"/>
  </r>
  <r>
    <x v="3"/>
    <x v="2"/>
    <x v="3"/>
    <s v="256GB SSD"/>
    <s v="Nvidia RTX 3080"/>
    <n v="17.3"/>
    <s v="3840x2160"/>
    <x v="48"/>
    <n v="2.62"/>
    <s v="FreeDOS"/>
    <n v="1860.34"/>
  </r>
  <r>
    <x v="5"/>
    <x v="1"/>
    <x v="3"/>
    <s v="2TB SSD"/>
    <s v="Nvidia GTX 1650"/>
    <n v="15.6"/>
    <s v="1366x768"/>
    <x v="62"/>
    <n v="1.65"/>
    <s v="Linux"/>
    <n v="1190.03"/>
  </r>
  <r>
    <x v="5"/>
    <x v="5"/>
    <x v="2"/>
    <s v="2TB SSD"/>
    <s v="Nvidia GTX 1650"/>
    <n v="16"/>
    <s v="2560x1440"/>
    <x v="37"/>
    <n v="2.5299999999999998"/>
    <s v="macOS"/>
    <n v="2153.54"/>
  </r>
  <r>
    <x v="2"/>
    <x v="1"/>
    <x v="0"/>
    <s v="256GB SSD"/>
    <s v="AMD Radeon RX 6600"/>
    <n v="14"/>
    <s v="1920x1080"/>
    <x v="72"/>
    <n v="2.13"/>
    <s v="Linux"/>
    <n v="2927.9"/>
  </r>
  <r>
    <x v="3"/>
    <x v="5"/>
    <x v="1"/>
    <s v="1TB HDD"/>
    <s v="Nvidia RTX 2060"/>
    <n v="15.6"/>
    <s v="1366x768"/>
    <x v="72"/>
    <n v="1.78"/>
    <s v="macOS"/>
    <n v="850.61"/>
  </r>
  <r>
    <x v="8"/>
    <x v="6"/>
    <x v="2"/>
    <s v="1TB HDD"/>
    <s v="AMD Radeon RX 6600"/>
    <n v="15.6"/>
    <s v="1366x768"/>
    <x v="17"/>
    <n v="1.73"/>
    <s v="Windows"/>
    <n v="1934.77"/>
  </r>
  <r>
    <x v="8"/>
    <x v="2"/>
    <x v="0"/>
    <s v="2TB SSD"/>
    <s v="Integrated"/>
    <n v="16"/>
    <s v="2560x1440"/>
    <x v="67"/>
    <n v="3"/>
    <s v="Linux"/>
    <n v="2234.7800000000002"/>
  </r>
  <r>
    <x v="3"/>
    <x v="7"/>
    <x v="2"/>
    <s v="512GB SSD"/>
    <s v="Nvidia GTX 1650"/>
    <n v="17.3"/>
    <s v="2560x1440"/>
    <x v="75"/>
    <n v="2.65"/>
    <s v="macOS"/>
    <n v="2814.9"/>
  </r>
  <r>
    <x v="2"/>
    <x v="0"/>
    <x v="4"/>
    <s v="256GB SSD"/>
    <s v="Nvidia RTX 3080"/>
    <n v="14"/>
    <s v="2560x1440"/>
    <x v="21"/>
    <n v="2.62"/>
    <s v="FreeDOS"/>
    <n v="1379.05"/>
  </r>
  <r>
    <x v="7"/>
    <x v="6"/>
    <x v="2"/>
    <s v="2TB SSD"/>
    <s v="Nvidia RTX 3060"/>
    <n v="14"/>
    <s v="2560x1440"/>
    <x v="7"/>
    <n v="2.15"/>
    <s v="Linux"/>
    <n v="3286.5"/>
  </r>
  <r>
    <x v="9"/>
    <x v="5"/>
    <x v="2"/>
    <s v="1TB HDD"/>
    <s v="AMD Radeon RX 6600"/>
    <n v="13.3"/>
    <s v="1366x768"/>
    <x v="39"/>
    <n v="3.45"/>
    <s v="Linux"/>
    <n v="1541.25"/>
  </r>
  <r>
    <x v="2"/>
    <x v="6"/>
    <x v="0"/>
    <s v="256GB SSD"/>
    <s v="Nvidia RTX 3080"/>
    <n v="16"/>
    <s v="1366x768"/>
    <x v="2"/>
    <n v="2.77"/>
    <s v="macOS"/>
    <n v="3722.11"/>
  </r>
  <r>
    <x v="4"/>
    <x v="7"/>
    <x v="2"/>
    <s v="2TB SSD"/>
    <s v="Nvidia RTX 3060"/>
    <n v="15.6"/>
    <s v="3840x2160"/>
    <x v="18"/>
    <n v="1.74"/>
    <s v="macOS"/>
    <n v="3761.42"/>
  </r>
  <r>
    <x v="8"/>
    <x v="0"/>
    <x v="1"/>
    <s v="512GB SSD"/>
    <s v="AMD Radeon RX 6800"/>
    <n v="13.3"/>
    <s v="3840x2160"/>
    <x v="16"/>
    <n v="2.2599999999999998"/>
    <s v="FreeDOS"/>
    <n v="1401.04"/>
  </r>
  <r>
    <x v="9"/>
    <x v="4"/>
    <x v="2"/>
    <s v="1TB HDD"/>
    <s v="Nvidia RTX 3060"/>
    <n v="16"/>
    <s v="3840x2160"/>
    <x v="32"/>
    <n v="1.51"/>
    <s v="FreeDOS"/>
    <n v="5122.71"/>
  </r>
  <r>
    <x v="3"/>
    <x v="0"/>
    <x v="3"/>
    <s v="2TB SSD"/>
    <s v="Nvidia RTX 3060"/>
    <n v="13.3"/>
    <s v="1366x768"/>
    <x v="58"/>
    <n v="1.55"/>
    <s v="Linux"/>
    <n v="588.70000000000005"/>
  </r>
  <r>
    <x v="4"/>
    <x v="7"/>
    <x v="4"/>
    <s v="1TB SSD"/>
    <s v="AMD Radeon RX 6600"/>
    <n v="14"/>
    <s v="3840x2160"/>
    <x v="53"/>
    <n v="2.97"/>
    <s v="Windows"/>
    <n v="2552.9299999999998"/>
  </r>
  <r>
    <x v="0"/>
    <x v="6"/>
    <x v="3"/>
    <s v="1TB SSD"/>
    <s v="AMD Radeon RX 6800"/>
    <n v="16"/>
    <s v="1920x1080"/>
    <x v="19"/>
    <n v="2.8"/>
    <s v="Windows"/>
    <n v="2643.25"/>
  </r>
  <r>
    <x v="7"/>
    <x v="4"/>
    <x v="1"/>
    <s v="256GB SSD"/>
    <s v="Integrated"/>
    <n v="13.3"/>
    <s v="1920x1080"/>
    <x v="50"/>
    <n v="2.6"/>
    <s v="macOS"/>
    <n v="1160.6300000000001"/>
  </r>
  <r>
    <x v="5"/>
    <x v="3"/>
    <x v="2"/>
    <s v="1TB SSD"/>
    <s v="Nvidia RTX 2060"/>
    <n v="14"/>
    <s v="2560x1440"/>
    <x v="37"/>
    <n v="1.61"/>
    <s v="FreeDOS"/>
    <n v="1560.1"/>
  </r>
  <r>
    <x v="8"/>
    <x v="6"/>
    <x v="4"/>
    <s v="256GB SSD"/>
    <s v="Nvidia RTX 3080"/>
    <n v="14"/>
    <s v="1920x1080"/>
    <x v="28"/>
    <n v="1.54"/>
    <s v="macOS"/>
    <n v="1923.02"/>
  </r>
  <r>
    <x v="9"/>
    <x v="2"/>
    <x v="4"/>
    <s v="256GB SSD"/>
    <s v="Nvidia RTX 3060"/>
    <n v="17.3"/>
    <s v="1920x1080"/>
    <x v="34"/>
    <n v="3.43"/>
    <s v="macOS"/>
    <n v="1596.73"/>
  </r>
  <r>
    <x v="5"/>
    <x v="0"/>
    <x v="3"/>
    <s v="512GB SSD"/>
    <s v="Integrated"/>
    <n v="17.3"/>
    <s v="1366x768"/>
    <x v="0"/>
    <n v="1.68"/>
    <s v="Linux"/>
    <n v="488.37"/>
  </r>
  <r>
    <x v="0"/>
    <x v="2"/>
    <x v="3"/>
    <s v="512GB SSD"/>
    <s v="Integrated"/>
    <n v="15.6"/>
    <s v="3840x2160"/>
    <x v="28"/>
    <n v="3.27"/>
    <s v="FreeDOS"/>
    <n v="1779.36"/>
  </r>
  <r>
    <x v="0"/>
    <x v="5"/>
    <x v="1"/>
    <s v="2TB SSD"/>
    <s v="AMD Radeon RX 6600"/>
    <n v="17.3"/>
    <s v="1920x1080"/>
    <x v="30"/>
    <n v="1.27"/>
    <s v="FreeDOS"/>
    <n v="1378.81"/>
  </r>
  <r>
    <x v="1"/>
    <x v="1"/>
    <x v="3"/>
    <s v="512GB SSD"/>
    <s v="Nvidia GTX 1650"/>
    <n v="15.6"/>
    <s v="1366x768"/>
    <x v="70"/>
    <n v="1.86"/>
    <s v="FreeDOS"/>
    <n v="1552.41"/>
  </r>
  <r>
    <x v="9"/>
    <x v="4"/>
    <x v="1"/>
    <s v="1TB HDD"/>
    <s v="AMD Radeon RX 6600"/>
    <n v="17.3"/>
    <s v="1366x768"/>
    <x v="48"/>
    <n v="1.2"/>
    <s v="Linux"/>
    <n v="1494.17"/>
  </r>
  <r>
    <x v="6"/>
    <x v="0"/>
    <x v="1"/>
    <s v="2TB SSD"/>
    <s v="Nvidia RTX 3060"/>
    <n v="15.6"/>
    <s v="1920x1080"/>
    <x v="26"/>
    <n v="3.33"/>
    <s v="Linux"/>
    <n v="917.73"/>
  </r>
  <r>
    <x v="4"/>
    <x v="6"/>
    <x v="2"/>
    <s v="1TB HDD"/>
    <s v="Nvidia RTX 3060"/>
    <n v="15.6"/>
    <s v="2560x1440"/>
    <x v="50"/>
    <n v="3.1"/>
    <s v="macOS"/>
    <n v="3008.31"/>
  </r>
  <r>
    <x v="4"/>
    <x v="3"/>
    <x v="4"/>
    <s v="256GB SSD"/>
    <s v="AMD Radeon RX 6800"/>
    <n v="14"/>
    <s v="3840x2160"/>
    <x v="29"/>
    <n v="2.0699999999999998"/>
    <s v="macOS"/>
    <n v="1652.39"/>
  </r>
  <r>
    <x v="4"/>
    <x v="4"/>
    <x v="2"/>
    <s v="1TB SSD"/>
    <s v="Integrated"/>
    <n v="16"/>
    <s v="3840x2160"/>
    <x v="39"/>
    <n v="2.06"/>
    <s v="FreeDOS"/>
    <n v="3235.39"/>
  </r>
  <r>
    <x v="8"/>
    <x v="4"/>
    <x v="0"/>
    <s v="1TB SSD"/>
    <s v="Nvidia RTX 3080"/>
    <n v="14"/>
    <s v="3840x2160"/>
    <x v="0"/>
    <n v="2.77"/>
    <s v="Linux"/>
    <n v="6546.96"/>
  </r>
  <r>
    <x v="9"/>
    <x v="0"/>
    <x v="1"/>
    <s v="1TB SSD"/>
    <s v="AMD Radeon RX 6800"/>
    <n v="15.6"/>
    <s v="2560x1440"/>
    <x v="16"/>
    <n v="2.36"/>
    <s v="Windows"/>
    <n v="1377.38"/>
  </r>
  <r>
    <x v="5"/>
    <x v="4"/>
    <x v="3"/>
    <s v="1TB HDD"/>
    <s v="Integrated"/>
    <n v="15.6"/>
    <s v="1366x768"/>
    <x v="14"/>
    <n v="1.79"/>
    <s v="Windows"/>
    <n v="870.41"/>
  </r>
  <r>
    <x v="6"/>
    <x v="7"/>
    <x v="2"/>
    <s v="256GB SSD"/>
    <s v="Nvidia RTX 2060"/>
    <n v="16"/>
    <s v="1366x768"/>
    <x v="12"/>
    <n v="2.97"/>
    <s v="Windows"/>
    <n v="1719.62"/>
  </r>
  <r>
    <x v="3"/>
    <x v="7"/>
    <x v="0"/>
    <s v="512GB SSD"/>
    <s v="AMD Radeon RX 6600"/>
    <n v="17.3"/>
    <s v="1366x768"/>
    <x v="41"/>
    <n v="2.76"/>
    <s v="Windows"/>
    <n v="2603.9"/>
  </r>
  <r>
    <x v="1"/>
    <x v="4"/>
    <x v="3"/>
    <s v="256GB SSD"/>
    <s v="Nvidia RTX 2060"/>
    <n v="14"/>
    <s v="1920x1080"/>
    <x v="19"/>
    <n v="2.72"/>
    <s v="Windows"/>
    <n v="2258.13"/>
  </r>
  <r>
    <x v="5"/>
    <x v="6"/>
    <x v="2"/>
    <s v="1TB HDD"/>
    <s v="Nvidia RTX 2060"/>
    <n v="17.3"/>
    <s v="3840x2160"/>
    <x v="37"/>
    <n v="2.48"/>
    <s v="FreeDOS"/>
    <n v="4159.2"/>
  </r>
  <r>
    <x v="9"/>
    <x v="3"/>
    <x v="4"/>
    <s v="512GB SSD"/>
    <s v="Nvidia RTX 3080"/>
    <n v="16"/>
    <s v="3840x2160"/>
    <x v="53"/>
    <n v="1.93"/>
    <s v="macOS"/>
    <n v="2383.15"/>
  </r>
  <r>
    <x v="2"/>
    <x v="2"/>
    <x v="1"/>
    <s v="512GB SSD"/>
    <s v="Nvidia RTX 2060"/>
    <n v="15.6"/>
    <s v="1920x1080"/>
    <x v="28"/>
    <n v="2.2200000000000002"/>
    <s v="Linux"/>
    <n v="1031.23"/>
  </r>
  <r>
    <x v="5"/>
    <x v="7"/>
    <x v="2"/>
    <s v="1TB HDD"/>
    <s v="Nvidia RTX 3080"/>
    <n v="14"/>
    <s v="1920x1080"/>
    <x v="50"/>
    <n v="2.2400000000000002"/>
    <s v="Windows"/>
    <n v="1565.08"/>
  </r>
  <r>
    <x v="3"/>
    <x v="0"/>
    <x v="2"/>
    <s v="512GB SSD"/>
    <s v="AMD Radeon RX 6600"/>
    <n v="14"/>
    <s v="2560x1440"/>
    <x v="23"/>
    <n v="2.21"/>
    <s v="Linux"/>
    <n v="1676.73"/>
  </r>
  <r>
    <x v="8"/>
    <x v="1"/>
    <x v="3"/>
    <s v="256GB SSD"/>
    <s v="Integrated"/>
    <n v="17.3"/>
    <s v="2560x1440"/>
    <x v="26"/>
    <n v="1.92"/>
    <s v="macOS"/>
    <n v="1089.8599999999999"/>
  </r>
  <r>
    <x v="6"/>
    <x v="6"/>
    <x v="4"/>
    <s v="1TB HDD"/>
    <s v="Integrated"/>
    <n v="17.3"/>
    <s v="2560x1440"/>
    <x v="17"/>
    <n v="1.34"/>
    <s v="Windows"/>
    <n v="1472.34"/>
  </r>
  <r>
    <x v="0"/>
    <x v="2"/>
    <x v="4"/>
    <s v="1TB HDD"/>
    <s v="Nvidia RTX 3080"/>
    <n v="17.3"/>
    <s v="1366x768"/>
    <x v="51"/>
    <n v="1.57"/>
    <s v="macOS"/>
    <n v="1381.82"/>
  </r>
  <r>
    <x v="8"/>
    <x v="6"/>
    <x v="1"/>
    <s v="1TB SSD"/>
    <s v="Nvidia GTX 1650"/>
    <n v="17.3"/>
    <s v="3840x2160"/>
    <x v="13"/>
    <n v="3.42"/>
    <s v="Windows"/>
    <n v="2853.92"/>
  </r>
  <r>
    <x v="4"/>
    <x v="7"/>
    <x v="4"/>
    <s v="1TB SSD"/>
    <s v="AMD Radeon RX 6600"/>
    <n v="16"/>
    <s v="2560x1440"/>
    <x v="3"/>
    <n v="1.52"/>
    <s v="Linux"/>
    <n v="2127.46"/>
  </r>
  <r>
    <x v="2"/>
    <x v="4"/>
    <x v="0"/>
    <s v="2TB SSD"/>
    <s v="Nvidia RTX 3060"/>
    <n v="17.3"/>
    <s v="1920x1080"/>
    <x v="65"/>
    <n v="1.94"/>
    <s v="Windows"/>
    <n v="4471.9399999999996"/>
  </r>
  <r>
    <x v="5"/>
    <x v="1"/>
    <x v="3"/>
    <s v="1TB HDD"/>
    <s v="Nvidia RTX 3080"/>
    <n v="15.6"/>
    <s v="2560x1440"/>
    <x v="50"/>
    <n v="2.2000000000000002"/>
    <s v="macOS"/>
    <n v="1367.58"/>
  </r>
  <r>
    <x v="0"/>
    <x v="6"/>
    <x v="1"/>
    <s v="1TB SSD"/>
    <s v="Nvidia GTX 1650"/>
    <n v="15.6"/>
    <s v="1920x1080"/>
    <x v="21"/>
    <n v="2.77"/>
    <s v="FreeDOS"/>
    <n v="2373.71"/>
  </r>
  <r>
    <x v="0"/>
    <x v="3"/>
    <x v="4"/>
    <s v="512GB SSD"/>
    <s v="Integrated"/>
    <n v="15.6"/>
    <s v="3840x2160"/>
    <x v="76"/>
    <n v="2.5"/>
    <s v="Linux"/>
    <n v="1715.48"/>
  </r>
  <r>
    <x v="7"/>
    <x v="3"/>
    <x v="3"/>
    <s v="512GB SSD"/>
    <s v="Nvidia RTX 2060"/>
    <n v="15.6"/>
    <s v="1920x1080"/>
    <x v="3"/>
    <n v="2.82"/>
    <s v="macOS"/>
    <n v="967.97"/>
  </r>
  <r>
    <x v="0"/>
    <x v="4"/>
    <x v="0"/>
    <s v="256GB SSD"/>
    <s v="Nvidia RTX 3060"/>
    <n v="17.3"/>
    <s v="1920x1080"/>
    <x v="15"/>
    <n v="2.96"/>
    <s v="Linux"/>
    <n v="6366.23"/>
  </r>
  <r>
    <x v="5"/>
    <x v="5"/>
    <x v="3"/>
    <s v="1TB SSD"/>
    <s v="Nvidia RTX 3080"/>
    <n v="14"/>
    <s v="1920x1080"/>
    <x v="19"/>
    <n v="1.39"/>
    <s v="FreeDOS"/>
    <n v="925.1"/>
  </r>
  <r>
    <x v="3"/>
    <x v="6"/>
    <x v="3"/>
    <s v="1TB SSD"/>
    <s v="Nvidia RTX 3080"/>
    <n v="16"/>
    <s v="1366x768"/>
    <x v="20"/>
    <n v="2.3199999999999998"/>
    <s v="macOS"/>
    <n v="1479.28"/>
  </r>
  <r>
    <x v="5"/>
    <x v="6"/>
    <x v="4"/>
    <s v="2TB SSD"/>
    <s v="Nvidia GTX 1650"/>
    <n v="14"/>
    <s v="2560x1440"/>
    <x v="4"/>
    <n v="1.92"/>
    <s v="FreeDOS"/>
    <n v="2445.6999999999998"/>
  </r>
  <r>
    <x v="0"/>
    <x v="4"/>
    <x v="3"/>
    <s v="1TB HDD"/>
    <s v="AMD Radeon RX 6800"/>
    <n v="15.6"/>
    <s v="3840x2160"/>
    <x v="46"/>
    <n v="1.81"/>
    <s v="FreeDOS"/>
    <n v="3750.48"/>
  </r>
  <r>
    <x v="8"/>
    <x v="5"/>
    <x v="2"/>
    <s v="1TB HDD"/>
    <s v="AMD Radeon RX 6600"/>
    <n v="13.3"/>
    <s v="2560x1440"/>
    <x v="49"/>
    <n v="2.94"/>
    <s v="Linux"/>
    <n v="1768.11"/>
  </r>
  <r>
    <x v="5"/>
    <x v="7"/>
    <x v="3"/>
    <s v="1TB HDD"/>
    <s v="Integrated"/>
    <n v="16"/>
    <s v="1366x768"/>
    <x v="13"/>
    <n v="3.09"/>
    <s v="Windows"/>
    <n v="528.77"/>
  </r>
  <r>
    <x v="2"/>
    <x v="5"/>
    <x v="1"/>
    <s v="512GB SSD"/>
    <s v="AMD Radeon RX 6800"/>
    <n v="16"/>
    <s v="2560x1440"/>
    <x v="40"/>
    <n v="1.46"/>
    <s v="FreeDOS"/>
    <n v="1259.6400000000001"/>
  </r>
  <r>
    <x v="7"/>
    <x v="7"/>
    <x v="0"/>
    <s v="1TB HDD"/>
    <s v="AMD Radeon RX 6800"/>
    <n v="16"/>
    <s v="1920x1080"/>
    <x v="42"/>
    <n v="2.29"/>
    <s v="Linux"/>
    <n v="2659.53"/>
  </r>
  <r>
    <x v="8"/>
    <x v="4"/>
    <x v="2"/>
    <s v="2TB SSD"/>
    <s v="Nvidia GTX 1650"/>
    <n v="16"/>
    <s v="3840x2160"/>
    <x v="5"/>
    <n v="2.75"/>
    <s v="Linux"/>
    <n v="4841.63"/>
  </r>
  <r>
    <x v="0"/>
    <x v="2"/>
    <x v="1"/>
    <s v="512GB SSD"/>
    <s v="Integrated"/>
    <n v="17.3"/>
    <s v="1920x1080"/>
    <x v="67"/>
    <n v="2.12"/>
    <s v="Windows"/>
    <n v="1121.22"/>
  </r>
  <r>
    <x v="3"/>
    <x v="5"/>
    <x v="2"/>
    <s v="512GB SSD"/>
    <s v="Integrated"/>
    <n v="13.3"/>
    <s v="1366x768"/>
    <x v="68"/>
    <n v="3.37"/>
    <s v="FreeDOS"/>
    <n v="836.97"/>
  </r>
  <r>
    <x v="4"/>
    <x v="6"/>
    <x v="0"/>
    <s v="512GB SSD"/>
    <s v="AMD Radeon RX 6600"/>
    <n v="14"/>
    <s v="2560x1440"/>
    <x v="34"/>
    <n v="2.19"/>
    <s v="Windows"/>
    <n v="4951.3599999999997"/>
  </r>
  <r>
    <x v="7"/>
    <x v="1"/>
    <x v="1"/>
    <s v="512GB SSD"/>
    <s v="AMD Radeon RX 6600"/>
    <n v="13.3"/>
    <s v="1366x768"/>
    <x v="69"/>
    <n v="1.38"/>
    <s v="macOS"/>
    <n v="904.13"/>
  </r>
  <r>
    <x v="9"/>
    <x v="3"/>
    <x v="2"/>
    <s v="1TB HDD"/>
    <s v="Nvidia GTX 1650"/>
    <n v="14"/>
    <s v="3840x2160"/>
    <x v="22"/>
    <n v="2.91"/>
    <s v="Linux"/>
    <n v="2311.17"/>
  </r>
  <r>
    <x v="7"/>
    <x v="5"/>
    <x v="2"/>
    <s v="1TB HDD"/>
    <s v="AMD Radeon RX 6600"/>
    <n v="16"/>
    <s v="3840x2160"/>
    <x v="0"/>
    <n v="3.44"/>
    <s v="FreeDOS"/>
    <n v="2437.0300000000002"/>
  </r>
  <r>
    <x v="5"/>
    <x v="5"/>
    <x v="3"/>
    <s v="2TB SSD"/>
    <s v="AMD Radeon RX 6800"/>
    <n v="13.3"/>
    <s v="1920x1080"/>
    <x v="72"/>
    <n v="2.11"/>
    <s v="Windows"/>
    <n v="1114.42"/>
  </r>
  <r>
    <x v="1"/>
    <x v="4"/>
    <x v="3"/>
    <s v="2TB SSD"/>
    <s v="Nvidia GTX 1650"/>
    <n v="17.3"/>
    <s v="2560x1440"/>
    <x v="80"/>
    <n v="2.62"/>
    <s v="macOS"/>
    <n v="3031.1"/>
  </r>
  <r>
    <x v="2"/>
    <x v="5"/>
    <x v="3"/>
    <s v="2TB SSD"/>
    <s v="Nvidia RTX 2060"/>
    <n v="15.6"/>
    <s v="3840x2160"/>
    <x v="61"/>
    <n v="1.21"/>
    <s v="Linux"/>
    <n v="1892.61"/>
  </r>
  <r>
    <x v="4"/>
    <x v="6"/>
    <x v="3"/>
    <s v="2TB SSD"/>
    <s v="Nvidia RTX 2060"/>
    <n v="14"/>
    <s v="2560x1440"/>
    <x v="39"/>
    <n v="2.0299999999999998"/>
    <s v="macOS"/>
    <n v="1969.89"/>
  </r>
  <r>
    <x v="7"/>
    <x v="4"/>
    <x v="4"/>
    <s v="256GB SSD"/>
    <s v="Nvidia RTX 3080"/>
    <n v="14"/>
    <s v="2560x1440"/>
    <x v="5"/>
    <n v="3.03"/>
    <s v="Windows"/>
    <n v="2331.87"/>
  </r>
  <r>
    <x v="0"/>
    <x v="2"/>
    <x v="4"/>
    <s v="1TB SSD"/>
    <s v="AMD Radeon RX 6600"/>
    <n v="13.3"/>
    <s v="3840x2160"/>
    <x v="47"/>
    <n v="2.68"/>
    <s v="macOS"/>
    <n v="2979.22"/>
  </r>
  <r>
    <x v="1"/>
    <x v="0"/>
    <x v="4"/>
    <s v="1TB SSD"/>
    <s v="AMD Radeon RX 6800"/>
    <n v="15.6"/>
    <s v="2560x1440"/>
    <x v="79"/>
    <n v="2.2599999999999998"/>
    <s v="FreeDOS"/>
    <n v="1787.44"/>
  </r>
  <r>
    <x v="6"/>
    <x v="6"/>
    <x v="1"/>
    <s v="256GB SSD"/>
    <s v="Nvidia RTX 3060"/>
    <n v="13.3"/>
    <s v="1366x768"/>
    <x v="51"/>
    <n v="1.81"/>
    <s v="Linux"/>
    <n v="1355.12"/>
  </r>
  <r>
    <x v="4"/>
    <x v="4"/>
    <x v="4"/>
    <s v="1TB HDD"/>
    <s v="AMD Radeon RX 6600"/>
    <n v="16"/>
    <s v="1366x768"/>
    <x v="55"/>
    <n v="1.51"/>
    <s v="Windows"/>
    <n v="1403.04"/>
  </r>
  <r>
    <x v="3"/>
    <x v="4"/>
    <x v="2"/>
    <s v="2TB SSD"/>
    <s v="AMD Radeon RX 6800"/>
    <n v="13.3"/>
    <s v="2560x1440"/>
    <x v="72"/>
    <n v="2.65"/>
    <s v="Linux"/>
    <n v="3190.07"/>
  </r>
  <r>
    <x v="8"/>
    <x v="1"/>
    <x v="0"/>
    <s v="256GB SSD"/>
    <s v="Nvidia RTX 2060"/>
    <n v="17.3"/>
    <s v="1920x1080"/>
    <x v="75"/>
    <n v="3.02"/>
    <s v="FreeDOS"/>
    <n v="3248.93"/>
  </r>
  <r>
    <x v="7"/>
    <x v="2"/>
    <x v="2"/>
    <s v="256GB SSD"/>
    <s v="AMD Radeon RX 6600"/>
    <n v="14"/>
    <s v="3840x2160"/>
    <x v="41"/>
    <n v="2.41"/>
    <s v="FreeDOS"/>
    <n v="2509.3200000000002"/>
  </r>
  <r>
    <x v="0"/>
    <x v="6"/>
    <x v="4"/>
    <s v="512GB SSD"/>
    <s v="Nvidia GTX 1650"/>
    <n v="16"/>
    <s v="2560x1440"/>
    <x v="57"/>
    <n v="1.69"/>
    <s v="FreeDOS"/>
    <n v="4069.81"/>
  </r>
  <r>
    <x v="1"/>
    <x v="6"/>
    <x v="4"/>
    <s v="256GB SSD"/>
    <s v="Nvidia GTX 1650"/>
    <n v="17.3"/>
    <s v="1920x1080"/>
    <x v="62"/>
    <n v="2.78"/>
    <s v="macOS"/>
    <n v="3105.58"/>
  </r>
  <r>
    <x v="6"/>
    <x v="5"/>
    <x v="2"/>
    <s v="1TB SSD"/>
    <s v="Nvidia RTX 3080"/>
    <n v="17.3"/>
    <s v="3840x2160"/>
    <x v="25"/>
    <n v="3.11"/>
    <s v="Linux"/>
    <n v="3007.87"/>
  </r>
  <r>
    <x v="1"/>
    <x v="6"/>
    <x v="1"/>
    <s v="2TB SSD"/>
    <s v="Nvidia GTX 1650"/>
    <n v="14"/>
    <s v="2560x1440"/>
    <x v="38"/>
    <n v="2.16"/>
    <s v="Windows"/>
    <n v="2480.38"/>
  </r>
  <r>
    <x v="9"/>
    <x v="3"/>
    <x v="2"/>
    <s v="1TB SSD"/>
    <s v="Integrated"/>
    <n v="17.3"/>
    <s v="2560x1440"/>
    <x v="17"/>
    <n v="2.0099999999999998"/>
    <s v="Linux"/>
    <n v="1622.56"/>
  </r>
  <r>
    <x v="0"/>
    <x v="7"/>
    <x v="0"/>
    <s v="1TB SSD"/>
    <s v="Nvidia RTX 3060"/>
    <n v="14"/>
    <s v="1366x768"/>
    <x v="55"/>
    <n v="2.76"/>
    <s v="macOS"/>
    <n v="3578.37"/>
  </r>
  <r>
    <x v="2"/>
    <x v="3"/>
    <x v="2"/>
    <s v="2TB SSD"/>
    <s v="AMD Radeon RX 6600"/>
    <n v="14"/>
    <s v="2560x1440"/>
    <x v="26"/>
    <n v="2.75"/>
    <s v="FreeDOS"/>
    <n v="1722.24"/>
  </r>
  <r>
    <x v="8"/>
    <x v="5"/>
    <x v="0"/>
    <s v="1TB SSD"/>
    <s v="Nvidia RTX 3060"/>
    <n v="14"/>
    <s v="2560x1440"/>
    <x v="57"/>
    <n v="2.06"/>
    <s v="macOS"/>
    <n v="3006.93"/>
  </r>
  <r>
    <x v="9"/>
    <x v="7"/>
    <x v="4"/>
    <s v="1TB HDD"/>
    <s v="AMD Radeon RX 6800"/>
    <n v="16"/>
    <s v="3840x2160"/>
    <x v="13"/>
    <n v="2.88"/>
    <s v="Linux"/>
    <n v="2937.65"/>
  </r>
  <r>
    <x v="2"/>
    <x v="7"/>
    <x v="4"/>
    <s v="2TB SSD"/>
    <s v="Integrated"/>
    <n v="13.3"/>
    <s v="1920x1080"/>
    <x v="65"/>
    <n v="1.45"/>
    <s v="Windows"/>
    <n v="1097.72"/>
  </r>
  <r>
    <x v="3"/>
    <x v="1"/>
    <x v="0"/>
    <s v="2TB SSD"/>
    <s v="Nvidia RTX 3080"/>
    <n v="13.3"/>
    <s v="3840x2160"/>
    <x v="75"/>
    <n v="3.25"/>
    <s v="macOS"/>
    <n v="4899.8599999999997"/>
  </r>
  <r>
    <x v="5"/>
    <x v="0"/>
    <x v="0"/>
    <s v="512GB SSD"/>
    <s v="Nvidia GTX 1650"/>
    <n v="17.3"/>
    <s v="3840x2160"/>
    <x v="40"/>
    <n v="1.64"/>
    <s v="Linux"/>
    <n v="3756.45"/>
  </r>
  <r>
    <x v="9"/>
    <x v="7"/>
    <x v="2"/>
    <s v="1TB SSD"/>
    <s v="Nvidia RTX 3060"/>
    <n v="13.3"/>
    <s v="2560x1440"/>
    <x v="71"/>
    <n v="2.54"/>
    <s v="macOS"/>
    <n v="3102.56"/>
  </r>
  <r>
    <x v="6"/>
    <x v="6"/>
    <x v="3"/>
    <s v="1TB HDD"/>
    <s v="Nvidia RTX 3060"/>
    <n v="17.3"/>
    <s v="3840x2160"/>
    <x v="69"/>
    <n v="3.15"/>
    <s v="Windows"/>
    <n v="2641.75"/>
  </r>
  <r>
    <x v="2"/>
    <x v="0"/>
    <x v="4"/>
    <s v="1TB HDD"/>
    <s v="AMD Radeon RX 6800"/>
    <n v="14"/>
    <s v="3840x2160"/>
    <x v="63"/>
    <n v="3.08"/>
    <s v="Linux"/>
    <n v="1422.46"/>
  </r>
  <r>
    <x v="6"/>
    <x v="0"/>
    <x v="2"/>
    <s v="512GB SSD"/>
    <s v="Nvidia RTX 3080"/>
    <n v="17.3"/>
    <s v="3840x2160"/>
    <x v="21"/>
    <n v="1.28"/>
    <s v="macOS"/>
    <n v="2518.65"/>
  </r>
  <r>
    <x v="5"/>
    <x v="5"/>
    <x v="3"/>
    <s v="2TB SSD"/>
    <s v="Integrated"/>
    <n v="15.6"/>
    <s v="2560x1440"/>
    <x v="40"/>
    <n v="1.36"/>
    <s v="macOS"/>
    <n v="807.19"/>
  </r>
  <r>
    <x v="5"/>
    <x v="6"/>
    <x v="0"/>
    <s v="2TB SSD"/>
    <s v="Nvidia RTX 3060"/>
    <n v="16"/>
    <s v="1920x1080"/>
    <x v="1"/>
    <n v="2.81"/>
    <s v="Linux"/>
    <n v="4270.91"/>
  </r>
  <r>
    <x v="4"/>
    <x v="0"/>
    <x v="0"/>
    <s v="256GB SSD"/>
    <s v="Nvidia RTX 2060"/>
    <n v="17.3"/>
    <s v="1366x768"/>
    <x v="80"/>
    <n v="2.56"/>
    <s v="FreeDOS"/>
    <n v="1962.32"/>
  </r>
  <r>
    <x v="4"/>
    <x v="7"/>
    <x v="4"/>
    <s v="256GB SSD"/>
    <s v="Nvidia RTX 3080"/>
    <n v="17.3"/>
    <s v="1920x1080"/>
    <x v="68"/>
    <n v="2.58"/>
    <s v="Windows"/>
    <n v="1555.62"/>
  </r>
  <r>
    <x v="5"/>
    <x v="1"/>
    <x v="2"/>
    <s v="1TB HDD"/>
    <s v="AMD Radeon RX 6800"/>
    <n v="15.6"/>
    <s v="1920x1080"/>
    <x v="33"/>
    <n v="2.2400000000000002"/>
    <s v="Windows"/>
    <n v="1857.31"/>
  </r>
  <r>
    <x v="2"/>
    <x v="1"/>
    <x v="3"/>
    <s v="256GB SSD"/>
    <s v="AMD Radeon RX 6600"/>
    <n v="13.3"/>
    <s v="2560x1440"/>
    <x v="27"/>
    <n v="2.84"/>
    <s v="FreeDOS"/>
    <n v="1427.95"/>
  </r>
  <r>
    <x v="0"/>
    <x v="7"/>
    <x v="3"/>
    <s v="1TB HDD"/>
    <s v="AMD Radeon RX 6800"/>
    <n v="15.6"/>
    <s v="1366x768"/>
    <x v="18"/>
    <n v="3.05"/>
    <s v="FreeDOS"/>
    <n v="1331.83"/>
  </r>
  <r>
    <x v="9"/>
    <x v="2"/>
    <x v="2"/>
    <s v="1TB SSD"/>
    <s v="Nvidia RTX 3080"/>
    <n v="15.6"/>
    <s v="1920x1080"/>
    <x v="26"/>
    <n v="1.35"/>
    <s v="Linux"/>
    <n v="2360.5500000000002"/>
  </r>
  <r>
    <x v="4"/>
    <x v="0"/>
    <x v="4"/>
    <s v="256GB SSD"/>
    <s v="Nvidia GTX 1650"/>
    <n v="16"/>
    <s v="2560x1440"/>
    <x v="11"/>
    <n v="2.8"/>
    <s v="Windows"/>
    <n v="1515.53"/>
  </r>
  <r>
    <x v="6"/>
    <x v="5"/>
    <x v="2"/>
    <s v="512GB SSD"/>
    <s v="Nvidia RTX 2060"/>
    <n v="17.3"/>
    <s v="1920x1080"/>
    <x v="39"/>
    <n v="3"/>
    <s v="macOS"/>
    <n v="1692.56"/>
  </r>
  <r>
    <x v="2"/>
    <x v="4"/>
    <x v="1"/>
    <s v="2TB SSD"/>
    <s v="Nvidia RTX 3080"/>
    <n v="16"/>
    <s v="2560x1440"/>
    <x v="78"/>
    <n v="2.93"/>
    <s v="FreeDOS"/>
    <n v="2087.4299999999998"/>
  </r>
  <r>
    <x v="2"/>
    <x v="2"/>
    <x v="3"/>
    <s v="2TB SSD"/>
    <s v="Integrated"/>
    <n v="14"/>
    <s v="3840x2160"/>
    <x v="10"/>
    <n v="1.21"/>
    <s v="Windows"/>
    <n v="1242.17"/>
  </r>
  <r>
    <x v="9"/>
    <x v="2"/>
    <x v="2"/>
    <s v="256GB SSD"/>
    <s v="AMD Radeon RX 6600"/>
    <n v="13.3"/>
    <s v="3840x2160"/>
    <x v="29"/>
    <n v="2.52"/>
    <s v="Linux"/>
    <n v="3310.06"/>
  </r>
  <r>
    <x v="4"/>
    <x v="1"/>
    <x v="1"/>
    <s v="1TB SSD"/>
    <s v="Integrated"/>
    <n v="13.3"/>
    <s v="2560x1440"/>
    <x v="32"/>
    <n v="2.6"/>
    <s v="FreeDOS"/>
    <n v="861.68"/>
  </r>
  <r>
    <x v="3"/>
    <x v="2"/>
    <x v="2"/>
    <s v="1TB SSD"/>
    <s v="Integrated"/>
    <n v="13.3"/>
    <s v="3840x2160"/>
    <x v="74"/>
    <n v="2.29"/>
    <s v="Linux"/>
    <n v="1648.52"/>
  </r>
  <r>
    <x v="9"/>
    <x v="6"/>
    <x v="3"/>
    <s v="512GB SSD"/>
    <s v="AMD Radeon RX 6600"/>
    <n v="16"/>
    <s v="3840x2160"/>
    <x v="25"/>
    <n v="2.4700000000000002"/>
    <s v="Windows"/>
    <n v="3833.3"/>
  </r>
  <r>
    <x v="9"/>
    <x v="6"/>
    <x v="0"/>
    <s v="1TB SSD"/>
    <s v="AMD Radeon RX 6800"/>
    <n v="14"/>
    <s v="1366x768"/>
    <x v="60"/>
    <n v="2.29"/>
    <s v="Linux"/>
    <n v="4361.6899999999996"/>
  </r>
  <r>
    <x v="0"/>
    <x v="3"/>
    <x v="0"/>
    <s v="1TB SSD"/>
    <s v="Integrated"/>
    <n v="13.3"/>
    <s v="1920x1080"/>
    <x v="56"/>
    <n v="2.66"/>
    <s v="macOS"/>
    <n v="1960.08"/>
  </r>
  <r>
    <x v="8"/>
    <x v="5"/>
    <x v="3"/>
    <s v="256GB SSD"/>
    <s v="Nvidia RTX 2060"/>
    <n v="16"/>
    <s v="1366x768"/>
    <x v="22"/>
    <n v="1.28"/>
    <s v="Windows"/>
    <n v="855.68"/>
  </r>
  <r>
    <x v="9"/>
    <x v="0"/>
    <x v="1"/>
    <s v="1TB HDD"/>
    <s v="Nvidia RTX 3060"/>
    <n v="14"/>
    <s v="1920x1080"/>
    <x v="77"/>
    <n v="2.16"/>
    <s v="FreeDOS"/>
    <n v="960.95"/>
  </r>
  <r>
    <x v="8"/>
    <x v="5"/>
    <x v="3"/>
    <s v="256GB SSD"/>
    <s v="AMD Radeon RX 6800"/>
    <n v="13.3"/>
    <s v="1920x1080"/>
    <x v="19"/>
    <n v="3.06"/>
    <s v="macOS"/>
    <n v="906.95"/>
  </r>
  <r>
    <x v="8"/>
    <x v="4"/>
    <x v="0"/>
    <s v="2TB SSD"/>
    <s v="Nvidia RTX 3060"/>
    <n v="15.6"/>
    <s v="2560x1440"/>
    <x v="80"/>
    <n v="1.48"/>
    <s v="Linux"/>
    <n v="5353.2"/>
  </r>
  <r>
    <x v="8"/>
    <x v="1"/>
    <x v="3"/>
    <s v="2TB SSD"/>
    <s v="Nvidia RTX 2060"/>
    <n v="17.3"/>
    <s v="2560x1440"/>
    <x v="25"/>
    <n v="1.22"/>
    <s v="macOS"/>
    <n v="1847.66"/>
  </r>
  <r>
    <x v="9"/>
    <x v="4"/>
    <x v="1"/>
    <s v="256GB SSD"/>
    <s v="AMD Radeon RX 6800"/>
    <n v="17.3"/>
    <s v="3840x2160"/>
    <x v="62"/>
    <n v="1.33"/>
    <s v="macOS"/>
    <n v="3639.93"/>
  </r>
  <r>
    <x v="3"/>
    <x v="6"/>
    <x v="3"/>
    <s v="1TB SSD"/>
    <s v="AMD Radeon RX 6600"/>
    <n v="17.3"/>
    <s v="3840x2160"/>
    <x v="26"/>
    <n v="1.48"/>
    <s v="FreeDOS"/>
    <n v="3111.54"/>
  </r>
  <r>
    <x v="3"/>
    <x v="6"/>
    <x v="4"/>
    <s v="256GB SSD"/>
    <s v="Nvidia RTX 2060"/>
    <n v="17.3"/>
    <s v="3840x2160"/>
    <x v="45"/>
    <n v="3.34"/>
    <s v="Linux"/>
    <n v="3625.29"/>
  </r>
  <r>
    <x v="8"/>
    <x v="4"/>
    <x v="4"/>
    <s v="1TB SSD"/>
    <s v="AMD Radeon RX 6600"/>
    <n v="14"/>
    <s v="1920x1080"/>
    <x v="50"/>
    <n v="1.85"/>
    <s v="macOS"/>
    <n v="2140.7800000000002"/>
  </r>
  <r>
    <x v="3"/>
    <x v="3"/>
    <x v="0"/>
    <s v="512GB SSD"/>
    <s v="AMD Radeon RX 6800"/>
    <n v="14"/>
    <s v="1366x768"/>
    <x v="76"/>
    <n v="1.2"/>
    <s v="FreeDOS"/>
    <n v="1652.97"/>
  </r>
  <r>
    <x v="1"/>
    <x v="4"/>
    <x v="4"/>
    <s v="2TB SSD"/>
    <s v="Integrated"/>
    <n v="17.3"/>
    <s v="1366x768"/>
    <x v="48"/>
    <n v="2.86"/>
    <s v="macOS"/>
    <n v="1837.78"/>
  </r>
  <r>
    <x v="8"/>
    <x v="5"/>
    <x v="2"/>
    <s v="1TB SSD"/>
    <s v="AMD Radeon RX 6600"/>
    <n v="13.3"/>
    <s v="1920x1080"/>
    <x v="2"/>
    <n v="1.96"/>
    <s v="macOS"/>
    <n v="1656.33"/>
  </r>
  <r>
    <x v="6"/>
    <x v="6"/>
    <x v="4"/>
    <s v="1TB SSD"/>
    <s v="Integrated"/>
    <n v="17.3"/>
    <s v="1920x1080"/>
    <x v="45"/>
    <n v="2.7"/>
    <s v="Windows"/>
    <n v="1368.76"/>
  </r>
  <r>
    <x v="1"/>
    <x v="7"/>
    <x v="2"/>
    <s v="512GB SSD"/>
    <s v="Nvidia RTX 2060"/>
    <n v="13.3"/>
    <s v="1366x768"/>
    <x v="43"/>
    <n v="2.88"/>
    <s v="macOS"/>
    <n v="2355.1"/>
  </r>
  <r>
    <x v="9"/>
    <x v="3"/>
    <x v="4"/>
    <s v="256GB SSD"/>
    <s v="Nvidia RTX 3080"/>
    <n v="17.3"/>
    <s v="1920x1080"/>
    <x v="41"/>
    <n v="2.92"/>
    <s v="FreeDOS"/>
    <n v="1392.02"/>
  </r>
  <r>
    <x v="0"/>
    <x v="7"/>
    <x v="2"/>
    <s v="2TB SSD"/>
    <s v="Nvidia RTX 2060"/>
    <n v="17.3"/>
    <s v="1366x768"/>
    <x v="0"/>
    <n v="2.58"/>
    <s v="macOS"/>
    <n v="2576.0700000000002"/>
  </r>
  <r>
    <x v="9"/>
    <x v="0"/>
    <x v="0"/>
    <s v="256GB SSD"/>
    <s v="AMD Radeon RX 6800"/>
    <n v="13.3"/>
    <s v="1366x768"/>
    <x v="18"/>
    <n v="2.8"/>
    <s v="FreeDOS"/>
    <n v="2272.37"/>
  </r>
  <r>
    <x v="1"/>
    <x v="3"/>
    <x v="2"/>
    <s v="1TB SSD"/>
    <s v="Nvidia RTX 2060"/>
    <n v="16"/>
    <s v="1920x1080"/>
    <x v="56"/>
    <n v="2.02"/>
    <s v="FreeDOS"/>
    <n v="2153.46"/>
  </r>
  <r>
    <x v="2"/>
    <x v="1"/>
    <x v="3"/>
    <s v="1TB HDD"/>
    <s v="Nvidia RTX 3060"/>
    <n v="15.6"/>
    <s v="3840x2160"/>
    <x v="4"/>
    <n v="3.47"/>
    <s v="Linux"/>
    <n v="1950.51"/>
  </r>
  <r>
    <x v="3"/>
    <x v="3"/>
    <x v="0"/>
    <s v="2TB SSD"/>
    <s v="Nvidia RTX 3060"/>
    <n v="17.3"/>
    <s v="1920x1080"/>
    <x v="43"/>
    <n v="3.14"/>
    <s v="FreeDOS"/>
    <n v="2296.73"/>
  </r>
  <r>
    <x v="7"/>
    <x v="0"/>
    <x v="1"/>
    <s v="2TB SSD"/>
    <s v="Nvidia RTX 3060"/>
    <n v="13.3"/>
    <s v="1920x1080"/>
    <x v="36"/>
    <n v="1.38"/>
    <s v="Linux"/>
    <n v="740.92"/>
  </r>
  <r>
    <x v="9"/>
    <x v="2"/>
    <x v="0"/>
    <s v="1TB SSD"/>
    <s v="Nvidia RTX 3080"/>
    <n v="13.3"/>
    <s v="2560x1440"/>
    <x v="5"/>
    <n v="2.5499999999999998"/>
    <s v="Windows"/>
    <n v="3922.93"/>
  </r>
  <r>
    <x v="1"/>
    <x v="3"/>
    <x v="0"/>
    <s v="256GB SSD"/>
    <s v="Nvidia GTX 1650"/>
    <n v="17.3"/>
    <s v="2560x1440"/>
    <x v="7"/>
    <n v="3.32"/>
    <s v="Windows"/>
    <n v="3731.68"/>
  </r>
  <r>
    <x v="6"/>
    <x v="4"/>
    <x v="4"/>
    <s v="2TB SSD"/>
    <s v="Nvidia RTX 3060"/>
    <n v="17.3"/>
    <s v="1920x1080"/>
    <x v="63"/>
    <n v="2.41"/>
    <s v="Linux"/>
    <n v="2053.79"/>
  </r>
  <r>
    <x v="7"/>
    <x v="1"/>
    <x v="2"/>
    <s v="1TB HDD"/>
    <s v="Integrated"/>
    <n v="13.3"/>
    <s v="1920x1080"/>
    <x v="34"/>
    <n v="2.64"/>
    <s v="Windows"/>
    <n v="1181.58"/>
  </r>
  <r>
    <x v="1"/>
    <x v="4"/>
    <x v="4"/>
    <s v="1TB HDD"/>
    <s v="Nvidia RTX 3080"/>
    <n v="16"/>
    <s v="1920x1080"/>
    <x v="16"/>
    <n v="1.27"/>
    <s v="FreeDOS"/>
    <n v="2558.14"/>
  </r>
  <r>
    <x v="8"/>
    <x v="7"/>
    <x v="4"/>
    <s v="256GB SSD"/>
    <s v="Nvidia RTX 3060"/>
    <n v="14"/>
    <s v="1920x1080"/>
    <x v="63"/>
    <n v="3.42"/>
    <s v="Linux"/>
    <n v="1617.18"/>
  </r>
  <r>
    <x v="5"/>
    <x v="0"/>
    <x v="2"/>
    <s v="512GB SSD"/>
    <s v="AMD Radeon RX 6800"/>
    <n v="17.3"/>
    <s v="3840x2160"/>
    <x v="10"/>
    <n v="1.75"/>
    <s v="Windows"/>
    <n v="2497.2800000000002"/>
  </r>
  <r>
    <x v="4"/>
    <x v="1"/>
    <x v="4"/>
    <s v="256GB SSD"/>
    <s v="Nvidia RTX 3080"/>
    <n v="16"/>
    <s v="3840x2160"/>
    <x v="34"/>
    <n v="1.8"/>
    <s v="FreeDOS"/>
    <n v="2779.31"/>
  </r>
  <r>
    <x v="4"/>
    <x v="6"/>
    <x v="1"/>
    <s v="1TB SSD"/>
    <s v="Nvidia RTX 3060"/>
    <n v="15.6"/>
    <s v="1920x1080"/>
    <x v="35"/>
    <n v="2.58"/>
    <s v="FreeDOS"/>
    <n v="1577.68"/>
  </r>
  <r>
    <x v="6"/>
    <x v="3"/>
    <x v="0"/>
    <s v="2TB SSD"/>
    <s v="AMD Radeon RX 6800"/>
    <n v="15.6"/>
    <s v="2560x1440"/>
    <x v="59"/>
    <n v="1.7"/>
    <s v="FreeDOS"/>
    <n v="2640.27"/>
  </r>
  <r>
    <x v="9"/>
    <x v="1"/>
    <x v="4"/>
    <s v="1TB SSD"/>
    <s v="AMD Radeon RX 6600"/>
    <n v="16"/>
    <s v="3840x2160"/>
    <x v="49"/>
    <n v="3.25"/>
    <s v="Windows"/>
    <n v="3551.87"/>
  </r>
  <r>
    <x v="9"/>
    <x v="5"/>
    <x v="4"/>
    <s v="256GB SSD"/>
    <s v="Nvidia RTX 3060"/>
    <n v="14"/>
    <s v="1366x768"/>
    <x v="40"/>
    <n v="1.54"/>
    <s v="Linux"/>
    <n v="1306.29"/>
  </r>
  <r>
    <x v="7"/>
    <x v="6"/>
    <x v="2"/>
    <s v="256GB SSD"/>
    <s v="Nvidia RTX 2060"/>
    <n v="17.3"/>
    <s v="3840x2160"/>
    <x v="11"/>
    <n v="1.43"/>
    <s v="FreeDOS"/>
    <n v="4868.5200000000004"/>
  </r>
  <r>
    <x v="4"/>
    <x v="6"/>
    <x v="1"/>
    <s v="2TB SSD"/>
    <s v="Nvidia GTX 1650"/>
    <n v="13.3"/>
    <s v="2560x1440"/>
    <x v="33"/>
    <n v="2.68"/>
    <s v="macOS"/>
    <n v="1844.63"/>
  </r>
  <r>
    <x v="6"/>
    <x v="0"/>
    <x v="4"/>
    <s v="512GB SSD"/>
    <s v="Nvidia RTX 2060"/>
    <n v="13.3"/>
    <s v="1366x768"/>
    <x v="66"/>
    <n v="1.81"/>
    <s v="macOS"/>
    <n v="1000.81"/>
  </r>
  <r>
    <x v="8"/>
    <x v="0"/>
    <x v="1"/>
    <s v="256GB SSD"/>
    <s v="Nvidia RTX 2060"/>
    <n v="15.6"/>
    <s v="2560x1440"/>
    <x v="71"/>
    <n v="1.95"/>
    <s v="macOS"/>
    <n v="977.15"/>
  </r>
  <r>
    <x v="3"/>
    <x v="1"/>
    <x v="4"/>
    <s v="1TB HDD"/>
    <s v="AMD Radeon RX 6800"/>
    <n v="17.3"/>
    <s v="3840x2160"/>
    <x v="5"/>
    <n v="2.77"/>
    <s v="Windows"/>
    <n v="2363.5300000000002"/>
  </r>
  <r>
    <x v="5"/>
    <x v="2"/>
    <x v="3"/>
    <s v="256GB SSD"/>
    <s v="AMD Radeon RX 6600"/>
    <n v="13.3"/>
    <s v="1366x768"/>
    <x v="0"/>
    <n v="3.12"/>
    <s v="FreeDOS"/>
    <n v="717.05"/>
  </r>
  <r>
    <x v="5"/>
    <x v="6"/>
    <x v="0"/>
    <s v="2TB SSD"/>
    <s v="Integrated"/>
    <n v="14"/>
    <s v="3840x2160"/>
    <x v="29"/>
    <n v="2.0699999999999998"/>
    <s v="Linux"/>
    <n v="4413.96"/>
  </r>
  <r>
    <x v="2"/>
    <x v="7"/>
    <x v="1"/>
    <s v="256GB SSD"/>
    <s v="Integrated"/>
    <n v="17.3"/>
    <s v="2560x1440"/>
    <x v="54"/>
    <n v="1.95"/>
    <s v="FreeDOS"/>
    <n v="946.53"/>
  </r>
  <r>
    <x v="5"/>
    <x v="5"/>
    <x v="3"/>
    <s v="512GB SSD"/>
    <s v="Nvidia RTX 2060"/>
    <n v="14"/>
    <s v="2560x1440"/>
    <x v="74"/>
    <n v="3.23"/>
    <s v="macOS"/>
    <n v="1303.6600000000001"/>
  </r>
  <r>
    <x v="6"/>
    <x v="2"/>
    <x v="4"/>
    <s v="1TB HDD"/>
    <s v="AMD Radeon RX 6600"/>
    <n v="14"/>
    <s v="1920x1080"/>
    <x v="58"/>
    <n v="2.5499999999999998"/>
    <s v="FreeDOS"/>
    <n v="913.18"/>
  </r>
  <r>
    <x v="0"/>
    <x v="4"/>
    <x v="1"/>
    <s v="512GB SSD"/>
    <s v="AMD Radeon RX 6800"/>
    <n v="15.6"/>
    <s v="3840x2160"/>
    <x v="43"/>
    <n v="1.23"/>
    <s v="FreeDOS"/>
    <n v="4033.3"/>
  </r>
  <r>
    <x v="1"/>
    <x v="3"/>
    <x v="3"/>
    <s v="1TB SSD"/>
    <s v="Nvidia RTX 2060"/>
    <n v="16"/>
    <s v="3840x2160"/>
    <x v="44"/>
    <n v="2.2000000000000002"/>
    <s v="Windows"/>
    <n v="2035.65"/>
  </r>
  <r>
    <x v="1"/>
    <x v="1"/>
    <x v="2"/>
    <s v="2TB SSD"/>
    <s v="AMD Radeon RX 6800"/>
    <n v="15.6"/>
    <s v="3840x2160"/>
    <x v="49"/>
    <n v="2.2799999999999998"/>
    <s v="macOS"/>
    <n v="4898.22"/>
  </r>
  <r>
    <x v="6"/>
    <x v="5"/>
    <x v="2"/>
    <s v="256GB SSD"/>
    <s v="Integrated"/>
    <n v="16"/>
    <s v="2560x1440"/>
    <x v="69"/>
    <n v="2.99"/>
    <s v="FreeDOS"/>
    <n v="1368.45"/>
  </r>
  <r>
    <x v="7"/>
    <x v="5"/>
    <x v="2"/>
    <s v="1TB HDD"/>
    <s v="Nvidia GTX 1650"/>
    <n v="17.3"/>
    <s v="1920x1080"/>
    <x v="21"/>
    <n v="1.75"/>
    <s v="macOS"/>
    <n v="1329.72"/>
  </r>
  <r>
    <x v="7"/>
    <x v="7"/>
    <x v="3"/>
    <s v="512GB SSD"/>
    <s v="Nvidia RTX 3080"/>
    <n v="14"/>
    <s v="1366x768"/>
    <x v="39"/>
    <n v="2.23"/>
    <s v="Linux"/>
    <n v="1006.6"/>
  </r>
  <r>
    <x v="3"/>
    <x v="1"/>
    <x v="3"/>
    <s v="256GB SSD"/>
    <s v="Nvidia RTX 3060"/>
    <n v="15.6"/>
    <s v="1920x1080"/>
    <x v="59"/>
    <n v="3.18"/>
    <s v="Linux"/>
    <n v="1474.56"/>
  </r>
  <r>
    <x v="7"/>
    <x v="6"/>
    <x v="4"/>
    <s v="2TB SSD"/>
    <s v="Integrated"/>
    <n v="14"/>
    <s v="1920x1080"/>
    <x v="27"/>
    <n v="2.54"/>
    <s v="Linux"/>
    <n v="1420.3"/>
  </r>
  <r>
    <x v="0"/>
    <x v="0"/>
    <x v="1"/>
    <s v="256GB SSD"/>
    <s v="Nvidia RTX 3060"/>
    <n v="15.6"/>
    <s v="3840x2160"/>
    <x v="1"/>
    <n v="1.22"/>
    <s v="Windows"/>
    <n v="1950.79"/>
  </r>
  <r>
    <x v="4"/>
    <x v="5"/>
    <x v="4"/>
    <s v="512GB SSD"/>
    <s v="AMD Radeon RX 6600"/>
    <n v="13.3"/>
    <s v="1366x768"/>
    <x v="35"/>
    <n v="1.26"/>
    <s v="Linux"/>
    <n v="995.28"/>
  </r>
  <r>
    <x v="5"/>
    <x v="2"/>
    <x v="4"/>
    <s v="2TB SSD"/>
    <s v="AMD Radeon RX 6800"/>
    <n v="16"/>
    <s v="2560x1440"/>
    <x v="0"/>
    <n v="3.13"/>
    <s v="Linux"/>
    <n v="1746.7"/>
  </r>
  <r>
    <x v="3"/>
    <x v="2"/>
    <x v="4"/>
    <s v="1TB HDD"/>
    <s v="Nvidia RTX 3060"/>
    <n v="17.3"/>
    <s v="1920x1080"/>
    <x v="25"/>
    <n v="2.67"/>
    <s v="macOS"/>
    <n v="1112.05"/>
  </r>
  <r>
    <x v="7"/>
    <x v="3"/>
    <x v="0"/>
    <s v="1TB SSD"/>
    <s v="AMD Radeon RX 6800"/>
    <n v="15.6"/>
    <s v="1920x1080"/>
    <x v="44"/>
    <n v="2.2200000000000002"/>
    <s v="Linux"/>
    <n v="2155.04"/>
  </r>
  <r>
    <x v="0"/>
    <x v="5"/>
    <x v="2"/>
    <s v="1TB HDD"/>
    <s v="AMD Radeon RX 6800"/>
    <n v="13.3"/>
    <s v="1920x1080"/>
    <x v="49"/>
    <n v="1.67"/>
    <s v="Linux"/>
    <n v="2108"/>
  </r>
  <r>
    <x v="1"/>
    <x v="0"/>
    <x v="2"/>
    <s v="256GB SSD"/>
    <s v="AMD Radeon RX 6800"/>
    <n v="15.6"/>
    <s v="1920x1080"/>
    <x v="65"/>
    <n v="3.41"/>
    <s v="Windows"/>
    <n v="2070.69"/>
  </r>
  <r>
    <x v="1"/>
    <x v="6"/>
    <x v="4"/>
    <s v="1TB HDD"/>
    <s v="Nvidia RTX 2060"/>
    <n v="17.3"/>
    <s v="3840x2160"/>
    <x v="9"/>
    <n v="2.29"/>
    <s v="macOS"/>
    <n v="4130.72"/>
  </r>
  <r>
    <x v="2"/>
    <x v="7"/>
    <x v="4"/>
    <s v="1TB SSD"/>
    <s v="Nvidia GTX 1650"/>
    <n v="16"/>
    <s v="2560x1440"/>
    <x v="77"/>
    <n v="2.58"/>
    <s v="Linux"/>
    <n v="1980.88"/>
  </r>
  <r>
    <x v="0"/>
    <x v="4"/>
    <x v="3"/>
    <s v="256GB SSD"/>
    <s v="AMD Radeon RX 6600"/>
    <n v="14"/>
    <s v="1920x1080"/>
    <x v="78"/>
    <n v="1.31"/>
    <s v="Windows"/>
    <n v="2515.0700000000002"/>
  </r>
  <r>
    <x v="6"/>
    <x v="6"/>
    <x v="4"/>
    <s v="512GB SSD"/>
    <s v="AMD Radeon RX 6600"/>
    <n v="13.3"/>
    <s v="1920x1080"/>
    <x v="9"/>
    <n v="1.89"/>
    <s v="macOS"/>
    <n v="1870.7"/>
  </r>
  <r>
    <x v="9"/>
    <x v="5"/>
    <x v="0"/>
    <s v="256GB SSD"/>
    <s v="Nvidia RTX 3080"/>
    <n v="16"/>
    <s v="3840x2160"/>
    <x v="43"/>
    <n v="2.06"/>
    <s v="macOS"/>
    <n v="5523.93"/>
  </r>
  <r>
    <x v="3"/>
    <x v="0"/>
    <x v="1"/>
    <s v="2TB SSD"/>
    <s v="Integrated"/>
    <n v="14"/>
    <s v="2560x1440"/>
    <x v="4"/>
    <n v="2.15"/>
    <s v="macOS"/>
    <n v="584.67999999999995"/>
  </r>
  <r>
    <x v="6"/>
    <x v="3"/>
    <x v="0"/>
    <s v="512GB SSD"/>
    <s v="Nvidia RTX 3080"/>
    <n v="17.3"/>
    <s v="2560x1440"/>
    <x v="49"/>
    <n v="2.62"/>
    <s v="FreeDOS"/>
    <n v="2592.5300000000002"/>
  </r>
  <r>
    <x v="4"/>
    <x v="3"/>
    <x v="2"/>
    <s v="1TB SSD"/>
    <s v="Nvidia RTX 2060"/>
    <n v="17.3"/>
    <s v="1920x1080"/>
    <x v="38"/>
    <n v="1.74"/>
    <s v="Windows"/>
    <n v="1559.25"/>
  </r>
  <r>
    <x v="3"/>
    <x v="5"/>
    <x v="4"/>
    <s v="2TB SSD"/>
    <s v="AMD Radeon RX 6800"/>
    <n v="14"/>
    <s v="3840x2160"/>
    <x v="27"/>
    <n v="2.81"/>
    <s v="Windows"/>
    <n v="1873.9"/>
  </r>
  <r>
    <x v="9"/>
    <x v="5"/>
    <x v="0"/>
    <s v="256GB SSD"/>
    <s v="Nvidia GTX 1650"/>
    <n v="15.6"/>
    <s v="1920x1080"/>
    <x v="17"/>
    <n v="3.5"/>
    <s v="macOS"/>
    <n v="3385.88"/>
  </r>
  <r>
    <x v="3"/>
    <x v="1"/>
    <x v="2"/>
    <s v="256GB SSD"/>
    <s v="Nvidia RTX 2060"/>
    <n v="16"/>
    <s v="2560x1440"/>
    <x v="78"/>
    <n v="2.97"/>
    <s v="Windows"/>
    <n v="2595.52"/>
  </r>
  <r>
    <x v="2"/>
    <x v="3"/>
    <x v="1"/>
    <s v="256GB SSD"/>
    <s v="Integrated"/>
    <n v="13.3"/>
    <s v="1920x1080"/>
    <x v="65"/>
    <n v="1.64"/>
    <s v="macOS"/>
    <n v="555.44000000000005"/>
  </r>
  <r>
    <x v="1"/>
    <x v="6"/>
    <x v="0"/>
    <s v="1TB HDD"/>
    <s v="Nvidia GTX 1650"/>
    <n v="17.3"/>
    <s v="2560x1440"/>
    <x v="74"/>
    <n v="1.82"/>
    <s v="FreeDOS"/>
    <n v="6241.81"/>
  </r>
  <r>
    <x v="2"/>
    <x v="5"/>
    <x v="1"/>
    <s v="1TB SSD"/>
    <s v="AMD Radeon RX 6800"/>
    <n v="15.6"/>
    <s v="1366x768"/>
    <x v="52"/>
    <n v="1.37"/>
    <s v="Windows"/>
    <n v="922.23"/>
  </r>
  <r>
    <x v="7"/>
    <x v="4"/>
    <x v="3"/>
    <s v="256GB SSD"/>
    <s v="Nvidia RTX 2060"/>
    <n v="16"/>
    <s v="1920x1080"/>
    <x v="74"/>
    <n v="3.44"/>
    <s v="macOS"/>
    <n v="1931.18"/>
  </r>
  <r>
    <x v="0"/>
    <x v="0"/>
    <x v="1"/>
    <s v="512GB SSD"/>
    <s v="AMD Radeon RX 6800"/>
    <n v="15.6"/>
    <s v="2560x1440"/>
    <x v="4"/>
    <n v="2.29"/>
    <s v="Linux"/>
    <n v="1636.59"/>
  </r>
  <r>
    <x v="2"/>
    <x v="7"/>
    <x v="3"/>
    <s v="256GB SSD"/>
    <s v="AMD Radeon RX 6600"/>
    <n v="14"/>
    <s v="1920x1080"/>
    <x v="11"/>
    <n v="2.1"/>
    <s v="FreeDOS"/>
    <n v="1316.83"/>
  </r>
  <r>
    <x v="9"/>
    <x v="6"/>
    <x v="3"/>
    <s v="2TB SSD"/>
    <s v="Integrated"/>
    <n v="17.3"/>
    <s v="1366x768"/>
    <x v="62"/>
    <n v="2.9"/>
    <s v="FreeDOS"/>
    <n v="1378.45"/>
  </r>
  <r>
    <x v="8"/>
    <x v="4"/>
    <x v="3"/>
    <s v="512GB SSD"/>
    <s v="Nvidia GTX 1650"/>
    <n v="16"/>
    <s v="1920x1080"/>
    <x v="66"/>
    <n v="1.55"/>
    <s v="FreeDOS"/>
    <n v="1915.82"/>
  </r>
  <r>
    <x v="4"/>
    <x v="0"/>
    <x v="4"/>
    <s v="512GB SSD"/>
    <s v="Integrated"/>
    <n v="14"/>
    <s v="3840x2160"/>
    <x v="48"/>
    <n v="2.2799999999999998"/>
    <s v="macOS"/>
    <n v="1140.3599999999999"/>
  </r>
  <r>
    <x v="4"/>
    <x v="0"/>
    <x v="4"/>
    <s v="512GB SSD"/>
    <s v="Nvidia RTX 2060"/>
    <n v="15.6"/>
    <s v="2560x1440"/>
    <x v="24"/>
    <n v="2.67"/>
    <s v="Windows"/>
    <n v="1501"/>
  </r>
  <r>
    <x v="7"/>
    <x v="2"/>
    <x v="3"/>
    <s v="1TB HDD"/>
    <s v="Nvidia RTX 3060"/>
    <n v="15.6"/>
    <s v="2560x1440"/>
    <x v="26"/>
    <n v="1.96"/>
    <s v="Linux"/>
    <n v="1172.58"/>
  </r>
  <r>
    <x v="1"/>
    <x v="5"/>
    <x v="2"/>
    <s v="2TB SSD"/>
    <s v="AMD Radeon RX 6600"/>
    <n v="14"/>
    <s v="1366x768"/>
    <x v="26"/>
    <n v="2.34"/>
    <s v="Linux"/>
    <n v="1792.52"/>
  </r>
  <r>
    <x v="7"/>
    <x v="1"/>
    <x v="1"/>
    <s v="2TB SSD"/>
    <s v="Nvidia RTX 2060"/>
    <n v="14"/>
    <s v="1366x768"/>
    <x v="38"/>
    <n v="1.44"/>
    <s v="Windows"/>
    <n v="892.05"/>
  </r>
  <r>
    <x v="0"/>
    <x v="3"/>
    <x v="4"/>
    <s v="1TB SSD"/>
    <s v="Nvidia GTX 1650"/>
    <n v="16"/>
    <s v="1920x1080"/>
    <x v="53"/>
    <n v="3.41"/>
    <s v="FreeDOS"/>
    <n v="1559.26"/>
  </r>
  <r>
    <x v="7"/>
    <x v="3"/>
    <x v="3"/>
    <s v="256GB SSD"/>
    <s v="AMD Radeon RX 6600"/>
    <n v="14"/>
    <s v="1366x768"/>
    <x v="34"/>
    <n v="3.17"/>
    <s v="macOS"/>
    <n v="692.88"/>
  </r>
  <r>
    <x v="7"/>
    <x v="3"/>
    <x v="3"/>
    <s v="2TB SSD"/>
    <s v="AMD Radeon RX 6800"/>
    <n v="15.6"/>
    <s v="1920x1080"/>
    <x v="40"/>
    <n v="3.1"/>
    <s v="Windows"/>
    <n v="1013.26"/>
  </r>
  <r>
    <x v="2"/>
    <x v="7"/>
    <x v="4"/>
    <s v="1TB HDD"/>
    <s v="Nvidia RTX 3060"/>
    <n v="16"/>
    <s v="1366x768"/>
    <x v="9"/>
    <n v="1.39"/>
    <s v="macOS"/>
    <n v="1231.95"/>
  </r>
  <r>
    <x v="7"/>
    <x v="5"/>
    <x v="3"/>
    <s v="1TB SSD"/>
    <s v="Integrated"/>
    <n v="16"/>
    <s v="2560x1440"/>
    <x v="38"/>
    <n v="1.53"/>
    <s v="Linux"/>
    <n v="806.43"/>
  </r>
  <r>
    <x v="1"/>
    <x v="5"/>
    <x v="1"/>
    <s v="1TB SSD"/>
    <s v="Nvidia GTX 1650"/>
    <n v="13.3"/>
    <s v="1920x1080"/>
    <x v="28"/>
    <n v="1.97"/>
    <s v="Linux"/>
    <n v="1362.38"/>
  </r>
  <r>
    <x v="6"/>
    <x v="6"/>
    <x v="1"/>
    <s v="1TB HDD"/>
    <s v="AMD Radeon RX 6800"/>
    <n v="13.3"/>
    <s v="1920x1080"/>
    <x v="43"/>
    <n v="3.45"/>
    <s v="Linux"/>
    <n v="1337.09"/>
  </r>
  <r>
    <x v="8"/>
    <x v="7"/>
    <x v="4"/>
    <s v="2TB SSD"/>
    <s v="Nvidia GTX 1650"/>
    <n v="15.6"/>
    <s v="3840x2160"/>
    <x v="31"/>
    <n v="1.67"/>
    <s v="Windows"/>
    <n v="2797.13"/>
  </r>
  <r>
    <x v="5"/>
    <x v="6"/>
    <x v="2"/>
    <s v="2TB SSD"/>
    <s v="Nvidia RTX 3080"/>
    <n v="17.3"/>
    <s v="1920x1080"/>
    <x v="39"/>
    <n v="2.2999999999999998"/>
    <s v="FreeDOS"/>
    <n v="2999.95"/>
  </r>
  <r>
    <x v="0"/>
    <x v="2"/>
    <x v="0"/>
    <s v="256GB SSD"/>
    <s v="Nvidia RTX 3060"/>
    <n v="16"/>
    <s v="3840x2160"/>
    <x v="65"/>
    <n v="3.45"/>
    <s v="Windows"/>
    <n v="6394.95"/>
  </r>
  <r>
    <x v="4"/>
    <x v="0"/>
    <x v="2"/>
    <s v="2TB SSD"/>
    <s v="Nvidia RTX 3060"/>
    <n v="17.3"/>
    <s v="2560x1440"/>
    <x v="2"/>
    <n v="1.88"/>
    <s v="Windows"/>
    <n v="1938.81"/>
  </r>
  <r>
    <x v="4"/>
    <x v="2"/>
    <x v="2"/>
    <s v="256GB SSD"/>
    <s v="Integrated"/>
    <n v="14"/>
    <s v="1366x768"/>
    <x v="0"/>
    <n v="3.21"/>
    <s v="Linux"/>
    <n v="899.43"/>
  </r>
  <r>
    <x v="5"/>
    <x v="4"/>
    <x v="2"/>
    <s v="1TB SSD"/>
    <s v="Nvidia RTX 3060"/>
    <n v="14"/>
    <s v="3840x2160"/>
    <x v="14"/>
    <n v="2.4500000000000002"/>
    <s v="macOS"/>
    <n v="4246.8599999999997"/>
  </r>
  <r>
    <x v="1"/>
    <x v="3"/>
    <x v="4"/>
    <s v="512GB SSD"/>
    <s v="Nvidia RTX 2060"/>
    <n v="16"/>
    <s v="1920x1080"/>
    <x v="10"/>
    <n v="1.21"/>
    <s v="macOS"/>
    <n v="1445.92"/>
  </r>
  <r>
    <x v="7"/>
    <x v="3"/>
    <x v="2"/>
    <s v="256GB SSD"/>
    <s v="Integrated"/>
    <n v="13.3"/>
    <s v="3840x2160"/>
    <x v="12"/>
    <n v="1.63"/>
    <s v="macOS"/>
    <n v="1481.56"/>
  </r>
  <r>
    <x v="6"/>
    <x v="5"/>
    <x v="2"/>
    <s v="512GB SSD"/>
    <s v="AMD Radeon RX 6600"/>
    <n v="15.6"/>
    <s v="3840x2160"/>
    <x v="38"/>
    <n v="2"/>
    <s v="Windows"/>
    <n v="2818.86"/>
  </r>
  <r>
    <x v="7"/>
    <x v="4"/>
    <x v="2"/>
    <s v="256GB SSD"/>
    <s v="Nvidia GTX 1650"/>
    <n v="13.3"/>
    <s v="2560x1440"/>
    <x v="61"/>
    <n v="3.2"/>
    <s v="Linux"/>
    <n v="3237.79"/>
  </r>
  <r>
    <x v="8"/>
    <x v="3"/>
    <x v="2"/>
    <s v="256GB SSD"/>
    <s v="AMD Radeon RX 6600"/>
    <n v="15.6"/>
    <s v="1366x768"/>
    <x v="77"/>
    <n v="2.69"/>
    <s v="Windows"/>
    <n v="1225.32"/>
  </r>
  <r>
    <x v="4"/>
    <x v="6"/>
    <x v="2"/>
    <s v="256GB SSD"/>
    <s v="Nvidia RTX 3080"/>
    <n v="13.3"/>
    <s v="1920x1080"/>
    <x v="5"/>
    <n v="1.99"/>
    <s v="macOS"/>
    <n v="2772.16"/>
  </r>
  <r>
    <x v="5"/>
    <x v="6"/>
    <x v="4"/>
    <s v="256GB SSD"/>
    <s v="Nvidia RTX 3060"/>
    <n v="17.3"/>
    <s v="3840x2160"/>
    <x v="2"/>
    <n v="1.38"/>
    <s v="FreeDOS"/>
    <n v="3619.35"/>
  </r>
  <r>
    <x v="6"/>
    <x v="4"/>
    <x v="3"/>
    <s v="512GB SSD"/>
    <s v="AMD Radeon RX 6800"/>
    <n v="13.3"/>
    <s v="1366x768"/>
    <x v="55"/>
    <n v="3.39"/>
    <s v="Windows"/>
    <n v="1374.94"/>
  </r>
  <r>
    <x v="2"/>
    <x v="5"/>
    <x v="0"/>
    <s v="1TB HDD"/>
    <s v="Nvidia RTX 3080"/>
    <n v="17.3"/>
    <s v="2560x1440"/>
    <x v="62"/>
    <n v="2.44"/>
    <s v="Linux"/>
    <n v="2701.49"/>
  </r>
  <r>
    <x v="5"/>
    <x v="1"/>
    <x v="0"/>
    <s v="512GB SSD"/>
    <s v="Nvidia RTX 3060"/>
    <n v="17.3"/>
    <s v="1920x1080"/>
    <x v="32"/>
    <n v="1.46"/>
    <s v="Linux"/>
    <n v="3159.49"/>
  </r>
  <r>
    <x v="0"/>
    <x v="4"/>
    <x v="4"/>
    <s v="256GB SSD"/>
    <s v="Nvidia RTX 3080"/>
    <n v="15.6"/>
    <s v="1920x1080"/>
    <x v="71"/>
    <n v="3.4"/>
    <s v="FreeDOS"/>
    <n v="3296.18"/>
  </r>
  <r>
    <x v="4"/>
    <x v="2"/>
    <x v="0"/>
    <s v="2TB SSD"/>
    <s v="Nvidia RTX 3060"/>
    <n v="15.6"/>
    <s v="1366x768"/>
    <x v="74"/>
    <n v="1.55"/>
    <s v="macOS"/>
    <n v="2081.5500000000002"/>
  </r>
  <r>
    <x v="1"/>
    <x v="1"/>
    <x v="3"/>
    <s v="512GB SSD"/>
    <s v="Integrated"/>
    <n v="14"/>
    <s v="1366x768"/>
    <x v="37"/>
    <n v="2.84"/>
    <s v="FreeDOS"/>
    <n v="990.77"/>
  </r>
  <r>
    <x v="4"/>
    <x v="5"/>
    <x v="0"/>
    <s v="256GB SSD"/>
    <s v="AMD Radeon RX 6800"/>
    <n v="16"/>
    <s v="1366x768"/>
    <x v="5"/>
    <n v="2.96"/>
    <s v="FreeDOS"/>
    <n v="2132.52"/>
  </r>
  <r>
    <x v="5"/>
    <x v="5"/>
    <x v="2"/>
    <s v="1TB HDD"/>
    <s v="Nvidia RTX 3060"/>
    <n v="16"/>
    <s v="1366x768"/>
    <x v="68"/>
    <n v="1.77"/>
    <s v="Windows"/>
    <n v="1113.71"/>
  </r>
  <r>
    <x v="5"/>
    <x v="4"/>
    <x v="1"/>
    <s v="2TB SSD"/>
    <s v="Nvidia RTX 2060"/>
    <n v="15.6"/>
    <s v="3840x2160"/>
    <x v="9"/>
    <n v="1.93"/>
    <s v="macOS"/>
    <n v="2836.6"/>
  </r>
  <r>
    <x v="3"/>
    <x v="5"/>
    <x v="4"/>
    <s v="1TB HDD"/>
    <s v="Nvidia RTX 2060"/>
    <n v="13.3"/>
    <s v="2560x1440"/>
    <x v="6"/>
    <n v="1.63"/>
    <s v="FreeDOS"/>
    <n v="1163.28"/>
  </r>
  <r>
    <x v="1"/>
    <x v="4"/>
    <x v="4"/>
    <s v="512GB SSD"/>
    <s v="AMD Radeon RX 6600"/>
    <n v="16"/>
    <s v="1366x768"/>
    <x v="76"/>
    <n v="2.14"/>
    <s v="macOS"/>
    <n v="2610.75"/>
  </r>
  <r>
    <x v="1"/>
    <x v="6"/>
    <x v="2"/>
    <s v="1TB HDD"/>
    <s v="Nvidia RTX 3060"/>
    <n v="13.3"/>
    <s v="3840x2160"/>
    <x v="16"/>
    <n v="2.0699999999999998"/>
    <s v="Linux"/>
    <n v="5215.91"/>
  </r>
  <r>
    <x v="0"/>
    <x v="3"/>
    <x v="1"/>
    <s v="1TB HDD"/>
    <s v="Nvidia GTX 1650"/>
    <n v="15.6"/>
    <s v="3840x2160"/>
    <x v="23"/>
    <n v="3.28"/>
    <s v="Linux"/>
    <n v="1580.11"/>
  </r>
  <r>
    <x v="2"/>
    <x v="2"/>
    <x v="0"/>
    <s v="256GB SSD"/>
    <s v="Integrated"/>
    <n v="14"/>
    <s v="1920x1080"/>
    <x v="74"/>
    <n v="2.7"/>
    <s v="FreeDOS"/>
    <n v="1612.74"/>
  </r>
  <r>
    <x v="9"/>
    <x v="5"/>
    <x v="4"/>
    <s v="2TB SSD"/>
    <s v="Integrated"/>
    <n v="13.3"/>
    <s v="3840x2160"/>
    <x v="66"/>
    <n v="1.81"/>
    <s v="macOS"/>
    <n v="1805.41"/>
  </r>
  <r>
    <x v="8"/>
    <x v="4"/>
    <x v="1"/>
    <s v="512GB SSD"/>
    <s v="Integrated"/>
    <n v="15.6"/>
    <s v="3840x2160"/>
    <x v="60"/>
    <n v="3.28"/>
    <s v="Linux"/>
    <n v="1957.62"/>
  </r>
  <r>
    <x v="6"/>
    <x v="7"/>
    <x v="4"/>
    <s v="1TB HDD"/>
    <s v="Nvidia RTX 3060"/>
    <n v="14"/>
    <s v="2560x1440"/>
    <x v="34"/>
    <n v="2.0499999999999998"/>
    <s v="macOS"/>
    <n v="1588.17"/>
  </r>
  <r>
    <x v="6"/>
    <x v="3"/>
    <x v="3"/>
    <s v="2TB SSD"/>
    <s v="AMD Radeon RX 6600"/>
    <n v="13.3"/>
    <s v="1920x1080"/>
    <x v="21"/>
    <n v="2.48"/>
    <s v="macOS"/>
    <n v="997.68"/>
  </r>
  <r>
    <x v="5"/>
    <x v="4"/>
    <x v="2"/>
    <s v="2TB SSD"/>
    <s v="Nvidia GTX 1650"/>
    <n v="16"/>
    <s v="3840x2160"/>
    <x v="65"/>
    <n v="2.65"/>
    <s v="Linux"/>
    <n v="4930.72"/>
  </r>
  <r>
    <x v="7"/>
    <x v="0"/>
    <x v="1"/>
    <s v="2TB SSD"/>
    <s v="Nvidia RTX 3060"/>
    <n v="15.6"/>
    <s v="2560x1440"/>
    <x v="57"/>
    <n v="1.21"/>
    <s v="Linux"/>
    <n v="1004.57"/>
  </r>
  <r>
    <x v="6"/>
    <x v="4"/>
    <x v="3"/>
    <s v="1TB HDD"/>
    <s v="Nvidia GTX 1650"/>
    <n v="15.6"/>
    <s v="3840x2160"/>
    <x v="72"/>
    <n v="2.1"/>
    <s v="macOS"/>
    <n v="2644.57"/>
  </r>
  <r>
    <x v="0"/>
    <x v="4"/>
    <x v="3"/>
    <s v="256GB SSD"/>
    <s v="Nvidia RTX 3080"/>
    <n v="13.3"/>
    <s v="3840x2160"/>
    <x v="44"/>
    <n v="3.39"/>
    <s v="macOS"/>
    <n v="4017.21"/>
  </r>
  <r>
    <x v="3"/>
    <x v="3"/>
    <x v="2"/>
    <s v="2TB SSD"/>
    <s v="Nvidia GTX 1650"/>
    <n v="17.3"/>
    <s v="1366x768"/>
    <x v="14"/>
    <n v="1.41"/>
    <s v="FreeDOS"/>
    <n v="1097.47"/>
  </r>
  <r>
    <x v="4"/>
    <x v="4"/>
    <x v="2"/>
    <s v="1TB SSD"/>
    <s v="AMD Radeon RX 6800"/>
    <n v="14"/>
    <s v="3840x2160"/>
    <x v="69"/>
    <n v="2.63"/>
    <s v="Linux"/>
    <n v="4439.8100000000004"/>
  </r>
  <r>
    <x v="1"/>
    <x v="3"/>
    <x v="4"/>
    <s v="1TB HDD"/>
    <s v="Integrated"/>
    <n v="17.3"/>
    <s v="3840x2160"/>
    <x v="62"/>
    <n v="1.21"/>
    <s v="FreeDOS"/>
    <n v="1448.09"/>
  </r>
  <r>
    <x v="3"/>
    <x v="6"/>
    <x v="2"/>
    <s v="2TB SSD"/>
    <s v="Nvidia RTX 2060"/>
    <n v="16"/>
    <s v="2560x1440"/>
    <x v="32"/>
    <n v="2.09"/>
    <s v="Linux"/>
    <n v="3633.19"/>
  </r>
  <r>
    <x v="7"/>
    <x v="1"/>
    <x v="3"/>
    <s v="2TB SSD"/>
    <s v="Nvidia GTX 1650"/>
    <n v="16"/>
    <s v="2560x1440"/>
    <x v="62"/>
    <n v="1.9"/>
    <s v="FreeDOS"/>
    <n v="1793.88"/>
  </r>
  <r>
    <x v="3"/>
    <x v="0"/>
    <x v="3"/>
    <s v="512GB SSD"/>
    <s v="AMD Radeon RX 6600"/>
    <n v="13.3"/>
    <s v="2560x1440"/>
    <x v="23"/>
    <n v="2.68"/>
    <s v="Linux"/>
    <n v="1156.06"/>
  </r>
  <r>
    <x v="1"/>
    <x v="7"/>
    <x v="1"/>
    <s v="2TB SSD"/>
    <s v="Nvidia RTX 3080"/>
    <n v="13.3"/>
    <s v="3840x2160"/>
    <x v="42"/>
    <n v="2.5099999999999998"/>
    <s v="Windows"/>
    <n v="2661.55"/>
  </r>
  <r>
    <x v="3"/>
    <x v="2"/>
    <x v="4"/>
    <s v="512GB SSD"/>
    <s v="Nvidia RTX 3080"/>
    <n v="15.6"/>
    <s v="2560x1440"/>
    <x v="52"/>
    <n v="2.89"/>
    <s v="Linux"/>
    <n v="1572.68"/>
  </r>
  <r>
    <x v="9"/>
    <x v="2"/>
    <x v="4"/>
    <s v="1TB HDD"/>
    <s v="Nvidia GTX 1650"/>
    <n v="13.3"/>
    <s v="1920x1080"/>
    <x v="22"/>
    <n v="2.46"/>
    <s v="Linux"/>
    <n v="1255.22"/>
  </r>
  <r>
    <x v="9"/>
    <x v="7"/>
    <x v="2"/>
    <s v="1TB SSD"/>
    <s v="Nvidia GTX 1650"/>
    <n v="16"/>
    <s v="2560x1440"/>
    <x v="67"/>
    <n v="2.98"/>
    <s v="macOS"/>
    <n v="3584.12"/>
  </r>
  <r>
    <x v="1"/>
    <x v="0"/>
    <x v="4"/>
    <s v="256GB SSD"/>
    <s v="AMD Radeon RX 6800"/>
    <n v="16"/>
    <s v="1366x768"/>
    <x v="59"/>
    <n v="1.85"/>
    <s v="FreeDOS"/>
    <n v="1191.73"/>
  </r>
  <r>
    <x v="2"/>
    <x v="7"/>
    <x v="2"/>
    <s v="512GB SSD"/>
    <s v="Nvidia RTX 2060"/>
    <n v="13.3"/>
    <s v="1366x768"/>
    <x v="4"/>
    <n v="1.66"/>
    <s v="Windows"/>
    <n v="1633.74"/>
  </r>
  <r>
    <x v="0"/>
    <x v="5"/>
    <x v="2"/>
    <s v="1TB HDD"/>
    <s v="AMD Radeon RX 6600"/>
    <n v="15.6"/>
    <s v="3840x2160"/>
    <x v="17"/>
    <n v="3.23"/>
    <s v="macOS"/>
    <n v="3528.74"/>
  </r>
  <r>
    <x v="9"/>
    <x v="2"/>
    <x v="3"/>
    <s v="1TB HDD"/>
    <s v="Integrated"/>
    <n v="14"/>
    <s v="3840x2160"/>
    <x v="13"/>
    <n v="2.21"/>
    <s v="macOS"/>
    <n v="1121.47"/>
  </r>
  <r>
    <x v="8"/>
    <x v="2"/>
    <x v="3"/>
    <s v="256GB SSD"/>
    <s v="Integrated"/>
    <n v="17.3"/>
    <s v="2560x1440"/>
    <x v="8"/>
    <n v="1.87"/>
    <s v="Linux"/>
    <n v="863.5"/>
  </r>
  <r>
    <x v="0"/>
    <x v="5"/>
    <x v="0"/>
    <s v="2TB SSD"/>
    <s v="Integrated"/>
    <n v="14"/>
    <s v="3840x2160"/>
    <x v="78"/>
    <n v="2.4500000000000002"/>
    <s v="macOS"/>
    <n v="4060.48"/>
  </r>
  <r>
    <x v="0"/>
    <x v="1"/>
    <x v="0"/>
    <s v="512GB SSD"/>
    <s v="Integrated"/>
    <n v="17.3"/>
    <s v="1366x768"/>
    <x v="16"/>
    <n v="2"/>
    <s v="Linux"/>
    <n v="2605.81"/>
  </r>
  <r>
    <x v="5"/>
    <x v="7"/>
    <x v="3"/>
    <s v="1TB SSD"/>
    <s v="Nvidia RTX 3060"/>
    <n v="14"/>
    <s v="2560x1440"/>
    <x v="6"/>
    <n v="2.14"/>
    <s v="Windows"/>
    <n v="1609.9"/>
  </r>
  <r>
    <x v="3"/>
    <x v="3"/>
    <x v="4"/>
    <s v="512GB SSD"/>
    <s v="AMD Radeon RX 6600"/>
    <n v="15.6"/>
    <s v="3840x2160"/>
    <x v="62"/>
    <n v="3.03"/>
    <s v="FreeDOS"/>
    <n v="1980.16"/>
  </r>
  <r>
    <x v="7"/>
    <x v="2"/>
    <x v="2"/>
    <s v="1TB SSD"/>
    <s v="AMD Radeon RX 6800"/>
    <n v="16"/>
    <s v="3840x2160"/>
    <x v="5"/>
    <n v="3.28"/>
    <s v="macOS"/>
    <n v="3044.62"/>
  </r>
  <r>
    <x v="6"/>
    <x v="5"/>
    <x v="1"/>
    <s v="2TB SSD"/>
    <s v="Nvidia RTX 3080"/>
    <n v="15.6"/>
    <s v="3840x2160"/>
    <x v="32"/>
    <n v="2.15"/>
    <s v="Linux"/>
    <n v="1541.16"/>
  </r>
  <r>
    <x v="8"/>
    <x v="5"/>
    <x v="4"/>
    <s v="256GB SSD"/>
    <s v="Nvidia RTX 2060"/>
    <n v="13.3"/>
    <s v="3840x2160"/>
    <x v="64"/>
    <n v="2.69"/>
    <s v="FreeDOS"/>
    <n v="1898.27"/>
  </r>
  <r>
    <x v="0"/>
    <x v="3"/>
    <x v="0"/>
    <s v="1TB SSD"/>
    <s v="Nvidia RTX 3060"/>
    <n v="14"/>
    <s v="1920x1080"/>
    <x v="29"/>
    <n v="1.4"/>
    <s v="Linux"/>
    <n v="3105.8"/>
  </r>
  <r>
    <x v="1"/>
    <x v="6"/>
    <x v="1"/>
    <s v="512GB SSD"/>
    <s v="Integrated"/>
    <n v="17.3"/>
    <s v="1366x768"/>
    <x v="32"/>
    <n v="2.79"/>
    <s v="Windows"/>
    <n v="1420.51"/>
  </r>
  <r>
    <x v="6"/>
    <x v="7"/>
    <x v="4"/>
    <s v="2TB SSD"/>
    <s v="Integrated"/>
    <n v="15.6"/>
    <s v="2560x1440"/>
    <x v="50"/>
    <n v="2.41"/>
    <s v="Linux"/>
    <n v="1395.54"/>
  </r>
  <r>
    <x v="7"/>
    <x v="2"/>
    <x v="3"/>
    <s v="1TB HDD"/>
    <s v="Nvidia RTX 3080"/>
    <n v="16"/>
    <s v="1366x768"/>
    <x v="5"/>
    <n v="2.93"/>
    <s v="Linux"/>
    <n v="739.85"/>
  </r>
  <r>
    <x v="5"/>
    <x v="2"/>
    <x v="1"/>
    <s v="512GB SSD"/>
    <s v="Nvidia RTX 3060"/>
    <n v="17.3"/>
    <s v="2560x1440"/>
    <x v="76"/>
    <n v="2.2000000000000002"/>
    <s v="Windows"/>
    <n v="1281.4000000000001"/>
  </r>
  <r>
    <x v="7"/>
    <x v="1"/>
    <x v="0"/>
    <s v="512GB SSD"/>
    <s v="Integrated"/>
    <n v="14"/>
    <s v="1366x768"/>
    <x v="0"/>
    <n v="3.15"/>
    <s v="Linux"/>
    <n v="1696.57"/>
  </r>
  <r>
    <x v="7"/>
    <x v="6"/>
    <x v="2"/>
    <s v="1TB SSD"/>
    <s v="Nvidia RTX 3060"/>
    <n v="17.3"/>
    <s v="1366x768"/>
    <x v="29"/>
    <n v="3.49"/>
    <s v="macOS"/>
    <n v="2369.36"/>
  </r>
  <r>
    <x v="3"/>
    <x v="7"/>
    <x v="2"/>
    <s v="2TB SSD"/>
    <s v="Nvidia RTX 3080"/>
    <n v="14"/>
    <s v="1920x1080"/>
    <x v="8"/>
    <n v="2.2000000000000002"/>
    <s v="Linux"/>
    <n v="2143.96"/>
  </r>
  <r>
    <x v="2"/>
    <x v="4"/>
    <x v="2"/>
    <s v="2TB SSD"/>
    <s v="Nvidia RTX 2060"/>
    <n v="17.3"/>
    <s v="2560x1440"/>
    <x v="67"/>
    <n v="1.32"/>
    <s v="macOS"/>
    <n v="3664.3"/>
  </r>
  <r>
    <x v="3"/>
    <x v="5"/>
    <x v="4"/>
    <s v="1TB HDD"/>
    <s v="Nvidia GTX 1650"/>
    <n v="13.3"/>
    <s v="2560x1440"/>
    <x v="42"/>
    <n v="1.57"/>
    <s v="macOS"/>
    <n v="1400.77"/>
  </r>
  <r>
    <x v="4"/>
    <x v="3"/>
    <x v="0"/>
    <s v="1TB HDD"/>
    <s v="Nvidia RTX 2060"/>
    <n v="13.3"/>
    <s v="1920x1080"/>
    <x v="13"/>
    <n v="2.11"/>
    <s v="FreeDOS"/>
    <n v="1709.62"/>
  </r>
  <r>
    <x v="7"/>
    <x v="3"/>
    <x v="2"/>
    <s v="256GB SSD"/>
    <s v="Nvidia GTX 1650"/>
    <n v="13.3"/>
    <s v="3840x2160"/>
    <x v="7"/>
    <n v="1.69"/>
    <s v="Linux"/>
    <n v="2126.62"/>
  </r>
  <r>
    <x v="3"/>
    <x v="5"/>
    <x v="2"/>
    <s v="256GB SSD"/>
    <s v="AMD Radeon RX 6800"/>
    <n v="15.6"/>
    <s v="3840x2160"/>
    <x v="7"/>
    <n v="2.58"/>
    <s v="macOS"/>
    <n v="2854.48"/>
  </r>
  <r>
    <x v="8"/>
    <x v="3"/>
    <x v="4"/>
    <s v="1TB HDD"/>
    <s v="AMD Radeon RX 6800"/>
    <n v="14"/>
    <s v="3840x2160"/>
    <x v="38"/>
    <n v="1.46"/>
    <s v="Linux"/>
    <n v="1263.21"/>
  </r>
  <r>
    <x v="6"/>
    <x v="3"/>
    <x v="0"/>
    <s v="2TB SSD"/>
    <s v="Nvidia RTX 3080"/>
    <n v="15.6"/>
    <s v="3840x2160"/>
    <x v="22"/>
    <n v="2.5499999999999998"/>
    <s v="Windows"/>
    <n v="3536.61"/>
  </r>
  <r>
    <x v="6"/>
    <x v="2"/>
    <x v="0"/>
    <s v="1TB SSD"/>
    <s v="Integrated"/>
    <n v="13.3"/>
    <s v="1366x768"/>
    <x v="79"/>
    <n v="3.1"/>
    <s v="Linux"/>
    <n v="1248.21"/>
  </r>
  <r>
    <x v="6"/>
    <x v="0"/>
    <x v="1"/>
    <s v="1TB SSD"/>
    <s v="AMD Radeon RX 6800"/>
    <n v="16"/>
    <s v="1920x1080"/>
    <x v="41"/>
    <n v="2.1800000000000002"/>
    <s v="Linux"/>
    <n v="755.63"/>
  </r>
  <r>
    <x v="2"/>
    <x v="0"/>
    <x v="4"/>
    <s v="256GB SSD"/>
    <s v="AMD Radeon RX 6800"/>
    <n v="17.3"/>
    <s v="1920x1080"/>
    <x v="26"/>
    <n v="1.39"/>
    <s v="Windows"/>
    <n v="1233.26"/>
  </r>
  <r>
    <x v="2"/>
    <x v="4"/>
    <x v="0"/>
    <s v="1TB HDD"/>
    <s v="Nvidia RTX 2060"/>
    <n v="17.3"/>
    <s v="1366x768"/>
    <x v="15"/>
    <n v="2.4300000000000002"/>
    <s v="Windows"/>
    <n v="2976.67"/>
  </r>
  <r>
    <x v="1"/>
    <x v="0"/>
    <x v="1"/>
    <s v="256GB SSD"/>
    <s v="Nvidia RTX 3060"/>
    <n v="15.6"/>
    <s v="1920x1080"/>
    <x v="77"/>
    <n v="3.08"/>
    <s v="macOS"/>
    <n v="1077.95"/>
  </r>
  <r>
    <x v="8"/>
    <x v="1"/>
    <x v="1"/>
    <s v="1TB HDD"/>
    <s v="AMD Radeon RX 6800"/>
    <n v="16"/>
    <s v="1366x768"/>
    <x v="68"/>
    <n v="1.92"/>
    <s v="macOS"/>
    <n v="923.86"/>
  </r>
  <r>
    <x v="0"/>
    <x v="7"/>
    <x v="2"/>
    <s v="1TB HDD"/>
    <s v="Nvidia RTX 3060"/>
    <n v="15.6"/>
    <s v="1366x768"/>
    <x v="9"/>
    <n v="2.0299999999999998"/>
    <s v="FreeDOS"/>
    <n v="2244.86"/>
  </r>
  <r>
    <x v="2"/>
    <x v="6"/>
    <x v="0"/>
    <s v="1TB HDD"/>
    <s v="Nvidia RTX 3060"/>
    <n v="14"/>
    <s v="1366x768"/>
    <x v="77"/>
    <n v="1.33"/>
    <s v="macOS"/>
    <n v="2891.4"/>
  </r>
  <r>
    <x v="7"/>
    <x v="6"/>
    <x v="2"/>
    <s v="1TB HDD"/>
    <s v="AMD Radeon RX 6800"/>
    <n v="16"/>
    <s v="2560x1440"/>
    <x v="53"/>
    <n v="3.47"/>
    <s v="macOS"/>
    <n v="3085.95"/>
  </r>
  <r>
    <x v="9"/>
    <x v="7"/>
    <x v="3"/>
    <s v="512GB SSD"/>
    <s v="AMD Radeon RX 6800"/>
    <n v="16"/>
    <s v="3840x2160"/>
    <x v="8"/>
    <n v="2.2400000000000002"/>
    <s v="Linux"/>
    <n v="3041.43"/>
  </r>
  <r>
    <x v="7"/>
    <x v="4"/>
    <x v="4"/>
    <s v="512GB SSD"/>
    <s v="Nvidia RTX 2060"/>
    <n v="15.6"/>
    <s v="3840x2160"/>
    <x v="33"/>
    <n v="1.62"/>
    <s v="Linux"/>
    <n v="3652.48"/>
  </r>
  <r>
    <x v="3"/>
    <x v="1"/>
    <x v="3"/>
    <s v="256GB SSD"/>
    <s v="Nvidia GTX 1650"/>
    <n v="15.6"/>
    <s v="2560x1440"/>
    <x v="50"/>
    <n v="1.82"/>
    <s v="FreeDOS"/>
    <n v="1846.91"/>
  </r>
  <r>
    <x v="2"/>
    <x v="3"/>
    <x v="4"/>
    <s v="2TB SSD"/>
    <s v="Nvidia RTX 3080"/>
    <n v="13.3"/>
    <s v="1366x768"/>
    <x v="33"/>
    <n v="2.82"/>
    <s v="Linux"/>
    <n v="900.98"/>
  </r>
  <r>
    <x v="8"/>
    <x v="3"/>
    <x v="4"/>
    <s v="2TB SSD"/>
    <s v="AMD Radeon RX 6800"/>
    <n v="17.3"/>
    <s v="2560x1440"/>
    <x v="67"/>
    <n v="3.5"/>
    <s v="Linux"/>
    <n v="1395.69"/>
  </r>
  <r>
    <x v="8"/>
    <x v="5"/>
    <x v="0"/>
    <s v="256GB SSD"/>
    <s v="AMD Radeon RX 6600"/>
    <n v="13.3"/>
    <s v="2560x1440"/>
    <x v="59"/>
    <n v="3.03"/>
    <s v="Linux"/>
    <n v="2942.95"/>
  </r>
  <r>
    <x v="8"/>
    <x v="0"/>
    <x v="1"/>
    <s v="512GB SSD"/>
    <s v="AMD Radeon RX 6600"/>
    <n v="15.6"/>
    <s v="3840x2160"/>
    <x v="52"/>
    <n v="1.62"/>
    <s v="Windows"/>
    <n v="1388.56"/>
  </r>
  <r>
    <x v="4"/>
    <x v="5"/>
    <x v="4"/>
    <s v="512GB SSD"/>
    <s v="Nvidia RTX 2060"/>
    <n v="16"/>
    <s v="1366x768"/>
    <x v="54"/>
    <n v="2.1"/>
    <s v="Linux"/>
    <n v="1018.65"/>
  </r>
  <r>
    <x v="3"/>
    <x v="6"/>
    <x v="1"/>
    <s v="1TB SSD"/>
    <s v="Nvidia RTX 2060"/>
    <n v="15.6"/>
    <s v="3840x2160"/>
    <x v="49"/>
    <n v="2.17"/>
    <s v="Linux"/>
    <n v="2723.44"/>
  </r>
  <r>
    <x v="8"/>
    <x v="6"/>
    <x v="1"/>
    <s v="1TB SSD"/>
    <s v="AMD Radeon RX 6600"/>
    <n v="13.3"/>
    <s v="2560x1440"/>
    <x v="15"/>
    <n v="1.69"/>
    <s v="macOS"/>
    <n v="1757.36"/>
  </r>
  <r>
    <x v="4"/>
    <x v="6"/>
    <x v="0"/>
    <s v="1TB HDD"/>
    <s v="Nvidia RTX 2060"/>
    <n v="17.3"/>
    <s v="3840x2160"/>
    <x v="44"/>
    <n v="1.35"/>
    <s v="FreeDOS"/>
    <n v="6034.45"/>
  </r>
  <r>
    <x v="9"/>
    <x v="2"/>
    <x v="1"/>
    <s v="2TB SSD"/>
    <s v="Integrated"/>
    <n v="17.3"/>
    <s v="3840x2160"/>
    <x v="60"/>
    <n v="2.77"/>
    <s v="FreeDOS"/>
    <n v="1428.64"/>
  </r>
  <r>
    <x v="0"/>
    <x v="0"/>
    <x v="1"/>
    <s v="256GB SSD"/>
    <s v="AMD Radeon RX 6600"/>
    <n v="16"/>
    <s v="1366x768"/>
    <x v="22"/>
    <n v="1.72"/>
    <s v="Linux"/>
    <n v="977.53"/>
  </r>
  <r>
    <x v="2"/>
    <x v="1"/>
    <x v="0"/>
    <s v="2TB SSD"/>
    <s v="Nvidia RTX 3080"/>
    <n v="15.6"/>
    <s v="1920x1080"/>
    <x v="51"/>
    <n v="1.26"/>
    <s v="macOS"/>
    <n v="3133.1"/>
  </r>
  <r>
    <x v="5"/>
    <x v="2"/>
    <x v="3"/>
    <s v="2TB SSD"/>
    <s v="AMD Radeon RX 6600"/>
    <n v="16"/>
    <s v="1366x768"/>
    <x v="32"/>
    <n v="1.55"/>
    <s v="Linux"/>
    <n v="813.55"/>
  </r>
  <r>
    <x v="9"/>
    <x v="4"/>
    <x v="1"/>
    <s v="256GB SSD"/>
    <s v="Nvidia RTX 3080"/>
    <n v="14"/>
    <s v="2560x1440"/>
    <x v="11"/>
    <n v="2.02"/>
    <s v="FreeDOS"/>
    <n v="2281.6"/>
  </r>
  <r>
    <x v="4"/>
    <x v="0"/>
    <x v="4"/>
    <s v="1TB SSD"/>
    <s v="Nvidia GTX 1650"/>
    <n v="15.6"/>
    <s v="2560x1440"/>
    <x v="80"/>
    <n v="2.89"/>
    <s v="Linux"/>
    <n v="1509.72"/>
  </r>
  <r>
    <x v="8"/>
    <x v="7"/>
    <x v="2"/>
    <s v="2TB SSD"/>
    <s v="Nvidia RTX 3060"/>
    <n v="15.6"/>
    <s v="3840x2160"/>
    <x v="67"/>
    <n v="3.1"/>
    <s v="macOS"/>
    <n v="3681.12"/>
  </r>
  <r>
    <x v="5"/>
    <x v="3"/>
    <x v="3"/>
    <s v="2TB SSD"/>
    <s v="Integrated"/>
    <n v="14"/>
    <s v="2560x1440"/>
    <x v="3"/>
    <n v="2.85"/>
    <s v="Windows"/>
    <n v="672.99"/>
  </r>
  <r>
    <x v="2"/>
    <x v="7"/>
    <x v="4"/>
    <s v="1TB SSD"/>
    <s v="Nvidia RTX 2060"/>
    <n v="13.3"/>
    <s v="2560x1440"/>
    <x v="36"/>
    <n v="1.51"/>
    <s v="FreeDOS"/>
    <n v="1887.97"/>
  </r>
  <r>
    <x v="6"/>
    <x v="6"/>
    <x v="0"/>
    <s v="2TB SSD"/>
    <s v="Nvidia RTX 3080"/>
    <n v="17.3"/>
    <s v="2560x1440"/>
    <x v="64"/>
    <n v="2.52"/>
    <s v="Windows"/>
    <n v="5246.46"/>
  </r>
  <r>
    <x v="4"/>
    <x v="7"/>
    <x v="2"/>
    <s v="1TB SSD"/>
    <s v="Nvidia RTX 3080"/>
    <n v="15.6"/>
    <s v="3840x2160"/>
    <x v="48"/>
    <n v="1.84"/>
    <s v="FreeDOS"/>
    <n v="3719.02"/>
  </r>
  <r>
    <x v="1"/>
    <x v="5"/>
    <x v="2"/>
    <s v="256GB SSD"/>
    <s v="Nvidia RTX 2060"/>
    <n v="17.3"/>
    <s v="1920x1080"/>
    <x v="64"/>
    <n v="1.93"/>
    <s v="macOS"/>
    <n v="2372.1999999999998"/>
  </r>
  <r>
    <x v="1"/>
    <x v="0"/>
    <x v="2"/>
    <s v="1TB HDD"/>
    <s v="AMD Radeon RX 6800"/>
    <n v="16"/>
    <s v="2560x1440"/>
    <x v="29"/>
    <n v="2.5099999999999998"/>
    <s v="macOS"/>
    <n v="2177.0100000000002"/>
  </r>
  <r>
    <x v="4"/>
    <x v="3"/>
    <x v="1"/>
    <s v="2TB SSD"/>
    <s v="Nvidia GTX 1650"/>
    <n v="16"/>
    <s v="1920x1080"/>
    <x v="78"/>
    <n v="3.24"/>
    <s v="Linux"/>
    <n v="895.55"/>
  </r>
  <r>
    <x v="9"/>
    <x v="1"/>
    <x v="1"/>
    <s v="256GB SSD"/>
    <s v="Nvidia RTX 2060"/>
    <n v="13.3"/>
    <s v="1920x1080"/>
    <x v="8"/>
    <n v="2.75"/>
    <s v="Linux"/>
    <n v="1372.2"/>
  </r>
  <r>
    <x v="9"/>
    <x v="5"/>
    <x v="1"/>
    <s v="2TB SSD"/>
    <s v="AMD Radeon RX 6800"/>
    <n v="16"/>
    <s v="3840x2160"/>
    <x v="48"/>
    <n v="2.31"/>
    <s v="FreeDOS"/>
    <n v="1999.32"/>
  </r>
  <r>
    <x v="9"/>
    <x v="3"/>
    <x v="1"/>
    <s v="256GB SSD"/>
    <s v="Integrated"/>
    <n v="16"/>
    <s v="3840x2160"/>
    <x v="43"/>
    <n v="3.12"/>
    <s v="macOS"/>
    <n v="1340.73"/>
  </r>
  <r>
    <x v="3"/>
    <x v="3"/>
    <x v="4"/>
    <s v="2TB SSD"/>
    <s v="Nvidia RTX 2060"/>
    <n v="17.3"/>
    <s v="1366x768"/>
    <x v="9"/>
    <n v="2.27"/>
    <s v="Linux"/>
    <n v="828.49"/>
  </r>
  <r>
    <x v="3"/>
    <x v="5"/>
    <x v="0"/>
    <s v="256GB SSD"/>
    <s v="AMD Radeon RX 6600"/>
    <n v="15.6"/>
    <s v="1920x1080"/>
    <x v="60"/>
    <n v="1.77"/>
    <s v="Windows"/>
    <n v="2675.84"/>
  </r>
  <r>
    <x v="8"/>
    <x v="4"/>
    <x v="2"/>
    <s v="512GB SSD"/>
    <s v="AMD Radeon RX 6600"/>
    <n v="17.3"/>
    <s v="1366x768"/>
    <x v="7"/>
    <n v="2.85"/>
    <s v="macOS"/>
    <n v="2451.69"/>
  </r>
  <r>
    <x v="0"/>
    <x v="2"/>
    <x v="2"/>
    <s v="256GB SSD"/>
    <s v="Nvidia RTX 3060"/>
    <n v="17.3"/>
    <s v="1920x1080"/>
    <x v="3"/>
    <n v="2.48"/>
    <s v="Linux"/>
    <n v="2537.5300000000002"/>
  </r>
  <r>
    <x v="0"/>
    <x v="4"/>
    <x v="0"/>
    <s v="1TB HDD"/>
    <s v="AMD Radeon RX 6800"/>
    <n v="16"/>
    <s v="2560x1440"/>
    <x v="62"/>
    <n v="2.34"/>
    <s v="FreeDOS"/>
    <n v="6748.72"/>
  </r>
  <r>
    <x v="0"/>
    <x v="7"/>
    <x v="2"/>
    <s v="2TB SSD"/>
    <s v="Nvidia RTX 2060"/>
    <n v="13.3"/>
    <s v="2560x1440"/>
    <x v="14"/>
    <n v="2.88"/>
    <s v="Windows"/>
    <n v="3635.91"/>
  </r>
  <r>
    <x v="3"/>
    <x v="0"/>
    <x v="1"/>
    <s v="2TB SSD"/>
    <s v="Nvidia RTX 3060"/>
    <n v="13.3"/>
    <s v="2560x1440"/>
    <x v="77"/>
    <n v="2.44"/>
    <s v="macOS"/>
    <n v="833.98"/>
  </r>
  <r>
    <x v="2"/>
    <x v="0"/>
    <x v="2"/>
    <s v="256GB SSD"/>
    <s v="Nvidia RTX 2060"/>
    <n v="13.3"/>
    <s v="3840x2160"/>
    <x v="26"/>
    <n v="2.11"/>
    <s v="FreeDOS"/>
    <n v="2070.4899999999998"/>
  </r>
  <r>
    <x v="5"/>
    <x v="3"/>
    <x v="1"/>
    <s v="1TB SSD"/>
    <s v="Nvidia RTX 3080"/>
    <n v="14"/>
    <s v="1366x768"/>
    <x v="71"/>
    <n v="1.43"/>
    <s v="Windows"/>
    <n v="788.32"/>
  </r>
  <r>
    <x v="1"/>
    <x v="4"/>
    <x v="0"/>
    <s v="512GB SSD"/>
    <s v="Nvidia RTX 2060"/>
    <n v="13.3"/>
    <s v="3840x2160"/>
    <x v="69"/>
    <n v="1.36"/>
    <s v="Windows"/>
    <n v="9037.4500000000007"/>
  </r>
  <r>
    <x v="7"/>
    <x v="4"/>
    <x v="4"/>
    <s v="1TB SSD"/>
    <s v="Integrated"/>
    <n v="13.3"/>
    <s v="3840x2160"/>
    <x v="61"/>
    <n v="2.2400000000000002"/>
    <s v="FreeDOS"/>
    <n v="2354.0700000000002"/>
  </r>
  <r>
    <x v="0"/>
    <x v="3"/>
    <x v="4"/>
    <s v="2TB SSD"/>
    <s v="AMD Radeon RX 6800"/>
    <n v="16"/>
    <s v="2560x1440"/>
    <x v="27"/>
    <n v="1.21"/>
    <s v="macOS"/>
    <n v="1969.36"/>
  </r>
  <r>
    <x v="7"/>
    <x v="7"/>
    <x v="0"/>
    <s v="2TB SSD"/>
    <s v="Nvidia RTX 3060"/>
    <n v="15.6"/>
    <s v="3840x2160"/>
    <x v="1"/>
    <n v="2.39"/>
    <s v="FreeDOS"/>
    <n v="5545.06"/>
  </r>
  <r>
    <x v="9"/>
    <x v="6"/>
    <x v="3"/>
    <s v="512GB SSD"/>
    <s v="AMD Radeon RX 6600"/>
    <n v="13.3"/>
    <s v="1366x768"/>
    <x v="67"/>
    <n v="2.6"/>
    <s v="FreeDOS"/>
    <n v="1754.6"/>
  </r>
  <r>
    <x v="0"/>
    <x v="3"/>
    <x v="2"/>
    <s v="1TB SSD"/>
    <s v="AMD Radeon RX 6800"/>
    <n v="16"/>
    <s v="1920x1080"/>
    <x v="16"/>
    <n v="2.67"/>
    <s v="Windows"/>
    <n v="2186.0700000000002"/>
  </r>
  <r>
    <x v="9"/>
    <x v="6"/>
    <x v="4"/>
    <s v="256GB SSD"/>
    <s v="AMD Radeon RX 6600"/>
    <n v="15.6"/>
    <s v="1366x768"/>
    <x v="77"/>
    <n v="3.08"/>
    <s v="macOS"/>
    <n v="2513.17"/>
  </r>
  <r>
    <x v="8"/>
    <x v="4"/>
    <x v="4"/>
    <s v="1TB HDD"/>
    <s v="Nvidia RTX 2060"/>
    <n v="17.3"/>
    <s v="2560x1440"/>
    <x v="78"/>
    <n v="2.63"/>
    <s v="Linux"/>
    <n v="2382.27"/>
  </r>
  <r>
    <x v="4"/>
    <x v="3"/>
    <x v="1"/>
    <s v="512GB SSD"/>
    <s v="Nvidia RTX 3060"/>
    <n v="16"/>
    <s v="1920x1080"/>
    <x v="2"/>
    <n v="1.2"/>
    <s v="macOS"/>
    <n v="916.86"/>
  </r>
  <r>
    <x v="2"/>
    <x v="2"/>
    <x v="0"/>
    <s v="1TB HDD"/>
    <s v="AMD Radeon RX 6800"/>
    <n v="13.3"/>
    <s v="1920x1080"/>
    <x v="54"/>
    <n v="1.36"/>
    <s v="Windows"/>
    <n v="1997.81"/>
  </r>
  <r>
    <x v="0"/>
    <x v="0"/>
    <x v="3"/>
    <s v="256GB SSD"/>
    <s v="AMD Radeon RX 6600"/>
    <n v="13.3"/>
    <s v="2560x1440"/>
    <x v="59"/>
    <n v="1.36"/>
    <s v="FreeDOS"/>
    <n v="1630.34"/>
  </r>
  <r>
    <x v="4"/>
    <x v="7"/>
    <x v="0"/>
    <s v="1TB HDD"/>
    <s v="Nvidia RTX 2060"/>
    <n v="17.3"/>
    <s v="1920x1080"/>
    <x v="7"/>
    <n v="3.35"/>
    <s v="Windows"/>
    <n v="2738.45"/>
  </r>
  <r>
    <x v="3"/>
    <x v="0"/>
    <x v="4"/>
    <s v="1TB HDD"/>
    <s v="Integrated"/>
    <n v="16"/>
    <s v="2560x1440"/>
    <x v="71"/>
    <n v="1.37"/>
    <s v="macOS"/>
    <n v="861.92"/>
  </r>
  <r>
    <x v="0"/>
    <x v="1"/>
    <x v="1"/>
    <s v="2TB SSD"/>
    <s v="Nvidia RTX 3060"/>
    <n v="16"/>
    <s v="1366x768"/>
    <x v="40"/>
    <n v="2.33"/>
    <s v="Windows"/>
    <n v="1499.26"/>
  </r>
  <r>
    <x v="2"/>
    <x v="7"/>
    <x v="0"/>
    <s v="1TB HDD"/>
    <s v="Nvidia RTX 3080"/>
    <n v="13.3"/>
    <s v="1920x1080"/>
    <x v="13"/>
    <n v="1.97"/>
    <s v="Windows"/>
    <n v="2431.0300000000002"/>
  </r>
  <r>
    <x v="5"/>
    <x v="4"/>
    <x v="4"/>
    <s v="1TB HDD"/>
    <s v="AMD Radeon RX 6600"/>
    <n v="13.3"/>
    <s v="2560x1440"/>
    <x v="20"/>
    <n v="1.22"/>
    <s v="Linux"/>
    <n v="1985.16"/>
  </r>
  <r>
    <x v="5"/>
    <x v="0"/>
    <x v="2"/>
    <s v="1TB HDD"/>
    <s v="Integrated"/>
    <n v="14"/>
    <s v="2560x1440"/>
    <x v="39"/>
    <n v="1.54"/>
    <s v="Linux"/>
    <n v="937.43"/>
  </r>
  <r>
    <x v="5"/>
    <x v="7"/>
    <x v="0"/>
    <s v="256GB SSD"/>
    <s v="Nvidia RTX 3060"/>
    <n v="13.3"/>
    <s v="2560x1440"/>
    <x v="39"/>
    <n v="3.12"/>
    <s v="Windows"/>
    <n v="3824.08"/>
  </r>
  <r>
    <x v="5"/>
    <x v="6"/>
    <x v="2"/>
    <s v="512GB SSD"/>
    <s v="Nvidia GTX 1650"/>
    <n v="14"/>
    <s v="1366x768"/>
    <x v="3"/>
    <n v="3.16"/>
    <s v="Linux"/>
    <n v="2299.29"/>
  </r>
  <r>
    <x v="9"/>
    <x v="0"/>
    <x v="4"/>
    <s v="2TB SSD"/>
    <s v="AMD Radeon RX 6600"/>
    <n v="14"/>
    <s v="3840x2160"/>
    <x v="76"/>
    <n v="2.62"/>
    <s v="FreeDOS"/>
    <n v="2126.48"/>
  </r>
  <r>
    <x v="7"/>
    <x v="1"/>
    <x v="0"/>
    <s v="256GB SSD"/>
    <s v="Nvidia RTX 3060"/>
    <n v="14"/>
    <s v="2560x1440"/>
    <x v="58"/>
    <n v="1.79"/>
    <s v="macOS"/>
    <n v="3713.82"/>
  </r>
  <r>
    <x v="3"/>
    <x v="7"/>
    <x v="1"/>
    <s v="1TB SSD"/>
    <s v="Integrated"/>
    <n v="15.6"/>
    <s v="1920x1080"/>
    <x v="68"/>
    <n v="2.78"/>
    <s v="Windows"/>
    <n v="981.19"/>
  </r>
  <r>
    <x v="2"/>
    <x v="7"/>
    <x v="3"/>
    <s v="2TB SSD"/>
    <s v="AMD Radeon RX 6600"/>
    <n v="17.3"/>
    <s v="3840x2160"/>
    <x v="4"/>
    <n v="2.9"/>
    <s v="Linux"/>
    <n v="2311.11"/>
  </r>
  <r>
    <x v="3"/>
    <x v="3"/>
    <x v="2"/>
    <s v="512GB SSD"/>
    <s v="AMD Radeon RX 6600"/>
    <n v="17.3"/>
    <s v="1920x1080"/>
    <x v="61"/>
    <n v="1.76"/>
    <s v="Linux"/>
    <n v="1559.65"/>
  </r>
  <r>
    <x v="2"/>
    <x v="7"/>
    <x v="2"/>
    <s v="512GB SSD"/>
    <s v="Nvidia RTX 3060"/>
    <n v="15.6"/>
    <s v="1366x768"/>
    <x v="77"/>
    <n v="1.62"/>
    <s v="macOS"/>
    <n v="1906.69"/>
  </r>
  <r>
    <x v="4"/>
    <x v="5"/>
    <x v="0"/>
    <s v="1TB HDD"/>
    <s v="Nvidia RTX 2060"/>
    <n v="15.6"/>
    <s v="1366x768"/>
    <x v="56"/>
    <n v="1.28"/>
    <s v="FreeDOS"/>
    <n v="1900.29"/>
  </r>
  <r>
    <x v="3"/>
    <x v="7"/>
    <x v="1"/>
    <s v="1TB HDD"/>
    <s v="Nvidia RTX 3060"/>
    <n v="13.3"/>
    <s v="3840x2160"/>
    <x v="71"/>
    <n v="1.32"/>
    <s v="Linux"/>
    <n v="1673.73"/>
  </r>
  <r>
    <x v="3"/>
    <x v="0"/>
    <x v="3"/>
    <s v="1TB HDD"/>
    <s v="Nvidia GTX 1650"/>
    <n v="15.6"/>
    <s v="2560x1440"/>
    <x v="49"/>
    <n v="2.97"/>
    <s v="macOS"/>
    <n v="927.75"/>
  </r>
  <r>
    <x v="8"/>
    <x v="4"/>
    <x v="0"/>
    <s v="1TB SSD"/>
    <s v="Nvidia RTX 3080"/>
    <n v="13.3"/>
    <s v="1366x768"/>
    <x v="63"/>
    <n v="1.73"/>
    <s v="macOS"/>
    <n v="3334.47"/>
  </r>
  <r>
    <x v="9"/>
    <x v="4"/>
    <x v="2"/>
    <s v="512GB SSD"/>
    <s v="Nvidia GTX 1650"/>
    <n v="15.6"/>
    <s v="1920x1080"/>
    <x v="63"/>
    <n v="3.26"/>
    <s v="macOS"/>
    <n v="3728.6"/>
  </r>
  <r>
    <x v="2"/>
    <x v="0"/>
    <x v="1"/>
    <s v="1TB SSD"/>
    <s v="AMD Radeon RX 6600"/>
    <n v="14"/>
    <s v="3840x2160"/>
    <x v="13"/>
    <n v="2.35"/>
    <s v="FreeDOS"/>
    <n v="1247.93"/>
  </r>
  <r>
    <x v="1"/>
    <x v="5"/>
    <x v="4"/>
    <s v="2TB SSD"/>
    <s v="Integrated"/>
    <n v="14"/>
    <s v="1920x1080"/>
    <x v="35"/>
    <n v="2.14"/>
    <s v="Windows"/>
    <n v="1016.78"/>
  </r>
  <r>
    <x v="7"/>
    <x v="4"/>
    <x v="1"/>
    <s v="512GB SSD"/>
    <s v="Integrated"/>
    <n v="14"/>
    <s v="2560x1440"/>
    <x v="45"/>
    <n v="1.81"/>
    <s v="macOS"/>
    <n v="1159.3900000000001"/>
  </r>
  <r>
    <x v="8"/>
    <x v="3"/>
    <x v="3"/>
    <s v="1TB SSD"/>
    <s v="AMD Radeon RX 6800"/>
    <n v="13.3"/>
    <s v="1366x768"/>
    <x v="66"/>
    <n v="2.04"/>
    <s v="Windows"/>
    <n v="664.87"/>
  </r>
  <r>
    <x v="1"/>
    <x v="6"/>
    <x v="3"/>
    <s v="2TB SSD"/>
    <s v="AMD Radeon RX 6600"/>
    <n v="13.3"/>
    <s v="1920x1080"/>
    <x v="46"/>
    <n v="1.55"/>
    <s v="Linux"/>
    <n v="2217.11"/>
  </r>
  <r>
    <x v="9"/>
    <x v="3"/>
    <x v="1"/>
    <s v="2TB SSD"/>
    <s v="Integrated"/>
    <n v="17.3"/>
    <s v="2560x1440"/>
    <x v="55"/>
    <n v="1.54"/>
    <s v="macOS"/>
    <n v="802.06"/>
  </r>
  <r>
    <x v="6"/>
    <x v="0"/>
    <x v="2"/>
    <s v="2TB SSD"/>
    <s v="Integrated"/>
    <n v="14"/>
    <s v="1366x768"/>
    <x v="51"/>
    <n v="2.61"/>
    <s v="Linux"/>
    <n v="634.66"/>
  </r>
  <r>
    <x v="7"/>
    <x v="2"/>
    <x v="1"/>
    <s v="512GB SSD"/>
    <s v="Nvidia RTX 3080"/>
    <n v="13.3"/>
    <s v="1920x1080"/>
    <x v="78"/>
    <n v="1.95"/>
    <s v="Linux"/>
    <n v="934.55"/>
  </r>
  <r>
    <x v="2"/>
    <x v="6"/>
    <x v="2"/>
    <s v="2TB SSD"/>
    <s v="Nvidia RTX 3080"/>
    <n v="17.3"/>
    <s v="1920x1080"/>
    <x v="4"/>
    <n v="2.15"/>
    <s v="Linux"/>
    <n v="2789.49"/>
  </r>
  <r>
    <x v="6"/>
    <x v="5"/>
    <x v="4"/>
    <s v="2TB SSD"/>
    <s v="AMD Radeon RX 6600"/>
    <n v="14"/>
    <s v="2560x1440"/>
    <x v="17"/>
    <n v="3.39"/>
    <s v="macOS"/>
    <n v="1564.41"/>
  </r>
  <r>
    <x v="8"/>
    <x v="0"/>
    <x v="0"/>
    <s v="1TB HDD"/>
    <s v="AMD Radeon RX 6600"/>
    <n v="14"/>
    <s v="2560x1440"/>
    <x v="63"/>
    <n v="3.25"/>
    <s v="FreeDOS"/>
    <n v="2199.8200000000002"/>
  </r>
  <r>
    <x v="4"/>
    <x v="5"/>
    <x v="1"/>
    <s v="256GB SSD"/>
    <s v="Nvidia RTX 2060"/>
    <n v="13.3"/>
    <s v="3840x2160"/>
    <x v="0"/>
    <n v="2.08"/>
    <s v="macOS"/>
    <n v="1597.14"/>
  </r>
  <r>
    <x v="7"/>
    <x v="6"/>
    <x v="2"/>
    <s v="2TB SSD"/>
    <s v="Nvidia RTX 3060"/>
    <n v="14"/>
    <s v="2560x1440"/>
    <x v="66"/>
    <n v="1.39"/>
    <s v="FreeDOS"/>
    <n v="3361.23"/>
  </r>
  <r>
    <x v="1"/>
    <x v="1"/>
    <x v="3"/>
    <s v="1TB HDD"/>
    <s v="Nvidia RTX 3080"/>
    <n v="17.3"/>
    <s v="1366x768"/>
    <x v="65"/>
    <n v="1.73"/>
    <s v="Windows"/>
    <n v="1354.62"/>
  </r>
  <r>
    <x v="1"/>
    <x v="4"/>
    <x v="4"/>
    <s v="2TB SSD"/>
    <s v="AMD Radeon RX 6600"/>
    <n v="13.3"/>
    <s v="1366x768"/>
    <x v="14"/>
    <n v="3.42"/>
    <s v="macOS"/>
    <n v="2198.23"/>
  </r>
  <r>
    <x v="5"/>
    <x v="1"/>
    <x v="2"/>
    <s v="256GB SSD"/>
    <s v="Nvidia RTX 2060"/>
    <n v="17.3"/>
    <s v="2560x1440"/>
    <x v="13"/>
    <n v="1.61"/>
    <s v="FreeDOS"/>
    <n v="2629.05"/>
  </r>
  <r>
    <x v="6"/>
    <x v="4"/>
    <x v="4"/>
    <s v="512GB SSD"/>
    <s v="Nvidia RTX 2060"/>
    <n v="13.3"/>
    <s v="2560x1440"/>
    <x v="33"/>
    <n v="2.2799999999999998"/>
    <s v="macOS"/>
    <n v="2378.5300000000002"/>
  </r>
  <r>
    <x v="5"/>
    <x v="6"/>
    <x v="1"/>
    <s v="2TB SSD"/>
    <s v="Nvidia RTX 3080"/>
    <n v="15.6"/>
    <s v="1366x768"/>
    <x v="17"/>
    <n v="1.52"/>
    <s v="FreeDOS"/>
    <n v="1513.35"/>
  </r>
  <r>
    <x v="1"/>
    <x v="4"/>
    <x v="1"/>
    <s v="512GB SSD"/>
    <s v="Nvidia RTX 3080"/>
    <n v="14"/>
    <s v="1366x768"/>
    <x v="16"/>
    <n v="2.4900000000000002"/>
    <s v="FreeDOS"/>
    <n v="1686.48"/>
  </r>
  <r>
    <x v="3"/>
    <x v="4"/>
    <x v="0"/>
    <s v="2TB SSD"/>
    <s v="AMD Radeon RX 6600"/>
    <n v="14"/>
    <s v="3840x2160"/>
    <x v="16"/>
    <n v="2.15"/>
    <s v="Windows"/>
    <n v="6622.67"/>
  </r>
  <r>
    <x v="7"/>
    <x v="4"/>
    <x v="1"/>
    <s v="256GB SSD"/>
    <s v="Nvidia RTX 3060"/>
    <n v="16"/>
    <s v="1366x768"/>
    <x v="30"/>
    <n v="2.8"/>
    <s v="FreeDOS"/>
    <n v="1257.71"/>
  </r>
  <r>
    <x v="2"/>
    <x v="3"/>
    <x v="0"/>
    <s v="512GB SSD"/>
    <s v="AMD Radeon RX 6600"/>
    <n v="17.3"/>
    <s v="1920x1080"/>
    <x v="12"/>
    <n v="2.16"/>
    <s v="Windows"/>
    <n v="2125.33"/>
  </r>
  <r>
    <x v="3"/>
    <x v="7"/>
    <x v="0"/>
    <s v="512GB SSD"/>
    <s v="Nvidia RTX 2060"/>
    <n v="17.3"/>
    <s v="2560x1440"/>
    <x v="33"/>
    <n v="1.83"/>
    <s v="FreeDOS"/>
    <n v="4112.1899999999996"/>
  </r>
  <r>
    <x v="5"/>
    <x v="0"/>
    <x v="0"/>
    <s v="512GB SSD"/>
    <s v="Nvidia RTX 3060"/>
    <n v="14"/>
    <s v="2560x1440"/>
    <x v="64"/>
    <n v="2.34"/>
    <s v="FreeDOS"/>
    <n v="2395.34"/>
  </r>
  <r>
    <x v="3"/>
    <x v="4"/>
    <x v="1"/>
    <s v="256GB SSD"/>
    <s v="Nvidia RTX 3080"/>
    <n v="16"/>
    <s v="3840x2160"/>
    <x v="69"/>
    <n v="1.45"/>
    <s v="macOS"/>
    <n v="2867.36"/>
  </r>
  <r>
    <x v="6"/>
    <x v="6"/>
    <x v="0"/>
    <s v="1TB SSD"/>
    <s v="AMD Radeon RX 6800"/>
    <n v="14"/>
    <s v="1920x1080"/>
    <x v="25"/>
    <n v="1.55"/>
    <s v="Windows"/>
    <n v="3953.82"/>
  </r>
  <r>
    <x v="8"/>
    <x v="4"/>
    <x v="1"/>
    <s v="512GB SSD"/>
    <s v="Integrated"/>
    <n v="16"/>
    <s v="2560x1440"/>
    <x v="74"/>
    <n v="3"/>
    <s v="macOS"/>
    <n v="1360.35"/>
  </r>
  <r>
    <x v="9"/>
    <x v="6"/>
    <x v="3"/>
    <s v="2TB SSD"/>
    <s v="Nvidia RTX 2060"/>
    <n v="17.3"/>
    <s v="3840x2160"/>
    <x v="27"/>
    <n v="2.87"/>
    <s v="Windows"/>
    <n v="4047.62"/>
  </r>
  <r>
    <x v="5"/>
    <x v="1"/>
    <x v="1"/>
    <s v="512GB SSD"/>
    <s v="Nvidia RTX 2060"/>
    <n v="16"/>
    <s v="1920x1080"/>
    <x v="74"/>
    <n v="2.58"/>
    <s v="Windows"/>
    <n v="1198.18"/>
  </r>
  <r>
    <x v="5"/>
    <x v="1"/>
    <x v="4"/>
    <s v="1TB HDD"/>
    <s v="Nvidia RTX 3060"/>
    <n v="14"/>
    <s v="3840x2160"/>
    <x v="46"/>
    <n v="1.98"/>
    <s v="Linux"/>
    <n v="2088.15"/>
  </r>
  <r>
    <x v="4"/>
    <x v="0"/>
    <x v="0"/>
    <s v="256GB SSD"/>
    <s v="Nvidia GTX 1650"/>
    <n v="13.3"/>
    <s v="2560x1440"/>
    <x v="45"/>
    <n v="2.16"/>
    <s v="Windows"/>
    <n v="2420.98"/>
  </r>
  <r>
    <x v="2"/>
    <x v="6"/>
    <x v="3"/>
    <s v="256GB SSD"/>
    <s v="Nvidia RTX 2060"/>
    <n v="17.3"/>
    <s v="1920x1080"/>
    <x v="41"/>
    <n v="3.32"/>
    <s v="macOS"/>
    <n v="1942.28"/>
  </r>
  <r>
    <x v="3"/>
    <x v="1"/>
    <x v="4"/>
    <s v="512GB SSD"/>
    <s v="Nvidia RTX 3060"/>
    <n v="17.3"/>
    <s v="3840x2160"/>
    <x v="20"/>
    <n v="2.93"/>
    <s v="FreeDOS"/>
    <n v="2573.94"/>
  </r>
  <r>
    <x v="1"/>
    <x v="2"/>
    <x v="1"/>
    <s v="256GB SSD"/>
    <s v="Integrated"/>
    <n v="13.3"/>
    <s v="1920x1080"/>
    <x v="3"/>
    <n v="1.43"/>
    <s v="Linux"/>
    <n v="922.42"/>
  </r>
  <r>
    <x v="1"/>
    <x v="4"/>
    <x v="3"/>
    <s v="1TB SSD"/>
    <s v="Nvidia RTX 2060"/>
    <n v="16"/>
    <s v="1920x1080"/>
    <x v="14"/>
    <n v="3.46"/>
    <s v="Linux"/>
    <n v="2499.52"/>
  </r>
  <r>
    <x v="4"/>
    <x v="6"/>
    <x v="2"/>
    <s v="2TB SSD"/>
    <s v="Nvidia GTX 1650"/>
    <n v="13.3"/>
    <s v="2560x1440"/>
    <x v="49"/>
    <n v="2.46"/>
    <s v="Linux"/>
    <n v="3276.19"/>
  </r>
  <r>
    <x v="6"/>
    <x v="7"/>
    <x v="0"/>
    <s v="1TB SSD"/>
    <s v="AMD Radeon RX 6800"/>
    <n v="16"/>
    <s v="3840x2160"/>
    <x v="75"/>
    <n v="1.64"/>
    <s v="FreeDOS"/>
    <n v="5283.48"/>
  </r>
  <r>
    <x v="3"/>
    <x v="3"/>
    <x v="2"/>
    <s v="2TB SSD"/>
    <s v="Nvidia GTX 1650"/>
    <n v="14"/>
    <s v="3840x2160"/>
    <x v="21"/>
    <n v="2.46"/>
    <s v="Windows"/>
    <n v="2143.1999999999998"/>
  </r>
  <r>
    <x v="6"/>
    <x v="0"/>
    <x v="0"/>
    <s v="1TB SSD"/>
    <s v="AMD Radeon RX 6800"/>
    <n v="13.3"/>
    <s v="1920x1080"/>
    <x v="38"/>
    <n v="2.95"/>
    <s v="FreeDOS"/>
    <n v="1892.48"/>
  </r>
  <r>
    <x v="2"/>
    <x v="5"/>
    <x v="0"/>
    <s v="256GB SSD"/>
    <s v="Integrated"/>
    <n v="14"/>
    <s v="1920x1080"/>
    <x v="77"/>
    <n v="2.63"/>
    <s v="FreeDOS"/>
    <n v="1743.69"/>
  </r>
  <r>
    <x v="2"/>
    <x v="6"/>
    <x v="0"/>
    <s v="256GB SSD"/>
    <s v="Nvidia RTX 3080"/>
    <n v="17.3"/>
    <s v="1366x768"/>
    <x v="57"/>
    <n v="1.32"/>
    <s v="FreeDOS"/>
    <n v="3728.84"/>
  </r>
  <r>
    <x v="5"/>
    <x v="5"/>
    <x v="0"/>
    <s v="256GB SSD"/>
    <s v="Nvidia RTX 2060"/>
    <n v="14"/>
    <s v="2560x1440"/>
    <x v="24"/>
    <n v="3.12"/>
    <s v="Windows"/>
    <n v="3009.83"/>
  </r>
  <r>
    <x v="5"/>
    <x v="2"/>
    <x v="1"/>
    <s v="1TB SSD"/>
    <s v="AMD Radeon RX 6800"/>
    <n v="17.3"/>
    <s v="1366x768"/>
    <x v="24"/>
    <n v="2.4300000000000002"/>
    <s v="FreeDOS"/>
    <n v="702.67"/>
  </r>
  <r>
    <x v="7"/>
    <x v="4"/>
    <x v="4"/>
    <s v="256GB SSD"/>
    <s v="Integrated"/>
    <n v="13.3"/>
    <s v="1920x1080"/>
    <x v="75"/>
    <n v="2.9"/>
    <s v="Windows"/>
    <n v="1360.76"/>
  </r>
  <r>
    <x v="1"/>
    <x v="5"/>
    <x v="4"/>
    <s v="2TB SSD"/>
    <s v="AMD Radeon RX 6800"/>
    <n v="17.3"/>
    <s v="2560x1440"/>
    <x v="64"/>
    <n v="2.23"/>
    <s v="Linux"/>
    <n v="2260.6"/>
  </r>
  <r>
    <x v="3"/>
    <x v="4"/>
    <x v="2"/>
    <s v="1TB HDD"/>
    <s v="Nvidia RTX 2060"/>
    <n v="16"/>
    <s v="1920x1080"/>
    <x v="17"/>
    <n v="2.96"/>
    <s v="Linux"/>
    <n v="2449.5"/>
  </r>
  <r>
    <x v="3"/>
    <x v="6"/>
    <x v="2"/>
    <s v="256GB SSD"/>
    <s v="Nvidia GTX 1650"/>
    <n v="14"/>
    <s v="3840x2160"/>
    <x v="33"/>
    <n v="3.11"/>
    <s v="FreeDOS"/>
    <n v="4466.93"/>
  </r>
  <r>
    <x v="3"/>
    <x v="0"/>
    <x v="4"/>
    <s v="512GB SSD"/>
    <s v="AMD Radeon RX 6600"/>
    <n v="15.6"/>
    <s v="1366x768"/>
    <x v="15"/>
    <n v="1.79"/>
    <s v="Linux"/>
    <n v="1012.6"/>
  </r>
  <r>
    <x v="3"/>
    <x v="6"/>
    <x v="2"/>
    <s v="512GB SSD"/>
    <s v="Nvidia RTX 2060"/>
    <n v="14"/>
    <s v="1366x768"/>
    <x v="3"/>
    <n v="3.04"/>
    <s v="macOS"/>
    <n v="2151.65"/>
  </r>
  <r>
    <x v="3"/>
    <x v="3"/>
    <x v="1"/>
    <s v="256GB SSD"/>
    <s v="AMD Radeon RX 6800"/>
    <n v="15.6"/>
    <s v="1920x1080"/>
    <x v="54"/>
    <n v="1.56"/>
    <s v="Linux"/>
    <n v="986.62"/>
  </r>
  <r>
    <x v="5"/>
    <x v="3"/>
    <x v="2"/>
    <s v="2TB SSD"/>
    <s v="Nvidia RTX 3080"/>
    <n v="15.6"/>
    <s v="2560x1440"/>
    <x v="25"/>
    <n v="2.19"/>
    <s v="macOS"/>
    <n v="1828.37"/>
  </r>
  <r>
    <x v="9"/>
    <x v="6"/>
    <x v="2"/>
    <s v="1TB SSD"/>
    <s v="AMD Radeon RX 6800"/>
    <n v="16"/>
    <s v="2560x1440"/>
    <x v="71"/>
    <n v="3.46"/>
    <s v="Windows"/>
    <n v="4546.57"/>
  </r>
  <r>
    <x v="9"/>
    <x v="0"/>
    <x v="3"/>
    <s v="512GB SSD"/>
    <s v="AMD Radeon RX 6600"/>
    <n v="14"/>
    <s v="3840x2160"/>
    <x v="43"/>
    <n v="3.12"/>
    <s v="macOS"/>
    <n v="1662.14"/>
  </r>
  <r>
    <x v="3"/>
    <x v="2"/>
    <x v="4"/>
    <s v="1TB HDD"/>
    <s v="Integrated"/>
    <n v="15.6"/>
    <s v="3840x2160"/>
    <x v="70"/>
    <n v="3.33"/>
    <s v="FreeDOS"/>
    <n v="1331.44"/>
  </r>
  <r>
    <x v="8"/>
    <x v="0"/>
    <x v="2"/>
    <s v="2TB SSD"/>
    <s v="Integrated"/>
    <n v="15.6"/>
    <s v="1920x1080"/>
    <x v="50"/>
    <n v="2.96"/>
    <s v="Windows"/>
    <n v="887.67"/>
  </r>
  <r>
    <x v="9"/>
    <x v="0"/>
    <x v="3"/>
    <s v="512GB SSD"/>
    <s v="Nvidia GTX 1650"/>
    <n v="13.3"/>
    <s v="1920x1080"/>
    <x v="18"/>
    <n v="2.04"/>
    <s v="FreeDOS"/>
    <n v="1148.43"/>
  </r>
  <r>
    <x v="5"/>
    <x v="2"/>
    <x v="2"/>
    <s v="256GB SSD"/>
    <s v="Nvidia RTX 2060"/>
    <n v="13.3"/>
    <s v="3840x2160"/>
    <x v="65"/>
    <n v="2.92"/>
    <s v="Linux"/>
    <n v="2499.5"/>
  </r>
  <r>
    <x v="7"/>
    <x v="4"/>
    <x v="3"/>
    <s v="256GB SSD"/>
    <s v="AMD Radeon RX 6800"/>
    <n v="14"/>
    <s v="3840x2160"/>
    <x v="30"/>
    <n v="2.46"/>
    <s v="Linux"/>
    <n v="2727.06"/>
  </r>
  <r>
    <x v="0"/>
    <x v="1"/>
    <x v="1"/>
    <s v="256GB SSD"/>
    <s v="Nvidia RTX 2060"/>
    <n v="17.3"/>
    <s v="3840x2160"/>
    <x v="1"/>
    <n v="2.85"/>
    <s v="macOS"/>
    <n v="2987.6"/>
  </r>
  <r>
    <x v="4"/>
    <x v="2"/>
    <x v="2"/>
    <s v="1TB HDD"/>
    <s v="Nvidia RTX 2060"/>
    <n v="16"/>
    <s v="2560x1440"/>
    <x v="5"/>
    <n v="2.76"/>
    <s v="Linux"/>
    <n v="1696.23"/>
  </r>
  <r>
    <x v="1"/>
    <x v="1"/>
    <x v="1"/>
    <s v="1TB HDD"/>
    <s v="Nvidia GTX 1650"/>
    <n v="14"/>
    <s v="2560x1440"/>
    <x v="45"/>
    <n v="2.83"/>
    <s v="FreeDOS"/>
    <n v="1731.38"/>
  </r>
  <r>
    <x v="9"/>
    <x v="6"/>
    <x v="2"/>
    <s v="1TB HDD"/>
    <s v="AMD Radeon RX 6600"/>
    <n v="15.6"/>
    <s v="2560x1440"/>
    <x v="50"/>
    <n v="3.06"/>
    <s v="Windows"/>
    <n v="3801.46"/>
  </r>
  <r>
    <x v="6"/>
    <x v="7"/>
    <x v="4"/>
    <s v="1TB SSD"/>
    <s v="Nvidia RTX 2060"/>
    <n v="14"/>
    <s v="1920x1080"/>
    <x v="56"/>
    <n v="1.23"/>
    <s v="FreeDOS"/>
    <n v="1633.54"/>
  </r>
  <r>
    <x v="0"/>
    <x v="0"/>
    <x v="0"/>
    <s v="256GB SSD"/>
    <s v="Nvidia RTX 3080"/>
    <n v="13.3"/>
    <s v="1366x768"/>
    <x v="18"/>
    <n v="2.86"/>
    <s v="Linux"/>
    <n v="2366.2600000000002"/>
  </r>
  <r>
    <x v="4"/>
    <x v="3"/>
    <x v="0"/>
    <s v="256GB SSD"/>
    <s v="Nvidia RTX 2060"/>
    <n v="15.6"/>
    <s v="1366x768"/>
    <x v="63"/>
    <n v="3.02"/>
    <s v="Linux"/>
    <n v="1702.56"/>
  </r>
  <r>
    <x v="4"/>
    <x v="5"/>
    <x v="3"/>
    <s v="2TB SSD"/>
    <s v="Nvidia GTX 1650"/>
    <n v="15.6"/>
    <s v="1366x768"/>
    <x v="55"/>
    <n v="3.17"/>
    <s v="macOS"/>
    <n v="809.82"/>
  </r>
  <r>
    <x v="3"/>
    <x v="6"/>
    <x v="3"/>
    <s v="512GB SSD"/>
    <s v="Nvidia RTX 2060"/>
    <n v="15.6"/>
    <s v="1920x1080"/>
    <x v="30"/>
    <n v="2.0699999999999998"/>
    <s v="Windows"/>
    <n v="1862.26"/>
  </r>
  <r>
    <x v="2"/>
    <x v="6"/>
    <x v="4"/>
    <s v="1TB SSD"/>
    <s v="Nvidia GTX 1650"/>
    <n v="16"/>
    <s v="2560x1440"/>
    <x v="4"/>
    <n v="1.35"/>
    <s v="Windows"/>
    <n v="2604.0300000000002"/>
  </r>
  <r>
    <x v="7"/>
    <x v="0"/>
    <x v="0"/>
    <s v="512GB SSD"/>
    <s v="AMD Radeon RX 6600"/>
    <n v="15.6"/>
    <s v="1920x1080"/>
    <x v="64"/>
    <n v="2.68"/>
    <s v="Linux"/>
    <n v="2127.83"/>
  </r>
  <r>
    <x v="4"/>
    <x v="0"/>
    <x v="0"/>
    <s v="1TB SSD"/>
    <s v="AMD Radeon RX 6800"/>
    <n v="13.3"/>
    <s v="1366x768"/>
    <x v="37"/>
    <n v="2.8"/>
    <s v="Linux"/>
    <n v="1816.86"/>
  </r>
  <r>
    <x v="6"/>
    <x v="3"/>
    <x v="4"/>
    <s v="1TB SSD"/>
    <s v="Integrated"/>
    <n v="13.3"/>
    <s v="1920x1080"/>
    <x v="49"/>
    <n v="2.19"/>
    <s v="Windows"/>
    <n v="573.15"/>
  </r>
  <r>
    <x v="1"/>
    <x v="2"/>
    <x v="4"/>
    <s v="512GB SSD"/>
    <s v="AMD Radeon RX 6800"/>
    <n v="17.3"/>
    <s v="1366x768"/>
    <x v="63"/>
    <n v="2.1"/>
    <s v="Linux"/>
    <n v="1408.88"/>
  </r>
  <r>
    <x v="9"/>
    <x v="3"/>
    <x v="3"/>
    <s v="512GB SSD"/>
    <s v="AMD Radeon RX 6600"/>
    <n v="13.3"/>
    <s v="1366x768"/>
    <x v="1"/>
    <n v="1.3"/>
    <s v="Linux"/>
    <n v="988.44"/>
  </r>
  <r>
    <x v="1"/>
    <x v="1"/>
    <x v="2"/>
    <s v="1TB SSD"/>
    <s v="AMD Radeon RX 6800"/>
    <n v="17.3"/>
    <s v="1366x768"/>
    <x v="24"/>
    <n v="2.19"/>
    <s v="FreeDOS"/>
    <n v="2409.37"/>
  </r>
  <r>
    <x v="9"/>
    <x v="7"/>
    <x v="2"/>
    <s v="2TB SSD"/>
    <s v="AMD Radeon RX 6800"/>
    <n v="16"/>
    <s v="3840x2160"/>
    <x v="42"/>
    <n v="1.99"/>
    <s v="FreeDOS"/>
    <n v="4638.29"/>
  </r>
  <r>
    <x v="3"/>
    <x v="4"/>
    <x v="2"/>
    <s v="2TB SSD"/>
    <s v="Nvidia RTX 2060"/>
    <n v="16"/>
    <s v="1366x768"/>
    <x v="69"/>
    <n v="2.31"/>
    <s v="macOS"/>
    <n v="2560.02"/>
  </r>
  <r>
    <x v="2"/>
    <x v="7"/>
    <x v="3"/>
    <s v="1TB HDD"/>
    <s v="AMD Radeon RX 6600"/>
    <n v="17.3"/>
    <s v="2560x1440"/>
    <x v="15"/>
    <n v="2.63"/>
    <s v="macOS"/>
    <n v="1372.86"/>
  </r>
  <r>
    <x v="5"/>
    <x v="1"/>
    <x v="3"/>
    <s v="2TB SSD"/>
    <s v="Nvidia RTX 3060"/>
    <n v="13.3"/>
    <s v="1366x768"/>
    <x v="77"/>
    <n v="3.48"/>
    <s v="macOS"/>
    <n v="982.54"/>
  </r>
  <r>
    <x v="6"/>
    <x v="4"/>
    <x v="4"/>
    <s v="1TB HDD"/>
    <s v="AMD Radeon RX 6600"/>
    <n v="17.3"/>
    <s v="1366x768"/>
    <x v="21"/>
    <n v="2.11"/>
    <s v="FreeDOS"/>
    <n v="1388.2"/>
  </r>
  <r>
    <x v="8"/>
    <x v="3"/>
    <x v="1"/>
    <s v="256GB SSD"/>
    <s v="AMD Radeon RX 6800"/>
    <n v="13.3"/>
    <s v="3840x2160"/>
    <x v="51"/>
    <n v="1.78"/>
    <s v="FreeDOS"/>
    <n v="1131.32"/>
  </r>
  <r>
    <x v="2"/>
    <x v="3"/>
    <x v="4"/>
    <s v="256GB SSD"/>
    <s v="AMD Radeon RX 6600"/>
    <n v="13.3"/>
    <s v="1366x768"/>
    <x v="30"/>
    <n v="2.15"/>
    <s v="Linux"/>
    <n v="922.24"/>
  </r>
  <r>
    <x v="1"/>
    <x v="1"/>
    <x v="2"/>
    <s v="2TB SSD"/>
    <s v="Nvidia GTX 1650"/>
    <n v="14"/>
    <s v="3840x2160"/>
    <x v="17"/>
    <n v="3.12"/>
    <s v="macOS"/>
    <n v="4445.51"/>
  </r>
  <r>
    <x v="6"/>
    <x v="2"/>
    <x v="3"/>
    <s v="256GB SSD"/>
    <s v="Nvidia RTX 3060"/>
    <n v="13.3"/>
    <s v="2560x1440"/>
    <x v="60"/>
    <n v="2.87"/>
    <s v="macOS"/>
    <n v="1144.23"/>
  </r>
  <r>
    <x v="8"/>
    <x v="7"/>
    <x v="1"/>
    <s v="2TB SSD"/>
    <s v="Nvidia RTX 2060"/>
    <n v="13.3"/>
    <s v="3840x2160"/>
    <x v="40"/>
    <n v="1.65"/>
    <s v="Windows"/>
    <n v="1908.87"/>
  </r>
  <r>
    <x v="8"/>
    <x v="6"/>
    <x v="4"/>
    <s v="1TB HDD"/>
    <s v="Nvidia GTX 1650"/>
    <n v="14"/>
    <s v="3840x2160"/>
    <x v="44"/>
    <n v="1.36"/>
    <s v="macOS"/>
    <n v="2675.48"/>
  </r>
  <r>
    <x v="5"/>
    <x v="7"/>
    <x v="3"/>
    <s v="512GB SSD"/>
    <s v="AMD Radeon RX 6800"/>
    <n v="14"/>
    <s v="3840x2160"/>
    <x v="22"/>
    <n v="3.23"/>
    <s v="Linux"/>
    <n v="2051.5100000000002"/>
  </r>
  <r>
    <x v="0"/>
    <x v="4"/>
    <x v="2"/>
    <s v="1TB SSD"/>
    <s v="Nvidia GTX 1650"/>
    <n v="16"/>
    <s v="2560x1440"/>
    <x v="40"/>
    <n v="3.32"/>
    <s v="Linux"/>
    <n v="5301.22"/>
  </r>
  <r>
    <x v="0"/>
    <x v="0"/>
    <x v="3"/>
    <s v="1TB SSD"/>
    <s v="Nvidia GTX 1650"/>
    <n v="17.3"/>
    <s v="1920x1080"/>
    <x v="47"/>
    <n v="3"/>
    <s v="Windows"/>
    <n v="1526.12"/>
  </r>
  <r>
    <x v="1"/>
    <x v="1"/>
    <x v="3"/>
    <s v="1TB HDD"/>
    <s v="AMD Radeon RX 6600"/>
    <n v="15.6"/>
    <s v="1920x1080"/>
    <x v="53"/>
    <n v="3.49"/>
    <s v="Windows"/>
    <n v="1619.06"/>
  </r>
  <r>
    <x v="8"/>
    <x v="3"/>
    <x v="4"/>
    <s v="2TB SSD"/>
    <s v="AMD Radeon RX 6600"/>
    <n v="13.3"/>
    <s v="3840x2160"/>
    <x v="68"/>
    <n v="1.44"/>
    <s v="macOS"/>
    <n v="1610.33"/>
  </r>
  <r>
    <x v="1"/>
    <x v="0"/>
    <x v="4"/>
    <s v="512GB SSD"/>
    <s v="Nvidia GTX 1650"/>
    <n v="13.3"/>
    <s v="1920x1080"/>
    <x v="43"/>
    <n v="2.1800000000000002"/>
    <s v="Windows"/>
    <n v="1282.47"/>
  </r>
  <r>
    <x v="7"/>
    <x v="3"/>
    <x v="3"/>
    <s v="1TB HDD"/>
    <s v="Integrated"/>
    <n v="15.6"/>
    <s v="1920x1080"/>
    <x v="46"/>
    <n v="1.66"/>
    <s v="macOS"/>
    <n v="581.11"/>
  </r>
  <r>
    <x v="7"/>
    <x v="7"/>
    <x v="2"/>
    <s v="1TB HDD"/>
    <s v="Nvidia RTX 3080"/>
    <n v="14"/>
    <s v="1920x1080"/>
    <x v="25"/>
    <n v="3.07"/>
    <s v="Windows"/>
    <n v="1570.99"/>
  </r>
  <r>
    <x v="1"/>
    <x v="7"/>
    <x v="2"/>
    <s v="256GB SSD"/>
    <s v="Integrated"/>
    <n v="16"/>
    <s v="2560x1440"/>
    <x v="14"/>
    <n v="2.79"/>
    <s v="macOS"/>
    <n v="2599.6799999999998"/>
  </r>
  <r>
    <x v="5"/>
    <x v="6"/>
    <x v="2"/>
    <s v="1TB SSD"/>
    <s v="Nvidia RTX 2060"/>
    <n v="15.6"/>
    <s v="3840x2160"/>
    <x v="79"/>
    <n v="2.74"/>
    <s v="macOS"/>
    <n v="4753.57"/>
  </r>
  <r>
    <x v="9"/>
    <x v="7"/>
    <x v="4"/>
    <s v="256GB SSD"/>
    <s v="AMD Radeon RX 6800"/>
    <n v="16"/>
    <s v="1920x1080"/>
    <x v="16"/>
    <n v="2.2000000000000002"/>
    <s v="FreeDOS"/>
    <n v="2130.15"/>
  </r>
  <r>
    <x v="4"/>
    <x v="5"/>
    <x v="2"/>
    <s v="1TB SSD"/>
    <s v="AMD Radeon RX 6800"/>
    <n v="16"/>
    <s v="3840x2160"/>
    <x v="24"/>
    <n v="1.75"/>
    <s v="Windows"/>
    <n v="2856.92"/>
  </r>
  <r>
    <x v="4"/>
    <x v="0"/>
    <x v="2"/>
    <s v="2TB SSD"/>
    <s v="Nvidia RTX 3060"/>
    <n v="13.3"/>
    <s v="1366x768"/>
    <x v="22"/>
    <n v="2.2200000000000002"/>
    <s v="Windows"/>
    <n v="1220.42"/>
  </r>
  <r>
    <x v="0"/>
    <x v="6"/>
    <x v="1"/>
    <s v="2TB SSD"/>
    <s v="AMD Radeon RX 6600"/>
    <n v="16"/>
    <s v="1366x768"/>
    <x v="45"/>
    <n v="1.21"/>
    <s v="macOS"/>
    <n v="2116.1799999999998"/>
  </r>
  <r>
    <x v="7"/>
    <x v="3"/>
    <x v="2"/>
    <s v="512GB SSD"/>
    <s v="AMD Radeon RX 6800"/>
    <n v="14"/>
    <s v="1366x768"/>
    <x v="63"/>
    <n v="2.0299999999999998"/>
    <s v="FreeDOS"/>
    <n v="1207.77"/>
  </r>
  <r>
    <x v="8"/>
    <x v="6"/>
    <x v="0"/>
    <s v="256GB SSD"/>
    <s v="Nvidia GTX 1650"/>
    <n v="14"/>
    <s v="3840x2160"/>
    <x v="29"/>
    <n v="2.12"/>
    <s v="FreeDOS"/>
    <n v="6499.67"/>
  </r>
  <r>
    <x v="8"/>
    <x v="2"/>
    <x v="4"/>
    <s v="1TB SSD"/>
    <s v="Nvidia RTX 3060"/>
    <n v="14"/>
    <s v="1366x768"/>
    <x v="32"/>
    <n v="1.88"/>
    <s v="macOS"/>
    <n v="1100.6500000000001"/>
  </r>
  <r>
    <x v="5"/>
    <x v="6"/>
    <x v="3"/>
    <s v="256GB SSD"/>
    <s v="Nvidia RTX 3080"/>
    <n v="16"/>
    <s v="3840x2160"/>
    <x v="32"/>
    <n v="2.97"/>
    <s v="Windows"/>
    <n v="3040.78"/>
  </r>
  <r>
    <x v="9"/>
    <x v="2"/>
    <x v="3"/>
    <s v="2TB SSD"/>
    <s v="Nvidia GTX 1650"/>
    <n v="13.3"/>
    <s v="1920x1080"/>
    <x v="40"/>
    <n v="2.13"/>
    <s v="Linux"/>
    <n v="1380.63"/>
  </r>
  <r>
    <x v="3"/>
    <x v="2"/>
    <x v="1"/>
    <s v="1TB SSD"/>
    <s v="Nvidia RTX 2060"/>
    <n v="14"/>
    <s v="2560x1440"/>
    <x v="51"/>
    <n v="2.13"/>
    <s v="FreeDOS"/>
    <n v="1165.3699999999999"/>
  </r>
  <r>
    <x v="6"/>
    <x v="6"/>
    <x v="3"/>
    <s v="1TB HDD"/>
    <s v="Nvidia RTX 3080"/>
    <n v="14"/>
    <s v="2560x1440"/>
    <x v="80"/>
    <n v="2.31"/>
    <s v="Windows"/>
    <n v="1590.63"/>
  </r>
  <r>
    <x v="1"/>
    <x v="6"/>
    <x v="4"/>
    <s v="1TB HDD"/>
    <s v="AMD Radeon RX 6600"/>
    <n v="14"/>
    <s v="3840x2160"/>
    <x v="29"/>
    <n v="2.23"/>
    <s v="Linux"/>
    <n v="3686.8"/>
  </r>
  <r>
    <x v="6"/>
    <x v="4"/>
    <x v="0"/>
    <s v="256GB SSD"/>
    <s v="Nvidia RTX 2060"/>
    <n v="15.6"/>
    <s v="2560x1440"/>
    <x v="65"/>
    <n v="3.27"/>
    <s v="macOS"/>
    <n v="5503.95"/>
  </r>
  <r>
    <x v="9"/>
    <x v="0"/>
    <x v="4"/>
    <s v="2TB SSD"/>
    <s v="Nvidia GTX 1650"/>
    <n v="14"/>
    <s v="1366x768"/>
    <x v="52"/>
    <n v="1.33"/>
    <s v="FreeDOS"/>
    <n v="1113.05"/>
  </r>
  <r>
    <x v="0"/>
    <x v="1"/>
    <x v="1"/>
    <s v="256GB SSD"/>
    <s v="Nvidia RTX 2060"/>
    <n v="13.3"/>
    <s v="1920x1080"/>
    <x v="46"/>
    <n v="1.48"/>
    <s v="Linux"/>
    <n v="1626.54"/>
  </r>
  <r>
    <x v="2"/>
    <x v="5"/>
    <x v="1"/>
    <s v="2TB SSD"/>
    <s v="AMD Radeon RX 6600"/>
    <n v="17.3"/>
    <s v="1920x1080"/>
    <x v="25"/>
    <n v="3.25"/>
    <s v="Windows"/>
    <n v="1111.18"/>
  </r>
  <r>
    <x v="8"/>
    <x v="5"/>
    <x v="3"/>
    <s v="2TB SSD"/>
    <s v="AMD Radeon RX 6800"/>
    <n v="13.3"/>
    <s v="3840x2160"/>
    <x v="38"/>
    <n v="1.49"/>
    <s v="Windows"/>
    <n v="1684.91"/>
  </r>
  <r>
    <x v="2"/>
    <x v="1"/>
    <x v="2"/>
    <s v="512GB SSD"/>
    <s v="Nvidia GTX 1650"/>
    <n v="15.6"/>
    <s v="2560x1440"/>
    <x v="52"/>
    <n v="2.89"/>
    <s v="FreeDOS"/>
    <n v="2587.8000000000002"/>
  </r>
  <r>
    <x v="9"/>
    <x v="1"/>
    <x v="1"/>
    <s v="1TB HDD"/>
    <s v="Nvidia GTX 1650"/>
    <n v="17.3"/>
    <s v="3840x2160"/>
    <x v="17"/>
    <n v="3.02"/>
    <s v="Linux"/>
    <n v="2289.7800000000002"/>
  </r>
  <r>
    <x v="7"/>
    <x v="6"/>
    <x v="0"/>
    <s v="1TB HDD"/>
    <s v="AMD Radeon RX 6600"/>
    <n v="17.3"/>
    <s v="2560x1440"/>
    <x v="53"/>
    <n v="2.5499999999999998"/>
    <s v="Windows"/>
    <n v="4504.45"/>
  </r>
  <r>
    <x v="1"/>
    <x v="6"/>
    <x v="2"/>
    <s v="1TB HDD"/>
    <s v="AMD Radeon RX 6800"/>
    <n v="15.6"/>
    <s v="3840x2160"/>
    <x v="4"/>
    <n v="1.31"/>
    <s v="Linux"/>
    <n v="5637.55"/>
  </r>
  <r>
    <x v="7"/>
    <x v="0"/>
    <x v="2"/>
    <s v="2TB SSD"/>
    <s v="AMD Radeon RX 6800"/>
    <n v="15.6"/>
    <s v="3840x2160"/>
    <x v="71"/>
    <n v="1.41"/>
    <s v="FreeDOS"/>
    <n v="2360.34"/>
  </r>
  <r>
    <x v="1"/>
    <x v="1"/>
    <x v="1"/>
    <s v="256GB SSD"/>
    <s v="Integrated"/>
    <n v="15.6"/>
    <s v="3840x2160"/>
    <x v="26"/>
    <n v="1.74"/>
    <s v="macOS"/>
    <n v="1925.36"/>
  </r>
  <r>
    <x v="0"/>
    <x v="2"/>
    <x v="3"/>
    <s v="512GB SSD"/>
    <s v="AMD Radeon RX 6600"/>
    <n v="17.3"/>
    <s v="2560x1440"/>
    <x v="50"/>
    <n v="2.23"/>
    <s v="macOS"/>
    <n v="2097.12"/>
  </r>
  <r>
    <x v="7"/>
    <x v="4"/>
    <x v="3"/>
    <s v="2TB SSD"/>
    <s v="AMD Radeon RX 6800"/>
    <n v="17.3"/>
    <s v="2560x1440"/>
    <x v="58"/>
    <n v="1.22"/>
    <s v="Linux"/>
    <n v="2271.02"/>
  </r>
  <r>
    <x v="9"/>
    <x v="6"/>
    <x v="4"/>
    <s v="256GB SSD"/>
    <s v="Nvidia RTX 2060"/>
    <n v="13.3"/>
    <s v="1366x768"/>
    <x v="0"/>
    <n v="1.4"/>
    <s v="FreeDOS"/>
    <n v="2098.84"/>
  </r>
  <r>
    <x v="5"/>
    <x v="1"/>
    <x v="2"/>
    <s v="256GB SSD"/>
    <s v="Nvidia GTX 1650"/>
    <n v="16"/>
    <s v="2560x1440"/>
    <x v="57"/>
    <n v="2.91"/>
    <s v="FreeDOS"/>
    <n v="2734.17"/>
  </r>
  <r>
    <x v="7"/>
    <x v="1"/>
    <x v="3"/>
    <s v="2TB SSD"/>
    <s v="Integrated"/>
    <n v="15.6"/>
    <s v="1366x768"/>
    <x v="41"/>
    <n v="2.54"/>
    <s v="FreeDOS"/>
    <n v="654.66"/>
  </r>
  <r>
    <x v="3"/>
    <x v="3"/>
    <x v="4"/>
    <s v="1TB HDD"/>
    <s v="AMD Radeon RX 6600"/>
    <n v="13.3"/>
    <s v="3840x2160"/>
    <x v="74"/>
    <n v="3.36"/>
    <s v="Windows"/>
    <n v="1370.21"/>
  </r>
  <r>
    <x v="6"/>
    <x v="4"/>
    <x v="0"/>
    <s v="2TB SSD"/>
    <s v="AMD Radeon RX 6600"/>
    <n v="14"/>
    <s v="1920x1080"/>
    <x v="66"/>
    <n v="2.1"/>
    <s v="Windows"/>
    <n v="4012.72"/>
  </r>
  <r>
    <x v="0"/>
    <x v="3"/>
    <x v="4"/>
    <s v="256GB SSD"/>
    <s v="Nvidia RTX 2060"/>
    <n v="14"/>
    <s v="1920x1080"/>
    <x v="26"/>
    <n v="1.85"/>
    <s v="FreeDOS"/>
    <n v="1487.16"/>
  </r>
  <r>
    <x v="3"/>
    <x v="3"/>
    <x v="3"/>
    <s v="256GB SSD"/>
    <s v="AMD Radeon RX 6800"/>
    <n v="13.3"/>
    <s v="3840x2160"/>
    <x v="10"/>
    <n v="2.2000000000000002"/>
    <s v="macOS"/>
    <n v="1409.33"/>
  </r>
  <r>
    <x v="5"/>
    <x v="5"/>
    <x v="0"/>
    <s v="2TB SSD"/>
    <s v="Nvidia GTX 1650"/>
    <n v="16"/>
    <s v="3840x2160"/>
    <x v="20"/>
    <n v="2.75"/>
    <s v="Windows"/>
    <n v="4330.32"/>
  </r>
  <r>
    <x v="1"/>
    <x v="2"/>
    <x v="0"/>
    <s v="512GB SSD"/>
    <s v="Nvidia GTX 1650"/>
    <n v="14"/>
    <s v="1366x768"/>
    <x v="73"/>
    <n v="1.85"/>
    <s v="Linux"/>
    <n v="2846.14"/>
  </r>
  <r>
    <x v="5"/>
    <x v="2"/>
    <x v="4"/>
    <s v="1TB HDD"/>
    <s v="Nvidia RTX 2060"/>
    <n v="17.3"/>
    <s v="1366x768"/>
    <x v="1"/>
    <n v="3.3"/>
    <s v="Windows"/>
    <n v="1067.3599999999999"/>
  </r>
  <r>
    <x v="5"/>
    <x v="1"/>
    <x v="4"/>
    <s v="1TB SSD"/>
    <s v="Nvidia GTX 1650"/>
    <n v="13.3"/>
    <s v="3840x2160"/>
    <x v="32"/>
    <n v="1.67"/>
    <s v="macOS"/>
    <n v="2382.64"/>
  </r>
  <r>
    <x v="2"/>
    <x v="1"/>
    <x v="4"/>
    <s v="1TB HDD"/>
    <s v="Nvidia RTX 2060"/>
    <n v="15.6"/>
    <s v="3840x2160"/>
    <x v="7"/>
    <n v="2.38"/>
    <s v="Linux"/>
    <n v="2246.1"/>
  </r>
  <r>
    <x v="9"/>
    <x v="5"/>
    <x v="1"/>
    <s v="256GB SSD"/>
    <s v="AMD Radeon RX 6800"/>
    <n v="14"/>
    <s v="1366x768"/>
    <x v="49"/>
    <n v="3.01"/>
    <s v="Linux"/>
    <n v="1074.73"/>
  </r>
  <r>
    <x v="5"/>
    <x v="4"/>
    <x v="0"/>
    <s v="1TB HDD"/>
    <s v="Nvidia RTX 2060"/>
    <n v="14"/>
    <s v="1920x1080"/>
    <x v="22"/>
    <n v="1.49"/>
    <s v="macOS"/>
    <n v="3342.11"/>
  </r>
  <r>
    <x v="2"/>
    <x v="5"/>
    <x v="1"/>
    <s v="512GB SSD"/>
    <s v="AMD Radeon RX 6800"/>
    <n v="16"/>
    <s v="2560x1440"/>
    <x v="45"/>
    <n v="2.54"/>
    <s v="FreeDOS"/>
    <n v="1390.74"/>
  </r>
  <r>
    <x v="6"/>
    <x v="2"/>
    <x v="0"/>
    <s v="256GB SSD"/>
    <s v="AMD Radeon RX 6600"/>
    <n v="17.3"/>
    <s v="1366x768"/>
    <x v="50"/>
    <n v="3.25"/>
    <s v="FreeDOS"/>
    <n v="2338.25"/>
  </r>
  <r>
    <x v="6"/>
    <x v="6"/>
    <x v="3"/>
    <s v="512GB SSD"/>
    <s v="Integrated"/>
    <n v="13.3"/>
    <s v="2560x1440"/>
    <x v="13"/>
    <n v="2.7"/>
    <s v="FreeDOS"/>
    <n v="1397.34"/>
  </r>
  <r>
    <x v="3"/>
    <x v="4"/>
    <x v="4"/>
    <s v="1TB HDD"/>
    <s v="Nvidia RTX 3060"/>
    <n v="13.3"/>
    <s v="2560x1440"/>
    <x v="46"/>
    <n v="2.64"/>
    <s v="Linux"/>
    <n v="2049.0700000000002"/>
  </r>
  <r>
    <x v="5"/>
    <x v="1"/>
    <x v="4"/>
    <s v="1TB HDD"/>
    <s v="AMD Radeon RX 6600"/>
    <n v="16"/>
    <s v="1920x1080"/>
    <x v="37"/>
    <n v="3.2"/>
    <s v="Linux"/>
    <n v="1501.81"/>
  </r>
  <r>
    <x v="2"/>
    <x v="0"/>
    <x v="4"/>
    <s v="2TB SSD"/>
    <s v="Integrated"/>
    <n v="17.3"/>
    <s v="3840x2160"/>
    <x v="56"/>
    <n v="1.62"/>
    <s v="Windows"/>
    <n v="1126.53"/>
  </r>
  <r>
    <x v="6"/>
    <x v="0"/>
    <x v="2"/>
    <s v="512GB SSD"/>
    <s v="Nvidia RTX 2060"/>
    <n v="16"/>
    <s v="1920x1080"/>
    <x v="69"/>
    <n v="1.22"/>
    <s v="macOS"/>
    <n v="1567.91"/>
  </r>
  <r>
    <x v="9"/>
    <x v="7"/>
    <x v="0"/>
    <s v="1TB SSD"/>
    <s v="Nvidia GTX 1650"/>
    <n v="17.3"/>
    <s v="1366x768"/>
    <x v="26"/>
    <n v="2.77"/>
    <s v="FreeDOS"/>
    <n v="3499.99"/>
  </r>
  <r>
    <x v="5"/>
    <x v="1"/>
    <x v="3"/>
    <s v="2TB SSD"/>
    <s v="AMD Radeon RX 6800"/>
    <n v="13.3"/>
    <s v="2560x1440"/>
    <x v="6"/>
    <n v="2.44"/>
    <s v="Windows"/>
    <n v="1564.86"/>
  </r>
  <r>
    <x v="6"/>
    <x v="3"/>
    <x v="2"/>
    <s v="1TB HDD"/>
    <s v="AMD Radeon RX 6800"/>
    <n v="17.3"/>
    <s v="2560x1440"/>
    <x v="22"/>
    <n v="1.32"/>
    <s v="macOS"/>
    <n v="1487.63"/>
  </r>
  <r>
    <x v="3"/>
    <x v="4"/>
    <x v="4"/>
    <s v="1TB SSD"/>
    <s v="Nvidia RTX 3060"/>
    <n v="13.3"/>
    <s v="2560x1440"/>
    <x v="62"/>
    <n v="2.3199999999999998"/>
    <s v="Windows"/>
    <n v="2356.62"/>
  </r>
  <r>
    <x v="8"/>
    <x v="2"/>
    <x v="1"/>
    <s v="512GB SSD"/>
    <s v="Nvidia RTX 2060"/>
    <n v="15.6"/>
    <s v="2560x1440"/>
    <x v="74"/>
    <n v="1.48"/>
    <s v="Windows"/>
    <n v="1282.6199999999999"/>
  </r>
  <r>
    <x v="6"/>
    <x v="7"/>
    <x v="2"/>
    <s v="1TB HDD"/>
    <s v="Nvidia RTX 3080"/>
    <n v="13.3"/>
    <s v="1920x1080"/>
    <x v="64"/>
    <n v="2.9"/>
    <s v="Windows"/>
    <n v="1543.55"/>
  </r>
  <r>
    <x v="9"/>
    <x v="1"/>
    <x v="3"/>
    <s v="2TB SSD"/>
    <s v="Nvidia GTX 1650"/>
    <n v="15.6"/>
    <s v="2560x1440"/>
    <x v="42"/>
    <n v="1.7"/>
    <s v="Linux"/>
    <n v="2106.5300000000002"/>
  </r>
  <r>
    <x v="0"/>
    <x v="3"/>
    <x v="3"/>
    <s v="512GB SSD"/>
    <s v="Nvidia RTX 3080"/>
    <n v="17.3"/>
    <s v="1920x1080"/>
    <x v="64"/>
    <n v="1.99"/>
    <s v="FreeDOS"/>
    <n v="1394.65"/>
  </r>
  <r>
    <x v="3"/>
    <x v="1"/>
    <x v="3"/>
    <s v="512GB SSD"/>
    <s v="Integrated"/>
    <n v="13.3"/>
    <s v="2560x1440"/>
    <x v="71"/>
    <n v="3.05"/>
    <s v="FreeDOS"/>
    <n v="1127.1400000000001"/>
  </r>
  <r>
    <x v="7"/>
    <x v="6"/>
    <x v="2"/>
    <s v="512GB SSD"/>
    <s v="AMD Radeon RX 6600"/>
    <n v="14"/>
    <s v="2560x1440"/>
    <x v="68"/>
    <n v="1.5"/>
    <s v="Linux"/>
    <n v="3186.51"/>
  </r>
  <r>
    <x v="7"/>
    <x v="0"/>
    <x v="1"/>
    <s v="1TB HDD"/>
    <s v="Nvidia RTX 3080"/>
    <n v="15.6"/>
    <s v="1366x768"/>
    <x v="9"/>
    <n v="2.2000000000000002"/>
    <s v="Linux"/>
    <n v="518.11"/>
  </r>
  <r>
    <x v="2"/>
    <x v="3"/>
    <x v="3"/>
    <s v="512GB SSD"/>
    <s v="Nvidia RTX 2060"/>
    <n v="17.3"/>
    <s v="3840x2160"/>
    <x v="28"/>
    <n v="1.38"/>
    <s v="Windows"/>
    <n v="1464.19"/>
  </r>
  <r>
    <x v="1"/>
    <x v="4"/>
    <x v="2"/>
    <s v="2TB SSD"/>
    <s v="Nvidia RTX 3080"/>
    <n v="15.6"/>
    <s v="1366x768"/>
    <x v="23"/>
    <n v="1.52"/>
    <s v="Linux"/>
    <n v="3451.69"/>
  </r>
  <r>
    <x v="0"/>
    <x v="7"/>
    <x v="4"/>
    <s v="1TB SSD"/>
    <s v="AMD Radeon RX 6600"/>
    <n v="13.3"/>
    <s v="3840x2160"/>
    <x v="59"/>
    <n v="3.43"/>
    <s v="Linux"/>
    <n v="3693.77"/>
  </r>
  <r>
    <x v="8"/>
    <x v="2"/>
    <x v="4"/>
    <s v="256GB SSD"/>
    <s v="Nvidia RTX 2060"/>
    <n v="15.6"/>
    <s v="3840x2160"/>
    <x v="29"/>
    <n v="1.72"/>
    <s v="FreeDOS"/>
    <n v="2041.25"/>
  </r>
  <r>
    <x v="3"/>
    <x v="3"/>
    <x v="1"/>
    <s v="1TB HDD"/>
    <s v="AMD Radeon RX 6600"/>
    <n v="15.6"/>
    <s v="3840x2160"/>
    <x v="56"/>
    <n v="2.2200000000000002"/>
    <s v="Linux"/>
    <n v="1272.24"/>
  </r>
  <r>
    <x v="1"/>
    <x v="3"/>
    <x v="0"/>
    <s v="256GB SSD"/>
    <s v="AMD Radeon RX 6600"/>
    <n v="16"/>
    <s v="1366x768"/>
    <x v="60"/>
    <n v="2.16"/>
    <s v="FreeDOS"/>
    <n v="2503.83"/>
  </r>
  <r>
    <x v="5"/>
    <x v="3"/>
    <x v="1"/>
    <s v="512GB SSD"/>
    <s v="Integrated"/>
    <n v="13.3"/>
    <s v="1366x768"/>
    <x v="25"/>
    <n v="2.46"/>
    <s v="Linux"/>
    <n v="462.19"/>
  </r>
  <r>
    <x v="3"/>
    <x v="7"/>
    <x v="1"/>
    <s v="512GB SSD"/>
    <s v="Nvidia RTX 3080"/>
    <n v="17.3"/>
    <s v="1366x768"/>
    <x v="42"/>
    <n v="2.91"/>
    <s v="Windows"/>
    <n v="977.17"/>
  </r>
  <r>
    <x v="2"/>
    <x v="1"/>
    <x v="1"/>
    <s v="512GB SSD"/>
    <s v="Nvidia GTX 1650"/>
    <n v="14"/>
    <s v="1920x1080"/>
    <x v="0"/>
    <n v="1.5"/>
    <s v="macOS"/>
    <n v="1240.4100000000001"/>
  </r>
  <r>
    <x v="5"/>
    <x v="4"/>
    <x v="1"/>
    <s v="2TB SSD"/>
    <s v="Nvidia RTX 3080"/>
    <n v="15.6"/>
    <s v="1366x768"/>
    <x v="35"/>
    <n v="1.28"/>
    <s v="FreeDOS"/>
    <n v="1390.99"/>
  </r>
  <r>
    <x v="7"/>
    <x v="0"/>
    <x v="3"/>
    <s v="1TB HDD"/>
    <s v="Nvidia RTX 2060"/>
    <n v="16"/>
    <s v="3840x2160"/>
    <x v="51"/>
    <n v="2.69"/>
    <s v="Windows"/>
    <n v="1253.8900000000001"/>
  </r>
  <r>
    <x v="1"/>
    <x v="1"/>
    <x v="3"/>
    <s v="256GB SSD"/>
    <s v="Nvidia RTX 2060"/>
    <n v="16"/>
    <s v="3840x2160"/>
    <x v="56"/>
    <n v="1.4"/>
    <s v="Linux"/>
    <n v="3265.88"/>
  </r>
  <r>
    <x v="6"/>
    <x v="0"/>
    <x v="0"/>
    <s v="512GB SSD"/>
    <s v="Nvidia RTX 3080"/>
    <n v="16"/>
    <s v="2560x1440"/>
    <x v="69"/>
    <n v="2.5499999999999998"/>
    <s v="FreeDOS"/>
    <n v="2662.01"/>
  </r>
  <r>
    <x v="2"/>
    <x v="2"/>
    <x v="3"/>
    <s v="2TB SSD"/>
    <s v="Integrated"/>
    <n v="14"/>
    <s v="1366x768"/>
    <x v="6"/>
    <n v="1.99"/>
    <s v="macOS"/>
    <n v="735"/>
  </r>
  <r>
    <x v="3"/>
    <x v="1"/>
    <x v="4"/>
    <s v="1TB SSD"/>
    <s v="Integrated"/>
    <n v="14"/>
    <s v="2560x1440"/>
    <x v="49"/>
    <n v="2.29"/>
    <s v="FreeDOS"/>
    <n v="1369.38"/>
  </r>
  <r>
    <x v="3"/>
    <x v="5"/>
    <x v="3"/>
    <s v="1TB SSD"/>
    <s v="Nvidia RTX 2060"/>
    <n v="14"/>
    <s v="3840x2160"/>
    <x v="65"/>
    <n v="2.1"/>
    <s v="macOS"/>
    <n v="1561.91"/>
  </r>
  <r>
    <x v="1"/>
    <x v="1"/>
    <x v="3"/>
    <s v="2TB SSD"/>
    <s v="Nvidia GTX 1650"/>
    <n v="13.3"/>
    <s v="2560x1440"/>
    <x v="59"/>
    <n v="2.58"/>
    <s v="Linux"/>
    <n v="2324.67"/>
  </r>
  <r>
    <x v="1"/>
    <x v="6"/>
    <x v="0"/>
    <s v="1TB SSD"/>
    <s v="Nvidia GTX 1650"/>
    <n v="13.3"/>
    <s v="1920x1080"/>
    <x v="14"/>
    <n v="1.58"/>
    <s v="Linux"/>
    <n v="5629.66"/>
  </r>
  <r>
    <x v="7"/>
    <x v="2"/>
    <x v="3"/>
    <s v="2TB SSD"/>
    <s v="Nvidia RTX 3060"/>
    <n v="14"/>
    <s v="3840x2160"/>
    <x v="29"/>
    <n v="2.5499999999999998"/>
    <s v="FreeDOS"/>
    <n v="1605.89"/>
  </r>
  <r>
    <x v="5"/>
    <x v="4"/>
    <x v="0"/>
    <s v="1TB SSD"/>
    <s v="Nvidia RTX 2060"/>
    <n v="15.6"/>
    <s v="2560x1440"/>
    <x v="27"/>
    <n v="3.09"/>
    <s v="Windows"/>
    <n v="5510.73"/>
  </r>
  <r>
    <x v="1"/>
    <x v="2"/>
    <x v="3"/>
    <s v="2TB SSD"/>
    <s v="Nvidia RTX 2060"/>
    <n v="14"/>
    <s v="1920x1080"/>
    <x v="25"/>
    <n v="2.83"/>
    <s v="FreeDOS"/>
    <n v="1424.69"/>
  </r>
  <r>
    <x v="3"/>
    <x v="4"/>
    <x v="0"/>
    <s v="2TB SSD"/>
    <s v="Integrated"/>
    <n v="17.3"/>
    <s v="2560x1440"/>
    <x v="75"/>
    <n v="2.33"/>
    <s v="FreeDOS"/>
    <n v="3517.57"/>
  </r>
  <r>
    <x v="3"/>
    <x v="3"/>
    <x v="1"/>
    <s v="1TB HDD"/>
    <s v="AMD Radeon RX 6600"/>
    <n v="13.3"/>
    <s v="2560x1440"/>
    <x v="13"/>
    <n v="2.25"/>
    <s v="Windows"/>
    <n v="674.83"/>
  </r>
  <r>
    <x v="9"/>
    <x v="3"/>
    <x v="0"/>
    <s v="1TB SSD"/>
    <s v="AMD Radeon RX 6600"/>
    <n v="13.3"/>
    <s v="1366x768"/>
    <x v="10"/>
    <n v="2.0099999999999998"/>
    <s v="Windows"/>
    <n v="2202.11"/>
  </r>
  <r>
    <x v="1"/>
    <x v="5"/>
    <x v="3"/>
    <s v="1TB HDD"/>
    <s v="AMD Radeon RX 6600"/>
    <n v="14"/>
    <s v="3840x2160"/>
    <x v="12"/>
    <n v="2.95"/>
    <s v="FreeDOS"/>
    <n v="2063.44"/>
  </r>
  <r>
    <x v="9"/>
    <x v="7"/>
    <x v="4"/>
    <s v="2TB SSD"/>
    <s v="Nvidia RTX 2060"/>
    <n v="13.3"/>
    <s v="3840x2160"/>
    <x v="62"/>
    <n v="2.5"/>
    <s v="Linux"/>
    <n v="3173.07"/>
  </r>
  <r>
    <x v="6"/>
    <x v="1"/>
    <x v="3"/>
    <s v="1TB SSD"/>
    <s v="Integrated"/>
    <n v="15.6"/>
    <s v="1920x1080"/>
    <x v="30"/>
    <n v="2.48"/>
    <s v="Windows"/>
    <n v="838.06"/>
  </r>
  <r>
    <x v="8"/>
    <x v="7"/>
    <x v="4"/>
    <s v="256GB SSD"/>
    <s v="Nvidia RTX 3060"/>
    <n v="15.6"/>
    <s v="1920x1080"/>
    <x v="39"/>
    <n v="1.48"/>
    <s v="Windows"/>
    <n v="1580.08"/>
  </r>
  <r>
    <x v="2"/>
    <x v="4"/>
    <x v="3"/>
    <s v="1TB HDD"/>
    <s v="AMD Radeon RX 6600"/>
    <n v="13.3"/>
    <s v="1366x768"/>
    <x v="66"/>
    <n v="2.13"/>
    <s v="macOS"/>
    <n v="1217.96"/>
  </r>
  <r>
    <x v="4"/>
    <x v="1"/>
    <x v="4"/>
    <s v="1TB SSD"/>
    <s v="Nvidia RTX 3080"/>
    <n v="16"/>
    <s v="1920x1080"/>
    <x v="10"/>
    <n v="1.43"/>
    <s v="macOS"/>
    <n v="1763.68"/>
  </r>
  <r>
    <x v="5"/>
    <x v="5"/>
    <x v="2"/>
    <s v="1TB HDD"/>
    <s v="Integrated"/>
    <n v="16"/>
    <s v="3840x2160"/>
    <x v="74"/>
    <n v="1.24"/>
    <s v="FreeDOS"/>
    <n v="1765.61"/>
  </r>
  <r>
    <x v="2"/>
    <x v="0"/>
    <x v="3"/>
    <s v="2TB SSD"/>
    <s v="Nvidia RTX 2060"/>
    <n v="17.3"/>
    <s v="1920x1080"/>
    <x v="9"/>
    <n v="3.44"/>
    <s v="FreeDOS"/>
    <n v="1076.5"/>
  </r>
  <r>
    <x v="3"/>
    <x v="7"/>
    <x v="1"/>
    <s v="512GB SSD"/>
    <s v="AMD Radeon RX 6800"/>
    <n v="13.3"/>
    <s v="1920x1080"/>
    <x v="71"/>
    <n v="2.13"/>
    <s v="macOS"/>
    <n v="1029.49"/>
  </r>
  <r>
    <x v="5"/>
    <x v="4"/>
    <x v="0"/>
    <s v="1TB SSD"/>
    <s v="Nvidia RTX 3060"/>
    <n v="14"/>
    <s v="1366x768"/>
    <x v="35"/>
    <n v="2.95"/>
    <s v="Windows"/>
    <n v="3257.35"/>
  </r>
  <r>
    <x v="5"/>
    <x v="1"/>
    <x v="3"/>
    <s v="256GB SSD"/>
    <s v="AMD Radeon RX 6600"/>
    <n v="13.3"/>
    <s v="1366x768"/>
    <x v="72"/>
    <n v="2.17"/>
    <s v="Linux"/>
    <n v="1117.77"/>
  </r>
  <r>
    <x v="3"/>
    <x v="5"/>
    <x v="1"/>
    <s v="1TB SSD"/>
    <s v="Nvidia RTX 3080"/>
    <n v="16"/>
    <s v="1366x768"/>
    <x v="10"/>
    <n v="1.9"/>
    <s v="macOS"/>
    <n v="771.52"/>
  </r>
  <r>
    <x v="1"/>
    <x v="5"/>
    <x v="2"/>
    <s v="1TB SSD"/>
    <s v="Nvidia RTX 2060"/>
    <n v="14"/>
    <s v="1366x768"/>
    <x v="59"/>
    <n v="3.2"/>
    <s v="FreeDOS"/>
    <n v="1885.31"/>
  </r>
  <r>
    <x v="2"/>
    <x v="6"/>
    <x v="4"/>
    <s v="512GB SSD"/>
    <s v="Integrated"/>
    <n v="16"/>
    <s v="3840x2160"/>
    <x v="61"/>
    <n v="1.8"/>
    <s v="macOS"/>
    <n v="2392.11"/>
  </r>
  <r>
    <x v="2"/>
    <x v="5"/>
    <x v="3"/>
    <s v="1TB SSD"/>
    <s v="Nvidia RTX 3080"/>
    <n v="16"/>
    <s v="3840x2160"/>
    <x v="63"/>
    <n v="2.19"/>
    <s v="FreeDOS"/>
    <n v="1957.04"/>
  </r>
  <r>
    <x v="6"/>
    <x v="4"/>
    <x v="2"/>
    <s v="512GB SSD"/>
    <s v="Integrated"/>
    <n v="16"/>
    <s v="2560x1440"/>
    <x v="9"/>
    <n v="1.33"/>
    <s v="macOS"/>
    <n v="2565.27"/>
  </r>
  <r>
    <x v="8"/>
    <x v="5"/>
    <x v="1"/>
    <s v="1TB SSD"/>
    <s v="Nvidia RTX 3080"/>
    <n v="17.3"/>
    <s v="3840x2160"/>
    <x v="76"/>
    <n v="3.37"/>
    <s v="FreeDOS"/>
    <n v="1615.11"/>
  </r>
  <r>
    <x v="8"/>
    <x v="0"/>
    <x v="4"/>
    <s v="1TB SSD"/>
    <s v="Nvidia RTX 2060"/>
    <n v="17.3"/>
    <s v="1920x1080"/>
    <x v="16"/>
    <n v="1.26"/>
    <s v="FreeDOS"/>
    <n v="1249.9000000000001"/>
  </r>
  <r>
    <x v="6"/>
    <x v="4"/>
    <x v="2"/>
    <s v="512GB SSD"/>
    <s v="Nvidia RTX 3060"/>
    <n v="13.3"/>
    <s v="3840x2160"/>
    <x v="4"/>
    <n v="1.34"/>
    <s v="Windows"/>
    <n v="4225.49"/>
  </r>
  <r>
    <x v="8"/>
    <x v="1"/>
    <x v="4"/>
    <s v="256GB SSD"/>
    <s v="Nvidia RTX 3080"/>
    <n v="15.6"/>
    <s v="1920x1080"/>
    <x v="13"/>
    <n v="1.4"/>
    <s v="Windows"/>
    <n v="1694.14"/>
  </r>
  <r>
    <x v="0"/>
    <x v="4"/>
    <x v="2"/>
    <s v="256GB SSD"/>
    <s v="AMD Radeon RX 6600"/>
    <n v="13.3"/>
    <s v="3840x2160"/>
    <x v="74"/>
    <n v="2.2200000000000002"/>
    <s v="FreeDOS"/>
    <n v="6654.65"/>
  </r>
  <r>
    <x v="9"/>
    <x v="2"/>
    <x v="0"/>
    <s v="1TB SSD"/>
    <s v="Nvidia GTX 1650"/>
    <n v="13.3"/>
    <s v="3840x2160"/>
    <x v="47"/>
    <n v="1.65"/>
    <s v="Linux"/>
    <n v="5005.1499999999996"/>
  </r>
  <r>
    <x v="3"/>
    <x v="0"/>
    <x v="1"/>
    <s v="256GB SSD"/>
    <s v="Nvidia GTX 1650"/>
    <n v="14"/>
    <s v="2560x1440"/>
    <x v="47"/>
    <n v="1.78"/>
    <s v="Linux"/>
    <n v="1075.93"/>
  </r>
  <r>
    <x v="0"/>
    <x v="2"/>
    <x v="0"/>
    <s v="512GB SSD"/>
    <s v="Nvidia RTX 3060"/>
    <n v="14"/>
    <s v="2560x1440"/>
    <x v="64"/>
    <n v="1.37"/>
    <s v="Windows"/>
    <n v="4571.21"/>
  </r>
  <r>
    <x v="6"/>
    <x v="2"/>
    <x v="4"/>
    <s v="1TB HDD"/>
    <s v="Nvidia GTX 1650"/>
    <n v="17.3"/>
    <s v="3840x2160"/>
    <x v="58"/>
    <n v="1.26"/>
    <s v="FreeDOS"/>
    <n v="1855.29"/>
  </r>
  <r>
    <x v="1"/>
    <x v="7"/>
    <x v="4"/>
    <s v="1TB HDD"/>
    <s v="AMD Radeon RX 6600"/>
    <n v="15.6"/>
    <s v="3840x2160"/>
    <x v="42"/>
    <n v="1.6"/>
    <s v="macOS"/>
    <n v="3032.69"/>
  </r>
  <r>
    <x v="4"/>
    <x v="4"/>
    <x v="4"/>
    <s v="1TB SSD"/>
    <s v="Nvidia RTX 3060"/>
    <n v="14"/>
    <s v="1920x1080"/>
    <x v="5"/>
    <n v="2.96"/>
    <s v="FreeDOS"/>
    <n v="1854.68"/>
  </r>
  <r>
    <x v="4"/>
    <x v="5"/>
    <x v="1"/>
    <s v="1TB SSD"/>
    <s v="Nvidia RTX 3060"/>
    <n v="16"/>
    <s v="1366x768"/>
    <x v="16"/>
    <n v="2.94"/>
    <s v="macOS"/>
    <n v="904.55"/>
  </r>
  <r>
    <x v="7"/>
    <x v="1"/>
    <x v="4"/>
    <s v="2TB SSD"/>
    <s v="Nvidia RTX 3060"/>
    <n v="17.3"/>
    <s v="1920x1080"/>
    <x v="48"/>
    <n v="2.64"/>
    <s v="Windows"/>
    <n v="1770.93"/>
  </r>
  <r>
    <x v="0"/>
    <x v="6"/>
    <x v="1"/>
    <s v="512GB SSD"/>
    <s v="Nvidia RTX 3080"/>
    <n v="13.3"/>
    <s v="1920x1080"/>
    <x v="52"/>
    <n v="1.29"/>
    <s v="FreeDOS"/>
    <n v="2127.46"/>
  </r>
  <r>
    <x v="7"/>
    <x v="1"/>
    <x v="4"/>
    <s v="1TB HDD"/>
    <s v="AMD Radeon RX 6600"/>
    <n v="17.3"/>
    <s v="1920x1080"/>
    <x v="13"/>
    <n v="3.32"/>
    <s v="macOS"/>
    <n v="1388.44"/>
  </r>
  <r>
    <x v="8"/>
    <x v="0"/>
    <x v="4"/>
    <s v="1TB HDD"/>
    <s v="Nvidia RTX 3060"/>
    <n v="16"/>
    <s v="3840x2160"/>
    <x v="17"/>
    <n v="2.5099999999999998"/>
    <s v="Windows"/>
    <n v="1586.06"/>
  </r>
  <r>
    <x v="6"/>
    <x v="6"/>
    <x v="3"/>
    <s v="256GB SSD"/>
    <s v="Nvidia RTX 2060"/>
    <n v="13.3"/>
    <s v="1366x768"/>
    <x v="30"/>
    <n v="1.39"/>
    <s v="Windows"/>
    <n v="1266.83"/>
  </r>
  <r>
    <x v="1"/>
    <x v="7"/>
    <x v="0"/>
    <s v="1TB SSD"/>
    <s v="Integrated"/>
    <n v="15.6"/>
    <s v="1366x768"/>
    <x v="42"/>
    <n v="1.6"/>
    <s v="macOS"/>
    <n v="2407.4"/>
  </r>
  <r>
    <x v="8"/>
    <x v="0"/>
    <x v="1"/>
    <s v="1TB HDD"/>
    <s v="Nvidia RTX 2060"/>
    <n v="14"/>
    <s v="1920x1080"/>
    <x v="63"/>
    <n v="1.82"/>
    <s v="macOS"/>
    <n v="629.32000000000005"/>
  </r>
  <r>
    <x v="1"/>
    <x v="1"/>
    <x v="4"/>
    <s v="1TB SSD"/>
    <s v="Integrated"/>
    <n v="14"/>
    <s v="1366x768"/>
    <x v="18"/>
    <n v="2.4300000000000002"/>
    <s v="macOS"/>
    <n v="1288.29"/>
  </r>
  <r>
    <x v="9"/>
    <x v="1"/>
    <x v="4"/>
    <s v="512GB SSD"/>
    <s v="Nvidia RTX 3080"/>
    <n v="15.6"/>
    <s v="3840x2160"/>
    <x v="59"/>
    <n v="2.5299999999999998"/>
    <s v="macOS"/>
    <n v="3435.47"/>
  </r>
  <r>
    <x v="0"/>
    <x v="6"/>
    <x v="2"/>
    <s v="1TB SSD"/>
    <s v="AMD Radeon RX 6600"/>
    <n v="17.3"/>
    <s v="1920x1080"/>
    <x v="68"/>
    <n v="1.84"/>
    <s v="Linux"/>
    <n v="4456.88"/>
  </r>
  <r>
    <x v="0"/>
    <x v="4"/>
    <x v="0"/>
    <s v="2TB SSD"/>
    <s v="Integrated"/>
    <n v="15.6"/>
    <s v="2560x1440"/>
    <x v="68"/>
    <n v="3.25"/>
    <s v="FreeDOS"/>
    <n v="5295.72"/>
  </r>
  <r>
    <x v="7"/>
    <x v="6"/>
    <x v="4"/>
    <s v="2TB SSD"/>
    <s v="Nvidia GTX 1650"/>
    <n v="17.3"/>
    <s v="2560x1440"/>
    <x v="23"/>
    <n v="2.58"/>
    <s v="macOS"/>
    <n v="2594.3000000000002"/>
  </r>
  <r>
    <x v="0"/>
    <x v="1"/>
    <x v="3"/>
    <s v="256GB SSD"/>
    <s v="AMD Radeon RX 6600"/>
    <n v="17.3"/>
    <s v="2560x1440"/>
    <x v="75"/>
    <n v="1.98"/>
    <s v="FreeDOS"/>
    <n v="2537.35"/>
  </r>
  <r>
    <x v="9"/>
    <x v="6"/>
    <x v="1"/>
    <s v="1TB SSD"/>
    <s v="Nvidia RTX 3080"/>
    <n v="15.6"/>
    <s v="1920x1080"/>
    <x v="61"/>
    <n v="2.5"/>
    <s v="FreeDOS"/>
    <n v="1985.63"/>
  </r>
  <r>
    <x v="1"/>
    <x v="1"/>
    <x v="2"/>
    <s v="2TB SSD"/>
    <s v="Nvidia RTX 3060"/>
    <n v="15.6"/>
    <s v="1920x1080"/>
    <x v="35"/>
    <n v="2.02"/>
    <s v="macOS"/>
    <n v="3060.13"/>
  </r>
  <r>
    <x v="4"/>
    <x v="3"/>
    <x v="4"/>
    <s v="512GB SSD"/>
    <s v="Nvidia RTX 2060"/>
    <n v="14"/>
    <s v="3840x2160"/>
    <x v="76"/>
    <n v="1.86"/>
    <s v="Windows"/>
    <n v="1594.83"/>
  </r>
  <r>
    <x v="2"/>
    <x v="6"/>
    <x v="0"/>
    <s v="2TB SSD"/>
    <s v="Nvidia RTX 3060"/>
    <n v="16"/>
    <s v="1366x768"/>
    <x v="30"/>
    <n v="3.15"/>
    <s v="Linux"/>
    <n v="3678.66"/>
  </r>
  <r>
    <x v="3"/>
    <x v="6"/>
    <x v="4"/>
    <s v="1TB HDD"/>
    <s v="Nvidia RTX 3060"/>
    <n v="17.3"/>
    <s v="1366x768"/>
    <x v="72"/>
    <n v="3.05"/>
    <s v="Windows"/>
    <n v="1539.91"/>
  </r>
  <r>
    <x v="6"/>
    <x v="1"/>
    <x v="2"/>
    <s v="1TB SSD"/>
    <s v="AMD Radeon RX 6600"/>
    <n v="15.6"/>
    <s v="1366x768"/>
    <x v="43"/>
    <n v="2.85"/>
    <s v="Windows"/>
    <n v="1962.55"/>
  </r>
  <r>
    <x v="5"/>
    <x v="5"/>
    <x v="4"/>
    <s v="2TB SSD"/>
    <s v="Integrated"/>
    <n v="16"/>
    <s v="1366x768"/>
    <x v="10"/>
    <n v="1.53"/>
    <s v="FreeDOS"/>
    <n v="908.19"/>
  </r>
  <r>
    <x v="5"/>
    <x v="6"/>
    <x v="1"/>
    <s v="512GB SSD"/>
    <s v="Nvidia RTX 3060"/>
    <n v="16"/>
    <s v="1366x768"/>
    <x v="72"/>
    <n v="1.36"/>
    <s v="macOS"/>
    <n v="1379.92"/>
  </r>
  <r>
    <x v="1"/>
    <x v="0"/>
    <x v="2"/>
    <s v="1TB HDD"/>
    <s v="Nvidia RTX 2060"/>
    <n v="16"/>
    <s v="1366x768"/>
    <x v="5"/>
    <n v="1.45"/>
    <s v="macOS"/>
    <n v="1519.13"/>
  </r>
  <r>
    <x v="4"/>
    <x v="6"/>
    <x v="0"/>
    <s v="1TB SSD"/>
    <s v="Nvidia RTX 3080"/>
    <n v="17.3"/>
    <s v="1920x1080"/>
    <x v="2"/>
    <n v="2.5499999999999998"/>
    <s v="Windows"/>
    <n v="4306.51"/>
  </r>
  <r>
    <x v="6"/>
    <x v="3"/>
    <x v="2"/>
    <s v="512GB SSD"/>
    <s v="Nvidia RTX 2060"/>
    <n v="17.3"/>
    <s v="1920x1080"/>
    <x v="6"/>
    <n v="3.07"/>
    <s v="Windows"/>
    <n v="1539.39"/>
  </r>
  <r>
    <x v="9"/>
    <x v="0"/>
    <x v="0"/>
    <s v="1TB HDD"/>
    <s v="Nvidia RTX 3080"/>
    <n v="13.3"/>
    <s v="2560x1440"/>
    <x v="75"/>
    <n v="2.5499999999999998"/>
    <s v="FreeDOS"/>
    <n v="2565.42"/>
  </r>
  <r>
    <x v="5"/>
    <x v="7"/>
    <x v="2"/>
    <s v="1TB SSD"/>
    <s v="Nvidia RTX 3060"/>
    <n v="17.3"/>
    <s v="1366x768"/>
    <x v="75"/>
    <n v="2.74"/>
    <s v="macOS"/>
    <n v="1851.07"/>
  </r>
  <r>
    <x v="2"/>
    <x v="7"/>
    <x v="0"/>
    <s v="256GB SSD"/>
    <s v="Nvidia GTX 1650"/>
    <n v="17.3"/>
    <s v="3840x2160"/>
    <x v="69"/>
    <n v="2.41"/>
    <s v="Linux"/>
    <n v="5514.45"/>
  </r>
  <r>
    <x v="3"/>
    <x v="6"/>
    <x v="3"/>
    <s v="1TB HDD"/>
    <s v="Integrated"/>
    <n v="15.6"/>
    <s v="1920x1080"/>
    <x v="19"/>
    <n v="2.15"/>
    <s v="Linux"/>
    <n v="921.37"/>
  </r>
  <r>
    <x v="9"/>
    <x v="2"/>
    <x v="2"/>
    <s v="512GB SSD"/>
    <s v="Integrated"/>
    <n v="17.3"/>
    <s v="1920x1080"/>
    <x v="79"/>
    <n v="1.84"/>
    <s v="Windows"/>
    <n v="1621.45"/>
  </r>
  <r>
    <x v="6"/>
    <x v="7"/>
    <x v="3"/>
    <s v="1TB SSD"/>
    <s v="Nvidia RTX 3060"/>
    <n v="14"/>
    <s v="1366x768"/>
    <x v="75"/>
    <n v="1.24"/>
    <s v="Linux"/>
    <n v="924.42"/>
  </r>
  <r>
    <x v="5"/>
    <x v="1"/>
    <x v="0"/>
    <s v="1TB HDD"/>
    <s v="Integrated"/>
    <n v="16"/>
    <s v="1366x768"/>
    <x v="23"/>
    <n v="2.8"/>
    <s v="macOS"/>
    <n v="1475.9"/>
  </r>
  <r>
    <x v="7"/>
    <x v="1"/>
    <x v="0"/>
    <s v="2TB SSD"/>
    <s v="Nvidia GTX 1650"/>
    <n v="15.6"/>
    <s v="1920x1080"/>
    <x v="17"/>
    <n v="1.81"/>
    <s v="Linux"/>
    <n v="3192.05"/>
  </r>
  <r>
    <x v="0"/>
    <x v="7"/>
    <x v="4"/>
    <s v="1TB HDD"/>
    <s v="AMD Radeon RX 6800"/>
    <n v="17.3"/>
    <s v="3840x2160"/>
    <x v="61"/>
    <n v="3.05"/>
    <s v="Linux"/>
    <n v="3391.82"/>
  </r>
  <r>
    <x v="4"/>
    <x v="3"/>
    <x v="4"/>
    <s v="2TB SSD"/>
    <s v="Nvidia GTX 1650"/>
    <n v="13.3"/>
    <s v="3840x2160"/>
    <x v="24"/>
    <n v="3.27"/>
    <s v="FreeDOS"/>
    <n v="1594.52"/>
  </r>
  <r>
    <x v="6"/>
    <x v="2"/>
    <x v="0"/>
    <s v="512GB SSD"/>
    <s v="AMD Radeon RX 6600"/>
    <n v="17.3"/>
    <s v="2560x1440"/>
    <x v="67"/>
    <n v="3.43"/>
    <s v="FreeDOS"/>
    <n v="3396.06"/>
  </r>
  <r>
    <x v="1"/>
    <x v="1"/>
    <x v="4"/>
    <s v="512GB SSD"/>
    <s v="Integrated"/>
    <n v="14"/>
    <s v="2560x1440"/>
    <x v="13"/>
    <n v="1.22"/>
    <s v="FreeDOS"/>
    <n v="1779.17"/>
  </r>
  <r>
    <x v="6"/>
    <x v="6"/>
    <x v="0"/>
    <s v="2TB SSD"/>
    <s v="AMD Radeon RX 6600"/>
    <n v="13.3"/>
    <s v="1920x1080"/>
    <x v="50"/>
    <n v="2.4900000000000002"/>
    <s v="Windows"/>
    <n v="3823.67"/>
  </r>
  <r>
    <x v="3"/>
    <x v="0"/>
    <x v="3"/>
    <s v="2TB SSD"/>
    <s v="Nvidia RTX 2060"/>
    <n v="16"/>
    <s v="1366x768"/>
    <x v="47"/>
    <n v="3.39"/>
    <s v="macOS"/>
    <n v="940.66"/>
  </r>
  <r>
    <x v="2"/>
    <x v="6"/>
    <x v="3"/>
    <s v="2TB SSD"/>
    <s v="AMD Radeon RX 6600"/>
    <n v="14"/>
    <s v="2560x1440"/>
    <x v="21"/>
    <n v="2.94"/>
    <s v="Linux"/>
    <n v="2164.41"/>
  </r>
  <r>
    <x v="3"/>
    <x v="1"/>
    <x v="2"/>
    <s v="1TB HDD"/>
    <s v="AMD Radeon RX 6800"/>
    <n v="14"/>
    <s v="1920x1080"/>
    <x v="16"/>
    <n v="1.63"/>
    <s v="macOS"/>
    <n v="1536.53"/>
  </r>
  <r>
    <x v="1"/>
    <x v="0"/>
    <x v="2"/>
    <s v="2TB SSD"/>
    <s v="AMD Radeon RX 6600"/>
    <n v="15.6"/>
    <s v="2560x1440"/>
    <x v="73"/>
    <n v="3.36"/>
    <s v="Windows"/>
    <n v="2571.87"/>
  </r>
  <r>
    <x v="5"/>
    <x v="6"/>
    <x v="1"/>
    <s v="1TB HDD"/>
    <s v="AMD Radeon RX 6800"/>
    <n v="15.6"/>
    <s v="3840x2160"/>
    <x v="28"/>
    <n v="2.9"/>
    <s v="macOS"/>
    <n v="2137.61"/>
  </r>
  <r>
    <x v="5"/>
    <x v="7"/>
    <x v="4"/>
    <s v="2TB SSD"/>
    <s v="Nvidia GTX 1650"/>
    <n v="17.3"/>
    <s v="1366x768"/>
    <x v="67"/>
    <n v="2.57"/>
    <s v="macOS"/>
    <n v="1247.6199999999999"/>
  </r>
  <r>
    <x v="7"/>
    <x v="1"/>
    <x v="0"/>
    <s v="512GB SSD"/>
    <s v="Nvidia RTX 3060"/>
    <n v="14"/>
    <s v="2560x1440"/>
    <x v="9"/>
    <n v="3.16"/>
    <s v="macOS"/>
    <n v="3740.26"/>
  </r>
  <r>
    <x v="3"/>
    <x v="3"/>
    <x v="0"/>
    <s v="1TB HDD"/>
    <s v="Nvidia RTX 3080"/>
    <n v="15.6"/>
    <s v="1920x1080"/>
    <x v="36"/>
    <n v="2.81"/>
    <s v="Linux"/>
    <n v="1935.17"/>
  </r>
  <r>
    <x v="7"/>
    <x v="3"/>
    <x v="2"/>
    <s v="1TB HDD"/>
    <s v="Nvidia RTX 2060"/>
    <n v="16"/>
    <s v="1920x1080"/>
    <x v="73"/>
    <n v="1.28"/>
    <s v="Windows"/>
    <n v="1282.04"/>
  </r>
  <r>
    <x v="2"/>
    <x v="1"/>
    <x v="1"/>
    <s v="1TB SSD"/>
    <s v="Integrated"/>
    <n v="16"/>
    <s v="2560x1440"/>
    <x v="37"/>
    <n v="2.64"/>
    <s v="Windows"/>
    <n v="1115.18"/>
  </r>
  <r>
    <x v="8"/>
    <x v="0"/>
    <x v="0"/>
    <s v="1TB HDD"/>
    <s v="Nvidia RTX 3080"/>
    <n v="16"/>
    <s v="1920x1080"/>
    <x v="55"/>
    <n v="1.52"/>
    <s v="FreeDOS"/>
    <n v="1847.85"/>
  </r>
  <r>
    <x v="3"/>
    <x v="1"/>
    <x v="0"/>
    <s v="256GB SSD"/>
    <s v="AMD Radeon RX 6600"/>
    <n v="15.6"/>
    <s v="1366x768"/>
    <x v="44"/>
    <n v="3.3"/>
    <s v="FreeDOS"/>
    <n v="2818.35"/>
  </r>
  <r>
    <x v="2"/>
    <x v="1"/>
    <x v="1"/>
    <s v="512GB SSD"/>
    <s v="Nvidia RTX 3060"/>
    <n v="14"/>
    <s v="1920x1080"/>
    <x v="7"/>
    <n v="3.32"/>
    <s v="Windows"/>
    <n v="1255.6400000000001"/>
  </r>
  <r>
    <x v="9"/>
    <x v="2"/>
    <x v="4"/>
    <s v="1TB SSD"/>
    <s v="Nvidia RTX 3080"/>
    <n v="16"/>
    <s v="1366x768"/>
    <x v="31"/>
    <n v="3.43"/>
    <s v="Linux"/>
    <n v="1447.54"/>
  </r>
  <r>
    <x v="3"/>
    <x v="3"/>
    <x v="3"/>
    <s v="256GB SSD"/>
    <s v="AMD Radeon RX 6800"/>
    <n v="15.6"/>
    <s v="1920x1080"/>
    <x v="36"/>
    <n v="2.11"/>
    <s v="FreeDOS"/>
    <n v="931.55"/>
  </r>
  <r>
    <x v="0"/>
    <x v="7"/>
    <x v="1"/>
    <s v="256GB SSD"/>
    <s v="AMD Radeon RX 6800"/>
    <n v="16"/>
    <s v="1366x768"/>
    <x v="20"/>
    <n v="2.08"/>
    <s v="FreeDOS"/>
    <n v="1613.47"/>
  </r>
  <r>
    <x v="6"/>
    <x v="5"/>
    <x v="4"/>
    <s v="512GB SSD"/>
    <s v="Nvidia RTX 2060"/>
    <n v="16"/>
    <s v="1920x1080"/>
    <x v="65"/>
    <n v="2.87"/>
    <s v="Linux"/>
    <n v="1241.28"/>
  </r>
  <r>
    <x v="3"/>
    <x v="4"/>
    <x v="1"/>
    <s v="512GB SSD"/>
    <s v="AMD Radeon RX 6600"/>
    <n v="16"/>
    <s v="2560x1440"/>
    <x v="79"/>
    <n v="1.26"/>
    <s v="Windows"/>
    <n v="2188.5100000000002"/>
  </r>
  <r>
    <x v="0"/>
    <x v="3"/>
    <x v="3"/>
    <s v="512GB SSD"/>
    <s v="Nvidia RTX 3060"/>
    <n v="14"/>
    <s v="3840x2160"/>
    <x v="36"/>
    <n v="1.28"/>
    <s v="FreeDOS"/>
    <n v="2053.66"/>
  </r>
  <r>
    <x v="8"/>
    <x v="1"/>
    <x v="4"/>
    <s v="1TB SSD"/>
    <s v="Nvidia RTX 3060"/>
    <n v="16"/>
    <s v="1920x1080"/>
    <x v="3"/>
    <n v="1.38"/>
    <s v="Linux"/>
    <n v="1539.07"/>
  </r>
  <r>
    <x v="0"/>
    <x v="5"/>
    <x v="0"/>
    <s v="1TB SSD"/>
    <s v="Nvidia GTX 1650"/>
    <n v="17.3"/>
    <s v="1366x768"/>
    <x v="52"/>
    <n v="3.4"/>
    <s v="FreeDOS"/>
    <n v="3179.9"/>
  </r>
  <r>
    <x v="7"/>
    <x v="5"/>
    <x v="4"/>
    <s v="1TB SSD"/>
    <s v="Nvidia RTX 3080"/>
    <n v="15.6"/>
    <s v="1920x1080"/>
    <x v="24"/>
    <n v="1.6"/>
    <s v="Windows"/>
    <n v="1241.22"/>
  </r>
  <r>
    <x v="4"/>
    <x v="3"/>
    <x v="1"/>
    <s v="512GB SSD"/>
    <s v="Integrated"/>
    <n v="14"/>
    <s v="1366x768"/>
    <x v="32"/>
    <n v="1.45"/>
    <s v="macOS"/>
    <n v="376.72"/>
  </r>
  <r>
    <x v="2"/>
    <x v="4"/>
    <x v="3"/>
    <s v="2TB SSD"/>
    <s v="AMD Radeon RX 6600"/>
    <n v="13.3"/>
    <s v="3840x2160"/>
    <x v="57"/>
    <n v="2.65"/>
    <s v="Linux"/>
    <n v="2836.88"/>
  </r>
  <r>
    <x v="3"/>
    <x v="0"/>
    <x v="1"/>
    <s v="1TB HDD"/>
    <s v="Nvidia RTX 3060"/>
    <n v="13.3"/>
    <s v="1920x1080"/>
    <x v="9"/>
    <n v="2.02"/>
    <s v="FreeDOS"/>
    <n v="570.97"/>
  </r>
  <r>
    <x v="7"/>
    <x v="7"/>
    <x v="1"/>
    <s v="1TB SSD"/>
    <s v="Nvidia GTX 1650"/>
    <n v="17.3"/>
    <s v="3840x2160"/>
    <x v="2"/>
    <n v="2.84"/>
    <s v="macOS"/>
    <n v="2096.91"/>
  </r>
  <r>
    <x v="2"/>
    <x v="4"/>
    <x v="3"/>
    <s v="512GB SSD"/>
    <s v="AMD Radeon RX 6800"/>
    <n v="16"/>
    <s v="1920x1080"/>
    <x v="29"/>
    <n v="2.83"/>
    <s v="Linux"/>
    <n v="1713.47"/>
  </r>
  <r>
    <x v="2"/>
    <x v="0"/>
    <x v="2"/>
    <s v="512GB SSD"/>
    <s v="Nvidia RTX 2060"/>
    <n v="15.6"/>
    <s v="2560x1440"/>
    <x v="69"/>
    <n v="2.21"/>
    <s v="Windows"/>
    <n v="1917.79"/>
  </r>
  <r>
    <x v="0"/>
    <x v="7"/>
    <x v="0"/>
    <s v="1TB HDD"/>
    <s v="Nvidia RTX 3060"/>
    <n v="16"/>
    <s v="3840x2160"/>
    <x v="15"/>
    <n v="1.54"/>
    <s v="FreeDOS"/>
    <n v="6693.77"/>
  </r>
  <r>
    <x v="1"/>
    <x v="1"/>
    <x v="2"/>
    <s v="1TB HDD"/>
    <s v="Nvidia RTX 3060"/>
    <n v="14"/>
    <s v="1920x1080"/>
    <x v="42"/>
    <n v="1.54"/>
    <s v="Windows"/>
    <n v="2323.2600000000002"/>
  </r>
  <r>
    <x v="1"/>
    <x v="3"/>
    <x v="4"/>
    <s v="512GB SSD"/>
    <s v="AMD Radeon RX 6600"/>
    <n v="14"/>
    <s v="1920x1080"/>
    <x v="52"/>
    <n v="2.2000000000000002"/>
    <s v="macOS"/>
    <n v="1354.78"/>
  </r>
  <r>
    <x v="6"/>
    <x v="0"/>
    <x v="0"/>
    <s v="2TB SSD"/>
    <s v="Nvidia RTX 2060"/>
    <n v="17.3"/>
    <s v="1366x768"/>
    <x v="29"/>
    <n v="3.32"/>
    <s v="Linux"/>
    <n v="1774.7"/>
  </r>
  <r>
    <x v="1"/>
    <x v="6"/>
    <x v="2"/>
    <s v="1TB SSD"/>
    <s v="Nvidia GTX 1650"/>
    <n v="13.3"/>
    <s v="3840x2160"/>
    <x v="37"/>
    <n v="3.47"/>
    <s v="Windows"/>
    <n v="6091.5"/>
  </r>
  <r>
    <x v="9"/>
    <x v="3"/>
    <x v="4"/>
    <s v="512GB SSD"/>
    <s v="Integrated"/>
    <n v="14"/>
    <s v="1366x768"/>
    <x v="67"/>
    <n v="1.96"/>
    <s v="FreeDOS"/>
    <n v="688.17"/>
  </r>
  <r>
    <x v="0"/>
    <x v="0"/>
    <x v="1"/>
    <s v="512GB SSD"/>
    <s v="AMD Radeon RX 6800"/>
    <n v="15.6"/>
    <s v="2560x1440"/>
    <x v="43"/>
    <n v="1.28"/>
    <s v="macOS"/>
    <n v="1428.02"/>
  </r>
  <r>
    <x v="1"/>
    <x v="1"/>
    <x v="4"/>
    <s v="512GB SSD"/>
    <s v="Nvidia RTX 3080"/>
    <n v="14"/>
    <s v="1366x768"/>
    <x v="75"/>
    <n v="1.55"/>
    <s v="Linux"/>
    <n v="1847.65"/>
  </r>
  <r>
    <x v="8"/>
    <x v="2"/>
    <x v="1"/>
    <s v="256GB SSD"/>
    <s v="AMD Radeon RX 6800"/>
    <n v="15.6"/>
    <s v="2560x1440"/>
    <x v="55"/>
    <n v="3.26"/>
    <s v="FreeDOS"/>
    <n v="1261.7"/>
  </r>
  <r>
    <x v="5"/>
    <x v="3"/>
    <x v="3"/>
    <s v="512GB SSD"/>
    <s v="Nvidia GTX 1650"/>
    <n v="13.3"/>
    <s v="1920x1080"/>
    <x v="26"/>
    <n v="1.22"/>
    <s v="FreeDOS"/>
    <n v="741.38"/>
  </r>
  <r>
    <x v="5"/>
    <x v="0"/>
    <x v="3"/>
    <s v="512GB SSD"/>
    <s v="Nvidia RTX 2060"/>
    <n v="15.6"/>
    <s v="3840x2160"/>
    <x v="34"/>
    <n v="2.84"/>
    <s v="Windows"/>
    <n v="1536.93"/>
  </r>
  <r>
    <x v="4"/>
    <x v="7"/>
    <x v="3"/>
    <s v="256GB SSD"/>
    <s v="Integrated"/>
    <n v="15.6"/>
    <s v="1366x768"/>
    <x v="24"/>
    <n v="2.2200000000000002"/>
    <s v="macOS"/>
    <n v="937.21"/>
  </r>
  <r>
    <x v="0"/>
    <x v="6"/>
    <x v="0"/>
    <s v="256GB SSD"/>
    <s v="Nvidia RTX 3060"/>
    <n v="13.3"/>
    <s v="3840x2160"/>
    <x v="68"/>
    <n v="1.65"/>
    <s v="Windows"/>
    <n v="9729.41"/>
  </r>
  <r>
    <x v="7"/>
    <x v="4"/>
    <x v="2"/>
    <s v="2TB SSD"/>
    <s v="AMD Radeon RX 6600"/>
    <n v="17.3"/>
    <s v="3840x2160"/>
    <x v="2"/>
    <n v="3.18"/>
    <s v="FreeDOS"/>
    <n v="4831.96"/>
  </r>
  <r>
    <x v="5"/>
    <x v="7"/>
    <x v="0"/>
    <s v="1TB HDD"/>
    <s v="AMD Radeon RX 6600"/>
    <n v="16"/>
    <s v="1920x1080"/>
    <x v="3"/>
    <n v="1.93"/>
    <s v="FreeDOS"/>
    <n v="2803.18"/>
  </r>
  <r>
    <x v="1"/>
    <x v="5"/>
    <x v="4"/>
    <s v="2TB SSD"/>
    <s v="Nvidia RTX 3060"/>
    <n v="13.3"/>
    <s v="1920x1080"/>
    <x v="7"/>
    <n v="3.45"/>
    <s v="Linux"/>
    <n v="1619.71"/>
  </r>
  <r>
    <x v="6"/>
    <x v="6"/>
    <x v="0"/>
    <s v="2TB SSD"/>
    <s v="Integrated"/>
    <n v="13.3"/>
    <s v="1366x768"/>
    <x v="46"/>
    <n v="2.91"/>
    <s v="Windows"/>
    <n v="2098"/>
  </r>
  <r>
    <x v="1"/>
    <x v="2"/>
    <x v="0"/>
    <s v="512GB SSD"/>
    <s v="Nvidia RTX 3060"/>
    <n v="14"/>
    <s v="1920x1080"/>
    <x v="12"/>
    <n v="1.34"/>
    <s v="macOS"/>
    <n v="3166.37"/>
  </r>
  <r>
    <x v="7"/>
    <x v="0"/>
    <x v="2"/>
    <s v="1TB HDD"/>
    <s v="Nvidia RTX 3060"/>
    <n v="13.3"/>
    <s v="1920x1080"/>
    <x v="20"/>
    <n v="2.42"/>
    <s v="Windows"/>
    <n v="1123.8"/>
  </r>
  <r>
    <x v="9"/>
    <x v="2"/>
    <x v="0"/>
    <s v="256GB SSD"/>
    <s v="AMD Radeon RX 6600"/>
    <n v="13.3"/>
    <s v="1920x1080"/>
    <x v="56"/>
    <n v="3.28"/>
    <s v="macOS"/>
    <n v="3151.78"/>
  </r>
  <r>
    <x v="6"/>
    <x v="2"/>
    <x v="4"/>
    <s v="1TB HDD"/>
    <s v="Integrated"/>
    <n v="14"/>
    <s v="3840x2160"/>
    <x v="12"/>
    <n v="1.96"/>
    <s v="Linux"/>
    <n v="1173.3900000000001"/>
  </r>
  <r>
    <x v="0"/>
    <x v="2"/>
    <x v="4"/>
    <s v="512GB SSD"/>
    <s v="AMD Radeon RX 6600"/>
    <n v="16"/>
    <s v="3840x2160"/>
    <x v="45"/>
    <n v="1.84"/>
    <s v="Linux"/>
    <n v="3274.5"/>
  </r>
  <r>
    <x v="4"/>
    <x v="4"/>
    <x v="3"/>
    <s v="1TB HDD"/>
    <s v="AMD Radeon RX 6600"/>
    <n v="13.3"/>
    <s v="2560x1440"/>
    <x v="29"/>
    <n v="3.44"/>
    <s v="FreeDOS"/>
    <n v="1694.89"/>
  </r>
  <r>
    <x v="8"/>
    <x v="4"/>
    <x v="3"/>
    <s v="1TB HDD"/>
    <s v="Nvidia RTX 3080"/>
    <n v="14"/>
    <s v="2560x1440"/>
    <x v="56"/>
    <n v="1.72"/>
    <s v="macOS"/>
    <n v="1739.68"/>
  </r>
  <r>
    <x v="3"/>
    <x v="6"/>
    <x v="0"/>
    <s v="1TB HDD"/>
    <s v="AMD Radeon RX 6800"/>
    <n v="16"/>
    <s v="1366x768"/>
    <x v="22"/>
    <n v="2.1"/>
    <s v="Linux"/>
    <n v="3035.26"/>
  </r>
  <r>
    <x v="1"/>
    <x v="4"/>
    <x v="1"/>
    <s v="1TB HDD"/>
    <s v="Integrated"/>
    <n v="14"/>
    <s v="1366x768"/>
    <x v="47"/>
    <n v="1.92"/>
    <s v="Linux"/>
    <n v="1097.17"/>
  </r>
  <r>
    <x v="9"/>
    <x v="1"/>
    <x v="0"/>
    <s v="512GB SSD"/>
    <s v="Nvidia RTX 2060"/>
    <n v="16"/>
    <s v="3840x2160"/>
    <x v="55"/>
    <n v="2.42"/>
    <s v="FreeDOS"/>
    <n v="6923.52"/>
  </r>
  <r>
    <x v="9"/>
    <x v="2"/>
    <x v="0"/>
    <s v="1TB HDD"/>
    <s v="Nvidia RTX 3080"/>
    <n v="15.6"/>
    <s v="3840x2160"/>
    <x v="31"/>
    <n v="1.61"/>
    <s v="Linux"/>
    <n v="4594.03"/>
  </r>
  <r>
    <x v="3"/>
    <x v="4"/>
    <x v="1"/>
    <s v="256GB SSD"/>
    <s v="Nvidia RTX 3060"/>
    <n v="13.3"/>
    <s v="3840x2160"/>
    <x v="67"/>
    <n v="2.25"/>
    <s v="Linux"/>
    <n v="2618.94"/>
  </r>
  <r>
    <x v="5"/>
    <x v="6"/>
    <x v="1"/>
    <s v="2TB SSD"/>
    <s v="Integrated"/>
    <n v="14"/>
    <s v="3840x2160"/>
    <x v="79"/>
    <n v="2.66"/>
    <s v="Linux"/>
    <n v="1793.72"/>
  </r>
  <r>
    <x v="9"/>
    <x v="5"/>
    <x v="4"/>
    <s v="1TB HDD"/>
    <s v="AMD Radeon RX 6600"/>
    <n v="16"/>
    <s v="1920x1080"/>
    <x v="17"/>
    <n v="2.57"/>
    <s v="Windows"/>
    <n v="1528.78"/>
  </r>
  <r>
    <x v="3"/>
    <x v="0"/>
    <x v="2"/>
    <s v="1TB HDD"/>
    <s v="Nvidia RTX 3060"/>
    <n v="17.3"/>
    <s v="3840x2160"/>
    <x v="42"/>
    <n v="1.63"/>
    <s v="Linux"/>
    <n v="1923.7"/>
  </r>
  <r>
    <x v="2"/>
    <x v="5"/>
    <x v="2"/>
    <s v="512GB SSD"/>
    <s v="Nvidia RTX 3060"/>
    <n v="14"/>
    <s v="1920x1080"/>
    <x v="44"/>
    <n v="1.25"/>
    <s v="FreeDOS"/>
    <n v="1455.83"/>
  </r>
  <r>
    <x v="4"/>
    <x v="3"/>
    <x v="0"/>
    <s v="1TB HDD"/>
    <s v="Nvidia RTX 3080"/>
    <n v="16"/>
    <s v="3840x2160"/>
    <x v="43"/>
    <n v="3.13"/>
    <s v="macOS"/>
    <n v="2964.97"/>
  </r>
  <r>
    <x v="3"/>
    <x v="3"/>
    <x v="4"/>
    <s v="256GB SSD"/>
    <s v="Nvidia RTX 2060"/>
    <n v="13.3"/>
    <s v="2560x1440"/>
    <x v="76"/>
    <n v="2.35"/>
    <s v="Windows"/>
    <n v="1207.52"/>
  </r>
  <r>
    <x v="2"/>
    <x v="1"/>
    <x v="2"/>
    <s v="1TB SSD"/>
    <s v="Nvidia GTX 1650"/>
    <n v="17.3"/>
    <s v="1920x1080"/>
    <x v="14"/>
    <n v="2.37"/>
    <s v="Windows"/>
    <n v="2248.75"/>
  </r>
  <r>
    <x v="3"/>
    <x v="4"/>
    <x v="1"/>
    <s v="2TB SSD"/>
    <s v="Nvidia RTX 2060"/>
    <n v="13.3"/>
    <s v="2560x1440"/>
    <x v="30"/>
    <n v="3.25"/>
    <s v="Windows"/>
    <n v="1941.84"/>
  </r>
  <r>
    <x v="7"/>
    <x v="5"/>
    <x v="0"/>
    <s v="1TB SSD"/>
    <s v="Nvidia RTX 3080"/>
    <n v="13.3"/>
    <s v="1920x1080"/>
    <x v="55"/>
    <n v="2.4500000000000002"/>
    <s v="macOS"/>
    <n v="2418"/>
  </r>
  <r>
    <x v="6"/>
    <x v="6"/>
    <x v="3"/>
    <s v="1TB SSD"/>
    <s v="Nvidia RTX 2060"/>
    <n v="17.3"/>
    <s v="3840x2160"/>
    <x v="1"/>
    <n v="1.7"/>
    <s v="Linux"/>
    <n v="3140.95"/>
  </r>
  <r>
    <x v="4"/>
    <x v="0"/>
    <x v="4"/>
    <s v="2TB SSD"/>
    <s v="Integrated"/>
    <n v="15.6"/>
    <s v="1366x768"/>
    <x v="13"/>
    <n v="3.48"/>
    <s v="Linux"/>
    <n v="686.11"/>
  </r>
  <r>
    <x v="1"/>
    <x v="3"/>
    <x v="2"/>
    <s v="1TB SSD"/>
    <s v="Nvidia RTX 3080"/>
    <n v="13.3"/>
    <s v="1920x1080"/>
    <x v="26"/>
    <n v="2.7"/>
    <s v="macOS"/>
    <n v="1872.56"/>
  </r>
  <r>
    <x v="5"/>
    <x v="5"/>
    <x v="4"/>
    <s v="2TB SSD"/>
    <s v="Nvidia RTX 3060"/>
    <n v="13.3"/>
    <s v="1366x768"/>
    <x v="66"/>
    <n v="2.6"/>
    <s v="Windows"/>
    <n v="1087.74"/>
  </r>
  <r>
    <x v="7"/>
    <x v="5"/>
    <x v="1"/>
    <s v="2TB SSD"/>
    <s v="AMD Radeon RX 6600"/>
    <n v="16"/>
    <s v="2560x1440"/>
    <x v="27"/>
    <n v="3.5"/>
    <s v="macOS"/>
    <n v="1121.7"/>
  </r>
  <r>
    <x v="5"/>
    <x v="2"/>
    <x v="0"/>
    <s v="1TB SSD"/>
    <s v="Nvidia RTX 3080"/>
    <n v="13.3"/>
    <s v="3840x2160"/>
    <x v="72"/>
    <n v="1.39"/>
    <s v="Linux"/>
    <n v="3875.08"/>
  </r>
  <r>
    <x v="8"/>
    <x v="1"/>
    <x v="1"/>
    <s v="2TB SSD"/>
    <s v="Nvidia RTX 2060"/>
    <n v="13.3"/>
    <s v="1366x768"/>
    <x v="36"/>
    <n v="2.92"/>
    <s v="FreeDOS"/>
    <n v="939.43"/>
  </r>
  <r>
    <x v="2"/>
    <x v="5"/>
    <x v="2"/>
    <s v="1TB HDD"/>
    <s v="Nvidia RTX 3060"/>
    <n v="14"/>
    <s v="3840x2160"/>
    <x v="66"/>
    <n v="2.48"/>
    <s v="FreeDOS"/>
    <n v="2089.9"/>
  </r>
  <r>
    <x v="9"/>
    <x v="0"/>
    <x v="1"/>
    <s v="512GB SSD"/>
    <s v="Nvidia GTX 1650"/>
    <n v="13.3"/>
    <s v="1920x1080"/>
    <x v="32"/>
    <n v="2.23"/>
    <s v="Windows"/>
    <n v="874.34"/>
  </r>
  <r>
    <x v="3"/>
    <x v="7"/>
    <x v="4"/>
    <s v="1TB SSD"/>
    <s v="AMD Radeon RX 6800"/>
    <n v="13.3"/>
    <s v="3840x2160"/>
    <x v="11"/>
    <n v="1.89"/>
    <s v="macOS"/>
    <n v="2559"/>
  </r>
  <r>
    <x v="5"/>
    <x v="2"/>
    <x v="2"/>
    <s v="1TB SSD"/>
    <s v="AMD Radeon RX 6800"/>
    <n v="17.3"/>
    <s v="2560x1440"/>
    <x v="37"/>
    <n v="2.04"/>
    <s v="macOS"/>
    <n v="2259.69"/>
  </r>
  <r>
    <x v="6"/>
    <x v="5"/>
    <x v="3"/>
    <s v="1TB HDD"/>
    <s v="Nvidia RTX 3060"/>
    <n v="16"/>
    <s v="1920x1080"/>
    <x v="6"/>
    <n v="1.45"/>
    <s v="macOS"/>
    <n v="1063.58"/>
  </r>
  <r>
    <x v="6"/>
    <x v="0"/>
    <x v="4"/>
    <s v="256GB SSD"/>
    <s v="Integrated"/>
    <n v="15.6"/>
    <s v="2560x1440"/>
    <x v="56"/>
    <n v="2.15"/>
    <s v="Linux"/>
    <n v="902.12"/>
  </r>
  <r>
    <x v="4"/>
    <x v="6"/>
    <x v="1"/>
    <s v="1TB HDD"/>
    <s v="Nvidia RTX 2060"/>
    <n v="15.6"/>
    <s v="2560x1440"/>
    <x v="16"/>
    <n v="3.5"/>
    <s v="FreeDOS"/>
    <n v="1794.17"/>
  </r>
  <r>
    <x v="8"/>
    <x v="0"/>
    <x v="0"/>
    <s v="1TB HDD"/>
    <s v="Nvidia RTX 3060"/>
    <n v="17.3"/>
    <s v="1366x768"/>
    <x v="78"/>
    <n v="3.04"/>
    <s v="macOS"/>
    <n v="1578.82"/>
  </r>
  <r>
    <x v="2"/>
    <x v="5"/>
    <x v="0"/>
    <s v="2TB SSD"/>
    <s v="Nvidia RTX 2060"/>
    <n v="15.6"/>
    <s v="1366x768"/>
    <x v="21"/>
    <n v="1.3"/>
    <s v="Linux"/>
    <n v="2217.61"/>
  </r>
  <r>
    <x v="0"/>
    <x v="5"/>
    <x v="0"/>
    <s v="1TB SSD"/>
    <s v="Nvidia RTX 3060"/>
    <n v="16"/>
    <s v="1920x1080"/>
    <x v="28"/>
    <n v="1.52"/>
    <s v="Linux"/>
    <n v="3859.84"/>
  </r>
  <r>
    <x v="2"/>
    <x v="3"/>
    <x v="0"/>
    <s v="1TB HDD"/>
    <s v="Nvidia RTX 3080"/>
    <n v="13.3"/>
    <s v="1920x1080"/>
    <x v="61"/>
    <n v="2.09"/>
    <s v="Linux"/>
    <n v="1553.98"/>
  </r>
  <r>
    <x v="0"/>
    <x v="5"/>
    <x v="3"/>
    <s v="1TB HDD"/>
    <s v="Nvidia RTX 3080"/>
    <n v="13.3"/>
    <s v="1920x1080"/>
    <x v="21"/>
    <n v="2.59"/>
    <s v="Windows"/>
    <n v="1233.71"/>
  </r>
  <r>
    <x v="0"/>
    <x v="3"/>
    <x v="4"/>
    <s v="1TB HDD"/>
    <s v="Nvidia RTX 2060"/>
    <n v="16"/>
    <s v="1920x1080"/>
    <x v="6"/>
    <n v="1.53"/>
    <s v="FreeDOS"/>
    <n v="1284.3599999999999"/>
  </r>
  <r>
    <x v="5"/>
    <x v="1"/>
    <x v="4"/>
    <s v="1TB SSD"/>
    <s v="AMD Radeon RX 6800"/>
    <n v="15.6"/>
    <s v="1920x1080"/>
    <x v="13"/>
    <n v="1.63"/>
    <s v="Windows"/>
    <n v="1519.29"/>
  </r>
  <r>
    <x v="5"/>
    <x v="7"/>
    <x v="2"/>
    <s v="1TB SSD"/>
    <s v="AMD Radeon RX 6600"/>
    <n v="17.3"/>
    <s v="1366x768"/>
    <x v="55"/>
    <n v="2.27"/>
    <s v="FreeDOS"/>
    <n v="1937.71"/>
  </r>
  <r>
    <x v="2"/>
    <x v="6"/>
    <x v="3"/>
    <s v="256GB SSD"/>
    <s v="Nvidia RTX 2060"/>
    <n v="14"/>
    <s v="3840x2160"/>
    <x v="1"/>
    <n v="2.97"/>
    <s v="Windows"/>
    <n v="2853.63"/>
  </r>
  <r>
    <x v="1"/>
    <x v="5"/>
    <x v="2"/>
    <s v="512GB SSD"/>
    <s v="Nvidia GTX 1650"/>
    <n v="15.6"/>
    <s v="2560x1440"/>
    <x v="74"/>
    <n v="2.4"/>
    <s v="FreeDOS"/>
    <n v="2948.28"/>
  </r>
  <r>
    <x v="5"/>
    <x v="6"/>
    <x v="0"/>
    <s v="512GB SSD"/>
    <s v="Integrated"/>
    <n v="14"/>
    <s v="1920x1080"/>
    <x v="75"/>
    <n v="3.41"/>
    <s v="macOS"/>
    <n v="2608.38"/>
  </r>
  <r>
    <x v="7"/>
    <x v="3"/>
    <x v="3"/>
    <s v="512GB SSD"/>
    <s v="Nvidia RTX 3060"/>
    <n v="17.3"/>
    <s v="1366x768"/>
    <x v="75"/>
    <n v="2.08"/>
    <s v="FreeDOS"/>
    <n v="838.52"/>
  </r>
  <r>
    <x v="0"/>
    <x v="0"/>
    <x v="0"/>
    <s v="1TB HDD"/>
    <s v="Nvidia GTX 1650"/>
    <n v="15.6"/>
    <s v="1920x1080"/>
    <x v="71"/>
    <n v="1.22"/>
    <s v="Windows"/>
    <n v="2799.75"/>
  </r>
  <r>
    <x v="7"/>
    <x v="7"/>
    <x v="4"/>
    <s v="512GB SSD"/>
    <s v="Nvidia RTX 2060"/>
    <n v="17.3"/>
    <s v="1366x768"/>
    <x v="31"/>
    <n v="1.5"/>
    <s v="FreeDOS"/>
    <n v="1353.93"/>
  </r>
  <r>
    <x v="3"/>
    <x v="1"/>
    <x v="4"/>
    <s v="1TB SSD"/>
    <s v="Nvidia GTX 1650"/>
    <n v="16"/>
    <s v="3840x2160"/>
    <x v="52"/>
    <n v="3.15"/>
    <s v="Linux"/>
    <n v="2715.2"/>
  </r>
  <r>
    <x v="7"/>
    <x v="0"/>
    <x v="0"/>
    <s v="1TB SSD"/>
    <s v="AMD Radeon RX 6800"/>
    <n v="14"/>
    <s v="1920x1080"/>
    <x v="6"/>
    <n v="2.82"/>
    <s v="FreeDOS"/>
    <n v="2036.02"/>
  </r>
  <r>
    <x v="6"/>
    <x v="3"/>
    <x v="3"/>
    <s v="1TB SSD"/>
    <s v="Nvidia RTX 2060"/>
    <n v="15.6"/>
    <s v="3840x2160"/>
    <x v="37"/>
    <n v="2.62"/>
    <s v="Windows"/>
    <n v="1648.14"/>
  </r>
  <r>
    <x v="6"/>
    <x v="3"/>
    <x v="3"/>
    <s v="512GB SSD"/>
    <s v="Nvidia RTX 3080"/>
    <n v="15.6"/>
    <s v="3840x2160"/>
    <x v="38"/>
    <n v="2.6"/>
    <s v="macOS"/>
    <n v="1602.32"/>
  </r>
  <r>
    <x v="2"/>
    <x v="2"/>
    <x v="1"/>
    <s v="512GB SSD"/>
    <s v="Integrated"/>
    <n v="15.6"/>
    <s v="1366x768"/>
    <x v="70"/>
    <n v="2.21"/>
    <s v="macOS"/>
    <n v="571.41"/>
  </r>
  <r>
    <x v="7"/>
    <x v="7"/>
    <x v="3"/>
    <s v="512GB SSD"/>
    <s v="AMD Radeon RX 6800"/>
    <n v="13.3"/>
    <s v="2560x1440"/>
    <x v="57"/>
    <n v="2.5299999999999998"/>
    <s v="macOS"/>
    <n v="1641.16"/>
  </r>
  <r>
    <x v="9"/>
    <x v="2"/>
    <x v="4"/>
    <s v="256GB SSD"/>
    <s v="AMD Radeon RX 6600"/>
    <n v="13.3"/>
    <s v="1366x768"/>
    <x v="27"/>
    <n v="3.27"/>
    <s v="macOS"/>
    <n v="1227.51"/>
  </r>
  <r>
    <x v="8"/>
    <x v="4"/>
    <x v="4"/>
    <s v="2TB SSD"/>
    <s v="Nvidia RTX 3060"/>
    <n v="15.6"/>
    <s v="2560x1440"/>
    <x v="75"/>
    <n v="2.16"/>
    <s v="macOS"/>
    <n v="2869.56"/>
  </r>
  <r>
    <x v="2"/>
    <x v="1"/>
    <x v="1"/>
    <s v="256GB SSD"/>
    <s v="AMD Radeon RX 6600"/>
    <n v="15.6"/>
    <s v="2560x1440"/>
    <x v="74"/>
    <n v="1.4"/>
    <s v="Linux"/>
    <n v="1420.57"/>
  </r>
  <r>
    <x v="5"/>
    <x v="7"/>
    <x v="2"/>
    <s v="512GB SSD"/>
    <s v="Nvidia RTX 3060"/>
    <n v="15.6"/>
    <s v="3840x2160"/>
    <x v="74"/>
    <n v="2.92"/>
    <s v="Linux"/>
    <n v="3558.3"/>
  </r>
  <r>
    <x v="1"/>
    <x v="4"/>
    <x v="2"/>
    <s v="1TB SSD"/>
    <s v="Integrated"/>
    <n v="15.6"/>
    <s v="2560x1440"/>
    <x v="35"/>
    <n v="2.46"/>
    <s v="Windows"/>
    <n v="3408.32"/>
  </r>
  <r>
    <x v="2"/>
    <x v="3"/>
    <x v="1"/>
    <s v="512GB SSD"/>
    <s v="AMD Radeon RX 6800"/>
    <n v="13.3"/>
    <s v="1366x768"/>
    <x v="8"/>
    <n v="1.66"/>
    <s v="macOS"/>
    <n v="660.52"/>
  </r>
  <r>
    <x v="3"/>
    <x v="0"/>
    <x v="0"/>
    <s v="2TB SSD"/>
    <s v="Nvidia RTX 3060"/>
    <n v="14"/>
    <s v="2560x1440"/>
    <x v="58"/>
    <n v="2.76"/>
    <s v="macOS"/>
    <n v="2503.42"/>
  </r>
  <r>
    <x v="8"/>
    <x v="7"/>
    <x v="2"/>
    <s v="512GB SSD"/>
    <s v="AMD Radeon RX 6800"/>
    <n v="15.6"/>
    <s v="3840x2160"/>
    <x v="64"/>
    <n v="3.43"/>
    <s v="Windows"/>
    <n v="3751.1"/>
  </r>
  <r>
    <x v="2"/>
    <x v="6"/>
    <x v="3"/>
    <s v="1TB HDD"/>
    <s v="Integrated"/>
    <n v="14"/>
    <s v="2560x1440"/>
    <x v="45"/>
    <n v="1.84"/>
    <s v="macOS"/>
    <n v="1303.3599999999999"/>
  </r>
  <r>
    <x v="4"/>
    <x v="1"/>
    <x v="3"/>
    <s v="256GB SSD"/>
    <s v="AMD Radeon RX 6800"/>
    <n v="16"/>
    <s v="1920x1080"/>
    <x v="53"/>
    <n v="1.62"/>
    <s v="macOS"/>
    <n v="1477.92"/>
  </r>
  <r>
    <x v="7"/>
    <x v="1"/>
    <x v="2"/>
    <s v="256GB SSD"/>
    <s v="Nvidia GTX 1650"/>
    <n v="15.6"/>
    <s v="2560x1440"/>
    <x v="3"/>
    <n v="3.35"/>
    <s v="FreeDOS"/>
    <n v="2641.73"/>
  </r>
  <r>
    <x v="0"/>
    <x v="5"/>
    <x v="1"/>
    <s v="512GB SSD"/>
    <s v="AMD Radeon RX 6600"/>
    <n v="14"/>
    <s v="3840x2160"/>
    <x v="68"/>
    <n v="1.8"/>
    <s v="Linux"/>
    <n v="2254.7399999999998"/>
  </r>
  <r>
    <x v="4"/>
    <x v="6"/>
    <x v="0"/>
    <s v="256GB SSD"/>
    <s v="AMD Radeon RX 6600"/>
    <n v="15.6"/>
    <s v="1920x1080"/>
    <x v="68"/>
    <n v="1.88"/>
    <s v="macOS"/>
    <n v="4381.4399999999996"/>
  </r>
  <r>
    <x v="5"/>
    <x v="5"/>
    <x v="4"/>
    <s v="512GB SSD"/>
    <s v="Nvidia RTX 3080"/>
    <n v="15.6"/>
    <s v="1920x1080"/>
    <x v="45"/>
    <n v="3.44"/>
    <s v="Linux"/>
    <n v="1195.28"/>
  </r>
  <r>
    <x v="9"/>
    <x v="4"/>
    <x v="2"/>
    <s v="512GB SSD"/>
    <s v="Nvidia RTX 2060"/>
    <n v="14"/>
    <s v="3840x2160"/>
    <x v="29"/>
    <n v="1.28"/>
    <s v="Windows"/>
    <n v="5551.23"/>
  </r>
  <r>
    <x v="2"/>
    <x v="1"/>
    <x v="0"/>
    <s v="512GB SSD"/>
    <s v="AMD Radeon RX 6600"/>
    <n v="13.3"/>
    <s v="3840x2160"/>
    <x v="44"/>
    <n v="1.41"/>
    <s v="Windows"/>
    <n v="4867.83"/>
  </r>
  <r>
    <x v="0"/>
    <x v="5"/>
    <x v="2"/>
    <s v="2TB SSD"/>
    <s v="AMD Radeon RX 6600"/>
    <n v="13.3"/>
    <s v="1920x1080"/>
    <x v="47"/>
    <n v="1.37"/>
    <s v="FreeDOS"/>
    <n v="2500.77"/>
  </r>
  <r>
    <x v="0"/>
    <x v="5"/>
    <x v="3"/>
    <s v="512GB SSD"/>
    <s v="AMD Radeon RX 6600"/>
    <n v="17.3"/>
    <s v="1366x768"/>
    <x v="74"/>
    <n v="1.66"/>
    <s v="Linux"/>
    <n v="1317.39"/>
  </r>
  <r>
    <x v="3"/>
    <x v="2"/>
    <x v="1"/>
    <s v="512GB SSD"/>
    <s v="AMD Radeon RX 6600"/>
    <n v="14"/>
    <s v="3840x2160"/>
    <x v="47"/>
    <n v="2.97"/>
    <s v="macOS"/>
    <n v="1471.08"/>
  </r>
  <r>
    <x v="3"/>
    <x v="6"/>
    <x v="3"/>
    <s v="1TB SSD"/>
    <s v="AMD Radeon RX 6800"/>
    <n v="13.3"/>
    <s v="2560x1440"/>
    <x v="76"/>
    <n v="3.34"/>
    <s v="Windows"/>
    <n v="2053.5300000000002"/>
  </r>
  <r>
    <x v="3"/>
    <x v="2"/>
    <x v="3"/>
    <s v="512GB SSD"/>
    <s v="Integrated"/>
    <n v="14"/>
    <s v="3840x2160"/>
    <x v="14"/>
    <n v="3.45"/>
    <s v="macOS"/>
    <n v="1202.8599999999999"/>
  </r>
  <r>
    <x v="3"/>
    <x v="1"/>
    <x v="1"/>
    <s v="1TB SSD"/>
    <s v="Integrated"/>
    <n v="17.3"/>
    <s v="1366x768"/>
    <x v="20"/>
    <n v="2.59"/>
    <s v="macOS"/>
    <n v="569.4"/>
  </r>
  <r>
    <x v="2"/>
    <x v="7"/>
    <x v="4"/>
    <s v="1TB HDD"/>
    <s v="Nvidia RTX 2060"/>
    <n v="13.3"/>
    <s v="1366x768"/>
    <x v="54"/>
    <n v="1.66"/>
    <s v="macOS"/>
    <n v="1181.92"/>
  </r>
  <r>
    <x v="0"/>
    <x v="6"/>
    <x v="2"/>
    <s v="512GB SSD"/>
    <s v="AMD Radeon RX 6600"/>
    <n v="17.3"/>
    <s v="1366x768"/>
    <x v="70"/>
    <n v="2.25"/>
    <s v="Windows"/>
    <n v="3511.43"/>
  </r>
  <r>
    <x v="5"/>
    <x v="1"/>
    <x v="3"/>
    <s v="256GB SSD"/>
    <s v="AMD Radeon RX 6600"/>
    <n v="16"/>
    <s v="3840x2160"/>
    <x v="41"/>
    <n v="1.62"/>
    <s v="Linux"/>
    <n v="2420.6999999999998"/>
  </r>
  <r>
    <x v="6"/>
    <x v="3"/>
    <x v="3"/>
    <s v="256GB SSD"/>
    <s v="AMD Radeon RX 6600"/>
    <n v="14"/>
    <s v="2560x1440"/>
    <x v="14"/>
    <n v="1.85"/>
    <s v="FreeDOS"/>
    <n v="1134.6500000000001"/>
  </r>
  <r>
    <x v="5"/>
    <x v="5"/>
    <x v="3"/>
    <s v="2TB SSD"/>
    <s v="Nvidia RTX 3080"/>
    <n v="17.3"/>
    <s v="3840x2160"/>
    <x v="43"/>
    <n v="2.31"/>
    <s v="FreeDOS"/>
    <n v="1922.57"/>
  </r>
  <r>
    <x v="1"/>
    <x v="6"/>
    <x v="3"/>
    <s v="2TB SSD"/>
    <s v="AMD Radeon RX 6600"/>
    <n v="16"/>
    <s v="1366x768"/>
    <x v="71"/>
    <n v="2.5299999999999998"/>
    <s v="Linux"/>
    <n v="2246.77"/>
  </r>
  <r>
    <x v="4"/>
    <x v="6"/>
    <x v="3"/>
    <s v="512GB SSD"/>
    <s v="AMD Radeon RX 6800"/>
    <n v="15.6"/>
    <s v="1366x768"/>
    <x v="6"/>
    <n v="1.87"/>
    <s v="Linux"/>
    <n v="1507.93"/>
  </r>
  <r>
    <x v="1"/>
    <x v="5"/>
    <x v="2"/>
    <s v="2TB SSD"/>
    <s v="AMD Radeon RX 6800"/>
    <n v="16"/>
    <s v="2560x1440"/>
    <x v="32"/>
    <n v="2.72"/>
    <s v="FreeDOS"/>
    <n v="3116.32"/>
  </r>
  <r>
    <x v="2"/>
    <x v="5"/>
    <x v="4"/>
    <s v="512GB SSD"/>
    <s v="Integrated"/>
    <n v="17.3"/>
    <s v="1920x1080"/>
    <x v="12"/>
    <n v="1.42"/>
    <s v="Windows"/>
    <n v="995.95"/>
  </r>
  <r>
    <x v="0"/>
    <x v="5"/>
    <x v="2"/>
    <s v="2TB SSD"/>
    <s v="Nvidia RTX 3080"/>
    <n v="13.3"/>
    <s v="2560x1440"/>
    <x v="3"/>
    <n v="3.49"/>
    <s v="Windows"/>
    <n v="2953.07"/>
  </r>
  <r>
    <x v="9"/>
    <x v="3"/>
    <x v="2"/>
    <s v="256GB SSD"/>
    <s v="Nvidia GTX 1650"/>
    <n v="17.3"/>
    <s v="1920x1080"/>
    <x v="68"/>
    <n v="2.0299999999999998"/>
    <s v="Windows"/>
    <n v="1988.8"/>
  </r>
  <r>
    <x v="1"/>
    <x v="1"/>
    <x v="1"/>
    <s v="1TB HDD"/>
    <s v="Nvidia RTX 3060"/>
    <n v="14"/>
    <s v="2560x1440"/>
    <x v="72"/>
    <n v="3.17"/>
    <s v="Linux"/>
    <n v="1630.53"/>
  </r>
  <r>
    <x v="1"/>
    <x v="3"/>
    <x v="4"/>
    <s v="1TB HDD"/>
    <s v="Nvidia RTX 3060"/>
    <n v="14"/>
    <s v="3840x2160"/>
    <x v="64"/>
    <n v="1.43"/>
    <s v="Windows"/>
    <n v="2081.36"/>
  </r>
  <r>
    <x v="7"/>
    <x v="3"/>
    <x v="3"/>
    <s v="256GB SSD"/>
    <s v="AMD Radeon RX 6600"/>
    <n v="15.6"/>
    <s v="1366x768"/>
    <x v="43"/>
    <n v="2.14"/>
    <s v="Linux"/>
    <n v="900.23"/>
  </r>
  <r>
    <x v="6"/>
    <x v="4"/>
    <x v="2"/>
    <s v="2TB SSD"/>
    <s v="AMD Radeon RX 6800"/>
    <n v="15.6"/>
    <s v="1920x1080"/>
    <x v="0"/>
    <n v="2.99"/>
    <s v="Windows"/>
    <n v="2815.63"/>
  </r>
  <r>
    <x v="2"/>
    <x v="2"/>
    <x v="1"/>
    <s v="1TB SSD"/>
    <s v="AMD Radeon RX 6600"/>
    <n v="17.3"/>
    <s v="3840x2160"/>
    <x v="77"/>
    <n v="1.71"/>
    <s v="Linux"/>
    <n v="1505.81"/>
  </r>
  <r>
    <x v="7"/>
    <x v="2"/>
    <x v="3"/>
    <s v="2TB SSD"/>
    <s v="Nvidia RTX 3080"/>
    <n v="15.6"/>
    <s v="1920x1080"/>
    <x v="36"/>
    <n v="3.48"/>
    <s v="macOS"/>
    <n v="1252.1300000000001"/>
  </r>
  <r>
    <x v="1"/>
    <x v="0"/>
    <x v="0"/>
    <s v="1TB HDD"/>
    <s v="Nvidia GTX 1650"/>
    <n v="16"/>
    <s v="3840x2160"/>
    <x v="5"/>
    <n v="1.47"/>
    <s v="macOS"/>
    <n v="4179.72"/>
  </r>
  <r>
    <x v="4"/>
    <x v="1"/>
    <x v="1"/>
    <s v="512GB SSD"/>
    <s v="Nvidia RTX 3060"/>
    <n v="17.3"/>
    <s v="1920x1080"/>
    <x v="1"/>
    <n v="2.31"/>
    <s v="Windows"/>
    <n v="1171.1300000000001"/>
  </r>
  <r>
    <x v="1"/>
    <x v="6"/>
    <x v="1"/>
    <s v="2TB SSD"/>
    <s v="Nvidia RTX 3080"/>
    <n v="14"/>
    <s v="3840x2160"/>
    <x v="42"/>
    <n v="3.36"/>
    <s v="FreeDOS"/>
    <n v="3481.23"/>
  </r>
  <r>
    <x v="5"/>
    <x v="7"/>
    <x v="4"/>
    <s v="256GB SSD"/>
    <s v="Nvidia RTX 3080"/>
    <n v="14"/>
    <s v="2560x1440"/>
    <x v="11"/>
    <n v="2.87"/>
    <s v="Linux"/>
    <n v="1973.81"/>
  </r>
  <r>
    <x v="1"/>
    <x v="4"/>
    <x v="0"/>
    <s v="512GB SSD"/>
    <s v="Nvidia RTX 2060"/>
    <n v="15.6"/>
    <s v="2560x1440"/>
    <x v="65"/>
    <n v="1.3"/>
    <s v="Linux"/>
    <n v="7551.04"/>
  </r>
  <r>
    <x v="5"/>
    <x v="6"/>
    <x v="0"/>
    <s v="256GB SSD"/>
    <s v="Integrated"/>
    <n v="17.3"/>
    <s v="2560x1440"/>
    <x v="49"/>
    <n v="2.4"/>
    <s v="FreeDOS"/>
    <n v="3572.77"/>
  </r>
  <r>
    <x v="5"/>
    <x v="1"/>
    <x v="4"/>
    <s v="256GB SSD"/>
    <s v="Integrated"/>
    <n v="17.3"/>
    <s v="1366x768"/>
    <x v="23"/>
    <n v="1.5"/>
    <s v="macOS"/>
    <n v="929.79"/>
  </r>
  <r>
    <x v="1"/>
    <x v="5"/>
    <x v="2"/>
    <s v="512GB SSD"/>
    <s v="Nvidia GTX 1650"/>
    <n v="13.3"/>
    <s v="2560x1440"/>
    <x v="37"/>
    <n v="2.85"/>
    <s v="Linux"/>
    <n v="2748.86"/>
  </r>
  <r>
    <x v="3"/>
    <x v="1"/>
    <x v="4"/>
    <s v="1TB HDD"/>
    <s v="Nvidia RTX 3080"/>
    <n v="16"/>
    <s v="1366x768"/>
    <x v="67"/>
    <n v="2.88"/>
    <s v="macOS"/>
    <n v="1088.8800000000001"/>
  </r>
  <r>
    <x v="7"/>
    <x v="4"/>
    <x v="4"/>
    <s v="512GB SSD"/>
    <s v="Nvidia GTX 1650"/>
    <n v="14"/>
    <s v="1366x768"/>
    <x v="64"/>
    <n v="2.2799999999999998"/>
    <s v="Linux"/>
    <n v="1730.12"/>
  </r>
  <r>
    <x v="8"/>
    <x v="4"/>
    <x v="0"/>
    <s v="1TB SSD"/>
    <s v="AMD Radeon RX 6800"/>
    <n v="17.3"/>
    <s v="3840x2160"/>
    <x v="63"/>
    <n v="2.86"/>
    <s v="macOS"/>
    <n v="7077.82"/>
  </r>
  <r>
    <x v="2"/>
    <x v="3"/>
    <x v="4"/>
    <s v="1TB SSD"/>
    <s v="Nvidia RTX 2060"/>
    <n v="17.3"/>
    <s v="1366x768"/>
    <x v="43"/>
    <n v="1.7"/>
    <s v="Linux"/>
    <n v="980.81"/>
  </r>
  <r>
    <x v="2"/>
    <x v="0"/>
    <x v="0"/>
    <s v="2TB SSD"/>
    <s v="AMD Radeon RX 6800"/>
    <n v="14"/>
    <s v="3840x2160"/>
    <x v="24"/>
    <n v="1.21"/>
    <s v="FreeDOS"/>
    <n v="3363.72"/>
  </r>
  <r>
    <x v="7"/>
    <x v="0"/>
    <x v="1"/>
    <s v="2TB SSD"/>
    <s v="Integrated"/>
    <n v="15.6"/>
    <s v="1920x1080"/>
    <x v="3"/>
    <n v="3.17"/>
    <s v="Windows"/>
    <n v="597.5"/>
  </r>
  <r>
    <x v="6"/>
    <x v="7"/>
    <x v="4"/>
    <s v="1TB HDD"/>
    <s v="Nvidia GTX 1650"/>
    <n v="14"/>
    <s v="1920x1080"/>
    <x v="34"/>
    <n v="1.85"/>
    <s v="FreeDOS"/>
    <n v="1380.44"/>
  </r>
  <r>
    <x v="2"/>
    <x v="5"/>
    <x v="0"/>
    <s v="1TB SSD"/>
    <s v="Nvidia RTX 3080"/>
    <n v="15.6"/>
    <s v="1920x1080"/>
    <x v="36"/>
    <n v="2.93"/>
    <s v="FreeDOS"/>
    <n v="2760.14"/>
  </r>
  <r>
    <x v="7"/>
    <x v="7"/>
    <x v="0"/>
    <s v="512GB SSD"/>
    <s v="Nvidia RTX 3080"/>
    <n v="15.6"/>
    <s v="1920x1080"/>
    <x v="18"/>
    <n v="1.77"/>
    <s v="Windows"/>
    <n v="3232.52"/>
  </r>
  <r>
    <x v="6"/>
    <x v="5"/>
    <x v="0"/>
    <s v="1TB HDD"/>
    <s v="Nvidia GTX 1650"/>
    <n v="13.3"/>
    <s v="3840x2160"/>
    <x v="5"/>
    <n v="2.78"/>
    <s v="Windows"/>
    <n v="3232.81"/>
  </r>
  <r>
    <x v="1"/>
    <x v="3"/>
    <x v="1"/>
    <s v="512GB SSD"/>
    <s v="Nvidia RTX 2060"/>
    <n v="16"/>
    <s v="3840x2160"/>
    <x v="44"/>
    <n v="2.61"/>
    <s v="Linux"/>
    <n v="1889.98"/>
  </r>
  <r>
    <x v="3"/>
    <x v="5"/>
    <x v="3"/>
    <s v="512GB SSD"/>
    <s v="Nvidia GTX 1650"/>
    <n v="13.3"/>
    <s v="1920x1080"/>
    <x v="32"/>
    <n v="2.96"/>
    <s v="macOS"/>
    <n v="1080.29"/>
  </r>
  <r>
    <x v="5"/>
    <x v="3"/>
    <x v="4"/>
    <s v="1TB SSD"/>
    <s v="Integrated"/>
    <n v="15.6"/>
    <s v="2560x1440"/>
    <x v="58"/>
    <n v="2.61"/>
    <s v="FreeDOS"/>
    <n v="1078.83"/>
  </r>
  <r>
    <x v="0"/>
    <x v="2"/>
    <x v="3"/>
    <s v="512GB SSD"/>
    <s v="AMD Radeon RX 6800"/>
    <n v="13.3"/>
    <s v="1366x768"/>
    <x v="70"/>
    <n v="2.35"/>
    <s v="Linux"/>
    <n v="1240.02"/>
  </r>
  <r>
    <x v="0"/>
    <x v="1"/>
    <x v="1"/>
    <s v="1TB SSD"/>
    <s v="AMD Radeon RX 6600"/>
    <n v="15.6"/>
    <s v="1366x768"/>
    <x v="2"/>
    <n v="2.52"/>
    <s v="macOS"/>
    <n v="1456.63"/>
  </r>
  <r>
    <x v="8"/>
    <x v="7"/>
    <x v="2"/>
    <s v="1TB SSD"/>
    <s v="Integrated"/>
    <n v="13.3"/>
    <s v="1920x1080"/>
    <x v="22"/>
    <n v="2.82"/>
    <s v="Linux"/>
    <n v="1342.25"/>
  </r>
  <r>
    <x v="5"/>
    <x v="2"/>
    <x v="4"/>
    <s v="2TB SSD"/>
    <s v="AMD Radeon RX 6800"/>
    <n v="16"/>
    <s v="2560x1440"/>
    <x v="46"/>
    <n v="1.44"/>
    <s v="FreeDOS"/>
    <n v="1541.85"/>
  </r>
  <r>
    <x v="0"/>
    <x v="4"/>
    <x v="0"/>
    <s v="512GB SSD"/>
    <s v="AMD Radeon RX 6600"/>
    <n v="15.6"/>
    <s v="3840x2160"/>
    <x v="9"/>
    <n v="1.37"/>
    <s v="FreeDOS"/>
    <n v="10807.88"/>
  </r>
  <r>
    <x v="1"/>
    <x v="1"/>
    <x v="0"/>
    <s v="512GB SSD"/>
    <s v="Nvidia GTX 1650"/>
    <n v="15.6"/>
    <s v="2560x1440"/>
    <x v="47"/>
    <n v="2.97"/>
    <s v="Linux"/>
    <n v="5748.21"/>
  </r>
  <r>
    <x v="0"/>
    <x v="3"/>
    <x v="1"/>
    <s v="2TB SSD"/>
    <s v="Nvidia GTX 1650"/>
    <n v="17.3"/>
    <s v="1366x768"/>
    <x v="62"/>
    <n v="3.2"/>
    <s v="Linux"/>
    <n v="1165.44"/>
  </r>
  <r>
    <x v="6"/>
    <x v="0"/>
    <x v="4"/>
    <s v="256GB SSD"/>
    <s v="Integrated"/>
    <n v="15.6"/>
    <s v="1366x768"/>
    <x v="3"/>
    <n v="2.5499999999999998"/>
    <s v="macOS"/>
    <n v="579.69000000000005"/>
  </r>
  <r>
    <x v="8"/>
    <x v="4"/>
    <x v="1"/>
    <s v="256GB SSD"/>
    <s v="AMD Radeon RX 6600"/>
    <n v="14"/>
    <s v="1920x1080"/>
    <x v="76"/>
    <n v="2.75"/>
    <s v="Windows"/>
    <n v="1477.4"/>
  </r>
  <r>
    <x v="6"/>
    <x v="7"/>
    <x v="3"/>
    <s v="512GB SSD"/>
    <s v="Nvidia GTX 1650"/>
    <n v="17.3"/>
    <s v="1366x768"/>
    <x v="6"/>
    <n v="2.89"/>
    <s v="Linux"/>
    <n v="1260.55"/>
  </r>
  <r>
    <x v="5"/>
    <x v="6"/>
    <x v="1"/>
    <s v="512GB SSD"/>
    <s v="AMD Radeon RX 6800"/>
    <n v="16"/>
    <s v="2560x1440"/>
    <x v="46"/>
    <n v="1.53"/>
    <s v="Linux"/>
    <n v="1989.8"/>
  </r>
  <r>
    <x v="2"/>
    <x v="3"/>
    <x v="2"/>
    <s v="1TB SSD"/>
    <s v="Integrated"/>
    <n v="14"/>
    <s v="2560x1440"/>
    <x v="44"/>
    <n v="2.4300000000000002"/>
    <s v="Windows"/>
    <n v="1042.44"/>
  </r>
  <r>
    <x v="7"/>
    <x v="5"/>
    <x v="2"/>
    <s v="2TB SSD"/>
    <s v="AMD Radeon RX 6800"/>
    <n v="15.6"/>
    <s v="2560x1440"/>
    <x v="44"/>
    <n v="2.44"/>
    <s v="Linux"/>
    <n v="2068.2399999999998"/>
  </r>
  <r>
    <x v="9"/>
    <x v="4"/>
    <x v="4"/>
    <s v="1TB SSD"/>
    <s v="Integrated"/>
    <n v="13.3"/>
    <s v="1920x1080"/>
    <x v="79"/>
    <n v="3.12"/>
    <s v="FreeDOS"/>
    <n v="1823.71"/>
  </r>
  <r>
    <x v="6"/>
    <x v="2"/>
    <x v="4"/>
    <s v="256GB SSD"/>
    <s v="Nvidia RTX 3080"/>
    <n v="16"/>
    <s v="2560x1440"/>
    <x v="28"/>
    <n v="3.19"/>
    <s v="Linux"/>
    <n v="1602.42"/>
  </r>
  <r>
    <x v="0"/>
    <x v="2"/>
    <x v="2"/>
    <s v="512GB SSD"/>
    <s v="Nvidia RTX 2060"/>
    <n v="14"/>
    <s v="2560x1440"/>
    <x v="43"/>
    <n v="2.25"/>
    <s v="Windows"/>
    <n v="2834.77"/>
  </r>
  <r>
    <x v="4"/>
    <x v="0"/>
    <x v="0"/>
    <s v="1TB HDD"/>
    <s v="AMD Radeon RX 6600"/>
    <n v="15.6"/>
    <s v="1366x768"/>
    <x v="79"/>
    <n v="2.42"/>
    <s v="FreeDOS"/>
    <n v="1535.39"/>
  </r>
  <r>
    <x v="2"/>
    <x v="5"/>
    <x v="2"/>
    <s v="1TB HDD"/>
    <s v="Nvidia RTX 2060"/>
    <n v="17.3"/>
    <s v="1920x1080"/>
    <x v="59"/>
    <n v="2.27"/>
    <s v="FreeDOS"/>
    <n v="1430.17"/>
  </r>
  <r>
    <x v="4"/>
    <x v="0"/>
    <x v="2"/>
    <s v="1TB SSD"/>
    <s v="Nvidia GTX 1650"/>
    <n v="17.3"/>
    <s v="1920x1080"/>
    <x v="17"/>
    <n v="2.21"/>
    <s v="macOS"/>
    <n v="1517.66"/>
  </r>
  <r>
    <x v="2"/>
    <x v="4"/>
    <x v="0"/>
    <s v="2TB SSD"/>
    <s v="Nvidia RTX 3060"/>
    <n v="13.3"/>
    <s v="1920x1080"/>
    <x v="9"/>
    <n v="3.02"/>
    <s v="Linux"/>
    <n v="3849.33"/>
  </r>
  <r>
    <x v="9"/>
    <x v="6"/>
    <x v="4"/>
    <s v="1TB SSD"/>
    <s v="Nvidia GTX 1650"/>
    <n v="14"/>
    <s v="2560x1440"/>
    <x v="3"/>
    <n v="1.27"/>
    <s v="Windows"/>
    <n v="3174.41"/>
  </r>
  <r>
    <x v="7"/>
    <x v="5"/>
    <x v="1"/>
    <s v="2TB SSD"/>
    <s v="Nvidia RTX 3060"/>
    <n v="14"/>
    <s v="3840x2160"/>
    <x v="9"/>
    <n v="2.99"/>
    <s v="Linux"/>
    <n v="1531.43"/>
  </r>
  <r>
    <x v="0"/>
    <x v="5"/>
    <x v="2"/>
    <s v="256GB SSD"/>
    <s v="Nvidia RTX 3060"/>
    <n v="16"/>
    <s v="1920x1080"/>
    <x v="78"/>
    <n v="2.75"/>
    <s v="macOS"/>
    <n v="2703.24"/>
  </r>
  <r>
    <x v="3"/>
    <x v="3"/>
    <x v="4"/>
    <s v="512GB SSD"/>
    <s v="Nvidia RTX 3080"/>
    <n v="13.3"/>
    <s v="1366x768"/>
    <x v="21"/>
    <n v="3.09"/>
    <s v="macOS"/>
    <n v="990.24"/>
  </r>
  <r>
    <x v="9"/>
    <x v="7"/>
    <x v="3"/>
    <s v="512GB SSD"/>
    <s v="Nvidia RTX 2060"/>
    <n v="15.6"/>
    <s v="1366x768"/>
    <x v="37"/>
    <n v="3.17"/>
    <s v="Linux"/>
    <n v="1540.66"/>
  </r>
  <r>
    <x v="4"/>
    <x v="3"/>
    <x v="1"/>
    <s v="1TB SSD"/>
    <s v="Nvidia GTX 1650"/>
    <n v="14"/>
    <s v="2560x1440"/>
    <x v="16"/>
    <n v="1.34"/>
    <s v="Windows"/>
    <n v="989.5"/>
  </r>
  <r>
    <x v="8"/>
    <x v="4"/>
    <x v="4"/>
    <s v="512GB SSD"/>
    <s v="Nvidia RTX 2060"/>
    <n v="14"/>
    <s v="2560x1440"/>
    <x v="77"/>
    <n v="1.32"/>
    <s v="Windows"/>
    <n v="2566.79"/>
  </r>
  <r>
    <x v="4"/>
    <x v="4"/>
    <x v="4"/>
    <s v="512GB SSD"/>
    <s v="AMD Radeon RX 6600"/>
    <n v="15.6"/>
    <s v="3840x2160"/>
    <x v="28"/>
    <n v="3.34"/>
    <s v="Linux"/>
    <n v="3605.23"/>
  </r>
  <r>
    <x v="1"/>
    <x v="6"/>
    <x v="1"/>
    <s v="1TB HDD"/>
    <s v="AMD Radeon RX 6600"/>
    <n v="17.3"/>
    <s v="1920x1080"/>
    <x v="14"/>
    <n v="2.5499999999999998"/>
    <s v="Windows"/>
    <n v="2064.61"/>
  </r>
  <r>
    <x v="4"/>
    <x v="7"/>
    <x v="1"/>
    <s v="1TB HDD"/>
    <s v="AMD Radeon RX 6800"/>
    <n v="13.3"/>
    <s v="3840x2160"/>
    <x v="8"/>
    <n v="2.64"/>
    <s v="Linux"/>
    <n v="1710.62"/>
  </r>
  <r>
    <x v="7"/>
    <x v="1"/>
    <x v="4"/>
    <s v="1TB SSD"/>
    <s v="Nvidia RTX 3060"/>
    <n v="16"/>
    <s v="3840x2160"/>
    <x v="15"/>
    <n v="1.23"/>
    <s v="Windows"/>
    <n v="2735.23"/>
  </r>
  <r>
    <x v="7"/>
    <x v="3"/>
    <x v="4"/>
    <s v="1TB SSD"/>
    <s v="Nvidia RTX 2060"/>
    <n v="13.3"/>
    <s v="2560x1440"/>
    <x v="45"/>
    <n v="1.57"/>
    <s v="Windows"/>
    <n v="1122.74"/>
  </r>
  <r>
    <x v="0"/>
    <x v="3"/>
    <x v="3"/>
    <s v="1TB HDD"/>
    <s v="Nvidia RTX 3060"/>
    <n v="14"/>
    <s v="1920x1080"/>
    <x v="41"/>
    <n v="3.23"/>
    <s v="FreeDOS"/>
    <n v="1160.18"/>
  </r>
  <r>
    <x v="0"/>
    <x v="4"/>
    <x v="1"/>
    <s v="2TB SSD"/>
    <s v="Nvidia GTX 1650"/>
    <n v="13.3"/>
    <s v="1366x768"/>
    <x v="72"/>
    <n v="1.95"/>
    <s v="FreeDOS"/>
    <n v="1947.86"/>
  </r>
  <r>
    <x v="0"/>
    <x v="7"/>
    <x v="3"/>
    <s v="256GB SSD"/>
    <s v="Integrated"/>
    <n v="14"/>
    <s v="1920x1080"/>
    <x v="34"/>
    <n v="2.0699999999999998"/>
    <s v="Linux"/>
    <n v="1222.4000000000001"/>
  </r>
  <r>
    <x v="4"/>
    <x v="1"/>
    <x v="3"/>
    <s v="1TB SSD"/>
    <s v="AMD Radeon RX 6600"/>
    <n v="16"/>
    <s v="1920x1080"/>
    <x v="8"/>
    <n v="2.39"/>
    <s v="FreeDOS"/>
    <n v="1335.46"/>
  </r>
  <r>
    <x v="0"/>
    <x v="5"/>
    <x v="1"/>
    <s v="2TB SSD"/>
    <s v="Nvidia RTX 2060"/>
    <n v="15.6"/>
    <s v="2560x1440"/>
    <x v="32"/>
    <n v="1.77"/>
    <s v="Linux"/>
    <n v="1970.58"/>
  </r>
  <r>
    <x v="6"/>
    <x v="1"/>
    <x v="4"/>
    <s v="512GB SSD"/>
    <s v="Integrated"/>
    <n v="14"/>
    <s v="3840x2160"/>
    <x v="17"/>
    <n v="2.2400000000000002"/>
    <s v="macOS"/>
    <n v="1589.41"/>
  </r>
  <r>
    <x v="2"/>
    <x v="0"/>
    <x v="1"/>
    <s v="1TB SSD"/>
    <s v="AMD Radeon RX 6600"/>
    <n v="15.6"/>
    <s v="2560x1440"/>
    <x v="5"/>
    <n v="2.5299999999999998"/>
    <s v="Linux"/>
    <n v="950.82"/>
  </r>
  <r>
    <x v="6"/>
    <x v="0"/>
    <x v="3"/>
    <s v="512GB SSD"/>
    <s v="AMD Radeon RX 6800"/>
    <n v="16"/>
    <s v="2560x1440"/>
    <x v="11"/>
    <n v="1.96"/>
    <s v="FreeDOS"/>
    <n v="1033.71"/>
  </r>
  <r>
    <x v="2"/>
    <x v="0"/>
    <x v="2"/>
    <s v="512GB SSD"/>
    <s v="Integrated"/>
    <n v="16"/>
    <s v="3840x2160"/>
    <x v="19"/>
    <n v="1.3"/>
    <s v="macOS"/>
    <n v="1580.47"/>
  </r>
  <r>
    <x v="5"/>
    <x v="4"/>
    <x v="0"/>
    <s v="512GB SSD"/>
    <s v="Nvidia RTX 2060"/>
    <n v="16"/>
    <s v="1920x1080"/>
    <x v="61"/>
    <n v="2.4500000000000002"/>
    <s v="Linux"/>
    <n v="4342.3500000000004"/>
  </r>
  <r>
    <x v="2"/>
    <x v="2"/>
    <x v="1"/>
    <s v="256GB SSD"/>
    <s v="AMD Radeon RX 6800"/>
    <n v="13.3"/>
    <s v="1920x1080"/>
    <x v="76"/>
    <n v="1.26"/>
    <s v="Windows"/>
    <n v="783.22"/>
  </r>
  <r>
    <x v="2"/>
    <x v="1"/>
    <x v="2"/>
    <s v="1TB HDD"/>
    <s v="Nvidia RTX 3060"/>
    <n v="13.3"/>
    <s v="1366x768"/>
    <x v="3"/>
    <n v="3.23"/>
    <s v="Linux"/>
    <n v="1536.96"/>
  </r>
  <r>
    <x v="8"/>
    <x v="4"/>
    <x v="3"/>
    <s v="1TB HDD"/>
    <s v="Integrated"/>
    <n v="17.3"/>
    <s v="1366x768"/>
    <x v="77"/>
    <n v="1.48"/>
    <s v="FreeDOS"/>
    <n v="991.72"/>
  </r>
  <r>
    <x v="2"/>
    <x v="1"/>
    <x v="3"/>
    <s v="2TB SSD"/>
    <s v="AMD Radeon RX 6800"/>
    <n v="14"/>
    <s v="1366x768"/>
    <x v="30"/>
    <n v="1.55"/>
    <s v="Linux"/>
    <n v="1181.72"/>
  </r>
  <r>
    <x v="7"/>
    <x v="6"/>
    <x v="0"/>
    <s v="1TB HDD"/>
    <s v="Nvidia RTX 3060"/>
    <n v="15.6"/>
    <s v="1920x1080"/>
    <x v="61"/>
    <n v="1.44"/>
    <s v="macOS"/>
    <n v="3517.02"/>
  </r>
  <r>
    <x v="0"/>
    <x v="4"/>
    <x v="2"/>
    <s v="256GB SSD"/>
    <s v="Nvidia RTX 3080"/>
    <n v="17.3"/>
    <s v="3840x2160"/>
    <x v="7"/>
    <n v="2.4500000000000002"/>
    <s v="Windows"/>
    <n v="7115.5"/>
  </r>
  <r>
    <x v="7"/>
    <x v="7"/>
    <x v="0"/>
    <s v="512GB SSD"/>
    <s v="Nvidia RTX 3060"/>
    <n v="17.3"/>
    <s v="1366x768"/>
    <x v="54"/>
    <n v="2.99"/>
    <s v="Linux"/>
    <n v="2677.87"/>
  </r>
  <r>
    <x v="8"/>
    <x v="5"/>
    <x v="3"/>
    <s v="256GB SSD"/>
    <s v="AMD Radeon RX 6600"/>
    <n v="16"/>
    <s v="1366x768"/>
    <x v="33"/>
    <n v="2.0099999999999998"/>
    <s v="FreeDOS"/>
    <n v="987.48"/>
  </r>
  <r>
    <x v="2"/>
    <x v="7"/>
    <x v="3"/>
    <s v="512GB SSD"/>
    <s v="AMD Radeon RX 6600"/>
    <n v="13.3"/>
    <s v="2560x1440"/>
    <x v="30"/>
    <n v="3.34"/>
    <s v="Windows"/>
    <n v="1451.79"/>
  </r>
  <r>
    <x v="7"/>
    <x v="1"/>
    <x v="0"/>
    <s v="1TB SSD"/>
    <s v="Nvidia RTX 3080"/>
    <n v="15.6"/>
    <s v="3840x2160"/>
    <x v="16"/>
    <n v="3.15"/>
    <s v="Windows"/>
    <n v="5469.88"/>
  </r>
  <r>
    <x v="0"/>
    <x v="7"/>
    <x v="3"/>
    <s v="256GB SSD"/>
    <s v="AMD Radeon RX 6600"/>
    <n v="14"/>
    <s v="2560x1440"/>
    <x v="55"/>
    <n v="3.37"/>
    <s v="Windows"/>
    <n v="2431.88"/>
  </r>
  <r>
    <x v="3"/>
    <x v="5"/>
    <x v="3"/>
    <s v="2TB SSD"/>
    <s v="AMD Radeon RX 6800"/>
    <n v="17.3"/>
    <s v="1366x768"/>
    <x v="17"/>
    <n v="1.49"/>
    <s v="FreeDOS"/>
    <n v="954.01"/>
  </r>
  <r>
    <x v="8"/>
    <x v="2"/>
    <x v="3"/>
    <s v="2TB SSD"/>
    <s v="Nvidia RTX 2060"/>
    <n v="17.3"/>
    <s v="1920x1080"/>
    <x v="62"/>
    <n v="2.79"/>
    <s v="FreeDOS"/>
    <n v="1122.99"/>
  </r>
  <r>
    <x v="8"/>
    <x v="1"/>
    <x v="1"/>
    <s v="512GB SSD"/>
    <s v="Nvidia GTX 1650"/>
    <n v="16"/>
    <s v="1920x1080"/>
    <x v="52"/>
    <n v="3.26"/>
    <s v="macOS"/>
    <n v="1266.72"/>
  </r>
  <r>
    <x v="9"/>
    <x v="1"/>
    <x v="1"/>
    <s v="2TB SSD"/>
    <s v="Nvidia RTX 3060"/>
    <n v="17.3"/>
    <s v="3840x2160"/>
    <x v="76"/>
    <n v="2.08"/>
    <s v="Linux"/>
    <n v="2777.63"/>
  </r>
  <r>
    <x v="1"/>
    <x v="0"/>
    <x v="0"/>
    <s v="256GB SSD"/>
    <s v="Nvidia GTX 1650"/>
    <n v="13.3"/>
    <s v="1366x768"/>
    <x v="39"/>
    <n v="2.71"/>
    <s v="Windows"/>
    <n v="2457.2399999999998"/>
  </r>
  <r>
    <x v="9"/>
    <x v="3"/>
    <x v="2"/>
    <s v="1TB HDD"/>
    <s v="AMD Radeon RX 6800"/>
    <n v="16"/>
    <s v="2560x1440"/>
    <x v="28"/>
    <n v="2.04"/>
    <s v="macOS"/>
    <n v="1876.96"/>
  </r>
  <r>
    <x v="4"/>
    <x v="6"/>
    <x v="4"/>
    <s v="256GB SSD"/>
    <s v="Nvidia GTX 1650"/>
    <n v="14"/>
    <s v="3840x2160"/>
    <x v="62"/>
    <n v="2.71"/>
    <s v="macOS"/>
    <n v="3184.52"/>
  </r>
  <r>
    <x v="4"/>
    <x v="1"/>
    <x v="1"/>
    <s v="512GB SSD"/>
    <s v="Nvidia RTX 2060"/>
    <n v="16"/>
    <s v="1920x1080"/>
    <x v="59"/>
    <n v="1.61"/>
    <s v="FreeDOS"/>
    <n v="1322.76"/>
  </r>
  <r>
    <x v="4"/>
    <x v="3"/>
    <x v="3"/>
    <s v="2TB SSD"/>
    <s v="AMD Radeon RX 6600"/>
    <n v="13.3"/>
    <s v="1920x1080"/>
    <x v="36"/>
    <n v="2.57"/>
    <s v="Linux"/>
    <n v="1005.73"/>
  </r>
  <r>
    <x v="7"/>
    <x v="5"/>
    <x v="3"/>
    <s v="1TB SSD"/>
    <s v="AMD Radeon RX 6600"/>
    <n v="14"/>
    <s v="2560x1440"/>
    <x v="61"/>
    <n v="1.98"/>
    <s v="Linux"/>
    <n v="1372.3"/>
  </r>
  <r>
    <x v="8"/>
    <x v="1"/>
    <x v="0"/>
    <s v="512GB SSD"/>
    <s v="Nvidia RTX 3060"/>
    <n v="16"/>
    <s v="2560x1440"/>
    <x v="60"/>
    <n v="3.36"/>
    <s v="Linux"/>
    <n v="4147.8"/>
  </r>
  <r>
    <x v="7"/>
    <x v="0"/>
    <x v="0"/>
    <s v="1TB HDD"/>
    <s v="Nvidia RTX 2060"/>
    <n v="14"/>
    <s v="1366x768"/>
    <x v="69"/>
    <n v="2.42"/>
    <s v="Windows"/>
    <n v="1291.79"/>
  </r>
  <r>
    <x v="9"/>
    <x v="2"/>
    <x v="2"/>
    <s v="256GB SSD"/>
    <s v="Nvidia GTX 1650"/>
    <n v="16"/>
    <s v="1366x768"/>
    <x v="7"/>
    <n v="1.33"/>
    <s v="FreeDOS"/>
    <n v="1953.57"/>
  </r>
  <r>
    <x v="3"/>
    <x v="1"/>
    <x v="0"/>
    <s v="1TB SSD"/>
    <s v="AMD Radeon RX 6600"/>
    <n v="15.6"/>
    <s v="1366x768"/>
    <x v="35"/>
    <n v="2.93"/>
    <s v="Windows"/>
    <n v="2603.86"/>
  </r>
  <r>
    <x v="1"/>
    <x v="4"/>
    <x v="2"/>
    <s v="512GB SSD"/>
    <s v="Nvidia RTX 3080"/>
    <n v="13.3"/>
    <s v="1366x768"/>
    <x v="12"/>
    <n v="2.04"/>
    <s v="macOS"/>
    <n v="2961.14"/>
  </r>
  <r>
    <x v="0"/>
    <x v="4"/>
    <x v="3"/>
    <s v="512GB SSD"/>
    <s v="Nvidia RTX 2060"/>
    <n v="16"/>
    <s v="3840x2160"/>
    <x v="11"/>
    <n v="2.4900000000000002"/>
    <s v="Windows"/>
    <n v="4379.09"/>
  </r>
  <r>
    <x v="7"/>
    <x v="5"/>
    <x v="2"/>
    <s v="1TB HDD"/>
    <s v="AMD Radeon RX 6600"/>
    <n v="16"/>
    <s v="1366x768"/>
    <x v="54"/>
    <n v="2.62"/>
    <s v="FreeDOS"/>
    <n v="1106.4000000000001"/>
  </r>
  <r>
    <x v="3"/>
    <x v="5"/>
    <x v="1"/>
    <s v="512GB SSD"/>
    <s v="Nvidia GTX 1650"/>
    <n v="17.3"/>
    <s v="1366x768"/>
    <x v="63"/>
    <n v="2"/>
    <s v="macOS"/>
    <n v="758.7"/>
  </r>
  <r>
    <x v="3"/>
    <x v="6"/>
    <x v="2"/>
    <s v="256GB SSD"/>
    <s v="AMD Radeon RX 6800"/>
    <n v="13.3"/>
    <s v="1920x1080"/>
    <x v="21"/>
    <n v="1.87"/>
    <s v="macOS"/>
    <n v="2789.69"/>
  </r>
  <r>
    <x v="2"/>
    <x v="5"/>
    <x v="4"/>
    <s v="256GB SSD"/>
    <s v="Nvidia RTX 2060"/>
    <n v="13.3"/>
    <s v="3840x2160"/>
    <x v="17"/>
    <n v="2.8"/>
    <s v="FreeDOS"/>
    <n v="1996.19"/>
  </r>
  <r>
    <x v="9"/>
    <x v="0"/>
    <x v="2"/>
    <s v="2TB SSD"/>
    <s v="Nvidia RTX 2060"/>
    <n v="15.6"/>
    <s v="3840x2160"/>
    <x v="49"/>
    <n v="2.14"/>
    <s v="FreeDOS"/>
    <n v="3032.6"/>
  </r>
  <r>
    <x v="3"/>
    <x v="2"/>
    <x v="4"/>
    <s v="1TB HDD"/>
    <s v="Integrated"/>
    <n v="16"/>
    <s v="1366x768"/>
    <x v="13"/>
    <n v="3.37"/>
    <s v="FreeDOS"/>
    <n v="693.06"/>
  </r>
  <r>
    <x v="1"/>
    <x v="0"/>
    <x v="3"/>
    <s v="1TB SSD"/>
    <s v="Nvidia GTX 1650"/>
    <n v="13.3"/>
    <s v="2560x1440"/>
    <x v="20"/>
    <n v="2.39"/>
    <s v="macOS"/>
    <n v="1599.97"/>
  </r>
  <r>
    <x v="2"/>
    <x v="0"/>
    <x v="3"/>
    <s v="1TB SSD"/>
    <s v="Integrated"/>
    <n v="15.6"/>
    <s v="3840x2160"/>
    <x v="50"/>
    <n v="1.74"/>
    <s v="Windows"/>
    <n v="1187.5899999999999"/>
  </r>
  <r>
    <x v="9"/>
    <x v="6"/>
    <x v="1"/>
    <s v="2TB SSD"/>
    <s v="Integrated"/>
    <n v="13.3"/>
    <s v="1920x1080"/>
    <x v="16"/>
    <n v="2.5"/>
    <s v="macOS"/>
    <n v="1443.08"/>
  </r>
  <r>
    <x v="3"/>
    <x v="6"/>
    <x v="1"/>
    <s v="2TB SSD"/>
    <s v="Nvidia RTX 3080"/>
    <n v="17.3"/>
    <s v="2560x1440"/>
    <x v="29"/>
    <n v="3.24"/>
    <s v="Windows"/>
    <n v="2050.83"/>
  </r>
  <r>
    <x v="8"/>
    <x v="0"/>
    <x v="0"/>
    <s v="1TB HDD"/>
    <s v="Nvidia RTX 2060"/>
    <n v="13.3"/>
    <s v="3840x2160"/>
    <x v="32"/>
    <n v="1.56"/>
    <s v="Linux"/>
    <n v="2751.07"/>
  </r>
  <r>
    <x v="6"/>
    <x v="1"/>
    <x v="1"/>
    <s v="1TB SSD"/>
    <s v="Nvidia GTX 1650"/>
    <n v="14"/>
    <s v="2560x1440"/>
    <x v="34"/>
    <n v="2.13"/>
    <s v="Linux"/>
    <n v="1506.43"/>
  </r>
  <r>
    <x v="5"/>
    <x v="7"/>
    <x v="2"/>
    <s v="512GB SSD"/>
    <s v="Integrated"/>
    <n v="13.3"/>
    <s v="2560x1440"/>
    <x v="47"/>
    <n v="2.02"/>
    <s v="Windows"/>
    <n v="1735.06"/>
  </r>
  <r>
    <x v="1"/>
    <x v="7"/>
    <x v="2"/>
    <s v="2TB SSD"/>
    <s v="AMD Radeon RX 6600"/>
    <n v="17.3"/>
    <s v="3840x2160"/>
    <x v="57"/>
    <n v="1.21"/>
    <s v="FreeDOS"/>
    <n v="5063.8100000000004"/>
  </r>
  <r>
    <x v="9"/>
    <x v="3"/>
    <x v="2"/>
    <s v="1TB HDD"/>
    <s v="Nvidia RTX 2060"/>
    <n v="13.3"/>
    <s v="3840x2160"/>
    <x v="56"/>
    <n v="2.6"/>
    <s v="macOS"/>
    <n v="2354.62"/>
  </r>
  <r>
    <x v="1"/>
    <x v="3"/>
    <x v="4"/>
    <s v="256GB SSD"/>
    <s v="Nvidia RTX 2060"/>
    <n v="17.3"/>
    <s v="2560x1440"/>
    <x v="25"/>
    <n v="1.5"/>
    <s v="Windows"/>
    <n v="1953.31"/>
  </r>
  <r>
    <x v="2"/>
    <x v="3"/>
    <x v="0"/>
    <s v="2TB SSD"/>
    <s v="AMD Radeon RX 6800"/>
    <n v="14"/>
    <s v="1366x768"/>
    <x v="68"/>
    <n v="2.58"/>
    <s v="macOS"/>
    <n v="1558.21"/>
  </r>
  <r>
    <x v="4"/>
    <x v="5"/>
    <x v="1"/>
    <s v="1TB HDD"/>
    <s v="Nvidia RTX 3060"/>
    <n v="14"/>
    <s v="3840x2160"/>
    <x v="3"/>
    <n v="2.68"/>
    <s v="Windows"/>
    <n v="1262.48"/>
  </r>
  <r>
    <x v="8"/>
    <x v="7"/>
    <x v="1"/>
    <s v="1TB HDD"/>
    <s v="AMD Radeon RX 6600"/>
    <n v="14"/>
    <s v="1366x768"/>
    <x v="23"/>
    <n v="3.36"/>
    <s v="Linux"/>
    <n v="774.76"/>
  </r>
  <r>
    <x v="4"/>
    <x v="5"/>
    <x v="1"/>
    <s v="2TB SSD"/>
    <s v="Nvidia RTX 2060"/>
    <n v="17.3"/>
    <s v="2560x1440"/>
    <x v="24"/>
    <n v="2.36"/>
    <s v="FreeDOS"/>
    <n v="1269.3800000000001"/>
  </r>
  <r>
    <x v="3"/>
    <x v="7"/>
    <x v="1"/>
    <s v="256GB SSD"/>
    <s v="Nvidia RTX 3060"/>
    <n v="17.3"/>
    <s v="1920x1080"/>
    <x v="78"/>
    <n v="1.58"/>
    <s v="FreeDOS"/>
    <n v="1301.8699999999999"/>
  </r>
  <r>
    <x v="6"/>
    <x v="4"/>
    <x v="2"/>
    <s v="1TB HDD"/>
    <s v="AMD Radeon RX 6800"/>
    <n v="16"/>
    <s v="1366x768"/>
    <x v="48"/>
    <n v="3.32"/>
    <s v="Windows"/>
    <n v="2164.52"/>
  </r>
  <r>
    <x v="7"/>
    <x v="6"/>
    <x v="4"/>
    <s v="1TB HDD"/>
    <s v="Integrated"/>
    <n v="14"/>
    <s v="1366x768"/>
    <x v="70"/>
    <n v="2.23"/>
    <s v="Windows"/>
    <n v="1089.24"/>
  </r>
  <r>
    <x v="2"/>
    <x v="6"/>
    <x v="4"/>
    <s v="2TB SSD"/>
    <s v="Nvidia RTX 3060"/>
    <n v="15.6"/>
    <s v="1920x1080"/>
    <x v="75"/>
    <n v="3.22"/>
    <s v="macOS"/>
    <n v="2215.7600000000002"/>
  </r>
  <r>
    <x v="1"/>
    <x v="5"/>
    <x v="4"/>
    <s v="2TB SSD"/>
    <s v="Nvidia RTX 2060"/>
    <n v="15.6"/>
    <s v="3840x2160"/>
    <x v="49"/>
    <n v="2.08"/>
    <s v="macOS"/>
    <n v="3183.53"/>
  </r>
  <r>
    <x v="9"/>
    <x v="4"/>
    <x v="4"/>
    <s v="512GB SSD"/>
    <s v="Nvidia RTX 3060"/>
    <n v="16"/>
    <s v="1366x768"/>
    <x v="23"/>
    <n v="1.95"/>
    <s v="macOS"/>
    <n v="2515.5700000000002"/>
  </r>
  <r>
    <x v="7"/>
    <x v="7"/>
    <x v="0"/>
    <s v="512GB SSD"/>
    <s v="Integrated"/>
    <n v="14"/>
    <s v="3840x2160"/>
    <x v="62"/>
    <n v="2.2999999999999998"/>
    <s v="FreeDOS"/>
    <n v="3225.05"/>
  </r>
  <r>
    <x v="0"/>
    <x v="3"/>
    <x v="4"/>
    <s v="2TB SSD"/>
    <s v="Nvidia GTX 1650"/>
    <n v="17.3"/>
    <s v="1366x768"/>
    <x v="32"/>
    <n v="2.06"/>
    <s v="macOS"/>
    <n v="1519.99"/>
  </r>
  <r>
    <x v="4"/>
    <x v="5"/>
    <x v="2"/>
    <s v="512GB SSD"/>
    <s v="AMD Radeon RX 6600"/>
    <n v="17.3"/>
    <s v="3840x2160"/>
    <x v="57"/>
    <n v="2.4500000000000002"/>
    <s v="FreeDOS"/>
    <n v="2877"/>
  </r>
  <r>
    <x v="2"/>
    <x v="1"/>
    <x v="1"/>
    <s v="1TB SSD"/>
    <s v="AMD Radeon RX 6600"/>
    <n v="17.3"/>
    <s v="3840x2160"/>
    <x v="25"/>
    <n v="3.45"/>
    <s v="FreeDOS"/>
    <n v="1907.84"/>
  </r>
  <r>
    <x v="7"/>
    <x v="1"/>
    <x v="0"/>
    <s v="256GB SSD"/>
    <s v="Nvidia RTX 3080"/>
    <n v="16"/>
    <s v="3840x2160"/>
    <x v="74"/>
    <n v="1.22"/>
    <s v="Linux"/>
    <n v="5485.45"/>
  </r>
  <r>
    <x v="9"/>
    <x v="4"/>
    <x v="0"/>
    <s v="2TB SSD"/>
    <s v="Nvidia RTX 3080"/>
    <n v="13.3"/>
    <s v="3840x2160"/>
    <x v="47"/>
    <n v="3.17"/>
    <s v="FreeDOS"/>
    <n v="8562.44"/>
  </r>
  <r>
    <x v="9"/>
    <x v="7"/>
    <x v="2"/>
    <s v="1TB HDD"/>
    <s v="AMD Radeon RX 6800"/>
    <n v="16"/>
    <s v="1920x1080"/>
    <x v="65"/>
    <n v="1.36"/>
    <s v="Windows"/>
    <n v="2487.09"/>
  </r>
  <r>
    <x v="9"/>
    <x v="7"/>
    <x v="3"/>
    <s v="1TB HDD"/>
    <s v="Nvidia RTX 2060"/>
    <n v="17.3"/>
    <s v="1366x768"/>
    <x v="79"/>
    <n v="1.93"/>
    <s v="Linux"/>
    <n v="1115.49"/>
  </r>
  <r>
    <x v="3"/>
    <x v="6"/>
    <x v="0"/>
    <s v="2TB SSD"/>
    <s v="Nvidia RTX 3060"/>
    <n v="17.3"/>
    <s v="1920x1080"/>
    <x v="9"/>
    <n v="2.0499999999999998"/>
    <s v="FreeDOS"/>
    <n v="4241.3"/>
  </r>
  <r>
    <x v="5"/>
    <x v="0"/>
    <x v="4"/>
    <s v="1TB SSD"/>
    <s v="Nvidia RTX 3080"/>
    <n v="17.3"/>
    <s v="1920x1080"/>
    <x v="26"/>
    <n v="2.29"/>
    <s v="Windows"/>
    <n v="993.8"/>
  </r>
  <r>
    <x v="8"/>
    <x v="2"/>
    <x v="4"/>
    <s v="1TB HDD"/>
    <s v="Nvidia RTX 3080"/>
    <n v="17.3"/>
    <s v="1366x768"/>
    <x v="27"/>
    <n v="2.46"/>
    <s v="FreeDOS"/>
    <n v="918.72"/>
  </r>
  <r>
    <x v="9"/>
    <x v="5"/>
    <x v="0"/>
    <s v="1TB HDD"/>
    <s v="Nvidia RTX 3060"/>
    <n v="13.3"/>
    <s v="2560x1440"/>
    <x v="18"/>
    <n v="2.5"/>
    <s v="macOS"/>
    <n v="3158.58"/>
  </r>
  <r>
    <x v="9"/>
    <x v="1"/>
    <x v="1"/>
    <s v="512GB SSD"/>
    <s v="AMD Radeon RX 6600"/>
    <n v="17.3"/>
    <s v="2560x1440"/>
    <x v="4"/>
    <n v="2.86"/>
    <s v="FreeDOS"/>
    <n v="2039.19"/>
  </r>
  <r>
    <x v="8"/>
    <x v="6"/>
    <x v="2"/>
    <s v="256GB SSD"/>
    <s v="Integrated"/>
    <n v="13.3"/>
    <s v="1366x768"/>
    <x v="74"/>
    <n v="2.14"/>
    <s v="Linux"/>
    <n v="1564.26"/>
  </r>
  <r>
    <x v="3"/>
    <x v="1"/>
    <x v="0"/>
    <s v="1TB HDD"/>
    <s v="Nvidia GTX 1650"/>
    <n v="13.3"/>
    <s v="3840x2160"/>
    <x v="53"/>
    <n v="2.86"/>
    <s v="FreeDOS"/>
    <n v="4239.8900000000003"/>
  </r>
  <r>
    <x v="6"/>
    <x v="2"/>
    <x v="2"/>
    <s v="256GB SSD"/>
    <s v="AMD Radeon RX 6800"/>
    <n v="15.6"/>
    <s v="1920x1080"/>
    <x v="34"/>
    <n v="1.55"/>
    <s v="macOS"/>
    <n v="1843.16"/>
  </r>
  <r>
    <x v="8"/>
    <x v="0"/>
    <x v="0"/>
    <s v="1TB SSD"/>
    <s v="Nvidia RTX 3060"/>
    <n v="15.6"/>
    <s v="3840x2160"/>
    <x v="39"/>
    <n v="2.67"/>
    <s v="Windows"/>
    <n v="3540.14"/>
  </r>
  <r>
    <x v="4"/>
    <x v="4"/>
    <x v="4"/>
    <s v="2TB SSD"/>
    <s v="Nvidia GTX 1650"/>
    <n v="14"/>
    <s v="2560x1440"/>
    <x v="65"/>
    <n v="3.03"/>
    <s v="Windows"/>
    <n v="2538.5"/>
  </r>
  <r>
    <x v="5"/>
    <x v="4"/>
    <x v="4"/>
    <s v="512GB SSD"/>
    <s v="Nvidia RTX 2060"/>
    <n v="13.3"/>
    <s v="3840x2160"/>
    <x v="45"/>
    <n v="2.0299999999999998"/>
    <s v="Windows"/>
    <n v="3321.8"/>
  </r>
  <r>
    <x v="2"/>
    <x v="1"/>
    <x v="0"/>
    <s v="1TB SSD"/>
    <s v="AMD Radeon RX 6600"/>
    <n v="15.6"/>
    <s v="2560x1440"/>
    <x v="3"/>
    <n v="3.11"/>
    <s v="FreeDOS"/>
    <n v="4135.7700000000004"/>
  </r>
  <r>
    <x v="5"/>
    <x v="2"/>
    <x v="4"/>
    <s v="256GB SSD"/>
    <s v="Integrated"/>
    <n v="17.3"/>
    <s v="2560x1440"/>
    <x v="54"/>
    <n v="1.96"/>
    <s v="macOS"/>
    <n v="978.76"/>
  </r>
  <r>
    <x v="7"/>
    <x v="0"/>
    <x v="3"/>
    <s v="2TB SSD"/>
    <s v="AMD Radeon RX 6800"/>
    <n v="14"/>
    <s v="1920x1080"/>
    <x v="29"/>
    <n v="1.32"/>
    <s v="macOS"/>
    <n v="865.87"/>
  </r>
  <r>
    <x v="6"/>
    <x v="3"/>
    <x v="2"/>
    <s v="256GB SSD"/>
    <s v="Integrated"/>
    <n v="16"/>
    <s v="2560x1440"/>
    <x v="11"/>
    <n v="1.37"/>
    <s v="Windows"/>
    <n v="1264.6500000000001"/>
  </r>
  <r>
    <x v="3"/>
    <x v="7"/>
    <x v="3"/>
    <s v="1TB HDD"/>
    <s v="Nvidia RTX 3080"/>
    <n v="13.3"/>
    <s v="1366x768"/>
    <x v="45"/>
    <n v="2.2400000000000002"/>
    <s v="Windows"/>
    <n v="1036.19"/>
  </r>
  <r>
    <x v="8"/>
    <x v="1"/>
    <x v="3"/>
    <s v="512GB SSD"/>
    <s v="Nvidia RTX 3080"/>
    <n v="16"/>
    <s v="2560x1440"/>
    <x v="31"/>
    <n v="3"/>
    <s v="macOS"/>
    <n v="1714.92"/>
  </r>
  <r>
    <x v="1"/>
    <x v="7"/>
    <x v="1"/>
    <s v="2TB SSD"/>
    <s v="Nvidia GTX 1650"/>
    <n v="14"/>
    <s v="1366x768"/>
    <x v="73"/>
    <n v="1.33"/>
    <s v="macOS"/>
    <n v="1215.3399999999999"/>
  </r>
  <r>
    <x v="3"/>
    <x v="3"/>
    <x v="3"/>
    <s v="1TB HDD"/>
    <s v="Nvidia RTX 3080"/>
    <n v="15.6"/>
    <s v="2560x1440"/>
    <x v="5"/>
    <n v="2.2799999999999998"/>
    <s v="Linux"/>
    <n v="920.08"/>
  </r>
  <r>
    <x v="5"/>
    <x v="7"/>
    <x v="3"/>
    <s v="1TB HDD"/>
    <s v="Nvidia RTX 3080"/>
    <n v="16"/>
    <s v="1920x1080"/>
    <x v="41"/>
    <n v="2.35"/>
    <s v="Linux"/>
    <n v="1142.96"/>
  </r>
  <r>
    <x v="4"/>
    <x v="2"/>
    <x v="3"/>
    <s v="512GB SSD"/>
    <s v="Nvidia RTX 2060"/>
    <n v="16"/>
    <s v="3840x2160"/>
    <x v="7"/>
    <n v="2.13"/>
    <s v="macOS"/>
    <n v="1784.03"/>
  </r>
  <r>
    <x v="6"/>
    <x v="7"/>
    <x v="0"/>
    <s v="1TB HDD"/>
    <s v="Nvidia RTX 3080"/>
    <n v="15.6"/>
    <s v="1920x1080"/>
    <x v="74"/>
    <n v="3.19"/>
    <s v="Windows"/>
    <n v="2683.2"/>
  </r>
  <r>
    <x v="0"/>
    <x v="0"/>
    <x v="3"/>
    <s v="2TB SSD"/>
    <s v="Nvidia GTX 1650"/>
    <n v="17.3"/>
    <s v="1920x1080"/>
    <x v="78"/>
    <n v="2.41"/>
    <s v="FreeDOS"/>
    <n v="1526.33"/>
  </r>
  <r>
    <x v="7"/>
    <x v="5"/>
    <x v="0"/>
    <s v="256GB SSD"/>
    <s v="Nvidia GTX 1650"/>
    <n v="13.3"/>
    <s v="1920x1080"/>
    <x v="19"/>
    <n v="1.67"/>
    <s v="Linux"/>
    <n v="2355.5500000000002"/>
  </r>
  <r>
    <x v="4"/>
    <x v="7"/>
    <x v="2"/>
    <s v="256GB SSD"/>
    <s v="Nvidia RTX 2060"/>
    <n v="13.3"/>
    <s v="2560x1440"/>
    <x v="45"/>
    <n v="3.09"/>
    <s v="FreeDOS"/>
    <n v="2478.7199999999998"/>
  </r>
  <r>
    <x v="4"/>
    <x v="7"/>
    <x v="3"/>
    <s v="1TB HDD"/>
    <s v="AMD Radeon RX 6600"/>
    <n v="14"/>
    <s v="3840x2160"/>
    <x v="43"/>
    <n v="3.02"/>
    <s v="Windows"/>
    <n v="1705.68"/>
  </r>
  <r>
    <x v="7"/>
    <x v="1"/>
    <x v="0"/>
    <s v="1TB SSD"/>
    <s v="Nvidia RTX 2060"/>
    <n v="15.6"/>
    <s v="3840x2160"/>
    <x v="5"/>
    <n v="2.0099999999999998"/>
    <s v="Linux"/>
    <n v="5485"/>
  </r>
  <r>
    <x v="0"/>
    <x v="0"/>
    <x v="1"/>
    <s v="2TB SSD"/>
    <s v="Nvidia RTX 2060"/>
    <n v="15.6"/>
    <s v="3840x2160"/>
    <x v="55"/>
    <n v="2.15"/>
    <s v="Linux"/>
    <n v="2053.33"/>
  </r>
  <r>
    <x v="6"/>
    <x v="5"/>
    <x v="2"/>
    <s v="1TB HDD"/>
    <s v="Nvidia RTX 2060"/>
    <n v="17.3"/>
    <s v="2560x1440"/>
    <x v="4"/>
    <n v="1.38"/>
    <s v="Windows"/>
    <n v="1827.34"/>
  </r>
  <r>
    <x v="0"/>
    <x v="1"/>
    <x v="1"/>
    <s v="256GB SSD"/>
    <s v="Integrated"/>
    <n v="13.3"/>
    <s v="1920x1080"/>
    <x v="30"/>
    <n v="2.75"/>
    <s v="Windows"/>
    <n v="1074.19"/>
  </r>
  <r>
    <x v="6"/>
    <x v="7"/>
    <x v="2"/>
    <s v="512GB SSD"/>
    <s v="AMD Radeon RX 6800"/>
    <n v="15.6"/>
    <s v="2560x1440"/>
    <x v="13"/>
    <n v="2.64"/>
    <s v="macOS"/>
    <n v="2865.98"/>
  </r>
  <r>
    <x v="7"/>
    <x v="5"/>
    <x v="4"/>
    <s v="256GB SSD"/>
    <s v="Nvidia RTX 2060"/>
    <n v="14"/>
    <s v="3840x2160"/>
    <x v="74"/>
    <n v="2.09"/>
    <s v="FreeDOS"/>
    <n v="2033.43"/>
  </r>
  <r>
    <x v="5"/>
    <x v="6"/>
    <x v="3"/>
    <s v="1TB HDD"/>
    <s v="Nvidia RTX 2060"/>
    <n v="16"/>
    <s v="2560x1440"/>
    <x v="2"/>
    <n v="3.45"/>
    <s v="Linux"/>
    <n v="1792.09"/>
  </r>
  <r>
    <x v="3"/>
    <x v="2"/>
    <x v="2"/>
    <s v="256GB SSD"/>
    <s v="AMD Radeon RX 6800"/>
    <n v="13.3"/>
    <s v="1920x1080"/>
    <x v="77"/>
    <n v="1.27"/>
    <s v="FreeDOS"/>
    <n v="1739.27"/>
  </r>
  <r>
    <x v="8"/>
    <x v="6"/>
    <x v="1"/>
    <s v="256GB SSD"/>
    <s v="Nvidia RTX 3080"/>
    <n v="13.3"/>
    <s v="1920x1080"/>
    <x v="48"/>
    <n v="3.32"/>
    <s v="macOS"/>
    <n v="1535.55"/>
  </r>
  <r>
    <x v="7"/>
    <x v="7"/>
    <x v="1"/>
    <s v="1TB HDD"/>
    <s v="Nvidia GTX 1650"/>
    <n v="16"/>
    <s v="1366x768"/>
    <x v="56"/>
    <n v="1.29"/>
    <s v="Windows"/>
    <n v="766.97"/>
  </r>
  <r>
    <x v="3"/>
    <x v="2"/>
    <x v="3"/>
    <s v="2TB SSD"/>
    <s v="Nvidia GTX 1650"/>
    <n v="16"/>
    <s v="3840x2160"/>
    <x v="23"/>
    <n v="3.02"/>
    <s v="Linux"/>
    <n v="1969.11"/>
  </r>
  <r>
    <x v="3"/>
    <x v="4"/>
    <x v="3"/>
    <s v="2TB SSD"/>
    <s v="Nvidia RTX 2060"/>
    <n v="16"/>
    <s v="1366x768"/>
    <x v="61"/>
    <n v="1.77"/>
    <s v="Linux"/>
    <n v="1656.86"/>
  </r>
  <r>
    <x v="7"/>
    <x v="2"/>
    <x v="1"/>
    <s v="1TB SSD"/>
    <s v="Integrated"/>
    <n v="17.3"/>
    <s v="1920x1080"/>
    <x v="65"/>
    <n v="1.76"/>
    <s v="Linux"/>
    <n v="662.72"/>
  </r>
  <r>
    <x v="7"/>
    <x v="1"/>
    <x v="0"/>
    <s v="256GB SSD"/>
    <s v="Integrated"/>
    <n v="15.6"/>
    <s v="1920x1080"/>
    <x v="38"/>
    <n v="1.94"/>
    <s v="Windows"/>
    <n v="2229.29"/>
  </r>
  <r>
    <x v="0"/>
    <x v="1"/>
    <x v="0"/>
    <s v="1TB HDD"/>
    <s v="Nvidia RTX 3060"/>
    <n v="14"/>
    <s v="1920x1080"/>
    <x v="59"/>
    <n v="2.76"/>
    <s v="macOS"/>
    <n v="3764.52"/>
  </r>
  <r>
    <x v="3"/>
    <x v="1"/>
    <x v="3"/>
    <s v="1TB HDD"/>
    <s v="Nvidia RTX 3080"/>
    <n v="15.6"/>
    <s v="2560x1440"/>
    <x v="42"/>
    <n v="2.2200000000000002"/>
    <s v="Windows"/>
    <n v="1492.01"/>
  </r>
  <r>
    <x v="7"/>
    <x v="4"/>
    <x v="2"/>
    <s v="512GB SSD"/>
    <s v="Nvidia GTX 1650"/>
    <n v="17.3"/>
    <s v="1366x768"/>
    <x v="32"/>
    <n v="1.45"/>
    <s v="macOS"/>
    <n v="2412.36"/>
  </r>
  <r>
    <x v="2"/>
    <x v="4"/>
    <x v="4"/>
    <s v="256GB SSD"/>
    <s v="Nvidia RTX 2060"/>
    <n v="17.3"/>
    <s v="2560x1440"/>
    <x v="11"/>
    <n v="2.65"/>
    <s v="Windows"/>
    <n v="2602.59"/>
  </r>
  <r>
    <x v="1"/>
    <x v="6"/>
    <x v="2"/>
    <s v="256GB SSD"/>
    <s v="Nvidia RTX 3080"/>
    <n v="16"/>
    <s v="2560x1440"/>
    <x v="79"/>
    <n v="1.96"/>
    <s v="Windows"/>
    <n v="5187.17"/>
  </r>
  <r>
    <x v="5"/>
    <x v="0"/>
    <x v="4"/>
    <s v="512GB SSD"/>
    <s v="AMD Radeon RX 6800"/>
    <n v="13.3"/>
    <s v="1366x768"/>
    <x v="13"/>
    <n v="2.2400000000000002"/>
    <s v="macOS"/>
    <n v="764.47"/>
  </r>
  <r>
    <x v="7"/>
    <x v="4"/>
    <x v="3"/>
    <s v="256GB SSD"/>
    <s v="AMD Radeon RX 6600"/>
    <n v="17.3"/>
    <s v="1920x1080"/>
    <x v="68"/>
    <n v="1.23"/>
    <s v="Linux"/>
    <n v="1761.63"/>
  </r>
  <r>
    <x v="9"/>
    <x v="1"/>
    <x v="1"/>
    <s v="512GB SSD"/>
    <s v="AMD Radeon RX 6800"/>
    <n v="13.3"/>
    <s v="3840x2160"/>
    <x v="58"/>
    <n v="2.71"/>
    <s v="Linux"/>
    <n v="2534.46"/>
  </r>
  <r>
    <x v="6"/>
    <x v="0"/>
    <x v="4"/>
    <s v="1TB SSD"/>
    <s v="AMD Radeon RX 6800"/>
    <n v="14"/>
    <s v="1366x768"/>
    <x v="61"/>
    <n v="1.26"/>
    <s v="FreeDOS"/>
    <n v="878.79"/>
  </r>
  <r>
    <x v="5"/>
    <x v="5"/>
    <x v="4"/>
    <s v="2TB SSD"/>
    <s v="Nvidia GTX 1650"/>
    <n v="15.6"/>
    <s v="2560x1440"/>
    <x v="24"/>
    <n v="1.3"/>
    <s v="macOS"/>
    <n v="1504.43"/>
  </r>
  <r>
    <x v="2"/>
    <x v="3"/>
    <x v="0"/>
    <s v="1TB HDD"/>
    <s v="AMD Radeon RX 6600"/>
    <n v="13.3"/>
    <s v="2560x1440"/>
    <x v="54"/>
    <n v="1.33"/>
    <s v="FreeDOS"/>
    <n v="1982.54"/>
  </r>
  <r>
    <x v="0"/>
    <x v="7"/>
    <x v="3"/>
    <s v="1TB HDD"/>
    <s v="Integrated"/>
    <n v="17.3"/>
    <s v="3840x2160"/>
    <x v="47"/>
    <n v="2.5499999999999998"/>
    <s v="FreeDOS"/>
    <n v="1910.72"/>
  </r>
  <r>
    <x v="8"/>
    <x v="2"/>
    <x v="2"/>
    <s v="1TB HDD"/>
    <s v="Nvidia RTX 2060"/>
    <n v="15.6"/>
    <s v="2560x1440"/>
    <x v="36"/>
    <n v="2.92"/>
    <s v="FreeDOS"/>
    <n v="1885.09"/>
  </r>
  <r>
    <x v="1"/>
    <x v="6"/>
    <x v="2"/>
    <s v="1TB HDD"/>
    <s v="AMD Radeon RX 6800"/>
    <n v="17.3"/>
    <s v="1366x768"/>
    <x v="55"/>
    <n v="1.26"/>
    <s v="FreeDOS"/>
    <n v="2926.14"/>
  </r>
  <r>
    <x v="4"/>
    <x v="0"/>
    <x v="2"/>
    <s v="1TB SSD"/>
    <s v="AMD Radeon RX 6800"/>
    <n v="17.3"/>
    <s v="3840x2160"/>
    <x v="45"/>
    <n v="3.48"/>
    <s v="macOS"/>
    <n v="2352.81"/>
  </r>
  <r>
    <x v="5"/>
    <x v="4"/>
    <x v="3"/>
    <s v="2TB SSD"/>
    <s v="Nvidia RTX 3060"/>
    <n v="14"/>
    <s v="1920x1080"/>
    <x v="56"/>
    <n v="3.49"/>
    <s v="FreeDOS"/>
    <n v="1654.64"/>
  </r>
  <r>
    <x v="6"/>
    <x v="3"/>
    <x v="2"/>
    <s v="1TB SSD"/>
    <s v="Nvidia GTX 1650"/>
    <n v="14"/>
    <s v="3840x2160"/>
    <x v="28"/>
    <n v="2.66"/>
    <s v="Windows"/>
    <n v="2111.1"/>
  </r>
  <r>
    <x v="4"/>
    <x v="0"/>
    <x v="4"/>
    <s v="2TB SSD"/>
    <s v="Integrated"/>
    <n v="13.3"/>
    <s v="1366x768"/>
    <x v="62"/>
    <n v="3.35"/>
    <s v="macOS"/>
    <n v="630.66999999999996"/>
  </r>
  <r>
    <x v="6"/>
    <x v="6"/>
    <x v="0"/>
    <s v="512GB SSD"/>
    <s v="AMD Radeon RX 6600"/>
    <n v="13.3"/>
    <s v="2560x1440"/>
    <x v="35"/>
    <n v="2.38"/>
    <s v="macOS"/>
    <n v="5044.17"/>
  </r>
  <r>
    <x v="7"/>
    <x v="2"/>
    <x v="1"/>
    <s v="512GB SSD"/>
    <s v="Nvidia RTX 3060"/>
    <n v="16"/>
    <s v="3840x2160"/>
    <x v="58"/>
    <n v="1.6"/>
    <s v="Linux"/>
    <n v="1531.81"/>
  </r>
  <r>
    <x v="0"/>
    <x v="3"/>
    <x v="4"/>
    <s v="256GB SSD"/>
    <s v="Nvidia RTX 2060"/>
    <n v="13.3"/>
    <s v="2560x1440"/>
    <x v="25"/>
    <n v="1.85"/>
    <s v="FreeDOS"/>
    <n v="1820.12"/>
  </r>
  <r>
    <x v="4"/>
    <x v="2"/>
    <x v="4"/>
    <s v="1TB HDD"/>
    <s v="Nvidia GTX 1650"/>
    <n v="16"/>
    <s v="3840x2160"/>
    <x v="33"/>
    <n v="3.44"/>
    <s v="Linux"/>
    <n v="1717.29"/>
  </r>
  <r>
    <x v="7"/>
    <x v="3"/>
    <x v="4"/>
    <s v="512GB SSD"/>
    <s v="AMD Radeon RX 6800"/>
    <n v="14"/>
    <s v="2560x1440"/>
    <x v="46"/>
    <n v="1.87"/>
    <s v="macOS"/>
    <n v="1239.76"/>
  </r>
  <r>
    <x v="6"/>
    <x v="5"/>
    <x v="2"/>
    <s v="1TB SSD"/>
    <s v="Nvidia GTX 1650"/>
    <n v="15.6"/>
    <s v="1366x768"/>
    <x v="72"/>
    <n v="1.39"/>
    <s v="macOS"/>
    <n v="1603.76"/>
  </r>
  <r>
    <x v="8"/>
    <x v="0"/>
    <x v="1"/>
    <s v="1TB HDD"/>
    <s v="Nvidia RTX 3080"/>
    <n v="13.3"/>
    <s v="1920x1080"/>
    <x v="67"/>
    <n v="1.38"/>
    <s v="macOS"/>
    <n v="573.42999999999995"/>
  </r>
  <r>
    <x v="5"/>
    <x v="7"/>
    <x v="3"/>
    <s v="512GB SSD"/>
    <s v="AMD Radeon RX 6600"/>
    <n v="14"/>
    <s v="2560x1440"/>
    <x v="76"/>
    <n v="3.22"/>
    <s v="Linux"/>
    <n v="1449.27"/>
  </r>
  <r>
    <x v="1"/>
    <x v="0"/>
    <x v="2"/>
    <s v="512GB SSD"/>
    <s v="AMD Radeon RX 6800"/>
    <n v="17.3"/>
    <s v="3840x2160"/>
    <x v="2"/>
    <n v="2.59"/>
    <s v="macOS"/>
    <n v="3407.93"/>
  </r>
  <r>
    <x v="4"/>
    <x v="3"/>
    <x v="1"/>
    <s v="1TB SSD"/>
    <s v="Nvidia RTX 3080"/>
    <n v="17.3"/>
    <s v="3840x2160"/>
    <x v="66"/>
    <n v="3.46"/>
    <s v="macOS"/>
    <n v="1357.24"/>
  </r>
  <r>
    <x v="0"/>
    <x v="1"/>
    <x v="4"/>
    <s v="1TB HDD"/>
    <s v="Nvidia GTX 1650"/>
    <n v="14"/>
    <s v="3840x2160"/>
    <x v="58"/>
    <n v="2.7"/>
    <s v="Linux"/>
    <n v="3166.61"/>
  </r>
  <r>
    <x v="8"/>
    <x v="3"/>
    <x v="0"/>
    <s v="1TB SSD"/>
    <s v="Nvidia RTX 3060"/>
    <n v="14"/>
    <s v="1920x1080"/>
    <x v="3"/>
    <n v="2.98"/>
    <s v="Linux"/>
    <n v="2070.04"/>
  </r>
  <r>
    <x v="1"/>
    <x v="1"/>
    <x v="1"/>
    <s v="256GB SSD"/>
    <s v="Nvidia RTX 3080"/>
    <n v="14"/>
    <s v="3840x2160"/>
    <x v="31"/>
    <n v="1.91"/>
    <s v="Linux"/>
    <n v="2616.83"/>
  </r>
  <r>
    <x v="4"/>
    <x v="4"/>
    <x v="2"/>
    <s v="512GB SSD"/>
    <s v="Nvidia RTX 2060"/>
    <n v="16"/>
    <s v="2560x1440"/>
    <x v="62"/>
    <n v="2.39"/>
    <s v="Linux"/>
    <n v="3581.4"/>
  </r>
  <r>
    <x v="0"/>
    <x v="3"/>
    <x v="4"/>
    <s v="1TB HDD"/>
    <s v="Nvidia GTX 1650"/>
    <n v="16"/>
    <s v="1366x768"/>
    <x v="17"/>
    <n v="2.74"/>
    <s v="macOS"/>
    <n v="1212.3900000000001"/>
  </r>
  <r>
    <x v="5"/>
    <x v="3"/>
    <x v="2"/>
    <s v="2TB SSD"/>
    <s v="Nvidia GTX 1650"/>
    <n v="16"/>
    <s v="2560x1440"/>
    <x v="43"/>
    <n v="1.29"/>
    <s v="FreeDOS"/>
    <n v="1690.85"/>
  </r>
  <r>
    <x v="6"/>
    <x v="6"/>
    <x v="4"/>
    <s v="256GB SSD"/>
    <s v="AMD Radeon RX 6800"/>
    <n v="15.6"/>
    <s v="2560x1440"/>
    <x v="43"/>
    <n v="3.19"/>
    <s v="macOS"/>
    <n v="2857.09"/>
  </r>
  <r>
    <x v="4"/>
    <x v="4"/>
    <x v="4"/>
    <s v="1TB SSD"/>
    <s v="Nvidia RTX 3080"/>
    <n v="16"/>
    <s v="1366x768"/>
    <x v="77"/>
    <n v="1.21"/>
    <s v="Linux"/>
    <n v="1810.68"/>
  </r>
  <r>
    <x v="4"/>
    <x v="4"/>
    <x v="2"/>
    <s v="512GB SSD"/>
    <s v="AMD Radeon RX 6600"/>
    <n v="13.3"/>
    <s v="1366x768"/>
    <x v="18"/>
    <n v="2.52"/>
    <s v="Linux"/>
    <n v="2318.83"/>
  </r>
  <r>
    <x v="4"/>
    <x v="3"/>
    <x v="3"/>
    <s v="512GB SSD"/>
    <s v="AMD Radeon RX 6600"/>
    <n v="13.3"/>
    <s v="3840x2160"/>
    <x v="53"/>
    <n v="2.9"/>
    <s v="Linux"/>
    <n v="1382"/>
  </r>
  <r>
    <x v="4"/>
    <x v="0"/>
    <x v="0"/>
    <s v="1TB SSD"/>
    <s v="AMD Radeon RX 6600"/>
    <n v="16"/>
    <s v="2560x1440"/>
    <x v="36"/>
    <n v="2.74"/>
    <s v="Linux"/>
    <n v="2849.93"/>
  </r>
  <r>
    <x v="3"/>
    <x v="0"/>
    <x v="3"/>
    <s v="1TB HDD"/>
    <s v="AMD Radeon RX 6600"/>
    <n v="14"/>
    <s v="2560x1440"/>
    <x v="67"/>
    <n v="1.68"/>
    <s v="macOS"/>
    <n v="996.27"/>
  </r>
  <r>
    <x v="8"/>
    <x v="5"/>
    <x v="4"/>
    <s v="512GB SSD"/>
    <s v="Integrated"/>
    <n v="13.3"/>
    <s v="2560x1440"/>
    <x v="39"/>
    <n v="3.36"/>
    <s v="macOS"/>
    <n v="1009.83"/>
  </r>
  <r>
    <x v="9"/>
    <x v="2"/>
    <x v="3"/>
    <s v="2TB SSD"/>
    <s v="Nvidia RTX 3080"/>
    <n v="14"/>
    <s v="1920x1080"/>
    <x v="48"/>
    <n v="2.16"/>
    <s v="Linux"/>
    <n v="1402.01"/>
  </r>
  <r>
    <x v="3"/>
    <x v="6"/>
    <x v="3"/>
    <s v="1TB SSD"/>
    <s v="AMD Radeon RX 6600"/>
    <n v="15.6"/>
    <s v="2560x1440"/>
    <x v="19"/>
    <n v="1.59"/>
    <s v="Windows"/>
    <n v="2303.15"/>
  </r>
  <r>
    <x v="5"/>
    <x v="5"/>
    <x v="3"/>
    <s v="256GB SSD"/>
    <s v="Nvidia RTX 3060"/>
    <n v="17.3"/>
    <s v="3840x2160"/>
    <x v="6"/>
    <n v="3.33"/>
    <s v="Linux"/>
    <n v="1746.11"/>
  </r>
  <r>
    <x v="1"/>
    <x v="0"/>
    <x v="0"/>
    <s v="1TB HDD"/>
    <s v="Nvidia RTX 3060"/>
    <n v="16"/>
    <s v="1920x1080"/>
    <x v="30"/>
    <n v="1.55"/>
    <s v="Windows"/>
    <n v="2624.49"/>
  </r>
  <r>
    <x v="0"/>
    <x v="3"/>
    <x v="0"/>
    <s v="1TB HDD"/>
    <s v="Nvidia RTX 3080"/>
    <n v="13.3"/>
    <s v="1366x768"/>
    <x v="77"/>
    <n v="2.34"/>
    <s v="Linux"/>
    <n v="2210.4699999999998"/>
  </r>
  <r>
    <x v="2"/>
    <x v="0"/>
    <x v="1"/>
    <s v="1TB HDD"/>
    <s v="Nvidia RTX 2060"/>
    <n v="17.3"/>
    <s v="1366x768"/>
    <x v="66"/>
    <n v="2.42"/>
    <s v="Windows"/>
    <n v="702.51"/>
  </r>
  <r>
    <x v="7"/>
    <x v="1"/>
    <x v="3"/>
    <s v="1TB HDD"/>
    <s v="Nvidia GTX 1650"/>
    <n v="17.3"/>
    <s v="2560x1440"/>
    <x v="20"/>
    <n v="2.78"/>
    <s v="FreeDOS"/>
    <n v="1546.07"/>
  </r>
  <r>
    <x v="8"/>
    <x v="6"/>
    <x v="3"/>
    <s v="256GB SSD"/>
    <s v="Nvidia RTX 3060"/>
    <n v="17.3"/>
    <s v="2560x1440"/>
    <x v="11"/>
    <n v="1.43"/>
    <s v="FreeDOS"/>
    <n v="2191.5700000000002"/>
  </r>
  <r>
    <x v="1"/>
    <x v="0"/>
    <x v="1"/>
    <s v="512GB SSD"/>
    <s v="Nvidia RTX 3060"/>
    <n v="13.3"/>
    <s v="3840x2160"/>
    <x v="61"/>
    <n v="2.67"/>
    <s v="Linux"/>
    <n v="1664.83"/>
  </r>
  <r>
    <x v="3"/>
    <x v="4"/>
    <x v="1"/>
    <s v="1TB HDD"/>
    <s v="AMD Radeon RX 6800"/>
    <n v="17.3"/>
    <s v="2560x1440"/>
    <x v="49"/>
    <n v="1.23"/>
    <s v="Linux"/>
    <n v="1725.55"/>
  </r>
  <r>
    <x v="9"/>
    <x v="0"/>
    <x v="2"/>
    <s v="512GB SSD"/>
    <s v="Nvidia RTX 3080"/>
    <n v="16"/>
    <s v="2560x1440"/>
    <x v="63"/>
    <n v="1.95"/>
    <s v="Windows"/>
    <n v="2437.2800000000002"/>
  </r>
  <r>
    <x v="3"/>
    <x v="0"/>
    <x v="3"/>
    <s v="2TB SSD"/>
    <s v="Nvidia GTX 1650"/>
    <n v="15.6"/>
    <s v="3840x2160"/>
    <x v="0"/>
    <n v="1.72"/>
    <s v="FreeDOS"/>
    <n v="1394.3"/>
  </r>
  <r>
    <x v="7"/>
    <x v="2"/>
    <x v="1"/>
    <s v="2TB SSD"/>
    <s v="AMD Radeon RX 6600"/>
    <n v="15.6"/>
    <s v="1920x1080"/>
    <x v="47"/>
    <n v="3.31"/>
    <s v="macOS"/>
    <n v="1006.07"/>
  </r>
  <r>
    <x v="8"/>
    <x v="3"/>
    <x v="3"/>
    <s v="2TB SSD"/>
    <s v="Nvidia RTX 2060"/>
    <n v="17.3"/>
    <s v="3840x2160"/>
    <x v="23"/>
    <n v="3.26"/>
    <s v="macOS"/>
    <n v="1678.03"/>
  </r>
  <r>
    <x v="0"/>
    <x v="4"/>
    <x v="3"/>
    <s v="2TB SSD"/>
    <s v="Integrated"/>
    <n v="17.3"/>
    <s v="1920x1080"/>
    <x v="11"/>
    <n v="2.68"/>
    <s v="Linux"/>
    <n v="1846.92"/>
  </r>
  <r>
    <x v="8"/>
    <x v="1"/>
    <x v="3"/>
    <s v="2TB SSD"/>
    <s v="Nvidia GTX 1650"/>
    <n v="14"/>
    <s v="2560x1440"/>
    <x v="51"/>
    <n v="1.99"/>
    <s v="Windows"/>
    <n v="1492.9"/>
  </r>
  <r>
    <x v="6"/>
    <x v="4"/>
    <x v="0"/>
    <s v="256GB SSD"/>
    <s v="AMD Radeon RX 6800"/>
    <n v="16"/>
    <s v="1920x1080"/>
    <x v="71"/>
    <n v="3.47"/>
    <s v="Linux"/>
    <n v="4355.1499999999996"/>
  </r>
  <r>
    <x v="5"/>
    <x v="3"/>
    <x v="0"/>
    <s v="512GB SSD"/>
    <s v="Nvidia RTX 3060"/>
    <n v="15.6"/>
    <s v="1920x1080"/>
    <x v="75"/>
    <n v="2.52"/>
    <s v="Linux"/>
    <n v="2333.19"/>
  </r>
  <r>
    <x v="6"/>
    <x v="5"/>
    <x v="2"/>
    <s v="512GB SSD"/>
    <s v="AMD Radeon RX 6800"/>
    <n v="14"/>
    <s v="2560x1440"/>
    <x v="34"/>
    <n v="1.46"/>
    <s v="Windows"/>
    <n v="1955.88"/>
  </r>
  <r>
    <x v="5"/>
    <x v="5"/>
    <x v="1"/>
    <s v="256GB SSD"/>
    <s v="Integrated"/>
    <n v="14"/>
    <s v="1366x768"/>
    <x v="51"/>
    <n v="1.89"/>
    <s v="Linux"/>
    <n v="419.41"/>
  </r>
  <r>
    <x v="0"/>
    <x v="2"/>
    <x v="0"/>
    <s v="1TB SSD"/>
    <s v="AMD Radeon RX 6800"/>
    <n v="13.3"/>
    <s v="1366x768"/>
    <x v="15"/>
    <n v="2.33"/>
    <s v="Windows"/>
    <n v="2990.19"/>
  </r>
  <r>
    <x v="6"/>
    <x v="6"/>
    <x v="3"/>
    <s v="1TB HDD"/>
    <s v="Nvidia RTX 2060"/>
    <n v="14"/>
    <s v="2560x1440"/>
    <x v="20"/>
    <n v="1.95"/>
    <s v="Linux"/>
    <n v="1819.05"/>
  </r>
  <r>
    <x v="3"/>
    <x v="4"/>
    <x v="3"/>
    <s v="512GB SSD"/>
    <s v="AMD Radeon RX 6800"/>
    <n v="13.3"/>
    <s v="3840x2160"/>
    <x v="7"/>
    <n v="1.81"/>
    <s v="FreeDOS"/>
    <n v="2653.21"/>
  </r>
  <r>
    <x v="6"/>
    <x v="7"/>
    <x v="1"/>
    <s v="1TB SSD"/>
    <s v="Nvidia RTX 2060"/>
    <n v="14"/>
    <s v="3840x2160"/>
    <x v="71"/>
    <n v="1.88"/>
    <s v="FreeDOS"/>
    <n v="1788.81"/>
  </r>
  <r>
    <x v="6"/>
    <x v="6"/>
    <x v="0"/>
    <s v="1TB SSD"/>
    <s v="Integrated"/>
    <n v="16"/>
    <s v="1920x1080"/>
    <x v="5"/>
    <n v="1.9"/>
    <s v="Linux"/>
    <n v="2931.71"/>
  </r>
  <r>
    <x v="7"/>
    <x v="6"/>
    <x v="1"/>
    <s v="2TB SSD"/>
    <s v="Nvidia GTX 1650"/>
    <n v="16"/>
    <s v="3840x2160"/>
    <x v="41"/>
    <n v="2.83"/>
    <s v="Windows"/>
    <n v="2627.84"/>
  </r>
  <r>
    <x v="0"/>
    <x v="2"/>
    <x v="4"/>
    <s v="256GB SSD"/>
    <s v="Nvidia RTX 3060"/>
    <n v="16"/>
    <s v="1920x1080"/>
    <x v="32"/>
    <n v="3.33"/>
    <s v="Windows"/>
    <n v="1824.64"/>
  </r>
  <r>
    <x v="6"/>
    <x v="4"/>
    <x v="0"/>
    <s v="512GB SSD"/>
    <s v="Integrated"/>
    <n v="17.3"/>
    <s v="1920x1080"/>
    <x v="64"/>
    <n v="2.2799999999999998"/>
    <s v="Linux"/>
    <n v="3035.17"/>
  </r>
  <r>
    <x v="4"/>
    <x v="0"/>
    <x v="0"/>
    <s v="512GB SSD"/>
    <s v="Nvidia GTX 1650"/>
    <n v="15.6"/>
    <s v="3840x2160"/>
    <x v="73"/>
    <n v="2.08"/>
    <s v="Linux"/>
    <n v="3653.91"/>
  </r>
  <r>
    <x v="6"/>
    <x v="2"/>
    <x v="2"/>
    <s v="256GB SSD"/>
    <s v="Nvidia RTX 2060"/>
    <n v="13.3"/>
    <s v="3840x2160"/>
    <x v="76"/>
    <n v="2.34"/>
    <s v="FreeDOS"/>
    <n v="2670.47"/>
  </r>
  <r>
    <x v="1"/>
    <x v="7"/>
    <x v="2"/>
    <s v="256GB SSD"/>
    <s v="Nvidia RTX 3080"/>
    <n v="14"/>
    <s v="2560x1440"/>
    <x v="64"/>
    <n v="1.36"/>
    <s v="FreeDOS"/>
    <n v="3531.78"/>
  </r>
  <r>
    <x v="5"/>
    <x v="1"/>
    <x v="4"/>
    <s v="1TB SSD"/>
    <s v="AMD Radeon RX 6800"/>
    <n v="15.6"/>
    <s v="3840x2160"/>
    <x v="71"/>
    <n v="3.37"/>
    <s v="Linux"/>
    <n v="2732.85"/>
  </r>
  <r>
    <x v="2"/>
    <x v="3"/>
    <x v="4"/>
    <s v="2TB SSD"/>
    <s v="Nvidia RTX 2060"/>
    <n v="16"/>
    <s v="2560x1440"/>
    <x v="10"/>
    <n v="1.26"/>
    <s v="macOS"/>
    <n v="1503.56"/>
  </r>
  <r>
    <x v="3"/>
    <x v="6"/>
    <x v="4"/>
    <s v="1TB HDD"/>
    <s v="Nvidia RTX 3060"/>
    <n v="13.3"/>
    <s v="1920x1080"/>
    <x v="70"/>
    <n v="3.39"/>
    <s v="Linux"/>
    <n v="1715.84"/>
  </r>
  <r>
    <x v="2"/>
    <x v="5"/>
    <x v="1"/>
    <s v="1TB HDD"/>
    <s v="Nvidia GTX 1650"/>
    <n v="13.3"/>
    <s v="2560x1440"/>
    <x v="75"/>
    <n v="2.62"/>
    <s v="macOS"/>
    <n v="845.86"/>
  </r>
  <r>
    <x v="6"/>
    <x v="4"/>
    <x v="0"/>
    <s v="512GB SSD"/>
    <s v="AMD Radeon RX 6600"/>
    <n v="13.3"/>
    <s v="2560x1440"/>
    <x v="80"/>
    <n v="2.62"/>
    <s v="Windows"/>
    <n v="4913.3599999999997"/>
  </r>
  <r>
    <x v="2"/>
    <x v="0"/>
    <x v="1"/>
    <s v="256GB SSD"/>
    <s v="AMD Radeon RX 6800"/>
    <n v="13.3"/>
    <s v="3840x2160"/>
    <x v="80"/>
    <n v="1.73"/>
    <s v="FreeDOS"/>
    <n v="1290.46"/>
  </r>
  <r>
    <x v="4"/>
    <x v="2"/>
    <x v="2"/>
    <s v="2TB SSD"/>
    <s v="AMD Radeon RX 6800"/>
    <n v="13.3"/>
    <s v="1366x768"/>
    <x v="25"/>
    <n v="2.89"/>
    <s v="Windows"/>
    <n v="1306.79"/>
  </r>
  <r>
    <x v="0"/>
    <x v="7"/>
    <x v="2"/>
    <s v="1TB HDD"/>
    <s v="Nvidia RTX 2060"/>
    <n v="15.6"/>
    <s v="3840x2160"/>
    <x v="73"/>
    <n v="2.79"/>
    <s v="macOS"/>
    <n v="4357.24"/>
  </r>
  <r>
    <x v="0"/>
    <x v="1"/>
    <x v="4"/>
    <s v="1TB HDD"/>
    <s v="AMD Radeon RX 6800"/>
    <n v="13.3"/>
    <s v="1920x1080"/>
    <x v="72"/>
    <n v="2.11"/>
    <s v="macOS"/>
    <n v="1905.26"/>
  </r>
  <r>
    <x v="8"/>
    <x v="0"/>
    <x v="2"/>
    <s v="2TB SSD"/>
    <s v="Nvidia GTX 1650"/>
    <n v="14"/>
    <s v="3840x2160"/>
    <x v="42"/>
    <n v="1.3"/>
    <s v="FreeDOS"/>
    <n v="2115.71"/>
  </r>
  <r>
    <x v="3"/>
    <x v="5"/>
    <x v="1"/>
    <s v="256GB SSD"/>
    <s v="Nvidia GTX 1650"/>
    <n v="14"/>
    <s v="2560x1440"/>
    <x v="18"/>
    <n v="3.3"/>
    <s v="FreeDOS"/>
    <n v="1081.19"/>
  </r>
  <r>
    <x v="1"/>
    <x v="7"/>
    <x v="1"/>
    <s v="2TB SSD"/>
    <s v="Nvidia RTX 3060"/>
    <n v="15.6"/>
    <s v="3840x2160"/>
    <x v="52"/>
    <n v="2.8"/>
    <s v="macOS"/>
    <n v="2854.77"/>
  </r>
  <r>
    <x v="1"/>
    <x v="4"/>
    <x v="0"/>
    <s v="1TB HDD"/>
    <s v="AMD Radeon RX 6600"/>
    <n v="13.3"/>
    <s v="1366x768"/>
    <x v="23"/>
    <n v="2.88"/>
    <s v="Windows"/>
    <n v="3724.57"/>
  </r>
  <r>
    <x v="3"/>
    <x v="4"/>
    <x v="3"/>
    <s v="2TB SSD"/>
    <s v="Nvidia RTX 3080"/>
    <n v="16"/>
    <s v="3840x2160"/>
    <x v="60"/>
    <n v="1.28"/>
    <s v="macOS"/>
    <n v="3101.86"/>
  </r>
  <r>
    <x v="5"/>
    <x v="1"/>
    <x v="2"/>
    <s v="512GB SSD"/>
    <s v="Nvidia RTX 2060"/>
    <n v="16"/>
    <s v="2560x1440"/>
    <x v="79"/>
    <n v="2"/>
    <s v="Linux"/>
    <n v="2851.04"/>
  </r>
  <r>
    <x v="6"/>
    <x v="2"/>
    <x v="4"/>
    <s v="2TB SSD"/>
    <s v="AMD Radeon RX 6600"/>
    <n v="17.3"/>
    <s v="1920x1080"/>
    <x v="9"/>
    <n v="1.63"/>
    <s v="macOS"/>
    <n v="1225.3499999999999"/>
  </r>
  <r>
    <x v="2"/>
    <x v="4"/>
    <x v="4"/>
    <s v="1TB HDD"/>
    <s v="Nvidia GTX 1650"/>
    <n v="13.3"/>
    <s v="1920x1080"/>
    <x v="74"/>
    <n v="1.84"/>
    <s v="FreeDOS"/>
    <n v="1680.17"/>
  </r>
  <r>
    <x v="4"/>
    <x v="5"/>
    <x v="2"/>
    <s v="512GB SSD"/>
    <s v="Nvidia RTX 3080"/>
    <n v="14"/>
    <s v="2560x1440"/>
    <x v="25"/>
    <n v="1.68"/>
    <s v="macOS"/>
    <n v="1915.14"/>
  </r>
  <r>
    <x v="1"/>
    <x v="3"/>
    <x v="4"/>
    <s v="1TB SSD"/>
    <s v="AMD Radeon RX 6600"/>
    <n v="17.3"/>
    <s v="1366x768"/>
    <x v="26"/>
    <n v="1.68"/>
    <s v="Windows"/>
    <n v="1147.52"/>
  </r>
  <r>
    <x v="1"/>
    <x v="7"/>
    <x v="1"/>
    <s v="512GB SSD"/>
    <s v="AMD Radeon RX 6600"/>
    <n v="16"/>
    <s v="1366x768"/>
    <x v="20"/>
    <n v="2.15"/>
    <s v="Linux"/>
    <n v="1399.47"/>
  </r>
  <r>
    <x v="3"/>
    <x v="0"/>
    <x v="4"/>
    <s v="2TB SSD"/>
    <s v="Integrated"/>
    <n v="15.6"/>
    <s v="1366x768"/>
    <x v="5"/>
    <n v="3.35"/>
    <s v="Windows"/>
    <n v="730.31"/>
  </r>
  <r>
    <x v="8"/>
    <x v="4"/>
    <x v="2"/>
    <s v="256GB SSD"/>
    <s v="Nvidia GTX 1650"/>
    <n v="16"/>
    <s v="3840x2160"/>
    <x v="35"/>
    <n v="2.06"/>
    <s v="Linux"/>
    <n v="4758.83"/>
  </r>
  <r>
    <x v="4"/>
    <x v="7"/>
    <x v="0"/>
    <s v="512GB SSD"/>
    <s v="Nvidia RTX 2060"/>
    <n v="14"/>
    <s v="3840x2160"/>
    <x v="29"/>
    <n v="1.33"/>
    <s v="Linux"/>
    <n v="4875.8100000000004"/>
  </r>
  <r>
    <x v="7"/>
    <x v="2"/>
    <x v="3"/>
    <s v="1TB SSD"/>
    <s v="Nvidia GTX 1650"/>
    <n v="14"/>
    <s v="2560x1440"/>
    <x v="8"/>
    <n v="1.25"/>
    <s v="Linux"/>
    <n v="1333.69"/>
  </r>
  <r>
    <x v="4"/>
    <x v="3"/>
    <x v="3"/>
    <s v="2TB SSD"/>
    <s v="Nvidia RTX 3060"/>
    <n v="15.6"/>
    <s v="1920x1080"/>
    <x v="73"/>
    <n v="1.48"/>
    <s v="Linux"/>
    <n v="867.32"/>
  </r>
  <r>
    <x v="4"/>
    <x v="0"/>
    <x v="0"/>
    <s v="2TB SSD"/>
    <s v="Nvidia GTX 1650"/>
    <n v="14"/>
    <s v="1920x1080"/>
    <x v="64"/>
    <n v="2.39"/>
    <s v="FreeDOS"/>
    <n v="1883.12"/>
  </r>
  <r>
    <x v="6"/>
    <x v="2"/>
    <x v="0"/>
    <s v="512GB SSD"/>
    <s v="AMD Radeon RX 6800"/>
    <n v="16"/>
    <s v="1366x768"/>
    <x v="32"/>
    <n v="2.81"/>
    <s v="Windows"/>
    <n v="2048.0700000000002"/>
  </r>
  <r>
    <x v="7"/>
    <x v="0"/>
    <x v="3"/>
    <s v="256GB SSD"/>
    <s v="Integrated"/>
    <n v="13.3"/>
    <s v="3840x2160"/>
    <x v="25"/>
    <n v="3.35"/>
    <s v="Windows"/>
    <n v="959.24"/>
  </r>
  <r>
    <x v="7"/>
    <x v="4"/>
    <x v="3"/>
    <s v="2TB SSD"/>
    <s v="Nvidia GTX 1650"/>
    <n v="16"/>
    <s v="1366x768"/>
    <x v="45"/>
    <n v="1.94"/>
    <s v="FreeDOS"/>
    <n v="1629.8"/>
  </r>
  <r>
    <x v="6"/>
    <x v="2"/>
    <x v="4"/>
    <s v="512GB SSD"/>
    <s v="Nvidia RTX 3080"/>
    <n v="16"/>
    <s v="2560x1440"/>
    <x v="26"/>
    <n v="1.24"/>
    <s v="Windows"/>
    <n v="1637.39"/>
  </r>
  <r>
    <x v="1"/>
    <x v="1"/>
    <x v="1"/>
    <s v="1TB HDD"/>
    <s v="AMD Radeon RX 6800"/>
    <n v="17.3"/>
    <s v="1920x1080"/>
    <x v="68"/>
    <n v="2.71"/>
    <s v="FreeDOS"/>
    <n v="1403.33"/>
  </r>
  <r>
    <x v="3"/>
    <x v="3"/>
    <x v="1"/>
    <s v="256GB SSD"/>
    <s v="Nvidia RTX 3060"/>
    <n v="16"/>
    <s v="3840x2160"/>
    <x v="24"/>
    <n v="3.46"/>
    <s v="Linux"/>
    <n v="1279.1099999999999"/>
  </r>
  <r>
    <x v="1"/>
    <x v="7"/>
    <x v="4"/>
    <s v="512GB SSD"/>
    <s v="Integrated"/>
    <n v="14"/>
    <s v="3840x2160"/>
    <x v="23"/>
    <n v="1.97"/>
    <s v="Windows"/>
    <n v="2335.12"/>
  </r>
  <r>
    <x v="9"/>
    <x v="5"/>
    <x v="0"/>
    <s v="512GB SSD"/>
    <s v="Nvidia RTX 3060"/>
    <n v="17.3"/>
    <s v="3840x2160"/>
    <x v="41"/>
    <n v="1.23"/>
    <s v="FreeDOS"/>
    <n v="5472.27"/>
  </r>
  <r>
    <x v="3"/>
    <x v="5"/>
    <x v="1"/>
    <s v="512GB SSD"/>
    <s v="Nvidia RTX 2060"/>
    <n v="15.6"/>
    <s v="1920x1080"/>
    <x v="61"/>
    <n v="3.34"/>
    <s v="Windows"/>
    <n v="999.95"/>
  </r>
  <r>
    <x v="8"/>
    <x v="6"/>
    <x v="3"/>
    <s v="1TB SSD"/>
    <s v="Nvidia GTX 1650"/>
    <n v="14"/>
    <s v="3840x2160"/>
    <x v="54"/>
    <n v="3.11"/>
    <s v="macOS"/>
    <n v="2605.4499999999998"/>
  </r>
  <r>
    <x v="6"/>
    <x v="3"/>
    <x v="1"/>
    <s v="2TB SSD"/>
    <s v="Nvidia RTX 3080"/>
    <n v="16"/>
    <s v="1366x768"/>
    <x v="23"/>
    <n v="3.36"/>
    <s v="Windows"/>
    <n v="611.05999999999995"/>
  </r>
  <r>
    <x v="4"/>
    <x v="7"/>
    <x v="3"/>
    <s v="2TB SSD"/>
    <s v="Nvidia GTX 1650"/>
    <n v="15.6"/>
    <s v="3840x2160"/>
    <x v="63"/>
    <n v="1.85"/>
    <s v="macOS"/>
    <n v="2376.5"/>
  </r>
  <r>
    <x v="9"/>
    <x v="2"/>
    <x v="1"/>
    <s v="1TB HDD"/>
    <s v="Nvidia RTX 3080"/>
    <n v="14"/>
    <s v="1920x1080"/>
    <x v="56"/>
    <n v="3.13"/>
    <s v="Linux"/>
    <n v="1097.24"/>
  </r>
  <r>
    <x v="9"/>
    <x v="6"/>
    <x v="1"/>
    <s v="1TB SSD"/>
    <s v="Nvidia RTX 3080"/>
    <n v="15.6"/>
    <s v="2560x1440"/>
    <x v="17"/>
    <n v="1.85"/>
    <s v="Linux"/>
    <n v="2567.02"/>
  </r>
  <r>
    <x v="8"/>
    <x v="1"/>
    <x v="4"/>
    <s v="256GB SSD"/>
    <s v="Nvidia GTX 1650"/>
    <n v="17.3"/>
    <s v="2560x1440"/>
    <x v="58"/>
    <n v="2.33"/>
    <s v="FreeDOS"/>
    <n v="1982.78"/>
  </r>
  <r>
    <x v="7"/>
    <x v="4"/>
    <x v="3"/>
    <s v="1TB HDD"/>
    <s v="AMD Radeon RX 6600"/>
    <n v="16"/>
    <s v="1920x1080"/>
    <x v="75"/>
    <n v="2.4300000000000002"/>
    <s v="FreeDOS"/>
    <n v="1542.52"/>
  </r>
  <r>
    <x v="6"/>
    <x v="6"/>
    <x v="0"/>
    <s v="512GB SSD"/>
    <s v="Nvidia RTX 2060"/>
    <n v="13.3"/>
    <s v="3840x2160"/>
    <x v="60"/>
    <n v="3.32"/>
    <s v="FreeDOS"/>
    <n v="6624.15"/>
  </r>
  <r>
    <x v="4"/>
    <x v="6"/>
    <x v="1"/>
    <s v="256GB SSD"/>
    <s v="AMD Radeon RX 6600"/>
    <n v="17.3"/>
    <s v="2560x1440"/>
    <x v="39"/>
    <n v="1.46"/>
    <s v="macOS"/>
    <n v="2070.16"/>
  </r>
  <r>
    <x v="8"/>
    <x v="3"/>
    <x v="0"/>
    <s v="512GB SSD"/>
    <s v="AMD Radeon RX 6800"/>
    <n v="13.3"/>
    <s v="1366x768"/>
    <x v="57"/>
    <n v="2.02"/>
    <s v="Linux"/>
    <n v="1705.35"/>
  </r>
  <r>
    <x v="6"/>
    <x v="3"/>
    <x v="4"/>
    <s v="1TB SSD"/>
    <s v="AMD Radeon RX 6600"/>
    <n v="14"/>
    <s v="1366x768"/>
    <x v="50"/>
    <n v="1.77"/>
    <s v="FreeDOS"/>
    <n v="814.51"/>
  </r>
  <r>
    <x v="0"/>
    <x v="0"/>
    <x v="4"/>
    <s v="1TB HDD"/>
    <s v="Nvidia RTX 3080"/>
    <n v="17.3"/>
    <s v="3840x2160"/>
    <x v="65"/>
    <n v="1.74"/>
    <s v="Windows"/>
    <n v="2269.77"/>
  </r>
  <r>
    <x v="9"/>
    <x v="5"/>
    <x v="0"/>
    <s v="512GB SSD"/>
    <s v="Nvidia RTX 2060"/>
    <n v="15.6"/>
    <s v="3840x2160"/>
    <x v="46"/>
    <n v="3.45"/>
    <s v="FreeDOS"/>
    <n v="5504.4"/>
  </r>
  <r>
    <x v="0"/>
    <x v="7"/>
    <x v="1"/>
    <s v="1TB SSD"/>
    <s v="Nvidia GTX 1650"/>
    <n v="14"/>
    <s v="1920x1080"/>
    <x v="13"/>
    <n v="2.15"/>
    <s v="Windows"/>
    <n v="1834.59"/>
  </r>
  <r>
    <x v="5"/>
    <x v="3"/>
    <x v="4"/>
    <s v="256GB SSD"/>
    <s v="Nvidia RTX 3080"/>
    <n v="15.6"/>
    <s v="1920x1080"/>
    <x v="57"/>
    <n v="2.4300000000000002"/>
    <s v="macOS"/>
    <n v="983.95"/>
  </r>
  <r>
    <x v="6"/>
    <x v="5"/>
    <x v="2"/>
    <s v="2TB SSD"/>
    <s v="Nvidia RTX 3060"/>
    <n v="15.6"/>
    <s v="3840x2160"/>
    <x v="55"/>
    <n v="1.97"/>
    <s v="FreeDOS"/>
    <n v="2923.67"/>
  </r>
  <r>
    <x v="2"/>
    <x v="1"/>
    <x v="0"/>
    <s v="1TB HDD"/>
    <s v="Nvidia GTX 1650"/>
    <n v="17.3"/>
    <s v="3840x2160"/>
    <x v="44"/>
    <n v="2.91"/>
    <s v="Windows"/>
    <n v="4462.33"/>
  </r>
  <r>
    <x v="8"/>
    <x v="0"/>
    <x v="2"/>
    <s v="1TB HDD"/>
    <s v="Nvidia RTX 3060"/>
    <n v="13.3"/>
    <s v="3840x2160"/>
    <x v="60"/>
    <n v="3.14"/>
    <s v="FreeDOS"/>
    <n v="1882.97"/>
  </r>
  <r>
    <x v="3"/>
    <x v="7"/>
    <x v="3"/>
    <s v="512GB SSD"/>
    <s v="Nvidia RTX 3080"/>
    <n v="15.6"/>
    <s v="2560x1440"/>
    <x v="9"/>
    <n v="1.47"/>
    <s v="macOS"/>
    <n v="1575.43"/>
  </r>
  <r>
    <x v="8"/>
    <x v="1"/>
    <x v="4"/>
    <s v="256GB SSD"/>
    <s v="AMD Radeon RX 6600"/>
    <n v="17.3"/>
    <s v="3840x2160"/>
    <x v="18"/>
    <n v="2.39"/>
    <s v="macOS"/>
    <n v="2832.28"/>
  </r>
  <r>
    <x v="9"/>
    <x v="2"/>
    <x v="2"/>
    <s v="1TB HDD"/>
    <s v="Nvidia GTX 1650"/>
    <n v="14"/>
    <s v="2560x1440"/>
    <x v="56"/>
    <n v="1.83"/>
    <s v="macOS"/>
    <n v="2116.8000000000002"/>
  </r>
  <r>
    <x v="0"/>
    <x v="5"/>
    <x v="4"/>
    <s v="1TB HDD"/>
    <s v="Nvidia RTX 3080"/>
    <n v="13.3"/>
    <s v="1366x768"/>
    <x v="16"/>
    <n v="2.73"/>
    <s v="macOS"/>
    <n v="1234.07"/>
  </r>
  <r>
    <x v="5"/>
    <x v="2"/>
    <x v="3"/>
    <s v="512GB SSD"/>
    <s v="Nvidia RTX 3060"/>
    <n v="15.6"/>
    <s v="2560x1440"/>
    <x v="41"/>
    <n v="2.02"/>
    <s v="FreeDOS"/>
    <n v="1446.51"/>
  </r>
  <r>
    <x v="6"/>
    <x v="6"/>
    <x v="3"/>
    <s v="256GB SSD"/>
    <s v="Integrated"/>
    <n v="16"/>
    <s v="1366x768"/>
    <x v="78"/>
    <n v="2.93"/>
    <s v="Linux"/>
    <n v="913.2"/>
  </r>
  <r>
    <x v="0"/>
    <x v="7"/>
    <x v="2"/>
    <s v="2TB SSD"/>
    <s v="Integrated"/>
    <n v="17.3"/>
    <s v="3840x2160"/>
    <x v="48"/>
    <n v="2.14"/>
    <s v="Linux"/>
    <n v="3724.2"/>
  </r>
  <r>
    <x v="0"/>
    <x v="2"/>
    <x v="2"/>
    <s v="256GB SSD"/>
    <s v="Nvidia RTX 2060"/>
    <n v="17.3"/>
    <s v="2560x1440"/>
    <x v="50"/>
    <n v="3.38"/>
    <s v="macOS"/>
    <n v="3226.39"/>
  </r>
  <r>
    <x v="3"/>
    <x v="4"/>
    <x v="3"/>
    <s v="256GB SSD"/>
    <s v="Nvidia GTX 1650"/>
    <n v="13.3"/>
    <s v="1920x1080"/>
    <x v="68"/>
    <n v="2.5099999999999998"/>
    <s v="FreeDOS"/>
    <n v="1723.52"/>
  </r>
  <r>
    <x v="7"/>
    <x v="3"/>
    <x v="1"/>
    <s v="1TB SSD"/>
    <s v="Integrated"/>
    <n v="16"/>
    <s v="3840x2160"/>
    <x v="37"/>
    <n v="2.15"/>
    <s v="FreeDOS"/>
    <n v="1071.48"/>
  </r>
  <r>
    <x v="4"/>
    <x v="6"/>
    <x v="0"/>
    <s v="1TB HDD"/>
    <s v="AMD Radeon RX 6800"/>
    <n v="15.6"/>
    <s v="1366x768"/>
    <x v="16"/>
    <n v="3.43"/>
    <s v="Linux"/>
    <n v="3129.4"/>
  </r>
  <r>
    <x v="4"/>
    <x v="1"/>
    <x v="3"/>
    <s v="256GB SSD"/>
    <s v="Nvidia GTX 1650"/>
    <n v="16"/>
    <s v="3840x2160"/>
    <x v="74"/>
    <n v="3.41"/>
    <s v="macOS"/>
    <n v="2404.9699999999998"/>
  </r>
  <r>
    <x v="1"/>
    <x v="4"/>
    <x v="3"/>
    <s v="1TB HDD"/>
    <s v="Nvidia RTX 3060"/>
    <n v="14"/>
    <s v="1920x1080"/>
    <x v="26"/>
    <n v="1.48"/>
    <s v="Linux"/>
    <n v="1956.77"/>
  </r>
  <r>
    <x v="5"/>
    <x v="1"/>
    <x v="1"/>
    <s v="2TB SSD"/>
    <s v="AMD Radeon RX 6600"/>
    <n v="13.3"/>
    <s v="1920x1080"/>
    <x v="24"/>
    <n v="2.84"/>
    <s v="Windows"/>
    <n v="1084.43"/>
  </r>
  <r>
    <x v="9"/>
    <x v="7"/>
    <x v="2"/>
    <s v="512GB SSD"/>
    <s v="AMD Radeon RX 6600"/>
    <n v="16"/>
    <s v="2560x1440"/>
    <x v="53"/>
    <n v="2.09"/>
    <s v="Windows"/>
    <n v="3380.07"/>
  </r>
  <r>
    <x v="7"/>
    <x v="1"/>
    <x v="3"/>
    <s v="1TB HDD"/>
    <s v="Nvidia RTX 2060"/>
    <n v="14"/>
    <s v="1366x768"/>
    <x v="17"/>
    <n v="2.78"/>
    <s v="macOS"/>
    <n v="1023.73"/>
  </r>
  <r>
    <x v="7"/>
    <x v="3"/>
    <x v="2"/>
    <s v="1TB HDD"/>
    <s v="Nvidia GTX 1650"/>
    <n v="15.6"/>
    <s v="1920x1080"/>
    <x v="36"/>
    <n v="2.62"/>
    <s v="Linux"/>
    <n v="1358.97"/>
  </r>
  <r>
    <x v="2"/>
    <x v="3"/>
    <x v="3"/>
    <s v="256GB SSD"/>
    <s v="Nvidia RTX 2060"/>
    <n v="14"/>
    <s v="1920x1080"/>
    <x v="7"/>
    <n v="3.11"/>
    <s v="Windows"/>
    <n v="828.59"/>
  </r>
  <r>
    <x v="2"/>
    <x v="5"/>
    <x v="2"/>
    <s v="512GB SSD"/>
    <s v="Nvidia RTX 3080"/>
    <n v="15.6"/>
    <s v="3840x2160"/>
    <x v="50"/>
    <n v="1.3"/>
    <s v="Windows"/>
    <n v="2787.23"/>
  </r>
  <r>
    <x v="6"/>
    <x v="7"/>
    <x v="0"/>
    <s v="2TB SSD"/>
    <s v="Nvidia RTX 3060"/>
    <n v="16"/>
    <s v="1366x768"/>
    <x v="26"/>
    <n v="3.06"/>
    <s v="Linux"/>
    <n v="2764.58"/>
  </r>
  <r>
    <x v="1"/>
    <x v="4"/>
    <x v="1"/>
    <s v="1TB SSD"/>
    <s v="Nvidia RTX 3060"/>
    <n v="17.3"/>
    <s v="1366x768"/>
    <x v="18"/>
    <n v="3.44"/>
    <s v="macOS"/>
    <n v="2010.95"/>
  </r>
  <r>
    <x v="9"/>
    <x v="6"/>
    <x v="1"/>
    <s v="1TB HDD"/>
    <s v="Nvidia RTX 3080"/>
    <n v="13.3"/>
    <s v="3840x2160"/>
    <x v="43"/>
    <n v="1.81"/>
    <s v="Linux"/>
    <n v="2586.27"/>
  </r>
  <r>
    <x v="2"/>
    <x v="4"/>
    <x v="3"/>
    <s v="256GB SSD"/>
    <s v="Nvidia GTX 1650"/>
    <n v="16"/>
    <s v="1920x1080"/>
    <x v="60"/>
    <n v="1.89"/>
    <s v="FreeDOS"/>
    <n v="1829.26"/>
  </r>
  <r>
    <x v="3"/>
    <x v="2"/>
    <x v="2"/>
    <s v="2TB SSD"/>
    <s v="Nvidia GTX 1650"/>
    <n v="17.3"/>
    <s v="1920x1080"/>
    <x v="5"/>
    <n v="1.8"/>
    <s v="macOS"/>
    <n v="1879.38"/>
  </r>
  <r>
    <x v="6"/>
    <x v="7"/>
    <x v="4"/>
    <s v="512GB SSD"/>
    <s v="Nvidia RTX 3080"/>
    <n v="16"/>
    <s v="2560x1440"/>
    <x v="53"/>
    <n v="1.24"/>
    <s v="macOS"/>
    <n v="1912.7"/>
  </r>
  <r>
    <x v="7"/>
    <x v="3"/>
    <x v="1"/>
    <s v="1TB HDD"/>
    <s v="Nvidia RTX 3060"/>
    <n v="13.3"/>
    <s v="2560x1440"/>
    <x v="54"/>
    <n v="3.15"/>
    <s v="FreeDOS"/>
    <n v="707.32"/>
  </r>
  <r>
    <x v="7"/>
    <x v="7"/>
    <x v="2"/>
    <s v="2TB SSD"/>
    <s v="Nvidia RTX 3060"/>
    <n v="16"/>
    <s v="1920x1080"/>
    <x v="2"/>
    <n v="1.69"/>
    <s v="FreeDOS"/>
    <n v="2130.54"/>
  </r>
  <r>
    <x v="6"/>
    <x v="0"/>
    <x v="3"/>
    <s v="1TB SSD"/>
    <s v="AMD Radeon RX 6600"/>
    <n v="14"/>
    <s v="1366x768"/>
    <x v="16"/>
    <n v="1.75"/>
    <s v="macOS"/>
    <n v="665.87"/>
  </r>
  <r>
    <x v="6"/>
    <x v="1"/>
    <x v="3"/>
    <s v="256GB SSD"/>
    <s v="Nvidia RTX 3080"/>
    <n v="14"/>
    <s v="2560x1440"/>
    <x v="28"/>
    <n v="2.4900000000000002"/>
    <s v="FreeDOS"/>
    <n v="1462.93"/>
  </r>
  <r>
    <x v="3"/>
    <x v="4"/>
    <x v="2"/>
    <s v="1TB SSD"/>
    <s v="Nvidia GTX 1650"/>
    <n v="13.3"/>
    <s v="2560x1440"/>
    <x v="0"/>
    <n v="3.27"/>
    <s v="macOS"/>
    <n v="3140.06"/>
  </r>
  <r>
    <x v="3"/>
    <x v="4"/>
    <x v="1"/>
    <s v="256GB SSD"/>
    <s v="Nvidia RTX 3080"/>
    <n v="15.6"/>
    <s v="1920x1080"/>
    <x v="55"/>
    <n v="2.73"/>
    <s v="Windows"/>
    <n v="1757.1"/>
  </r>
  <r>
    <x v="5"/>
    <x v="7"/>
    <x v="2"/>
    <s v="512GB SSD"/>
    <s v="Nvidia RTX 3060"/>
    <n v="13.3"/>
    <s v="1366x768"/>
    <x v="27"/>
    <n v="2.2000000000000002"/>
    <s v="FreeDOS"/>
    <n v="1607.21"/>
  </r>
  <r>
    <x v="1"/>
    <x v="0"/>
    <x v="0"/>
    <s v="2TB SSD"/>
    <s v="AMD Radeon RX 6600"/>
    <n v="16"/>
    <s v="2560x1440"/>
    <x v="39"/>
    <n v="2.25"/>
    <s v="Linux"/>
    <n v="3654.78"/>
  </r>
  <r>
    <x v="8"/>
    <x v="3"/>
    <x v="4"/>
    <s v="256GB SSD"/>
    <s v="Nvidia RTX 3060"/>
    <n v="17.3"/>
    <s v="2560x1440"/>
    <x v="12"/>
    <n v="1.86"/>
    <s v="Windows"/>
    <n v="1462.14"/>
  </r>
  <r>
    <x v="9"/>
    <x v="3"/>
    <x v="0"/>
    <s v="1TB SSD"/>
    <s v="Nvidia GTX 1650"/>
    <n v="14"/>
    <s v="2560x1440"/>
    <x v="55"/>
    <n v="1.22"/>
    <s v="Windows"/>
    <n v="3289.91"/>
  </r>
  <r>
    <x v="9"/>
    <x v="2"/>
    <x v="1"/>
    <s v="1TB HDD"/>
    <s v="Nvidia RTX 3080"/>
    <n v="13.3"/>
    <s v="2560x1440"/>
    <x v="69"/>
    <n v="2.99"/>
    <s v="FreeDOS"/>
    <n v="1292.49"/>
  </r>
  <r>
    <x v="4"/>
    <x v="7"/>
    <x v="4"/>
    <s v="256GB SSD"/>
    <s v="Nvidia RTX 3080"/>
    <n v="15.6"/>
    <s v="2560x1440"/>
    <x v="79"/>
    <n v="2.83"/>
    <s v="FreeDOS"/>
    <n v="2008.01"/>
  </r>
  <r>
    <x v="0"/>
    <x v="4"/>
    <x v="0"/>
    <s v="1TB HDD"/>
    <s v="Nvidia RTX 2060"/>
    <n v="16"/>
    <s v="2560x1440"/>
    <x v="53"/>
    <n v="1.53"/>
    <s v="Linux"/>
    <n v="6817.83"/>
  </r>
  <r>
    <x v="1"/>
    <x v="0"/>
    <x v="4"/>
    <s v="1TB SSD"/>
    <s v="Nvidia GTX 1650"/>
    <n v="13.3"/>
    <s v="1366x768"/>
    <x v="2"/>
    <n v="2.16"/>
    <s v="Windows"/>
    <n v="1276.33"/>
  </r>
  <r>
    <x v="8"/>
    <x v="0"/>
    <x v="0"/>
    <s v="256GB SSD"/>
    <s v="AMD Radeon RX 6600"/>
    <n v="14"/>
    <s v="2560x1440"/>
    <x v="38"/>
    <n v="2.19"/>
    <s v="macOS"/>
    <n v="2504.23"/>
  </r>
  <r>
    <x v="9"/>
    <x v="3"/>
    <x v="2"/>
    <s v="1TB HDD"/>
    <s v="AMD Radeon RX 6600"/>
    <n v="15.6"/>
    <s v="1920x1080"/>
    <x v="9"/>
    <n v="3.27"/>
    <s v="Windows"/>
    <n v="1602.11"/>
  </r>
  <r>
    <x v="0"/>
    <x v="3"/>
    <x v="2"/>
    <s v="1TB SSD"/>
    <s v="Integrated"/>
    <n v="16"/>
    <s v="3840x2160"/>
    <x v="68"/>
    <n v="2.87"/>
    <s v="FreeDOS"/>
    <n v="2444.19"/>
  </r>
  <r>
    <x v="7"/>
    <x v="7"/>
    <x v="1"/>
    <s v="512GB SSD"/>
    <s v="Nvidia RTX 3080"/>
    <n v="14"/>
    <s v="2560x1440"/>
    <x v="62"/>
    <n v="2.46"/>
    <s v="Linux"/>
    <n v="1460.59"/>
  </r>
  <r>
    <x v="5"/>
    <x v="1"/>
    <x v="4"/>
    <s v="256GB SSD"/>
    <s v="Nvidia RTX 2060"/>
    <n v="17.3"/>
    <s v="1366x768"/>
    <x v="56"/>
    <n v="3.39"/>
    <s v="Linux"/>
    <n v="1316.82"/>
  </r>
  <r>
    <x v="0"/>
    <x v="3"/>
    <x v="3"/>
    <s v="512GB SSD"/>
    <s v="AMD Radeon RX 6600"/>
    <n v="15.6"/>
    <s v="3840x2160"/>
    <x v="22"/>
    <n v="2.89"/>
    <s v="Linux"/>
    <n v="2262.42"/>
  </r>
  <r>
    <x v="4"/>
    <x v="6"/>
    <x v="4"/>
    <s v="2TB SSD"/>
    <s v="AMD Radeon RX 6800"/>
    <n v="13.3"/>
    <s v="1920x1080"/>
    <x v="17"/>
    <n v="2.11"/>
    <s v="FreeDOS"/>
    <n v="1994.72"/>
  </r>
  <r>
    <x v="4"/>
    <x v="6"/>
    <x v="3"/>
    <s v="256GB SSD"/>
    <s v="Integrated"/>
    <n v="16"/>
    <s v="1366x768"/>
    <x v="17"/>
    <n v="1.63"/>
    <s v="macOS"/>
    <n v="900.95"/>
  </r>
  <r>
    <x v="1"/>
    <x v="3"/>
    <x v="2"/>
    <s v="1TB SSD"/>
    <s v="Integrated"/>
    <n v="16"/>
    <s v="3840x2160"/>
    <x v="65"/>
    <n v="3.46"/>
    <s v="Windows"/>
    <n v="2308.06"/>
  </r>
  <r>
    <x v="8"/>
    <x v="3"/>
    <x v="2"/>
    <s v="1TB HDD"/>
    <s v="Nvidia RTX 3080"/>
    <n v="13.3"/>
    <s v="1366x768"/>
    <x v="34"/>
    <n v="2.5499999999999998"/>
    <s v="Windows"/>
    <n v="1075.54"/>
  </r>
  <r>
    <x v="9"/>
    <x v="0"/>
    <x v="4"/>
    <s v="512GB SSD"/>
    <s v="AMD Radeon RX 6600"/>
    <n v="17.3"/>
    <s v="1366x768"/>
    <x v="22"/>
    <n v="1.32"/>
    <s v="Linux"/>
    <n v="1328.95"/>
  </r>
  <r>
    <x v="3"/>
    <x v="7"/>
    <x v="0"/>
    <s v="1TB SSD"/>
    <s v="Nvidia RTX 2060"/>
    <n v="16"/>
    <s v="1366x768"/>
    <x v="61"/>
    <n v="2.78"/>
    <s v="macOS"/>
    <n v="2758.48"/>
  </r>
  <r>
    <x v="7"/>
    <x v="4"/>
    <x v="3"/>
    <s v="2TB SSD"/>
    <s v="Nvidia GTX 1650"/>
    <n v="13.3"/>
    <s v="1366x768"/>
    <x v="65"/>
    <n v="3.36"/>
    <s v="FreeDOS"/>
    <n v="1321.54"/>
  </r>
  <r>
    <x v="6"/>
    <x v="6"/>
    <x v="1"/>
    <s v="512GB SSD"/>
    <s v="Nvidia GTX 1650"/>
    <n v="17.3"/>
    <s v="1366x768"/>
    <x v="30"/>
    <n v="2.76"/>
    <s v="Linux"/>
    <n v="1309.29"/>
  </r>
  <r>
    <x v="6"/>
    <x v="5"/>
    <x v="0"/>
    <s v="2TB SSD"/>
    <s v="AMD Radeon RX 6800"/>
    <n v="16"/>
    <s v="3840x2160"/>
    <x v="31"/>
    <n v="2.5099999999999998"/>
    <s v="FreeDOS"/>
    <n v="4404.93"/>
  </r>
  <r>
    <x v="0"/>
    <x v="4"/>
    <x v="0"/>
    <s v="256GB SSD"/>
    <s v="Nvidia GTX 1650"/>
    <n v="17.3"/>
    <s v="1920x1080"/>
    <x v="76"/>
    <n v="1.63"/>
    <s v="Windows"/>
    <n v="6370.53"/>
  </r>
  <r>
    <x v="1"/>
    <x v="5"/>
    <x v="4"/>
    <s v="2TB SSD"/>
    <s v="Nvidia RTX 3060"/>
    <n v="15.6"/>
    <s v="3840x2160"/>
    <x v="53"/>
    <n v="1.4"/>
    <s v="Windows"/>
    <n v="3193.18"/>
  </r>
  <r>
    <x v="6"/>
    <x v="6"/>
    <x v="4"/>
    <s v="1TB HDD"/>
    <s v="AMD Radeon RX 6800"/>
    <n v="16"/>
    <s v="2560x1440"/>
    <x v="60"/>
    <n v="2.21"/>
    <s v="Windows"/>
    <n v="2300.31"/>
  </r>
  <r>
    <x v="0"/>
    <x v="0"/>
    <x v="2"/>
    <s v="512GB SSD"/>
    <s v="AMD Radeon RX 6800"/>
    <n v="17.3"/>
    <s v="1366x768"/>
    <x v="80"/>
    <n v="3.16"/>
    <s v="macOS"/>
    <n v="1787.65"/>
  </r>
  <r>
    <x v="8"/>
    <x v="1"/>
    <x v="0"/>
    <s v="256GB SSD"/>
    <s v="Nvidia RTX 3080"/>
    <n v="15.6"/>
    <s v="1920x1080"/>
    <x v="27"/>
    <n v="1.63"/>
    <s v="Windows"/>
    <n v="3112.09"/>
  </r>
  <r>
    <x v="3"/>
    <x v="7"/>
    <x v="1"/>
    <s v="1TB SSD"/>
    <s v="AMD Radeon RX 6600"/>
    <n v="15.6"/>
    <s v="2560x1440"/>
    <x v="73"/>
    <n v="1.56"/>
    <s v="FreeDOS"/>
    <n v="1681.59"/>
  </r>
  <r>
    <x v="4"/>
    <x v="0"/>
    <x v="4"/>
    <s v="1TB SSD"/>
    <s v="Nvidia RTX 2060"/>
    <n v="17.3"/>
    <s v="1920x1080"/>
    <x v="75"/>
    <n v="2.5099999999999998"/>
    <s v="macOS"/>
    <n v="1157.1300000000001"/>
  </r>
  <r>
    <x v="1"/>
    <x v="7"/>
    <x v="2"/>
    <s v="1TB HDD"/>
    <s v="AMD Radeon RX 6800"/>
    <n v="15.6"/>
    <s v="2560x1440"/>
    <x v="47"/>
    <n v="3.34"/>
    <s v="macOS"/>
    <n v="3084.28"/>
  </r>
  <r>
    <x v="6"/>
    <x v="5"/>
    <x v="3"/>
    <s v="1TB SSD"/>
    <s v="Nvidia RTX 2060"/>
    <n v="15.6"/>
    <s v="2560x1440"/>
    <x v="45"/>
    <n v="2.19"/>
    <s v="macOS"/>
    <n v="1421.48"/>
  </r>
  <r>
    <x v="2"/>
    <x v="7"/>
    <x v="3"/>
    <s v="512GB SSD"/>
    <s v="Nvidia RTX 2060"/>
    <n v="16"/>
    <s v="2560x1440"/>
    <x v="71"/>
    <n v="2.02"/>
    <s v="Linux"/>
    <n v="1757.56"/>
  </r>
  <r>
    <x v="0"/>
    <x v="2"/>
    <x v="4"/>
    <s v="512GB SSD"/>
    <s v="Nvidia RTX 2060"/>
    <n v="13.3"/>
    <s v="3840x2160"/>
    <x v="78"/>
    <n v="2.66"/>
    <s v="macOS"/>
    <n v="2919.89"/>
  </r>
  <r>
    <x v="5"/>
    <x v="4"/>
    <x v="0"/>
    <s v="512GB SSD"/>
    <s v="Nvidia RTX 3060"/>
    <n v="17.3"/>
    <s v="1366x768"/>
    <x v="41"/>
    <n v="1.83"/>
    <s v="FreeDOS"/>
    <n v="3470.59"/>
  </r>
  <r>
    <x v="8"/>
    <x v="4"/>
    <x v="1"/>
    <s v="2TB SSD"/>
    <s v="Nvidia GTX 1650"/>
    <n v="13.3"/>
    <s v="3840x2160"/>
    <x v="18"/>
    <n v="3.28"/>
    <s v="Windows"/>
    <n v="2581.5500000000002"/>
  </r>
  <r>
    <x v="0"/>
    <x v="0"/>
    <x v="1"/>
    <s v="1TB HDD"/>
    <s v="AMD Radeon RX 6600"/>
    <n v="13.3"/>
    <s v="1920x1080"/>
    <x v="16"/>
    <n v="1.81"/>
    <s v="FreeDOS"/>
    <n v="1065.4000000000001"/>
  </r>
  <r>
    <x v="5"/>
    <x v="7"/>
    <x v="0"/>
    <s v="1TB SSD"/>
    <s v="Nvidia RTX 3060"/>
    <n v="17.3"/>
    <s v="1366x768"/>
    <x v="58"/>
    <n v="3.05"/>
    <s v="Windows"/>
    <n v="2708.25"/>
  </r>
  <r>
    <x v="9"/>
    <x v="6"/>
    <x v="1"/>
    <s v="2TB SSD"/>
    <s v="Nvidia GTX 1650"/>
    <n v="16"/>
    <s v="2560x1440"/>
    <x v="74"/>
    <n v="2.11"/>
    <s v="Linux"/>
    <n v="2736.31"/>
  </r>
  <r>
    <x v="3"/>
    <x v="1"/>
    <x v="1"/>
    <s v="1TB HDD"/>
    <s v="Nvidia RTX 3080"/>
    <n v="16"/>
    <s v="1920x1080"/>
    <x v="52"/>
    <n v="1.53"/>
    <s v="FreeDOS"/>
    <n v="932.68"/>
  </r>
  <r>
    <x v="8"/>
    <x v="6"/>
    <x v="2"/>
    <s v="1TB SSD"/>
    <s v="AMD Radeon RX 6600"/>
    <n v="16"/>
    <s v="2560x1440"/>
    <x v="57"/>
    <n v="3.13"/>
    <s v="Linux"/>
    <n v="3486.3"/>
  </r>
  <r>
    <x v="8"/>
    <x v="6"/>
    <x v="0"/>
    <s v="256GB SSD"/>
    <s v="Nvidia RTX 3060"/>
    <n v="17.3"/>
    <s v="1920x1080"/>
    <x v="47"/>
    <n v="2.11"/>
    <s v="Windows"/>
    <n v="4437.53"/>
  </r>
  <r>
    <x v="1"/>
    <x v="3"/>
    <x v="3"/>
    <s v="256GB SSD"/>
    <s v="AMD Radeon RX 6800"/>
    <n v="14"/>
    <s v="1366x768"/>
    <x v="39"/>
    <n v="1.29"/>
    <s v="FreeDOS"/>
    <n v="1026.05"/>
  </r>
  <r>
    <x v="3"/>
    <x v="3"/>
    <x v="3"/>
    <s v="256GB SSD"/>
    <s v="Nvidia RTX 3060"/>
    <n v="14"/>
    <s v="1366x768"/>
    <x v="14"/>
    <n v="2.46"/>
    <s v="FreeDOS"/>
    <n v="865.14"/>
  </r>
  <r>
    <x v="0"/>
    <x v="6"/>
    <x v="3"/>
    <s v="512GB SSD"/>
    <s v="Integrated"/>
    <n v="17.3"/>
    <s v="1366x768"/>
    <x v="44"/>
    <n v="3"/>
    <s v="Windows"/>
    <n v="1561.82"/>
  </r>
  <r>
    <x v="4"/>
    <x v="7"/>
    <x v="1"/>
    <s v="512GB SSD"/>
    <s v="Nvidia RTX 3080"/>
    <n v="17.3"/>
    <s v="3840x2160"/>
    <x v="6"/>
    <n v="2.06"/>
    <s v="macOS"/>
    <n v="1907.97"/>
  </r>
  <r>
    <x v="8"/>
    <x v="3"/>
    <x v="1"/>
    <s v="256GB SSD"/>
    <s v="Nvidia RTX 3060"/>
    <n v="17.3"/>
    <s v="3840x2160"/>
    <x v="43"/>
    <n v="2.57"/>
    <s v="Windows"/>
    <n v="1488.82"/>
  </r>
  <r>
    <x v="1"/>
    <x v="2"/>
    <x v="1"/>
    <s v="2TB SSD"/>
    <s v="AMD Radeon RX 6600"/>
    <n v="17.3"/>
    <s v="1920x1080"/>
    <x v="48"/>
    <n v="2.85"/>
    <s v="FreeDOS"/>
    <n v="1543.31"/>
  </r>
  <r>
    <x v="4"/>
    <x v="4"/>
    <x v="0"/>
    <s v="512GB SSD"/>
    <s v="Nvidia GTX 1650"/>
    <n v="14"/>
    <s v="1920x1080"/>
    <x v="34"/>
    <n v="1.93"/>
    <s v="FreeDOS"/>
    <n v="4036.59"/>
  </r>
  <r>
    <x v="7"/>
    <x v="7"/>
    <x v="0"/>
    <s v="1TB HDD"/>
    <s v="Nvidia RTX 3080"/>
    <n v="15.6"/>
    <s v="2560x1440"/>
    <x v="19"/>
    <n v="1.41"/>
    <s v="FreeDOS"/>
    <n v="3486.54"/>
  </r>
  <r>
    <x v="6"/>
    <x v="3"/>
    <x v="2"/>
    <s v="512GB SSD"/>
    <s v="Nvidia GTX 1650"/>
    <n v="17.3"/>
    <s v="2560x1440"/>
    <x v="31"/>
    <n v="2.0299999999999998"/>
    <s v="macOS"/>
    <n v="1723.82"/>
  </r>
  <r>
    <x v="2"/>
    <x v="6"/>
    <x v="1"/>
    <s v="1TB SSD"/>
    <s v="Nvidia GTX 1650"/>
    <n v="13.3"/>
    <s v="3840x2160"/>
    <x v="27"/>
    <n v="1.83"/>
    <s v="Linux"/>
    <n v="2404.87"/>
  </r>
  <r>
    <x v="3"/>
    <x v="7"/>
    <x v="2"/>
    <s v="1TB HDD"/>
    <s v="Nvidia GTX 1650"/>
    <n v="16"/>
    <s v="3840x2160"/>
    <x v="41"/>
    <n v="1.7"/>
    <s v="Linux"/>
    <n v="2983.71"/>
  </r>
  <r>
    <x v="3"/>
    <x v="4"/>
    <x v="0"/>
    <s v="512GB SSD"/>
    <s v="AMD Radeon RX 6600"/>
    <n v="14"/>
    <s v="2560x1440"/>
    <x v="77"/>
    <n v="1.44"/>
    <s v="Linux"/>
    <n v="4973.08"/>
  </r>
  <r>
    <x v="3"/>
    <x v="2"/>
    <x v="2"/>
    <s v="1TB SSD"/>
    <s v="Nvidia GTX 1650"/>
    <n v="16"/>
    <s v="2560x1440"/>
    <x v="40"/>
    <n v="3.01"/>
    <s v="FreeDOS"/>
    <n v="2276.86"/>
  </r>
  <r>
    <x v="5"/>
    <x v="5"/>
    <x v="1"/>
    <s v="1TB HDD"/>
    <s v="Nvidia RTX 3080"/>
    <n v="13.3"/>
    <s v="1920x1080"/>
    <x v="30"/>
    <n v="1.83"/>
    <s v="Windows"/>
    <n v="816.63"/>
  </r>
  <r>
    <x v="8"/>
    <x v="0"/>
    <x v="3"/>
    <s v="512GB SSD"/>
    <s v="Nvidia RTX 3080"/>
    <n v="16"/>
    <s v="3840x2160"/>
    <x v="23"/>
    <n v="3.32"/>
    <s v="FreeDOS"/>
    <n v="1636.87"/>
  </r>
  <r>
    <x v="9"/>
    <x v="0"/>
    <x v="0"/>
    <s v="1TB SSD"/>
    <s v="AMD Radeon RX 6600"/>
    <n v="15.6"/>
    <s v="2560x1440"/>
    <x v="38"/>
    <n v="2.62"/>
    <s v="FreeDOS"/>
    <n v="3475.97"/>
  </r>
  <r>
    <x v="5"/>
    <x v="4"/>
    <x v="3"/>
    <s v="2TB SSD"/>
    <s v="Integrated"/>
    <n v="15.6"/>
    <s v="2560x1440"/>
    <x v="24"/>
    <n v="3.22"/>
    <s v="Windows"/>
    <n v="1655.97"/>
  </r>
  <r>
    <x v="3"/>
    <x v="5"/>
    <x v="4"/>
    <s v="256GB SSD"/>
    <s v="AMD Radeon RX 6600"/>
    <n v="16"/>
    <s v="1920x1080"/>
    <x v="12"/>
    <n v="1.94"/>
    <s v="macOS"/>
    <n v="1380.42"/>
  </r>
  <r>
    <x v="5"/>
    <x v="3"/>
    <x v="1"/>
    <s v="2TB SSD"/>
    <s v="Integrated"/>
    <n v="16"/>
    <s v="2560x1440"/>
    <x v="37"/>
    <n v="2.39"/>
    <s v="macOS"/>
    <n v="852.87"/>
  </r>
  <r>
    <x v="4"/>
    <x v="0"/>
    <x v="2"/>
    <s v="1TB HDD"/>
    <s v="Nvidia RTX 3060"/>
    <n v="17.3"/>
    <s v="1920x1080"/>
    <x v="75"/>
    <n v="1.44"/>
    <s v="FreeDOS"/>
    <n v="1259.45"/>
  </r>
  <r>
    <x v="6"/>
    <x v="1"/>
    <x v="3"/>
    <s v="2TB SSD"/>
    <s v="AMD Radeon RX 6800"/>
    <n v="14"/>
    <s v="2560x1440"/>
    <x v="0"/>
    <n v="3.26"/>
    <s v="Linux"/>
    <n v="1434.09"/>
  </r>
  <r>
    <x v="2"/>
    <x v="4"/>
    <x v="2"/>
    <s v="2TB SSD"/>
    <s v="Nvidia RTX 2060"/>
    <n v="16"/>
    <s v="1920x1080"/>
    <x v="53"/>
    <n v="1.57"/>
    <s v="Linux"/>
    <n v="2844.41"/>
  </r>
  <r>
    <x v="1"/>
    <x v="7"/>
    <x v="0"/>
    <s v="1TB SSD"/>
    <s v="Nvidia RTX 2060"/>
    <n v="15.6"/>
    <s v="3840x2160"/>
    <x v="12"/>
    <n v="1.47"/>
    <s v="macOS"/>
    <n v="7463.58"/>
  </r>
  <r>
    <x v="9"/>
    <x v="1"/>
    <x v="0"/>
    <s v="2TB SSD"/>
    <s v="Nvidia GTX 1650"/>
    <n v="17.3"/>
    <s v="1920x1080"/>
    <x v="64"/>
    <n v="1.73"/>
    <s v="Windows"/>
    <n v="4357.63"/>
  </r>
  <r>
    <x v="6"/>
    <x v="0"/>
    <x v="2"/>
    <s v="512GB SSD"/>
    <s v="AMD Radeon RX 6600"/>
    <n v="13.3"/>
    <s v="3840x2160"/>
    <x v="59"/>
    <n v="2.89"/>
    <s v="Windows"/>
    <n v="2196.88"/>
  </r>
  <r>
    <x v="5"/>
    <x v="6"/>
    <x v="2"/>
    <s v="2TB SSD"/>
    <s v="Nvidia GTX 1650"/>
    <n v="17.3"/>
    <s v="2560x1440"/>
    <x v="49"/>
    <n v="1.85"/>
    <s v="FreeDOS"/>
    <n v="3694.81"/>
  </r>
  <r>
    <x v="7"/>
    <x v="5"/>
    <x v="1"/>
    <s v="2TB SSD"/>
    <s v="Nvidia GTX 1650"/>
    <n v="16"/>
    <s v="1366x768"/>
    <x v="21"/>
    <n v="2.08"/>
    <s v="FreeDOS"/>
    <n v="986.47"/>
  </r>
  <r>
    <x v="0"/>
    <x v="6"/>
    <x v="0"/>
    <s v="1TB HDD"/>
    <s v="Nvidia RTX 3080"/>
    <n v="14"/>
    <s v="1366x768"/>
    <x v="73"/>
    <n v="2.4900000000000002"/>
    <s v="macOS"/>
    <n v="4209.55"/>
  </r>
  <r>
    <x v="4"/>
    <x v="6"/>
    <x v="4"/>
    <s v="512GB SSD"/>
    <s v="Nvidia RTX 3080"/>
    <n v="16"/>
    <s v="1366x768"/>
    <x v="18"/>
    <n v="3.33"/>
    <s v="Windows"/>
    <n v="1938.69"/>
  </r>
  <r>
    <x v="1"/>
    <x v="6"/>
    <x v="1"/>
    <s v="256GB SSD"/>
    <s v="Integrated"/>
    <n v="17.3"/>
    <s v="1920x1080"/>
    <x v="13"/>
    <n v="1.21"/>
    <s v="Windows"/>
    <n v="1537.37"/>
  </r>
  <r>
    <x v="8"/>
    <x v="1"/>
    <x v="3"/>
    <s v="256GB SSD"/>
    <s v="AMD Radeon RX 6800"/>
    <n v="17.3"/>
    <s v="1366x768"/>
    <x v="52"/>
    <n v="2.21"/>
    <s v="Windows"/>
    <n v="1066.68"/>
  </r>
  <r>
    <x v="3"/>
    <x v="5"/>
    <x v="1"/>
    <s v="2TB SSD"/>
    <s v="Nvidia RTX 3080"/>
    <n v="16"/>
    <s v="2560x1440"/>
    <x v="2"/>
    <n v="2.2999999999999998"/>
    <s v="Linux"/>
    <n v="1359.58"/>
  </r>
  <r>
    <x v="1"/>
    <x v="5"/>
    <x v="4"/>
    <s v="512GB SSD"/>
    <s v="Integrated"/>
    <n v="17.3"/>
    <s v="1920x1080"/>
    <x v="19"/>
    <n v="1.72"/>
    <s v="Linux"/>
    <n v="1396.78"/>
  </r>
  <r>
    <x v="2"/>
    <x v="7"/>
    <x v="1"/>
    <s v="2TB SSD"/>
    <s v="AMD Radeon RX 6800"/>
    <n v="13.3"/>
    <s v="1366x768"/>
    <x v="8"/>
    <n v="1.41"/>
    <s v="FreeDOS"/>
    <n v="951.85"/>
  </r>
  <r>
    <x v="6"/>
    <x v="5"/>
    <x v="2"/>
    <s v="1TB SSD"/>
    <s v="AMD Radeon RX 6800"/>
    <n v="16"/>
    <s v="1366x768"/>
    <x v="69"/>
    <n v="2.66"/>
    <s v="macOS"/>
    <n v="1449.82"/>
  </r>
  <r>
    <x v="0"/>
    <x v="3"/>
    <x v="0"/>
    <s v="1TB HDD"/>
    <s v="Nvidia RTX 3080"/>
    <n v="16"/>
    <s v="1366x768"/>
    <x v="6"/>
    <n v="2.94"/>
    <s v="FreeDOS"/>
    <n v="2366.15"/>
  </r>
  <r>
    <x v="8"/>
    <x v="0"/>
    <x v="3"/>
    <s v="256GB SSD"/>
    <s v="Nvidia GTX 1650"/>
    <n v="13.3"/>
    <s v="2560x1440"/>
    <x v="62"/>
    <n v="2.84"/>
    <s v="Windows"/>
    <n v="918.41"/>
  </r>
  <r>
    <x v="6"/>
    <x v="4"/>
    <x v="4"/>
    <s v="1TB HDD"/>
    <s v="Nvidia GTX 1650"/>
    <n v="14"/>
    <s v="3840x2160"/>
    <x v="42"/>
    <n v="2.2599999999999998"/>
    <s v="Linux"/>
    <n v="2747.1"/>
  </r>
  <r>
    <x v="1"/>
    <x v="2"/>
    <x v="2"/>
    <s v="256GB SSD"/>
    <s v="AMD Radeon RX 6800"/>
    <n v="15.6"/>
    <s v="3840x2160"/>
    <x v="37"/>
    <n v="1.37"/>
    <s v="macOS"/>
    <n v="4061.45"/>
  </r>
  <r>
    <x v="0"/>
    <x v="3"/>
    <x v="4"/>
    <s v="1TB HDD"/>
    <s v="Nvidia GTX 1650"/>
    <n v="13.3"/>
    <s v="1920x1080"/>
    <x v="34"/>
    <n v="1.63"/>
    <s v="FreeDOS"/>
    <n v="1303.54"/>
  </r>
  <r>
    <x v="6"/>
    <x v="4"/>
    <x v="2"/>
    <s v="512GB SSD"/>
    <s v="Integrated"/>
    <n v="17.3"/>
    <s v="1920x1080"/>
    <x v="59"/>
    <n v="2.67"/>
    <s v="macOS"/>
    <n v="1834.06"/>
  </r>
  <r>
    <x v="3"/>
    <x v="6"/>
    <x v="3"/>
    <s v="256GB SSD"/>
    <s v="Nvidia RTX 2060"/>
    <n v="17.3"/>
    <s v="3840x2160"/>
    <x v="27"/>
    <n v="1.21"/>
    <s v="macOS"/>
    <n v="3127.88"/>
  </r>
  <r>
    <x v="6"/>
    <x v="2"/>
    <x v="2"/>
    <s v="1TB SSD"/>
    <s v="AMD Radeon RX 6800"/>
    <n v="15.6"/>
    <s v="1366x768"/>
    <x v="27"/>
    <n v="2.4500000000000002"/>
    <s v="Linux"/>
    <n v="1340.72"/>
  </r>
  <r>
    <x v="0"/>
    <x v="4"/>
    <x v="2"/>
    <s v="512GB SSD"/>
    <s v="Nvidia RTX 3080"/>
    <n v="13.3"/>
    <s v="1920x1080"/>
    <x v="24"/>
    <n v="2.81"/>
    <s v="macOS"/>
    <n v="4080.94"/>
  </r>
  <r>
    <x v="7"/>
    <x v="0"/>
    <x v="2"/>
    <s v="1TB HDD"/>
    <s v="Nvidia GTX 1650"/>
    <n v="17.3"/>
    <s v="2560x1440"/>
    <x v="11"/>
    <n v="2.31"/>
    <s v="macOS"/>
    <n v="1582.63"/>
  </r>
  <r>
    <x v="2"/>
    <x v="6"/>
    <x v="0"/>
    <s v="256GB SSD"/>
    <s v="Integrated"/>
    <n v="15.6"/>
    <s v="1920x1080"/>
    <x v="15"/>
    <n v="3.27"/>
    <s v="Linux"/>
    <n v="2826.21"/>
  </r>
  <r>
    <x v="5"/>
    <x v="0"/>
    <x v="1"/>
    <s v="512GB SSD"/>
    <s v="Nvidia RTX 3080"/>
    <n v="17.3"/>
    <s v="1366x768"/>
    <x v="24"/>
    <n v="1.74"/>
    <s v="Windows"/>
    <n v="797.85"/>
  </r>
  <r>
    <x v="5"/>
    <x v="3"/>
    <x v="1"/>
    <s v="2TB SSD"/>
    <s v="Nvidia RTX 2060"/>
    <n v="14"/>
    <s v="2560x1440"/>
    <x v="0"/>
    <n v="1.58"/>
    <s v="FreeDOS"/>
    <n v="1096.9100000000001"/>
  </r>
  <r>
    <x v="9"/>
    <x v="4"/>
    <x v="1"/>
    <s v="1TB HDD"/>
    <s v="Integrated"/>
    <n v="13.3"/>
    <s v="2560x1440"/>
    <x v="79"/>
    <n v="3.04"/>
    <s v="Windows"/>
    <n v="1384.55"/>
  </r>
  <r>
    <x v="4"/>
    <x v="5"/>
    <x v="0"/>
    <s v="2TB SSD"/>
    <s v="Nvidia RTX 2060"/>
    <n v="16"/>
    <s v="1920x1080"/>
    <x v="51"/>
    <n v="3.01"/>
    <s v="macOS"/>
    <n v="2601.73"/>
  </r>
  <r>
    <x v="6"/>
    <x v="3"/>
    <x v="2"/>
    <s v="512GB SSD"/>
    <s v="AMD Radeon RX 6800"/>
    <n v="16"/>
    <s v="1366x768"/>
    <x v="43"/>
    <n v="2.56"/>
    <s v="Windows"/>
    <n v="1203.3800000000001"/>
  </r>
  <r>
    <x v="2"/>
    <x v="2"/>
    <x v="4"/>
    <s v="1TB SSD"/>
    <s v="Nvidia RTX 2060"/>
    <n v="15.6"/>
    <s v="3840x2160"/>
    <x v="60"/>
    <n v="3.07"/>
    <s v="macOS"/>
    <n v="2334.58"/>
  </r>
  <r>
    <x v="4"/>
    <x v="3"/>
    <x v="0"/>
    <s v="256GB SSD"/>
    <s v="Nvidia GTX 1650"/>
    <n v="16"/>
    <s v="2560x1440"/>
    <x v="35"/>
    <n v="1.25"/>
    <s v="Windows"/>
    <n v="2610.23"/>
  </r>
  <r>
    <x v="8"/>
    <x v="5"/>
    <x v="3"/>
    <s v="1TB HDD"/>
    <s v="Nvidia GTX 1650"/>
    <n v="16"/>
    <s v="2560x1440"/>
    <x v="29"/>
    <n v="2.97"/>
    <s v="FreeDOS"/>
    <n v="1171.56"/>
  </r>
  <r>
    <x v="0"/>
    <x v="2"/>
    <x v="1"/>
    <s v="512GB SSD"/>
    <s v="Nvidia RTX 3080"/>
    <n v="14"/>
    <s v="1920x1080"/>
    <x v="55"/>
    <n v="2.1800000000000002"/>
    <s v="Linux"/>
    <n v="1363.75"/>
  </r>
  <r>
    <x v="6"/>
    <x v="6"/>
    <x v="4"/>
    <s v="2TB SSD"/>
    <s v="Nvidia RTX 3060"/>
    <n v="16"/>
    <s v="3840x2160"/>
    <x v="44"/>
    <n v="2.41"/>
    <s v="FreeDOS"/>
    <n v="3578.11"/>
  </r>
  <r>
    <x v="6"/>
    <x v="5"/>
    <x v="3"/>
    <s v="256GB SSD"/>
    <s v="Nvidia GTX 1650"/>
    <n v="15.6"/>
    <s v="2560x1440"/>
    <x v="77"/>
    <n v="1.82"/>
    <s v="FreeDOS"/>
    <n v="1532.91"/>
  </r>
  <r>
    <x v="5"/>
    <x v="6"/>
    <x v="3"/>
    <s v="512GB SSD"/>
    <s v="Nvidia RTX 3060"/>
    <n v="15.6"/>
    <s v="1366x768"/>
    <x v="72"/>
    <n v="1.43"/>
    <s v="FreeDOS"/>
    <n v="1596.43"/>
  </r>
  <r>
    <x v="3"/>
    <x v="0"/>
    <x v="1"/>
    <s v="1TB HDD"/>
    <s v="Nvidia RTX 2060"/>
    <n v="16"/>
    <s v="3840x2160"/>
    <x v="43"/>
    <n v="1.34"/>
    <s v="Windows"/>
    <n v="1107.72"/>
  </r>
  <r>
    <x v="1"/>
    <x v="1"/>
    <x v="4"/>
    <s v="256GB SSD"/>
    <s v="Nvidia GTX 1650"/>
    <n v="17.3"/>
    <s v="2560x1440"/>
    <x v="56"/>
    <n v="2.66"/>
    <s v="Windows"/>
    <n v="3005.79"/>
  </r>
  <r>
    <x v="5"/>
    <x v="0"/>
    <x v="2"/>
    <s v="256GB SSD"/>
    <s v="AMD Radeon RX 6800"/>
    <n v="15.6"/>
    <s v="1920x1080"/>
    <x v="48"/>
    <n v="2.33"/>
    <s v="Windows"/>
    <n v="1387.62"/>
  </r>
  <r>
    <x v="6"/>
    <x v="1"/>
    <x v="0"/>
    <s v="256GB SSD"/>
    <s v="Nvidia RTX 3060"/>
    <n v="13.3"/>
    <s v="3840x2160"/>
    <x v="29"/>
    <n v="2.95"/>
    <s v="Windows"/>
    <n v="4863.8599999999997"/>
  </r>
  <r>
    <x v="6"/>
    <x v="3"/>
    <x v="2"/>
    <s v="1TB SSD"/>
    <s v="Nvidia RTX 2060"/>
    <n v="16"/>
    <s v="2560x1440"/>
    <x v="10"/>
    <n v="3.14"/>
    <s v="FreeDOS"/>
    <n v="1841.36"/>
  </r>
  <r>
    <x v="6"/>
    <x v="7"/>
    <x v="4"/>
    <s v="256GB SSD"/>
    <s v="Nvidia RTX 2060"/>
    <n v="16"/>
    <s v="1920x1080"/>
    <x v="20"/>
    <n v="1.24"/>
    <s v="macOS"/>
    <n v="1785.73"/>
  </r>
  <r>
    <x v="4"/>
    <x v="3"/>
    <x v="2"/>
    <s v="2TB SSD"/>
    <s v="Integrated"/>
    <n v="14"/>
    <s v="1920x1080"/>
    <x v="66"/>
    <n v="1.35"/>
    <s v="Windows"/>
    <n v="872.61"/>
  </r>
  <r>
    <x v="3"/>
    <x v="0"/>
    <x v="3"/>
    <s v="1TB SSD"/>
    <s v="Nvidia RTX 3080"/>
    <n v="15.6"/>
    <s v="3840x2160"/>
    <x v="77"/>
    <n v="3.43"/>
    <s v="macOS"/>
    <n v="1577.94"/>
  </r>
  <r>
    <x v="6"/>
    <x v="5"/>
    <x v="4"/>
    <s v="256GB SSD"/>
    <s v="Nvidia GTX 1650"/>
    <n v="13.3"/>
    <s v="1920x1080"/>
    <x v="38"/>
    <n v="2.12"/>
    <s v="Windows"/>
    <n v="1211.97"/>
  </r>
  <r>
    <x v="1"/>
    <x v="1"/>
    <x v="2"/>
    <s v="2TB SSD"/>
    <s v="AMD Radeon RX 6600"/>
    <n v="13.3"/>
    <s v="1920x1080"/>
    <x v="41"/>
    <n v="2.65"/>
    <s v="FreeDOS"/>
    <n v="2703.68"/>
  </r>
  <r>
    <x v="6"/>
    <x v="0"/>
    <x v="3"/>
    <s v="1TB SSD"/>
    <s v="Nvidia RTX 3060"/>
    <n v="16"/>
    <s v="1366x768"/>
    <x v="77"/>
    <n v="1.44"/>
    <s v="Linux"/>
    <n v="710.07"/>
  </r>
  <r>
    <x v="9"/>
    <x v="5"/>
    <x v="1"/>
    <s v="2TB SSD"/>
    <s v="Nvidia RTX 2060"/>
    <n v="15.6"/>
    <s v="1366x768"/>
    <x v="34"/>
    <n v="2.71"/>
    <s v="Windows"/>
    <n v="1232.49"/>
  </r>
  <r>
    <x v="9"/>
    <x v="7"/>
    <x v="1"/>
    <s v="2TB SSD"/>
    <s v="AMD Radeon RX 6600"/>
    <n v="16"/>
    <s v="1920x1080"/>
    <x v="39"/>
    <n v="2.02"/>
    <s v="Linux"/>
    <n v="1567.86"/>
  </r>
  <r>
    <x v="8"/>
    <x v="0"/>
    <x v="4"/>
    <s v="1TB SSD"/>
    <s v="Nvidia RTX 2060"/>
    <n v="16"/>
    <s v="3840x2160"/>
    <x v="26"/>
    <n v="1.29"/>
    <s v="FreeDOS"/>
    <n v="1920.59"/>
  </r>
  <r>
    <x v="0"/>
    <x v="3"/>
    <x v="4"/>
    <s v="512GB SSD"/>
    <s v="Nvidia RTX 2060"/>
    <n v="14"/>
    <s v="3840x2160"/>
    <x v="74"/>
    <n v="2.2999999999999998"/>
    <s v="Linux"/>
    <n v="2524.25"/>
  </r>
  <r>
    <x v="6"/>
    <x v="0"/>
    <x v="3"/>
    <s v="2TB SSD"/>
    <s v="Nvidia RTX 3060"/>
    <n v="13.3"/>
    <s v="2560x1440"/>
    <x v="34"/>
    <n v="3.34"/>
    <s v="Linux"/>
    <n v="1182.6500000000001"/>
  </r>
  <r>
    <x v="7"/>
    <x v="2"/>
    <x v="0"/>
    <s v="2TB SSD"/>
    <s v="Nvidia RTX 2060"/>
    <n v="16"/>
    <s v="2560x1440"/>
    <x v="61"/>
    <n v="3.29"/>
    <s v="Linux"/>
    <n v="3311.88"/>
  </r>
  <r>
    <x v="0"/>
    <x v="0"/>
    <x v="4"/>
    <s v="256GB SSD"/>
    <s v="Nvidia RTX 3080"/>
    <n v="13.3"/>
    <s v="2560x1440"/>
    <x v="9"/>
    <n v="3.07"/>
    <s v="Windows"/>
    <n v="1791.55"/>
  </r>
  <r>
    <x v="3"/>
    <x v="4"/>
    <x v="1"/>
    <s v="256GB SSD"/>
    <s v="Nvidia RTX 3080"/>
    <n v="17.3"/>
    <s v="3840x2160"/>
    <x v="2"/>
    <n v="3.11"/>
    <s v="FreeDOS"/>
    <n v="2850.04"/>
  </r>
  <r>
    <x v="0"/>
    <x v="6"/>
    <x v="4"/>
    <s v="1TB HDD"/>
    <s v="Nvidia RTX 3060"/>
    <n v="14"/>
    <s v="1366x768"/>
    <x v="58"/>
    <n v="1.48"/>
    <s v="Windows"/>
    <n v="2223.46"/>
  </r>
  <r>
    <x v="5"/>
    <x v="7"/>
    <x v="1"/>
    <s v="256GB SSD"/>
    <s v="Integrated"/>
    <n v="17.3"/>
    <s v="1920x1080"/>
    <x v="41"/>
    <n v="1.85"/>
    <s v="macOS"/>
    <n v="998.69"/>
  </r>
  <r>
    <x v="7"/>
    <x v="0"/>
    <x v="1"/>
    <s v="1TB HDD"/>
    <s v="Integrated"/>
    <n v="15.6"/>
    <s v="3840x2160"/>
    <x v="0"/>
    <n v="1.94"/>
    <s v="FreeDOS"/>
    <n v="678.64"/>
  </r>
  <r>
    <x v="1"/>
    <x v="1"/>
    <x v="4"/>
    <s v="256GB SSD"/>
    <s v="Nvidia RTX 2060"/>
    <n v="15.6"/>
    <s v="2560x1440"/>
    <x v="14"/>
    <n v="2.74"/>
    <s v="Linux"/>
    <n v="2871.01"/>
  </r>
  <r>
    <x v="2"/>
    <x v="6"/>
    <x v="1"/>
    <s v="2TB SSD"/>
    <s v="AMD Radeon RX 6800"/>
    <n v="14"/>
    <s v="1366x768"/>
    <x v="79"/>
    <n v="2.93"/>
    <s v="FreeDOS"/>
    <n v="1242.68"/>
  </r>
  <r>
    <x v="6"/>
    <x v="5"/>
    <x v="1"/>
    <s v="1TB SSD"/>
    <s v="Nvidia RTX 2060"/>
    <n v="17.3"/>
    <s v="1366x768"/>
    <x v="14"/>
    <n v="2.76"/>
    <s v="Windows"/>
    <n v="726.95"/>
  </r>
  <r>
    <x v="1"/>
    <x v="4"/>
    <x v="1"/>
    <s v="1TB HDD"/>
    <s v="Nvidia RTX 2060"/>
    <n v="14"/>
    <s v="1366x768"/>
    <x v="57"/>
    <n v="2.4900000000000002"/>
    <s v="Windows"/>
    <n v="1557.32"/>
  </r>
  <r>
    <x v="0"/>
    <x v="4"/>
    <x v="3"/>
    <s v="512GB SSD"/>
    <s v="Nvidia RTX 2060"/>
    <n v="13.3"/>
    <s v="1920x1080"/>
    <x v="62"/>
    <n v="2.94"/>
    <s v="macOS"/>
    <n v="2461.6799999999998"/>
  </r>
  <r>
    <x v="9"/>
    <x v="4"/>
    <x v="0"/>
    <s v="2TB SSD"/>
    <s v="AMD Radeon RX 6600"/>
    <n v="13.3"/>
    <s v="3840x2160"/>
    <x v="34"/>
    <n v="2.4300000000000002"/>
    <s v="FreeDOS"/>
    <n v="8434.32"/>
  </r>
  <r>
    <x v="4"/>
    <x v="3"/>
    <x v="1"/>
    <s v="512GB SSD"/>
    <s v="AMD Radeon RX 6600"/>
    <n v="14"/>
    <s v="3840x2160"/>
    <x v="77"/>
    <n v="3.32"/>
    <s v="Linux"/>
    <n v="1256.5999999999999"/>
  </r>
  <r>
    <x v="1"/>
    <x v="1"/>
    <x v="1"/>
    <s v="512GB SSD"/>
    <s v="Integrated"/>
    <n v="13.3"/>
    <s v="1366x768"/>
    <x v="48"/>
    <n v="3.19"/>
    <s v="Linux"/>
    <n v="911.6"/>
  </r>
  <r>
    <x v="6"/>
    <x v="5"/>
    <x v="0"/>
    <s v="2TB SSD"/>
    <s v="Nvidia RTX 3060"/>
    <n v="17.3"/>
    <s v="2560x1440"/>
    <x v="76"/>
    <n v="2.2400000000000002"/>
    <s v="Windows"/>
    <n v="3289.23"/>
  </r>
  <r>
    <x v="5"/>
    <x v="3"/>
    <x v="1"/>
    <s v="1TB SSD"/>
    <s v="Integrated"/>
    <n v="13.3"/>
    <s v="2560x1440"/>
    <x v="36"/>
    <n v="1.47"/>
    <s v="Windows"/>
    <n v="679.67"/>
  </r>
  <r>
    <x v="0"/>
    <x v="5"/>
    <x v="1"/>
    <s v="1TB HDD"/>
    <s v="Nvidia RTX 2060"/>
    <n v="17.3"/>
    <s v="2560x1440"/>
    <x v="63"/>
    <n v="1.29"/>
    <s v="FreeDOS"/>
    <n v="1676.89"/>
  </r>
  <r>
    <x v="1"/>
    <x v="0"/>
    <x v="1"/>
    <s v="2TB SSD"/>
    <s v="Integrated"/>
    <n v="13.3"/>
    <s v="1920x1080"/>
    <x v="67"/>
    <n v="2.88"/>
    <s v="macOS"/>
    <n v="584.64"/>
  </r>
  <r>
    <x v="7"/>
    <x v="2"/>
    <x v="0"/>
    <s v="1TB SSD"/>
    <s v="AMD Radeon RX 6800"/>
    <n v="17.3"/>
    <s v="1920x1080"/>
    <x v="26"/>
    <n v="1.62"/>
    <s v="Linux"/>
    <n v="2652.02"/>
  </r>
  <r>
    <x v="2"/>
    <x v="7"/>
    <x v="0"/>
    <s v="1TB SSD"/>
    <s v="Nvidia RTX 3080"/>
    <n v="16"/>
    <s v="2560x1440"/>
    <x v="43"/>
    <n v="2.56"/>
    <s v="Linux"/>
    <n v="4064.62"/>
  </r>
  <r>
    <x v="5"/>
    <x v="5"/>
    <x v="0"/>
    <s v="512GB SSD"/>
    <s v="Nvidia RTX 3080"/>
    <n v="14"/>
    <s v="1920x1080"/>
    <x v="41"/>
    <n v="3.14"/>
    <s v="FreeDOS"/>
    <n v="2243.56"/>
  </r>
  <r>
    <x v="0"/>
    <x v="3"/>
    <x v="0"/>
    <s v="1TB HDD"/>
    <s v="AMD Radeon RX 6600"/>
    <n v="14"/>
    <s v="3840x2160"/>
    <x v="11"/>
    <n v="2.14"/>
    <s v="FreeDOS"/>
    <n v="4217.7299999999996"/>
  </r>
  <r>
    <x v="8"/>
    <x v="3"/>
    <x v="1"/>
    <s v="2TB SSD"/>
    <s v="Nvidia RTX 2060"/>
    <n v="14"/>
    <s v="1920x1080"/>
    <x v="66"/>
    <n v="1.53"/>
    <s v="Linux"/>
    <n v="648.55999999999995"/>
  </r>
  <r>
    <x v="4"/>
    <x v="3"/>
    <x v="0"/>
    <s v="1TB HDD"/>
    <s v="Integrated"/>
    <n v="14"/>
    <s v="1366x768"/>
    <x v="46"/>
    <n v="2.91"/>
    <s v="Windows"/>
    <n v="949.46"/>
  </r>
  <r>
    <x v="8"/>
    <x v="4"/>
    <x v="0"/>
    <s v="512GB SSD"/>
    <s v="Nvidia RTX 2060"/>
    <n v="14"/>
    <s v="3840x2160"/>
    <x v="79"/>
    <n v="3.27"/>
    <s v="macOS"/>
    <n v="6447.47"/>
  </r>
  <r>
    <x v="5"/>
    <x v="6"/>
    <x v="1"/>
    <s v="256GB SSD"/>
    <s v="AMD Radeon RX 6800"/>
    <n v="14"/>
    <s v="1920x1080"/>
    <x v="12"/>
    <n v="1.93"/>
    <s v="FreeDOS"/>
    <n v="1561.62"/>
  </r>
  <r>
    <x v="9"/>
    <x v="1"/>
    <x v="1"/>
    <s v="512GB SSD"/>
    <s v="AMD Radeon RX 6800"/>
    <n v="16"/>
    <s v="1920x1080"/>
    <x v="21"/>
    <n v="2.19"/>
    <s v="Windows"/>
    <n v="1637.89"/>
  </r>
  <r>
    <x v="5"/>
    <x v="1"/>
    <x v="2"/>
    <s v="512GB SSD"/>
    <s v="Nvidia RTX 2060"/>
    <n v="15.6"/>
    <s v="3840x2160"/>
    <x v="4"/>
    <n v="1.86"/>
    <s v="Linux"/>
    <n v="3534.24"/>
  </r>
  <r>
    <x v="1"/>
    <x v="7"/>
    <x v="1"/>
    <s v="512GB SSD"/>
    <s v="Nvidia GTX 1650"/>
    <n v="15.6"/>
    <s v="2560x1440"/>
    <x v="5"/>
    <n v="2.19"/>
    <s v="Windows"/>
    <n v="2287.59"/>
  </r>
  <r>
    <x v="3"/>
    <x v="6"/>
    <x v="1"/>
    <s v="2TB SSD"/>
    <s v="Nvidia RTX 3080"/>
    <n v="13.3"/>
    <s v="1920x1080"/>
    <x v="42"/>
    <n v="1.21"/>
    <s v="Windows"/>
    <n v="1588.3"/>
  </r>
  <r>
    <x v="8"/>
    <x v="1"/>
    <x v="0"/>
    <s v="512GB SSD"/>
    <s v="Nvidia RTX 3060"/>
    <n v="14"/>
    <s v="3840x2160"/>
    <x v="63"/>
    <n v="2.56"/>
    <s v="FreeDOS"/>
    <n v="5053.87"/>
  </r>
  <r>
    <x v="7"/>
    <x v="3"/>
    <x v="1"/>
    <s v="256GB SSD"/>
    <s v="Nvidia RTX 3060"/>
    <n v="15.6"/>
    <s v="1366x768"/>
    <x v="76"/>
    <n v="1.76"/>
    <s v="FreeDOS"/>
    <n v="594.70000000000005"/>
  </r>
  <r>
    <x v="9"/>
    <x v="3"/>
    <x v="4"/>
    <s v="1TB HDD"/>
    <s v="Nvidia RTX 3080"/>
    <n v="15.6"/>
    <s v="2560x1440"/>
    <x v="16"/>
    <n v="3.32"/>
    <s v="FreeDOS"/>
    <n v="1482.31"/>
  </r>
  <r>
    <x v="0"/>
    <x v="1"/>
    <x v="4"/>
    <s v="512GB SSD"/>
    <s v="Nvidia RTX 3080"/>
    <n v="14"/>
    <s v="2560x1440"/>
    <x v="5"/>
    <n v="2.56"/>
    <s v="Windows"/>
    <n v="2768.17"/>
  </r>
  <r>
    <x v="0"/>
    <x v="5"/>
    <x v="3"/>
    <s v="256GB SSD"/>
    <s v="AMD Radeon RX 6600"/>
    <n v="15.6"/>
    <s v="2560x1440"/>
    <x v="6"/>
    <n v="2.0299999999999998"/>
    <s v="Windows"/>
    <n v="2117.69"/>
  </r>
  <r>
    <x v="8"/>
    <x v="6"/>
    <x v="2"/>
    <s v="1TB SSD"/>
    <s v="Nvidia RTX 3060"/>
    <n v="14"/>
    <s v="1366x768"/>
    <x v="51"/>
    <n v="2.2200000000000002"/>
    <s v="Windows"/>
    <n v="2193.9899999999998"/>
  </r>
  <r>
    <x v="3"/>
    <x v="1"/>
    <x v="1"/>
    <s v="1TB SSD"/>
    <s v="Nvidia RTX 3080"/>
    <n v="15.6"/>
    <s v="1920x1080"/>
    <x v="30"/>
    <n v="2.71"/>
    <s v="macOS"/>
    <n v="1332.98"/>
  </r>
  <r>
    <x v="0"/>
    <x v="1"/>
    <x v="4"/>
    <s v="1TB HDD"/>
    <s v="Nvidia RTX 3080"/>
    <n v="13.3"/>
    <s v="2560x1440"/>
    <x v="70"/>
    <n v="2.95"/>
    <s v="Windows"/>
    <n v="2254.58"/>
  </r>
  <r>
    <x v="8"/>
    <x v="0"/>
    <x v="2"/>
    <s v="256GB SSD"/>
    <s v="Nvidia GTX 1650"/>
    <n v="14"/>
    <s v="1920x1080"/>
    <x v="53"/>
    <n v="1.63"/>
    <s v="macOS"/>
    <n v="1475.75"/>
  </r>
  <r>
    <x v="0"/>
    <x v="5"/>
    <x v="1"/>
    <s v="2TB SSD"/>
    <s v="Integrated"/>
    <n v="14"/>
    <s v="3840x2160"/>
    <x v="46"/>
    <n v="3.33"/>
    <s v="macOS"/>
    <n v="1364.11"/>
  </r>
  <r>
    <x v="4"/>
    <x v="0"/>
    <x v="2"/>
    <s v="2TB SSD"/>
    <s v="AMD Radeon RX 6600"/>
    <n v="14"/>
    <s v="1366x768"/>
    <x v="79"/>
    <n v="2.77"/>
    <s v="FreeDOS"/>
    <n v="1156.47"/>
  </r>
  <r>
    <x v="7"/>
    <x v="3"/>
    <x v="1"/>
    <s v="256GB SSD"/>
    <s v="AMD Radeon RX 6800"/>
    <n v="14"/>
    <s v="1366x768"/>
    <x v="65"/>
    <n v="1.81"/>
    <s v="FreeDOS"/>
    <n v="805.23"/>
  </r>
  <r>
    <x v="4"/>
    <x v="1"/>
    <x v="0"/>
    <s v="256GB SSD"/>
    <s v="Nvidia RTX 3060"/>
    <n v="13.3"/>
    <s v="3840x2160"/>
    <x v="27"/>
    <n v="1.9"/>
    <s v="FreeDOS"/>
    <n v="4893.83"/>
  </r>
  <r>
    <x v="2"/>
    <x v="5"/>
    <x v="4"/>
    <s v="512GB SSD"/>
    <s v="Integrated"/>
    <n v="15.6"/>
    <s v="1366x768"/>
    <x v="43"/>
    <n v="3.13"/>
    <s v="FreeDOS"/>
    <n v="857.89"/>
  </r>
  <r>
    <x v="5"/>
    <x v="0"/>
    <x v="2"/>
    <s v="256GB SSD"/>
    <s v="Nvidia RTX 3060"/>
    <n v="13.3"/>
    <s v="1366x768"/>
    <x v="5"/>
    <n v="3.23"/>
    <s v="Windows"/>
    <n v="1276.81"/>
  </r>
  <r>
    <x v="0"/>
    <x v="4"/>
    <x v="0"/>
    <s v="1TB SSD"/>
    <s v="AMD Radeon RX 6600"/>
    <n v="16"/>
    <s v="1920x1080"/>
    <x v="40"/>
    <n v="1.89"/>
    <s v="Windows"/>
    <n v="6605.39"/>
  </r>
  <r>
    <x v="9"/>
    <x v="2"/>
    <x v="1"/>
    <s v="1TB HDD"/>
    <s v="Integrated"/>
    <n v="13.3"/>
    <s v="3840x2160"/>
    <x v="63"/>
    <n v="3.38"/>
    <s v="Linux"/>
    <n v="1021.27"/>
  </r>
  <r>
    <x v="4"/>
    <x v="4"/>
    <x v="4"/>
    <s v="256GB SSD"/>
    <s v="AMD Radeon RX 6600"/>
    <n v="15.6"/>
    <s v="1920x1080"/>
    <x v="52"/>
    <n v="2.09"/>
    <s v="Windows"/>
    <n v="2088.23"/>
  </r>
  <r>
    <x v="9"/>
    <x v="0"/>
    <x v="3"/>
    <s v="1TB HDD"/>
    <s v="AMD Radeon RX 6800"/>
    <n v="13.3"/>
    <s v="2560x1440"/>
    <x v="28"/>
    <n v="1.8"/>
    <s v="FreeDOS"/>
    <n v="1118.57"/>
  </r>
  <r>
    <x v="9"/>
    <x v="2"/>
    <x v="3"/>
    <s v="1TB SSD"/>
    <s v="Nvidia RTX 2060"/>
    <n v="13.3"/>
    <s v="3840x2160"/>
    <x v="68"/>
    <n v="3.32"/>
    <s v="Linux"/>
    <n v="2025.38"/>
  </r>
  <r>
    <x v="7"/>
    <x v="0"/>
    <x v="3"/>
    <s v="2TB SSD"/>
    <s v="Integrated"/>
    <n v="16"/>
    <s v="2560x1440"/>
    <x v="42"/>
    <n v="3.31"/>
    <s v="Windows"/>
    <n v="846.36"/>
  </r>
  <r>
    <x v="8"/>
    <x v="6"/>
    <x v="4"/>
    <s v="256GB SSD"/>
    <s v="Nvidia RTX 2060"/>
    <n v="14"/>
    <s v="1920x1080"/>
    <x v="79"/>
    <n v="1.83"/>
    <s v="macOS"/>
    <n v="1911.64"/>
  </r>
  <r>
    <x v="9"/>
    <x v="0"/>
    <x v="0"/>
    <s v="512GB SSD"/>
    <s v="Nvidia RTX 2060"/>
    <n v="16"/>
    <s v="1366x768"/>
    <x v="41"/>
    <n v="1.26"/>
    <s v="Windows"/>
    <n v="2464.84"/>
  </r>
  <r>
    <x v="2"/>
    <x v="5"/>
    <x v="2"/>
    <s v="1TB SSD"/>
    <s v="AMD Radeon RX 6800"/>
    <n v="17.3"/>
    <s v="1920x1080"/>
    <x v="74"/>
    <n v="2.4500000000000002"/>
    <s v="FreeDOS"/>
    <n v="1715.82"/>
  </r>
  <r>
    <x v="2"/>
    <x v="2"/>
    <x v="1"/>
    <s v="1TB HDD"/>
    <s v="Nvidia RTX 2060"/>
    <n v="15.6"/>
    <s v="2560x1440"/>
    <x v="30"/>
    <n v="2.39"/>
    <s v="FreeDOS"/>
    <n v="1146.45"/>
  </r>
  <r>
    <x v="2"/>
    <x v="3"/>
    <x v="4"/>
    <s v="512GB SSD"/>
    <s v="Integrated"/>
    <n v="15.6"/>
    <s v="3840x2160"/>
    <x v="48"/>
    <n v="2.35"/>
    <s v="macOS"/>
    <n v="1331.74"/>
  </r>
  <r>
    <x v="7"/>
    <x v="1"/>
    <x v="2"/>
    <s v="512GB SSD"/>
    <s v="Nvidia GTX 1650"/>
    <n v="16"/>
    <s v="2560x1440"/>
    <x v="33"/>
    <n v="2.13"/>
    <s v="FreeDOS"/>
    <n v="2812.74"/>
  </r>
  <r>
    <x v="9"/>
    <x v="0"/>
    <x v="1"/>
    <s v="256GB SSD"/>
    <s v="Nvidia RTX 3060"/>
    <n v="13.3"/>
    <s v="1920x1080"/>
    <x v="34"/>
    <n v="1.98"/>
    <s v="FreeDOS"/>
    <n v="967.3"/>
  </r>
  <r>
    <x v="7"/>
    <x v="2"/>
    <x v="1"/>
    <s v="1TB SSD"/>
    <s v="Nvidia RTX 3080"/>
    <n v="16"/>
    <s v="1920x1080"/>
    <x v="61"/>
    <n v="1.55"/>
    <s v="Linux"/>
    <n v="1133.22"/>
  </r>
  <r>
    <x v="4"/>
    <x v="4"/>
    <x v="4"/>
    <s v="1TB SSD"/>
    <s v="Nvidia RTX 2060"/>
    <n v="15.6"/>
    <s v="1920x1080"/>
    <x v="18"/>
    <n v="1.96"/>
    <s v="macOS"/>
    <n v="2280.4"/>
  </r>
  <r>
    <x v="5"/>
    <x v="4"/>
    <x v="4"/>
    <s v="1TB SSD"/>
    <s v="Integrated"/>
    <n v="13.3"/>
    <s v="3840x2160"/>
    <x v="60"/>
    <n v="3.21"/>
    <s v="Linux"/>
    <n v="2239.1799999999998"/>
  </r>
  <r>
    <x v="3"/>
    <x v="0"/>
    <x v="2"/>
    <s v="1TB HDD"/>
    <s v="AMD Radeon RX 6800"/>
    <n v="17.3"/>
    <s v="2560x1440"/>
    <x v="49"/>
    <n v="2.63"/>
    <s v="macOS"/>
    <n v="1452.04"/>
  </r>
  <r>
    <x v="9"/>
    <x v="5"/>
    <x v="0"/>
    <s v="1TB HDD"/>
    <s v="Nvidia RTX 3080"/>
    <n v="15.6"/>
    <s v="1366x768"/>
    <x v="34"/>
    <n v="3.43"/>
    <s v="Linux"/>
    <n v="2293.83"/>
  </r>
  <r>
    <x v="5"/>
    <x v="2"/>
    <x v="2"/>
    <s v="256GB SSD"/>
    <s v="Nvidia RTX 2060"/>
    <n v="13.3"/>
    <s v="1366x768"/>
    <x v="44"/>
    <n v="3.39"/>
    <s v="Windows"/>
    <n v="1244.53"/>
  </r>
  <r>
    <x v="5"/>
    <x v="5"/>
    <x v="4"/>
    <s v="256GB SSD"/>
    <s v="Integrated"/>
    <n v="16"/>
    <s v="1920x1080"/>
    <x v="28"/>
    <n v="1.36"/>
    <s v="macOS"/>
    <n v="823.77"/>
  </r>
  <r>
    <x v="7"/>
    <x v="7"/>
    <x v="2"/>
    <s v="512GB SSD"/>
    <s v="Nvidia GTX 1650"/>
    <n v="14"/>
    <s v="3840x2160"/>
    <x v="9"/>
    <n v="3.17"/>
    <s v="FreeDOS"/>
    <n v="3389.44"/>
  </r>
  <r>
    <x v="6"/>
    <x v="6"/>
    <x v="0"/>
    <s v="2TB SSD"/>
    <s v="Integrated"/>
    <n v="15.6"/>
    <s v="3840x2160"/>
    <x v="9"/>
    <n v="2.96"/>
    <s v="Windows"/>
    <n v="4849.78"/>
  </r>
  <r>
    <x v="4"/>
    <x v="3"/>
    <x v="3"/>
    <s v="512GB SSD"/>
    <s v="Nvidia RTX 3060"/>
    <n v="17.3"/>
    <s v="1366x768"/>
    <x v="68"/>
    <n v="2.2599999999999998"/>
    <s v="Windows"/>
    <n v="911.01"/>
  </r>
  <r>
    <x v="5"/>
    <x v="6"/>
    <x v="0"/>
    <s v="512GB SSD"/>
    <s v="Integrated"/>
    <n v="16"/>
    <s v="1366x768"/>
    <x v="3"/>
    <n v="2.52"/>
    <s v="Windows"/>
    <n v="2498"/>
  </r>
  <r>
    <x v="4"/>
    <x v="3"/>
    <x v="0"/>
    <s v="512GB SSD"/>
    <s v="AMD Radeon RX 6600"/>
    <n v="13.3"/>
    <s v="3840x2160"/>
    <x v="15"/>
    <n v="3.12"/>
    <s v="FreeDOS"/>
    <n v="3416.96"/>
  </r>
  <r>
    <x v="4"/>
    <x v="5"/>
    <x v="1"/>
    <s v="256GB SSD"/>
    <s v="Integrated"/>
    <n v="13.3"/>
    <s v="2560x1440"/>
    <x v="51"/>
    <n v="2.95"/>
    <s v="FreeDOS"/>
    <n v="890.96"/>
  </r>
  <r>
    <x v="6"/>
    <x v="6"/>
    <x v="2"/>
    <s v="512GB SSD"/>
    <s v="Nvidia RTX 3060"/>
    <n v="17.3"/>
    <s v="1920x1080"/>
    <x v="73"/>
    <n v="2.14"/>
    <s v="macOS"/>
    <n v="3036.96"/>
  </r>
  <r>
    <x v="0"/>
    <x v="2"/>
    <x v="1"/>
    <s v="256GB SSD"/>
    <s v="Integrated"/>
    <n v="17.3"/>
    <s v="1366x768"/>
    <x v="28"/>
    <n v="3.14"/>
    <s v="Windows"/>
    <n v="995.83"/>
  </r>
  <r>
    <x v="5"/>
    <x v="5"/>
    <x v="3"/>
    <s v="2TB SSD"/>
    <s v="Nvidia GTX 1650"/>
    <n v="14"/>
    <s v="1366x768"/>
    <x v="29"/>
    <n v="2.25"/>
    <s v="FreeDOS"/>
    <n v="944.66"/>
  </r>
  <r>
    <x v="2"/>
    <x v="6"/>
    <x v="4"/>
    <s v="256GB SSD"/>
    <s v="AMD Radeon RX 6600"/>
    <n v="16"/>
    <s v="3840x2160"/>
    <x v="26"/>
    <n v="3.3"/>
    <s v="Windows"/>
    <n v="3603.62"/>
  </r>
  <r>
    <x v="2"/>
    <x v="3"/>
    <x v="1"/>
    <s v="512GB SSD"/>
    <s v="AMD Radeon RX 6600"/>
    <n v="16"/>
    <s v="2560x1440"/>
    <x v="55"/>
    <n v="3.38"/>
    <s v="FreeDOS"/>
    <n v="1137.27"/>
  </r>
  <r>
    <x v="2"/>
    <x v="2"/>
    <x v="3"/>
    <s v="512GB SSD"/>
    <s v="Nvidia RTX 3060"/>
    <n v="14"/>
    <s v="1366x768"/>
    <x v="5"/>
    <n v="2.4700000000000002"/>
    <s v="FreeDOS"/>
    <n v="874.04"/>
  </r>
  <r>
    <x v="2"/>
    <x v="0"/>
    <x v="1"/>
    <s v="256GB SSD"/>
    <s v="Nvidia RTX 2060"/>
    <n v="16"/>
    <s v="1366x768"/>
    <x v="46"/>
    <n v="3.36"/>
    <s v="Linux"/>
    <n v="732.44"/>
  </r>
  <r>
    <x v="3"/>
    <x v="5"/>
    <x v="2"/>
    <s v="256GB SSD"/>
    <s v="Nvidia RTX 3080"/>
    <n v="13.3"/>
    <s v="2560x1440"/>
    <x v="46"/>
    <n v="1.21"/>
    <s v="Windows"/>
    <n v="1895.44"/>
  </r>
  <r>
    <x v="0"/>
    <x v="5"/>
    <x v="2"/>
    <s v="2TB SSD"/>
    <s v="Nvidia RTX 3080"/>
    <n v="14"/>
    <s v="1366x768"/>
    <x v="5"/>
    <n v="2.08"/>
    <s v="Linux"/>
    <n v="2064.5500000000002"/>
  </r>
  <r>
    <x v="7"/>
    <x v="0"/>
    <x v="1"/>
    <s v="512GB SSD"/>
    <s v="AMD Radeon RX 6800"/>
    <n v="16"/>
    <s v="2560x1440"/>
    <x v="43"/>
    <n v="2.6"/>
    <s v="FreeDOS"/>
    <n v="1129.4000000000001"/>
  </r>
  <r>
    <x v="3"/>
    <x v="7"/>
    <x v="4"/>
    <s v="1TB SSD"/>
    <s v="Nvidia RTX 3060"/>
    <n v="13.3"/>
    <s v="3840x2160"/>
    <x v="56"/>
    <n v="1.67"/>
    <s v="Windows"/>
    <n v="2615.16"/>
  </r>
  <r>
    <x v="9"/>
    <x v="3"/>
    <x v="1"/>
    <s v="1TB SSD"/>
    <s v="Integrated"/>
    <n v="15.6"/>
    <s v="1366x768"/>
    <x v="76"/>
    <n v="1.87"/>
    <s v="FreeDOS"/>
    <n v="597.29"/>
  </r>
  <r>
    <x v="2"/>
    <x v="7"/>
    <x v="2"/>
    <s v="2TB SSD"/>
    <s v="Nvidia GTX 1650"/>
    <n v="13.3"/>
    <s v="1366x768"/>
    <x v="32"/>
    <n v="3.31"/>
    <s v="macOS"/>
    <n v="1812.08"/>
  </r>
  <r>
    <x v="5"/>
    <x v="1"/>
    <x v="1"/>
    <s v="1TB SSD"/>
    <s v="Nvidia GTX 1650"/>
    <n v="17.3"/>
    <s v="1920x1080"/>
    <x v="15"/>
    <n v="1.28"/>
    <s v="FreeDOS"/>
    <n v="1192.76"/>
  </r>
  <r>
    <x v="7"/>
    <x v="0"/>
    <x v="0"/>
    <s v="512GB SSD"/>
    <s v="AMD Radeon RX 6800"/>
    <n v="16"/>
    <s v="3840x2160"/>
    <x v="34"/>
    <n v="1.29"/>
    <s v="Windows"/>
    <n v="3571.86"/>
  </r>
  <r>
    <x v="6"/>
    <x v="1"/>
    <x v="4"/>
    <s v="512GB SSD"/>
    <s v="AMD Radeon RX 6600"/>
    <n v="16"/>
    <s v="3840x2160"/>
    <x v="9"/>
    <n v="2.0299999999999998"/>
    <s v="Linux"/>
    <n v="2765.67"/>
  </r>
  <r>
    <x v="4"/>
    <x v="1"/>
    <x v="2"/>
    <s v="1TB HDD"/>
    <s v="Nvidia RTX 3080"/>
    <n v="15.6"/>
    <s v="1920x1080"/>
    <x v="33"/>
    <n v="1.24"/>
    <s v="FreeDOS"/>
    <n v="1818.11"/>
  </r>
  <r>
    <x v="6"/>
    <x v="3"/>
    <x v="1"/>
    <s v="1TB HDD"/>
    <s v="Nvidia RTX 3080"/>
    <n v="17.3"/>
    <s v="1920x1080"/>
    <x v="76"/>
    <n v="1.76"/>
    <s v="macOS"/>
    <n v="640.79999999999995"/>
  </r>
  <r>
    <x v="9"/>
    <x v="1"/>
    <x v="2"/>
    <s v="256GB SSD"/>
    <s v="Integrated"/>
    <n v="15.6"/>
    <s v="1920x1080"/>
    <x v="13"/>
    <n v="1.68"/>
    <s v="Linux"/>
    <n v="1869.49"/>
  </r>
  <r>
    <x v="1"/>
    <x v="1"/>
    <x v="0"/>
    <s v="2TB SSD"/>
    <s v="Nvidia RTX 2060"/>
    <n v="17.3"/>
    <s v="1920x1080"/>
    <x v="1"/>
    <n v="1.22"/>
    <s v="Linux"/>
    <n v="4423.3100000000004"/>
  </r>
  <r>
    <x v="6"/>
    <x v="1"/>
    <x v="0"/>
    <s v="1TB HDD"/>
    <s v="Nvidia RTX 3060"/>
    <n v="14"/>
    <s v="1366x768"/>
    <x v="13"/>
    <n v="1.53"/>
    <s v="Windows"/>
    <n v="1927.45"/>
  </r>
  <r>
    <x v="9"/>
    <x v="6"/>
    <x v="3"/>
    <s v="256GB SSD"/>
    <s v="Nvidia RTX 3080"/>
    <n v="17.3"/>
    <s v="3840x2160"/>
    <x v="39"/>
    <n v="3.4"/>
    <s v="Windows"/>
    <n v="3912.86"/>
  </r>
  <r>
    <x v="4"/>
    <x v="7"/>
    <x v="3"/>
    <s v="256GB SSD"/>
    <s v="Integrated"/>
    <n v="13.3"/>
    <s v="1366x768"/>
    <x v="72"/>
    <n v="3.17"/>
    <s v="Linux"/>
    <n v="580.02"/>
  </r>
  <r>
    <x v="7"/>
    <x v="1"/>
    <x v="4"/>
    <s v="512GB SSD"/>
    <s v="Nvidia RTX 3060"/>
    <n v="17.3"/>
    <s v="1366x768"/>
    <x v="78"/>
    <n v="2.19"/>
    <s v="FreeDOS"/>
    <n v="1354.1"/>
  </r>
  <r>
    <x v="0"/>
    <x v="4"/>
    <x v="1"/>
    <s v="256GB SSD"/>
    <s v="AMD Radeon RX 6800"/>
    <n v="13.3"/>
    <s v="1920x1080"/>
    <x v="74"/>
    <n v="3.5"/>
    <s v="FreeDOS"/>
    <n v="2205.4"/>
  </r>
  <r>
    <x v="8"/>
    <x v="7"/>
    <x v="2"/>
    <s v="512GB SSD"/>
    <s v="Nvidia RTX 2060"/>
    <n v="16"/>
    <s v="3840x2160"/>
    <x v="5"/>
    <n v="2.5299999999999998"/>
    <s v="Linux"/>
    <n v="3502.82"/>
  </r>
  <r>
    <x v="5"/>
    <x v="6"/>
    <x v="2"/>
    <s v="1TB SSD"/>
    <s v="Nvidia RTX 2060"/>
    <n v="17.3"/>
    <s v="2560x1440"/>
    <x v="62"/>
    <n v="2.96"/>
    <s v="Linux"/>
    <n v="3687.9"/>
  </r>
  <r>
    <x v="0"/>
    <x v="6"/>
    <x v="2"/>
    <s v="2TB SSD"/>
    <s v="Nvidia GTX 1650"/>
    <n v="17.3"/>
    <s v="1366x768"/>
    <x v="23"/>
    <n v="1.3"/>
    <s v="Linux"/>
    <n v="3662.38"/>
  </r>
  <r>
    <x v="8"/>
    <x v="5"/>
    <x v="0"/>
    <s v="1TB HDD"/>
    <s v="Nvidia RTX 3080"/>
    <n v="15.6"/>
    <s v="1920x1080"/>
    <x v="29"/>
    <n v="3.09"/>
    <s v="FreeDOS"/>
    <n v="2258.08"/>
  </r>
  <r>
    <x v="7"/>
    <x v="2"/>
    <x v="4"/>
    <s v="2TB SSD"/>
    <s v="Nvidia RTX 2060"/>
    <n v="16"/>
    <s v="1366x768"/>
    <x v="22"/>
    <n v="2.2799999999999998"/>
    <s v="Linux"/>
    <n v="1037.3900000000001"/>
  </r>
  <r>
    <x v="9"/>
    <x v="7"/>
    <x v="3"/>
    <s v="1TB SSD"/>
    <s v="AMD Radeon RX 6800"/>
    <n v="16"/>
    <s v="3840x2160"/>
    <x v="18"/>
    <n v="3.36"/>
    <s v="Windows"/>
    <n v="3059.52"/>
  </r>
  <r>
    <x v="3"/>
    <x v="3"/>
    <x v="4"/>
    <s v="512GB SSD"/>
    <s v="Nvidia RTX 3060"/>
    <n v="16"/>
    <s v="2560x1440"/>
    <x v="37"/>
    <n v="1.48"/>
    <s v="macOS"/>
    <n v="1524.16"/>
  </r>
  <r>
    <x v="8"/>
    <x v="7"/>
    <x v="1"/>
    <s v="512GB SSD"/>
    <s v="Integrated"/>
    <n v="13.3"/>
    <s v="3840x2160"/>
    <x v="64"/>
    <n v="1.87"/>
    <s v="FreeDOS"/>
    <n v="1278.99"/>
  </r>
  <r>
    <x v="6"/>
    <x v="0"/>
    <x v="3"/>
    <s v="1TB SSD"/>
    <s v="Nvidia RTX 2060"/>
    <n v="14"/>
    <s v="1920x1080"/>
    <x v="71"/>
    <n v="2.44"/>
    <s v="Linux"/>
    <n v="919.74"/>
  </r>
  <r>
    <x v="5"/>
    <x v="2"/>
    <x v="3"/>
    <s v="1TB SSD"/>
    <s v="Nvidia RTX 3060"/>
    <n v="16"/>
    <s v="1920x1080"/>
    <x v="18"/>
    <n v="2.12"/>
    <s v="FreeDOS"/>
    <n v="1161.3599999999999"/>
  </r>
  <r>
    <x v="8"/>
    <x v="2"/>
    <x v="3"/>
    <s v="1TB HDD"/>
    <s v="Nvidia RTX 3060"/>
    <n v="15.6"/>
    <s v="1366x768"/>
    <x v="8"/>
    <n v="1.96"/>
    <s v="FreeDOS"/>
    <n v="763.39"/>
  </r>
  <r>
    <x v="5"/>
    <x v="3"/>
    <x v="0"/>
    <s v="2TB SSD"/>
    <s v="AMD Radeon RX 6600"/>
    <n v="17.3"/>
    <s v="1366x768"/>
    <x v="61"/>
    <n v="1.51"/>
    <s v="Windows"/>
    <n v="1858.16"/>
  </r>
  <r>
    <x v="7"/>
    <x v="5"/>
    <x v="2"/>
    <s v="1TB HDD"/>
    <s v="AMD Radeon RX 6800"/>
    <n v="17.3"/>
    <s v="1366x768"/>
    <x v="53"/>
    <n v="3.06"/>
    <s v="FreeDOS"/>
    <n v="1110.6400000000001"/>
  </r>
  <r>
    <x v="4"/>
    <x v="5"/>
    <x v="3"/>
    <s v="1TB SSD"/>
    <s v="Nvidia RTX 3060"/>
    <n v="13.3"/>
    <s v="1920x1080"/>
    <x v="76"/>
    <n v="1.39"/>
    <s v="Linux"/>
    <n v="1013.42"/>
  </r>
  <r>
    <x v="5"/>
    <x v="7"/>
    <x v="3"/>
    <s v="2TB SSD"/>
    <s v="AMD Radeon RX 6600"/>
    <n v="13.3"/>
    <s v="1920x1080"/>
    <x v="16"/>
    <n v="2.4300000000000002"/>
    <s v="Linux"/>
    <n v="1382.29"/>
  </r>
  <r>
    <x v="3"/>
    <x v="0"/>
    <x v="4"/>
    <s v="1TB SSD"/>
    <s v="Nvidia RTX 3080"/>
    <n v="17.3"/>
    <s v="1366x768"/>
    <x v="71"/>
    <n v="1.86"/>
    <s v="Windows"/>
    <n v="810.19"/>
  </r>
  <r>
    <x v="1"/>
    <x v="7"/>
    <x v="0"/>
    <s v="256GB SSD"/>
    <s v="AMD Radeon RX 6600"/>
    <n v="13.3"/>
    <s v="3840x2160"/>
    <x v="44"/>
    <n v="3.11"/>
    <s v="macOS"/>
    <n v="6948.16"/>
  </r>
  <r>
    <x v="7"/>
    <x v="6"/>
    <x v="1"/>
    <s v="1TB HDD"/>
    <s v="Nvidia RTX 3060"/>
    <n v="16"/>
    <s v="3840x2160"/>
    <x v="13"/>
    <n v="1.95"/>
    <s v="Windows"/>
    <n v="2225.7800000000002"/>
  </r>
  <r>
    <x v="0"/>
    <x v="7"/>
    <x v="2"/>
    <s v="1TB SSD"/>
    <s v="Nvidia RTX 2060"/>
    <n v="14"/>
    <s v="1920x1080"/>
    <x v="31"/>
    <n v="2.16"/>
    <s v="FreeDOS"/>
    <n v="2830.04"/>
  </r>
  <r>
    <x v="5"/>
    <x v="7"/>
    <x v="2"/>
    <s v="1TB HDD"/>
    <s v="Nvidia RTX 2060"/>
    <n v="13.3"/>
    <s v="1366x768"/>
    <x v="25"/>
    <n v="2.38"/>
    <s v="Linux"/>
    <n v="1442.32"/>
  </r>
  <r>
    <x v="4"/>
    <x v="3"/>
    <x v="0"/>
    <s v="512GB SSD"/>
    <s v="Nvidia GTX 1650"/>
    <n v="16"/>
    <s v="1920x1080"/>
    <x v="12"/>
    <n v="1.48"/>
    <s v="macOS"/>
    <n v="2306.92"/>
  </r>
  <r>
    <x v="0"/>
    <x v="1"/>
    <x v="3"/>
    <s v="512GB SSD"/>
    <s v="Integrated"/>
    <n v="13.3"/>
    <s v="1366x768"/>
    <x v="20"/>
    <n v="2.23"/>
    <s v="Windows"/>
    <n v="1161.4000000000001"/>
  </r>
  <r>
    <x v="4"/>
    <x v="2"/>
    <x v="3"/>
    <s v="1TB HDD"/>
    <s v="Nvidia RTX 3060"/>
    <n v="15.6"/>
    <s v="3840x2160"/>
    <x v="39"/>
    <n v="2.66"/>
    <s v="FreeDOS"/>
    <n v="1600.11"/>
  </r>
  <r>
    <x v="8"/>
    <x v="0"/>
    <x v="2"/>
    <s v="512GB SSD"/>
    <s v="Nvidia GTX 1650"/>
    <n v="13.3"/>
    <s v="3840x2160"/>
    <x v="57"/>
    <n v="2.67"/>
    <s v="FreeDOS"/>
    <n v="2228.31"/>
  </r>
  <r>
    <x v="2"/>
    <x v="0"/>
    <x v="4"/>
    <s v="512GB SSD"/>
    <s v="Integrated"/>
    <n v="13.3"/>
    <s v="1920x1080"/>
    <x v="55"/>
    <n v="1.67"/>
    <s v="FreeDOS"/>
    <n v="833.35"/>
  </r>
  <r>
    <x v="7"/>
    <x v="4"/>
    <x v="0"/>
    <s v="256GB SSD"/>
    <s v="Integrated"/>
    <n v="14"/>
    <s v="3840x2160"/>
    <x v="59"/>
    <n v="2.2400000000000002"/>
    <s v="macOS"/>
    <n v="4512.6000000000004"/>
  </r>
  <r>
    <x v="8"/>
    <x v="2"/>
    <x v="1"/>
    <s v="512GB SSD"/>
    <s v="AMD Radeon RX 6600"/>
    <n v="14"/>
    <s v="2560x1440"/>
    <x v="9"/>
    <n v="1.32"/>
    <s v="Windows"/>
    <n v="998.06"/>
  </r>
  <r>
    <x v="8"/>
    <x v="7"/>
    <x v="2"/>
    <s v="2TB SSD"/>
    <s v="AMD Radeon RX 6600"/>
    <n v="13.3"/>
    <s v="1366x768"/>
    <x v="19"/>
    <n v="1.69"/>
    <s v="Linux"/>
    <n v="1777.74"/>
  </r>
  <r>
    <x v="0"/>
    <x v="2"/>
    <x v="4"/>
    <s v="512GB SSD"/>
    <s v="AMD Radeon RX 6800"/>
    <n v="13.3"/>
    <s v="1366x768"/>
    <x v="77"/>
    <n v="2.21"/>
    <s v="FreeDOS"/>
    <n v="1373.49"/>
  </r>
  <r>
    <x v="3"/>
    <x v="4"/>
    <x v="0"/>
    <s v="2TB SSD"/>
    <s v="Nvidia RTX 3080"/>
    <n v="13.3"/>
    <s v="1366x768"/>
    <x v="33"/>
    <n v="2.21"/>
    <s v="Linux"/>
    <n v="3169.83"/>
  </r>
  <r>
    <x v="9"/>
    <x v="0"/>
    <x v="3"/>
    <s v="1TB SSD"/>
    <s v="Nvidia RTX 3060"/>
    <n v="14"/>
    <s v="1920x1080"/>
    <x v="34"/>
    <n v="3.31"/>
    <s v="FreeDOS"/>
    <n v="1185.3599999999999"/>
  </r>
  <r>
    <x v="4"/>
    <x v="6"/>
    <x v="3"/>
    <s v="256GB SSD"/>
    <s v="Nvidia RTX 3080"/>
    <n v="14"/>
    <s v="1920x1080"/>
    <x v="12"/>
    <n v="1.46"/>
    <s v="macOS"/>
    <n v="1809.15"/>
  </r>
  <r>
    <x v="6"/>
    <x v="3"/>
    <x v="2"/>
    <s v="256GB SSD"/>
    <s v="Nvidia RTX 3060"/>
    <n v="17.3"/>
    <s v="1920x1080"/>
    <x v="80"/>
    <n v="2.29"/>
    <s v="Linux"/>
    <n v="1426.75"/>
  </r>
  <r>
    <x v="6"/>
    <x v="7"/>
    <x v="0"/>
    <s v="1TB SSD"/>
    <s v="Nvidia RTX 3060"/>
    <n v="14"/>
    <s v="1920x1080"/>
    <x v="48"/>
    <n v="1.42"/>
    <s v="Windows"/>
    <n v="2823.43"/>
  </r>
  <r>
    <x v="5"/>
    <x v="6"/>
    <x v="1"/>
    <s v="1TB HDD"/>
    <s v="AMD Radeon RX 6600"/>
    <n v="14"/>
    <s v="1920x1080"/>
    <x v="4"/>
    <n v="2.61"/>
    <s v="Linux"/>
    <n v="1216.0999999999999"/>
  </r>
  <r>
    <x v="7"/>
    <x v="6"/>
    <x v="3"/>
    <s v="1TB SSD"/>
    <s v="Nvidia RTX 2060"/>
    <n v="13.3"/>
    <s v="1920x1080"/>
    <x v="16"/>
    <n v="2.6"/>
    <s v="Linux"/>
    <n v="1520.77"/>
  </r>
  <r>
    <x v="9"/>
    <x v="7"/>
    <x v="3"/>
    <s v="256GB SSD"/>
    <s v="Nvidia RTX 3080"/>
    <n v="15.6"/>
    <s v="2560x1440"/>
    <x v="20"/>
    <n v="2.2400000000000002"/>
    <s v="Windows"/>
    <n v="2150.36"/>
  </r>
  <r>
    <x v="8"/>
    <x v="2"/>
    <x v="3"/>
    <s v="1TB HDD"/>
    <s v="AMD Radeon RX 6600"/>
    <n v="13.3"/>
    <s v="1366x768"/>
    <x v="15"/>
    <n v="1.55"/>
    <s v="macOS"/>
    <n v="596.88"/>
  </r>
  <r>
    <x v="8"/>
    <x v="2"/>
    <x v="1"/>
    <s v="1TB HDD"/>
    <s v="Nvidia GTX 1650"/>
    <n v="17.3"/>
    <s v="1920x1080"/>
    <x v="23"/>
    <n v="3.22"/>
    <s v="FreeDOS"/>
    <n v="721.85"/>
  </r>
  <r>
    <x v="7"/>
    <x v="4"/>
    <x v="3"/>
    <s v="1TB SSD"/>
    <s v="AMD Radeon RX 6800"/>
    <n v="15.6"/>
    <s v="1920x1080"/>
    <x v="1"/>
    <n v="3.01"/>
    <s v="macOS"/>
    <n v="1746.85"/>
  </r>
  <r>
    <x v="7"/>
    <x v="7"/>
    <x v="4"/>
    <s v="512GB SSD"/>
    <s v="Integrated"/>
    <n v="15.6"/>
    <s v="1366x768"/>
    <x v="78"/>
    <n v="2"/>
    <s v="Windows"/>
    <n v="1013.06"/>
  </r>
  <r>
    <x v="9"/>
    <x v="4"/>
    <x v="1"/>
    <s v="256GB SSD"/>
    <s v="AMD Radeon RX 6800"/>
    <n v="14"/>
    <s v="1920x1080"/>
    <x v="61"/>
    <n v="3.45"/>
    <s v="Windows"/>
    <n v="2068.36"/>
  </r>
  <r>
    <x v="7"/>
    <x v="6"/>
    <x v="4"/>
    <s v="1TB SSD"/>
    <s v="Nvidia RTX 2060"/>
    <n v="15.6"/>
    <s v="1366x768"/>
    <x v="1"/>
    <n v="1.91"/>
    <s v="macOS"/>
    <n v="1981.52"/>
  </r>
  <r>
    <x v="2"/>
    <x v="3"/>
    <x v="0"/>
    <s v="1TB HDD"/>
    <s v="Nvidia RTX 2060"/>
    <n v="14"/>
    <s v="3840x2160"/>
    <x v="31"/>
    <n v="1.84"/>
    <s v="Windows"/>
    <n v="2736.02"/>
  </r>
  <r>
    <x v="6"/>
    <x v="0"/>
    <x v="0"/>
    <s v="256GB SSD"/>
    <s v="Nvidia RTX 3060"/>
    <n v="17.3"/>
    <s v="1366x768"/>
    <x v="4"/>
    <n v="1.36"/>
    <s v="macOS"/>
    <n v="1952.34"/>
  </r>
  <r>
    <x v="0"/>
    <x v="3"/>
    <x v="0"/>
    <s v="512GB SSD"/>
    <s v="Nvidia RTX 3080"/>
    <n v="17.3"/>
    <s v="3840x2160"/>
    <x v="80"/>
    <n v="3.08"/>
    <s v="FreeDOS"/>
    <n v="5531.83"/>
  </r>
  <r>
    <x v="7"/>
    <x v="3"/>
    <x v="0"/>
    <s v="256GB SSD"/>
    <s v="AMD Radeon RX 6600"/>
    <n v="15.6"/>
    <s v="1366x768"/>
    <x v="9"/>
    <n v="1.78"/>
    <s v="Windows"/>
    <n v="1939.2"/>
  </r>
  <r>
    <x v="4"/>
    <x v="6"/>
    <x v="1"/>
    <s v="512GB SSD"/>
    <s v="Nvidia RTX 2060"/>
    <n v="16"/>
    <s v="3840x2160"/>
    <x v="5"/>
    <n v="1.63"/>
    <s v="macOS"/>
    <n v="2642.94"/>
  </r>
  <r>
    <x v="1"/>
    <x v="7"/>
    <x v="4"/>
    <s v="1TB HDD"/>
    <s v="Nvidia RTX 3060"/>
    <n v="14"/>
    <s v="3840x2160"/>
    <x v="11"/>
    <n v="3.49"/>
    <s v="macOS"/>
    <n v="3029.45"/>
  </r>
  <r>
    <x v="2"/>
    <x v="1"/>
    <x v="0"/>
    <s v="256GB SSD"/>
    <s v="AMD Radeon RX 6600"/>
    <n v="14"/>
    <s v="1920x1080"/>
    <x v="29"/>
    <n v="2.67"/>
    <s v="FreeDOS"/>
    <n v="2881.49"/>
  </r>
  <r>
    <x v="8"/>
    <x v="2"/>
    <x v="0"/>
    <s v="1TB SSD"/>
    <s v="Nvidia GTX 1650"/>
    <n v="16"/>
    <s v="1366x768"/>
    <x v="67"/>
    <n v="2.65"/>
    <s v="Windows"/>
    <n v="2292.48"/>
  </r>
  <r>
    <x v="7"/>
    <x v="5"/>
    <x v="1"/>
    <s v="256GB SSD"/>
    <s v="Nvidia RTX 3080"/>
    <n v="16"/>
    <s v="1920x1080"/>
    <x v="19"/>
    <n v="2.27"/>
    <s v="Windows"/>
    <n v="1027.0999999999999"/>
  </r>
  <r>
    <x v="9"/>
    <x v="2"/>
    <x v="2"/>
    <s v="512GB SSD"/>
    <s v="Nvidia GTX 1650"/>
    <n v="13.3"/>
    <s v="2560x1440"/>
    <x v="42"/>
    <n v="1.54"/>
    <s v="Linux"/>
    <n v="2522.44"/>
  </r>
  <r>
    <x v="2"/>
    <x v="0"/>
    <x v="0"/>
    <s v="1TB SSD"/>
    <s v="AMD Radeon RX 6600"/>
    <n v="14"/>
    <s v="3840x2160"/>
    <x v="52"/>
    <n v="2.87"/>
    <s v="macOS"/>
    <n v="3355.51"/>
  </r>
  <r>
    <x v="9"/>
    <x v="4"/>
    <x v="1"/>
    <s v="2TB SSD"/>
    <s v="Nvidia RTX 2060"/>
    <n v="16"/>
    <s v="3840x2160"/>
    <x v="27"/>
    <n v="2.21"/>
    <s v="FreeDOS"/>
    <n v="3574.26"/>
  </r>
  <r>
    <x v="9"/>
    <x v="2"/>
    <x v="0"/>
    <s v="1TB HDD"/>
    <s v="Nvidia RTX 3060"/>
    <n v="15.6"/>
    <s v="2560x1440"/>
    <x v="1"/>
    <n v="1.42"/>
    <s v="macOS"/>
    <n v="3375.83"/>
  </r>
  <r>
    <x v="2"/>
    <x v="1"/>
    <x v="3"/>
    <s v="256GB SSD"/>
    <s v="AMD Radeon RX 6800"/>
    <n v="15.6"/>
    <s v="1366x768"/>
    <x v="22"/>
    <n v="3.15"/>
    <s v="FreeDOS"/>
    <n v="1239.1400000000001"/>
  </r>
  <r>
    <x v="3"/>
    <x v="6"/>
    <x v="0"/>
    <s v="512GB SSD"/>
    <s v="Integrated"/>
    <n v="15.6"/>
    <s v="1366x768"/>
    <x v="64"/>
    <n v="2.79"/>
    <s v="macOS"/>
    <n v="2415.3200000000002"/>
  </r>
  <r>
    <x v="0"/>
    <x v="0"/>
    <x v="0"/>
    <s v="1TB HDD"/>
    <s v="Nvidia RTX 3060"/>
    <n v="17.3"/>
    <s v="3840x2160"/>
    <x v="23"/>
    <n v="2.2200000000000002"/>
    <s v="Windows"/>
    <n v="4515.54"/>
  </r>
  <r>
    <x v="2"/>
    <x v="4"/>
    <x v="3"/>
    <s v="1TB SSD"/>
    <s v="Integrated"/>
    <n v="14"/>
    <s v="1920x1080"/>
    <x v="59"/>
    <n v="1.99"/>
    <s v="Windows"/>
    <n v="1278.01"/>
  </r>
  <r>
    <x v="6"/>
    <x v="5"/>
    <x v="4"/>
    <s v="2TB SSD"/>
    <s v="Nvidia RTX 2060"/>
    <n v="16"/>
    <s v="1366x768"/>
    <x v="26"/>
    <n v="2.21"/>
    <s v="Windows"/>
    <n v="1177.01"/>
  </r>
  <r>
    <x v="9"/>
    <x v="7"/>
    <x v="2"/>
    <s v="2TB SSD"/>
    <s v="AMD Radeon RX 6600"/>
    <n v="13.3"/>
    <s v="1366x768"/>
    <x v="25"/>
    <n v="3.12"/>
    <s v="Linux"/>
    <n v="2025.11"/>
  </r>
  <r>
    <x v="5"/>
    <x v="6"/>
    <x v="1"/>
    <s v="1TB SSD"/>
    <s v="Nvidia GTX 1650"/>
    <n v="15.6"/>
    <s v="1366x768"/>
    <x v="27"/>
    <n v="2.56"/>
    <s v="macOS"/>
    <n v="1240.71"/>
  </r>
  <r>
    <x v="5"/>
    <x v="1"/>
    <x v="2"/>
    <s v="2TB SSD"/>
    <s v="Nvidia RTX 2060"/>
    <n v="13.3"/>
    <s v="3840x2160"/>
    <x v="45"/>
    <n v="1.86"/>
    <s v="Windows"/>
    <n v="3198.4"/>
  </r>
  <r>
    <x v="5"/>
    <x v="2"/>
    <x v="1"/>
    <s v="1TB HDD"/>
    <s v="Nvidia RTX 3060"/>
    <n v="17.3"/>
    <s v="1920x1080"/>
    <x v="61"/>
    <n v="2.35"/>
    <s v="Windows"/>
    <n v="940.01"/>
  </r>
  <r>
    <x v="6"/>
    <x v="6"/>
    <x v="1"/>
    <s v="1TB HDD"/>
    <s v="Nvidia RTX 3060"/>
    <n v="16"/>
    <s v="1920x1080"/>
    <x v="9"/>
    <n v="3"/>
    <s v="macOS"/>
    <n v="1300.44"/>
  </r>
  <r>
    <x v="1"/>
    <x v="3"/>
    <x v="0"/>
    <s v="2TB SSD"/>
    <s v="AMD Radeon RX 6600"/>
    <n v="17.3"/>
    <s v="3840x2160"/>
    <x v="50"/>
    <n v="2.82"/>
    <s v="Linux"/>
    <n v="4982.93"/>
  </r>
  <r>
    <x v="4"/>
    <x v="4"/>
    <x v="0"/>
    <s v="512GB SSD"/>
    <s v="Integrated"/>
    <n v="14"/>
    <s v="3840x2160"/>
    <x v="12"/>
    <n v="2.6"/>
    <s v="Windows"/>
    <n v="4458.63"/>
  </r>
  <r>
    <x v="4"/>
    <x v="5"/>
    <x v="4"/>
    <s v="1TB SSD"/>
    <s v="Nvidia GTX 1650"/>
    <n v="13.3"/>
    <s v="3840x2160"/>
    <x v="22"/>
    <n v="2.69"/>
    <s v="macOS"/>
    <n v="2098.7600000000002"/>
  </r>
  <r>
    <x v="2"/>
    <x v="7"/>
    <x v="4"/>
    <s v="1TB SSD"/>
    <s v="Nvidia RTX 3080"/>
    <n v="15.6"/>
    <s v="1366x768"/>
    <x v="17"/>
    <n v="2.04"/>
    <s v="Windows"/>
    <n v="1241.55"/>
  </r>
  <r>
    <x v="0"/>
    <x v="2"/>
    <x v="2"/>
    <s v="256GB SSD"/>
    <s v="AMD Radeon RX 6800"/>
    <n v="16"/>
    <s v="1920x1080"/>
    <x v="34"/>
    <n v="2.25"/>
    <s v="Windows"/>
    <n v="2663.7"/>
  </r>
  <r>
    <x v="0"/>
    <x v="4"/>
    <x v="0"/>
    <s v="512GB SSD"/>
    <s v="Nvidia RTX 3060"/>
    <n v="15.6"/>
    <s v="2560x1440"/>
    <x v="74"/>
    <n v="1.83"/>
    <s v="Windows"/>
    <n v="8168.12"/>
  </r>
  <r>
    <x v="2"/>
    <x v="0"/>
    <x v="0"/>
    <s v="2TB SSD"/>
    <s v="Nvidia GTX 1650"/>
    <n v="17.3"/>
    <s v="1366x768"/>
    <x v="13"/>
    <n v="2.4"/>
    <s v="Windows"/>
    <n v="1961.24"/>
  </r>
  <r>
    <x v="4"/>
    <x v="7"/>
    <x v="3"/>
    <s v="256GB SSD"/>
    <s v="Nvidia RTX 2060"/>
    <n v="15.6"/>
    <s v="1366x768"/>
    <x v="78"/>
    <n v="3.02"/>
    <s v="FreeDOS"/>
    <n v="1124.3499999999999"/>
  </r>
  <r>
    <x v="1"/>
    <x v="2"/>
    <x v="2"/>
    <s v="512GB SSD"/>
    <s v="AMD Radeon RX 6600"/>
    <n v="15.6"/>
    <s v="1366x768"/>
    <x v="38"/>
    <n v="3.2"/>
    <s v="Linux"/>
    <n v="2016.76"/>
  </r>
  <r>
    <x v="9"/>
    <x v="4"/>
    <x v="1"/>
    <s v="1TB SSD"/>
    <s v="Nvidia RTX 3080"/>
    <n v="16"/>
    <s v="3840x2160"/>
    <x v="78"/>
    <n v="2.38"/>
    <s v="Linux"/>
    <n v="3668.46"/>
  </r>
  <r>
    <x v="7"/>
    <x v="2"/>
    <x v="0"/>
    <s v="256GB SSD"/>
    <s v="Integrated"/>
    <n v="17.3"/>
    <s v="1920x1080"/>
    <x v="28"/>
    <n v="1.72"/>
    <s v="macOS"/>
    <n v="1833.72"/>
  </r>
  <r>
    <x v="3"/>
    <x v="2"/>
    <x v="1"/>
    <s v="2TB SSD"/>
    <s v="Nvidia GTX 1650"/>
    <n v="17.3"/>
    <s v="2560x1440"/>
    <x v="37"/>
    <n v="1.71"/>
    <s v="Windows"/>
    <n v="1289.42"/>
  </r>
  <r>
    <x v="6"/>
    <x v="7"/>
    <x v="3"/>
    <s v="2TB SSD"/>
    <s v="AMD Radeon RX 6800"/>
    <n v="13.3"/>
    <s v="3840x2160"/>
    <x v="78"/>
    <n v="3.37"/>
    <s v="Windows"/>
    <n v="2205.37"/>
  </r>
  <r>
    <x v="1"/>
    <x v="1"/>
    <x v="4"/>
    <s v="512GB SSD"/>
    <s v="Nvidia RTX 2060"/>
    <n v="13.3"/>
    <s v="2560x1440"/>
    <x v="62"/>
    <n v="1.47"/>
    <s v="Windows"/>
    <n v="2695.37"/>
  </r>
  <r>
    <x v="1"/>
    <x v="6"/>
    <x v="3"/>
    <s v="256GB SSD"/>
    <s v="Integrated"/>
    <n v="13.3"/>
    <s v="2560x1440"/>
    <x v="67"/>
    <n v="3.05"/>
    <s v="macOS"/>
    <n v="1930.69"/>
  </r>
  <r>
    <x v="2"/>
    <x v="3"/>
    <x v="3"/>
    <s v="512GB SSD"/>
    <s v="Nvidia RTX 3060"/>
    <n v="17.3"/>
    <s v="1920x1080"/>
    <x v="75"/>
    <n v="2.27"/>
    <s v="macOS"/>
    <n v="1044.23"/>
  </r>
  <r>
    <x v="0"/>
    <x v="5"/>
    <x v="4"/>
    <s v="1TB SSD"/>
    <s v="Nvidia RTX 3080"/>
    <n v="14"/>
    <s v="3840x2160"/>
    <x v="23"/>
    <n v="3.04"/>
    <s v="Windows"/>
    <n v="3063.2"/>
  </r>
  <r>
    <x v="9"/>
    <x v="7"/>
    <x v="2"/>
    <s v="1TB SSD"/>
    <s v="AMD Radeon RX 6800"/>
    <n v="14"/>
    <s v="2560x1440"/>
    <x v="59"/>
    <n v="1.89"/>
    <s v="macOS"/>
    <n v="3300.59"/>
  </r>
  <r>
    <x v="7"/>
    <x v="4"/>
    <x v="3"/>
    <s v="1TB HDD"/>
    <s v="Integrated"/>
    <n v="13.3"/>
    <s v="3840x2160"/>
    <x v="26"/>
    <n v="2.89"/>
    <s v="FreeDOS"/>
    <n v="1694.04"/>
  </r>
  <r>
    <x v="3"/>
    <x v="0"/>
    <x v="3"/>
    <s v="1TB SSD"/>
    <s v="Nvidia GTX 1650"/>
    <n v="14"/>
    <s v="2560x1440"/>
    <x v="61"/>
    <n v="3.49"/>
    <s v="Windows"/>
    <n v="1005.53"/>
  </r>
  <r>
    <x v="7"/>
    <x v="0"/>
    <x v="3"/>
    <s v="2TB SSD"/>
    <s v="Nvidia GTX 1650"/>
    <n v="16"/>
    <s v="2560x1440"/>
    <x v="3"/>
    <n v="2.0699999999999998"/>
    <s v="macOS"/>
    <n v="1061.05"/>
  </r>
  <r>
    <x v="0"/>
    <x v="1"/>
    <x v="4"/>
    <s v="256GB SSD"/>
    <s v="Nvidia RTX 3060"/>
    <n v="13.3"/>
    <s v="1920x1080"/>
    <x v="44"/>
    <n v="3.44"/>
    <s v="macOS"/>
    <n v="2380.4499999999998"/>
  </r>
  <r>
    <x v="5"/>
    <x v="3"/>
    <x v="2"/>
    <s v="1TB HDD"/>
    <s v="Nvidia RTX 3080"/>
    <n v="16"/>
    <s v="1366x768"/>
    <x v="42"/>
    <n v="2.41"/>
    <s v="macOS"/>
    <n v="1116.06"/>
  </r>
  <r>
    <x v="4"/>
    <x v="1"/>
    <x v="2"/>
    <s v="1TB HDD"/>
    <s v="Nvidia RTX 2060"/>
    <n v="15.6"/>
    <s v="3840x2160"/>
    <x v="0"/>
    <n v="3.35"/>
    <s v="macOS"/>
    <n v="2998.45"/>
  </r>
  <r>
    <x v="6"/>
    <x v="4"/>
    <x v="3"/>
    <s v="512GB SSD"/>
    <s v="Integrated"/>
    <n v="15.6"/>
    <s v="1920x1080"/>
    <x v="64"/>
    <n v="1.91"/>
    <s v="macOS"/>
    <n v="1262.06"/>
  </r>
  <r>
    <x v="8"/>
    <x v="7"/>
    <x v="0"/>
    <s v="512GB SSD"/>
    <s v="Nvidia GTX 1650"/>
    <n v="15.6"/>
    <s v="3840x2160"/>
    <x v="10"/>
    <n v="1.25"/>
    <s v="FreeDOS"/>
    <n v="5277.47"/>
  </r>
  <r>
    <x v="7"/>
    <x v="2"/>
    <x v="3"/>
    <s v="2TB SSD"/>
    <s v="Nvidia GTX 1650"/>
    <n v="16"/>
    <s v="1366x768"/>
    <x v="76"/>
    <n v="2.11"/>
    <s v="Windows"/>
    <n v="927.8"/>
  </r>
  <r>
    <x v="0"/>
    <x v="6"/>
    <x v="0"/>
    <s v="512GB SSD"/>
    <s v="AMD Radeon RX 6800"/>
    <n v="15.6"/>
    <s v="1366x768"/>
    <x v="14"/>
    <n v="1.41"/>
    <s v="macOS"/>
    <n v="5289.04"/>
  </r>
  <r>
    <x v="7"/>
    <x v="0"/>
    <x v="4"/>
    <s v="1TB SSD"/>
    <s v="Nvidia GTX 1650"/>
    <n v="17.3"/>
    <s v="1366x768"/>
    <x v="1"/>
    <n v="2.14"/>
    <s v="FreeDOS"/>
    <n v="1024.8"/>
  </r>
  <r>
    <x v="5"/>
    <x v="2"/>
    <x v="4"/>
    <s v="2TB SSD"/>
    <s v="Nvidia RTX 3060"/>
    <n v="13.3"/>
    <s v="2560x1440"/>
    <x v="64"/>
    <n v="1.98"/>
    <s v="Linux"/>
    <n v="1618.9"/>
  </r>
  <r>
    <x v="8"/>
    <x v="4"/>
    <x v="3"/>
    <s v="1TB HDD"/>
    <s v="Integrated"/>
    <n v="14"/>
    <s v="3840x2160"/>
    <x v="76"/>
    <n v="2.25"/>
    <s v="Linux"/>
    <n v="1580.97"/>
  </r>
  <r>
    <x v="0"/>
    <x v="7"/>
    <x v="3"/>
    <s v="1TB HDD"/>
    <s v="Nvidia GTX 1650"/>
    <n v="17.3"/>
    <s v="1920x1080"/>
    <x v="8"/>
    <n v="2.86"/>
    <s v="Windows"/>
    <n v="1627.92"/>
  </r>
  <r>
    <x v="9"/>
    <x v="5"/>
    <x v="4"/>
    <s v="256GB SSD"/>
    <s v="Integrated"/>
    <n v="16"/>
    <s v="3840x2160"/>
    <x v="18"/>
    <n v="2.76"/>
    <s v="macOS"/>
    <n v="1835.42"/>
  </r>
  <r>
    <x v="2"/>
    <x v="2"/>
    <x v="0"/>
    <s v="1TB HDD"/>
    <s v="AMD Radeon RX 6600"/>
    <n v="16"/>
    <s v="1366x768"/>
    <x v="69"/>
    <n v="2.2599999999999998"/>
    <s v="Windows"/>
    <n v="1722.63"/>
  </r>
  <r>
    <x v="2"/>
    <x v="1"/>
    <x v="0"/>
    <s v="512GB SSD"/>
    <s v="Nvidia RTX 2060"/>
    <n v="14"/>
    <s v="1366x768"/>
    <x v="69"/>
    <n v="1.77"/>
    <s v="macOS"/>
    <n v="2471.9699999999998"/>
  </r>
  <r>
    <x v="7"/>
    <x v="0"/>
    <x v="4"/>
    <s v="256GB SSD"/>
    <s v="Integrated"/>
    <n v="16"/>
    <s v="1366x768"/>
    <x v="32"/>
    <n v="1.35"/>
    <s v="FreeDOS"/>
    <n v="599.28"/>
  </r>
  <r>
    <x v="5"/>
    <x v="1"/>
    <x v="1"/>
    <s v="1TB SSD"/>
    <s v="Nvidia RTX 3060"/>
    <n v="13.3"/>
    <s v="2560x1440"/>
    <x v="50"/>
    <n v="2.5099999999999998"/>
    <s v="Windows"/>
    <n v="1424.14"/>
  </r>
  <r>
    <x v="5"/>
    <x v="1"/>
    <x v="3"/>
    <s v="2TB SSD"/>
    <s v="Integrated"/>
    <n v="14"/>
    <s v="1366x768"/>
    <x v="38"/>
    <n v="3.08"/>
    <s v="Linux"/>
    <n v="820.06"/>
  </r>
  <r>
    <x v="2"/>
    <x v="1"/>
    <x v="1"/>
    <s v="512GB SSD"/>
    <s v="Integrated"/>
    <n v="15.6"/>
    <s v="1920x1080"/>
    <x v="33"/>
    <n v="1.48"/>
    <s v="macOS"/>
    <n v="771.77"/>
  </r>
  <r>
    <x v="9"/>
    <x v="7"/>
    <x v="0"/>
    <s v="1TB HDD"/>
    <s v="AMD Radeon RX 6600"/>
    <n v="16"/>
    <s v="3840x2160"/>
    <x v="13"/>
    <n v="1.54"/>
    <s v="Linux"/>
    <n v="5891.73"/>
  </r>
  <r>
    <x v="8"/>
    <x v="2"/>
    <x v="1"/>
    <s v="1TB HDD"/>
    <s v="Nvidia RTX 3080"/>
    <n v="17.3"/>
    <s v="2560x1440"/>
    <x v="7"/>
    <n v="2.86"/>
    <s v="Windows"/>
    <n v="1007.41"/>
  </r>
  <r>
    <x v="1"/>
    <x v="4"/>
    <x v="1"/>
    <s v="1TB HDD"/>
    <s v="AMD Radeon RX 6600"/>
    <n v="16"/>
    <s v="1366x768"/>
    <x v="65"/>
    <n v="2.61"/>
    <s v="macOS"/>
    <n v="1521.85"/>
  </r>
  <r>
    <x v="6"/>
    <x v="4"/>
    <x v="4"/>
    <s v="256GB SSD"/>
    <s v="AMD Radeon RX 6800"/>
    <n v="16"/>
    <s v="2560x1440"/>
    <x v="8"/>
    <n v="2.27"/>
    <s v="Windows"/>
    <n v="2797.87"/>
  </r>
  <r>
    <x v="7"/>
    <x v="6"/>
    <x v="4"/>
    <s v="2TB SSD"/>
    <s v="AMD Radeon RX 6800"/>
    <n v="13.3"/>
    <s v="2560x1440"/>
    <x v="37"/>
    <n v="3.4"/>
    <s v="macOS"/>
    <n v="2482.89"/>
  </r>
  <r>
    <x v="8"/>
    <x v="2"/>
    <x v="0"/>
    <s v="512GB SSD"/>
    <s v="AMD Radeon RX 6600"/>
    <n v="14"/>
    <s v="1366x768"/>
    <x v="12"/>
    <n v="3.28"/>
    <s v="macOS"/>
    <n v="1993.31"/>
  </r>
  <r>
    <x v="8"/>
    <x v="5"/>
    <x v="0"/>
    <s v="512GB SSD"/>
    <s v="Integrated"/>
    <n v="13.3"/>
    <s v="2560x1440"/>
    <x v="10"/>
    <n v="1.21"/>
    <s v="Windows"/>
    <n v="1867.76"/>
  </r>
  <r>
    <x v="3"/>
    <x v="3"/>
    <x v="1"/>
    <s v="512GB SSD"/>
    <s v="AMD Radeon RX 6800"/>
    <n v="15.6"/>
    <s v="3840x2160"/>
    <x v="37"/>
    <n v="1.87"/>
    <s v="Linux"/>
    <n v="1513.3"/>
  </r>
  <r>
    <x v="5"/>
    <x v="7"/>
    <x v="4"/>
    <s v="1TB HDD"/>
    <s v="Nvidia RTX 3080"/>
    <n v="16"/>
    <s v="2560x1440"/>
    <x v="22"/>
    <n v="1.51"/>
    <s v="macOS"/>
    <n v="1613.02"/>
  </r>
  <r>
    <x v="6"/>
    <x v="7"/>
    <x v="0"/>
    <s v="1TB SSD"/>
    <s v="Nvidia RTX 2060"/>
    <n v="14"/>
    <s v="1366x768"/>
    <x v="61"/>
    <n v="3.24"/>
    <s v="Windows"/>
    <n v="2521.23"/>
  </r>
  <r>
    <x v="7"/>
    <x v="4"/>
    <x v="2"/>
    <s v="2TB SSD"/>
    <s v="Nvidia GTX 1650"/>
    <n v="15.6"/>
    <s v="3840x2160"/>
    <x v="51"/>
    <n v="1.99"/>
    <s v="FreeDOS"/>
    <n v="4701.1000000000004"/>
  </r>
  <r>
    <x v="0"/>
    <x v="0"/>
    <x v="3"/>
    <s v="512GB SSD"/>
    <s v="Nvidia RTX 2060"/>
    <n v="16"/>
    <s v="2560x1440"/>
    <x v="38"/>
    <n v="3.43"/>
    <s v="Windows"/>
    <n v="1683.37"/>
  </r>
  <r>
    <x v="7"/>
    <x v="7"/>
    <x v="2"/>
    <s v="256GB SSD"/>
    <s v="Nvidia RTX 2060"/>
    <n v="16"/>
    <s v="2560x1440"/>
    <x v="17"/>
    <n v="3.3"/>
    <s v="FreeDOS"/>
    <n v="2620.23"/>
  </r>
  <r>
    <x v="1"/>
    <x v="1"/>
    <x v="3"/>
    <s v="1TB SSD"/>
    <s v="Nvidia RTX 3080"/>
    <n v="15.6"/>
    <s v="2560x1440"/>
    <x v="5"/>
    <n v="1.95"/>
    <s v="FreeDOS"/>
    <n v="2370.27"/>
  </r>
  <r>
    <x v="9"/>
    <x v="1"/>
    <x v="4"/>
    <s v="1TB SSD"/>
    <s v="AMD Radeon RX 6600"/>
    <n v="13.3"/>
    <s v="1366x768"/>
    <x v="26"/>
    <n v="2.9"/>
    <s v="Linux"/>
    <n v="1522.75"/>
  </r>
  <r>
    <x v="4"/>
    <x v="7"/>
    <x v="4"/>
    <s v="512GB SSD"/>
    <s v="Integrated"/>
    <n v="14"/>
    <s v="1920x1080"/>
    <x v="17"/>
    <n v="2.39"/>
    <s v="Linux"/>
    <n v="913.56"/>
  </r>
  <r>
    <x v="3"/>
    <x v="2"/>
    <x v="3"/>
    <s v="256GB SSD"/>
    <s v="Integrated"/>
    <n v="13.3"/>
    <s v="3840x2160"/>
    <x v="23"/>
    <n v="2.72"/>
    <s v="Windows"/>
    <n v="991.25"/>
  </r>
  <r>
    <x v="9"/>
    <x v="1"/>
    <x v="3"/>
    <s v="2TB SSD"/>
    <s v="AMD Radeon RX 6600"/>
    <n v="17.3"/>
    <s v="1366x768"/>
    <x v="16"/>
    <n v="2.44"/>
    <s v="macOS"/>
    <n v="1471.22"/>
  </r>
  <r>
    <x v="4"/>
    <x v="1"/>
    <x v="2"/>
    <s v="1TB HDD"/>
    <s v="AMD Radeon RX 6800"/>
    <n v="17.3"/>
    <s v="1366x768"/>
    <x v="43"/>
    <n v="2.41"/>
    <s v="FreeDOS"/>
    <n v="1537.33"/>
  </r>
  <r>
    <x v="7"/>
    <x v="3"/>
    <x v="2"/>
    <s v="1TB SSD"/>
    <s v="Nvidia GTX 1650"/>
    <n v="16"/>
    <s v="2560x1440"/>
    <x v="8"/>
    <n v="1.53"/>
    <s v="FreeDOS"/>
    <n v="1828.12"/>
  </r>
  <r>
    <x v="9"/>
    <x v="3"/>
    <x v="3"/>
    <s v="512GB SSD"/>
    <s v="Nvidia RTX 3060"/>
    <n v="14"/>
    <s v="3840x2160"/>
    <x v="4"/>
    <n v="3.37"/>
    <s v="FreeDOS"/>
    <n v="1874.27"/>
  </r>
  <r>
    <x v="5"/>
    <x v="1"/>
    <x v="4"/>
    <s v="1TB SSD"/>
    <s v="Nvidia RTX 2060"/>
    <n v="15.6"/>
    <s v="1920x1080"/>
    <x v="17"/>
    <n v="2.64"/>
    <s v="FreeDOS"/>
    <n v="1699.51"/>
  </r>
  <r>
    <x v="6"/>
    <x v="1"/>
    <x v="3"/>
    <s v="2TB SSD"/>
    <s v="Nvidia RTX 2060"/>
    <n v="14"/>
    <s v="1366x768"/>
    <x v="72"/>
    <n v="1.25"/>
    <s v="Windows"/>
    <n v="994.1"/>
  </r>
  <r>
    <x v="6"/>
    <x v="3"/>
    <x v="1"/>
    <s v="1TB HDD"/>
    <s v="Nvidia RTX 3060"/>
    <n v="16"/>
    <s v="1920x1080"/>
    <x v="38"/>
    <n v="3.27"/>
    <s v="Windows"/>
    <n v="768.61"/>
  </r>
  <r>
    <x v="0"/>
    <x v="1"/>
    <x v="3"/>
    <s v="1TB SSD"/>
    <s v="Nvidia RTX 3080"/>
    <n v="17.3"/>
    <s v="1920x1080"/>
    <x v="59"/>
    <n v="2.4300000000000002"/>
    <s v="macOS"/>
    <n v="2078.34"/>
  </r>
  <r>
    <x v="4"/>
    <x v="0"/>
    <x v="0"/>
    <s v="512GB SSD"/>
    <s v="Integrated"/>
    <n v="17.3"/>
    <s v="1920x1080"/>
    <x v="40"/>
    <n v="3.43"/>
    <s v="Linux"/>
    <n v="1389.26"/>
  </r>
  <r>
    <x v="6"/>
    <x v="4"/>
    <x v="1"/>
    <s v="2TB SSD"/>
    <s v="Integrated"/>
    <n v="17.3"/>
    <s v="1920x1080"/>
    <x v="43"/>
    <n v="2.2200000000000002"/>
    <s v="FreeDOS"/>
    <n v="1155.03"/>
  </r>
  <r>
    <x v="9"/>
    <x v="7"/>
    <x v="3"/>
    <s v="1TB HDD"/>
    <s v="AMD Radeon RX 6800"/>
    <n v="16"/>
    <s v="2560x1440"/>
    <x v="49"/>
    <n v="1.94"/>
    <s v="Windows"/>
    <n v="1758.61"/>
  </r>
  <r>
    <x v="4"/>
    <x v="5"/>
    <x v="3"/>
    <s v="1TB SSD"/>
    <s v="AMD Radeon RX 6600"/>
    <n v="17.3"/>
    <s v="3840x2160"/>
    <x v="64"/>
    <n v="3.04"/>
    <s v="Linux"/>
    <n v="1863.16"/>
  </r>
  <r>
    <x v="8"/>
    <x v="2"/>
    <x v="3"/>
    <s v="1TB SSD"/>
    <s v="Nvidia RTX 2060"/>
    <n v="15.6"/>
    <s v="1366x768"/>
    <x v="64"/>
    <n v="1.92"/>
    <s v="macOS"/>
    <n v="959.76"/>
  </r>
  <r>
    <x v="9"/>
    <x v="4"/>
    <x v="0"/>
    <s v="1TB SSD"/>
    <s v="Nvidia RTX 3080"/>
    <n v="17.3"/>
    <s v="2560x1440"/>
    <x v="39"/>
    <n v="1.88"/>
    <s v="Windows"/>
    <n v="7081.61"/>
  </r>
  <r>
    <x v="3"/>
    <x v="4"/>
    <x v="1"/>
    <s v="256GB SSD"/>
    <s v="Nvidia RTX 3080"/>
    <n v="15.6"/>
    <s v="2560x1440"/>
    <x v="41"/>
    <n v="2.97"/>
    <s v="Linux"/>
    <n v="2033.5"/>
  </r>
  <r>
    <x v="3"/>
    <x v="0"/>
    <x v="3"/>
    <s v="2TB SSD"/>
    <s v="Nvidia GTX 1650"/>
    <n v="16"/>
    <s v="1920x1080"/>
    <x v="56"/>
    <n v="1.77"/>
    <s v="FreeDOS"/>
    <n v="1022.36"/>
  </r>
  <r>
    <x v="3"/>
    <x v="2"/>
    <x v="2"/>
    <s v="2TB SSD"/>
    <s v="AMD Radeon RX 6800"/>
    <n v="16"/>
    <s v="1366x768"/>
    <x v="11"/>
    <n v="1.78"/>
    <s v="Linux"/>
    <n v="1419.23"/>
  </r>
  <r>
    <x v="1"/>
    <x v="7"/>
    <x v="2"/>
    <s v="1TB HDD"/>
    <s v="Nvidia GTX 1650"/>
    <n v="14"/>
    <s v="1366x768"/>
    <x v="9"/>
    <n v="1.86"/>
    <s v="macOS"/>
    <n v="1854.24"/>
  </r>
  <r>
    <x v="7"/>
    <x v="1"/>
    <x v="2"/>
    <s v="2TB SSD"/>
    <s v="Integrated"/>
    <n v="16"/>
    <s v="2560x1440"/>
    <x v="44"/>
    <n v="2.97"/>
    <s v="Windows"/>
    <n v="1790.02"/>
  </r>
  <r>
    <x v="1"/>
    <x v="5"/>
    <x v="0"/>
    <s v="2TB SSD"/>
    <s v="Nvidia RTX 3080"/>
    <n v="15.6"/>
    <s v="2560x1440"/>
    <x v="57"/>
    <n v="1.72"/>
    <s v="FreeDOS"/>
    <n v="4537.37"/>
  </r>
  <r>
    <x v="6"/>
    <x v="6"/>
    <x v="3"/>
    <s v="256GB SSD"/>
    <s v="Nvidia RTX 3080"/>
    <n v="13.3"/>
    <s v="2560x1440"/>
    <x v="73"/>
    <n v="2.95"/>
    <s v="Linux"/>
    <n v="2201.2600000000002"/>
  </r>
  <r>
    <x v="1"/>
    <x v="5"/>
    <x v="2"/>
    <s v="1TB HDD"/>
    <s v="Nvidia GTX 1650"/>
    <n v="13.3"/>
    <s v="3840x2160"/>
    <x v="9"/>
    <n v="2.44"/>
    <s v="macOS"/>
    <n v="2964.84"/>
  </r>
  <r>
    <x v="5"/>
    <x v="5"/>
    <x v="3"/>
    <s v="2TB SSD"/>
    <s v="Nvidia GTX 1650"/>
    <n v="16"/>
    <s v="2560x1440"/>
    <x v="20"/>
    <n v="2.2999999999999998"/>
    <s v="FreeDOS"/>
    <n v="1393.59"/>
  </r>
  <r>
    <x v="5"/>
    <x v="5"/>
    <x v="3"/>
    <s v="1TB SSD"/>
    <s v="Integrated"/>
    <n v="17.3"/>
    <s v="2560x1440"/>
    <x v="28"/>
    <n v="2.92"/>
    <s v="Linux"/>
    <n v="1013.68"/>
  </r>
  <r>
    <x v="4"/>
    <x v="1"/>
    <x v="3"/>
    <s v="512GB SSD"/>
    <s v="AMD Radeon RX 6600"/>
    <n v="16"/>
    <s v="1920x1080"/>
    <x v="43"/>
    <n v="2.36"/>
    <s v="macOS"/>
    <n v="1322.27"/>
  </r>
  <r>
    <x v="1"/>
    <x v="6"/>
    <x v="4"/>
    <s v="512GB SSD"/>
    <s v="Nvidia GTX 1650"/>
    <n v="15.6"/>
    <s v="2560x1440"/>
    <x v="54"/>
    <n v="2.63"/>
    <s v="Linux"/>
    <n v="3819.68"/>
  </r>
  <r>
    <x v="6"/>
    <x v="0"/>
    <x v="2"/>
    <s v="512GB SSD"/>
    <s v="Nvidia RTX 3060"/>
    <n v="16"/>
    <s v="1366x768"/>
    <x v="12"/>
    <n v="1.67"/>
    <s v="Linux"/>
    <n v="1266.44"/>
  </r>
  <r>
    <x v="3"/>
    <x v="3"/>
    <x v="2"/>
    <s v="1TB HDD"/>
    <s v="Nvidia GTX 1650"/>
    <n v="14"/>
    <s v="1366x768"/>
    <x v="50"/>
    <n v="2.5099999999999998"/>
    <s v="macOS"/>
    <n v="902.17"/>
  </r>
  <r>
    <x v="6"/>
    <x v="4"/>
    <x v="2"/>
    <s v="2TB SSD"/>
    <s v="AMD Radeon RX 6800"/>
    <n v="14"/>
    <s v="3840x2160"/>
    <x v="7"/>
    <n v="2.59"/>
    <s v="Windows"/>
    <n v="4292.57"/>
  </r>
  <r>
    <x v="1"/>
    <x v="0"/>
    <x v="4"/>
    <s v="512GB SSD"/>
    <s v="AMD Radeon RX 6600"/>
    <n v="14"/>
    <s v="1920x1080"/>
    <x v="17"/>
    <n v="3.27"/>
    <s v="FreeDOS"/>
    <n v="1276.51"/>
  </r>
  <r>
    <x v="7"/>
    <x v="5"/>
    <x v="3"/>
    <s v="2TB SSD"/>
    <s v="Nvidia RTX 3060"/>
    <n v="13.3"/>
    <s v="2560x1440"/>
    <x v="10"/>
    <n v="2.06"/>
    <s v="Windows"/>
    <n v="1247.49"/>
  </r>
  <r>
    <x v="2"/>
    <x v="3"/>
    <x v="2"/>
    <s v="1TB HDD"/>
    <s v="Nvidia RTX 2060"/>
    <n v="15.6"/>
    <s v="1366x768"/>
    <x v="17"/>
    <n v="1.75"/>
    <s v="macOS"/>
    <n v="995.76"/>
  </r>
  <r>
    <x v="4"/>
    <x v="1"/>
    <x v="2"/>
    <s v="256GB SSD"/>
    <s v="Nvidia RTX 3060"/>
    <n v="14"/>
    <s v="1920x1080"/>
    <x v="31"/>
    <n v="3.18"/>
    <s v="macOS"/>
    <n v="2102.1799999999998"/>
  </r>
  <r>
    <x v="5"/>
    <x v="6"/>
    <x v="3"/>
    <s v="512GB SSD"/>
    <s v="Integrated"/>
    <n v="16"/>
    <s v="3840x2160"/>
    <x v="2"/>
    <n v="2.39"/>
    <s v="Windows"/>
    <n v="2010.74"/>
  </r>
  <r>
    <x v="8"/>
    <x v="0"/>
    <x v="0"/>
    <s v="1TB SSD"/>
    <s v="AMD Radeon RX 6600"/>
    <n v="13.3"/>
    <s v="1920x1080"/>
    <x v="60"/>
    <n v="1.82"/>
    <s v="Windows"/>
    <n v="1934.54"/>
  </r>
  <r>
    <x v="0"/>
    <x v="6"/>
    <x v="0"/>
    <s v="2TB SSD"/>
    <s v="Nvidia RTX 3080"/>
    <n v="16"/>
    <s v="2560x1440"/>
    <x v="57"/>
    <n v="2.78"/>
    <s v="FreeDOS"/>
    <n v="8023.23"/>
  </r>
  <r>
    <x v="0"/>
    <x v="3"/>
    <x v="4"/>
    <s v="2TB SSD"/>
    <s v="Nvidia RTX 3080"/>
    <n v="16"/>
    <s v="2560x1440"/>
    <x v="42"/>
    <n v="2.56"/>
    <s v="Windows"/>
    <n v="2172.88"/>
  </r>
  <r>
    <x v="2"/>
    <x v="5"/>
    <x v="2"/>
    <s v="1TB HDD"/>
    <s v="Nvidia GTX 1650"/>
    <n v="14"/>
    <s v="1920x1080"/>
    <x v="74"/>
    <n v="1.91"/>
    <s v="FreeDOS"/>
    <n v="1413.56"/>
  </r>
  <r>
    <x v="9"/>
    <x v="4"/>
    <x v="0"/>
    <s v="1TB HDD"/>
    <s v="Nvidia RTX 2060"/>
    <n v="16"/>
    <s v="2560x1440"/>
    <x v="32"/>
    <n v="3.27"/>
    <s v="FreeDOS"/>
    <n v="5731.34"/>
  </r>
  <r>
    <x v="8"/>
    <x v="7"/>
    <x v="1"/>
    <s v="512GB SSD"/>
    <s v="Nvidia GTX 1650"/>
    <n v="17.3"/>
    <s v="2560x1440"/>
    <x v="65"/>
    <n v="2.98"/>
    <s v="Linux"/>
    <n v="1416.75"/>
  </r>
  <r>
    <x v="1"/>
    <x v="6"/>
    <x v="2"/>
    <s v="2TB SSD"/>
    <s v="Nvidia GTX 1650"/>
    <n v="16"/>
    <s v="3840x2160"/>
    <x v="7"/>
    <n v="2.4"/>
    <s v="macOS"/>
    <n v="6682.57"/>
  </r>
  <r>
    <x v="1"/>
    <x v="5"/>
    <x v="3"/>
    <s v="2TB SSD"/>
    <s v="AMD Radeon RX 6600"/>
    <n v="13.3"/>
    <s v="3840x2160"/>
    <x v="8"/>
    <n v="2.59"/>
    <s v="Windows"/>
    <n v="2455.83"/>
  </r>
  <r>
    <x v="3"/>
    <x v="0"/>
    <x v="4"/>
    <s v="1TB HDD"/>
    <s v="AMD Radeon RX 6600"/>
    <n v="16"/>
    <s v="1366x768"/>
    <x v="61"/>
    <n v="2.8"/>
    <s v="Linux"/>
    <n v="826.35"/>
  </r>
  <r>
    <x v="1"/>
    <x v="2"/>
    <x v="3"/>
    <s v="512GB SSD"/>
    <s v="AMD Radeon RX 6600"/>
    <n v="15.6"/>
    <s v="3840x2160"/>
    <x v="32"/>
    <n v="3.07"/>
    <s v="macOS"/>
    <n v="2510.63"/>
  </r>
  <r>
    <x v="3"/>
    <x v="6"/>
    <x v="1"/>
    <s v="512GB SSD"/>
    <s v="AMD Radeon RX 6800"/>
    <n v="16"/>
    <s v="2560x1440"/>
    <x v="3"/>
    <n v="3.17"/>
    <s v="FreeDOS"/>
    <n v="1937.55"/>
  </r>
  <r>
    <x v="2"/>
    <x v="2"/>
    <x v="0"/>
    <s v="256GB SSD"/>
    <s v="AMD Radeon RX 6600"/>
    <n v="13.3"/>
    <s v="3840x2160"/>
    <x v="31"/>
    <n v="2.0099999999999998"/>
    <s v="macOS"/>
    <n v="3899.04"/>
  </r>
  <r>
    <x v="1"/>
    <x v="4"/>
    <x v="0"/>
    <s v="2TB SSD"/>
    <s v="Nvidia RTX 2060"/>
    <n v="13.3"/>
    <s v="1366x768"/>
    <x v="69"/>
    <n v="3.04"/>
    <s v="Linux"/>
    <n v="4559.42"/>
  </r>
  <r>
    <x v="8"/>
    <x v="6"/>
    <x v="3"/>
    <s v="256GB SSD"/>
    <s v="Integrated"/>
    <n v="15.6"/>
    <s v="3840x2160"/>
    <x v="79"/>
    <n v="3.14"/>
    <s v="macOS"/>
    <n v="2140.54"/>
  </r>
  <r>
    <x v="4"/>
    <x v="6"/>
    <x v="2"/>
    <s v="2TB SSD"/>
    <s v="AMD Radeon RX 6600"/>
    <n v="13.3"/>
    <s v="1366x768"/>
    <x v="29"/>
    <n v="2.1"/>
    <s v="FreeDOS"/>
    <n v="2139.4299999999998"/>
  </r>
  <r>
    <x v="5"/>
    <x v="6"/>
    <x v="2"/>
    <s v="1TB SSD"/>
    <s v="Nvidia GTX 1650"/>
    <n v="15.6"/>
    <s v="3840x2160"/>
    <x v="22"/>
    <n v="2.02"/>
    <s v="macOS"/>
    <n v="4745.26"/>
  </r>
  <r>
    <x v="0"/>
    <x v="0"/>
    <x v="4"/>
    <s v="256GB SSD"/>
    <s v="AMD Radeon RX 6600"/>
    <n v="17.3"/>
    <s v="1366x768"/>
    <x v="62"/>
    <n v="3.4"/>
    <s v="Linux"/>
    <n v="1364.73"/>
  </r>
  <r>
    <x v="5"/>
    <x v="4"/>
    <x v="3"/>
    <s v="1TB SSD"/>
    <s v="Nvidia RTX 3080"/>
    <n v="17.3"/>
    <s v="1920x1080"/>
    <x v="44"/>
    <n v="1.57"/>
    <s v="FreeDOS"/>
    <n v="1812.45"/>
  </r>
  <r>
    <x v="7"/>
    <x v="2"/>
    <x v="2"/>
    <s v="1TB HDD"/>
    <s v="Nvidia RTX 2060"/>
    <n v="13.3"/>
    <s v="2560x1440"/>
    <x v="64"/>
    <n v="2.72"/>
    <s v="macOS"/>
    <n v="1693.15"/>
  </r>
  <r>
    <x v="7"/>
    <x v="3"/>
    <x v="0"/>
    <s v="1TB SSD"/>
    <s v="AMD Radeon RX 6600"/>
    <n v="15.6"/>
    <s v="1920x1080"/>
    <x v="67"/>
    <n v="1.82"/>
    <s v="FreeDOS"/>
    <n v="2284.4899999999998"/>
  </r>
  <r>
    <x v="8"/>
    <x v="2"/>
    <x v="1"/>
    <s v="512GB SSD"/>
    <s v="AMD Radeon RX 6600"/>
    <n v="13.3"/>
    <s v="3840x2160"/>
    <x v="77"/>
    <n v="3.23"/>
    <s v="Linux"/>
    <n v="1411.36"/>
  </r>
  <r>
    <x v="4"/>
    <x v="7"/>
    <x v="2"/>
    <s v="1TB SSD"/>
    <s v="Integrated"/>
    <n v="13.3"/>
    <s v="1920x1080"/>
    <x v="42"/>
    <n v="2.83"/>
    <s v="Windows"/>
    <n v="1327.49"/>
  </r>
  <r>
    <x v="2"/>
    <x v="3"/>
    <x v="1"/>
    <s v="1TB SSD"/>
    <s v="Nvidia RTX 3060"/>
    <n v="15.6"/>
    <s v="3840x2160"/>
    <x v="63"/>
    <n v="3.35"/>
    <s v="FreeDOS"/>
    <n v="1470.46"/>
  </r>
  <r>
    <x v="2"/>
    <x v="4"/>
    <x v="1"/>
    <s v="1TB SSD"/>
    <s v="Nvidia RTX 2060"/>
    <n v="15.6"/>
    <s v="1366x768"/>
    <x v="16"/>
    <n v="2.63"/>
    <s v="FreeDOS"/>
    <n v="1285.9100000000001"/>
  </r>
  <r>
    <x v="1"/>
    <x v="4"/>
    <x v="3"/>
    <s v="1TB SSD"/>
    <s v="AMD Radeon RX 6600"/>
    <n v="16"/>
    <s v="1366x768"/>
    <x v="63"/>
    <n v="3.19"/>
    <s v="macOS"/>
    <n v="1990.56"/>
  </r>
  <r>
    <x v="5"/>
    <x v="5"/>
    <x v="3"/>
    <s v="2TB SSD"/>
    <s v="Nvidia RTX 3060"/>
    <n v="16"/>
    <s v="1366x768"/>
    <x v="37"/>
    <n v="2.81"/>
    <s v="FreeDOS"/>
    <n v="853.81"/>
  </r>
  <r>
    <x v="0"/>
    <x v="0"/>
    <x v="4"/>
    <s v="1TB HDD"/>
    <s v="AMD Radeon RX 6800"/>
    <n v="17.3"/>
    <s v="1366x768"/>
    <x v="12"/>
    <n v="2.52"/>
    <s v="Windows"/>
    <n v="1154.76"/>
  </r>
  <r>
    <x v="4"/>
    <x v="2"/>
    <x v="4"/>
    <s v="1TB HDD"/>
    <s v="AMD Radeon RX 6600"/>
    <n v="15.6"/>
    <s v="1920x1080"/>
    <x v="13"/>
    <n v="1.69"/>
    <s v="Windows"/>
    <n v="1094.55"/>
  </r>
  <r>
    <x v="6"/>
    <x v="0"/>
    <x v="3"/>
    <s v="256GB SSD"/>
    <s v="Integrated"/>
    <n v="15.6"/>
    <s v="1920x1080"/>
    <x v="57"/>
    <n v="1.39"/>
    <s v="macOS"/>
    <n v="771.39"/>
  </r>
  <r>
    <x v="7"/>
    <x v="5"/>
    <x v="0"/>
    <s v="512GB SSD"/>
    <s v="AMD Radeon RX 6800"/>
    <n v="17.3"/>
    <s v="3840x2160"/>
    <x v="44"/>
    <n v="2.27"/>
    <s v="FreeDOS"/>
    <n v="4246.12"/>
  </r>
  <r>
    <x v="3"/>
    <x v="7"/>
    <x v="0"/>
    <s v="1TB HDD"/>
    <s v="Nvidia RTX 3080"/>
    <n v="16"/>
    <s v="1920x1080"/>
    <x v="32"/>
    <n v="3.42"/>
    <s v="Windows"/>
    <n v="2859.09"/>
  </r>
  <r>
    <x v="9"/>
    <x v="2"/>
    <x v="4"/>
    <s v="512GB SSD"/>
    <s v="Nvidia RTX 2060"/>
    <n v="15.6"/>
    <s v="2560x1440"/>
    <x v="18"/>
    <n v="2.56"/>
    <s v="Windows"/>
    <n v="2169.4699999999998"/>
  </r>
  <r>
    <x v="5"/>
    <x v="4"/>
    <x v="2"/>
    <s v="1TB HDD"/>
    <s v="AMD Radeon RX 6800"/>
    <n v="17.3"/>
    <s v="1366x768"/>
    <x v="29"/>
    <n v="3.13"/>
    <s v="macOS"/>
    <n v="2107.23"/>
  </r>
  <r>
    <x v="1"/>
    <x v="7"/>
    <x v="2"/>
    <s v="1TB SSD"/>
    <s v="Nvidia RTX 3080"/>
    <n v="16"/>
    <s v="1366x768"/>
    <x v="78"/>
    <n v="1.25"/>
    <s v="Windows"/>
    <n v="2642.95"/>
  </r>
  <r>
    <x v="7"/>
    <x v="3"/>
    <x v="1"/>
    <s v="512GB SSD"/>
    <s v="Integrated"/>
    <n v="16"/>
    <s v="3840x2160"/>
    <x v="33"/>
    <n v="3.4"/>
    <s v="FreeDOS"/>
    <n v="954.73"/>
  </r>
  <r>
    <x v="4"/>
    <x v="6"/>
    <x v="1"/>
    <s v="512GB SSD"/>
    <s v="Nvidia RTX 2060"/>
    <n v="15.6"/>
    <s v="1920x1080"/>
    <x v="31"/>
    <n v="1.24"/>
    <s v="Windows"/>
    <n v="1575.63"/>
  </r>
  <r>
    <x v="0"/>
    <x v="0"/>
    <x v="3"/>
    <s v="1TB HDD"/>
    <s v="Nvidia RTX 3080"/>
    <n v="15.6"/>
    <s v="3840x2160"/>
    <x v="37"/>
    <n v="2.96"/>
    <s v="macOS"/>
    <n v="1807.01"/>
  </r>
  <r>
    <x v="9"/>
    <x v="0"/>
    <x v="4"/>
    <s v="1TB HDD"/>
    <s v="Integrated"/>
    <n v="17.3"/>
    <s v="1920x1080"/>
    <x v="48"/>
    <n v="2.09"/>
    <s v="FreeDOS"/>
    <n v="784.28"/>
  </r>
  <r>
    <x v="2"/>
    <x v="1"/>
    <x v="4"/>
    <s v="512GB SSD"/>
    <s v="Nvidia RTX 3080"/>
    <n v="13.3"/>
    <s v="2560x1440"/>
    <x v="71"/>
    <n v="2.95"/>
    <s v="Linux"/>
    <n v="1775.02"/>
  </r>
  <r>
    <x v="2"/>
    <x v="3"/>
    <x v="2"/>
    <s v="512GB SSD"/>
    <s v="Nvidia RTX 3080"/>
    <n v="17.3"/>
    <s v="2560x1440"/>
    <x v="53"/>
    <n v="3.15"/>
    <s v="Linux"/>
    <n v="1895.45"/>
  </r>
  <r>
    <x v="8"/>
    <x v="5"/>
    <x v="1"/>
    <s v="1TB SSD"/>
    <s v="Nvidia GTX 1650"/>
    <n v="15.6"/>
    <s v="3840x2160"/>
    <x v="25"/>
    <n v="1.93"/>
    <s v="Windows"/>
    <n v="1589.66"/>
  </r>
  <r>
    <x v="5"/>
    <x v="4"/>
    <x v="3"/>
    <s v="2TB SSD"/>
    <s v="AMD Radeon RX 6800"/>
    <n v="15.6"/>
    <s v="3840x2160"/>
    <x v="11"/>
    <n v="3.24"/>
    <s v="macOS"/>
    <n v="3035.7"/>
  </r>
  <r>
    <x v="6"/>
    <x v="7"/>
    <x v="1"/>
    <s v="512GB SSD"/>
    <s v="Nvidia RTX 2060"/>
    <n v="13.3"/>
    <s v="1920x1080"/>
    <x v="51"/>
    <n v="2.5"/>
    <s v="Windows"/>
    <n v="1095.06"/>
  </r>
  <r>
    <x v="4"/>
    <x v="4"/>
    <x v="3"/>
    <s v="256GB SSD"/>
    <s v="AMD Radeon RX 6800"/>
    <n v="14"/>
    <s v="2560x1440"/>
    <x v="51"/>
    <n v="1.85"/>
    <s v="FreeDOS"/>
    <n v="1946.06"/>
  </r>
  <r>
    <x v="6"/>
    <x v="1"/>
    <x v="2"/>
    <s v="512GB SSD"/>
    <s v="AMD Radeon RX 6800"/>
    <n v="16"/>
    <s v="1366x768"/>
    <x v="73"/>
    <n v="2.9"/>
    <s v="Windows"/>
    <n v="1796.95"/>
  </r>
  <r>
    <x v="3"/>
    <x v="4"/>
    <x v="1"/>
    <s v="1TB HDD"/>
    <s v="Nvidia RTX 3080"/>
    <n v="14"/>
    <s v="1366x768"/>
    <x v="0"/>
    <n v="1.54"/>
    <s v="macOS"/>
    <n v="1026.5"/>
  </r>
  <r>
    <x v="5"/>
    <x v="0"/>
    <x v="0"/>
    <s v="1TB HDD"/>
    <s v="Nvidia RTX 3060"/>
    <n v="17.3"/>
    <s v="3840x2160"/>
    <x v="64"/>
    <n v="1.4"/>
    <s v="FreeDOS"/>
    <n v="3165.79"/>
  </r>
  <r>
    <x v="4"/>
    <x v="5"/>
    <x v="2"/>
    <s v="512GB SSD"/>
    <s v="Nvidia RTX 2060"/>
    <n v="14"/>
    <s v="2560x1440"/>
    <x v="45"/>
    <n v="2.5"/>
    <s v="FreeDOS"/>
    <n v="1891.08"/>
  </r>
  <r>
    <x v="5"/>
    <x v="5"/>
    <x v="2"/>
    <s v="1TB SSD"/>
    <s v="Nvidia RTX 3080"/>
    <n v="17.3"/>
    <s v="1366x768"/>
    <x v="20"/>
    <n v="2.62"/>
    <s v="macOS"/>
    <n v="1545.52"/>
  </r>
  <r>
    <x v="7"/>
    <x v="1"/>
    <x v="0"/>
    <s v="256GB SSD"/>
    <s v="Nvidia GTX 1650"/>
    <n v="13.3"/>
    <s v="1366x768"/>
    <x v="76"/>
    <n v="2.14"/>
    <s v="FreeDOS"/>
    <n v="2396.29"/>
  </r>
  <r>
    <x v="0"/>
    <x v="7"/>
    <x v="1"/>
    <s v="1TB SSD"/>
    <s v="Nvidia RTX 3060"/>
    <n v="13.3"/>
    <s v="3840x2160"/>
    <x v="29"/>
    <n v="2.2999999999999998"/>
    <s v="Linux"/>
    <n v="2782.12"/>
  </r>
  <r>
    <x v="1"/>
    <x v="3"/>
    <x v="4"/>
    <s v="1TB SSD"/>
    <s v="Nvidia RTX 2060"/>
    <n v="17.3"/>
    <s v="1920x1080"/>
    <x v="44"/>
    <n v="3.27"/>
    <s v="Windows"/>
    <n v="1483.79"/>
  </r>
  <r>
    <x v="9"/>
    <x v="3"/>
    <x v="0"/>
    <s v="512GB SSD"/>
    <s v="AMD Radeon RX 6600"/>
    <n v="17.3"/>
    <s v="1366x768"/>
    <x v="7"/>
    <n v="2.83"/>
    <s v="FreeDOS"/>
    <n v="2400.6"/>
  </r>
  <r>
    <x v="7"/>
    <x v="0"/>
    <x v="0"/>
    <s v="512GB SSD"/>
    <s v="AMD Radeon RX 6800"/>
    <n v="13.3"/>
    <s v="3840x2160"/>
    <x v="25"/>
    <n v="1.64"/>
    <s v="FreeDOS"/>
    <n v="3241.74"/>
  </r>
  <r>
    <x v="8"/>
    <x v="5"/>
    <x v="2"/>
    <s v="2TB SSD"/>
    <s v="AMD Radeon RX 6600"/>
    <n v="14"/>
    <s v="1920x1080"/>
    <x v="73"/>
    <n v="1.84"/>
    <s v="FreeDOS"/>
    <n v="1499.82"/>
  </r>
  <r>
    <x v="1"/>
    <x v="7"/>
    <x v="4"/>
    <s v="256GB SSD"/>
    <s v="Nvidia RTX 3060"/>
    <n v="13.3"/>
    <s v="1920x1080"/>
    <x v="74"/>
    <n v="1.67"/>
    <s v="FreeDOS"/>
    <n v="2136"/>
  </r>
  <r>
    <x v="0"/>
    <x v="2"/>
    <x v="0"/>
    <s v="1TB HDD"/>
    <s v="Nvidia RTX 2060"/>
    <n v="14"/>
    <s v="2560x1440"/>
    <x v="27"/>
    <n v="1.8"/>
    <s v="Windows"/>
    <n v="3591.1"/>
  </r>
  <r>
    <x v="5"/>
    <x v="1"/>
    <x v="3"/>
    <s v="2TB SSD"/>
    <s v="AMD Radeon RX 6600"/>
    <n v="14"/>
    <s v="2560x1440"/>
    <x v="16"/>
    <n v="1.62"/>
    <s v="macOS"/>
    <n v="1481.84"/>
  </r>
  <r>
    <x v="2"/>
    <x v="7"/>
    <x v="2"/>
    <s v="2TB SSD"/>
    <s v="AMD Radeon RX 6600"/>
    <n v="17.3"/>
    <s v="3840x2160"/>
    <x v="27"/>
    <n v="1.7"/>
    <s v="Windows"/>
    <n v="3480.44"/>
  </r>
  <r>
    <x v="2"/>
    <x v="2"/>
    <x v="4"/>
    <s v="2TB SSD"/>
    <s v="Nvidia RTX 3060"/>
    <n v="15.6"/>
    <s v="2560x1440"/>
    <x v="23"/>
    <n v="2.38"/>
    <s v="Linux"/>
    <n v="1633.81"/>
  </r>
  <r>
    <x v="2"/>
    <x v="7"/>
    <x v="1"/>
    <s v="512GB SSD"/>
    <s v="Nvidia RTX 3080"/>
    <n v="16"/>
    <s v="1920x1080"/>
    <x v="62"/>
    <n v="1.82"/>
    <s v="FreeDOS"/>
    <n v="1350.17"/>
  </r>
  <r>
    <x v="3"/>
    <x v="7"/>
    <x v="4"/>
    <s v="512GB SSD"/>
    <s v="Nvidia RTX 3080"/>
    <n v="13.3"/>
    <s v="2560x1440"/>
    <x v="71"/>
    <n v="1.46"/>
    <s v="Linux"/>
    <n v="1960.96"/>
  </r>
  <r>
    <x v="9"/>
    <x v="3"/>
    <x v="4"/>
    <s v="1TB HDD"/>
    <s v="Nvidia RTX 3060"/>
    <n v="17.3"/>
    <s v="3840x2160"/>
    <x v="56"/>
    <n v="2.46"/>
    <s v="macOS"/>
    <n v="1963.59"/>
  </r>
  <r>
    <x v="7"/>
    <x v="6"/>
    <x v="0"/>
    <s v="512GB SSD"/>
    <s v="Nvidia RTX 3060"/>
    <n v="16"/>
    <s v="3840x2160"/>
    <x v="27"/>
    <n v="3.4"/>
    <s v="Windows"/>
    <n v="7156.64"/>
  </r>
  <r>
    <x v="8"/>
    <x v="6"/>
    <x v="3"/>
    <s v="2TB SSD"/>
    <s v="Nvidia RTX 3080"/>
    <n v="17.3"/>
    <s v="3840x2160"/>
    <x v="60"/>
    <n v="3.43"/>
    <s v="FreeDOS"/>
    <n v="2941.95"/>
  </r>
  <r>
    <x v="5"/>
    <x v="3"/>
    <x v="3"/>
    <s v="512GB SSD"/>
    <s v="AMD Radeon RX 6600"/>
    <n v="17.3"/>
    <s v="3840x2160"/>
    <x v="28"/>
    <n v="3.49"/>
    <s v="FreeDOS"/>
    <n v="1552.28"/>
  </r>
  <r>
    <x v="6"/>
    <x v="3"/>
    <x v="4"/>
    <s v="1TB SSD"/>
    <s v="AMD Radeon RX 6800"/>
    <n v="15.6"/>
    <s v="1920x1080"/>
    <x v="25"/>
    <n v="2.59"/>
    <s v="macOS"/>
    <n v="1268.8"/>
  </r>
  <r>
    <x v="8"/>
    <x v="3"/>
    <x v="2"/>
    <s v="256GB SSD"/>
    <s v="Nvidia RTX 3080"/>
    <n v="13.3"/>
    <s v="1920x1080"/>
    <x v="24"/>
    <n v="1.88"/>
    <s v="Linux"/>
    <n v="1204.07"/>
  </r>
  <r>
    <x v="0"/>
    <x v="5"/>
    <x v="0"/>
    <s v="256GB SSD"/>
    <s v="Nvidia RTX 3060"/>
    <n v="13.3"/>
    <s v="2560x1440"/>
    <x v="63"/>
    <n v="1.75"/>
    <s v="FreeDOS"/>
    <n v="4286.92"/>
  </r>
  <r>
    <x v="2"/>
    <x v="0"/>
    <x v="3"/>
    <s v="512GB SSD"/>
    <s v="AMD Radeon RX 6800"/>
    <n v="16"/>
    <s v="3840x2160"/>
    <x v="20"/>
    <n v="2.1800000000000002"/>
    <s v="Windows"/>
    <n v="1402.89"/>
  </r>
  <r>
    <x v="0"/>
    <x v="5"/>
    <x v="2"/>
    <s v="256GB SSD"/>
    <s v="AMD Radeon RX 6600"/>
    <n v="15.6"/>
    <s v="2560x1440"/>
    <x v="1"/>
    <n v="1.31"/>
    <s v="FreeDOS"/>
    <n v="3214.96"/>
  </r>
  <r>
    <x v="7"/>
    <x v="4"/>
    <x v="0"/>
    <s v="2TB SSD"/>
    <s v="Nvidia RTX 3060"/>
    <n v="15.6"/>
    <s v="3840x2160"/>
    <x v="57"/>
    <n v="2.4900000000000002"/>
    <s v="Linux"/>
    <n v="7315.87"/>
  </r>
  <r>
    <x v="7"/>
    <x v="6"/>
    <x v="1"/>
    <s v="1TB SSD"/>
    <s v="Nvidia RTX 3080"/>
    <n v="15.6"/>
    <s v="2560x1440"/>
    <x v="71"/>
    <n v="1.68"/>
    <s v="macOS"/>
    <n v="1916.99"/>
  </r>
  <r>
    <x v="4"/>
    <x v="7"/>
    <x v="3"/>
    <s v="1TB SSD"/>
    <s v="Nvidia RTX 3080"/>
    <n v="13.3"/>
    <s v="2560x1440"/>
    <x v="21"/>
    <n v="2.25"/>
    <s v="Linux"/>
    <n v="1470"/>
  </r>
  <r>
    <x v="5"/>
    <x v="5"/>
    <x v="1"/>
    <s v="1TB HDD"/>
    <s v="Integrated"/>
    <n v="13.3"/>
    <s v="1366x768"/>
    <x v="40"/>
    <n v="3.43"/>
    <s v="Windows"/>
    <n v="458.33"/>
  </r>
  <r>
    <x v="9"/>
    <x v="3"/>
    <x v="4"/>
    <s v="1TB SSD"/>
    <s v="AMD Radeon RX 6600"/>
    <n v="16"/>
    <s v="2560x1440"/>
    <x v="46"/>
    <n v="1.79"/>
    <s v="macOS"/>
    <n v="1857.71"/>
  </r>
  <r>
    <x v="3"/>
    <x v="3"/>
    <x v="2"/>
    <s v="2TB SSD"/>
    <s v="Nvidia RTX 3060"/>
    <n v="17.3"/>
    <s v="2560x1440"/>
    <x v="57"/>
    <n v="3.4"/>
    <s v="macOS"/>
    <n v="1730.5"/>
  </r>
  <r>
    <x v="8"/>
    <x v="7"/>
    <x v="1"/>
    <s v="512GB SSD"/>
    <s v="AMD Radeon RX 6800"/>
    <n v="13.3"/>
    <s v="3840x2160"/>
    <x v="2"/>
    <n v="2.29"/>
    <s v="Windows"/>
    <n v="1742.28"/>
  </r>
  <r>
    <x v="3"/>
    <x v="0"/>
    <x v="1"/>
    <s v="1TB SSD"/>
    <s v="Integrated"/>
    <n v="14"/>
    <s v="2560x1440"/>
    <x v="56"/>
    <n v="1.53"/>
    <s v="FreeDOS"/>
    <n v="658.27"/>
  </r>
  <r>
    <x v="8"/>
    <x v="2"/>
    <x v="0"/>
    <s v="1TB HDD"/>
    <s v="Nvidia GTX 1650"/>
    <n v="16"/>
    <s v="1366x768"/>
    <x v="68"/>
    <n v="2.97"/>
    <s v="FreeDOS"/>
    <n v="1950.7"/>
  </r>
  <r>
    <x v="1"/>
    <x v="4"/>
    <x v="2"/>
    <s v="2TB SSD"/>
    <s v="Integrated"/>
    <n v="15.6"/>
    <s v="1920x1080"/>
    <x v="69"/>
    <n v="1.83"/>
    <s v="macOS"/>
    <n v="2724.81"/>
  </r>
  <r>
    <x v="2"/>
    <x v="6"/>
    <x v="1"/>
    <s v="512GB SSD"/>
    <s v="Nvidia RTX 3060"/>
    <n v="14"/>
    <s v="3840x2160"/>
    <x v="54"/>
    <n v="2.5299999999999998"/>
    <s v="Windows"/>
    <n v="2454.11"/>
  </r>
  <r>
    <x v="1"/>
    <x v="7"/>
    <x v="4"/>
    <s v="512GB SSD"/>
    <s v="AMD Radeon RX 6600"/>
    <n v="16"/>
    <s v="3840x2160"/>
    <x v="3"/>
    <n v="2.96"/>
    <s v="Windows"/>
    <n v="3649.25"/>
  </r>
  <r>
    <x v="0"/>
    <x v="3"/>
    <x v="3"/>
    <s v="2TB SSD"/>
    <s v="Nvidia RTX 2060"/>
    <n v="15.6"/>
    <s v="1366x768"/>
    <x v="21"/>
    <n v="1.27"/>
    <s v="Linux"/>
    <n v="1295.3599999999999"/>
  </r>
  <r>
    <x v="9"/>
    <x v="3"/>
    <x v="4"/>
    <s v="2TB SSD"/>
    <s v="Nvidia GTX 1650"/>
    <n v="16"/>
    <s v="3840x2160"/>
    <x v="0"/>
    <n v="3.41"/>
    <s v="Windows"/>
    <n v="2240.9"/>
  </r>
  <r>
    <x v="7"/>
    <x v="6"/>
    <x v="0"/>
    <s v="2TB SSD"/>
    <s v="Nvidia RTX 3060"/>
    <n v="14"/>
    <s v="1920x1080"/>
    <x v="45"/>
    <n v="2.72"/>
    <s v="FreeDOS"/>
    <n v="3984.35"/>
  </r>
  <r>
    <x v="2"/>
    <x v="5"/>
    <x v="4"/>
    <s v="512GB SSD"/>
    <s v="Nvidia GTX 1650"/>
    <n v="17.3"/>
    <s v="1366x768"/>
    <x v="55"/>
    <n v="1.73"/>
    <s v="Linux"/>
    <n v="1107.3"/>
  </r>
  <r>
    <x v="8"/>
    <x v="4"/>
    <x v="2"/>
    <s v="2TB SSD"/>
    <s v="AMD Radeon RX 6600"/>
    <n v="17.3"/>
    <s v="1366x768"/>
    <x v="64"/>
    <n v="1.62"/>
    <s v="Windows"/>
    <n v="2349.02"/>
  </r>
  <r>
    <x v="5"/>
    <x v="1"/>
    <x v="1"/>
    <s v="1TB SSD"/>
    <s v="Nvidia RTX 2060"/>
    <n v="14"/>
    <s v="1366x768"/>
    <x v="31"/>
    <n v="1.21"/>
    <s v="Linux"/>
    <n v="825.46"/>
  </r>
  <r>
    <x v="3"/>
    <x v="7"/>
    <x v="4"/>
    <s v="256GB SSD"/>
    <s v="Nvidia RTX 3080"/>
    <n v="16"/>
    <s v="2560x1440"/>
    <x v="40"/>
    <n v="2.67"/>
    <s v="FreeDOS"/>
    <n v="2051.79"/>
  </r>
  <r>
    <x v="0"/>
    <x v="2"/>
    <x v="0"/>
    <s v="512GB SSD"/>
    <s v="AMD Radeon RX 6600"/>
    <n v="17.3"/>
    <s v="2560x1440"/>
    <x v="32"/>
    <n v="2.93"/>
    <s v="macOS"/>
    <n v="4890.34"/>
  </r>
  <r>
    <x v="8"/>
    <x v="0"/>
    <x v="3"/>
    <s v="256GB SSD"/>
    <s v="Nvidia RTX 2060"/>
    <n v="13.3"/>
    <s v="1366x768"/>
    <x v="57"/>
    <n v="1.83"/>
    <s v="Windows"/>
    <n v="700.19"/>
  </r>
  <r>
    <x v="5"/>
    <x v="1"/>
    <x v="2"/>
    <s v="512GB SSD"/>
    <s v="AMD Radeon RX 6600"/>
    <n v="15.6"/>
    <s v="1920x1080"/>
    <x v="50"/>
    <n v="2.5299999999999998"/>
    <s v="Windows"/>
    <n v="2153.7600000000002"/>
  </r>
  <r>
    <x v="3"/>
    <x v="1"/>
    <x v="0"/>
    <s v="1TB SSD"/>
    <s v="Integrated"/>
    <n v="17.3"/>
    <s v="2560x1440"/>
    <x v="20"/>
    <n v="3.32"/>
    <s v="macOS"/>
    <n v="2596.14"/>
  </r>
  <r>
    <x v="6"/>
    <x v="6"/>
    <x v="2"/>
    <s v="256GB SSD"/>
    <s v="Integrated"/>
    <n v="14"/>
    <s v="2560x1440"/>
    <x v="27"/>
    <n v="3.34"/>
    <s v="Linux"/>
    <n v="2325.9699999999998"/>
  </r>
  <r>
    <x v="5"/>
    <x v="0"/>
    <x v="0"/>
    <s v="256GB SSD"/>
    <s v="AMD Radeon RX 6600"/>
    <n v="16"/>
    <s v="1920x1080"/>
    <x v="13"/>
    <n v="1.97"/>
    <s v="Windows"/>
    <n v="2283.6999999999998"/>
  </r>
  <r>
    <x v="8"/>
    <x v="2"/>
    <x v="3"/>
    <s v="2TB SSD"/>
    <s v="Nvidia RTX 2060"/>
    <n v="14"/>
    <s v="1920x1080"/>
    <x v="10"/>
    <n v="2.81"/>
    <s v="FreeDOS"/>
    <n v="1054.99"/>
  </r>
  <r>
    <x v="5"/>
    <x v="4"/>
    <x v="0"/>
    <s v="1TB SSD"/>
    <s v="Nvidia RTX 3060"/>
    <n v="15.6"/>
    <s v="3840x2160"/>
    <x v="27"/>
    <n v="3.5"/>
    <s v="FreeDOS"/>
    <n v="7239.5"/>
  </r>
  <r>
    <x v="0"/>
    <x v="3"/>
    <x v="0"/>
    <s v="2TB SSD"/>
    <s v="AMD Radeon RX 6600"/>
    <n v="14"/>
    <s v="2560x1440"/>
    <x v="2"/>
    <n v="1.54"/>
    <s v="Windows"/>
    <n v="3831.53"/>
  </r>
  <r>
    <x v="2"/>
    <x v="4"/>
    <x v="0"/>
    <s v="512GB SSD"/>
    <s v="Integrated"/>
    <n v="15.6"/>
    <s v="1920x1080"/>
    <x v="63"/>
    <n v="2.57"/>
    <s v="FreeDOS"/>
    <n v="2896.12"/>
  </r>
  <r>
    <x v="5"/>
    <x v="4"/>
    <x v="1"/>
    <s v="1TB SSD"/>
    <s v="AMD Radeon RX 6600"/>
    <n v="15.6"/>
    <s v="1366x768"/>
    <x v="13"/>
    <n v="3.49"/>
    <s v="FreeDOS"/>
    <n v="1498.27"/>
  </r>
  <r>
    <x v="6"/>
    <x v="7"/>
    <x v="0"/>
    <s v="1TB HDD"/>
    <s v="Nvidia RTX 3060"/>
    <n v="17.3"/>
    <s v="1366x768"/>
    <x v="50"/>
    <n v="2.87"/>
    <s v="macOS"/>
    <n v="2376.35"/>
  </r>
  <r>
    <x v="1"/>
    <x v="0"/>
    <x v="4"/>
    <s v="2TB SSD"/>
    <s v="Nvidia RTX 3060"/>
    <n v="16"/>
    <s v="3840x2160"/>
    <x v="68"/>
    <n v="1.56"/>
    <s v="FreeDOS"/>
    <n v="2521.73"/>
  </r>
  <r>
    <x v="2"/>
    <x v="5"/>
    <x v="3"/>
    <s v="512GB SSD"/>
    <s v="Nvidia GTX 1650"/>
    <n v="15.6"/>
    <s v="1920x1080"/>
    <x v="63"/>
    <n v="1.75"/>
    <s v="Windows"/>
    <n v="1060.1099999999999"/>
  </r>
  <r>
    <x v="1"/>
    <x v="5"/>
    <x v="4"/>
    <s v="512GB SSD"/>
    <s v="Nvidia RTX 2060"/>
    <n v="14"/>
    <s v="2560x1440"/>
    <x v="41"/>
    <n v="3.49"/>
    <s v="Windows"/>
    <n v="2173.0300000000002"/>
  </r>
  <r>
    <x v="9"/>
    <x v="0"/>
    <x v="2"/>
    <s v="1TB HDD"/>
    <s v="Nvidia GTX 1650"/>
    <n v="16"/>
    <s v="1366x768"/>
    <x v="11"/>
    <n v="2.35"/>
    <s v="Windows"/>
    <n v="1352.58"/>
  </r>
  <r>
    <x v="1"/>
    <x v="2"/>
    <x v="4"/>
    <s v="256GB SSD"/>
    <s v="Nvidia RTX 3060"/>
    <n v="13.3"/>
    <s v="1366x768"/>
    <x v="12"/>
    <n v="3.43"/>
    <s v="Linux"/>
    <n v="1275.6300000000001"/>
  </r>
  <r>
    <x v="3"/>
    <x v="5"/>
    <x v="4"/>
    <s v="1TB SSD"/>
    <s v="Nvidia RTX 2060"/>
    <n v="15.6"/>
    <s v="1920x1080"/>
    <x v="69"/>
    <n v="2.2799999999999998"/>
    <s v="FreeDOS"/>
    <n v="1308.8699999999999"/>
  </r>
  <r>
    <x v="6"/>
    <x v="4"/>
    <x v="2"/>
    <s v="256GB SSD"/>
    <s v="Integrated"/>
    <n v="14"/>
    <s v="2560x1440"/>
    <x v="41"/>
    <n v="2.4300000000000002"/>
    <s v="macOS"/>
    <n v="2123.69"/>
  </r>
  <r>
    <x v="8"/>
    <x v="4"/>
    <x v="1"/>
    <s v="256GB SSD"/>
    <s v="Nvidia RTX 3080"/>
    <n v="13.3"/>
    <s v="1366x768"/>
    <x v="79"/>
    <n v="1.58"/>
    <s v="Linux"/>
    <n v="1407.1"/>
  </r>
  <r>
    <x v="0"/>
    <x v="4"/>
    <x v="3"/>
    <s v="1TB SSD"/>
    <s v="Integrated"/>
    <n v="17.3"/>
    <s v="3840x2160"/>
    <x v="28"/>
    <n v="2.0699999999999998"/>
    <s v="FreeDOS"/>
    <n v="2901.7"/>
  </r>
  <r>
    <x v="1"/>
    <x v="3"/>
    <x v="1"/>
    <s v="1TB SSD"/>
    <s v="Integrated"/>
    <n v="13.3"/>
    <s v="1920x1080"/>
    <x v="17"/>
    <n v="3.05"/>
    <s v="Windows"/>
    <n v="601.12"/>
  </r>
  <r>
    <x v="5"/>
    <x v="3"/>
    <x v="4"/>
    <s v="1TB SSD"/>
    <s v="Integrated"/>
    <n v="15.6"/>
    <s v="2560x1440"/>
    <x v="36"/>
    <n v="2.5099999999999998"/>
    <s v="macOS"/>
    <n v="821.86"/>
  </r>
  <r>
    <x v="9"/>
    <x v="1"/>
    <x v="1"/>
    <s v="1TB SSD"/>
    <s v="AMD Radeon RX 6800"/>
    <n v="15.6"/>
    <s v="1366x768"/>
    <x v="15"/>
    <n v="3.18"/>
    <s v="Windows"/>
    <n v="1311.81"/>
  </r>
  <r>
    <x v="8"/>
    <x v="6"/>
    <x v="1"/>
    <s v="1TB HDD"/>
    <s v="AMD Radeon RX 6800"/>
    <n v="16"/>
    <s v="1366x768"/>
    <x v="13"/>
    <n v="2.93"/>
    <s v="FreeDOS"/>
    <n v="1213.9100000000001"/>
  </r>
  <r>
    <x v="4"/>
    <x v="7"/>
    <x v="1"/>
    <s v="512GB SSD"/>
    <s v="Integrated"/>
    <n v="16"/>
    <s v="1920x1080"/>
    <x v="34"/>
    <n v="2.74"/>
    <s v="FreeDOS"/>
    <n v="738.23"/>
  </r>
  <r>
    <x v="9"/>
    <x v="0"/>
    <x v="2"/>
    <s v="512GB SSD"/>
    <s v="Nvidia RTX 3080"/>
    <n v="13.3"/>
    <s v="3840x2160"/>
    <x v="53"/>
    <n v="2.74"/>
    <s v="FreeDOS"/>
    <n v="2889.3"/>
  </r>
  <r>
    <x v="2"/>
    <x v="3"/>
    <x v="0"/>
    <s v="1TB HDD"/>
    <s v="Nvidia GTX 1650"/>
    <n v="17.3"/>
    <s v="2560x1440"/>
    <x v="80"/>
    <n v="2.5099999999999998"/>
    <s v="macOS"/>
    <n v="2216.29"/>
  </r>
  <r>
    <x v="0"/>
    <x v="1"/>
    <x v="1"/>
    <s v="512GB SSD"/>
    <s v="Integrated"/>
    <n v="15.6"/>
    <s v="1920x1080"/>
    <x v="16"/>
    <n v="3.47"/>
    <s v="Linux"/>
    <n v="1382.57"/>
  </r>
  <r>
    <x v="4"/>
    <x v="6"/>
    <x v="3"/>
    <s v="1TB HDD"/>
    <s v="AMD Radeon RX 6600"/>
    <n v="15.6"/>
    <s v="2560x1440"/>
    <x v="72"/>
    <n v="2.7"/>
    <s v="Windows"/>
    <n v="1794.81"/>
  </r>
  <r>
    <x v="9"/>
    <x v="5"/>
    <x v="3"/>
    <s v="2TB SSD"/>
    <s v="AMD Radeon RX 6800"/>
    <n v="16"/>
    <s v="3840x2160"/>
    <x v="7"/>
    <n v="2.77"/>
    <s v="Windows"/>
    <n v="2255.69"/>
  </r>
  <r>
    <x v="3"/>
    <x v="5"/>
    <x v="3"/>
    <s v="1TB HDD"/>
    <s v="Nvidia RTX 2060"/>
    <n v="17.3"/>
    <s v="2560x1440"/>
    <x v="72"/>
    <n v="1.62"/>
    <s v="FreeDOS"/>
    <n v="1197.24"/>
  </r>
  <r>
    <x v="8"/>
    <x v="7"/>
    <x v="0"/>
    <s v="1TB SSD"/>
    <s v="Nvidia RTX 3080"/>
    <n v="15.6"/>
    <s v="1920x1080"/>
    <x v="32"/>
    <n v="2.97"/>
    <s v="macOS"/>
    <n v="3259.84"/>
  </r>
  <r>
    <x v="2"/>
    <x v="5"/>
    <x v="1"/>
    <s v="2TB SSD"/>
    <s v="AMD Radeon RX 6600"/>
    <n v="14"/>
    <s v="1920x1080"/>
    <x v="27"/>
    <n v="1.92"/>
    <s v="Linux"/>
    <n v="920.64"/>
  </r>
  <r>
    <x v="6"/>
    <x v="0"/>
    <x v="1"/>
    <s v="2TB SSD"/>
    <s v="Nvidia RTX 2060"/>
    <n v="13.3"/>
    <s v="2560x1440"/>
    <x v="78"/>
    <n v="1.58"/>
    <s v="FreeDOS"/>
    <n v="952.51"/>
  </r>
  <r>
    <x v="7"/>
    <x v="0"/>
    <x v="1"/>
    <s v="2TB SSD"/>
    <s v="Integrated"/>
    <n v="13.3"/>
    <s v="2560x1440"/>
    <x v="60"/>
    <n v="2.69"/>
    <s v="FreeDOS"/>
    <n v="530.71"/>
  </r>
  <r>
    <x v="5"/>
    <x v="2"/>
    <x v="2"/>
    <s v="1TB SSD"/>
    <s v="Nvidia RTX 3080"/>
    <n v="13.3"/>
    <s v="1366x768"/>
    <x v="73"/>
    <n v="3.1"/>
    <s v="Windows"/>
    <n v="1330.3"/>
  </r>
  <r>
    <x v="3"/>
    <x v="7"/>
    <x v="1"/>
    <s v="1TB SSD"/>
    <s v="Nvidia RTX 3080"/>
    <n v="13.3"/>
    <s v="2560x1440"/>
    <x v="77"/>
    <n v="1.51"/>
    <s v="FreeDOS"/>
    <n v="1383.59"/>
  </r>
  <r>
    <x v="4"/>
    <x v="4"/>
    <x v="4"/>
    <s v="512GB SSD"/>
    <s v="AMD Radeon RX 6800"/>
    <n v="15.6"/>
    <s v="3840x2160"/>
    <x v="4"/>
    <n v="3.05"/>
    <s v="Linux"/>
    <n v="3547.37"/>
  </r>
  <r>
    <x v="4"/>
    <x v="7"/>
    <x v="4"/>
    <s v="2TB SSD"/>
    <s v="Integrated"/>
    <n v="15.6"/>
    <s v="2560x1440"/>
    <x v="78"/>
    <n v="3.46"/>
    <s v="Linux"/>
    <n v="1368.35"/>
  </r>
  <r>
    <x v="2"/>
    <x v="7"/>
    <x v="2"/>
    <s v="1TB SSD"/>
    <s v="Nvidia RTX 2060"/>
    <n v="16"/>
    <s v="1366x768"/>
    <x v="77"/>
    <n v="2.31"/>
    <s v="Windows"/>
    <n v="1892.67"/>
  </r>
  <r>
    <x v="1"/>
    <x v="1"/>
    <x v="1"/>
    <s v="2TB SSD"/>
    <s v="Nvidia RTX 3080"/>
    <n v="15.6"/>
    <s v="1366x768"/>
    <x v="22"/>
    <n v="1.52"/>
    <s v="macOS"/>
    <n v="1317.35"/>
  </r>
  <r>
    <x v="1"/>
    <x v="7"/>
    <x v="2"/>
    <s v="1TB SSD"/>
    <s v="AMD Radeon RX 6600"/>
    <n v="13.3"/>
    <s v="3840x2160"/>
    <x v="25"/>
    <n v="2.0299999999999998"/>
    <s v="Linux"/>
    <n v="4636.18"/>
  </r>
  <r>
    <x v="2"/>
    <x v="1"/>
    <x v="1"/>
    <s v="1TB SSD"/>
    <s v="Integrated"/>
    <n v="17.3"/>
    <s v="1920x1080"/>
    <x v="3"/>
    <n v="2.87"/>
    <s v="FreeDOS"/>
    <n v="818.83"/>
  </r>
  <r>
    <x v="3"/>
    <x v="0"/>
    <x v="3"/>
    <s v="2TB SSD"/>
    <s v="AMD Radeon RX 6800"/>
    <n v="13.3"/>
    <s v="1366x768"/>
    <x v="72"/>
    <n v="2.41"/>
    <s v="Linux"/>
    <n v="665.09"/>
  </r>
  <r>
    <x v="9"/>
    <x v="6"/>
    <x v="4"/>
    <s v="1TB HDD"/>
    <s v="Nvidia RTX 3060"/>
    <n v="17.3"/>
    <s v="1366x768"/>
    <x v="25"/>
    <n v="2.73"/>
    <s v="FreeDOS"/>
    <n v="1883.27"/>
  </r>
  <r>
    <x v="8"/>
    <x v="1"/>
    <x v="1"/>
    <s v="256GB SSD"/>
    <s v="Nvidia RTX 2060"/>
    <n v="17.3"/>
    <s v="1920x1080"/>
    <x v="50"/>
    <n v="1.66"/>
    <s v="macOS"/>
    <n v="1270.82"/>
  </r>
  <r>
    <x v="7"/>
    <x v="4"/>
    <x v="3"/>
    <s v="2TB SSD"/>
    <s v="AMD Radeon RX 6600"/>
    <n v="14"/>
    <s v="3840x2160"/>
    <x v="43"/>
    <n v="2.09"/>
    <s v="FreeDOS"/>
    <n v="2895.57"/>
  </r>
  <r>
    <x v="2"/>
    <x v="0"/>
    <x v="2"/>
    <s v="1TB HDD"/>
    <s v="Nvidia RTX 2060"/>
    <n v="13.3"/>
    <s v="2560x1440"/>
    <x v="4"/>
    <n v="2.5099999999999998"/>
    <s v="macOS"/>
    <n v="1414.21"/>
  </r>
  <r>
    <x v="5"/>
    <x v="4"/>
    <x v="2"/>
    <s v="1TB HDD"/>
    <s v="Integrated"/>
    <n v="15.6"/>
    <s v="2560x1440"/>
    <x v="0"/>
    <n v="1.72"/>
    <s v="FreeDOS"/>
    <n v="1957.19"/>
  </r>
  <r>
    <x v="5"/>
    <x v="5"/>
    <x v="4"/>
    <s v="1TB SSD"/>
    <s v="AMD Radeon RX 6600"/>
    <n v="14"/>
    <s v="1920x1080"/>
    <x v="17"/>
    <n v="2.64"/>
    <s v="macOS"/>
    <n v="1130.33"/>
  </r>
  <r>
    <x v="1"/>
    <x v="3"/>
    <x v="3"/>
    <s v="2TB SSD"/>
    <s v="Nvidia GTX 1650"/>
    <n v="17.3"/>
    <s v="1366x768"/>
    <x v="25"/>
    <n v="3.3"/>
    <s v="Linux"/>
    <n v="1093.45"/>
  </r>
  <r>
    <x v="8"/>
    <x v="4"/>
    <x v="1"/>
    <s v="1TB SSD"/>
    <s v="AMD Radeon RX 6800"/>
    <n v="14"/>
    <s v="1920x1080"/>
    <x v="8"/>
    <n v="1.31"/>
    <s v="FreeDOS"/>
    <n v="1507.04"/>
  </r>
  <r>
    <x v="9"/>
    <x v="5"/>
    <x v="1"/>
    <s v="2TB SSD"/>
    <s v="Nvidia RTX 3060"/>
    <n v="15.6"/>
    <s v="1920x1080"/>
    <x v="62"/>
    <n v="2.92"/>
    <s v="macOS"/>
    <n v="1433.99"/>
  </r>
  <r>
    <x v="5"/>
    <x v="4"/>
    <x v="1"/>
    <s v="2TB SSD"/>
    <s v="Integrated"/>
    <n v="15.6"/>
    <s v="3840x2160"/>
    <x v="68"/>
    <n v="2.69"/>
    <s v="Windows"/>
    <n v="1930.36"/>
  </r>
  <r>
    <x v="0"/>
    <x v="6"/>
    <x v="4"/>
    <s v="256GB SSD"/>
    <s v="AMD Radeon RX 6800"/>
    <n v="16"/>
    <s v="1366x768"/>
    <x v="6"/>
    <n v="3.2"/>
    <s v="macOS"/>
    <n v="2782.56"/>
  </r>
  <r>
    <x v="4"/>
    <x v="4"/>
    <x v="3"/>
    <s v="1TB HDD"/>
    <s v="Nvidia GTX 1650"/>
    <n v="16"/>
    <s v="2560x1440"/>
    <x v="41"/>
    <n v="3.25"/>
    <s v="FreeDOS"/>
    <n v="1978.89"/>
  </r>
  <r>
    <x v="2"/>
    <x v="1"/>
    <x v="4"/>
    <s v="1TB SSD"/>
    <s v="AMD Radeon RX 6600"/>
    <n v="15.6"/>
    <s v="1920x1080"/>
    <x v="44"/>
    <n v="2.98"/>
    <s v="Linux"/>
    <n v="1767.06"/>
  </r>
  <r>
    <x v="6"/>
    <x v="4"/>
    <x v="4"/>
    <s v="512GB SSD"/>
    <s v="Nvidia GTX 1650"/>
    <n v="15.6"/>
    <s v="3840x2160"/>
    <x v="68"/>
    <n v="1.34"/>
    <s v="Windows"/>
    <n v="3483.15"/>
  </r>
  <r>
    <x v="1"/>
    <x v="1"/>
    <x v="3"/>
    <s v="2TB SSD"/>
    <s v="AMD Radeon RX 6800"/>
    <n v="13.3"/>
    <s v="3840x2160"/>
    <x v="37"/>
    <n v="2.95"/>
    <s v="FreeDOS"/>
    <n v="2872.35"/>
  </r>
  <r>
    <x v="2"/>
    <x v="0"/>
    <x v="2"/>
    <s v="512GB SSD"/>
    <s v="AMD Radeon RX 6800"/>
    <n v="16"/>
    <s v="3840x2160"/>
    <x v="44"/>
    <n v="1.53"/>
    <s v="macOS"/>
    <n v="2303.84"/>
  </r>
  <r>
    <x v="9"/>
    <x v="0"/>
    <x v="2"/>
    <s v="1TB SSD"/>
    <s v="AMD Radeon RX 6800"/>
    <n v="14"/>
    <s v="1366x768"/>
    <x v="26"/>
    <n v="2.67"/>
    <s v="Linux"/>
    <n v="1527.34"/>
  </r>
  <r>
    <x v="5"/>
    <x v="0"/>
    <x v="4"/>
    <s v="512GB SSD"/>
    <s v="Nvidia RTX 2060"/>
    <n v="16"/>
    <s v="1920x1080"/>
    <x v="52"/>
    <n v="2.89"/>
    <s v="Linux"/>
    <n v="1256.8900000000001"/>
  </r>
  <r>
    <x v="8"/>
    <x v="5"/>
    <x v="2"/>
    <s v="256GB SSD"/>
    <s v="Nvidia GTX 1650"/>
    <n v="13.3"/>
    <s v="2560x1440"/>
    <x v="49"/>
    <n v="3.43"/>
    <s v="macOS"/>
    <n v="2041.37"/>
  </r>
  <r>
    <x v="7"/>
    <x v="3"/>
    <x v="1"/>
    <s v="512GB SSD"/>
    <s v="Nvidia GTX 1650"/>
    <n v="13.3"/>
    <s v="2560x1440"/>
    <x v="27"/>
    <n v="2.86"/>
    <s v="macOS"/>
    <n v="937.03"/>
  </r>
  <r>
    <x v="2"/>
    <x v="4"/>
    <x v="1"/>
    <s v="512GB SSD"/>
    <s v="AMD Radeon RX 6600"/>
    <n v="16"/>
    <s v="2560x1440"/>
    <x v="41"/>
    <n v="2.27"/>
    <s v="Windows"/>
    <n v="2018.45"/>
  </r>
  <r>
    <x v="7"/>
    <x v="6"/>
    <x v="2"/>
    <s v="2TB SSD"/>
    <s v="AMD Radeon RX 6800"/>
    <n v="14"/>
    <s v="1920x1080"/>
    <x v="55"/>
    <n v="2.89"/>
    <s v="FreeDOS"/>
    <n v="2504.35"/>
  </r>
  <r>
    <x v="7"/>
    <x v="7"/>
    <x v="0"/>
    <s v="2TB SSD"/>
    <s v="Nvidia RTX 3080"/>
    <n v="15.6"/>
    <s v="2560x1440"/>
    <x v="4"/>
    <n v="2.86"/>
    <s v="macOS"/>
    <n v="4014.19"/>
  </r>
  <r>
    <x v="9"/>
    <x v="0"/>
    <x v="0"/>
    <s v="256GB SSD"/>
    <s v="AMD Radeon RX 6600"/>
    <n v="15.6"/>
    <s v="2560x1440"/>
    <x v="10"/>
    <n v="3.17"/>
    <s v="FreeDOS"/>
    <n v="3420.38"/>
  </r>
  <r>
    <x v="0"/>
    <x v="4"/>
    <x v="3"/>
    <s v="2TB SSD"/>
    <s v="AMD Radeon RX 6600"/>
    <n v="14"/>
    <s v="2560x1440"/>
    <x v="14"/>
    <n v="3.49"/>
    <s v="macOS"/>
    <n v="2995.34"/>
  </r>
  <r>
    <x v="2"/>
    <x v="5"/>
    <x v="4"/>
    <s v="1TB SSD"/>
    <s v="Nvidia RTX 3080"/>
    <n v="14"/>
    <s v="1366x768"/>
    <x v="11"/>
    <n v="3.19"/>
    <s v="Linux"/>
    <n v="1157.73"/>
  </r>
  <r>
    <x v="0"/>
    <x v="1"/>
    <x v="1"/>
    <s v="256GB SSD"/>
    <s v="Integrated"/>
    <n v="13.3"/>
    <s v="1366x768"/>
    <x v="39"/>
    <n v="1.55"/>
    <s v="FreeDOS"/>
    <n v="833.28"/>
  </r>
  <r>
    <x v="3"/>
    <x v="5"/>
    <x v="0"/>
    <s v="512GB SSD"/>
    <s v="Nvidia RTX 3060"/>
    <n v="16"/>
    <s v="1920x1080"/>
    <x v="56"/>
    <n v="1.41"/>
    <s v="Windows"/>
    <n v="2704.31"/>
  </r>
  <r>
    <x v="1"/>
    <x v="7"/>
    <x v="4"/>
    <s v="256GB SSD"/>
    <s v="AMD Radeon RX 6600"/>
    <n v="14"/>
    <s v="1366x768"/>
    <x v="78"/>
    <n v="2.41"/>
    <s v="macOS"/>
    <n v="1864.27"/>
  </r>
  <r>
    <x v="0"/>
    <x v="7"/>
    <x v="1"/>
    <s v="512GB SSD"/>
    <s v="Nvidia RTX 3080"/>
    <n v="15.6"/>
    <s v="1920x1080"/>
    <x v="53"/>
    <n v="1.56"/>
    <s v="Linux"/>
    <n v="1928.23"/>
  </r>
  <r>
    <x v="1"/>
    <x v="0"/>
    <x v="1"/>
    <s v="1TB SSD"/>
    <s v="Nvidia GTX 1650"/>
    <n v="13.3"/>
    <s v="3840x2160"/>
    <x v="10"/>
    <n v="2.09"/>
    <s v="Windows"/>
    <n v="1888.31"/>
  </r>
  <r>
    <x v="6"/>
    <x v="0"/>
    <x v="3"/>
    <s v="1TB SSD"/>
    <s v="Nvidia RTX 3060"/>
    <n v="16"/>
    <s v="1920x1080"/>
    <x v="57"/>
    <n v="3.24"/>
    <s v="Windows"/>
    <n v="1065.48"/>
  </r>
  <r>
    <x v="0"/>
    <x v="3"/>
    <x v="2"/>
    <s v="1TB SSD"/>
    <s v="AMD Radeon RX 6600"/>
    <n v="17.3"/>
    <s v="1920x1080"/>
    <x v="48"/>
    <n v="1.23"/>
    <s v="FreeDOS"/>
    <n v="2258.36"/>
  </r>
  <r>
    <x v="9"/>
    <x v="2"/>
    <x v="1"/>
    <s v="512GB SSD"/>
    <s v="AMD Radeon RX 6600"/>
    <n v="17.3"/>
    <s v="1920x1080"/>
    <x v="57"/>
    <n v="2.15"/>
    <s v="Linux"/>
    <n v="1237.5899999999999"/>
  </r>
  <r>
    <x v="7"/>
    <x v="5"/>
    <x v="3"/>
    <s v="1TB HDD"/>
    <s v="Nvidia RTX 2060"/>
    <n v="14"/>
    <s v="1920x1080"/>
    <x v="45"/>
    <n v="1.97"/>
    <s v="macOS"/>
    <n v="943.59"/>
  </r>
  <r>
    <x v="9"/>
    <x v="4"/>
    <x v="3"/>
    <s v="256GB SSD"/>
    <s v="AMD Radeon RX 6800"/>
    <n v="15.6"/>
    <s v="1920x1080"/>
    <x v="3"/>
    <n v="3.28"/>
    <s v="FreeDOS"/>
    <n v="2342.92"/>
  </r>
  <r>
    <x v="6"/>
    <x v="1"/>
    <x v="4"/>
    <s v="512GB SSD"/>
    <s v="Integrated"/>
    <n v="15.6"/>
    <s v="2560x1440"/>
    <x v="64"/>
    <n v="3.12"/>
    <s v="Linux"/>
    <n v="1370.71"/>
  </r>
  <r>
    <x v="7"/>
    <x v="1"/>
    <x v="2"/>
    <s v="1TB HDD"/>
    <s v="AMD Radeon RX 6800"/>
    <n v="17.3"/>
    <s v="1920x1080"/>
    <x v="73"/>
    <n v="2.38"/>
    <s v="Windows"/>
    <n v="1773.52"/>
  </r>
  <r>
    <x v="3"/>
    <x v="6"/>
    <x v="2"/>
    <s v="2TB SSD"/>
    <s v="Nvidia RTX 2060"/>
    <n v="14"/>
    <s v="1920x1080"/>
    <x v="67"/>
    <n v="2.4900000000000002"/>
    <s v="Windows"/>
    <n v="2689.64"/>
  </r>
  <r>
    <x v="0"/>
    <x v="4"/>
    <x v="2"/>
    <s v="1TB SSD"/>
    <s v="Integrated"/>
    <n v="17.3"/>
    <s v="1920x1080"/>
    <x v="62"/>
    <n v="1.26"/>
    <s v="Linux"/>
    <n v="2827.3"/>
  </r>
  <r>
    <x v="6"/>
    <x v="1"/>
    <x v="0"/>
    <s v="1TB HDD"/>
    <s v="AMD Radeon RX 6600"/>
    <n v="15.6"/>
    <s v="3840x2160"/>
    <x v="38"/>
    <n v="2.02"/>
    <s v="Windows"/>
    <n v="4572.79"/>
  </r>
  <r>
    <x v="9"/>
    <x v="1"/>
    <x v="2"/>
    <s v="512GB SSD"/>
    <s v="Integrated"/>
    <n v="14"/>
    <s v="1366x768"/>
    <x v="73"/>
    <n v="2.99"/>
    <s v="FreeDOS"/>
    <n v="1427.54"/>
  </r>
  <r>
    <x v="8"/>
    <x v="5"/>
    <x v="3"/>
    <s v="1TB SSD"/>
    <s v="AMD Radeon RX 6600"/>
    <n v="15.6"/>
    <s v="2560x1440"/>
    <x v="2"/>
    <n v="2.84"/>
    <s v="Windows"/>
    <n v="1483.42"/>
  </r>
  <r>
    <x v="9"/>
    <x v="5"/>
    <x v="4"/>
    <s v="512GB SSD"/>
    <s v="AMD Radeon RX 6600"/>
    <n v="16"/>
    <s v="1366x768"/>
    <x v="57"/>
    <n v="2.92"/>
    <s v="FreeDOS"/>
    <n v="1415.18"/>
  </r>
  <r>
    <x v="3"/>
    <x v="3"/>
    <x v="4"/>
    <s v="512GB SSD"/>
    <s v="Nvidia RTX 2060"/>
    <n v="16"/>
    <s v="3840x2160"/>
    <x v="58"/>
    <n v="1.46"/>
    <s v="Windows"/>
    <n v="1934.7"/>
  </r>
  <r>
    <x v="5"/>
    <x v="7"/>
    <x v="1"/>
    <s v="2TB SSD"/>
    <s v="Nvidia RTX 3080"/>
    <n v="17.3"/>
    <s v="1920x1080"/>
    <x v="72"/>
    <n v="1.72"/>
    <s v="FreeDOS"/>
    <n v="1150.24"/>
  </r>
  <r>
    <x v="9"/>
    <x v="1"/>
    <x v="4"/>
    <s v="2TB SSD"/>
    <s v="Nvidia GTX 1650"/>
    <n v="15.6"/>
    <s v="1366x768"/>
    <x v="65"/>
    <n v="2.68"/>
    <s v="FreeDOS"/>
    <n v="1739.98"/>
  </r>
  <r>
    <x v="9"/>
    <x v="2"/>
    <x v="4"/>
    <s v="1TB HDD"/>
    <s v="Integrated"/>
    <n v="13.3"/>
    <s v="1366x768"/>
    <x v="15"/>
    <n v="1.51"/>
    <s v="Windows"/>
    <n v="663.24"/>
  </r>
  <r>
    <x v="6"/>
    <x v="2"/>
    <x v="1"/>
    <s v="2TB SSD"/>
    <s v="Nvidia RTX 3060"/>
    <n v="14"/>
    <s v="2560x1440"/>
    <x v="60"/>
    <n v="2.54"/>
    <s v="macOS"/>
    <n v="1213.17"/>
  </r>
  <r>
    <x v="6"/>
    <x v="6"/>
    <x v="2"/>
    <s v="2TB SSD"/>
    <s v="AMD Radeon RX 6800"/>
    <n v="16"/>
    <s v="1920x1080"/>
    <x v="41"/>
    <n v="2.87"/>
    <s v="Windows"/>
    <n v="3036.8"/>
  </r>
  <r>
    <x v="1"/>
    <x v="7"/>
    <x v="1"/>
    <s v="512GB SSD"/>
    <s v="Nvidia RTX 2060"/>
    <n v="13.3"/>
    <s v="3840x2160"/>
    <x v="36"/>
    <n v="1.84"/>
    <s v="Windows"/>
    <n v="2461.81"/>
  </r>
  <r>
    <x v="5"/>
    <x v="3"/>
    <x v="0"/>
    <s v="2TB SSD"/>
    <s v="Nvidia GTX 1650"/>
    <n v="15.6"/>
    <s v="3840x2160"/>
    <x v="11"/>
    <n v="2.14"/>
    <s v="Windows"/>
    <n v="3561.26"/>
  </r>
  <r>
    <x v="1"/>
    <x v="0"/>
    <x v="1"/>
    <s v="256GB SSD"/>
    <s v="Nvidia RTX 3060"/>
    <n v="14"/>
    <s v="1366x768"/>
    <x v="52"/>
    <n v="2.84"/>
    <s v="Windows"/>
    <n v="909.21"/>
  </r>
  <r>
    <x v="4"/>
    <x v="4"/>
    <x v="1"/>
    <s v="1TB SSD"/>
    <s v="Nvidia RTX 2060"/>
    <n v="14"/>
    <s v="1920x1080"/>
    <x v="13"/>
    <n v="2.09"/>
    <s v="Windows"/>
    <n v="1651.67"/>
  </r>
  <r>
    <x v="9"/>
    <x v="5"/>
    <x v="1"/>
    <s v="1TB SSD"/>
    <s v="Nvidia RTX 2060"/>
    <n v="17.3"/>
    <s v="2560x1440"/>
    <x v="46"/>
    <n v="3.43"/>
    <s v="FreeDOS"/>
    <n v="1475.38"/>
  </r>
  <r>
    <x v="1"/>
    <x v="5"/>
    <x v="3"/>
    <s v="1TB HDD"/>
    <s v="Nvidia RTX 3060"/>
    <n v="15.6"/>
    <s v="1920x1080"/>
    <x v="78"/>
    <n v="2.0499999999999998"/>
    <s v="Linux"/>
    <n v="1389.53"/>
  </r>
  <r>
    <x v="5"/>
    <x v="4"/>
    <x v="4"/>
    <s v="256GB SSD"/>
    <s v="AMD Radeon RX 6600"/>
    <n v="16"/>
    <s v="1920x1080"/>
    <x v="76"/>
    <n v="1.42"/>
    <s v="macOS"/>
    <n v="2143"/>
  </r>
  <r>
    <x v="9"/>
    <x v="4"/>
    <x v="3"/>
    <s v="2TB SSD"/>
    <s v="Nvidia RTX 3060"/>
    <n v="13.3"/>
    <s v="2560x1440"/>
    <x v="65"/>
    <n v="1.62"/>
    <s v="FreeDOS"/>
    <n v="2534.1"/>
  </r>
  <r>
    <x v="3"/>
    <x v="3"/>
    <x v="1"/>
    <s v="1TB HDD"/>
    <s v="Integrated"/>
    <n v="13.3"/>
    <s v="1920x1080"/>
    <x v="44"/>
    <n v="3.47"/>
    <s v="FreeDOS"/>
    <n v="570.19000000000005"/>
  </r>
  <r>
    <x v="5"/>
    <x v="3"/>
    <x v="1"/>
    <s v="512GB SSD"/>
    <s v="Nvidia RTX 3060"/>
    <n v="15.6"/>
    <s v="3840x2160"/>
    <x v="34"/>
    <n v="2.94"/>
    <s v="Windows"/>
    <n v="1304.67"/>
  </r>
  <r>
    <x v="3"/>
    <x v="7"/>
    <x v="2"/>
    <s v="1TB SSD"/>
    <s v="AMD Radeon RX 6600"/>
    <n v="15.6"/>
    <s v="2560x1440"/>
    <x v="17"/>
    <n v="1.39"/>
    <s v="FreeDOS"/>
    <n v="2672.98"/>
  </r>
  <r>
    <x v="4"/>
    <x v="0"/>
    <x v="0"/>
    <s v="256GB SSD"/>
    <s v="Nvidia GTX 1650"/>
    <n v="15.6"/>
    <s v="1920x1080"/>
    <x v="63"/>
    <n v="3.13"/>
    <s v="Linux"/>
    <n v="2256.52"/>
  </r>
  <r>
    <x v="3"/>
    <x v="3"/>
    <x v="1"/>
    <s v="256GB SSD"/>
    <s v="Nvidia RTX 3080"/>
    <n v="14"/>
    <s v="3840x2160"/>
    <x v="25"/>
    <n v="2.06"/>
    <s v="macOS"/>
    <n v="1375.47"/>
  </r>
  <r>
    <x v="8"/>
    <x v="2"/>
    <x v="2"/>
    <s v="1TB SSD"/>
    <s v="Integrated"/>
    <n v="15.6"/>
    <s v="3840x2160"/>
    <x v="79"/>
    <n v="1.96"/>
    <s v="Windows"/>
    <n v="1945.89"/>
  </r>
  <r>
    <x v="6"/>
    <x v="2"/>
    <x v="2"/>
    <s v="512GB SSD"/>
    <s v="Nvidia GTX 1650"/>
    <n v="15.6"/>
    <s v="2560x1440"/>
    <x v="40"/>
    <n v="3.39"/>
    <s v="Windows"/>
    <n v="2122.3200000000002"/>
  </r>
  <r>
    <x v="7"/>
    <x v="1"/>
    <x v="3"/>
    <s v="512GB SSD"/>
    <s v="Integrated"/>
    <n v="15.6"/>
    <s v="3840x2160"/>
    <x v="51"/>
    <n v="2.16"/>
    <s v="Windows"/>
    <n v="1531.94"/>
  </r>
  <r>
    <x v="2"/>
    <x v="5"/>
    <x v="3"/>
    <s v="512GB SSD"/>
    <s v="Integrated"/>
    <n v="16"/>
    <s v="1366x768"/>
    <x v="35"/>
    <n v="2.02"/>
    <s v="FreeDOS"/>
    <n v="628.5"/>
  </r>
  <r>
    <x v="6"/>
    <x v="0"/>
    <x v="4"/>
    <s v="2TB SSD"/>
    <s v="Integrated"/>
    <n v="16"/>
    <s v="2560x1440"/>
    <x v="53"/>
    <n v="2.84"/>
    <s v="macOS"/>
    <n v="876.28"/>
  </r>
  <r>
    <x v="8"/>
    <x v="7"/>
    <x v="2"/>
    <s v="256GB SSD"/>
    <s v="AMD Radeon RX 6800"/>
    <n v="13.3"/>
    <s v="2560x1440"/>
    <x v="57"/>
    <n v="3.04"/>
    <s v="Windows"/>
    <n v="2485.6999999999998"/>
  </r>
  <r>
    <x v="3"/>
    <x v="3"/>
    <x v="0"/>
    <s v="256GB SSD"/>
    <s v="AMD Radeon RX 6600"/>
    <n v="17.3"/>
    <s v="2560x1440"/>
    <x v="26"/>
    <n v="2.58"/>
    <s v="macOS"/>
    <n v="2678.16"/>
  </r>
  <r>
    <x v="7"/>
    <x v="2"/>
    <x v="1"/>
    <s v="1TB HDD"/>
    <s v="Integrated"/>
    <n v="17.3"/>
    <s v="3840x2160"/>
    <x v="17"/>
    <n v="1.98"/>
    <s v="FreeDOS"/>
    <n v="1002.59"/>
  </r>
  <r>
    <x v="1"/>
    <x v="6"/>
    <x v="4"/>
    <s v="256GB SSD"/>
    <s v="Nvidia GTX 1650"/>
    <n v="17.3"/>
    <s v="2560x1440"/>
    <x v="46"/>
    <n v="2.85"/>
    <s v="macOS"/>
    <n v="3689.72"/>
  </r>
  <r>
    <x v="6"/>
    <x v="5"/>
    <x v="1"/>
    <s v="1TB SSD"/>
    <s v="Nvidia RTX 3080"/>
    <n v="14"/>
    <s v="2560x1440"/>
    <x v="19"/>
    <n v="2.4300000000000002"/>
    <s v="macOS"/>
    <n v="1179.6400000000001"/>
  </r>
  <r>
    <x v="9"/>
    <x v="4"/>
    <x v="3"/>
    <s v="512GB SSD"/>
    <s v="Integrated"/>
    <n v="15.6"/>
    <s v="1366x768"/>
    <x v="61"/>
    <n v="2.04"/>
    <s v="Linux"/>
    <n v="1478.92"/>
  </r>
  <r>
    <x v="1"/>
    <x v="2"/>
    <x v="0"/>
    <s v="512GB SSD"/>
    <s v="Nvidia GTX 1650"/>
    <n v="13.3"/>
    <s v="3840x2160"/>
    <x v="18"/>
    <n v="2.4700000000000002"/>
    <s v="macOS"/>
    <n v="5584.02"/>
  </r>
  <r>
    <x v="8"/>
    <x v="0"/>
    <x v="0"/>
    <s v="1TB SSD"/>
    <s v="AMD Radeon RX 6800"/>
    <n v="16"/>
    <s v="1920x1080"/>
    <x v="3"/>
    <n v="3.39"/>
    <s v="macOS"/>
    <n v="2288.2800000000002"/>
  </r>
  <r>
    <x v="2"/>
    <x v="4"/>
    <x v="1"/>
    <s v="1TB HDD"/>
    <s v="AMD Radeon RX 6800"/>
    <n v="13.3"/>
    <s v="1366x768"/>
    <x v="43"/>
    <n v="3.42"/>
    <s v="macOS"/>
    <n v="971.17"/>
  </r>
  <r>
    <x v="4"/>
    <x v="0"/>
    <x v="2"/>
    <s v="1TB SSD"/>
    <s v="Nvidia RTX 3080"/>
    <n v="13.3"/>
    <s v="2560x1440"/>
    <x v="7"/>
    <n v="1.36"/>
    <s v="Linux"/>
    <n v="1542.42"/>
  </r>
  <r>
    <x v="9"/>
    <x v="1"/>
    <x v="0"/>
    <s v="2TB SSD"/>
    <s v="Nvidia GTX 1650"/>
    <n v="13.3"/>
    <s v="2560x1440"/>
    <x v="6"/>
    <n v="3.24"/>
    <s v="Windows"/>
    <n v="4811.58"/>
  </r>
  <r>
    <x v="9"/>
    <x v="1"/>
    <x v="4"/>
    <s v="1TB HDD"/>
    <s v="Nvidia RTX 3080"/>
    <n v="13.3"/>
    <s v="1920x1080"/>
    <x v="79"/>
    <n v="2.48"/>
    <s v="Linux"/>
    <n v="1762.36"/>
  </r>
  <r>
    <x v="8"/>
    <x v="7"/>
    <x v="0"/>
    <s v="256GB SSD"/>
    <s v="Nvidia GTX 1650"/>
    <n v="13.3"/>
    <s v="1366x768"/>
    <x v="75"/>
    <n v="2.44"/>
    <s v="FreeDOS"/>
    <n v="2388.7399999999998"/>
  </r>
  <r>
    <x v="1"/>
    <x v="7"/>
    <x v="4"/>
    <s v="1TB HDD"/>
    <s v="Nvidia RTX 3060"/>
    <n v="13.3"/>
    <s v="2560x1440"/>
    <x v="13"/>
    <n v="2.4500000000000002"/>
    <s v="Windows"/>
    <n v="2223.4699999999998"/>
  </r>
  <r>
    <x v="5"/>
    <x v="3"/>
    <x v="4"/>
    <s v="1TB SSD"/>
    <s v="Nvidia RTX 2060"/>
    <n v="15.6"/>
    <s v="1366x768"/>
    <x v="9"/>
    <n v="2.27"/>
    <s v="Linux"/>
    <n v="929.16"/>
  </r>
  <r>
    <x v="3"/>
    <x v="0"/>
    <x v="3"/>
    <s v="2TB SSD"/>
    <s v="AMD Radeon RX 6600"/>
    <n v="13.3"/>
    <s v="2560x1440"/>
    <x v="2"/>
    <n v="1.64"/>
    <s v="Linux"/>
    <n v="1179.8900000000001"/>
  </r>
  <r>
    <x v="9"/>
    <x v="4"/>
    <x v="4"/>
    <s v="1TB SSD"/>
    <s v="Nvidia RTX 3080"/>
    <n v="14"/>
    <s v="1366x768"/>
    <x v="42"/>
    <n v="1.9"/>
    <s v="Linux"/>
    <n v="2237.9299999999998"/>
  </r>
  <r>
    <x v="6"/>
    <x v="5"/>
    <x v="1"/>
    <s v="1TB HDD"/>
    <s v="Integrated"/>
    <n v="13.3"/>
    <s v="1366x768"/>
    <x v="29"/>
    <n v="2.5499999999999998"/>
    <s v="FreeDOS"/>
    <n v="433.1"/>
  </r>
  <r>
    <x v="2"/>
    <x v="5"/>
    <x v="1"/>
    <s v="2TB SSD"/>
    <s v="Nvidia RTX 2060"/>
    <n v="14"/>
    <s v="2560x1440"/>
    <x v="57"/>
    <n v="2.95"/>
    <s v="Windows"/>
    <n v="1130.1400000000001"/>
  </r>
  <r>
    <x v="8"/>
    <x v="0"/>
    <x v="2"/>
    <s v="1TB SSD"/>
    <s v="Nvidia RTX 2060"/>
    <n v="15.6"/>
    <s v="2560x1440"/>
    <x v="28"/>
    <n v="1.57"/>
    <s v="FreeDOS"/>
    <n v="1715.85"/>
  </r>
  <r>
    <x v="3"/>
    <x v="6"/>
    <x v="2"/>
    <s v="2TB SSD"/>
    <s v="Nvidia GTX 1650"/>
    <n v="15.6"/>
    <s v="1366x768"/>
    <x v="65"/>
    <n v="2.63"/>
    <s v="macOS"/>
    <n v="2417.65"/>
  </r>
  <r>
    <x v="7"/>
    <x v="7"/>
    <x v="3"/>
    <s v="256GB SSD"/>
    <s v="Nvidia RTX 3060"/>
    <n v="13.3"/>
    <s v="1920x1080"/>
    <x v="46"/>
    <n v="2.95"/>
    <s v="Windows"/>
    <n v="1308.3800000000001"/>
  </r>
  <r>
    <x v="3"/>
    <x v="2"/>
    <x v="3"/>
    <s v="512GB SSD"/>
    <s v="Nvidia GTX 1650"/>
    <n v="16"/>
    <s v="3840x2160"/>
    <x v="42"/>
    <n v="1.28"/>
    <s v="FreeDOS"/>
    <n v="1909.19"/>
  </r>
  <r>
    <x v="7"/>
    <x v="7"/>
    <x v="2"/>
    <s v="1TB SSD"/>
    <s v="Nvidia RTX 3080"/>
    <n v="14"/>
    <s v="1366x768"/>
    <x v="69"/>
    <n v="2.09"/>
    <s v="Windows"/>
    <n v="1540.29"/>
  </r>
  <r>
    <x v="1"/>
    <x v="3"/>
    <x v="1"/>
    <s v="1TB SSD"/>
    <s v="Nvidia RTX 3060"/>
    <n v="16"/>
    <s v="3840x2160"/>
    <x v="13"/>
    <n v="3.09"/>
    <s v="FreeDOS"/>
    <n v="1792.5"/>
  </r>
  <r>
    <x v="5"/>
    <x v="7"/>
    <x v="2"/>
    <s v="256GB SSD"/>
    <s v="AMD Radeon RX 6600"/>
    <n v="16"/>
    <s v="2560x1440"/>
    <x v="74"/>
    <n v="3.08"/>
    <s v="Windows"/>
    <n v="2685.25"/>
  </r>
  <r>
    <x v="0"/>
    <x v="5"/>
    <x v="2"/>
    <s v="2TB SSD"/>
    <s v="Nvidia GTX 1650"/>
    <n v="13.3"/>
    <s v="1366x768"/>
    <x v="76"/>
    <n v="2.21"/>
    <s v="Windows"/>
    <n v="2089.5700000000002"/>
  </r>
  <r>
    <x v="7"/>
    <x v="5"/>
    <x v="2"/>
    <s v="1TB HDD"/>
    <s v="Nvidia RTX 2060"/>
    <n v="16"/>
    <s v="3840x2160"/>
    <x v="7"/>
    <n v="1.99"/>
    <s v="FreeDOS"/>
    <n v="2571"/>
  </r>
  <r>
    <x v="4"/>
    <x v="0"/>
    <x v="2"/>
    <s v="512GB SSD"/>
    <s v="AMD Radeon RX 6800"/>
    <n v="13.3"/>
    <s v="3840x2160"/>
    <x v="17"/>
    <n v="1.76"/>
    <s v="macOS"/>
    <n v="2171.37"/>
  </r>
  <r>
    <x v="4"/>
    <x v="0"/>
    <x v="1"/>
    <s v="512GB SSD"/>
    <s v="Nvidia GTX 1650"/>
    <n v="16"/>
    <s v="1920x1080"/>
    <x v="5"/>
    <n v="1.73"/>
    <s v="macOS"/>
    <n v="975.8"/>
  </r>
  <r>
    <x v="3"/>
    <x v="4"/>
    <x v="4"/>
    <s v="2TB SSD"/>
    <s v="Nvidia RTX 3060"/>
    <n v="14"/>
    <s v="2560x1440"/>
    <x v="60"/>
    <n v="1.71"/>
    <s v="Linux"/>
    <n v="2591.23"/>
  </r>
  <r>
    <x v="8"/>
    <x v="0"/>
    <x v="4"/>
    <s v="512GB SSD"/>
    <s v="Nvidia RTX 3080"/>
    <n v="13.3"/>
    <s v="1366x768"/>
    <x v="64"/>
    <n v="3.39"/>
    <s v="macOS"/>
    <n v="899.35"/>
  </r>
  <r>
    <x v="0"/>
    <x v="5"/>
    <x v="0"/>
    <s v="1TB HDD"/>
    <s v="Nvidia RTX 2060"/>
    <n v="17.3"/>
    <s v="1920x1080"/>
    <x v="78"/>
    <n v="1.82"/>
    <s v="macOS"/>
    <n v="3113.95"/>
  </r>
  <r>
    <x v="1"/>
    <x v="6"/>
    <x v="2"/>
    <s v="1TB SSD"/>
    <s v="Integrated"/>
    <n v="13.3"/>
    <s v="1920x1080"/>
    <x v="21"/>
    <n v="2.67"/>
    <s v="FreeDOS"/>
    <n v="2582.9"/>
  </r>
  <r>
    <x v="9"/>
    <x v="6"/>
    <x v="4"/>
    <s v="1TB SSD"/>
    <s v="AMD Radeon RX 6800"/>
    <n v="14"/>
    <s v="3840x2160"/>
    <x v="72"/>
    <n v="1.45"/>
    <s v="FreeDOS"/>
    <n v="4381.9399999999996"/>
  </r>
  <r>
    <x v="3"/>
    <x v="5"/>
    <x v="4"/>
    <s v="1TB SSD"/>
    <s v="Nvidia GTX 1650"/>
    <n v="16"/>
    <s v="2560x1440"/>
    <x v="13"/>
    <n v="2.96"/>
    <s v="Windows"/>
    <n v="1749.9"/>
  </r>
  <r>
    <x v="4"/>
    <x v="0"/>
    <x v="0"/>
    <s v="1TB HDD"/>
    <s v="Nvidia RTX 3060"/>
    <n v="16"/>
    <s v="3840x2160"/>
    <x v="53"/>
    <n v="1.48"/>
    <s v="FreeDOS"/>
    <n v="2938.49"/>
  </r>
  <r>
    <x v="2"/>
    <x v="1"/>
    <x v="2"/>
    <s v="1TB HDD"/>
    <s v="Nvidia RTX 2060"/>
    <n v="17.3"/>
    <s v="3840x2160"/>
    <x v="40"/>
    <n v="1.67"/>
    <s v="Windows"/>
    <n v="2986.8"/>
  </r>
  <r>
    <x v="7"/>
    <x v="0"/>
    <x v="3"/>
    <s v="2TB SSD"/>
    <s v="Integrated"/>
    <n v="17.3"/>
    <s v="1366x768"/>
    <x v="75"/>
    <n v="2.21"/>
    <s v="Linux"/>
    <n v="664.95"/>
  </r>
  <r>
    <x v="5"/>
    <x v="7"/>
    <x v="2"/>
    <s v="1TB HDD"/>
    <s v="Integrated"/>
    <n v="17.3"/>
    <s v="1920x1080"/>
    <x v="39"/>
    <n v="3.49"/>
    <s v="Windows"/>
    <n v="1251.1199999999999"/>
  </r>
  <r>
    <x v="4"/>
    <x v="0"/>
    <x v="4"/>
    <s v="256GB SSD"/>
    <s v="Nvidia GTX 1650"/>
    <n v="14"/>
    <s v="1366x768"/>
    <x v="29"/>
    <n v="1.38"/>
    <s v="Linux"/>
    <n v="1005.49"/>
  </r>
  <r>
    <x v="0"/>
    <x v="2"/>
    <x v="3"/>
    <s v="256GB SSD"/>
    <s v="Nvidia RTX 2060"/>
    <n v="16"/>
    <s v="3840x2160"/>
    <x v="1"/>
    <n v="2.78"/>
    <s v="Linux"/>
    <n v="2769.9"/>
  </r>
  <r>
    <x v="6"/>
    <x v="4"/>
    <x v="1"/>
    <s v="1TB HDD"/>
    <s v="Integrated"/>
    <n v="13.3"/>
    <s v="1920x1080"/>
    <x v="60"/>
    <n v="2.0299999999999998"/>
    <s v="Windows"/>
    <n v="711.91"/>
  </r>
  <r>
    <x v="9"/>
    <x v="7"/>
    <x v="0"/>
    <s v="1TB HDD"/>
    <s v="Nvidia RTX 2060"/>
    <n v="15.6"/>
    <s v="3840x2160"/>
    <x v="36"/>
    <n v="1.25"/>
    <s v="Windows"/>
    <n v="5839.74"/>
  </r>
  <r>
    <x v="3"/>
    <x v="2"/>
    <x v="2"/>
    <s v="256GB SSD"/>
    <s v="Nvidia RTX 2060"/>
    <n v="17.3"/>
    <s v="2560x1440"/>
    <x v="19"/>
    <n v="2.68"/>
    <s v="Linux"/>
    <n v="2086.1"/>
  </r>
  <r>
    <x v="1"/>
    <x v="6"/>
    <x v="4"/>
    <s v="1TB HDD"/>
    <s v="Integrated"/>
    <n v="13.3"/>
    <s v="3840x2160"/>
    <x v="78"/>
    <n v="1.34"/>
    <s v="FreeDOS"/>
    <n v="2421.0300000000002"/>
  </r>
  <r>
    <x v="9"/>
    <x v="1"/>
    <x v="1"/>
    <s v="512GB SSD"/>
    <s v="AMD Radeon RX 6600"/>
    <n v="13.3"/>
    <s v="2560x1440"/>
    <x v="15"/>
    <n v="3.41"/>
    <s v="macOS"/>
    <n v="1925.09"/>
  </r>
  <r>
    <x v="5"/>
    <x v="7"/>
    <x v="1"/>
    <s v="2TB SSD"/>
    <s v="Nvidia RTX 3080"/>
    <n v="14"/>
    <s v="2560x1440"/>
    <x v="9"/>
    <n v="3.04"/>
    <s v="Windows"/>
    <n v="1469.68"/>
  </r>
  <r>
    <x v="0"/>
    <x v="2"/>
    <x v="2"/>
    <s v="256GB SSD"/>
    <s v="Nvidia GTX 1650"/>
    <n v="17.3"/>
    <s v="2560x1440"/>
    <x v="12"/>
    <n v="1.8"/>
    <s v="Linux"/>
    <n v="3354.67"/>
  </r>
  <r>
    <x v="2"/>
    <x v="6"/>
    <x v="0"/>
    <s v="512GB SSD"/>
    <s v="AMD Radeon RX 6800"/>
    <n v="13.3"/>
    <s v="3840x2160"/>
    <x v="52"/>
    <n v="3.23"/>
    <s v="FreeDOS"/>
    <n v="6653.69"/>
  </r>
  <r>
    <x v="8"/>
    <x v="6"/>
    <x v="4"/>
    <s v="256GB SSD"/>
    <s v="Nvidia RTX 3080"/>
    <n v="16"/>
    <s v="3840x2160"/>
    <x v="25"/>
    <n v="1.55"/>
    <s v="Windows"/>
    <n v="3478.09"/>
  </r>
  <r>
    <x v="9"/>
    <x v="4"/>
    <x v="1"/>
    <s v="1TB HDD"/>
    <s v="AMD Radeon RX 6800"/>
    <n v="14"/>
    <s v="3840x2160"/>
    <x v="32"/>
    <n v="2.2599999999999998"/>
    <s v="macOS"/>
    <n v="2689.4"/>
  </r>
  <r>
    <x v="9"/>
    <x v="2"/>
    <x v="0"/>
    <s v="512GB SSD"/>
    <s v="AMD Radeon RX 6600"/>
    <n v="17.3"/>
    <s v="1920x1080"/>
    <x v="51"/>
    <n v="2.94"/>
    <s v="macOS"/>
    <n v="3449.29"/>
  </r>
  <r>
    <x v="8"/>
    <x v="7"/>
    <x v="0"/>
    <s v="256GB SSD"/>
    <s v="AMD Radeon RX 6600"/>
    <n v="14"/>
    <s v="3840x2160"/>
    <x v="29"/>
    <n v="2.82"/>
    <s v="Windows"/>
    <n v="4870.1400000000003"/>
  </r>
  <r>
    <x v="8"/>
    <x v="5"/>
    <x v="0"/>
    <s v="1TB HDD"/>
    <s v="Integrated"/>
    <n v="14"/>
    <s v="1920x1080"/>
    <x v="14"/>
    <n v="3.27"/>
    <s v="FreeDOS"/>
    <n v="1407.66"/>
  </r>
  <r>
    <x v="7"/>
    <x v="3"/>
    <x v="4"/>
    <s v="2TB SSD"/>
    <s v="Integrated"/>
    <n v="14"/>
    <s v="2560x1440"/>
    <x v="9"/>
    <n v="3.48"/>
    <s v="macOS"/>
    <n v="899.34"/>
  </r>
  <r>
    <x v="5"/>
    <x v="1"/>
    <x v="4"/>
    <s v="512GB SSD"/>
    <s v="Nvidia GTX 1650"/>
    <n v="14"/>
    <s v="1920x1080"/>
    <x v="54"/>
    <n v="2.5299999999999998"/>
    <s v="Linux"/>
    <n v="1540.5"/>
  </r>
  <r>
    <x v="6"/>
    <x v="2"/>
    <x v="4"/>
    <s v="1TB HDD"/>
    <s v="Nvidia GTX 1650"/>
    <n v="13.3"/>
    <s v="1366x768"/>
    <x v="26"/>
    <n v="2.85"/>
    <s v="Windows"/>
    <n v="940.32"/>
  </r>
  <r>
    <x v="0"/>
    <x v="1"/>
    <x v="4"/>
    <s v="256GB SSD"/>
    <s v="Nvidia RTX 3080"/>
    <n v="17.3"/>
    <s v="1920x1080"/>
    <x v="8"/>
    <n v="1.64"/>
    <s v="Windows"/>
    <n v="2509.35"/>
  </r>
  <r>
    <x v="7"/>
    <x v="7"/>
    <x v="2"/>
    <s v="256GB SSD"/>
    <s v="Nvidia RTX 3080"/>
    <n v="15.6"/>
    <s v="1920x1080"/>
    <x v="3"/>
    <n v="2.36"/>
    <s v="Linux"/>
    <n v="2206.15"/>
  </r>
  <r>
    <x v="0"/>
    <x v="7"/>
    <x v="1"/>
    <s v="256GB SSD"/>
    <s v="Nvidia RTX 2060"/>
    <n v="17.3"/>
    <s v="1366x768"/>
    <x v="5"/>
    <n v="3.33"/>
    <s v="macOS"/>
    <n v="1598.92"/>
  </r>
  <r>
    <x v="9"/>
    <x v="4"/>
    <x v="1"/>
    <s v="1TB SSD"/>
    <s v="Nvidia RTX 3080"/>
    <n v="14"/>
    <s v="1920x1080"/>
    <x v="39"/>
    <n v="2.68"/>
    <s v="macOS"/>
    <n v="1926.78"/>
  </r>
  <r>
    <x v="5"/>
    <x v="0"/>
    <x v="0"/>
    <s v="1TB HDD"/>
    <s v="Nvidia RTX 3080"/>
    <n v="15.6"/>
    <s v="2560x1440"/>
    <x v="45"/>
    <n v="3.24"/>
    <s v="FreeDOS"/>
    <n v="2221.38"/>
  </r>
  <r>
    <x v="8"/>
    <x v="2"/>
    <x v="0"/>
    <s v="1TB SSD"/>
    <s v="Nvidia GTX 1650"/>
    <n v="16"/>
    <s v="2560x1440"/>
    <x v="51"/>
    <n v="2.74"/>
    <s v="FreeDOS"/>
    <n v="3326.04"/>
  </r>
  <r>
    <x v="9"/>
    <x v="4"/>
    <x v="4"/>
    <s v="512GB SSD"/>
    <s v="Nvidia GTX 1650"/>
    <n v="13.3"/>
    <s v="3840x2160"/>
    <x v="43"/>
    <n v="1.88"/>
    <s v="FreeDOS"/>
    <n v="4238.6499999999996"/>
  </r>
  <r>
    <x v="9"/>
    <x v="2"/>
    <x v="4"/>
    <s v="1TB SSD"/>
    <s v="Integrated"/>
    <n v="17.3"/>
    <s v="2560x1440"/>
    <x v="33"/>
    <n v="3.34"/>
    <s v="Linux"/>
    <n v="1411.27"/>
  </r>
  <r>
    <x v="1"/>
    <x v="2"/>
    <x v="0"/>
    <s v="512GB SSD"/>
    <s v="Nvidia RTX 3060"/>
    <n v="13.3"/>
    <s v="2560x1440"/>
    <x v="19"/>
    <n v="3.36"/>
    <s v="FreeDOS"/>
    <n v="4235.6099999999997"/>
  </r>
  <r>
    <x v="3"/>
    <x v="0"/>
    <x v="2"/>
    <s v="256GB SSD"/>
    <s v="Nvidia RTX 2060"/>
    <n v="16"/>
    <s v="1920x1080"/>
    <x v="42"/>
    <n v="3.41"/>
    <s v="macOS"/>
    <n v="1490.24"/>
  </r>
  <r>
    <x v="0"/>
    <x v="6"/>
    <x v="2"/>
    <s v="512GB SSD"/>
    <s v="Nvidia GTX 1650"/>
    <n v="15.6"/>
    <s v="1920x1080"/>
    <x v="41"/>
    <n v="3.45"/>
    <s v="Linux"/>
    <n v="4363.4799999999996"/>
  </r>
  <r>
    <x v="3"/>
    <x v="4"/>
    <x v="4"/>
    <s v="512GB SSD"/>
    <s v="Integrated"/>
    <n v="13.3"/>
    <s v="3840x2160"/>
    <x v="9"/>
    <n v="3.44"/>
    <s v="macOS"/>
    <n v="2158.9299999999998"/>
  </r>
  <r>
    <x v="7"/>
    <x v="4"/>
    <x v="4"/>
    <s v="1TB SSD"/>
    <s v="Nvidia RTX 2060"/>
    <n v="17.3"/>
    <s v="1920x1080"/>
    <x v="35"/>
    <n v="1.37"/>
    <s v="macOS"/>
    <n v="2112.4499999999998"/>
  </r>
  <r>
    <x v="8"/>
    <x v="3"/>
    <x v="2"/>
    <s v="256GB SSD"/>
    <s v="AMD Radeon RX 6800"/>
    <n v="16"/>
    <s v="1366x768"/>
    <x v="42"/>
    <n v="2.4500000000000002"/>
    <s v="macOS"/>
    <n v="1333.66"/>
  </r>
  <r>
    <x v="1"/>
    <x v="0"/>
    <x v="1"/>
    <s v="1TB SSD"/>
    <s v="AMD Radeon RX 6800"/>
    <n v="14"/>
    <s v="2560x1440"/>
    <x v="44"/>
    <n v="1.64"/>
    <s v="macOS"/>
    <n v="1426.7"/>
  </r>
  <r>
    <x v="5"/>
    <x v="5"/>
    <x v="4"/>
    <s v="1TB SSD"/>
    <s v="Nvidia RTX 2060"/>
    <n v="17.3"/>
    <s v="3840x2160"/>
    <x v="25"/>
    <n v="2.71"/>
    <s v="macOS"/>
    <n v="2198.73"/>
  </r>
  <r>
    <x v="2"/>
    <x v="5"/>
    <x v="3"/>
    <s v="1TB SSD"/>
    <s v="Nvidia RTX 3080"/>
    <n v="15.6"/>
    <s v="1366x768"/>
    <x v="60"/>
    <n v="3.39"/>
    <s v="FreeDOS"/>
    <n v="988.01"/>
  </r>
  <r>
    <x v="9"/>
    <x v="7"/>
    <x v="2"/>
    <s v="1TB SSD"/>
    <s v="Nvidia RTX 3060"/>
    <n v="17.3"/>
    <s v="2560x1440"/>
    <x v="21"/>
    <n v="3.4"/>
    <s v="Linux"/>
    <n v="3432.75"/>
  </r>
  <r>
    <x v="8"/>
    <x v="6"/>
    <x v="1"/>
    <s v="1TB SSD"/>
    <s v="Nvidia RTX 3080"/>
    <n v="14"/>
    <s v="1366x768"/>
    <x v="12"/>
    <n v="2.94"/>
    <s v="macOS"/>
    <n v="1196.02"/>
  </r>
  <r>
    <x v="5"/>
    <x v="3"/>
    <x v="3"/>
    <s v="2TB SSD"/>
    <s v="Nvidia RTX 2060"/>
    <n v="17.3"/>
    <s v="3840x2160"/>
    <x v="27"/>
    <n v="3.02"/>
    <s v="Linux"/>
    <n v="1628.8"/>
  </r>
  <r>
    <x v="2"/>
    <x v="4"/>
    <x v="3"/>
    <s v="1TB HDD"/>
    <s v="Nvidia RTX 3080"/>
    <n v="15.6"/>
    <s v="3840x2160"/>
    <x v="54"/>
    <n v="3.16"/>
    <s v="Windows"/>
    <n v="2522.04"/>
  </r>
  <r>
    <x v="8"/>
    <x v="4"/>
    <x v="1"/>
    <s v="2TB SSD"/>
    <s v="Nvidia RTX 3080"/>
    <n v="15.6"/>
    <s v="1920x1080"/>
    <x v="70"/>
    <n v="3.06"/>
    <s v="Linux"/>
    <n v="1538.39"/>
  </r>
  <r>
    <x v="4"/>
    <x v="5"/>
    <x v="4"/>
    <s v="1TB SSD"/>
    <s v="Integrated"/>
    <n v="14"/>
    <s v="1920x1080"/>
    <x v="28"/>
    <n v="2.6"/>
    <s v="Linux"/>
    <n v="763.81"/>
  </r>
  <r>
    <x v="3"/>
    <x v="6"/>
    <x v="2"/>
    <s v="1TB SSD"/>
    <s v="Nvidia GTX 1650"/>
    <n v="15.6"/>
    <s v="1920x1080"/>
    <x v="0"/>
    <n v="1.49"/>
    <s v="macOS"/>
    <n v="3018"/>
  </r>
  <r>
    <x v="6"/>
    <x v="2"/>
    <x v="3"/>
    <s v="512GB SSD"/>
    <s v="AMD Radeon RX 6600"/>
    <n v="17.3"/>
    <s v="3840x2160"/>
    <x v="73"/>
    <n v="3.06"/>
    <s v="Linux"/>
    <n v="1699.48"/>
  </r>
  <r>
    <x v="2"/>
    <x v="3"/>
    <x v="2"/>
    <s v="256GB SSD"/>
    <s v="AMD Radeon RX 6800"/>
    <n v="14"/>
    <s v="1366x768"/>
    <x v="33"/>
    <n v="3.37"/>
    <s v="Linux"/>
    <n v="1047.93"/>
  </r>
  <r>
    <x v="8"/>
    <x v="3"/>
    <x v="1"/>
    <s v="2TB SSD"/>
    <s v="Nvidia RTX 3080"/>
    <n v="13.3"/>
    <s v="2560x1440"/>
    <x v="54"/>
    <n v="3.24"/>
    <s v="macOS"/>
    <n v="1005.94"/>
  </r>
  <r>
    <x v="6"/>
    <x v="2"/>
    <x v="1"/>
    <s v="1TB HDD"/>
    <s v="AMD Radeon RX 6800"/>
    <n v="13.3"/>
    <s v="1366x768"/>
    <x v="0"/>
    <n v="2.16"/>
    <s v="Linux"/>
    <n v="512.54"/>
  </r>
  <r>
    <x v="4"/>
    <x v="2"/>
    <x v="3"/>
    <s v="512GB SSD"/>
    <s v="Nvidia GTX 1650"/>
    <n v="16"/>
    <s v="1920x1080"/>
    <x v="59"/>
    <n v="1.78"/>
    <s v="Windows"/>
    <n v="980.33"/>
  </r>
  <r>
    <x v="9"/>
    <x v="1"/>
    <x v="0"/>
    <s v="1TB SSD"/>
    <s v="AMD Radeon RX 6800"/>
    <n v="13.3"/>
    <s v="3840x2160"/>
    <x v="22"/>
    <n v="1.42"/>
    <s v="macOS"/>
    <n v="6322.61"/>
  </r>
  <r>
    <x v="9"/>
    <x v="1"/>
    <x v="1"/>
    <s v="1TB HDD"/>
    <s v="AMD Radeon RX 6600"/>
    <n v="17.3"/>
    <s v="1366x768"/>
    <x v="26"/>
    <n v="1.56"/>
    <s v="macOS"/>
    <n v="1281.94"/>
  </r>
  <r>
    <x v="4"/>
    <x v="2"/>
    <x v="4"/>
    <s v="256GB SSD"/>
    <s v="Nvidia GTX 1650"/>
    <n v="13.3"/>
    <s v="1366x768"/>
    <x v="55"/>
    <n v="2.48"/>
    <s v="Windows"/>
    <n v="1010.14"/>
  </r>
  <r>
    <x v="8"/>
    <x v="4"/>
    <x v="3"/>
    <s v="256GB SSD"/>
    <s v="AMD Radeon RX 6600"/>
    <n v="17.3"/>
    <s v="1920x1080"/>
    <x v="67"/>
    <n v="2.1800000000000002"/>
    <s v="macOS"/>
    <n v="1870.78"/>
  </r>
  <r>
    <x v="0"/>
    <x v="3"/>
    <x v="4"/>
    <s v="256GB SSD"/>
    <s v="Nvidia GTX 1650"/>
    <n v="16"/>
    <s v="1366x768"/>
    <x v="75"/>
    <n v="1.57"/>
    <s v="macOS"/>
    <n v="1530.66"/>
  </r>
  <r>
    <x v="8"/>
    <x v="6"/>
    <x v="4"/>
    <s v="1TB SSD"/>
    <s v="Nvidia RTX 2060"/>
    <n v="17.3"/>
    <s v="1366x768"/>
    <x v="11"/>
    <n v="1.7"/>
    <s v="Windows"/>
    <n v="1956.9"/>
  </r>
  <r>
    <x v="2"/>
    <x v="5"/>
    <x v="3"/>
    <s v="256GB SSD"/>
    <s v="Nvidia RTX 3060"/>
    <n v="14"/>
    <s v="1920x1080"/>
    <x v="26"/>
    <n v="2.56"/>
    <s v="macOS"/>
    <n v="902.04"/>
  </r>
  <r>
    <x v="3"/>
    <x v="2"/>
    <x v="0"/>
    <s v="256GB SSD"/>
    <s v="Nvidia RTX 3060"/>
    <n v="17.3"/>
    <s v="1920x1080"/>
    <x v="58"/>
    <n v="1.78"/>
    <s v="FreeDOS"/>
    <n v="2719.82"/>
  </r>
  <r>
    <x v="4"/>
    <x v="0"/>
    <x v="3"/>
    <s v="1TB SSD"/>
    <s v="Nvidia RTX 3080"/>
    <n v="14"/>
    <s v="1366x768"/>
    <x v="57"/>
    <n v="1.49"/>
    <s v="FreeDOS"/>
    <n v="658.31"/>
  </r>
  <r>
    <x v="7"/>
    <x v="3"/>
    <x v="2"/>
    <s v="256GB SSD"/>
    <s v="Nvidia GTX 1650"/>
    <n v="15.6"/>
    <s v="1920x1080"/>
    <x v="78"/>
    <n v="2.74"/>
    <s v="Linux"/>
    <n v="1417.99"/>
  </r>
  <r>
    <x v="0"/>
    <x v="0"/>
    <x v="3"/>
    <s v="256GB SSD"/>
    <s v="Integrated"/>
    <n v="15.6"/>
    <s v="1366x768"/>
    <x v="59"/>
    <n v="2.85"/>
    <s v="Linux"/>
    <n v="871.55"/>
  </r>
  <r>
    <x v="0"/>
    <x v="7"/>
    <x v="2"/>
    <s v="512GB SSD"/>
    <s v="Nvidia RTX 2060"/>
    <n v="15.6"/>
    <s v="1920x1080"/>
    <x v="25"/>
    <n v="2.19"/>
    <s v="Linux"/>
    <n v="3259.99"/>
  </r>
  <r>
    <x v="3"/>
    <x v="7"/>
    <x v="3"/>
    <s v="512GB SSD"/>
    <s v="AMD Radeon RX 6800"/>
    <n v="14"/>
    <s v="1366x768"/>
    <x v="16"/>
    <n v="3.24"/>
    <s v="Linux"/>
    <n v="1173.27"/>
  </r>
  <r>
    <x v="4"/>
    <x v="6"/>
    <x v="4"/>
    <s v="1TB HDD"/>
    <s v="Nvidia RTX 3060"/>
    <n v="15.6"/>
    <s v="3840x2160"/>
    <x v="21"/>
    <n v="1.44"/>
    <s v="macOS"/>
    <n v="3088.16"/>
  </r>
  <r>
    <x v="3"/>
    <x v="7"/>
    <x v="1"/>
    <s v="2TB SSD"/>
    <s v="Nvidia GTX 1650"/>
    <n v="17.3"/>
    <s v="1366x768"/>
    <x v="27"/>
    <n v="2.83"/>
    <s v="Windows"/>
    <n v="1009.9"/>
  </r>
  <r>
    <x v="7"/>
    <x v="1"/>
    <x v="0"/>
    <s v="1TB HDD"/>
    <s v="AMD Radeon RX 6800"/>
    <n v="17.3"/>
    <s v="2560x1440"/>
    <x v="26"/>
    <n v="2.14"/>
    <s v="macOS"/>
    <n v="3299.2"/>
  </r>
  <r>
    <x v="5"/>
    <x v="2"/>
    <x v="1"/>
    <s v="512GB SSD"/>
    <s v="Nvidia RTX 3060"/>
    <n v="14"/>
    <s v="3840x2160"/>
    <x v="25"/>
    <n v="3.29"/>
    <s v="Windows"/>
    <n v="1622.71"/>
  </r>
  <r>
    <x v="0"/>
    <x v="7"/>
    <x v="2"/>
    <s v="2TB SSD"/>
    <s v="Integrated"/>
    <n v="17.3"/>
    <s v="1920x1080"/>
    <x v="77"/>
    <n v="3.01"/>
    <s v="Windows"/>
    <n v="2204.4299999999998"/>
  </r>
  <r>
    <x v="4"/>
    <x v="2"/>
    <x v="3"/>
    <s v="2TB SSD"/>
    <s v="Nvidia GTX 1650"/>
    <n v="15.6"/>
    <s v="1366x768"/>
    <x v="63"/>
    <n v="2.57"/>
    <s v="macOS"/>
    <n v="953.16"/>
  </r>
  <r>
    <x v="2"/>
    <x v="7"/>
    <x v="4"/>
    <s v="2TB SSD"/>
    <s v="Nvidia RTX 3060"/>
    <n v="13.3"/>
    <s v="1920x1080"/>
    <x v="13"/>
    <n v="1.68"/>
    <s v="macOS"/>
    <n v="1371.23"/>
  </r>
  <r>
    <x v="2"/>
    <x v="5"/>
    <x v="4"/>
    <s v="1TB HDD"/>
    <s v="Nvidia RTX 3080"/>
    <n v="15.6"/>
    <s v="2560x1440"/>
    <x v="27"/>
    <n v="3.04"/>
    <s v="FreeDOS"/>
    <n v="1340.83"/>
  </r>
  <r>
    <x v="9"/>
    <x v="5"/>
    <x v="4"/>
    <s v="256GB SSD"/>
    <s v="Nvidia RTX 3060"/>
    <n v="16"/>
    <s v="1920x1080"/>
    <x v="29"/>
    <n v="3.49"/>
    <s v="Windows"/>
    <n v="1689.42"/>
  </r>
  <r>
    <x v="2"/>
    <x v="3"/>
    <x v="2"/>
    <s v="256GB SSD"/>
    <s v="AMD Radeon RX 6600"/>
    <n v="15.6"/>
    <s v="1366x768"/>
    <x v="16"/>
    <n v="2.5299999999999998"/>
    <s v="Linux"/>
    <n v="1259.03"/>
  </r>
  <r>
    <x v="4"/>
    <x v="1"/>
    <x v="2"/>
    <s v="256GB SSD"/>
    <s v="AMD Radeon RX 6600"/>
    <n v="15.6"/>
    <s v="1366x768"/>
    <x v="18"/>
    <n v="2.04"/>
    <s v="Windows"/>
    <n v="1829.73"/>
  </r>
  <r>
    <x v="4"/>
    <x v="5"/>
    <x v="1"/>
    <s v="2TB SSD"/>
    <s v="AMD Radeon RX 6800"/>
    <n v="13.3"/>
    <s v="2560x1440"/>
    <x v="70"/>
    <n v="3.46"/>
    <s v="macOS"/>
    <n v="1023.32"/>
  </r>
  <r>
    <x v="2"/>
    <x v="4"/>
    <x v="3"/>
    <s v="1TB SSD"/>
    <s v="AMD Radeon RX 6600"/>
    <n v="16"/>
    <s v="2560x1440"/>
    <x v="15"/>
    <n v="1.43"/>
    <s v="Linux"/>
    <n v="2335.21"/>
  </r>
  <r>
    <x v="0"/>
    <x v="2"/>
    <x v="3"/>
    <s v="2TB SSD"/>
    <s v="Nvidia RTX 3060"/>
    <n v="14"/>
    <s v="2560x1440"/>
    <x v="3"/>
    <n v="2.5499999999999998"/>
    <s v="FreeDOS"/>
    <n v="1844.04"/>
  </r>
  <r>
    <x v="4"/>
    <x v="1"/>
    <x v="4"/>
    <s v="512GB SSD"/>
    <s v="Integrated"/>
    <n v="15.6"/>
    <s v="1366x768"/>
    <x v="45"/>
    <n v="2.82"/>
    <s v="macOS"/>
    <n v="909.83"/>
  </r>
  <r>
    <x v="4"/>
    <x v="5"/>
    <x v="1"/>
    <s v="2TB SSD"/>
    <s v="AMD Radeon RX 6800"/>
    <n v="13.3"/>
    <s v="1920x1080"/>
    <x v="52"/>
    <n v="2.98"/>
    <s v="Linux"/>
    <n v="1036.8900000000001"/>
  </r>
  <r>
    <x v="7"/>
    <x v="4"/>
    <x v="3"/>
    <s v="1TB HDD"/>
    <s v="AMD Radeon RX 6800"/>
    <n v="14"/>
    <s v="3840x2160"/>
    <x v="42"/>
    <n v="3.45"/>
    <s v="macOS"/>
    <n v="2267.41"/>
  </r>
  <r>
    <x v="4"/>
    <x v="3"/>
    <x v="1"/>
    <s v="256GB SSD"/>
    <s v="Nvidia RTX 2060"/>
    <n v="13.3"/>
    <s v="3840x2160"/>
    <x v="34"/>
    <n v="2.02"/>
    <s v="Windows"/>
    <n v="1354.87"/>
  </r>
  <r>
    <x v="3"/>
    <x v="4"/>
    <x v="3"/>
    <s v="2TB SSD"/>
    <s v="Nvidia GTX 1650"/>
    <n v="13.3"/>
    <s v="2560x1440"/>
    <x v="77"/>
    <n v="1.26"/>
    <s v="Windows"/>
    <n v="2104.67"/>
  </r>
  <r>
    <x v="1"/>
    <x v="1"/>
    <x v="4"/>
    <s v="512GB SSD"/>
    <s v="AMD Radeon RX 6600"/>
    <n v="13.3"/>
    <s v="3840x2160"/>
    <x v="31"/>
    <n v="2.35"/>
    <s v="macOS"/>
    <n v="3324.46"/>
  </r>
  <r>
    <x v="5"/>
    <x v="3"/>
    <x v="0"/>
    <s v="1TB SSD"/>
    <s v="AMD Radeon RX 6600"/>
    <n v="16"/>
    <s v="3840x2160"/>
    <x v="59"/>
    <n v="2.4500000000000002"/>
    <s v="Windows"/>
    <n v="3692.19"/>
  </r>
  <r>
    <x v="6"/>
    <x v="0"/>
    <x v="3"/>
    <s v="1TB SSD"/>
    <s v="AMD Radeon RX 6800"/>
    <n v="16"/>
    <s v="1366x768"/>
    <x v="50"/>
    <n v="2.54"/>
    <s v="Linux"/>
    <n v="694.21"/>
  </r>
  <r>
    <x v="9"/>
    <x v="4"/>
    <x v="1"/>
    <s v="2TB SSD"/>
    <s v="Nvidia RTX 2060"/>
    <n v="16"/>
    <s v="1920x1080"/>
    <x v="17"/>
    <n v="2.64"/>
    <s v="Windows"/>
    <n v="199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B34463-2DA5-E846-922E-DAA44942F909}" name="PivotTable1" cacheId="28" applyNumberFormats="0" applyBorderFormats="0" applyFontFormats="0" applyPatternFormats="0" applyAlignmentFormats="0" applyWidthHeightFormats="1" dataCaption="Values" grandTotalCaption="AVG price by RAM" updatedVersion="8" minRefreshableVersion="3" useAutoFormatting="1" itemPrintTitles="1" createdVersion="8" indent="0" outline="1" outlineData="1" multipleFieldFilters="0" rowHeaderCaption="RAM" colHeaderCaption="Brand">
  <location ref="B3:M10" firstHeaderRow="1" firstDataRow="2" firstDataCol="1"/>
  <pivotFields count="11">
    <pivotField axis="axisCol" showAll="0">
      <items count="11">
        <item x="4"/>
        <item x="0"/>
        <item x="2"/>
        <item x="5"/>
        <item x="7"/>
        <item x="3"/>
        <item x="6"/>
        <item x="9"/>
        <item x="1"/>
        <item x="8"/>
        <item t="default"/>
      </items>
    </pivotField>
    <pivotField showAll="0">
      <items count="9">
        <item x="0"/>
        <item x="5"/>
        <item x="1"/>
        <item x="4"/>
        <item x="3"/>
        <item x="2"/>
        <item x="7"/>
        <item x="6"/>
        <item t="default"/>
      </items>
    </pivotField>
    <pivotField axis="axisRow" showAll="0">
      <items count="6">
        <item x="1"/>
        <item x="3"/>
        <item x="4"/>
        <item x="2"/>
        <item x="0"/>
        <item t="default"/>
      </items>
    </pivotField>
    <pivotField showAll="0"/>
    <pivotField showAll="0"/>
    <pivotField showAll="0"/>
    <pivotField showAll="0"/>
    <pivotField showAll="0">
      <items count="82">
        <item x="80"/>
        <item x="52"/>
        <item x="53"/>
        <item x="44"/>
        <item x="23"/>
        <item x="34"/>
        <item x="39"/>
        <item x="51"/>
        <item x="38"/>
        <item x="27"/>
        <item x="28"/>
        <item x="46"/>
        <item x="67"/>
        <item x="42"/>
        <item x="26"/>
        <item x="61"/>
        <item x="76"/>
        <item x="4"/>
        <item x="57"/>
        <item x="37"/>
        <item x="72"/>
        <item x="49"/>
        <item x="24"/>
        <item x="43"/>
        <item x="10"/>
        <item x="64"/>
        <item x="31"/>
        <item x="58"/>
        <item x="71"/>
        <item x="22"/>
        <item x="20"/>
        <item x="5"/>
        <item x="18"/>
        <item x="77"/>
        <item x="65"/>
        <item x="9"/>
        <item x="29"/>
        <item x="73"/>
        <item x="15"/>
        <item x="55"/>
        <item x="30"/>
        <item x="41"/>
        <item x="40"/>
        <item x="11"/>
        <item x="75"/>
        <item x="2"/>
        <item x="54"/>
        <item x="68"/>
        <item x="74"/>
        <item x="0"/>
        <item x="79"/>
        <item x="6"/>
        <item x="62"/>
        <item x="12"/>
        <item x="1"/>
        <item x="60"/>
        <item x="35"/>
        <item x="45"/>
        <item x="7"/>
        <item x="25"/>
        <item x="17"/>
        <item x="47"/>
        <item x="78"/>
        <item x="33"/>
        <item x="69"/>
        <item x="3"/>
        <item x="63"/>
        <item x="50"/>
        <item x="56"/>
        <item x="13"/>
        <item x="59"/>
        <item x="36"/>
        <item x="48"/>
        <item x="32"/>
        <item x="19"/>
        <item x="8"/>
        <item x="16"/>
        <item x="66"/>
        <item x="14"/>
        <item x="21"/>
        <item x="70"/>
        <item t="default"/>
      </items>
    </pivotField>
    <pivotField showAll="0"/>
    <pivotField showAll="0"/>
    <pivotField dataField="1" showAll="0"/>
  </pivotFields>
  <rowFields count="1">
    <field x="2"/>
  </rowFields>
  <rowItems count="6">
    <i>
      <x/>
    </i>
    <i>
      <x v="1"/>
    </i>
    <i>
      <x v="2"/>
    </i>
    <i>
      <x v="3"/>
    </i>
    <i>
      <x v="4"/>
    </i>
    <i t="grand">
      <x/>
    </i>
  </rowItems>
  <colFields count="1">
    <field x="0"/>
  </colFields>
  <colItems count="11">
    <i>
      <x/>
    </i>
    <i>
      <x v="1"/>
    </i>
    <i>
      <x v="2"/>
    </i>
    <i>
      <x v="3"/>
    </i>
    <i>
      <x v="4"/>
    </i>
    <i>
      <x v="5"/>
    </i>
    <i>
      <x v="6"/>
    </i>
    <i>
      <x v="7"/>
    </i>
    <i>
      <x v="8"/>
    </i>
    <i>
      <x v="9"/>
    </i>
    <i t="grand">
      <x/>
    </i>
  </colItems>
  <dataFields count="1">
    <dataField name="Average of Price ($)" fld="10" subtotal="average" baseField="0" baseItem="0" numFmtId="43"/>
  </dataFields>
  <formats count="4">
    <format dxfId="21">
      <pivotArea type="all" dataOnly="0" outline="0" fieldPosition="0"/>
    </format>
    <format dxfId="20">
      <pivotArea dataOnly="0" labelOnly="1" fieldPosition="0">
        <references count="1">
          <reference field="2" count="0"/>
        </references>
      </pivotArea>
    </format>
    <format dxfId="19">
      <pivotArea dataOnly="0" labelOnly="1" fieldPosition="0">
        <references count="1">
          <reference field="2" count="0"/>
        </references>
      </pivotArea>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60C91A-A368-5C4D-859A-BBDB4A555975}" autoFormatId="16" applyNumberFormats="0" applyBorderFormats="0" applyFontFormats="0" applyPatternFormats="0" applyAlignmentFormats="0" applyWidthHeightFormats="0">
  <queryTableRefresh nextId="12">
    <queryTableFields count="11">
      <queryTableField id="1" name="Brand" tableColumnId="1"/>
      <queryTableField id="2" name="Processor" tableColumnId="2"/>
      <queryTableField id="3" name="RAM (GB)" tableColumnId="3"/>
      <queryTableField id="4" name="Storage" tableColumnId="4"/>
      <queryTableField id="5" name="GPU" tableColumnId="5"/>
      <queryTableField id="6" name="Screen Size (inch)" tableColumnId="6"/>
      <queryTableField id="7" name="Resolution" tableColumnId="7"/>
      <queryTableField id="8" name="Battery Life (hours)" tableColumnId="8"/>
      <queryTableField id="9" name="Weight (kg)" tableColumnId="9"/>
      <queryTableField id="10" name="Operating System" tableColumnId="10"/>
      <queryTableField id="11" name="Price ($)"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AE5972B-95FE-483C-A35F-4C02020BD862}" autoFormatId="16" applyNumberFormats="0" applyBorderFormats="0" applyFontFormats="0" applyPatternFormats="0" applyAlignmentFormats="0" applyWidthHeightFormats="0">
  <queryTableRefresh nextId="21" unboundColumnsLeft="2" unboundColumnsRight="7">
    <queryTableFields count="20">
      <queryTableField id="18" dataBound="0" tableColumnId="18"/>
      <queryTableField id="13" dataBound="0" tableColumnId="13"/>
      <queryTableField id="1" name="Brand" tableColumnId="1"/>
      <queryTableField id="2" name="Processor" tableColumnId="2"/>
      <queryTableField id="3" name="RAM (GB)" tableColumnId="3"/>
      <queryTableField id="4" name="Storage" tableColumnId="4"/>
      <queryTableField id="5" name="GPU" tableColumnId="5"/>
      <queryTableField id="6" name="Screen Size (inch)" tableColumnId="6"/>
      <queryTableField id="7" name="Resolution" tableColumnId="7"/>
      <queryTableField id="8" name="Battery Life (hours)" tableColumnId="8"/>
      <queryTableField id="9" name="Weight (kg)" tableColumnId="9"/>
      <queryTableField id="10" name="Operating System" tableColumnId="10"/>
      <queryTableField id="11" name="Price ($)" tableColumnId="11"/>
      <queryTableField id="12" dataBound="0" tableColumnId="12"/>
      <queryTableField id="14" dataBound="0" tableColumnId="14"/>
      <queryTableField id="15" dataBound="0" tableColumnId="15"/>
      <queryTableField id="16" dataBound="0" tableColumnId="16"/>
      <queryTableField id="17" dataBound="0" tableColumnId="17"/>
      <queryTableField id="19" dataBound="0" tableColumnId="19"/>
      <queryTableField id="20" dataBound="0"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2FBDAE-AFF9-D14D-8E15-233A2EFC6EF2}" name="laptop_prices" displayName="laptop_prices" ref="B11:L4790" tableType="queryTable" totalsRowShown="0">
  <autoFilter ref="B11:L4790" xr:uid="{AB2FBDAE-AFF9-D14D-8E15-233A2EFC6EF2}"/>
  <tableColumns count="11">
    <tableColumn id="1" xr3:uid="{1EB8B49F-A92F-6842-84FB-D0E1FE6D4FDE}" uniqueName="1" name="Brand" queryTableFieldId="1" dataDxfId="27"/>
    <tableColumn id="2" xr3:uid="{A9EC649F-3427-4B40-9838-F78D2A48B116}" uniqueName="2" name="Processor" queryTableFieldId="2" dataDxfId="26"/>
    <tableColumn id="3" xr3:uid="{EE2E9E89-07C6-3443-A524-2ADF13BBBE72}" uniqueName="3" name="RAM (GB)" queryTableFieldId="3"/>
    <tableColumn id="4" xr3:uid="{63FD5BEE-4411-2D44-B29D-F578DA168009}" uniqueName="4" name="Storage" queryTableFieldId="4" dataDxfId="25"/>
    <tableColumn id="5" xr3:uid="{1B165307-F9C4-D94E-9DF6-D0F5C8A67714}" uniqueName="5" name="GPU" queryTableFieldId="5" dataDxfId="24"/>
    <tableColumn id="6" xr3:uid="{16295BF6-8F7E-FA49-AED6-85B159140942}" uniqueName="6" name="Screen Size (inch)" queryTableFieldId="6"/>
    <tableColumn id="7" xr3:uid="{336D25AD-9914-B74C-A990-A1BC44DC77D2}" uniqueName="7" name="Resolution" queryTableFieldId="7" dataDxfId="23"/>
    <tableColumn id="8" xr3:uid="{7D5D881A-5823-DB4D-A898-53A263A75D2D}" uniqueName="8" name="Battery Life (hours)" queryTableFieldId="8"/>
    <tableColumn id="9" xr3:uid="{2CD13600-5745-6942-9423-AACE7CB8E833}" uniqueName="9" name="Weight (kg)" queryTableFieldId="9"/>
    <tableColumn id="10" xr3:uid="{3B92331E-7566-444D-BC9D-DD22110DAA01}" uniqueName="10" name="Operating System" queryTableFieldId="10" dataDxfId="22"/>
    <tableColumn id="11" xr3:uid="{E18C2D4E-FD72-0D4D-BAC9-5751ECAF9990}" uniqueName="11" name="Price ($)"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FF884C-6AF4-4A94-BFE6-ECEE6B2FD265}" name="Table3" displayName="Table3" ref="E8:K18" totalsRowShown="0">
  <autoFilter ref="E8:K18" xr:uid="{03FF884C-6AF4-4A94-BFE6-ECEE6B2FD265}"/>
  <tableColumns count="7">
    <tableColumn id="1" xr3:uid="{D7199E31-8AD3-4357-A4C3-CA3AA3440C5B}" name="Rank" dataDxfId="17"/>
    <tableColumn id="2" xr3:uid="{9DD83E23-D879-4A7D-8454-8F2D728AEA15}" name="Comp Sum" dataDxfId="16">
      <calculatedColumnFormula>LARGE(laptop_prices3[Comp Total],ScoreCard!E9)</calculatedColumnFormula>
    </tableColumn>
    <tableColumn id="3" xr3:uid="{C777C4EC-9F29-49FF-B601-1EC90AEC7EF0}" name="ID #">
      <calculatedColumnFormula>INDEX(laptop_prices3[ID '#],MATCH(F9,laptop_prices3[Comp Total],0))</calculatedColumnFormula>
    </tableColumn>
    <tableColumn id="4" xr3:uid="{B277E7BA-9CB6-4820-9409-F9C59CDA261D}" name="Brand">
      <calculatedColumnFormula>INDEX(laptop_prices3[Brand],MATCH(F9,laptop_prices3[Comp Total],0))</calculatedColumnFormula>
    </tableColumn>
    <tableColumn id="5" xr3:uid="{CCA8670F-6810-4E8E-ACAF-7A8B2322D91F}" name="Processor ">
      <calculatedColumnFormula>INDEX(laptop_prices3[Processor],MATCH(F9,laptop_prices3[Comp Total],0))</calculatedColumnFormula>
    </tableColumn>
    <tableColumn id="7" xr3:uid="{F4F6BE28-E116-464D-B7A6-FCB582257F92}" name="GPU" dataDxfId="15">
      <calculatedColumnFormula>INDEX(laptop_prices3[GPU],MATCH(F9,laptop_prices3[Comp Total],0))</calculatedColumnFormula>
    </tableColumn>
    <tableColumn id="6" xr3:uid="{6D5D1A32-D75B-44C8-950B-20260147AD40}" name="Price" dataCellStyle="Currency">
      <calculatedColumnFormula>INDEX(laptop_prices3[Price ($)],MATCH(F9,laptop_prices3[Comp Total],0))</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5CE1C9-8B0F-4362-9E6A-11A779B49000}" name="laptop_prices3" displayName="laptop_prices3" ref="B2:U4781" tableType="queryTable" totalsRowShown="0">
  <autoFilter ref="B2:U4781" xr:uid="{445CE1C9-8B0F-4362-9E6A-11A779B49000}"/>
  <tableColumns count="20">
    <tableColumn id="18" xr3:uid="{A7639A1E-418E-4905-BA16-D5D5463587A3}" uniqueName="18" name="Comp Total" queryTableFieldId="18" dataDxfId="14">
      <calculatedColumnFormula array="1">SUM(laptop_prices3[[#This Row],[RAM Comp]:[Weight Comp]]+laptop_prices3[[#This Row],[Storage Comp]])</calculatedColumnFormula>
    </tableColumn>
    <tableColumn id="13" xr3:uid="{FF424D3E-357B-4DC9-9E96-A634B7FDDF5F}" uniqueName="13" name="ID #" queryTableFieldId="13" dataDxfId="13"/>
    <tableColumn id="1" xr3:uid="{6203E40C-4753-487A-A7AA-5E9ACFD51A5C}" uniqueName="1" name="Brand" queryTableFieldId="1" dataDxfId="12"/>
    <tableColumn id="2" xr3:uid="{235852C4-190F-403E-A331-1BE94A582F00}" uniqueName="2" name="Processor" queryTableFieldId="2" dataDxfId="11"/>
    <tableColumn id="3" xr3:uid="{9931BA59-2681-4233-AF23-B18BBBC76F37}" uniqueName="3" name="RAM (GB)" queryTableFieldId="3"/>
    <tableColumn id="4" xr3:uid="{6A9B7A1B-9118-4B0E-BD45-DE219E817799}" uniqueName="4" name="Storage" queryTableFieldId="4" dataDxfId="10"/>
    <tableColumn id="5" xr3:uid="{2AC107D3-6967-4E3E-B71C-5C1B98035178}" uniqueName="5" name="GPU" queryTableFieldId="5" dataDxfId="9"/>
    <tableColumn id="6" xr3:uid="{4D7BB394-F508-4F62-B7B6-238CC275A18B}" uniqueName="6" name="Screen Size (inch)" queryTableFieldId="6"/>
    <tableColumn id="7" xr3:uid="{74B2921E-C740-40AC-A913-E9B7F3EBACC3}" uniqueName="7" name="Resolution" queryTableFieldId="7" dataDxfId="8"/>
    <tableColumn id="8" xr3:uid="{AD418D14-7F15-4300-8B1F-70530177DBED}" uniqueName="8" name="Battery Life (hours)" queryTableFieldId="8"/>
    <tableColumn id="9" xr3:uid="{10D0FD0B-4818-4904-B161-CD8664CE60C1}" uniqueName="9" name="Weight (kg)" queryTableFieldId="9"/>
    <tableColumn id="10" xr3:uid="{1462F41A-C51B-4555-9763-0A8D1FED60F8}" uniqueName="10" name="Operating System" queryTableFieldId="10" dataDxfId="7"/>
    <tableColumn id="11" xr3:uid="{B97199A7-D6E2-4715-AF65-B159DE8F0B9A}" uniqueName="11" name="Price ($)" queryTableFieldId="11"/>
    <tableColumn id="12" xr3:uid="{CCB382E1-912F-4562-A357-41940C69FFBE}" uniqueName="12" name="Price Comp" queryTableFieldId="12" dataDxfId="6">
      <calculatedColumnFormula>(ScoreCard!$E$3-laptop_prices3[[#This Row],[Price ($)]])/ScoreCard!$E$3*ScoreCard!$E$5</calculatedColumnFormula>
    </tableColumn>
    <tableColumn id="14" xr3:uid="{1DD9D4B8-F2F0-4558-B563-758AAD4325E4}" uniqueName="14" name="RAM Comp" queryTableFieldId="14" dataDxfId="5">
      <calculatedColumnFormula>laptop_prices3[[#This Row],[RAM (GB)]]/ScoreCard!$F$3*ScoreCard!$F$5</calculatedColumnFormula>
    </tableColumn>
    <tableColumn id="15" xr3:uid="{CF43CA31-B9FD-4739-9704-3EA3C9E558E6}" uniqueName="15" name="Screen Size Comp" queryTableFieldId="15" dataDxfId="4">
      <calculatedColumnFormula>laptop_prices3[[#This Row],[Screen Size (inch)]]/ScoreCard!$G$3*ScoreCard!$G$5</calculatedColumnFormula>
    </tableColumn>
    <tableColumn id="16" xr3:uid="{EFB62602-1CB6-4087-A6A3-A9226CF015AE}" uniqueName="16" name="Battery Comp" queryTableFieldId="16" dataDxfId="3">
      <calculatedColumnFormula>laptop_prices3[[#This Row],[Battery Life (hours)]]/ScoreCard!$H$3*ScoreCard!$H$5</calculatedColumnFormula>
    </tableColumn>
    <tableColumn id="17" xr3:uid="{65BEDF55-7B16-48A7-BF2B-C1802F58BF1A}" uniqueName="17" name="Weight Comp" queryTableFieldId="17" dataDxfId="2">
      <calculatedColumnFormula>ScoreCard!$I$3-laptop_prices3[[#This Row],[Weight (kg)]]/ScoreCard!$I$3*ScoreCard!$I$5</calculatedColumnFormula>
    </tableColumn>
    <tableColumn id="19" xr3:uid="{BBA8657F-1725-41FF-B98A-C5E1B5B5D22B}" uniqueName="19" name="Storage Raw Value" queryTableFieldId="19" dataDxfId="1">
      <calculatedColumnFormula array="1">_xlfn.IFS(laptop_prices3[[#This Row],[Storage]]="512GB SSD", 512, laptop_prices3[[#This Row],[Storage]] = "1TB SSD", 1000, laptop_prices3[[#This Row],[Storage]] = "2TB SSD", 2000, laptop_prices3[[#This Row],[Storage]]= "256GB SSD", 256, laptop_prices3[[#This Row],[Storage]] = "1TB HDD", 1000*0.7)</calculatedColumnFormula>
    </tableColumn>
    <tableColumn id="20" xr3:uid="{5C7430D9-2512-41BE-9B96-A88377BC1278}" uniqueName="20" name="Storage Comp" queryTableFieldId="20" dataDxfId="0">
      <calculatedColumnFormula>laptop_prices3[[#This Row],[Storage Raw Value]]/ScoreCard!$J$3*ScoreCard!$J$5</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9632-99F7-4C4A-8F7B-0378C2D9B44E}">
  <dimension ref="A1"/>
  <sheetViews>
    <sheetView topLeftCell="A4" zoomScale="150" workbookViewId="0">
      <selection activeCell="B11" sqref="B11"/>
    </sheetView>
  </sheetViews>
  <sheetFormatPr baseColWidth="10" defaultColWidth="11.5"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45A43-64FB-EB43-A9E5-AACC1C77492F}">
  <dimension ref="B11:L4790"/>
  <sheetViews>
    <sheetView topLeftCell="A4720" zoomScale="125" workbookViewId="0">
      <selection activeCell="B4728" sqref="B4728"/>
    </sheetView>
  </sheetViews>
  <sheetFormatPr baseColWidth="10" defaultColWidth="11.5" defaultRowHeight="16" x14ac:dyDescent="0.2"/>
  <cols>
    <col min="2" max="2" width="8.83203125" bestFit="1" customWidth="1"/>
    <col min="3" max="3" width="12.1640625" bestFit="1" customWidth="1"/>
    <col min="4" max="4" width="11.6640625" bestFit="1" customWidth="1"/>
    <col min="5" max="5" width="10.33203125" bestFit="1" customWidth="1"/>
    <col min="6" max="6" width="18.5" bestFit="1" customWidth="1"/>
    <col min="7" max="7" width="18.1640625" bestFit="1" customWidth="1"/>
    <col min="8" max="8" width="12.5" bestFit="1" customWidth="1"/>
    <col min="9" max="9" width="19.6640625" bestFit="1" customWidth="1"/>
    <col min="10" max="10" width="13.1640625" bestFit="1" customWidth="1"/>
    <col min="11" max="11" width="18.33203125" bestFit="1" customWidth="1"/>
    <col min="12" max="12" width="10.6640625" bestFit="1" customWidth="1"/>
  </cols>
  <sheetData>
    <row r="11" spans="2:12" x14ac:dyDescent="0.2">
      <c r="B11" t="s">
        <v>0</v>
      </c>
      <c r="C11" t="s">
        <v>1</v>
      </c>
      <c r="D11" t="s">
        <v>2</v>
      </c>
      <c r="E11" t="s">
        <v>3</v>
      </c>
      <c r="F11" t="s">
        <v>4</v>
      </c>
      <c r="G11" t="s">
        <v>5</v>
      </c>
      <c r="H11" t="s">
        <v>6</v>
      </c>
      <c r="I11" t="s">
        <v>7</v>
      </c>
      <c r="J11" t="s">
        <v>8</v>
      </c>
      <c r="K11" t="s">
        <v>9</v>
      </c>
      <c r="L11" t="s">
        <v>10</v>
      </c>
    </row>
    <row r="12" spans="2:12" x14ac:dyDescent="0.2">
      <c r="B12" t="s">
        <v>11</v>
      </c>
      <c r="C12" t="s">
        <v>12</v>
      </c>
      <c r="D12">
        <v>64</v>
      </c>
      <c r="E12" t="s">
        <v>13</v>
      </c>
      <c r="F12" t="s">
        <v>14</v>
      </c>
      <c r="G12">
        <v>17.3</v>
      </c>
      <c r="H12" t="s">
        <v>15</v>
      </c>
      <c r="I12">
        <v>8.9</v>
      </c>
      <c r="J12">
        <v>1.42</v>
      </c>
      <c r="K12" t="s">
        <v>16</v>
      </c>
      <c r="L12">
        <v>3997.07</v>
      </c>
    </row>
    <row r="13" spans="2:12" x14ac:dyDescent="0.2">
      <c r="B13" t="s">
        <v>17</v>
      </c>
      <c r="C13" t="s">
        <v>18</v>
      </c>
      <c r="D13">
        <v>4</v>
      </c>
      <c r="E13" t="s">
        <v>19</v>
      </c>
      <c r="F13" t="s">
        <v>20</v>
      </c>
      <c r="G13">
        <v>14</v>
      </c>
      <c r="H13" t="s">
        <v>21</v>
      </c>
      <c r="I13">
        <v>9.4</v>
      </c>
      <c r="J13">
        <v>2.57</v>
      </c>
      <c r="K13" t="s">
        <v>22</v>
      </c>
      <c r="L13">
        <v>1355.78</v>
      </c>
    </row>
    <row r="14" spans="2:12" x14ac:dyDescent="0.2">
      <c r="B14" t="s">
        <v>23</v>
      </c>
      <c r="C14" t="s">
        <v>24</v>
      </c>
      <c r="D14">
        <v>32</v>
      </c>
      <c r="E14" t="s">
        <v>25</v>
      </c>
      <c r="F14" t="s">
        <v>26</v>
      </c>
      <c r="G14">
        <v>13.3</v>
      </c>
      <c r="H14" t="s">
        <v>27</v>
      </c>
      <c r="I14">
        <v>8.5</v>
      </c>
      <c r="J14">
        <v>1.74</v>
      </c>
      <c r="K14" t="s">
        <v>16</v>
      </c>
      <c r="L14">
        <v>2673.07</v>
      </c>
    </row>
    <row r="15" spans="2:12" x14ac:dyDescent="0.2">
      <c r="B15" t="s">
        <v>28</v>
      </c>
      <c r="C15" t="s">
        <v>24</v>
      </c>
      <c r="D15">
        <v>4</v>
      </c>
      <c r="E15" t="s">
        <v>29</v>
      </c>
      <c r="F15" t="s">
        <v>20</v>
      </c>
      <c r="G15">
        <v>13.3</v>
      </c>
      <c r="H15" t="s">
        <v>21</v>
      </c>
      <c r="I15">
        <v>10.5</v>
      </c>
      <c r="J15">
        <v>3.1</v>
      </c>
      <c r="K15" t="s">
        <v>30</v>
      </c>
      <c r="L15">
        <v>751.17</v>
      </c>
    </row>
    <row r="16" spans="2:12" x14ac:dyDescent="0.2">
      <c r="B16" t="s">
        <v>17</v>
      </c>
      <c r="C16" t="s">
        <v>31</v>
      </c>
      <c r="D16">
        <v>4</v>
      </c>
      <c r="E16" t="s">
        <v>29</v>
      </c>
      <c r="F16" t="s">
        <v>32</v>
      </c>
      <c r="G16">
        <v>16</v>
      </c>
      <c r="H16" t="s">
        <v>27</v>
      </c>
      <c r="I16">
        <v>5.7</v>
      </c>
      <c r="J16">
        <v>3.38</v>
      </c>
      <c r="K16" t="s">
        <v>22</v>
      </c>
      <c r="L16">
        <v>2059.83</v>
      </c>
    </row>
    <row r="17" spans="2:12" x14ac:dyDescent="0.2">
      <c r="B17" t="s">
        <v>33</v>
      </c>
      <c r="C17" t="s">
        <v>12</v>
      </c>
      <c r="D17">
        <v>64</v>
      </c>
      <c r="E17" t="s">
        <v>25</v>
      </c>
      <c r="F17" t="s">
        <v>26</v>
      </c>
      <c r="G17">
        <v>14</v>
      </c>
      <c r="H17" t="s">
        <v>21</v>
      </c>
      <c r="I17">
        <v>7.1</v>
      </c>
      <c r="J17">
        <v>1.85</v>
      </c>
      <c r="K17" t="s">
        <v>22</v>
      </c>
      <c r="L17">
        <v>1676.64</v>
      </c>
    </row>
    <row r="18" spans="2:12" x14ac:dyDescent="0.2">
      <c r="B18" t="s">
        <v>34</v>
      </c>
      <c r="C18" t="s">
        <v>24</v>
      </c>
      <c r="D18">
        <v>8</v>
      </c>
      <c r="E18" t="s">
        <v>19</v>
      </c>
      <c r="F18" t="s">
        <v>35</v>
      </c>
      <c r="G18">
        <v>15.6</v>
      </c>
      <c r="H18" t="s">
        <v>15</v>
      </c>
      <c r="I18">
        <v>9.1</v>
      </c>
      <c r="J18">
        <v>1.98</v>
      </c>
      <c r="K18" t="s">
        <v>30</v>
      </c>
      <c r="L18">
        <v>1449.05</v>
      </c>
    </row>
    <row r="19" spans="2:12" x14ac:dyDescent="0.2">
      <c r="B19" t="s">
        <v>36</v>
      </c>
      <c r="C19" t="s">
        <v>37</v>
      </c>
      <c r="D19">
        <v>8</v>
      </c>
      <c r="E19" t="s">
        <v>19</v>
      </c>
      <c r="F19" t="s">
        <v>20</v>
      </c>
      <c r="G19">
        <v>17.3</v>
      </c>
      <c r="H19" t="s">
        <v>15</v>
      </c>
      <c r="I19">
        <v>9.8000000000000007</v>
      </c>
      <c r="J19">
        <v>1.26</v>
      </c>
      <c r="K19" t="s">
        <v>22</v>
      </c>
      <c r="L19">
        <v>2193.5500000000002</v>
      </c>
    </row>
    <row r="20" spans="2:12" x14ac:dyDescent="0.2">
      <c r="B20" t="s">
        <v>11</v>
      </c>
      <c r="C20" t="s">
        <v>24</v>
      </c>
      <c r="D20">
        <v>64</v>
      </c>
      <c r="E20" t="s">
        <v>29</v>
      </c>
      <c r="F20" t="s">
        <v>35</v>
      </c>
      <c r="G20">
        <v>15.6</v>
      </c>
      <c r="H20" t="s">
        <v>27</v>
      </c>
      <c r="I20">
        <v>11.5</v>
      </c>
      <c r="J20">
        <v>1.48</v>
      </c>
      <c r="K20" t="s">
        <v>22</v>
      </c>
      <c r="L20">
        <v>6409.03</v>
      </c>
    </row>
    <row r="21" spans="2:12" x14ac:dyDescent="0.2">
      <c r="B21" t="s">
        <v>38</v>
      </c>
      <c r="C21" t="s">
        <v>39</v>
      </c>
      <c r="D21">
        <v>4</v>
      </c>
      <c r="E21" t="s">
        <v>19</v>
      </c>
      <c r="F21" t="s">
        <v>40</v>
      </c>
      <c r="G21">
        <v>14</v>
      </c>
      <c r="H21" t="s">
        <v>27</v>
      </c>
      <c r="I21">
        <v>7.5</v>
      </c>
      <c r="J21">
        <v>2.19</v>
      </c>
      <c r="K21" t="s">
        <v>16</v>
      </c>
      <c r="L21">
        <v>1556.72</v>
      </c>
    </row>
    <row r="22" spans="2:12" x14ac:dyDescent="0.2">
      <c r="B22" t="s">
        <v>17</v>
      </c>
      <c r="C22" t="s">
        <v>41</v>
      </c>
      <c r="D22">
        <v>8</v>
      </c>
      <c r="E22" t="s">
        <v>29</v>
      </c>
      <c r="F22" t="s">
        <v>14</v>
      </c>
      <c r="G22">
        <v>16</v>
      </c>
      <c r="H22" t="s">
        <v>21</v>
      </c>
      <c r="I22">
        <v>6.4</v>
      </c>
      <c r="J22">
        <v>2.5299999999999998</v>
      </c>
      <c r="K22" t="s">
        <v>30</v>
      </c>
      <c r="L22">
        <v>2044.38</v>
      </c>
    </row>
    <row r="23" spans="2:12" x14ac:dyDescent="0.2">
      <c r="B23" t="s">
        <v>17</v>
      </c>
      <c r="C23" t="s">
        <v>24</v>
      </c>
      <c r="D23">
        <v>32</v>
      </c>
      <c r="E23" t="s">
        <v>42</v>
      </c>
      <c r="F23" t="s">
        <v>40</v>
      </c>
      <c r="G23">
        <v>16</v>
      </c>
      <c r="H23" t="s">
        <v>43</v>
      </c>
      <c r="I23">
        <v>8.3000000000000007</v>
      </c>
      <c r="J23">
        <v>1.21</v>
      </c>
      <c r="K23" t="s">
        <v>30</v>
      </c>
      <c r="L23">
        <v>2032.69</v>
      </c>
    </row>
    <row r="24" spans="2:12" x14ac:dyDescent="0.2">
      <c r="B24" t="s">
        <v>28</v>
      </c>
      <c r="C24" t="s">
        <v>24</v>
      </c>
      <c r="D24">
        <v>4</v>
      </c>
      <c r="E24" t="s">
        <v>29</v>
      </c>
      <c r="F24" t="s">
        <v>35</v>
      </c>
      <c r="G24">
        <v>16</v>
      </c>
      <c r="H24" t="s">
        <v>27</v>
      </c>
      <c r="I24">
        <v>9.3000000000000007</v>
      </c>
      <c r="J24">
        <v>2.97</v>
      </c>
      <c r="K24" t="s">
        <v>30</v>
      </c>
      <c r="L24">
        <v>1770.05</v>
      </c>
    </row>
    <row r="25" spans="2:12" x14ac:dyDescent="0.2">
      <c r="B25" t="s">
        <v>33</v>
      </c>
      <c r="C25" t="s">
        <v>12</v>
      </c>
      <c r="D25">
        <v>16</v>
      </c>
      <c r="E25" t="s">
        <v>13</v>
      </c>
      <c r="F25" t="s">
        <v>44</v>
      </c>
      <c r="G25">
        <v>15.6</v>
      </c>
      <c r="H25" t="s">
        <v>43</v>
      </c>
      <c r="I25">
        <v>10.9</v>
      </c>
      <c r="J25">
        <v>2.02</v>
      </c>
      <c r="K25" t="s">
        <v>30</v>
      </c>
      <c r="L25">
        <v>629.96</v>
      </c>
    </row>
    <row r="26" spans="2:12" x14ac:dyDescent="0.2">
      <c r="B26" t="s">
        <v>45</v>
      </c>
      <c r="C26" t="s">
        <v>31</v>
      </c>
      <c r="D26">
        <v>32</v>
      </c>
      <c r="E26" t="s">
        <v>29</v>
      </c>
      <c r="F26" t="s">
        <v>26</v>
      </c>
      <c r="G26">
        <v>15.6</v>
      </c>
      <c r="H26" t="s">
        <v>15</v>
      </c>
      <c r="I26">
        <v>11.8</v>
      </c>
      <c r="J26">
        <v>2.95</v>
      </c>
      <c r="K26" t="s">
        <v>46</v>
      </c>
      <c r="L26">
        <v>1909.02</v>
      </c>
    </row>
    <row r="27" spans="2:12" x14ac:dyDescent="0.2">
      <c r="B27" t="s">
        <v>47</v>
      </c>
      <c r="C27" t="s">
        <v>48</v>
      </c>
      <c r="D27">
        <v>8</v>
      </c>
      <c r="E27" t="s">
        <v>13</v>
      </c>
      <c r="F27" t="s">
        <v>44</v>
      </c>
      <c r="G27">
        <v>13.3</v>
      </c>
      <c r="H27" t="s">
        <v>43</v>
      </c>
      <c r="I27">
        <v>7.8</v>
      </c>
      <c r="J27">
        <v>3.34</v>
      </c>
      <c r="K27" t="s">
        <v>46</v>
      </c>
      <c r="L27">
        <v>982.19</v>
      </c>
    </row>
    <row r="28" spans="2:12" x14ac:dyDescent="0.2">
      <c r="B28" t="s">
        <v>17</v>
      </c>
      <c r="C28" t="s">
        <v>12</v>
      </c>
      <c r="D28">
        <v>16</v>
      </c>
      <c r="E28" t="s">
        <v>19</v>
      </c>
      <c r="F28" t="s">
        <v>20</v>
      </c>
      <c r="G28">
        <v>17.3</v>
      </c>
      <c r="H28" t="s">
        <v>27</v>
      </c>
      <c r="I28">
        <v>11.6</v>
      </c>
      <c r="J28">
        <v>3.11</v>
      </c>
      <c r="K28" t="s">
        <v>46</v>
      </c>
      <c r="L28">
        <v>2413</v>
      </c>
    </row>
    <row r="29" spans="2:12" x14ac:dyDescent="0.2">
      <c r="B29" t="s">
        <v>36</v>
      </c>
      <c r="C29" t="s">
        <v>37</v>
      </c>
      <c r="D29">
        <v>4</v>
      </c>
      <c r="E29" t="s">
        <v>25</v>
      </c>
      <c r="F29" t="s">
        <v>40</v>
      </c>
      <c r="G29">
        <v>17.3</v>
      </c>
      <c r="H29" t="s">
        <v>43</v>
      </c>
      <c r="I29">
        <v>8.3000000000000007</v>
      </c>
      <c r="J29">
        <v>1.48</v>
      </c>
      <c r="K29" t="s">
        <v>22</v>
      </c>
      <c r="L29">
        <v>1585.6</v>
      </c>
    </row>
    <row r="30" spans="2:12" x14ac:dyDescent="0.2">
      <c r="B30" t="s">
        <v>17</v>
      </c>
      <c r="C30" t="s">
        <v>24</v>
      </c>
      <c r="D30">
        <v>32</v>
      </c>
      <c r="E30" t="s">
        <v>13</v>
      </c>
      <c r="F30" t="s">
        <v>14</v>
      </c>
      <c r="G30">
        <v>14</v>
      </c>
      <c r="H30" t="s">
        <v>43</v>
      </c>
      <c r="I30">
        <v>10</v>
      </c>
      <c r="J30">
        <v>3.4</v>
      </c>
      <c r="K30" t="s">
        <v>16</v>
      </c>
      <c r="L30">
        <v>2191.16</v>
      </c>
    </row>
    <row r="31" spans="2:12" x14ac:dyDescent="0.2">
      <c r="B31" t="s">
        <v>38</v>
      </c>
      <c r="C31" t="s">
        <v>37</v>
      </c>
      <c r="D31">
        <v>16</v>
      </c>
      <c r="E31" t="s">
        <v>25</v>
      </c>
      <c r="F31" t="s">
        <v>26</v>
      </c>
      <c r="G31">
        <v>16</v>
      </c>
      <c r="H31" t="s">
        <v>21</v>
      </c>
      <c r="I31">
        <v>7.2</v>
      </c>
      <c r="J31">
        <v>2.17</v>
      </c>
      <c r="K31" t="s">
        <v>16</v>
      </c>
      <c r="L31">
        <v>1778.84</v>
      </c>
    </row>
    <row r="32" spans="2:12" x14ac:dyDescent="0.2">
      <c r="B32" t="s">
        <v>34</v>
      </c>
      <c r="C32" t="s">
        <v>48</v>
      </c>
      <c r="D32">
        <v>64</v>
      </c>
      <c r="E32" t="s">
        <v>29</v>
      </c>
      <c r="F32" t="s">
        <v>32</v>
      </c>
      <c r="G32">
        <v>17.3</v>
      </c>
      <c r="H32" t="s">
        <v>43</v>
      </c>
      <c r="I32">
        <v>6.4</v>
      </c>
      <c r="J32">
        <v>2.48</v>
      </c>
      <c r="K32" t="s">
        <v>16</v>
      </c>
      <c r="L32">
        <v>3311.34</v>
      </c>
    </row>
    <row r="33" spans="2:12" x14ac:dyDescent="0.2">
      <c r="B33" t="s">
        <v>33</v>
      </c>
      <c r="C33" t="s">
        <v>18</v>
      </c>
      <c r="D33">
        <v>16</v>
      </c>
      <c r="E33" t="s">
        <v>19</v>
      </c>
      <c r="F33" t="s">
        <v>32</v>
      </c>
      <c r="G33">
        <v>15.6</v>
      </c>
      <c r="H33" t="s">
        <v>43</v>
      </c>
      <c r="I33">
        <v>11.4</v>
      </c>
      <c r="J33">
        <v>3.05</v>
      </c>
      <c r="K33" t="s">
        <v>22</v>
      </c>
      <c r="L33">
        <v>1734.32</v>
      </c>
    </row>
    <row r="34" spans="2:12" x14ac:dyDescent="0.2">
      <c r="B34" t="s">
        <v>34</v>
      </c>
      <c r="C34" t="s">
        <v>12</v>
      </c>
      <c r="D34">
        <v>8</v>
      </c>
      <c r="E34" t="s">
        <v>42</v>
      </c>
      <c r="F34" t="s">
        <v>14</v>
      </c>
      <c r="G34">
        <v>13.3</v>
      </c>
      <c r="H34" t="s">
        <v>15</v>
      </c>
      <c r="I34">
        <v>7</v>
      </c>
      <c r="J34">
        <v>1.7</v>
      </c>
      <c r="K34" t="s">
        <v>22</v>
      </c>
      <c r="L34">
        <v>878.5</v>
      </c>
    </row>
    <row r="35" spans="2:12" x14ac:dyDescent="0.2">
      <c r="B35" t="s">
        <v>34</v>
      </c>
      <c r="C35" t="s">
        <v>24</v>
      </c>
      <c r="D35">
        <v>8</v>
      </c>
      <c r="E35" t="s">
        <v>42</v>
      </c>
      <c r="F35" t="s">
        <v>44</v>
      </c>
      <c r="G35">
        <v>13.3</v>
      </c>
      <c r="H35" t="s">
        <v>15</v>
      </c>
      <c r="I35">
        <v>11.9</v>
      </c>
      <c r="J35">
        <v>2.5299999999999998</v>
      </c>
      <c r="K35" t="s">
        <v>46</v>
      </c>
      <c r="L35">
        <v>830.62</v>
      </c>
    </row>
    <row r="36" spans="2:12" x14ac:dyDescent="0.2">
      <c r="B36" t="s">
        <v>11</v>
      </c>
      <c r="C36" t="s">
        <v>41</v>
      </c>
      <c r="D36">
        <v>64</v>
      </c>
      <c r="E36" t="s">
        <v>29</v>
      </c>
      <c r="F36" t="s">
        <v>44</v>
      </c>
      <c r="G36">
        <v>17.3</v>
      </c>
      <c r="H36" t="s">
        <v>43</v>
      </c>
      <c r="I36">
        <v>6.9</v>
      </c>
      <c r="J36">
        <v>2.5499999999999998</v>
      </c>
      <c r="K36" t="s">
        <v>30</v>
      </c>
      <c r="L36">
        <v>4428.68</v>
      </c>
    </row>
    <row r="37" spans="2:12" x14ac:dyDescent="0.2">
      <c r="B37" t="s">
        <v>38</v>
      </c>
      <c r="C37" t="s">
        <v>18</v>
      </c>
      <c r="D37">
        <v>8</v>
      </c>
      <c r="E37" t="s">
        <v>13</v>
      </c>
      <c r="F37" t="s">
        <v>26</v>
      </c>
      <c r="G37">
        <v>14</v>
      </c>
      <c r="H37" t="s">
        <v>15</v>
      </c>
      <c r="I37">
        <v>4.4000000000000004</v>
      </c>
      <c r="J37">
        <v>1.6</v>
      </c>
      <c r="K37" t="s">
        <v>46</v>
      </c>
      <c r="L37">
        <v>1504.2</v>
      </c>
    </row>
    <row r="38" spans="2:12" x14ac:dyDescent="0.2">
      <c r="B38" t="s">
        <v>23</v>
      </c>
      <c r="C38" t="s">
        <v>37</v>
      </c>
      <c r="D38">
        <v>64</v>
      </c>
      <c r="E38" t="s">
        <v>13</v>
      </c>
      <c r="F38" t="s">
        <v>32</v>
      </c>
      <c r="G38">
        <v>13.3</v>
      </c>
      <c r="H38" t="s">
        <v>43</v>
      </c>
      <c r="I38">
        <v>6.2</v>
      </c>
      <c r="J38">
        <v>2.58</v>
      </c>
      <c r="K38" t="s">
        <v>46</v>
      </c>
      <c r="L38">
        <v>3907.83</v>
      </c>
    </row>
    <row r="39" spans="2:12" x14ac:dyDescent="0.2">
      <c r="B39" t="s">
        <v>36</v>
      </c>
      <c r="C39" t="s">
        <v>37</v>
      </c>
      <c r="D39">
        <v>8</v>
      </c>
      <c r="E39" t="s">
        <v>19</v>
      </c>
      <c r="F39" t="s">
        <v>44</v>
      </c>
      <c r="G39">
        <v>13.3</v>
      </c>
      <c r="H39" t="s">
        <v>21</v>
      </c>
      <c r="I39">
        <v>9.9</v>
      </c>
      <c r="J39">
        <v>3.11</v>
      </c>
      <c r="K39" t="s">
        <v>30</v>
      </c>
      <c r="L39">
        <v>976.43</v>
      </c>
    </row>
    <row r="40" spans="2:12" x14ac:dyDescent="0.2">
      <c r="B40" t="s">
        <v>36</v>
      </c>
      <c r="C40" t="s">
        <v>39</v>
      </c>
      <c r="D40">
        <v>64</v>
      </c>
      <c r="E40" t="s">
        <v>13</v>
      </c>
      <c r="F40" t="s">
        <v>32</v>
      </c>
      <c r="G40">
        <v>16</v>
      </c>
      <c r="H40" t="s">
        <v>15</v>
      </c>
      <c r="I40">
        <v>9.3000000000000007</v>
      </c>
      <c r="J40">
        <v>2.31</v>
      </c>
      <c r="K40" t="s">
        <v>46</v>
      </c>
      <c r="L40">
        <v>3286.11</v>
      </c>
    </row>
    <row r="41" spans="2:12" x14ac:dyDescent="0.2">
      <c r="B41" t="s">
        <v>34</v>
      </c>
      <c r="C41" t="s">
        <v>12</v>
      </c>
      <c r="D41">
        <v>4</v>
      </c>
      <c r="E41" t="s">
        <v>19</v>
      </c>
      <c r="F41" t="s">
        <v>14</v>
      </c>
      <c r="G41">
        <v>15.6</v>
      </c>
      <c r="H41" t="s">
        <v>21</v>
      </c>
      <c r="I41">
        <v>5.4</v>
      </c>
      <c r="J41">
        <v>1.95</v>
      </c>
      <c r="K41" t="s">
        <v>30</v>
      </c>
      <c r="L41">
        <v>831.69</v>
      </c>
    </row>
    <row r="42" spans="2:12" x14ac:dyDescent="0.2">
      <c r="B42" t="s">
        <v>45</v>
      </c>
      <c r="C42" t="s">
        <v>48</v>
      </c>
      <c r="D42">
        <v>32</v>
      </c>
      <c r="E42" t="s">
        <v>19</v>
      </c>
      <c r="F42" t="s">
        <v>40</v>
      </c>
      <c r="G42">
        <v>15.6</v>
      </c>
      <c r="H42" t="s">
        <v>15</v>
      </c>
      <c r="I42">
        <v>11.5</v>
      </c>
      <c r="J42">
        <v>2.3199999999999998</v>
      </c>
      <c r="K42" t="s">
        <v>16</v>
      </c>
      <c r="L42">
        <v>2868.04</v>
      </c>
    </row>
    <row r="43" spans="2:12" x14ac:dyDescent="0.2">
      <c r="B43" t="s">
        <v>28</v>
      </c>
      <c r="C43" t="s">
        <v>37</v>
      </c>
      <c r="D43">
        <v>32</v>
      </c>
      <c r="E43" t="s">
        <v>19</v>
      </c>
      <c r="F43" t="s">
        <v>26</v>
      </c>
      <c r="G43">
        <v>17.3</v>
      </c>
      <c r="H43" t="s">
        <v>15</v>
      </c>
      <c r="I43">
        <v>11.4</v>
      </c>
      <c r="J43">
        <v>1.7</v>
      </c>
      <c r="K43" t="s">
        <v>22</v>
      </c>
      <c r="L43">
        <v>3584.25</v>
      </c>
    </row>
    <row r="44" spans="2:12" x14ac:dyDescent="0.2">
      <c r="B44" t="s">
        <v>38</v>
      </c>
      <c r="C44" t="s">
        <v>31</v>
      </c>
      <c r="D44">
        <v>64</v>
      </c>
      <c r="E44" t="s">
        <v>13</v>
      </c>
      <c r="F44" t="s">
        <v>32</v>
      </c>
      <c r="G44">
        <v>16</v>
      </c>
      <c r="H44" t="s">
        <v>21</v>
      </c>
      <c r="I44">
        <v>4.9000000000000004</v>
      </c>
      <c r="J44">
        <v>1.99</v>
      </c>
      <c r="K44" t="s">
        <v>22</v>
      </c>
      <c r="L44">
        <v>1878.4</v>
      </c>
    </row>
    <row r="45" spans="2:12" x14ac:dyDescent="0.2">
      <c r="B45" t="s">
        <v>34</v>
      </c>
      <c r="C45" t="s">
        <v>39</v>
      </c>
      <c r="D45">
        <v>32</v>
      </c>
      <c r="E45" t="s">
        <v>25</v>
      </c>
      <c r="F45" t="s">
        <v>14</v>
      </c>
      <c r="G45">
        <v>15.6</v>
      </c>
      <c r="H45" t="s">
        <v>43</v>
      </c>
      <c r="I45">
        <v>9.1</v>
      </c>
      <c r="J45">
        <v>3.01</v>
      </c>
      <c r="K45" t="s">
        <v>30</v>
      </c>
      <c r="L45">
        <v>1834.21</v>
      </c>
    </row>
    <row r="46" spans="2:12" x14ac:dyDescent="0.2">
      <c r="B46" t="s">
        <v>47</v>
      </c>
      <c r="C46" t="s">
        <v>31</v>
      </c>
      <c r="D46">
        <v>64</v>
      </c>
      <c r="E46" t="s">
        <v>19</v>
      </c>
      <c r="F46" t="s">
        <v>35</v>
      </c>
      <c r="G46">
        <v>15.6</v>
      </c>
      <c r="H46" t="s">
        <v>15</v>
      </c>
      <c r="I46">
        <v>8.3000000000000007</v>
      </c>
      <c r="J46">
        <v>3.47</v>
      </c>
      <c r="K46" t="s">
        <v>22</v>
      </c>
      <c r="L46">
        <v>3390.88</v>
      </c>
    </row>
    <row r="47" spans="2:12" x14ac:dyDescent="0.2">
      <c r="B47" t="s">
        <v>33</v>
      </c>
      <c r="C47" t="s">
        <v>39</v>
      </c>
      <c r="D47">
        <v>8</v>
      </c>
      <c r="E47" t="s">
        <v>13</v>
      </c>
      <c r="F47" t="s">
        <v>40</v>
      </c>
      <c r="G47">
        <v>15.6</v>
      </c>
      <c r="H47" t="s">
        <v>27</v>
      </c>
      <c r="I47">
        <v>6.2</v>
      </c>
      <c r="J47">
        <v>1.68</v>
      </c>
      <c r="K47" t="s">
        <v>22</v>
      </c>
      <c r="L47">
        <v>1923.02</v>
      </c>
    </row>
    <row r="48" spans="2:12" x14ac:dyDescent="0.2">
      <c r="B48" t="s">
        <v>45</v>
      </c>
      <c r="C48" t="s">
        <v>37</v>
      </c>
      <c r="D48">
        <v>32</v>
      </c>
      <c r="E48" t="s">
        <v>25</v>
      </c>
      <c r="F48" t="s">
        <v>26</v>
      </c>
      <c r="G48">
        <v>14</v>
      </c>
      <c r="H48" t="s">
        <v>43</v>
      </c>
      <c r="I48">
        <v>5.4</v>
      </c>
      <c r="J48">
        <v>2.6</v>
      </c>
      <c r="K48" t="s">
        <v>46</v>
      </c>
      <c r="L48">
        <v>2601.3200000000002</v>
      </c>
    </row>
    <row r="49" spans="2:12" x14ac:dyDescent="0.2">
      <c r="B49" t="s">
        <v>34</v>
      </c>
      <c r="C49" t="s">
        <v>37</v>
      </c>
      <c r="D49">
        <v>32</v>
      </c>
      <c r="E49" t="s">
        <v>25</v>
      </c>
      <c r="F49" t="s">
        <v>40</v>
      </c>
      <c r="G49">
        <v>13.3</v>
      </c>
      <c r="H49" t="s">
        <v>43</v>
      </c>
      <c r="I49">
        <v>7.2</v>
      </c>
      <c r="J49">
        <v>3.32</v>
      </c>
      <c r="K49" t="s">
        <v>16</v>
      </c>
      <c r="L49">
        <v>2770.48</v>
      </c>
    </row>
    <row r="50" spans="2:12" x14ac:dyDescent="0.2">
      <c r="B50" t="s">
        <v>47</v>
      </c>
      <c r="C50" t="s">
        <v>41</v>
      </c>
      <c r="D50">
        <v>16</v>
      </c>
      <c r="E50" t="s">
        <v>19</v>
      </c>
      <c r="F50" t="s">
        <v>14</v>
      </c>
      <c r="G50">
        <v>13.3</v>
      </c>
      <c r="H50" t="s">
        <v>43</v>
      </c>
      <c r="I50">
        <v>7.5</v>
      </c>
      <c r="J50">
        <v>2.08</v>
      </c>
      <c r="K50" t="s">
        <v>46</v>
      </c>
      <c r="L50">
        <v>2516.31</v>
      </c>
    </row>
    <row r="51" spans="2:12" x14ac:dyDescent="0.2">
      <c r="B51" t="s">
        <v>36</v>
      </c>
      <c r="C51" t="s">
        <v>31</v>
      </c>
      <c r="D51">
        <v>8</v>
      </c>
      <c r="E51" t="s">
        <v>25</v>
      </c>
      <c r="F51" t="s">
        <v>35</v>
      </c>
      <c r="G51">
        <v>15.6</v>
      </c>
      <c r="H51" t="s">
        <v>15</v>
      </c>
      <c r="I51">
        <v>5</v>
      </c>
      <c r="J51">
        <v>3.48</v>
      </c>
      <c r="K51" t="s">
        <v>46</v>
      </c>
      <c r="L51">
        <v>1083.1099999999999</v>
      </c>
    </row>
    <row r="52" spans="2:12" x14ac:dyDescent="0.2">
      <c r="B52" t="s">
        <v>45</v>
      </c>
      <c r="C52" t="s">
        <v>41</v>
      </c>
      <c r="D52">
        <v>32</v>
      </c>
      <c r="E52" t="s">
        <v>19</v>
      </c>
      <c r="F52" t="s">
        <v>44</v>
      </c>
      <c r="G52">
        <v>16</v>
      </c>
      <c r="H52" t="s">
        <v>27</v>
      </c>
      <c r="I52">
        <v>7.6</v>
      </c>
      <c r="J52">
        <v>1.32</v>
      </c>
      <c r="K52" t="s">
        <v>16</v>
      </c>
      <c r="L52">
        <v>3323.89</v>
      </c>
    </row>
    <row r="53" spans="2:12" x14ac:dyDescent="0.2">
      <c r="B53" t="s">
        <v>23</v>
      </c>
      <c r="C53" t="s">
        <v>39</v>
      </c>
      <c r="D53">
        <v>4</v>
      </c>
      <c r="E53" t="s">
        <v>13</v>
      </c>
      <c r="F53" t="s">
        <v>14</v>
      </c>
      <c r="G53">
        <v>16</v>
      </c>
      <c r="H53" t="s">
        <v>27</v>
      </c>
      <c r="I53">
        <v>11.6</v>
      </c>
      <c r="J53">
        <v>3.38</v>
      </c>
      <c r="K53" t="s">
        <v>16</v>
      </c>
      <c r="L53">
        <v>1759.04</v>
      </c>
    </row>
    <row r="54" spans="2:12" x14ac:dyDescent="0.2">
      <c r="B54" t="s">
        <v>34</v>
      </c>
      <c r="C54" t="s">
        <v>39</v>
      </c>
      <c r="D54">
        <v>4</v>
      </c>
      <c r="E54" t="s">
        <v>19</v>
      </c>
      <c r="F54" t="s">
        <v>26</v>
      </c>
      <c r="G54">
        <v>13.3</v>
      </c>
      <c r="H54" t="s">
        <v>43</v>
      </c>
      <c r="I54">
        <v>8</v>
      </c>
      <c r="J54">
        <v>2.69</v>
      </c>
      <c r="K54" t="s">
        <v>46</v>
      </c>
      <c r="L54">
        <v>990.18</v>
      </c>
    </row>
    <row r="55" spans="2:12" x14ac:dyDescent="0.2">
      <c r="B55" t="s">
        <v>11</v>
      </c>
      <c r="C55" t="s">
        <v>41</v>
      </c>
      <c r="D55">
        <v>32</v>
      </c>
      <c r="E55" t="s">
        <v>25</v>
      </c>
      <c r="F55" t="s">
        <v>14</v>
      </c>
      <c r="G55">
        <v>17.3</v>
      </c>
      <c r="H55" t="s">
        <v>15</v>
      </c>
      <c r="I55">
        <v>5.7</v>
      </c>
      <c r="J55">
        <v>1.83</v>
      </c>
      <c r="K55" t="s">
        <v>30</v>
      </c>
      <c r="L55">
        <v>5373.59</v>
      </c>
    </row>
    <row r="56" spans="2:12" x14ac:dyDescent="0.2">
      <c r="B56" t="s">
        <v>33</v>
      </c>
      <c r="C56" t="s">
        <v>48</v>
      </c>
      <c r="D56">
        <v>16</v>
      </c>
      <c r="E56" t="s">
        <v>29</v>
      </c>
      <c r="F56" t="s">
        <v>44</v>
      </c>
      <c r="G56">
        <v>16</v>
      </c>
      <c r="H56" t="s">
        <v>15</v>
      </c>
      <c r="I56">
        <v>6.6</v>
      </c>
      <c r="J56">
        <v>3.39</v>
      </c>
      <c r="K56" t="s">
        <v>22</v>
      </c>
      <c r="L56">
        <v>1332.62</v>
      </c>
    </row>
    <row r="57" spans="2:12" x14ac:dyDescent="0.2">
      <c r="B57" t="s">
        <v>36</v>
      </c>
      <c r="C57" t="s">
        <v>12</v>
      </c>
      <c r="D57">
        <v>32</v>
      </c>
      <c r="E57" t="s">
        <v>13</v>
      </c>
      <c r="F57" t="s">
        <v>14</v>
      </c>
      <c r="G57">
        <v>16</v>
      </c>
      <c r="H57" t="s">
        <v>21</v>
      </c>
      <c r="I57">
        <v>11.3</v>
      </c>
      <c r="J57">
        <v>1.83</v>
      </c>
      <c r="K57" t="s">
        <v>16</v>
      </c>
      <c r="L57">
        <v>1161.02</v>
      </c>
    </row>
    <row r="58" spans="2:12" x14ac:dyDescent="0.2">
      <c r="B58" t="s">
        <v>28</v>
      </c>
      <c r="C58" t="s">
        <v>24</v>
      </c>
      <c r="D58">
        <v>16</v>
      </c>
      <c r="E58" t="s">
        <v>19</v>
      </c>
      <c r="F58" t="s">
        <v>14</v>
      </c>
      <c r="G58">
        <v>16</v>
      </c>
      <c r="H58" t="s">
        <v>27</v>
      </c>
      <c r="I58">
        <v>10</v>
      </c>
      <c r="J58">
        <v>2.0699999999999998</v>
      </c>
      <c r="K58" t="s">
        <v>46</v>
      </c>
      <c r="L58">
        <v>2256.02</v>
      </c>
    </row>
    <row r="59" spans="2:12" x14ac:dyDescent="0.2">
      <c r="B59" t="s">
        <v>47</v>
      </c>
      <c r="C59" t="s">
        <v>41</v>
      </c>
      <c r="D59">
        <v>16</v>
      </c>
      <c r="E59" t="s">
        <v>19</v>
      </c>
      <c r="F59" t="s">
        <v>44</v>
      </c>
      <c r="G59">
        <v>17.3</v>
      </c>
      <c r="H59" t="s">
        <v>27</v>
      </c>
      <c r="I59">
        <v>10.3</v>
      </c>
      <c r="J59">
        <v>3.16</v>
      </c>
      <c r="K59" t="s">
        <v>30</v>
      </c>
      <c r="L59">
        <v>3116.24</v>
      </c>
    </row>
    <row r="60" spans="2:12" x14ac:dyDescent="0.2">
      <c r="B60" t="s">
        <v>33</v>
      </c>
      <c r="C60" t="s">
        <v>37</v>
      </c>
      <c r="D60">
        <v>16</v>
      </c>
      <c r="E60" t="s">
        <v>25</v>
      </c>
      <c r="F60" t="s">
        <v>44</v>
      </c>
      <c r="G60">
        <v>14</v>
      </c>
      <c r="H60" t="s">
        <v>15</v>
      </c>
      <c r="I60">
        <v>4.5</v>
      </c>
      <c r="J60">
        <v>2.09</v>
      </c>
      <c r="K60" t="s">
        <v>16</v>
      </c>
      <c r="L60">
        <v>1748.58</v>
      </c>
    </row>
    <row r="61" spans="2:12" x14ac:dyDescent="0.2">
      <c r="B61" t="s">
        <v>23</v>
      </c>
      <c r="C61" t="s">
        <v>24</v>
      </c>
      <c r="D61">
        <v>64</v>
      </c>
      <c r="E61" t="s">
        <v>13</v>
      </c>
      <c r="F61" t="s">
        <v>26</v>
      </c>
      <c r="G61">
        <v>14</v>
      </c>
      <c r="H61" t="s">
        <v>43</v>
      </c>
      <c r="I61">
        <v>10.3</v>
      </c>
      <c r="J61">
        <v>1.4</v>
      </c>
      <c r="K61" t="s">
        <v>30</v>
      </c>
      <c r="L61">
        <v>2521.5</v>
      </c>
    </row>
    <row r="62" spans="2:12" x14ac:dyDescent="0.2">
      <c r="B62" t="s">
        <v>38</v>
      </c>
      <c r="C62" t="s">
        <v>37</v>
      </c>
      <c r="D62">
        <v>32</v>
      </c>
      <c r="E62" t="s">
        <v>19</v>
      </c>
      <c r="F62" t="s">
        <v>35</v>
      </c>
      <c r="G62">
        <v>16</v>
      </c>
      <c r="H62" t="s">
        <v>15</v>
      </c>
      <c r="I62">
        <v>9.6</v>
      </c>
      <c r="J62">
        <v>3.2</v>
      </c>
      <c r="K62" t="s">
        <v>16</v>
      </c>
      <c r="L62">
        <v>3493.59</v>
      </c>
    </row>
    <row r="63" spans="2:12" x14ac:dyDescent="0.2">
      <c r="B63" t="s">
        <v>38</v>
      </c>
      <c r="C63" t="s">
        <v>18</v>
      </c>
      <c r="D63">
        <v>16</v>
      </c>
      <c r="E63" t="s">
        <v>13</v>
      </c>
      <c r="F63" t="s">
        <v>26</v>
      </c>
      <c r="G63">
        <v>17.3</v>
      </c>
      <c r="H63" t="s">
        <v>21</v>
      </c>
      <c r="I63">
        <v>11.1</v>
      </c>
      <c r="J63">
        <v>2.2000000000000002</v>
      </c>
      <c r="K63" t="s">
        <v>46</v>
      </c>
      <c r="L63">
        <v>1298.68</v>
      </c>
    </row>
    <row r="64" spans="2:12" x14ac:dyDescent="0.2">
      <c r="B64" t="s">
        <v>38</v>
      </c>
      <c r="C64" t="s">
        <v>39</v>
      </c>
      <c r="D64">
        <v>64</v>
      </c>
      <c r="E64" t="s">
        <v>13</v>
      </c>
      <c r="F64" t="s">
        <v>44</v>
      </c>
      <c r="G64">
        <v>16</v>
      </c>
      <c r="H64" t="s">
        <v>15</v>
      </c>
      <c r="I64">
        <v>5.9</v>
      </c>
      <c r="J64">
        <v>3.24</v>
      </c>
      <c r="K64" t="s">
        <v>16</v>
      </c>
      <c r="L64">
        <v>2280.87</v>
      </c>
    </row>
    <row r="65" spans="2:12" x14ac:dyDescent="0.2">
      <c r="B65" t="s">
        <v>23</v>
      </c>
      <c r="C65" t="s">
        <v>31</v>
      </c>
      <c r="D65">
        <v>8</v>
      </c>
      <c r="E65" t="s">
        <v>29</v>
      </c>
      <c r="F65" t="s">
        <v>14</v>
      </c>
      <c r="G65">
        <v>14</v>
      </c>
      <c r="H65" t="s">
        <v>21</v>
      </c>
      <c r="I65">
        <v>4.8</v>
      </c>
      <c r="J65">
        <v>1.48</v>
      </c>
      <c r="K65" t="s">
        <v>46</v>
      </c>
      <c r="L65">
        <v>765.95</v>
      </c>
    </row>
    <row r="66" spans="2:12" x14ac:dyDescent="0.2">
      <c r="B66" t="s">
        <v>23</v>
      </c>
      <c r="C66" t="s">
        <v>18</v>
      </c>
      <c r="D66">
        <v>64</v>
      </c>
      <c r="E66" t="s">
        <v>29</v>
      </c>
      <c r="F66" t="s">
        <v>40</v>
      </c>
      <c r="G66">
        <v>16</v>
      </c>
      <c r="H66" t="s">
        <v>43</v>
      </c>
      <c r="I66">
        <v>7.5</v>
      </c>
      <c r="J66">
        <v>2.5299999999999998</v>
      </c>
      <c r="K66" t="s">
        <v>30</v>
      </c>
      <c r="L66">
        <v>3217.82</v>
      </c>
    </row>
    <row r="67" spans="2:12" x14ac:dyDescent="0.2">
      <c r="B67" t="s">
        <v>28</v>
      </c>
      <c r="C67" t="s">
        <v>31</v>
      </c>
      <c r="D67">
        <v>16</v>
      </c>
      <c r="E67" t="s">
        <v>13</v>
      </c>
      <c r="F67" t="s">
        <v>40</v>
      </c>
      <c r="G67">
        <v>16</v>
      </c>
      <c r="H67" t="s">
        <v>43</v>
      </c>
      <c r="I67">
        <v>4.5999999999999996</v>
      </c>
      <c r="J67">
        <v>2.3199999999999998</v>
      </c>
      <c r="K67" t="s">
        <v>30</v>
      </c>
      <c r="L67">
        <v>1261.48</v>
      </c>
    </row>
    <row r="68" spans="2:12" x14ac:dyDescent="0.2">
      <c r="B68" t="s">
        <v>23</v>
      </c>
      <c r="C68" t="s">
        <v>37</v>
      </c>
      <c r="D68">
        <v>8</v>
      </c>
      <c r="E68" t="s">
        <v>42</v>
      </c>
      <c r="F68" t="s">
        <v>40</v>
      </c>
      <c r="G68">
        <v>13.3</v>
      </c>
      <c r="H68" t="s">
        <v>15</v>
      </c>
      <c r="I68">
        <v>8.1999999999999993</v>
      </c>
      <c r="J68">
        <v>2.15</v>
      </c>
      <c r="K68" t="s">
        <v>16</v>
      </c>
      <c r="L68">
        <v>1866.8</v>
      </c>
    </row>
    <row r="69" spans="2:12" x14ac:dyDescent="0.2">
      <c r="B69" t="s">
        <v>28</v>
      </c>
      <c r="C69" t="s">
        <v>48</v>
      </c>
      <c r="D69">
        <v>4</v>
      </c>
      <c r="E69" t="s">
        <v>29</v>
      </c>
      <c r="F69" t="s">
        <v>44</v>
      </c>
      <c r="G69">
        <v>13.3</v>
      </c>
      <c r="H69" t="s">
        <v>27</v>
      </c>
      <c r="I69">
        <v>7.8</v>
      </c>
      <c r="J69">
        <v>1.23</v>
      </c>
      <c r="K69" t="s">
        <v>46</v>
      </c>
      <c r="L69">
        <v>1377.57</v>
      </c>
    </row>
    <row r="70" spans="2:12" x14ac:dyDescent="0.2">
      <c r="B70" t="s">
        <v>23</v>
      </c>
      <c r="C70" t="s">
        <v>18</v>
      </c>
      <c r="D70">
        <v>8</v>
      </c>
      <c r="E70" t="s">
        <v>25</v>
      </c>
      <c r="F70" t="s">
        <v>14</v>
      </c>
      <c r="G70">
        <v>13.3</v>
      </c>
      <c r="H70" t="s">
        <v>27</v>
      </c>
      <c r="I70">
        <v>8.1</v>
      </c>
      <c r="J70">
        <v>2.06</v>
      </c>
      <c r="K70" t="s">
        <v>46</v>
      </c>
      <c r="L70">
        <v>2031.19</v>
      </c>
    </row>
    <row r="71" spans="2:12" x14ac:dyDescent="0.2">
      <c r="B71" t="s">
        <v>47</v>
      </c>
      <c r="C71" t="s">
        <v>12</v>
      </c>
      <c r="D71">
        <v>16</v>
      </c>
      <c r="E71" t="s">
        <v>25</v>
      </c>
      <c r="F71" t="s">
        <v>26</v>
      </c>
      <c r="G71">
        <v>14</v>
      </c>
      <c r="H71" t="s">
        <v>27</v>
      </c>
      <c r="I71">
        <v>6.2</v>
      </c>
      <c r="J71">
        <v>1.22</v>
      </c>
      <c r="K71" t="s">
        <v>46</v>
      </c>
      <c r="L71">
        <v>2139.88</v>
      </c>
    </row>
    <row r="72" spans="2:12" x14ac:dyDescent="0.2">
      <c r="B72" t="s">
        <v>28</v>
      </c>
      <c r="C72" t="s">
        <v>31</v>
      </c>
      <c r="D72">
        <v>64</v>
      </c>
      <c r="E72" t="s">
        <v>29</v>
      </c>
      <c r="F72" t="s">
        <v>20</v>
      </c>
      <c r="G72">
        <v>17.3</v>
      </c>
      <c r="H72" t="s">
        <v>15</v>
      </c>
      <c r="I72">
        <v>5.3</v>
      </c>
      <c r="J72">
        <v>3.22</v>
      </c>
      <c r="K72" t="s">
        <v>22</v>
      </c>
      <c r="L72">
        <v>2751.07</v>
      </c>
    </row>
    <row r="73" spans="2:12" x14ac:dyDescent="0.2">
      <c r="B73" t="s">
        <v>28</v>
      </c>
      <c r="C73" t="s">
        <v>48</v>
      </c>
      <c r="D73">
        <v>4</v>
      </c>
      <c r="E73" t="s">
        <v>25</v>
      </c>
      <c r="F73" t="s">
        <v>44</v>
      </c>
      <c r="G73">
        <v>16</v>
      </c>
      <c r="H73" t="s">
        <v>27</v>
      </c>
      <c r="I73">
        <v>6.2</v>
      </c>
      <c r="J73">
        <v>2.52</v>
      </c>
      <c r="K73" t="s">
        <v>30</v>
      </c>
      <c r="L73">
        <v>1524.94</v>
      </c>
    </row>
    <row r="74" spans="2:12" x14ac:dyDescent="0.2">
      <c r="B74" t="s">
        <v>33</v>
      </c>
      <c r="C74" t="s">
        <v>12</v>
      </c>
      <c r="D74">
        <v>32</v>
      </c>
      <c r="E74" t="s">
        <v>25</v>
      </c>
      <c r="F74" t="s">
        <v>40</v>
      </c>
      <c r="G74">
        <v>17.3</v>
      </c>
      <c r="H74" t="s">
        <v>15</v>
      </c>
      <c r="I74">
        <v>6.3</v>
      </c>
      <c r="J74">
        <v>2.12</v>
      </c>
      <c r="K74" t="s">
        <v>30</v>
      </c>
      <c r="L74">
        <v>1930.67</v>
      </c>
    </row>
    <row r="75" spans="2:12" x14ac:dyDescent="0.2">
      <c r="B75" t="s">
        <v>23</v>
      </c>
      <c r="C75" t="s">
        <v>18</v>
      </c>
      <c r="D75">
        <v>8</v>
      </c>
      <c r="E75" t="s">
        <v>42</v>
      </c>
      <c r="F75" t="s">
        <v>20</v>
      </c>
      <c r="G75">
        <v>16</v>
      </c>
      <c r="H75" t="s">
        <v>43</v>
      </c>
      <c r="I75">
        <v>7.8</v>
      </c>
      <c r="J75">
        <v>1.67</v>
      </c>
      <c r="K75" t="s">
        <v>46</v>
      </c>
      <c r="L75">
        <v>1267.8399999999999</v>
      </c>
    </row>
    <row r="76" spans="2:12" x14ac:dyDescent="0.2">
      <c r="B76" t="s">
        <v>11</v>
      </c>
      <c r="C76" t="s">
        <v>24</v>
      </c>
      <c r="D76">
        <v>64</v>
      </c>
      <c r="E76" t="s">
        <v>13</v>
      </c>
      <c r="F76" t="s">
        <v>20</v>
      </c>
      <c r="G76">
        <v>14</v>
      </c>
      <c r="H76" t="s">
        <v>27</v>
      </c>
      <c r="I76">
        <v>10.9</v>
      </c>
      <c r="J76">
        <v>2.25</v>
      </c>
      <c r="K76" t="s">
        <v>30</v>
      </c>
      <c r="L76">
        <v>5768.75</v>
      </c>
    </row>
    <row r="77" spans="2:12" x14ac:dyDescent="0.2">
      <c r="B77" t="s">
        <v>34</v>
      </c>
      <c r="C77" t="s">
        <v>12</v>
      </c>
      <c r="D77">
        <v>8</v>
      </c>
      <c r="E77" t="s">
        <v>13</v>
      </c>
      <c r="F77" t="s">
        <v>26</v>
      </c>
      <c r="G77">
        <v>13.3</v>
      </c>
      <c r="H77" t="s">
        <v>15</v>
      </c>
      <c r="I77">
        <v>4.3</v>
      </c>
      <c r="J77">
        <v>2.5</v>
      </c>
      <c r="K77" t="s">
        <v>46</v>
      </c>
      <c r="L77">
        <v>951.4</v>
      </c>
    </row>
    <row r="78" spans="2:12" x14ac:dyDescent="0.2">
      <c r="B78" t="s">
        <v>45</v>
      </c>
      <c r="C78" t="s">
        <v>39</v>
      </c>
      <c r="D78">
        <v>8</v>
      </c>
      <c r="E78" t="s">
        <v>42</v>
      </c>
      <c r="F78" t="s">
        <v>40</v>
      </c>
      <c r="G78">
        <v>14</v>
      </c>
      <c r="H78" t="s">
        <v>21</v>
      </c>
      <c r="I78">
        <v>9.4</v>
      </c>
      <c r="J78">
        <v>2.0099999999999998</v>
      </c>
      <c r="K78" t="s">
        <v>22</v>
      </c>
      <c r="L78">
        <v>625.20000000000005</v>
      </c>
    </row>
    <row r="79" spans="2:12" x14ac:dyDescent="0.2">
      <c r="B79" t="s">
        <v>36</v>
      </c>
      <c r="C79" t="s">
        <v>41</v>
      </c>
      <c r="D79">
        <v>16</v>
      </c>
      <c r="E79" t="s">
        <v>13</v>
      </c>
      <c r="F79" t="s">
        <v>14</v>
      </c>
      <c r="G79">
        <v>17.3</v>
      </c>
      <c r="H79" t="s">
        <v>43</v>
      </c>
      <c r="I79">
        <v>4.4000000000000004</v>
      </c>
      <c r="J79">
        <v>1.87</v>
      </c>
      <c r="K79" t="s">
        <v>16</v>
      </c>
      <c r="L79">
        <v>2113.77</v>
      </c>
    </row>
    <row r="80" spans="2:12" x14ac:dyDescent="0.2">
      <c r="B80" t="s">
        <v>38</v>
      </c>
      <c r="C80" t="s">
        <v>18</v>
      </c>
      <c r="D80">
        <v>4</v>
      </c>
      <c r="E80" t="s">
        <v>25</v>
      </c>
      <c r="F80" t="s">
        <v>14</v>
      </c>
      <c r="G80">
        <v>15.6</v>
      </c>
      <c r="H80" t="s">
        <v>43</v>
      </c>
      <c r="I80">
        <v>9.6999999999999993</v>
      </c>
      <c r="J80">
        <v>1.9</v>
      </c>
      <c r="K80" t="s">
        <v>16</v>
      </c>
      <c r="L80">
        <v>1310.03</v>
      </c>
    </row>
    <row r="81" spans="2:12" x14ac:dyDescent="0.2">
      <c r="B81" t="s">
        <v>36</v>
      </c>
      <c r="C81" t="s">
        <v>18</v>
      </c>
      <c r="D81">
        <v>32</v>
      </c>
      <c r="E81" t="s">
        <v>25</v>
      </c>
      <c r="F81" t="s">
        <v>26</v>
      </c>
      <c r="G81">
        <v>14</v>
      </c>
      <c r="H81" t="s">
        <v>27</v>
      </c>
      <c r="I81">
        <v>7</v>
      </c>
      <c r="J81">
        <v>1.44</v>
      </c>
      <c r="K81" t="s">
        <v>46</v>
      </c>
      <c r="L81">
        <v>3286.45</v>
      </c>
    </row>
    <row r="82" spans="2:12" x14ac:dyDescent="0.2">
      <c r="B82" t="s">
        <v>38</v>
      </c>
      <c r="C82" t="s">
        <v>37</v>
      </c>
      <c r="D82">
        <v>8</v>
      </c>
      <c r="E82" t="s">
        <v>29</v>
      </c>
      <c r="F82" t="s">
        <v>14</v>
      </c>
      <c r="G82">
        <v>14</v>
      </c>
      <c r="H82" t="s">
        <v>15</v>
      </c>
      <c r="I82">
        <v>5.0999999999999996</v>
      </c>
      <c r="J82">
        <v>1.76</v>
      </c>
      <c r="K82" t="s">
        <v>30</v>
      </c>
      <c r="L82">
        <v>2080.79</v>
      </c>
    </row>
    <row r="83" spans="2:12" x14ac:dyDescent="0.2">
      <c r="B83" t="s">
        <v>23</v>
      </c>
      <c r="C83" t="s">
        <v>24</v>
      </c>
      <c r="D83">
        <v>16</v>
      </c>
      <c r="E83" t="s">
        <v>19</v>
      </c>
      <c r="F83" t="s">
        <v>14</v>
      </c>
      <c r="G83">
        <v>16</v>
      </c>
      <c r="H83" t="s">
        <v>43</v>
      </c>
      <c r="I83">
        <v>6.6</v>
      </c>
      <c r="J83">
        <v>3.11</v>
      </c>
      <c r="K83" t="s">
        <v>46</v>
      </c>
      <c r="L83">
        <v>1278.54</v>
      </c>
    </row>
    <row r="84" spans="2:12" x14ac:dyDescent="0.2">
      <c r="B84" t="s">
        <v>17</v>
      </c>
      <c r="C84" t="s">
        <v>41</v>
      </c>
      <c r="D84">
        <v>16</v>
      </c>
      <c r="E84" t="s">
        <v>29</v>
      </c>
      <c r="F84" t="s">
        <v>44</v>
      </c>
      <c r="G84">
        <v>14</v>
      </c>
      <c r="H84" t="s">
        <v>27</v>
      </c>
      <c r="I84">
        <v>4.5999999999999996</v>
      </c>
      <c r="J84">
        <v>2.4700000000000002</v>
      </c>
      <c r="K84" t="s">
        <v>16</v>
      </c>
      <c r="L84">
        <v>2996.04</v>
      </c>
    </row>
    <row r="85" spans="2:12" x14ac:dyDescent="0.2">
      <c r="B85" t="s">
        <v>38</v>
      </c>
      <c r="C85" t="s">
        <v>48</v>
      </c>
      <c r="D85">
        <v>4</v>
      </c>
      <c r="E85" t="s">
        <v>42</v>
      </c>
      <c r="F85" t="s">
        <v>14</v>
      </c>
      <c r="G85">
        <v>16</v>
      </c>
      <c r="H85" t="s">
        <v>21</v>
      </c>
      <c r="I85">
        <v>10.1</v>
      </c>
      <c r="J85">
        <v>1.57</v>
      </c>
      <c r="K85" t="s">
        <v>30</v>
      </c>
      <c r="L85">
        <v>871.35</v>
      </c>
    </row>
    <row r="86" spans="2:12" x14ac:dyDescent="0.2">
      <c r="B86" t="s">
        <v>33</v>
      </c>
      <c r="C86" t="s">
        <v>31</v>
      </c>
      <c r="D86">
        <v>64</v>
      </c>
      <c r="E86" t="s">
        <v>13</v>
      </c>
      <c r="F86" t="s">
        <v>32</v>
      </c>
      <c r="G86">
        <v>15.6</v>
      </c>
      <c r="H86" t="s">
        <v>15</v>
      </c>
      <c r="I86">
        <v>11.2</v>
      </c>
      <c r="J86">
        <v>2.5499999999999998</v>
      </c>
      <c r="K86" t="s">
        <v>22</v>
      </c>
      <c r="L86">
        <v>2768.44</v>
      </c>
    </row>
    <row r="87" spans="2:12" x14ac:dyDescent="0.2">
      <c r="B87" t="s">
        <v>36</v>
      </c>
      <c r="C87" t="s">
        <v>48</v>
      </c>
      <c r="D87">
        <v>32</v>
      </c>
      <c r="E87" t="s">
        <v>29</v>
      </c>
      <c r="F87" t="s">
        <v>40</v>
      </c>
      <c r="G87">
        <v>17.3</v>
      </c>
      <c r="H87" t="s">
        <v>27</v>
      </c>
      <c r="I87">
        <v>4.3</v>
      </c>
      <c r="J87">
        <v>1.72</v>
      </c>
      <c r="K87" t="s">
        <v>22</v>
      </c>
      <c r="L87">
        <v>3745.39</v>
      </c>
    </row>
    <row r="88" spans="2:12" x14ac:dyDescent="0.2">
      <c r="B88" t="s">
        <v>34</v>
      </c>
      <c r="C88" t="s">
        <v>41</v>
      </c>
      <c r="D88">
        <v>32</v>
      </c>
      <c r="E88" t="s">
        <v>42</v>
      </c>
      <c r="F88" t="s">
        <v>35</v>
      </c>
      <c r="G88">
        <v>14</v>
      </c>
      <c r="H88" t="s">
        <v>27</v>
      </c>
      <c r="I88">
        <v>6.1</v>
      </c>
      <c r="J88">
        <v>3.06</v>
      </c>
      <c r="K88" t="s">
        <v>46</v>
      </c>
      <c r="L88">
        <v>3556.24</v>
      </c>
    </row>
    <row r="89" spans="2:12" x14ac:dyDescent="0.2">
      <c r="B89" t="s">
        <v>23</v>
      </c>
      <c r="C89" t="s">
        <v>39</v>
      </c>
      <c r="D89">
        <v>4</v>
      </c>
      <c r="E89" t="s">
        <v>25</v>
      </c>
      <c r="F89" t="s">
        <v>40</v>
      </c>
      <c r="G89">
        <v>14</v>
      </c>
      <c r="H89" t="s">
        <v>21</v>
      </c>
      <c r="I89">
        <v>7.8</v>
      </c>
      <c r="J89">
        <v>3.06</v>
      </c>
      <c r="K89" t="s">
        <v>46</v>
      </c>
      <c r="L89">
        <v>782.66</v>
      </c>
    </row>
    <row r="90" spans="2:12" x14ac:dyDescent="0.2">
      <c r="B90" t="s">
        <v>45</v>
      </c>
      <c r="C90" t="s">
        <v>31</v>
      </c>
      <c r="D90">
        <v>8</v>
      </c>
      <c r="E90" t="s">
        <v>13</v>
      </c>
      <c r="F90" t="s">
        <v>32</v>
      </c>
      <c r="G90">
        <v>14</v>
      </c>
      <c r="H90" t="s">
        <v>21</v>
      </c>
      <c r="I90">
        <v>7.2</v>
      </c>
      <c r="J90">
        <v>2.54</v>
      </c>
      <c r="K90" t="s">
        <v>16</v>
      </c>
      <c r="L90">
        <v>863.34</v>
      </c>
    </row>
    <row r="91" spans="2:12" x14ac:dyDescent="0.2">
      <c r="B91" t="s">
        <v>47</v>
      </c>
      <c r="C91" t="s">
        <v>31</v>
      </c>
      <c r="D91">
        <v>8</v>
      </c>
      <c r="E91" t="s">
        <v>13</v>
      </c>
      <c r="F91" t="s">
        <v>32</v>
      </c>
      <c r="G91">
        <v>13.3</v>
      </c>
      <c r="H91" t="s">
        <v>27</v>
      </c>
      <c r="I91">
        <v>5.9</v>
      </c>
      <c r="J91">
        <v>1.33</v>
      </c>
      <c r="K91" t="s">
        <v>46</v>
      </c>
      <c r="L91">
        <v>1784.77</v>
      </c>
    </row>
    <row r="92" spans="2:12" x14ac:dyDescent="0.2">
      <c r="B92" t="s">
        <v>28</v>
      </c>
      <c r="C92" t="s">
        <v>31</v>
      </c>
      <c r="D92">
        <v>4</v>
      </c>
      <c r="E92" t="s">
        <v>19</v>
      </c>
      <c r="F92" t="s">
        <v>26</v>
      </c>
      <c r="G92">
        <v>16</v>
      </c>
      <c r="H92" t="s">
        <v>15</v>
      </c>
      <c r="I92">
        <v>7.2</v>
      </c>
      <c r="J92">
        <v>3.43</v>
      </c>
      <c r="K92" t="s">
        <v>46</v>
      </c>
      <c r="L92">
        <v>1164.94</v>
      </c>
    </row>
    <row r="93" spans="2:12" x14ac:dyDescent="0.2">
      <c r="B93" t="s">
        <v>36</v>
      </c>
      <c r="C93" t="s">
        <v>31</v>
      </c>
      <c r="D93">
        <v>8</v>
      </c>
      <c r="E93" t="s">
        <v>42</v>
      </c>
      <c r="F93" t="s">
        <v>14</v>
      </c>
      <c r="G93">
        <v>14</v>
      </c>
      <c r="H93" t="s">
        <v>27</v>
      </c>
      <c r="I93">
        <v>9.6</v>
      </c>
      <c r="J93">
        <v>1.83</v>
      </c>
      <c r="K93" t="s">
        <v>30</v>
      </c>
      <c r="L93">
        <v>1247.9100000000001</v>
      </c>
    </row>
    <row r="94" spans="2:12" x14ac:dyDescent="0.2">
      <c r="B94" t="s">
        <v>23</v>
      </c>
      <c r="C94" t="s">
        <v>41</v>
      </c>
      <c r="D94">
        <v>32</v>
      </c>
      <c r="E94" t="s">
        <v>13</v>
      </c>
      <c r="F94" t="s">
        <v>35</v>
      </c>
      <c r="G94">
        <v>16</v>
      </c>
      <c r="H94" t="s">
        <v>21</v>
      </c>
      <c r="I94">
        <v>8.3000000000000007</v>
      </c>
      <c r="J94">
        <v>2.8</v>
      </c>
      <c r="K94" t="s">
        <v>30</v>
      </c>
      <c r="L94">
        <v>2480.96</v>
      </c>
    </row>
    <row r="95" spans="2:12" x14ac:dyDescent="0.2">
      <c r="B95" t="s">
        <v>33</v>
      </c>
      <c r="C95" t="s">
        <v>18</v>
      </c>
      <c r="D95">
        <v>8</v>
      </c>
      <c r="E95" t="s">
        <v>13</v>
      </c>
      <c r="F95" t="s">
        <v>35</v>
      </c>
      <c r="G95">
        <v>13.3</v>
      </c>
      <c r="H95" t="s">
        <v>21</v>
      </c>
      <c r="I95">
        <v>10.7</v>
      </c>
      <c r="J95">
        <v>1.84</v>
      </c>
      <c r="K95" t="s">
        <v>46</v>
      </c>
      <c r="L95">
        <v>1159.6199999999999</v>
      </c>
    </row>
    <row r="96" spans="2:12" x14ac:dyDescent="0.2">
      <c r="B96" t="s">
        <v>23</v>
      </c>
      <c r="C96" t="s">
        <v>18</v>
      </c>
      <c r="D96">
        <v>16</v>
      </c>
      <c r="E96" t="s">
        <v>25</v>
      </c>
      <c r="F96" t="s">
        <v>20</v>
      </c>
      <c r="G96">
        <v>15.6</v>
      </c>
      <c r="H96" t="s">
        <v>15</v>
      </c>
      <c r="I96">
        <v>4.7</v>
      </c>
      <c r="J96">
        <v>1.46</v>
      </c>
      <c r="K96" t="s">
        <v>30</v>
      </c>
      <c r="L96">
        <v>1947.07</v>
      </c>
    </row>
    <row r="97" spans="2:12" x14ac:dyDescent="0.2">
      <c r="B97" t="s">
        <v>36</v>
      </c>
      <c r="C97" t="s">
        <v>48</v>
      </c>
      <c r="D97">
        <v>32</v>
      </c>
      <c r="E97" t="s">
        <v>25</v>
      </c>
      <c r="F97" t="s">
        <v>32</v>
      </c>
      <c r="G97">
        <v>16</v>
      </c>
      <c r="H97" t="s">
        <v>43</v>
      </c>
      <c r="I97">
        <v>11.8</v>
      </c>
      <c r="J97">
        <v>1.48</v>
      </c>
      <c r="K97" t="s">
        <v>16</v>
      </c>
      <c r="L97">
        <v>2113.62</v>
      </c>
    </row>
    <row r="98" spans="2:12" x14ac:dyDescent="0.2">
      <c r="B98" t="s">
        <v>33</v>
      </c>
      <c r="C98" t="s">
        <v>12</v>
      </c>
      <c r="D98">
        <v>64</v>
      </c>
      <c r="E98" t="s">
        <v>42</v>
      </c>
      <c r="F98" t="s">
        <v>35</v>
      </c>
      <c r="G98">
        <v>17.3</v>
      </c>
      <c r="H98" t="s">
        <v>21</v>
      </c>
      <c r="I98">
        <v>9.9</v>
      </c>
      <c r="J98">
        <v>1.69</v>
      </c>
      <c r="K98" t="s">
        <v>30</v>
      </c>
      <c r="L98">
        <v>1486.61</v>
      </c>
    </row>
    <row r="99" spans="2:12" x14ac:dyDescent="0.2">
      <c r="B99" t="s">
        <v>11</v>
      </c>
      <c r="C99" t="s">
        <v>37</v>
      </c>
      <c r="D99">
        <v>4</v>
      </c>
      <c r="E99" t="s">
        <v>25</v>
      </c>
      <c r="F99" t="s">
        <v>44</v>
      </c>
      <c r="G99">
        <v>13.3</v>
      </c>
      <c r="H99" t="s">
        <v>15</v>
      </c>
      <c r="I99">
        <v>11.2</v>
      </c>
      <c r="J99">
        <v>1.61</v>
      </c>
      <c r="K99" t="s">
        <v>30</v>
      </c>
      <c r="L99">
        <v>1804.49</v>
      </c>
    </row>
    <row r="100" spans="2:12" x14ac:dyDescent="0.2">
      <c r="B100" t="s">
        <v>28</v>
      </c>
      <c r="C100" t="s">
        <v>39</v>
      </c>
      <c r="D100">
        <v>4</v>
      </c>
      <c r="E100" t="s">
        <v>13</v>
      </c>
      <c r="F100" t="s">
        <v>32</v>
      </c>
      <c r="G100">
        <v>14</v>
      </c>
      <c r="H100" t="s">
        <v>21</v>
      </c>
      <c r="I100">
        <v>11.2</v>
      </c>
      <c r="J100">
        <v>3.02</v>
      </c>
      <c r="K100" t="s">
        <v>16</v>
      </c>
      <c r="L100">
        <v>691.35</v>
      </c>
    </row>
    <row r="101" spans="2:12" x14ac:dyDescent="0.2">
      <c r="B101" t="s">
        <v>23</v>
      </c>
      <c r="C101" t="s">
        <v>39</v>
      </c>
      <c r="D101">
        <v>8</v>
      </c>
      <c r="E101" t="s">
        <v>19</v>
      </c>
      <c r="F101" t="s">
        <v>20</v>
      </c>
      <c r="G101">
        <v>13.3</v>
      </c>
      <c r="H101" t="s">
        <v>21</v>
      </c>
      <c r="I101">
        <v>8.5</v>
      </c>
      <c r="J101">
        <v>1.42</v>
      </c>
      <c r="K101" t="s">
        <v>16</v>
      </c>
      <c r="L101">
        <v>789.61</v>
      </c>
    </row>
    <row r="102" spans="2:12" x14ac:dyDescent="0.2">
      <c r="B102" t="s">
        <v>17</v>
      </c>
      <c r="C102" t="s">
        <v>18</v>
      </c>
      <c r="D102">
        <v>8</v>
      </c>
      <c r="E102" t="s">
        <v>25</v>
      </c>
      <c r="F102" t="s">
        <v>32</v>
      </c>
      <c r="G102">
        <v>13.3</v>
      </c>
      <c r="H102" t="s">
        <v>15</v>
      </c>
      <c r="I102">
        <v>4.0999999999999996</v>
      </c>
      <c r="J102">
        <v>1.44</v>
      </c>
      <c r="K102" t="s">
        <v>22</v>
      </c>
      <c r="L102">
        <v>2312.14</v>
      </c>
    </row>
    <row r="103" spans="2:12" x14ac:dyDescent="0.2">
      <c r="B103" t="s">
        <v>34</v>
      </c>
      <c r="C103" t="s">
        <v>39</v>
      </c>
      <c r="D103">
        <v>32</v>
      </c>
      <c r="E103" t="s">
        <v>25</v>
      </c>
      <c r="F103" t="s">
        <v>26</v>
      </c>
      <c r="G103">
        <v>16</v>
      </c>
      <c r="H103" t="s">
        <v>43</v>
      </c>
      <c r="I103">
        <v>4.2</v>
      </c>
      <c r="J103">
        <v>1.52</v>
      </c>
      <c r="K103" t="s">
        <v>46</v>
      </c>
      <c r="L103">
        <v>1748.97</v>
      </c>
    </row>
    <row r="104" spans="2:12" x14ac:dyDescent="0.2">
      <c r="B104" t="s">
        <v>11</v>
      </c>
      <c r="C104" t="s">
        <v>41</v>
      </c>
      <c r="D104">
        <v>16</v>
      </c>
      <c r="E104" t="s">
        <v>42</v>
      </c>
      <c r="F104" t="s">
        <v>40</v>
      </c>
      <c r="G104">
        <v>16</v>
      </c>
      <c r="H104" t="s">
        <v>15</v>
      </c>
      <c r="I104">
        <v>9.4</v>
      </c>
      <c r="J104">
        <v>2.65</v>
      </c>
      <c r="K104" t="s">
        <v>16</v>
      </c>
      <c r="L104">
        <v>3428.94</v>
      </c>
    </row>
    <row r="105" spans="2:12" x14ac:dyDescent="0.2">
      <c r="B105" t="s">
        <v>34</v>
      </c>
      <c r="C105" t="s">
        <v>12</v>
      </c>
      <c r="D105">
        <v>8</v>
      </c>
      <c r="E105" t="s">
        <v>19</v>
      </c>
      <c r="F105" t="s">
        <v>26</v>
      </c>
      <c r="G105">
        <v>14</v>
      </c>
      <c r="H105" t="s">
        <v>27</v>
      </c>
      <c r="I105">
        <v>9.4</v>
      </c>
      <c r="J105">
        <v>1.69</v>
      </c>
      <c r="K105" t="s">
        <v>46</v>
      </c>
      <c r="L105">
        <v>1340.49</v>
      </c>
    </row>
    <row r="106" spans="2:12" x14ac:dyDescent="0.2">
      <c r="B106" t="s">
        <v>23</v>
      </c>
      <c r="C106" t="s">
        <v>24</v>
      </c>
      <c r="D106">
        <v>16</v>
      </c>
      <c r="E106" t="s">
        <v>19</v>
      </c>
      <c r="F106" t="s">
        <v>26</v>
      </c>
      <c r="G106">
        <v>15.6</v>
      </c>
      <c r="H106" t="s">
        <v>27</v>
      </c>
      <c r="I106">
        <v>6.4</v>
      </c>
      <c r="J106">
        <v>3.31</v>
      </c>
      <c r="K106" t="s">
        <v>46</v>
      </c>
      <c r="L106">
        <v>2120.59</v>
      </c>
    </row>
    <row r="107" spans="2:12" x14ac:dyDescent="0.2">
      <c r="B107" t="s">
        <v>11</v>
      </c>
      <c r="C107" t="s">
        <v>12</v>
      </c>
      <c r="D107">
        <v>32</v>
      </c>
      <c r="E107" t="s">
        <v>25</v>
      </c>
      <c r="F107" t="s">
        <v>20</v>
      </c>
      <c r="G107">
        <v>15.6</v>
      </c>
      <c r="H107" t="s">
        <v>27</v>
      </c>
      <c r="I107">
        <v>8.6</v>
      </c>
      <c r="J107">
        <v>2.5499999999999998</v>
      </c>
      <c r="K107" t="s">
        <v>46</v>
      </c>
      <c r="L107">
        <v>3496.93</v>
      </c>
    </row>
    <row r="108" spans="2:12" x14ac:dyDescent="0.2">
      <c r="B108" t="s">
        <v>45</v>
      </c>
      <c r="C108" t="s">
        <v>31</v>
      </c>
      <c r="D108">
        <v>8</v>
      </c>
      <c r="E108" t="s">
        <v>29</v>
      </c>
      <c r="F108" t="s">
        <v>20</v>
      </c>
      <c r="G108">
        <v>17.3</v>
      </c>
      <c r="H108" t="s">
        <v>43</v>
      </c>
      <c r="I108">
        <v>10.1</v>
      </c>
      <c r="J108">
        <v>2.4500000000000002</v>
      </c>
      <c r="K108" t="s">
        <v>22</v>
      </c>
      <c r="L108">
        <v>972.19</v>
      </c>
    </row>
    <row r="109" spans="2:12" x14ac:dyDescent="0.2">
      <c r="B109" t="s">
        <v>28</v>
      </c>
      <c r="C109" t="s">
        <v>39</v>
      </c>
      <c r="D109">
        <v>64</v>
      </c>
      <c r="E109" t="s">
        <v>13</v>
      </c>
      <c r="F109" t="s">
        <v>40</v>
      </c>
      <c r="G109">
        <v>14</v>
      </c>
      <c r="H109" t="s">
        <v>15</v>
      </c>
      <c r="I109">
        <v>11.5</v>
      </c>
      <c r="J109">
        <v>1.51</v>
      </c>
      <c r="K109" t="s">
        <v>46</v>
      </c>
      <c r="L109">
        <v>3038.1</v>
      </c>
    </row>
    <row r="110" spans="2:12" x14ac:dyDescent="0.2">
      <c r="B110" t="s">
        <v>23</v>
      </c>
      <c r="C110" t="s">
        <v>18</v>
      </c>
      <c r="D110">
        <v>64</v>
      </c>
      <c r="E110" t="s">
        <v>19</v>
      </c>
      <c r="F110" t="s">
        <v>20</v>
      </c>
      <c r="G110">
        <v>17.3</v>
      </c>
      <c r="H110" t="s">
        <v>21</v>
      </c>
      <c r="I110">
        <v>7.9</v>
      </c>
      <c r="J110">
        <v>1.77</v>
      </c>
      <c r="K110" t="s">
        <v>30</v>
      </c>
      <c r="L110">
        <v>2793.54</v>
      </c>
    </row>
    <row r="111" spans="2:12" x14ac:dyDescent="0.2">
      <c r="B111" t="s">
        <v>23</v>
      </c>
      <c r="C111" t="s">
        <v>48</v>
      </c>
      <c r="D111">
        <v>64</v>
      </c>
      <c r="E111" t="s">
        <v>29</v>
      </c>
      <c r="F111" t="s">
        <v>26</v>
      </c>
      <c r="G111">
        <v>15.6</v>
      </c>
      <c r="H111" t="s">
        <v>21</v>
      </c>
      <c r="I111">
        <v>10.5</v>
      </c>
      <c r="J111">
        <v>2.4300000000000002</v>
      </c>
      <c r="K111" t="s">
        <v>30</v>
      </c>
      <c r="L111">
        <v>2821.78</v>
      </c>
    </row>
    <row r="112" spans="2:12" x14ac:dyDescent="0.2">
      <c r="B112" t="s">
        <v>11</v>
      </c>
      <c r="C112" t="s">
        <v>24</v>
      </c>
      <c r="D112">
        <v>32</v>
      </c>
      <c r="E112" t="s">
        <v>19</v>
      </c>
      <c r="F112" t="s">
        <v>44</v>
      </c>
      <c r="G112">
        <v>17.3</v>
      </c>
      <c r="H112" t="s">
        <v>21</v>
      </c>
      <c r="I112">
        <v>7.1</v>
      </c>
      <c r="J112">
        <v>1.73</v>
      </c>
      <c r="K112" t="s">
        <v>30</v>
      </c>
      <c r="L112">
        <v>1548.95</v>
      </c>
    </row>
    <row r="113" spans="2:12" x14ac:dyDescent="0.2">
      <c r="B113" t="s">
        <v>34</v>
      </c>
      <c r="C113" t="s">
        <v>39</v>
      </c>
      <c r="D113">
        <v>4</v>
      </c>
      <c r="E113" t="s">
        <v>19</v>
      </c>
      <c r="F113" t="s">
        <v>44</v>
      </c>
      <c r="G113">
        <v>15.6</v>
      </c>
      <c r="H113" t="s">
        <v>15</v>
      </c>
      <c r="I113">
        <v>11.8</v>
      </c>
      <c r="J113">
        <v>3.45</v>
      </c>
      <c r="K113" t="s">
        <v>16</v>
      </c>
      <c r="L113">
        <v>962.25</v>
      </c>
    </row>
    <row r="114" spans="2:12" x14ac:dyDescent="0.2">
      <c r="B114" t="s">
        <v>17</v>
      </c>
      <c r="C114" t="s">
        <v>18</v>
      </c>
      <c r="D114">
        <v>32</v>
      </c>
      <c r="E114" t="s">
        <v>29</v>
      </c>
      <c r="F114" t="s">
        <v>20</v>
      </c>
      <c r="G114">
        <v>16</v>
      </c>
      <c r="H114" t="s">
        <v>27</v>
      </c>
      <c r="I114">
        <v>10.7</v>
      </c>
      <c r="J114">
        <v>1.7</v>
      </c>
      <c r="K114" t="s">
        <v>46</v>
      </c>
      <c r="L114">
        <v>5173.63</v>
      </c>
    </row>
    <row r="115" spans="2:12" x14ac:dyDescent="0.2">
      <c r="B115" t="s">
        <v>34</v>
      </c>
      <c r="C115" t="s">
        <v>24</v>
      </c>
      <c r="D115">
        <v>64</v>
      </c>
      <c r="E115" t="s">
        <v>29</v>
      </c>
      <c r="F115" t="s">
        <v>32</v>
      </c>
      <c r="G115">
        <v>14</v>
      </c>
      <c r="H115" t="s">
        <v>43</v>
      </c>
      <c r="I115">
        <v>10.1</v>
      </c>
      <c r="J115">
        <v>1.78</v>
      </c>
      <c r="K115" t="s">
        <v>16</v>
      </c>
      <c r="L115">
        <v>2240.3200000000002</v>
      </c>
    </row>
    <row r="116" spans="2:12" x14ac:dyDescent="0.2">
      <c r="B116" t="s">
        <v>47</v>
      </c>
      <c r="C116" t="s">
        <v>12</v>
      </c>
      <c r="D116">
        <v>16</v>
      </c>
      <c r="E116" t="s">
        <v>13</v>
      </c>
      <c r="F116" t="s">
        <v>40</v>
      </c>
      <c r="G116">
        <v>17.3</v>
      </c>
      <c r="H116" t="s">
        <v>27</v>
      </c>
      <c r="I116">
        <v>10.8</v>
      </c>
      <c r="J116">
        <v>2.82</v>
      </c>
      <c r="K116" t="s">
        <v>30</v>
      </c>
      <c r="L116">
        <v>2354.8000000000002</v>
      </c>
    </row>
    <row r="117" spans="2:12" x14ac:dyDescent="0.2">
      <c r="B117" t="s">
        <v>33</v>
      </c>
      <c r="C117" t="s">
        <v>48</v>
      </c>
      <c r="D117">
        <v>8</v>
      </c>
      <c r="E117" t="s">
        <v>29</v>
      </c>
      <c r="F117" t="s">
        <v>20</v>
      </c>
      <c r="G117">
        <v>15.6</v>
      </c>
      <c r="H117" t="s">
        <v>27</v>
      </c>
      <c r="I117">
        <v>5.8</v>
      </c>
      <c r="J117">
        <v>1.52</v>
      </c>
      <c r="K117" t="s">
        <v>46</v>
      </c>
      <c r="L117">
        <v>2358.06</v>
      </c>
    </row>
    <row r="118" spans="2:12" x14ac:dyDescent="0.2">
      <c r="B118" t="s">
        <v>38</v>
      </c>
      <c r="C118" t="s">
        <v>18</v>
      </c>
      <c r="D118">
        <v>64</v>
      </c>
      <c r="E118" t="s">
        <v>29</v>
      </c>
      <c r="F118" t="s">
        <v>40</v>
      </c>
      <c r="G118">
        <v>14</v>
      </c>
      <c r="H118" t="s">
        <v>27</v>
      </c>
      <c r="I118">
        <v>6.7</v>
      </c>
      <c r="J118">
        <v>1.48</v>
      </c>
      <c r="K118" t="s">
        <v>22</v>
      </c>
      <c r="L118">
        <v>4813.04</v>
      </c>
    </row>
    <row r="119" spans="2:12" x14ac:dyDescent="0.2">
      <c r="B119" t="s">
        <v>47</v>
      </c>
      <c r="C119" t="s">
        <v>39</v>
      </c>
      <c r="D119">
        <v>64</v>
      </c>
      <c r="E119" t="s">
        <v>13</v>
      </c>
      <c r="F119" t="s">
        <v>40</v>
      </c>
      <c r="G119">
        <v>15.6</v>
      </c>
      <c r="H119" t="s">
        <v>21</v>
      </c>
      <c r="I119">
        <v>10.8</v>
      </c>
      <c r="J119">
        <v>3.22</v>
      </c>
      <c r="K119" t="s">
        <v>16</v>
      </c>
      <c r="L119">
        <v>2792.77</v>
      </c>
    </row>
    <row r="120" spans="2:12" x14ac:dyDescent="0.2">
      <c r="B120" t="s">
        <v>36</v>
      </c>
      <c r="C120" t="s">
        <v>31</v>
      </c>
      <c r="D120">
        <v>32</v>
      </c>
      <c r="E120" t="s">
        <v>19</v>
      </c>
      <c r="F120" t="s">
        <v>26</v>
      </c>
      <c r="G120">
        <v>17.3</v>
      </c>
      <c r="H120" t="s">
        <v>27</v>
      </c>
      <c r="I120">
        <v>4.5</v>
      </c>
      <c r="J120">
        <v>2.95</v>
      </c>
      <c r="K120" t="s">
        <v>22</v>
      </c>
      <c r="L120">
        <v>2567.52</v>
      </c>
    </row>
    <row r="121" spans="2:12" x14ac:dyDescent="0.2">
      <c r="B121" t="s">
        <v>38</v>
      </c>
      <c r="C121" t="s">
        <v>31</v>
      </c>
      <c r="D121">
        <v>8</v>
      </c>
      <c r="E121" t="s">
        <v>29</v>
      </c>
      <c r="F121" t="s">
        <v>26</v>
      </c>
      <c r="G121">
        <v>17.3</v>
      </c>
      <c r="H121" t="s">
        <v>43</v>
      </c>
      <c r="I121">
        <v>5.3</v>
      </c>
      <c r="J121">
        <v>1.97</v>
      </c>
      <c r="K121" t="s">
        <v>16</v>
      </c>
      <c r="L121">
        <v>914.84</v>
      </c>
    </row>
    <row r="122" spans="2:12" x14ac:dyDescent="0.2">
      <c r="B122" t="s">
        <v>36</v>
      </c>
      <c r="C122" t="s">
        <v>48</v>
      </c>
      <c r="D122">
        <v>4</v>
      </c>
      <c r="E122" t="s">
        <v>19</v>
      </c>
      <c r="F122" t="s">
        <v>20</v>
      </c>
      <c r="G122">
        <v>17.3</v>
      </c>
      <c r="H122" t="s">
        <v>15</v>
      </c>
      <c r="I122">
        <v>11</v>
      </c>
      <c r="J122">
        <v>2.44</v>
      </c>
      <c r="K122" t="s">
        <v>30</v>
      </c>
      <c r="L122">
        <v>1602.39</v>
      </c>
    </row>
    <row r="123" spans="2:12" x14ac:dyDescent="0.2">
      <c r="B123" t="s">
        <v>36</v>
      </c>
      <c r="C123" t="s">
        <v>37</v>
      </c>
      <c r="D123">
        <v>64</v>
      </c>
      <c r="E123" t="s">
        <v>29</v>
      </c>
      <c r="F123" t="s">
        <v>44</v>
      </c>
      <c r="G123">
        <v>17.3</v>
      </c>
      <c r="H123" t="s">
        <v>43</v>
      </c>
      <c r="I123">
        <v>9.5</v>
      </c>
      <c r="J123">
        <v>2.99</v>
      </c>
      <c r="K123" t="s">
        <v>22</v>
      </c>
      <c r="L123">
        <v>2922.91</v>
      </c>
    </row>
    <row r="124" spans="2:12" x14ac:dyDescent="0.2">
      <c r="B124" t="s">
        <v>38</v>
      </c>
      <c r="C124" t="s">
        <v>12</v>
      </c>
      <c r="D124">
        <v>8</v>
      </c>
      <c r="E124" t="s">
        <v>29</v>
      </c>
      <c r="F124" t="s">
        <v>14</v>
      </c>
      <c r="G124">
        <v>16</v>
      </c>
      <c r="H124" t="s">
        <v>43</v>
      </c>
      <c r="I124">
        <v>11</v>
      </c>
      <c r="J124">
        <v>2.82</v>
      </c>
      <c r="K124" t="s">
        <v>16</v>
      </c>
      <c r="L124">
        <v>873.57</v>
      </c>
    </row>
    <row r="125" spans="2:12" x14ac:dyDescent="0.2">
      <c r="B125" t="s">
        <v>47</v>
      </c>
      <c r="C125" t="s">
        <v>31</v>
      </c>
      <c r="D125">
        <v>4</v>
      </c>
      <c r="E125" t="s">
        <v>25</v>
      </c>
      <c r="F125" t="s">
        <v>35</v>
      </c>
      <c r="G125">
        <v>13.3</v>
      </c>
      <c r="H125" t="s">
        <v>15</v>
      </c>
      <c r="I125">
        <v>5.5</v>
      </c>
      <c r="J125">
        <v>1.38</v>
      </c>
      <c r="K125" t="s">
        <v>16</v>
      </c>
      <c r="L125">
        <v>1119.51</v>
      </c>
    </row>
    <row r="126" spans="2:12" x14ac:dyDescent="0.2">
      <c r="B126" t="s">
        <v>28</v>
      </c>
      <c r="C126" t="s">
        <v>41</v>
      </c>
      <c r="D126">
        <v>32</v>
      </c>
      <c r="E126" t="s">
        <v>29</v>
      </c>
      <c r="F126" t="s">
        <v>14</v>
      </c>
      <c r="G126">
        <v>15.6</v>
      </c>
      <c r="H126" t="s">
        <v>27</v>
      </c>
      <c r="I126">
        <v>9.1999999999999993</v>
      </c>
      <c r="J126">
        <v>1.61</v>
      </c>
      <c r="K126" t="s">
        <v>16</v>
      </c>
      <c r="L126">
        <v>4857.55</v>
      </c>
    </row>
    <row r="127" spans="2:12" x14ac:dyDescent="0.2">
      <c r="B127" t="s">
        <v>47</v>
      </c>
      <c r="C127" t="s">
        <v>39</v>
      </c>
      <c r="D127">
        <v>8</v>
      </c>
      <c r="E127" t="s">
        <v>42</v>
      </c>
      <c r="F127" t="s">
        <v>44</v>
      </c>
      <c r="G127">
        <v>16</v>
      </c>
      <c r="H127" t="s">
        <v>27</v>
      </c>
      <c r="I127">
        <v>5.8</v>
      </c>
      <c r="J127">
        <v>2.48</v>
      </c>
      <c r="K127" t="s">
        <v>46</v>
      </c>
      <c r="L127">
        <v>1407.17</v>
      </c>
    </row>
    <row r="128" spans="2:12" x14ac:dyDescent="0.2">
      <c r="B128" t="s">
        <v>28</v>
      </c>
      <c r="C128" t="s">
        <v>48</v>
      </c>
      <c r="D128">
        <v>4</v>
      </c>
      <c r="E128" t="s">
        <v>25</v>
      </c>
      <c r="F128" t="s">
        <v>40</v>
      </c>
      <c r="G128">
        <v>16</v>
      </c>
      <c r="H128" t="s">
        <v>21</v>
      </c>
      <c r="I128">
        <v>5.4</v>
      </c>
      <c r="J128">
        <v>1.75</v>
      </c>
      <c r="K128" t="s">
        <v>30</v>
      </c>
      <c r="L128">
        <v>938.96</v>
      </c>
    </row>
    <row r="129" spans="2:12" x14ac:dyDescent="0.2">
      <c r="B129" t="s">
        <v>23</v>
      </c>
      <c r="C129" t="s">
        <v>39</v>
      </c>
      <c r="D129">
        <v>4</v>
      </c>
      <c r="E129" t="s">
        <v>25</v>
      </c>
      <c r="F129" t="s">
        <v>26</v>
      </c>
      <c r="G129">
        <v>17.3</v>
      </c>
      <c r="H129" t="s">
        <v>27</v>
      </c>
      <c r="I129">
        <v>9.1999999999999993</v>
      </c>
      <c r="J129">
        <v>3.3</v>
      </c>
      <c r="K129" t="s">
        <v>22</v>
      </c>
      <c r="L129">
        <v>1565.19</v>
      </c>
    </row>
    <row r="130" spans="2:12" x14ac:dyDescent="0.2">
      <c r="B130" t="s">
        <v>28</v>
      </c>
      <c r="C130" t="s">
        <v>12</v>
      </c>
      <c r="D130">
        <v>64</v>
      </c>
      <c r="E130" t="s">
        <v>29</v>
      </c>
      <c r="F130" t="s">
        <v>32</v>
      </c>
      <c r="G130">
        <v>13.3</v>
      </c>
      <c r="H130" t="s">
        <v>27</v>
      </c>
      <c r="I130">
        <v>10.9</v>
      </c>
      <c r="J130">
        <v>1.99</v>
      </c>
      <c r="K130" t="s">
        <v>16</v>
      </c>
      <c r="L130">
        <v>3422.47</v>
      </c>
    </row>
    <row r="131" spans="2:12" x14ac:dyDescent="0.2">
      <c r="B131" t="s">
        <v>45</v>
      </c>
      <c r="C131" t="s">
        <v>12</v>
      </c>
      <c r="D131">
        <v>64</v>
      </c>
      <c r="E131" t="s">
        <v>13</v>
      </c>
      <c r="F131" t="s">
        <v>14</v>
      </c>
      <c r="G131">
        <v>14</v>
      </c>
      <c r="H131" t="s">
        <v>15</v>
      </c>
      <c r="I131">
        <v>7.5</v>
      </c>
      <c r="J131">
        <v>1.91</v>
      </c>
      <c r="K131" t="s">
        <v>22</v>
      </c>
      <c r="L131">
        <v>2478.83</v>
      </c>
    </row>
    <row r="132" spans="2:12" x14ac:dyDescent="0.2">
      <c r="B132" t="s">
        <v>17</v>
      </c>
      <c r="C132" t="s">
        <v>37</v>
      </c>
      <c r="D132">
        <v>16</v>
      </c>
      <c r="E132" t="s">
        <v>19</v>
      </c>
      <c r="F132" t="s">
        <v>26</v>
      </c>
      <c r="G132">
        <v>16</v>
      </c>
      <c r="H132" t="s">
        <v>43</v>
      </c>
      <c r="I132">
        <v>10.5</v>
      </c>
      <c r="J132">
        <v>1.88</v>
      </c>
      <c r="K132" t="s">
        <v>16</v>
      </c>
      <c r="L132">
        <v>3180.88</v>
      </c>
    </row>
    <row r="133" spans="2:12" x14ac:dyDescent="0.2">
      <c r="B133" t="s">
        <v>36</v>
      </c>
      <c r="C133" t="s">
        <v>18</v>
      </c>
      <c r="D133">
        <v>8</v>
      </c>
      <c r="E133" t="s">
        <v>25</v>
      </c>
      <c r="F133" t="s">
        <v>40</v>
      </c>
      <c r="G133">
        <v>16</v>
      </c>
      <c r="H133" t="s">
        <v>15</v>
      </c>
      <c r="I133">
        <v>5.7</v>
      </c>
      <c r="J133">
        <v>2.82</v>
      </c>
      <c r="K133" t="s">
        <v>22</v>
      </c>
      <c r="L133">
        <v>1696.83</v>
      </c>
    </row>
    <row r="134" spans="2:12" x14ac:dyDescent="0.2">
      <c r="B134" t="s">
        <v>23</v>
      </c>
      <c r="C134" t="s">
        <v>18</v>
      </c>
      <c r="D134">
        <v>16</v>
      </c>
      <c r="E134" t="s">
        <v>13</v>
      </c>
      <c r="F134" t="s">
        <v>26</v>
      </c>
      <c r="G134">
        <v>15.6</v>
      </c>
      <c r="H134" t="s">
        <v>27</v>
      </c>
      <c r="I134">
        <v>10.6</v>
      </c>
      <c r="J134">
        <v>1.81</v>
      </c>
      <c r="K134" t="s">
        <v>16</v>
      </c>
      <c r="L134">
        <v>2687.06</v>
      </c>
    </row>
    <row r="135" spans="2:12" x14ac:dyDescent="0.2">
      <c r="B135" t="s">
        <v>38</v>
      </c>
      <c r="C135" t="s">
        <v>31</v>
      </c>
      <c r="D135">
        <v>4</v>
      </c>
      <c r="E135" t="s">
        <v>42</v>
      </c>
      <c r="F135" t="s">
        <v>32</v>
      </c>
      <c r="G135">
        <v>14</v>
      </c>
      <c r="H135" t="s">
        <v>15</v>
      </c>
      <c r="I135">
        <v>4.9000000000000004</v>
      </c>
      <c r="J135">
        <v>2.04</v>
      </c>
      <c r="K135" t="s">
        <v>46</v>
      </c>
      <c r="L135">
        <v>922.21</v>
      </c>
    </row>
    <row r="136" spans="2:12" x14ac:dyDescent="0.2">
      <c r="B136" t="s">
        <v>17</v>
      </c>
      <c r="C136" t="s">
        <v>31</v>
      </c>
      <c r="D136">
        <v>32</v>
      </c>
      <c r="E136" t="s">
        <v>42</v>
      </c>
      <c r="F136" t="s">
        <v>32</v>
      </c>
      <c r="G136">
        <v>14</v>
      </c>
      <c r="H136" t="s">
        <v>43</v>
      </c>
      <c r="I136">
        <v>4.9000000000000004</v>
      </c>
      <c r="J136">
        <v>3.2</v>
      </c>
      <c r="K136" t="s">
        <v>16</v>
      </c>
      <c r="L136">
        <v>1489.43</v>
      </c>
    </row>
    <row r="137" spans="2:12" x14ac:dyDescent="0.2">
      <c r="B137" t="s">
        <v>17</v>
      </c>
      <c r="C137" t="s">
        <v>18</v>
      </c>
      <c r="D137">
        <v>64</v>
      </c>
      <c r="E137" t="s">
        <v>42</v>
      </c>
      <c r="F137" t="s">
        <v>40</v>
      </c>
      <c r="G137">
        <v>14</v>
      </c>
      <c r="H137" t="s">
        <v>27</v>
      </c>
      <c r="I137">
        <v>10.1</v>
      </c>
      <c r="J137">
        <v>2.8</v>
      </c>
      <c r="K137" t="s">
        <v>22</v>
      </c>
      <c r="L137">
        <v>5766.77</v>
      </c>
    </row>
    <row r="138" spans="2:12" x14ac:dyDescent="0.2">
      <c r="B138" t="s">
        <v>23</v>
      </c>
      <c r="C138" t="s">
        <v>12</v>
      </c>
      <c r="D138">
        <v>32</v>
      </c>
      <c r="E138" t="s">
        <v>19</v>
      </c>
      <c r="F138" t="s">
        <v>20</v>
      </c>
      <c r="G138">
        <v>16</v>
      </c>
      <c r="H138" t="s">
        <v>27</v>
      </c>
      <c r="I138">
        <v>4.4000000000000004</v>
      </c>
      <c r="J138">
        <v>1.75</v>
      </c>
      <c r="K138" t="s">
        <v>30</v>
      </c>
      <c r="L138">
        <v>2490.41</v>
      </c>
    </row>
    <row r="139" spans="2:12" x14ac:dyDescent="0.2">
      <c r="B139" t="s">
        <v>47</v>
      </c>
      <c r="C139" t="s">
        <v>41</v>
      </c>
      <c r="D139">
        <v>64</v>
      </c>
      <c r="E139" t="s">
        <v>13</v>
      </c>
      <c r="F139" t="s">
        <v>44</v>
      </c>
      <c r="G139">
        <v>17.3</v>
      </c>
      <c r="H139" t="s">
        <v>15</v>
      </c>
      <c r="I139">
        <v>4.7</v>
      </c>
      <c r="J139">
        <v>1.38</v>
      </c>
      <c r="K139" t="s">
        <v>16</v>
      </c>
      <c r="L139">
        <v>4705.97</v>
      </c>
    </row>
    <row r="140" spans="2:12" x14ac:dyDescent="0.2">
      <c r="B140" t="s">
        <v>28</v>
      </c>
      <c r="C140" t="s">
        <v>48</v>
      </c>
      <c r="D140">
        <v>64</v>
      </c>
      <c r="E140" t="s">
        <v>13</v>
      </c>
      <c r="F140" t="s">
        <v>40</v>
      </c>
      <c r="G140">
        <v>16</v>
      </c>
      <c r="H140" t="s">
        <v>15</v>
      </c>
      <c r="I140">
        <v>8</v>
      </c>
      <c r="J140">
        <v>2.14</v>
      </c>
      <c r="K140" t="s">
        <v>46</v>
      </c>
      <c r="L140">
        <v>4036.38</v>
      </c>
    </row>
    <row r="141" spans="2:12" x14ac:dyDescent="0.2">
      <c r="B141" t="s">
        <v>47</v>
      </c>
      <c r="C141" t="s">
        <v>12</v>
      </c>
      <c r="D141">
        <v>4</v>
      </c>
      <c r="E141" t="s">
        <v>42</v>
      </c>
      <c r="F141" t="s">
        <v>14</v>
      </c>
      <c r="G141">
        <v>16</v>
      </c>
      <c r="H141" t="s">
        <v>15</v>
      </c>
      <c r="I141">
        <v>6.5</v>
      </c>
      <c r="J141">
        <v>1.89</v>
      </c>
      <c r="K141" t="s">
        <v>30</v>
      </c>
      <c r="L141">
        <v>1261.77</v>
      </c>
    </row>
    <row r="142" spans="2:12" x14ac:dyDescent="0.2">
      <c r="B142" t="s">
        <v>45</v>
      </c>
      <c r="C142" t="s">
        <v>39</v>
      </c>
      <c r="D142">
        <v>8</v>
      </c>
      <c r="E142" t="s">
        <v>42</v>
      </c>
      <c r="F142" t="s">
        <v>44</v>
      </c>
      <c r="G142">
        <v>17.3</v>
      </c>
      <c r="H142" t="s">
        <v>21</v>
      </c>
      <c r="I142">
        <v>11</v>
      </c>
      <c r="J142">
        <v>2.66</v>
      </c>
      <c r="K142" t="s">
        <v>22</v>
      </c>
      <c r="L142">
        <v>620.44000000000005</v>
      </c>
    </row>
    <row r="143" spans="2:12" x14ac:dyDescent="0.2">
      <c r="B143" t="s">
        <v>38</v>
      </c>
      <c r="C143" t="s">
        <v>24</v>
      </c>
      <c r="D143">
        <v>32</v>
      </c>
      <c r="E143" t="s">
        <v>25</v>
      </c>
      <c r="F143" t="s">
        <v>14</v>
      </c>
      <c r="G143">
        <v>13.3</v>
      </c>
      <c r="H143" t="s">
        <v>27</v>
      </c>
      <c r="I143">
        <v>7.4</v>
      </c>
      <c r="J143">
        <v>2.7</v>
      </c>
      <c r="K143" t="s">
        <v>22</v>
      </c>
      <c r="L143">
        <v>2500.94</v>
      </c>
    </row>
    <row r="144" spans="2:12" x14ac:dyDescent="0.2">
      <c r="B144" t="s">
        <v>28</v>
      </c>
      <c r="C144" t="s">
        <v>41</v>
      </c>
      <c r="D144">
        <v>32</v>
      </c>
      <c r="E144" t="s">
        <v>25</v>
      </c>
      <c r="F144" t="s">
        <v>35</v>
      </c>
      <c r="G144">
        <v>15.6</v>
      </c>
      <c r="H144" t="s">
        <v>21</v>
      </c>
      <c r="I144">
        <v>10.9</v>
      </c>
      <c r="J144">
        <v>3.17</v>
      </c>
      <c r="K144" t="s">
        <v>30</v>
      </c>
      <c r="L144">
        <v>2431.14</v>
      </c>
    </row>
    <row r="145" spans="2:12" x14ac:dyDescent="0.2">
      <c r="B145" t="s">
        <v>23</v>
      </c>
      <c r="C145" t="s">
        <v>24</v>
      </c>
      <c r="D145">
        <v>4</v>
      </c>
      <c r="E145" t="s">
        <v>19</v>
      </c>
      <c r="F145" t="s">
        <v>20</v>
      </c>
      <c r="G145">
        <v>14</v>
      </c>
      <c r="H145" t="s">
        <v>15</v>
      </c>
      <c r="I145">
        <v>11.5</v>
      </c>
      <c r="J145">
        <v>3.43</v>
      </c>
      <c r="K145" t="s">
        <v>46</v>
      </c>
      <c r="L145">
        <v>1217.24</v>
      </c>
    </row>
    <row r="146" spans="2:12" x14ac:dyDescent="0.2">
      <c r="B146" t="s">
        <v>47</v>
      </c>
      <c r="C146" t="s">
        <v>24</v>
      </c>
      <c r="D146">
        <v>4</v>
      </c>
      <c r="E146" t="s">
        <v>13</v>
      </c>
      <c r="F146" t="s">
        <v>40</v>
      </c>
      <c r="G146">
        <v>16</v>
      </c>
      <c r="H146" t="s">
        <v>21</v>
      </c>
      <c r="I146">
        <v>5.8</v>
      </c>
      <c r="J146">
        <v>2.4</v>
      </c>
      <c r="K146" t="s">
        <v>22</v>
      </c>
      <c r="L146">
        <v>954.65</v>
      </c>
    </row>
    <row r="147" spans="2:12" x14ac:dyDescent="0.2">
      <c r="B147" t="s">
        <v>38</v>
      </c>
      <c r="C147" t="s">
        <v>39</v>
      </c>
      <c r="D147">
        <v>8</v>
      </c>
      <c r="E147" t="s">
        <v>19</v>
      </c>
      <c r="F147" t="s">
        <v>14</v>
      </c>
      <c r="G147">
        <v>17.3</v>
      </c>
      <c r="H147" t="s">
        <v>43</v>
      </c>
      <c r="I147">
        <v>5.7</v>
      </c>
      <c r="J147">
        <v>3.07</v>
      </c>
      <c r="K147" t="s">
        <v>16</v>
      </c>
      <c r="L147">
        <v>1250.43</v>
      </c>
    </row>
    <row r="148" spans="2:12" x14ac:dyDescent="0.2">
      <c r="B148" t="s">
        <v>33</v>
      </c>
      <c r="C148" t="s">
        <v>39</v>
      </c>
      <c r="D148">
        <v>64</v>
      </c>
      <c r="E148" t="s">
        <v>13</v>
      </c>
      <c r="F148" t="s">
        <v>26</v>
      </c>
      <c r="G148">
        <v>17.3</v>
      </c>
      <c r="H148" t="s">
        <v>15</v>
      </c>
      <c r="I148">
        <v>6.3</v>
      </c>
      <c r="J148">
        <v>1.37</v>
      </c>
      <c r="K148" t="s">
        <v>30</v>
      </c>
      <c r="L148">
        <v>3401.59</v>
      </c>
    </row>
    <row r="149" spans="2:12" x14ac:dyDescent="0.2">
      <c r="B149" t="s">
        <v>38</v>
      </c>
      <c r="C149" t="s">
        <v>18</v>
      </c>
      <c r="D149">
        <v>64</v>
      </c>
      <c r="E149" t="s">
        <v>19</v>
      </c>
      <c r="F149" t="s">
        <v>44</v>
      </c>
      <c r="G149">
        <v>13.3</v>
      </c>
      <c r="H149" t="s">
        <v>43</v>
      </c>
      <c r="I149">
        <v>4.3</v>
      </c>
      <c r="J149">
        <v>1.31</v>
      </c>
      <c r="K149" t="s">
        <v>16</v>
      </c>
      <c r="L149">
        <v>2041.37</v>
      </c>
    </row>
    <row r="150" spans="2:12" x14ac:dyDescent="0.2">
      <c r="B150" t="s">
        <v>28</v>
      </c>
      <c r="C150" t="s">
        <v>41</v>
      </c>
      <c r="D150">
        <v>64</v>
      </c>
      <c r="E150" t="s">
        <v>19</v>
      </c>
      <c r="F150" t="s">
        <v>20</v>
      </c>
      <c r="G150">
        <v>13.3</v>
      </c>
      <c r="H150" t="s">
        <v>15</v>
      </c>
      <c r="I150">
        <v>10.3</v>
      </c>
      <c r="J150">
        <v>2.99</v>
      </c>
      <c r="K150" t="s">
        <v>46</v>
      </c>
      <c r="L150">
        <v>4995.8900000000003</v>
      </c>
    </row>
    <row r="151" spans="2:12" x14ac:dyDescent="0.2">
      <c r="B151" t="s">
        <v>38</v>
      </c>
      <c r="C151" t="s">
        <v>18</v>
      </c>
      <c r="D151">
        <v>4</v>
      </c>
      <c r="E151" t="s">
        <v>42</v>
      </c>
      <c r="F151" t="s">
        <v>14</v>
      </c>
      <c r="G151">
        <v>15.6</v>
      </c>
      <c r="H151" t="s">
        <v>21</v>
      </c>
      <c r="I151">
        <v>7.1</v>
      </c>
      <c r="J151">
        <v>2.63</v>
      </c>
      <c r="K151" t="s">
        <v>46</v>
      </c>
      <c r="L151">
        <v>777.38</v>
      </c>
    </row>
    <row r="152" spans="2:12" x14ac:dyDescent="0.2">
      <c r="B152" t="s">
        <v>33</v>
      </c>
      <c r="C152" t="s">
        <v>24</v>
      </c>
      <c r="D152">
        <v>8</v>
      </c>
      <c r="E152" t="s">
        <v>25</v>
      </c>
      <c r="F152" t="s">
        <v>40</v>
      </c>
      <c r="G152">
        <v>16</v>
      </c>
      <c r="H152" t="s">
        <v>27</v>
      </c>
      <c r="I152">
        <v>11.7</v>
      </c>
      <c r="J152">
        <v>3.27</v>
      </c>
      <c r="K152" t="s">
        <v>30</v>
      </c>
      <c r="L152">
        <v>1969.19</v>
      </c>
    </row>
    <row r="153" spans="2:12" x14ac:dyDescent="0.2">
      <c r="B153" t="s">
        <v>11</v>
      </c>
      <c r="C153" t="s">
        <v>24</v>
      </c>
      <c r="D153">
        <v>8</v>
      </c>
      <c r="E153" t="s">
        <v>29</v>
      </c>
      <c r="F153" t="s">
        <v>35</v>
      </c>
      <c r="G153">
        <v>14</v>
      </c>
      <c r="H153" t="s">
        <v>27</v>
      </c>
      <c r="I153">
        <v>5.2</v>
      </c>
      <c r="J153">
        <v>2.1</v>
      </c>
      <c r="K153" t="s">
        <v>22</v>
      </c>
      <c r="L153">
        <v>2607.44</v>
      </c>
    </row>
    <row r="154" spans="2:12" x14ac:dyDescent="0.2">
      <c r="B154" t="s">
        <v>36</v>
      </c>
      <c r="C154" t="s">
        <v>41</v>
      </c>
      <c r="D154">
        <v>16</v>
      </c>
      <c r="E154" t="s">
        <v>42</v>
      </c>
      <c r="F154" t="s">
        <v>26</v>
      </c>
      <c r="G154">
        <v>15.6</v>
      </c>
      <c r="H154" t="s">
        <v>43</v>
      </c>
      <c r="I154">
        <v>11.3</v>
      </c>
      <c r="J154">
        <v>1.81</v>
      </c>
      <c r="K154" t="s">
        <v>46</v>
      </c>
      <c r="L154">
        <v>1776.13</v>
      </c>
    </row>
    <row r="155" spans="2:12" x14ac:dyDescent="0.2">
      <c r="B155" t="s">
        <v>36</v>
      </c>
      <c r="C155" t="s">
        <v>37</v>
      </c>
      <c r="D155">
        <v>32</v>
      </c>
      <c r="E155" t="s">
        <v>19</v>
      </c>
      <c r="F155" t="s">
        <v>20</v>
      </c>
      <c r="G155">
        <v>13.3</v>
      </c>
      <c r="H155" t="s">
        <v>43</v>
      </c>
      <c r="I155">
        <v>11.8</v>
      </c>
      <c r="J155">
        <v>1.28</v>
      </c>
      <c r="K155" t="s">
        <v>22</v>
      </c>
      <c r="L155">
        <v>2721.4</v>
      </c>
    </row>
    <row r="156" spans="2:12" x14ac:dyDescent="0.2">
      <c r="B156" t="s">
        <v>38</v>
      </c>
      <c r="C156" t="s">
        <v>39</v>
      </c>
      <c r="D156">
        <v>16</v>
      </c>
      <c r="E156" t="s">
        <v>13</v>
      </c>
      <c r="F156" t="s">
        <v>32</v>
      </c>
      <c r="G156">
        <v>16</v>
      </c>
      <c r="H156" t="s">
        <v>21</v>
      </c>
      <c r="I156">
        <v>8.9</v>
      </c>
      <c r="J156">
        <v>1.75</v>
      </c>
      <c r="K156" t="s">
        <v>30</v>
      </c>
      <c r="L156">
        <v>1016.16</v>
      </c>
    </row>
    <row r="157" spans="2:12" x14ac:dyDescent="0.2">
      <c r="B157" t="s">
        <v>33</v>
      </c>
      <c r="C157" t="s">
        <v>12</v>
      </c>
      <c r="D157">
        <v>4</v>
      </c>
      <c r="E157" t="s">
        <v>19</v>
      </c>
      <c r="F157" t="s">
        <v>44</v>
      </c>
      <c r="G157">
        <v>15.6</v>
      </c>
      <c r="H157" t="s">
        <v>43</v>
      </c>
      <c r="I157">
        <v>7.8</v>
      </c>
      <c r="J157">
        <v>1.66</v>
      </c>
      <c r="K157" t="s">
        <v>16</v>
      </c>
      <c r="L157">
        <v>590.45000000000005</v>
      </c>
    </row>
    <row r="158" spans="2:12" x14ac:dyDescent="0.2">
      <c r="B158" t="s">
        <v>17</v>
      </c>
      <c r="C158" t="s">
        <v>41</v>
      </c>
      <c r="D158">
        <v>8</v>
      </c>
      <c r="E158" t="s">
        <v>19</v>
      </c>
      <c r="F158" t="s">
        <v>35</v>
      </c>
      <c r="G158">
        <v>15.6</v>
      </c>
      <c r="H158" t="s">
        <v>43</v>
      </c>
      <c r="I158">
        <v>8.6999999999999993</v>
      </c>
      <c r="J158">
        <v>2.78</v>
      </c>
      <c r="K158" t="s">
        <v>22</v>
      </c>
      <c r="L158">
        <v>2549.6</v>
      </c>
    </row>
    <row r="159" spans="2:12" x14ac:dyDescent="0.2">
      <c r="B159" t="s">
        <v>23</v>
      </c>
      <c r="C159" t="s">
        <v>12</v>
      </c>
      <c r="D159">
        <v>32</v>
      </c>
      <c r="E159" t="s">
        <v>13</v>
      </c>
      <c r="F159" t="s">
        <v>35</v>
      </c>
      <c r="G159">
        <v>17.3</v>
      </c>
      <c r="H159" t="s">
        <v>43</v>
      </c>
      <c r="I159">
        <v>11.9</v>
      </c>
      <c r="J159">
        <v>1.63</v>
      </c>
      <c r="K159" t="s">
        <v>16</v>
      </c>
      <c r="L159">
        <v>1609.14</v>
      </c>
    </row>
    <row r="160" spans="2:12" x14ac:dyDescent="0.2">
      <c r="B160" t="s">
        <v>33</v>
      </c>
      <c r="C160" t="s">
        <v>18</v>
      </c>
      <c r="D160">
        <v>64</v>
      </c>
      <c r="E160" t="s">
        <v>25</v>
      </c>
      <c r="F160" t="s">
        <v>40</v>
      </c>
      <c r="G160">
        <v>16</v>
      </c>
      <c r="H160" t="s">
        <v>27</v>
      </c>
      <c r="I160">
        <v>6.5</v>
      </c>
      <c r="J160">
        <v>2.09</v>
      </c>
      <c r="K160" t="s">
        <v>22</v>
      </c>
      <c r="L160">
        <v>5483.75</v>
      </c>
    </row>
    <row r="161" spans="2:12" x14ac:dyDescent="0.2">
      <c r="B161" t="s">
        <v>34</v>
      </c>
      <c r="C161" t="s">
        <v>12</v>
      </c>
      <c r="D161">
        <v>8</v>
      </c>
      <c r="E161" t="s">
        <v>19</v>
      </c>
      <c r="F161" t="s">
        <v>26</v>
      </c>
      <c r="G161">
        <v>15.6</v>
      </c>
      <c r="H161" t="s">
        <v>21</v>
      </c>
      <c r="I161">
        <v>5.5</v>
      </c>
      <c r="J161">
        <v>1.28</v>
      </c>
      <c r="K161" t="s">
        <v>22</v>
      </c>
      <c r="L161">
        <v>728.2</v>
      </c>
    </row>
    <row r="162" spans="2:12" x14ac:dyDescent="0.2">
      <c r="B162" t="s">
        <v>33</v>
      </c>
      <c r="C162" t="s">
        <v>31</v>
      </c>
      <c r="D162">
        <v>4</v>
      </c>
      <c r="E162" t="s">
        <v>19</v>
      </c>
      <c r="F162" t="s">
        <v>14</v>
      </c>
      <c r="G162">
        <v>13.3</v>
      </c>
      <c r="H162" t="s">
        <v>21</v>
      </c>
      <c r="I162">
        <v>8.9</v>
      </c>
      <c r="J162">
        <v>3.45</v>
      </c>
      <c r="K162" t="s">
        <v>30</v>
      </c>
      <c r="L162">
        <v>545.58000000000004</v>
      </c>
    </row>
    <row r="163" spans="2:12" x14ac:dyDescent="0.2">
      <c r="B163" t="s">
        <v>11</v>
      </c>
      <c r="C163" t="s">
        <v>24</v>
      </c>
      <c r="D163">
        <v>16</v>
      </c>
      <c r="E163" t="s">
        <v>13</v>
      </c>
      <c r="F163" t="s">
        <v>44</v>
      </c>
      <c r="G163">
        <v>17.3</v>
      </c>
      <c r="H163" t="s">
        <v>21</v>
      </c>
      <c r="I163">
        <v>11.6</v>
      </c>
      <c r="J163">
        <v>2.83</v>
      </c>
      <c r="K163" t="s">
        <v>22</v>
      </c>
      <c r="L163">
        <v>1092.08</v>
      </c>
    </row>
    <row r="164" spans="2:12" x14ac:dyDescent="0.2">
      <c r="B164" t="s">
        <v>17</v>
      </c>
      <c r="C164" t="s">
        <v>31</v>
      </c>
      <c r="D164">
        <v>8</v>
      </c>
      <c r="E164" t="s">
        <v>19</v>
      </c>
      <c r="F164" t="s">
        <v>32</v>
      </c>
      <c r="G164">
        <v>17.3</v>
      </c>
      <c r="H164" t="s">
        <v>15</v>
      </c>
      <c r="I164">
        <v>11.7</v>
      </c>
      <c r="J164">
        <v>1.76</v>
      </c>
      <c r="K164" t="s">
        <v>16</v>
      </c>
      <c r="L164">
        <v>1641.64</v>
      </c>
    </row>
    <row r="165" spans="2:12" x14ac:dyDescent="0.2">
      <c r="B165" t="s">
        <v>17</v>
      </c>
      <c r="C165" t="s">
        <v>41</v>
      </c>
      <c r="D165">
        <v>16</v>
      </c>
      <c r="E165" t="s">
        <v>13</v>
      </c>
      <c r="F165" t="s">
        <v>20</v>
      </c>
      <c r="G165">
        <v>17.3</v>
      </c>
      <c r="H165" t="s">
        <v>43</v>
      </c>
      <c r="I165">
        <v>4.5</v>
      </c>
      <c r="J165">
        <v>2.85</v>
      </c>
      <c r="K165" t="s">
        <v>16</v>
      </c>
      <c r="L165">
        <v>3066.57</v>
      </c>
    </row>
    <row r="166" spans="2:12" x14ac:dyDescent="0.2">
      <c r="B166" t="s">
        <v>45</v>
      </c>
      <c r="C166" t="s">
        <v>37</v>
      </c>
      <c r="D166">
        <v>32</v>
      </c>
      <c r="E166" t="s">
        <v>13</v>
      </c>
      <c r="F166" t="s">
        <v>44</v>
      </c>
      <c r="G166">
        <v>15.6</v>
      </c>
      <c r="H166" t="s">
        <v>21</v>
      </c>
      <c r="I166">
        <v>6.4</v>
      </c>
      <c r="J166">
        <v>3.01</v>
      </c>
      <c r="K166" t="s">
        <v>22</v>
      </c>
      <c r="L166">
        <v>1735.86</v>
      </c>
    </row>
    <row r="167" spans="2:12" x14ac:dyDescent="0.2">
      <c r="B167" t="s">
        <v>23</v>
      </c>
      <c r="C167" t="s">
        <v>37</v>
      </c>
      <c r="D167">
        <v>8</v>
      </c>
      <c r="E167" t="s">
        <v>13</v>
      </c>
      <c r="F167" t="s">
        <v>20</v>
      </c>
      <c r="G167">
        <v>14</v>
      </c>
      <c r="H167" t="s">
        <v>27</v>
      </c>
      <c r="I167">
        <v>8</v>
      </c>
      <c r="J167">
        <v>1.77</v>
      </c>
      <c r="K167" t="s">
        <v>30</v>
      </c>
      <c r="L167">
        <v>2895.86</v>
      </c>
    </row>
    <row r="168" spans="2:12" x14ac:dyDescent="0.2">
      <c r="B168" t="s">
        <v>45</v>
      </c>
      <c r="C168" t="s">
        <v>37</v>
      </c>
      <c r="D168">
        <v>4</v>
      </c>
      <c r="E168" t="s">
        <v>42</v>
      </c>
      <c r="F168" t="s">
        <v>32</v>
      </c>
      <c r="G168">
        <v>14</v>
      </c>
      <c r="H168" t="s">
        <v>27</v>
      </c>
      <c r="I168">
        <v>4.4000000000000004</v>
      </c>
      <c r="J168">
        <v>2.52</v>
      </c>
      <c r="K168" t="s">
        <v>46</v>
      </c>
      <c r="L168">
        <v>2072.73</v>
      </c>
    </row>
    <row r="169" spans="2:12" x14ac:dyDescent="0.2">
      <c r="B169" t="s">
        <v>34</v>
      </c>
      <c r="C169" t="s">
        <v>18</v>
      </c>
      <c r="D169">
        <v>16</v>
      </c>
      <c r="E169" t="s">
        <v>25</v>
      </c>
      <c r="F169" t="s">
        <v>14</v>
      </c>
      <c r="G169">
        <v>14</v>
      </c>
      <c r="H169" t="s">
        <v>21</v>
      </c>
      <c r="I169">
        <v>4.5999999999999996</v>
      </c>
      <c r="J169">
        <v>3.22</v>
      </c>
      <c r="K169" t="s">
        <v>16</v>
      </c>
      <c r="L169">
        <v>1178.4000000000001</v>
      </c>
    </row>
    <row r="170" spans="2:12" x14ac:dyDescent="0.2">
      <c r="B170" t="s">
        <v>11</v>
      </c>
      <c r="C170" t="s">
        <v>37</v>
      </c>
      <c r="D170">
        <v>16</v>
      </c>
      <c r="E170" t="s">
        <v>19</v>
      </c>
      <c r="F170" t="s">
        <v>32</v>
      </c>
      <c r="G170">
        <v>13.3</v>
      </c>
      <c r="H170" t="s">
        <v>27</v>
      </c>
      <c r="I170">
        <v>11.4</v>
      </c>
      <c r="J170">
        <v>1.79</v>
      </c>
      <c r="K170" t="s">
        <v>16</v>
      </c>
      <c r="L170">
        <v>4918.1099999999997</v>
      </c>
    </row>
    <row r="171" spans="2:12" x14ac:dyDescent="0.2">
      <c r="B171" t="s">
        <v>36</v>
      </c>
      <c r="C171" t="s">
        <v>39</v>
      </c>
      <c r="D171">
        <v>64</v>
      </c>
      <c r="E171" t="s">
        <v>13</v>
      </c>
      <c r="F171" t="s">
        <v>14</v>
      </c>
      <c r="G171">
        <v>17.3</v>
      </c>
      <c r="H171" t="s">
        <v>27</v>
      </c>
      <c r="I171">
        <v>11.4</v>
      </c>
      <c r="J171">
        <v>2.12</v>
      </c>
      <c r="K171" t="s">
        <v>30</v>
      </c>
      <c r="L171">
        <v>4348.8</v>
      </c>
    </row>
    <row r="172" spans="2:12" x14ac:dyDescent="0.2">
      <c r="B172" t="s">
        <v>45</v>
      </c>
      <c r="C172" t="s">
        <v>12</v>
      </c>
      <c r="D172">
        <v>4</v>
      </c>
      <c r="E172" t="s">
        <v>13</v>
      </c>
      <c r="F172" t="s">
        <v>14</v>
      </c>
      <c r="G172">
        <v>14</v>
      </c>
      <c r="H172" t="s">
        <v>43</v>
      </c>
      <c r="I172">
        <v>6.6</v>
      </c>
      <c r="J172">
        <v>2.82</v>
      </c>
      <c r="K172" t="s">
        <v>46</v>
      </c>
      <c r="L172">
        <v>734.88</v>
      </c>
    </row>
    <row r="173" spans="2:12" x14ac:dyDescent="0.2">
      <c r="B173" t="s">
        <v>17</v>
      </c>
      <c r="C173" t="s">
        <v>24</v>
      </c>
      <c r="D173">
        <v>4</v>
      </c>
      <c r="E173" t="s">
        <v>13</v>
      </c>
      <c r="F173" t="s">
        <v>40</v>
      </c>
      <c r="G173">
        <v>16</v>
      </c>
      <c r="H173" t="s">
        <v>43</v>
      </c>
      <c r="I173">
        <v>6.6</v>
      </c>
      <c r="J173">
        <v>2.83</v>
      </c>
      <c r="K173" t="s">
        <v>30</v>
      </c>
      <c r="L173">
        <v>1369.42</v>
      </c>
    </row>
    <row r="174" spans="2:12" x14ac:dyDescent="0.2">
      <c r="B174" t="s">
        <v>33</v>
      </c>
      <c r="C174" t="s">
        <v>12</v>
      </c>
      <c r="D174">
        <v>64</v>
      </c>
      <c r="E174" t="s">
        <v>19</v>
      </c>
      <c r="F174" t="s">
        <v>44</v>
      </c>
      <c r="G174">
        <v>15.6</v>
      </c>
      <c r="H174" t="s">
        <v>27</v>
      </c>
      <c r="I174">
        <v>7.6</v>
      </c>
      <c r="J174">
        <v>1.8</v>
      </c>
      <c r="K174" t="s">
        <v>16</v>
      </c>
      <c r="L174">
        <v>2531.4499999999998</v>
      </c>
    </row>
    <row r="175" spans="2:12" x14ac:dyDescent="0.2">
      <c r="B175" t="s">
        <v>45</v>
      </c>
      <c r="C175" t="s">
        <v>48</v>
      </c>
      <c r="D175">
        <v>16</v>
      </c>
      <c r="E175" t="s">
        <v>25</v>
      </c>
      <c r="F175" t="s">
        <v>35</v>
      </c>
      <c r="G175">
        <v>17.3</v>
      </c>
      <c r="H175" t="s">
        <v>15</v>
      </c>
      <c r="I175">
        <v>10.4</v>
      </c>
      <c r="J175">
        <v>1.42</v>
      </c>
      <c r="K175" t="s">
        <v>30</v>
      </c>
      <c r="L175">
        <v>2018.16</v>
      </c>
    </row>
    <row r="176" spans="2:12" x14ac:dyDescent="0.2">
      <c r="B176" t="s">
        <v>33</v>
      </c>
      <c r="C176" t="s">
        <v>41</v>
      </c>
      <c r="D176">
        <v>32</v>
      </c>
      <c r="E176" t="s">
        <v>13</v>
      </c>
      <c r="F176" t="s">
        <v>44</v>
      </c>
      <c r="G176">
        <v>15.6</v>
      </c>
      <c r="H176" t="s">
        <v>21</v>
      </c>
      <c r="I176">
        <v>11.6</v>
      </c>
      <c r="J176">
        <v>2.5499999999999998</v>
      </c>
      <c r="K176" t="s">
        <v>30</v>
      </c>
      <c r="L176">
        <v>1633.4</v>
      </c>
    </row>
    <row r="177" spans="2:12" x14ac:dyDescent="0.2">
      <c r="B177" t="s">
        <v>28</v>
      </c>
      <c r="C177" t="s">
        <v>18</v>
      </c>
      <c r="D177">
        <v>4</v>
      </c>
      <c r="E177" t="s">
        <v>13</v>
      </c>
      <c r="F177" t="s">
        <v>14</v>
      </c>
      <c r="G177">
        <v>15.6</v>
      </c>
      <c r="H177" t="s">
        <v>15</v>
      </c>
      <c r="I177">
        <v>10.4</v>
      </c>
      <c r="J177">
        <v>3.1</v>
      </c>
      <c r="K177" t="s">
        <v>30</v>
      </c>
      <c r="L177">
        <v>1528.92</v>
      </c>
    </row>
    <row r="178" spans="2:12" x14ac:dyDescent="0.2">
      <c r="B178" t="s">
        <v>36</v>
      </c>
      <c r="C178" t="s">
        <v>39</v>
      </c>
      <c r="D178">
        <v>64</v>
      </c>
      <c r="E178" t="s">
        <v>13</v>
      </c>
      <c r="F178" t="s">
        <v>20</v>
      </c>
      <c r="G178">
        <v>13.3</v>
      </c>
      <c r="H178" t="s">
        <v>27</v>
      </c>
      <c r="I178">
        <v>7.9</v>
      </c>
      <c r="J178">
        <v>1.85</v>
      </c>
      <c r="K178" t="s">
        <v>30</v>
      </c>
      <c r="L178">
        <v>3845.91</v>
      </c>
    </row>
    <row r="179" spans="2:12" x14ac:dyDescent="0.2">
      <c r="B179" t="s">
        <v>11</v>
      </c>
      <c r="C179" t="s">
        <v>39</v>
      </c>
      <c r="D179">
        <v>16</v>
      </c>
      <c r="E179" t="s">
        <v>29</v>
      </c>
      <c r="F179" t="s">
        <v>20</v>
      </c>
      <c r="G179">
        <v>15.6</v>
      </c>
      <c r="H179" t="s">
        <v>43</v>
      </c>
      <c r="I179">
        <v>9.8000000000000007</v>
      </c>
      <c r="J179">
        <v>1.45</v>
      </c>
      <c r="K179" t="s">
        <v>46</v>
      </c>
      <c r="L179">
        <v>1864.34</v>
      </c>
    </row>
    <row r="180" spans="2:12" x14ac:dyDescent="0.2">
      <c r="B180" t="s">
        <v>11</v>
      </c>
      <c r="C180" t="s">
        <v>12</v>
      </c>
      <c r="D180">
        <v>16</v>
      </c>
      <c r="E180" t="s">
        <v>19</v>
      </c>
      <c r="F180" t="s">
        <v>44</v>
      </c>
      <c r="G180">
        <v>17.3</v>
      </c>
      <c r="H180" t="s">
        <v>27</v>
      </c>
      <c r="I180">
        <v>9.1999999999999993</v>
      </c>
      <c r="J180">
        <v>1.94</v>
      </c>
      <c r="K180" t="s">
        <v>22</v>
      </c>
      <c r="L180">
        <v>1828.29</v>
      </c>
    </row>
    <row r="181" spans="2:12" x14ac:dyDescent="0.2">
      <c r="B181" t="s">
        <v>11</v>
      </c>
      <c r="C181" t="s">
        <v>31</v>
      </c>
      <c r="D181">
        <v>64</v>
      </c>
      <c r="E181" t="s">
        <v>13</v>
      </c>
      <c r="F181" t="s">
        <v>32</v>
      </c>
      <c r="G181">
        <v>14</v>
      </c>
      <c r="H181" t="s">
        <v>15</v>
      </c>
      <c r="I181">
        <v>7</v>
      </c>
      <c r="J181">
        <v>1.35</v>
      </c>
      <c r="K181" t="s">
        <v>16</v>
      </c>
      <c r="L181">
        <v>3838.22</v>
      </c>
    </row>
    <row r="182" spans="2:12" x14ac:dyDescent="0.2">
      <c r="B182" t="s">
        <v>17</v>
      </c>
      <c r="C182" t="s">
        <v>12</v>
      </c>
      <c r="D182">
        <v>32</v>
      </c>
      <c r="E182" t="s">
        <v>13</v>
      </c>
      <c r="F182" t="s">
        <v>26</v>
      </c>
      <c r="G182">
        <v>16</v>
      </c>
      <c r="H182" t="s">
        <v>15</v>
      </c>
      <c r="I182">
        <v>5.8</v>
      </c>
      <c r="J182">
        <v>1.86</v>
      </c>
      <c r="K182" t="s">
        <v>16</v>
      </c>
      <c r="L182">
        <v>2475</v>
      </c>
    </row>
    <row r="183" spans="2:12" x14ac:dyDescent="0.2">
      <c r="B183" t="s">
        <v>36</v>
      </c>
      <c r="C183" t="s">
        <v>39</v>
      </c>
      <c r="D183">
        <v>32</v>
      </c>
      <c r="E183" t="s">
        <v>19</v>
      </c>
      <c r="F183" t="s">
        <v>35</v>
      </c>
      <c r="G183">
        <v>13.3</v>
      </c>
      <c r="H183" t="s">
        <v>27</v>
      </c>
      <c r="I183">
        <v>12</v>
      </c>
      <c r="J183">
        <v>2.5</v>
      </c>
      <c r="K183" t="s">
        <v>30</v>
      </c>
      <c r="L183">
        <v>2631.83</v>
      </c>
    </row>
    <row r="184" spans="2:12" x14ac:dyDescent="0.2">
      <c r="B184" t="s">
        <v>45</v>
      </c>
      <c r="C184" t="s">
        <v>31</v>
      </c>
      <c r="D184">
        <v>4</v>
      </c>
      <c r="E184" t="s">
        <v>25</v>
      </c>
      <c r="F184" t="s">
        <v>44</v>
      </c>
      <c r="G184">
        <v>17.3</v>
      </c>
      <c r="H184" t="s">
        <v>43</v>
      </c>
      <c r="I184">
        <v>11.5</v>
      </c>
      <c r="J184">
        <v>3.29</v>
      </c>
      <c r="K184" t="s">
        <v>30</v>
      </c>
      <c r="L184">
        <v>462.82</v>
      </c>
    </row>
    <row r="185" spans="2:12" x14ac:dyDescent="0.2">
      <c r="B185" t="s">
        <v>34</v>
      </c>
      <c r="C185" t="s">
        <v>18</v>
      </c>
      <c r="D185">
        <v>16</v>
      </c>
      <c r="E185" t="s">
        <v>25</v>
      </c>
      <c r="F185" t="s">
        <v>32</v>
      </c>
      <c r="G185">
        <v>13.3</v>
      </c>
      <c r="H185" t="s">
        <v>21</v>
      </c>
      <c r="I185">
        <v>9.4</v>
      </c>
      <c r="J185">
        <v>2.42</v>
      </c>
      <c r="K185" t="s">
        <v>16</v>
      </c>
      <c r="L185">
        <v>1381.3</v>
      </c>
    </row>
    <row r="186" spans="2:12" x14ac:dyDescent="0.2">
      <c r="B186" t="s">
        <v>17</v>
      </c>
      <c r="C186" t="s">
        <v>37</v>
      </c>
      <c r="D186">
        <v>4</v>
      </c>
      <c r="E186" t="s">
        <v>13</v>
      </c>
      <c r="F186" t="s">
        <v>32</v>
      </c>
      <c r="G186">
        <v>16</v>
      </c>
      <c r="H186" t="s">
        <v>43</v>
      </c>
      <c r="I186">
        <v>6.5</v>
      </c>
      <c r="J186">
        <v>2.3199999999999998</v>
      </c>
      <c r="K186" t="s">
        <v>46</v>
      </c>
      <c r="L186">
        <v>2225.0100000000002</v>
      </c>
    </row>
    <row r="187" spans="2:12" x14ac:dyDescent="0.2">
      <c r="B187" t="s">
        <v>33</v>
      </c>
      <c r="C187" t="s">
        <v>41</v>
      </c>
      <c r="D187">
        <v>64</v>
      </c>
      <c r="E187" t="s">
        <v>19</v>
      </c>
      <c r="F187" t="s">
        <v>44</v>
      </c>
      <c r="G187">
        <v>15.6</v>
      </c>
      <c r="H187" t="s">
        <v>43</v>
      </c>
      <c r="I187">
        <v>8.3000000000000007</v>
      </c>
      <c r="J187">
        <v>3.06</v>
      </c>
      <c r="K187" t="s">
        <v>46</v>
      </c>
      <c r="L187">
        <v>2970.68</v>
      </c>
    </row>
    <row r="188" spans="2:12" x14ac:dyDescent="0.2">
      <c r="B188" t="s">
        <v>23</v>
      </c>
      <c r="C188" t="s">
        <v>12</v>
      </c>
      <c r="D188">
        <v>64</v>
      </c>
      <c r="E188" t="s">
        <v>29</v>
      </c>
      <c r="F188" t="s">
        <v>32</v>
      </c>
      <c r="G188">
        <v>14</v>
      </c>
      <c r="H188" t="s">
        <v>21</v>
      </c>
      <c r="I188">
        <v>11.1</v>
      </c>
      <c r="J188">
        <v>3.26</v>
      </c>
      <c r="K188" t="s">
        <v>16</v>
      </c>
      <c r="L188">
        <v>1697.07</v>
      </c>
    </row>
    <row r="189" spans="2:12" x14ac:dyDescent="0.2">
      <c r="B189" t="s">
        <v>33</v>
      </c>
      <c r="C189" t="s">
        <v>12</v>
      </c>
      <c r="D189">
        <v>32</v>
      </c>
      <c r="E189" t="s">
        <v>42</v>
      </c>
      <c r="F189" t="s">
        <v>26</v>
      </c>
      <c r="G189">
        <v>17.3</v>
      </c>
      <c r="H189" t="s">
        <v>43</v>
      </c>
      <c r="I189">
        <v>7.1</v>
      </c>
      <c r="J189">
        <v>1.41</v>
      </c>
      <c r="K189" t="s">
        <v>16</v>
      </c>
      <c r="L189">
        <v>1321.09</v>
      </c>
    </row>
    <row r="190" spans="2:12" x14ac:dyDescent="0.2">
      <c r="B190" t="s">
        <v>34</v>
      </c>
      <c r="C190" t="s">
        <v>37</v>
      </c>
      <c r="D190">
        <v>32</v>
      </c>
      <c r="E190" t="s">
        <v>29</v>
      </c>
      <c r="F190" t="s">
        <v>40</v>
      </c>
      <c r="G190">
        <v>16</v>
      </c>
      <c r="H190" t="s">
        <v>15</v>
      </c>
      <c r="I190">
        <v>6.8</v>
      </c>
      <c r="J190">
        <v>2.3199999999999998</v>
      </c>
      <c r="K190" t="s">
        <v>22</v>
      </c>
      <c r="L190">
        <v>3739.27</v>
      </c>
    </row>
    <row r="191" spans="2:12" x14ac:dyDescent="0.2">
      <c r="B191" t="s">
        <v>11</v>
      </c>
      <c r="C191" t="s">
        <v>12</v>
      </c>
      <c r="D191">
        <v>4</v>
      </c>
      <c r="E191" t="s">
        <v>25</v>
      </c>
      <c r="F191" t="s">
        <v>26</v>
      </c>
      <c r="G191">
        <v>16</v>
      </c>
      <c r="H191" t="s">
        <v>43</v>
      </c>
      <c r="I191">
        <v>7.9</v>
      </c>
      <c r="J191">
        <v>2.69</v>
      </c>
      <c r="K191" t="s">
        <v>16</v>
      </c>
      <c r="L191">
        <v>1134.98</v>
      </c>
    </row>
    <row r="192" spans="2:12" x14ac:dyDescent="0.2">
      <c r="B192" t="s">
        <v>45</v>
      </c>
      <c r="C192" t="s">
        <v>39</v>
      </c>
      <c r="D192">
        <v>64</v>
      </c>
      <c r="E192" t="s">
        <v>25</v>
      </c>
      <c r="F192" t="s">
        <v>14</v>
      </c>
      <c r="G192">
        <v>13.3</v>
      </c>
      <c r="H192" t="s">
        <v>21</v>
      </c>
      <c r="I192">
        <v>10.9</v>
      </c>
      <c r="J192">
        <v>2.33</v>
      </c>
      <c r="K192" t="s">
        <v>30</v>
      </c>
      <c r="L192">
        <v>2105.65</v>
      </c>
    </row>
    <row r="193" spans="2:12" x14ac:dyDescent="0.2">
      <c r="B193" t="s">
        <v>38</v>
      </c>
      <c r="C193" t="s">
        <v>37</v>
      </c>
      <c r="D193">
        <v>8</v>
      </c>
      <c r="E193" t="s">
        <v>29</v>
      </c>
      <c r="F193" t="s">
        <v>26</v>
      </c>
      <c r="G193">
        <v>14</v>
      </c>
      <c r="H193" t="s">
        <v>21</v>
      </c>
      <c r="I193">
        <v>11.8</v>
      </c>
      <c r="J193">
        <v>3.28</v>
      </c>
      <c r="K193" t="s">
        <v>22</v>
      </c>
      <c r="L193">
        <v>1434.82</v>
      </c>
    </row>
    <row r="194" spans="2:12" x14ac:dyDescent="0.2">
      <c r="B194" t="s">
        <v>47</v>
      </c>
      <c r="C194" t="s">
        <v>18</v>
      </c>
      <c r="D194">
        <v>4</v>
      </c>
      <c r="E194" t="s">
        <v>19</v>
      </c>
      <c r="F194" t="s">
        <v>14</v>
      </c>
      <c r="G194">
        <v>17.3</v>
      </c>
      <c r="H194" t="s">
        <v>27</v>
      </c>
      <c r="I194">
        <v>10.5</v>
      </c>
      <c r="J194">
        <v>1.33</v>
      </c>
      <c r="K194" t="s">
        <v>16</v>
      </c>
      <c r="L194">
        <v>2551.92</v>
      </c>
    </row>
    <row r="195" spans="2:12" x14ac:dyDescent="0.2">
      <c r="B195" t="s">
        <v>36</v>
      </c>
      <c r="C195" t="s">
        <v>24</v>
      </c>
      <c r="D195">
        <v>32</v>
      </c>
      <c r="E195" t="s">
        <v>42</v>
      </c>
      <c r="F195" t="s">
        <v>40</v>
      </c>
      <c r="G195">
        <v>16</v>
      </c>
      <c r="H195" t="s">
        <v>21</v>
      </c>
      <c r="I195">
        <v>4.3</v>
      </c>
      <c r="J195">
        <v>2.42</v>
      </c>
      <c r="K195" t="s">
        <v>30</v>
      </c>
      <c r="L195">
        <v>1118.1099999999999</v>
      </c>
    </row>
    <row r="196" spans="2:12" x14ac:dyDescent="0.2">
      <c r="B196" t="s">
        <v>45</v>
      </c>
      <c r="C196" t="s">
        <v>37</v>
      </c>
      <c r="D196">
        <v>16</v>
      </c>
      <c r="E196" t="s">
        <v>25</v>
      </c>
      <c r="F196" t="s">
        <v>32</v>
      </c>
      <c r="G196">
        <v>16</v>
      </c>
      <c r="H196" t="s">
        <v>27</v>
      </c>
      <c r="I196">
        <v>6.3</v>
      </c>
      <c r="J196">
        <v>1.56</v>
      </c>
      <c r="K196" t="s">
        <v>22</v>
      </c>
      <c r="L196">
        <v>3729.28</v>
      </c>
    </row>
    <row r="197" spans="2:12" x14ac:dyDescent="0.2">
      <c r="B197" t="s">
        <v>36</v>
      </c>
      <c r="C197" t="s">
        <v>31</v>
      </c>
      <c r="D197">
        <v>8</v>
      </c>
      <c r="E197" t="s">
        <v>42</v>
      </c>
      <c r="F197" t="s">
        <v>14</v>
      </c>
      <c r="G197">
        <v>14</v>
      </c>
      <c r="H197" t="s">
        <v>15</v>
      </c>
      <c r="I197">
        <v>10.4</v>
      </c>
      <c r="J197">
        <v>3.06</v>
      </c>
      <c r="K197" t="s">
        <v>22</v>
      </c>
      <c r="L197">
        <v>1001.65</v>
      </c>
    </row>
    <row r="198" spans="2:12" x14ac:dyDescent="0.2">
      <c r="B198" t="s">
        <v>23</v>
      </c>
      <c r="C198" t="s">
        <v>48</v>
      </c>
      <c r="D198">
        <v>16</v>
      </c>
      <c r="E198" t="s">
        <v>25</v>
      </c>
      <c r="F198" t="s">
        <v>14</v>
      </c>
      <c r="G198">
        <v>14</v>
      </c>
      <c r="H198" t="s">
        <v>27</v>
      </c>
      <c r="I198">
        <v>4.0999999999999996</v>
      </c>
      <c r="J198">
        <v>2.59</v>
      </c>
      <c r="K198" t="s">
        <v>30</v>
      </c>
      <c r="L198">
        <v>2352.27</v>
      </c>
    </row>
    <row r="199" spans="2:12" x14ac:dyDescent="0.2">
      <c r="B199" t="s">
        <v>38</v>
      </c>
      <c r="C199" t="s">
        <v>12</v>
      </c>
      <c r="D199">
        <v>64</v>
      </c>
      <c r="E199" t="s">
        <v>19</v>
      </c>
      <c r="F199" t="s">
        <v>35</v>
      </c>
      <c r="G199">
        <v>15.6</v>
      </c>
      <c r="H199" t="s">
        <v>43</v>
      </c>
      <c r="I199">
        <v>6.7</v>
      </c>
      <c r="J199">
        <v>1.24</v>
      </c>
      <c r="K199" t="s">
        <v>16</v>
      </c>
      <c r="L199">
        <v>2144.65</v>
      </c>
    </row>
    <row r="200" spans="2:12" x14ac:dyDescent="0.2">
      <c r="B200" t="s">
        <v>34</v>
      </c>
      <c r="C200" t="s">
        <v>37</v>
      </c>
      <c r="D200">
        <v>4</v>
      </c>
      <c r="E200" t="s">
        <v>42</v>
      </c>
      <c r="F200" t="s">
        <v>14</v>
      </c>
      <c r="G200">
        <v>14</v>
      </c>
      <c r="H200" t="s">
        <v>15</v>
      </c>
      <c r="I200">
        <v>6</v>
      </c>
      <c r="J200">
        <v>2.56</v>
      </c>
      <c r="K200" t="s">
        <v>22</v>
      </c>
      <c r="L200">
        <v>1443.2</v>
      </c>
    </row>
    <row r="201" spans="2:12" x14ac:dyDescent="0.2">
      <c r="B201" t="s">
        <v>33</v>
      </c>
      <c r="C201" t="s">
        <v>12</v>
      </c>
      <c r="D201">
        <v>8</v>
      </c>
      <c r="E201" t="s">
        <v>42</v>
      </c>
      <c r="F201" t="s">
        <v>44</v>
      </c>
      <c r="G201">
        <v>17.3</v>
      </c>
      <c r="H201" t="s">
        <v>43</v>
      </c>
      <c r="I201">
        <v>4.4000000000000004</v>
      </c>
      <c r="J201">
        <v>3.49</v>
      </c>
      <c r="K201" t="s">
        <v>16</v>
      </c>
      <c r="L201">
        <v>554.72</v>
      </c>
    </row>
    <row r="202" spans="2:12" x14ac:dyDescent="0.2">
      <c r="B202" t="s">
        <v>11</v>
      </c>
      <c r="C202" t="s">
        <v>24</v>
      </c>
      <c r="D202">
        <v>8</v>
      </c>
      <c r="E202" t="s">
        <v>13</v>
      </c>
      <c r="F202" t="s">
        <v>44</v>
      </c>
      <c r="G202">
        <v>13.3</v>
      </c>
      <c r="H202" t="s">
        <v>43</v>
      </c>
      <c r="I202">
        <v>5.7</v>
      </c>
      <c r="J202">
        <v>1.24</v>
      </c>
      <c r="K202" t="s">
        <v>46</v>
      </c>
      <c r="L202">
        <v>1087.07</v>
      </c>
    </row>
    <row r="203" spans="2:12" x14ac:dyDescent="0.2">
      <c r="B203" t="s">
        <v>45</v>
      </c>
      <c r="C203" t="s">
        <v>48</v>
      </c>
      <c r="D203">
        <v>16</v>
      </c>
      <c r="E203" t="s">
        <v>29</v>
      </c>
      <c r="F203" t="s">
        <v>20</v>
      </c>
      <c r="G203">
        <v>14</v>
      </c>
      <c r="H203" t="s">
        <v>43</v>
      </c>
      <c r="I203">
        <v>11.5</v>
      </c>
      <c r="J203">
        <v>3.3</v>
      </c>
      <c r="K203" t="s">
        <v>16</v>
      </c>
      <c r="L203">
        <v>1619.29</v>
      </c>
    </row>
    <row r="204" spans="2:12" x14ac:dyDescent="0.2">
      <c r="B204" t="s">
        <v>11</v>
      </c>
      <c r="C204" t="s">
        <v>24</v>
      </c>
      <c r="D204">
        <v>64</v>
      </c>
      <c r="E204" t="s">
        <v>13</v>
      </c>
      <c r="F204" t="s">
        <v>32</v>
      </c>
      <c r="G204">
        <v>17.3</v>
      </c>
      <c r="H204" t="s">
        <v>43</v>
      </c>
      <c r="I204">
        <v>9.4</v>
      </c>
      <c r="J204">
        <v>2.82</v>
      </c>
      <c r="K204" t="s">
        <v>16</v>
      </c>
      <c r="L204">
        <v>3998.58</v>
      </c>
    </row>
    <row r="205" spans="2:12" x14ac:dyDescent="0.2">
      <c r="B205" t="s">
        <v>11</v>
      </c>
      <c r="C205" t="s">
        <v>31</v>
      </c>
      <c r="D205">
        <v>64</v>
      </c>
      <c r="E205" t="s">
        <v>42</v>
      </c>
      <c r="F205" t="s">
        <v>44</v>
      </c>
      <c r="G205">
        <v>15.6</v>
      </c>
      <c r="H205" t="s">
        <v>21</v>
      </c>
      <c r="I205">
        <v>6.8</v>
      </c>
      <c r="J205">
        <v>1.79</v>
      </c>
      <c r="K205" t="s">
        <v>30</v>
      </c>
      <c r="L205">
        <v>1468.97</v>
      </c>
    </row>
    <row r="206" spans="2:12" x14ac:dyDescent="0.2">
      <c r="B206" t="s">
        <v>45</v>
      </c>
      <c r="C206" t="s">
        <v>39</v>
      </c>
      <c r="D206">
        <v>16</v>
      </c>
      <c r="E206" t="s">
        <v>42</v>
      </c>
      <c r="F206" t="s">
        <v>20</v>
      </c>
      <c r="G206">
        <v>17.3</v>
      </c>
      <c r="H206" t="s">
        <v>21</v>
      </c>
      <c r="I206">
        <v>7.9</v>
      </c>
      <c r="J206">
        <v>2.0699999999999998</v>
      </c>
      <c r="K206" t="s">
        <v>46</v>
      </c>
      <c r="L206">
        <v>908.56</v>
      </c>
    </row>
    <row r="207" spans="2:12" x14ac:dyDescent="0.2">
      <c r="B207" t="s">
        <v>38</v>
      </c>
      <c r="C207" t="s">
        <v>37</v>
      </c>
      <c r="D207">
        <v>32</v>
      </c>
      <c r="E207" t="s">
        <v>19</v>
      </c>
      <c r="F207" t="s">
        <v>26</v>
      </c>
      <c r="G207">
        <v>17.3</v>
      </c>
      <c r="H207" t="s">
        <v>15</v>
      </c>
      <c r="I207">
        <v>4.2</v>
      </c>
      <c r="J207">
        <v>2.36</v>
      </c>
      <c r="K207" t="s">
        <v>16</v>
      </c>
      <c r="L207">
        <v>3667.64</v>
      </c>
    </row>
    <row r="208" spans="2:12" x14ac:dyDescent="0.2">
      <c r="B208" t="s">
        <v>45</v>
      </c>
      <c r="C208" t="s">
        <v>12</v>
      </c>
      <c r="D208">
        <v>16</v>
      </c>
      <c r="E208" t="s">
        <v>29</v>
      </c>
      <c r="F208" t="s">
        <v>32</v>
      </c>
      <c r="G208">
        <v>15.6</v>
      </c>
      <c r="H208" t="s">
        <v>15</v>
      </c>
      <c r="I208">
        <v>4.9000000000000004</v>
      </c>
      <c r="J208">
        <v>2.5</v>
      </c>
      <c r="K208" t="s">
        <v>22</v>
      </c>
      <c r="L208">
        <v>1314.19</v>
      </c>
    </row>
    <row r="209" spans="2:12" x14ac:dyDescent="0.2">
      <c r="B209" t="s">
        <v>23</v>
      </c>
      <c r="C209" t="s">
        <v>37</v>
      </c>
      <c r="D209">
        <v>32</v>
      </c>
      <c r="E209" t="s">
        <v>19</v>
      </c>
      <c r="F209" t="s">
        <v>32</v>
      </c>
      <c r="G209">
        <v>13.3</v>
      </c>
      <c r="H209" t="s">
        <v>21</v>
      </c>
      <c r="I209">
        <v>9.6</v>
      </c>
      <c r="J209">
        <v>3.17</v>
      </c>
      <c r="K209" t="s">
        <v>16</v>
      </c>
      <c r="L209">
        <v>2194.29</v>
      </c>
    </row>
    <row r="210" spans="2:12" x14ac:dyDescent="0.2">
      <c r="B210" t="s">
        <v>28</v>
      </c>
      <c r="C210" t="s">
        <v>12</v>
      </c>
      <c r="D210">
        <v>4</v>
      </c>
      <c r="E210" t="s">
        <v>19</v>
      </c>
      <c r="F210" t="s">
        <v>35</v>
      </c>
      <c r="G210">
        <v>17.3</v>
      </c>
      <c r="H210" t="s">
        <v>43</v>
      </c>
      <c r="I210">
        <v>6.7</v>
      </c>
      <c r="J210">
        <v>1.28</v>
      </c>
      <c r="K210" t="s">
        <v>22</v>
      </c>
      <c r="L210">
        <v>900.51</v>
      </c>
    </row>
    <row r="211" spans="2:12" x14ac:dyDescent="0.2">
      <c r="B211" t="s">
        <v>34</v>
      </c>
      <c r="C211" t="s">
        <v>18</v>
      </c>
      <c r="D211">
        <v>4</v>
      </c>
      <c r="E211" t="s">
        <v>19</v>
      </c>
      <c r="F211" t="s">
        <v>26</v>
      </c>
      <c r="G211">
        <v>13.3</v>
      </c>
      <c r="H211" t="s">
        <v>27</v>
      </c>
      <c r="I211">
        <v>5.5</v>
      </c>
      <c r="J211">
        <v>1.54</v>
      </c>
      <c r="K211" t="s">
        <v>16</v>
      </c>
      <c r="L211">
        <v>1734.63</v>
      </c>
    </row>
    <row r="212" spans="2:12" x14ac:dyDescent="0.2">
      <c r="B212" t="s">
        <v>45</v>
      </c>
      <c r="C212" t="s">
        <v>48</v>
      </c>
      <c r="D212">
        <v>16</v>
      </c>
      <c r="E212" t="s">
        <v>13</v>
      </c>
      <c r="F212" t="s">
        <v>32</v>
      </c>
      <c r="G212">
        <v>13.3</v>
      </c>
      <c r="H212" t="s">
        <v>27</v>
      </c>
      <c r="I212">
        <v>9.5</v>
      </c>
      <c r="J212">
        <v>2.62</v>
      </c>
      <c r="K212" t="s">
        <v>30</v>
      </c>
      <c r="L212">
        <v>2617.7800000000002</v>
      </c>
    </row>
    <row r="213" spans="2:12" x14ac:dyDescent="0.2">
      <c r="B213" t="s">
        <v>17</v>
      </c>
      <c r="C213" t="s">
        <v>39</v>
      </c>
      <c r="D213">
        <v>4</v>
      </c>
      <c r="E213" t="s">
        <v>19</v>
      </c>
      <c r="F213" t="s">
        <v>20</v>
      </c>
      <c r="G213">
        <v>13.3</v>
      </c>
      <c r="H213" t="s">
        <v>27</v>
      </c>
      <c r="I213">
        <v>11.6</v>
      </c>
      <c r="J213">
        <v>1.82</v>
      </c>
      <c r="K213" t="s">
        <v>46</v>
      </c>
      <c r="L213">
        <v>2088.13</v>
      </c>
    </row>
    <row r="214" spans="2:12" x14ac:dyDescent="0.2">
      <c r="B214" t="s">
        <v>17</v>
      </c>
      <c r="C214" t="s">
        <v>48</v>
      </c>
      <c r="D214">
        <v>64</v>
      </c>
      <c r="E214" t="s">
        <v>29</v>
      </c>
      <c r="F214" t="s">
        <v>35</v>
      </c>
      <c r="G214">
        <v>15.6</v>
      </c>
      <c r="H214" t="s">
        <v>15</v>
      </c>
      <c r="I214">
        <v>6.2</v>
      </c>
      <c r="J214">
        <v>2.21</v>
      </c>
      <c r="K214" t="s">
        <v>16</v>
      </c>
      <c r="L214">
        <v>5519.35</v>
      </c>
    </row>
    <row r="215" spans="2:12" x14ac:dyDescent="0.2">
      <c r="B215" t="s">
        <v>34</v>
      </c>
      <c r="C215" t="s">
        <v>18</v>
      </c>
      <c r="D215">
        <v>4</v>
      </c>
      <c r="E215" t="s">
        <v>19</v>
      </c>
      <c r="F215" t="s">
        <v>20</v>
      </c>
      <c r="G215">
        <v>15.6</v>
      </c>
      <c r="H215" t="s">
        <v>15</v>
      </c>
      <c r="I215">
        <v>7.8</v>
      </c>
      <c r="J215">
        <v>2.2200000000000002</v>
      </c>
      <c r="K215" t="s">
        <v>22</v>
      </c>
      <c r="L215">
        <v>1683.6</v>
      </c>
    </row>
    <row r="216" spans="2:12" x14ac:dyDescent="0.2">
      <c r="B216" t="s">
        <v>36</v>
      </c>
      <c r="C216" t="s">
        <v>18</v>
      </c>
      <c r="D216">
        <v>4</v>
      </c>
      <c r="E216" t="s">
        <v>19</v>
      </c>
      <c r="F216" t="s">
        <v>40</v>
      </c>
      <c r="G216">
        <v>13.3</v>
      </c>
      <c r="H216" t="s">
        <v>43</v>
      </c>
      <c r="I216">
        <v>11.8</v>
      </c>
      <c r="J216">
        <v>1.68</v>
      </c>
      <c r="K216" t="s">
        <v>30</v>
      </c>
      <c r="L216">
        <v>1131.03</v>
      </c>
    </row>
    <row r="217" spans="2:12" x14ac:dyDescent="0.2">
      <c r="B217" t="s">
        <v>47</v>
      </c>
      <c r="C217" t="s">
        <v>48</v>
      </c>
      <c r="D217">
        <v>4</v>
      </c>
      <c r="E217" t="s">
        <v>29</v>
      </c>
      <c r="F217" t="s">
        <v>44</v>
      </c>
      <c r="G217">
        <v>14</v>
      </c>
      <c r="H217" t="s">
        <v>43</v>
      </c>
      <c r="I217">
        <v>7.2</v>
      </c>
      <c r="J217">
        <v>2.87</v>
      </c>
      <c r="K217" t="s">
        <v>30</v>
      </c>
      <c r="L217">
        <v>908.17</v>
      </c>
    </row>
    <row r="218" spans="2:12" x14ac:dyDescent="0.2">
      <c r="B218" t="s">
        <v>34</v>
      </c>
      <c r="C218" t="s">
        <v>12</v>
      </c>
      <c r="D218">
        <v>16</v>
      </c>
      <c r="E218" t="s">
        <v>13</v>
      </c>
      <c r="F218" t="s">
        <v>35</v>
      </c>
      <c r="G218">
        <v>17.3</v>
      </c>
      <c r="H218" t="s">
        <v>27</v>
      </c>
      <c r="I218">
        <v>7.5</v>
      </c>
      <c r="J218">
        <v>3.33</v>
      </c>
      <c r="K218" t="s">
        <v>30</v>
      </c>
      <c r="L218">
        <v>1879.12</v>
      </c>
    </row>
    <row r="219" spans="2:12" x14ac:dyDescent="0.2">
      <c r="B219" t="s">
        <v>38</v>
      </c>
      <c r="C219" t="s">
        <v>48</v>
      </c>
      <c r="D219">
        <v>64</v>
      </c>
      <c r="E219" t="s">
        <v>13</v>
      </c>
      <c r="F219" t="s">
        <v>44</v>
      </c>
      <c r="G219">
        <v>15.6</v>
      </c>
      <c r="H219" t="s">
        <v>43</v>
      </c>
      <c r="I219">
        <v>5</v>
      </c>
      <c r="J219">
        <v>2.8</v>
      </c>
      <c r="K219" t="s">
        <v>22</v>
      </c>
      <c r="L219">
        <v>2246.54</v>
      </c>
    </row>
    <row r="220" spans="2:12" x14ac:dyDescent="0.2">
      <c r="B220" t="s">
        <v>38</v>
      </c>
      <c r="C220" t="s">
        <v>37</v>
      </c>
      <c r="D220">
        <v>64</v>
      </c>
      <c r="E220" t="s">
        <v>25</v>
      </c>
      <c r="F220" t="s">
        <v>32</v>
      </c>
      <c r="G220">
        <v>14</v>
      </c>
      <c r="H220" t="s">
        <v>15</v>
      </c>
      <c r="I220">
        <v>6</v>
      </c>
      <c r="J220">
        <v>2.68</v>
      </c>
      <c r="K220" t="s">
        <v>16</v>
      </c>
      <c r="L220">
        <v>4841.47</v>
      </c>
    </row>
    <row r="221" spans="2:12" x14ac:dyDescent="0.2">
      <c r="B221" t="s">
        <v>36</v>
      </c>
      <c r="C221" t="s">
        <v>18</v>
      </c>
      <c r="D221">
        <v>64</v>
      </c>
      <c r="E221" t="s">
        <v>29</v>
      </c>
      <c r="F221" t="s">
        <v>32</v>
      </c>
      <c r="G221">
        <v>13.3</v>
      </c>
      <c r="H221" t="s">
        <v>27</v>
      </c>
      <c r="I221">
        <v>6.2</v>
      </c>
      <c r="J221">
        <v>2.79</v>
      </c>
      <c r="K221" t="s">
        <v>30</v>
      </c>
      <c r="L221">
        <v>4856.96</v>
      </c>
    </row>
    <row r="222" spans="2:12" x14ac:dyDescent="0.2">
      <c r="B222" t="s">
        <v>45</v>
      </c>
      <c r="C222" t="s">
        <v>37</v>
      </c>
      <c r="D222">
        <v>64</v>
      </c>
      <c r="E222" t="s">
        <v>19</v>
      </c>
      <c r="F222" t="s">
        <v>35</v>
      </c>
      <c r="G222">
        <v>14</v>
      </c>
      <c r="H222" t="s">
        <v>21</v>
      </c>
      <c r="I222">
        <v>8.9</v>
      </c>
      <c r="J222">
        <v>2.76</v>
      </c>
      <c r="K222" t="s">
        <v>46</v>
      </c>
      <c r="L222">
        <v>3322.3</v>
      </c>
    </row>
    <row r="223" spans="2:12" x14ac:dyDescent="0.2">
      <c r="B223" t="s">
        <v>38</v>
      </c>
      <c r="C223" t="s">
        <v>12</v>
      </c>
      <c r="D223">
        <v>4</v>
      </c>
      <c r="E223" t="s">
        <v>29</v>
      </c>
      <c r="F223" t="s">
        <v>44</v>
      </c>
      <c r="G223">
        <v>17.3</v>
      </c>
      <c r="H223" t="s">
        <v>27</v>
      </c>
      <c r="I223">
        <v>11.7</v>
      </c>
      <c r="J223">
        <v>2.1800000000000002</v>
      </c>
      <c r="K223" t="s">
        <v>30</v>
      </c>
      <c r="L223">
        <v>844.17</v>
      </c>
    </row>
    <row r="224" spans="2:12" x14ac:dyDescent="0.2">
      <c r="B224" t="s">
        <v>47</v>
      </c>
      <c r="C224" t="s">
        <v>12</v>
      </c>
      <c r="D224">
        <v>64</v>
      </c>
      <c r="E224" t="s">
        <v>29</v>
      </c>
      <c r="F224" t="s">
        <v>20</v>
      </c>
      <c r="G224">
        <v>15.6</v>
      </c>
      <c r="H224" t="s">
        <v>27</v>
      </c>
      <c r="I224">
        <v>4.2</v>
      </c>
      <c r="J224">
        <v>3.49</v>
      </c>
      <c r="K224" t="s">
        <v>16</v>
      </c>
      <c r="L224">
        <v>4651.9399999999996</v>
      </c>
    </row>
    <row r="225" spans="2:12" x14ac:dyDescent="0.2">
      <c r="B225" t="s">
        <v>45</v>
      </c>
      <c r="C225" t="s">
        <v>12</v>
      </c>
      <c r="D225">
        <v>64</v>
      </c>
      <c r="E225" t="s">
        <v>19</v>
      </c>
      <c r="F225" t="s">
        <v>14</v>
      </c>
      <c r="G225">
        <v>17.3</v>
      </c>
      <c r="H225" t="s">
        <v>27</v>
      </c>
      <c r="I225">
        <v>8.6</v>
      </c>
      <c r="J225">
        <v>3.08</v>
      </c>
      <c r="K225" t="s">
        <v>30</v>
      </c>
      <c r="L225">
        <v>3543.53</v>
      </c>
    </row>
    <row r="226" spans="2:12" x14ac:dyDescent="0.2">
      <c r="B226" t="s">
        <v>36</v>
      </c>
      <c r="C226" t="s">
        <v>18</v>
      </c>
      <c r="D226">
        <v>16</v>
      </c>
      <c r="E226" t="s">
        <v>25</v>
      </c>
      <c r="F226" t="s">
        <v>44</v>
      </c>
      <c r="G226">
        <v>16</v>
      </c>
      <c r="H226" t="s">
        <v>15</v>
      </c>
      <c r="I226">
        <v>11.3</v>
      </c>
      <c r="J226">
        <v>2.64</v>
      </c>
      <c r="K226" t="s">
        <v>16</v>
      </c>
      <c r="L226">
        <v>1251.1500000000001</v>
      </c>
    </row>
    <row r="227" spans="2:12" x14ac:dyDescent="0.2">
      <c r="B227" t="s">
        <v>23</v>
      </c>
      <c r="C227" t="s">
        <v>18</v>
      </c>
      <c r="D227">
        <v>32</v>
      </c>
      <c r="E227" t="s">
        <v>13</v>
      </c>
      <c r="F227" t="s">
        <v>20</v>
      </c>
      <c r="G227">
        <v>14</v>
      </c>
      <c r="H227" t="s">
        <v>21</v>
      </c>
      <c r="I227">
        <v>12</v>
      </c>
      <c r="J227">
        <v>2.9</v>
      </c>
      <c r="K227" t="s">
        <v>22</v>
      </c>
      <c r="L227">
        <v>1671.77</v>
      </c>
    </row>
    <row r="228" spans="2:12" x14ac:dyDescent="0.2">
      <c r="B228" t="s">
        <v>36</v>
      </c>
      <c r="C228" t="s">
        <v>24</v>
      </c>
      <c r="D228">
        <v>32</v>
      </c>
      <c r="E228" t="s">
        <v>13</v>
      </c>
      <c r="F228" t="s">
        <v>32</v>
      </c>
      <c r="G228">
        <v>13.3</v>
      </c>
      <c r="H228" t="s">
        <v>43</v>
      </c>
      <c r="I228">
        <v>8.1</v>
      </c>
      <c r="J228">
        <v>1.27</v>
      </c>
      <c r="K228" t="s">
        <v>16</v>
      </c>
      <c r="L228">
        <v>1618.07</v>
      </c>
    </row>
    <row r="229" spans="2:12" x14ac:dyDescent="0.2">
      <c r="B229" t="s">
        <v>23</v>
      </c>
      <c r="C229" t="s">
        <v>41</v>
      </c>
      <c r="D229">
        <v>16</v>
      </c>
      <c r="E229" t="s">
        <v>13</v>
      </c>
      <c r="F229" t="s">
        <v>32</v>
      </c>
      <c r="G229">
        <v>14</v>
      </c>
      <c r="H229" t="s">
        <v>21</v>
      </c>
      <c r="I229">
        <v>6.8</v>
      </c>
      <c r="J229">
        <v>2.19</v>
      </c>
      <c r="K229" t="s">
        <v>46</v>
      </c>
      <c r="L229">
        <v>1629.89</v>
      </c>
    </row>
    <row r="230" spans="2:12" x14ac:dyDescent="0.2">
      <c r="B230" t="s">
        <v>36</v>
      </c>
      <c r="C230" t="s">
        <v>37</v>
      </c>
      <c r="D230">
        <v>64</v>
      </c>
      <c r="E230" t="s">
        <v>19</v>
      </c>
      <c r="F230" t="s">
        <v>40</v>
      </c>
      <c r="G230">
        <v>15.6</v>
      </c>
      <c r="H230" t="s">
        <v>27</v>
      </c>
      <c r="I230">
        <v>5.8</v>
      </c>
      <c r="J230">
        <v>2.59</v>
      </c>
      <c r="K230" t="s">
        <v>22</v>
      </c>
      <c r="L230">
        <v>7174.89</v>
      </c>
    </row>
    <row r="231" spans="2:12" x14ac:dyDescent="0.2">
      <c r="B231" t="s">
        <v>36</v>
      </c>
      <c r="C231" t="s">
        <v>18</v>
      </c>
      <c r="D231">
        <v>16</v>
      </c>
      <c r="E231" t="s">
        <v>29</v>
      </c>
      <c r="F231" t="s">
        <v>20</v>
      </c>
      <c r="G231">
        <v>13.3</v>
      </c>
      <c r="H231" t="s">
        <v>21</v>
      </c>
      <c r="I231">
        <v>7.4</v>
      </c>
      <c r="J231">
        <v>3.17</v>
      </c>
      <c r="K231" t="s">
        <v>22</v>
      </c>
      <c r="L231">
        <v>1227.22</v>
      </c>
    </row>
    <row r="232" spans="2:12" x14ac:dyDescent="0.2">
      <c r="B232" t="s">
        <v>45</v>
      </c>
      <c r="C232" t="s">
        <v>41</v>
      </c>
      <c r="D232">
        <v>64</v>
      </c>
      <c r="E232" t="s">
        <v>29</v>
      </c>
      <c r="F232" t="s">
        <v>40</v>
      </c>
      <c r="G232">
        <v>13.3</v>
      </c>
      <c r="H232" t="s">
        <v>43</v>
      </c>
      <c r="I232">
        <v>10.6</v>
      </c>
      <c r="J232">
        <v>1.54</v>
      </c>
      <c r="K232" t="s">
        <v>46</v>
      </c>
      <c r="L232">
        <v>3795.01</v>
      </c>
    </row>
    <row r="233" spans="2:12" x14ac:dyDescent="0.2">
      <c r="B233" t="s">
        <v>38</v>
      </c>
      <c r="C233" t="s">
        <v>48</v>
      </c>
      <c r="D233">
        <v>8</v>
      </c>
      <c r="E233" t="s">
        <v>25</v>
      </c>
      <c r="F233" t="s">
        <v>14</v>
      </c>
      <c r="G233">
        <v>15.6</v>
      </c>
      <c r="H233" t="s">
        <v>27</v>
      </c>
      <c r="I233">
        <v>11.8</v>
      </c>
      <c r="J233">
        <v>2.66</v>
      </c>
      <c r="K233" t="s">
        <v>22</v>
      </c>
      <c r="L233">
        <v>2389.37</v>
      </c>
    </row>
    <row r="234" spans="2:12" x14ac:dyDescent="0.2">
      <c r="B234" t="s">
        <v>23</v>
      </c>
      <c r="C234" t="s">
        <v>48</v>
      </c>
      <c r="D234">
        <v>32</v>
      </c>
      <c r="E234" t="s">
        <v>13</v>
      </c>
      <c r="F234" t="s">
        <v>14</v>
      </c>
      <c r="G234">
        <v>16</v>
      </c>
      <c r="H234" t="s">
        <v>15</v>
      </c>
      <c r="I234">
        <v>9.3000000000000007</v>
      </c>
      <c r="J234">
        <v>1.66</v>
      </c>
      <c r="K234" t="s">
        <v>30</v>
      </c>
      <c r="L234">
        <v>2649.46</v>
      </c>
    </row>
    <row r="235" spans="2:12" x14ac:dyDescent="0.2">
      <c r="B235" t="s">
        <v>11</v>
      </c>
      <c r="C235" t="s">
        <v>37</v>
      </c>
      <c r="D235">
        <v>16</v>
      </c>
      <c r="E235" t="s">
        <v>25</v>
      </c>
      <c r="F235" t="s">
        <v>14</v>
      </c>
      <c r="G235">
        <v>15.6</v>
      </c>
      <c r="H235" t="s">
        <v>21</v>
      </c>
      <c r="I235">
        <v>5</v>
      </c>
      <c r="J235">
        <v>1.34</v>
      </c>
      <c r="K235" t="s">
        <v>30</v>
      </c>
      <c r="L235">
        <v>2797.38</v>
      </c>
    </row>
    <row r="236" spans="2:12" x14ac:dyDescent="0.2">
      <c r="B236" t="s">
        <v>47</v>
      </c>
      <c r="C236" t="s">
        <v>41</v>
      </c>
      <c r="D236">
        <v>8</v>
      </c>
      <c r="E236" t="s">
        <v>25</v>
      </c>
      <c r="F236" t="s">
        <v>44</v>
      </c>
      <c r="G236">
        <v>14</v>
      </c>
      <c r="H236" t="s">
        <v>27</v>
      </c>
      <c r="I236">
        <v>9.4</v>
      </c>
      <c r="J236">
        <v>3.19</v>
      </c>
      <c r="K236" t="s">
        <v>46</v>
      </c>
      <c r="L236">
        <v>2435.3200000000002</v>
      </c>
    </row>
    <row r="237" spans="2:12" x14ac:dyDescent="0.2">
      <c r="B237" t="s">
        <v>28</v>
      </c>
      <c r="C237" t="s">
        <v>48</v>
      </c>
      <c r="D237">
        <v>64</v>
      </c>
      <c r="E237" t="s">
        <v>29</v>
      </c>
      <c r="F237" t="s">
        <v>44</v>
      </c>
      <c r="G237">
        <v>16</v>
      </c>
      <c r="H237" t="s">
        <v>27</v>
      </c>
      <c r="I237">
        <v>11.5</v>
      </c>
      <c r="J237">
        <v>2.81</v>
      </c>
      <c r="K237" t="s">
        <v>46</v>
      </c>
      <c r="L237">
        <v>3608.15</v>
      </c>
    </row>
    <row r="238" spans="2:12" x14ac:dyDescent="0.2">
      <c r="B238" t="s">
        <v>28</v>
      </c>
      <c r="C238" t="s">
        <v>12</v>
      </c>
      <c r="D238">
        <v>8</v>
      </c>
      <c r="E238" t="s">
        <v>13</v>
      </c>
      <c r="F238" t="s">
        <v>40</v>
      </c>
      <c r="G238">
        <v>17.3</v>
      </c>
      <c r="H238" t="s">
        <v>15</v>
      </c>
      <c r="I238">
        <v>10.9</v>
      </c>
      <c r="J238">
        <v>1.67</v>
      </c>
      <c r="K238" t="s">
        <v>46</v>
      </c>
      <c r="L238">
        <v>1197.24</v>
      </c>
    </row>
    <row r="239" spans="2:12" x14ac:dyDescent="0.2">
      <c r="B239" t="s">
        <v>36</v>
      </c>
      <c r="C239" t="s">
        <v>37</v>
      </c>
      <c r="D239">
        <v>8</v>
      </c>
      <c r="E239" t="s">
        <v>42</v>
      </c>
      <c r="F239" t="s">
        <v>26</v>
      </c>
      <c r="G239">
        <v>14</v>
      </c>
      <c r="H239" t="s">
        <v>27</v>
      </c>
      <c r="I239">
        <v>6.6</v>
      </c>
      <c r="J239">
        <v>1.33</v>
      </c>
      <c r="K239" t="s">
        <v>22</v>
      </c>
      <c r="L239">
        <v>2328.5700000000002</v>
      </c>
    </row>
    <row r="240" spans="2:12" x14ac:dyDescent="0.2">
      <c r="B240" t="s">
        <v>33</v>
      </c>
      <c r="C240" t="s">
        <v>39</v>
      </c>
      <c r="D240">
        <v>4</v>
      </c>
      <c r="E240" t="s">
        <v>19</v>
      </c>
      <c r="F240" t="s">
        <v>20</v>
      </c>
      <c r="G240">
        <v>17.3</v>
      </c>
      <c r="H240" t="s">
        <v>27</v>
      </c>
      <c r="I240">
        <v>10.7</v>
      </c>
      <c r="J240">
        <v>1.3</v>
      </c>
      <c r="K240" t="s">
        <v>16</v>
      </c>
      <c r="L240">
        <v>1660.74</v>
      </c>
    </row>
    <row r="241" spans="2:12" x14ac:dyDescent="0.2">
      <c r="B241" t="s">
        <v>11</v>
      </c>
      <c r="C241" t="s">
        <v>48</v>
      </c>
      <c r="D241">
        <v>8</v>
      </c>
      <c r="E241" t="s">
        <v>42</v>
      </c>
      <c r="F241" t="s">
        <v>44</v>
      </c>
      <c r="G241">
        <v>15.6</v>
      </c>
      <c r="H241" t="s">
        <v>15</v>
      </c>
      <c r="I241">
        <v>10.9</v>
      </c>
      <c r="J241">
        <v>1.95</v>
      </c>
      <c r="K241" t="s">
        <v>46</v>
      </c>
      <c r="L241">
        <v>1565.08</v>
      </c>
    </row>
    <row r="242" spans="2:12" x14ac:dyDescent="0.2">
      <c r="B242" t="s">
        <v>17</v>
      </c>
      <c r="C242" t="s">
        <v>12</v>
      </c>
      <c r="D242">
        <v>4</v>
      </c>
      <c r="E242" t="s">
        <v>19</v>
      </c>
      <c r="F242" t="s">
        <v>40</v>
      </c>
      <c r="G242">
        <v>13.3</v>
      </c>
      <c r="H242" t="s">
        <v>21</v>
      </c>
      <c r="I242">
        <v>5.8</v>
      </c>
      <c r="J242">
        <v>3.24</v>
      </c>
      <c r="K242" t="s">
        <v>30</v>
      </c>
      <c r="L242">
        <v>807.73</v>
      </c>
    </row>
    <row r="243" spans="2:12" x14ac:dyDescent="0.2">
      <c r="B243" t="s">
        <v>36</v>
      </c>
      <c r="C243" t="s">
        <v>12</v>
      </c>
      <c r="D243">
        <v>16</v>
      </c>
      <c r="E243" t="s">
        <v>42</v>
      </c>
      <c r="F243" t="s">
        <v>35</v>
      </c>
      <c r="G243">
        <v>17.3</v>
      </c>
      <c r="H243" t="s">
        <v>21</v>
      </c>
      <c r="I243">
        <v>9.3000000000000007</v>
      </c>
      <c r="J243">
        <v>1.78</v>
      </c>
      <c r="K243" t="s">
        <v>22</v>
      </c>
      <c r="L243">
        <v>773.14</v>
      </c>
    </row>
    <row r="244" spans="2:12" x14ac:dyDescent="0.2">
      <c r="B244" t="s">
        <v>11</v>
      </c>
      <c r="C244" t="s">
        <v>24</v>
      </c>
      <c r="D244">
        <v>4</v>
      </c>
      <c r="E244" t="s">
        <v>42</v>
      </c>
      <c r="F244" t="s">
        <v>14</v>
      </c>
      <c r="G244">
        <v>13.3</v>
      </c>
      <c r="H244" t="s">
        <v>15</v>
      </c>
      <c r="I244">
        <v>5.4</v>
      </c>
      <c r="J244">
        <v>2.16</v>
      </c>
      <c r="K244" t="s">
        <v>30</v>
      </c>
      <c r="L244">
        <v>1527.84</v>
      </c>
    </row>
    <row r="245" spans="2:12" x14ac:dyDescent="0.2">
      <c r="B245" t="s">
        <v>36</v>
      </c>
      <c r="C245" t="s">
        <v>12</v>
      </c>
      <c r="D245">
        <v>32</v>
      </c>
      <c r="E245" t="s">
        <v>25</v>
      </c>
      <c r="F245" t="s">
        <v>14</v>
      </c>
      <c r="G245">
        <v>17.3</v>
      </c>
      <c r="H245" t="s">
        <v>15</v>
      </c>
      <c r="I245">
        <v>7.7</v>
      </c>
      <c r="J245">
        <v>1.38</v>
      </c>
      <c r="K245" t="s">
        <v>16</v>
      </c>
      <c r="L245">
        <v>1920.67</v>
      </c>
    </row>
    <row r="246" spans="2:12" x14ac:dyDescent="0.2">
      <c r="B246" t="s">
        <v>47</v>
      </c>
      <c r="C246" t="s">
        <v>18</v>
      </c>
      <c r="D246">
        <v>8</v>
      </c>
      <c r="E246" t="s">
        <v>42</v>
      </c>
      <c r="F246" t="s">
        <v>20</v>
      </c>
      <c r="G246">
        <v>14</v>
      </c>
      <c r="H246" t="s">
        <v>43</v>
      </c>
      <c r="I246">
        <v>11.1</v>
      </c>
      <c r="J246">
        <v>2</v>
      </c>
      <c r="K246" t="s">
        <v>22</v>
      </c>
      <c r="L246">
        <v>1225.1199999999999</v>
      </c>
    </row>
    <row r="247" spans="2:12" x14ac:dyDescent="0.2">
      <c r="B247" t="s">
        <v>45</v>
      </c>
      <c r="C247" t="s">
        <v>31</v>
      </c>
      <c r="D247">
        <v>64</v>
      </c>
      <c r="E247" t="s">
        <v>19</v>
      </c>
      <c r="F247" t="s">
        <v>14</v>
      </c>
      <c r="G247">
        <v>14</v>
      </c>
      <c r="H247" t="s">
        <v>21</v>
      </c>
      <c r="I247">
        <v>8.8000000000000007</v>
      </c>
      <c r="J247">
        <v>3.2</v>
      </c>
      <c r="K247" t="s">
        <v>16</v>
      </c>
      <c r="L247">
        <v>1667.97</v>
      </c>
    </row>
    <row r="248" spans="2:12" x14ac:dyDescent="0.2">
      <c r="B248" t="s">
        <v>47</v>
      </c>
      <c r="C248" t="s">
        <v>39</v>
      </c>
      <c r="D248">
        <v>32</v>
      </c>
      <c r="E248" t="s">
        <v>29</v>
      </c>
      <c r="F248" t="s">
        <v>44</v>
      </c>
      <c r="G248">
        <v>16</v>
      </c>
      <c r="H248" t="s">
        <v>21</v>
      </c>
      <c r="I248">
        <v>11.1</v>
      </c>
      <c r="J248">
        <v>3.5</v>
      </c>
      <c r="K248" t="s">
        <v>16</v>
      </c>
      <c r="L248">
        <v>1160.96</v>
      </c>
    </row>
    <row r="249" spans="2:12" x14ac:dyDescent="0.2">
      <c r="B249" t="s">
        <v>33</v>
      </c>
      <c r="C249" t="s">
        <v>24</v>
      </c>
      <c r="D249">
        <v>8</v>
      </c>
      <c r="E249" t="s">
        <v>19</v>
      </c>
      <c r="F249" t="s">
        <v>40</v>
      </c>
      <c r="G249">
        <v>13.3</v>
      </c>
      <c r="H249" t="s">
        <v>43</v>
      </c>
      <c r="I249">
        <v>7.4</v>
      </c>
      <c r="J249">
        <v>1.51</v>
      </c>
      <c r="K249" t="s">
        <v>30</v>
      </c>
      <c r="L249">
        <v>1143.0999999999999</v>
      </c>
    </row>
    <row r="250" spans="2:12" x14ac:dyDescent="0.2">
      <c r="B250" t="s">
        <v>47</v>
      </c>
      <c r="C250" t="s">
        <v>24</v>
      </c>
      <c r="D250">
        <v>32</v>
      </c>
      <c r="E250" t="s">
        <v>13</v>
      </c>
      <c r="F250" t="s">
        <v>40</v>
      </c>
      <c r="G250">
        <v>16</v>
      </c>
      <c r="H250" t="s">
        <v>15</v>
      </c>
      <c r="I250">
        <v>7</v>
      </c>
      <c r="J250">
        <v>3.49</v>
      </c>
      <c r="K250" t="s">
        <v>30</v>
      </c>
      <c r="L250">
        <v>2754.97</v>
      </c>
    </row>
    <row r="251" spans="2:12" x14ac:dyDescent="0.2">
      <c r="B251" t="s">
        <v>11</v>
      </c>
      <c r="C251" t="s">
        <v>24</v>
      </c>
      <c r="D251">
        <v>8</v>
      </c>
      <c r="E251" t="s">
        <v>29</v>
      </c>
      <c r="F251" t="s">
        <v>26</v>
      </c>
      <c r="G251">
        <v>16</v>
      </c>
      <c r="H251" t="s">
        <v>27</v>
      </c>
      <c r="I251">
        <v>6.9</v>
      </c>
      <c r="J251">
        <v>3.41</v>
      </c>
      <c r="K251" t="s">
        <v>30</v>
      </c>
      <c r="L251">
        <v>2850.25</v>
      </c>
    </row>
    <row r="252" spans="2:12" x14ac:dyDescent="0.2">
      <c r="B252" t="s">
        <v>23</v>
      </c>
      <c r="C252" t="s">
        <v>41</v>
      </c>
      <c r="D252">
        <v>8</v>
      </c>
      <c r="E252" t="s">
        <v>19</v>
      </c>
      <c r="F252" t="s">
        <v>14</v>
      </c>
      <c r="G252">
        <v>16</v>
      </c>
      <c r="H252" t="s">
        <v>21</v>
      </c>
      <c r="I252">
        <v>11.6</v>
      </c>
      <c r="J252">
        <v>2.54</v>
      </c>
      <c r="K252" t="s">
        <v>22</v>
      </c>
      <c r="L252">
        <v>1607.34</v>
      </c>
    </row>
    <row r="253" spans="2:12" x14ac:dyDescent="0.2">
      <c r="B253" t="s">
        <v>11</v>
      </c>
      <c r="C253" t="s">
        <v>18</v>
      </c>
      <c r="D253">
        <v>32</v>
      </c>
      <c r="E253" t="s">
        <v>25</v>
      </c>
      <c r="F253" t="s">
        <v>44</v>
      </c>
      <c r="G253">
        <v>17.3</v>
      </c>
      <c r="H253" t="s">
        <v>43</v>
      </c>
      <c r="I253">
        <v>4.5999999999999996</v>
      </c>
      <c r="J253">
        <v>3.25</v>
      </c>
      <c r="K253" t="s">
        <v>16</v>
      </c>
      <c r="L253">
        <v>2253.39</v>
      </c>
    </row>
    <row r="254" spans="2:12" x14ac:dyDescent="0.2">
      <c r="B254" t="s">
        <v>47</v>
      </c>
      <c r="C254" t="s">
        <v>39</v>
      </c>
      <c r="D254">
        <v>32</v>
      </c>
      <c r="E254" t="s">
        <v>42</v>
      </c>
      <c r="F254" t="s">
        <v>14</v>
      </c>
      <c r="G254">
        <v>13.3</v>
      </c>
      <c r="H254" t="s">
        <v>21</v>
      </c>
      <c r="I254">
        <v>10.4</v>
      </c>
      <c r="J254">
        <v>2.42</v>
      </c>
      <c r="K254" t="s">
        <v>46</v>
      </c>
      <c r="L254">
        <v>1533.42</v>
      </c>
    </row>
    <row r="255" spans="2:12" x14ac:dyDescent="0.2">
      <c r="B255" t="s">
        <v>47</v>
      </c>
      <c r="C255" t="s">
        <v>39</v>
      </c>
      <c r="D255">
        <v>64</v>
      </c>
      <c r="E255" t="s">
        <v>19</v>
      </c>
      <c r="F255" t="s">
        <v>26</v>
      </c>
      <c r="G255">
        <v>17.3</v>
      </c>
      <c r="H255" t="s">
        <v>43</v>
      </c>
      <c r="I255">
        <v>8</v>
      </c>
      <c r="J255">
        <v>2.1800000000000002</v>
      </c>
      <c r="K255" t="s">
        <v>46</v>
      </c>
      <c r="L255">
        <v>3420.88</v>
      </c>
    </row>
    <row r="256" spans="2:12" x14ac:dyDescent="0.2">
      <c r="B256" t="s">
        <v>28</v>
      </c>
      <c r="C256" t="s">
        <v>31</v>
      </c>
      <c r="D256">
        <v>32</v>
      </c>
      <c r="E256" t="s">
        <v>19</v>
      </c>
      <c r="F256" t="s">
        <v>14</v>
      </c>
      <c r="G256">
        <v>16</v>
      </c>
      <c r="H256" t="s">
        <v>21</v>
      </c>
      <c r="I256">
        <v>10.7</v>
      </c>
      <c r="J256">
        <v>2.41</v>
      </c>
      <c r="K256" t="s">
        <v>22</v>
      </c>
      <c r="L256">
        <v>1284.1600000000001</v>
      </c>
    </row>
    <row r="257" spans="2:12" x14ac:dyDescent="0.2">
      <c r="B257" t="s">
        <v>11</v>
      </c>
      <c r="C257" t="s">
        <v>31</v>
      </c>
      <c r="D257">
        <v>32</v>
      </c>
      <c r="E257" t="s">
        <v>19</v>
      </c>
      <c r="F257" t="s">
        <v>44</v>
      </c>
      <c r="G257">
        <v>16</v>
      </c>
      <c r="H257" t="s">
        <v>21</v>
      </c>
      <c r="I257">
        <v>8.1999999999999993</v>
      </c>
      <c r="J257">
        <v>2.58</v>
      </c>
      <c r="K257" t="s">
        <v>46</v>
      </c>
      <c r="L257">
        <v>1322.63</v>
      </c>
    </row>
    <row r="258" spans="2:12" x14ac:dyDescent="0.2">
      <c r="B258" t="s">
        <v>38</v>
      </c>
      <c r="C258" t="s">
        <v>18</v>
      </c>
      <c r="D258">
        <v>64</v>
      </c>
      <c r="E258" t="s">
        <v>29</v>
      </c>
      <c r="F258" t="s">
        <v>32</v>
      </c>
      <c r="G258">
        <v>15.6</v>
      </c>
      <c r="H258" t="s">
        <v>15</v>
      </c>
      <c r="I258">
        <v>6.4</v>
      </c>
      <c r="J258">
        <v>2.63</v>
      </c>
      <c r="K258" t="s">
        <v>22</v>
      </c>
      <c r="L258">
        <v>3930.86</v>
      </c>
    </row>
    <row r="259" spans="2:12" x14ac:dyDescent="0.2">
      <c r="B259" t="s">
        <v>45</v>
      </c>
      <c r="C259" t="s">
        <v>41</v>
      </c>
      <c r="D259">
        <v>32</v>
      </c>
      <c r="E259" t="s">
        <v>29</v>
      </c>
      <c r="F259" t="s">
        <v>20</v>
      </c>
      <c r="G259">
        <v>13.3</v>
      </c>
      <c r="H259" t="s">
        <v>15</v>
      </c>
      <c r="I259">
        <v>9.1</v>
      </c>
      <c r="J259">
        <v>2.0299999999999998</v>
      </c>
      <c r="K259" t="s">
        <v>30</v>
      </c>
      <c r="L259">
        <v>3315.02</v>
      </c>
    </row>
    <row r="260" spans="2:12" x14ac:dyDescent="0.2">
      <c r="B260" t="s">
        <v>28</v>
      </c>
      <c r="C260" t="s">
        <v>18</v>
      </c>
      <c r="D260">
        <v>16</v>
      </c>
      <c r="E260" t="s">
        <v>25</v>
      </c>
      <c r="F260" t="s">
        <v>44</v>
      </c>
      <c r="G260">
        <v>13.3</v>
      </c>
      <c r="H260" t="s">
        <v>27</v>
      </c>
      <c r="I260">
        <v>4.0999999999999996</v>
      </c>
      <c r="J260">
        <v>1.32</v>
      </c>
      <c r="K260" t="s">
        <v>30</v>
      </c>
      <c r="L260">
        <v>1690.5</v>
      </c>
    </row>
    <row r="261" spans="2:12" x14ac:dyDescent="0.2">
      <c r="B261" t="s">
        <v>38</v>
      </c>
      <c r="C261" t="s">
        <v>37</v>
      </c>
      <c r="D261">
        <v>32</v>
      </c>
      <c r="E261" t="s">
        <v>25</v>
      </c>
      <c r="F261" t="s">
        <v>44</v>
      </c>
      <c r="G261">
        <v>15.6</v>
      </c>
      <c r="H261" t="s">
        <v>15</v>
      </c>
      <c r="I261">
        <v>5.0999999999999996</v>
      </c>
      <c r="J261">
        <v>2.83</v>
      </c>
      <c r="K261" t="s">
        <v>30</v>
      </c>
      <c r="L261">
        <v>2512.87</v>
      </c>
    </row>
    <row r="262" spans="2:12" x14ac:dyDescent="0.2">
      <c r="B262" t="s">
        <v>36</v>
      </c>
      <c r="C262" t="s">
        <v>31</v>
      </c>
      <c r="D262">
        <v>8</v>
      </c>
      <c r="E262" t="s">
        <v>42</v>
      </c>
      <c r="F262" t="s">
        <v>32</v>
      </c>
      <c r="G262">
        <v>13.3</v>
      </c>
      <c r="H262" t="s">
        <v>27</v>
      </c>
      <c r="I262">
        <v>11.4</v>
      </c>
      <c r="J262">
        <v>1.92</v>
      </c>
      <c r="K262" t="s">
        <v>46</v>
      </c>
      <c r="L262">
        <v>1221.31</v>
      </c>
    </row>
    <row r="263" spans="2:12" x14ac:dyDescent="0.2">
      <c r="B263" t="s">
        <v>45</v>
      </c>
      <c r="C263" t="s">
        <v>41</v>
      </c>
      <c r="D263">
        <v>32</v>
      </c>
      <c r="E263" t="s">
        <v>13</v>
      </c>
      <c r="F263" t="s">
        <v>14</v>
      </c>
      <c r="G263">
        <v>16</v>
      </c>
      <c r="H263" t="s">
        <v>27</v>
      </c>
      <c r="I263">
        <v>8.3000000000000007</v>
      </c>
      <c r="J263">
        <v>2.57</v>
      </c>
      <c r="K263" t="s">
        <v>16</v>
      </c>
      <c r="L263">
        <v>4815.87</v>
      </c>
    </row>
    <row r="264" spans="2:12" x14ac:dyDescent="0.2">
      <c r="B264" t="s">
        <v>28</v>
      </c>
      <c r="C264" t="s">
        <v>18</v>
      </c>
      <c r="D264">
        <v>32</v>
      </c>
      <c r="E264" t="s">
        <v>42</v>
      </c>
      <c r="F264" t="s">
        <v>32</v>
      </c>
      <c r="G264">
        <v>16</v>
      </c>
      <c r="H264" t="s">
        <v>21</v>
      </c>
      <c r="I264">
        <v>7.8</v>
      </c>
      <c r="J264">
        <v>1.72</v>
      </c>
      <c r="K264" t="s">
        <v>22</v>
      </c>
      <c r="L264">
        <v>1628.12</v>
      </c>
    </row>
    <row r="265" spans="2:12" x14ac:dyDescent="0.2">
      <c r="B265" t="s">
        <v>47</v>
      </c>
      <c r="C265" t="s">
        <v>31</v>
      </c>
      <c r="D265">
        <v>32</v>
      </c>
      <c r="E265" t="s">
        <v>42</v>
      </c>
      <c r="F265" t="s">
        <v>26</v>
      </c>
      <c r="G265">
        <v>16</v>
      </c>
      <c r="H265" t="s">
        <v>43</v>
      </c>
      <c r="I265">
        <v>9.4</v>
      </c>
      <c r="J265">
        <v>3.46</v>
      </c>
      <c r="K265" t="s">
        <v>30</v>
      </c>
      <c r="L265">
        <v>1450.25</v>
      </c>
    </row>
    <row r="266" spans="2:12" x14ac:dyDescent="0.2">
      <c r="B266" t="s">
        <v>11</v>
      </c>
      <c r="C266" t="s">
        <v>24</v>
      </c>
      <c r="D266">
        <v>64</v>
      </c>
      <c r="E266" t="s">
        <v>29</v>
      </c>
      <c r="F266" t="s">
        <v>32</v>
      </c>
      <c r="G266">
        <v>16</v>
      </c>
      <c r="H266" t="s">
        <v>27</v>
      </c>
      <c r="I266">
        <v>9.6999999999999993</v>
      </c>
      <c r="J266">
        <v>2.7</v>
      </c>
      <c r="K266" t="s">
        <v>30</v>
      </c>
      <c r="L266">
        <v>6334.14</v>
      </c>
    </row>
    <row r="267" spans="2:12" x14ac:dyDescent="0.2">
      <c r="B267" t="s">
        <v>47</v>
      </c>
      <c r="C267" t="s">
        <v>31</v>
      </c>
      <c r="D267">
        <v>64</v>
      </c>
      <c r="E267" t="s">
        <v>29</v>
      </c>
      <c r="F267" t="s">
        <v>32</v>
      </c>
      <c r="G267">
        <v>13.3</v>
      </c>
      <c r="H267" t="s">
        <v>21</v>
      </c>
      <c r="I267">
        <v>5.9</v>
      </c>
      <c r="J267">
        <v>2.5499999999999998</v>
      </c>
      <c r="K267" t="s">
        <v>22</v>
      </c>
      <c r="L267">
        <v>2110.91</v>
      </c>
    </row>
    <row r="268" spans="2:12" x14ac:dyDescent="0.2">
      <c r="B268" t="s">
        <v>36</v>
      </c>
      <c r="C268" t="s">
        <v>39</v>
      </c>
      <c r="D268">
        <v>32</v>
      </c>
      <c r="E268" t="s">
        <v>25</v>
      </c>
      <c r="F268" t="s">
        <v>44</v>
      </c>
      <c r="G268">
        <v>14</v>
      </c>
      <c r="H268" t="s">
        <v>43</v>
      </c>
      <c r="I268">
        <v>9.4</v>
      </c>
      <c r="J268">
        <v>2.99</v>
      </c>
      <c r="K268" t="s">
        <v>22</v>
      </c>
      <c r="L268">
        <v>1235.27</v>
      </c>
    </row>
    <row r="269" spans="2:12" x14ac:dyDescent="0.2">
      <c r="B269" t="s">
        <v>47</v>
      </c>
      <c r="C269" t="s">
        <v>12</v>
      </c>
      <c r="D269">
        <v>4</v>
      </c>
      <c r="E269" t="s">
        <v>42</v>
      </c>
      <c r="F269" t="s">
        <v>32</v>
      </c>
      <c r="G269">
        <v>15.6</v>
      </c>
      <c r="H269" t="s">
        <v>21</v>
      </c>
      <c r="I269">
        <v>4.9000000000000004</v>
      </c>
      <c r="J269">
        <v>1.28</v>
      </c>
      <c r="K269" t="s">
        <v>30</v>
      </c>
      <c r="L269">
        <v>673.28</v>
      </c>
    </row>
    <row r="270" spans="2:12" x14ac:dyDescent="0.2">
      <c r="B270" t="s">
        <v>34</v>
      </c>
      <c r="C270" t="s">
        <v>48</v>
      </c>
      <c r="D270">
        <v>16</v>
      </c>
      <c r="E270" t="s">
        <v>42</v>
      </c>
      <c r="F270" t="s">
        <v>14</v>
      </c>
      <c r="G270">
        <v>16</v>
      </c>
      <c r="H270" t="s">
        <v>27</v>
      </c>
      <c r="I270">
        <v>6.6</v>
      </c>
      <c r="J270">
        <v>3.4</v>
      </c>
      <c r="K270" t="s">
        <v>30</v>
      </c>
      <c r="L270">
        <v>2382.6</v>
      </c>
    </row>
    <row r="271" spans="2:12" x14ac:dyDescent="0.2">
      <c r="B271" t="s">
        <v>38</v>
      </c>
      <c r="C271" t="s">
        <v>39</v>
      </c>
      <c r="D271">
        <v>64</v>
      </c>
      <c r="E271" t="s">
        <v>19</v>
      </c>
      <c r="F271" t="s">
        <v>35</v>
      </c>
      <c r="G271">
        <v>15.6</v>
      </c>
      <c r="H271" t="s">
        <v>43</v>
      </c>
      <c r="I271">
        <v>11.6</v>
      </c>
      <c r="J271">
        <v>3.2</v>
      </c>
      <c r="K271" t="s">
        <v>30</v>
      </c>
      <c r="L271">
        <v>2518.04</v>
      </c>
    </row>
    <row r="272" spans="2:12" x14ac:dyDescent="0.2">
      <c r="B272" t="s">
        <v>23</v>
      </c>
      <c r="C272" t="s">
        <v>41</v>
      </c>
      <c r="D272">
        <v>16</v>
      </c>
      <c r="E272" t="s">
        <v>19</v>
      </c>
      <c r="F272" t="s">
        <v>40</v>
      </c>
      <c r="G272">
        <v>16</v>
      </c>
      <c r="H272" t="s">
        <v>15</v>
      </c>
      <c r="I272">
        <v>6.8</v>
      </c>
      <c r="J272">
        <v>2.86</v>
      </c>
      <c r="K272" t="s">
        <v>22</v>
      </c>
      <c r="L272">
        <v>2650.42</v>
      </c>
    </row>
    <row r="273" spans="2:12" x14ac:dyDescent="0.2">
      <c r="B273" t="s">
        <v>47</v>
      </c>
      <c r="C273" t="s">
        <v>48</v>
      </c>
      <c r="D273">
        <v>4</v>
      </c>
      <c r="E273" t="s">
        <v>13</v>
      </c>
      <c r="F273" t="s">
        <v>44</v>
      </c>
      <c r="G273">
        <v>16</v>
      </c>
      <c r="H273" t="s">
        <v>15</v>
      </c>
      <c r="I273">
        <v>8.4</v>
      </c>
      <c r="J273">
        <v>2.94</v>
      </c>
      <c r="K273" t="s">
        <v>30</v>
      </c>
      <c r="L273">
        <v>1333.96</v>
      </c>
    </row>
    <row r="274" spans="2:12" x14ac:dyDescent="0.2">
      <c r="B274" t="s">
        <v>23</v>
      </c>
      <c r="C274" t="s">
        <v>24</v>
      </c>
      <c r="D274">
        <v>8</v>
      </c>
      <c r="E274" t="s">
        <v>29</v>
      </c>
      <c r="F274" t="s">
        <v>32</v>
      </c>
      <c r="G274">
        <v>15.6</v>
      </c>
      <c r="H274" t="s">
        <v>21</v>
      </c>
      <c r="I274">
        <v>8.4</v>
      </c>
      <c r="J274">
        <v>1.24</v>
      </c>
      <c r="K274" t="s">
        <v>22</v>
      </c>
      <c r="L274">
        <v>974.69</v>
      </c>
    </row>
    <row r="275" spans="2:12" x14ac:dyDescent="0.2">
      <c r="B275" t="s">
        <v>36</v>
      </c>
      <c r="C275" t="s">
        <v>48</v>
      </c>
      <c r="D275">
        <v>64</v>
      </c>
      <c r="E275" t="s">
        <v>25</v>
      </c>
      <c r="F275" t="s">
        <v>20</v>
      </c>
      <c r="G275">
        <v>17.3</v>
      </c>
      <c r="H275" t="s">
        <v>27</v>
      </c>
      <c r="I275">
        <v>8.8000000000000007</v>
      </c>
      <c r="J275">
        <v>1.7</v>
      </c>
      <c r="K275" t="s">
        <v>30</v>
      </c>
      <c r="L275">
        <v>5397.19</v>
      </c>
    </row>
    <row r="276" spans="2:12" x14ac:dyDescent="0.2">
      <c r="B276" t="s">
        <v>17</v>
      </c>
      <c r="C276" t="s">
        <v>37</v>
      </c>
      <c r="D276">
        <v>4</v>
      </c>
      <c r="E276" t="s">
        <v>29</v>
      </c>
      <c r="F276" t="s">
        <v>44</v>
      </c>
      <c r="G276">
        <v>16</v>
      </c>
      <c r="H276" t="s">
        <v>21</v>
      </c>
      <c r="I276">
        <v>7.7</v>
      </c>
      <c r="J276">
        <v>2.84</v>
      </c>
      <c r="K276" t="s">
        <v>46</v>
      </c>
      <c r="L276">
        <v>1164.3800000000001</v>
      </c>
    </row>
    <row r="277" spans="2:12" x14ac:dyDescent="0.2">
      <c r="B277" t="s">
        <v>34</v>
      </c>
      <c r="C277" t="s">
        <v>41</v>
      </c>
      <c r="D277">
        <v>32</v>
      </c>
      <c r="E277" t="s">
        <v>25</v>
      </c>
      <c r="F277" t="s">
        <v>20</v>
      </c>
      <c r="G277">
        <v>14</v>
      </c>
      <c r="H277" t="s">
        <v>15</v>
      </c>
      <c r="I277">
        <v>8.5</v>
      </c>
      <c r="J277">
        <v>1.32</v>
      </c>
      <c r="K277" t="s">
        <v>46</v>
      </c>
      <c r="L277">
        <v>3359.13</v>
      </c>
    </row>
    <row r="278" spans="2:12" x14ac:dyDescent="0.2">
      <c r="B278" t="s">
        <v>36</v>
      </c>
      <c r="C278" t="s">
        <v>41</v>
      </c>
      <c r="D278">
        <v>32</v>
      </c>
      <c r="E278" t="s">
        <v>25</v>
      </c>
      <c r="F278" t="s">
        <v>44</v>
      </c>
      <c r="G278">
        <v>17.3</v>
      </c>
      <c r="H278" t="s">
        <v>21</v>
      </c>
      <c r="I278">
        <v>8.8000000000000007</v>
      </c>
      <c r="J278">
        <v>1.61</v>
      </c>
      <c r="K278" t="s">
        <v>16</v>
      </c>
      <c r="L278">
        <v>1630.22</v>
      </c>
    </row>
    <row r="279" spans="2:12" x14ac:dyDescent="0.2">
      <c r="B279" t="s">
        <v>45</v>
      </c>
      <c r="C279" t="s">
        <v>31</v>
      </c>
      <c r="D279">
        <v>16</v>
      </c>
      <c r="E279" t="s">
        <v>25</v>
      </c>
      <c r="F279" t="s">
        <v>14</v>
      </c>
      <c r="G279">
        <v>16</v>
      </c>
      <c r="H279" t="s">
        <v>21</v>
      </c>
      <c r="I279">
        <v>8.9</v>
      </c>
      <c r="J279">
        <v>3.46</v>
      </c>
      <c r="K279" t="s">
        <v>46</v>
      </c>
      <c r="L279">
        <v>793.3</v>
      </c>
    </row>
    <row r="280" spans="2:12" x14ac:dyDescent="0.2">
      <c r="B280" t="s">
        <v>47</v>
      </c>
      <c r="C280" t="s">
        <v>12</v>
      </c>
      <c r="D280">
        <v>32</v>
      </c>
      <c r="E280" t="s">
        <v>13</v>
      </c>
      <c r="F280" t="s">
        <v>14</v>
      </c>
      <c r="G280">
        <v>14</v>
      </c>
      <c r="H280" t="s">
        <v>21</v>
      </c>
      <c r="I280">
        <v>6.2</v>
      </c>
      <c r="J280">
        <v>2.31</v>
      </c>
      <c r="K280" t="s">
        <v>22</v>
      </c>
      <c r="L280">
        <v>1577.52</v>
      </c>
    </row>
    <row r="281" spans="2:12" x14ac:dyDescent="0.2">
      <c r="B281" t="s">
        <v>11</v>
      </c>
      <c r="C281" t="s">
        <v>37</v>
      </c>
      <c r="D281">
        <v>16</v>
      </c>
      <c r="E281" t="s">
        <v>19</v>
      </c>
      <c r="F281" t="s">
        <v>40</v>
      </c>
      <c r="G281">
        <v>16</v>
      </c>
      <c r="H281" t="s">
        <v>27</v>
      </c>
      <c r="I281">
        <v>5</v>
      </c>
      <c r="J281">
        <v>2.33</v>
      </c>
      <c r="K281" t="s">
        <v>22</v>
      </c>
      <c r="L281">
        <v>5278.83</v>
      </c>
    </row>
    <row r="282" spans="2:12" x14ac:dyDescent="0.2">
      <c r="B282" t="s">
        <v>36</v>
      </c>
      <c r="C282" t="s">
        <v>48</v>
      </c>
      <c r="D282">
        <v>16</v>
      </c>
      <c r="E282" t="s">
        <v>25</v>
      </c>
      <c r="F282" t="s">
        <v>26</v>
      </c>
      <c r="G282">
        <v>17.3</v>
      </c>
      <c r="H282" t="s">
        <v>43</v>
      </c>
      <c r="I282">
        <v>6.3</v>
      </c>
      <c r="J282">
        <v>3.01</v>
      </c>
      <c r="K282" t="s">
        <v>30</v>
      </c>
      <c r="L282">
        <v>1674.86</v>
      </c>
    </row>
    <row r="283" spans="2:12" x14ac:dyDescent="0.2">
      <c r="B283" t="s">
        <v>36</v>
      </c>
      <c r="C283" t="s">
        <v>31</v>
      </c>
      <c r="D283">
        <v>16</v>
      </c>
      <c r="E283" t="s">
        <v>29</v>
      </c>
      <c r="F283" t="s">
        <v>20</v>
      </c>
      <c r="G283">
        <v>16</v>
      </c>
      <c r="H283" t="s">
        <v>15</v>
      </c>
      <c r="I283">
        <v>7.6</v>
      </c>
      <c r="J283">
        <v>2.65</v>
      </c>
      <c r="K283" t="s">
        <v>16</v>
      </c>
      <c r="L283">
        <v>1271.0899999999999</v>
      </c>
    </row>
    <row r="284" spans="2:12" x14ac:dyDescent="0.2">
      <c r="B284" t="s">
        <v>23</v>
      </c>
      <c r="C284" t="s">
        <v>24</v>
      </c>
      <c r="D284">
        <v>32</v>
      </c>
      <c r="E284" t="s">
        <v>42</v>
      </c>
      <c r="F284" t="s">
        <v>14</v>
      </c>
      <c r="G284">
        <v>13.3</v>
      </c>
      <c r="H284" t="s">
        <v>27</v>
      </c>
      <c r="I284">
        <v>9.6999999999999993</v>
      </c>
      <c r="J284">
        <v>2.23</v>
      </c>
      <c r="K284" t="s">
        <v>30</v>
      </c>
      <c r="L284">
        <v>2158.02</v>
      </c>
    </row>
    <row r="285" spans="2:12" x14ac:dyDescent="0.2">
      <c r="B285" t="s">
        <v>11</v>
      </c>
      <c r="C285" t="s">
        <v>41</v>
      </c>
      <c r="D285">
        <v>8</v>
      </c>
      <c r="E285" t="s">
        <v>13</v>
      </c>
      <c r="F285" t="s">
        <v>26</v>
      </c>
      <c r="G285">
        <v>16</v>
      </c>
      <c r="H285" t="s">
        <v>15</v>
      </c>
      <c r="I285">
        <v>6.7</v>
      </c>
      <c r="J285">
        <v>2.5099999999999998</v>
      </c>
      <c r="K285" t="s">
        <v>46</v>
      </c>
      <c r="L285">
        <v>3290.11</v>
      </c>
    </row>
    <row r="286" spans="2:12" x14ac:dyDescent="0.2">
      <c r="B286" t="s">
        <v>45</v>
      </c>
      <c r="C286" t="s">
        <v>39</v>
      </c>
      <c r="D286">
        <v>64</v>
      </c>
      <c r="E286" t="s">
        <v>25</v>
      </c>
      <c r="F286" t="s">
        <v>44</v>
      </c>
      <c r="G286">
        <v>15.6</v>
      </c>
      <c r="H286" t="s">
        <v>43</v>
      </c>
      <c r="I286">
        <v>9.9</v>
      </c>
      <c r="J286">
        <v>3.31</v>
      </c>
      <c r="K286" t="s">
        <v>30</v>
      </c>
      <c r="L286">
        <v>1635.83</v>
      </c>
    </row>
    <row r="287" spans="2:12" x14ac:dyDescent="0.2">
      <c r="B287" t="s">
        <v>28</v>
      </c>
      <c r="C287" t="s">
        <v>12</v>
      </c>
      <c r="D287">
        <v>16</v>
      </c>
      <c r="E287" t="s">
        <v>19</v>
      </c>
      <c r="F287" t="s">
        <v>40</v>
      </c>
      <c r="G287">
        <v>15.6</v>
      </c>
      <c r="H287" t="s">
        <v>27</v>
      </c>
      <c r="I287">
        <v>8.9</v>
      </c>
      <c r="J287">
        <v>2.09</v>
      </c>
      <c r="K287" t="s">
        <v>16</v>
      </c>
      <c r="L287">
        <v>1914.72</v>
      </c>
    </row>
    <row r="288" spans="2:12" x14ac:dyDescent="0.2">
      <c r="B288" t="s">
        <v>47</v>
      </c>
      <c r="C288" t="s">
        <v>24</v>
      </c>
      <c r="D288">
        <v>32</v>
      </c>
      <c r="E288" t="s">
        <v>19</v>
      </c>
      <c r="F288" t="s">
        <v>32</v>
      </c>
      <c r="G288">
        <v>14</v>
      </c>
      <c r="H288" t="s">
        <v>15</v>
      </c>
      <c r="I288">
        <v>5.6</v>
      </c>
      <c r="J288">
        <v>1.24</v>
      </c>
      <c r="K288" t="s">
        <v>16</v>
      </c>
      <c r="L288">
        <v>2636.91</v>
      </c>
    </row>
    <row r="289" spans="2:12" x14ac:dyDescent="0.2">
      <c r="B289" t="s">
        <v>38</v>
      </c>
      <c r="C289" t="s">
        <v>24</v>
      </c>
      <c r="D289">
        <v>32</v>
      </c>
      <c r="E289" t="s">
        <v>13</v>
      </c>
      <c r="F289" t="s">
        <v>14</v>
      </c>
      <c r="G289">
        <v>16</v>
      </c>
      <c r="H289" t="s">
        <v>43</v>
      </c>
      <c r="I289">
        <v>9.9</v>
      </c>
      <c r="J289">
        <v>1.88</v>
      </c>
      <c r="K289" t="s">
        <v>22</v>
      </c>
      <c r="L289">
        <v>1670.15</v>
      </c>
    </row>
    <row r="290" spans="2:12" x14ac:dyDescent="0.2">
      <c r="B290" t="s">
        <v>17</v>
      </c>
      <c r="C290" t="s">
        <v>39</v>
      </c>
      <c r="D290">
        <v>8</v>
      </c>
      <c r="E290" t="s">
        <v>19</v>
      </c>
      <c r="F290" t="s">
        <v>26</v>
      </c>
      <c r="G290">
        <v>15.6</v>
      </c>
      <c r="H290" t="s">
        <v>21</v>
      </c>
      <c r="I290">
        <v>11.2</v>
      </c>
      <c r="J290">
        <v>2.8</v>
      </c>
      <c r="K290" t="s">
        <v>22</v>
      </c>
      <c r="L290">
        <v>1413.93</v>
      </c>
    </row>
    <row r="291" spans="2:12" x14ac:dyDescent="0.2">
      <c r="B291" t="s">
        <v>38</v>
      </c>
      <c r="C291" t="s">
        <v>31</v>
      </c>
      <c r="D291">
        <v>32</v>
      </c>
      <c r="E291" t="s">
        <v>42</v>
      </c>
      <c r="F291" t="s">
        <v>40</v>
      </c>
      <c r="G291">
        <v>17.3</v>
      </c>
      <c r="H291" t="s">
        <v>27</v>
      </c>
      <c r="I291">
        <v>9.1999999999999993</v>
      </c>
      <c r="J291">
        <v>3.19</v>
      </c>
      <c r="K291" t="s">
        <v>22</v>
      </c>
      <c r="L291">
        <v>2126.52</v>
      </c>
    </row>
    <row r="292" spans="2:12" x14ac:dyDescent="0.2">
      <c r="B292" t="s">
        <v>34</v>
      </c>
      <c r="C292" t="s">
        <v>39</v>
      </c>
      <c r="D292">
        <v>4</v>
      </c>
      <c r="E292" t="s">
        <v>25</v>
      </c>
      <c r="F292" t="s">
        <v>35</v>
      </c>
      <c r="G292">
        <v>16</v>
      </c>
      <c r="H292" t="s">
        <v>43</v>
      </c>
      <c r="I292">
        <v>8</v>
      </c>
      <c r="J292">
        <v>2.5</v>
      </c>
      <c r="K292" t="s">
        <v>46</v>
      </c>
      <c r="L292">
        <v>1118.0899999999999</v>
      </c>
    </row>
    <row r="293" spans="2:12" x14ac:dyDescent="0.2">
      <c r="B293" t="s">
        <v>38</v>
      </c>
      <c r="C293" t="s">
        <v>41</v>
      </c>
      <c r="D293">
        <v>16</v>
      </c>
      <c r="E293" t="s">
        <v>19</v>
      </c>
      <c r="F293" t="s">
        <v>26</v>
      </c>
      <c r="G293">
        <v>15.6</v>
      </c>
      <c r="H293" t="s">
        <v>43</v>
      </c>
      <c r="I293">
        <v>11.4</v>
      </c>
      <c r="J293">
        <v>1.59</v>
      </c>
      <c r="K293" t="s">
        <v>16</v>
      </c>
      <c r="L293">
        <v>2152.7600000000002</v>
      </c>
    </row>
    <row r="294" spans="2:12" x14ac:dyDescent="0.2">
      <c r="B294" t="s">
        <v>17</v>
      </c>
      <c r="C294" t="s">
        <v>41</v>
      </c>
      <c r="D294">
        <v>64</v>
      </c>
      <c r="E294" t="s">
        <v>29</v>
      </c>
      <c r="F294" t="s">
        <v>14</v>
      </c>
      <c r="G294">
        <v>13.3</v>
      </c>
      <c r="H294" t="s">
        <v>27</v>
      </c>
      <c r="I294">
        <v>4.9000000000000004</v>
      </c>
      <c r="J294">
        <v>3.09</v>
      </c>
      <c r="K294" t="s">
        <v>16</v>
      </c>
      <c r="L294">
        <v>9032.16</v>
      </c>
    </row>
    <row r="295" spans="2:12" x14ac:dyDescent="0.2">
      <c r="B295" t="s">
        <v>28</v>
      </c>
      <c r="C295" t="s">
        <v>18</v>
      </c>
      <c r="D295">
        <v>64</v>
      </c>
      <c r="E295" t="s">
        <v>13</v>
      </c>
      <c r="F295" t="s">
        <v>44</v>
      </c>
      <c r="G295">
        <v>16</v>
      </c>
      <c r="H295" t="s">
        <v>21</v>
      </c>
      <c r="I295">
        <v>5.2</v>
      </c>
      <c r="J295">
        <v>3.33</v>
      </c>
      <c r="K295" t="s">
        <v>16</v>
      </c>
      <c r="L295">
        <v>1851.67</v>
      </c>
    </row>
    <row r="296" spans="2:12" x14ac:dyDescent="0.2">
      <c r="B296" t="s">
        <v>23</v>
      </c>
      <c r="C296" t="s">
        <v>31</v>
      </c>
      <c r="D296">
        <v>64</v>
      </c>
      <c r="E296" t="s">
        <v>29</v>
      </c>
      <c r="F296" t="s">
        <v>20</v>
      </c>
      <c r="G296">
        <v>14</v>
      </c>
      <c r="H296" t="s">
        <v>27</v>
      </c>
      <c r="I296">
        <v>4.5</v>
      </c>
      <c r="J296">
        <v>2.5299999999999998</v>
      </c>
      <c r="K296" t="s">
        <v>22</v>
      </c>
      <c r="L296">
        <v>3159.73</v>
      </c>
    </row>
    <row r="297" spans="2:12" x14ac:dyDescent="0.2">
      <c r="B297" t="s">
        <v>45</v>
      </c>
      <c r="C297" t="s">
        <v>41</v>
      </c>
      <c r="D297">
        <v>4</v>
      </c>
      <c r="E297" t="s">
        <v>29</v>
      </c>
      <c r="F297" t="s">
        <v>32</v>
      </c>
      <c r="G297">
        <v>15.6</v>
      </c>
      <c r="H297" t="s">
        <v>27</v>
      </c>
      <c r="I297">
        <v>7.3</v>
      </c>
      <c r="J297">
        <v>1.93</v>
      </c>
      <c r="K297" t="s">
        <v>30</v>
      </c>
      <c r="L297">
        <v>2775.59</v>
      </c>
    </row>
    <row r="298" spans="2:12" x14ac:dyDescent="0.2">
      <c r="B298" t="s">
        <v>23</v>
      </c>
      <c r="C298" t="s">
        <v>18</v>
      </c>
      <c r="D298">
        <v>4</v>
      </c>
      <c r="E298" t="s">
        <v>25</v>
      </c>
      <c r="F298" t="s">
        <v>35</v>
      </c>
      <c r="G298">
        <v>14</v>
      </c>
      <c r="H298" t="s">
        <v>43</v>
      </c>
      <c r="I298">
        <v>10</v>
      </c>
      <c r="J298">
        <v>1.22</v>
      </c>
      <c r="K298" t="s">
        <v>16</v>
      </c>
      <c r="L298">
        <v>1048.32</v>
      </c>
    </row>
    <row r="299" spans="2:12" x14ac:dyDescent="0.2">
      <c r="B299" t="s">
        <v>45</v>
      </c>
      <c r="C299" t="s">
        <v>41</v>
      </c>
      <c r="D299">
        <v>32</v>
      </c>
      <c r="E299" t="s">
        <v>19</v>
      </c>
      <c r="F299" t="s">
        <v>26</v>
      </c>
      <c r="G299">
        <v>16</v>
      </c>
      <c r="H299" t="s">
        <v>15</v>
      </c>
      <c r="I299">
        <v>4.5</v>
      </c>
      <c r="J299">
        <v>2.4500000000000002</v>
      </c>
      <c r="K299" t="s">
        <v>22</v>
      </c>
      <c r="L299">
        <v>3609.67</v>
      </c>
    </row>
    <row r="300" spans="2:12" x14ac:dyDescent="0.2">
      <c r="B300" t="s">
        <v>33</v>
      </c>
      <c r="C300" t="s">
        <v>39</v>
      </c>
      <c r="D300">
        <v>4</v>
      </c>
      <c r="E300" t="s">
        <v>19</v>
      </c>
      <c r="F300" t="s">
        <v>32</v>
      </c>
      <c r="G300">
        <v>15.6</v>
      </c>
      <c r="H300" t="s">
        <v>21</v>
      </c>
      <c r="I300">
        <v>11.4</v>
      </c>
      <c r="J300">
        <v>2.0299999999999998</v>
      </c>
      <c r="K300" t="s">
        <v>22</v>
      </c>
      <c r="L300">
        <v>775.68</v>
      </c>
    </row>
    <row r="301" spans="2:12" x14ac:dyDescent="0.2">
      <c r="B301" t="s">
        <v>28</v>
      </c>
      <c r="C301" t="s">
        <v>48</v>
      </c>
      <c r="D301">
        <v>32</v>
      </c>
      <c r="E301" t="s">
        <v>19</v>
      </c>
      <c r="F301" t="s">
        <v>20</v>
      </c>
      <c r="G301">
        <v>15.6</v>
      </c>
      <c r="H301" t="s">
        <v>21</v>
      </c>
      <c r="I301">
        <v>8.1</v>
      </c>
      <c r="J301">
        <v>3.13</v>
      </c>
      <c r="K301" t="s">
        <v>22</v>
      </c>
      <c r="L301">
        <v>1725.51</v>
      </c>
    </row>
    <row r="302" spans="2:12" x14ac:dyDescent="0.2">
      <c r="B302" t="s">
        <v>38</v>
      </c>
      <c r="C302" t="s">
        <v>31</v>
      </c>
      <c r="D302">
        <v>16</v>
      </c>
      <c r="E302" t="s">
        <v>42</v>
      </c>
      <c r="F302" t="s">
        <v>26</v>
      </c>
      <c r="G302">
        <v>17.3</v>
      </c>
      <c r="H302" t="s">
        <v>15</v>
      </c>
      <c r="I302">
        <v>5.2</v>
      </c>
      <c r="J302">
        <v>1.74</v>
      </c>
      <c r="K302" t="s">
        <v>16</v>
      </c>
      <c r="L302">
        <v>1124.19</v>
      </c>
    </row>
    <row r="303" spans="2:12" x14ac:dyDescent="0.2">
      <c r="B303" t="s">
        <v>17</v>
      </c>
      <c r="C303" t="s">
        <v>18</v>
      </c>
      <c r="D303">
        <v>64</v>
      </c>
      <c r="E303" t="s">
        <v>42</v>
      </c>
      <c r="F303" t="s">
        <v>40</v>
      </c>
      <c r="G303">
        <v>15.6</v>
      </c>
      <c r="H303" t="s">
        <v>15</v>
      </c>
      <c r="I303">
        <v>5.4</v>
      </c>
      <c r="J303">
        <v>3.16</v>
      </c>
      <c r="K303" t="s">
        <v>22</v>
      </c>
      <c r="L303">
        <v>4818.17</v>
      </c>
    </row>
    <row r="304" spans="2:12" x14ac:dyDescent="0.2">
      <c r="B304" t="s">
        <v>36</v>
      </c>
      <c r="C304" t="s">
        <v>48</v>
      </c>
      <c r="D304">
        <v>8</v>
      </c>
      <c r="E304" t="s">
        <v>13</v>
      </c>
      <c r="F304" t="s">
        <v>44</v>
      </c>
      <c r="G304">
        <v>16</v>
      </c>
      <c r="H304" t="s">
        <v>15</v>
      </c>
      <c r="I304">
        <v>4.3</v>
      </c>
      <c r="J304">
        <v>2.21</v>
      </c>
      <c r="K304" t="s">
        <v>46</v>
      </c>
      <c r="L304">
        <v>1089.96</v>
      </c>
    </row>
    <row r="305" spans="2:12" x14ac:dyDescent="0.2">
      <c r="B305" t="s">
        <v>28</v>
      </c>
      <c r="C305" t="s">
        <v>12</v>
      </c>
      <c r="D305">
        <v>16</v>
      </c>
      <c r="E305" t="s">
        <v>42</v>
      </c>
      <c r="F305" t="s">
        <v>40</v>
      </c>
      <c r="G305">
        <v>17.3</v>
      </c>
      <c r="H305" t="s">
        <v>21</v>
      </c>
      <c r="I305">
        <v>4.5999999999999996</v>
      </c>
      <c r="J305">
        <v>1.74</v>
      </c>
      <c r="K305" t="s">
        <v>30</v>
      </c>
      <c r="L305">
        <v>845.64</v>
      </c>
    </row>
    <row r="306" spans="2:12" x14ac:dyDescent="0.2">
      <c r="B306" t="s">
        <v>11</v>
      </c>
      <c r="C306" t="s">
        <v>24</v>
      </c>
      <c r="D306">
        <v>16</v>
      </c>
      <c r="E306" t="s">
        <v>25</v>
      </c>
      <c r="F306" t="s">
        <v>26</v>
      </c>
      <c r="G306">
        <v>17.3</v>
      </c>
      <c r="H306" t="s">
        <v>27</v>
      </c>
      <c r="I306">
        <v>6.9</v>
      </c>
      <c r="J306">
        <v>2.2400000000000002</v>
      </c>
      <c r="K306" t="s">
        <v>30</v>
      </c>
      <c r="L306">
        <v>3337.78</v>
      </c>
    </row>
    <row r="307" spans="2:12" x14ac:dyDescent="0.2">
      <c r="B307" t="s">
        <v>33</v>
      </c>
      <c r="C307" t="s">
        <v>24</v>
      </c>
      <c r="D307">
        <v>16</v>
      </c>
      <c r="E307" t="s">
        <v>29</v>
      </c>
      <c r="F307" t="s">
        <v>26</v>
      </c>
      <c r="G307">
        <v>13.3</v>
      </c>
      <c r="H307" t="s">
        <v>43</v>
      </c>
      <c r="I307">
        <v>10.9</v>
      </c>
      <c r="J307">
        <v>1.24</v>
      </c>
      <c r="K307" t="s">
        <v>16</v>
      </c>
      <c r="L307">
        <v>1239.8800000000001</v>
      </c>
    </row>
    <row r="308" spans="2:12" x14ac:dyDescent="0.2">
      <c r="B308" t="s">
        <v>28</v>
      </c>
      <c r="C308" t="s">
        <v>39</v>
      </c>
      <c r="D308">
        <v>32</v>
      </c>
      <c r="E308" t="s">
        <v>25</v>
      </c>
      <c r="F308" t="s">
        <v>20</v>
      </c>
      <c r="G308">
        <v>17.3</v>
      </c>
      <c r="H308" t="s">
        <v>43</v>
      </c>
      <c r="I308">
        <v>6.5</v>
      </c>
      <c r="J308">
        <v>2.39</v>
      </c>
      <c r="K308" t="s">
        <v>16</v>
      </c>
      <c r="L308">
        <v>1714.24</v>
      </c>
    </row>
    <row r="309" spans="2:12" x14ac:dyDescent="0.2">
      <c r="B309" t="s">
        <v>36</v>
      </c>
      <c r="C309" t="s">
        <v>48</v>
      </c>
      <c r="D309">
        <v>16</v>
      </c>
      <c r="E309" t="s">
        <v>13</v>
      </c>
      <c r="F309" t="s">
        <v>32</v>
      </c>
      <c r="G309">
        <v>13.3</v>
      </c>
      <c r="H309" t="s">
        <v>27</v>
      </c>
      <c r="I309">
        <v>8.1999999999999993</v>
      </c>
      <c r="J309">
        <v>3.22</v>
      </c>
      <c r="K309" t="s">
        <v>16</v>
      </c>
      <c r="L309">
        <v>2618.1799999999998</v>
      </c>
    </row>
    <row r="310" spans="2:12" x14ac:dyDescent="0.2">
      <c r="B310" t="s">
        <v>23</v>
      </c>
      <c r="C310" t="s">
        <v>12</v>
      </c>
      <c r="D310">
        <v>64</v>
      </c>
      <c r="E310" t="s">
        <v>29</v>
      </c>
      <c r="F310" t="s">
        <v>35</v>
      </c>
      <c r="G310">
        <v>16</v>
      </c>
      <c r="H310" t="s">
        <v>15</v>
      </c>
      <c r="I310">
        <v>8.6</v>
      </c>
      <c r="J310">
        <v>2.56</v>
      </c>
      <c r="K310" t="s">
        <v>46</v>
      </c>
      <c r="L310">
        <v>2686.06</v>
      </c>
    </row>
    <row r="311" spans="2:12" x14ac:dyDescent="0.2">
      <c r="B311" t="s">
        <v>17</v>
      </c>
      <c r="C311" t="s">
        <v>41</v>
      </c>
      <c r="D311">
        <v>8</v>
      </c>
      <c r="E311" t="s">
        <v>29</v>
      </c>
      <c r="F311" t="s">
        <v>14</v>
      </c>
      <c r="G311">
        <v>16</v>
      </c>
      <c r="H311" t="s">
        <v>43</v>
      </c>
      <c r="I311">
        <v>7.3</v>
      </c>
      <c r="J311">
        <v>1.9</v>
      </c>
      <c r="K311" t="s">
        <v>16</v>
      </c>
      <c r="L311">
        <v>2418.11</v>
      </c>
    </row>
    <row r="312" spans="2:12" x14ac:dyDescent="0.2">
      <c r="B312" t="s">
        <v>17</v>
      </c>
      <c r="C312" t="s">
        <v>24</v>
      </c>
      <c r="D312">
        <v>8</v>
      </c>
      <c r="E312" t="s">
        <v>42</v>
      </c>
      <c r="F312" t="s">
        <v>26</v>
      </c>
      <c r="G312">
        <v>13.3</v>
      </c>
      <c r="H312" t="s">
        <v>21</v>
      </c>
      <c r="I312">
        <v>10.3</v>
      </c>
      <c r="J312">
        <v>1.31</v>
      </c>
      <c r="K312" t="s">
        <v>22</v>
      </c>
      <c r="L312">
        <v>880.5</v>
      </c>
    </row>
    <row r="313" spans="2:12" x14ac:dyDescent="0.2">
      <c r="B313" t="s">
        <v>45</v>
      </c>
      <c r="C313" t="s">
        <v>31</v>
      </c>
      <c r="D313">
        <v>4</v>
      </c>
      <c r="E313" t="s">
        <v>19</v>
      </c>
      <c r="F313" t="s">
        <v>35</v>
      </c>
      <c r="G313">
        <v>17.3</v>
      </c>
      <c r="H313" t="s">
        <v>43</v>
      </c>
      <c r="I313">
        <v>8</v>
      </c>
      <c r="J313">
        <v>1.26</v>
      </c>
      <c r="K313" t="s">
        <v>16</v>
      </c>
      <c r="L313">
        <v>825.89</v>
      </c>
    </row>
    <row r="314" spans="2:12" x14ac:dyDescent="0.2">
      <c r="B314" t="s">
        <v>45</v>
      </c>
      <c r="C314" t="s">
        <v>37</v>
      </c>
      <c r="D314">
        <v>16</v>
      </c>
      <c r="E314" t="s">
        <v>25</v>
      </c>
      <c r="F314" t="s">
        <v>32</v>
      </c>
      <c r="G314">
        <v>15.6</v>
      </c>
      <c r="H314" t="s">
        <v>21</v>
      </c>
      <c r="I314">
        <v>6.6</v>
      </c>
      <c r="J314">
        <v>1.72</v>
      </c>
      <c r="K314" t="s">
        <v>30</v>
      </c>
      <c r="L314">
        <v>1709.79</v>
      </c>
    </row>
    <row r="315" spans="2:12" x14ac:dyDescent="0.2">
      <c r="B315" t="s">
        <v>33</v>
      </c>
      <c r="C315" t="s">
        <v>24</v>
      </c>
      <c r="D315">
        <v>16</v>
      </c>
      <c r="E315" t="s">
        <v>42</v>
      </c>
      <c r="F315" t="s">
        <v>44</v>
      </c>
      <c r="G315">
        <v>13.3</v>
      </c>
      <c r="H315" t="s">
        <v>43</v>
      </c>
      <c r="I315">
        <v>9.5</v>
      </c>
      <c r="J315">
        <v>3.42</v>
      </c>
      <c r="K315" t="s">
        <v>22</v>
      </c>
      <c r="L315">
        <v>650.45000000000005</v>
      </c>
    </row>
    <row r="316" spans="2:12" x14ac:dyDescent="0.2">
      <c r="B316" t="s">
        <v>34</v>
      </c>
      <c r="C316" t="s">
        <v>37</v>
      </c>
      <c r="D316">
        <v>8</v>
      </c>
      <c r="E316" t="s">
        <v>13</v>
      </c>
      <c r="F316" t="s">
        <v>40</v>
      </c>
      <c r="G316">
        <v>16</v>
      </c>
      <c r="H316" t="s">
        <v>15</v>
      </c>
      <c r="I316">
        <v>7.2</v>
      </c>
      <c r="J316">
        <v>1.81</v>
      </c>
      <c r="K316" t="s">
        <v>46</v>
      </c>
      <c r="L316">
        <v>2258.04</v>
      </c>
    </row>
    <row r="317" spans="2:12" x14ac:dyDescent="0.2">
      <c r="B317" t="s">
        <v>33</v>
      </c>
      <c r="C317" t="s">
        <v>48</v>
      </c>
      <c r="D317">
        <v>4</v>
      </c>
      <c r="E317" t="s">
        <v>13</v>
      </c>
      <c r="F317" t="s">
        <v>14</v>
      </c>
      <c r="G317">
        <v>16</v>
      </c>
      <c r="H317" t="s">
        <v>15</v>
      </c>
      <c r="I317">
        <v>6.2</v>
      </c>
      <c r="J317">
        <v>1.96</v>
      </c>
      <c r="K317" t="s">
        <v>16</v>
      </c>
      <c r="L317">
        <v>1484.46</v>
      </c>
    </row>
    <row r="318" spans="2:12" x14ac:dyDescent="0.2">
      <c r="B318" t="s">
        <v>17</v>
      </c>
      <c r="C318" t="s">
        <v>41</v>
      </c>
      <c r="D318">
        <v>64</v>
      </c>
      <c r="E318" t="s">
        <v>42</v>
      </c>
      <c r="F318" t="s">
        <v>44</v>
      </c>
      <c r="G318">
        <v>14</v>
      </c>
      <c r="H318" t="s">
        <v>21</v>
      </c>
      <c r="I318">
        <v>4.5</v>
      </c>
      <c r="J318">
        <v>2.97</v>
      </c>
      <c r="K318" t="s">
        <v>16</v>
      </c>
      <c r="L318">
        <v>2513.62</v>
      </c>
    </row>
    <row r="319" spans="2:12" x14ac:dyDescent="0.2">
      <c r="B319" t="s">
        <v>23</v>
      </c>
      <c r="C319" t="s">
        <v>18</v>
      </c>
      <c r="D319">
        <v>64</v>
      </c>
      <c r="E319" t="s">
        <v>42</v>
      </c>
      <c r="F319" t="s">
        <v>32</v>
      </c>
      <c r="G319">
        <v>16</v>
      </c>
      <c r="H319" t="s">
        <v>21</v>
      </c>
      <c r="I319">
        <v>10.6</v>
      </c>
      <c r="J319">
        <v>3.11</v>
      </c>
      <c r="K319" t="s">
        <v>16</v>
      </c>
      <c r="L319">
        <v>2375.17</v>
      </c>
    </row>
    <row r="320" spans="2:12" x14ac:dyDescent="0.2">
      <c r="B320" t="s">
        <v>34</v>
      </c>
      <c r="C320" t="s">
        <v>41</v>
      </c>
      <c r="D320">
        <v>64</v>
      </c>
      <c r="E320" t="s">
        <v>25</v>
      </c>
      <c r="F320" t="s">
        <v>35</v>
      </c>
      <c r="G320">
        <v>16</v>
      </c>
      <c r="H320" t="s">
        <v>15</v>
      </c>
      <c r="I320">
        <v>9.8000000000000007</v>
      </c>
      <c r="J320">
        <v>2.5299999999999998</v>
      </c>
      <c r="K320" t="s">
        <v>22</v>
      </c>
      <c r="L320">
        <v>5499.27</v>
      </c>
    </row>
    <row r="321" spans="2:12" x14ac:dyDescent="0.2">
      <c r="B321" t="s">
        <v>34</v>
      </c>
      <c r="C321" t="s">
        <v>37</v>
      </c>
      <c r="D321">
        <v>4</v>
      </c>
      <c r="E321" t="s">
        <v>19</v>
      </c>
      <c r="F321" t="s">
        <v>40</v>
      </c>
      <c r="G321">
        <v>14</v>
      </c>
      <c r="H321" t="s">
        <v>15</v>
      </c>
      <c r="I321">
        <v>7.2</v>
      </c>
      <c r="J321">
        <v>1.21</v>
      </c>
      <c r="K321" t="s">
        <v>30</v>
      </c>
      <c r="L321">
        <v>1846.75</v>
      </c>
    </row>
    <row r="322" spans="2:12" x14ac:dyDescent="0.2">
      <c r="B322" t="s">
        <v>38</v>
      </c>
      <c r="C322" t="s">
        <v>39</v>
      </c>
      <c r="D322">
        <v>16</v>
      </c>
      <c r="E322" t="s">
        <v>19</v>
      </c>
      <c r="F322" t="s">
        <v>26</v>
      </c>
      <c r="G322">
        <v>13.3</v>
      </c>
      <c r="H322" t="s">
        <v>27</v>
      </c>
      <c r="I322">
        <v>7.7</v>
      </c>
      <c r="J322">
        <v>2.99</v>
      </c>
      <c r="K322" t="s">
        <v>30</v>
      </c>
      <c r="L322">
        <v>1924.55</v>
      </c>
    </row>
    <row r="323" spans="2:12" x14ac:dyDescent="0.2">
      <c r="B323" t="s">
        <v>28</v>
      </c>
      <c r="C323" t="s">
        <v>48</v>
      </c>
      <c r="D323">
        <v>4</v>
      </c>
      <c r="E323" t="s">
        <v>19</v>
      </c>
      <c r="F323" t="s">
        <v>44</v>
      </c>
      <c r="G323">
        <v>16</v>
      </c>
      <c r="H323" t="s">
        <v>21</v>
      </c>
      <c r="I323">
        <v>8</v>
      </c>
      <c r="J323">
        <v>1.71</v>
      </c>
      <c r="K323" t="s">
        <v>30</v>
      </c>
      <c r="L323">
        <v>614.13</v>
      </c>
    </row>
    <row r="324" spans="2:12" x14ac:dyDescent="0.2">
      <c r="B324" t="s">
        <v>23</v>
      </c>
      <c r="C324" t="s">
        <v>39</v>
      </c>
      <c r="D324">
        <v>32</v>
      </c>
      <c r="E324" t="s">
        <v>13</v>
      </c>
      <c r="F324" t="s">
        <v>40</v>
      </c>
      <c r="G324">
        <v>17.3</v>
      </c>
      <c r="H324" t="s">
        <v>27</v>
      </c>
      <c r="I324">
        <v>6.7</v>
      </c>
      <c r="J324">
        <v>1.76</v>
      </c>
      <c r="K324" t="s">
        <v>22</v>
      </c>
      <c r="L324">
        <v>2803.58</v>
      </c>
    </row>
    <row r="325" spans="2:12" x14ac:dyDescent="0.2">
      <c r="B325" t="s">
        <v>23</v>
      </c>
      <c r="C325" t="s">
        <v>31</v>
      </c>
      <c r="D325">
        <v>4</v>
      </c>
      <c r="E325" t="s">
        <v>29</v>
      </c>
      <c r="F325" t="s">
        <v>44</v>
      </c>
      <c r="G325">
        <v>15.6</v>
      </c>
      <c r="H325" t="s">
        <v>21</v>
      </c>
      <c r="I325">
        <v>7.3</v>
      </c>
      <c r="J325">
        <v>2.5499999999999998</v>
      </c>
      <c r="K325" t="s">
        <v>30</v>
      </c>
      <c r="L325">
        <v>422.95</v>
      </c>
    </row>
    <row r="326" spans="2:12" x14ac:dyDescent="0.2">
      <c r="B326" t="s">
        <v>28</v>
      </c>
      <c r="C326" t="s">
        <v>37</v>
      </c>
      <c r="D326">
        <v>64</v>
      </c>
      <c r="E326" t="s">
        <v>42</v>
      </c>
      <c r="F326" t="s">
        <v>40</v>
      </c>
      <c r="G326">
        <v>14</v>
      </c>
      <c r="H326" t="s">
        <v>21</v>
      </c>
      <c r="I326">
        <v>10.199999999999999</v>
      </c>
      <c r="J326">
        <v>2.14</v>
      </c>
      <c r="K326" t="s">
        <v>46</v>
      </c>
      <c r="L326">
        <v>2878.94</v>
      </c>
    </row>
    <row r="327" spans="2:12" x14ac:dyDescent="0.2">
      <c r="B327" t="s">
        <v>17</v>
      </c>
      <c r="C327" t="s">
        <v>24</v>
      </c>
      <c r="D327">
        <v>8</v>
      </c>
      <c r="E327" t="s">
        <v>25</v>
      </c>
      <c r="F327" t="s">
        <v>14</v>
      </c>
      <c r="G327">
        <v>13.3</v>
      </c>
      <c r="H327" t="s">
        <v>21</v>
      </c>
      <c r="I327">
        <v>9.1</v>
      </c>
      <c r="J327">
        <v>1.29</v>
      </c>
      <c r="K327" t="s">
        <v>16</v>
      </c>
      <c r="L327">
        <v>1253.3</v>
      </c>
    </row>
    <row r="328" spans="2:12" x14ac:dyDescent="0.2">
      <c r="B328" t="s">
        <v>17</v>
      </c>
      <c r="C328" t="s">
        <v>48</v>
      </c>
      <c r="D328">
        <v>32</v>
      </c>
      <c r="E328" t="s">
        <v>29</v>
      </c>
      <c r="F328" t="s">
        <v>20</v>
      </c>
      <c r="G328">
        <v>15.6</v>
      </c>
      <c r="H328" t="s">
        <v>27</v>
      </c>
      <c r="I328">
        <v>6.7</v>
      </c>
      <c r="J328">
        <v>1.88</v>
      </c>
      <c r="K328" t="s">
        <v>22</v>
      </c>
      <c r="L328">
        <v>4889.7299999999996</v>
      </c>
    </row>
    <row r="329" spans="2:12" x14ac:dyDescent="0.2">
      <c r="B329" t="s">
        <v>45</v>
      </c>
      <c r="C329" t="s">
        <v>37</v>
      </c>
      <c r="D329">
        <v>64</v>
      </c>
      <c r="E329" t="s">
        <v>19</v>
      </c>
      <c r="F329" t="s">
        <v>35</v>
      </c>
      <c r="G329">
        <v>15.6</v>
      </c>
      <c r="H329" t="s">
        <v>21</v>
      </c>
      <c r="I329">
        <v>5.0999999999999996</v>
      </c>
      <c r="J329">
        <v>1.42</v>
      </c>
      <c r="K329" t="s">
        <v>16</v>
      </c>
      <c r="L329">
        <v>3685.52</v>
      </c>
    </row>
    <row r="330" spans="2:12" x14ac:dyDescent="0.2">
      <c r="B330" t="s">
        <v>23</v>
      </c>
      <c r="C330" t="s">
        <v>41</v>
      </c>
      <c r="D330">
        <v>4</v>
      </c>
      <c r="E330" t="s">
        <v>13</v>
      </c>
      <c r="F330" t="s">
        <v>44</v>
      </c>
      <c r="G330">
        <v>16</v>
      </c>
      <c r="H330" t="s">
        <v>27</v>
      </c>
      <c r="I330">
        <v>6.1</v>
      </c>
      <c r="J330">
        <v>3</v>
      </c>
      <c r="K330" t="s">
        <v>46</v>
      </c>
      <c r="L330">
        <v>1922.22</v>
      </c>
    </row>
    <row r="331" spans="2:12" x14ac:dyDescent="0.2">
      <c r="B331" t="s">
        <v>28</v>
      </c>
      <c r="C331" t="s">
        <v>12</v>
      </c>
      <c r="D331">
        <v>32</v>
      </c>
      <c r="E331" t="s">
        <v>25</v>
      </c>
      <c r="F331" t="s">
        <v>20</v>
      </c>
      <c r="G331">
        <v>17.3</v>
      </c>
      <c r="H331" t="s">
        <v>21</v>
      </c>
      <c r="I331">
        <v>8.6999999999999993</v>
      </c>
      <c r="J331">
        <v>2.63</v>
      </c>
      <c r="K331" t="s">
        <v>30</v>
      </c>
      <c r="L331">
        <v>1323.24</v>
      </c>
    </row>
    <row r="332" spans="2:12" x14ac:dyDescent="0.2">
      <c r="B332" t="s">
        <v>28</v>
      </c>
      <c r="C332" t="s">
        <v>24</v>
      </c>
      <c r="D332">
        <v>64</v>
      </c>
      <c r="E332" t="s">
        <v>13</v>
      </c>
      <c r="F332" t="s">
        <v>14</v>
      </c>
      <c r="G332">
        <v>16</v>
      </c>
      <c r="H332" t="s">
        <v>21</v>
      </c>
      <c r="I332">
        <v>9.8000000000000007</v>
      </c>
      <c r="J332">
        <v>2.16</v>
      </c>
      <c r="K332" t="s">
        <v>30</v>
      </c>
      <c r="L332">
        <v>2148.2399999999998</v>
      </c>
    </row>
    <row r="333" spans="2:12" x14ac:dyDescent="0.2">
      <c r="B333" t="s">
        <v>36</v>
      </c>
      <c r="C333" t="s">
        <v>41</v>
      </c>
      <c r="D333">
        <v>16</v>
      </c>
      <c r="E333" t="s">
        <v>19</v>
      </c>
      <c r="F333" t="s">
        <v>14</v>
      </c>
      <c r="G333">
        <v>15.6</v>
      </c>
      <c r="H333" t="s">
        <v>43</v>
      </c>
      <c r="I333">
        <v>6.4</v>
      </c>
      <c r="J333">
        <v>3.06</v>
      </c>
      <c r="K333" t="s">
        <v>46</v>
      </c>
      <c r="L333">
        <v>2299.66</v>
      </c>
    </row>
    <row r="334" spans="2:12" x14ac:dyDescent="0.2">
      <c r="B334" t="s">
        <v>28</v>
      </c>
      <c r="C334" t="s">
        <v>18</v>
      </c>
      <c r="D334">
        <v>32</v>
      </c>
      <c r="E334" t="s">
        <v>25</v>
      </c>
      <c r="F334" t="s">
        <v>32</v>
      </c>
      <c r="G334">
        <v>17.3</v>
      </c>
      <c r="H334" t="s">
        <v>21</v>
      </c>
      <c r="I334">
        <v>8.8000000000000007</v>
      </c>
      <c r="J334">
        <v>2.19</v>
      </c>
      <c r="K334" t="s">
        <v>16</v>
      </c>
      <c r="L334">
        <v>1747.33</v>
      </c>
    </row>
    <row r="335" spans="2:12" x14ac:dyDescent="0.2">
      <c r="B335" t="s">
        <v>11</v>
      </c>
      <c r="C335" t="s">
        <v>24</v>
      </c>
      <c r="D335">
        <v>8</v>
      </c>
      <c r="E335" t="s">
        <v>42</v>
      </c>
      <c r="F335" t="s">
        <v>20</v>
      </c>
      <c r="G335">
        <v>15.6</v>
      </c>
      <c r="H335" t="s">
        <v>43</v>
      </c>
      <c r="I335">
        <v>9.6999999999999993</v>
      </c>
      <c r="J335">
        <v>3.07</v>
      </c>
      <c r="K335" t="s">
        <v>46</v>
      </c>
      <c r="L335">
        <v>1499.19</v>
      </c>
    </row>
    <row r="336" spans="2:12" x14ac:dyDescent="0.2">
      <c r="B336" t="s">
        <v>38</v>
      </c>
      <c r="C336" t="s">
        <v>37</v>
      </c>
      <c r="D336">
        <v>8</v>
      </c>
      <c r="E336" t="s">
        <v>25</v>
      </c>
      <c r="F336" t="s">
        <v>26</v>
      </c>
      <c r="G336">
        <v>14</v>
      </c>
      <c r="H336" t="s">
        <v>27</v>
      </c>
      <c r="I336">
        <v>5.7</v>
      </c>
      <c r="J336">
        <v>1.21</v>
      </c>
      <c r="K336" t="s">
        <v>16</v>
      </c>
      <c r="L336">
        <v>2602.62</v>
      </c>
    </row>
    <row r="337" spans="2:12" x14ac:dyDescent="0.2">
      <c r="B337" t="s">
        <v>45</v>
      </c>
      <c r="C337" t="s">
        <v>37</v>
      </c>
      <c r="D337">
        <v>32</v>
      </c>
      <c r="E337" t="s">
        <v>13</v>
      </c>
      <c r="F337" t="s">
        <v>40</v>
      </c>
      <c r="G337">
        <v>17.3</v>
      </c>
      <c r="H337" t="s">
        <v>21</v>
      </c>
      <c r="I337">
        <v>8</v>
      </c>
      <c r="J337">
        <v>2.5499999999999998</v>
      </c>
      <c r="K337" t="s">
        <v>16</v>
      </c>
      <c r="L337">
        <v>2314.5700000000002</v>
      </c>
    </row>
    <row r="338" spans="2:12" x14ac:dyDescent="0.2">
      <c r="B338" t="s">
        <v>17</v>
      </c>
      <c r="C338" t="s">
        <v>31</v>
      </c>
      <c r="D338">
        <v>4</v>
      </c>
      <c r="E338" t="s">
        <v>13</v>
      </c>
      <c r="F338" t="s">
        <v>26</v>
      </c>
      <c r="G338">
        <v>17.3</v>
      </c>
      <c r="H338" t="s">
        <v>15</v>
      </c>
      <c r="I338">
        <v>5.4</v>
      </c>
      <c r="J338">
        <v>1.48</v>
      </c>
      <c r="K338" t="s">
        <v>16</v>
      </c>
      <c r="L338">
        <v>1432.43</v>
      </c>
    </row>
    <row r="339" spans="2:12" x14ac:dyDescent="0.2">
      <c r="B339" t="s">
        <v>28</v>
      </c>
      <c r="C339" t="s">
        <v>41</v>
      </c>
      <c r="D339">
        <v>32</v>
      </c>
      <c r="E339" t="s">
        <v>25</v>
      </c>
      <c r="F339" t="s">
        <v>40</v>
      </c>
      <c r="G339">
        <v>14</v>
      </c>
      <c r="H339" t="s">
        <v>21</v>
      </c>
      <c r="I339">
        <v>10.5</v>
      </c>
      <c r="J339">
        <v>3.2</v>
      </c>
      <c r="K339" t="s">
        <v>22</v>
      </c>
      <c r="L339">
        <v>2196.34</v>
      </c>
    </row>
    <row r="340" spans="2:12" x14ac:dyDescent="0.2">
      <c r="B340" t="s">
        <v>33</v>
      </c>
      <c r="C340" t="s">
        <v>12</v>
      </c>
      <c r="D340">
        <v>64</v>
      </c>
      <c r="E340" t="s">
        <v>25</v>
      </c>
      <c r="F340" t="s">
        <v>14</v>
      </c>
      <c r="G340">
        <v>15.6</v>
      </c>
      <c r="H340" t="s">
        <v>43</v>
      </c>
      <c r="I340">
        <v>7.4</v>
      </c>
      <c r="J340">
        <v>3.28</v>
      </c>
      <c r="K340" t="s">
        <v>16</v>
      </c>
      <c r="L340">
        <v>2301.59</v>
      </c>
    </row>
    <row r="341" spans="2:12" x14ac:dyDescent="0.2">
      <c r="B341" t="s">
        <v>38</v>
      </c>
      <c r="C341" t="s">
        <v>39</v>
      </c>
      <c r="D341">
        <v>32</v>
      </c>
      <c r="E341" t="s">
        <v>19</v>
      </c>
      <c r="F341" t="s">
        <v>20</v>
      </c>
      <c r="G341">
        <v>13.3</v>
      </c>
      <c r="H341" t="s">
        <v>43</v>
      </c>
      <c r="I341">
        <v>5</v>
      </c>
      <c r="J341">
        <v>2.14</v>
      </c>
      <c r="K341" t="s">
        <v>22</v>
      </c>
      <c r="L341">
        <v>1535.91</v>
      </c>
    </row>
    <row r="342" spans="2:12" x14ac:dyDescent="0.2">
      <c r="B342" t="s">
        <v>47</v>
      </c>
      <c r="C342" t="s">
        <v>31</v>
      </c>
      <c r="D342">
        <v>4</v>
      </c>
      <c r="E342" t="s">
        <v>42</v>
      </c>
      <c r="F342" t="s">
        <v>26</v>
      </c>
      <c r="G342">
        <v>13.3</v>
      </c>
      <c r="H342" t="s">
        <v>43</v>
      </c>
      <c r="I342">
        <v>5.2</v>
      </c>
      <c r="J342">
        <v>1.63</v>
      </c>
      <c r="K342" t="s">
        <v>22</v>
      </c>
      <c r="L342">
        <v>810.69</v>
      </c>
    </row>
    <row r="343" spans="2:12" x14ac:dyDescent="0.2">
      <c r="B343" t="s">
        <v>17</v>
      </c>
      <c r="C343" t="s">
        <v>12</v>
      </c>
      <c r="D343">
        <v>4</v>
      </c>
      <c r="E343" t="s">
        <v>42</v>
      </c>
      <c r="F343" t="s">
        <v>26</v>
      </c>
      <c r="G343">
        <v>16</v>
      </c>
      <c r="H343" t="s">
        <v>15</v>
      </c>
      <c r="I343">
        <v>10.1</v>
      </c>
      <c r="J343">
        <v>1.38</v>
      </c>
      <c r="K343" t="s">
        <v>46</v>
      </c>
      <c r="L343">
        <v>1086.03</v>
      </c>
    </row>
    <row r="344" spans="2:12" x14ac:dyDescent="0.2">
      <c r="B344" t="s">
        <v>17</v>
      </c>
      <c r="C344" t="s">
        <v>31</v>
      </c>
      <c r="D344">
        <v>16</v>
      </c>
      <c r="E344" t="s">
        <v>29</v>
      </c>
      <c r="F344" t="s">
        <v>20</v>
      </c>
      <c r="G344">
        <v>17.3</v>
      </c>
      <c r="H344" t="s">
        <v>21</v>
      </c>
      <c r="I344">
        <v>7</v>
      </c>
      <c r="J344">
        <v>3.18</v>
      </c>
      <c r="K344" t="s">
        <v>16</v>
      </c>
      <c r="L344">
        <v>1152.3399999999999</v>
      </c>
    </row>
    <row r="345" spans="2:12" x14ac:dyDescent="0.2">
      <c r="B345" t="s">
        <v>28</v>
      </c>
      <c r="C345" t="s">
        <v>24</v>
      </c>
      <c r="D345">
        <v>64</v>
      </c>
      <c r="E345" t="s">
        <v>13</v>
      </c>
      <c r="F345" t="s">
        <v>20</v>
      </c>
      <c r="G345">
        <v>16</v>
      </c>
      <c r="H345" t="s">
        <v>27</v>
      </c>
      <c r="I345">
        <v>11.4</v>
      </c>
      <c r="J345">
        <v>2.7</v>
      </c>
      <c r="K345" t="s">
        <v>30</v>
      </c>
      <c r="L345">
        <v>4200.16</v>
      </c>
    </row>
    <row r="346" spans="2:12" x14ac:dyDescent="0.2">
      <c r="B346" t="s">
        <v>38</v>
      </c>
      <c r="C346" t="s">
        <v>41</v>
      </c>
      <c r="D346">
        <v>64</v>
      </c>
      <c r="E346" t="s">
        <v>29</v>
      </c>
      <c r="F346" t="s">
        <v>35</v>
      </c>
      <c r="G346">
        <v>14</v>
      </c>
      <c r="H346" t="s">
        <v>43</v>
      </c>
      <c r="I346">
        <v>9.1999999999999993</v>
      </c>
      <c r="J346">
        <v>2.38</v>
      </c>
      <c r="K346" t="s">
        <v>16</v>
      </c>
      <c r="L346">
        <v>4058.03</v>
      </c>
    </row>
    <row r="347" spans="2:12" x14ac:dyDescent="0.2">
      <c r="B347" t="s">
        <v>28</v>
      </c>
      <c r="C347" t="s">
        <v>24</v>
      </c>
      <c r="D347">
        <v>8</v>
      </c>
      <c r="E347" t="s">
        <v>19</v>
      </c>
      <c r="F347" t="s">
        <v>32</v>
      </c>
      <c r="G347">
        <v>13.3</v>
      </c>
      <c r="H347" t="s">
        <v>21</v>
      </c>
      <c r="I347">
        <v>8.8000000000000007</v>
      </c>
      <c r="J347">
        <v>1.99</v>
      </c>
      <c r="K347" t="s">
        <v>16</v>
      </c>
      <c r="L347">
        <v>805.87</v>
      </c>
    </row>
    <row r="348" spans="2:12" x14ac:dyDescent="0.2">
      <c r="B348" t="s">
        <v>11</v>
      </c>
      <c r="C348" t="s">
        <v>18</v>
      </c>
      <c r="D348">
        <v>16</v>
      </c>
      <c r="E348" t="s">
        <v>19</v>
      </c>
      <c r="F348" t="s">
        <v>26</v>
      </c>
      <c r="G348">
        <v>15.6</v>
      </c>
      <c r="H348" t="s">
        <v>43</v>
      </c>
      <c r="I348">
        <v>7.5</v>
      </c>
      <c r="J348">
        <v>1.22</v>
      </c>
      <c r="K348" t="s">
        <v>22</v>
      </c>
      <c r="L348">
        <v>2553.67</v>
      </c>
    </row>
    <row r="349" spans="2:12" x14ac:dyDescent="0.2">
      <c r="B349" t="s">
        <v>47</v>
      </c>
      <c r="C349" t="s">
        <v>24</v>
      </c>
      <c r="D349">
        <v>64</v>
      </c>
      <c r="E349" t="s">
        <v>19</v>
      </c>
      <c r="F349" t="s">
        <v>14</v>
      </c>
      <c r="G349">
        <v>14</v>
      </c>
      <c r="H349" t="s">
        <v>15</v>
      </c>
      <c r="I349">
        <v>9.4</v>
      </c>
      <c r="J349">
        <v>2.88</v>
      </c>
      <c r="K349" t="s">
        <v>30</v>
      </c>
      <c r="L349">
        <v>3735.42</v>
      </c>
    </row>
    <row r="350" spans="2:12" x14ac:dyDescent="0.2">
      <c r="B350" t="s">
        <v>28</v>
      </c>
      <c r="C350" t="s">
        <v>41</v>
      </c>
      <c r="D350">
        <v>4</v>
      </c>
      <c r="E350" t="s">
        <v>29</v>
      </c>
      <c r="F350" t="s">
        <v>32</v>
      </c>
      <c r="G350">
        <v>15.6</v>
      </c>
      <c r="H350" t="s">
        <v>21</v>
      </c>
      <c r="I350">
        <v>10.3</v>
      </c>
      <c r="J350">
        <v>1.58</v>
      </c>
      <c r="K350" t="s">
        <v>22</v>
      </c>
      <c r="L350">
        <v>1447.37</v>
      </c>
    </row>
    <row r="351" spans="2:12" x14ac:dyDescent="0.2">
      <c r="B351" t="s">
        <v>36</v>
      </c>
      <c r="C351" t="s">
        <v>37</v>
      </c>
      <c r="D351">
        <v>8</v>
      </c>
      <c r="E351" t="s">
        <v>19</v>
      </c>
      <c r="F351" t="s">
        <v>26</v>
      </c>
      <c r="G351">
        <v>15.6</v>
      </c>
      <c r="H351" t="s">
        <v>43</v>
      </c>
      <c r="I351">
        <v>11.9</v>
      </c>
      <c r="J351">
        <v>2.84</v>
      </c>
      <c r="K351" t="s">
        <v>22</v>
      </c>
      <c r="L351">
        <v>1816.09</v>
      </c>
    </row>
    <row r="352" spans="2:12" x14ac:dyDescent="0.2">
      <c r="B352" t="s">
        <v>28</v>
      </c>
      <c r="C352" t="s">
        <v>39</v>
      </c>
      <c r="D352">
        <v>16</v>
      </c>
      <c r="E352" t="s">
        <v>42</v>
      </c>
      <c r="F352" t="s">
        <v>44</v>
      </c>
      <c r="G352">
        <v>15.6</v>
      </c>
      <c r="H352" t="s">
        <v>27</v>
      </c>
      <c r="I352">
        <v>5.7</v>
      </c>
      <c r="J352">
        <v>1.35</v>
      </c>
      <c r="K352" t="s">
        <v>30</v>
      </c>
      <c r="L352">
        <v>1302.8900000000001</v>
      </c>
    </row>
    <row r="353" spans="2:12" x14ac:dyDescent="0.2">
      <c r="B353" t="s">
        <v>28</v>
      </c>
      <c r="C353" t="s">
        <v>24</v>
      </c>
      <c r="D353">
        <v>16</v>
      </c>
      <c r="E353" t="s">
        <v>13</v>
      </c>
      <c r="F353" t="s">
        <v>32</v>
      </c>
      <c r="G353">
        <v>13.3</v>
      </c>
      <c r="H353" t="s">
        <v>15</v>
      </c>
      <c r="I353">
        <v>6</v>
      </c>
      <c r="J353">
        <v>3.39</v>
      </c>
      <c r="K353" t="s">
        <v>46</v>
      </c>
      <c r="L353">
        <v>1400.75</v>
      </c>
    </row>
    <row r="354" spans="2:12" x14ac:dyDescent="0.2">
      <c r="B354" t="s">
        <v>45</v>
      </c>
      <c r="C354" t="s">
        <v>12</v>
      </c>
      <c r="D354">
        <v>8</v>
      </c>
      <c r="E354" t="s">
        <v>25</v>
      </c>
      <c r="F354" t="s">
        <v>26</v>
      </c>
      <c r="G354">
        <v>16</v>
      </c>
      <c r="H354" t="s">
        <v>43</v>
      </c>
      <c r="I354">
        <v>7</v>
      </c>
      <c r="J354">
        <v>1.65</v>
      </c>
      <c r="K354" t="s">
        <v>46</v>
      </c>
      <c r="L354">
        <v>1040.3399999999999</v>
      </c>
    </row>
    <row r="355" spans="2:12" x14ac:dyDescent="0.2">
      <c r="B355" t="s">
        <v>34</v>
      </c>
      <c r="C355" t="s">
        <v>31</v>
      </c>
      <c r="D355">
        <v>32</v>
      </c>
      <c r="E355" t="s">
        <v>19</v>
      </c>
      <c r="F355" t="s">
        <v>32</v>
      </c>
      <c r="G355">
        <v>16</v>
      </c>
      <c r="H355" t="s">
        <v>15</v>
      </c>
      <c r="I355">
        <v>6.6</v>
      </c>
      <c r="J355">
        <v>1.6</v>
      </c>
      <c r="K355" t="s">
        <v>16</v>
      </c>
      <c r="L355">
        <v>1885.95</v>
      </c>
    </row>
    <row r="356" spans="2:12" x14ac:dyDescent="0.2">
      <c r="B356" t="s">
        <v>34</v>
      </c>
      <c r="C356" t="s">
        <v>41</v>
      </c>
      <c r="D356">
        <v>16</v>
      </c>
      <c r="E356" t="s">
        <v>25</v>
      </c>
      <c r="F356" t="s">
        <v>32</v>
      </c>
      <c r="G356">
        <v>15.6</v>
      </c>
      <c r="H356" t="s">
        <v>27</v>
      </c>
      <c r="I356">
        <v>8.1999999999999993</v>
      </c>
      <c r="J356">
        <v>3.26</v>
      </c>
      <c r="K356" t="s">
        <v>22</v>
      </c>
      <c r="L356">
        <v>3744.92</v>
      </c>
    </row>
    <row r="357" spans="2:12" x14ac:dyDescent="0.2">
      <c r="B357" t="s">
        <v>45</v>
      </c>
      <c r="C357" t="s">
        <v>39</v>
      </c>
      <c r="D357">
        <v>32</v>
      </c>
      <c r="E357" t="s">
        <v>42</v>
      </c>
      <c r="F357" t="s">
        <v>26</v>
      </c>
      <c r="G357">
        <v>14</v>
      </c>
      <c r="H357" t="s">
        <v>27</v>
      </c>
      <c r="I357">
        <v>10.8</v>
      </c>
      <c r="J357">
        <v>1.23</v>
      </c>
      <c r="K357" t="s">
        <v>22</v>
      </c>
      <c r="L357">
        <v>2135.12</v>
      </c>
    </row>
    <row r="358" spans="2:12" x14ac:dyDescent="0.2">
      <c r="B358" t="s">
        <v>17</v>
      </c>
      <c r="C358" t="s">
        <v>41</v>
      </c>
      <c r="D358">
        <v>64</v>
      </c>
      <c r="E358" t="s">
        <v>13</v>
      </c>
      <c r="F358" t="s">
        <v>26</v>
      </c>
      <c r="G358">
        <v>14</v>
      </c>
      <c r="H358" t="s">
        <v>27</v>
      </c>
      <c r="I358">
        <v>8.5</v>
      </c>
      <c r="J358">
        <v>2.95</v>
      </c>
      <c r="K358" t="s">
        <v>30</v>
      </c>
      <c r="L358">
        <v>9222.39</v>
      </c>
    </row>
    <row r="359" spans="2:12" x14ac:dyDescent="0.2">
      <c r="B359" t="s">
        <v>34</v>
      </c>
      <c r="C359" t="s">
        <v>41</v>
      </c>
      <c r="D359">
        <v>16</v>
      </c>
      <c r="E359" t="s">
        <v>13</v>
      </c>
      <c r="F359" t="s">
        <v>14</v>
      </c>
      <c r="G359">
        <v>15.6</v>
      </c>
      <c r="H359" t="s">
        <v>43</v>
      </c>
      <c r="I359">
        <v>8.6999999999999993</v>
      </c>
      <c r="J359">
        <v>2.6</v>
      </c>
      <c r="K359" t="s">
        <v>22</v>
      </c>
      <c r="L359">
        <v>2093.83</v>
      </c>
    </row>
    <row r="360" spans="2:12" x14ac:dyDescent="0.2">
      <c r="B360" t="s">
        <v>23</v>
      </c>
      <c r="C360" t="s">
        <v>18</v>
      </c>
      <c r="D360">
        <v>4</v>
      </c>
      <c r="E360" t="s">
        <v>25</v>
      </c>
      <c r="F360" t="s">
        <v>14</v>
      </c>
      <c r="G360">
        <v>17.3</v>
      </c>
      <c r="H360" t="s">
        <v>21</v>
      </c>
      <c r="I360">
        <v>6.9</v>
      </c>
      <c r="J360">
        <v>1.84</v>
      </c>
      <c r="K360" t="s">
        <v>46</v>
      </c>
      <c r="L360">
        <v>1165.8</v>
      </c>
    </row>
    <row r="361" spans="2:12" x14ac:dyDescent="0.2">
      <c r="B361" t="s">
        <v>33</v>
      </c>
      <c r="C361" t="s">
        <v>48</v>
      </c>
      <c r="D361">
        <v>64</v>
      </c>
      <c r="E361" t="s">
        <v>19</v>
      </c>
      <c r="F361" t="s">
        <v>14</v>
      </c>
      <c r="G361">
        <v>14</v>
      </c>
      <c r="H361" t="s">
        <v>15</v>
      </c>
      <c r="I361">
        <v>11.4</v>
      </c>
      <c r="J361">
        <v>3.2</v>
      </c>
      <c r="K361" t="s">
        <v>16</v>
      </c>
      <c r="L361">
        <v>3815.29</v>
      </c>
    </row>
    <row r="362" spans="2:12" x14ac:dyDescent="0.2">
      <c r="B362" t="s">
        <v>34</v>
      </c>
      <c r="C362" t="s">
        <v>39</v>
      </c>
      <c r="D362">
        <v>16</v>
      </c>
      <c r="E362" t="s">
        <v>19</v>
      </c>
      <c r="F362" t="s">
        <v>20</v>
      </c>
      <c r="G362">
        <v>14</v>
      </c>
      <c r="H362" t="s">
        <v>15</v>
      </c>
      <c r="I362">
        <v>8.3000000000000007</v>
      </c>
      <c r="J362">
        <v>1.81</v>
      </c>
      <c r="K362" t="s">
        <v>22</v>
      </c>
      <c r="L362">
        <v>1383.67</v>
      </c>
    </row>
    <row r="363" spans="2:12" x14ac:dyDescent="0.2">
      <c r="B363" t="s">
        <v>17</v>
      </c>
      <c r="C363" t="s">
        <v>31</v>
      </c>
      <c r="D363">
        <v>4</v>
      </c>
      <c r="E363" t="s">
        <v>25</v>
      </c>
      <c r="F363" t="s">
        <v>26</v>
      </c>
      <c r="G363">
        <v>15.6</v>
      </c>
      <c r="H363" t="s">
        <v>27</v>
      </c>
      <c r="I363">
        <v>5.4</v>
      </c>
      <c r="J363">
        <v>2.74</v>
      </c>
      <c r="K363" t="s">
        <v>22</v>
      </c>
      <c r="L363">
        <v>1885.42</v>
      </c>
    </row>
    <row r="364" spans="2:12" x14ac:dyDescent="0.2">
      <c r="B364" t="s">
        <v>36</v>
      </c>
      <c r="C364" t="s">
        <v>18</v>
      </c>
      <c r="D364">
        <v>32</v>
      </c>
      <c r="E364" t="s">
        <v>25</v>
      </c>
      <c r="F364" t="s">
        <v>40</v>
      </c>
      <c r="G364">
        <v>17.3</v>
      </c>
      <c r="H364" t="s">
        <v>21</v>
      </c>
      <c r="I364">
        <v>10.9</v>
      </c>
      <c r="J364">
        <v>1.42</v>
      </c>
      <c r="K364" t="s">
        <v>46</v>
      </c>
      <c r="L364">
        <v>1705.76</v>
      </c>
    </row>
    <row r="365" spans="2:12" x14ac:dyDescent="0.2">
      <c r="B365" t="s">
        <v>34</v>
      </c>
      <c r="C365" t="s">
        <v>39</v>
      </c>
      <c r="D365">
        <v>32</v>
      </c>
      <c r="E365" t="s">
        <v>19</v>
      </c>
      <c r="F365" t="s">
        <v>40</v>
      </c>
      <c r="G365">
        <v>14</v>
      </c>
      <c r="H365" t="s">
        <v>21</v>
      </c>
      <c r="I365">
        <v>9.1999999999999993</v>
      </c>
      <c r="J365">
        <v>1.71</v>
      </c>
      <c r="K365" t="s">
        <v>30</v>
      </c>
      <c r="L365">
        <v>1258.78</v>
      </c>
    </row>
    <row r="366" spans="2:12" x14ac:dyDescent="0.2">
      <c r="B366" t="s">
        <v>36</v>
      </c>
      <c r="C366" t="s">
        <v>41</v>
      </c>
      <c r="D366">
        <v>8</v>
      </c>
      <c r="E366" t="s">
        <v>42</v>
      </c>
      <c r="F366" t="s">
        <v>44</v>
      </c>
      <c r="G366">
        <v>14</v>
      </c>
      <c r="H366" t="s">
        <v>43</v>
      </c>
      <c r="I366">
        <v>4.5</v>
      </c>
      <c r="J366">
        <v>2.63</v>
      </c>
      <c r="K366" t="s">
        <v>22</v>
      </c>
      <c r="L366">
        <v>813.28</v>
      </c>
    </row>
    <row r="367" spans="2:12" x14ac:dyDescent="0.2">
      <c r="B367" t="s">
        <v>38</v>
      </c>
      <c r="C367" t="s">
        <v>31</v>
      </c>
      <c r="D367">
        <v>64</v>
      </c>
      <c r="E367" t="s">
        <v>25</v>
      </c>
      <c r="F367" t="s">
        <v>20</v>
      </c>
      <c r="G367">
        <v>13.3</v>
      </c>
      <c r="H367" t="s">
        <v>43</v>
      </c>
      <c r="I367">
        <v>7.7</v>
      </c>
      <c r="J367">
        <v>3.26</v>
      </c>
      <c r="K367" t="s">
        <v>22</v>
      </c>
      <c r="L367">
        <v>1938.13</v>
      </c>
    </row>
    <row r="368" spans="2:12" x14ac:dyDescent="0.2">
      <c r="B368" t="s">
        <v>11</v>
      </c>
      <c r="C368" t="s">
        <v>12</v>
      </c>
      <c r="D368">
        <v>4</v>
      </c>
      <c r="E368" t="s">
        <v>19</v>
      </c>
      <c r="F368" t="s">
        <v>20</v>
      </c>
      <c r="G368">
        <v>14</v>
      </c>
      <c r="H368" t="s">
        <v>15</v>
      </c>
      <c r="I368">
        <v>11.9</v>
      </c>
      <c r="J368">
        <v>2.86</v>
      </c>
      <c r="K368" t="s">
        <v>22</v>
      </c>
      <c r="L368">
        <v>1527.4</v>
      </c>
    </row>
    <row r="369" spans="2:12" x14ac:dyDescent="0.2">
      <c r="B369" t="s">
        <v>47</v>
      </c>
      <c r="C369" t="s">
        <v>37</v>
      </c>
      <c r="D369">
        <v>4</v>
      </c>
      <c r="E369" t="s">
        <v>19</v>
      </c>
      <c r="F369" t="s">
        <v>14</v>
      </c>
      <c r="G369">
        <v>14</v>
      </c>
      <c r="H369" t="s">
        <v>21</v>
      </c>
      <c r="I369">
        <v>9.5</v>
      </c>
      <c r="J369">
        <v>3.15</v>
      </c>
      <c r="K369" t="s">
        <v>16</v>
      </c>
      <c r="L369">
        <v>1520.6</v>
      </c>
    </row>
    <row r="370" spans="2:12" x14ac:dyDescent="0.2">
      <c r="B370" t="s">
        <v>17</v>
      </c>
      <c r="C370" t="s">
        <v>18</v>
      </c>
      <c r="D370">
        <v>4</v>
      </c>
      <c r="E370" t="s">
        <v>25</v>
      </c>
      <c r="F370" t="s">
        <v>26</v>
      </c>
      <c r="G370">
        <v>16</v>
      </c>
      <c r="H370" t="s">
        <v>21</v>
      </c>
      <c r="I370">
        <v>10</v>
      </c>
      <c r="J370">
        <v>1.3</v>
      </c>
      <c r="K370" t="s">
        <v>46</v>
      </c>
      <c r="L370">
        <v>1562.71</v>
      </c>
    </row>
    <row r="371" spans="2:12" x14ac:dyDescent="0.2">
      <c r="B371" t="s">
        <v>17</v>
      </c>
      <c r="C371" t="s">
        <v>12</v>
      </c>
      <c r="D371">
        <v>8</v>
      </c>
      <c r="E371" t="s">
        <v>13</v>
      </c>
      <c r="F371" t="s">
        <v>26</v>
      </c>
      <c r="G371">
        <v>17.3</v>
      </c>
      <c r="H371" t="s">
        <v>15</v>
      </c>
      <c r="I371">
        <v>9.3000000000000007</v>
      </c>
      <c r="J371">
        <v>1.89</v>
      </c>
      <c r="K371" t="s">
        <v>16</v>
      </c>
      <c r="L371">
        <v>1578.8</v>
      </c>
    </row>
    <row r="372" spans="2:12" x14ac:dyDescent="0.2">
      <c r="B372" t="s">
        <v>11</v>
      </c>
      <c r="C372" t="s">
        <v>39</v>
      </c>
      <c r="D372">
        <v>16</v>
      </c>
      <c r="E372" t="s">
        <v>25</v>
      </c>
      <c r="F372" t="s">
        <v>32</v>
      </c>
      <c r="G372">
        <v>17.3</v>
      </c>
      <c r="H372" t="s">
        <v>15</v>
      </c>
      <c r="I372">
        <v>11.8</v>
      </c>
      <c r="J372">
        <v>2.85</v>
      </c>
      <c r="K372" t="s">
        <v>46</v>
      </c>
      <c r="L372">
        <v>2342.84</v>
      </c>
    </row>
    <row r="373" spans="2:12" x14ac:dyDescent="0.2">
      <c r="B373" t="s">
        <v>36</v>
      </c>
      <c r="C373" t="s">
        <v>48</v>
      </c>
      <c r="D373">
        <v>4</v>
      </c>
      <c r="E373" t="s">
        <v>29</v>
      </c>
      <c r="F373" t="s">
        <v>26</v>
      </c>
      <c r="G373">
        <v>15.6</v>
      </c>
      <c r="H373" t="s">
        <v>43</v>
      </c>
      <c r="I373">
        <v>6.7</v>
      </c>
      <c r="J373">
        <v>2.2400000000000002</v>
      </c>
      <c r="K373" t="s">
        <v>22</v>
      </c>
      <c r="L373">
        <v>1262.44</v>
      </c>
    </row>
    <row r="374" spans="2:12" x14ac:dyDescent="0.2">
      <c r="B374" t="s">
        <v>28</v>
      </c>
      <c r="C374" t="s">
        <v>12</v>
      </c>
      <c r="D374">
        <v>8</v>
      </c>
      <c r="E374" t="s">
        <v>25</v>
      </c>
      <c r="F374" t="s">
        <v>40</v>
      </c>
      <c r="G374">
        <v>16</v>
      </c>
      <c r="H374" t="s">
        <v>21</v>
      </c>
      <c r="I374">
        <v>4.4000000000000004</v>
      </c>
      <c r="J374">
        <v>3.44</v>
      </c>
      <c r="K374" t="s">
        <v>46</v>
      </c>
      <c r="L374">
        <v>717.03</v>
      </c>
    </row>
    <row r="375" spans="2:12" x14ac:dyDescent="0.2">
      <c r="B375" t="s">
        <v>45</v>
      </c>
      <c r="C375" t="s">
        <v>41</v>
      </c>
      <c r="D375">
        <v>8</v>
      </c>
      <c r="E375" t="s">
        <v>29</v>
      </c>
      <c r="F375" t="s">
        <v>26</v>
      </c>
      <c r="G375">
        <v>17.3</v>
      </c>
      <c r="H375" t="s">
        <v>15</v>
      </c>
      <c r="I375">
        <v>11.6</v>
      </c>
      <c r="J375">
        <v>1.98</v>
      </c>
      <c r="K375" t="s">
        <v>30</v>
      </c>
      <c r="L375">
        <v>2216.77</v>
      </c>
    </row>
    <row r="376" spans="2:12" x14ac:dyDescent="0.2">
      <c r="B376" t="s">
        <v>36</v>
      </c>
      <c r="C376" t="s">
        <v>18</v>
      </c>
      <c r="D376">
        <v>64</v>
      </c>
      <c r="E376" t="s">
        <v>42</v>
      </c>
      <c r="F376" t="s">
        <v>14</v>
      </c>
      <c r="G376">
        <v>13.3</v>
      </c>
      <c r="H376" t="s">
        <v>15</v>
      </c>
      <c r="I376">
        <v>5.2</v>
      </c>
      <c r="J376">
        <v>1.5</v>
      </c>
      <c r="K376" t="s">
        <v>16</v>
      </c>
      <c r="L376">
        <v>3129.11</v>
      </c>
    </row>
    <row r="377" spans="2:12" x14ac:dyDescent="0.2">
      <c r="B377" t="s">
        <v>45</v>
      </c>
      <c r="C377" t="s">
        <v>37</v>
      </c>
      <c r="D377">
        <v>32</v>
      </c>
      <c r="E377" t="s">
        <v>13</v>
      </c>
      <c r="F377" t="s">
        <v>32</v>
      </c>
      <c r="G377">
        <v>16</v>
      </c>
      <c r="H377" t="s">
        <v>21</v>
      </c>
      <c r="I377">
        <v>6.3</v>
      </c>
      <c r="J377">
        <v>1.72</v>
      </c>
      <c r="K377" t="s">
        <v>30</v>
      </c>
      <c r="L377">
        <v>2453.15</v>
      </c>
    </row>
    <row r="378" spans="2:12" x14ac:dyDescent="0.2">
      <c r="B378" t="s">
        <v>23</v>
      </c>
      <c r="C378" t="s">
        <v>39</v>
      </c>
      <c r="D378">
        <v>16</v>
      </c>
      <c r="E378" t="s">
        <v>29</v>
      </c>
      <c r="F378" t="s">
        <v>44</v>
      </c>
      <c r="G378">
        <v>16</v>
      </c>
      <c r="H378" t="s">
        <v>43</v>
      </c>
      <c r="I378">
        <v>4.2</v>
      </c>
      <c r="J378">
        <v>1.41</v>
      </c>
      <c r="K378" t="s">
        <v>16</v>
      </c>
      <c r="L378">
        <v>773.99</v>
      </c>
    </row>
    <row r="379" spans="2:12" x14ac:dyDescent="0.2">
      <c r="B379" t="s">
        <v>34</v>
      </c>
      <c r="C379" t="s">
        <v>48</v>
      </c>
      <c r="D379">
        <v>4</v>
      </c>
      <c r="E379" t="s">
        <v>13</v>
      </c>
      <c r="F379" t="s">
        <v>14</v>
      </c>
      <c r="G379">
        <v>15.6</v>
      </c>
      <c r="H379" t="s">
        <v>27</v>
      </c>
      <c r="I379">
        <v>7</v>
      </c>
      <c r="J379">
        <v>1.27</v>
      </c>
      <c r="K379" t="s">
        <v>46</v>
      </c>
      <c r="L379">
        <v>2187.69</v>
      </c>
    </row>
    <row r="380" spans="2:12" x14ac:dyDescent="0.2">
      <c r="B380" t="s">
        <v>33</v>
      </c>
      <c r="C380" t="s">
        <v>12</v>
      </c>
      <c r="D380">
        <v>4</v>
      </c>
      <c r="E380" t="s">
        <v>19</v>
      </c>
      <c r="F380" t="s">
        <v>20</v>
      </c>
      <c r="G380">
        <v>14</v>
      </c>
      <c r="H380" t="s">
        <v>43</v>
      </c>
      <c r="I380">
        <v>11.1</v>
      </c>
      <c r="J380">
        <v>3.42</v>
      </c>
      <c r="K380" t="s">
        <v>46</v>
      </c>
      <c r="L380">
        <v>654.86</v>
      </c>
    </row>
    <row r="381" spans="2:12" x14ac:dyDescent="0.2">
      <c r="B381" t="s">
        <v>17</v>
      </c>
      <c r="C381" t="s">
        <v>37</v>
      </c>
      <c r="D381">
        <v>16</v>
      </c>
      <c r="E381" t="s">
        <v>29</v>
      </c>
      <c r="F381" t="s">
        <v>14</v>
      </c>
      <c r="G381">
        <v>16</v>
      </c>
      <c r="H381" t="s">
        <v>43</v>
      </c>
      <c r="I381">
        <v>6.6</v>
      </c>
      <c r="J381">
        <v>2.09</v>
      </c>
      <c r="K381" t="s">
        <v>30</v>
      </c>
      <c r="L381">
        <v>2942.09</v>
      </c>
    </row>
    <row r="382" spans="2:12" x14ac:dyDescent="0.2">
      <c r="B382" t="s">
        <v>34</v>
      </c>
      <c r="C382" t="s">
        <v>12</v>
      </c>
      <c r="D382">
        <v>8</v>
      </c>
      <c r="E382" t="s">
        <v>25</v>
      </c>
      <c r="F382" t="s">
        <v>40</v>
      </c>
      <c r="G382">
        <v>13.3</v>
      </c>
      <c r="H382" t="s">
        <v>43</v>
      </c>
      <c r="I382">
        <v>10.9</v>
      </c>
      <c r="J382">
        <v>1.25</v>
      </c>
      <c r="K382" t="s">
        <v>22</v>
      </c>
      <c r="L382">
        <v>793.69</v>
      </c>
    </row>
    <row r="383" spans="2:12" x14ac:dyDescent="0.2">
      <c r="B383" t="s">
        <v>34</v>
      </c>
      <c r="C383" t="s">
        <v>24</v>
      </c>
      <c r="D383">
        <v>64</v>
      </c>
      <c r="E383" t="s">
        <v>42</v>
      </c>
      <c r="F383" t="s">
        <v>44</v>
      </c>
      <c r="G383">
        <v>13.3</v>
      </c>
      <c r="H383" t="s">
        <v>43</v>
      </c>
      <c r="I383">
        <v>7.3</v>
      </c>
      <c r="J383">
        <v>3.01</v>
      </c>
      <c r="K383" t="s">
        <v>22</v>
      </c>
      <c r="L383">
        <v>1349.84</v>
      </c>
    </row>
    <row r="384" spans="2:12" x14ac:dyDescent="0.2">
      <c r="B384" t="s">
        <v>23</v>
      </c>
      <c r="C384" t="s">
        <v>12</v>
      </c>
      <c r="D384">
        <v>64</v>
      </c>
      <c r="E384" t="s">
        <v>25</v>
      </c>
      <c r="F384" t="s">
        <v>40</v>
      </c>
      <c r="G384">
        <v>17.3</v>
      </c>
      <c r="H384" t="s">
        <v>21</v>
      </c>
      <c r="I384">
        <v>7.3</v>
      </c>
      <c r="J384">
        <v>2.5299999999999998</v>
      </c>
      <c r="K384" t="s">
        <v>16</v>
      </c>
      <c r="L384">
        <v>1926.72</v>
      </c>
    </row>
    <row r="385" spans="2:12" x14ac:dyDescent="0.2">
      <c r="B385" t="s">
        <v>28</v>
      </c>
      <c r="C385" t="s">
        <v>12</v>
      </c>
      <c r="D385">
        <v>32</v>
      </c>
      <c r="E385" t="s">
        <v>25</v>
      </c>
      <c r="F385" t="s">
        <v>14</v>
      </c>
      <c r="G385">
        <v>16</v>
      </c>
      <c r="H385" t="s">
        <v>15</v>
      </c>
      <c r="I385">
        <v>8.9</v>
      </c>
      <c r="J385">
        <v>2.72</v>
      </c>
      <c r="K385" t="s">
        <v>30</v>
      </c>
      <c r="L385">
        <v>1761.9</v>
      </c>
    </row>
    <row r="386" spans="2:12" x14ac:dyDescent="0.2">
      <c r="B386" t="s">
        <v>28</v>
      </c>
      <c r="C386" t="s">
        <v>12</v>
      </c>
      <c r="D386">
        <v>4</v>
      </c>
      <c r="E386" t="s">
        <v>25</v>
      </c>
      <c r="F386" t="s">
        <v>35</v>
      </c>
      <c r="G386">
        <v>13.3</v>
      </c>
      <c r="H386" t="s">
        <v>43</v>
      </c>
      <c r="I386">
        <v>10.199999999999999</v>
      </c>
      <c r="J386">
        <v>2.11</v>
      </c>
      <c r="K386" t="s">
        <v>46</v>
      </c>
      <c r="L386">
        <v>790.86</v>
      </c>
    </row>
    <row r="387" spans="2:12" x14ac:dyDescent="0.2">
      <c r="B387" t="s">
        <v>17</v>
      </c>
      <c r="C387" t="s">
        <v>24</v>
      </c>
      <c r="D387">
        <v>4</v>
      </c>
      <c r="E387" t="s">
        <v>42</v>
      </c>
      <c r="F387" t="s">
        <v>32</v>
      </c>
      <c r="G387">
        <v>15.6</v>
      </c>
      <c r="H387" t="s">
        <v>27</v>
      </c>
      <c r="I387">
        <v>7.6</v>
      </c>
      <c r="J387">
        <v>2.46</v>
      </c>
      <c r="K387" t="s">
        <v>22</v>
      </c>
      <c r="L387">
        <v>2040.08</v>
      </c>
    </row>
    <row r="388" spans="2:12" x14ac:dyDescent="0.2">
      <c r="B388" t="s">
        <v>11</v>
      </c>
      <c r="C388" t="s">
        <v>12</v>
      </c>
      <c r="D388">
        <v>4</v>
      </c>
      <c r="E388" t="s">
        <v>13</v>
      </c>
      <c r="F388" t="s">
        <v>35</v>
      </c>
      <c r="G388">
        <v>16</v>
      </c>
      <c r="H388" t="s">
        <v>21</v>
      </c>
      <c r="I388">
        <v>11.9</v>
      </c>
      <c r="J388">
        <v>2.11</v>
      </c>
      <c r="K388" t="s">
        <v>16</v>
      </c>
      <c r="L388">
        <v>1161.1400000000001</v>
      </c>
    </row>
    <row r="389" spans="2:12" x14ac:dyDescent="0.2">
      <c r="B389" t="s">
        <v>38</v>
      </c>
      <c r="C389" t="s">
        <v>39</v>
      </c>
      <c r="D389">
        <v>8</v>
      </c>
      <c r="E389" t="s">
        <v>19</v>
      </c>
      <c r="F389" t="s">
        <v>20</v>
      </c>
      <c r="G389">
        <v>16</v>
      </c>
      <c r="H389" t="s">
        <v>15</v>
      </c>
      <c r="I389">
        <v>5.9</v>
      </c>
      <c r="J389">
        <v>3.37</v>
      </c>
      <c r="K389" t="s">
        <v>22</v>
      </c>
      <c r="L389">
        <v>1440.4</v>
      </c>
    </row>
    <row r="390" spans="2:12" x14ac:dyDescent="0.2">
      <c r="B390" t="s">
        <v>33</v>
      </c>
      <c r="C390" t="s">
        <v>39</v>
      </c>
      <c r="D390">
        <v>8</v>
      </c>
      <c r="E390" t="s">
        <v>19</v>
      </c>
      <c r="F390" t="s">
        <v>20</v>
      </c>
      <c r="G390">
        <v>17.3</v>
      </c>
      <c r="H390" t="s">
        <v>21</v>
      </c>
      <c r="I390">
        <v>7.4</v>
      </c>
      <c r="J390">
        <v>2.1</v>
      </c>
      <c r="K390" t="s">
        <v>16</v>
      </c>
      <c r="L390">
        <v>870.14</v>
      </c>
    </row>
    <row r="391" spans="2:12" x14ac:dyDescent="0.2">
      <c r="B391" t="s">
        <v>11</v>
      </c>
      <c r="C391" t="s">
        <v>48</v>
      </c>
      <c r="D391">
        <v>64</v>
      </c>
      <c r="E391" t="s">
        <v>25</v>
      </c>
      <c r="F391" t="s">
        <v>14</v>
      </c>
      <c r="G391">
        <v>13.3</v>
      </c>
      <c r="H391" t="s">
        <v>21</v>
      </c>
      <c r="I391">
        <v>7.7</v>
      </c>
      <c r="J391">
        <v>3.35</v>
      </c>
      <c r="K391" t="s">
        <v>16</v>
      </c>
      <c r="L391">
        <v>3657.92</v>
      </c>
    </row>
    <row r="392" spans="2:12" x14ac:dyDescent="0.2">
      <c r="B392" t="s">
        <v>33</v>
      </c>
      <c r="C392" t="s">
        <v>31</v>
      </c>
      <c r="D392">
        <v>8</v>
      </c>
      <c r="E392" t="s">
        <v>13</v>
      </c>
      <c r="F392" t="s">
        <v>35</v>
      </c>
      <c r="G392">
        <v>15.6</v>
      </c>
      <c r="H392" t="s">
        <v>43</v>
      </c>
      <c r="I392">
        <v>10.1</v>
      </c>
      <c r="J392">
        <v>1.28</v>
      </c>
      <c r="K392" t="s">
        <v>46</v>
      </c>
      <c r="L392">
        <v>795.04</v>
      </c>
    </row>
    <row r="393" spans="2:12" x14ac:dyDescent="0.2">
      <c r="B393" t="s">
        <v>33</v>
      </c>
      <c r="C393" t="s">
        <v>12</v>
      </c>
      <c r="D393">
        <v>4</v>
      </c>
      <c r="E393" t="s">
        <v>13</v>
      </c>
      <c r="F393" t="s">
        <v>35</v>
      </c>
      <c r="G393">
        <v>17.3</v>
      </c>
      <c r="H393" t="s">
        <v>15</v>
      </c>
      <c r="I393">
        <v>7.6</v>
      </c>
      <c r="J393">
        <v>1.97</v>
      </c>
      <c r="K393" t="s">
        <v>16</v>
      </c>
      <c r="L393">
        <v>1161.77</v>
      </c>
    </row>
    <row r="394" spans="2:12" x14ac:dyDescent="0.2">
      <c r="B394" t="s">
        <v>33</v>
      </c>
      <c r="C394" t="s">
        <v>48</v>
      </c>
      <c r="D394">
        <v>64</v>
      </c>
      <c r="E394" t="s">
        <v>13</v>
      </c>
      <c r="F394" t="s">
        <v>35</v>
      </c>
      <c r="G394">
        <v>14</v>
      </c>
      <c r="H394" t="s">
        <v>27</v>
      </c>
      <c r="I394">
        <v>8.8000000000000007</v>
      </c>
      <c r="J394">
        <v>2.34</v>
      </c>
      <c r="K394" t="s">
        <v>46</v>
      </c>
      <c r="L394">
        <v>4815.75</v>
      </c>
    </row>
    <row r="395" spans="2:12" x14ac:dyDescent="0.2">
      <c r="B395" t="s">
        <v>17</v>
      </c>
      <c r="C395" t="s">
        <v>48</v>
      </c>
      <c r="D395">
        <v>4</v>
      </c>
      <c r="E395" t="s">
        <v>19</v>
      </c>
      <c r="F395" t="s">
        <v>14</v>
      </c>
      <c r="G395">
        <v>14</v>
      </c>
      <c r="H395" t="s">
        <v>43</v>
      </c>
      <c r="I395">
        <v>11.6</v>
      </c>
      <c r="J395">
        <v>2.23</v>
      </c>
      <c r="K395" t="s">
        <v>30</v>
      </c>
      <c r="L395">
        <v>1493.69</v>
      </c>
    </row>
    <row r="396" spans="2:12" x14ac:dyDescent="0.2">
      <c r="B396" t="s">
        <v>38</v>
      </c>
      <c r="C396" t="s">
        <v>24</v>
      </c>
      <c r="D396">
        <v>8</v>
      </c>
      <c r="E396" t="s">
        <v>19</v>
      </c>
      <c r="F396" t="s">
        <v>32</v>
      </c>
      <c r="G396">
        <v>16</v>
      </c>
      <c r="H396" t="s">
        <v>43</v>
      </c>
      <c r="I396">
        <v>9.9</v>
      </c>
      <c r="J396">
        <v>1.8</v>
      </c>
      <c r="K396" t="s">
        <v>46</v>
      </c>
      <c r="L396">
        <v>1181.74</v>
      </c>
    </row>
    <row r="397" spans="2:12" x14ac:dyDescent="0.2">
      <c r="B397" t="s">
        <v>11</v>
      </c>
      <c r="C397" t="s">
        <v>18</v>
      </c>
      <c r="D397">
        <v>64</v>
      </c>
      <c r="E397" t="s">
        <v>13</v>
      </c>
      <c r="F397" t="s">
        <v>40</v>
      </c>
      <c r="G397">
        <v>17.3</v>
      </c>
      <c r="H397" t="s">
        <v>15</v>
      </c>
      <c r="I397">
        <v>11</v>
      </c>
      <c r="J397">
        <v>3.47</v>
      </c>
      <c r="K397" t="s">
        <v>46</v>
      </c>
      <c r="L397">
        <v>5940.54</v>
      </c>
    </row>
    <row r="398" spans="2:12" x14ac:dyDescent="0.2">
      <c r="B398" t="s">
        <v>34</v>
      </c>
      <c r="C398" t="s">
        <v>18</v>
      </c>
      <c r="D398">
        <v>32</v>
      </c>
      <c r="E398" t="s">
        <v>19</v>
      </c>
      <c r="F398" t="s">
        <v>20</v>
      </c>
      <c r="G398">
        <v>15.6</v>
      </c>
      <c r="H398" t="s">
        <v>21</v>
      </c>
      <c r="I398">
        <v>6.7</v>
      </c>
      <c r="J398">
        <v>2.02</v>
      </c>
      <c r="K398" t="s">
        <v>22</v>
      </c>
      <c r="L398">
        <v>1890.2</v>
      </c>
    </row>
    <row r="399" spans="2:12" x14ac:dyDescent="0.2">
      <c r="B399" t="s">
        <v>23</v>
      </c>
      <c r="C399" t="s">
        <v>37</v>
      </c>
      <c r="D399">
        <v>16</v>
      </c>
      <c r="E399" t="s">
        <v>19</v>
      </c>
      <c r="F399" t="s">
        <v>26</v>
      </c>
      <c r="G399">
        <v>15.6</v>
      </c>
      <c r="H399" t="s">
        <v>15</v>
      </c>
      <c r="I399">
        <v>10.4</v>
      </c>
      <c r="J399">
        <v>2.56</v>
      </c>
      <c r="K399" t="s">
        <v>30</v>
      </c>
      <c r="L399">
        <v>2801.03</v>
      </c>
    </row>
    <row r="400" spans="2:12" x14ac:dyDescent="0.2">
      <c r="B400" t="s">
        <v>36</v>
      </c>
      <c r="C400" t="s">
        <v>39</v>
      </c>
      <c r="D400">
        <v>4</v>
      </c>
      <c r="E400" t="s">
        <v>42</v>
      </c>
      <c r="F400" t="s">
        <v>40</v>
      </c>
      <c r="G400">
        <v>14</v>
      </c>
      <c r="H400" t="s">
        <v>15</v>
      </c>
      <c r="I400">
        <v>9.5</v>
      </c>
      <c r="J400">
        <v>2.2599999999999998</v>
      </c>
      <c r="K400" t="s">
        <v>46</v>
      </c>
      <c r="L400">
        <v>979.98</v>
      </c>
    </row>
    <row r="401" spans="2:12" x14ac:dyDescent="0.2">
      <c r="B401" t="s">
        <v>17</v>
      </c>
      <c r="C401" t="s">
        <v>18</v>
      </c>
      <c r="D401">
        <v>32</v>
      </c>
      <c r="E401" t="s">
        <v>13</v>
      </c>
      <c r="F401" t="s">
        <v>40</v>
      </c>
      <c r="G401">
        <v>17.3</v>
      </c>
      <c r="H401" t="s">
        <v>15</v>
      </c>
      <c r="I401">
        <v>7.5</v>
      </c>
      <c r="J401">
        <v>2.5299999999999998</v>
      </c>
      <c r="K401" t="s">
        <v>46</v>
      </c>
      <c r="L401">
        <v>3815.73</v>
      </c>
    </row>
    <row r="402" spans="2:12" x14ac:dyDescent="0.2">
      <c r="B402" t="s">
        <v>36</v>
      </c>
      <c r="C402" t="s">
        <v>37</v>
      </c>
      <c r="D402">
        <v>32</v>
      </c>
      <c r="E402" t="s">
        <v>25</v>
      </c>
      <c r="F402" t="s">
        <v>26</v>
      </c>
      <c r="G402">
        <v>15.6</v>
      </c>
      <c r="H402" t="s">
        <v>27</v>
      </c>
      <c r="I402">
        <v>10</v>
      </c>
      <c r="J402">
        <v>3.19</v>
      </c>
      <c r="K402" t="s">
        <v>30</v>
      </c>
      <c r="L402">
        <v>4907.72</v>
      </c>
    </row>
    <row r="403" spans="2:12" x14ac:dyDescent="0.2">
      <c r="B403" t="s">
        <v>28</v>
      </c>
      <c r="C403" t="s">
        <v>31</v>
      </c>
      <c r="D403">
        <v>4</v>
      </c>
      <c r="E403" t="s">
        <v>42</v>
      </c>
      <c r="F403" t="s">
        <v>44</v>
      </c>
      <c r="G403">
        <v>14</v>
      </c>
      <c r="H403" t="s">
        <v>43</v>
      </c>
      <c r="I403">
        <v>9</v>
      </c>
      <c r="J403">
        <v>2.16</v>
      </c>
      <c r="K403" t="s">
        <v>22</v>
      </c>
      <c r="L403">
        <v>518.46</v>
      </c>
    </row>
    <row r="404" spans="2:12" x14ac:dyDescent="0.2">
      <c r="B404" t="s">
        <v>38</v>
      </c>
      <c r="C404" t="s">
        <v>31</v>
      </c>
      <c r="D404">
        <v>4</v>
      </c>
      <c r="E404" t="s">
        <v>19</v>
      </c>
      <c r="F404" t="s">
        <v>14</v>
      </c>
      <c r="G404">
        <v>14</v>
      </c>
      <c r="H404" t="s">
        <v>21</v>
      </c>
      <c r="I404">
        <v>8.1</v>
      </c>
      <c r="J404">
        <v>1.25</v>
      </c>
      <c r="K404" t="s">
        <v>46</v>
      </c>
      <c r="L404">
        <v>638.58000000000004</v>
      </c>
    </row>
    <row r="405" spans="2:12" x14ac:dyDescent="0.2">
      <c r="B405" t="s">
        <v>34</v>
      </c>
      <c r="C405" t="s">
        <v>39</v>
      </c>
      <c r="D405">
        <v>16</v>
      </c>
      <c r="E405" t="s">
        <v>13</v>
      </c>
      <c r="F405" t="s">
        <v>35</v>
      </c>
      <c r="G405">
        <v>17.3</v>
      </c>
      <c r="H405" t="s">
        <v>43</v>
      </c>
      <c r="I405">
        <v>6.4</v>
      </c>
      <c r="J405">
        <v>2.48</v>
      </c>
      <c r="K405" t="s">
        <v>30</v>
      </c>
      <c r="L405">
        <v>1340.73</v>
      </c>
    </row>
    <row r="406" spans="2:12" x14ac:dyDescent="0.2">
      <c r="B406" t="s">
        <v>33</v>
      </c>
      <c r="C406" t="s">
        <v>24</v>
      </c>
      <c r="D406">
        <v>64</v>
      </c>
      <c r="E406" t="s">
        <v>29</v>
      </c>
      <c r="F406" t="s">
        <v>26</v>
      </c>
      <c r="G406">
        <v>16</v>
      </c>
      <c r="H406" t="s">
        <v>27</v>
      </c>
      <c r="I406">
        <v>12</v>
      </c>
      <c r="J406">
        <v>1.91</v>
      </c>
      <c r="K406" t="s">
        <v>30</v>
      </c>
      <c r="L406">
        <v>4391.87</v>
      </c>
    </row>
    <row r="407" spans="2:12" x14ac:dyDescent="0.2">
      <c r="B407" t="s">
        <v>23</v>
      </c>
      <c r="C407" t="s">
        <v>18</v>
      </c>
      <c r="D407">
        <v>4</v>
      </c>
      <c r="E407" t="s">
        <v>42</v>
      </c>
      <c r="F407" t="s">
        <v>14</v>
      </c>
      <c r="G407">
        <v>16</v>
      </c>
      <c r="H407" t="s">
        <v>43</v>
      </c>
      <c r="I407">
        <v>6.9</v>
      </c>
      <c r="J407">
        <v>1.5</v>
      </c>
      <c r="K407" t="s">
        <v>30</v>
      </c>
      <c r="L407">
        <v>1039.05</v>
      </c>
    </row>
    <row r="408" spans="2:12" x14ac:dyDescent="0.2">
      <c r="B408" t="s">
        <v>11</v>
      </c>
      <c r="C408" t="s">
        <v>48</v>
      </c>
      <c r="D408">
        <v>4</v>
      </c>
      <c r="E408" t="s">
        <v>19</v>
      </c>
      <c r="F408" t="s">
        <v>40</v>
      </c>
      <c r="G408">
        <v>14</v>
      </c>
      <c r="H408" t="s">
        <v>27</v>
      </c>
      <c r="I408">
        <v>10.6</v>
      </c>
      <c r="J408">
        <v>3.26</v>
      </c>
      <c r="K408" t="s">
        <v>30</v>
      </c>
      <c r="L408">
        <v>2771.67</v>
      </c>
    </row>
    <row r="409" spans="2:12" x14ac:dyDescent="0.2">
      <c r="B409" t="s">
        <v>47</v>
      </c>
      <c r="C409" t="s">
        <v>39</v>
      </c>
      <c r="D409">
        <v>8</v>
      </c>
      <c r="E409" t="s">
        <v>13</v>
      </c>
      <c r="F409" t="s">
        <v>35</v>
      </c>
      <c r="G409">
        <v>17.3</v>
      </c>
      <c r="H409" t="s">
        <v>21</v>
      </c>
      <c r="I409">
        <v>4.4000000000000004</v>
      </c>
      <c r="J409">
        <v>1.73</v>
      </c>
      <c r="K409" t="s">
        <v>16</v>
      </c>
      <c r="L409">
        <v>1286.08</v>
      </c>
    </row>
    <row r="410" spans="2:12" x14ac:dyDescent="0.2">
      <c r="B410" t="s">
        <v>28</v>
      </c>
      <c r="C410" t="s">
        <v>18</v>
      </c>
      <c r="D410">
        <v>64</v>
      </c>
      <c r="E410" t="s">
        <v>42</v>
      </c>
      <c r="F410" t="s">
        <v>20</v>
      </c>
      <c r="G410">
        <v>17.3</v>
      </c>
      <c r="H410" t="s">
        <v>27</v>
      </c>
      <c r="I410">
        <v>8.6</v>
      </c>
      <c r="J410">
        <v>3.39</v>
      </c>
      <c r="K410" t="s">
        <v>16</v>
      </c>
      <c r="L410">
        <v>4636.12</v>
      </c>
    </row>
    <row r="411" spans="2:12" x14ac:dyDescent="0.2">
      <c r="B411" t="s">
        <v>11</v>
      </c>
      <c r="C411" t="s">
        <v>39</v>
      </c>
      <c r="D411">
        <v>8</v>
      </c>
      <c r="E411" t="s">
        <v>25</v>
      </c>
      <c r="F411" t="s">
        <v>44</v>
      </c>
      <c r="G411">
        <v>17.3</v>
      </c>
      <c r="H411" t="s">
        <v>43</v>
      </c>
      <c r="I411">
        <v>9.3000000000000007</v>
      </c>
      <c r="J411">
        <v>2.16</v>
      </c>
      <c r="K411" t="s">
        <v>46</v>
      </c>
      <c r="L411">
        <v>1179.43</v>
      </c>
    </row>
    <row r="412" spans="2:12" x14ac:dyDescent="0.2">
      <c r="B412" t="s">
        <v>23</v>
      </c>
      <c r="C412" t="s">
        <v>48</v>
      </c>
      <c r="D412">
        <v>16</v>
      </c>
      <c r="E412" t="s">
        <v>42</v>
      </c>
      <c r="F412" t="s">
        <v>20</v>
      </c>
      <c r="G412">
        <v>13.3</v>
      </c>
      <c r="H412" t="s">
        <v>21</v>
      </c>
      <c r="I412">
        <v>10</v>
      </c>
      <c r="J412">
        <v>2.2799999999999998</v>
      </c>
      <c r="K412" t="s">
        <v>16</v>
      </c>
      <c r="L412">
        <v>979.07</v>
      </c>
    </row>
    <row r="413" spans="2:12" x14ac:dyDescent="0.2">
      <c r="B413" t="s">
        <v>38</v>
      </c>
      <c r="C413" t="s">
        <v>24</v>
      </c>
      <c r="D413">
        <v>4</v>
      </c>
      <c r="E413" t="s">
        <v>25</v>
      </c>
      <c r="F413" t="s">
        <v>44</v>
      </c>
      <c r="G413">
        <v>17.3</v>
      </c>
      <c r="H413" t="s">
        <v>27</v>
      </c>
      <c r="I413">
        <v>4.9000000000000004</v>
      </c>
      <c r="J413">
        <v>1.46</v>
      </c>
      <c r="K413" t="s">
        <v>46</v>
      </c>
      <c r="L413">
        <v>1048.56</v>
      </c>
    </row>
    <row r="414" spans="2:12" x14ac:dyDescent="0.2">
      <c r="B414" t="s">
        <v>17</v>
      </c>
      <c r="C414" t="s">
        <v>18</v>
      </c>
      <c r="D414">
        <v>32</v>
      </c>
      <c r="E414" t="s">
        <v>25</v>
      </c>
      <c r="F414" t="s">
        <v>44</v>
      </c>
      <c r="G414">
        <v>14</v>
      </c>
      <c r="H414" t="s">
        <v>27</v>
      </c>
      <c r="I414">
        <v>6.5</v>
      </c>
      <c r="J414">
        <v>3.48</v>
      </c>
      <c r="K414" t="s">
        <v>22</v>
      </c>
      <c r="L414">
        <v>2977.45</v>
      </c>
    </row>
    <row r="415" spans="2:12" x14ac:dyDescent="0.2">
      <c r="B415" t="s">
        <v>11</v>
      </c>
      <c r="C415" t="s">
        <v>24</v>
      </c>
      <c r="D415">
        <v>8</v>
      </c>
      <c r="E415" t="s">
        <v>25</v>
      </c>
      <c r="F415" t="s">
        <v>26</v>
      </c>
      <c r="G415">
        <v>16</v>
      </c>
      <c r="H415" t="s">
        <v>43</v>
      </c>
      <c r="I415">
        <v>4.7</v>
      </c>
      <c r="J415">
        <v>1.61</v>
      </c>
      <c r="K415" t="s">
        <v>30</v>
      </c>
      <c r="L415">
        <v>1526.38</v>
      </c>
    </row>
    <row r="416" spans="2:12" x14ac:dyDescent="0.2">
      <c r="B416" t="s">
        <v>38</v>
      </c>
      <c r="C416" t="s">
        <v>18</v>
      </c>
      <c r="D416">
        <v>4</v>
      </c>
      <c r="E416" t="s">
        <v>19</v>
      </c>
      <c r="F416" t="s">
        <v>40</v>
      </c>
      <c r="G416">
        <v>13.3</v>
      </c>
      <c r="H416" t="s">
        <v>15</v>
      </c>
      <c r="I416">
        <v>9.6999999999999993</v>
      </c>
      <c r="J416">
        <v>2.63</v>
      </c>
      <c r="K416" t="s">
        <v>22</v>
      </c>
      <c r="L416">
        <v>1396.32</v>
      </c>
    </row>
    <row r="417" spans="2:12" x14ac:dyDescent="0.2">
      <c r="B417" t="s">
        <v>33</v>
      </c>
      <c r="C417" t="s">
        <v>41</v>
      </c>
      <c r="D417">
        <v>4</v>
      </c>
      <c r="E417" t="s">
        <v>25</v>
      </c>
      <c r="F417" t="s">
        <v>44</v>
      </c>
      <c r="G417">
        <v>14</v>
      </c>
      <c r="H417" t="s">
        <v>27</v>
      </c>
      <c r="I417">
        <v>5.4</v>
      </c>
      <c r="J417">
        <v>2.74</v>
      </c>
      <c r="K417" t="s">
        <v>22</v>
      </c>
      <c r="L417">
        <v>1575.64</v>
      </c>
    </row>
    <row r="418" spans="2:12" x14ac:dyDescent="0.2">
      <c r="B418" t="s">
        <v>45</v>
      </c>
      <c r="C418" t="s">
        <v>24</v>
      </c>
      <c r="D418">
        <v>16</v>
      </c>
      <c r="E418" t="s">
        <v>29</v>
      </c>
      <c r="F418" t="s">
        <v>20</v>
      </c>
      <c r="G418">
        <v>17.3</v>
      </c>
      <c r="H418" t="s">
        <v>21</v>
      </c>
      <c r="I418">
        <v>7.2</v>
      </c>
      <c r="J418">
        <v>2.6</v>
      </c>
      <c r="K418" t="s">
        <v>16</v>
      </c>
      <c r="L418">
        <v>1256.17</v>
      </c>
    </row>
    <row r="419" spans="2:12" x14ac:dyDescent="0.2">
      <c r="B419" t="s">
        <v>33</v>
      </c>
      <c r="C419" t="s">
        <v>12</v>
      </c>
      <c r="D419">
        <v>8</v>
      </c>
      <c r="E419" t="s">
        <v>42</v>
      </c>
      <c r="F419" t="s">
        <v>14</v>
      </c>
      <c r="G419">
        <v>15.6</v>
      </c>
      <c r="H419" t="s">
        <v>27</v>
      </c>
      <c r="I419">
        <v>11.3</v>
      </c>
      <c r="J419">
        <v>2.65</v>
      </c>
      <c r="K419" t="s">
        <v>30</v>
      </c>
      <c r="L419">
        <v>1372.66</v>
      </c>
    </row>
    <row r="420" spans="2:12" x14ac:dyDescent="0.2">
      <c r="B420" t="s">
        <v>28</v>
      </c>
      <c r="C420" t="s">
        <v>24</v>
      </c>
      <c r="D420">
        <v>4</v>
      </c>
      <c r="E420" t="s">
        <v>29</v>
      </c>
      <c r="F420" t="s">
        <v>32</v>
      </c>
      <c r="G420">
        <v>14</v>
      </c>
      <c r="H420" t="s">
        <v>15</v>
      </c>
      <c r="I420">
        <v>11.7</v>
      </c>
      <c r="J420">
        <v>2.46</v>
      </c>
      <c r="K420" t="s">
        <v>46</v>
      </c>
      <c r="L420">
        <v>1028.58</v>
      </c>
    </row>
    <row r="421" spans="2:12" x14ac:dyDescent="0.2">
      <c r="B421" t="s">
        <v>47</v>
      </c>
      <c r="C421" t="s">
        <v>24</v>
      </c>
      <c r="D421">
        <v>64</v>
      </c>
      <c r="E421" t="s">
        <v>13</v>
      </c>
      <c r="F421" t="s">
        <v>40</v>
      </c>
      <c r="G421">
        <v>13.3</v>
      </c>
      <c r="H421" t="s">
        <v>27</v>
      </c>
      <c r="I421">
        <v>10.4</v>
      </c>
      <c r="J421">
        <v>2.81</v>
      </c>
      <c r="K421" t="s">
        <v>30</v>
      </c>
      <c r="L421">
        <v>5129.37</v>
      </c>
    </row>
    <row r="422" spans="2:12" x14ac:dyDescent="0.2">
      <c r="B422" t="s">
        <v>36</v>
      </c>
      <c r="C422" t="s">
        <v>24</v>
      </c>
      <c r="D422">
        <v>32</v>
      </c>
      <c r="E422" t="s">
        <v>25</v>
      </c>
      <c r="F422" t="s">
        <v>35</v>
      </c>
      <c r="G422">
        <v>15.6</v>
      </c>
      <c r="H422" t="s">
        <v>15</v>
      </c>
      <c r="I422">
        <v>11.8</v>
      </c>
      <c r="J422">
        <v>1.58</v>
      </c>
      <c r="K422" t="s">
        <v>22</v>
      </c>
      <c r="L422">
        <v>2304.34</v>
      </c>
    </row>
    <row r="423" spans="2:12" x14ac:dyDescent="0.2">
      <c r="B423" t="s">
        <v>47</v>
      </c>
      <c r="C423" t="s">
        <v>37</v>
      </c>
      <c r="D423">
        <v>4</v>
      </c>
      <c r="E423" t="s">
        <v>25</v>
      </c>
      <c r="F423" t="s">
        <v>40</v>
      </c>
      <c r="G423">
        <v>17.3</v>
      </c>
      <c r="H423" t="s">
        <v>21</v>
      </c>
      <c r="I423">
        <v>7</v>
      </c>
      <c r="J423">
        <v>2.7</v>
      </c>
      <c r="K423" t="s">
        <v>46</v>
      </c>
      <c r="L423">
        <v>1779.42</v>
      </c>
    </row>
    <row r="424" spans="2:12" x14ac:dyDescent="0.2">
      <c r="B424" t="s">
        <v>45</v>
      </c>
      <c r="C424" t="s">
        <v>48</v>
      </c>
      <c r="D424">
        <v>64</v>
      </c>
      <c r="E424" t="s">
        <v>29</v>
      </c>
      <c r="F424" t="s">
        <v>35</v>
      </c>
      <c r="G424">
        <v>14</v>
      </c>
      <c r="H424" t="s">
        <v>43</v>
      </c>
      <c r="I424">
        <v>4.2</v>
      </c>
      <c r="J424">
        <v>1.51</v>
      </c>
      <c r="K424" t="s">
        <v>30</v>
      </c>
      <c r="L424">
        <v>3011.94</v>
      </c>
    </row>
    <row r="425" spans="2:12" x14ac:dyDescent="0.2">
      <c r="B425" t="s">
        <v>23</v>
      </c>
      <c r="C425" t="s">
        <v>39</v>
      </c>
      <c r="D425">
        <v>16</v>
      </c>
      <c r="E425" t="s">
        <v>42</v>
      </c>
      <c r="F425" t="s">
        <v>20</v>
      </c>
      <c r="G425">
        <v>14</v>
      </c>
      <c r="H425" t="s">
        <v>43</v>
      </c>
      <c r="I425">
        <v>11</v>
      </c>
      <c r="J425">
        <v>2.04</v>
      </c>
      <c r="K425" t="s">
        <v>30</v>
      </c>
      <c r="L425">
        <v>1067.6199999999999</v>
      </c>
    </row>
    <row r="426" spans="2:12" x14ac:dyDescent="0.2">
      <c r="B426" t="s">
        <v>23</v>
      </c>
      <c r="C426" t="s">
        <v>37</v>
      </c>
      <c r="D426">
        <v>16</v>
      </c>
      <c r="E426" t="s">
        <v>13</v>
      </c>
      <c r="F426" t="s">
        <v>14</v>
      </c>
      <c r="G426">
        <v>17.3</v>
      </c>
      <c r="H426" t="s">
        <v>43</v>
      </c>
      <c r="I426">
        <v>10.4</v>
      </c>
      <c r="J426">
        <v>2.81</v>
      </c>
      <c r="K426" t="s">
        <v>30</v>
      </c>
      <c r="L426">
        <v>2102.34</v>
      </c>
    </row>
    <row r="427" spans="2:12" x14ac:dyDescent="0.2">
      <c r="B427" t="s">
        <v>17</v>
      </c>
      <c r="C427" t="s">
        <v>39</v>
      </c>
      <c r="D427">
        <v>32</v>
      </c>
      <c r="E427" t="s">
        <v>25</v>
      </c>
      <c r="F427" t="s">
        <v>14</v>
      </c>
      <c r="G427">
        <v>17.3</v>
      </c>
      <c r="H427" t="s">
        <v>43</v>
      </c>
      <c r="I427">
        <v>10.199999999999999</v>
      </c>
      <c r="J427">
        <v>2.83</v>
      </c>
      <c r="K427" t="s">
        <v>22</v>
      </c>
      <c r="L427">
        <v>2490.8200000000002</v>
      </c>
    </row>
    <row r="428" spans="2:12" x14ac:dyDescent="0.2">
      <c r="B428" t="s">
        <v>17</v>
      </c>
      <c r="C428" t="s">
        <v>18</v>
      </c>
      <c r="D428">
        <v>16</v>
      </c>
      <c r="E428" t="s">
        <v>25</v>
      </c>
      <c r="F428" t="s">
        <v>14</v>
      </c>
      <c r="G428">
        <v>15.6</v>
      </c>
      <c r="H428" t="s">
        <v>27</v>
      </c>
      <c r="I428">
        <v>4.2</v>
      </c>
      <c r="J428">
        <v>1.87</v>
      </c>
      <c r="K428" t="s">
        <v>30</v>
      </c>
      <c r="L428">
        <v>3899.89</v>
      </c>
    </row>
    <row r="429" spans="2:12" x14ac:dyDescent="0.2">
      <c r="B429" t="s">
        <v>17</v>
      </c>
      <c r="C429" t="s">
        <v>37</v>
      </c>
      <c r="D429">
        <v>64</v>
      </c>
      <c r="E429" t="s">
        <v>19</v>
      </c>
      <c r="F429" t="s">
        <v>32</v>
      </c>
      <c r="G429">
        <v>13.3</v>
      </c>
      <c r="H429" t="s">
        <v>21</v>
      </c>
      <c r="I429">
        <v>8.1</v>
      </c>
      <c r="J429">
        <v>1.98</v>
      </c>
      <c r="K429" t="s">
        <v>22</v>
      </c>
      <c r="L429">
        <v>4678.1400000000003</v>
      </c>
    </row>
    <row r="430" spans="2:12" x14ac:dyDescent="0.2">
      <c r="B430" t="s">
        <v>45</v>
      </c>
      <c r="C430" t="s">
        <v>12</v>
      </c>
      <c r="D430">
        <v>4</v>
      </c>
      <c r="E430" t="s">
        <v>42</v>
      </c>
      <c r="F430" t="s">
        <v>40</v>
      </c>
      <c r="G430">
        <v>17.3</v>
      </c>
      <c r="H430" t="s">
        <v>21</v>
      </c>
      <c r="I430">
        <v>9.8000000000000007</v>
      </c>
      <c r="J430">
        <v>2.0299999999999998</v>
      </c>
      <c r="K430" t="s">
        <v>46</v>
      </c>
      <c r="L430">
        <v>725.5</v>
      </c>
    </row>
    <row r="431" spans="2:12" x14ac:dyDescent="0.2">
      <c r="B431" t="s">
        <v>28</v>
      </c>
      <c r="C431" t="s">
        <v>41</v>
      </c>
      <c r="D431">
        <v>32</v>
      </c>
      <c r="E431" t="s">
        <v>42</v>
      </c>
      <c r="F431" t="s">
        <v>26</v>
      </c>
      <c r="G431">
        <v>13.3</v>
      </c>
      <c r="H431" t="s">
        <v>43</v>
      </c>
      <c r="I431">
        <v>4.0999999999999996</v>
      </c>
      <c r="J431">
        <v>3.41</v>
      </c>
      <c r="K431" t="s">
        <v>16</v>
      </c>
      <c r="L431">
        <v>2078.85</v>
      </c>
    </row>
    <row r="432" spans="2:12" x14ac:dyDescent="0.2">
      <c r="B432" t="s">
        <v>45</v>
      </c>
      <c r="C432" t="s">
        <v>24</v>
      </c>
      <c r="D432">
        <v>64</v>
      </c>
      <c r="E432" t="s">
        <v>13</v>
      </c>
      <c r="F432" t="s">
        <v>32</v>
      </c>
      <c r="G432">
        <v>17.3</v>
      </c>
      <c r="H432" t="s">
        <v>43</v>
      </c>
      <c r="I432">
        <v>10.9</v>
      </c>
      <c r="J432">
        <v>1.54</v>
      </c>
      <c r="K432" t="s">
        <v>22</v>
      </c>
      <c r="L432">
        <v>2479.33</v>
      </c>
    </row>
    <row r="433" spans="2:12" x14ac:dyDescent="0.2">
      <c r="B433" t="s">
        <v>34</v>
      </c>
      <c r="C433" t="s">
        <v>18</v>
      </c>
      <c r="D433">
        <v>16</v>
      </c>
      <c r="E433" t="s">
        <v>42</v>
      </c>
      <c r="F433" t="s">
        <v>14</v>
      </c>
      <c r="G433">
        <v>17.3</v>
      </c>
      <c r="H433" t="s">
        <v>27</v>
      </c>
      <c r="I433">
        <v>9.9</v>
      </c>
      <c r="J433">
        <v>3.06</v>
      </c>
      <c r="K433" t="s">
        <v>22</v>
      </c>
      <c r="L433">
        <v>2302.71</v>
      </c>
    </row>
    <row r="434" spans="2:12" x14ac:dyDescent="0.2">
      <c r="B434" t="s">
        <v>45</v>
      </c>
      <c r="C434" t="s">
        <v>37</v>
      </c>
      <c r="D434">
        <v>8</v>
      </c>
      <c r="E434" t="s">
        <v>19</v>
      </c>
      <c r="F434" t="s">
        <v>32</v>
      </c>
      <c r="G434">
        <v>17.3</v>
      </c>
      <c r="H434" t="s">
        <v>15</v>
      </c>
      <c r="I434">
        <v>7.6</v>
      </c>
      <c r="J434">
        <v>2.84</v>
      </c>
      <c r="K434" t="s">
        <v>22</v>
      </c>
      <c r="L434">
        <v>2400</v>
      </c>
    </row>
    <row r="435" spans="2:12" x14ac:dyDescent="0.2">
      <c r="B435" t="s">
        <v>17</v>
      </c>
      <c r="C435" t="s">
        <v>41</v>
      </c>
      <c r="D435">
        <v>8</v>
      </c>
      <c r="E435" t="s">
        <v>29</v>
      </c>
      <c r="F435" t="s">
        <v>20</v>
      </c>
      <c r="G435">
        <v>17.3</v>
      </c>
      <c r="H435" t="s">
        <v>27</v>
      </c>
      <c r="I435">
        <v>9.1999999999999993</v>
      </c>
      <c r="J435">
        <v>1.78</v>
      </c>
      <c r="K435" t="s">
        <v>30</v>
      </c>
      <c r="L435">
        <v>4321.1000000000004</v>
      </c>
    </row>
    <row r="436" spans="2:12" x14ac:dyDescent="0.2">
      <c r="B436" t="s">
        <v>34</v>
      </c>
      <c r="C436" t="s">
        <v>37</v>
      </c>
      <c r="D436">
        <v>4</v>
      </c>
      <c r="E436" t="s">
        <v>13</v>
      </c>
      <c r="F436" t="s">
        <v>20</v>
      </c>
      <c r="G436">
        <v>16</v>
      </c>
      <c r="H436" t="s">
        <v>21</v>
      </c>
      <c r="I436">
        <v>7.9</v>
      </c>
      <c r="J436">
        <v>3.04</v>
      </c>
      <c r="K436" t="s">
        <v>22</v>
      </c>
      <c r="L436">
        <v>1410.28</v>
      </c>
    </row>
    <row r="437" spans="2:12" x14ac:dyDescent="0.2">
      <c r="B437" t="s">
        <v>17</v>
      </c>
      <c r="C437" t="s">
        <v>39</v>
      </c>
      <c r="D437">
        <v>4</v>
      </c>
      <c r="E437" t="s">
        <v>13</v>
      </c>
      <c r="F437" t="s">
        <v>35</v>
      </c>
      <c r="G437">
        <v>14</v>
      </c>
      <c r="H437" t="s">
        <v>15</v>
      </c>
      <c r="I437">
        <v>4.5999999999999996</v>
      </c>
      <c r="J437">
        <v>3.21</v>
      </c>
      <c r="K437" t="s">
        <v>16</v>
      </c>
      <c r="L437">
        <v>1520.7</v>
      </c>
    </row>
    <row r="438" spans="2:12" x14ac:dyDescent="0.2">
      <c r="B438" t="s">
        <v>23</v>
      </c>
      <c r="C438" t="s">
        <v>41</v>
      </c>
      <c r="D438">
        <v>32</v>
      </c>
      <c r="E438" t="s">
        <v>19</v>
      </c>
      <c r="F438" t="s">
        <v>40</v>
      </c>
      <c r="G438">
        <v>16</v>
      </c>
      <c r="H438" t="s">
        <v>43</v>
      </c>
      <c r="I438">
        <v>5.4</v>
      </c>
      <c r="J438">
        <v>2.46</v>
      </c>
      <c r="K438" t="s">
        <v>46</v>
      </c>
      <c r="L438">
        <v>3047.64</v>
      </c>
    </row>
    <row r="439" spans="2:12" x14ac:dyDescent="0.2">
      <c r="B439" t="s">
        <v>23</v>
      </c>
      <c r="C439" t="s">
        <v>12</v>
      </c>
      <c r="D439">
        <v>32</v>
      </c>
      <c r="E439" t="s">
        <v>19</v>
      </c>
      <c r="F439" t="s">
        <v>26</v>
      </c>
      <c r="G439">
        <v>13.3</v>
      </c>
      <c r="H439" t="s">
        <v>15</v>
      </c>
      <c r="I439">
        <v>8.4</v>
      </c>
      <c r="J439">
        <v>1.52</v>
      </c>
      <c r="K439" t="s">
        <v>46</v>
      </c>
      <c r="L439">
        <v>1591.59</v>
      </c>
    </row>
    <row r="440" spans="2:12" x14ac:dyDescent="0.2">
      <c r="B440" t="s">
        <v>45</v>
      </c>
      <c r="C440" t="s">
        <v>18</v>
      </c>
      <c r="D440">
        <v>8</v>
      </c>
      <c r="E440" t="s">
        <v>42</v>
      </c>
      <c r="F440" t="s">
        <v>35</v>
      </c>
      <c r="G440">
        <v>17.3</v>
      </c>
      <c r="H440" t="s">
        <v>21</v>
      </c>
      <c r="I440">
        <v>9.6</v>
      </c>
      <c r="J440">
        <v>1.29</v>
      </c>
      <c r="K440" t="s">
        <v>46</v>
      </c>
      <c r="L440">
        <v>951.94</v>
      </c>
    </row>
    <row r="441" spans="2:12" x14ac:dyDescent="0.2">
      <c r="B441" t="s">
        <v>47</v>
      </c>
      <c r="C441" t="s">
        <v>12</v>
      </c>
      <c r="D441">
        <v>8</v>
      </c>
      <c r="E441" t="s">
        <v>19</v>
      </c>
      <c r="F441" t="s">
        <v>32</v>
      </c>
      <c r="G441">
        <v>17.3</v>
      </c>
      <c r="H441" t="s">
        <v>15</v>
      </c>
      <c r="I441">
        <v>11.4</v>
      </c>
      <c r="J441">
        <v>3.42</v>
      </c>
      <c r="K441" t="s">
        <v>22</v>
      </c>
      <c r="L441">
        <v>1351.89</v>
      </c>
    </row>
    <row r="442" spans="2:12" x14ac:dyDescent="0.2">
      <c r="B442" t="s">
        <v>23</v>
      </c>
      <c r="C442" t="s">
        <v>48</v>
      </c>
      <c r="D442">
        <v>8</v>
      </c>
      <c r="E442" t="s">
        <v>42</v>
      </c>
      <c r="F442" t="s">
        <v>26</v>
      </c>
      <c r="G442">
        <v>16</v>
      </c>
      <c r="H442" t="s">
        <v>15</v>
      </c>
      <c r="I442">
        <v>6.5</v>
      </c>
      <c r="J442">
        <v>3.25</v>
      </c>
      <c r="K442" t="s">
        <v>30</v>
      </c>
      <c r="L442">
        <v>1555.93</v>
      </c>
    </row>
    <row r="443" spans="2:12" x14ac:dyDescent="0.2">
      <c r="B443" t="s">
        <v>38</v>
      </c>
      <c r="C443" t="s">
        <v>41</v>
      </c>
      <c r="D443">
        <v>32</v>
      </c>
      <c r="E443" t="s">
        <v>29</v>
      </c>
      <c r="F443" t="s">
        <v>26</v>
      </c>
      <c r="G443">
        <v>17.3</v>
      </c>
      <c r="H443" t="s">
        <v>21</v>
      </c>
      <c r="I443">
        <v>5.6</v>
      </c>
      <c r="J443">
        <v>1.99</v>
      </c>
      <c r="K443" t="s">
        <v>30</v>
      </c>
      <c r="L443">
        <v>2460.96</v>
      </c>
    </row>
    <row r="444" spans="2:12" x14ac:dyDescent="0.2">
      <c r="B444" t="s">
        <v>11</v>
      </c>
      <c r="C444" t="s">
        <v>37</v>
      </c>
      <c r="D444">
        <v>64</v>
      </c>
      <c r="E444" t="s">
        <v>13</v>
      </c>
      <c r="F444" t="s">
        <v>26</v>
      </c>
      <c r="G444">
        <v>14</v>
      </c>
      <c r="H444" t="s">
        <v>43</v>
      </c>
      <c r="I444">
        <v>5.5</v>
      </c>
      <c r="J444">
        <v>1.88</v>
      </c>
      <c r="K444" t="s">
        <v>22</v>
      </c>
      <c r="L444">
        <v>5750.96</v>
      </c>
    </row>
    <row r="445" spans="2:12" x14ac:dyDescent="0.2">
      <c r="B445" t="s">
        <v>17</v>
      </c>
      <c r="C445" t="s">
        <v>31</v>
      </c>
      <c r="D445">
        <v>16</v>
      </c>
      <c r="E445" t="s">
        <v>19</v>
      </c>
      <c r="F445" t="s">
        <v>14</v>
      </c>
      <c r="G445">
        <v>15.6</v>
      </c>
      <c r="H445" t="s">
        <v>21</v>
      </c>
      <c r="I445">
        <v>11.4</v>
      </c>
      <c r="J445">
        <v>1.7</v>
      </c>
      <c r="K445" t="s">
        <v>30</v>
      </c>
      <c r="L445">
        <v>1276.8699999999999</v>
      </c>
    </row>
    <row r="446" spans="2:12" x14ac:dyDescent="0.2">
      <c r="B446" t="s">
        <v>23</v>
      </c>
      <c r="C446" t="s">
        <v>18</v>
      </c>
      <c r="D446">
        <v>8</v>
      </c>
      <c r="E446" t="s">
        <v>42</v>
      </c>
      <c r="F446" t="s">
        <v>26</v>
      </c>
      <c r="G446">
        <v>14</v>
      </c>
      <c r="H446" t="s">
        <v>15</v>
      </c>
      <c r="I446">
        <v>4.5</v>
      </c>
      <c r="J446">
        <v>2.81</v>
      </c>
      <c r="K446" t="s">
        <v>30</v>
      </c>
      <c r="L446">
        <v>1268.42</v>
      </c>
    </row>
    <row r="447" spans="2:12" x14ac:dyDescent="0.2">
      <c r="B447" t="s">
        <v>38</v>
      </c>
      <c r="C447" t="s">
        <v>18</v>
      </c>
      <c r="D447">
        <v>8</v>
      </c>
      <c r="E447" t="s">
        <v>13</v>
      </c>
      <c r="F447" t="s">
        <v>26</v>
      </c>
      <c r="G447">
        <v>17.3</v>
      </c>
      <c r="H447" t="s">
        <v>27</v>
      </c>
      <c r="I447">
        <v>9.9</v>
      </c>
      <c r="J447">
        <v>3.32</v>
      </c>
      <c r="K447" t="s">
        <v>16</v>
      </c>
      <c r="L447">
        <v>2194.02</v>
      </c>
    </row>
    <row r="448" spans="2:12" x14ac:dyDescent="0.2">
      <c r="B448" t="s">
        <v>45</v>
      </c>
      <c r="C448" t="s">
        <v>37</v>
      </c>
      <c r="D448">
        <v>4</v>
      </c>
      <c r="E448" t="s">
        <v>25</v>
      </c>
      <c r="F448" t="s">
        <v>40</v>
      </c>
      <c r="G448">
        <v>17.3</v>
      </c>
      <c r="H448" t="s">
        <v>43</v>
      </c>
      <c r="I448">
        <v>12</v>
      </c>
      <c r="J448">
        <v>1.89</v>
      </c>
      <c r="K448" t="s">
        <v>22</v>
      </c>
      <c r="L448">
        <v>1686.65</v>
      </c>
    </row>
    <row r="449" spans="2:12" x14ac:dyDescent="0.2">
      <c r="B449" t="s">
        <v>38</v>
      </c>
      <c r="C449" t="s">
        <v>39</v>
      </c>
      <c r="D449">
        <v>8</v>
      </c>
      <c r="E449" t="s">
        <v>25</v>
      </c>
      <c r="F449" t="s">
        <v>32</v>
      </c>
      <c r="G449">
        <v>13.3</v>
      </c>
      <c r="H449" t="s">
        <v>15</v>
      </c>
      <c r="I449">
        <v>8.6999999999999993</v>
      </c>
      <c r="J449">
        <v>2.74</v>
      </c>
      <c r="K449" t="s">
        <v>46</v>
      </c>
      <c r="L449">
        <v>1203.1500000000001</v>
      </c>
    </row>
    <row r="450" spans="2:12" x14ac:dyDescent="0.2">
      <c r="B450" t="s">
        <v>45</v>
      </c>
      <c r="C450" t="s">
        <v>48</v>
      </c>
      <c r="D450">
        <v>32</v>
      </c>
      <c r="E450" t="s">
        <v>42</v>
      </c>
      <c r="F450" t="s">
        <v>20</v>
      </c>
      <c r="G450">
        <v>16</v>
      </c>
      <c r="H450" t="s">
        <v>15</v>
      </c>
      <c r="I450">
        <v>7</v>
      </c>
      <c r="J450">
        <v>1.59</v>
      </c>
      <c r="K450" t="s">
        <v>22</v>
      </c>
      <c r="L450">
        <v>2395.85</v>
      </c>
    </row>
    <row r="451" spans="2:12" x14ac:dyDescent="0.2">
      <c r="B451" t="s">
        <v>38</v>
      </c>
      <c r="C451" t="s">
        <v>24</v>
      </c>
      <c r="D451">
        <v>4</v>
      </c>
      <c r="E451" t="s">
        <v>42</v>
      </c>
      <c r="F451" t="s">
        <v>26</v>
      </c>
      <c r="G451">
        <v>13.3</v>
      </c>
      <c r="H451" t="s">
        <v>15</v>
      </c>
      <c r="I451">
        <v>8</v>
      </c>
      <c r="J451">
        <v>2.09</v>
      </c>
      <c r="K451" t="s">
        <v>46</v>
      </c>
      <c r="L451">
        <v>1066.92</v>
      </c>
    </row>
    <row r="452" spans="2:12" x14ac:dyDescent="0.2">
      <c r="B452" t="s">
        <v>45</v>
      </c>
      <c r="C452" t="s">
        <v>31</v>
      </c>
      <c r="D452">
        <v>16</v>
      </c>
      <c r="E452" t="s">
        <v>19</v>
      </c>
      <c r="F452" t="s">
        <v>40</v>
      </c>
      <c r="G452">
        <v>16</v>
      </c>
      <c r="H452" t="s">
        <v>27</v>
      </c>
      <c r="I452">
        <v>10.9</v>
      </c>
      <c r="J452">
        <v>3.06</v>
      </c>
      <c r="K452" t="s">
        <v>16</v>
      </c>
      <c r="L452">
        <v>1964.8</v>
      </c>
    </row>
    <row r="453" spans="2:12" x14ac:dyDescent="0.2">
      <c r="B453" t="s">
        <v>36</v>
      </c>
      <c r="C453" t="s">
        <v>31</v>
      </c>
      <c r="D453">
        <v>16</v>
      </c>
      <c r="E453" t="s">
        <v>13</v>
      </c>
      <c r="F453" t="s">
        <v>35</v>
      </c>
      <c r="G453">
        <v>17.3</v>
      </c>
      <c r="H453" t="s">
        <v>27</v>
      </c>
      <c r="I453">
        <v>9.1</v>
      </c>
      <c r="J453">
        <v>1.32</v>
      </c>
      <c r="K453" t="s">
        <v>30</v>
      </c>
      <c r="L453">
        <v>1793.84</v>
      </c>
    </row>
    <row r="454" spans="2:12" x14ac:dyDescent="0.2">
      <c r="B454" t="s">
        <v>11</v>
      </c>
      <c r="C454" t="s">
        <v>18</v>
      </c>
      <c r="D454">
        <v>32</v>
      </c>
      <c r="E454" t="s">
        <v>13</v>
      </c>
      <c r="F454" t="s">
        <v>20</v>
      </c>
      <c r="G454">
        <v>14</v>
      </c>
      <c r="H454" t="s">
        <v>21</v>
      </c>
      <c r="I454">
        <v>7.8</v>
      </c>
      <c r="J454">
        <v>2.78</v>
      </c>
      <c r="K454" t="s">
        <v>22</v>
      </c>
      <c r="L454">
        <v>2597.12</v>
      </c>
    </row>
    <row r="455" spans="2:12" x14ac:dyDescent="0.2">
      <c r="B455" t="s">
        <v>34</v>
      </c>
      <c r="C455" t="s">
        <v>24</v>
      </c>
      <c r="D455">
        <v>64</v>
      </c>
      <c r="E455" t="s">
        <v>42</v>
      </c>
      <c r="F455" t="s">
        <v>20</v>
      </c>
      <c r="G455">
        <v>17.3</v>
      </c>
      <c r="H455" t="s">
        <v>21</v>
      </c>
      <c r="I455">
        <v>4.9000000000000004</v>
      </c>
      <c r="J455">
        <v>1.42</v>
      </c>
      <c r="K455" t="s">
        <v>22</v>
      </c>
      <c r="L455">
        <v>1715.09</v>
      </c>
    </row>
    <row r="456" spans="2:12" x14ac:dyDescent="0.2">
      <c r="B456" t="s">
        <v>38</v>
      </c>
      <c r="C456" t="s">
        <v>18</v>
      </c>
      <c r="D456">
        <v>16</v>
      </c>
      <c r="E456" t="s">
        <v>13</v>
      </c>
      <c r="F456" t="s">
        <v>35</v>
      </c>
      <c r="G456">
        <v>15.6</v>
      </c>
      <c r="H456" t="s">
        <v>27</v>
      </c>
      <c r="I456">
        <v>8.1999999999999993</v>
      </c>
      <c r="J456">
        <v>3.49</v>
      </c>
      <c r="K456" t="s">
        <v>16</v>
      </c>
      <c r="L456">
        <v>2635.95</v>
      </c>
    </row>
    <row r="457" spans="2:12" x14ac:dyDescent="0.2">
      <c r="B457" t="s">
        <v>34</v>
      </c>
      <c r="C457" t="s">
        <v>24</v>
      </c>
      <c r="D457">
        <v>4</v>
      </c>
      <c r="E457" t="s">
        <v>25</v>
      </c>
      <c r="F457" t="s">
        <v>40</v>
      </c>
      <c r="G457">
        <v>14</v>
      </c>
      <c r="H457" t="s">
        <v>21</v>
      </c>
      <c r="I457">
        <v>9</v>
      </c>
      <c r="J457">
        <v>1.94</v>
      </c>
      <c r="K457" t="s">
        <v>46</v>
      </c>
      <c r="L457">
        <v>759.01</v>
      </c>
    </row>
    <row r="458" spans="2:12" x14ac:dyDescent="0.2">
      <c r="B458" t="s">
        <v>23</v>
      </c>
      <c r="C458" t="s">
        <v>41</v>
      </c>
      <c r="D458">
        <v>64</v>
      </c>
      <c r="E458" t="s">
        <v>25</v>
      </c>
      <c r="F458" t="s">
        <v>35</v>
      </c>
      <c r="G458">
        <v>17.3</v>
      </c>
      <c r="H458" t="s">
        <v>21</v>
      </c>
      <c r="I458">
        <v>4.7</v>
      </c>
      <c r="J458">
        <v>1.6</v>
      </c>
      <c r="K458" t="s">
        <v>46</v>
      </c>
      <c r="L458">
        <v>3711.22</v>
      </c>
    </row>
    <row r="459" spans="2:12" x14ac:dyDescent="0.2">
      <c r="B459" t="s">
        <v>17</v>
      </c>
      <c r="C459" t="s">
        <v>48</v>
      </c>
      <c r="D459">
        <v>4</v>
      </c>
      <c r="E459" t="s">
        <v>19</v>
      </c>
      <c r="F459" t="s">
        <v>40</v>
      </c>
      <c r="G459">
        <v>14</v>
      </c>
      <c r="H459" t="s">
        <v>21</v>
      </c>
      <c r="I459">
        <v>8.8000000000000007</v>
      </c>
      <c r="J459">
        <v>3.5</v>
      </c>
      <c r="K459" t="s">
        <v>30</v>
      </c>
      <c r="L459">
        <v>1393.5</v>
      </c>
    </row>
    <row r="460" spans="2:12" x14ac:dyDescent="0.2">
      <c r="B460" t="s">
        <v>11</v>
      </c>
      <c r="C460" t="s">
        <v>12</v>
      </c>
      <c r="D460">
        <v>16</v>
      </c>
      <c r="E460" t="s">
        <v>13</v>
      </c>
      <c r="F460" t="s">
        <v>32</v>
      </c>
      <c r="G460">
        <v>16</v>
      </c>
      <c r="H460" t="s">
        <v>15</v>
      </c>
      <c r="I460">
        <v>8.3000000000000007</v>
      </c>
      <c r="J460">
        <v>2.3199999999999998</v>
      </c>
      <c r="K460" t="s">
        <v>16</v>
      </c>
      <c r="L460">
        <v>2202.59</v>
      </c>
    </row>
    <row r="461" spans="2:12" x14ac:dyDescent="0.2">
      <c r="B461" t="s">
        <v>23</v>
      </c>
      <c r="C461" t="s">
        <v>41</v>
      </c>
      <c r="D461">
        <v>32</v>
      </c>
      <c r="E461" t="s">
        <v>29</v>
      </c>
      <c r="F461" t="s">
        <v>32</v>
      </c>
      <c r="G461">
        <v>14</v>
      </c>
      <c r="H461" t="s">
        <v>43</v>
      </c>
      <c r="I461">
        <v>7.9</v>
      </c>
      <c r="J461">
        <v>2.89</v>
      </c>
      <c r="K461" t="s">
        <v>22</v>
      </c>
      <c r="L461">
        <v>2510.36</v>
      </c>
    </row>
    <row r="462" spans="2:12" x14ac:dyDescent="0.2">
      <c r="B462" t="s">
        <v>34</v>
      </c>
      <c r="C462" t="s">
        <v>37</v>
      </c>
      <c r="D462">
        <v>4</v>
      </c>
      <c r="E462" t="s">
        <v>13</v>
      </c>
      <c r="F462" t="s">
        <v>20</v>
      </c>
      <c r="G462">
        <v>17.3</v>
      </c>
      <c r="H462" t="s">
        <v>43</v>
      </c>
      <c r="I462">
        <v>11.6</v>
      </c>
      <c r="J462">
        <v>1.85</v>
      </c>
      <c r="K462" t="s">
        <v>16</v>
      </c>
      <c r="L462">
        <v>1691.18</v>
      </c>
    </row>
    <row r="463" spans="2:12" x14ac:dyDescent="0.2">
      <c r="B463" t="s">
        <v>28</v>
      </c>
      <c r="C463" t="s">
        <v>41</v>
      </c>
      <c r="D463">
        <v>64</v>
      </c>
      <c r="E463" t="s">
        <v>25</v>
      </c>
      <c r="F463" t="s">
        <v>35</v>
      </c>
      <c r="G463">
        <v>17.3</v>
      </c>
      <c r="H463" t="s">
        <v>27</v>
      </c>
      <c r="I463">
        <v>9.5</v>
      </c>
      <c r="J463">
        <v>1.42</v>
      </c>
      <c r="K463" t="s">
        <v>30</v>
      </c>
      <c r="L463">
        <v>7115.61</v>
      </c>
    </row>
    <row r="464" spans="2:12" x14ac:dyDescent="0.2">
      <c r="B464" t="s">
        <v>28</v>
      </c>
      <c r="C464" t="s">
        <v>48</v>
      </c>
      <c r="D464">
        <v>64</v>
      </c>
      <c r="E464" t="s">
        <v>25</v>
      </c>
      <c r="F464" t="s">
        <v>44</v>
      </c>
      <c r="G464">
        <v>15.6</v>
      </c>
      <c r="H464" t="s">
        <v>21</v>
      </c>
      <c r="I464">
        <v>5.6</v>
      </c>
      <c r="J464">
        <v>2.2599999999999998</v>
      </c>
      <c r="K464" t="s">
        <v>46</v>
      </c>
      <c r="L464">
        <v>1781.2</v>
      </c>
    </row>
    <row r="465" spans="2:12" x14ac:dyDescent="0.2">
      <c r="B465" t="s">
        <v>47</v>
      </c>
      <c r="C465" t="s">
        <v>48</v>
      </c>
      <c r="D465">
        <v>4</v>
      </c>
      <c r="E465" t="s">
        <v>29</v>
      </c>
      <c r="F465" t="s">
        <v>44</v>
      </c>
      <c r="G465">
        <v>14</v>
      </c>
      <c r="H465" t="s">
        <v>43</v>
      </c>
      <c r="I465">
        <v>9.8000000000000007</v>
      </c>
      <c r="J465">
        <v>2.8</v>
      </c>
      <c r="K465" t="s">
        <v>22</v>
      </c>
      <c r="L465">
        <v>896.36</v>
      </c>
    </row>
    <row r="466" spans="2:12" x14ac:dyDescent="0.2">
      <c r="B466" t="s">
        <v>23</v>
      </c>
      <c r="C466" t="s">
        <v>24</v>
      </c>
      <c r="D466">
        <v>8</v>
      </c>
      <c r="E466" t="s">
        <v>29</v>
      </c>
      <c r="F466" t="s">
        <v>26</v>
      </c>
      <c r="G466">
        <v>17.3</v>
      </c>
      <c r="H466" t="s">
        <v>27</v>
      </c>
      <c r="I466">
        <v>9.9</v>
      </c>
      <c r="J466">
        <v>1.7</v>
      </c>
      <c r="K466" t="s">
        <v>30</v>
      </c>
      <c r="L466">
        <v>1833.47</v>
      </c>
    </row>
    <row r="467" spans="2:12" x14ac:dyDescent="0.2">
      <c r="B467" t="s">
        <v>36</v>
      </c>
      <c r="C467" t="s">
        <v>39</v>
      </c>
      <c r="D467">
        <v>4</v>
      </c>
      <c r="E467" t="s">
        <v>42</v>
      </c>
      <c r="F467" t="s">
        <v>44</v>
      </c>
      <c r="G467">
        <v>16</v>
      </c>
      <c r="H467" t="s">
        <v>27</v>
      </c>
      <c r="I467">
        <v>4.7</v>
      </c>
      <c r="J467">
        <v>1.35</v>
      </c>
      <c r="K467" t="s">
        <v>30</v>
      </c>
      <c r="L467">
        <v>973.81</v>
      </c>
    </row>
    <row r="468" spans="2:12" x14ac:dyDescent="0.2">
      <c r="B468" t="s">
        <v>17</v>
      </c>
      <c r="C468" t="s">
        <v>48</v>
      </c>
      <c r="D468">
        <v>16</v>
      </c>
      <c r="E468" t="s">
        <v>19</v>
      </c>
      <c r="F468" t="s">
        <v>20</v>
      </c>
      <c r="G468">
        <v>13.3</v>
      </c>
      <c r="H468" t="s">
        <v>27</v>
      </c>
      <c r="I468">
        <v>10.8</v>
      </c>
      <c r="J468">
        <v>2.56</v>
      </c>
      <c r="K468" t="s">
        <v>22</v>
      </c>
      <c r="L468">
        <v>3565.72</v>
      </c>
    </row>
    <row r="469" spans="2:12" x14ac:dyDescent="0.2">
      <c r="B469" t="s">
        <v>38</v>
      </c>
      <c r="C469" t="s">
        <v>18</v>
      </c>
      <c r="D469">
        <v>8</v>
      </c>
      <c r="E469" t="s">
        <v>13</v>
      </c>
      <c r="F469" t="s">
        <v>26</v>
      </c>
      <c r="G469">
        <v>13.3</v>
      </c>
      <c r="H469" t="s">
        <v>21</v>
      </c>
      <c r="I469">
        <v>6.3</v>
      </c>
      <c r="J469">
        <v>3.15</v>
      </c>
      <c r="K469" t="s">
        <v>16</v>
      </c>
      <c r="L469">
        <v>1029.54</v>
      </c>
    </row>
    <row r="470" spans="2:12" x14ac:dyDescent="0.2">
      <c r="B470" t="s">
        <v>47</v>
      </c>
      <c r="C470" t="s">
        <v>48</v>
      </c>
      <c r="D470">
        <v>64</v>
      </c>
      <c r="E470" t="s">
        <v>42</v>
      </c>
      <c r="F470" t="s">
        <v>35</v>
      </c>
      <c r="G470">
        <v>17.3</v>
      </c>
      <c r="H470" t="s">
        <v>27</v>
      </c>
      <c r="I470">
        <v>6.6</v>
      </c>
      <c r="J470">
        <v>1.43</v>
      </c>
      <c r="K470" t="s">
        <v>30</v>
      </c>
      <c r="L470">
        <v>5693.68</v>
      </c>
    </row>
    <row r="471" spans="2:12" x14ac:dyDescent="0.2">
      <c r="B471" t="s">
        <v>34</v>
      </c>
      <c r="C471" t="s">
        <v>24</v>
      </c>
      <c r="D471">
        <v>8</v>
      </c>
      <c r="E471" t="s">
        <v>42</v>
      </c>
      <c r="F471" t="s">
        <v>44</v>
      </c>
      <c r="G471">
        <v>16</v>
      </c>
      <c r="H471" t="s">
        <v>27</v>
      </c>
      <c r="I471">
        <v>4.5</v>
      </c>
      <c r="J471">
        <v>2.0299999999999998</v>
      </c>
      <c r="K471" t="s">
        <v>22</v>
      </c>
      <c r="L471">
        <v>1138.3599999999999</v>
      </c>
    </row>
    <row r="472" spans="2:12" x14ac:dyDescent="0.2">
      <c r="B472" t="s">
        <v>11</v>
      </c>
      <c r="C472" t="s">
        <v>18</v>
      </c>
      <c r="D472">
        <v>8</v>
      </c>
      <c r="E472" t="s">
        <v>29</v>
      </c>
      <c r="F472" t="s">
        <v>32</v>
      </c>
      <c r="G472">
        <v>17.3</v>
      </c>
      <c r="H472" t="s">
        <v>27</v>
      </c>
      <c r="I472">
        <v>11.9</v>
      </c>
      <c r="J472">
        <v>2.99</v>
      </c>
      <c r="K472" t="s">
        <v>46</v>
      </c>
      <c r="L472">
        <v>3280.32</v>
      </c>
    </row>
    <row r="473" spans="2:12" x14ac:dyDescent="0.2">
      <c r="B473" t="s">
        <v>38</v>
      </c>
      <c r="C473" t="s">
        <v>24</v>
      </c>
      <c r="D473">
        <v>4</v>
      </c>
      <c r="E473" t="s">
        <v>42</v>
      </c>
      <c r="F473" t="s">
        <v>20</v>
      </c>
      <c r="G473">
        <v>16</v>
      </c>
      <c r="H473" t="s">
        <v>15</v>
      </c>
      <c r="I473">
        <v>11.9</v>
      </c>
      <c r="J473">
        <v>2.37</v>
      </c>
      <c r="K473" t="s">
        <v>16</v>
      </c>
      <c r="L473">
        <v>945.29</v>
      </c>
    </row>
    <row r="474" spans="2:12" x14ac:dyDescent="0.2">
      <c r="B474" t="s">
        <v>34</v>
      </c>
      <c r="C474" t="s">
        <v>39</v>
      </c>
      <c r="D474">
        <v>32</v>
      </c>
      <c r="E474" t="s">
        <v>13</v>
      </c>
      <c r="F474" t="s">
        <v>35</v>
      </c>
      <c r="G474">
        <v>17.3</v>
      </c>
      <c r="H474" t="s">
        <v>43</v>
      </c>
      <c r="I474">
        <v>9.9</v>
      </c>
      <c r="J474">
        <v>3.15</v>
      </c>
      <c r="K474" t="s">
        <v>16</v>
      </c>
      <c r="L474">
        <v>1801.05</v>
      </c>
    </row>
    <row r="475" spans="2:12" x14ac:dyDescent="0.2">
      <c r="B475" t="s">
        <v>28</v>
      </c>
      <c r="C475" t="s">
        <v>18</v>
      </c>
      <c r="D475">
        <v>64</v>
      </c>
      <c r="E475" t="s">
        <v>19</v>
      </c>
      <c r="F475" t="s">
        <v>14</v>
      </c>
      <c r="G475">
        <v>13.3</v>
      </c>
      <c r="H475" t="s">
        <v>15</v>
      </c>
      <c r="I475">
        <v>6.9</v>
      </c>
      <c r="J475">
        <v>1.5</v>
      </c>
      <c r="K475" t="s">
        <v>46</v>
      </c>
      <c r="L475">
        <v>3657.29</v>
      </c>
    </row>
    <row r="476" spans="2:12" x14ac:dyDescent="0.2">
      <c r="B476" t="s">
        <v>38</v>
      </c>
      <c r="C476" t="s">
        <v>41</v>
      </c>
      <c r="D476">
        <v>8</v>
      </c>
      <c r="E476" t="s">
        <v>19</v>
      </c>
      <c r="F476" t="s">
        <v>32</v>
      </c>
      <c r="G476">
        <v>13.3</v>
      </c>
      <c r="H476" t="s">
        <v>21</v>
      </c>
      <c r="I476">
        <v>11</v>
      </c>
      <c r="J476">
        <v>3.42</v>
      </c>
      <c r="K476" t="s">
        <v>22</v>
      </c>
      <c r="L476">
        <v>1496.52</v>
      </c>
    </row>
    <row r="477" spans="2:12" x14ac:dyDescent="0.2">
      <c r="B477" t="s">
        <v>11</v>
      </c>
      <c r="C477" t="s">
        <v>37</v>
      </c>
      <c r="D477">
        <v>32</v>
      </c>
      <c r="E477" t="s">
        <v>29</v>
      </c>
      <c r="F477" t="s">
        <v>35</v>
      </c>
      <c r="G477">
        <v>14</v>
      </c>
      <c r="H477" t="s">
        <v>27</v>
      </c>
      <c r="I477">
        <v>6.1</v>
      </c>
      <c r="J477">
        <v>2.44</v>
      </c>
      <c r="K477" t="s">
        <v>16</v>
      </c>
      <c r="L477">
        <v>6530.04</v>
      </c>
    </row>
    <row r="478" spans="2:12" x14ac:dyDescent="0.2">
      <c r="B478" t="s">
        <v>17</v>
      </c>
      <c r="C478" t="s">
        <v>41</v>
      </c>
      <c r="D478">
        <v>4</v>
      </c>
      <c r="E478" t="s">
        <v>25</v>
      </c>
      <c r="F478" t="s">
        <v>32</v>
      </c>
      <c r="G478">
        <v>13.3</v>
      </c>
      <c r="H478" t="s">
        <v>15</v>
      </c>
      <c r="I478">
        <v>8</v>
      </c>
      <c r="J478">
        <v>1.66</v>
      </c>
      <c r="K478" t="s">
        <v>46</v>
      </c>
      <c r="L478">
        <v>2490.61</v>
      </c>
    </row>
    <row r="479" spans="2:12" x14ac:dyDescent="0.2">
      <c r="B479" t="s">
        <v>11</v>
      </c>
      <c r="C479" t="s">
        <v>39</v>
      </c>
      <c r="D479">
        <v>32</v>
      </c>
      <c r="E479" t="s">
        <v>29</v>
      </c>
      <c r="F479" t="s">
        <v>26</v>
      </c>
      <c r="G479">
        <v>13.3</v>
      </c>
      <c r="H479" t="s">
        <v>15</v>
      </c>
      <c r="I479">
        <v>5.6</v>
      </c>
      <c r="J479">
        <v>3.29</v>
      </c>
      <c r="K479" t="s">
        <v>16</v>
      </c>
      <c r="L479">
        <v>3029.42</v>
      </c>
    </row>
    <row r="480" spans="2:12" x14ac:dyDescent="0.2">
      <c r="B480" t="s">
        <v>23</v>
      </c>
      <c r="C480" t="s">
        <v>31</v>
      </c>
      <c r="D480">
        <v>32</v>
      </c>
      <c r="E480" t="s">
        <v>25</v>
      </c>
      <c r="F480" t="s">
        <v>40</v>
      </c>
      <c r="G480">
        <v>14</v>
      </c>
      <c r="H480" t="s">
        <v>15</v>
      </c>
      <c r="I480">
        <v>7.7</v>
      </c>
      <c r="J480">
        <v>2.52</v>
      </c>
      <c r="K480" t="s">
        <v>30</v>
      </c>
      <c r="L480">
        <v>1545.5</v>
      </c>
    </row>
    <row r="481" spans="2:12" x14ac:dyDescent="0.2">
      <c r="B481" t="s">
        <v>11</v>
      </c>
      <c r="C481" t="s">
        <v>18</v>
      </c>
      <c r="D481">
        <v>8</v>
      </c>
      <c r="E481" t="s">
        <v>25</v>
      </c>
      <c r="F481" t="s">
        <v>14</v>
      </c>
      <c r="G481">
        <v>14</v>
      </c>
      <c r="H481" t="s">
        <v>15</v>
      </c>
      <c r="I481">
        <v>6.6</v>
      </c>
      <c r="J481">
        <v>1.23</v>
      </c>
      <c r="K481" t="s">
        <v>22</v>
      </c>
      <c r="L481">
        <v>2445.48</v>
      </c>
    </row>
    <row r="482" spans="2:12" x14ac:dyDescent="0.2">
      <c r="B482" t="s">
        <v>47</v>
      </c>
      <c r="C482" t="s">
        <v>39</v>
      </c>
      <c r="D482">
        <v>16</v>
      </c>
      <c r="E482" t="s">
        <v>42</v>
      </c>
      <c r="F482" t="s">
        <v>14</v>
      </c>
      <c r="G482">
        <v>14</v>
      </c>
      <c r="H482" t="s">
        <v>21</v>
      </c>
      <c r="I482">
        <v>9.6</v>
      </c>
      <c r="J482">
        <v>3.08</v>
      </c>
      <c r="K482" t="s">
        <v>22</v>
      </c>
      <c r="L482">
        <v>1138.22</v>
      </c>
    </row>
    <row r="483" spans="2:12" x14ac:dyDescent="0.2">
      <c r="B483" t="s">
        <v>34</v>
      </c>
      <c r="C483" t="s">
        <v>37</v>
      </c>
      <c r="D483">
        <v>8</v>
      </c>
      <c r="E483" t="s">
        <v>42</v>
      </c>
      <c r="F483" t="s">
        <v>35</v>
      </c>
      <c r="G483">
        <v>14</v>
      </c>
      <c r="H483" t="s">
        <v>43</v>
      </c>
      <c r="I483">
        <v>7.6</v>
      </c>
      <c r="J483">
        <v>2.2000000000000002</v>
      </c>
      <c r="K483" t="s">
        <v>46</v>
      </c>
      <c r="L483">
        <v>1289.79</v>
      </c>
    </row>
    <row r="484" spans="2:12" x14ac:dyDescent="0.2">
      <c r="B484" t="s">
        <v>23</v>
      </c>
      <c r="C484" t="s">
        <v>41</v>
      </c>
      <c r="D484">
        <v>64</v>
      </c>
      <c r="E484" t="s">
        <v>42</v>
      </c>
      <c r="F484" t="s">
        <v>35</v>
      </c>
      <c r="G484">
        <v>16</v>
      </c>
      <c r="H484" t="s">
        <v>15</v>
      </c>
      <c r="I484">
        <v>4.4000000000000004</v>
      </c>
      <c r="J484">
        <v>2.31</v>
      </c>
      <c r="K484" t="s">
        <v>30</v>
      </c>
      <c r="L484">
        <v>4460.16</v>
      </c>
    </row>
    <row r="485" spans="2:12" x14ac:dyDescent="0.2">
      <c r="B485" t="s">
        <v>45</v>
      </c>
      <c r="C485" t="s">
        <v>48</v>
      </c>
      <c r="D485">
        <v>64</v>
      </c>
      <c r="E485" t="s">
        <v>19</v>
      </c>
      <c r="F485" t="s">
        <v>44</v>
      </c>
      <c r="G485">
        <v>14</v>
      </c>
      <c r="H485" t="s">
        <v>27</v>
      </c>
      <c r="I485">
        <v>7</v>
      </c>
      <c r="J485">
        <v>1.35</v>
      </c>
      <c r="K485" t="s">
        <v>16</v>
      </c>
      <c r="L485">
        <v>3228.1</v>
      </c>
    </row>
    <row r="486" spans="2:12" x14ac:dyDescent="0.2">
      <c r="B486" t="s">
        <v>36</v>
      </c>
      <c r="C486" t="s">
        <v>39</v>
      </c>
      <c r="D486">
        <v>16</v>
      </c>
      <c r="E486" t="s">
        <v>29</v>
      </c>
      <c r="F486" t="s">
        <v>20</v>
      </c>
      <c r="G486">
        <v>15.6</v>
      </c>
      <c r="H486" t="s">
        <v>43</v>
      </c>
      <c r="I486">
        <v>5.6</v>
      </c>
      <c r="J486">
        <v>2.0299999999999998</v>
      </c>
      <c r="K486" t="s">
        <v>22</v>
      </c>
      <c r="L486">
        <v>1310.94</v>
      </c>
    </row>
    <row r="487" spans="2:12" x14ac:dyDescent="0.2">
      <c r="B487" t="s">
        <v>28</v>
      </c>
      <c r="C487" t="s">
        <v>41</v>
      </c>
      <c r="D487">
        <v>4</v>
      </c>
      <c r="E487" t="s">
        <v>19</v>
      </c>
      <c r="F487" t="s">
        <v>35</v>
      </c>
      <c r="G487">
        <v>14</v>
      </c>
      <c r="H487" t="s">
        <v>27</v>
      </c>
      <c r="I487">
        <v>7.1</v>
      </c>
      <c r="J487">
        <v>3.2</v>
      </c>
      <c r="K487" t="s">
        <v>16</v>
      </c>
      <c r="L487">
        <v>2602.75</v>
      </c>
    </row>
    <row r="488" spans="2:12" x14ac:dyDescent="0.2">
      <c r="B488" t="s">
        <v>45</v>
      </c>
      <c r="C488" t="s">
        <v>48</v>
      </c>
      <c r="D488">
        <v>64</v>
      </c>
      <c r="E488" t="s">
        <v>19</v>
      </c>
      <c r="F488" t="s">
        <v>14</v>
      </c>
      <c r="G488">
        <v>17.3</v>
      </c>
      <c r="H488" t="s">
        <v>21</v>
      </c>
      <c r="I488">
        <v>10.7</v>
      </c>
      <c r="J488">
        <v>1.46</v>
      </c>
      <c r="K488" t="s">
        <v>46</v>
      </c>
      <c r="L488">
        <v>2619.87</v>
      </c>
    </row>
    <row r="489" spans="2:12" x14ac:dyDescent="0.2">
      <c r="B489" t="s">
        <v>28</v>
      </c>
      <c r="C489" t="s">
        <v>37</v>
      </c>
      <c r="D489">
        <v>8</v>
      </c>
      <c r="E489" t="s">
        <v>42</v>
      </c>
      <c r="F489" t="s">
        <v>35</v>
      </c>
      <c r="G489">
        <v>14</v>
      </c>
      <c r="H489" t="s">
        <v>27</v>
      </c>
      <c r="I489">
        <v>4.5999999999999996</v>
      </c>
      <c r="J489">
        <v>3.35</v>
      </c>
      <c r="K489" t="s">
        <v>46</v>
      </c>
      <c r="L489">
        <v>2364.5700000000002</v>
      </c>
    </row>
    <row r="490" spans="2:12" x14ac:dyDescent="0.2">
      <c r="B490" t="s">
        <v>34</v>
      </c>
      <c r="C490" t="s">
        <v>12</v>
      </c>
      <c r="D490">
        <v>32</v>
      </c>
      <c r="E490" t="s">
        <v>13</v>
      </c>
      <c r="F490" t="s">
        <v>40</v>
      </c>
      <c r="G490">
        <v>14</v>
      </c>
      <c r="H490" t="s">
        <v>43</v>
      </c>
      <c r="I490">
        <v>5.3</v>
      </c>
      <c r="J490">
        <v>3.05</v>
      </c>
      <c r="K490" t="s">
        <v>46</v>
      </c>
      <c r="L490">
        <v>1255.77</v>
      </c>
    </row>
    <row r="491" spans="2:12" x14ac:dyDescent="0.2">
      <c r="B491" t="s">
        <v>11</v>
      </c>
      <c r="C491" t="s">
        <v>12</v>
      </c>
      <c r="D491">
        <v>16</v>
      </c>
      <c r="E491" t="s">
        <v>25</v>
      </c>
      <c r="F491" t="s">
        <v>14</v>
      </c>
      <c r="G491">
        <v>17.3</v>
      </c>
      <c r="H491" t="s">
        <v>21</v>
      </c>
      <c r="I491">
        <v>5.3</v>
      </c>
      <c r="J491">
        <v>2.2999999999999998</v>
      </c>
      <c r="K491" t="s">
        <v>22</v>
      </c>
      <c r="L491">
        <v>1247.8800000000001</v>
      </c>
    </row>
    <row r="492" spans="2:12" x14ac:dyDescent="0.2">
      <c r="B492" t="s">
        <v>11</v>
      </c>
      <c r="C492" t="s">
        <v>39</v>
      </c>
      <c r="D492">
        <v>16</v>
      </c>
      <c r="E492" t="s">
        <v>25</v>
      </c>
      <c r="F492" t="s">
        <v>14</v>
      </c>
      <c r="G492">
        <v>14</v>
      </c>
      <c r="H492" t="s">
        <v>43</v>
      </c>
      <c r="I492">
        <v>6.4</v>
      </c>
      <c r="J492">
        <v>2.57</v>
      </c>
      <c r="K492" t="s">
        <v>22</v>
      </c>
      <c r="L492">
        <v>1849.81</v>
      </c>
    </row>
    <row r="493" spans="2:12" x14ac:dyDescent="0.2">
      <c r="B493" t="s">
        <v>38</v>
      </c>
      <c r="C493" t="s">
        <v>39</v>
      </c>
      <c r="D493">
        <v>8</v>
      </c>
      <c r="E493" t="s">
        <v>25</v>
      </c>
      <c r="F493" t="s">
        <v>14</v>
      </c>
      <c r="G493">
        <v>14</v>
      </c>
      <c r="H493" t="s">
        <v>27</v>
      </c>
      <c r="I493">
        <v>7.7</v>
      </c>
      <c r="J493">
        <v>1.31</v>
      </c>
      <c r="K493" t="s">
        <v>46</v>
      </c>
      <c r="L493">
        <v>1711.16</v>
      </c>
    </row>
    <row r="494" spans="2:12" x14ac:dyDescent="0.2">
      <c r="B494" t="s">
        <v>28</v>
      </c>
      <c r="C494" t="s">
        <v>31</v>
      </c>
      <c r="D494">
        <v>16</v>
      </c>
      <c r="E494" t="s">
        <v>25</v>
      </c>
      <c r="F494" t="s">
        <v>32</v>
      </c>
      <c r="G494">
        <v>17.3</v>
      </c>
      <c r="H494" t="s">
        <v>15</v>
      </c>
      <c r="I494">
        <v>5.2</v>
      </c>
      <c r="J494">
        <v>1.65</v>
      </c>
      <c r="K494" t="s">
        <v>22</v>
      </c>
      <c r="L494">
        <v>1272.58</v>
      </c>
    </row>
    <row r="495" spans="2:12" x14ac:dyDescent="0.2">
      <c r="B495" t="s">
        <v>17</v>
      </c>
      <c r="C495" t="s">
        <v>39</v>
      </c>
      <c r="D495">
        <v>32</v>
      </c>
      <c r="E495" t="s">
        <v>29</v>
      </c>
      <c r="F495" t="s">
        <v>14</v>
      </c>
      <c r="G495">
        <v>15.6</v>
      </c>
      <c r="H495" t="s">
        <v>15</v>
      </c>
      <c r="I495">
        <v>7</v>
      </c>
      <c r="J495">
        <v>2.9</v>
      </c>
      <c r="K495" t="s">
        <v>22</v>
      </c>
      <c r="L495">
        <v>2964.82</v>
      </c>
    </row>
    <row r="496" spans="2:12" x14ac:dyDescent="0.2">
      <c r="B496" t="s">
        <v>23</v>
      </c>
      <c r="C496" t="s">
        <v>31</v>
      </c>
      <c r="D496">
        <v>16</v>
      </c>
      <c r="E496" t="s">
        <v>19</v>
      </c>
      <c r="F496" t="s">
        <v>40</v>
      </c>
      <c r="G496">
        <v>17.3</v>
      </c>
      <c r="H496" t="s">
        <v>15</v>
      </c>
      <c r="I496">
        <v>9.6</v>
      </c>
      <c r="J496">
        <v>1.36</v>
      </c>
      <c r="K496" t="s">
        <v>16</v>
      </c>
      <c r="L496">
        <v>1433.41</v>
      </c>
    </row>
    <row r="497" spans="2:12" x14ac:dyDescent="0.2">
      <c r="B497" t="s">
        <v>34</v>
      </c>
      <c r="C497" t="s">
        <v>31</v>
      </c>
      <c r="D497">
        <v>32</v>
      </c>
      <c r="E497" t="s">
        <v>42</v>
      </c>
      <c r="F497" t="s">
        <v>35</v>
      </c>
      <c r="G497">
        <v>15.6</v>
      </c>
      <c r="H497" t="s">
        <v>21</v>
      </c>
      <c r="I497">
        <v>6.6</v>
      </c>
      <c r="J497">
        <v>1.89</v>
      </c>
      <c r="K497" t="s">
        <v>30</v>
      </c>
      <c r="L497">
        <v>906.92</v>
      </c>
    </row>
    <row r="498" spans="2:12" x14ac:dyDescent="0.2">
      <c r="B498" t="s">
        <v>17</v>
      </c>
      <c r="C498" t="s">
        <v>41</v>
      </c>
      <c r="D498">
        <v>64</v>
      </c>
      <c r="E498" t="s">
        <v>42</v>
      </c>
      <c r="F498" t="s">
        <v>35</v>
      </c>
      <c r="G498">
        <v>16</v>
      </c>
      <c r="H498" t="s">
        <v>27</v>
      </c>
      <c r="I498">
        <v>10.5</v>
      </c>
      <c r="J498">
        <v>2.65</v>
      </c>
      <c r="K498" t="s">
        <v>30</v>
      </c>
      <c r="L498">
        <v>8239.94</v>
      </c>
    </row>
    <row r="499" spans="2:12" x14ac:dyDescent="0.2">
      <c r="B499" t="s">
        <v>34</v>
      </c>
      <c r="C499" t="s">
        <v>48</v>
      </c>
      <c r="D499">
        <v>32</v>
      </c>
      <c r="E499" t="s">
        <v>29</v>
      </c>
      <c r="F499" t="s">
        <v>20</v>
      </c>
      <c r="G499">
        <v>17.3</v>
      </c>
      <c r="H499" t="s">
        <v>21</v>
      </c>
      <c r="I499">
        <v>4.8</v>
      </c>
      <c r="J499">
        <v>1.57</v>
      </c>
      <c r="K499" t="s">
        <v>30</v>
      </c>
      <c r="L499">
        <v>1730.52</v>
      </c>
    </row>
    <row r="500" spans="2:12" x14ac:dyDescent="0.2">
      <c r="B500" t="s">
        <v>11</v>
      </c>
      <c r="C500" t="s">
        <v>12</v>
      </c>
      <c r="D500">
        <v>8</v>
      </c>
      <c r="E500" t="s">
        <v>42</v>
      </c>
      <c r="F500" t="s">
        <v>32</v>
      </c>
      <c r="G500">
        <v>15.6</v>
      </c>
      <c r="H500" t="s">
        <v>21</v>
      </c>
      <c r="I500">
        <v>7.8</v>
      </c>
      <c r="J500">
        <v>3.41</v>
      </c>
      <c r="K500" t="s">
        <v>30</v>
      </c>
      <c r="L500">
        <v>1010.73</v>
      </c>
    </row>
    <row r="501" spans="2:12" x14ac:dyDescent="0.2">
      <c r="B501" t="s">
        <v>38</v>
      </c>
      <c r="C501" t="s">
        <v>39</v>
      </c>
      <c r="D501">
        <v>8</v>
      </c>
      <c r="E501" t="s">
        <v>42</v>
      </c>
      <c r="F501" t="s">
        <v>35</v>
      </c>
      <c r="G501">
        <v>14</v>
      </c>
      <c r="H501" t="s">
        <v>15</v>
      </c>
      <c r="I501">
        <v>6.9</v>
      </c>
      <c r="J501">
        <v>3.48</v>
      </c>
      <c r="K501" t="s">
        <v>16</v>
      </c>
      <c r="L501">
        <v>981.22</v>
      </c>
    </row>
    <row r="502" spans="2:12" x14ac:dyDescent="0.2">
      <c r="B502" t="s">
        <v>34</v>
      </c>
      <c r="C502" t="s">
        <v>31</v>
      </c>
      <c r="D502">
        <v>4</v>
      </c>
      <c r="E502" t="s">
        <v>29</v>
      </c>
      <c r="F502" t="s">
        <v>44</v>
      </c>
      <c r="G502">
        <v>16</v>
      </c>
      <c r="H502" t="s">
        <v>21</v>
      </c>
      <c r="I502">
        <v>8.4</v>
      </c>
      <c r="J502">
        <v>1.22</v>
      </c>
      <c r="K502" t="s">
        <v>16</v>
      </c>
      <c r="L502">
        <v>440.57</v>
      </c>
    </row>
    <row r="503" spans="2:12" x14ac:dyDescent="0.2">
      <c r="B503" t="s">
        <v>47</v>
      </c>
      <c r="C503" t="s">
        <v>48</v>
      </c>
      <c r="D503">
        <v>4</v>
      </c>
      <c r="E503" t="s">
        <v>13</v>
      </c>
      <c r="F503" t="s">
        <v>20</v>
      </c>
      <c r="G503">
        <v>17.3</v>
      </c>
      <c r="H503" t="s">
        <v>21</v>
      </c>
      <c r="I503">
        <v>9.9</v>
      </c>
      <c r="J503">
        <v>2.36</v>
      </c>
      <c r="K503" t="s">
        <v>16</v>
      </c>
      <c r="L503">
        <v>1439.5</v>
      </c>
    </row>
    <row r="504" spans="2:12" x14ac:dyDescent="0.2">
      <c r="B504" t="s">
        <v>45</v>
      </c>
      <c r="C504" t="s">
        <v>39</v>
      </c>
      <c r="D504">
        <v>32</v>
      </c>
      <c r="E504" t="s">
        <v>13</v>
      </c>
      <c r="F504" t="s">
        <v>14</v>
      </c>
      <c r="G504">
        <v>16</v>
      </c>
      <c r="H504" t="s">
        <v>43</v>
      </c>
      <c r="I504">
        <v>9.3000000000000007</v>
      </c>
      <c r="J504">
        <v>2.67</v>
      </c>
      <c r="K504" t="s">
        <v>16</v>
      </c>
      <c r="L504">
        <v>1774.33</v>
      </c>
    </row>
    <row r="505" spans="2:12" x14ac:dyDescent="0.2">
      <c r="B505" t="s">
        <v>38</v>
      </c>
      <c r="C505" t="s">
        <v>12</v>
      </c>
      <c r="D505">
        <v>64</v>
      </c>
      <c r="E505" t="s">
        <v>29</v>
      </c>
      <c r="F505" t="s">
        <v>20</v>
      </c>
      <c r="G505">
        <v>13.3</v>
      </c>
      <c r="H505" t="s">
        <v>43</v>
      </c>
      <c r="I505">
        <v>4.3</v>
      </c>
      <c r="J505">
        <v>3.27</v>
      </c>
      <c r="K505" t="s">
        <v>16</v>
      </c>
      <c r="L505">
        <v>2058.6799999999998</v>
      </c>
    </row>
    <row r="506" spans="2:12" x14ac:dyDescent="0.2">
      <c r="B506" t="s">
        <v>11</v>
      </c>
      <c r="C506" t="s">
        <v>18</v>
      </c>
      <c r="D506">
        <v>8</v>
      </c>
      <c r="E506" t="s">
        <v>25</v>
      </c>
      <c r="F506" t="s">
        <v>26</v>
      </c>
      <c r="G506">
        <v>13.3</v>
      </c>
      <c r="H506" t="s">
        <v>43</v>
      </c>
      <c r="I506">
        <v>4.8</v>
      </c>
      <c r="J506">
        <v>2.54</v>
      </c>
      <c r="K506" t="s">
        <v>46</v>
      </c>
      <c r="L506">
        <v>1824.29</v>
      </c>
    </row>
    <row r="507" spans="2:12" x14ac:dyDescent="0.2">
      <c r="B507" t="s">
        <v>23</v>
      </c>
      <c r="C507" t="s">
        <v>24</v>
      </c>
      <c r="D507">
        <v>64</v>
      </c>
      <c r="E507" t="s">
        <v>29</v>
      </c>
      <c r="F507" t="s">
        <v>44</v>
      </c>
      <c r="G507">
        <v>15.6</v>
      </c>
      <c r="H507" t="s">
        <v>15</v>
      </c>
      <c r="I507">
        <v>8.6</v>
      </c>
      <c r="J507">
        <v>2.63</v>
      </c>
      <c r="K507" t="s">
        <v>22</v>
      </c>
      <c r="L507">
        <v>2332.66</v>
      </c>
    </row>
    <row r="508" spans="2:12" x14ac:dyDescent="0.2">
      <c r="B508" t="s">
        <v>34</v>
      </c>
      <c r="C508" t="s">
        <v>24</v>
      </c>
      <c r="D508">
        <v>32</v>
      </c>
      <c r="E508" t="s">
        <v>13</v>
      </c>
      <c r="F508" t="s">
        <v>40</v>
      </c>
      <c r="G508">
        <v>17.3</v>
      </c>
      <c r="H508" t="s">
        <v>21</v>
      </c>
      <c r="I508">
        <v>10.7</v>
      </c>
      <c r="J508">
        <v>2.84</v>
      </c>
      <c r="K508" t="s">
        <v>16</v>
      </c>
      <c r="L508">
        <v>1392.21</v>
      </c>
    </row>
    <row r="509" spans="2:12" x14ac:dyDescent="0.2">
      <c r="B509" t="s">
        <v>17</v>
      </c>
      <c r="C509" t="s">
        <v>31</v>
      </c>
      <c r="D509">
        <v>16</v>
      </c>
      <c r="E509" t="s">
        <v>19</v>
      </c>
      <c r="F509" t="s">
        <v>26</v>
      </c>
      <c r="G509">
        <v>15.6</v>
      </c>
      <c r="H509" t="s">
        <v>43</v>
      </c>
      <c r="I509">
        <v>4.5</v>
      </c>
      <c r="J509">
        <v>3.18</v>
      </c>
      <c r="K509" t="s">
        <v>46</v>
      </c>
      <c r="L509">
        <v>1669.47</v>
      </c>
    </row>
    <row r="510" spans="2:12" x14ac:dyDescent="0.2">
      <c r="B510" t="s">
        <v>38</v>
      </c>
      <c r="C510" t="s">
        <v>12</v>
      </c>
      <c r="D510">
        <v>8</v>
      </c>
      <c r="E510" t="s">
        <v>25</v>
      </c>
      <c r="F510" t="s">
        <v>40</v>
      </c>
      <c r="G510">
        <v>13.3</v>
      </c>
      <c r="H510" t="s">
        <v>43</v>
      </c>
      <c r="I510">
        <v>11.9</v>
      </c>
      <c r="J510">
        <v>3.35</v>
      </c>
      <c r="K510" t="s">
        <v>22</v>
      </c>
      <c r="L510">
        <v>828.24</v>
      </c>
    </row>
    <row r="511" spans="2:12" x14ac:dyDescent="0.2">
      <c r="B511" t="s">
        <v>17</v>
      </c>
      <c r="C511" t="s">
        <v>39</v>
      </c>
      <c r="D511">
        <v>64</v>
      </c>
      <c r="E511" t="s">
        <v>19</v>
      </c>
      <c r="F511" t="s">
        <v>40</v>
      </c>
      <c r="G511">
        <v>15.6</v>
      </c>
      <c r="H511" t="s">
        <v>27</v>
      </c>
      <c r="I511">
        <v>5</v>
      </c>
      <c r="J511">
        <v>2.9</v>
      </c>
      <c r="K511" t="s">
        <v>22</v>
      </c>
      <c r="L511">
        <v>5944.48</v>
      </c>
    </row>
    <row r="512" spans="2:12" x14ac:dyDescent="0.2">
      <c r="B512" t="s">
        <v>33</v>
      </c>
      <c r="C512" t="s">
        <v>41</v>
      </c>
      <c r="D512">
        <v>4</v>
      </c>
      <c r="E512" t="s">
        <v>25</v>
      </c>
      <c r="F512" t="s">
        <v>40</v>
      </c>
      <c r="G512">
        <v>15.6</v>
      </c>
      <c r="H512" t="s">
        <v>43</v>
      </c>
      <c r="I512">
        <v>11.1</v>
      </c>
      <c r="J512">
        <v>2.67</v>
      </c>
      <c r="K512" t="s">
        <v>16</v>
      </c>
      <c r="L512">
        <v>1667.09</v>
      </c>
    </row>
    <row r="513" spans="2:12" x14ac:dyDescent="0.2">
      <c r="B513" t="s">
        <v>17</v>
      </c>
      <c r="C513" t="s">
        <v>31</v>
      </c>
      <c r="D513">
        <v>4</v>
      </c>
      <c r="E513" t="s">
        <v>25</v>
      </c>
      <c r="F513" t="s">
        <v>14</v>
      </c>
      <c r="G513">
        <v>15.6</v>
      </c>
      <c r="H513" t="s">
        <v>15</v>
      </c>
      <c r="I513">
        <v>9.5</v>
      </c>
      <c r="J513">
        <v>1.8</v>
      </c>
      <c r="K513" t="s">
        <v>16</v>
      </c>
      <c r="L513">
        <v>1425.9</v>
      </c>
    </row>
    <row r="514" spans="2:12" x14ac:dyDescent="0.2">
      <c r="B514" t="s">
        <v>38</v>
      </c>
      <c r="C514" t="s">
        <v>37</v>
      </c>
      <c r="D514">
        <v>16</v>
      </c>
      <c r="E514" t="s">
        <v>13</v>
      </c>
      <c r="F514" t="s">
        <v>44</v>
      </c>
      <c r="G514">
        <v>16</v>
      </c>
      <c r="H514" t="s">
        <v>21</v>
      </c>
      <c r="I514">
        <v>6.1</v>
      </c>
      <c r="J514">
        <v>1.81</v>
      </c>
      <c r="K514" t="s">
        <v>30</v>
      </c>
      <c r="L514">
        <v>1375</v>
      </c>
    </row>
    <row r="515" spans="2:12" x14ac:dyDescent="0.2">
      <c r="B515" t="s">
        <v>17</v>
      </c>
      <c r="C515" t="s">
        <v>48</v>
      </c>
      <c r="D515">
        <v>16</v>
      </c>
      <c r="E515" t="s">
        <v>13</v>
      </c>
      <c r="F515" t="s">
        <v>20</v>
      </c>
      <c r="G515">
        <v>16</v>
      </c>
      <c r="H515" t="s">
        <v>15</v>
      </c>
      <c r="I515">
        <v>7.3</v>
      </c>
      <c r="J515">
        <v>2.69</v>
      </c>
      <c r="K515" t="s">
        <v>16</v>
      </c>
      <c r="L515">
        <v>2939.42</v>
      </c>
    </row>
    <row r="516" spans="2:12" x14ac:dyDescent="0.2">
      <c r="B516" t="s">
        <v>17</v>
      </c>
      <c r="C516" t="s">
        <v>18</v>
      </c>
      <c r="D516">
        <v>16</v>
      </c>
      <c r="E516" t="s">
        <v>29</v>
      </c>
      <c r="F516" t="s">
        <v>35</v>
      </c>
      <c r="G516">
        <v>15.6</v>
      </c>
      <c r="H516" t="s">
        <v>21</v>
      </c>
      <c r="I516">
        <v>11.5</v>
      </c>
      <c r="J516">
        <v>1.84</v>
      </c>
      <c r="K516" t="s">
        <v>46</v>
      </c>
      <c r="L516">
        <v>1790.44</v>
      </c>
    </row>
    <row r="517" spans="2:12" x14ac:dyDescent="0.2">
      <c r="B517" t="s">
        <v>28</v>
      </c>
      <c r="C517" t="s">
        <v>39</v>
      </c>
      <c r="D517">
        <v>16</v>
      </c>
      <c r="E517" t="s">
        <v>19</v>
      </c>
      <c r="F517" t="s">
        <v>40</v>
      </c>
      <c r="G517">
        <v>14</v>
      </c>
      <c r="H517" t="s">
        <v>21</v>
      </c>
      <c r="I517">
        <v>4.8</v>
      </c>
      <c r="J517">
        <v>1.64</v>
      </c>
      <c r="K517" t="s">
        <v>30</v>
      </c>
      <c r="L517">
        <v>1026.82</v>
      </c>
    </row>
    <row r="518" spans="2:12" x14ac:dyDescent="0.2">
      <c r="B518" t="s">
        <v>11</v>
      </c>
      <c r="C518" t="s">
        <v>37</v>
      </c>
      <c r="D518">
        <v>16</v>
      </c>
      <c r="E518" t="s">
        <v>19</v>
      </c>
      <c r="F518" t="s">
        <v>35</v>
      </c>
      <c r="G518">
        <v>14</v>
      </c>
      <c r="H518" t="s">
        <v>21</v>
      </c>
      <c r="I518">
        <v>9.9</v>
      </c>
      <c r="J518">
        <v>1.96</v>
      </c>
      <c r="K518" t="s">
        <v>30</v>
      </c>
      <c r="L518">
        <v>2335.34</v>
      </c>
    </row>
    <row r="519" spans="2:12" x14ac:dyDescent="0.2">
      <c r="B519" t="s">
        <v>11</v>
      </c>
      <c r="C519" t="s">
        <v>41</v>
      </c>
      <c r="D519">
        <v>64</v>
      </c>
      <c r="E519" t="s">
        <v>29</v>
      </c>
      <c r="F519" t="s">
        <v>14</v>
      </c>
      <c r="G519">
        <v>15.6</v>
      </c>
      <c r="H519" t="s">
        <v>15</v>
      </c>
      <c r="I519">
        <v>7.1</v>
      </c>
      <c r="J519">
        <v>1.49</v>
      </c>
      <c r="K519" t="s">
        <v>30</v>
      </c>
      <c r="L519">
        <v>7966.98</v>
      </c>
    </row>
    <row r="520" spans="2:12" x14ac:dyDescent="0.2">
      <c r="B520" t="s">
        <v>11</v>
      </c>
      <c r="C520" t="s">
        <v>24</v>
      </c>
      <c r="D520">
        <v>4</v>
      </c>
      <c r="E520" t="s">
        <v>19</v>
      </c>
      <c r="F520" t="s">
        <v>44</v>
      </c>
      <c r="G520">
        <v>13.3</v>
      </c>
      <c r="H520" t="s">
        <v>21</v>
      </c>
      <c r="I520">
        <v>8.9</v>
      </c>
      <c r="J520">
        <v>2.2400000000000002</v>
      </c>
      <c r="K520" t="s">
        <v>46</v>
      </c>
      <c r="L520">
        <v>710.66</v>
      </c>
    </row>
    <row r="521" spans="2:12" x14ac:dyDescent="0.2">
      <c r="B521" t="s">
        <v>11</v>
      </c>
      <c r="C521" t="s">
        <v>31</v>
      </c>
      <c r="D521">
        <v>64</v>
      </c>
      <c r="E521" t="s">
        <v>25</v>
      </c>
      <c r="F521" t="s">
        <v>32</v>
      </c>
      <c r="G521">
        <v>17.3</v>
      </c>
      <c r="H521" t="s">
        <v>27</v>
      </c>
      <c r="I521">
        <v>10.1</v>
      </c>
      <c r="J521">
        <v>3.12</v>
      </c>
      <c r="K521" t="s">
        <v>16</v>
      </c>
      <c r="L521">
        <v>5393.18</v>
      </c>
    </row>
    <row r="522" spans="2:12" x14ac:dyDescent="0.2">
      <c r="B522" t="s">
        <v>47</v>
      </c>
      <c r="C522" t="s">
        <v>12</v>
      </c>
      <c r="D522">
        <v>16</v>
      </c>
      <c r="E522" t="s">
        <v>13</v>
      </c>
      <c r="F522" t="s">
        <v>32</v>
      </c>
      <c r="G522">
        <v>17.3</v>
      </c>
      <c r="H522" t="s">
        <v>43</v>
      </c>
      <c r="I522">
        <v>7.2</v>
      </c>
      <c r="J522">
        <v>2.91</v>
      </c>
      <c r="K522" t="s">
        <v>30</v>
      </c>
      <c r="L522">
        <v>1470.14</v>
      </c>
    </row>
    <row r="523" spans="2:12" x14ac:dyDescent="0.2">
      <c r="B523" t="s">
        <v>33</v>
      </c>
      <c r="C523" t="s">
        <v>12</v>
      </c>
      <c r="D523">
        <v>16</v>
      </c>
      <c r="E523" t="s">
        <v>19</v>
      </c>
      <c r="F523" t="s">
        <v>40</v>
      </c>
      <c r="G523">
        <v>14</v>
      </c>
      <c r="H523" t="s">
        <v>27</v>
      </c>
      <c r="I523">
        <v>9.6999999999999993</v>
      </c>
      <c r="J523">
        <v>1.44</v>
      </c>
      <c r="K523" t="s">
        <v>16</v>
      </c>
      <c r="L523">
        <v>1582.54</v>
      </c>
    </row>
    <row r="524" spans="2:12" x14ac:dyDescent="0.2">
      <c r="B524" t="s">
        <v>11</v>
      </c>
      <c r="C524" t="s">
        <v>12</v>
      </c>
      <c r="D524">
        <v>4</v>
      </c>
      <c r="E524" t="s">
        <v>19</v>
      </c>
      <c r="F524" t="s">
        <v>26</v>
      </c>
      <c r="G524">
        <v>15.6</v>
      </c>
      <c r="H524" t="s">
        <v>43</v>
      </c>
      <c r="I524">
        <v>7.1</v>
      </c>
      <c r="J524">
        <v>2.88</v>
      </c>
      <c r="K524" t="s">
        <v>46</v>
      </c>
      <c r="L524">
        <v>1282.77</v>
      </c>
    </row>
    <row r="525" spans="2:12" x14ac:dyDescent="0.2">
      <c r="B525" t="s">
        <v>45</v>
      </c>
      <c r="C525" t="s">
        <v>18</v>
      </c>
      <c r="D525">
        <v>32</v>
      </c>
      <c r="E525" t="s">
        <v>29</v>
      </c>
      <c r="F525" t="s">
        <v>32</v>
      </c>
      <c r="G525">
        <v>16</v>
      </c>
      <c r="H525" t="s">
        <v>43</v>
      </c>
      <c r="I525">
        <v>10.7</v>
      </c>
      <c r="J525">
        <v>1.67</v>
      </c>
      <c r="K525" t="s">
        <v>16</v>
      </c>
      <c r="L525">
        <v>2227.59</v>
      </c>
    </row>
    <row r="526" spans="2:12" x14ac:dyDescent="0.2">
      <c r="B526" t="s">
        <v>38</v>
      </c>
      <c r="C526" t="s">
        <v>12</v>
      </c>
      <c r="D526">
        <v>8</v>
      </c>
      <c r="E526" t="s">
        <v>42</v>
      </c>
      <c r="F526" t="s">
        <v>44</v>
      </c>
      <c r="G526">
        <v>15.6</v>
      </c>
      <c r="H526" t="s">
        <v>21</v>
      </c>
      <c r="I526">
        <v>8.6999999999999993</v>
      </c>
      <c r="J526">
        <v>2.15</v>
      </c>
      <c r="K526" t="s">
        <v>22</v>
      </c>
      <c r="L526">
        <v>447.12</v>
      </c>
    </row>
    <row r="527" spans="2:12" x14ac:dyDescent="0.2">
      <c r="B527" t="s">
        <v>47</v>
      </c>
      <c r="C527" t="s">
        <v>24</v>
      </c>
      <c r="D527">
        <v>32</v>
      </c>
      <c r="E527" t="s">
        <v>29</v>
      </c>
      <c r="F527" t="s">
        <v>44</v>
      </c>
      <c r="G527">
        <v>15.6</v>
      </c>
      <c r="H527" t="s">
        <v>43</v>
      </c>
      <c r="I527">
        <v>6.8</v>
      </c>
      <c r="J527">
        <v>2.5</v>
      </c>
      <c r="K527" t="s">
        <v>30</v>
      </c>
      <c r="L527">
        <v>1530.04</v>
      </c>
    </row>
    <row r="528" spans="2:12" x14ac:dyDescent="0.2">
      <c r="B528" t="s">
        <v>11</v>
      </c>
      <c r="C528" t="s">
        <v>24</v>
      </c>
      <c r="D528">
        <v>64</v>
      </c>
      <c r="E528" t="s">
        <v>19</v>
      </c>
      <c r="F528" t="s">
        <v>44</v>
      </c>
      <c r="G528">
        <v>14</v>
      </c>
      <c r="H528" t="s">
        <v>21</v>
      </c>
      <c r="I528">
        <v>9.1999999999999993</v>
      </c>
      <c r="J528">
        <v>1.37</v>
      </c>
      <c r="K528" t="s">
        <v>16</v>
      </c>
      <c r="L528">
        <v>1984.3</v>
      </c>
    </row>
    <row r="529" spans="2:12" x14ac:dyDescent="0.2">
      <c r="B529" t="s">
        <v>38</v>
      </c>
      <c r="C529" t="s">
        <v>37</v>
      </c>
      <c r="D529">
        <v>64</v>
      </c>
      <c r="E529" t="s">
        <v>13</v>
      </c>
      <c r="F529" t="s">
        <v>20</v>
      </c>
      <c r="G529">
        <v>14</v>
      </c>
      <c r="H529" t="s">
        <v>43</v>
      </c>
      <c r="I529">
        <v>6.8</v>
      </c>
      <c r="J529">
        <v>1.67</v>
      </c>
      <c r="K529" t="s">
        <v>30</v>
      </c>
      <c r="L529">
        <v>3940.9</v>
      </c>
    </row>
    <row r="530" spans="2:12" x14ac:dyDescent="0.2">
      <c r="B530" t="s">
        <v>33</v>
      </c>
      <c r="C530" t="s">
        <v>18</v>
      </c>
      <c r="D530">
        <v>32</v>
      </c>
      <c r="E530" t="s">
        <v>29</v>
      </c>
      <c r="F530" t="s">
        <v>14</v>
      </c>
      <c r="G530">
        <v>13.3</v>
      </c>
      <c r="H530" t="s">
        <v>27</v>
      </c>
      <c r="I530">
        <v>9.3000000000000007</v>
      </c>
      <c r="J530">
        <v>2.98</v>
      </c>
      <c r="K530" t="s">
        <v>16</v>
      </c>
      <c r="L530">
        <v>3154.06</v>
      </c>
    </row>
    <row r="531" spans="2:12" x14ac:dyDescent="0.2">
      <c r="B531" t="s">
        <v>33</v>
      </c>
      <c r="C531" t="s">
        <v>24</v>
      </c>
      <c r="D531">
        <v>64</v>
      </c>
      <c r="E531" t="s">
        <v>19</v>
      </c>
      <c r="F531" t="s">
        <v>32</v>
      </c>
      <c r="G531">
        <v>14</v>
      </c>
      <c r="H531" t="s">
        <v>27</v>
      </c>
      <c r="I531">
        <v>8.6</v>
      </c>
      <c r="J531">
        <v>3.5</v>
      </c>
      <c r="K531" t="s">
        <v>30</v>
      </c>
      <c r="L531">
        <v>3806.14</v>
      </c>
    </row>
    <row r="532" spans="2:12" x14ac:dyDescent="0.2">
      <c r="B532" t="s">
        <v>34</v>
      </c>
      <c r="C532" t="s">
        <v>12</v>
      </c>
      <c r="D532">
        <v>32</v>
      </c>
      <c r="E532" t="s">
        <v>19</v>
      </c>
      <c r="F532" t="s">
        <v>26</v>
      </c>
      <c r="G532">
        <v>15.6</v>
      </c>
      <c r="H532" t="s">
        <v>21</v>
      </c>
      <c r="I532">
        <v>7.6</v>
      </c>
      <c r="J532">
        <v>2.8</v>
      </c>
      <c r="K532" t="s">
        <v>46</v>
      </c>
      <c r="L532">
        <v>1237.54</v>
      </c>
    </row>
    <row r="533" spans="2:12" x14ac:dyDescent="0.2">
      <c r="B533" t="s">
        <v>28</v>
      </c>
      <c r="C533" t="s">
        <v>39</v>
      </c>
      <c r="D533">
        <v>64</v>
      </c>
      <c r="E533" t="s">
        <v>42</v>
      </c>
      <c r="F533" t="s">
        <v>40</v>
      </c>
      <c r="G533">
        <v>16</v>
      </c>
      <c r="H533" t="s">
        <v>21</v>
      </c>
      <c r="I533">
        <v>6.8</v>
      </c>
      <c r="J533">
        <v>1.27</v>
      </c>
      <c r="K533" t="s">
        <v>46</v>
      </c>
      <c r="L533">
        <v>1727.67</v>
      </c>
    </row>
    <row r="534" spans="2:12" x14ac:dyDescent="0.2">
      <c r="B534" t="s">
        <v>47</v>
      </c>
      <c r="C534" t="s">
        <v>41</v>
      </c>
      <c r="D534">
        <v>32</v>
      </c>
      <c r="E534" t="s">
        <v>42</v>
      </c>
      <c r="F534" t="s">
        <v>26</v>
      </c>
      <c r="G534">
        <v>15.6</v>
      </c>
      <c r="H534" t="s">
        <v>21</v>
      </c>
      <c r="I534">
        <v>9.1</v>
      </c>
      <c r="J534">
        <v>1.79</v>
      </c>
      <c r="K534" t="s">
        <v>22</v>
      </c>
      <c r="L534">
        <v>2628.78</v>
      </c>
    </row>
    <row r="535" spans="2:12" x14ac:dyDescent="0.2">
      <c r="B535" t="s">
        <v>23</v>
      </c>
      <c r="C535" t="s">
        <v>12</v>
      </c>
      <c r="D535">
        <v>64</v>
      </c>
      <c r="E535" t="s">
        <v>25</v>
      </c>
      <c r="F535" t="s">
        <v>14</v>
      </c>
      <c r="G535">
        <v>16</v>
      </c>
      <c r="H535" t="s">
        <v>43</v>
      </c>
      <c r="I535">
        <v>5.3</v>
      </c>
      <c r="J535">
        <v>2.1</v>
      </c>
      <c r="K535" t="s">
        <v>30</v>
      </c>
      <c r="L535">
        <v>2052.42</v>
      </c>
    </row>
    <row r="536" spans="2:12" x14ac:dyDescent="0.2">
      <c r="B536" t="s">
        <v>34</v>
      </c>
      <c r="C536" t="s">
        <v>48</v>
      </c>
      <c r="D536">
        <v>64</v>
      </c>
      <c r="E536" t="s">
        <v>19</v>
      </c>
      <c r="F536" t="s">
        <v>35</v>
      </c>
      <c r="G536">
        <v>14</v>
      </c>
      <c r="H536" t="s">
        <v>43</v>
      </c>
      <c r="I536">
        <v>6.4</v>
      </c>
      <c r="J536">
        <v>2.66</v>
      </c>
      <c r="K536" t="s">
        <v>46</v>
      </c>
      <c r="L536">
        <v>3093.06</v>
      </c>
    </row>
    <row r="537" spans="2:12" x14ac:dyDescent="0.2">
      <c r="B537" t="s">
        <v>36</v>
      </c>
      <c r="C537" t="s">
        <v>39</v>
      </c>
      <c r="D537">
        <v>64</v>
      </c>
      <c r="E537" t="s">
        <v>13</v>
      </c>
      <c r="F537" t="s">
        <v>20</v>
      </c>
      <c r="G537">
        <v>17.3</v>
      </c>
      <c r="H537" t="s">
        <v>21</v>
      </c>
      <c r="I537">
        <v>5.0999999999999996</v>
      </c>
      <c r="J537">
        <v>1.62</v>
      </c>
      <c r="K537" t="s">
        <v>30</v>
      </c>
      <c r="L537">
        <v>2042.86</v>
      </c>
    </row>
    <row r="538" spans="2:12" x14ac:dyDescent="0.2">
      <c r="B538" t="s">
        <v>33</v>
      </c>
      <c r="C538" t="s">
        <v>48</v>
      </c>
      <c r="D538">
        <v>8</v>
      </c>
      <c r="E538" t="s">
        <v>19</v>
      </c>
      <c r="F538" t="s">
        <v>20</v>
      </c>
      <c r="G538">
        <v>14</v>
      </c>
      <c r="H538" t="s">
        <v>21</v>
      </c>
      <c r="I538">
        <v>6.8</v>
      </c>
      <c r="J538">
        <v>1.29</v>
      </c>
      <c r="K538" t="s">
        <v>16</v>
      </c>
      <c r="L538">
        <v>1192.03</v>
      </c>
    </row>
    <row r="539" spans="2:12" x14ac:dyDescent="0.2">
      <c r="B539" t="s">
        <v>17</v>
      </c>
      <c r="C539" t="s">
        <v>12</v>
      </c>
      <c r="D539">
        <v>8</v>
      </c>
      <c r="E539" t="s">
        <v>19</v>
      </c>
      <c r="F539" t="s">
        <v>14</v>
      </c>
      <c r="G539">
        <v>15.6</v>
      </c>
      <c r="H539" t="s">
        <v>15</v>
      </c>
      <c r="I539">
        <v>7.9</v>
      </c>
      <c r="J539">
        <v>2.46</v>
      </c>
      <c r="K539" t="s">
        <v>46</v>
      </c>
      <c r="L539">
        <v>1744.33</v>
      </c>
    </row>
    <row r="540" spans="2:12" x14ac:dyDescent="0.2">
      <c r="B540" t="s">
        <v>28</v>
      </c>
      <c r="C540" t="s">
        <v>18</v>
      </c>
      <c r="D540">
        <v>8</v>
      </c>
      <c r="E540" t="s">
        <v>42</v>
      </c>
      <c r="F540" t="s">
        <v>14</v>
      </c>
      <c r="G540">
        <v>17.3</v>
      </c>
      <c r="H540" t="s">
        <v>15</v>
      </c>
      <c r="I540">
        <v>6.9</v>
      </c>
      <c r="J540">
        <v>2.73</v>
      </c>
      <c r="K540" t="s">
        <v>16</v>
      </c>
      <c r="L540">
        <v>1592.07</v>
      </c>
    </row>
    <row r="541" spans="2:12" x14ac:dyDescent="0.2">
      <c r="B541" t="s">
        <v>33</v>
      </c>
      <c r="C541" t="s">
        <v>41</v>
      </c>
      <c r="D541">
        <v>32</v>
      </c>
      <c r="E541" t="s">
        <v>42</v>
      </c>
      <c r="F541" t="s">
        <v>14</v>
      </c>
      <c r="G541">
        <v>16</v>
      </c>
      <c r="H541" t="s">
        <v>15</v>
      </c>
      <c r="I541">
        <v>5.6</v>
      </c>
      <c r="J541">
        <v>1.8</v>
      </c>
      <c r="K541" t="s">
        <v>22</v>
      </c>
      <c r="L541">
        <v>2881.34</v>
      </c>
    </row>
    <row r="542" spans="2:12" x14ac:dyDescent="0.2">
      <c r="B542" t="s">
        <v>11</v>
      </c>
      <c r="C542" t="s">
        <v>18</v>
      </c>
      <c r="D542">
        <v>64</v>
      </c>
      <c r="E542" t="s">
        <v>29</v>
      </c>
      <c r="F542" t="s">
        <v>20</v>
      </c>
      <c r="G542">
        <v>14</v>
      </c>
      <c r="H542" t="s">
        <v>27</v>
      </c>
      <c r="I542">
        <v>10.5</v>
      </c>
      <c r="J542">
        <v>1.59</v>
      </c>
      <c r="K542" t="s">
        <v>30</v>
      </c>
      <c r="L542">
        <v>7318.12</v>
      </c>
    </row>
    <row r="543" spans="2:12" x14ac:dyDescent="0.2">
      <c r="B543" t="s">
        <v>45</v>
      </c>
      <c r="C543" t="s">
        <v>31</v>
      </c>
      <c r="D543">
        <v>32</v>
      </c>
      <c r="E543" t="s">
        <v>25</v>
      </c>
      <c r="F543" t="s">
        <v>20</v>
      </c>
      <c r="G543">
        <v>15.6</v>
      </c>
      <c r="H543" t="s">
        <v>27</v>
      </c>
      <c r="I543">
        <v>9</v>
      </c>
      <c r="J543">
        <v>2.4700000000000002</v>
      </c>
      <c r="K543" t="s">
        <v>30</v>
      </c>
      <c r="L543">
        <v>2488.23</v>
      </c>
    </row>
    <row r="544" spans="2:12" x14ac:dyDescent="0.2">
      <c r="B544" t="s">
        <v>36</v>
      </c>
      <c r="C544" t="s">
        <v>41</v>
      </c>
      <c r="D544">
        <v>4</v>
      </c>
      <c r="E544" t="s">
        <v>19</v>
      </c>
      <c r="F544" t="s">
        <v>14</v>
      </c>
      <c r="G544">
        <v>14</v>
      </c>
      <c r="H544" t="s">
        <v>21</v>
      </c>
      <c r="I544">
        <v>9.4</v>
      </c>
      <c r="J544">
        <v>2.2799999999999998</v>
      </c>
      <c r="K544" t="s">
        <v>22</v>
      </c>
      <c r="L544">
        <v>1409.77</v>
      </c>
    </row>
    <row r="545" spans="2:12" x14ac:dyDescent="0.2">
      <c r="B545" t="s">
        <v>33</v>
      </c>
      <c r="C545" t="s">
        <v>24</v>
      </c>
      <c r="D545">
        <v>32</v>
      </c>
      <c r="E545" t="s">
        <v>42</v>
      </c>
      <c r="F545" t="s">
        <v>32</v>
      </c>
      <c r="G545">
        <v>15.6</v>
      </c>
      <c r="H545" t="s">
        <v>27</v>
      </c>
      <c r="I545">
        <v>4.7</v>
      </c>
      <c r="J545">
        <v>2.98</v>
      </c>
      <c r="K545" t="s">
        <v>22</v>
      </c>
      <c r="L545">
        <v>2471.63</v>
      </c>
    </row>
    <row r="546" spans="2:12" x14ac:dyDescent="0.2">
      <c r="B546" t="s">
        <v>23</v>
      </c>
      <c r="C546" t="s">
        <v>24</v>
      </c>
      <c r="D546">
        <v>4</v>
      </c>
      <c r="E546" t="s">
        <v>19</v>
      </c>
      <c r="F546" t="s">
        <v>40</v>
      </c>
      <c r="G546">
        <v>13.3</v>
      </c>
      <c r="H546" t="s">
        <v>27</v>
      </c>
      <c r="I546">
        <v>6.1</v>
      </c>
      <c r="J546">
        <v>2.93</v>
      </c>
      <c r="K546" t="s">
        <v>46</v>
      </c>
      <c r="L546">
        <v>1368.12</v>
      </c>
    </row>
    <row r="547" spans="2:12" x14ac:dyDescent="0.2">
      <c r="B547" t="s">
        <v>34</v>
      </c>
      <c r="C547" t="s">
        <v>12</v>
      </c>
      <c r="D547">
        <v>16</v>
      </c>
      <c r="E547" t="s">
        <v>25</v>
      </c>
      <c r="F547" t="s">
        <v>44</v>
      </c>
      <c r="G547">
        <v>16</v>
      </c>
      <c r="H547" t="s">
        <v>43</v>
      </c>
      <c r="I547">
        <v>6.2</v>
      </c>
      <c r="J547">
        <v>1.3</v>
      </c>
      <c r="K547" t="s">
        <v>16</v>
      </c>
      <c r="L547">
        <v>756.4</v>
      </c>
    </row>
    <row r="548" spans="2:12" x14ac:dyDescent="0.2">
      <c r="B548" t="s">
        <v>36</v>
      </c>
      <c r="C548" t="s">
        <v>41</v>
      </c>
      <c r="D548">
        <v>4</v>
      </c>
      <c r="E548" t="s">
        <v>29</v>
      </c>
      <c r="F548" t="s">
        <v>35</v>
      </c>
      <c r="G548">
        <v>13.3</v>
      </c>
      <c r="H548" t="s">
        <v>15</v>
      </c>
      <c r="I548">
        <v>10.4</v>
      </c>
      <c r="J548">
        <v>3.22</v>
      </c>
      <c r="K548" t="s">
        <v>46</v>
      </c>
      <c r="L548">
        <v>1938.34</v>
      </c>
    </row>
    <row r="549" spans="2:12" x14ac:dyDescent="0.2">
      <c r="B549" t="s">
        <v>28</v>
      </c>
      <c r="C549" t="s">
        <v>18</v>
      </c>
      <c r="D549">
        <v>4</v>
      </c>
      <c r="E549" t="s">
        <v>29</v>
      </c>
      <c r="F549" t="s">
        <v>40</v>
      </c>
      <c r="G549">
        <v>15.6</v>
      </c>
      <c r="H549" t="s">
        <v>21</v>
      </c>
      <c r="I549">
        <v>6.3</v>
      </c>
      <c r="J549">
        <v>2.0499999999999998</v>
      </c>
      <c r="K549" t="s">
        <v>30</v>
      </c>
      <c r="L549">
        <v>919.96</v>
      </c>
    </row>
    <row r="550" spans="2:12" x14ac:dyDescent="0.2">
      <c r="B550" t="s">
        <v>11</v>
      </c>
      <c r="C550" t="s">
        <v>48</v>
      </c>
      <c r="D550">
        <v>8</v>
      </c>
      <c r="E550" t="s">
        <v>13</v>
      </c>
      <c r="F550" t="s">
        <v>40</v>
      </c>
      <c r="G550">
        <v>15.6</v>
      </c>
      <c r="H550" t="s">
        <v>27</v>
      </c>
      <c r="I550">
        <v>8.8000000000000007</v>
      </c>
      <c r="J550">
        <v>2.0699999999999998</v>
      </c>
      <c r="K550" t="s">
        <v>30</v>
      </c>
      <c r="L550">
        <v>3381.1</v>
      </c>
    </row>
    <row r="551" spans="2:12" x14ac:dyDescent="0.2">
      <c r="B551" t="s">
        <v>47</v>
      </c>
      <c r="C551" t="s">
        <v>18</v>
      </c>
      <c r="D551">
        <v>4</v>
      </c>
      <c r="E551" t="s">
        <v>42</v>
      </c>
      <c r="F551" t="s">
        <v>40</v>
      </c>
      <c r="G551">
        <v>14</v>
      </c>
      <c r="H551" t="s">
        <v>21</v>
      </c>
      <c r="I551">
        <v>9.1</v>
      </c>
      <c r="J551">
        <v>3.29</v>
      </c>
      <c r="K551" t="s">
        <v>30</v>
      </c>
      <c r="L551">
        <v>1133.28</v>
      </c>
    </row>
    <row r="552" spans="2:12" x14ac:dyDescent="0.2">
      <c r="B552" t="s">
        <v>33</v>
      </c>
      <c r="C552" t="s">
        <v>37</v>
      </c>
      <c r="D552">
        <v>32</v>
      </c>
      <c r="E552" t="s">
        <v>29</v>
      </c>
      <c r="F552" t="s">
        <v>26</v>
      </c>
      <c r="G552">
        <v>16</v>
      </c>
      <c r="H552" t="s">
        <v>43</v>
      </c>
      <c r="I552">
        <v>10.199999999999999</v>
      </c>
      <c r="J552">
        <v>1.67</v>
      </c>
      <c r="K552" t="s">
        <v>22</v>
      </c>
      <c r="L552">
        <v>2765.69</v>
      </c>
    </row>
    <row r="553" spans="2:12" x14ac:dyDescent="0.2">
      <c r="B553" t="s">
        <v>47</v>
      </c>
      <c r="C553" t="s">
        <v>12</v>
      </c>
      <c r="D553">
        <v>32</v>
      </c>
      <c r="E553" t="s">
        <v>13</v>
      </c>
      <c r="F553" t="s">
        <v>20</v>
      </c>
      <c r="G553">
        <v>13.3</v>
      </c>
      <c r="H553" t="s">
        <v>21</v>
      </c>
      <c r="I553">
        <v>9.5</v>
      </c>
      <c r="J553">
        <v>3.33</v>
      </c>
      <c r="K553" t="s">
        <v>22</v>
      </c>
      <c r="L553">
        <v>1532.35</v>
      </c>
    </row>
    <row r="554" spans="2:12" x14ac:dyDescent="0.2">
      <c r="B554" t="s">
        <v>34</v>
      </c>
      <c r="C554" t="s">
        <v>31</v>
      </c>
      <c r="D554">
        <v>8</v>
      </c>
      <c r="E554" t="s">
        <v>13</v>
      </c>
      <c r="F554" t="s">
        <v>20</v>
      </c>
      <c r="G554">
        <v>16</v>
      </c>
      <c r="H554" t="s">
        <v>27</v>
      </c>
      <c r="I554">
        <v>9.1</v>
      </c>
      <c r="J554">
        <v>3.24</v>
      </c>
      <c r="K554" t="s">
        <v>46</v>
      </c>
      <c r="L554">
        <v>1535.15</v>
      </c>
    </row>
    <row r="555" spans="2:12" x14ac:dyDescent="0.2">
      <c r="B555" t="s">
        <v>17</v>
      </c>
      <c r="C555" t="s">
        <v>48</v>
      </c>
      <c r="D555">
        <v>64</v>
      </c>
      <c r="E555" t="s">
        <v>29</v>
      </c>
      <c r="F555" t="s">
        <v>20</v>
      </c>
      <c r="G555">
        <v>17.3</v>
      </c>
      <c r="H555" t="s">
        <v>27</v>
      </c>
      <c r="I555">
        <v>8</v>
      </c>
      <c r="J555">
        <v>1.42</v>
      </c>
      <c r="K555" t="s">
        <v>22</v>
      </c>
      <c r="L555">
        <v>7512.79</v>
      </c>
    </row>
    <row r="556" spans="2:12" x14ac:dyDescent="0.2">
      <c r="B556" t="s">
        <v>23</v>
      </c>
      <c r="C556" t="s">
        <v>37</v>
      </c>
      <c r="D556">
        <v>8</v>
      </c>
      <c r="E556" t="s">
        <v>42</v>
      </c>
      <c r="F556" t="s">
        <v>44</v>
      </c>
      <c r="G556">
        <v>13.3</v>
      </c>
      <c r="H556" t="s">
        <v>21</v>
      </c>
      <c r="I556">
        <v>8.1</v>
      </c>
      <c r="J556">
        <v>1.95</v>
      </c>
      <c r="K556" t="s">
        <v>30</v>
      </c>
      <c r="L556">
        <v>876.49</v>
      </c>
    </row>
    <row r="557" spans="2:12" x14ac:dyDescent="0.2">
      <c r="B557" t="s">
        <v>34</v>
      </c>
      <c r="C557" t="s">
        <v>39</v>
      </c>
      <c r="D557">
        <v>8</v>
      </c>
      <c r="E557" t="s">
        <v>19</v>
      </c>
      <c r="F557" t="s">
        <v>26</v>
      </c>
      <c r="G557">
        <v>17.3</v>
      </c>
      <c r="H557" t="s">
        <v>15</v>
      </c>
      <c r="I557">
        <v>7.6</v>
      </c>
      <c r="J557">
        <v>2.67</v>
      </c>
      <c r="K557" t="s">
        <v>30</v>
      </c>
      <c r="L557">
        <v>1442.4</v>
      </c>
    </row>
    <row r="558" spans="2:12" x14ac:dyDescent="0.2">
      <c r="B558" t="s">
        <v>34</v>
      </c>
      <c r="C558" t="s">
        <v>39</v>
      </c>
      <c r="D558">
        <v>64</v>
      </c>
      <c r="E558" t="s">
        <v>42</v>
      </c>
      <c r="F558" t="s">
        <v>40</v>
      </c>
      <c r="G558">
        <v>13.3</v>
      </c>
      <c r="H558" t="s">
        <v>15</v>
      </c>
      <c r="I558">
        <v>9.4</v>
      </c>
      <c r="J558">
        <v>3.22</v>
      </c>
      <c r="K558" t="s">
        <v>16</v>
      </c>
      <c r="L558">
        <v>2482.42</v>
      </c>
    </row>
    <row r="559" spans="2:12" x14ac:dyDescent="0.2">
      <c r="B559" t="s">
        <v>11</v>
      </c>
      <c r="C559" t="s">
        <v>18</v>
      </c>
      <c r="D559">
        <v>16</v>
      </c>
      <c r="E559" t="s">
        <v>29</v>
      </c>
      <c r="F559" t="s">
        <v>35</v>
      </c>
      <c r="G559">
        <v>17.3</v>
      </c>
      <c r="H559" t="s">
        <v>15</v>
      </c>
      <c r="I559">
        <v>4.4000000000000004</v>
      </c>
      <c r="J559">
        <v>1.79</v>
      </c>
      <c r="K559" t="s">
        <v>16</v>
      </c>
      <c r="L559">
        <v>3102.65</v>
      </c>
    </row>
    <row r="560" spans="2:12" x14ac:dyDescent="0.2">
      <c r="B560" t="s">
        <v>17</v>
      </c>
      <c r="C560" t="s">
        <v>48</v>
      </c>
      <c r="D560">
        <v>8</v>
      </c>
      <c r="E560" t="s">
        <v>42</v>
      </c>
      <c r="F560" t="s">
        <v>35</v>
      </c>
      <c r="G560">
        <v>13.3</v>
      </c>
      <c r="H560" t="s">
        <v>27</v>
      </c>
      <c r="I560">
        <v>6.8</v>
      </c>
      <c r="J560">
        <v>1.73</v>
      </c>
      <c r="K560" t="s">
        <v>46</v>
      </c>
      <c r="L560">
        <v>2525.09</v>
      </c>
    </row>
    <row r="561" spans="2:12" x14ac:dyDescent="0.2">
      <c r="B561" t="s">
        <v>45</v>
      </c>
      <c r="C561" t="s">
        <v>31</v>
      </c>
      <c r="D561">
        <v>4</v>
      </c>
      <c r="E561" t="s">
        <v>42</v>
      </c>
      <c r="F561" t="s">
        <v>14</v>
      </c>
      <c r="G561">
        <v>15.6</v>
      </c>
      <c r="H561" t="s">
        <v>27</v>
      </c>
      <c r="I561">
        <v>10.6</v>
      </c>
      <c r="J561">
        <v>1.53</v>
      </c>
      <c r="K561" t="s">
        <v>16</v>
      </c>
      <c r="L561">
        <v>1267.6600000000001</v>
      </c>
    </row>
    <row r="562" spans="2:12" x14ac:dyDescent="0.2">
      <c r="B562" t="s">
        <v>11</v>
      </c>
      <c r="C562" t="s">
        <v>37</v>
      </c>
      <c r="D562">
        <v>64</v>
      </c>
      <c r="E562" t="s">
        <v>42</v>
      </c>
      <c r="F562" t="s">
        <v>35</v>
      </c>
      <c r="G562">
        <v>13.3</v>
      </c>
      <c r="H562" t="s">
        <v>43</v>
      </c>
      <c r="I562">
        <v>5.5</v>
      </c>
      <c r="J562">
        <v>2.35</v>
      </c>
      <c r="K562" t="s">
        <v>46</v>
      </c>
      <c r="L562">
        <v>4881.6499999999996</v>
      </c>
    </row>
    <row r="563" spans="2:12" x14ac:dyDescent="0.2">
      <c r="B563" t="s">
        <v>17</v>
      </c>
      <c r="C563" t="s">
        <v>48</v>
      </c>
      <c r="D563">
        <v>8</v>
      </c>
      <c r="E563" t="s">
        <v>29</v>
      </c>
      <c r="F563" t="s">
        <v>35</v>
      </c>
      <c r="G563">
        <v>17.3</v>
      </c>
      <c r="H563" t="s">
        <v>15</v>
      </c>
      <c r="I563">
        <v>5.8</v>
      </c>
      <c r="J563">
        <v>3.07</v>
      </c>
      <c r="K563" t="s">
        <v>22</v>
      </c>
      <c r="L563">
        <v>2472.44</v>
      </c>
    </row>
    <row r="564" spans="2:12" x14ac:dyDescent="0.2">
      <c r="B564" t="s">
        <v>34</v>
      </c>
      <c r="C564" t="s">
        <v>37</v>
      </c>
      <c r="D564">
        <v>4</v>
      </c>
      <c r="E564" t="s">
        <v>19</v>
      </c>
      <c r="F564" t="s">
        <v>35</v>
      </c>
      <c r="G564">
        <v>13.3</v>
      </c>
      <c r="H564" t="s">
        <v>15</v>
      </c>
      <c r="I564">
        <v>11.1</v>
      </c>
      <c r="J564">
        <v>3.16</v>
      </c>
      <c r="K564" t="s">
        <v>16</v>
      </c>
      <c r="L564">
        <v>1738.77</v>
      </c>
    </row>
    <row r="565" spans="2:12" x14ac:dyDescent="0.2">
      <c r="B565" t="s">
        <v>36</v>
      </c>
      <c r="C565" t="s">
        <v>18</v>
      </c>
      <c r="D565">
        <v>64</v>
      </c>
      <c r="E565" t="s">
        <v>25</v>
      </c>
      <c r="F565" t="s">
        <v>14</v>
      </c>
      <c r="G565">
        <v>15.6</v>
      </c>
      <c r="H565" t="s">
        <v>21</v>
      </c>
      <c r="I565">
        <v>7.7</v>
      </c>
      <c r="J565">
        <v>2.41</v>
      </c>
      <c r="K565" t="s">
        <v>16</v>
      </c>
      <c r="L565">
        <v>2809.99</v>
      </c>
    </row>
    <row r="566" spans="2:12" x14ac:dyDescent="0.2">
      <c r="B566" t="s">
        <v>45</v>
      </c>
      <c r="C566" t="s">
        <v>48</v>
      </c>
      <c r="D566">
        <v>8</v>
      </c>
      <c r="E566" t="s">
        <v>29</v>
      </c>
      <c r="F566" t="s">
        <v>32</v>
      </c>
      <c r="G566">
        <v>17.3</v>
      </c>
      <c r="H566" t="s">
        <v>21</v>
      </c>
      <c r="I566">
        <v>10.7</v>
      </c>
      <c r="J566">
        <v>2.2799999999999998</v>
      </c>
      <c r="K566" t="s">
        <v>46</v>
      </c>
      <c r="L566">
        <v>1156.8900000000001</v>
      </c>
    </row>
    <row r="567" spans="2:12" x14ac:dyDescent="0.2">
      <c r="B567" t="s">
        <v>38</v>
      </c>
      <c r="C567" t="s">
        <v>12</v>
      </c>
      <c r="D567">
        <v>32</v>
      </c>
      <c r="E567" t="s">
        <v>42</v>
      </c>
      <c r="F567" t="s">
        <v>44</v>
      </c>
      <c r="G567">
        <v>14</v>
      </c>
      <c r="H567" t="s">
        <v>43</v>
      </c>
      <c r="I567">
        <v>6.1</v>
      </c>
      <c r="J567">
        <v>3.44</v>
      </c>
      <c r="K567" t="s">
        <v>30</v>
      </c>
      <c r="L567">
        <v>797.45</v>
      </c>
    </row>
    <row r="568" spans="2:12" x14ac:dyDescent="0.2">
      <c r="B568" t="s">
        <v>28</v>
      </c>
      <c r="C568" t="s">
        <v>24</v>
      </c>
      <c r="D568">
        <v>64</v>
      </c>
      <c r="E568" t="s">
        <v>13</v>
      </c>
      <c r="F568" t="s">
        <v>20</v>
      </c>
      <c r="G568">
        <v>14</v>
      </c>
      <c r="H568" t="s">
        <v>43</v>
      </c>
      <c r="I568">
        <v>8.4</v>
      </c>
      <c r="J568">
        <v>3.01</v>
      </c>
      <c r="K568" t="s">
        <v>16</v>
      </c>
      <c r="L568">
        <v>2419.44</v>
      </c>
    </row>
    <row r="569" spans="2:12" x14ac:dyDescent="0.2">
      <c r="B569" t="s">
        <v>33</v>
      </c>
      <c r="C569" t="s">
        <v>37</v>
      </c>
      <c r="D569">
        <v>4</v>
      </c>
      <c r="E569" t="s">
        <v>25</v>
      </c>
      <c r="F569" t="s">
        <v>26</v>
      </c>
      <c r="G569">
        <v>14</v>
      </c>
      <c r="H569" t="s">
        <v>27</v>
      </c>
      <c r="I569">
        <v>4.0999999999999996</v>
      </c>
      <c r="J569">
        <v>1.95</v>
      </c>
      <c r="K569" t="s">
        <v>30</v>
      </c>
      <c r="L569">
        <v>2332.15</v>
      </c>
    </row>
    <row r="570" spans="2:12" x14ac:dyDescent="0.2">
      <c r="B570" t="s">
        <v>28</v>
      </c>
      <c r="C570" t="s">
        <v>12</v>
      </c>
      <c r="D570">
        <v>16</v>
      </c>
      <c r="E570" t="s">
        <v>29</v>
      </c>
      <c r="F570" t="s">
        <v>32</v>
      </c>
      <c r="G570">
        <v>13.3</v>
      </c>
      <c r="H570" t="s">
        <v>27</v>
      </c>
      <c r="I570">
        <v>9.5</v>
      </c>
      <c r="J570">
        <v>2.64</v>
      </c>
      <c r="K570" t="s">
        <v>46</v>
      </c>
      <c r="L570">
        <v>1686.36</v>
      </c>
    </row>
    <row r="571" spans="2:12" x14ac:dyDescent="0.2">
      <c r="B571" t="s">
        <v>33</v>
      </c>
      <c r="C571" t="s">
        <v>18</v>
      </c>
      <c r="D571">
        <v>8</v>
      </c>
      <c r="E571" t="s">
        <v>29</v>
      </c>
      <c r="F571" t="s">
        <v>26</v>
      </c>
      <c r="G571">
        <v>13.3</v>
      </c>
      <c r="H571" t="s">
        <v>21</v>
      </c>
      <c r="I571">
        <v>11.3</v>
      </c>
      <c r="J571">
        <v>2.44</v>
      </c>
      <c r="K571" t="s">
        <v>22</v>
      </c>
      <c r="L571">
        <v>1096.55</v>
      </c>
    </row>
    <row r="572" spans="2:12" x14ac:dyDescent="0.2">
      <c r="B572" t="s">
        <v>45</v>
      </c>
      <c r="C572" t="s">
        <v>18</v>
      </c>
      <c r="D572">
        <v>64</v>
      </c>
      <c r="E572" t="s">
        <v>25</v>
      </c>
      <c r="F572" t="s">
        <v>14</v>
      </c>
      <c r="G572">
        <v>14</v>
      </c>
      <c r="H572" t="s">
        <v>21</v>
      </c>
      <c r="I572">
        <v>9.1</v>
      </c>
      <c r="J572">
        <v>3.14</v>
      </c>
      <c r="K572" t="s">
        <v>30</v>
      </c>
      <c r="L572">
        <v>2422.2399999999998</v>
      </c>
    </row>
    <row r="573" spans="2:12" x14ac:dyDescent="0.2">
      <c r="B573" t="s">
        <v>17</v>
      </c>
      <c r="C573" t="s">
        <v>18</v>
      </c>
      <c r="D573">
        <v>64</v>
      </c>
      <c r="E573" t="s">
        <v>19</v>
      </c>
      <c r="F573" t="s">
        <v>40</v>
      </c>
      <c r="G573">
        <v>17.3</v>
      </c>
      <c r="H573" t="s">
        <v>15</v>
      </c>
      <c r="I573">
        <v>4.2</v>
      </c>
      <c r="J573">
        <v>2.94</v>
      </c>
      <c r="K573" t="s">
        <v>16</v>
      </c>
      <c r="L573">
        <v>5648.92</v>
      </c>
    </row>
    <row r="574" spans="2:12" x14ac:dyDescent="0.2">
      <c r="B574" t="s">
        <v>11</v>
      </c>
      <c r="C574" t="s">
        <v>48</v>
      </c>
      <c r="D574">
        <v>8</v>
      </c>
      <c r="E574" t="s">
        <v>13</v>
      </c>
      <c r="F574" t="s">
        <v>14</v>
      </c>
      <c r="G574">
        <v>17.3</v>
      </c>
      <c r="H574" t="s">
        <v>43</v>
      </c>
      <c r="I574">
        <v>5.5</v>
      </c>
      <c r="J574">
        <v>1.51</v>
      </c>
      <c r="K574" t="s">
        <v>46</v>
      </c>
      <c r="L574">
        <v>2038.79</v>
      </c>
    </row>
    <row r="575" spans="2:12" x14ac:dyDescent="0.2">
      <c r="B575" t="s">
        <v>28</v>
      </c>
      <c r="C575" t="s">
        <v>37</v>
      </c>
      <c r="D575">
        <v>8</v>
      </c>
      <c r="E575" t="s">
        <v>13</v>
      </c>
      <c r="F575" t="s">
        <v>44</v>
      </c>
      <c r="G575">
        <v>16</v>
      </c>
      <c r="H575" t="s">
        <v>43</v>
      </c>
      <c r="I575">
        <v>6.7</v>
      </c>
      <c r="J575">
        <v>1.79</v>
      </c>
      <c r="K575" t="s">
        <v>46</v>
      </c>
      <c r="L575">
        <v>1202.1400000000001</v>
      </c>
    </row>
    <row r="576" spans="2:12" x14ac:dyDescent="0.2">
      <c r="B576" t="s">
        <v>34</v>
      </c>
      <c r="C576" t="s">
        <v>24</v>
      </c>
      <c r="D576">
        <v>8</v>
      </c>
      <c r="E576" t="s">
        <v>25</v>
      </c>
      <c r="F576" t="s">
        <v>40</v>
      </c>
      <c r="G576">
        <v>16</v>
      </c>
      <c r="H576" t="s">
        <v>15</v>
      </c>
      <c r="I576">
        <v>5.0999999999999996</v>
      </c>
      <c r="J576">
        <v>2.4500000000000002</v>
      </c>
      <c r="K576" t="s">
        <v>30</v>
      </c>
      <c r="L576">
        <v>1300.8800000000001</v>
      </c>
    </row>
    <row r="577" spans="2:12" x14ac:dyDescent="0.2">
      <c r="B577" t="s">
        <v>11</v>
      </c>
      <c r="C577" t="s">
        <v>37</v>
      </c>
      <c r="D577">
        <v>8</v>
      </c>
      <c r="E577" t="s">
        <v>42</v>
      </c>
      <c r="F577" t="s">
        <v>32</v>
      </c>
      <c r="G577">
        <v>14</v>
      </c>
      <c r="H577" t="s">
        <v>27</v>
      </c>
      <c r="I577">
        <v>4.5</v>
      </c>
      <c r="J577">
        <v>2.79</v>
      </c>
      <c r="K577" t="s">
        <v>30</v>
      </c>
      <c r="L577">
        <v>3559.7</v>
      </c>
    </row>
    <row r="578" spans="2:12" x14ac:dyDescent="0.2">
      <c r="B578" t="s">
        <v>36</v>
      </c>
      <c r="C578" t="s">
        <v>39</v>
      </c>
      <c r="D578">
        <v>32</v>
      </c>
      <c r="E578" t="s">
        <v>13</v>
      </c>
      <c r="F578" t="s">
        <v>20</v>
      </c>
      <c r="G578">
        <v>16</v>
      </c>
      <c r="H578" t="s">
        <v>15</v>
      </c>
      <c r="I578">
        <v>6.8</v>
      </c>
      <c r="J578">
        <v>2.4700000000000002</v>
      </c>
      <c r="K578" t="s">
        <v>22</v>
      </c>
      <c r="L578">
        <v>2055.5500000000002</v>
      </c>
    </row>
    <row r="579" spans="2:12" x14ac:dyDescent="0.2">
      <c r="B579" t="s">
        <v>38</v>
      </c>
      <c r="C579" t="s">
        <v>39</v>
      </c>
      <c r="D579">
        <v>32</v>
      </c>
      <c r="E579" t="s">
        <v>19</v>
      </c>
      <c r="F579" t="s">
        <v>26</v>
      </c>
      <c r="G579">
        <v>17.3</v>
      </c>
      <c r="H579" t="s">
        <v>15</v>
      </c>
      <c r="I579">
        <v>10.5</v>
      </c>
      <c r="J579">
        <v>3.12</v>
      </c>
      <c r="K579" t="s">
        <v>16</v>
      </c>
      <c r="L579">
        <v>2168</v>
      </c>
    </row>
    <row r="580" spans="2:12" x14ac:dyDescent="0.2">
      <c r="B580" t="s">
        <v>23</v>
      </c>
      <c r="C580" t="s">
        <v>37</v>
      </c>
      <c r="D580">
        <v>8</v>
      </c>
      <c r="E580" t="s">
        <v>42</v>
      </c>
      <c r="F580" t="s">
        <v>44</v>
      </c>
      <c r="G580">
        <v>16</v>
      </c>
      <c r="H580" t="s">
        <v>15</v>
      </c>
      <c r="I580">
        <v>10.8</v>
      </c>
      <c r="J580">
        <v>2.59</v>
      </c>
      <c r="K580" t="s">
        <v>30</v>
      </c>
      <c r="L580">
        <v>1296.28</v>
      </c>
    </row>
    <row r="581" spans="2:12" x14ac:dyDescent="0.2">
      <c r="B581" t="s">
        <v>17</v>
      </c>
      <c r="C581" t="s">
        <v>18</v>
      </c>
      <c r="D581">
        <v>16</v>
      </c>
      <c r="E581" t="s">
        <v>13</v>
      </c>
      <c r="F581" t="s">
        <v>26</v>
      </c>
      <c r="G581">
        <v>15.6</v>
      </c>
      <c r="H581" t="s">
        <v>15</v>
      </c>
      <c r="I581">
        <v>11.2</v>
      </c>
      <c r="J581">
        <v>2.94</v>
      </c>
      <c r="K581" t="s">
        <v>16</v>
      </c>
      <c r="L581">
        <v>2782.11</v>
      </c>
    </row>
    <row r="582" spans="2:12" x14ac:dyDescent="0.2">
      <c r="B582" t="s">
        <v>45</v>
      </c>
      <c r="C582" t="s">
        <v>37</v>
      </c>
      <c r="D582">
        <v>32</v>
      </c>
      <c r="E582" t="s">
        <v>29</v>
      </c>
      <c r="F582" t="s">
        <v>14</v>
      </c>
      <c r="G582">
        <v>16</v>
      </c>
      <c r="H582" t="s">
        <v>21</v>
      </c>
      <c r="I582">
        <v>4.0999999999999996</v>
      </c>
      <c r="J582">
        <v>2.88</v>
      </c>
      <c r="K582" t="s">
        <v>30</v>
      </c>
      <c r="L582">
        <v>2421.14</v>
      </c>
    </row>
    <row r="583" spans="2:12" x14ac:dyDescent="0.2">
      <c r="B583" t="s">
        <v>11</v>
      </c>
      <c r="C583" t="s">
        <v>18</v>
      </c>
      <c r="D583">
        <v>64</v>
      </c>
      <c r="E583" t="s">
        <v>42</v>
      </c>
      <c r="F583" t="s">
        <v>35</v>
      </c>
      <c r="G583">
        <v>17.3</v>
      </c>
      <c r="H583" t="s">
        <v>27</v>
      </c>
      <c r="I583">
        <v>5.2</v>
      </c>
      <c r="J583">
        <v>3.39</v>
      </c>
      <c r="K583" t="s">
        <v>16</v>
      </c>
      <c r="L583">
        <v>6704.98</v>
      </c>
    </row>
    <row r="584" spans="2:12" x14ac:dyDescent="0.2">
      <c r="B584" t="s">
        <v>36</v>
      </c>
      <c r="C584" t="s">
        <v>24</v>
      </c>
      <c r="D584">
        <v>64</v>
      </c>
      <c r="E584" t="s">
        <v>19</v>
      </c>
      <c r="F584" t="s">
        <v>26</v>
      </c>
      <c r="G584">
        <v>15.6</v>
      </c>
      <c r="H584" t="s">
        <v>15</v>
      </c>
      <c r="I584">
        <v>10.6</v>
      </c>
      <c r="J584">
        <v>2.91</v>
      </c>
      <c r="K584" t="s">
        <v>30</v>
      </c>
      <c r="L584">
        <v>3178.73</v>
      </c>
    </row>
    <row r="585" spans="2:12" x14ac:dyDescent="0.2">
      <c r="B585" t="s">
        <v>45</v>
      </c>
      <c r="C585" t="s">
        <v>31</v>
      </c>
      <c r="D585">
        <v>4</v>
      </c>
      <c r="E585" t="s">
        <v>42</v>
      </c>
      <c r="F585" t="s">
        <v>44</v>
      </c>
      <c r="G585">
        <v>17.3</v>
      </c>
      <c r="H585" t="s">
        <v>43</v>
      </c>
      <c r="I585">
        <v>6.1</v>
      </c>
      <c r="J585">
        <v>2.76</v>
      </c>
      <c r="K585" t="s">
        <v>22</v>
      </c>
      <c r="L585">
        <v>385.4</v>
      </c>
    </row>
    <row r="586" spans="2:12" x14ac:dyDescent="0.2">
      <c r="B586" t="s">
        <v>11</v>
      </c>
      <c r="C586" t="s">
        <v>37</v>
      </c>
      <c r="D586">
        <v>4</v>
      </c>
      <c r="E586" t="s">
        <v>42</v>
      </c>
      <c r="F586" t="s">
        <v>40</v>
      </c>
      <c r="G586">
        <v>14</v>
      </c>
      <c r="H586" t="s">
        <v>43</v>
      </c>
      <c r="I586">
        <v>6.2</v>
      </c>
      <c r="J586">
        <v>3.48</v>
      </c>
      <c r="K586" t="s">
        <v>46</v>
      </c>
      <c r="L586">
        <v>1829.42</v>
      </c>
    </row>
    <row r="587" spans="2:12" x14ac:dyDescent="0.2">
      <c r="B587" t="s">
        <v>38</v>
      </c>
      <c r="C587" t="s">
        <v>31</v>
      </c>
      <c r="D587">
        <v>8</v>
      </c>
      <c r="E587" t="s">
        <v>19</v>
      </c>
      <c r="F587" t="s">
        <v>14</v>
      </c>
      <c r="G587">
        <v>15.6</v>
      </c>
      <c r="H587" t="s">
        <v>43</v>
      </c>
      <c r="I587">
        <v>5.5</v>
      </c>
      <c r="J587">
        <v>2</v>
      </c>
      <c r="K587" t="s">
        <v>30</v>
      </c>
      <c r="L587">
        <v>843.43</v>
      </c>
    </row>
    <row r="588" spans="2:12" x14ac:dyDescent="0.2">
      <c r="B588" t="s">
        <v>33</v>
      </c>
      <c r="C588" t="s">
        <v>39</v>
      </c>
      <c r="D588">
        <v>32</v>
      </c>
      <c r="E588" t="s">
        <v>29</v>
      </c>
      <c r="F588" t="s">
        <v>32</v>
      </c>
      <c r="G588">
        <v>17.3</v>
      </c>
      <c r="H588" t="s">
        <v>43</v>
      </c>
      <c r="I588">
        <v>8.1999999999999993</v>
      </c>
      <c r="J588">
        <v>1.58</v>
      </c>
      <c r="K588" t="s">
        <v>30</v>
      </c>
      <c r="L588">
        <v>1743.09</v>
      </c>
    </row>
    <row r="589" spans="2:12" x14ac:dyDescent="0.2">
      <c r="B589" t="s">
        <v>17</v>
      </c>
      <c r="C589" t="s">
        <v>18</v>
      </c>
      <c r="D589">
        <v>64</v>
      </c>
      <c r="E589" t="s">
        <v>25</v>
      </c>
      <c r="F589" t="s">
        <v>40</v>
      </c>
      <c r="G589">
        <v>15.6</v>
      </c>
      <c r="H589" t="s">
        <v>43</v>
      </c>
      <c r="I589">
        <v>8.9</v>
      </c>
      <c r="J589">
        <v>3.05</v>
      </c>
      <c r="K589" t="s">
        <v>30</v>
      </c>
      <c r="L589">
        <v>4568.43</v>
      </c>
    </row>
    <row r="590" spans="2:12" x14ac:dyDescent="0.2">
      <c r="B590" t="s">
        <v>23</v>
      </c>
      <c r="C590" t="s">
        <v>31</v>
      </c>
      <c r="D590">
        <v>32</v>
      </c>
      <c r="E590" t="s">
        <v>42</v>
      </c>
      <c r="F590" t="s">
        <v>40</v>
      </c>
      <c r="G590">
        <v>17.3</v>
      </c>
      <c r="H590" t="s">
        <v>15</v>
      </c>
      <c r="I590">
        <v>10.6</v>
      </c>
      <c r="J590">
        <v>1.8</v>
      </c>
      <c r="K590" t="s">
        <v>16</v>
      </c>
      <c r="L590">
        <v>1465.04</v>
      </c>
    </row>
    <row r="591" spans="2:12" x14ac:dyDescent="0.2">
      <c r="B591" t="s">
        <v>28</v>
      </c>
      <c r="C591" t="s">
        <v>37</v>
      </c>
      <c r="D591">
        <v>32</v>
      </c>
      <c r="E591" t="s">
        <v>42</v>
      </c>
      <c r="F591" t="s">
        <v>32</v>
      </c>
      <c r="G591">
        <v>16</v>
      </c>
      <c r="H591" t="s">
        <v>43</v>
      </c>
      <c r="I591">
        <v>10.4</v>
      </c>
      <c r="J591">
        <v>3.01</v>
      </c>
      <c r="K591" t="s">
        <v>30</v>
      </c>
      <c r="L591">
        <v>2280.41</v>
      </c>
    </row>
    <row r="592" spans="2:12" x14ac:dyDescent="0.2">
      <c r="B592" t="s">
        <v>45</v>
      </c>
      <c r="C592" t="s">
        <v>18</v>
      </c>
      <c r="D592">
        <v>8</v>
      </c>
      <c r="E592" t="s">
        <v>29</v>
      </c>
      <c r="F592" t="s">
        <v>35</v>
      </c>
      <c r="G592">
        <v>17.3</v>
      </c>
      <c r="H592" t="s">
        <v>27</v>
      </c>
      <c r="I592">
        <v>7.6</v>
      </c>
      <c r="J592">
        <v>3.46</v>
      </c>
      <c r="K592" t="s">
        <v>22</v>
      </c>
      <c r="L592">
        <v>2336.84</v>
      </c>
    </row>
    <row r="593" spans="2:12" x14ac:dyDescent="0.2">
      <c r="B593" t="s">
        <v>23</v>
      </c>
      <c r="C593" t="s">
        <v>24</v>
      </c>
      <c r="D593">
        <v>8</v>
      </c>
      <c r="E593" t="s">
        <v>29</v>
      </c>
      <c r="F593" t="s">
        <v>14</v>
      </c>
      <c r="G593">
        <v>14</v>
      </c>
      <c r="H593" t="s">
        <v>15</v>
      </c>
      <c r="I593">
        <v>5.4</v>
      </c>
      <c r="J593">
        <v>2.89</v>
      </c>
      <c r="K593" t="s">
        <v>22</v>
      </c>
      <c r="L593">
        <v>1278.94</v>
      </c>
    </row>
    <row r="594" spans="2:12" x14ac:dyDescent="0.2">
      <c r="B594" t="s">
        <v>33</v>
      </c>
      <c r="C594" t="s">
        <v>24</v>
      </c>
      <c r="D594">
        <v>16</v>
      </c>
      <c r="E594" t="s">
        <v>29</v>
      </c>
      <c r="F594" t="s">
        <v>32</v>
      </c>
      <c r="G594">
        <v>15.6</v>
      </c>
      <c r="H594" t="s">
        <v>43</v>
      </c>
      <c r="I594">
        <v>9.5</v>
      </c>
      <c r="J594">
        <v>1.65</v>
      </c>
      <c r="K594" t="s">
        <v>22</v>
      </c>
      <c r="L594">
        <v>1191.6099999999999</v>
      </c>
    </row>
    <row r="595" spans="2:12" x14ac:dyDescent="0.2">
      <c r="B595" t="s">
        <v>11</v>
      </c>
      <c r="C595" t="s">
        <v>48</v>
      </c>
      <c r="D595">
        <v>32</v>
      </c>
      <c r="E595" t="s">
        <v>19</v>
      </c>
      <c r="F595" t="s">
        <v>44</v>
      </c>
      <c r="G595">
        <v>17.3</v>
      </c>
      <c r="H595" t="s">
        <v>21</v>
      </c>
      <c r="I595">
        <v>6.6</v>
      </c>
      <c r="J595">
        <v>1.74</v>
      </c>
      <c r="K595" t="s">
        <v>46</v>
      </c>
      <c r="L595">
        <v>1701.57</v>
      </c>
    </row>
    <row r="596" spans="2:12" x14ac:dyDescent="0.2">
      <c r="B596" t="s">
        <v>11</v>
      </c>
      <c r="C596" t="s">
        <v>24</v>
      </c>
      <c r="D596">
        <v>64</v>
      </c>
      <c r="E596" t="s">
        <v>29</v>
      </c>
      <c r="F596" t="s">
        <v>40</v>
      </c>
      <c r="G596">
        <v>13.3</v>
      </c>
      <c r="H596" t="s">
        <v>21</v>
      </c>
      <c r="I596">
        <v>12</v>
      </c>
      <c r="J596">
        <v>1.99</v>
      </c>
      <c r="K596" t="s">
        <v>46</v>
      </c>
      <c r="L596">
        <v>2953</v>
      </c>
    </row>
    <row r="597" spans="2:12" x14ac:dyDescent="0.2">
      <c r="B597" t="s">
        <v>38</v>
      </c>
      <c r="C597" t="s">
        <v>39</v>
      </c>
      <c r="D597">
        <v>32</v>
      </c>
      <c r="E597" t="s">
        <v>19</v>
      </c>
      <c r="F597" t="s">
        <v>26</v>
      </c>
      <c r="G597">
        <v>16</v>
      </c>
      <c r="H597" t="s">
        <v>43</v>
      </c>
      <c r="I597">
        <v>10.6</v>
      </c>
      <c r="J597">
        <v>1.41</v>
      </c>
      <c r="K597" t="s">
        <v>46</v>
      </c>
      <c r="L597">
        <v>1710.69</v>
      </c>
    </row>
    <row r="598" spans="2:12" x14ac:dyDescent="0.2">
      <c r="B598" t="s">
        <v>23</v>
      </c>
      <c r="C598" t="s">
        <v>48</v>
      </c>
      <c r="D598">
        <v>4</v>
      </c>
      <c r="E598" t="s">
        <v>25</v>
      </c>
      <c r="F598" t="s">
        <v>40</v>
      </c>
      <c r="G598">
        <v>17.3</v>
      </c>
      <c r="H598" t="s">
        <v>43</v>
      </c>
      <c r="I598">
        <v>7.1</v>
      </c>
      <c r="J598">
        <v>1.95</v>
      </c>
      <c r="K598" t="s">
        <v>16</v>
      </c>
      <c r="L598">
        <v>1237.68</v>
      </c>
    </row>
    <row r="599" spans="2:12" x14ac:dyDescent="0.2">
      <c r="B599" t="s">
        <v>28</v>
      </c>
      <c r="C599" t="s">
        <v>48</v>
      </c>
      <c r="D599">
        <v>4</v>
      </c>
      <c r="E599" t="s">
        <v>19</v>
      </c>
      <c r="F599" t="s">
        <v>44</v>
      </c>
      <c r="G599">
        <v>13.3</v>
      </c>
      <c r="H599" t="s">
        <v>21</v>
      </c>
      <c r="I599">
        <v>4.5999999999999996</v>
      </c>
      <c r="J599">
        <v>3.35</v>
      </c>
      <c r="K599" t="s">
        <v>30</v>
      </c>
      <c r="L599">
        <v>566.30999999999995</v>
      </c>
    </row>
    <row r="600" spans="2:12" x14ac:dyDescent="0.2">
      <c r="B600" t="s">
        <v>47</v>
      </c>
      <c r="C600" t="s">
        <v>31</v>
      </c>
      <c r="D600">
        <v>32</v>
      </c>
      <c r="E600" t="s">
        <v>25</v>
      </c>
      <c r="F600" t="s">
        <v>26</v>
      </c>
      <c r="G600">
        <v>14</v>
      </c>
      <c r="H600" t="s">
        <v>21</v>
      </c>
      <c r="I600">
        <v>5.9</v>
      </c>
      <c r="J600">
        <v>1.65</v>
      </c>
      <c r="K600" t="s">
        <v>16</v>
      </c>
      <c r="L600">
        <v>1472.6</v>
      </c>
    </row>
    <row r="601" spans="2:12" x14ac:dyDescent="0.2">
      <c r="B601" t="s">
        <v>34</v>
      </c>
      <c r="C601" t="s">
        <v>41</v>
      </c>
      <c r="D601">
        <v>4</v>
      </c>
      <c r="E601" t="s">
        <v>13</v>
      </c>
      <c r="F601" t="s">
        <v>35</v>
      </c>
      <c r="G601">
        <v>13.3</v>
      </c>
      <c r="H601" t="s">
        <v>27</v>
      </c>
      <c r="I601">
        <v>4.4000000000000004</v>
      </c>
      <c r="J601">
        <v>2.65</v>
      </c>
      <c r="K601" t="s">
        <v>16</v>
      </c>
      <c r="L601">
        <v>2628.06</v>
      </c>
    </row>
    <row r="602" spans="2:12" x14ac:dyDescent="0.2">
      <c r="B602" t="s">
        <v>34</v>
      </c>
      <c r="C602" t="s">
        <v>48</v>
      </c>
      <c r="D602">
        <v>64</v>
      </c>
      <c r="E602" t="s">
        <v>29</v>
      </c>
      <c r="F602" t="s">
        <v>35</v>
      </c>
      <c r="G602">
        <v>14</v>
      </c>
      <c r="H602" t="s">
        <v>21</v>
      </c>
      <c r="I602">
        <v>6.8</v>
      </c>
      <c r="J602">
        <v>2.5499999999999998</v>
      </c>
      <c r="K602" t="s">
        <v>22</v>
      </c>
      <c r="L602">
        <v>2363.91</v>
      </c>
    </row>
    <row r="603" spans="2:12" x14ac:dyDescent="0.2">
      <c r="B603" t="s">
        <v>47</v>
      </c>
      <c r="C603" t="s">
        <v>37</v>
      </c>
      <c r="D603">
        <v>32</v>
      </c>
      <c r="E603" t="s">
        <v>42</v>
      </c>
      <c r="F603" t="s">
        <v>26</v>
      </c>
      <c r="G603">
        <v>15.6</v>
      </c>
      <c r="H603" t="s">
        <v>43</v>
      </c>
      <c r="I603">
        <v>4.3</v>
      </c>
      <c r="J603">
        <v>2.4</v>
      </c>
      <c r="K603" t="s">
        <v>16</v>
      </c>
      <c r="L603">
        <v>3239.04</v>
      </c>
    </row>
    <row r="604" spans="2:12" x14ac:dyDescent="0.2">
      <c r="B604" t="s">
        <v>34</v>
      </c>
      <c r="C604" t="s">
        <v>39</v>
      </c>
      <c r="D604">
        <v>16</v>
      </c>
      <c r="E604" t="s">
        <v>13</v>
      </c>
      <c r="F604" t="s">
        <v>44</v>
      </c>
      <c r="G604">
        <v>14</v>
      </c>
      <c r="H604" t="s">
        <v>27</v>
      </c>
      <c r="I604">
        <v>7.5</v>
      </c>
      <c r="J604">
        <v>3.06</v>
      </c>
      <c r="K604" t="s">
        <v>22</v>
      </c>
      <c r="L604">
        <v>1278.94</v>
      </c>
    </row>
    <row r="605" spans="2:12" x14ac:dyDescent="0.2">
      <c r="B605" t="s">
        <v>11</v>
      </c>
      <c r="C605" t="s">
        <v>18</v>
      </c>
      <c r="D605">
        <v>16</v>
      </c>
      <c r="E605" t="s">
        <v>29</v>
      </c>
      <c r="F605" t="s">
        <v>26</v>
      </c>
      <c r="G605">
        <v>15.6</v>
      </c>
      <c r="H605" t="s">
        <v>15</v>
      </c>
      <c r="I605">
        <v>8.9</v>
      </c>
      <c r="J605">
        <v>3.22</v>
      </c>
      <c r="K605" t="s">
        <v>22</v>
      </c>
      <c r="L605">
        <v>3181.72</v>
      </c>
    </row>
    <row r="606" spans="2:12" x14ac:dyDescent="0.2">
      <c r="B606" t="s">
        <v>38</v>
      </c>
      <c r="C606" t="s">
        <v>12</v>
      </c>
      <c r="D606">
        <v>64</v>
      </c>
      <c r="E606" t="s">
        <v>25</v>
      </c>
      <c r="F606" t="s">
        <v>20</v>
      </c>
      <c r="G606">
        <v>15.6</v>
      </c>
      <c r="H606" t="s">
        <v>21</v>
      </c>
      <c r="I606">
        <v>6.8</v>
      </c>
      <c r="J606">
        <v>2.84</v>
      </c>
      <c r="K606" t="s">
        <v>46</v>
      </c>
      <c r="L606">
        <v>1848.87</v>
      </c>
    </row>
    <row r="607" spans="2:12" x14ac:dyDescent="0.2">
      <c r="B607" t="s">
        <v>47</v>
      </c>
      <c r="C607" t="s">
        <v>39</v>
      </c>
      <c r="D607">
        <v>32</v>
      </c>
      <c r="E607" t="s">
        <v>29</v>
      </c>
      <c r="F607" t="s">
        <v>14</v>
      </c>
      <c r="G607">
        <v>13.3</v>
      </c>
      <c r="H607" t="s">
        <v>27</v>
      </c>
      <c r="I607">
        <v>5.7</v>
      </c>
      <c r="J607">
        <v>1.25</v>
      </c>
      <c r="K607" t="s">
        <v>16</v>
      </c>
      <c r="L607">
        <v>3498.91</v>
      </c>
    </row>
    <row r="608" spans="2:12" x14ac:dyDescent="0.2">
      <c r="B608" t="s">
        <v>45</v>
      </c>
      <c r="C608" t="s">
        <v>48</v>
      </c>
      <c r="D608">
        <v>64</v>
      </c>
      <c r="E608" t="s">
        <v>25</v>
      </c>
      <c r="F608" t="s">
        <v>26</v>
      </c>
      <c r="G608">
        <v>17.3</v>
      </c>
      <c r="H608" t="s">
        <v>15</v>
      </c>
      <c r="I608">
        <v>10.5</v>
      </c>
      <c r="J608">
        <v>1.84</v>
      </c>
      <c r="K608" t="s">
        <v>16</v>
      </c>
      <c r="L608">
        <v>4130.07</v>
      </c>
    </row>
    <row r="609" spans="2:12" x14ac:dyDescent="0.2">
      <c r="B609" t="s">
        <v>28</v>
      </c>
      <c r="C609" t="s">
        <v>18</v>
      </c>
      <c r="D609">
        <v>4</v>
      </c>
      <c r="E609" t="s">
        <v>19</v>
      </c>
      <c r="F609" t="s">
        <v>32</v>
      </c>
      <c r="G609">
        <v>15.6</v>
      </c>
      <c r="H609" t="s">
        <v>21</v>
      </c>
      <c r="I609">
        <v>5.7</v>
      </c>
      <c r="J609">
        <v>2.23</v>
      </c>
      <c r="K609" t="s">
        <v>16</v>
      </c>
      <c r="L609">
        <v>919.69</v>
      </c>
    </row>
    <row r="610" spans="2:12" x14ac:dyDescent="0.2">
      <c r="B610" t="s">
        <v>45</v>
      </c>
      <c r="C610" t="s">
        <v>48</v>
      </c>
      <c r="D610">
        <v>4</v>
      </c>
      <c r="E610" t="s">
        <v>29</v>
      </c>
      <c r="F610" t="s">
        <v>32</v>
      </c>
      <c r="G610">
        <v>16</v>
      </c>
      <c r="H610" t="s">
        <v>21</v>
      </c>
      <c r="I610">
        <v>4.7</v>
      </c>
      <c r="J610">
        <v>2.38</v>
      </c>
      <c r="K610" t="s">
        <v>30</v>
      </c>
      <c r="L610">
        <v>903.23</v>
      </c>
    </row>
    <row r="611" spans="2:12" x14ac:dyDescent="0.2">
      <c r="B611" t="s">
        <v>47</v>
      </c>
      <c r="C611" t="s">
        <v>12</v>
      </c>
      <c r="D611">
        <v>16</v>
      </c>
      <c r="E611" t="s">
        <v>29</v>
      </c>
      <c r="F611" t="s">
        <v>35</v>
      </c>
      <c r="G611">
        <v>14</v>
      </c>
      <c r="H611" t="s">
        <v>43</v>
      </c>
      <c r="I611">
        <v>8.8000000000000007</v>
      </c>
      <c r="J611">
        <v>1.27</v>
      </c>
      <c r="K611" t="s">
        <v>30</v>
      </c>
      <c r="L611">
        <v>1428.51</v>
      </c>
    </row>
    <row r="612" spans="2:12" x14ac:dyDescent="0.2">
      <c r="B612" t="s">
        <v>38</v>
      </c>
      <c r="C612" t="s">
        <v>39</v>
      </c>
      <c r="D612">
        <v>32</v>
      </c>
      <c r="E612" t="s">
        <v>42</v>
      </c>
      <c r="F612" t="s">
        <v>20</v>
      </c>
      <c r="G612">
        <v>13.3</v>
      </c>
      <c r="H612" t="s">
        <v>15</v>
      </c>
      <c r="I612">
        <v>5.3</v>
      </c>
      <c r="J612">
        <v>2.77</v>
      </c>
      <c r="K612" t="s">
        <v>30</v>
      </c>
      <c r="L612">
        <v>1710.97</v>
      </c>
    </row>
    <row r="613" spans="2:12" x14ac:dyDescent="0.2">
      <c r="B613" t="s">
        <v>23</v>
      </c>
      <c r="C613" t="s">
        <v>31</v>
      </c>
      <c r="D613">
        <v>4</v>
      </c>
      <c r="E613" t="s">
        <v>19</v>
      </c>
      <c r="F613" t="s">
        <v>40</v>
      </c>
      <c r="G613">
        <v>13.3</v>
      </c>
      <c r="H613" t="s">
        <v>21</v>
      </c>
      <c r="I613">
        <v>4.2</v>
      </c>
      <c r="J613">
        <v>3.42</v>
      </c>
      <c r="K613" t="s">
        <v>16</v>
      </c>
      <c r="L613">
        <v>806.82</v>
      </c>
    </row>
    <row r="614" spans="2:12" x14ac:dyDescent="0.2">
      <c r="B614" t="s">
        <v>23</v>
      </c>
      <c r="C614" t="s">
        <v>12</v>
      </c>
      <c r="D614">
        <v>8</v>
      </c>
      <c r="E614" t="s">
        <v>13</v>
      </c>
      <c r="F614" t="s">
        <v>32</v>
      </c>
      <c r="G614">
        <v>13.3</v>
      </c>
      <c r="H614" t="s">
        <v>21</v>
      </c>
      <c r="I614">
        <v>9</v>
      </c>
      <c r="J614">
        <v>2.91</v>
      </c>
      <c r="K614" t="s">
        <v>30</v>
      </c>
      <c r="L614">
        <v>788.88</v>
      </c>
    </row>
    <row r="615" spans="2:12" x14ac:dyDescent="0.2">
      <c r="B615" t="s">
        <v>47</v>
      </c>
      <c r="C615" t="s">
        <v>37</v>
      </c>
      <c r="D615">
        <v>8</v>
      </c>
      <c r="E615" t="s">
        <v>25</v>
      </c>
      <c r="F615" t="s">
        <v>14</v>
      </c>
      <c r="G615">
        <v>14</v>
      </c>
      <c r="H615" t="s">
        <v>27</v>
      </c>
      <c r="I615">
        <v>5.3</v>
      </c>
      <c r="J615">
        <v>1.88</v>
      </c>
      <c r="K615" t="s">
        <v>30</v>
      </c>
      <c r="L615">
        <v>3556.83</v>
      </c>
    </row>
    <row r="616" spans="2:12" x14ac:dyDescent="0.2">
      <c r="B616" t="s">
        <v>11</v>
      </c>
      <c r="C616" t="s">
        <v>12</v>
      </c>
      <c r="D616">
        <v>16</v>
      </c>
      <c r="E616" t="s">
        <v>42</v>
      </c>
      <c r="F616" t="s">
        <v>20</v>
      </c>
      <c r="G616">
        <v>17.3</v>
      </c>
      <c r="H616" t="s">
        <v>15</v>
      </c>
      <c r="I616">
        <v>5.4</v>
      </c>
      <c r="J616">
        <v>2.92</v>
      </c>
      <c r="K616" t="s">
        <v>22</v>
      </c>
      <c r="L616">
        <v>1817.48</v>
      </c>
    </row>
    <row r="617" spans="2:12" x14ac:dyDescent="0.2">
      <c r="B617" t="s">
        <v>47</v>
      </c>
      <c r="C617" t="s">
        <v>39</v>
      </c>
      <c r="D617">
        <v>4</v>
      </c>
      <c r="E617" t="s">
        <v>19</v>
      </c>
      <c r="F617" t="s">
        <v>40</v>
      </c>
      <c r="G617">
        <v>15.6</v>
      </c>
      <c r="H617" t="s">
        <v>27</v>
      </c>
      <c r="I617">
        <v>9.8000000000000007</v>
      </c>
      <c r="J617">
        <v>2.75</v>
      </c>
      <c r="K617" t="s">
        <v>16</v>
      </c>
      <c r="L617">
        <v>2061.34</v>
      </c>
    </row>
    <row r="618" spans="2:12" x14ac:dyDescent="0.2">
      <c r="B618" t="s">
        <v>47</v>
      </c>
      <c r="C618" t="s">
        <v>48</v>
      </c>
      <c r="D618">
        <v>64</v>
      </c>
      <c r="E618" t="s">
        <v>13</v>
      </c>
      <c r="F618" t="s">
        <v>40</v>
      </c>
      <c r="G618">
        <v>13.3</v>
      </c>
      <c r="H618" t="s">
        <v>43</v>
      </c>
      <c r="I618">
        <v>4.4000000000000004</v>
      </c>
      <c r="J618">
        <v>1.74</v>
      </c>
      <c r="K618" t="s">
        <v>16</v>
      </c>
      <c r="L618">
        <v>3976.85</v>
      </c>
    </row>
    <row r="619" spans="2:12" x14ac:dyDescent="0.2">
      <c r="B619" t="s">
        <v>23</v>
      </c>
      <c r="C619" t="s">
        <v>37</v>
      </c>
      <c r="D619">
        <v>32</v>
      </c>
      <c r="E619" t="s">
        <v>29</v>
      </c>
      <c r="F619" t="s">
        <v>35</v>
      </c>
      <c r="G619">
        <v>15.6</v>
      </c>
      <c r="H619" t="s">
        <v>21</v>
      </c>
      <c r="I619">
        <v>6.6</v>
      </c>
      <c r="J619">
        <v>1.4</v>
      </c>
      <c r="K619" t="s">
        <v>30</v>
      </c>
      <c r="L619">
        <v>2486.7600000000002</v>
      </c>
    </row>
    <row r="620" spans="2:12" x14ac:dyDescent="0.2">
      <c r="B620" t="s">
        <v>36</v>
      </c>
      <c r="C620" t="s">
        <v>12</v>
      </c>
      <c r="D620">
        <v>8</v>
      </c>
      <c r="E620" t="s">
        <v>42</v>
      </c>
      <c r="F620" t="s">
        <v>20</v>
      </c>
      <c r="G620">
        <v>13.3</v>
      </c>
      <c r="H620" t="s">
        <v>43</v>
      </c>
      <c r="I620">
        <v>8.5</v>
      </c>
      <c r="J620">
        <v>2.2400000000000002</v>
      </c>
      <c r="K620" t="s">
        <v>30</v>
      </c>
      <c r="L620">
        <v>809.55</v>
      </c>
    </row>
    <row r="621" spans="2:12" x14ac:dyDescent="0.2">
      <c r="B621" t="s">
        <v>28</v>
      </c>
      <c r="C621" t="s">
        <v>31</v>
      </c>
      <c r="D621">
        <v>64</v>
      </c>
      <c r="E621" t="s">
        <v>25</v>
      </c>
      <c r="F621" t="s">
        <v>35</v>
      </c>
      <c r="G621">
        <v>13.3</v>
      </c>
      <c r="H621" t="s">
        <v>15</v>
      </c>
      <c r="I621">
        <v>8.1</v>
      </c>
      <c r="J621">
        <v>1.37</v>
      </c>
      <c r="K621" t="s">
        <v>30</v>
      </c>
      <c r="L621">
        <v>2497.9899999999998</v>
      </c>
    </row>
    <row r="622" spans="2:12" x14ac:dyDescent="0.2">
      <c r="B622" t="s">
        <v>23</v>
      </c>
      <c r="C622" t="s">
        <v>48</v>
      </c>
      <c r="D622">
        <v>32</v>
      </c>
      <c r="E622" t="s">
        <v>19</v>
      </c>
      <c r="F622" t="s">
        <v>14</v>
      </c>
      <c r="G622">
        <v>15.6</v>
      </c>
      <c r="H622" t="s">
        <v>43</v>
      </c>
      <c r="I622">
        <v>10.7</v>
      </c>
      <c r="J622">
        <v>1.83</v>
      </c>
      <c r="K622" t="s">
        <v>30</v>
      </c>
      <c r="L622">
        <v>2064.92</v>
      </c>
    </row>
    <row r="623" spans="2:12" x14ac:dyDescent="0.2">
      <c r="B623" t="s">
        <v>34</v>
      </c>
      <c r="C623" t="s">
        <v>37</v>
      </c>
      <c r="D623">
        <v>64</v>
      </c>
      <c r="E623" t="s">
        <v>42</v>
      </c>
      <c r="F623" t="s">
        <v>40</v>
      </c>
      <c r="G623">
        <v>14</v>
      </c>
      <c r="H623" t="s">
        <v>15</v>
      </c>
      <c r="I623">
        <v>11.2</v>
      </c>
      <c r="J623">
        <v>1.3</v>
      </c>
      <c r="K623" t="s">
        <v>22</v>
      </c>
      <c r="L623">
        <v>4197.6000000000004</v>
      </c>
    </row>
    <row r="624" spans="2:12" x14ac:dyDescent="0.2">
      <c r="B624" t="s">
        <v>36</v>
      </c>
      <c r="C624" t="s">
        <v>41</v>
      </c>
      <c r="D624">
        <v>32</v>
      </c>
      <c r="E624" t="s">
        <v>19</v>
      </c>
      <c r="F624" t="s">
        <v>26</v>
      </c>
      <c r="G624">
        <v>15.6</v>
      </c>
      <c r="H624" t="s">
        <v>15</v>
      </c>
      <c r="I624">
        <v>8</v>
      </c>
      <c r="J624">
        <v>3.43</v>
      </c>
      <c r="K624" t="s">
        <v>30</v>
      </c>
      <c r="L624">
        <v>3629.8</v>
      </c>
    </row>
    <row r="625" spans="2:12" x14ac:dyDescent="0.2">
      <c r="B625" t="s">
        <v>17</v>
      </c>
      <c r="C625" t="s">
        <v>41</v>
      </c>
      <c r="D625">
        <v>32</v>
      </c>
      <c r="E625" t="s">
        <v>13</v>
      </c>
      <c r="F625" t="s">
        <v>32</v>
      </c>
      <c r="G625">
        <v>16</v>
      </c>
      <c r="H625" t="s">
        <v>27</v>
      </c>
      <c r="I625">
        <v>5.3</v>
      </c>
      <c r="J625">
        <v>1.36</v>
      </c>
      <c r="K625" t="s">
        <v>30</v>
      </c>
      <c r="L625">
        <v>6840.28</v>
      </c>
    </row>
    <row r="626" spans="2:12" x14ac:dyDescent="0.2">
      <c r="B626" t="s">
        <v>11</v>
      </c>
      <c r="C626" t="s">
        <v>37</v>
      </c>
      <c r="D626">
        <v>64</v>
      </c>
      <c r="E626" t="s">
        <v>25</v>
      </c>
      <c r="F626" t="s">
        <v>35</v>
      </c>
      <c r="G626">
        <v>17.3</v>
      </c>
      <c r="H626" t="s">
        <v>43</v>
      </c>
      <c r="I626">
        <v>9.6999999999999993</v>
      </c>
      <c r="J626">
        <v>1.35</v>
      </c>
      <c r="K626" t="s">
        <v>22</v>
      </c>
      <c r="L626">
        <v>6333.05</v>
      </c>
    </row>
    <row r="627" spans="2:12" x14ac:dyDescent="0.2">
      <c r="B627" t="s">
        <v>23</v>
      </c>
      <c r="C627" t="s">
        <v>31</v>
      </c>
      <c r="D627">
        <v>8</v>
      </c>
      <c r="E627" t="s">
        <v>29</v>
      </c>
      <c r="F627" t="s">
        <v>44</v>
      </c>
      <c r="G627">
        <v>15.6</v>
      </c>
      <c r="H627" t="s">
        <v>21</v>
      </c>
      <c r="I627">
        <v>10</v>
      </c>
      <c r="J627">
        <v>2.2999999999999998</v>
      </c>
      <c r="K627" t="s">
        <v>30</v>
      </c>
      <c r="L627">
        <v>609.51</v>
      </c>
    </row>
    <row r="628" spans="2:12" x14ac:dyDescent="0.2">
      <c r="B628" t="s">
        <v>45</v>
      </c>
      <c r="C628" t="s">
        <v>39</v>
      </c>
      <c r="D628">
        <v>32</v>
      </c>
      <c r="E628" t="s">
        <v>19</v>
      </c>
      <c r="F628" t="s">
        <v>35</v>
      </c>
      <c r="G628">
        <v>13.3</v>
      </c>
      <c r="H628" t="s">
        <v>43</v>
      </c>
      <c r="I628">
        <v>5.8</v>
      </c>
      <c r="J628">
        <v>2.76</v>
      </c>
      <c r="K628" t="s">
        <v>16</v>
      </c>
      <c r="L628">
        <v>1626.46</v>
      </c>
    </row>
    <row r="629" spans="2:12" x14ac:dyDescent="0.2">
      <c r="B629" t="s">
        <v>38</v>
      </c>
      <c r="C629" t="s">
        <v>37</v>
      </c>
      <c r="D629">
        <v>64</v>
      </c>
      <c r="E629" t="s">
        <v>19</v>
      </c>
      <c r="F629" t="s">
        <v>35</v>
      </c>
      <c r="G629">
        <v>16</v>
      </c>
      <c r="H629" t="s">
        <v>21</v>
      </c>
      <c r="I629">
        <v>8.3000000000000007</v>
      </c>
      <c r="J629">
        <v>1.58</v>
      </c>
      <c r="K629" t="s">
        <v>22</v>
      </c>
      <c r="L629">
        <v>3695.54</v>
      </c>
    </row>
    <row r="630" spans="2:12" x14ac:dyDescent="0.2">
      <c r="B630" t="s">
        <v>34</v>
      </c>
      <c r="C630" t="s">
        <v>48</v>
      </c>
      <c r="D630">
        <v>16</v>
      </c>
      <c r="E630" t="s">
        <v>29</v>
      </c>
      <c r="F630" t="s">
        <v>14</v>
      </c>
      <c r="G630">
        <v>16</v>
      </c>
      <c r="H630" t="s">
        <v>27</v>
      </c>
      <c r="I630">
        <v>6.8</v>
      </c>
      <c r="J630">
        <v>1.84</v>
      </c>
      <c r="K630" t="s">
        <v>22</v>
      </c>
      <c r="L630">
        <v>2629.08</v>
      </c>
    </row>
    <row r="631" spans="2:12" x14ac:dyDescent="0.2">
      <c r="B631" t="s">
        <v>47</v>
      </c>
      <c r="C631" t="s">
        <v>18</v>
      </c>
      <c r="D631">
        <v>4</v>
      </c>
      <c r="E631" t="s">
        <v>29</v>
      </c>
      <c r="F631" t="s">
        <v>20</v>
      </c>
      <c r="G631">
        <v>13.3</v>
      </c>
      <c r="H631" t="s">
        <v>21</v>
      </c>
      <c r="I631">
        <v>6.6</v>
      </c>
      <c r="J631">
        <v>1.27</v>
      </c>
      <c r="K631" t="s">
        <v>22</v>
      </c>
      <c r="L631">
        <v>1150.43</v>
      </c>
    </row>
    <row r="632" spans="2:12" x14ac:dyDescent="0.2">
      <c r="B632" t="s">
        <v>45</v>
      </c>
      <c r="C632" t="s">
        <v>12</v>
      </c>
      <c r="D632">
        <v>64</v>
      </c>
      <c r="E632" t="s">
        <v>42</v>
      </c>
      <c r="F632" t="s">
        <v>40</v>
      </c>
      <c r="G632">
        <v>14</v>
      </c>
      <c r="H632" t="s">
        <v>27</v>
      </c>
      <c r="I632">
        <v>10.7</v>
      </c>
      <c r="J632">
        <v>1.91</v>
      </c>
      <c r="K632" t="s">
        <v>46</v>
      </c>
      <c r="L632">
        <v>2641.9</v>
      </c>
    </row>
    <row r="633" spans="2:12" x14ac:dyDescent="0.2">
      <c r="B633" t="s">
        <v>11</v>
      </c>
      <c r="C633" t="s">
        <v>31</v>
      </c>
      <c r="D633">
        <v>8</v>
      </c>
      <c r="E633" t="s">
        <v>25</v>
      </c>
      <c r="F633" t="s">
        <v>35</v>
      </c>
      <c r="G633">
        <v>15.6</v>
      </c>
      <c r="H633" t="s">
        <v>27</v>
      </c>
      <c r="I633">
        <v>11.2</v>
      </c>
      <c r="J633">
        <v>2.9</v>
      </c>
      <c r="K633" t="s">
        <v>16</v>
      </c>
      <c r="L633">
        <v>2161.8000000000002</v>
      </c>
    </row>
    <row r="634" spans="2:12" x14ac:dyDescent="0.2">
      <c r="B634" t="s">
        <v>45</v>
      </c>
      <c r="C634" t="s">
        <v>31</v>
      </c>
      <c r="D634">
        <v>64</v>
      </c>
      <c r="E634" t="s">
        <v>29</v>
      </c>
      <c r="F634" t="s">
        <v>35</v>
      </c>
      <c r="G634">
        <v>15.6</v>
      </c>
      <c r="H634" t="s">
        <v>15</v>
      </c>
      <c r="I634">
        <v>5.2</v>
      </c>
      <c r="J634">
        <v>1.95</v>
      </c>
      <c r="K634" t="s">
        <v>22</v>
      </c>
      <c r="L634">
        <v>2806.63</v>
      </c>
    </row>
    <row r="635" spans="2:12" x14ac:dyDescent="0.2">
      <c r="B635" t="s">
        <v>28</v>
      </c>
      <c r="C635" t="s">
        <v>18</v>
      </c>
      <c r="D635">
        <v>4</v>
      </c>
      <c r="E635" t="s">
        <v>25</v>
      </c>
      <c r="F635" t="s">
        <v>20</v>
      </c>
      <c r="G635">
        <v>17.3</v>
      </c>
      <c r="H635" t="s">
        <v>27</v>
      </c>
      <c r="I635">
        <v>8.3000000000000007</v>
      </c>
      <c r="J635">
        <v>2.56</v>
      </c>
      <c r="K635" t="s">
        <v>22</v>
      </c>
      <c r="L635">
        <v>2120.9899999999998</v>
      </c>
    </row>
    <row r="636" spans="2:12" x14ac:dyDescent="0.2">
      <c r="B636" t="s">
        <v>11</v>
      </c>
      <c r="C636" t="s">
        <v>31</v>
      </c>
      <c r="D636">
        <v>4</v>
      </c>
      <c r="E636" t="s">
        <v>42</v>
      </c>
      <c r="F636" t="s">
        <v>44</v>
      </c>
      <c r="G636">
        <v>13.3</v>
      </c>
      <c r="H636" t="s">
        <v>27</v>
      </c>
      <c r="I636">
        <v>7.1</v>
      </c>
      <c r="J636">
        <v>2.36</v>
      </c>
      <c r="K636" t="s">
        <v>22</v>
      </c>
      <c r="L636">
        <v>953.44</v>
      </c>
    </row>
    <row r="637" spans="2:12" x14ac:dyDescent="0.2">
      <c r="B637" t="s">
        <v>33</v>
      </c>
      <c r="C637" t="s">
        <v>12</v>
      </c>
      <c r="D637">
        <v>8</v>
      </c>
      <c r="E637" t="s">
        <v>42</v>
      </c>
      <c r="F637" t="s">
        <v>20</v>
      </c>
      <c r="G637">
        <v>16</v>
      </c>
      <c r="H637" t="s">
        <v>43</v>
      </c>
      <c r="I637">
        <v>4.7</v>
      </c>
      <c r="J637">
        <v>2.5499999999999998</v>
      </c>
      <c r="K637" t="s">
        <v>22</v>
      </c>
      <c r="L637">
        <v>940.66</v>
      </c>
    </row>
    <row r="638" spans="2:12" x14ac:dyDescent="0.2">
      <c r="B638" t="s">
        <v>36</v>
      </c>
      <c r="C638" t="s">
        <v>48</v>
      </c>
      <c r="D638">
        <v>32</v>
      </c>
      <c r="E638" t="s">
        <v>25</v>
      </c>
      <c r="F638" t="s">
        <v>26</v>
      </c>
      <c r="G638">
        <v>17.3</v>
      </c>
      <c r="H638" t="s">
        <v>43</v>
      </c>
      <c r="I638">
        <v>5.0999999999999996</v>
      </c>
      <c r="J638">
        <v>1.46</v>
      </c>
      <c r="K638" t="s">
        <v>16</v>
      </c>
      <c r="L638">
        <v>2086.5700000000002</v>
      </c>
    </row>
    <row r="639" spans="2:12" x14ac:dyDescent="0.2">
      <c r="B639" t="s">
        <v>33</v>
      </c>
      <c r="C639" t="s">
        <v>24</v>
      </c>
      <c r="D639">
        <v>4</v>
      </c>
      <c r="E639" t="s">
        <v>25</v>
      </c>
      <c r="F639" t="s">
        <v>35</v>
      </c>
      <c r="G639">
        <v>15.6</v>
      </c>
      <c r="H639" t="s">
        <v>21</v>
      </c>
      <c r="I639">
        <v>8.5</v>
      </c>
      <c r="J639">
        <v>3.06</v>
      </c>
      <c r="K639" t="s">
        <v>30</v>
      </c>
      <c r="L639">
        <v>879.18</v>
      </c>
    </row>
    <row r="640" spans="2:12" x14ac:dyDescent="0.2">
      <c r="B640" t="s">
        <v>33</v>
      </c>
      <c r="C640" t="s">
        <v>24</v>
      </c>
      <c r="D640">
        <v>8</v>
      </c>
      <c r="E640" t="s">
        <v>42</v>
      </c>
      <c r="F640" t="s">
        <v>32</v>
      </c>
      <c r="G640">
        <v>17.3</v>
      </c>
      <c r="H640" t="s">
        <v>21</v>
      </c>
      <c r="I640">
        <v>9.6999999999999993</v>
      </c>
      <c r="J640">
        <v>3.08</v>
      </c>
      <c r="K640" t="s">
        <v>30</v>
      </c>
      <c r="L640">
        <v>821.84</v>
      </c>
    </row>
    <row r="641" spans="2:12" x14ac:dyDescent="0.2">
      <c r="B641" t="s">
        <v>33</v>
      </c>
      <c r="C641" t="s">
        <v>39</v>
      </c>
      <c r="D641">
        <v>64</v>
      </c>
      <c r="E641" t="s">
        <v>13</v>
      </c>
      <c r="F641" t="s">
        <v>32</v>
      </c>
      <c r="G641">
        <v>16</v>
      </c>
      <c r="H641" t="s">
        <v>21</v>
      </c>
      <c r="I641">
        <v>10.3</v>
      </c>
      <c r="J641">
        <v>1.39</v>
      </c>
      <c r="K641" t="s">
        <v>22</v>
      </c>
      <c r="L641">
        <v>2193.2600000000002</v>
      </c>
    </row>
    <row r="642" spans="2:12" x14ac:dyDescent="0.2">
      <c r="B642" t="s">
        <v>23</v>
      </c>
      <c r="C642" t="s">
        <v>41</v>
      </c>
      <c r="D642">
        <v>64</v>
      </c>
      <c r="E642" t="s">
        <v>25</v>
      </c>
      <c r="F642" t="s">
        <v>26</v>
      </c>
      <c r="G642">
        <v>15.6</v>
      </c>
      <c r="H642" t="s">
        <v>27</v>
      </c>
      <c r="I642">
        <v>11.7</v>
      </c>
      <c r="J642">
        <v>2.5099999999999998</v>
      </c>
      <c r="K642" t="s">
        <v>30</v>
      </c>
      <c r="L642">
        <v>7099.91</v>
      </c>
    </row>
    <row r="643" spans="2:12" x14ac:dyDescent="0.2">
      <c r="B643" t="s">
        <v>28</v>
      </c>
      <c r="C643" t="s">
        <v>41</v>
      </c>
      <c r="D643">
        <v>4</v>
      </c>
      <c r="E643" t="s">
        <v>19</v>
      </c>
      <c r="F643" t="s">
        <v>40</v>
      </c>
      <c r="G643">
        <v>13.3</v>
      </c>
      <c r="H643" t="s">
        <v>27</v>
      </c>
      <c r="I643">
        <v>5.6</v>
      </c>
      <c r="J643">
        <v>2</v>
      </c>
      <c r="K643" t="s">
        <v>30</v>
      </c>
      <c r="L643">
        <v>2565.12</v>
      </c>
    </row>
    <row r="644" spans="2:12" x14ac:dyDescent="0.2">
      <c r="B644" t="s">
        <v>47</v>
      </c>
      <c r="C644" t="s">
        <v>31</v>
      </c>
      <c r="D644">
        <v>4</v>
      </c>
      <c r="E644" t="s">
        <v>42</v>
      </c>
      <c r="F644" t="s">
        <v>20</v>
      </c>
      <c r="G644">
        <v>17.3</v>
      </c>
      <c r="H644" t="s">
        <v>43</v>
      </c>
      <c r="I644">
        <v>4.5</v>
      </c>
      <c r="J644">
        <v>1.25</v>
      </c>
      <c r="K644" t="s">
        <v>22</v>
      </c>
      <c r="L644">
        <v>858.25</v>
      </c>
    </row>
    <row r="645" spans="2:12" x14ac:dyDescent="0.2">
      <c r="B645" t="s">
        <v>28</v>
      </c>
      <c r="C645" t="s">
        <v>18</v>
      </c>
      <c r="D645">
        <v>4</v>
      </c>
      <c r="E645" t="s">
        <v>19</v>
      </c>
      <c r="F645" t="s">
        <v>26</v>
      </c>
      <c r="G645">
        <v>15.6</v>
      </c>
      <c r="H645" t="s">
        <v>15</v>
      </c>
      <c r="I645">
        <v>8</v>
      </c>
      <c r="J645">
        <v>3.34</v>
      </c>
      <c r="K645" t="s">
        <v>46</v>
      </c>
      <c r="L645">
        <v>1446.88</v>
      </c>
    </row>
    <row r="646" spans="2:12" x14ac:dyDescent="0.2">
      <c r="B646" t="s">
        <v>17</v>
      </c>
      <c r="C646" t="s">
        <v>31</v>
      </c>
      <c r="D646">
        <v>32</v>
      </c>
      <c r="E646" t="s">
        <v>29</v>
      </c>
      <c r="F646" t="s">
        <v>26</v>
      </c>
      <c r="G646">
        <v>16</v>
      </c>
      <c r="H646" t="s">
        <v>43</v>
      </c>
      <c r="I646">
        <v>4.7</v>
      </c>
      <c r="J646">
        <v>1.22</v>
      </c>
      <c r="K646" t="s">
        <v>46</v>
      </c>
      <c r="L646">
        <v>1919.06</v>
      </c>
    </row>
    <row r="647" spans="2:12" x14ac:dyDescent="0.2">
      <c r="B647" t="s">
        <v>47</v>
      </c>
      <c r="C647" t="s">
        <v>39</v>
      </c>
      <c r="D647">
        <v>64</v>
      </c>
      <c r="E647" t="s">
        <v>13</v>
      </c>
      <c r="F647" t="s">
        <v>40</v>
      </c>
      <c r="G647">
        <v>14</v>
      </c>
      <c r="H647" t="s">
        <v>43</v>
      </c>
      <c r="I647">
        <v>5.8</v>
      </c>
      <c r="J647">
        <v>2.94</v>
      </c>
      <c r="K647" t="s">
        <v>30</v>
      </c>
      <c r="L647">
        <v>3050.24</v>
      </c>
    </row>
    <row r="648" spans="2:12" x14ac:dyDescent="0.2">
      <c r="B648" t="s">
        <v>38</v>
      </c>
      <c r="C648" t="s">
        <v>41</v>
      </c>
      <c r="D648">
        <v>4</v>
      </c>
      <c r="E648" t="s">
        <v>29</v>
      </c>
      <c r="F648" t="s">
        <v>14</v>
      </c>
      <c r="G648">
        <v>16</v>
      </c>
      <c r="H648" t="s">
        <v>27</v>
      </c>
      <c r="I648">
        <v>10</v>
      </c>
      <c r="J648">
        <v>3.04</v>
      </c>
      <c r="K648" t="s">
        <v>22</v>
      </c>
      <c r="L648">
        <v>2781.53</v>
      </c>
    </row>
    <row r="649" spans="2:12" x14ac:dyDescent="0.2">
      <c r="B649" t="s">
        <v>45</v>
      </c>
      <c r="C649" t="s">
        <v>31</v>
      </c>
      <c r="D649">
        <v>4</v>
      </c>
      <c r="E649" t="s">
        <v>19</v>
      </c>
      <c r="F649" t="s">
        <v>32</v>
      </c>
      <c r="G649">
        <v>16</v>
      </c>
      <c r="H649" t="s">
        <v>27</v>
      </c>
      <c r="I649">
        <v>11.6</v>
      </c>
      <c r="J649">
        <v>2.85</v>
      </c>
      <c r="K649" t="s">
        <v>46</v>
      </c>
      <c r="L649">
        <v>1244.31</v>
      </c>
    </row>
    <row r="650" spans="2:12" x14ac:dyDescent="0.2">
      <c r="B650" t="s">
        <v>38</v>
      </c>
      <c r="C650" t="s">
        <v>41</v>
      </c>
      <c r="D650">
        <v>4</v>
      </c>
      <c r="E650" t="s">
        <v>19</v>
      </c>
      <c r="F650" t="s">
        <v>26</v>
      </c>
      <c r="G650">
        <v>14</v>
      </c>
      <c r="H650" t="s">
        <v>21</v>
      </c>
      <c r="I650">
        <v>4.7</v>
      </c>
      <c r="J650">
        <v>1.35</v>
      </c>
      <c r="K650" t="s">
        <v>30</v>
      </c>
      <c r="L650">
        <v>1338.48</v>
      </c>
    </row>
    <row r="651" spans="2:12" x14ac:dyDescent="0.2">
      <c r="B651" t="s">
        <v>33</v>
      </c>
      <c r="C651" t="s">
        <v>41</v>
      </c>
      <c r="D651">
        <v>4</v>
      </c>
      <c r="E651" t="s">
        <v>42</v>
      </c>
      <c r="F651" t="s">
        <v>44</v>
      </c>
      <c r="G651">
        <v>13.3</v>
      </c>
      <c r="H651" t="s">
        <v>27</v>
      </c>
      <c r="I651">
        <v>7.1</v>
      </c>
      <c r="J651">
        <v>1.42</v>
      </c>
      <c r="K651" t="s">
        <v>22</v>
      </c>
      <c r="L651">
        <v>1402.27</v>
      </c>
    </row>
    <row r="652" spans="2:12" x14ac:dyDescent="0.2">
      <c r="B652" t="s">
        <v>36</v>
      </c>
      <c r="C652" t="s">
        <v>18</v>
      </c>
      <c r="D652">
        <v>8</v>
      </c>
      <c r="E652" t="s">
        <v>25</v>
      </c>
      <c r="F652" t="s">
        <v>26</v>
      </c>
      <c r="G652">
        <v>15.6</v>
      </c>
      <c r="H652" t="s">
        <v>15</v>
      </c>
      <c r="I652">
        <v>4.2</v>
      </c>
      <c r="J652">
        <v>1.55</v>
      </c>
      <c r="K652" t="s">
        <v>46</v>
      </c>
      <c r="L652">
        <v>1617.4</v>
      </c>
    </row>
    <row r="653" spans="2:12" x14ac:dyDescent="0.2">
      <c r="B653" t="s">
        <v>38</v>
      </c>
      <c r="C653" t="s">
        <v>12</v>
      </c>
      <c r="D653">
        <v>64</v>
      </c>
      <c r="E653" t="s">
        <v>13</v>
      </c>
      <c r="F653" t="s">
        <v>14</v>
      </c>
      <c r="G653">
        <v>13.3</v>
      </c>
      <c r="H653" t="s">
        <v>27</v>
      </c>
      <c r="I653">
        <v>8.6999999999999993</v>
      </c>
      <c r="J653">
        <v>3.33</v>
      </c>
      <c r="K653" t="s">
        <v>22</v>
      </c>
      <c r="L653">
        <v>3194.92</v>
      </c>
    </row>
    <row r="654" spans="2:12" x14ac:dyDescent="0.2">
      <c r="B654" t="s">
        <v>23</v>
      </c>
      <c r="C654" t="s">
        <v>37</v>
      </c>
      <c r="D654">
        <v>16</v>
      </c>
      <c r="E654" t="s">
        <v>25</v>
      </c>
      <c r="F654" t="s">
        <v>20</v>
      </c>
      <c r="G654">
        <v>16</v>
      </c>
      <c r="H654" t="s">
        <v>15</v>
      </c>
      <c r="I654">
        <v>7.1</v>
      </c>
      <c r="J654">
        <v>1.4</v>
      </c>
      <c r="K654" t="s">
        <v>16</v>
      </c>
      <c r="L654">
        <v>2795.78</v>
      </c>
    </row>
    <row r="655" spans="2:12" x14ac:dyDescent="0.2">
      <c r="B655" t="s">
        <v>45</v>
      </c>
      <c r="C655" t="s">
        <v>12</v>
      </c>
      <c r="D655">
        <v>8</v>
      </c>
      <c r="E655" t="s">
        <v>13</v>
      </c>
      <c r="F655" t="s">
        <v>26</v>
      </c>
      <c r="G655">
        <v>15.6</v>
      </c>
      <c r="H655" t="s">
        <v>21</v>
      </c>
      <c r="I655">
        <v>8.6</v>
      </c>
      <c r="J655">
        <v>2.85</v>
      </c>
      <c r="K655" t="s">
        <v>16</v>
      </c>
      <c r="L655">
        <v>841.68</v>
      </c>
    </row>
    <row r="656" spans="2:12" x14ac:dyDescent="0.2">
      <c r="B656" t="s">
        <v>28</v>
      </c>
      <c r="C656" t="s">
        <v>31</v>
      </c>
      <c r="D656">
        <v>32</v>
      </c>
      <c r="E656" t="s">
        <v>29</v>
      </c>
      <c r="F656" t="s">
        <v>44</v>
      </c>
      <c r="G656">
        <v>14</v>
      </c>
      <c r="H656" t="s">
        <v>21</v>
      </c>
      <c r="I656">
        <v>11.5</v>
      </c>
      <c r="J656">
        <v>1.51</v>
      </c>
      <c r="K656" t="s">
        <v>16</v>
      </c>
      <c r="L656">
        <v>774.23</v>
      </c>
    </row>
    <row r="657" spans="2:12" x14ac:dyDescent="0.2">
      <c r="B657" t="s">
        <v>45</v>
      </c>
      <c r="C657" t="s">
        <v>24</v>
      </c>
      <c r="D657">
        <v>16</v>
      </c>
      <c r="E657" t="s">
        <v>42</v>
      </c>
      <c r="F657" t="s">
        <v>44</v>
      </c>
      <c r="G657">
        <v>13.3</v>
      </c>
      <c r="H657" t="s">
        <v>21</v>
      </c>
      <c r="I657">
        <v>9</v>
      </c>
      <c r="J657">
        <v>3.39</v>
      </c>
      <c r="K657" t="s">
        <v>46</v>
      </c>
      <c r="L657">
        <v>713.12</v>
      </c>
    </row>
    <row r="658" spans="2:12" x14ac:dyDescent="0.2">
      <c r="B658" t="s">
        <v>36</v>
      </c>
      <c r="C658" t="s">
        <v>24</v>
      </c>
      <c r="D658">
        <v>8</v>
      </c>
      <c r="E658" t="s">
        <v>19</v>
      </c>
      <c r="F658" t="s">
        <v>40</v>
      </c>
      <c r="G658">
        <v>17.3</v>
      </c>
      <c r="H658" t="s">
        <v>27</v>
      </c>
      <c r="I658">
        <v>7</v>
      </c>
      <c r="J658">
        <v>1.45</v>
      </c>
      <c r="K658" t="s">
        <v>22</v>
      </c>
      <c r="L658">
        <v>1746.08</v>
      </c>
    </row>
    <row r="659" spans="2:12" x14ac:dyDescent="0.2">
      <c r="B659" t="s">
        <v>36</v>
      </c>
      <c r="C659" t="s">
        <v>31</v>
      </c>
      <c r="D659">
        <v>32</v>
      </c>
      <c r="E659" t="s">
        <v>19</v>
      </c>
      <c r="F659" t="s">
        <v>40</v>
      </c>
      <c r="G659">
        <v>14</v>
      </c>
      <c r="H659" t="s">
        <v>27</v>
      </c>
      <c r="I659">
        <v>9.4</v>
      </c>
      <c r="J659">
        <v>1.93</v>
      </c>
      <c r="K659" t="s">
        <v>22</v>
      </c>
      <c r="L659">
        <v>2092.34</v>
      </c>
    </row>
    <row r="660" spans="2:12" x14ac:dyDescent="0.2">
      <c r="B660" t="s">
        <v>47</v>
      </c>
      <c r="C660" t="s">
        <v>37</v>
      </c>
      <c r="D660">
        <v>8</v>
      </c>
      <c r="E660" t="s">
        <v>42</v>
      </c>
      <c r="F660" t="s">
        <v>32</v>
      </c>
      <c r="G660">
        <v>13.3</v>
      </c>
      <c r="H660" t="s">
        <v>27</v>
      </c>
      <c r="I660">
        <v>5.2</v>
      </c>
      <c r="J660">
        <v>2.0299999999999998</v>
      </c>
      <c r="K660" t="s">
        <v>16</v>
      </c>
      <c r="L660">
        <v>2942.94</v>
      </c>
    </row>
    <row r="661" spans="2:12" x14ac:dyDescent="0.2">
      <c r="B661" t="s">
        <v>23</v>
      </c>
      <c r="C661" t="s">
        <v>41</v>
      </c>
      <c r="D661">
        <v>32</v>
      </c>
      <c r="E661" t="s">
        <v>42</v>
      </c>
      <c r="F661" t="s">
        <v>26</v>
      </c>
      <c r="G661">
        <v>15.6</v>
      </c>
      <c r="H661" t="s">
        <v>15</v>
      </c>
      <c r="I661">
        <v>7.8</v>
      </c>
      <c r="J661">
        <v>1.82</v>
      </c>
      <c r="K661" t="s">
        <v>22</v>
      </c>
      <c r="L661">
        <v>2922.13</v>
      </c>
    </row>
    <row r="662" spans="2:12" x14ac:dyDescent="0.2">
      <c r="B662" t="s">
        <v>17</v>
      </c>
      <c r="C662" t="s">
        <v>12</v>
      </c>
      <c r="D662">
        <v>4</v>
      </c>
      <c r="E662" t="s">
        <v>13</v>
      </c>
      <c r="F662" t="s">
        <v>14</v>
      </c>
      <c r="G662">
        <v>16</v>
      </c>
      <c r="H662" t="s">
        <v>15</v>
      </c>
      <c r="I662">
        <v>9.6</v>
      </c>
      <c r="J662">
        <v>2.74</v>
      </c>
      <c r="K662" t="s">
        <v>46</v>
      </c>
      <c r="L662">
        <v>1369.76</v>
      </c>
    </row>
    <row r="663" spans="2:12" x14ac:dyDescent="0.2">
      <c r="B663" t="s">
        <v>23</v>
      </c>
      <c r="C663" t="s">
        <v>31</v>
      </c>
      <c r="D663">
        <v>32</v>
      </c>
      <c r="E663" t="s">
        <v>13</v>
      </c>
      <c r="F663" t="s">
        <v>20</v>
      </c>
      <c r="G663">
        <v>13.3</v>
      </c>
      <c r="H663" t="s">
        <v>21</v>
      </c>
      <c r="I663">
        <v>6.1</v>
      </c>
      <c r="J663">
        <v>3.05</v>
      </c>
      <c r="K663" t="s">
        <v>22</v>
      </c>
      <c r="L663">
        <v>1122.1600000000001</v>
      </c>
    </row>
    <row r="664" spans="2:12" x14ac:dyDescent="0.2">
      <c r="B664" t="s">
        <v>36</v>
      </c>
      <c r="C664" t="s">
        <v>31</v>
      </c>
      <c r="D664">
        <v>16</v>
      </c>
      <c r="E664" t="s">
        <v>19</v>
      </c>
      <c r="F664" t="s">
        <v>32</v>
      </c>
      <c r="G664">
        <v>17.3</v>
      </c>
      <c r="H664" t="s">
        <v>15</v>
      </c>
      <c r="I664">
        <v>9.4</v>
      </c>
      <c r="J664">
        <v>2.65</v>
      </c>
      <c r="K664" t="s">
        <v>30</v>
      </c>
      <c r="L664">
        <v>1393.62</v>
      </c>
    </row>
    <row r="665" spans="2:12" x14ac:dyDescent="0.2">
      <c r="B665" t="s">
        <v>17</v>
      </c>
      <c r="C665" t="s">
        <v>12</v>
      </c>
      <c r="D665">
        <v>32</v>
      </c>
      <c r="E665" t="s">
        <v>29</v>
      </c>
      <c r="F665" t="s">
        <v>14</v>
      </c>
      <c r="G665">
        <v>13.3</v>
      </c>
      <c r="H665" t="s">
        <v>43</v>
      </c>
      <c r="I665">
        <v>6.1</v>
      </c>
      <c r="J665">
        <v>1.36</v>
      </c>
      <c r="K665" t="s">
        <v>22</v>
      </c>
      <c r="L665">
        <v>1819.47</v>
      </c>
    </row>
    <row r="666" spans="2:12" x14ac:dyDescent="0.2">
      <c r="B666" t="s">
        <v>45</v>
      </c>
      <c r="C666" t="s">
        <v>41</v>
      </c>
      <c r="D666">
        <v>8</v>
      </c>
      <c r="E666" t="s">
        <v>29</v>
      </c>
      <c r="F666" t="s">
        <v>44</v>
      </c>
      <c r="G666">
        <v>17.3</v>
      </c>
      <c r="H666" t="s">
        <v>21</v>
      </c>
      <c r="I666">
        <v>9.9</v>
      </c>
      <c r="J666">
        <v>2.48</v>
      </c>
      <c r="K666" t="s">
        <v>46</v>
      </c>
      <c r="L666">
        <v>1161.6500000000001</v>
      </c>
    </row>
    <row r="667" spans="2:12" x14ac:dyDescent="0.2">
      <c r="B667" t="s">
        <v>17</v>
      </c>
      <c r="C667" t="s">
        <v>12</v>
      </c>
      <c r="D667">
        <v>64</v>
      </c>
      <c r="E667" t="s">
        <v>13</v>
      </c>
      <c r="F667" t="s">
        <v>44</v>
      </c>
      <c r="G667">
        <v>17.3</v>
      </c>
      <c r="H667" t="s">
        <v>15</v>
      </c>
      <c r="I667">
        <v>9</v>
      </c>
      <c r="J667">
        <v>1.52</v>
      </c>
      <c r="K667" t="s">
        <v>46</v>
      </c>
      <c r="L667">
        <v>2622.91</v>
      </c>
    </row>
    <row r="668" spans="2:12" x14ac:dyDescent="0.2">
      <c r="B668" t="s">
        <v>23</v>
      </c>
      <c r="C668" t="s">
        <v>24</v>
      </c>
      <c r="D668">
        <v>8</v>
      </c>
      <c r="E668" t="s">
        <v>25</v>
      </c>
      <c r="F668" t="s">
        <v>35</v>
      </c>
      <c r="G668">
        <v>15.6</v>
      </c>
      <c r="H668" t="s">
        <v>27</v>
      </c>
      <c r="I668">
        <v>5.2</v>
      </c>
      <c r="J668">
        <v>2.73</v>
      </c>
      <c r="K668" t="s">
        <v>16</v>
      </c>
      <c r="L668">
        <v>1888.25</v>
      </c>
    </row>
    <row r="669" spans="2:12" x14ac:dyDescent="0.2">
      <c r="B669" t="s">
        <v>36</v>
      </c>
      <c r="C669" t="s">
        <v>31</v>
      </c>
      <c r="D669">
        <v>16</v>
      </c>
      <c r="E669" t="s">
        <v>42</v>
      </c>
      <c r="F669" t="s">
        <v>35</v>
      </c>
      <c r="G669">
        <v>16</v>
      </c>
      <c r="H669" t="s">
        <v>15</v>
      </c>
      <c r="I669">
        <v>11.1</v>
      </c>
      <c r="J669">
        <v>3.01</v>
      </c>
      <c r="K669" t="s">
        <v>46</v>
      </c>
      <c r="L669">
        <v>1078.83</v>
      </c>
    </row>
    <row r="670" spans="2:12" x14ac:dyDescent="0.2">
      <c r="B670" t="s">
        <v>23</v>
      </c>
      <c r="C670" t="s">
        <v>37</v>
      </c>
      <c r="D670">
        <v>4</v>
      </c>
      <c r="E670" t="s">
        <v>42</v>
      </c>
      <c r="F670" t="s">
        <v>40</v>
      </c>
      <c r="G670">
        <v>17.3</v>
      </c>
      <c r="H670" t="s">
        <v>27</v>
      </c>
      <c r="I670">
        <v>9.6999999999999993</v>
      </c>
      <c r="J670">
        <v>2.38</v>
      </c>
      <c r="K670" t="s">
        <v>30</v>
      </c>
      <c r="L670">
        <v>2297.0300000000002</v>
      </c>
    </row>
    <row r="671" spans="2:12" x14ac:dyDescent="0.2">
      <c r="B671" t="s">
        <v>11</v>
      </c>
      <c r="C671" t="s">
        <v>12</v>
      </c>
      <c r="D671">
        <v>4</v>
      </c>
      <c r="E671" t="s">
        <v>19</v>
      </c>
      <c r="F671" t="s">
        <v>26</v>
      </c>
      <c r="G671">
        <v>13.3</v>
      </c>
      <c r="H671" t="s">
        <v>27</v>
      </c>
      <c r="I671">
        <v>8.1</v>
      </c>
      <c r="J671">
        <v>3.1</v>
      </c>
      <c r="K671" t="s">
        <v>46</v>
      </c>
      <c r="L671">
        <v>2021.49</v>
      </c>
    </row>
    <row r="672" spans="2:12" x14ac:dyDescent="0.2">
      <c r="B672" t="s">
        <v>47</v>
      </c>
      <c r="C672" t="s">
        <v>12</v>
      </c>
      <c r="D672">
        <v>8</v>
      </c>
      <c r="E672" t="s">
        <v>19</v>
      </c>
      <c r="F672" t="s">
        <v>14</v>
      </c>
      <c r="G672">
        <v>13.3</v>
      </c>
      <c r="H672" t="s">
        <v>21</v>
      </c>
      <c r="I672">
        <v>10.6</v>
      </c>
      <c r="J672">
        <v>1.61</v>
      </c>
      <c r="K672" t="s">
        <v>16</v>
      </c>
      <c r="L672">
        <v>1011.37</v>
      </c>
    </row>
    <row r="673" spans="2:12" x14ac:dyDescent="0.2">
      <c r="B673" t="s">
        <v>28</v>
      </c>
      <c r="C673" t="s">
        <v>18</v>
      </c>
      <c r="D673">
        <v>4</v>
      </c>
      <c r="E673" t="s">
        <v>25</v>
      </c>
      <c r="F673" t="s">
        <v>26</v>
      </c>
      <c r="G673">
        <v>15.6</v>
      </c>
      <c r="H673" t="s">
        <v>43</v>
      </c>
      <c r="I673">
        <v>6.9</v>
      </c>
      <c r="J673">
        <v>2.75</v>
      </c>
      <c r="K673" t="s">
        <v>22</v>
      </c>
      <c r="L673">
        <v>1245.92</v>
      </c>
    </row>
    <row r="674" spans="2:12" x14ac:dyDescent="0.2">
      <c r="B674" t="s">
        <v>17</v>
      </c>
      <c r="C674" t="s">
        <v>41</v>
      </c>
      <c r="D674">
        <v>8</v>
      </c>
      <c r="E674" t="s">
        <v>29</v>
      </c>
      <c r="F674" t="s">
        <v>32</v>
      </c>
      <c r="G674">
        <v>13.3</v>
      </c>
      <c r="H674" t="s">
        <v>27</v>
      </c>
      <c r="I674">
        <v>5.6</v>
      </c>
      <c r="J674">
        <v>3.09</v>
      </c>
      <c r="K674" t="s">
        <v>30</v>
      </c>
      <c r="L674">
        <v>3723.81</v>
      </c>
    </row>
    <row r="675" spans="2:12" x14ac:dyDescent="0.2">
      <c r="B675" t="s">
        <v>34</v>
      </c>
      <c r="C675" t="s">
        <v>24</v>
      </c>
      <c r="D675">
        <v>8</v>
      </c>
      <c r="E675" t="s">
        <v>42</v>
      </c>
      <c r="F675" t="s">
        <v>20</v>
      </c>
      <c r="G675">
        <v>16</v>
      </c>
      <c r="H675" t="s">
        <v>15</v>
      </c>
      <c r="I675">
        <v>8.9</v>
      </c>
      <c r="J675">
        <v>1.31</v>
      </c>
      <c r="K675" t="s">
        <v>16</v>
      </c>
      <c r="L675">
        <v>1269.3599999999999</v>
      </c>
    </row>
    <row r="676" spans="2:12" x14ac:dyDescent="0.2">
      <c r="B676" t="s">
        <v>45</v>
      </c>
      <c r="C676" t="s">
        <v>48</v>
      </c>
      <c r="D676">
        <v>32</v>
      </c>
      <c r="E676" t="s">
        <v>29</v>
      </c>
      <c r="F676" t="s">
        <v>44</v>
      </c>
      <c r="G676">
        <v>17.3</v>
      </c>
      <c r="H676" t="s">
        <v>27</v>
      </c>
      <c r="I676">
        <v>4.5999999999999996</v>
      </c>
      <c r="J676">
        <v>3.22</v>
      </c>
      <c r="K676" t="s">
        <v>46</v>
      </c>
      <c r="L676">
        <v>2315.84</v>
      </c>
    </row>
    <row r="677" spans="2:12" x14ac:dyDescent="0.2">
      <c r="B677" t="s">
        <v>28</v>
      </c>
      <c r="C677" t="s">
        <v>18</v>
      </c>
      <c r="D677">
        <v>8</v>
      </c>
      <c r="E677" t="s">
        <v>42</v>
      </c>
      <c r="F677" t="s">
        <v>44</v>
      </c>
      <c r="G677">
        <v>13.3</v>
      </c>
      <c r="H677" t="s">
        <v>15</v>
      </c>
      <c r="I677">
        <v>10.6</v>
      </c>
      <c r="J677">
        <v>1.81</v>
      </c>
      <c r="K677" t="s">
        <v>22</v>
      </c>
      <c r="L677">
        <v>893.02</v>
      </c>
    </row>
    <row r="678" spans="2:12" x14ac:dyDescent="0.2">
      <c r="B678" t="s">
        <v>28</v>
      </c>
      <c r="C678" t="s">
        <v>48</v>
      </c>
      <c r="D678">
        <v>64</v>
      </c>
      <c r="E678" t="s">
        <v>25</v>
      </c>
      <c r="F678" t="s">
        <v>20</v>
      </c>
      <c r="G678">
        <v>16</v>
      </c>
      <c r="H678" t="s">
        <v>43</v>
      </c>
      <c r="I678">
        <v>5.4</v>
      </c>
      <c r="J678">
        <v>3.29</v>
      </c>
      <c r="K678" t="s">
        <v>30</v>
      </c>
      <c r="L678">
        <v>3335.73</v>
      </c>
    </row>
    <row r="679" spans="2:12" x14ac:dyDescent="0.2">
      <c r="B679" t="s">
        <v>17</v>
      </c>
      <c r="C679" t="s">
        <v>24</v>
      </c>
      <c r="D679">
        <v>16</v>
      </c>
      <c r="E679" t="s">
        <v>42</v>
      </c>
      <c r="F679" t="s">
        <v>20</v>
      </c>
      <c r="G679">
        <v>14</v>
      </c>
      <c r="H679" t="s">
        <v>27</v>
      </c>
      <c r="I679">
        <v>8.4</v>
      </c>
      <c r="J679">
        <v>2.5299999999999998</v>
      </c>
      <c r="K679" t="s">
        <v>30</v>
      </c>
      <c r="L679">
        <v>2357.16</v>
      </c>
    </row>
    <row r="680" spans="2:12" x14ac:dyDescent="0.2">
      <c r="B680" t="s">
        <v>45</v>
      </c>
      <c r="C680" t="s">
        <v>24</v>
      </c>
      <c r="D680">
        <v>8</v>
      </c>
      <c r="E680" t="s">
        <v>29</v>
      </c>
      <c r="F680" t="s">
        <v>35</v>
      </c>
      <c r="G680">
        <v>14</v>
      </c>
      <c r="H680" t="s">
        <v>27</v>
      </c>
      <c r="I680">
        <v>4.0999999999999996</v>
      </c>
      <c r="J680">
        <v>2.04</v>
      </c>
      <c r="K680" t="s">
        <v>22</v>
      </c>
      <c r="L680">
        <v>1739.59</v>
      </c>
    </row>
    <row r="681" spans="2:12" x14ac:dyDescent="0.2">
      <c r="B681" t="s">
        <v>28</v>
      </c>
      <c r="C681" t="s">
        <v>39</v>
      </c>
      <c r="D681">
        <v>32</v>
      </c>
      <c r="E681" t="s">
        <v>42</v>
      </c>
      <c r="F681" t="s">
        <v>35</v>
      </c>
      <c r="G681">
        <v>15.6</v>
      </c>
      <c r="H681" t="s">
        <v>43</v>
      </c>
      <c r="I681">
        <v>9.1999999999999993</v>
      </c>
      <c r="J681">
        <v>3.29</v>
      </c>
      <c r="K681" t="s">
        <v>22</v>
      </c>
      <c r="L681">
        <v>1369.51</v>
      </c>
    </row>
    <row r="682" spans="2:12" x14ac:dyDescent="0.2">
      <c r="B682" t="s">
        <v>33</v>
      </c>
      <c r="C682" t="s">
        <v>37</v>
      </c>
      <c r="D682">
        <v>64</v>
      </c>
      <c r="E682" t="s">
        <v>13</v>
      </c>
      <c r="F682" t="s">
        <v>35</v>
      </c>
      <c r="G682">
        <v>13.3</v>
      </c>
      <c r="H682" t="s">
        <v>15</v>
      </c>
      <c r="I682">
        <v>8.1999999999999993</v>
      </c>
      <c r="J682">
        <v>2.04</v>
      </c>
      <c r="K682" t="s">
        <v>30</v>
      </c>
      <c r="L682">
        <v>5036.46</v>
      </c>
    </row>
    <row r="683" spans="2:12" x14ac:dyDescent="0.2">
      <c r="B683" t="s">
        <v>11</v>
      </c>
      <c r="C683" t="s">
        <v>48</v>
      </c>
      <c r="D683">
        <v>8</v>
      </c>
      <c r="E683" t="s">
        <v>29</v>
      </c>
      <c r="F683" t="s">
        <v>35</v>
      </c>
      <c r="G683">
        <v>17.3</v>
      </c>
      <c r="H683" t="s">
        <v>43</v>
      </c>
      <c r="I683">
        <v>7.9</v>
      </c>
      <c r="J683">
        <v>2.81</v>
      </c>
      <c r="K683" t="s">
        <v>30</v>
      </c>
      <c r="L683">
        <v>2007.67</v>
      </c>
    </row>
    <row r="684" spans="2:12" x14ac:dyDescent="0.2">
      <c r="B684" t="s">
        <v>33</v>
      </c>
      <c r="C684" t="s">
        <v>24</v>
      </c>
      <c r="D684">
        <v>8</v>
      </c>
      <c r="E684" t="s">
        <v>42</v>
      </c>
      <c r="F684" t="s">
        <v>32</v>
      </c>
      <c r="G684">
        <v>14</v>
      </c>
      <c r="H684" t="s">
        <v>27</v>
      </c>
      <c r="I684">
        <v>10.9</v>
      </c>
      <c r="J684">
        <v>1.49</v>
      </c>
      <c r="K684" t="s">
        <v>46</v>
      </c>
      <c r="L684">
        <v>1356.93</v>
      </c>
    </row>
    <row r="685" spans="2:12" x14ac:dyDescent="0.2">
      <c r="B685" t="s">
        <v>36</v>
      </c>
      <c r="C685" t="s">
        <v>18</v>
      </c>
      <c r="D685">
        <v>8</v>
      </c>
      <c r="E685" t="s">
        <v>25</v>
      </c>
      <c r="F685" t="s">
        <v>20</v>
      </c>
      <c r="G685">
        <v>13.3</v>
      </c>
      <c r="H685" t="s">
        <v>43</v>
      </c>
      <c r="I685">
        <v>11.6</v>
      </c>
      <c r="J685">
        <v>1.67</v>
      </c>
      <c r="K685" t="s">
        <v>22</v>
      </c>
      <c r="L685">
        <v>1400.02</v>
      </c>
    </row>
    <row r="686" spans="2:12" x14ac:dyDescent="0.2">
      <c r="B686" t="s">
        <v>11</v>
      </c>
      <c r="C686" t="s">
        <v>31</v>
      </c>
      <c r="D686">
        <v>8</v>
      </c>
      <c r="E686" t="s">
        <v>42</v>
      </c>
      <c r="F686" t="s">
        <v>44</v>
      </c>
      <c r="G686">
        <v>14</v>
      </c>
      <c r="H686" t="s">
        <v>43</v>
      </c>
      <c r="I686">
        <v>8.8000000000000007</v>
      </c>
      <c r="J686">
        <v>2.86</v>
      </c>
      <c r="K686" t="s">
        <v>22</v>
      </c>
      <c r="L686">
        <v>809.94</v>
      </c>
    </row>
    <row r="687" spans="2:12" x14ac:dyDescent="0.2">
      <c r="B687" t="s">
        <v>38</v>
      </c>
      <c r="C687" t="s">
        <v>37</v>
      </c>
      <c r="D687">
        <v>4</v>
      </c>
      <c r="E687" t="s">
        <v>25</v>
      </c>
      <c r="F687" t="s">
        <v>32</v>
      </c>
      <c r="G687">
        <v>13.3</v>
      </c>
      <c r="H687" t="s">
        <v>21</v>
      </c>
      <c r="I687">
        <v>10.4</v>
      </c>
      <c r="J687">
        <v>2.71</v>
      </c>
      <c r="K687" t="s">
        <v>16</v>
      </c>
      <c r="L687">
        <v>1159.27</v>
      </c>
    </row>
    <row r="688" spans="2:12" x14ac:dyDescent="0.2">
      <c r="B688" t="s">
        <v>17</v>
      </c>
      <c r="C688" t="s">
        <v>48</v>
      </c>
      <c r="D688">
        <v>32</v>
      </c>
      <c r="E688" t="s">
        <v>19</v>
      </c>
      <c r="F688" t="s">
        <v>32</v>
      </c>
      <c r="G688">
        <v>17.3</v>
      </c>
      <c r="H688" t="s">
        <v>15</v>
      </c>
      <c r="I688">
        <v>5.9</v>
      </c>
      <c r="J688">
        <v>2.65</v>
      </c>
      <c r="K688" t="s">
        <v>30</v>
      </c>
      <c r="L688">
        <v>3651.78</v>
      </c>
    </row>
    <row r="689" spans="2:12" x14ac:dyDescent="0.2">
      <c r="B689" t="s">
        <v>36</v>
      </c>
      <c r="C689" t="s">
        <v>31</v>
      </c>
      <c r="D689">
        <v>32</v>
      </c>
      <c r="E689" t="s">
        <v>19</v>
      </c>
      <c r="F689" t="s">
        <v>32</v>
      </c>
      <c r="G689">
        <v>17.3</v>
      </c>
      <c r="H689" t="s">
        <v>43</v>
      </c>
      <c r="I689">
        <v>11.6</v>
      </c>
      <c r="J689">
        <v>1.66</v>
      </c>
      <c r="K689" t="s">
        <v>30</v>
      </c>
      <c r="L689">
        <v>1426.17</v>
      </c>
    </row>
    <row r="690" spans="2:12" x14ac:dyDescent="0.2">
      <c r="B690" t="s">
        <v>17</v>
      </c>
      <c r="C690" t="s">
        <v>12</v>
      </c>
      <c r="D690">
        <v>16</v>
      </c>
      <c r="E690" t="s">
        <v>13</v>
      </c>
      <c r="F690" t="s">
        <v>44</v>
      </c>
      <c r="G690">
        <v>13.3</v>
      </c>
      <c r="H690" t="s">
        <v>43</v>
      </c>
      <c r="I690">
        <v>11</v>
      </c>
      <c r="J690">
        <v>1.52</v>
      </c>
      <c r="K690" t="s">
        <v>30</v>
      </c>
      <c r="L690">
        <v>952.43</v>
      </c>
    </row>
    <row r="691" spans="2:12" x14ac:dyDescent="0.2">
      <c r="B691" t="s">
        <v>36</v>
      </c>
      <c r="C691" t="s">
        <v>18</v>
      </c>
      <c r="D691">
        <v>32</v>
      </c>
      <c r="E691" t="s">
        <v>13</v>
      </c>
      <c r="F691" t="s">
        <v>14</v>
      </c>
      <c r="G691">
        <v>13.3</v>
      </c>
      <c r="H691" t="s">
        <v>21</v>
      </c>
      <c r="I691">
        <v>11.3</v>
      </c>
      <c r="J691">
        <v>2.59</v>
      </c>
      <c r="K691" t="s">
        <v>16</v>
      </c>
      <c r="L691">
        <v>1581.71</v>
      </c>
    </row>
    <row r="692" spans="2:12" x14ac:dyDescent="0.2">
      <c r="B692" t="s">
        <v>17</v>
      </c>
      <c r="C692" t="s">
        <v>48</v>
      </c>
      <c r="D692">
        <v>32</v>
      </c>
      <c r="E692" t="s">
        <v>29</v>
      </c>
      <c r="F692" t="s">
        <v>44</v>
      </c>
      <c r="G692">
        <v>13.3</v>
      </c>
      <c r="H692" t="s">
        <v>21</v>
      </c>
      <c r="I692">
        <v>4</v>
      </c>
      <c r="J692">
        <v>1.31</v>
      </c>
      <c r="K692" t="s">
        <v>22</v>
      </c>
      <c r="L692">
        <v>1647.1</v>
      </c>
    </row>
    <row r="693" spans="2:12" x14ac:dyDescent="0.2">
      <c r="B693" t="s">
        <v>45</v>
      </c>
      <c r="C693" t="s">
        <v>24</v>
      </c>
      <c r="D693">
        <v>64</v>
      </c>
      <c r="E693" t="s">
        <v>25</v>
      </c>
      <c r="F693" t="s">
        <v>32</v>
      </c>
      <c r="G693">
        <v>17.3</v>
      </c>
      <c r="H693" t="s">
        <v>43</v>
      </c>
      <c r="I693">
        <v>9.4</v>
      </c>
      <c r="J693">
        <v>2.3199999999999998</v>
      </c>
      <c r="K693" t="s">
        <v>16</v>
      </c>
      <c r="L693">
        <v>2685.77</v>
      </c>
    </row>
    <row r="694" spans="2:12" x14ac:dyDescent="0.2">
      <c r="B694" t="s">
        <v>17</v>
      </c>
      <c r="C694" t="s">
        <v>12</v>
      </c>
      <c r="D694">
        <v>16</v>
      </c>
      <c r="E694" t="s">
        <v>25</v>
      </c>
      <c r="F694" t="s">
        <v>32</v>
      </c>
      <c r="G694">
        <v>16</v>
      </c>
      <c r="H694" t="s">
        <v>21</v>
      </c>
      <c r="I694">
        <v>8.8000000000000007</v>
      </c>
      <c r="J694">
        <v>3.31</v>
      </c>
      <c r="K694" t="s">
        <v>30</v>
      </c>
      <c r="L694">
        <v>1344.13</v>
      </c>
    </row>
    <row r="695" spans="2:12" x14ac:dyDescent="0.2">
      <c r="B695" t="s">
        <v>38</v>
      </c>
      <c r="C695" t="s">
        <v>24</v>
      </c>
      <c r="D695">
        <v>16</v>
      </c>
      <c r="E695" t="s">
        <v>25</v>
      </c>
      <c r="F695" t="s">
        <v>35</v>
      </c>
      <c r="G695">
        <v>16</v>
      </c>
      <c r="H695" t="s">
        <v>15</v>
      </c>
      <c r="I695">
        <v>8.6</v>
      </c>
      <c r="J695">
        <v>1.32</v>
      </c>
      <c r="K695" t="s">
        <v>22</v>
      </c>
      <c r="L695">
        <v>1745.82</v>
      </c>
    </row>
    <row r="696" spans="2:12" x14ac:dyDescent="0.2">
      <c r="B696" t="s">
        <v>47</v>
      </c>
      <c r="C696" t="s">
        <v>39</v>
      </c>
      <c r="D696">
        <v>4</v>
      </c>
      <c r="E696" t="s">
        <v>25</v>
      </c>
      <c r="F696" t="s">
        <v>26</v>
      </c>
      <c r="G696">
        <v>13.3</v>
      </c>
      <c r="H696" t="s">
        <v>15</v>
      </c>
      <c r="I696">
        <v>8.5</v>
      </c>
      <c r="J696">
        <v>2.96</v>
      </c>
      <c r="K696" t="s">
        <v>16</v>
      </c>
      <c r="L696">
        <v>1515.7</v>
      </c>
    </row>
    <row r="697" spans="2:12" x14ac:dyDescent="0.2">
      <c r="B697" t="s">
        <v>38</v>
      </c>
      <c r="C697" t="s">
        <v>12</v>
      </c>
      <c r="D697">
        <v>32</v>
      </c>
      <c r="E697" t="s">
        <v>25</v>
      </c>
      <c r="F697" t="s">
        <v>26</v>
      </c>
      <c r="G697">
        <v>13.3</v>
      </c>
      <c r="H697" t="s">
        <v>21</v>
      </c>
      <c r="I697">
        <v>11.3</v>
      </c>
      <c r="J697">
        <v>2.44</v>
      </c>
      <c r="K697" t="s">
        <v>16</v>
      </c>
      <c r="L697">
        <v>1108.52</v>
      </c>
    </row>
    <row r="698" spans="2:12" x14ac:dyDescent="0.2">
      <c r="B698" t="s">
        <v>28</v>
      </c>
      <c r="C698" t="s">
        <v>48</v>
      </c>
      <c r="D698">
        <v>8</v>
      </c>
      <c r="E698" t="s">
        <v>42</v>
      </c>
      <c r="F698" t="s">
        <v>32</v>
      </c>
      <c r="G698">
        <v>14</v>
      </c>
      <c r="H698" t="s">
        <v>43</v>
      </c>
      <c r="I698">
        <v>9.6999999999999993</v>
      </c>
      <c r="J698">
        <v>2.4900000000000002</v>
      </c>
      <c r="K698" t="s">
        <v>16</v>
      </c>
      <c r="L698">
        <v>942.74</v>
      </c>
    </row>
    <row r="699" spans="2:12" x14ac:dyDescent="0.2">
      <c r="B699" t="s">
        <v>45</v>
      </c>
      <c r="C699" t="s">
        <v>12</v>
      </c>
      <c r="D699">
        <v>8</v>
      </c>
      <c r="E699" t="s">
        <v>13</v>
      </c>
      <c r="F699" t="s">
        <v>40</v>
      </c>
      <c r="G699">
        <v>17.3</v>
      </c>
      <c r="H699" t="s">
        <v>27</v>
      </c>
      <c r="I699">
        <v>11.3</v>
      </c>
      <c r="J699">
        <v>2.54</v>
      </c>
      <c r="K699" t="s">
        <v>30</v>
      </c>
      <c r="L699">
        <v>1574.74</v>
      </c>
    </row>
    <row r="700" spans="2:12" x14ac:dyDescent="0.2">
      <c r="B700" t="s">
        <v>28</v>
      </c>
      <c r="C700" t="s">
        <v>41</v>
      </c>
      <c r="D700">
        <v>8</v>
      </c>
      <c r="E700" t="s">
        <v>25</v>
      </c>
      <c r="F700" t="s">
        <v>32</v>
      </c>
      <c r="G700">
        <v>15.6</v>
      </c>
      <c r="H700" t="s">
        <v>21</v>
      </c>
      <c r="I700">
        <v>7.2</v>
      </c>
      <c r="J700">
        <v>2.8</v>
      </c>
      <c r="K700" t="s">
        <v>16</v>
      </c>
      <c r="L700">
        <v>1399.43</v>
      </c>
    </row>
    <row r="701" spans="2:12" x14ac:dyDescent="0.2">
      <c r="B701" t="s">
        <v>45</v>
      </c>
      <c r="C701" t="s">
        <v>41</v>
      </c>
      <c r="D701">
        <v>8</v>
      </c>
      <c r="E701" t="s">
        <v>25</v>
      </c>
      <c r="F701" t="s">
        <v>32</v>
      </c>
      <c r="G701">
        <v>13.3</v>
      </c>
      <c r="H701" t="s">
        <v>15</v>
      </c>
      <c r="I701">
        <v>11.3</v>
      </c>
      <c r="J701">
        <v>2.34</v>
      </c>
      <c r="K701" t="s">
        <v>30</v>
      </c>
      <c r="L701">
        <v>2003.17</v>
      </c>
    </row>
    <row r="702" spans="2:12" x14ac:dyDescent="0.2">
      <c r="B702" t="s">
        <v>33</v>
      </c>
      <c r="C702" t="s">
        <v>48</v>
      </c>
      <c r="D702">
        <v>16</v>
      </c>
      <c r="E702" t="s">
        <v>25</v>
      </c>
      <c r="F702" t="s">
        <v>35</v>
      </c>
      <c r="G702">
        <v>14</v>
      </c>
      <c r="H702" t="s">
        <v>21</v>
      </c>
      <c r="I702">
        <v>5.3</v>
      </c>
      <c r="J702">
        <v>1.29</v>
      </c>
      <c r="K702" t="s">
        <v>22</v>
      </c>
      <c r="L702">
        <v>1217.97</v>
      </c>
    </row>
    <row r="703" spans="2:12" x14ac:dyDescent="0.2">
      <c r="B703" t="s">
        <v>23</v>
      </c>
      <c r="C703" t="s">
        <v>41</v>
      </c>
      <c r="D703">
        <v>64</v>
      </c>
      <c r="E703" t="s">
        <v>42</v>
      </c>
      <c r="F703" t="s">
        <v>32</v>
      </c>
      <c r="G703">
        <v>16</v>
      </c>
      <c r="H703" t="s">
        <v>43</v>
      </c>
      <c r="I703">
        <v>11.1</v>
      </c>
      <c r="J703">
        <v>2.2999999999999998</v>
      </c>
      <c r="K703" t="s">
        <v>30</v>
      </c>
      <c r="L703">
        <v>3713.61</v>
      </c>
    </row>
    <row r="704" spans="2:12" x14ac:dyDescent="0.2">
      <c r="B704" t="s">
        <v>23</v>
      </c>
      <c r="C704" t="s">
        <v>18</v>
      </c>
      <c r="D704">
        <v>16</v>
      </c>
      <c r="E704" t="s">
        <v>29</v>
      </c>
      <c r="F704" t="s">
        <v>40</v>
      </c>
      <c r="G704">
        <v>14</v>
      </c>
      <c r="H704" t="s">
        <v>27</v>
      </c>
      <c r="I704">
        <v>7.2</v>
      </c>
      <c r="J704">
        <v>2.04</v>
      </c>
      <c r="K704" t="s">
        <v>46</v>
      </c>
      <c r="L704">
        <v>2610.52</v>
      </c>
    </row>
    <row r="705" spans="2:12" x14ac:dyDescent="0.2">
      <c r="B705" t="s">
        <v>38</v>
      </c>
      <c r="C705" t="s">
        <v>31</v>
      </c>
      <c r="D705">
        <v>32</v>
      </c>
      <c r="E705" t="s">
        <v>25</v>
      </c>
      <c r="F705" t="s">
        <v>20</v>
      </c>
      <c r="G705">
        <v>14</v>
      </c>
      <c r="H705" t="s">
        <v>43</v>
      </c>
      <c r="I705">
        <v>9.1999999999999993</v>
      </c>
      <c r="J705">
        <v>1.76</v>
      </c>
      <c r="K705" t="s">
        <v>30</v>
      </c>
      <c r="L705">
        <v>1259.3599999999999</v>
      </c>
    </row>
    <row r="706" spans="2:12" x14ac:dyDescent="0.2">
      <c r="B706" t="s">
        <v>34</v>
      </c>
      <c r="C706" t="s">
        <v>37</v>
      </c>
      <c r="D706">
        <v>4</v>
      </c>
      <c r="E706" t="s">
        <v>25</v>
      </c>
      <c r="F706" t="s">
        <v>44</v>
      </c>
      <c r="G706">
        <v>16</v>
      </c>
      <c r="H706" t="s">
        <v>15</v>
      </c>
      <c r="I706">
        <v>10.3</v>
      </c>
      <c r="J706">
        <v>1.77</v>
      </c>
      <c r="K706" t="s">
        <v>16</v>
      </c>
      <c r="L706">
        <v>1404.16</v>
      </c>
    </row>
    <row r="707" spans="2:12" x14ac:dyDescent="0.2">
      <c r="B707" t="s">
        <v>34</v>
      </c>
      <c r="C707" t="s">
        <v>48</v>
      </c>
      <c r="D707">
        <v>32</v>
      </c>
      <c r="E707" t="s">
        <v>29</v>
      </c>
      <c r="F707" t="s">
        <v>26</v>
      </c>
      <c r="G707">
        <v>16</v>
      </c>
      <c r="H707" t="s">
        <v>27</v>
      </c>
      <c r="I707">
        <v>11.6</v>
      </c>
      <c r="J707">
        <v>2.19</v>
      </c>
      <c r="K707" t="s">
        <v>22</v>
      </c>
      <c r="L707">
        <v>3711.22</v>
      </c>
    </row>
    <row r="708" spans="2:12" x14ac:dyDescent="0.2">
      <c r="B708" t="s">
        <v>47</v>
      </c>
      <c r="C708" t="s">
        <v>24</v>
      </c>
      <c r="D708">
        <v>8</v>
      </c>
      <c r="E708" t="s">
        <v>25</v>
      </c>
      <c r="F708" t="s">
        <v>26</v>
      </c>
      <c r="G708">
        <v>17.3</v>
      </c>
      <c r="H708" t="s">
        <v>27</v>
      </c>
      <c r="I708">
        <v>4.7</v>
      </c>
      <c r="J708">
        <v>2.5499999999999998</v>
      </c>
      <c r="K708" t="s">
        <v>16</v>
      </c>
      <c r="L708">
        <v>2241.65</v>
      </c>
    </row>
    <row r="709" spans="2:12" x14ac:dyDescent="0.2">
      <c r="B709" t="s">
        <v>47</v>
      </c>
      <c r="C709" t="s">
        <v>31</v>
      </c>
      <c r="D709">
        <v>4</v>
      </c>
      <c r="E709" t="s">
        <v>13</v>
      </c>
      <c r="F709" t="s">
        <v>44</v>
      </c>
      <c r="G709">
        <v>13.3</v>
      </c>
      <c r="H709" t="s">
        <v>15</v>
      </c>
      <c r="I709">
        <v>10.9</v>
      </c>
      <c r="J709">
        <v>1.83</v>
      </c>
      <c r="K709" t="s">
        <v>46</v>
      </c>
      <c r="L709">
        <v>879.69</v>
      </c>
    </row>
    <row r="710" spans="2:12" x14ac:dyDescent="0.2">
      <c r="B710" t="s">
        <v>47</v>
      </c>
      <c r="C710" t="s">
        <v>18</v>
      </c>
      <c r="D710">
        <v>32</v>
      </c>
      <c r="E710" t="s">
        <v>19</v>
      </c>
      <c r="F710" t="s">
        <v>26</v>
      </c>
      <c r="G710">
        <v>16</v>
      </c>
      <c r="H710" t="s">
        <v>27</v>
      </c>
      <c r="I710">
        <v>7.5</v>
      </c>
      <c r="J710">
        <v>1.97</v>
      </c>
      <c r="K710" t="s">
        <v>16</v>
      </c>
      <c r="L710">
        <v>4630.83</v>
      </c>
    </row>
    <row r="711" spans="2:12" x14ac:dyDescent="0.2">
      <c r="B711" t="s">
        <v>34</v>
      </c>
      <c r="C711" t="s">
        <v>37</v>
      </c>
      <c r="D711">
        <v>16</v>
      </c>
      <c r="E711" t="s">
        <v>25</v>
      </c>
      <c r="F711" t="s">
        <v>14</v>
      </c>
      <c r="G711">
        <v>16</v>
      </c>
      <c r="H711" t="s">
        <v>27</v>
      </c>
      <c r="I711">
        <v>7.4</v>
      </c>
      <c r="J711">
        <v>2.8</v>
      </c>
      <c r="K711" t="s">
        <v>16</v>
      </c>
      <c r="L711">
        <v>3597.7</v>
      </c>
    </row>
    <row r="712" spans="2:12" x14ac:dyDescent="0.2">
      <c r="B712" t="s">
        <v>23</v>
      </c>
      <c r="C712" t="s">
        <v>48</v>
      </c>
      <c r="D712">
        <v>4</v>
      </c>
      <c r="E712" t="s">
        <v>29</v>
      </c>
      <c r="F712" t="s">
        <v>26</v>
      </c>
      <c r="G712">
        <v>15.6</v>
      </c>
      <c r="H712" t="s">
        <v>21</v>
      </c>
      <c r="I712">
        <v>5.4</v>
      </c>
      <c r="J712">
        <v>3.47</v>
      </c>
      <c r="K712" t="s">
        <v>30</v>
      </c>
      <c r="L712">
        <v>1185.27</v>
      </c>
    </row>
    <row r="713" spans="2:12" x14ac:dyDescent="0.2">
      <c r="B713" t="s">
        <v>38</v>
      </c>
      <c r="C713" t="s">
        <v>31</v>
      </c>
      <c r="D713">
        <v>8</v>
      </c>
      <c r="E713" t="s">
        <v>42</v>
      </c>
      <c r="F713" t="s">
        <v>35</v>
      </c>
      <c r="G713">
        <v>16</v>
      </c>
      <c r="H713" t="s">
        <v>43</v>
      </c>
      <c r="I713">
        <v>11.9</v>
      </c>
      <c r="J713">
        <v>2.04</v>
      </c>
      <c r="K713" t="s">
        <v>22</v>
      </c>
      <c r="L713">
        <v>921.33</v>
      </c>
    </row>
    <row r="714" spans="2:12" x14ac:dyDescent="0.2">
      <c r="B714" t="s">
        <v>11</v>
      </c>
      <c r="C714" t="s">
        <v>37</v>
      </c>
      <c r="D714">
        <v>32</v>
      </c>
      <c r="E714" t="s">
        <v>29</v>
      </c>
      <c r="F714" t="s">
        <v>14</v>
      </c>
      <c r="G714">
        <v>13.3</v>
      </c>
      <c r="H714" t="s">
        <v>15</v>
      </c>
      <c r="I714">
        <v>8.4</v>
      </c>
      <c r="J714">
        <v>3.38</v>
      </c>
      <c r="K714" t="s">
        <v>30</v>
      </c>
      <c r="L714">
        <v>4955.32</v>
      </c>
    </row>
    <row r="715" spans="2:12" x14ac:dyDescent="0.2">
      <c r="B715" t="s">
        <v>34</v>
      </c>
      <c r="C715" t="s">
        <v>31</v>
      </c>
      <c r="D715">
        <v>8</v>
      </c>
      <c r="E715" t="s">
        <v>42</v>
      </c>
      <c r="F715" t="s">
        <v>20</v>
      </c>
      <c r="G715">
        <v>14</v>
      </c>
      <c r="H715" t="s">
        <v>43</v>
      </c>
      <c r="I715">
        <v>4.3</v>
      </c>
      <c r="J715">
        <v>3.3</v>
      </c>
      <c r="K715" t="s">
        <v>22</v>
      </c>
      <c r="L715">
        <v>681.26</v>
      </c>
    </row>
    <row r="716" spans="2:12" x14ac:dyDescent="0.2">
      <c r="B716" t="s">
        <v>28</v>
      </c>
      <c r="C716" t="s">
        <v>18</v>
      </c>
      <c r="D716">
        <v>64</v>
      </c>
      <c r="E716" t="s">
        <v>13</v>
      </c>
      <c r="F716" t="s">
        <v>20</v>
      </c>
      <c r="G716">
        <v>14</v>
      </c>
      <c r="H716" t="s">
        <v>43</v>
      </c>
      <c r="I716">
        <v>9.6</v>
      </c>
      <c r="J716">
        <v>2.93</v>
      </c>
      <c r="K716" t="s">
        <v>16</v>
      </c>
      <c r="L716">
        <v>3098.82</v>
      </c>
    </row>
    <row r="717" spans="2:12" x14ac:dyDescent="0.2">
      <c r="B717" t="s">
        <v>38</v>
      </c>
      <c r="C717" t="s">
        <v>31</v>
      </c>
      <c r="D717">
        <v>32</v>
      </c>
      <c r="E717" t="s">
        <v>29</v>
      </c>
      <c r="F717" t="s">
        <v>20</v>
      </c>
      <c r="G717">
        <v>14</v>
      </c>
      <c r="H717" t="s">
        <v>15</v>
      </c>
      <c r="I717">
        <v>10.4</v>
      </c>
      <c r="J717">
        <v>2.38</v>
      </c>
      <c r="K717" t="s">
        <v>46</v>
      </c>
      <c r="L717">
        <v>1591.09</v>
      </c>
    </row>
    <row r="718" spans="2:12" x14ac:dyDescent="0.2">
      <c r="B718" t="s">
        <v>47</v>
      </c>
      <c r="C718" t="s">
        <v>48</v>
      </c>
      <c r="D718">
        <v>16</v>
      </c>
      <c r="E718" t="s">
        <v>42</v>
      </c>
      <c r="F718" t="s">
        <v>35</v>
      </c>
      <c r="G718">
        <v>17.3</v>
      </c>
      <c r="H718" t="s">
        <v>27</v>
      </c>
      <c r="I718">
        <v>6.4</v>
      </c>
      <c r="J718">
        <v>1.55</v>
      </c>
      <c r="K718" t="s">
        <v>30</v>
      </c>
      <c r="L718">
        <v>2993.71</v>
      </c>
    </row>
    <row r="719" spans="2:12" x14ac:dyDescent="0.2">
      <c r="B719" t="s">
        <v>34</v>
      </c>
      <c r="C719" t="s">
        <v>31</v>
      </c>
      <c r="D719">
        <v>8</v>
      </c>
      <c r="E719" t="s">
        <v>25</v>
      </c>
      <c r="F719" t="s">
        <v>32</v>
      </c>
      <c r="G719">
        <v>16</v>
      </c>
      <c r="H719" t="s">
        <v>27</v>
      </c>
      <c r="I719">
        <v>11.9</v>
      </c>
      <c r="J719">
        <v>2.4700000000000002</v>
      </c>
      <c r="K719" t="s">
        <v>16</v>
      </c>
      <c r="L719">
        <v>1620.03</v>
      </c>
    </row>
    <row r="720" spans="2:12" x14ac:dyDescent="0.2">
      <c r="B720" t="s">
        <v>28</v>
      </c>
      <c r="C720" t="s">
        <v>41</v>
      </c>
      <c r="D720">
        <v>4</v>
      </c>
      <c r="E720" t="s">
        <v>25</v>
      </c>
      <c r="F720" t="s">
        <v>14</v>
      </c>
      <c r="G720">
        <v>15.6</v>
      </c>
      <c r="H720" t="s">
        <v>21</v>
      </c>
      <c r="I720">
        <v>11</v>
      </c>
      <c r="J720">
        <v>3.46</v>
      </c>
      <c r="K720" t="s">
        <v>46</v>
      </c>
      <c r="L720">
        <v>1530.85</v>
      </c>
    </row>
    <row r="721" spans="2:12" x14ac:dyDescent="0.2">
      <c r="B721" t="s">
        <v>17</v>
      </c>
      <c r="C721" t="s">
        <v>37</v>
      </c>
      <c r="D721">
        <v>32</v>
      </c>
      <c r="E721" t="s">
        <v>42</v>
      </c>
      <c r="F721" t="s">
        <v>20</v>
      </c>
      <c r="G721">
        <v>15.6</v>
      </c>
      <c r="H721" t="s">
        <v>27</v>
      </c>
      <c r="I721">
        <v>6.9</v>
      </c>
      <c r="J721">
        <v>3.45</v>
      </c>
      <c r="K721" t="s">
        <v>22</v>
      </c>
      <c r="L721">
        <v>5690.89</v>
      </c>
    </row>
    <row r="722" spans="2:12" x14ac:dyDescent="0.2">
      <c r="B722" t="s">
        <v>34</v>
      </c>
      <c r="C722" t="s">
        <v>37</v>
      </c>
      <c r="D722">
        <v>16</v>
      </c>
      <c r="E722" t="s">
        <v>19</v>
      </c>
      <c r="F722" t="s">
        <v>32</v>
      </c>
      <c r="G722">
        <v>15.6</v>
      </c>
      <c r="H722" t="s">
        <v>43</v>
      </c>
      <c r="I722">
        <v>8.8000000000000007</v>
      </c>
      <c r="J722">
        <v>2.81</v>
      </c>
      <c r="K722" t="s">
        <v>16</v>
      </c>
      <c r="L722">
        <v>2251.63</v>
      </c>
    </row>
    <row r="723" spans="2:12" x14ac:dyDescent="0.2">
      <c r="B723" t="s">
        <v>45</v>
      </c>
      <c r="C723" t="s">
        <v>24</v>
      </c>
      <c r="D723">
        <v>16</v>
      </c>
      <c r="E723" t="s">
        <v>29</v>
      </c>
      <c r="F723" t="s">
        <v>40</v>
      </c>
      <c r="G723">
        <v>13.3</v>
      </c>
      <c r="H723" t="s">
        <v>43</v>
      </c>
      <c r="I723">
        <v>5.5</v>
      </c>
      <c r="J723">
        <v>1.28</v>
      </c>
      <c r="K723" t="s">
        <v>22</v>
      </c>
      <c r="L723">
        <v>1273.45</v>
      </c>
    </row>
    <row r="724" spans="2:12" x14ac:dyDescent="0.2">
      <c r="B724" t="s">
        <v>47</v>
      </c>
      <c r="C724" t="s">
        <v>37</v>
      </c>
      <c r="D724">
        <v>8</v>
      </c>
      <c r="E724" t="s">
        <v>29</v>
      </c>
      <c r="F724" t="s">
        <v>20</v>
      </c>
      <c r="G724">
        <v>14</v>
      </c>
      <c r="H724" t="s">
        <v>21</v>
      </c>
      <c r="I724">
        <v>7.2</v>
      </c>
      <c r="J724">
        <v>2.81</v>
      </c>
      <c r="K724" t="s">
        <v>46</v>
      </c>
      <c r="L724">
        <v>1769.83</v>
      </c>
    </row>
    <row r="725" spans="2:12" x14ac:dyDescent="0.2">
      <c r="B725" t="s">
        <v>28</v>
      </c>
      <c r="C725" t="s">
        <v>31</v>
      </c>
      <c r="D725">
        <v>8</v>
      </c>
      <c r="E725" t="s">
        <v>13</v>
      </c>
      <c r="F725" t="s">
        <v>20</v>
      </c>
      <c r="G725">
        <v>14</v>
      </c>
      <c r="H725" t="s">
        <v>43</v>
      </c>
      <c r="I725">
        <v>11.8</v>
      </c>
      <c r="J725">
        <v>2.2799999999999998</v>
      </c>
      <c r="K725" t="s">
        <v>30</v>
      </c>
      <c r="L725">
        <v>920.41</v>
      </c>
    </row>
    <row r="726" spans="2:12" x14ac:dyDescent="0.2">
      <c r="B726" t="s">
        <v>47</v>
      </c>
      <c r="C726" t="s">
        <v>41</v>
      </c>
      <c r="D726">
        <v>4</v>
      </c>
      <c r="E726" t="s">
        <v>25</v>
      </c>
      <c r="F726" t="s">
        <v>20</v>
      </c>
      <c r="G726">
        <v>13.3</v>
      </c>
      <c r="H726" t="s">
        <v>43</v>
      </c>
      <c r="I726">
        <v>8.9</v>
      </c>
      <c r="J726">
        <v>1.42</v>
      </c>
      <c r="K726" t="s">
        <v>46</v>
      </c>
      <c r="L726">
        <v>1816.38</v>
      </c>
    </row>
    <row r="727" spans="2:12" x14ac:dyDescent="0.2">
      <c r="B727" t="s">
        <v>28</v>
      </c>
      <c r="C727" t="s">
        <v>41</v>
      </c>
      <c r="D727">
        <v>16</v>
      </c>
      <c r="E727" t="s">
        <v>29</v>
      </c>
      <c r="F727" t="s">
        <v>32</v>
      </c>
      <c r="G727">
        <v>13.3</v>
      </c>
      <c r="H727" t="s">
        <v>27</v>
      </c>
      <c r="I727">
        <v>6</v>
      </c>
      <c r="J727">
        <v>2.02</v>
      </c>
      <c r="K727" t="s">
        <v>22</v>
      </c>
      <c r="L727">
        <v>3238.26</v>
      </c>
    </row>
    <row r="728" spans="2:12" x14ac:dyDescent="0.2">
      <c r="B728" t="s">
        <v>36</v>
      </c>
      <c r="C728" t="s">
        <v>37</v>
      </c>
      <c r="D728">
        <v>16</v>
      </c>
      <c r="E728" t="s">
        <v>42</v>
      </c>
      <c r="F728" t="s">
        <v>32</v>
      </c>
      <c r="G728">
        <v>17.3</v>
      </c>
      <c r="H728" t="s">
        <v>21</v>
      </c>
      <c r="I728">
        <v>9.3000000000000007</v>
      </c>
      <c r="J728">
        <v>2.68</v>
      </c>
      <c r="K728" t="s">
        <v>46</v>
      </c>
      <c r="L728">
        <v>1631.45</v>
      </c>
    </row>
    <row r="729" spans="2:12" x14ac:dyDescent="0.2">
      <c r="B729" t="s">
        <v>36</v>
      </c>
      <c r="C729" t="s">
        <v>24</v>
      </c>
      <c r="D729">
        <v>16</v>
      </c>
      <c r="E729" t="s">
        <v>42</v>
      </c>
      <c r="F729" t="s">
        <v>35</v>
      </c>
      <c r="G729">
        <v>13.3</v>
      </c>
      <c r="H729" t="s">
        <v>15</v>
      </c>
      <c r="I729">
        <v>10.5</v>
      </c>
      <c r="J729">
        <v>2.84</v>
      </c>
      <c r="K729" t="s">
        <v>30</v>
      </c>
      <c r="L729">
        <v>1276.1600000000001</v>
      </c>
    </row>
    <row r="730" spans="2:12" x14ac:dyDescent="0.2">
      <c r="B730" t="s">
        <v>36</v>
      </c>
      <c r="C730" t="s">
        <v>24</v>
      </c>
      <c r="D730">
        <v>64</v>
      </c>
      <c r="E730" t="s">
        <v>29</v>
      </c>
      <c r="F730" t="s">
        <v>32</v>
      </c>
      <c r="G730">
        <v>14</v>
      </c>
      <c r="H730" t="s">
        <v>43</v>
      </c>
      <c r="I730">
        <v>5.2</v>
      </c>
      <c r="J730">
        <v>1.4</v>
      </c>
      <c r="K730" t="s">
        <v>16</v>
      </c>
      <c r="L730">
        <v>2244.92</v>
      </c>
    </row>
    <row r="731" spans="2:12" x14ac:dyDescent="0.2">
      <c r="B731" t="s">
        <v>34</v>
      </c>
      <c r="C731" t="s">
        <v>24</v>
      </c>
      <c r="D731">
        <v>4</v>
      </c>
      <c r="E731" t="s">
        <v>29</v>
      </c>
      <c r="F731" t="s">
        <v>32</v>
      </c>
      <c r="G731">
        <v>14</v>
      </c>
      <c r="H731" t="s">
        <v>21</v>
      </c>
      <c r="I731">
        <v>5.3</v>
      </c>
      <c r="J731">
        <v>3.01</v>
      </c>
      <c r="K731" t="s">
        <v>16</v>
      </c>
      <c r="L731">
        <v>676.06</v>
      </c>
    </row>
    <row r="732" spans="2:12" x14ac:dyDescent="0.2">
      <c r="B732" t="s">
        <v>47</v>
      </c>
      <c r="C732" t="s">
        <v>12</v>
      </c>
      <c r="D732">
        <v>8</v>
      </c>
      <c r="E732" t="s">
        <v>19</v>
      </c>
      <c r="F732" t="s">
        <v>26</v>
      </c>
      <c r="G732">
        <v>15.6</v>
      </c>
      <c r="H732" t="s">
        <v>15</v>
      </c>
      <c r="I732">
        <v>5.8</v>
      </c>
      <c r="J732">
        <v>1.61</v>
      </c>
      <c r="K732" t="s">
        <v>22</v>
      </c>
      <c r="L732">
        <v>1610.29</v>
      </c>
    </row>
    <row r="733" spans="2:12" x14ac:dyDescent="0.2">
      <c r="B733" t="s">
        <v>38</v>
      </c>
      <c r="C733" t="s">
        <v>12</v>
      </c>
      <c r="D733">
        <v>32</v>
      </c>
      <c r="E733" t="s">
        <v>42</v>
      </c>
      <c r="F733" t="s">
        <v>20</v>
      </c>
      <c r="G733">
        <v>16</v>
      </c>
      <c r="H733" t="s">
        <v>27</v>
      </c>
      <c r="I733">
        <v>7.4</v>
      </c>
      <c r="J733">
        <v>2.19</v>
      </c>
      <c r="K733" t="s">
        <v>46</v>
      </c>
      <c r="L733">
        <v>1990.86</v>
      </c>
    </row>
    <row r="734" spans="2:12" x14ac:dyDescent="0.2">
      <c r="B734" t="s">
        <v>47</v>
      </c>
      <c r="C734" t="s">
        <v>12</v>
      </c>
      <c r="D734">
        <v>32</v>
      </c>
      <c r="E734" t="s">
        <v>29</v>
      </c>
      <c r="F734" t="s">
        <v>14</v>
      </c>
      <c r="G734">
        <v>17.3</v>
      </c>
      <c r="H734" t="s">
        <v>21</v>
      </c>
      <c r="I734">
        <v>8.9</v>
      </c>
      <c r="J734">
        <v>1.84</v>
      </c>
      <c r="K734" t="s">
        <v>16</v>
      </c>
      <c r="L734">
        <v>1711.19</v>
      </c>
    </row>
    <row r="735" spans="2:12" x14ac:dyDescent="0.2">
      <c r="B735" t="s">
        <v>28</v>
      </c>
      <c r="C735" t="s">
        <v>41</v>
      </c>
      <c r="D735">
        <v>4</v>
      </c>
      <c r="E735" t="s">
        <v>25</v>
      </c>
      <c r="F735" t="s">
        <v>26</v>
      </c>
      <c r="G735">
        <v>16</v>
      </c>
      <c r="H735" t="s">
        <v>43</v>
      </c>
      <c r="I735">
        <v>11.2</v>
      </c>
      <c r="J735">
        <v>1.86</v>
      </c>
      <c r="K735" t="s">
        <v>16</v>
      </c>
      <c r="L735">
        <v>1763.9</v>
      </c>
    </row>
    <row r="736" spans="2:12" x14ac:dyDescent="0.2">
      <c r="B736" t="s">
        <v>45</v>
      </c>
      <c r="C736" t="s">
        <v>37</v>
      </c>
      <c r="D736">
        <v>32</v>
      </c>
      <c r="E736" t="s">
        <v>13</v>
      </c>
      <c r="F736" t="s">
        <v>32</v>
      </c>
      <c r="G736">
        <v>14</v>
      </c>
      <c r="H736" t="s">
        <v>15</v>
      </c>
      <c r="I736">
        <v>9</v>
      </c>
      <c r="J736">
        <v>2.21</v>
      </c>
      <c r="K736" t="s">
        <v>22</v>
      </c>
      <c r="L736">
        <v>3287.73</v>
      </c>
    </row>
    <row r="737" spans="2:12" x14ac:dyDescent="0.2">
      <c r="B737" t="s">
        <v>11</v>
      </c>
      <c r="C737" t="s">
        <v>24</v>
      </c>
      <c r="D737">
        <v>8</v>
      </c>
      <c r="E737" t="s">
        <v>19</v>
      </c>
      <c r="F737" t="s">
        <v>35</v>
      </c>
      <c r="G737">
        <v>13.3</v>
      </c>
      <c r="H737" t="s">
        <v>15</v>
      </c>
      <c r="I737">
        <v>8.1999999999999993</v>
      </c>
      <c r="J737">
        <v>3.17</v>
      </c>
      <c r="K737" t="s">
        <v>16</v>
      </c>
      <c r="L737">
        <v>1957.88</v>
      </c>
    </row>
    <row r="738" spans="2:12" x14ac:dyDescent="0.2">
      <c r="B738" t="s">
        <v>28</v>
      </c>
      <c r="C738" t="s">
        <v>41</v>
      </c>
      <c r="D738">
        <v>32</v>
      </c>
      <c r="E738" t="s">
        <v>42</v>
      </c>
      <c r="F738" t="s">
        <v>32</v>
      </c>
      <c r="G738">
        <v>13.3</v>
      </c>
      <c r="H738" t="s">
        <v>15</v>
      </c>
      <c r="I738">
        <v>8.8000000000000007</v>
      </c>
      <c r="J738">
        <v>2.37</v>
      </c>
      <c r="K738" t="s">
        <v>16</v>
      </c>
      <c r="L738">
        <v>2764.91</v>
      </c>
    </row>
    <row r="739" spans="2:12" x14ac:dyDescent="0.2">
      <c r="B739" t="s">
        <v>45</v>
      </c>
      <c r="C739" t="s">
        <v>12</v>
      </c>
      <c r="D739">
        <v>8</v>
      </c>
      <c r="E739" t="s">
        <v>19</v>
      </c>
      <c r="F739" t="s">
        <v>26</v>
      </c>
      <c r="G739">
        <v>14</v>
      </c>
      <c r="H739" t="s">
        <v>43</v>
      </c>
      <c r="I739">
        <v>7.6</v>
      </c>
      <c r="J739">
        <v>2.82</v>
      </c>
      <c r="K739" t="s">
        <v>22</v>
      </c>
      <c r="L739">
        <v>844.29</v>
      </c>
    </row>
    <row r="740" spans="2:12" x14ac:dyDescent="0.2">
      <c r="B740" t="s">
        <v>23</v>
      </c>
      <c r="C740" t="s">
        <v>24</v>
      </c>
      <c r="D740">
        <v>64</v>
      </c>
      <c r="E740" t="s">
        <v>29</v>
      </c>
      <c r="F740" t="s">
        <v>20</v>
      </c>
      <c r="G740">
        <v>16</v>
      </c>
      <c r="H740" t="s">
        <v>15</v>
      </c>
      <c r="I740">
        <v>6.7</v>
      </c>
      <c r="J740">
        <v>1.24</v>
      </c>
      <c r="K740" t="s">
        <v>22</v>
      </c>
      <c r="L740">
        <v>3173.41</v>
      </c>
    </row>
    <row r="741" spans="2:12" x14ac:dyDescent="0.2">
      <c r="B741" t="s">
        <v>23</v>
      </c>
      <c r="C741" t="s">
        <v>39</v>
      </c>
      <c r="D741">
        <v>8</v>
      </c>
      <c r="E741" t="s">
        <v>29</v>
      </c>
      <c r="F741" t="s">
        <v>40</v>
      </c>
      <c r="G741">
        <v>13.3</v>
      </c>
      <c r="H741" t="s">
        <v>15</v>
      </c>
      <c r="I741">
        <v>7.7</v>
      </c>
      <c r="J741">
        <v>1.61</v>
      </c>
      <c r="K741" t="s">
        <v>22</v>
      </c>
      <c r="L741">
        <v>1200.81</v>
      </c>
    </row>
    <row r="742" spans="2:12" x14ac:dyDescent="0.2">
      <c r="B742" t="s">
        <v>17</v>
      </c>
      <c r="C742" t="s">
        <v>41</v>
      </c>
      <c r="D742">
        <v>8</v>
      </c>
      <c r="E742" t="s">
        <v>25</v>
      </c>
      <c r="F742" t="s">
        <v>44</v>
      </c>
      <c r="G742">
        <v>17.3</v>
      </c>
      <c r="H742" t="s">
        <v>15</v>
      </c>
      <c r="I742">
        <v>11.6</v>
      </c>
      <c r="J742">
        <v>1.78</v>
      </c>
      <c r="K742" t="s">
        <v>16</v>
      </c>
      <c r="L742">
        <v>2162.8000000000002</v>
      </c>
    </row>
    <row r="743" spans="2:12" x14ac:dyDescent="0.2">
      <c r="B743" t="s">
        <v>23</v>
      </c>
      <c r="C743" t="s">
        <v>48</v>
      </c>
      <c r="D743">
        <v>32</v>
      </c>
      <c r="E743" t="s">
        <v>19</v>
      </c>
      <c r="F743" t="s">
        <v>26</v>
      </c>
      <c r="G743">
        <v>17.3</v>
      </c>
      <c r="H743" t="s">
        <v>27</v>
      </c>
      <c r="I743">
        <v>7.8</v>
      </c>
      <c r="J743">
        <v>3.01</v>
      </c>
      <c r="K743" t="s">
        <v>46</v>
      </c>
      <c r="L743">
        <v>3718.46</v>
      </c>
    </row>
    <row r="744" spans="2:12" x14ac:dyDescent="0.2">
      <c r="B744" t="s">
        <v>34</v>
      </c>
      <c r="C744" t="s">
        <v>41</v>
      </c>
      <c r="D744">
        <v>32</v>
      </c>
      <c r="E744" t="s">
        <v>13</v>
      </c>
      <c r="F744" t="s">
        <v>20</v>
      </c>
      <c r="G744">
        <v>14</v>
      </c>
      <c r="H744" t="s">
        <v>43</v>
      </c>
      <c r="I744">
        <v>10.4</v>
      </c>
      <c r="J744">
        <v>1.48</v>
      </c>
      <c r="K744" t="s">
        <v>22</v>
      </c>
      <c r="L744">
        <v>2688.12</v>
      </c>
    </row>
    <row r="745" spans="2:12" x14ac:dyDescent="0.2">
      <c r="B745" t="s">
        <v>36</v>
      </c>
      <c r="C745" t="s">
        <v>12</v>
      </c>
      <c r="D745">
        <v>16</v>
      </c>
      <c r="E745" t="s">
        <v>42</v>
      </c>
      <c r="F745" t="s">
        <v>35</v>
      </c>
      <c r="G745">
        <v>16</v>
      </c>
      <c r="H745" t="s">
        <v>21</v>
      </c>
      <c r="I745">
        <v>5.0999999999999996</v>
      </c>
      <c r="J745">
        <v>3.3</v>
      </c>
      <c r="K745" t="s">
        <v>30</v>
      </c>
      <c r="L745">
        <v>918.58</v>
      </c>
    </row>
    <row r="746" spans="2:12" x14ac:dyDescent="0.2">
      <c r="B746" t="s">
        <v>36</v>
      </c>
      <c r="C746" t="s">
        <v>48</v>
      </c>
      <c r="D746">
        <v>32</v>
      </c>
      <c r="E746" t="s">
        <v>25</v>
      </c>
      <c r="F746" t="s">
        <v>44</v>
      </c>
      <c r="G746">
        <v>16</v>
      </c>
      <c r="H746" t="s">
        <v>27</v>
      </c>
      <c r="I746">
        <v>6.9</v>
      </c>
      <c r="J746">
        <v>2.82</v>
      </c>
      <c r="K746" t="s">
        <v>46</v>
      </c>
      <c r="L746">
        <v>2304.06</v>
      </c>
    </row>
    <row r="747" spans="2:12" x14ac:dyDescent="0.2">
      <c r="B747" t="s">
        <v>28</v>
      </c>
      <c r="C747" t="s">
        <v>12</v>
      </c>
      <c r="D747">
        <v>32</v>
      </c>
      <c r="E747" t="s">
        <v>25</v>
      </c>
      <c r="F747" t="s">
        <v>35</v>
      </c>
      <c r="G747">
        <v>16</v>
      </c>
      <c r="H747" t="s">
        <v>43</v>
      </c>
      <c r="I747">
        <v>4.9000000000000004</v>
      </c>
      <c r="J747">
        <v>2.17</v>
      </c>
      <c r="K747" t="s">
        <v>46</v>
      </c>
      <c r="L747">
        <v>1554.6</v>
      </c>
    </row>
    <row r="748" spans="2:12" x14ac:dyDescent="0.2">
      <c r="B748" t="s">
        <v>28</v>
      </c>
      <c r="C748" t="s">
        <v>31</v>
      </c>
      <c r="D748">
        <v>32</v>
      </c>
      <c r="E748" t="s">
        <v>19</v>
      </c>
      <c r="F748" t="s">
        <v>14</v>
      </c>
      <c r="G748">
        <v>14</v>
      </c>
      <c r="H748" t="s">
        <v>43</v>
      </c>
      <c r="I748">
        <v>7.5</v>
      </c>
      <c r="J748">
        <v>3.46</v>
      </c>
      <c r="K748" t="s">
        <v>16</v>
      </c>
      <c r="L748">
        <v>1292.07</v>
      </c>
    </row>
    <row r="749" spans="2:12" x14ac:dyDescent="0.2">
      <c r="B749" t="s">
        <v>33</v>
      </c>
      <c r="C749" t="s">
        <v>37</v>
      </c>
      <c r="D749">
        <v>4</v>
      </c>
      <c r="E749" t="s">
        <v>42</v>
      </c>
      <c r="F749" t="s">
        <v>20</v>
      </c>
      <c r="G749">
        <v>14</v>
      </c>
      <c r="H749" t="s">
        <v>15</v>
      </c>
      <c r="I749">
        <v>9.3000000000000007</v>
      </c>
      <c r="J749">
        <v>1.67</v>
      </c>
      <c r="K749" t="s">
        <v>22</v>
      </c>
      <c r="L749">
        <v>1701.43</v>
      </c>
    </row>
    <row r="750" spans="2:12" x14ac:dyDescent="0.2">
      <c r="B750" t="s">
        <v>47</v>
      </c>
      <c r="C750" t="s">
        <v>31</v>
      </c>
      <c r="D750">
        <v>16</v>
      </c>
      <c r="E750" t="s">
        <v>13</v>
      </c>
      <c r="F750" t="s">
        <v>44</v>
      </c>
      <c r="G750">
        <v>15.6</v>
      </c>
      <c r="H750" t="s">
        <v>43</v>
      </c>
      <c r="I750">
        <v>7.8</v>
      </c>
      <c r="J750">
        <v>3.16</v>
      </c>
      <c r="K750" t="s">
        <v>16</v>
      </c>
      <c r="L750">
        <v>1036.92</v>
      </c>
    </row>
    <row r="751" spans="2:12" x14ac:dyDescent="0.2">
      <c r="B751" t="s">
        <v>33</v>
      </c>
      <c r="C751" t="s">
        <v>24</v>
      </c>
      <c r="D751">
        <v>16</v>
      </c>
      <c r="E751" t="s">
        <v>42</v>
      </c>
      <c r="F751" t="s">
        <v>26</v>
      </c>
      <c r="G751">
        <v>13.3</v>
      </c>
      <c r="H751" t="s">
        <v>43</v>
      </c>
      <c r="I751">
        <v>11.2</v>
      </c>
      <c r="J751">
        <v>2.98</v>
      </c>
      <c r="K751" t="s">
        <v>22</v>
      </c>
      <c r="L751">
        <v>1015.21</v>
      </c>
    </row>
    <row r="752" spans="2:12" x14ac:dyDescent="0.2">
      <c r="B752" t="s">
        <v>38</v>
      </c>
      <c r="C752" t="s">
        <v>24</v>
      </c>
      <c r="D752">
        <v>16</v>
      </c>
      <c r="E752" t="s">
        <v>19</v>
      </c>
      <c r="F752" t="s">
        <v>35</v>
      </c>
      <c r="G752">
        <v>14</v>
      </c>
      <c r="H752" t="s">
        <v>15</v>
      </c>
      <c r="I752">
        <v>6.3</v>
      </c>
      <c r="J752">
        <v>2.2999999999999998</v>
      </c>
      <c r="K752" t="s">
        <v>30</v>
      </c>
      <c r="L752">
        <v>1577.08</v>
      </c>
    </row>
    <row r="753" spans="2:12" x14ac:dyDescent="0.2">
      <c r="B753" t="s">
        <v>47</v>
      </c>
      <c r="C753" t="s">
        <v>18</v>
      </c>
      <c r="D753">
        <v>8</v>
      </c>
      <c r="E753" t="s">
        <v>42</v>
      </c>
      <c r="F753" t="s">
        <v>32</v>
      </c>
      <c r="G753">
        <v>14</v>
      </c>
      <c r="H753" t="s">
        <v>43</v>
      </c>
      <c r="I753">
        <v>7.4</v>
      </c>
      <c r="J753">
        <v>1.32</v>
      </c>
      <c r="K753" t="s">
        <v>46</v>
      </c>
      <c r="L753">
        <v>1453.29</v>
      </c>
    </row>
    <row r="754" spans="2:12" x14ac:dyDescent="0.2">
      <c r="B754" t="s">
        <v>38</v>
      </c>
      <c r="C754" t="s">
        <v>12</v>
      </c>
      <c r="D754">
        <v>64</v>
      </c>
      <c r="E754" t="s">
        <v>25</v>
      </c>
      <c r="F754" t="s">
        <v>44</v>
      </c>
      <c r="G754">
        <v>14</v>
      </c>
      <c r="H754" t="s">
        <v>43</v>
      </c>
      <c r="I754">
        <v>5.6</v>
      </c>
      <c r="J754">
        <v>1.89</v>
      </c>
      <c r="K754" t="s">
        <v>16</v>
      </c>
      <c r="L754">
        <v>1199.25</v>
      </c>
    </row>
    <row r="755" spans="2:12" x14ac:dyDescent="0.2">
      <c r="B755" t="s">
        <v>38</v>
      </c>
      <c r="C755" t="s">
        <v>24</v>
      </c>
      <c r="D755">
        <v>8</v>
      </c>
      <c r="E755" t="s">
        <v>19</v>
      </c>
      <c r="F755" t="s">
        <v>32</v>
      </c>
      <c r="G755">
        <v>16</v>
      </c>
      <c r="H755" t="s">
        <v>21</v>
      </c>
      <c r="I755">
        <v>7.6</v>
      </c>
      <c r="J755">
        <v>3.12</v>
      </c>
      <c r="K755" t="s">
        <v>30</v>
      </c>
      <c r="L755">
        <v>819.13</v>
      </c>
    </row>
    <row r="756" spans="2:12" x14ac:dyDescent="0.2">
      <c r="B756" t="s">
        <v>34</v>
      </c>
      <c r="C756" t="s">
        <v>18</v>
      </c>
      <c r="D756">
        <v>32</v>
      </c>
      <c r="E756" t="s">
        <v>19</v>
      </c>
      <c r="F756" t="s">
        <v>40</v>
      </c>
      <c r="G756">
        <v>15.6</v>
      </c>
      <c r="H756" t="s">
        <v>27</v>
      </c>
      <c r="I756">
        <v>7.3</v>
      </c>
      <c r="J756">
        <v>2.29</v>
      </c>
      <c r="K756" t="s">
        <v>22</v>
      </c>
      <c r="L756">
        <v>3586.56</v>
      </c>
    </row>
    <row r="757" spans="2:12" x14ac:dyDescent="0.2">
      <c r="B757" t="s">
        <v>38</v>
      </c>
      <c r="C757" t="s">
        <v>31</v>
      </c>
      <c r="D757">
        <v>4</v>
      </c>
      <c r="E757" t="s">
        <v>13</v>
      </c>
      <c r="F757" t="s">
        <v>14</v>
      </c>
      <c r="G757">
        <v>15.6</v>
      </c>
      <c r="H757" t="s">
        <v>43</v>
      </c>
      <c r="I757">
        <v>11.8</v>
      </c>
      <c r="J757">
        <v>2.93</v>
      </c>
      <c r="K757" t="s">
        <v>46</v>
      </c>
      <c r="L757">
        <v>724.44</v>
      </c>
    </row>
    <row r="758" spans="2:12" x14ac:dyDescent="0.2">
      <c r="B758" t="s">
        <v>47</v>
      </c>
      <c r="C758" t="s">
        <v>39</v>
      </c>
      <c r="D758">
        <v>8</v>
      </c>
      <c r="E758" t="s">
        <v>25</v>
      </c>
      <c r="F758" t="s">
        <v>26</v>
      </c>
      <c r="G758">
        <v>15.6</v>
      </c>
      <c r="H758" t="s">
        <v>15</v>
      </c>
      <c r="I758">
        <v>11.4</v>
      </c>
      <c r="J758">
        <v>2</v>
      </c>
      <c r="K758" t="s">
        <v>46</v>
      </c>
      <c r="L758">
        <v>1654.63</v>
      </c>
    </row>
    <row r="759" spans="2:12" x14ac:dyDescent="0.2">
      <c r="B759" t="s">
        <v>33</v>
      </c>
      <c r="C759" t="s">
        <v>41</v>
      </c>
      <c r="D759">
        <v>16</v>
      </c>
      <c r="E759" t="s">
        <v>13</v>
      </c>
      <c r="F759" t="s">
        <v>14</v>
      </c>
      <c r="G759">
        <v>13.3</v>
      </c>
      <c r="H759" t="s">
        <v>21</v>
      </c>
      <c r="I759">
        <v>5.7</v>
      </c>
      <c r="J759">
        <v>3.25</v>
      </c>
      <c r="K759" t="s">
        <v>46</v>
      </c>
      <c r="L759">
        <v>1774.65</v>
      </c>
    </row>
    <row r="760" spans="2:12" x14ac:dyDescent="0.2">
      <c r="B760" t="s">
        <v>23</v>
      </c>
      <c r="C760" t="s">
        <v>37</v>
      </c>
      <c r="D760">
        <v>32</v>
      </c>
      <c r="E760" t="s">
        <v>42</v>
      </c>
      <c r="F760" t="s">
        <v>40</v>
      </c>
      <c r="G760">
        <v>17.3</v>
      </c>
      <c r="H760" t="s">
        <v>43</v>
      </c>
      <c r="I760">
        <v>7.8</v>
      </c>
      <c r="J760">
        <v>2.5099999999999998</v>
      </c>
      <c r="K760" t="s">
        <v>46</v>
      </c>
      <c r="L760">
        <v>2565.42</v>
      </c>
    </row>
    <row r="761" spans="2:12" x14ac:dyDescent="0.2">
      <c r="B761" t="s">
        <v>34</v>
      </c>
      <c r="C761" t="s">
        <v>41</v>
      </c>
      <c r="D761">
        <v>8</v>
      </c>
      <c r="E761" t="s">
        <v>29</v>
      </c>
      <c r="F761" t="s">
        <v>14</v>
      </c>
      <c r="G761">
        <v>15.6</v>
      </c>
      <c r="H761" t="s">
        <v>21</v>
      </c>
      <c r="I761">
        <v>9</v>
      </c>
      <c r="J761">
        <v>3.46</v>
      </c>
      <c r="K761" t="s">
        <v>16</v>
      </c>
      <c r="L761">
        <v>1653.54</v>
      </c>
    </row>
    <row r="762" spans="2:12" x14ac:dyDescent="0.2">
      <c r="B762" t="s">
        <v>36</v>
      </c>
      <c r="C762" t="s">
        <v>48</v>
      </c>
      <c r="D762">
        <v>32</v>
      </c>
      <c r="E762" t="s">
        <v>13</v>
      </c>
      <c r="F762" t="s">
        <v>20</v>
      </c>
      <c r="G762">
        <v>17.3</v>
      </c>
      <c r="H762" t="s">
        <v>21</v>
      </c>
      <c r="I762">
        <v>4.5</v>
      </c>
      <c r="J762">
        <v>2.27</v>
      </c>
      <c r="K762" t="s">
        <v>22</v>
      </c>
      <c r="L762">
        <v>1834.14</v>
      </c>
    </row>
    <row r="763" spans="2:12" x14ac:dyDescent="0.2">
      <c r="B763" t="s">
        <v>36</v>
      </c>
      <c r="C763" t="s">
        <v>39</v>
      </c>
      <c r="D763">
        <v>16</v>
      </c>
      <c r="E763" t="s">
        <v>29</v>
      </c>
      <c r="F763" t="s">
        <v>35</v>
      </c>
      <c r="G763">
        <v>13.3</v>
      </c>
      <c r="H763" t="s">
        <v>15</v>
      </c>
      <c r="I763">
        <v>11.5</v>
      </c>
      <c r="J763">
        <v>1.88</v>
      </c>
      <c r="K763" t="s">
        <v>22</v>
      </c>
      <c r="L763">
        <v>1475.86</v>
      </c>
    </row>
    <row r="764" spans="2:12" x14ac:dyDescent="0.2">
      <c r="B764" t="s">
        <v>36</v>
      </c>
      <c r="C764" t="s">
        <v>39</v>
      </c>
      <c r="D764">
        <v>32</v>
      </c>
      <c r="E764" t="s">
        <v>29</v>
      </c>
      <c r="F764" t="s">
        <v>35</v>
      </c>
      <c r="G764">
        <v>14</v>
      </c>
      <c r="H764" t="s">
        <v>15</v>
      </c>
      <c r="I764">
        <v>11.2</v>
      </c>
      <c r="J764">
        <v>2.0499999999999998</v>
      </c>
      <c r="K764" t="s">
        <v>22</v>
      </c>
      <c r="L764">
        <v>2117.8000000000002</v>
      </c>
    </row>
    <row r="765" spans="2:12" x14ac:dyDescent="0.2">
      <c r="B765" t="s">
        <v>36</v>
      </c>
      <c r="C765" t="s">
        <v>41</v>
      </c>
      <c r="D765">
        <v>64</v>
      </c>
      <c r="E765" t="s">
        <v>19</v>
      </c>
      <c r="F765" t="s">
        <v>26</v>
      </c>
      <c r="G765">
        <v>14</v>
      </c>
      <c r="H765" t="s">
        <v>15</v>
      </c>
      <c r="I765">
        <v>8.5</v>
      </c>
      <c r="J765">
        <v>2.5</v>
      </c>
      <c r="K765" t="s">
        <v>16</v>
      </c>
      <c r="L765">
        <v>4829.09</v>
      </c>
    </row>
    <row r="766" spans="2:12" x14ac:dyDescent="0.2">
      <c r="B766" t="s">
        <v>34</v>
      </c>
      <c r="C766" t="s">
        <v>48</v>
      </c>
      <c r="D766">
        <v>4</v>
      </c>
      <c r="E766" t="s">
        <v>42</v>
      </c>
      <c r="F766" t="s">
        <v>40</v>
      </c>
      <c r="G766">
        <v>13.3</v>
      </c>
      <c r="H766" t="s">
        <v>21</v>
      </c>
      <c r="I766">
        <v>10.5</v>
      </c>
      <c r="J766">
        <v>2.1800000000000002</v>
      </c>
      <c r="K766" t="s">
        <v>22</v>
      </c>
      <c r="L766">
        <v>707.59</v>
      </c>
    </row>
    <row r="767" spans="2:12" x14ac:dyDescent="0.2">
      <c r="B767" t="s">
        <v>45</v>
      </c>
      <c r="C767" t="s">
        <v>39</v>
      </c>
      <c r="D767">
        <v>4</v>
      </c>
      <c r="E767" t="s">
        <v>19</v>
      </c>
      <c r="F767" t="s">
        <v>32</v>
      </c>
      <c r="G767">
        <v>15.6</v>
      </c>
      <c r="H767" t="s">
        <v>21</v>
      </c>
      <c r="I767">
        <v>6.7</v>
      </c>
      <c r="J767">
        <v>1.94</v>
      </c>
      <c r="K767" t="s">
        <v>22</v>
      </c>
      <c r="L767">
        <v>804.88</v>
      </c>
    </row>
    <row r="768" spans="2:12" x14ac:dyDescent="0.2">
      <c r="B768" t="s">
        <v>11</v>
      </c>
      <c r="C768" t="s">
        <v>41</v>
      </c>
      <c r="D768">
        <v>32</v>
      </c>
      <c r="E768" t="s">
        <v>13</v>
      </c>
      <c r="F768" t="s">
        <v>14</v>
      </c>
      <c r="G768">
        <v>17.3</v>
      </c>
      <c r="H768" t="s">
        <v>43</v>
      </c>
      <c r="I768">
        <v>4.5</v>
      </c>
      <c r="J768">
        <v>3.02</v>
      </c>
      <c r="K768" t="s">
        <v>30</v>
      </c>
      <c r="L768">
        <v>4299.88</v>
      </c>
    </row>
    <row r="769" spans="2:12" x14ac:dyDescent="0.2">
      <c r="B769" t="s">
        <v>47</v>
      </c>
      <c r="C769" t="s">
        <v>39</v>
      </c>
      <c r="D769">
        <v>4</v>
      </c>
      <c r="E769" t="s">
        <v>13</v>
      </c>
      <c r="F769" t="s">
        <v>20</v>
      </c>
      <c r="G769">
        <v>16</v>
      </c>
      <c r="H769" t="s">
        <v>27</v>
      </c>
      <c r="I769">
        <v>11.4</v>
      </c>
      <c r="J769">
        <v>2.4900000000000002</v>
      </c>
      <c r="K769" t="s">
        <v>16</v>
      </c>
      <c r="L769">
        <v>2011.94</v>
      </c>
    </row>
    <row r="770" spans="2:12" x14ac:dyDescent="0.2">
      <c r="B770" t="s">
        <v>34</v>
      </c>
      <c r="C770" t="s">
        <v>31</v>
      </c>
      <c r="D770">
        <v>16</v>
      </c>
      <c r="E770" t="s">
        <v>19</v>
      </c>
      <c r="F770" t="s">
        <v>44</v>
      </c>
      <c r="G770">
        <v>17.3</v>
      </c>
      <c r="H770" t="s">
        <v>43</v>
      </c>
      <c r="I770">
        <v>5.6</v>
      </c>
      <c r="J770">
        <v>3.33</v>
      </c>
      <c r="K770" t="s">
        <v>22</v>
      </c>
      <c r="L770">
        <v>708.5</v>
      </c>
    </row>
    <row r="771" spans="2:12" x14ac:dyDescent="0.2">
      <c r="B771" t="s">
        <v>28</v>
      </c>
      <c r="C771" t="s">
        <v>31</v>
      </c>
      <c r="D771">
        <v>64</v>
      </c>
      <c r="E771" t="s">
        <v>13</v>
      </c>
      <c r="F771" t="s">
        <v>40</v>
      </c>
      <c r="G771">
        <v>17.3</v>
      </c>
      <c r="H771" t="s">
        <v>43</v>
      </c>
      <c r="I771">
        <v>5.6</v>
      </c>
      <c r="J771">
        <v>3.21</v>
      </c>
      <c r="K771" t="s">
        <v>30</v>
      </c>
      <c r="L771">
        <v>2176.14</v>
      </c>
    </row>
    <row r="772" spans="2:12" x14ac:dyDescent="0.2">
      <c r="B772" t="s">
        <v>38</v>
      </c>
      <c r="C772" t="s">
        <v>37</v>
      </c>
      <c r="D772">
        <v>4</v>
      </c>
      <c r="E772" t="s">
        <v>29</v>
      </c>
      <c r="F772" t="s">
        <v>32</v>
      </c>
      <c r="G772">
        <v>13.3</v>
      </c>
      <c r="H772" t="s">
        <v>27</v>
      </c>
      <c r="I772">
        <v>8</v>
      </c>
      <c r="J772">
        <v>1.89</v>
      </c>
      <c r="K772" t="s">
        <v>46</v>
      </c>
      <c r="L772">
        <v>2469.63</v>
      </c>
    </row>
    <row r="773" spans="2:12" x14ac:dyDescent="0.2">
      <c r="B773" t="s">
        <v>36</v>
      </c>
      <c r="C773" t="s">
        <v>24</v>
      </c>
      <c r="D773">
        <v>64</v>
      </c>
      <c r="E773" t="s">
        <v>25</v>
      </c>
      <c r="F773" t="s">
        <v>14</v>
      </c>
      <c r="G773">
        <v>14</v>
      </c>
      <c r="H773" t="s">
        <v>27</v>
      </c>
      <c r="I773">
        <v>10.1</v>
      </c>
      <c r="J773">
        <v>3.16</v>
      </c>
      <c r="K773" t="s">
        <v>30</v>
      </c>
      <c r="L773">
        <v>4035.01</v>
      </c>
    </row>
    <row r="774" spans="2:12" x14ac:dyDescent="0.2">
      <c r="B774" t="s">
        <v>17</v>
      </c>
      <c r="C774" t="s">
        <v>18</v>
      </c>
      <c r="D774">
        <v>16</v>
      </c>
      <c r="E774" t="s">
        <v>13</v>
      </c>
      <c r="F774" t="s">
        <v>32</v>
      </c>
      <c r="G774">
        <v>14</v>
      </c>
      <c r="H774" t="s">
        <v>21</v>
      </c>
      <c r="I774">
        <v>11.3</v>
      </c>
      <c r="J774">
        <v>1.36</v>
      </c>
      <c r="K774" t="s">
        <v>16</v>
      </c>
      <c r="L774">
        <v>1640.25</v>
      </c>
    </row>
    <row r="775" spans="2:12" x14ac:dyDescent="0.2">
      <c r="B775" t="s">
        <v>34</v>
      </c>
      <c r="C775" t="s">
        <v>48</v>
      </c>
      <c r="D775">
        <v>32</v>
      </c>
      <c r="E775" t="s">
        <v>29</v>
      </c>
      <c r="F775" t="s">
        <v>32</v>
      </c>
      <c r="G775">
        <v>13.3</v>
      </c>
      <c r="H775" t="s">
        <v>15</v>
      </c>
      <c r="I775">
        <v>11.3</v>
      </c>
      <c r="J775">
        <v>1.32</v>
      </c>
      <c r="K775" t="s">
        <v>30</v>
      </c>
      <c r="L775">
        <v>2621.0300000000002</v>
      </c>
    </row>
    <row r="776" spans="2:12" x14ac:dyDescent="0.2">
      <c r="B776" t="s">
        <v>38</v>
      </c>
      <c r="C776" t="s">
        <v>31</v>
      </c>
      <c r="D776">
        <v>64</v>
      </c>
      <c r="E776" t="s">
        <v>19</v>
      </c>
      <c r="F776" t="s">
        <v>20</v>
      </c>
      <c r="G776">
        <v>13.3</v>
      </c>
      <c r="H776" t="s">
        <v>27</v>
      </c>
      <c r="I776">
        <v>10.1</v>
      </c>
      <c r="J776">
        <v>2.42</v>
      </c>
      <c r="K776" t="s">
        <v>16</v>
      </c>
      <c r="L776">
        <v>3361.42</v>
      </c>
    </row>
    <row r="777" spans="2:12" x14ac:dyDescent="0.2">
      <c r="B777" t="s">
        <v>11</v>
      </c>
      <c r="C777" t="s">
        <v>39</v>
      </c>
      <c r="D777">
        <v>8</v>
      </c>
      <c r="E777" t="s">
        <v>42</v>
      </c>
      <c r="F777" t="s">
        <v>14</v>
      </c>
      <c r="G777">
        <v>17.3</v>
      </c>
      <c r="H777" t="s">
        <v>43</v>
      </c>
      <c r="I777">
        <v>4</v>
      </c>
      <c r="J777">
        <v>2.37</v>
      </c>
      <c r="K777" t="s">
        <v>22</v>
      </c>
      <c r="L777">
        <v>1358.06</v>
      </c>
    </row>
    <row r="778" spans="2:12" x14ac:dyDescent="0.2">
      <c r="B778" t="s">
        <v>47</v>
      </c>
      <c r="C778" t="s">
        <v>41</v>
      </c>
      <c r="D778">
        <v>64</v>
      </c>
      <c r="E778" t="s">
        <v>13</v>
      </c>
      <c r="F778" t="s">
        <v>32</v>
      </c>
      <c r="G778">
        <v>14</v>
      </c>
      <c r="H778" t="s">
        <v>43</v>
      </c>
      <c r="I778">
        <v>5.2</v>
      </c>
      <c r="J778">
        <v>2.5499999999999998</v>
      </c>
      <c r="K778" t="s">
        <v>22</v>
      </c>
      <c r="L778">
        <v>4995.18</v>
      </c>
    </row>
    <row r="779" spans="2:12" x14ac:dyDescent="0.2">
      <c r="B779" t="s">
        <v>38</v>
      </c>
      <c r="C779" t="s">
        <v>24</v>
      </c>
      <c r="D779">
        <v>16</v>
      </c>
      <c r="E779" t="s">
        <v>42</v>
      </c>
      <c r="F779" t="s">
        <v>26</v>
      </c>
      <c r="G779">
        <v>14</v>
      </c>
      <c r="H779" t="s">
        <v>27</v>
      </c>
      <c r="I779">
        <v>10.9</v>
      </c>
      <c r="J779">
        <v>3.39</v>
      </c>
      <c r="K779" t="s">
        <v>22</v>
      </c>
      <c r="L779">
        <v>1638.57</v>
      </c>
    </row>
    <row r="780" spans="2:12" x14ac:dyDescent="0.2">
      <c r="B780" t="s">
        <v>23</v>
      </c>
      <c r="C780" t="s">
        <v>18</v>
      </c>
      <c r="D780">
        <v>16</v>
      </c>
      <c r="E780" t="s">
        <v>29</v>
      </c>
      <c r="F780" t="s">
        <v>32</v>
      </c>
      <c r="G780">
        <v>15.6</v>
      </c>
      <c r="H780" t="s">
        <v>15</v>
      </c>
      <c r="I780">
        <v>5.8</v>
      </c>
      <c r="J780">
        <v>2.72</v>
      </c>
      <c r="K780" t="s">
        <v>16</v>
      </c>
      <c r="L780">
        <v>2191.2600000000002</v>
      </c>
    </row>
    <row r="781" spans="2:12" x14ac:dyDescent="0.2">
      <c r="B781" t="s">
        <v>38</v>
      </c>
      <c r="C781" t="s">
        <v>12</v>
      </c>
      <c r="D781">
        <v>16</v>
      </c>
      <c r="E781" t="s">
        <v>19</v>
      </c>
      <c r="F781" t="s">
        <v>35</v>
      </c>
      <c r="G781">
        <v>14</v>
      </c>
      <c r="H781" t="s">
        <v>15</v>
      </c>
      <c r="I781">
        <v>4.2</v>
      </c>
      <c r="J781">
        <v>2.4700000000000002</v>
      </c>
      <c r="K781" t="s">
        <v>16</v>
      </c>
      <c r="L781">
        <v>1141.1600000000001</v>
      </c>
    </row>
    <row r="782" spans="2:12" x14ac:dyDescent="0.2">
      <c r="B782" t="s">
        <v>34</v>
      </c>
      <c r="C782" t="s">
        <v>39</v>
      </c>
      <c r="D782">
        <v>32</v>
      </c>
      <c r="E782" t="s">
        <v>29</v>
      </c>
      <c r="F782" t="s">
        <v>44</v>
      </c>
      <c r="G782">
        <v>14</v>
      </c>
      <c r="H782" t="s">
        <v>43</v>
      </c>
      <c r="I782">
        <v>4.4000000000000004</v>
      </c>
      <c r="J782">
        <v>3.24</v>
      </c>
      <c r="K782" t="s">
        <v>46</v>
      </c>
      <c r="L782">
        <v>1201.52</v>
      </c>
    </row>
    <row r="783" spans="2:12" x14ac:dyDescent="0.2">
      <c r="B783" t="s">
        <v>45</v>
      </c>
      <c r="C783" t="s">
        <v>31</v>
      </c>
      <c r="D783">
        <v>4</v>
      </c>
      <c r="E783" t="s">
        <v>25</v>
      </c>
      <c r="F783" t="s">
        <v>32</v>
      </c>
      <c r="G783">
        <v>14</v>
      </c>
      <c r="H783" t="s">
        <v>43</v>
      </c>
      <c r="I783">
        <v>9.6</v>
      </c>
      <c r="J783">
        <v>3.01</v>
      </c>
      <c r="K783" t="s">
        <v>46</v>
      </c>
      <c r="L783">
        <v>874.43</v>
      </c>
    </row>
    <row r="784" spans="2:12" x14ac:dyDescent="0.2">
      <c r="B784" t="s">
        <v>47</v>
      </c>
      <c r="C784" t="s">
        <v>12</v>
      </c>
      <c r="D784">
        <v>8</v>
      </c>
      <c r="E784" t="s">
        <v>19</v>
      </c>
      <c r="F784" t="s">
        <v>26</v>
      </c>
      <c r="G784">
        <v>16</v>
      </c>
      <c r="H784" t="s">
        <v>43</v>
      </c>
      <c r="I784">
        <v>11.8</v>
      </c>
      <c r="J784">
        <v>2.14</v>
      </c>
      <c r="K784" t="s">
        <v>46</v>
      </c>
      <c r="L784">
        <v>1332.76</v>
      </c>
    </row>
    <row r="785" spans="2:12" x14ac:dyDescent="0.2">
      <c r="B785" t="s">
        <v>17</v>
      </c>
      <c r="C785" t="s">
        <v>48</v>
      </c>
      <c r="D785">
        <v>16</v>
      </c>
      <c r="E785" t="s">
        <v>42</v>
      </c>
      <c r="F785" t="s">
        <v>32</v>
      </c>
      <c r="G785">
        <v>15.6</v>
      </c>
      <c r="H785" t="s">
        <v>43</v>
      </c>
      <c r="I785">
        <v>11.1</v>
      </c>
      <c r="J785">
        <v>2.2000000000000002</v>
      </c>
      <c r="K785" t="s">
        <v>46</v>
      </c>
      <c r="L785">
        <v>2028.48</v>
      </c>
    </row>
    <row r="786" spans="2:12" x14ac:dyDescent="0.2">
      <c r="B786" t="s">
        <v>47</v>
      </c>
      <c r="C786" t="s">
        <v>12</v>
      </c>
      <c r="D786">
        <v>4</v>
      </c>
      <c r="E786" t="s">
        <v>42</v>
      </c>
      <c r="F786" t="s">
        <v>26</v>
      </c>
      <c r="G786">
        <v>14</v>
      </c>
      <c r="H786" t="s">
        <v>27</v>
      </c>
      <c r="I786">
        <v>4.9000000000000004</v>
      </c>
      <c r="J786">
        <v>3.01</v>
      </c>
      <c r="K786" t="s">
        <v>16</v>
      </c>
      <c r="L786">
        <v>1485.71</v>
      </c>
    </row>
    <row r="787" spans="2:12" x14ac:dyDescent="0.2">
      <c r="B787" t="s">
        <v>38</v>
      </c>
      <c r="C787" t="s">
        <v>31</v>
      </c>
      <c r="D787">
        <v>64</v>
      </c>
      <c r="E787" t="s">
        <v>19</v>
      </c>
      <c r="F787" t="s">
        <v>20</v>
      </c>
      <c r="G787">
        <v>14</v>
      </c>
      <c r="H787" t="s">
        <v>15</v>
      </c>
      <c r="I787">
        <v>4</v>
      </c>
      <c r="J787">
        <v>2.8</v>
      </c>
      <c r="K787" t="s">
        <v>30</v>
      </c>
      <c r="L787">
        <v>2525.7800000000002</v>
      </c>
    </row>
    <row r="788" spans="2:12" x14ac:dyDescent="0.2">
      <c r="B788" t="s">
        <v>47</v>
      </c>
      <c r="C788" t="s">
        <v>31</v>
      </c>
      <c r="D788">
        <v>64</v>
      </c>
      <c r="E788" t="s">
        <v>13</v>
      </c>
      <c r="F788" t="s">
        <v>26</v>
      </c>
      <c r="G788">
        <v>14</v>
      </c>
      <c r="H788" t="s">
        <v>21</v>
      </c>
      <c r="I788">
        <v>5.7</v>
      </c>
      <c r="J788">
        <v>2.48</v>
      </c>
      <c r="K788" t="s">
        <v>46</v>
      </c>
      <c r="L788">
        <v>2055.06</v>
      </c>
    </row>
    <row r="789" spans="2:12" x14ac:dyDescent="0.2">
      <c r="B789" t="s">
        <v>45</v>
      </c>
      <c r="C789" t="s">
        <v>48</v>
      </c>
      <c r="D789">
        <v>4</v>
      </c>
      <c r="E789" t="s">
        <v>29</v>
      </c>
      <c r="F789" t="s">
        <v>40</v>
      </c>
      <c r="G789">
        <v>14</v>
      </c>
      <c r="H789" t="s">
        <v>43</v>
      </c>
      <c r="I789">
        <v>7.6</v>
      </c>
      <c r="J789">
        <v>1.21</v>
      </c>
      <c r="K789" t="s">
        <v>46</v>
      </c>
      <c r="L789">
        <v>1134.3499999999999</v>
      </c>
    </row>
    <row r="790" spans="2:12" x14ac:dyDescent="0.2">
      <c r="B790" t="s">
        <v>47</v>
      </c>
      <c r="C790" t="s">
        <v>12</v>
      </c>
      <c r="D790">
        <v>8</v>
      </c>
      <c r="E790" t="s">
        <v>13</v>
      </c>
      <c r="F790" t="s">
        <v>44</v>
      </c>
      <c r="G790">
        <v>14</v>
      </c>
      <c r="H790" t="s">
        <v>27</v>
      </c>
      <c r="I790">
        <v>9.4</v>
      </c>
      <c r="J790">
        <v>1.92</v>
      </c>
      <c r="K790" t="s">
        <v>46</v>
      </c>
      <c r="L790">
        <v>1308.76</v>
      </c>
    </row>
    <row r="791" spans="2:12" x14ac:dyDescent="0.2">
      <c r="B791" t="s">
        <v>17</v>
      </c>
      <c r="C791" t="s">
        <v>18</v>
      </c>
      <c r="D791">
        <v>64</v>
      </c>
      <c r="E791" t="s">
        <v>19</v>
      </c>
      <c r="F791" t="s">
        <v>14</v>
      </c>
      <c r="G791">
        <v>17.3</v>
      </c>
      <c r="H791" t="s">
        <v>15</v>
      </c>
      <c r="I791">
        <v>6.8</v>
      </c>
      <c r="J791">
        <v>2.4</v>
      </c>
      <c r="K791" t="s">
        <v>30</v>
      </c>
      <c r="L791">
        <v>5745.56</v>
      </c>
    </row>
    <row r="792" spans="2:12" x14ac:dyDescent="0.2">
      <c r="B792" t="s">
        <v>28</v>
      </c>
      <c r="C792" t="s">
        <v>24</v>
      </c>
      <c r="D792">
        <v>32</v>
      </c>
      <c r="E792" t="s">
        <v>13</v>
      </c>
      <c r="F792" t="s">
        <v>14</v>
      </c>
      <c r="G792">
        <v>14</v>
      </c>
      <c r="H792" t="s">
        <v>21</v>
      </c>
      <c r="I792">
        <v>7.6</v>
      </c>
      <c r="J792">
        <v>2.74</v>
      </c>
      <c r="K792" t="s">
        <v>30</v>
      </c>
      <c r="L792">
        <v>1275.49</v>
      </c>
    </row>
    <row r="793" spans="2:12" x14ac:dyDescent="0.2">
      <c r="B793" t="s">
        <v>28</v>
      </c>
      <c r="C793" t="s">
        <v>41</v>
      </c>
      <c r="D793">
        <v>4</v>
      </c>
      <c r="E793" t="s">
        <v>42</v>
      </c>
      <c r="F793" t="s">
        <v>32</v>
      </c>
      <c r="G793">
        <v>16</v>
      </c>
      <c r="H793" t="s">
        <v>43</v>
      </c>
      <c r="I793">
        <v>10</v>
      </c>
      <c r="J793">
        <v>2.61</v>
      </c>
      <c r="K793" t="s">
        <v>46</v>
      </c>
      <c r="L793">
        <v>1311.05</v>
      </c>
    </row>
    <row r="794" spans="2:12" x14ac:dyDescent="0.2">
      <c r="B794" t="s">
        <v>23</v>
      </c>
      <c r="C794" t="s">
        <v>48</v>
      </c>
      <c r="D794">
        <v>4</v>
      </c>
      <c r="E794" t="s">
        <v>25</v>
      </c>
      <c r="F794" t="s">
        <v>26</v>
      </c>
      <c r="G794">
        <v>14</v>
      </c>
      <c r="H794" t="s">
        <v>27</v>
      </c>
      <c r="I794">
        <v>9.5</v>
      </c>
      <c r="J794">
        <v>2.02</v>
      </c>
      <c r="K794" t="s">
        <v>30</v>
      </c>
      <c r="L794">
        <v>1886.14</v>
      </c>
    </row>
    <row r="795" spans="2:12" x14ac:dyDescent="0.2">
      <c r="B795" t="s">
        <v>23</v>
      </c>
      <c r="C795" t="s">
        <v>24</v>
      </c>
      <c r="D795">
        <v>4</v>
      </c>
      <c r="E795" t="s">
        <v>25</v>
      </c>
      <c r="F795" t="s">
        <v>44</v>
      </c>
      <c r="G795">
        <v>16</v>
      </c>
      <c r="H795" t="s">
        <v>43</v>
      </c>
      <c r="I795">
        <v>4.8</v>
      </c>
      <c r="J795">
        <v>1.93</v>
      </c>
      <c r="K795" t="s">
        <v>16</v>
      </c>
      <c r="L795">
        <v>680.69</v>
      </c>
    </row>
    <row r="796" spans="2:12" x14ac:dyDescent="0.2">
      <c r="B796" t="s">
        <v>28</v>
      </c>
      <c r="C796" t="s">
        <v>24</v>
      </c>
      <c r="D796">
        <v>8</v>
      </c>
      <c r="E796" t="s">
        <v>13</v>
      </c>
      <c r="F796" t="s">
        <v>26</v>
      </c>
      <c r="G796">
        <v>15.6</v>
      </c>
      <c r="H796" t="s">
        <v>21</v>
      </c>
      <c r="I796">
        <v>10</v>
      </c>
      <c r="J796">
        <v>2.8</v>
      </c>
      <c r="K796" t="s">
        <v>46</v>
      </c>
      <c r="L796">
        <v>965.7</v>
      </c>
    </row>
    <row r="797" spans="2:12" x14ac:dyDescent="0.2">
      <c r="B797" t="s">
        <v>38</v>
      </c>
      <c r="C797" t="s">
        <v>39</v>
      </c>
      <c r="D797">
        <v>32</v>
      </c>
      <c r="E797" t="s">
        <v>29</v>
      </c>
      <c r="F797" t="s">
        <v>44</v>
      </c>
      <c r="G797">
        <v>13.3</v>
      </c>
      <c r="H797" t="s">
        <v>15</v>
      </c>
      <c r="I797">
        <v>8.6</v>
      </c>
      <c r="J797">
        <v>3.26</v>
      </c>
      <c r="K797" t="s">
        <v>30</v>
      </c>
      <c r="L797">
        <v>1278.94</v>
      </c>
    </row>
    <row r="798" spans="2:12" x14ac:dyDescent="0.2">
      <c r="B798" t="s">
        <v>17</v>
      </c>
      <c r="C798" t="s">
        <v>39</v>
      </c>
      <c r="D798">
        <v>4</v>
      </c>
      <c r="E798" t="s">
        <v>42</v>
      </c>
      <c r="F798" t="s">
        <v>14</v>
      </c>
      <c r="G798">
        <v>14</v>
      </c>
      <c r="H798" t="s">
        <v>43</v>
      </c>
      <c r="I798">
        <v>11.2</v>
      </c>
      <c r="J798">
        <v>1.27</v>
      </c>
      <c r="K798" t="s">
        <v>46</v>
      </c>
      <c r="L798">
        <v>999.36</v>
      </c>
    </row>
    <row r="799" spans="2:12" x14ac:dyDescent="0.2">
      <c r="B799" t="s">
        <v>17</v>
      </c>
      <c r="C799" t="s">
        <v>48</v>
      </c>
      <c r="D799">
        <v>32</v>
      </c>
      <c r="E799" t="s">
        <v>25</v>
      </c>
      <c r="F799" t="s">
        <v>35</v>
      </c>
      <c r="G799">
        <v>16</v>
      </c>
      <c r="H799" t="s">
        <v>21</v>
      </c>
      <c r="I799">
        <v>9.4</v>
      </c>
      <c r="J799">
        <v>2.97</v>
      </c>
      <c r="K799" t="s">
        <v>16</v>
      </c>
      <c r="L799">
        <v>2635.42</v>
      </c>
    </row>
    <row r="800" spans="2:12" x14ac:dyDescent="0.2">
      <c r="B800" t="s">
        <v>45</v>
      </c>
      <c r="C800" t="s">
        <v>48</v>
      </c>
      <c r="D800">
        <v>16</v>
      </c>
      <c r="E800" t="s">
        <v>42</v>
      </c>
      <c r="F800" t="s">
        <v>20</v>
      </c>
      <c r="G800">
        <v>15.6</v>
      </c>
      <c r="H800" t="s">
        <v>15</v>
      </c>
      <c r="I800">
        <v>7.7</v>
      </c>
      <c r="J800">
        <v>1.74</v>
      </c>
      <c r="K800" t="s">
        <v>46</v>
      </c>
      <c r="L800">
        <v>1591.38</v>
      </c>
    </row>
    <row r="801" spans="2:12" x14ac:dyDescent="0.2">
      <c r="B801" t="s">
        <v>33</v>
      </c>
      <c r="C801" t="s">
        <v>39</v>
      </c>
      <c r="D801">
        <v>32</v>
      </c>
      <c r="E801" t="s">
        <v>19</v>
      </c>
      <c r="F801" t="s">
        <v>20</v>
      </c>
      <c r="G801">
        <v>14</v>
      </c>
      <c r="H801" t="s">
        <v>27</v>
      </c>
      <c r="I801">
        <v>8.4</v>
      </c>
      <c r="J801">
        <v>2.68</v>
      </c>
      <c r="K801" t="s">
        <v>22</v>
      </c>
      <c r="L801">
        <v>2785.53</v>
      </c>
    </row>
    <row r="802" spans="2:12" x14ac:dyDescent="0.2">
      <c r="B802" t="s">
        <v>38</v>
      </c>
      <c r="C802" t="s">
        <v>18</v>
      </c>
      <c r="D802">
        <v>16</v>
      </c>
      <c r="E802" t="s">
        <v>29</v>
      </c>
      <c r="F802" t="s">
        <v>32</v>
      </c>
      <c r="G802">
        <v>16</v>
      </c>
      <c r="H802" t="s">
        <v>43</v>
      </c>
      <c r="I802">
        <v>5.2</v>
      </c>
      <c r="J802">
        <v>2.79</v>
      </c>
      <c r="K802" t="s">
        <v>16</v>
      </c>
      <c r="L802">
        <v>1732.61</v>
      </c>
    </row>
    <row r="803" spans="2:12" x14ac:dyDescent="0.2">
      <c r="B803" t="s">
        <v>45</v>
      </c>
      <c r="C803" t="s">
        <v>48</v>
      </c>
      <c r="D803">
        <v>4</v>
      </c>
      <c r="E803" t="s">
        <v>19</v>
      </c>
      <c r="F803" t="s">
        <v>35</v>
      </c>
      <c r="G803">
        <v>15.6</v>
      </c>
      <c r="H803" t="s">
        <v>21</v>
      </c>
      <c r="I803">
        <v>4.7</v>
      </c>
      <c r="J803">
        <v>2.31</v>
      </c>
      <c r="K803" t="s">
        <v>16</v>
      </c>
      <c r="L803">
        <v>1187.1099999999999</v>
      </c>
    </row>
    <row r="804" spans="2:12" x14ac:dyDescent="0.2">
      <c r="B804" t="s">
        <v>11</v>
      </c>
      <c r="C804" t="s">
        <v>31</v>
      </c>
      <c r="D804">
        <v>32</v>
      </c>
      <c r="E804" t="s">
        <v>42</v>
      </c>
      <c r="F804" t="s">
        <v>40</v>
      </c>
      <c r="G804">
        <v>17.3</v>
      </c>
      <c r="H804" t="s">
        <v>43</v>
      </c>
      <c r="I804">
        <v>7.2</v>
      </c>
      <c r="J804">
        <v>3.35</v>
      </c>
      <c r="K804" t="s">
        <v>30</v>
      </c>
      <c r="L804">
        <v>1885.41</v>
      </c>
    </row>
    <row r="805" spans="2:12" x14ac:dyDescent="0.2">
      <c r="B805" t="s">
        <v>45</v>
      </c>
      <c r="C805" t="s">
        <v>31</v>
      </c>
      <c r="D805">
        <v>32</v>
      </c>
      <c r="E805" t="s">
        <v>13</v>
      </c>
      <c r="F805" t="s">
        <v>26</v>
      </c>
      <c r="G805">
        <v>14</v>
      </c>
      <c r="H805" t="s">
        <v>15</v>
      </c>
      <c r="I805">
        <v>4</v>
      </c>
      <c r="J805">
        <v>1.77</v>
      </c>
      <c r="K805" t="s">
        <v>16</v>
      </c>
      <c r="L805">
        <v>1576.64</v>
      </c>
    </row>
    <row r="806" spans="2:12" x14ac:dyDescent="0.2">
      <c r="B806" t="s">
        <v>33</v>
      </c>
      <c r="C806" t="s">
        <v>41</v>
      </c>
      <c r="D806">
        <v>64</v>
      </c>
      <c r="E806" t="s">
        <v>29</v>
      </c>
      <c r="F806" t="s">
        <v>35</v>
      </c>
      <c r="G806">
        <v>13.3</v>
      </c>
      <c r="H806" t="s">
        <v>15</v>
      </c>
      <c r="I806">
        <v>6.4</v>
      </c>
      <c r="J806">
        <v>1.37</v>
      </c>
      <c r="K806" t="s">
        <v>30</v>
      </c>
      <c r="L806">
        <v>4982.32</v>
      </c>
    </row>
    <row r="807" spans="2:12" x14ac:dyDescent="0.2">
      <c r="B807" t="s">
        <v>11</v>
      </c>
      <c r="C807" t="s">
        <v>31</v>
      </c>
      <c r="D807">
        <v>16</v>
      </c>
      <c r="E807" t="s">
        <v>13</v>
      </c>
      <c r="F807" t="s">
        <v>26</v>
      </c>
      <c r="G807">
        <v>14</v>
      </c>
      <c r="H807" t="s">
        <v>15</v>
      </c>
      <c r="I807">
        <v>7.8</v>
      </c>
      <c r="J807">
        <v>2.38</v>
      </c>
      <c r="K807" t="s">
        <v>16</v>
      </c>
      <c r="L807">
        <v>1729.35</v>
      </c>
    </row>
    <row r="808" spans="2:12" x14ac:dyDescent="0.2">
      <c r="B808" t="s">
        <v>33</v>
      </c>
      <c r="C808" t="s">
        <v>37</v>
      </c>
      <c r="D808">
        <v>64</v>
      </c>
      <c r="E808" t="s">
        <v>13</v>
      </c>
      <c r="F808" t="s">
        <v>14</v>
      </c>
      <c r="G808">
        <v>17.3</v>
      </c>
      <c r="H808" t="s">
        <v>21</v>
      </c>
      <c r="I808">
        <v>8.6999999999999993</v>
      </c>
      <c r="J808">
        <v>1.4</v>
      </c>
      <c r="K808" t="s">
        <v>16</v>
      </c>
      <c r="L808">
        <v>3720.86</v>
      </c>
    </row>
    <row r="809" spans="2:12" x14ac:dyDescent="0.2">
      <c r="B809" t="s">
        <v>23</v>
      </c>
      <c r="C809" t="s">
        <v>24</v>
      </c>
      <c r="D809">
        <v>4</v>
      </c>
      <c r="E809" t="s">
        <v>13</v>
      </c>
      <c r="F809" t="s">
        <v>44</v>
      </c>
      <c r="G809">
        <v>17.3</v>
      </c>
      <c r="H809" t="s">
        <v>15</v>
      </c>
      <c r="I809">
        <v>6.7</v>
      </c>
      <c r="J809">
        <v>2.62</v>
      </c>
      <c r="K809" t="s">
        <v>22</v>
      </c>
      <c r="L809">
        <v>883.87</v>
      </c>
    </row>
    <row r="810" spans="2:12" x14ac:dyDescent="0.2">
      <c r="B810" t="s">
        <v>33</v>
      </c>
      <c r="C810" t="s">
        <v>18</v>
      </c>
      <c r="D810">
        <v>16</v>
      </c>
      <c r="E810" t="s">
        <v>42</v>
      </c>
      <c r="F810" t="s">
        <v>40</v>
      </c>
      <c r="G810">
        <v>14</v>
      </c>
      <c r="H810" t="s">
        <v>43</v>
      </c>
      <c r="I810">
        <v>8.6999999999999993</v>
      </c>
      <c r="J810">
        <v>2.37</v>
      </c>
      <c r="K810" t="s">
        <v>16</v>
      </c>
      <c r="L810">
        <v>1335.7</v>
      </c>
    </row>
    <row r="811" spans="2:12" x14ac:dyDescent="0.2">
      <c r="B811" t="s">
        <v>45</v>
      </c>
      <c r="C811" t="s">
        <v>41</v>
      </c>
      <c r="D811">
        <v>16</v>
      </c>
      <c r="E811" t="s">
        <v>25</v>
      </c>
      <c r="F811" t="s">
        <v>14</v>
      </c>
      <c r="G811">
        <v>13.3</v>
      </c>
      <c r="H811" t="s">
        <v>15</v>
      </c>
      <c r="I811">
        <v>4.5</v>
      </c>
      <c r="J811">
        <v>2.74</v>
      </c>
      <c r="K811" t="s">
        <v>30</v>
      </c>
      <c r="L811">
        <v>2336.56</v>
      </c>
    </row>
    <row r="812" spans="2:12" x14ac:dyDescent="0.2">
      <c r="B812" t="s">
        <v>17</v>
      </c>
      <c r="C812" t="s">
        <v>48</v>
      </c>
      <c r="D812">
        <v>64</v>
      </c>
      <c r="E812" t="s">
        <v>25</v>
      </c>
      <c r="F812" t="s">
        <v>44</v>
      </c>
      <c r="G812">
        <v>15.6</v>
      </c>
      <c r="H812" t="s">
        <v>27</v>
      </c>
      <c r="I812">
        <v>7.8</v>
      </c>
      <c r="J812">
        <v>3.28</v>
      </c>
      <c r="K812" t="s">
        <v>30</v>
      </c>
      <c r="L812">
        <v>5023.7299999999996</v>
      </c>
    </row>
    <row r="813" spans="2:12" x14ac:dyDescent="0.2">
      <c r="B813" t="s">
        <v>34</v>
      </c>
      <c r="C813" t="s">
        <v>41</v>
      </c>
      <c r="D813">
        <v>64</v>
      </c>
      <c r="E813" t="s">
        <v>19</v>
      </c>
      <c r="F813" t="s">
        <v>40</v>
      </c>
      <c r="G813">
        <v>14</v>
      </c>
      <c r="H813" t="s">
        <v>21</v>
      </c>
      <c r="I813">
        <v>4.5</v>
      </c>
      <c r="J813">
        <v>3.08</v>
      </c>
      <c r="K813" t="s">
        <v>30</v>
      </c>
      <c r="L813">
        <v>3183.13</v>
      </c>
    </row>
    <row r="814" spans="2:12" x14ac:dyDescent="0.2">
      <c r="B814" t="s">
        <v>28</v>
      </c>
      <c r="C814" t="s">
        <v>41</v>
      </c>
      <c r="D814">
        <v>16</v>
      </c>
      <c r="E814" t="s">
        <v>42</v>
      </c>
      <c r="F814" t="s">
        <v>35</v>
      </c>
      <c r="G814">
        <v>15.6</v>
      </c>
      <c r="H814" t="s">
        <v>27</v>
      </c>
      <c r="I814">
        <v>10.7</v>
      </c>
      <c r="J814">
        <v>2.5</v>
      </c>
      <c r="K814" t="s">
        <v>46</v>
      </c>
      <c r="L814">
        <v>2979.21</v>
      </c>
    </row>
    <row r="815" spans="2:12" x14ac:dyDescent="0.2">
      <c r="B815" t="s">
        <v>28</v>
      </c>
      <c r="C815" t="s">
        <v>39</v>
      </c>
      <c r="D815">
        <v>64</v>
      </c>
      <c r="E815" t="s">
        <v>19</v>
      </c>
      <c r="F815" t="s">
        <v>20</v>
      </c>
      <c r="G815">
        <v>13.3</v>
      </c>
      <c r="H815" t="s">
        <v>27</v>
      </c>
      <c r="I815">
        <v>6.6</v>
      </c>
      <c r="J815">
        <v>2.39</v>
      </c>
      <c r="K815" t="s">
        <v>16</v>
      </c>
      <c r="L815">
        <v>4039.27</v>
      </c>
    </row>
    <row r="816" spans="2:12" x14ac:dyDescent="0.2">
      <c r="B816" t="s">
        <v>38</v>
      </c>
      <c r="C816" t="s">
        <v>39</v>
      </c>
      <c r="D816">
        <v>64</v>
      </c>
      <c r="E816" t="s">
        <v>13</v>
      </c>
      <c r="F816" t="s">
        <v>14</v>
      </c>
      <c r="G816">
        <v>14</v>
      </c>
      <c r="H816" t="s">
        <v>43</v>
      </c>
      <c r="I816">
        <v>4.0999999999999996</v>
      </c>
      <c r="J816">
        <v>2.93</v>
      </c>
      <c r="K816" t="s">
        <v>46</v>
      </c>
      <c r="L816">
        <v>2323.33</v>
      </c>
    </row>
    <row r="817" spans="2:12" x14ac:dyDescent="0.2">
      <c r="B817" t="s">
        <v>23</v>
      </c>
      <c r="C817" t="s">
        <v>31</v>
      </c>
      <c r="D817">
        <v>4</v>
      </c>
      <c r="E817" t="s">
        <v>42</v>
      </c>
      <c r="F817" t="s">
        <v>14</v>
      </c>
      <c r="G817">
        <v>15.6</v>
      </c>
      <c r="H817" t="s">
        <v>43</v>
      </c>
      <c r="I817">
        <v>5.3</v>
      </c>
      <c r="J817">
        <v>2.0299999999999998</v>
      </c>
      <c r="K817" t="s">
        <v>16</v>
      </c>
      <c r="L817">
        <v>736.27</v>
      </c>
    </row>
    <row r="818" spans="2:12" x14ac:dyDescent="0.2">
      <c r="B818" t="s">
        <v>23</v>
      </c>
      <c r="C818" t="s">
        <v>39</v>
      </c>
      <c r="D818">
        <v>4</v>
      </c>
      <c r="E818" t="s">
        <v>13</v>
      </c>
      <c r="F818" t="s">
        <v>44</v>
      </c>
      <c r="G818">
        <v>13.3</v>
      </c>
      <c r="H818" t="s">
        <v>43</v>
      </c>
      <c r="I818">
        <v>10.7</v>
      </c>
      <c r="J818">
        <v>1.47</v>
      </c>
      <c r="K818" t="s">
        <v>30</v>
      </c>
      <c r="L818">
        <v>663.84</v>
      </c>
    </row>
    <row r="819" spans="2:12" x14ac:dyDescent="0.2">
      <c r="B819" t="s">
        <v>23</v>
      </c>
      <c r="C819" t="s">
        <v>12</v>
      </c>
      <c r="D819">
        <v>8</v>
      </c>
      <c r="E819" t="s">
        <v>19</v>
      </c>
      <c r="F819" t="s">
        <v>32</v>
      </c>
      <c r="G819">
        <v>16</v>
      </c>
      <c r="H819" t="s">
        <v>21</v>
      </c>
      <c r="I819">
        <v>11.1</v>
      </c>
      <c r="J819">
        <v>1.58</v>
      </c>
      <c r="K819" t="s">
        <v>16</v>
      </c>
      <c r="L819">
        <v>819.6</v>
      </c>
    </row>
    <row r="820" spans="2:12" x14ac:dyDescent="0.2">
      <c r="B820" t="s">
        <v>38</v>
      </c>
      <c r="C820" t="s">
        <v>39</v>
      </c>
      <c r="D820">
        <v>32</v>
      </c>
      <c r="E820" t="s">
        <v>19</v>
      </c>
      <c r="F820" t="s">
        <v>14</v>
      </c>
      <c r="G820">
        <v>14</v>
      </c>
      <c r="H820" t="s">
        <v>15</v>
      </c>
      <c r="I820">
        <v>5</v>
      </c>
      <c r="J820">
        <v>2.82</v>
      </c>
      <c r="K820" t="s">
        <v>30</v>
      </c>
      <c r="L820">
        <v>1999.28</v>
      </c>
    </row>
    <row r="821" spans="2:12" x14ac:dyDescent="0.2">
      <c r="B821" t="s">
        <v>33</v>
      </c>
      <c r="C821" t="s">
        <v>31</v>
      </c>
      <c r="D821">
        <v>16</v>
      </c>
      <c r="E821" t="s">
        <v>25</v>
      </c>
      <c r="F821" t="s">
        <v>44</v>
      </c>
      <c r="G821">
        <v>16</v>
      </c>
      <c r="H821" t="s">
        <v>21</v>
      </c>
      <c r="I821">
        <v>9.6</v>
      </c>
      <c r="J821">
        <v>2.94</v>
      </c>
      <c r="K821" t="s">
        <v>46</v>
      </c>
      <c r="L821">
        <v>730.66</v>
      </c>
    </row>
    <row r="822" spans="2:12" x14ac:dyDescent="0.2">
      <c r="B822" t="s">
        <v>34</v>
      </c>
      <c r="C822" t="s">
        <v>24</v>
      </c>
      <c r="D822">
        <v>8</v>
      </c>
      <c r="E822" t="s">
        <v>29</v>
      </c>
      <c r="F822" t="s">
        <v>32</v>
      </c>
      <c r="G822">
        <v>16</v>
      </c>
      <c r="H822" t="s">
        <v>15</v>
      </c>
      <c r="I822">
        <v>11.8</v>
      </c>
      <c r="J822">
        <v>1.25</v>
      </c>
      <c r="K822" t="s">
        <v>30</v>
      </c>
      <c r="L822">
        <v>1275.7</v>
      </c>
    </row>
    <row r="823" spans="2:12" x14ac:dyDescent="0.2">
      <c r="B823" t="s">
        <v>36</v>
      </c>
      <c r="C823" t="s">
        <v>31</v>
      </c>
      <c r="D823">
        <v>8</v>
      </c>
      <c r="E823" t="s">
        <v>42</v>
      </c>
      <c r="F823" t="s">
        <v>44</v>
      </c>
      <c r="G823">
        <v>15.6</v>
      </c>
      <c r="H823" t="s">
        <v>21</v>
      </c>
      <c r="I823">
        <v>10.199999999999999</v>
      </c>
      <c r="J823">
        <v>1.91</v>
      </c>
      <c r="K823" t="s">
        <v>46</v>
      </c>
      <c r="L823">
        <v>387.06</v>
      </c>
    </row>
    <row r="824" spans="2:12" x14ac:dyDescent="0.2">
      <c r="B824" t="s">
        <v>47</v>
      </c>
      <c r="C824" t="s">
        <v>37</v>
      </c>
      <c r="D824">
        <v>4</v>
      </c>
      <c r="E824" t="s">
        <v>13</v>
      </c>
      <c r="F824" t="s">
        <v>32</v>
      </c>
      <c r="G824">
        <v>17.3</v>
      </c>
      <c r="H824" t="s">
        <v>27</v>
      </c>
      <c r="I824">
        <v>11.3</v>
      </c>
      <c r="J824">
        <v>1.77</v>
      </c>
      <c r="K824" t="s">
        <v>46</v>
      </c>
      <c r="L824">
        <v>3642.7</v>
      </c>
    </row>
    <row r="825" spans="2:12" x14ac:dyDescent="0.2">
      <c r="B825" t="s">
        <v>36</v>
      </c>
      <c r="C825" t="s">
        <v>39</v>
      </c>
      <c r="D825">
        <v>64</v>
      </c>
      <c r="E825" t="s">
        <v>42</v>
      </c>
      <c r="F825" t="s">
        <v>14</v>
      </c>
      <c r="G825">
        <v>13.3</v>
      </c>
      <c r="H825" t="s">
        <v>43</v>
      </c>
      <c r="I825">
        <v>8</v>
      </c>
      <c r="J825">
        <v>1.93</v>
      </c>
      <c r="K825" t="s">
        <v>46</v>
      </c>
      <c r="L825">
        <v>1911.82</v>
      </c>
    </row>
    <row r="826" spans="2:12" x14ac:dyDescent="0.2">
      <c r="B826" t="s">
        <v>45</v>
      </c>
      <c r="C826" t="s">
        <v>37</v>
      </c>
      <c r="D826">
        <v>32</v>
      </c>
      <c r="E826" t="s">
        <v>29</v>
      </c>
      <c r="F826" t="s">
        <v>20</v>
      </c>
      <c r="G826">
        <v>15.6</v>
      </c>
      <c r="H826" t="s">
        <v>21</v>
      </c>
      <c r="I826">
        <v>5.6</v>
      </c>
      <c r="J826">
        <v>2.21</v>
      </c>
      <c r="K826" t="s">
        <v>30</v>
      </c>
      <c r="L826">
        <v>2289.39</v>
      </c>
    </row>
    <row r="827" spans="2:12" x14ac:dyDescent="0.2">
      <c r="B827" t="s">
        <v>45</v>
      </c>
      <c r="C827" t="s">
        <v>31</v>
      </c>
      <c r="D827">
        <v>16</v>
      </c>
      <c r="E827" t="s">
        <v>42</v>
      </c>
      <c r="F827" t="s">
        <v>14</v>
      </c>
      <c r="G827">
        <v>13.3</v>
      </c>
      <c r="H827" t="s">
        <v>15</v>
      </c>
      <c r="I827">
        <v>6.9</v>
      </c>
      <c r="J827">
        <v>2.88</v>
      </c>
      <c r="K827" t="s">
        <v>46</v>
      </c>
      <c r="L827">
        <v>1178.6500000000001</v>
      </c>
    </row>
    <row r="828" spans="2:12" x14ac:dyDescent="0.2">
      <c r="B828" t="s">
        <v>34</v>
      </c>
      <c r="C828" t="s">
        <v>24</v>
      </c>
      <c r="D828">
        <v>8</v>
      </c>
      <c r="E828" t="s">
        <v>25</v>
      </c>
      <c r="F828" t="s">
        <v>32</v>
      </c>
      <c r="G828">
        <v>16</v>
      </c>
      <c r="H828" t="s">
        <v>15</v>
      </c>
      <c r="I828">
        <v>4.3</v>
      </c>
      <c r="J828">
        <v>2.56</v>
      </c>
      <c r="K828" t="s">
        <v>46</v>
      </c>
      <c r="L828">
        <v>1524.92</v>
      </c>
    </row>
    <row r="829" spans="2:12" x14ac:dyDescent="0.2">
      <c r="B829" t="s">
        <v>17</v>
      </c>
      <c r="C829" t="s">
        <v>48</v>
      </c>
      <c r="D829">
        <v>4</v>
      </c>
      <c r="E829" t="s">
        <v>29</v>
      </c>
      <c r="F829" t="s">
        <v>20</v>
      </c>
      <c r="G829">
        <v>14</v>
      </c>
      <c r="H829" t="s">
        <v>43</v>
      </c>
      <c r="I829">
        <v>11.9</v>
      </c>
      <c r="J829">
        <v>2.38</v>
      </c>
      <c r="K829" t="s">
        <v>16</v>
      </c>
      <c r="L829">
        <v>1461.28</v>
      </c>
    </row>
    <row r="830" spans="2:12" x14ac:dyDescent="0.2">
      <c r="B830" t="s">
        <v>23</v>
      </c>
      <c r="C830" t="s">
        <v>31</v>
      </c>
      <c r="D830">
        <v>8</v>
      </c>
      <c r="E830" t="s">
        <v>19</v>
      </c>
      <c r="F830" t="s">
        <v>35</v>
      </c>
      <c r="G830">
        <v>17.3</v>
      </c>
      <c r="H830" t="s">
        <v>43</v>
      </c>
      <c r="I830">
        <v>11.6</v>
      </c>
      <c r="J830">
        <v>2.2799999999999998</v>
      </c>
      <c r="K830" t="s">
        <v>22</v>
      </c>
      <c r="L830">
        <v>952.21</v>
      </c>
    </row>
    <row r="831" spans="2:12" x14ac:dyDescent="0.2">
      <c r="B831" t="s">
        <v>11</v>
      </c>
      <c r="C831" t="s">
        <v>31</v>
      </c>
      <c r="D831">
        <v>16</v>
      </c>
      <c r="E831" t="s">
        <v>13</v>
      </c>
      <c r="F831" t="s">
        <v>26</v>
      </c>
      <c r="G831">
        <v>16</v>
      </c>
      <c r="H831" t="s">
        <v>43</v>
      </c>
      <c r="I831">
        <v>11.5</v>
      </c>
      <c r="J831">
        <v>1.29</v>
      </c>
      <c r="K831" t="s">
        <v>46</v>
      </c>
      <c r="L831">
        <v>1574.31</v>
      </c>
    </row>
    <row r="832" spans="2:12" x14ac:dyDescent="0.2">
      <c r="B832" t="s">
        <v>23</v>
      </c>
      <c r="C832" t="s">
        <v>48</v>
      </c>
      <c r="D832">
        <v>32</v>
      </c>
      <c r="E832" t="s">
        <v>13</v>
      </c>
      <c r="F832" t="s">
        <v>40</v>
      </c>
      <c r="G832">
        <v>17.3</v>
      </c>
      <c r="H832" t="s">
        <v>27</v>
      </c>
      <c r="I832">
        <v>5.5</v>
      </c>
      <c r="J832">
        <v>1.99</v>
      </c>
      <c r="K832" t="s">
        <v>46</v>
      </c>
      <c r="L832">
        <v>3549.22</v>
      </c>
    </row>
    <row r="833" spans="2:12" x14ac:dyDescent="0.2">
      <c r="B833" t="s">
        <v>17</v>
      </c>
      <c r="C833" t="s">
        <v>41</v>
      </c>
      <c r="D833">
        <v>32</v>
      </c>
      <c r="E833" t="s">
        <v>42</v>
      </c>
      <c r="F833" t="s">
        <v>35</v>
      </c>
      <c r="G833">
        <v>13.3</v>
      </c>
      <c r="H833" t="s">
        <v>21</v>
      </c>
      <c r="I833">
        <v>7.6</v>
      </c>
      <c r="J833">
        <v>2.34</v>
      </c>
      <c r="K833" t="s">
        <v>22</v>
      </c>
      <c r="L833">
        <v>2691.31</v>
      </c>
    </row>
    <row r="834" spans="2:12" x14ac:dyDescent="0.2">
      <c r="B834" t="s">
        <v>36</v>
      </c>
      <c r="C834" t="s">
        <v>48</v>
      </c>
      <c r="D834">
        <v>32</v>
      </c>
      <c r="E834" t="s">
        <v>19</v>
      </c>
      <c r="F834" t="s">
        <v>35</v>
      </c>
      <c r="G834">
        <v>13.3</v>
      </c>
      <c r="H834" t="s">
        <v>21</v>
      </c>
      <c r="I834">
        <v>8.5</v>
      </c>
      <c r="J834">
        <v>3.23</v>
      </c>
      <c r="K834" t="s">
        <v>22</v>
      </c>
      <c r="L834">
        <v>1627.87</v>
      </c>
    </row>
    <row r="835" spans="2:12" x14ac:dyDescent="0.2">
      <c r="B835" t="s">
        <v>11</v>
      </c>
      <c r="C835" t="s">
        <v>39</v>
      </c>
      <c r="D835">
        <v>4</v>
      </c>
      <c r="E835" t="s">
        <v>19</v>
      </c>
      <c r="F835" t="s">
        <v>14</v>
      </c>
      <c r="G835">
        <v>13.3</v>
      </c>
      <c r="H835" t="s">
        <v>15</v>
      </c>
      <c r="I835">
        <v>11.7</v>
      </c>
      <c r="J835">
        <v>1.21</v>
      </c>
      <c r="K835" t="s">
        <v>30</v>
      </c>
      <c r="L835">
        <v>1794.82</v>
      </c>
    </row>
    <row r="836" spans="2:12" x14ac:dyDescent="0.2">
      <c r="B836" t="s">
        <v>36</v>
      </c>
      <c r="C836" t="s">
        <v>18</v>
      </c>
      <c r="D836">
        <v>16</v>
      </c>
      <c r="E836" t="s">
        <v>25</v>
      </c>
      <c r="F836" t="s">
        <v>26</v>
      </c>
      <c r="G836">
        <v>13.3</v>
      </c>
      <c r="H836" t="s">
        <v>15</v>
      </c>
      <c r="I836">
        <v>9.6</v>
      </c>
      <c r="J836">
        <v>3.09</v>
      </c>
      <c r="K836" t="s">
        <v>16</v>
      </c>
      <c r="L836">
        <v>2021.17</v>
      </c>
    </row>
    <row r="837" spans="2:12" x14ac:dyDescent="0.2">
      <c r="B837" t="s">
        <v>34</v>
      </c>
      <c r="C837" t="s">
        <v>41</v>
      </c>
      <c r="D837">
        <v>32</v>
      </c>
      <c r="E837" t="s">
        <v>25</v>
      </c>
      <c r="F837" t="s">
        <v>14</v>
      </c>
      <c r="G837">
        <v>14</v>
      </c>
      <c r="H837" t="s">
        <v>27</v>
      </c>
      <c r="I837">
        <v>8.5</v>
      </c>
      <c r="J837">
        <v>2.92</v>
      </c>
      <c r="K837" t="s">
        <v>22</v>
      </c>
      <c r="L837">
        <v>4297.58</v>
      </c>
    </row>
    <row r="838" spans="2:12" x14ac:dyDescent="0.2">
      <c r="B838" t="s">
        <v>17</v>
      </c>
      <c r="C838" t="s">
        <v>18</v>
      </c>
      <c r="D838">
        <v>32</v>
      </c>
      <c r="E838" t="s">
        <v>13</v>
      </c>
      <c r="F838" t="s">
        <v>14</v>
      </c>
      <c r="G838">
        <v>17.3</v>
      </c>
      <c r="H838" t="s">
        <v>27</v>
      </c>
      <c r="I838">
        <v>4.7</v>
      </c>
      <c r="J838">
        <v>2.69</v>
      </c>
      <c r="K838" t="s">
        <v>46</v>
      </c>
      <c r="L838">
        <v>4977.46</v>
      </c>
    </row>
    <row r="839" spans="2:12" x14ac:dyDescent="0.2">
      <c r="B839" t="s">
        <v>38</v>
      </c>
      <c r="C839" t="s">
        <v>31</v>
      </c>
      <c r="D839">
        <v>32</v>
      </c>
      <c r="E839" t="s">
        <v>29</v>
      </c>
      <c r="F839" t="s">
        <v>20</v>
      </c>
      <c r="G839">
        <v>15.6</v>
      </c>
      <c r="H839" t="s">
        <v>15</v>
      </c>
      <c r="I839">
        <v>10.7</v>
      </c>
      <c r="J839">
        <v>1.59</v>
      </c>
      <c r="K839" t="s">
        <v>16</v>
      </c>
      <c r="L839">
        <v>1957.04</v>
      </c>
    </row>
    <row r="840" spans="2:12" x14ac:dyDescent="0.2">
      <c r="B840" t="s">
        <v>33</v>
      </c>
      <c r="C840" t="s">
        <v>18</v>
      </c>
      <c r="D840">
        <v>8</v>
      </c>
      <c r="E840" t="s">
        <v>25</v>
      </c>
      <c r="F840" t="s">
        <v>40</v>
      </c>
      <c r="G840">
        <v>17.3</v>
      </c>
      <c r="H840" t="s">
        <v>43</v>
      </c>
      <c r="I840">
        <v>5.2</v>
      </c>
      <c r="J840">
        <v>1.6</v>
      </c>
      <c r="K840" t="s">
        <v>22</v>
      </c>
      <c r="L840">
        <v>1415.57</v>
      </c>
    </row>
    <row r="841" spans="2:12" x14ac:dyDescent="0.2">
      <c r="B841" t="s">
        <v>47</v>
      </c>
      <c r="C841" t="s">
        <v>39</v>
      </c>
      <c r="D841">
        <v>4</v>
      </c>
      <c r="E841" t="s">
        <v>19</v>
      </c>
      <c r="F841" t="s">
        <v>40</v>
      </c>
      <c r="G841">
        <v>17.3</v>
      </c>
      <c r="H841" t="s">
        <v>21</v>
      </c>
      <c r="I841">
        <v>10.199999999999999</v>
      </c>
      <c r="J841">
        <v>1.74</v>
      </c>
      <c r="K841" t="s">
        <v>46</v>
      </c>
      <c r="L841">
        <v>1032.99</v>
      </c>
    </row>
    <row r="842" spans="2:12" x14ac:dyDescent="0.2">
      <c r="B842" t="s">
        <v>36</v>
      </c>
      <c r="C842" t="s">
        <v>48</v>
      </c>
      <c r="D842">
        <v>32</v>
      </c>
      <c r="E842" t="s">
        <v>42</v>
      </c>
      <c r="F842" t="s">
        <v>20</v>
      </c>
      <c r="G842">
        <v>14</v>
      </c>
      <c r="H842" t="s">
        <v>27</v>
      </c>
      <c r="I842">
        <v>4.7</v>
      </c>
      <c r="J842">
        <v>2.59</v>
      </c>
      <c r="K842" t="s">
        <v>16</v>
      </c>
      <c r="L842">
        <v>2823.45</v>
      </c>
    </row>
    <row r="843" spans="2:12" x14ac:dyDescent="0.2">
      <c r="B843" t="s">
        <v>11</v>
      </c>
      <c r="C843" t="s">
        <v>31</v>
      </c>
      <c r="D843">
        <v>4</v>
      </c>
      <c r="E843" t="s">
        <v>13</v>
      </c>
      <c r="F843" t="s">
        <v>14</v>
      </c>
      <c r="G843">
        <v>17.3</v>
      </c>
      <c r="H843" t="s">
        <v>43</v>
      </c>
      <c r="I843">
        <v>8.3000000000000007</v>
      </c>
      <c r="J843">
        <v>2.19</v>
      </c>
      <c r="K843" t="s">
        <v>46</v>
      </c>
      <c r="L843">
        <v>1155.68</v>
      </c>
    </row>
    <row r="844" spans="2:12" x14ac:dyDescent="0.2">
      <c r="B844" t="s">
        <v>33</v>
      </c>
      <c r="C844" t="s">
        <v>37</v>
      </c>
      <c r="D844">
        <v>16</v>
      </c>
      <c r="E844" t="s">
        <v>19</v>
      </c>
      <c r="F844" t="s">
        <v>44</v>
      </c>
      <c r="G844">
        <v>16</v>
      </c>
      <c r="H844" t="s">
        <v>27</v>
      </c>
      <c r="I844">
        <v>6.2</v>
      </c>
      <c r="J844">
        <v>1.99</v>
      </c>
      <c r="K844" t="s">
        <v>46</v>
      </c>
      <c r="L844">
        <v>2300.04</v>
      </c>
    </row>
    <row r="845" spans="2:12" x14ac:dyDescent="0.2">
      <c r="B845" t="s">
        <v>33</v>
      </c>
      <c r="C845" t="s">
        <v>31</v>
      </c>
      <c r="D845">
        <v>32</v>
      </c>
      <c r="E845" t="s">
        <v>29</v>
      </c>
      <c r="F845" t="s">
        <v>20</v>
      </c>
      <c r="G845">
        <v>16</v>
      </c>
      <c r="H845" t="s">
        <v>21</v>
      </c>
      <c r="I845">
        <v>9.8000000000000007</v>
      </c>
      <c r="J845">
        <v>2.48</v>
      </c>
      <c r="K845" t="s">
        <v>30</v>
      </c>
      <c r="L845">
        <v>1215.8</v>
      </c>
    </row>
    <row r="846" spans="2:12" x14ac:dyDescent="0.2">
      <c r="B846" t="s">
        <v>17</v>
      </c>
      <c r="C846" t="s">
        <v>48</v>
      </c>
      <c r="D846">
        <v>8</v>
      </c>
      <c r="E846" t="s">
        <v>19</v>
      </c>
      <c r="F846" t="s">
        <v>32</v>
      </c>
      <c r="G846">
        <v>16</v>
      </c>
      <c r="H846" t="s">
        <v>43</v>
      </c>
      <c r="I846">
        <v>5.6</v>
      </c>
      <c r="J846">
        <v>2.11</v>
      </c>
      <c r="K846" t="s">
        <v>46</v>
      </c>
      <c r="L846">
        <v>1869.69</v>
      </c>
    </row>
    <row r="847" spans="2:12" x14ac:dyDescent="0.2">
      <c r="B847" t="s">
        <v>23</v>
      </c>
      <c r="C847" t="s">
        <v>48</v>
      </c>
      <c r="D847">
        <v>32</v>
      </c>
      <c r="E847" t="s">
        <v>13</v>
      </c>
      <c r="F847" t="s">
        <v>40</v>
      </c>
      <c r="G847">
        <v>14</v>
      </c>
      <c r="H847" t="s">
        <v>21</v>
      </c>
      <c r="I847">
        <v>11</v>
      </c>
      <c r="J847">
        <v>2</v>
      </c>
      <c r="K847" t="s">
        <v>30</v>
      </c>
      <c r="L847">
        <v>1681.4</v>
      </c>
    </row>
    <row r="848" spans="2:12" x14ac:dyDescent="0.2">
      <c r="B848" t="s">
        <v>36</v>
      </c>
      <c r="C848" t="s">
        <v>31</v>
      </c>
      <c r="D848">
        <v>16</v>
      </c>
      <c r="E848" t="s">
        <v>42</v>
      </c>
      <c r="F848" t="s">
        <v>40</v>
      </c>
      <c r="G848">
        <v>14</v>
      </c>
      <c r="H848" t="s">
        <v>15</v>
      </c>
      <c r="I848">
        <v>6.3</v>
      </c>
      <c r="J848">
        <v>1.71</v>
      </c>
      <c r="K848" t="s">
        <v>46</v>
      </c>
      <c r="L848">
        <v>1075.0899999999999</v>
      </c>
    </row>
    <row r="849" spans="2:12" x14ac:dyDescent="0.2">
      <c r="B849" t="s">
        <v>47</v>
      </c>
      <c r="C849" t="s">
        <v>31</v>
      </c>
      <c r="D849">
        <v>16</v>
      </c>
      <c r="E849" t="s">
        <v>25</v>
      </c>
      <c r="F849" t="s">
        <v>32</v>
      </c>
      <c r="G849">
        <v>15.6</v>
      </c>
      <c r="H849" t="s">
        <v>15</v>
      </c>
      <c r="I849">
        <v>8.9</v>
      </c>
      <c r="J849">
        <v>3.37</v>
      </c>
      <c r="K849" t="s">
        <v>30</v>
      </c>
      <c r="L849">
        <v>1911.76</v>
      </c>
    </row>
    <row r="850" spans="2:12" x14ac:dyDescent="0.2">
      <c r="B850" t="s">
        <v>45</v>
      </c>
      <c r="C850" t="s">
        <v>48</v>
      </c>
      <c r="D850">
        <v>16</v>
      </c>
      <c r="E850" t="s">
        <v>29</v>
      </c>
      <c r="F850" t="s">
        <v>14</v>
      </c>
      <c r="G850">
        <v>14</v>
      </c>
      <c r="H850" t="s">
        <v>21</v>
      </c>
      <c r="I850">
        <v>10.4</v>
      </c>
      <c r="J850">
        <v>1.83</v>
      </c>
      <c r="K850" t="s">
        <v>46</v>
      </c>
      <c r="L850">
        <v>1167.8800000000001</v>
      </c>
    </row>
    <row r="851" spans="2:12" x14ac:dyDescent="0.2">
      <c r="B851" t="s">
        <v>47</v>
      </c>
      <c r="C851" t="s">
        <v>12</v>
      </c>
      <c r="D851">
        <v>4</v>
      </c>
      <c r="E851" t="s">
        <v>13</v>
      </c>
      <c r="F851" t="s">
        <v>26</v>
      </c>
      <c r="G851">
        <v>13.3</v>
      </c>
      <c r="H851" t="s">
        <v>43</v>
      </c>
      <c r="I851">
        <v>9.3000000000000007</v>
      </c>
      <c r="J851">
        <v>3.06</v>
      </c>
      <c r="K851" t="s">
        <v>16</v>
      </c>
      <c r="L851">
        <v>1097.77</v>
      </c>
    </row>
    <row r="852" spans="2:12" x14ac:dyDescent="0.2">
      <c r="B852" t="s">
        <v>34</v>
      </c>
      <c r="C852" t="s">
        <v>12</v>
      </c>
      <c r="D852">
        <v>8</v>
      </c>
      <c r="E852" t="s">
        <v>25</v>
      </c>
      <c r="F852" t="s">
        <v>20</v>
      </c>
      <c r="G852">
        <v>14</v>
      </c>
      <c r="H852" t="s">
        <v>27</v>
      </c>
      <c r="I852">
        <v>9</v>
      </c>
      <c r="J852">
        <v>3.06</v>
      </c>
      <c r="K852" t="s">
        <v>22</v>
      </c>
      <c r="L852">
        <v>1349.23</v>
      </c>
    </row>
    <row r="853" spans="2:12" x14ac:dyDescent="0.2">
      <c r="B853" t="s">
        <v>17</v>
      </c>
      <c r="C853" t="s">
        <v>18</v>
      </c>
      <c r="D853">
        <v>64</v>
      </c>
      <c r="E853" t="s">
        <v>25</v>
      </c>
      <c r="F853" t="s">
        <v>44</v>
      </c>
      <c r="G853">
        <v>17.3</v>
      </c>
      <c r="H853" t="s">
        <v>21</v>
      </c>
      <c r="I853">
        <v>8.9</v>
      </c>
      <c r="J853">
        <v>1.8</v>
      </c>
      <c r="K853" t="s">
        <v>16</v>
      </c>
      <c r="L853">
        <v>2653.1</v>
      </c>
    </row>
    <row r="854" spans="2:12" x14ac:dyDescent="0.2">
      <c r="B854" t="s">
        <v>33</v>
      </c>
      <c r="C854" t="s">
        <v>12</v>
      </c>
      <c r="D854">
        <v>64</v>
      </c>
      <c r="E854" t="s">
        <v>42</v>
      </c>
      <c r="F854" t="s">
        <v>14</v>
      </c>
      <c r="G854">
        <v>15.6</v>
      </c>
      <c r="H854" t="s">
        <v>21</v>
      </c>
      <c r="I854">
        <v>5.2</v>
      </c>
      <c r="J854">
        <v>2.76</v>
      </c>
      <c r="K854" t="s">
        <v>22</v>
      </c>
      <c r="L854">
        <v>1432.15</v>
      </c>
    </row>
    <row r="855" spans="2:12" x14ac:dyDescent="0.2">
      <c r="B855" t="s">
        <v>38</v>
      </c>
      <c r="C855" t="s">
        <v>41</v>
      </c>
      <c r="D855">
        <v>32</v>
      </c>
      <c r="E855" t="s">
        <v>13</v>
      </c>
      <c r="F855" t="s">
        <v>26</v>
      </c>
      <c r="G855">
        <v>13.3</v>
      </c>
      <c r="H855" t="s">
        <v>15</v>
      </c>
      <c r="I855">
        <v>4</v>
      </c>
      <c r="J855">
        <v>2.36</v>
      </c>
      <c r="K855" t="s">
        <v>46</v>
      </c>
      <c r="L855">
        <v>3214.74</v>
      </c>
    </row>
    <row r="856" spans="2:12" x14ac:dyDescent="0.2">
      <c r="B856" t="s">
        <v>23</v>
      </c>
      <c r="C856" t="s">
        <v>37</v>
      </c>
      <c r="D856">
        <v>4</v>
      </c>
      <c r="E856" t="s">
        <v>42</v>
      </c>
      <c r="F856" t="s">
        <v>40</v>
      </c>
      <c r="G856">
        <v>13.3</v>
      </c>
      <c r="H856" t="s">
        <v>21</v>
      </c>
      <c r="I856">
        <v>9.5</v>
      </c>
      <c r="J856">
        <v>2.0099999999999998</v>
      </c>
      <c r="K856" t="s">
        <v>30</v>
      </c>
      <c r="L856">
        <v>1019.94</v>
      </c>
    </row>
    <row r="857" spans="2:12" x14ac:dyDescent="0.2">
      <c r="B857" t="s">
        <v>33</v>
      </c>
      <c r="C857" t="s">
        <v>48</v>
      </c>
      <c r="D857">
        <v>4</v>
      </c>
      <c r="E857" t="s">
        <v>29</v>
      </c>
      <c r="F857" t="s">
        <v>20</v>
      </c>
      <c r="G857">
        <v>15.6</v>
      </c>
      <c r="H857" t="s">
        <v>43</v>
      </c>
      <c r="I857">
        <v>8</v>
      </c>
      <c r="J857">
        <v>1.41</v>
      </c>
      <c r="K857" t="s">
        <v>30</v>
      </c>
      <c r="L857">
        <v>1184.33</v>
      </c>
    </row>
    <row r="858" spans="2:12" x14ac:dyDescent="0.2">
      <c r="B858" t="s">
        <v>28</v>
      </c>
      <c r="C858" t="s">
        <v>12</v>
      </c>
      <c r="D858">
        <v>64</v>
      </c>
      <c r="E858" t="s">
        <v>29</v>
      </c>
      <c r="F858" t="s">
        <v>35</v>
      </c>
      <c r="G858">
        <v>14</v>
      </c>
      <c r="H858" t="s">
        <v>43</v>
      </c>
      <c r="I858">
        <v>10</v>
      </c>
      <c r="J858">
        <v>1.26</v>
      </c>
      <c r="K858" t="s">
        <v>16</v>
      </c>
      <c r="L858">
        <v>1996.15</v>
      </c>
    </row>
    <row r="859" spans="2:12" x14ac:dyDescent="0.2">
      <c r="B859" t="s">
        <v>36</v>
      </c>
      <c r="C859" t="s">
        <v>48</v>
      </c>
      <c r="D859">
        <v>8</v>
      </c>
      <c r="E859" t="s">
        <v>25</v>
      </c>
      <c r="F859" t="s">
        <v>20</v>
      </c>
      <c r="G859">
        <v>16</v>
      </c>
      <c r="H859" t="s">
        <v>27</v>
      </c>
      <c r="I859">
        <v>7.9</v>
      </c>
      <c r="J859">
        <v>2.75</v>
      </c>
      <c r="K859" t="s">
        <v>16</v>
      </c>
      <c r="L859">
        <v>2168.81</v>
      </c>
    </row>
    <row r="860" spans="2:12" x14ac:dyDescent="0.2">
      <c r="B860" t="s">
        <v>23</v>
      </c>
      <c r="C860" t="s">
        <v>12</v>
      </c>
      <c r="D860">
        <v>64</v>
      </c>
      <c r="E860" t="s">
        <v>13</v>
      </c>
      <c r="F860" t="s">
        <v>26</v>
      </c>
      <c r="G860">
        <v>15.6</v>
      </c>
      <c r="H860" t="s">
        <v>15</v>
      </c>
      <c r="I860">
        <v>11.9</v>
      </c>
      <c r="J860">
        <v>1.99</v>
      </c>
      <c r="K860" t="s">
        <v>16</v>
      </c>
      <c r="L860">
        <v>2776</v>
      </c>
    </row>
    <row r="861" spans="2:12" x14ac:dyDescent="0.2">
      <c r="B861" t="s">
        <v>28</v>
      </c>
      <c r="C861" t="s">
        <v>37</v>
      </c>
      <c r="D861">
        <v>64</v>
      </c>
      <c r="E861" t="s">
        <v>29</v>
      </c>
      <c r="F861" t="s">
        <v>44</v>
      </c>
      <c r="G861">
        <v>14</v>
      </c>
      <c r="H861" t="s">
        <v>27</v>
      </c>
      <c r="I861">
        <v>5</v>
      </c>
      <c r="J861">
        <v>2.1</v>
      </c>
      <c r="K861" t="s">
        <v>22</v>
      </c>
      <c r="L861">
        <v>4503.7</v>
      </c>
    </row>
    <row r="862" spans="2:12" x14ac:dyDescent="0.2">
      <c r="B862" t="s">
        <v>36</v>
      </c>
      <c r="C862" t="s">
        <v>41</v>
      </c>
      <c r="D862">
        <v>64</v>
      </c>
      <c r="E862" t="s">
        <v>19</v>
      </c>
      <c r="F862" t="s">
        <v>26</v>
      </c>
      <c r="G862">
        <v>17.3</v>
      </c>
      <c r="H862" t="s">
        <v>27</v>
      </c>
      <c r="I862">
        <v>10.199999999999999</v>
      </c>
      <c r="J862">
        <v>1.84</v>
      </c>
      <c r="K862" t="s">
        <v>22</v>
      </c>
      <c r="L862">
        <v>7204.6</v>
      </c>
    </row>
    <row r="863" spans="2:12" x14ac:dyDescent="0.2">
      <c r="B863" t="s">
        <v>34</v>
      </c>
      <c r="C863" t="s">
        <v>41</v>
      </c>
      <c r="D863">
        <v>8</v>
      </c>
      <c r="E863" t="s">
        <v>25</v>
      </c>
      <c r="F863" t="s">
        <v>44</v>
      </c>
      <c r="G863">
        <v>17.3</v>
      </c>
      <c r="H863" t="s">
        <v>15</v>
      </c>
      <c r="I863">
        <v>11.6</v>
      </c>
      <c r="J863">
        <v>1.49</v>
      </c>
      <c r="K863" t="s">
        <v>16</v>
      </c>
      <c r="L863">
        <v>1650.52</v>
      </c>
    </row>
    <row r="864" spans="2:12" x14ac:dyDescent="0.2">
      <c r="B864" t="s">
        <v>45</v>
      </c>
      <c r="C864" t="s">
        <v>12</v>
      </c>
      <c r="D864">
        <v>32</v>
      </c>
      <c r="E864" t="s">
        <v>42</v>
      </c>
      <c r="F864" t="s">
        <v>26</v>
      </c>
      <c r="G864">
        <v>14</v>
      </c>
      <c r="H864" t="s">
        <v>43</v>
      </c>
      <c r="I864">
        <v>9.8000000000000007</v>
      </c>
      <c r="J864">
        <v>3.26</v>
      </c>
      <c r="K864" t="s">
        <v>22</v>
      </c>
      <c r="L864">
        <v>1253.75</v>
      </c>
    </row>
    <row r="865" spans="2:12" x14ac:dyDescent="0.2">
      <c r="B865" t="s">
        <v>28</v>
      </c>
      <c r="C865" t="s">
        <v>37</v>
      </c>
      <c r="D865">
        <v>64</v>
      </c>
      <c r="E865" t="s">
        <v>25</v>
      </c>
      <c r="F865" t="s">
        <v>26</v>
      </c>
      <c r="G865">
        <v>17.3</v>
      </c>
      <c r="H865" t="s">
        <v>21</v>
      </c>
      <c r="I865">
        <v>4</v>
      </c>
      <c r="J865">
        <v>2.84</v>
      </c>
      <c r="K865" t="s">
        <v>46</v>
      </c>
      <c r="L865">
        <v>3697.94</v>
      </c>
    </row>
    <row r="866" spans="2:12" x14ac:dyDescent="0.2">
      <c r="B866" t="s">
        <v>17</v>
      </c>
      <c r="C866" t="s">
        <v>48</v>
      </c>
      <c r="D866">
        <v>64</v>
      </c>
      <c r="E866" t="s">
        <v>29</v>
      </c>
      <c r="F866" t="s">
        <v>44</v>
      </c>
      <c r="G866">
        <v>14</v>
      </c>
      <c r="H866" t="s">
        <v>43</v>
      </c>
      <c r="I866">
        <v>9.9</v>
      </c>
      <c r="J866">
        <v>1.28</v>
      </c>
      <c r="K866" t="s">
        <v>22</v>
      </c>
      <c r="L866">
        <v>2912.6</v>
      </c>
    </row>
    <row r="867" spans="2:12" x14ac:dyDescent="0.2">
      <c r="B867" t="s">
        <v>11</v>
      </c>
      <c r="C867" t="s">
        <v>12</v>
      </c>
      <c r="D867">
        <v>4</v>
      </c>
      <c r="E867" t="s">
        <v>19</v>
      </c>
      <c r="F867" t="s">
        <v>35</v>
      </c>
      <c r="G867">
        <v>16</v>
      </c>
      <c r="H867" t="s">
        <v>27</v>
      </c>
      <c r="I867">
        <v>7</v>
      </c>
      <c r="J867">
        <v>2.09</v>
      </c>
      <c r="K867" t="s">
        <v>22</v>
      </c>
      <c r="L867">
        <v>2136</v>
      </c>
    </row>
    <row r="868" spans="2:12" x14ac:dyDescent="0.2">
      <c r="B868" t="s">
        <v>34</v>
      </c>
      <c r="C868" t="s">
        <v>12</v>
      </c>
      <c r="D868">
        <v>32</v>
      </c>
      <c r="E868" t="s">
        <v>19</v>
      </c>
      <c r="F868" t="s">
        <v>32</v>
      </c>
      <c r="G868">
        <v>17.3</v>
      </c>
      <c r="H868" t="s">
        <v>27</v>
      </c>
      <c r="I868">
        <v>10</v>
      </c>
      <c r="J868">
        <v>1.5</v>
      </c>
      <c r="K868" t="s">
        <v>16</v>
      </c>
      <c r="L868">
        <v>2501.5700000000002</v>
      </c>
    </row>
    <row r="869" spans="2:12" x14ac:dyDescent="0.2">
      <c r="B869" t="s">
        <v>33</v>
      </c>
      <c r="C869" t="s">
        <v>48</v>
      </c>
      <c r="D869">
        <v>64</v>
      </c>
      <c r="E869" t="s">
        <v>19</v>
      </c>
      <c r="F869" t="s">
        <v>20</v>
      </c>
      <c r="G869">
        <v>16</v>
      </c>
      <c r="H869" t="s">
        <v>15</v>
      </c>
      <c r="I869">
        <v>8.1</v>
      </c>
      <c r="J869">
        <v>1.36</v>
      </c>
      <c r="K869" t="s">
        <v>22</v>
      </c>
      <c r="L869">
        <v>3928.71</v>
      </c>
    </row>
    <row r="870" spans="2:12" x14ac:dyDescent="0.2">
      <c r="B870" t="s">
        <v>28</v>
      </c>
      <c r="C870" t="s">
        <v>31</v>
      </c>
      <c r="D870">
        <v>64</v>
      </c>
      <c r="E870" t="s">
        <v>13</v>
      </c>
      <c r="F870" t="s">
        <v>14</v>
      </c>
      <c r="G870">
        <v>15.6</v>
      </c>
      <c r="H870" t="s">
        <v>27</v>
      </c>
      <c r="I870">
        <v>10</v>
      </c>
      <c r="J870">
        <v>1.49</v>
      </c>
      <c r="K870" t="s">
        <v>22</v>
      </c>
      <c r="L870">
        <v>3554.92</v>
      </c>
    </row>
    <row r="871" spans="2:12" x14ac:dyDescent="0.2">
      <c r="B871" t="s">
        <v>17</v>
      </c>
      <c r="C871" t="s">
        <v>18</v>
      </c>
      <c r="D871">
        <v>32</v>
      </c>
      <c r="E871" t="s">
        <v>29</v>
      </c>
      <c r="F871" t="s">
        <v>20</v>
      </c>
      <c r="G871">
        <v>15.6</v>
      </c>
      <c r="H871" t="s">
        <v>21</v>
      </c>
      <c r="I871">
        <v>8.9</v>
      </c>
      <c r="J871">
        <v>3.01</v>
      </c>
      <c r="K871" t="s">
        <v>16</v>
      </c>
      <c r="L871">
        <v>2664.19</v>
      </c>
    </row>
    <row r="872" spans="2:12" x14ac:dyDescent="0.2">
      <c r="B872" t="s">
        <v>28</v>
      </c>
      <c r="C872" t="s">
        <v>37</v>
      </c>
      <c r="D872">
        <v>64</v>
      </c>
      <c r="E872" t="s">
        <v>25</v>
      </c>
      <c r="F872" t="s">
        <v>44</v>
      </c>
      <c r="G872">
        <v>14</v>
      </c>
      <c r="H872" t="s">
        <v>43</v>
      </c>
      <c r="I872">
        <v>7.5</v>
      </c>
      <c r="J872">
        <v>3.08</v>
      </c>
      <c r="K872" t="s">
        <v>30</v>
      </c>
      <c r="L872">
        <v>2736.38</v>
      </c>
    </row>
    <row r="873" spans="2:12" x14ac:dyDescent="0.2">
      <c r="B873" t="s">
        <v>45</v>
      </c>
      <c r="C873" t="s">
        <v>12</v>
      </c>
      <c r="D873">
        <v>4</v>
      </c>
      <c r="E873" t="s">
        <v>25</v>
      </c>
      <c r="F873" t="s">
        <v>26</v>
      </c>
      <c r="G873">
        <v>16</v>
      </c>
      <c r="H873" t="s">
        <v>27</v>
      </c>
      <c r="I873">
        <v>7.4</v>
      </c>
      <c r="J873">
        <v>3.12</v>
      </c>
      <c r="K873" t="s">
        <v>30</v>
      </c>
      <c r="L873">
        <v>1385.56</v>
      </c>
    </row>
    <row r="874" spans="2:12" x14ac:dyDescent="0.2">
      <c r="B874" t="s">
        <v>11</v>
      </c>
      <c r="C874" t="s">
        <v>12</v>
      </c>
      <c r="D874">
        <v>64</v>
      </c>
      <c r="E874" t="s">
        <v>19</v>
      </c>
      <c r="F874" t="s">
        <v>44</v>
      </c>
      <c r="G874">
        <v>17.3</v>
      </c>
      <c r="H874" t="s">
        <v>15</v>
      </c>
      <c r="I874">
        <v>10</v>
      </c>
      <c r="J874">
        <v>1.48</v>
      </c>
      <c r="K874" t="s">
        <v>22</v>
      </c>
      <c r="L874">
        <v>2812.5</v>
      </c>
    </row>
    <row r="875" spans="2:12" x14ac:dyDescent="0.2">
      <c r="B875" t="s">
        <v>45</v>
      </c>
      <c r="C875" t="s">
        <v>24</v>
      </c>
      <c r="D875">
        <v>4</v>
      </c>
      <c r="E875" t="s">
        <v>13</v>
      </c>
      <c r="F875" t="s">
        <v>35</v>
      </c>
      <c r="G875">
        <v>16</v>
      </c>
      <c r="H875" t="s">
        <v>15</v>
      </c>
      <c r="I875">
        <v>9.6</v>
      </c>
      <c r="J875">
        <v>1.49</v>
      </c>
      <c r="K875" t="s">
        <v>30</v>
      </c>
      <c r="L875">
        <v>1174.79</v>
      </c>
    </row>
    <row r="876" spans="2:12" x14ac:dyDescent="0.2">
      <c r="B876" t="s">
        <v>11</v>
      </c>
      <c r="C876" t="s">
        <v>31</v>
      </c>
      <c r="D876">
        <v>16</v>
      </c>
      <c r="E876" t="s">
        <v>13</v>
      </c>
      <c r="F876" t="s">
        <v>35</v>
      </c>
      <c r="G876">
        <v>14</v>
      </c>
      <c r="H876" t="s">
        <v>21</v>
      </c>
      <c r="I876">
        <v>5.4</v>
      </c>
      <c r="J876">
        <v>2.36</v>
      </c>
      <c r="K876" t="s">
        <v>22</v>
      </c>
      <c r="L876">
        <v>1186.3</v>
      </c>
    </row>
    <row r="877" spans="2:12" x14ac:dyDescent="0.2">
      <c r="B877" t="s">
        <v>11</v>
      </c>
      <c r="C877" t="s">
        <v>18</v>
      </c>
      <c r="D877">
        <v>32</v>
      </c>
      <c r="E877" t="s">
        <v>25</v>
      </c>
      <c r="F877" t="s">
        <v>40</v>
      </c>
      <c r="G877">
        <v>17.3</v>
      </c>
      <c r="H877" t="s">
        <v>21</v>
      </c>
      <c r="I877">
        <v>5.9</v>
      </c>
      <c r="J877">
        <v>1.98</v>
      </c>
      <c r="K877" t="s">
        <v>16</v>
      </c>
      <c r="L877">
        <v>2612.67</v>
      </c>
    </row>
    <row r="878" spans="2:12" x14ac:dyDescent="0.2">
      <c r="B878" t="s">
        <v>28</v>
      </c>
      <c r="C878" t="s">
        <v>48</v>
      </c>
      <c r="D878">
        <v>16</v>
      </c>
      <c r="E878" t="s">
        <v>25</v>
      </c>
      <c r="F878" t="s">
        <v>40</v>
      </c>
      <c r="G878">
        <v>14</v>
      </c>
      <c r="H878" t="s">
        <v>21</v>
      </c>
      <c r="I878">
        <v>8.3000000000000007</v>
      </c>
      <c r="J878">
        <v>1.45</v>
      </c>
      <c r="K878" t="s">
        <v>30</v>
      </c>
      <c r="L878">
        <v>1206.18</v>
      </c>
    </row>
    <row r="879" spans="2:12" x14ac:dyDescent="0.2">
      <c r="B879" t="s">
        <v>11</v>
      </c>
      <c r="C879" t="s">
        <v>18</v>
      </c>
      <c r="D879">
        <v>32</v>
      </c>
      <c r="E879" t="s">
        <v>25</v>
      </c>
      <c r="F879" t="s">
        <v>14</v>
      </c>
      <c r="G879">
        <v>16</v>
      </c>
      <c r="H879" t="s">
        <v>43</v>
      </c>
      <c r="I879">
        <v>8.1</v>
      </c>
      <c r="J879">
        <v>1.51</v>
      </c>
      <c r="K879" t="s">
        <v>46</v>
      </c>
      <c r="L879">
        <v>3201.41</v>
      </c>
    </row>
    <row r="880" spans="2:12" x14ac:dyDescent="0.2">
      <c r="B880" t="s">
        <v>34</v>
      </c>
      <c r="C880" t="s">
        <v>24</v>
      </c>
      <c r="D880">
        <v>64</v>
      </c>
      <c r="E880" t="s">
        <v>19</v>
      </c>
      <c r="F880" t="s">
        <v>40</v>
      </c>
      <c r="G880">
        <v>13.3</v>
      </c>
      <c r="H880" t="s">
        <v>15</v>
      </c>
      <c r="I880">
        <v>10.6</v>
      </c>
      <c r="J880">
        <v>2.1800000000000002</v>
      </c>
      <c r="K880" t="s">
        <v>30</v>
      </c>
      <c r="L880">
        <v>2901.13</v>
      </c>
    </row>
    <row r="881" spans="2:12" x14ac:dyDescent="0.2">
      <c r="B881" t="s">
        <v>36</v>
      </c>
      <c r="C881" t="s">
        <v>31</v>
      </c>
      <c r="D881">
        <v>8</v>
      </c>
      <c r="E881" t="s">
        <v>42</v>
      </c>
      <c r="F881" t="s">
        <v>26</v>
      </c>
      <c r="G881">
        <v>15.6</v>
      </c>
      <c r="H881" t="s">
        <v>43</v>
      </c>
      <c r="I881">
        <v>5.5</v>
      </c>
      <c r="J881">
        <v>2.11</v>
      </c>
      <c r="K881" t="s">
        <v>30</v>
      </c>
      <c r="L881">
        <v>795.51</v>
      </c>
    </row>
    <row r="882" spans="2:12" x14ac:dyDescent="0.2">
      <c r="B882" t="s">
        <v>33</v>
      </c>
      <c r="C882" t="s">
        <v>41</v>
      </c>
      <c r="D882">
        <v>64</v>
      </c>
      <c r="E882" t="s">
        <v>25</v>
      </c>
      <c r="F882" t="s">
        <v>40</v>
      </c>
      <c r="G882">
        <v>15.6</v>
      </c>
      <c r="H882" t="s">
        <v>43</v>
      </c>
      <c r="I882">
        <v>4.5999999999999996</v>
      </c>
      <c r="J882">
        <v>3.27</v>
      </c>
      <c r="K882" t="s">
        <v>46</v>
      </c>
      <c r="L882">
        <v>4430.82</v>
      </c>
    </row>
    <row r="883" spans="2:12" x14ac:dyDescent="0.2">
      <c r="B883" t="s">
        <v>47</v>
      </c>
      <c r="C883" t="s">
        <v>24</v>
      </c>
      <c r="D883">
        <v>4</v>
      </c>
      <c r="E883" t="s">
        <v>19</v>
      </c>
      <c r="F883" t="s">
        <v>32</v>
      </c>
      <c r="G883">
        <v>13.3</v>
      </c>
      <c r="H883" t="s">
        <v>27</v>
      </c>
      <c r="I883">
        <v>9.1999999999999993</v>
      </c>
      <c r="J883">
        <v>3.05</v>
      </c>
      <c r="K883" t="s">
        <v>46</v>
      </c>
      <c r="L883">
        <v>2039.34</v>
      </c>
    </row>
    <row r="884" spans="2:12" x14ac:dyDescent="0.2">
      <c r="B884" t="s">
        <v>33</v>
      </c>
      <c r="C884" t="s">
        <v>12</v>
      </c>
      <c r="D884">
        <v>4</v>
      </c>
      <c r="E884" t="s">
        <v>25</v>
      </c>
      <c r="F884" t="s">
        <v>20</v>
      </c>
      <c r="G884">
        <v>17.3</v>
      </c>
      <c r="H884" t="s">
        <v>27</v>
      </c>
      <c r="I884">
        <v>4</v>
      </c>
      <c r="J884">
        <v>1.51</v>
      </c>
      <c r="K884" t="s">
        <v>22</v>
      </c>
      <c r="L884">
        <v>1381.05</v>
      </c>
    </row>
    <row r="885" spans="2:12" x14ac:dyDescent="0.2">
      <c r="B885" t="s">
        <v>33</v>
      </c>
      <c r="C885" t="s">
        <v>31</v>
      </c>
      <c r="D885">
        <v>32</v>
      </c>
      <c r="E885" t="s">
        <v>19</v>
      </c>
      <c r="F885" t="s">
        <v>26</v>
      </c>
      <c r="G885">
        <v>13.3</v>
      </c>
      <c r="H885" t="s">
        <v>15</v>
      </c>
      <c r="I885">
        <v>4.9000000000000004</v>
      </c>
      <c r="J885">
        <v>1.5</v>
      </c>
      <c r="K885" t="s">
        <v>46</v>
      </c>
      <c r="L885">
        <v>1587.96</v>
      </c>
    </row>
    <row r="886" spans="2:12" x14ac:dyDescent="0.2">
      <c r="B886" t="s">
        <v>23</v>
      </c>
      <c r="C886" t="s">
        <v>31</v>
      </c>
      <c r="D886">
        <v>8</v>
      </c>
      <c r="E886" t="s">
        <v>25</v>
      </c>
      <c r="F886" t="s">
        <v>14</v>
      </c>
      <c r="G886">
        <v>16</v>
      </c>
      <c r="H886" t="s">
        <v>43</v>
      </c>
      <c r="I886">
        <v>10</v>
      </c>
      <c r="J886">
        <v>1.72</v>
      </c>
      <c r="K886" t="s">
        <v>22</v>
      </c>
      <c r="L886">
        <v>863.12</v>
      </c>
    </row>
    <row r="887" spans="2:12" x14ac:dyDescent="0.2">
      <c r="B887" t="s">
        <v>38</v>
      </c>
      <c r="C887" t="s">
        <v>24</v>
      </c>
      <c r="D887">
        <v>8</v>
      </c>
      <c r="E887" t="s">
        <v>42</v>
      </c>
      <c r="F887" t="s">
        <v>26</v>
      </c>
      <c r="G887">
        <v>15.6</v>
      </c>
      <c r="H887" t="s">
        <v>15</v>
      </c>
      <c r="I887">
        <v>4.2</v>
      </c>
      <c r="J887">
        <v>3.15</v>
      </c>
      <c r="K887" t="s">
        <v>46</v>
      </c>
      <c r="L887">
        <v>1299.29</v>
      </c>
    </row>
    <row r="888" spans="2:12" x14ac:dyDescent="0.2">
      <c r="B888" t="s">
        <v>34</v>
      </c>
      <c r="C888" t="s">
        <v>39</v>
      </c>
      <c r="D888">
        <v>64</v>
      </c>
      <c r="E888" t="s">
        <v>25</v>
      </c>
      <c r="F888" t="s">
        <v>20</v>
      </c>
      <c r="G888">
        <v>14</v>
      </c>
      <c r="H888" t="s">
        <v>43</v>
      </c>
      <c r="I888">
        <v>6.8</v>
      </c>
      <c r="J888">
        <v>2.1</v>
      </c>
      <c r="K888" t="s">
        <v>22</v>
      </c>
      <c r="L888">
        <v>2420.46</v>
      </c>
    </row>
    <row r="889" spans="2:12" x14ac:dyDescent="0.2">
      <c r="B889" t="s">
        <v>45</v>
      </c>
      <c r="C889" t="s">
        <v>24</v>
      </c>
      <c r="D889">
        <v>32</v>
      </c>
      <c r="E889" t="s">
        <v>29</v>
      </c>
      <c r="F889" t="s">
        <v>44</v>
      </c>
      <c r="G889">
        <v>17.3</v>
      </c>
      <c r="H889" t="s">
        <v>15</v>
      </c>
      <c r="I889">
        <v>4.4000000000000004</v>
      </c>
      <c r="J889">
        <v>1.72</v>
      </c>
      <c r="K889" t="s">
        <v>30</v>
      </c>
      <c r="L889">
        <v>1357.55</v>
      </c>
    </row>
    <row r="890" spans="2:12" x14ac:dyDescent="0.2">
      <c r="B890" t="s">
        <v>11</v>
      </c>
      <c r="C890" t="s">
        <v>41</v>
      </c>
      <c r="D890">
        <v>16</v>
      </c>
      <c r="E890" t="s">
        <v>29</v>
      </c>
      <c r="F890" t="s">
        <v>26</v>
      </c>
      <c r="G890">
        <v>14</v>
      </c>
      <c r="H890" t="s">
        <v>27</v>
      </c>
      <c r="I890">
        <v>9.5</v>
      </c>
      <c r="J890">
        <v>3.21</v>
      </c>
      <c r="K890" t="s">
        <v>22</v>
      </c>
      <c r="L890">
        <v>4856.1499999999996</v>
      </c>
    </row>
    <row r="891" spans="2:12" x14ac:dyDescent="0.2">
      <c r="B891" t="s">
        <v>11</v>
      </c>
      <c r="C891" t="s">
        <v>39</v>
      </c>
      <c r="D891">
        <v>64</v>
      </c>
      <c r="E891" t="s">
        <v>25</v>
      </c>
      <c r="F891" t="s">
        <v>35</v>
      </c>
      <c r="G891">
        <v>14</v>
      </c>
      <c r="H891" t="s">
        <v>21</v>
      </c>
      <c r="I891">
        <v>7.3</v>
      </c>
      <c r="J891">
        <v>2.12</v>
      </c>
      <c r="K891" t="s">
        <v>46</v>
      </c>
      <c r="L891">
        <v>2861.13</v>
      </c>
    </row>
    <row r="892" spans="2:12" x14ac:dyDescent="0.2">
      <c r="B892" t="s">
        <v>47</v>
      </c>
      <c r="C892" t="s">
        <v>39</v>
      </c>
      <c r="D892">
        <v>32</v>
      </c>
      <c r="E892" t="s">
        <v>42</v>
      </c>
      <c r="F892" t="s">
        <v>32</v>
      </c>
      <c r="G892">
        <v>14</v>
      </c>
      <c r="H892" t="s">
        <v>43</v>
      </c>
      <c r="I892">
        <v>9.6999999999999993</v>
      </c>
      <c r="J892">
        <v>3.44</v>
      </c>
      <c r="K892" t="s">
        <v>30</v>
      </c>
      <c r="L892">
        <v>1772.96</v>
      </c>
    </row>
    <row r="893" spans="2:12" x14ac:dyDescent="0.2">
      <c r="B893" t="s">
        <v>47</v>
      </c>
      <c r="C893" t="s">
        <v>24</v>
      </c>
      <c r="D893">
        <v>8</v>
      </c>
      <c r="E893" t="s">
        <v>13</v>
      </c>
      <c r="F893" t="s">
        <v>40</v>
      </c>
      <c r="G893">
        <v>15.6</v>
      </c>
      <c r="H893" t="s">
        <v>21</v>
      </c>
      <c r="I893">
        <v>8.5</v>
      </c>
      <c r="J893">
        <v>1.33</v>
      </c>
      <c r="K893" t="s">
        <v>16</v>
      </c>
      <c r="L893">
        <v>1262.7</v>
      </c>
    </row>
    <row r="894" spans="2:12" x14ac:dyDescent="0.2">
      <c r="B894" t="s">
        <v>23</v>
      </c>
      <c r="C894" t="s">
        <v>48</v>
      </c>
      <c r="D894">
        <v>64</v>
      </c>
      <c r="E894" t="s">
        <v>42</v>
      </c>
      <c r="F894" t="s">
        <v>26</v>
      </c>
      <c r="G894">
        <v>14</v>
      </c>
      <c r="H894" t="s">
        <v>15</v>
      </c>
      <c r="I894">
        <v>9.1999999999999993</v>
      </c>
      <c r="J894">
        <v>2.64</v>
      </c>
      <c r="K894" t="s">
        <v>30</v>
      </c>
      <c r="L894">
        <v>3115.4</v>
      </c>
    </row>
    <row r="895" spans="2:12" x14ac:dyDescent="0.2">
      <c r="B895" t="s">
        <v>23</v>
      </c>
      <c r="C895" t="s">
        <v>31</v>
      </c>
      <c r="D895">
        <v>64</v>
      </c>
      <c r="E895" t="s">
        <v>13</v>
      </c>
      <c r="F895" t="s">
        <v>14</v>
      </c>
      <c r="G895">
        <v>16</v>
      </c>
      <c r="H895" t="s">
        <v>15</v>
      </c>
      <c r="I895">
        <v>11.5</v>
      </c>
      <c r="J895">
        <v>2.44</v>
      </c>
      <c r="K895" t="s">
        <v>46</v>
      </c>
      <c r="L895">
        <v>2583.4699999999998</v>
      </c>
    </row>
    <row r="896" spans="2:12" x14ac:dyDescent="0.2">
      <c r="B896" t="s">
        <v>45</v>
      </c>
      <c r="C896" t="s">
        <v>12</v>
      </c>
      <c r="D896">
        <v>8</v>
      </c>
      <c r="E896" t="s">
        <v>42</v>
      </c>
      <c r="F896" t="s">
        <v>20</v>
      </c>
      <c r="G896">
        <v>14</v>
      </c>
      <c r="H896" t="s">
        <v>27</v>
      </c>
      <c r="I896">
        <v>7.4</v>
      </c>
      <c r="J896">
        <v>2.5</v>
      </c>
      <c r="K896" t="s">
        <v>16</v>
      </c>
      <c r="L896">
        <v>1129.54</v>
      </c>
    </row>
    <row r="897" spans="2:12" x14ac:dyDescent="0.2">
      <c r="B897" t="s">
        <v>11</v>
      </c>
      <c r="C897" t="s">
        <v>48</v>
      </c>
      <c r="D897">
        <v>8</v>
      </c>
      <c r="E897" t="s">
        <v>42</v>
      </c>
      <c r="F897" t="s">
        <v>26</v>
      </c>
      <c r="G897">
        <v>13.3</v>
      </c>
      <c r="H897" t="s">
        <v>43</v>
      </c>
      <c r="I897">
        <v>9.9</v>
      </c>
      <c r="J897">
        <v>3.08</v>
      </c>
      <c r="K897" t="s">
        <v>22</v>
      </c>
      <c r="L897">
        <v>1494.07</v>
      </c>
    </row>
    <row r="898" spans="2:12" x14ac:dyDescent="0.2">
      <c r="B898" t="s">
        <v>28</v>
      </c>
      <c r="C898" t="s">
        <v>12</v>
      </c>
      <c r="D898">
        <v>64</v>
      </c>
      <c r="E898" t="s">
        <v>25</v>
      </c>
      <c r="F898" t="s">
        <v>20</v>
      </c>
      <c r="G898">
        <v>16</v>
      </c>
      <c r="H898" t="s">
        <v>27</v>
      </c>
      <c r="I898">
        <v>11.7</v>
      </c>
      <c r="J898">
        <v>2.99</v>
      </c>
      <c r="K898" t="s">
        <v>22</v>
      </c>
      <c r="L898">
        <v>3551.38</v>
      </c>
    </row>
    <row r="899" spans="2:12" x14ac:dyDescent="0.2">
      <c r="B899" t="s">
        <v>11</v>
      </c>
      <c r="C899" t="s">
        <v>18</v>
      </c>
      <c r="D899">
        <v>16</v>
      </c>
      <c r="E899" t="s">
        <v>19</v>
      </c>
      <c r="F899" t="s">
        <v>32</v>
      </c>
      <c r="G899">
        <v>14</v>
      </c>
      <c r="H899" t="s">
        <v>21</v>
      </c>
      <c r="I899">
        <v>10</v>
      </c>
      <c r="J899">
        <v>3.15</v>
      </c>
      <c r="K899" t="s">
        <v>22</v>
      </c>
      <c r="L899">
        <v>1989.44</v>
      </c>
    </row>
    <row r="900" spans="2:12" x14ac:dyDescent="0.2">
      <c r="B900" t="s">
        <v>33</v>
      </c>
      <c r="C900" t="s">
        <v>39</v>
      </c>
      <c r="D900">
        <v>16</v>
      </c>
      <c r="E900" t="s">
        <v>19</v>
      </c>
      <c r="F900" t="s">
        <v>40</v>
      </c>
      <c r="G900">
        <v>14</v>
      </c>
      <c r="H900" t="s">
        <v>43</v>
      </c>
      <c r="I900">
        <v>10.6</v>
      </c>
      <c r="J900">
        <v>2.2999999999999998</v>
      </c>
      <c r="K900" t="s">
        <v>30</v>
      </c>
      <c r="L900">
        <v>1301.68</v>
      </c>
    </row>
    <row r="901" spans="2:12" x14ac:dyDescent="0.2">
      <c r="B901" t="s">
        <v>36</v>
      </c>
      <c r="C901" t="s">
        <v>48</v>
      </c>
      <c r="D901">
        <v>16</v>
      </c>
      <c r="E901" t="s">
        <v>29</v>
      </c>
      <c r="F901" t="s">
        <v>40</v>
      </c>
      <c r="G901">
        <v>15.6</v>
      </c>
      <c r="H901" t="s">
        <v>27</v>
      </c>
      <c r="I901">
        <v>9.6999999999999993</v>
      </c>
      <c r="J901">
        <v>3.07</v>
      </c>
      <c r="K901" t="s">
        <v>22</v>
      </c>
      <c r="L901">
        <v>2809.41</v>
      </c>
    </row>
    <row r="902" spans="2:12" x14ac:dyDescent="0.2">
      <c r="B902" t="s">
        <v>33</v>
      </c>
      <c r="C902" t="s">
        <v>31</v>
      </c>
      <c r="D902">
        <v>8</v>
      </c>
      <c r="E902" t="s">
        <v>42</v>
      </c>
      <c r="F902" t="s">
        <v>26</v>
      </c>
      <c r="G902">
        <v>15.6</v>
      </c>
      <c r="H902" t="s">
        <v>27</v>
      </c>
      <c r="I902">
        <v>4.4000000000000004</v>
      </c>
      <c r="J902">
        <v>2.36</v>
      </c>
      <c r="K902" t="s">
        <v>16</v>
      </c>
      <c r="L902">
        <v>1425.58</v>
      </c>
    </row>
    <row r="903" spans="2:12" x14ac:dyDescent="0.2">
      <c r="B903" t="s">
        <v>45</v>
      </c>
      <c r="C903" t="s">
        <v>37</v>
      </c>
      <c r="D903">
        <v>8</v>
      </c>
      <c r="E903" t="s">
        <v>19</v>
      </c>
      <c r="F903" t="s">
        <v>35</v>
      </c>
      <c r="G903">
        <v>16</v>
      </c>
      <c r="H903" t="s">
        <v>15</v>
      </c>
      <c r="I903">
        <v>8.9</v>
      </c>
      <c r="J903">
        <v>2.93</v>
      </c>
      <c r="K903" t="s">
        <v>46</v>
      </c>
      <c r="L903">
        <v>2189.92</v>
      </c>
    </row>
    <row r="904" spans="2:12" x14ac:dyDescent="0.2">
      <c r="B904" t="s">
        <v>11</v>
      </c>
      <c r="C904" t="s">
        <v>48</v>
      </c>
      <c r="D904">
        <v>16</v>
      </c>
      <c r="E904" t="s">
        <v>19</v>
      </c>
      <c r="F904" t="s">
        <v>40</v>
      </c>
      <c r="G904">
        <v>13.3</v>
      </c>
      <c r="H904" t="s">
        <v>27</v>
      </c>
      <c r="I904">
        <v>5.4</v>
      </c>
      <c r="J904">
        <v>3</v>
      </c>
      <c r="K904" t="s">
        <v>16</v>
      </c>
      <c r="L904">
        <v>3594.41</v>
      </c>
    </row>
    <row r="905" spans="2:12" x14ac:dyDescent="0.2">
      <c r="B905" t="s">
        <v>28</v>
      </c>
      <c r="C905" t="s">
        <v>37</v>
      </c>
      <c r="D905">
        <v>64</v>
      </c>
      <c r="E905" t="s">
        <v>29</v>
      </c>
      <c r="F905" t="s">
        <v>40</v>
      </c>
      <c r="G905">
        <v>15.6</v>
      </c>
      <c r="H905" t="s">
        <v>15</v>
      </c>
      <c r="I905">
        <v>7.3</v>
      </c>
      <c r="J905">
        <v>1.26</v>
      </c>
      <c r="K905" t="s">
        <v>46</v>
      </c>
      <c r="L905">
        <v>5428.58</v>
      </c>
    </row>
    <row r="906" spans="2:12" x14ac:dyDescent="0.2">
      <c r="B906" t="s">
        <v>33</v>
      </c>
      <c r="C906" t="s">
        <v>41</v>
      </c>
      <c r="D906">
        <v>32</v>
      </c>
      <c r="E906" t="s">
        <v>13</v>
      </c>
      <c r="F906" t="s">
        <v>20</v>
      </c>
      <c r="G906">
        <v>13.3</v>
      </c>
      <c r="H906" t="s">
        <v>27</v>
      </c>
      <c r="I906">
        <v>4.9000000000000004</v>
      </c>
      <c r="J906">
        <v>2.13</v>
      </c>
      <c r="K906" t="s">
        <v>46</v>
      </c>
      <c r="L906">
        <v>4291.3999999999996</v>
      </c>
    </row>
    <row r="907" spans="2:12" x14ac:dyDescent="0.2">
      <c r="B907" t="s">
        <v>17</v>
      </c>
      <c r="C907" t="s">
        <v>48</v>
      </c>
      <c r="D907">
        <v>8</v>
      </c>
      <c r="E907" t="s">
        <v>42</v>
      </c>
      <c r="F907" t="s">
        <v>14</v>
      </c>
      <c r="G907">
        <v>15.6</v>
      </c>
      <c r="H907" t="s">
        <v>15</v>
      </c>
      <c r="I907">
        <v>9</v>
      </c>
      <c r="J907">
        <v>1.78</v>
      </c>
      <c r="K907" t="s">
        <v>30</v>
      </c>
      <c r="L907">
        <v>2109.6</v>
      </c>
    </row>
    <row r="908" spans="2:12" x14ac:dyDescent="0.2">
      <c r="B908" t="s">
        <v>17</v>
      </c>
      <c r="C908" t="s">
        <v>31</v>
      </c>
      <c r="D908">
        <v>32</v>
      </c>
      <c r="E908" t="s">
        <v>42</v>
      </c>
      <c r="F908" t="s">
        <v>26</v>
      </c>
      <c r="G908">
        <v>14</v>
      </c>
      <c r="H908" t="s">
        <v>15</v>
      </c>
      <c r="I908">
        <v>9.3000000000000007</v>
      </c>
      <c r="J908">
        <v>1.65</v>
      </c>
      <c r="K908" t="s">
        <v>16</v>
      </c>
      <c r="L908">
        <v>1897.76</v>
      </c>
    </row>
    <row r="909" spans="2:12" x14ac:dyDescent="0.2">
      <c r="B909" t="s">
        <v>38</v>
      </c>
      <c r="C909" t="s">
        <v>37</v>
      </c>
      <c r="D909">
        <v>16</v>
      </c>
      <c r="E909" t="s">
        <v>13</v>
      </c>
      <c r="F909" t="s">
        <v>40</v>
      </c>
      <c r="G909">
        <v>14</v>
      </c>
      <c r="H909" t="s">
        <v>21</v>
      </c>
      <c r="I909">
        <v>6.3</v>
      </c>
      <c r="J909">
        <v>1.24</v>
      </c>
      <c r="K909" t="s">
        <v>46</v>
      </c>
      <c r="L909">
        <v>1604.53</v>
      </c>
    </row>
    <row r="910" spans="2:12" x14ac:dyDescent="0.2">
      <c r="B910" t="s">
        <v>33</v>
      </c>
      <c r="C910" t="s">
        <v>37</v>
      </c>
      <c r="D910">
        <v>32</v>
      </c>
      <c r="E910" t="s">
        <v>25</v>
      </c>
      <c r="F910" t="s">
        <v>14</v>
      </c>
      <c r="G910">
        <v>15.6</v>
      </c>
      <c r="H910" t="s">
        <v>21</v>
      </c>
      <c r="I910">
        <v>4.0999999999999996</v>
      </c>
      <c r="J910">
        <v>3.12</v>
      </c>
      <c r="K910" t="s">
        <v>16</v>
      </c>
      <c r="L910">
        <v>2473.94</v>
      </c>
    </row>
    <row r="911" spans="2:12" x14ac:dyDescent="0.2">
      <c r="B911" t="s">
        <v>34</v>
      </c>
      <c r="C911" t="s">
        <v>24</v>
      </c>
      <c r="D911">
        <v>32</v>
      </c>
      <c r="E911" t="s">
        <v>19</v>
      </c>
      <c r="F911" t="s">
        <v>14</v>
      </c>
      <c r="G911">
        <v>13.3</v>
      </c>
      <c r="H911" t="s">
        <v>43</v>
      </c>
      <c r="I911">
        <v>5</v>
      </c>
      <c r="J911">
        <v>1.37</v>
      </c>
      <c r="K911" t="s">
        <v>46</v>
      </c>
      <c r="L911">
        <v>1704.95</v>
      </c>
    </row>
    <row r="912" spans="2:12" x14ac:dyDescent="0.2">
      <c r="B912" t="s">
        <v>36</v>
      </c>
      <c r="C912" t="s">
        <v>41</v>
      </c>
      <c r="D912">
        <v>8</v>
      </c>
      <c r="E912" t="s">
        <v>29</v>
      </c>
      <c r="F912" t="s">
        <v>14</v>
      </c>
      <c r="G912">
        <v>14</v>
      </c>
      <c r="H912" t="s">
        <v>21</v>
      </c>
      <c r="I912">
        <v>10.4</v>
      </c>
      <c r="J912">
        <v>2.6</v>
      </c>
      <c r="K912" t="s">
        <v>46</v>
      </c>
      <c r="L912">
        <v>1407.6</v>
      </c>
    </row>
    <row r="913" spans="2:12" x14ac:dyDescent="0.2">
      <c r="B913" t="s">
        <v>45</v>
      </c>
      <c r="C913" t="s">
        <v>24</v>
      </c>
      <c r="D913">
        <v>32</v>
      </c>
      <c r="E913" t="s">
        <v>25</v>
      </c>
      <c r="F913" t="s">
        <v>40</v>
      </c>
      <c r="G913">
        <v>17.3</v>
      </c>
      <c r="H913" t="s">
        <v>21</v>
      </c>
      <c r="I913">
        <v>8.3000000000000007</v>
      </c>
      <c r="J913">
        <v>1.38</v>
      </c>
      <c r="K913" t="s">
        <v>16</v>
      </c>
      <c r="L913">
        <v>1444.49</v>
      </c>
    </row>
    <row r="914" spans="2:12" x14ac:dyDescent="0.2">
      <c r="B914" t="s">
        <v>45</v>
      </c>
      <c r="C914" t="s">
        <v>31</v>
      </c>
      <c r="D914">
        <v>32</v>
      </c>
      <c r="E914" t="s">
        <v>13</v>
      </c>
      <c r="F914" t="s">
        <v>40</v>
      </c>
      <c r="G914">
        <v>17.3</v>
      </c>
      <c r="H914" t="s">
        <v>43</v>
      </c>
      <c r="I914">
        <v>9.9</v>
      </c>
      <c r="J914">
        <v>2.3199999999999998</v>
      </c>
      <c r="K914" t="s">
        <v>16</v>
      </c>
      <c r="L914">
        <v>1460.98</v>
      </c>
    </row>
    <row r="915" spans="2:12" x14ac:dyDescent="0.2">
      <c r="B915" t="s">
        <v>34</v>
      </c>
      <c r="C915" t="s">
        <v>39</v>
      </c>
      <c r="D915">
        <v>4</v>
      </c>
      <c r="E915" t="s">
        <v>42</v>
      </c>
      <c r="F915" t="s">
        <v>35</v>
      </c>
      <c r="G915">
        <v>13.3</v>
      </c>
      <c r="H915" t="s">
        <v>15</v>
      </c>
      <c r="I915">
        <v>4.5</v>
      </c>
      <c r="J915">
        <v>2.44</v>
      </c>
      <c r="K915" t="s">
        <v>22</v>
      </c>
      <c r="L915">
        <v>864.09</v>
      </c>
    </row>
    <row r="916" spans="2:12" x14ac:dyDescent="0.2">
      <c r="B916" t="s">
        <v>28</v>
      </c>
      <c r="C916" t="s">
        <v>39</v>
      </c>
      <c r="D916">
        <v>64</v>
      </c>
      <c r="E916" t="s">
        <v>42</v>
      </c>
      <c r="F916" t="s">
        <v>20</v>
      </c>
      <c r="G916">
        <v>15.6</v>
      </c>
      <c r="H916" t="s">
        <v>15</v>
      </c>
      <c r="I916">
        <v>8.6</v>
      </c>
      <c r="J916">
        <v>1.49</v>
      </c>
      <c r="K916" t="s">
        <v>46</v>
      </c>
      <c r="L916">
        <v>2738.8</v>
      </c>
    </row>
    <row r="917" spans="2:12" x14ac:dyDescent="0.2">
      <c r="B917" t="s">
        <v>45</v>
      </c>
      <c r="C917" t="s">
        <v>24</v>
      </c>
      <c r="D917">
        <v>32</v>
      </c>
      <c r="E917" t="s">
        <v>19</v>
      </c>
      <c r="F917" t="s">
        <v>14</v>
      </c>
      <c r="G917">
        <v>15.6</v>
      </c>
      <c r="H917" t="s">
        <v>21</v>
      </c>
      <c r="I917">
        <v>6.5</v>
      </c>
      <c r="J917">
        <v>1.73</v>
      </c>
      <c r="K917" t="s">
        <v>30</v>
      </c>
      <c r="L917">
        <v>1591.16</v>
      </c>
    </row>
    <row r="918" spans="2:12" x14ac:dyDescent="0.2">
      <c r="B918" t="s">
        <v>11</v>
      </c>
      <c r="C918" t="s">
        <v>18</v>
      </c>
      <c r="D918">
        <v>64</v>
      </c>
      <c r="E918" t="s">
        <v>13</v>
      </c>
      <c r="F918" t="s">
        <v>20</v>
      </c>
      <c r="G918">
        <v>14</v>
      </c>
      <c r="H918" t="s">
        <v>15</v>
      </c>
      <c r="I918">
        <v>7.4</v>
      </c>
      <c r="J918">
        <v>3.44</v>
      </c>
      <c r="K918" t="s">
        <v>30</v>
      </c>
      <c r="L918">
        <v>5636.72</v>
      </c>
    </row>
    <row r="919" spans="2:12" x14ac:dyDescent="0.2">
      <c r="B919" t="s">
        <v>47</v>
      </c>
      <c r="C919" t="s">
        <v>39</v>
      </c>
      <c r="D919">
        <v>8</v>
      </c>
      <c r="E919" t="s">
        <v>13</v>
      </c>
      <c r="F919" t="s">
        <v>44</v>
      </c>
      <c r="G919">
        <v>15.6</v>
      </c>
      <c r="H919" t="s">
        <v>15</v>
      </c>
      <c r="I919">
        <v>8.6</v>
      </c>
      <c r="J919">
        <v>1.94</v>
      </c>
      <c r="K919" t="s">
        <v>30</v>
      </c>
      <c r="L919">
        <v>1096.73</v>
      </c>
    </row>
    <row r="920" spans="2:12" x14ac:dyDescent="0.2">
      <c r="B920" t="s">
        <v>23</v>
      </c>
      <c r="C920" t="s">
        <v>31</v>
      </c>
      <c r="D920">
        <v>4</v>
      </c>
      <c r="E920" t="s">
        <v>19</v>
      </c>
      <c r="F920" t="s">
        <v>14</v>
      </c>
      <c r="G920">
        <v>13.3</v>
      </c>
      <c r="H920" t="s">
        <v>27</v>
      </c>
      <c r="I920">
        <v>10.4</v>
      </c>
      <c r="J920">
        <v>1.34</v>
      </c>
      <c r="K920" t="s">
        <v>22</v>
      </c>
      <c r="L920">
        <v>1246.29</v>
      </c>
    </row>
    <row r="921" spans="2:12" x14ac:dyDescent="0.2">
      <c r="B921" t="s">
        <v>45</v>
      </c>
      <c r="C921" t="s">
        <v>48</v>
      </c>
      <c r="D921">
        <v>32</v>
      </c>
      <c r="E921" t="s">
        <v>42</v>
      </c>
      <c r="F921" t="s">
        <v>40</v>
      </c>
      <c r="G921">
        <v>14</v>
      </c>
      <c r="H921" t="s">
        <v>15</v>
      </c>
      <c r="I921">
        <v>5.4</v>
      </c>
      <c r="J921">
        <v>3.34</v>
      </c>
      <c r="K921" t="s">
        <v>46</v>
      </c>
      <c r="L921">
        <v>2015.61</v>
      </c>
    </row>
    <row r="922" spans="2:12" x14ac:dyDescent="0.2">
      <c r="B922" t="s">
        <v>28</v>
      </c>
      <c r="C922" t="s">
        <v>37</v>
      </c>
      <c r="D922">
        <v>32</v>
      </c>
      <c r="E922" t="s">
        <v>29</v>
      </c>
      <c r="F922" t="s">
        <v>26</v>
      </c>
      <c r="G922">
        <v>14</v>
      </c>
      <c r="H922" t="s">
        <v>15</v>
      </c>
      <c r="I922">
        <v>7.3</v>
      </c>
      <c r="J922">
        <v>2.5</v>
      </c>
      <c r="K922" t="s">
        <v>16</v>
      </c>
      <c r="L922">
        <v>3416.5</v>
      </c>
    </row>
    <row r="923" spans="2:12" x14ac:dyDescent="0.2">
      <c r="B923" t="s">
        <v>47</v>
      </c>
      <c r="C923" t="s">
        <v>12</v>
      </c>
      <c r="D923">
        <v>8</v>
      </c>
      <c r="E923" t="s">
        <v>42</v>
      </c>
      <c r="F923" t="s">
        <v>35</v>
      </c>
      <c r="G923">
        <v>17.3</v>
      </c>
      <c r="H923" t="s">
        <v>43</v>
      </c>
      <c r="I923">
        <v>4.3</v>
      </c>
      <c r="J923">
        <v>2.2400000000000002</v>
      </c>
      <c r="K923" t="s">
        <v>16</v>
      </c>
      <c r="L923">
        <v>996.25</v>
      </c>
    </row>
    <row r="924" spans="2:12" x14ac:dyDescent="0.2">
      <c r="B924" t="s">
        <v>33</v>
      </c>
      <c r="C924" t="s">
        <v>12</v>
      </c>
      <c r="D924">
        <v>8</v>
      </c>
      <c r="E924" t="s">
        <v>13</v>
      </c>
      <c r="F924" t="s">
        <v>40</v>
      </c>
      <c r="G924">
        <v>14</v>
      </c>
      <c r="H924" t="s">
        <v>27</v>
      </c>
      <c r="I924">
        <v>10.5</v>
      </c>
      <c r="J924">
        <v>2.6</v>
      </c>
      <c r="K924" t="s">
        <v>30</v>
      </c>
      <c r="L924">
        <v>1377.63</v>
      </c>
    </row>
    <row r="925" spans="2:12" x14ac:dyDescent="0.2">
      <c r="B925" t="s">
        <v>47</v>
      </c>
      <c r="C925" t="s">
        <v>39</v>
      </c>
      <c r="D925">
        <v>8</v>
      </c>
      <c r="E925" t="s">
        <v>29</v>
      </c>
      <c r="F925" t="s">
        <v>14</v>
      </c>
      <c r="G925">
        <v>17.3</v>
      </c>
      <c r="H925" t="s">
        <v>43</v>
      </c>
      <c r="I925">
        <v>12</v>
      </c>
      <c r="J925">
        <v>3.45</v>
      </c>
      <c r="K925" t="s">
        <v>30</v>
      </c>
      <c r="L925">
        <v>1448.78</v>
      </c>
    </row>
    <row r="926" spans="2:12" x14ac:dyDescent="0.2">
      <c r="B926" t="s">
        <v>17</v>
      </c>
      <c r="C926" t="s">
        <v>24</v>
      </c>
      <c r="D926">
        <v>64</v>
      </c>
      <c r="E926" t="s">
        <v>13</v>
      </c>
      <c r="F926" t="s">
        <v>44</v>
      </c>
      <c r="G926">
        <v>17.3</v>
      </c>
      <c r="H926" t="s">
        <v>27</v>
      </c>
      <c r="I926">
        <v>9.1</v>
      </c>
      <c r="J926">
        <v>1.83</v>
      </c>
      <c r="K926" t="s">
        <v>16</v>
      </c>
      <c r="L926">
        <v>3971.63</v>
      </c>
    </row>
    <row r="927" spans="2:12" x14ac:dyDescent="0.2">
      <c r="B927" t="s">
        <v>36</v>
      </c>
      <c r="C927" t="s">
        <v>39</v>
      </c>
      <c r="D927">
        <v>32</v>
      </c>
      <c r="E927" t="s">
        <v>29</v>
      </c>
      <c r="F927" t="s">
        <v>44</v>
      </c>
      <c r="G927">
        <v>17.3</v>
      </c>
      <c r="H927" t="s">
        <v>27</v>
      </c>
      <c r="I927">
        <v>6.5</v>
      </c>
      <c r="J927">
        <v>1.51</v>
      </c>
      <c r="K927" t="s">
        <v>46</v>
      </c>
      <c r="L927">
        <v>2025.65</v>
      </c>
    </row>
    <row r="928" spans="2:12" x14ac:dyDescent="0.2">
      <c r="B928" t="s">
        <v>33</v>
      </c>
      <c r="C928" t="s">
        <v>24</v>
      </c>
      <c r="D928">
        <v>16</v>
      </c>
      <c r="E928" t="s">
        <v>29</v>
      </c>
      <c r="F928" t="s">
        <v>32</v>
      </c>
      <c r="G928">
        <v>15.6</v>
      </c>
      <c r="H928" t="s">
        <v>15</v>
      </c>
      <c r="I928">
        <v>7.9</v>
      </c>
      <c r="J928">
        <v>3.25</v>
      </c>
      <c r="K928" t="s">
        <v>22</v>
      </c>
      <c r="L928">
        <v>1792.78</v>
      </c>
    </row>
    <row r="929" spans="2:12" x14ac:dyDescent="0.2">
      <c r="B929" t="s">
        <v>23</v>
      </c>
      <c r="C929" t="s">
        <v>18</v>
      </c>
      <c r="D929">
        <v>32</v>
      </c>
      <c r="E929" t="s">
        <v>29</v>
      </c>
      <c r="F929" t="s">
        <v>40</v>
      </c>
      <c r="G929">
        <v>15.6</v>
      </c>
      <c r="H929" t="s">
        <v>43</v>
      </c>
      <c r="I929">
        <v>8.4</v>
      </c>
      <c r="J929">
        <v>2.89</v>
      </c>
      <c r="K929" t="s">
        <v>46</v>
      </c>
      <c r="L929">
        <v>2193.06</v>
      </c>
    </row>
    <row r="930" spans="2:12" x14ac:dyDescent="0.2">
      <c r="B930" t="s">
        <v>38</v>
      </c>
      <c r="C930" t="s">
        <v>41</v>
      </c>
      <c r="D930">
        <v>32</v>
      </c>
      <c r="E930" t="s">
        <v>25</v>
      </c>
      <c r="F930" t="s">
        <v>32</v>
      </c>
      <c r="G930">
        <v>15.6</v>
      </c>
      <c r="H930" t="s">
        <v>21</v>
      </c>
      <c r="I930">
        <v>5.5</v>
      </c>
      <c r="J930">
        <v>2.79</v>
      </c>
      <c r="K930" t="s">
        <v>16</v>
      </c>
      <c r="L930">
        <v>2513.54</v>
      </c>
    </row>
    <row r="931" spans="2:12" x14ac:dyDescent="0.2">
      <c r="B931" t="s">
        <v>45</v>
      </c>
      <c r="C931" t="s">
        <v>37</v>
      </c>
      <c r="D931">
        <v>8</v>
      </c>
      <c r="E931" t="s">
        <v>19</v>
      </c>
      <c r="F931" t="s">
        <v>32</v>
      </c>
      <c r="G931">
        <v>14</v>
      </c>
      <c r="H931" t="s">
        <v>15</v>
      </c>
      <c r="I931">
        <v>10.6</v>
      </c>
      <c r="J931">
        <v>2.99</v>
      </c>
      <c r="K931" t="s">
        <v>16</v>
      </c>
      <c r="L931">
        <v>2108.63</v>
      </c>
    </row>
    <row r="932" spans="2:12" x14ac:dyDescent="0.2">
      <c r="B932" t="s">
        <v>33</v>
      </c>
      <c r="C932" t="s">
        <v>31</v>
      </c>
      <c r="D932">
        <v>16</v>
      </c>
      <c r="E932" t="s">
        <v>25</v>
      </c>
      <c r="F932" t="s">
        <v>40</v>
      </c>
      <c r="G932">
        <v>13.3</v>
      </c>
      <c r="H932" t="s">
        <v>27</v>
      </c>
      <c r="I932">
        <v>10.199999999999999</v>
      </c>
      <c r="J932">
        <v>2.66</v>
      </c>
      <c r="K932" t="s">
        <v>46</v>
      </c>
      <c r="L932">
        <v>1744.84</v>
      </c>
    </row>
    <row r="933" spans="2:12" x14ac:dyDescent="0.2">
      <c r="B933" t="s">
        <v>17</v>
      </c>
      <c r="C933" t="s">
        <v>18</v>
      </c>
      <c r="D933">
        <v>4</v>
      </c>
      <c r="E933" t="s">
        <v>19</v>
      </c>
      <c r="F933" t="s">
        <v>14</v>
      </c>
      <c r="G933">
        <v>17.3</v>
      </c>
      <c r="H933" t="s">
        <v>21</v>
      </c>
      <c r="I933">
        <v>10</v>
      </c>
      <c r="J933">
        <v>1.33</v>
      </c>
      <c r="K933" t="s">
        <v>16</v>
      </c>
      <c r="L933">
        <v>1398.54</v>
      </c>
    </row>
    <row r="934" spans="2:12" x14ac:dyDescent="0.2">
      <c r="B934" t="s">
        <v>38</v>
      </c>
      <c r="C934" t="s">
        <v>37</v>
      </c>
      <c r="D934">
        <v>64</v>
      </c>
      <c r="E934" t="s">
        <v>29</v>
      </c>
      <c r="F934" t="s">
        <v>14</v>
      </c>
      <c r="G934">
        <v>16</v>
      </c>
      <c r="H934" t="s">
        <v>21</v>
      </c>
      <c r="I934">
        <v>4.7</v>
      </c>
      <c r="J934">
        <v>3.41</v>
      </c>
      <c r="K934" t="s">
        <v>16</v>
      </c>
      <c r="L934">
        <v>3643.8</v>
      </c>
    </row>
    <row r="935" spans="2:12" x14ac:dyDescent="0.2">
      <c r="B935" t="s">
        <v>33</v>
      </c>
      <c r="C935" t="s">
        <v>37</v>
      </c>
      <c r="D935">
        <v>4</v>
      </c>
      <c r="E935" t="s">
        <v>42</v>
      </c>
      <c r="F935" t="s">
        <v>26</v>
      </c>
      <c r="G935">
        <v>13.3</v>
      </c>
      <c r="H935" t="s">
        <v>27</v>
      </c>
      <c r="I935">
        <v>9.5</v>
      </c>
      <c r="J935">
        <v>1.83</v>
      </c>
      <c r="K935" t="s">
        <v>22</v>
      </c>
      <c r="L935">
        <v>2062.86</v>
      </c>
    </row>
    <row r="936" spans="2:12" x14ac:dyDescent="0.2">
      <c r="B936" t="s">
        <v>36</v>
      </c>
      <c r="C936" t="s">
        <v>24</v>
      </c>
      <c r="D936">
        <v>16</v>
      </c>
      <c r="E936" t="s">
        <v>42</v>
      </c>
      <c r="F936" t="s">
        <v>40</v>
      </c>
      <c r="G936">
        <v>16</v>
      </c>
      <c r="H936" t="s">
        <v>43</v>
      </c>
      <c r="I936">
        <v>4.9000000000000004</v>
      </c>
      <c r="J936">
        <v>1.21</v>
      </c>
      <c r="K936" t="s">
        <v>16</v>
      </c>
      <c r="L936">
        <v>1149.3599999999999</v>
      </c>
    </row>
    <row r="937" spans="2:12" x14ac:dyDescent="0.2">
      <c r="B937" t="s">
        <v>34</v>
      </c>
      <c r="C937" t="s">
        <v>18</v>
      </c>
      <c r="D937">
        <v>8</v>
      </c>
      <c r="E937" t="s">
        <v>25</v>
      </c>
      <c r="F937" t="s">
        <v>20</v>
      </c>
      <c r="G937">
        <v>16</v>
      </c>
      <c r="H937" t="s">
        <v>27</v>
      </c>
      <c r="I937">
        <v>7.1</v>
      </c>
      <c r="J937">
        <v>2.75</v>
      </c>
      <c r="K937" t="s">
        <v>22</v>
      </c>
      <c r="L937">
        <v>2258.7800000000002</v>
      </c>
    </row>
    <row r="938" spans="2:12" x14ac:dyDescent="0.2">
      <c r="B938" t="s">
        <v>36</v>
      </c>
      <c r="C938" t="s">
        <v>37</v>
      </c>
      <c r="D938">
        <v>64</v>
      </c>
      <c r="E938" t="s">
        <v>42</v>
      </c>
      <c r="F938" t="s">
        <v>26</v>
      </c>
      <c r="G938">
        <v>17.3</v>
      </c>
      <c r="H938" t="s">
        <v>21</v>
      </c>
      <c r="I938">
        <v>8.6999999999999993</v>
      </c>
      <c r="J938">
        <v>1.4</v>
      </c>
      <c r="K938" t="s">
        <v>22</v>
      </c>
      <c r="L938">
        <v>2896.75</v>
      </c>
    </row>
    <row r="939" spans="2:12" x14ac:dyDescent="0.2">
      <c r="B939" t="s">
        <v>28</v>
      </c>
      <c r="C939" t="s">
        <v>24</v>
      </c>
      <c r="D939">
        <v>8</v>
      </c>
      <c r="E939" t="s">
        <v>19</v>
      </c>
      <c r="F939" t="s">
        <v>40</v>
      </c>
      <c r="G939">
        <v>16</v>
      </c>
      <c r="H939" t="s">
        <v>43</v>
      </c>
      <c r="I939">
        <v>6.3</v>
      </c>
      <c r="J939">
        <v>2.4</v>
      </c>
      <c r="K939" t="s">
        <v>30</v>
      </c>
      <c r="L939">
        <v>1031.73</v>
      </c>
    </row>
    <row r="940" spans="2:12" x14ac:dyDescent="0.2">
      <c r="B940" t="s">
        <v>45</v>
      </c>
      <c r="C940" t="s">
        <v>37</v>
      </c>
      <c r="D940">
        <v>8</v>
      </c>
      <c r="E940" t="s">
        <v>19</v>
      </c>
      <c r="F940" t="s">
        <v>20</v>
      </c>
      <c r="G940">
        <v>16</v>
      </c>
      <c r="H940" t="s">
        <v>21</v>
      </c>
      <c r="I940">
        <v>11.8</v>
      </c>
      <c r="J940">
        <v>2.88</v>
      </c>
      <c r="K940" t="s">
        <v>46</v>
      </c>
      <c r="L940">
        <v>1600.64</v>
      </c>
    </row>
    <row r="941" spans="2:12" x14ac:dyDescent="0.2">
      <c r="B941" t="s">
        <v>38</v>
      </c>
      <c r="C941" t="s">
        <v>48</v>
      </c>
      <c r="D941">
        <v>64</v>
      </c>
      <c r="E941" t="s">
        <v>42</v>
      </c>
      <c r="F941" t="s">
        <v>26</v>
      </c>
      <c r="G941">
        <v>17.3</v>
      </c>
      <c r="H941" t="s">
        <v>27</v>
      </c>
      <c r="I941">
        <v>11.7</v>
      </c>
      <c r="J941">
        <v>2.25</v>
      </c>
      <c r="K941" t="s">
        <v>22</v>
      </c>
      <c r="L941">
        <v>4361.18</v>
      </c>
    </row>
    <row r="942" spans="2:12" x14ac:dyDescent="0.2">
      <c r="B942" t="s">
        <v>28</v>
      </c>
      <c r="C942" t="s">
        <v>41</v>
      </c>
      <c r="D942">
        <v>32</v>
      </c>
      <c r="E942" t="s">
        <v>25</v>
      </c>
      <c r="F942" t="s">
        <v>40</v>
      </c>
      <c r="G942">
        <v>13.3</v>
      </c>
      <c r="H942" t="s">
        <v>21</v>
      </c>
      <c r="I942">
        <v>4.0999999999999996</v>
      </c>
      <c r="J942">
        <v>1.96</v>
      </c>
      <c r="K942" t="s">
        <v>22</v>
      </c>
      <c r="L942">
        <v>2069.9899999999998</v>
      </c>
    </row>
    <row r="943" spans="2:12" x14ac:dyDescent="0.2">
      <c r="B943" t="s">
        <v>28</v>
      </c>
      <c r="C943" t="s">
        <v>41</v>
      </c>
      <c r="D943">
        <v>8</v>
      </c>
      <c r="E943" t="s">
        <v>29</v>
      </c>
      <c r="F943" t="s">
        <v>32</v>
      </c>
      <c r="G943">
        <v>15.6</v>
      </c>
      <c r="H943" t="s">
        <v>27</v>
      </c>
      <c r="I943">
        <v>5.0999999999999996</v>
      </c>
      <c r="J943">
        <v>3.02</v>
      </c>
      <c r="K943" t="s">
        <v>22</v>
      </c>
      <c r="L943">
        <v>3031.56</v>
      </c>
    </row>
    <row r="944" spans="2:12" x14ac:dyDescent="0.2">
      <c r="B944" t="s">
        <v>33</v>
      </c>
      <c r="C944" t="s">
        <v>39</v>
      </c>
      <c r="D944">
        <v>64</v>
      </c>
      <c r="E944" t="s">
        <v>19</v>
      </c>
      <c r="F944" t="s">
        <v>40</v>
      </c>
      <c r="G944">
        <v>16</v>
      </c>
      <c r="H944" t="s">
        <v>15</v>
      </c>
      <c r="I944">
        <v>11.2</v>
      </c>
      <c r="J944">
        <v>3.15</v>
      </c>
      <c r="K944" t="s">
        <v>46</v>
      </c>
      <c r="L944">
        <v>3284.28</v>
      </c>
    </row>
    <row r="945" spans="2:12" x14ac:dyDescent="0.2">
      <c r="B945" t="s">
        <v>34</v>
      </c>
      <c r="C945" t="s">
        <v>18</v>
      </c>
      <c r="D945">
        <v>16</v>
      </c>
      <c r="E945" t="s">
        <v>29</v>
      </c>
      <c r="F945" t="s">
        <v>35</v>
      </c>
      <c r="G945">
        <v>17.3</v>
      </c>
      <c r="H945" t="s">
        <v>15</v>
      </c>
      <c r="I945">
        <v>9.3000000000000007</v>
      </c>
      <c r="J945">
        <v>2.9</v>
      </c>
      <c r="K945" t="s">
        <v>46</v>
      </c>
      <c r="L945">
        <v>2050.04</v>
      </c>
    </row>
    <row r="946" spans="2:12" x14ac:dyDescent="0.2">
      <c r="B946" t="s">
        <v>33</v>
      </c>
      <c r="C946" t="s">
        <v>37</v>
      </c>
      <c r="D946">
        <v>16</v>
      </c>
      <c r="E946" t="s">
        <v>29</v>
      </c>
      <c r="F946" t="s">
        <v>14</v>
      </c>
      <c r="G946">
        <v>13.3</v>
      </c>
      <c r="H946" t="s">
        <v>21</v>
      </c>
      <c r="I946">
        <v>9.6999999999999993</v>
      </c>
      <c r="J946">
        <v>2.63</v>
      </c>
      <c r="K946" t="s">
        <v>22</v>
      </c>
      <c r="L946">
        <v>1807.38</v>
      </c>
    </row>
    <row r="947" spans="2:12" x14ac:dyDescent="0.2">
      <c r="B947" t="s">
        <v>17</v>
      </c>
      <c r="C947" t="s">
        <v>12</v>
      </c>
      <c r="D947">
        <v>16</v>
      </c>
      <c r="E947" t="s">
        <v>19</v>
      </c>
      <c r="F947" t="s">
        <v>20</v>
      </c>
      <c r="G947">
        <v>13.3</v>
      </c>
      <c r="H947" t="s">
        <v>21</v>
      </c>
      <c r="I947">
        <v>5.2</v>
      </c>
      <c r="J947">
        <v>2.0099999999999998</v>
      </c>
      <c r="K947" t="s">
        <v>16</v>
      </c>
      <c r="L947">
        <v>1088.3900000000001</v>
      </c>
    </row>
    <row r="948" spans="2:12" x14ac:dyDescent="0.2">
      <c r="B948" t="s">
        <v>38</v>
      </c>
      <c r="C948" t="s">
        <v>12</v>
      </c>
      <c r="D948">
        <v>4</v>
      </c>
      <c r="E948" t="s">
        <v>13</v>
      </c>
      <c r="F948" t="s">
        <v>14</v>
      </c>
      <c r="G948">
        <v>15.6</v>
      </c>
      <c r="H948" t="s">
        <v>27</v>
      </c>
      <c r="I948">
        <v>4</v>
      </c>
      <c r="J948">
        <v>3.11</v>
      </c>
      <c r="K948" t="s">
        <v>46</v>
      </c>
      <c r="L948">
        <v>1295.0899999999999</v>
      </c>
    </row>
    <row r="949" spans="2:12" x14ac:dyDescent="0.2">
      <c r="B949" t="s">
        <v>36</v>
      </c>
      <c r="C949" t="s">
        <v>48</v>
      </c>
      <c r="D949">
        <v>4</v>
      </c>
      <c r="E949" t="s">
        <v>19</v>
      </c>
      <c r="F949" t="s">
        <v>20</v>
      </c>
      <c r="G949">
        <v>14</v>
      </c>
      <c r="H949" t="s">
        <v>27</v>
      </c>
      <c r="I949">
        <v>9.8000000000000007</v>
      </c>
      <c r="J949">
        <v>2.19</v>
      </c>
      <c r="K949" t="s">
        <v>30</v>
      </c>
      <c r="L949">
        <v>2001.28</v>
      </c>
    </row>
    <row r="950" spans="2:12" x14ac:dyDescent="0.2">
      <c r="B950" t="s">
        <v>11</v>
      </c>
      <c r="C950" t="s">
        <v>31</v>
      </c>
      <c r="D950">
        <v>64</v>
      </c>
      <c r="E950" t="s">
        <v>13</v>
      </c>
      <c r="F950" t="s">
        <v>14</v>
      </c>
      <c r="G950">
        <v>15.6</v>
      </c>
      <c r="H950" t="s">
        <v>27</v>
      </c>
      <c r="I950">
        <v>9.8000000000000007</v>
      </c>
      <c r="J950">
        <v>1.97</v>
      </c>
      <c r="K950" t="s">
        <v>30</v>
      </c>
      <c r="L950">
        <v>5321.17</v>
      </c>
    </row>
    <row r="951" spans="2:12" x14ac:dyDescent="0.2">
      <c r="B951" t="s">
        <v>36</v>
      </c>
      <c r="C951" t="s">
        <v>31</v>
      </c>
      <c r="D951">
        <v>4</v>
      </c>
      <c r="E951" t="s">
        <v>19</v>
      </c>
      <c r="F951" t="s">
        <v>40</v>
      </c>
      <c r="G951">
        <v>15.6</v>
      </c>
      <c r="H951" t="s">
        <v>27</v>
      </c>
      <c r="I951">
        <v>8.9</v>
      </c>
      <c r="J951">
        <v>3.24</v>
      </c>
      <c r="K951" t="s">
        <v>22</v>
      </c>
      <c r="L951">
        <v>1531.35</v>
      </c>
    </row>
    <row r="952" spans="2:12" x14ac:dyDescent="0.2">
      <c r="B952" t="s">
        <v>23</v>
      </c>
      <c r="C952" t="s">
        <v>31</v>
      </c>
      <c r="D952">
        <v>4</v>
      </c>
      <c r="E952" t="s">
        <v>13</v>
      </c>
      <c r="F952" t="s">
        <v>20</v>
      </c>
      <c r="G952">
        <v>16</v>
      </c>
      <c r="H952" t="s">
        <v>27</v>
      </c>
      <c r="I952">
        <v>5.3</v>
      </c>
      <c r="J952">
        <v>1.98</v>
      </c>
      <c r="K952" t="s">
        <v>30</v>
      </c>
      <c r="L952">
        <v>1336.78</v>
      </c>
    </row>
    <row r="953" spans="2:12" x14ac:dyDescent="0.2">
      <c r="B953" t="s">
        <v>47</v>
      </c>
      <c r="C953" t="s">
        <v>24</v>
      </c>
      <c r="D953">
        <v>8</v>
      </c>
      <c r="E953" t="s">
        <v>42</v>
      </c>
      <c r="F953" t="s">
        <v>20</v>
      </c>
      <c r="G953">
        <v>15.6</v>
      </c>
      <c r="H953" t="s">
        <v>27</v>
      </c>
      <c r="I953">
        <v>10.8</v>
      </c>
      <c r="J953">
        <v>3.27</v>
      </c>
      <c r="K953" t="s">
        <v>16</v>
      </c>
      <c r="L953">
        <v>2009.85</v>
      </c>
    </row>
    <row r="954" spans="2:12" x14ac:dyDescent="0.2">
      <c r="B954" t="s">
        <v>38</v>
      </c>
      <c r="C954" t="s">
        <v>24</v>
      </c>
      <c r="D954">
        <v>8</v>
      </c>
      <c r="E954" t="s">
        <v>42</v>
      </c>
      <c r="F954" t="s">
        <v>40</v>
      </c>
      <c r="G954">
        <v>14</v>
      </c>
      <c r="H954" t="s">
        <v>27</v>
      </c>
      <c r="I954">
        <v>11.7</v>
      </c>
      <c r="J954">
        <v>3.48</v>
      </c>
      <c r="K954" t="s">
        <v>30</v>
      </c>
      <c r="L954">
        <v>1490.27</v>
      </c>
    </row>
    <row r="955" spans="2:12" x14ac:dyDescent="0.2">
      <c r="B955" t="s">
        <v>45</v>
      </c>
      <c r="C955" t="s">
        <v>41</v>
      </c>
      <c r="D955">
        <v>16</v>
      </c>
      <c r="E955" t="s">
        <v>19</v>
      </c>
      <c r="F955" t="s">
        <v>26</v>
      </c>
      <c r="G955">
        <v>13.3</v>
      </c>
      <c r="H955" t="s">
        <v>21</v>
      </c>
      <c r="I955">
        <v>4.2</v>
      </c>
      <c r="J955">
        <v>1.23</v>
      </c>
      <c r="K955" t="s">
        <v>16</v>
      </c>
      <c r="L955">
        <v>1645.52</v>
      </c>
    </row>
    <row r="956" spans="2:12" x14ac:dyDescent="0.2">
      <c r="B956" t="s">
        <v>17</v>
      </c>
      <c r="C956" t="s">
        <v>24</v>
      </c>
      <c r="D956">
        <v>4</v>
      </c>
      <c r="E956" t="s">
        <v>19</v>
      </c>
      <c r="F956" t="s">
        <v>40</v>
      </c>
      <c r="G956">
        <v>17.3</v>
      </c>
      <c r="H956" t="s">
        <v>27</v>
      </c>
      <c r="I956">
        <v>10.1</v>
      </c>
      <c r="J956">
        <v>1.42</v>
      </c>
      <c r="K956" t="s">
        <v>30</v>
      </c>
      <c r="L956">
        <v>2147.9299999999998</v>
      </c>
    </row>
    <row r="957" spans="2:12" x14ac:dyDescent="0.2">
      <c r="B957" t="s">
        <v>38</v>
      </c>
      <c r="C957" t="s">
        <v>24</v>
      </c>
      <c r="D957">
        <v>16</v>
      </c>
      <c r="E957" t="s">
        <v>29</v>
      </c>
      <c r="F957" t="s">
        <v>40</v>
      </c>
      <c r="G957">
        <v>14</v>
      </c>
      <c r="H957" t="s">
        <v>21</v>
      </c>
      <c r="I957">
        <v>4.3</v>
      </c>
      <c r="J957">
        <v>1.88</v>
      </c>
      <c r="K957" t="s">
        <v>46</v>
      </c>
      <c r="L957">
        <v>1059.8</v>
      </c>
    </row>
    <row r="958" spans="2:12" x14ac:dyDescent="0.2">
      <c r="B958" t="s">
        <v>17</v>
      </c>
      <c r="C958" t="s">
        <v>37</v>
      </c>
      <c r="D958">
        <v>4</v>
      </c>
      <c r="E958" t="s">
        <v>25</v>
      </c>
      <c r="F958" t="s">
        <v>14</v>
      </c>
      <c r="G958">
        <v>16</v>
      </c>
      <c r="H958" t="s">
        <v>21</v>
      </c>
      <c r="I958">
        <v>10.4</v>
      </c>
      <c r="J958">
        <v>3.45</v>
      </c>
      <c r="K958" t="s">
        <v>30</v>
      </c>
      <c r="L958">
        <v>1977.65</v>
      </c>
    </row>
    <row r="959" spans="2:12" x14ac:dyDescent="0.2">
      <c r="B959" t="s">
        <v>47</v>
      </c>
      <c r="C959" t="s">
        <v>37</v>
      </c>
      <c r="D959">
        <v>64</v>
      </c>
      <c r="E959" t="s">
        <v>29</v>
      </c>
      <c r="F959" t="s">
        <v>14</v>
      </c>
      <c r="G959">
        <v>15.6</v>
      </c>
      <c r="H959" t="s">
        <v>15</v>
      </c>
      <c r="I959">
        <v>4.7</v>
      </c>
      <c r="J959">
        <v>3.37</v>
      </c>
      <c r="K959" t="s">
        <v>46</v>
      </c>
      <c r="L959">
        <v>7128.99</v>
      </c>
    </row>
    <row r="960" spans="2:12" x14ac:dyDescent="0.2">
      <c r="B960" t="s">
        <v>45</v>
      </c>
      <c r="C960" t="s">
        <v>12</v>
      </c>
      <c r="D960">
        <v>8</v>
      </c>
      <c r="E960" t="s">
        <v>25</v>
      </c>
      <c r="F960" t="s">
        <v>40</v>
      </c>
      <c r="G960">
        <v>13.3</v>
      </c>
      <c r="H960" t="s">
        <v>27</v>
      </c>
      <c r="I960">
        <v>9.5</v>
      </c>
      <c r="J960">
        <v>1.87</v>
      </c>
      <c r="K960" t="s">
        <v>22</v>
      </c>
      <c r="L960">
        <v>1539.18</v>
      </c>
    </row>
    <row r="961" spans="2:12" x14ac:dyDescent="0.2">
      <c r="B961" t="s">
        <v>28</v>
      </c>
      <c r="C961" t="s">
        <v>48</v>
      </c>
      <c r="D961">
        <v>16</v>
      </c>
      <c r="E961" t="s">
        <v>13</v>
      </c>
      <c r="F961" t="s">
        <v>32</v>
      </c>
      <c r="G961">
        <v>14</v>
      </c>
      <c r="H961" t="s">
        <v>21</v>
      </c>
      <c r="I961">
        <v>11.6</v>
      </c>
      <c r="J961">
        <v>2.09</v>
      </c>
      <c r="K961" t="s">
        <v>30</v>
      </c>
      <c r="L961">
        <v>1360.17</v>
      </c>
    </row>
    <row r="962" spans="2:12" x14ac:dyDescent="0.2">
      <c r="B962" t="s">
        <v>33</v>
      </c>
      <c r="C962" t="s">
        <v>31</v>
      </c>
      <c r="D962">
        <v>32</v>
      </c>
      <c r="E962" t="s">
        <v>13</v>
      </c>
      <c r="F962" t="s">
        <v>26</v>
      </c>
      <c r="G962">
        <v>14</v>
      </c>
      <c r="H962" t="s">
        <v>27</v>
      </c>
      <c r="I962">
        <v>6.1</v>
      </c>
      <c r="J962">
        <v>2.1</v>
      </c>
      <c r="K962" t="s">
        <v>22</v>
      </c>
      <c r="L962">
        <v>2317.71</v>
      </c>
    </row>
    <row r="963" spans="2:12" x14ac:dyDescent="0.2">
      <c r="B963" t="s">
        <v>33</v>
      </c>
      <c r="C963" t="s">
        <v>24</v>
      </c>
      <c r="D963">
        <v>16</v>
      </c>
      <c r="E963" t="s">
        <v>29</v>
      </c>
      <c r="F963" t="s">
        <v>26</v>
      </c>
      <c r="G963">
        <v>15.6</v>
      </c>
      <c r="H963" t="s">
        <v>21</v>
      </c>
      <c r="I963">
        <v>5.4</v>
      </c>
      <c r="J963">
        <v>2.69</v>
      </c>
      <c r="K963" t="s">
        <v>16</v>
      </c>
      <c r="L963">
        <v>1017.79</v>
      </c>
    </row>
    <row r="964" spans="2:12" x14ac:dyDescent="0.2">
      <c r="B964" t="s">
        <v>36</v>
      </c>
      <c r="C964" t="s">
        <v>31</v>
      </c>
      <c r="D964">
        <v>16</v>
      </c>
      <c r="E964" t="s">
        <v>29</v>
      </c>
      <c r="F964" t="s">
        <v>14</v>
      </c>
      <c r="G964">
        <v>14</v>
      </c>
      <c r="H964" t="s">
        <v>27</v>
      </c>
      <c r="I964">
        <v>5.3</v>
      </c>
      <c r="J964">
        <v>2.35</v>
      </c>
      <c r="K964" t="s">
        <v>46</v>
      </c>
      <c r="L964">
        <v>1550.97</v>
      </c>
    </row>
    <row r="965" spans="2:12" x14ac:dyDescent="0.2">
      <c r="B965" t="s">
        <v>36</v>
      </c>
      <c r="C965" t="s">
        <v>24</v>
      </c>
      <c r="D965">
        <v>64</v>
      </c>
      <c r="E965" t="s">
        <v>13</v>
      </c>
      <c r="F965" t="s">
        <v>44</v>
      </c>
      <c r="G965">
        <v>16</v>
      </c>
      <c r="H965" t="s">
        <v>27</v>
      </c>
      <c r="I965">
        <v>6.5</v>
      </c>
      <c r="J965">
        <v>1.7</v>
      </c>
      <c r="K965" t="s">
        <v>22</v>
      </c>
      <c r="L965">
        <v>2848.25</v>
      </c>
    </row>
    <row r="966" spans="2:12" x14ac:dyDescent="0.2">
      <c r="B966" t="s">
        <v>47</v>
      </c>
      <c r="C966" t="s">
        <v>31</v>
      </c>
      <c r="D966">
        <v>64</v>
      </c>
      <c r="E966" t="s">
        <v>42</v>
      </c>
      <c r="F966" t="s">
        <v>20</v>
      </c>
      <c r="G966">
        <v>13.3</v>
      </c>
      <c r="H966" t="s">
        <v>15</v>
      </c>
      <c r="I966">
        <v>9.5</v>
      </c>
      <c r="J966">
        <v>1.7</v>
      </c>
      <c r="K966" t="s">
        <v>46</v>
      </c>
      <c r="L966">
        <v>2601.79</v>
      </c>
    </row>
    <row r="967" spans="2:12" x14ac:dyDescent="0.2">
      <c r="B967" t="s">
        <v>45</v>
      </c>
      <c r="C967" t="s">
        <v>12</v>
      </c>
      <c r="D967">
        <v>8</v>
      </c>
      <c r="E967" t="s">
        <v>25</v>
      </c>
      <c r="F967" t="s">
        <v>32</v>
      </c>
      <c r="G967">
        <v>15.6</v>
      </c>
      <c r="H967" t="s">
        <v>43</v>
      </c>
      <c r="I967">
        <v>4.4000000000000004</v>
      </c>
      <c r="J967">
        <v>2.14</v>
      </c>
      <c r="K967" t="s">
        <v>46</v>
      </c>
      <c r="L967">
        <v>1076.3</v>
      </c>
    </row>
    <row r="968" spans="2:12" x14ac:dyDescent="0.2">
      <c r="B968" t="s">
        <v>47</v>
      </c>
      <c r="C968" t="s">
        <v>41</v>
      </c>
      <c r="D968">
        <v>4</v>
      </c>
      <c r="E968" t="s">
        <v>29</v>
      </c>
      <c r="F968" t="s">
        <v>32</v>
      </c>
      <c r="G968">
        <v>16</v>
      </c>
      <c r="H968" t="s">
        <v>21</v>
      </c>
      <c r="I968">
        <v>6</v>
      </c>
      <c r="J968">
        <v>2.63</v>
      </c>
      <c r="K968" t="s">
        <v>46</v>
      </c>
      <c r="L968">
        <v>1722</v>
      </c>
    </row>
    <row r="969" spans="2:12" x14ac:dyDescent="0.2">
      <c r="B969" t="s">
        <v>47</v>
      </c>
      <c r="C969" t="s">
        <v>12</v>
      </c>
      <c r="D969">
        <v>4</v>
      </c>
      <c r="E969" t="s">
        <v>29</v>
      </c>
      <c r="F969" t="s">
        <v>40</v>
      </c>
      <c r="G969">
        <v>13.3</v>
      </c>
      <c r="H969" t="s">
        <v>15</v>
      </c>
      <c r="I969">
        <v>11</v>
      </c>
      <c r="J969">
        <v>1.93</v>
      </c>
      <c r="K969" t="s">
        <v>22</v>
      </c>
      <c r="L969">
        <v>1285.22</v>
      </c>
    </row>
    <row r="970" spans="2:12" x14ac:dyDescent="0.2">
      <c r="B970" t="s">
        <v>11</v>
      </c>
      <c r="C970" t="s">
        <v>37</v>
      </c>
      <c r="D970">
        <v>64</v>
      </c>
      <c r="E970" t="s">
        <v>42</v>
      </c>
      <c r="F970" t="s">
        <v>20</v>
      </c>
      <c r="G970">
        <v>13.3</v>
      </c>
      <c r="H970" t="s">
        <v>43</v>
      </c>
      <c r="I970">
        <v>10.199999999999999</v>
      </c>
      <c r="J970">
        <v>1.68</v>
      </c>
      <c r="K970" t="s">
        <v>22</v>
      </c>
      <c r="L970">
        <v>4927.47</v>
      </c>
    </row>
    <row r="971" spans="2:12" x14ac:dyDescent="0.2">
      <c r="B971" t="s">
        <v>45</v>
      </c>
      <c r="C971" t="s">
        <v>18</v>
      </c>
      <c r="D971">
        <v>8</v>
      </c>
      <c r="E971" t="s">
        <v>19</v>
      </c>
      <c r="F971" t="s">
        <v>32</v>
      </c>
      <c r="G971">
        <v>13.3</v>
      </c>
      <c r="H971" t="s">
        <v>15</v>
      </c>
      <c r="I971">
        <v>4.2</v>
      </c>
      <c r="J971">
        <v>1.86</v>
      </c>
      <c r="K971" t="s">
        <v>16</v>
      </c>
      <c r="L971">
        <v>1559.72</v>
      </c>
    </row>
    <row r="972" spans="2:12" x14ac:dyDescent="0.2">
      <c r="B972" t="s">
        <v>47</v>
      </c>
      <c r="C972" t="s">
        <v>12</v>
      </c>
      <c r="D972">
        <v>32</v>
      </c>
      <c r="E972" t="s">
        <v>13</v>
      </c>
      <c r="F972" t="s">
        <v>35</v>
      </c>
      <c r="G972">
        <v>13.3</v>
      </c>
      <c r="H972" t="s">
        <v>15</v>
      </c>
      <c r="I972">
        <v>5.4</v>
      </c>
      <c r="J972">
        <v>2.7</v>
      </c>
      <c r="K972" t="s">
        <v>22</v>
      </c>
      <c r="L972">
        <v>2184.14</v>
      </c>
    </row>
    <row r="973" spans="2:12" x14ac:dyDescent="0.2">
      <c r="B973" t="s">
        <v>23</v>
      </c>
      <c r="C973" t="s">
        <v>48</v>
      </c>
      <c r="D973">
        <v>32</v>
      </c>
      <c r="E973" t="s">
        <v>42</v>
      </c>
      <c r="F973" t="s">
        <v>35</v>
      </c>
      <c r="G973">
        <v>17.3</v>
      </c>
      <c r="H973" t="s">
        <v>43</v>
      </c>
      <c r="I973">
        <v>11.7</v>
      </c>
      <c r="J973">
        <v>1.85</v>
      </c>
      <c r="K973" t="s">
        <v>22</v>
      </c>
      <c r="L973">
        <v>1867.74</v>
      </c>
    </row>
    <row r="974" spans="2:12" x14ac:dyDescent="0.2">
      <c r="B974" t="s">
        <v>23</v>
      </c>
      <c r="C974" t="s">
        <v>37</v>
      </c>
      <c r="D974">
        <v>4</v>
      </c>
      <c r="E974" t="s">
        <v>19</v>
      </c>
      <c r="F974" t="s">
        <v>44</v>
      </c>
      <c r="G974">
        <v>13.3</v>
      </c>
      <c r="H974" t="s">
        <v>43</v>
      </c>
      <c r="I974">
        <v>10.6</v>
      </c>
      <c r="J974">
        <v>2.4300000000000002</v>
      </c>
      <c r="K974" t="s">
        <v>46</v>
      </c>
      <c r="L974">
        <v>958.14</v>
      </c>
    </row>
    <row r="975" spans="2:12" x14ac:dyDescent="0.2">
      <c r="B975" t="s">
        <v>28</v>
      </c>
      <c r="C975" t="s">
        <v>37</v>
      </c>
      <c r="D975">
        <v>32</v>
      </c>
      <c r="E975" t="s">
        <v>42</v>
      </c>
      <c r="F975" t="s">
        <v>20</v>
      </c>
      <c r="G975">
        <v>14</v>
      </c>
      <c r="H975" t="s">
        <v>15</v>
      </c>
      <c r="I975">
        <v>10.8</v>
      </c>
      <c r="J975">
        <v>1.92</v>
      </c>
      <c r="K975" t="s">
        <v>46</v>
      </c>
      <c r="L975">
        <v>2709.86</v>
      </c>
    </row>
    <row r="976" spans="2:12" x14ac:dyDescent="0.2">
      <c r="B976" t="s">
        <v>33</v>
      </c>
      <c r="C976" t="s">
        <v>12</v>
      </c>
      <c r="D976">
        <v>4</v>
      </c>
      <c r="E976" t="s">
        <v>19</v>
      </c>
      <c r="F976" t="s">
        <v>20</v>
      </c>
      <c r="G976">
        <v>15.6</v>
      </c>
      <c r="H976" t="s">
        <v>21</v>
      </c>
      <c r="I976">
        <v>4.4000000000000004</v>
      </c>
      <c r="J976">
        <v>2.2200000000000002</v>
      </c>
      <c r="K976" t="s">
        <v>16</v>
      </c>
      <c r="L976">
        <v>867.34</v>
      </c>
    </row>
    <row r="977" spans="2:12" x14ac:dyDescent="0.2">
      <c r="B977" t="s">
        <v>47</v>
      </c>
      <c r="C977" t="s">
        <v>48</v>
      </c>
      <c r="D977">
        <v>8</v>
      </c>
      <c r="E977" t="s">
        <v>29</v>
      </c>
      <c r="F977" t="s">
        <v>44</v>
      </c>
      <c r="G977">
        <v>16</v>
      </c>
      <c r="H977" t="s">
        <v>43</v>
      </c>
      <c r="I977">
        <v>10.6</v>
      </c>
      <c r="J977">
        <v>3.16</v>
      </c>
      <c r="K977" t="s">
        <v>16</v>
      </c>
      <c r="L977">
        <v>1330.72</v>
      </c>
    </row>
    <row r="978" spans="2:12" x14ac:dyDescent="0.2">
      <c r="B978" t="s">
        <v>34</v>
      </c>
      <c r="C978" t="s">
        <v>39</v>
      </c>
      <c r="D978">
        <v>32</v>
      </c>
      <c r="E978" t="s">
        <v>19</v>
      </c>
      <c r="F978" t="s">
        <v>32</v>
      </c>
      <c r="G978">
        <v>16</v>
      </c>
      <c r="H978" t="s">
        <v>15</v>
      </c>
      <c r="I978">
        <v>6.9</v>
      </c>
      <c r="J978">
        <v>2.7</v>
      </c>
      <c r="K978" t="s">
        <v>30</v>
      </c>
      <c r="L978">
        <v>2127.44</v>
      </c>
    </row>
    <row r="979" spans="2:12" x14ac:dyDescent="0.2">
      <c r="B979" t="s">
        <v>36</v>
      </c>
      <c r="C979" t="s">
        <v>31</v>
      </c>
      <c r="D979">
        <v>64</v>
      </c>
      <c r="E979" t="s">
        <v>25</v>
      </c>
      <c r="F979" t="s">
        <v>44</v>
      </c>
      <c r="G979">
        <v>15.6</v>
      </c>
      <c r="H979" t="s">
        <v>27</v>
      </c>
      <c r="I979">
        <v>6.3</v>
      </c>
      <c r="J979">
        <v>2.7</v>
      </c>
      <c r="K979" t="s">
        <v>16</v>
      </c>
      <c r="L979">
        <v>2565.73</v>
      </c>
    </row>
    <row r="980" spans="2:12" x14ac:dyDescent="0.2">
      <c r="B980" t="s">
        <v>34</v>
      </c>
      <c r="C980" t="s">
        <v>18</v>
      </c>
      <c r="D980">
        <v>8</v>
      </c>
      <c r="E980" t="s">
        <v>42</v>
      </c>
      <c r="F980" t="s">
        <v>14</v>
      </c>
      <c r="G980">
        <v>13.3</v>
      </c>
      <c r="H980" t="s">
        <v>21</v>
      </c>
      <c r="I980">
        <v>4.7</v>
      </c>
      <c r="J980">
        <v>1.62</v>
      </c>
      <c r="K980" t="s">
        <v>22</v>
      </c>
      <c r="L980">
        <v>879</v>
      </c>
    </row>
    <row r="981" spans="2:12" x14ac:dyDescent="0.2">
      <c r="B981" t="s">
        <v>45</v>
      </c>
      <c r="C981" t="s">
        <v>24</v>
      </c>
      <c r="D981">
        <v>8</v>
      </c>
      <c r="E981" t="s">
        <v>42</v>
      </c>
      <c r="F981" t="s">
        <v>44</v>
      </c>
      <c r="G981">
        <v>16</v>
      </c>
      <c r="H981" t="s">
        <v>43</v>
      </c>
      <c r="I981">
        <v>4.8</v>
      </c>
      <c r="J981">
        <v>3.42</v>
      </c>
      <c r="K981" t="s">
        <v>16</v>
      </c>
      <c r="L981">
        <v>615.02</v>
      </c>
    </row>
    <row r="982" spans="2:12" x14ac:dyDescent="0.2">
      <c r="B982" t="s">
        <v>34</v>
      </c>
      <c r="C982" t="s">
        <v>39</v>
      </c>
      <c r="D982">
        <v>16</v>
      </c>
      <c r="E982" t="s">
        <v>25</v>
      </c>
      <c r="F982" t="s">
        <v>44</v>
      </c>
      <c r="G982">
        <v>17.3</v>
      </c>
      <c r="H982" t="s">
        <v>43</v>
      </c>
      <c r="I982">
        <v>10</v>
      </c>
      <c r="J982">
        <v>2.2400000000000002</v>
      </c>
      <c r="K982" t="s">
        <v>46</v>
      </c>
      <c r="L982">
        <v>798.35</v>
      </c>
    </row>
    <row r="983" spans="2:12" x14ac:dyDescent="0.2">
      <c r="B983" t="s">
        <v>47</v>
      </c>
      <c r="C983" t="s">
        <v>24</v>
      </c>
      <c r="D983">
        <v>16</v>
      </c>
      <c r="E983" t="s">
        <v>19</v>
      </c>
      <c r="F983" t="s">
        <v>14</v>
      </c>
      <c r="G983">
        <v>13.3</v>
      </c>
      <c r="H983" t="s">
        <v>21</v>
      </c>
      <c r="I983">
        <v>7.6</v>
      </c>
      <c r="J983">
        <v>2.14</v>
      </c>
      <c r="K983" t="s">
        <v>46</v>
      </c>
      <c r="L983">
        <v>1337.1</v>
      </c>
    </row>
    <row r="984" spans="2:12" x14ac:dyDescent="0.2">
      <c r="B984" t="s">
        <v>23</v>
      </c>
      <c r="C984" t="s">
        <v>41</v>
      </c>
      <c r="D984">
        <v>16</v>
      </c>
      <c r="E984" t="s">
        <v>42</v>
      </c>
      <c r="F984" t="s">
        <v>32</v>
      </c>
      <c r="G984">
        <v>13.3</v>
      </c>
      <c r="H984" t="s">
        <v>43</v>
      </c>
      <c r="I984">
        <v>5.7</v>
      </c>
      <c r="J984">
        <v>1.69</v>
      </c>
      <c r="K984" t="s">
        <v>22</v>
      </c>
      <c r="L984">
        <v>1583.29</v>
      </c>
    </row>
    <row r="985" spans="2:12" x14ac:dyDescent="0.2">
      <c r="B985" t="s">
        <v>47</v>
      </c>
      <c r="C985" t="s">
        <v>31</v>
      </c>
      <c r="D985">
        <v>4</v>
      </c>
      <c r="E985" t="s">
        <v>29</v>
      </c>
      <c r="F985" t="s">
        <v>40</v>
      </c>
      <c r="G985">
        <v>14</v>
      </c>
      <c r="H985" t="s">
        <v>15</v>
      </c>
      <c r="I985">
        <v>11.1</v>
      </c>
      <c r="J985">
        <v>2.2000000000000002</v>
      </c>
      <c r="K985" t="s">
        <v>22</v>
      </c>
      <c r="L985">
        <v>1251.97</v>
      </c>
    </row>
    <row r="986" spans="2:12" x14ac:dyDescent="0.2">
      <c r="B986" t="s">
        <v>17</v>
      </c>
      <c r="C986" t="s">
        <v>24</v>
      </c>
      <c r="D986">
        <v>4</v>
      </c>
      <c r="E986" t="s">
        <v>42</v>
      </c>
      <c r="F986" t="s">
        <v>40</v>
      </c>
      <c r="G986">
        <v>15.6</v>
      </c>
      <c r="H986" t="s">
        <v>15</v>
      </c>
      <c r="I986">
        <v>11</v>
      </c>
      <c r="J986">
        <v>1.65</v>
      </c>
      <c r="K986" t="s">
        <v>30</v>
      </c>
      <c r="L986">
        <v>1531.72</v>
      </c>
    </row>
    <row r="987" spans="2:12" x14ac:dyDescent="0.2">
      <c r="B987" t="s">
        <v>17</v>
      </c>
      <c r="C987" t="s">
        <v>18</v>
      </c>
      <c r="D987">
        <v>16</v>
      </c>
      <c r="E987" t="s">
        <v>19</v>
      </c>
      <c r="F987" t="s">
        <v>14</v>
      </c>
      <c r="G987">
        <v>13.3</v>
      </c>
      <c r="H987" t="s">
        <v>27</v>
      </c>
      <c r="I987">
        <v>5.5</v>
      </c>
      <c r="J987">
        <v>1.62</v>
      </c>
      <c r="K987" t="s">
        <v>16</v>
      </c>
      <c r="L987">
        <v>3591.75</v>
      </c>
    </row>
    <row r="988" spans="2:12" x14ac:dyDescent="0.2">
      <c r="B988" t="s">
        <v>23</v>
      </c>
      <c r="C988" t="s">
        <v>18</v>
      </c>
      <c r="D988">
        <v>16</v>
      </c>
      <c r="E988" t="s">
        <v>25</v>
      </c>
      <c r="F988" t="s">
        <v>32</v>
      </c>
      <c r="G988">
        <v>14</v>
      </c>
      <c r="H988" t="s">
        <v>43</v>
      </c>
      <c r="I988">
        <v>7.5</v>
      </c>
      <c r="J988">
        <v>1.67</v>
      </c>
      <c r="K988" t="s">
        <v>30</v>
      </c>
      <c r="L988">
        <v>1451.33</v>
      </c>
    </row>
    <row r="989" spans="2:12" x14ac:dyDescent="0.2">
      <c r="B989" t="s">
        <v>33</v>
      </c>
      <c r="C989" t="s">
        <v>31</v>
      </c>
      <c r="D989">
        <v>16</v>
      </c>
      <c r="E989" t="s">
        <v>19</v>
      </c>
      <c r="F989" t="s">
        <v>20</v>
      </c>
      <c r="G989">
        <v>14</v>
      </c>
      <c r="H989" t="s">
        <v>15</v>
      </c>
      <c r="I989">
        <v>10.8</v>
      </c>
      <c r="J989">
        <v>2.61</v>
      </c>
      <c r="K989" t="s">
        <v>16</v>
      </c>
      <c r="L989">
        <v>1119.26</v>
      </c>
    </row>
    <row r="990" spans="2:12" x14ac:dyDescent="0.2">
      <c r="B990" t="s">
        <v>47</v>
      </c>
      <c r="C990" t="s">
        <v>37</v>
      </c>
      <c r="D990">
        <v>64</v>
      </c>
      <c r="E990" t="s">
        <v>19</v>
      </c>
      <c r="F990" t="s">
        <v>14</v>
      </c>
      <c r="G990">
        <v>14</v>
      </c>
      <c r="H990" t="s">
        <v>15</v>
      </c>
      <c r="I990">
        <v>10.199999999999999</v>
      </c>
      <c r="J990">
        <v>1.52</v>
      </c>
      <c r="K990" t="s">
        <v>16</v>
      </c>
      <c r="L990">
        <v>6439.56</v>
      </c>
    </row>
    <row r="991" spans="2:12" x14ac:dyDescent="0.2">
      <c r="B991" t="s">
        <v>38</v>
      </c>
      <c r="C991" t="s">
        <v>41</v>
      </c>
      <c r="D991">
        <v>32</v>
      </c>
      <c r="E991" t="s">
        <v>13</v>
      </c>
      <c r="F991" t="s">
        <v>32</v>
      </c>
      <c r="G991">
        <v>16</v>
      </c>
      <c r="H991" t="s">
        <v>21</v>
      </c>
      <c r="I991">
        <v>6.2</v>
      </c>
      <c r="J991">
        <v>2.73</v>
      </c>
      <c r="K991" t="s">
        <v>46</v>
      </c>
      <c r="L991">
        <v>2304.29</v>
      </c>
    </row>
    <row r="992" spans="2:12" x14ac:dyDescent="0.2">
      <c r="B992" t="s">
        <v>23</v>
      </c>
      <c r="C992" t="s">
        <v>18</v>
      </c>
      <c r="D992">
        <v>4</v>
      </c>
      <c r="E992" t="s">
        <v>29</v>
      </c>
      <c r="F992" t="s">
        <v>32</v>
      </c>
      <c r="G992">
        <v>17.3</v>
      </c>
      <c r="H992" t="s">
        <v>15</v>
      </c>
      <c r="I992">
        <v>7</v>
      </c>
      <c r="J992">
        <v>1.94</v>
      </c>
      <c r="K992" t="s">
        <v>22</v>
      </c>
      <c r="L992">
        <v>1685.98</v>
      </c>
    </row>
    <row r="993" spans="2:12" x14ac:dyDescent="0.2">
      <c r="B993" t="s">
        <v>36</v>
      </c>
      <c r="C993" t="s">
        <v>18</v>
      </c>
      <c r="D993">
        <v>64</v>
      </c>
      <c r="E993" t="s">
        <v>19</v>
      </c>
      <c r="F993" t="s">
        <v>44</v>
      </c>
      <c r="G993">
        <v>14</v>
      </c>
      <c r="H993" t="s">
        <v>21</v>
      </c>
      <c r="I993">
        <v>9.6</v>
      </c>
      <c r="J993">
        <v>1.56</v>
      </c>
      <c r="K993" t="s">
        <v>16</v>
      </c>
      <c r="L993">
        <v>1624.47</v>
      </c>
    </row>
    <row r="994" spans="2:12" x14ac:dyDescent="0.2">
      <c r="B994" t="s">
        <v>17</v>
      </c>
      <c r="C994" t="s">
        <v>24</v>
      </c>
      <c r="D994">
        <v>32</v>
      </c>
      <c r="E994" t="s">
        <v>19</v>
      </c>
      <c r="F994" t="s">
        <v>35</v>
      </c>
      <c r="G994">
        <v>16</v>
      </c>
      <c r="H994" t="s">
        <v>21</v>
      </c>
      <c r="I994">
        <v>4.5</v>
      </c>
      <c r="J994">
        <v>2.5499999999999998</v>
      </c>
      <c r="K994" t="s">
        <v>46</v>
      </c>
      <c r="L994">
        <v>2064.7800000000002</v>
      </c>
    </row>
    <row r="995" spans="2:12" x14ac:dyDescent="0.2">
      <c r="B995" t="s">
        <v>45</v>
      </c>
      <c r="C995" t="s">
        <v>37</v>
      </c>
      <c r="D995">
        <v>16</v>
      </c>
      <c r="E995" t="s">
        <v>42</v>
      </c>
      <c r="F995" t="s">
        <v>40</v>
      </c>
      <c r="G995">
        <v>15.6</v>
      </c>
      <c r="H995" t="s">
        <v>27</v>
      </c>
      <c r="I995">
        <v>5.2</v>
      </c>
      <c r="J995">
        <v>2.3199999999999998</v>
      </c>
      <c r="K995" t="s">
        <v>46</v>
      </c>
      <c r="L995">
        <v>3064.62</v>
      </c>
    </row>
    <row r="996" spans="2:12" x14ac:dyDescent="0.2">
      <c r="B996" t="s">
        <v>33</v>
      </c>
      <c r="C996" t="s">
        <v>18</v>
      </c>
      <c r="D996">
        <v>32</v>
      </c>
      <c r="E996" t="s">
        <v>25</v>
      </c>
      <c r="F996" t="s">
        <v>20</v>
      </c>
      <c r="G996">
        <v>16</v>
      </c>
      <c r="H996" t="s">
        <v>27</v>
      </c>
      <c r="I996">
        <v>9.6</v>
      </c>
      <c r="J996">
        <v>1.3</v>
      </c>
      <c r="K996" t="s">
        <v>22</v>
      </c>
      <c r="L996">
        <v>3638.72</v>
      </c>
    </row>
    <row r="997" spans="2:12" x14ac:dyDescent="0.2">
      <c r="B997" t="s">
        <v>23</v>
      </c>
      <c r="C997" t="s">
        <v>39</v>
      </c>
      <c r="D997">
        <v>32</v>
      </c>
      <c r="E997" t="s">
        <v>19</v>
      </c>
      <c r="F997" t="s">
        <v>14</v>
      </c>
      <c r="G997">
        <v>15.6</v>
      </c>
      <c r="H997" t="s">
        <v>43</v>
      </c>
      <c r="I997">
        <v>11.5</v>
      </c>
      <c r="J997">
        <v>1.29</v>
      </c>
      <c r="K997" t="s">
        <v>16</v>
      </c>
      <c r="L997">
        <v>1772.01</v>
      </c>
    </row>
    <row r="998" spans="2:12" x14ac:dyDescent="0.2">
      <c r="B998" t="s">
        <v>45</v>
      </c>
      <c r="C998" t="s">
        <v>37</v>
      </c>
      <c r="D998">
        <v>16</v>
      </c>
      <c r="E998" t="s">
        <v>29</v>
      </c>
      <c r="F998" t="s">
        <v>40</v>
      </c>
      <c r="G998">
        <v>14</v>
      </c>
      <c r="H998" t="s">
        <v>15</v>
      </c>
      <c r="I998">
        <v>6.6</v>
      </c>
      <c r="J998">
        <v>1.35</v>
      </c>
      <c r="K998" t="s">
        <v>22</v>
      </c>
      <c r="L998">
        <v>2516.91</v>
      </c>
    </row>
    <row r="999" spans="2:12" x14ac:dyDescent="0.2">
      <c r="B999" t="s">
        <v>34</v>
      </c>
      <c r="C999" t="s">
        <v>24</v>
      </c>
      <c r="D999">
        <v>4</v>
      </c>
      <c r="E999" t="s">
        <v>13</v>
      </c>
      <c r="F999" t="s">
        <v>35</v>
      </c>
      <c r="G999">
        <v>16</v>
      </c>
      <c r="H999" t="s">
        <v>21</v>
      </c>
      <c r="I999">
        <v>6.3</v>
      </c>
      <c r="J999">
        <v>2.04</v>
      </c>
      <c r="K999" t="s">
        <v>16</v>
      </c>
      <c r="L999">
        <v>988.7</v>
      </c>
    </row>
    <row r="1000" spans="2:12" x14ac:dyDescent="0.2">
      <c r="B1000" t="s">
        <v>47</v>
      </c>
      <c r="C1000" t="s">
        <v>31</v>
      </c>
      <c r="D1000">
        <v>32</v>
      </c>
      <c r="E1000" t="s">
        <v>42</v>
      </c>
      <c r="F1000" t="s">
        <v>40</v>
      </c>
      <c r="G1000">
        <v>14</v>
      </c>
      <c r="H1000" t="s">
        <v>21</v>
      </c>
      <c r="I1000">
        <v>11.1</v>
      </c>
      <c r="J1000">
        <v>1.62</v>
      </c>
      <c r="K1000" t="s">
        <v>30</v>
      </c>
      <c r="L1000">
        <v>1257.96</v>
      </c>
    </row>
    <row r="1001" spans="2:12" x14ac:dyDescent="0.2">
      <c r="B1001" t="s">
        <v>28</v>
      </c>
      <c r="C1001" t="s">
        <v>31</v>
      </c>
      <c r="D1001">
        <v>64</v>
      </c>
      <c r="E1001" t="s">
        <v>25</v>
      </c>
      <c r="F1001" t="s">
        <v>26</v>
      </c>
      <c r="G1001">
        <v>17.3</v>
      </c>
      <c r="H1001" t="s">
        <v>43</v>
      </c>
      <c r="I1001">
        <v>6.7</v>
      </c>
      <c r="J1001">
        <v>2.4900000000000002</v>
      </c>
      <c r="K1001" t="s">
        <v>46</v>
      </c>
      <c r="L1001">
        <v>2148.88</v>
      </c>
    </row>
    <row r="1002" spans="2:12" x14ac:dyDescent="0.2">
      <c r="B1002" t="s">
        <v>28</v>
      </c>
      <c r="C1002" t="s">
        <v>12</v>
      </c>
      <c r="D1002">
        <v>8</v>
      </c>
      <c r="E1002" t="s">
        <v>25</v>
      </c>
      <c r="F1002" t="s">
        <v>44</v>
      </c>
      <c r="G1002">
        <v>16</v>
      </c>
      <c r="H1002" t="s">
        <v>27</v>
      </c>
      <c r="I1002">
        <v>7.5</v>
      </c>
      <c r="J1002">
        <v>1.89</v>
      </c>
      <c r="K1002" t="s">
        <v>16</v>
      </c>
      <c r="L1002">
        <v>974.86</v>
      </c>
    </row>
    <row r="1003" spans="2:12" x14ac:dyDescent="0.2">
      <c r="B1003" t="s">
        <v>28</v>
      </c>
      <c r="C1003" t="s">
        <v>41</v>
      </c>
      <c r="D1003">
        <v>16</v>
      </c>
      <c r="E1003" t="s">
        <v>25</v>
      </c>
      <c r="F1003" t="s">
        <v>35</v>
      </c>
      <c r="G1003">
        <v>17.3</v>
      </c>
      <c r="H1003" t="s">
        <v>21</v>
      </c>
      <c r="I1003">
        <v>5.8</v>
      </c>
      <c r="J1003">
        <v>2.36</v>
      </c>
      <c r="K1003" t="s">
        <v>30</v>
      </c>
      <c r="L1003">
        <v>1756.33</v>
      </c>
    </row>
    <row r="1004" spans="2:12" x14ac:dyDescent="0.2">
      <c r="B1004" t="s">
        <v>11</v>
      </c>
      <c r="C1004" t="s">
        <v>39</v>
      </c>
      <c r="D1004">
        <v>16</v>
      </c>
      <c r="E1004" t="s">
        <v>13</v>
      </c>
      <c r="F1004" t="s">
        <v>20</v>
      </c>
      <c r="G1004">
        <v>15.6</v>
      </c>
      <c r="H1004" t="s">
        <v>15</v>
      </c>
      <c r="I1004">
        <v>11.3</v>
      </c>
      <c r="J1004">
        <v>3.25</v>
      </c>
      <c r="K1004" t="s">
        <v>46</v>
      </c>
      <c r="L1004">
        <v>2474.87</v>
      </c>
    </row>
    <row r="1005" spans="2:12" x14ac:dyDescent="0.2">
      <c r="B1005" t="s">
        <v>36</v>
      </c>
      <c r="C1005" t="s">
        <v>12</v>
      </c>
      <c r="D1005">
        <v>4</v>
      </c>
      <c r="E1005" t="s">
        <v>19</v>
      </c>
      <c r="F1005" t="s">
        <v>26</v>
      </c>
      <c r="G1005">
        <v>13.3</v>
      </c>
      <c r="H1005" t="s">
        <v>43</v>
      </c>
      <c r="I1005">
        <v>11.7</v>
      </c>
      <c r="J1005">
        <v>1.3</v>
      </c>
      <c r="K1005" t="s">
        <v>16</v>
      </c>
      <c r="L1005">
        <v>803.47</v>
      </c>
    </row>
    <row r="1006" spans="2:12" x14ac:dyDescent="0.2">
      <c r="B1006" t="s">
        <v>36</v>
      </c>
      <c r="C1006" t="s">
        <v>48</v>
      </c>
      <c r="D1006">
        <v>4</v>
      </c>
      <c r="E1006" t="s">
        <v>19</v>
      </c>
      <c r="F1006" t="s">
        <v>32</v>
      </c>
      <c r="G1006">
        <v>13.3</v>
      </c>
      <c r="H1006" t="s">
        <v>27</v>
      </c>
      <c r="I1006">
        <v>6.3</v>
      </c>
      <c r="J1006">
        <v>3.48</v>
      </c>
      <c r="K1006" t="s">
        <v>22</v>
      </c>
      <c r="L1006">
        <v>1784.79</v>
      </c>
    </row>
    <row r="1007" spans="2:12" x14ac:dyDescent="0.2">
      <c r="B1007" t="s">
        <v>45</v>
      </c>
      <c r="C1007" t="s">
        <v>18</v>
      </c>
      <c r="D1007">
        <v>8</v>
      </c>
      <c r="E1007" t="s">
        <v>13</v>
      </c>
      <c r="F1007" t="s">
        <v>40</v>
      </c>
      <c r="G1007">
        <v>15.6</v>
      </c>
      <c r="H1007" t="s">
        <v>43</v>
      </c>
      <c r="I1007">
        <v>8.4</v>
      </c>
      <c r="J1007">
        <v>1.21</v>
      </c>
      <c r="K1007" t="s">
        <v>16</v>
      </c>
      <c r="L1007">
        <v>1486.83</v>
      </c>
    </row>
    <row r="1008" spans="2:12" x14ac:dyDescent="0.2">
      <c r="B1008" t="s">
        <v>47</v>
      </c>
      <c r="C1008" t="s">
        <v>48</v>
      </c>
      <c r="D1008">
        <v>16</v>
      </c>
      <c r="E1008" t="s">
        <v>25</v>
      </c>
      <c r="F1008" t="s">
        <v>14</v>
      </c>
      <c r="G1008">
        <v>14</v>
      </c>
      <c r="H1008" t="s">
        <v>43</v>
      </c>
      <c r="I1008">
        <v>6.5</v>
      </c>
      <c r="J1008">
        <v>2.78</v>
      </c>
      <c r="K1008" t="s">
        <v>30</v>
      </c>
      <c r="L1008">
        <v>1995.09</v>
      </c>
    </row>
    <row r="1009" spans="2:12" x14ac:dyDescent="0.2">
      <c r="B1009" t="s">
        <v>17</v>
      </c>
      <c r="C1009" t="s">
        <v>48</v>
      </c>
      <c r="D1009">
        <v>8</v>
      </c>
      <c r="E1009" t="s">
        <v>25</v>
      </c>
      <c r="F1009" t="s">
        <v>44</v>
      </c>
      <c r="G1009">
        <v>15.6</v>
      </c>
      <c r="H1009" t="s">
        <v>21</v>
      </c>
      <c r="I1009">
        <v>9.6999999999999993</v>
      </c>
      <c r="J1009">
        <v>2.39</v>
      </c>
      <c r="K1009" t="s">
        <v>46</v>
      </c>
      <c r="L1009">
        <v>1105.8499999999999</v>
      </c>
    </row>
    <row r="1010" spans="2:12" x14ac:dyDescent="0.2">
      <c r="B1010" t="s">
        <v>47</v>
      </c>
      <c r="C1010" t="s">
        <v>12</v>
      </c>
      <c r="D1010">
        <v>64</v>
      </c>
      <c r="E1010" t="s">
        <v>19</v>
      </c>
      <c r="F1010" t="s">
        <v>26</v>
      </c>
      <c r="G1010">
        <v>16</v>
      </c>
      <c r="H1010" t="s">
        <v>21</v>
      </c>
      <c r="I1010">
        <v>9</v>
      </c>
      <c r="J1010">
        <v>2.61</v>
      </c>
      <c r="K1010" t="s">
        <v>22</v>
      </c>
      <c r="L1010">
        <v>2397.12</v>
      </c>
    </row>
    <row r="1011" spans="2:12" x14ac:dyDescent="0.2">
      <c r="B1011" t="s">
        <v>17</v>
      </c>
      <c r="C1011" t="s">
        <v>41</v>
      </c>
      <c r="D1011">
        <v>8</v>
      </c>
      <c r="E1011" t="s">
        <v>25</v>
      </c>
      <c r="F1011" t="s">
        <v>35</v>
      </c>
      <c r="G1011">
        <v>13.3</v>
      </c>
      <c r="H1011" t="s">
        <v>43</v>
      </c>
      <c r="I1011">
        <v>7</v>
      </c>
      <c r="J1011">
        <v>2.0099999999999998</v>
      </c>
      <c r="K1011" t="s">
        <v>22</v>
      </c>
      <c r="L1011">
        <v>2330.0700000000002</v>
      </c>
    </row>
    <row r="1012" spans="2:12" x14ac:dyDescent="0.2">
      <c r="B1012" t="s">
        <v>36</v>
      </c>
      <c r="C1012" t="s">
        <v>39</v>
      </c>
      <c r="D1012">
        <v>4</v>
      </c>
      <c r="E1012" t="s">
        <v>13</v>
      </c>
      <c r="F1012" t="s">
        <v>40</v>
      </c>
      <c r="G1012">
        <v>17.3</v>
      </c>
      <c r="H1012" t="s">
        <v>27</v>
      </c>
      <c r="I1012">
        <v>10.1</v>
      </c>
      <c r="J1012">
        <v>1.33</v>
      </c>
      <c r="K1012" t="s">
        <v>46</v>
      </c>
      <c r="L1012">
        <v>1592.22</v>
      </c>
    </row>
    <row r="1013" spans="2:12" x14ac:dyDescent="0.2">
      <c r="B1013" t="s">
        <v>11</v>
      </c>
      <c r="C1013" t="s">
        <v>48</v>
      </c>
      <c r="D1013">
        <v>64</v>
      </c>
      <c r="E1013" t="s">
        <v>42</v>
      </c>
      <c r="F1013" t="s">
        <v>40</v>
      </c>
      <c r="G1013">
        <v>14</v>
      </c>
      <c r="H1013" t="s">
        <v>43</v>
      </c>
      <c r="I1013">
        <v>9.5</v>
      </c>
      <c r="J1013">
        <v>3.48</v>
      </c>
      <c r="K1013" t="s">
        <v>22</v>
      </c>
      <c r="L1013">
        <v>3804.39</v>
      </c>
    </row>
    <row r="1014" spans="2:12" x14ac:dyDescent="0.2">
      <c r="B1014" t="s">
        <v>36</v>
      </c>
      <c r="C1014" t="s">
        <v>12</v>
      </c>
      <c r="D1014">
        <v>8</v>
      </c>
      <c r="E1014" t="s">
        <v>19</v>
      </c>
      <c r="F1014" t="s">
        <v>32</v>
      </c>
      <c r="G1014">
        <v>16</v>
      </c>
      <c r="H1014" t="s">
        <v>21</v>
      </c>
      <c r="I1014">
        <v>10.7</v>
      </c>
      <c r="J1014">
        <v>1.43</v>
      </c>
      <c r="K1014" t="s">
        <v>30</v>
      </c>
      <c r="L1014">
        <v>752.22</v>
      </c>
    </row>
    <row r="1015" spans="2:12" x14ac:dyDescent="0.2">
      <c r="B1015" t="s">
        <v>47</v>
      </c>
      <c r="C1015" t="s">
        <v>41</v>
      </c>
      <c r="D1015">
        <v>32</v>
      </c>
      <c r="E1015" t="s">
        <v>13</v>
      </c>
      <c r="F1015" t="s">
        <v>40</v>
      </c>
      <c r="G1015">
        <v>16</v>
      </c>
      <c r="H1015" t="s">
        <v>21</v>
      </c>
      <c r="I1015">
        <v>10.7</v>
      </c>
      <c r="J1015">
        <v>2.69</v>
      </c>
      <c r="K1015" t="s">
        <v>22</v>
      </c>
      <c r="L1015">
        <v>3110.18</v>
      </c>
    </row>
    <row r="1016" spans="2:12" x14ac:dyDescent="0.2">
      <c r="B1016" t="s">
        <v>34</v>
      </c>
      <c r="C1016" t="s">
        <v>24</v>
      </c>
      <c r="D1016">
        <v>16</v>
      </c>
      <c r="E1016" t="s">
        <v>25</v>
      </c>
      <c r="F1016" t="s">
        <v>44</v>
      </c>
      <c r="G1016">
        <v>16</v>
      </c>
      <c r="H1016" t="s">
        <v>27</v>
      </c>
      <c r="I1016">
        <v>11.8</v>
      </c>
      <c r="J1016">
        <v>3.18</v>
      </c>
      <c r="K1016" t="s">
        <v>30</v>
      </c>
      <c r="L1016">
        <v>1391.87</v>
      </c>
    </row>
    <row r="1017" spans="2:12" x14ac:dyDescent="0.2">
      <c r="B1017" t="s">
        <v>38</v>
      </c>
      <c r="C1017" t="s">
        <v>31</v>
      </c>
      <c r="D1017">
        <v>4</v>
      </c>
      <c r="E1017" t="s">
        <v>29</v>
      </c>
      <c r="F1017" t="s">
        <v>14</v>
      </c>
      <c r="G1017">
        <v>16</v>
      </c>
      <c r="H1017" t="s">
        <v>43</v>
      </c>
      <c r="I1017">
        <v>4.7</v>
      </c>
      <c r="J1017">
        <v>2.64</v>
      </c>
      <c r="K1017" t="s">
        <v>16</v>
      </c>
      <c r="L1017">
        <v>994.76</v>
      </c>
    </row>
    <row r="1018" spans="2:12" x14ac:dyDescent="0.2">
      <c r="B1018" t="s">
        <v>45</v>
      </c>
      <c r="C1018" t="s">
        <v>48</v>
      </c>
      <c r="D1018">
        <v>32</v>
      </c>
      <c r="E1018" t="s">
        <v>13</v>
      </c>
      <c r="F1018" t="s">
        <v>40</v>
      </c>
      <c r="G1018">
        <v>16</v>
      </c>
      <c r="H1018" t="s">
        <v>43</v>
      </c>
      <c r="I1018">
        <v>7.2</v>
      </c>
      <c r="J1018">
        <v>2.77</v>
      </c>
      <c r="K1018" t="s">
        <v>46</v>
      </c>
      <c r="L1018">
        <v>2301.34</v>
      </c>
    </row>
    <row r="1019" spans="2:12" x14ac:dyDescent="0.2">
      <c r="B1019" t="s">
        <v>23</v>
      </c>
      <c r="C1019" t="s">
        <v>12</v>
      </c>
      <c r="D1019">
        <v>4</v>
      </c>
      <c r="E1019" t="s">
        <v>42</v>
      </c>
      <c r="F1019" t="s">
        <v>40</v>
      </c>
      <c r="G1019">
        <v>13.3</v>
      </c>
      <c r="H1019" t="s">
        <v>43</v>
      </c>
      <c r="I1019">
        <v>4.2</v>
      </c>
      <c r="J1019">
        <v>2.82</v>
      </c>
      <c r="K1019" t="s">
        <v>16</v>
      </c>
      <c r="L1019">
        <v>664.44</v>
      </c>
    </row>
    <row r="1020" spans="2:12" x14ac:dyDescent="0.2">
      <c r="B1020" t="s">
        <v>33</v>
      </c>
      <c r="C1020" t="s">
        <v>24</v>
      </c>
      <c r="D1020">
        <v>64</v>
      </c>
      <c r="E1020" t="s">
        <v>19</v>
      </c>
      <c r="F1020" t="s">
        <v>32</v>
      </c>
      <c r="G1020">
        <v>14</v>
      </c>
      <c r="H1020" t="s">
        <v>15</v>
      </c>
      <c r="I1020">
        <v>10.4</v>
      </c>
      <c r="J1020">
        <v>3.09</v>
      </c>
      <c r="K1020" t="s">
        <v>16</v>
      </c>
      <c r="L1020">
        <v>2960.65</v>
      </c>
    </row>
    <row r="1021" spans="2:12" x14ac:dyDescent="0.2">
      <c r="B1021" t="s">
        <v>38</v>
      </c>
      <c r="C1021" t="s">
        <v>18</v>
      </c>
      <c r="D1021">
        <v>4</v>
      </c>
      <c r="E1021" t="s">
        <v>13</v>
      </c>
      <c r="F1021" t="s">
        <v>44</v>
      </c>
      <c r="G1021">
        <v>13.3</v>
      </c>
      <c r="H1021" t="s">
        <v>15</v>
      </c>
      <c r="I1021">
        <v>9</v>
      </c>
      <c r="J1021">
        <v>1.8</v>
      </c>
      <c r="K1021" t="s">
        <v>16</v>
      </c>
      <c r="L1021">
        <v>913.12</v>
      </c>
    </row>
    <row r="1022" spans="2:12" x14ac:dyDescent="0.2">
      <c r="B1022" t="s">
        <v>45</v>
      </c>
      <c r="C1022" t="s">
        <v>24</v>
      </c>
      <c r="D1022">
        <v>64</v>
      </c>
      <c r="E1022" t="s">
        <v>29</v>
      </c>
      <c r="F1022" t="s">
        <v>35</v>
      </c>
      <c r="G1022">
        <v>15.6</v>
      </c>
      <c r="H1022" t="s">
        <v>15</v>
      </c>
      <c r="I1022">
        <v>11.9</v>
      </c>
      <c r="J1022">
        <v>2.25</v>
      </c>
      <c r="K1022" t="s">
        <v>46</v>
      </c>
      <c r="L1022">
        <v>3282.92</v>
      </c>
    </row>
    <row r="1023" spans="2:12" x14ac:dyDescent="0.2">
      <c r="B1023" t="s">
        <v>45</v>
      </c>
      <c r="C1023" t="s">
        <v>12</v>
      </c>
      <c r="D1023">
        <v>4</v>
      </c>
      <c r="E1023" t="s">
        <v>25</v>
      </c>
      <c r="F1023" t="s">
        <v>32</v>
      </c>
      <c r="G1023">
        <v>17.3</v>
      </c>
      <c r="H1023" t="s">
        <v>43</v>
      </c>
      <c r="I1023">
        <v>5.6</v>
      </c>
      <c r="J1023">
        <v>2.16</v>
      </c>
      <c r="K1023" t="s">
        <v>22</v>
      </c>
      <c r="L1023">
        <v>864.46</v>
      </c>
    </row>
    <row r="1024" spans="2:12" x14ac:dyDescent="0.2">
      <c r="B1024" t="s">
        <v>11</v>
      </c>
      <c r="C1024" t="s">
        <v>37</v>
      </c>
      <c r="D1024">
        <v>8</v>
      </c>
      <c r="E1024" t="s">
        <v>42</v>
      </c>
      <c r="F1024" t="s">
        <v>14</v>
      </c>
      <c r="G1024">
        <v>13.3</v>
      </c>
      <c r="H1024" t="s">
        <v>15</v>
      </c>
      <c r="I1024">
        <v>9.9</v>
      </c>
      <c r="J1024">
        <v>2.38</v>
      </c>
      <c r="K1024" t="s">
        <v>30</v>
      </c>
      <c r="L1024">
        <v>2453.3000000000002</v>
      </c>
    </row>
    <row r="1025" spans="2:12" x14ac:dyDescent="0.2">
      <c r="B1025" t="s">
        <v>17</v>
      </c>
      <c r="C1025" t="s">
        <v>41</v>
      </c>
      <c r="D1025">
        <v>16</v>
      </c>
      <c r="E1025" t="s">
        <v>19</v>
      </c>
      <c r="F1025" t="s">
        <v>20</v>
      </c>
      <c r="G1025">
        <v>15.6</v>
      </c>
      <c r="H1025" t="s">
        <v>43</v>
      </c>
      <c r="I1025">
        <v>7.7</v>
      </c>
      <c r="J1025">
        <v>2.82</v>
      </c>
      <c r="K1025" t="s">
        <v>46</v>
      </c>
      <c r="L1025">
        <v>3068.69</v>
      </c>
    </row>
    <row r="1026" spans="2:12" x14ac:dyDescent="0.2">
      <c r="B1026" t="s">
        <v>34</v>
      </c>
      <c r="C1026" t="s">
        <v>41</v>
      </c>
      <c r="D1026">
        <v>4</v>
      </c>
      <c r="E1026" t="s">
        <v>29</v>
      </c>
      <c r="F1026" t="s">
        <v>40</v>
      </c>
      <c r="G1026">
        <v>14</v>
      </c>
      <c r="H1026" t="s">
        <v>27</v>
      </c>
      <c r="I1026">
        <v>9.9</v>
      </c>
      <c r="J1026">
        <v>2.13</v>
      </c>
      <c r="K1026" t="s">
        <v>22</v>
      </c>
      <c r="L1026">
        <v>2441.1</v>
      </c>
    </row>
    <row r="1027" spans="2:12" x14ac:dyDescent="0.2">
      <c r="B1027" t="s">
        <v>47</v>
      </c>
      <c r="C1027" t="s">
        <v>24</v>
      </c>
      <c r="D1027">
        <v>8</v>
      </c>
      <c r="E1027" t="s">
        <v>13</v>
      </c>
      <c r="F1027" t="s">
        <v>20</v>
      </c>
      <c r="G1027">
        <v>14</v>
      </c>
      <c r="H1027" t="s">
        <v>43</v>
      </c>
      <c r="I1027">
        <v>5.3</v>
      </c>
      <c r="J1027">
        <v>2.98</v>
      </c>
      <c r="K1027" t="s">
        <v>22</v>
      </c>
      <c r="L1027">
        <v>1437.82</v>
      </c>
    </row>
    <row r="1028" spans="2:12" x14ac:dyDescent="0.2">
      <c r="B1028" t="s">
        <v>11</v>
      </c>
      <c r="C1028" t="s">
        <v>39</v>
      </c>
      <c r="D1028">
        <v>64</v>
      </c>
      <c r="E1028" t="s">
        <v>13</v>
      </c>
      <c r="F1028" t="s">
        <v>35</v>
      </c>
      <c r="G1028">
        <v>14</v>
      </c>
      <c r="H1028" t="s">
        <v>27</v>
      </c>
      <c r="I1028">
        <v>6.6</v>
      </c>
      <c r="J1028">
        <v>3.04</v>
      </c>
      <c r="K1028" t="s">
        <v>30</v>
      </c>
      <c r="L1028">
        <v>5861.03</v>
      </c>
    </row>
    <row r="1029" spans="2:12" x14ac:dyDescent="0.2">
      <c r="B1029" t="s">
        <v>33</v>
      </c>
      <c r="C1029" t="s">
        <v>12</v>
      </c>
      <c r="D1029">
        <v>64</v>
      </c>
      <c r="E1029" t="s">
        <v>25</v>
      </c>
      <c r="F1029" t="s">
        <v>26</v>
      </c>
      <c r="G1029">
        <v>14</v>
      </c>
      <c r="H1029" t="s">
        <v>21</v>
      </c>
      <c r="I1029">
        <v>6.2</v>
      </c>
      <c r="J1029">
        <v>2.98</v>
      </c>
      <c r="K1029" t="s">
        <v>22</v>
      </c>
      <c r="L1029">
        <v>1714.78</v>
      </c>
    </row>
    <row r="1030" spans="2:12" x14ac:dyDescent="0.2">
      <c r="B1030" t="s">
        <v>45</v>
      </c>
      <c r="C1030" t="s">
        <v>37</v>
      </c>
      <c r="D1030">
        <v>64</v>
      </c>
      <c r="E1030" t="s">
        <v>29</v>
      </c>
      <c r="F1030" t="s">
        <v>26</v>
      </c>
      <c r="G1030">
        <v>17.3</v>
      </c>
      <c r="H1030" t="s">
        <v>27</v>
      </c>
      <c r="I1030">
        <v>11.2</v>
      </c>
      <c r="J1030">
        <v>2.72</v>
      </c>
      <c r="K1030" t="s">
        <v>30</v>
      </c>
      <c r="L1030">
        <v>7261.21</v>
      </c>
    </row>
    <row r="1031" spans="2:12" x14ac:dyDescent="0.2">
      <c r="B1031" t="s">
        <v>45</v>
      </c>
      <c r="C1031" t="s">
        <v>41</v>
      </c>
      <c r="D1031">
        <v>16</v>
      </c>
      <c r="E1031" t="s">
        <v>42</v>
      </c>
      <c r="F1031" t="s">
        <v>40</v>
      </c>
      <c r="G1031">
        <v>15.6</v>
      </c>
      <c r="H1031" t="s">
        <v>15</v>
      </c>
      <c r="I1031">
        <v>11.2</v>
      </c>
      <c r="J1031">
        <v>1.38</v>
      </c>
      <c r="K1031" t="s">
        <v>46</v>
      </c>
      <c r="L1031">
        <v>2364.44</v>
      </c>
    </row>
    <row r="1032" spans="2:12" x14ac:dyDescent="0.2">
      <c r="B1032" t="s">
        <v>23</v>
      </c>
      <c r="C1032" t="s">
        <v>48</v>
      </c>
      <c r="D1032">
        <v>4</v>
      </c>
      <c r="E1032" t="s">
        <v>25</v>
      </c>
      <c r="F1032" t="s">
        <v>44</v>
      </c>
      <c r="G1032">
        <v>13.3</v>
      </c>
      <c r="H1032" t="s">
        <v>15</v>
      </c>
      <c r="I1032">
        <v>8.1</v>
      </c>
      <c r="J1032">
        <v>1.42</v>
      </c>
      <c r="K1032" t="s">
        <v>30</v>
      </c>
      <c r="L1032">
        <v>1012.49</v>
      </c>
    </row>
    <row r="1033" spans="2:12" x14ac:dyDescent="0.2">
      <c r="B1033" t="s">
        <v>45</v>
      </c>
      <c r="C1033" t="s">
        <v>48</v>
      </c>
      <c r="D1033">
        <v>32</v>
      </c>
      <c r="E1033" t="s">
        <v>19</v>
      </c>
      <c r="F1033" t="s">
        <v>20</v>
      </c>
      <c r="G1033">
        <v>16</v>
      </c>
      <c r="H1033" t="s">
        <v>21</v>
      </c>
      <c r="I1033">
        <v>11.5</v>
      </c>
      <c r="J1033">
        <v>2.1</v>
      </c>
      <c r="K1033" t="s">
        <v>30</v>
      </c>
      <c r="L1033">
        <v>1819.1</v>
      </c>
    </row>
    <row r="1034" spans="2:12" x14ac:dyDescent="0.2">
      <c r="B1034" t="s">
        <v>47</v>
      </c>
      <c r="C1034" t="s">
        <v>12</v>
      </c>
      <c r="D1034">
        <v>16</v>
      </c>
      <c r="E1034" t="s">
        <v>13</v>
      </c>
      <c r="F1034" t="s">
        <v>20</v>
      </c>
      <c r="G1034">
        <v>14</v>
      </c>
      <c r="H1034" t="s">
        <v>15</v>
      </c>
      <c r="I1034">
        <v>12</v>
      </c>
      <c r="J1034">
        <v>3.23</v>
      </c>
      <c r="K1034" t="s">
        <v>46</v>
      </c>
      <c r="L1034">
        <v>1710.84</v>
      </c>
    </row>
    <row r="1035" spans="2:12" x14ac:dyDescent="0.2">
      <c r="B1035" t="s">
        <v>45</v>
      </c>
      <c r="C1035" t="s">
        <v>37</v>
      </c>
      <c r="D1035">
        <v>4</v>
      </c>
      <c r="E1035" t="s">
        <v>29</v>
      </c>
      <c r="F1035" t="s">
        <v>14</v>
      </c>
      <c r="G1035">
        <v>17.3</v>
      </c>
      <c r="H1035" t="s">
        <v>27</v>
      </c>
      <c r="I1035">
        <v>7.7</v>
      </c>
      <c r="J1035">
        <v>2.93</v>
      </c>
      <c r="K1035" t="s">
        <v>16</v>
      </c>
      <c r="L1035">
        <v>2628.97</v>
      </c>
    </row>
    <row r="1036" spans="2:12" x14ac:dyDescent="0.2">
      <c r="B1036" t="s">
        <v>11</v>
      </c>
      <c r="C1036" t="s">
        <v>24</v>
      </c>
      <c r="D1036">
        <v>16</v>
      </c>
      <c r="E1036" t="s">
        <v>29</v>
      </c>
      <c r="F1036" t="s">
        <v>14</v>
      </c>
      <c r="G1036">
        <v>13.3</v>
      </c>
      <c r="H1036" t="s">
        <v>21</v>
      </c>
      <c r="I1036">
        <v>11.4</v>
      </c>
      <c r="J1036">
        <v>2.19</v>
      </c>
      <c r="K1036" t="s">
        <v>16</v>
      </c>
      <c r="L1036">
        <v>1522.27</v>
      </c>
    </row>
    <row r="1037" spans="2:12" x14ac:dyDescent="0.2">
      <c r="B1037" t="s">
        <v>11</v>
      </c>
      <c r="C1037" t="s">
        <v>31</v>
      </c>
      <c r="D1037">
        <v>64</v>
      </c>
      <c r="E1037" t="s">
        <v>19</v>
      </c>
      <c r="F1037" t="s">
        <v>32</v>
      </c>
      <c r="G1037">
        <v>17.3</v>
      </c>
      <c r="H1037" t="s">
        <v>43</v>
      </c>
      <c r="I1037">
        <v>11</v>
      </c>
      <c r="J1037">
        <v>3.31</v>
      </c>
      <c r="K1037" t="s">
        <v>46</v>
      </c>
      <c r="L1037">
        <v>3260.7</v>
      </c>
    </row>
    <row r="1038" spans="2:12" x14ac:dyDescent="0.2">
      <c r="B1038" t="s">
        <v>28</v>
      </c>
      <c r="C1038" t="s">
        <v>37</v>
      </c>
      <c r="D1038">
        <v>32</v>
      </c>
      <c r="E1038" t="s">
        <v>29</v>
      </c>
      <c r="F1038" t="s">
        <v>32</v>
      </c>
      <c r="G1038">
        <v>14</v>
      </c>
      <c r="H1038" t="s">
        <v>21</v>
      </c>
      <c r="I1038">
        <v>10</v>
      </c>
      <c r="J1038">
        <v>3.19</v>
      </c>
      <c r="K1038" t="s">
        <v>16</v>
      </c>
      <c r="L1038">
        <v>2308.9699999999998</v>
      </c>
    </row>
    <row r="1039" spans="2:12" x14ac:dyDescent="0.2">
      <c r="B1039" t="s">
        <v>38</v>
      </c>
      <c r="C1039" t="s">
        <v>31</v>
      </c>
      <c r="D1039">
        <v>32</v>
      </c>
      <c r="E1039" t="s">
        <v>13</v>
      </c>
      <c r="F1039" t="s">
        <v>14</v>
      </c>
      <c r="G1039">
        <v>17.3</v>
      </c>
      <c r="H1039" t="s">
        <v>27</v>
      </c>
      <c r="I1039">
        <v>11</v>
      </c>
      <c r="J1039">
        <v>3.21</v>
      </c>
      <c r="K1039" t="s">
        <v>22</v>
      </c>
      <c r="L1039">
        <v>2373.59</v>
      </c>
    </row>
    <row r="1040" spans="2:12" x14ac:dyDescent="0.2">
      <c r="B1040" t="s">
        <v>47</v>
      </c>
      <c r="C1040" t="s">
        <v>39</v>
      </c>
      <c r="D1040">
        <v>32</v>
      </c>
      <c r="E1040" t="s">
        <v>42</v>
      </c>
      <c r="F1040" t="s">
        <v>44</v>
      </c>
      <c r="G1040">
        <v>16</v>
      </c>
      <c r="H1040" t="s">
        <v>27</v>
      </c>
      <c r="I1040">
        <v>9.1</v>
      </c>
      <c r="J1040">
        <v>1.74</v>
      </c>
      <c r="K1040" t="s">
        <v>22</v>
      </c>
      <c r="L1040">
        <v>2013.33</v>
      </c>
    </row>
    <row r="1041" spans="2:12" x14ac:dyDescent="0.2">
      <c r="B1041" t="s">
        <v>38</v>
      </c>
      <c r="C1041" t="s">
        <v>48</v>
      </c>
      <c r="D1041">
        <v>4</v>
      </c>
      <c r="E1041" t="s">
        <v>25</v>
      </c>
      <c r="F1041" t="s">
        <v>32</v>
      </c>
      <c r="G1041">
        <v>13.3</v>
      </c>
      <c r="H1041" t="s">
        <v>15</v>
      </c>
      <c r="I1041">
        <v>4.2</v>
      </c>
      <c r="J1041">
        <v>2.86</v>
      </c>
      <c r="K1041" t="s">
        <v>46</v>
      </c>
      <c r="L1041">
        <v>1286.32</v>
      </c>
    </row>
    <row r="1042" spans="2:12" x14ac:dyDescent="0.2">
      <c r="B1042" t="s">
        <v>23</v>
      </c>
      <c r="C1042" t="s">
        <v>41</v>
      </c>
      <c r="D1042">
        <v>64</v>
      </c>
      <c r="E1042" t="s">
        <v>13</v>
      </c>
      <c r="F1042" t="s">
        <v>20</v>
      </c>
      <c r="G1042">
        <v>17.3</v>
      </c>
      <c r="H1042" t="s">
        <v>27</v>
      </c>
      <c r="I1042">
        <v>6.7</v>
      </c>
      <c r="J1042">
        <v>1.44</v>
      </c>
      <c r="K1042" t="s">
        <v>22</v>
      </c>
      <c r="L1042">
        <v>7032.89</v>
      </c>
    </row>
    <row r="1043" spans="2:12" x14ac:dyDescent="0.2">
      <c r="B1043" t="s">
        <v>34</v>
      </c>
      <c r="C1043" t="s">
        <v>41</v>
      </c>
      <c r="D1043">
        <v>64</v>
      </c>
      <c r="E1043" t="s">
        <v>19</v>
      </c>
      <c r="F1043" t="s">
        <v>20</v>
      </c>
      <c r="G1043">
        <v>13.3</v>
      </c>
      <c r="H1043" t="s">
        <v>21</v>
      </c>
      <c r="I1043">
        <v>9.6</v>
      </c>
      <c r="J1043">
        <v>2.09</v>
      </c>
      <c r="K1043" t="s">
        <v>16</v>
      </c>
      <c r="L1043">
        <v>3201.32</v>
      </c>
    </row>
    <row r="1044" spans="2:12" x14ac:dyDescent="0.2">
      <c r="B1044" t="s">
        <v>28</v>
      </c>
      <c r="C1044" t="s">
        <v>37</v>
      </c>
      <c r="D1044">
        <v>4</v>
      </c>
      <c r="E1044" t="s">
        <v>25</v>
      </c>
      <c r="F1044" t="s">
        <v>32</v>
      </c>
      <c r="G1044">
        <v>15.6</v>
      </c>
      <c r="H1044" t="s">
        <v>21</v>
      </c>
      <c r="I1044">
        <v>8.6</v>
      </c>
      <c r="J1044">
        <v>2.58</v>
      </c>
      <c r="K1044" t="s">
        <v>30</v>
      </c>
      <c r="L1044">
        <v>1312.37</v>
      </c>
    </row>
    <row r="1045" spans="2:12" x14ac:dyDescent="0.2">
      <c r="B1045" t="s">
        <v>23</v>
      </c>
      <c r="C1045" t="s">
        <v>24</v>
      </c>
      <c r="D1045">
        <v>32</v>
      </c>
      <c r="E1045" t="s">
        <v>25</v>
      </c>
      <c r="F1045" t="s">
        <v>26</v>
      </c>
      <c r="G1045">
        <v>13.3</v>
      </c>
      <c r="H1045" t="s">
        <v>15</v>
      </c>
      <c r="I1045">
        <v>10.6</v>
      </c>
      <c r="J1045">
        <v>3.13</v>
      </c>
      <c r="K1045" t="s">
        <v>22</v>
      </c>
      <c r="L1045">
        <v>1954.36</v>
      </c>
    </row>
    <row r="1046" spans="2:12" x14ac:dyDescent="0.2">
      <c r="B1046" t="s">
        <v>47</v>
      </c>
      <c r="C1046" t="s">
        <v>37</v>
      </c>
      <c r="D1046">
        <v>32</v>
      </c>
      <c r="E1046" t="s">
        <v>19</v>
      </c>
      <c r="F1046" t="s">
        <v>32</v>
      </c>
      <c r="G1046">
        <v>14</v>
      </c>
      <c r="H1046" t="s">
        <v>43</v>
      </c>
      <c r="I1046">
        <v>9</v>
      </c>
      <c r="J1046">
        <v>2.7</v>
      </c>
      <c r="K1046" t="s">
        <v>16</v>
      </c>
      <c r="L1046">
        <v>3345.27</v>
      </c>
    </row>
    <row r="1047" spans="2:12" x14ac:dyDescent="0.2">
      <c r="B1047" t="s">
        <v>38</v>
      </c>
      <c r="C1047" t="s">
        <v>39</v>
      </c>
      <c r="D1047">
        <v>64</v>
      </c>
      <c r="E1047" t="s">
        <v>42</v>
      </c>
      <c r="F1047" t="s">
        <v>32</v>
      </c>
      <c r="G1047">
        <v>13.3</v>
      </c>
      <c r="H1047" t="s">
        <v>27</v>
      </c>
      <c r="I1047">
        <v>4.8</v>
      </c>
      <c r="J1047">
        <v>3.26</v>
      </c>
      <c r="K1047" t="s">
        <v>30</v>
      </c>
      <c r="L1047">
        <v>3159.3</v>
      </c>
    </row>
    <row r="1048" spans="2:12" x14ac:dyDescent="0.2">
      <c r="B1048" t="s">
        <v>47</v>
      </c>
      <c r="C1048" t="s">
        <v>39</v>
      </c>
      <c r="D1048">
        <v>16</v>
      </c>
      <c r="E1048" t="s">
        <v>19</v>
      </c>
      <c r="F1048" t="s">
        <v>35</v>
      </c>
      <c r="G1048">
        <v>14</v>
      </c>
      <c r="H1048" t="s">
        <v>21</v>
      </c>
      <c r="I1048">
        <v>8</v>
      </c>
      <c r="J1048">
        <v>3.29</v>
      </c>
      <c r="K1048" t="s">
        <v>46</v>
      </c>
      <c r="L1048">
        <v>1224.21</v>
      </c>
    </row>
    <row r="1049" spans="2:12" x14ac:dyDescent="0.2">
      <c r="B1049" t="s">
        <v>45</v>
      </c>
      <c r="C1049" t="s">
        <v>48</v>
      </c>
      <c r="D1049">
        <v>8</v>
      </c>
      <c r="E1049" t="s">
        <v>13</v>
      </c>
      <c r="F1049" t="s">
        <v>44</v>
      </c>
      <c r="G1049">
        <v>15.6</v>
      </c>
      <c r="H1049" t="s">
        <v>27</v>
      </c>
      <c r="I1049">
        <v>7.8</v>
      </c>
      <c r="J1049">
        <v>1.62</v>
      </c>
      <c r="K1049" t="s">
        <v>30</v>
      </c>
      <c r="L1049">
        <v>1610.82</v>
      </c>
    </row>
    <row r="1050" spans="2:12" x14ac:dyDescent="0.2">
      <c r="B1050" t="s">
        <v>33</v>
      </c>
      <c r="C1050" t="s">
        <v>18</v>
      </c>
      <c r="D1050">
        <v>16</v>
      </c>
      <c r="E1050" t="s">
        <v>19</v>
      </c>
      <c r="F1050" t="s">
        <v>35</v>
      </c>
      <c r="G1050">
        <v>17.3</v>
      </c>
      <c r="H1050" t="s">
        <v>27</v>
      </c>
      <c r="I1050">
        <v>7.4</v>
      </c>
      <c r="J1050">
        <v>2.2200000000000002</v>
      </c>
      <c r="K1050" t="s">
        <v>30</v>
      </c>
      <c r="L1050">
        <v>2636.54</v>
      </c>
    </row>
    <row r="1051" spans="2:12" x14ac:dyDescent="0.2">
      <c r="B1051" t="s">
        <v>47</v>
      </c>
      <c r="C1051" t="s">
        <v>12</v>
      </c>
      <c r="D1051">
        <v>4</v>
      </c>
      <c r="E1051" t="s">
        <v>42</v>
      </c>
      <c r="F1051" t="s">
        <v>40</v>
      </c>
      <c r="G1051">
        <v>16</v>
      </c>
      <c r="H1051" t="s">
        <v>21</v>
      </c>
      <c r="I1051">
        <v>10.8</v>
      </c>
      <c r="J1051">
        <v>2.36</v>
      </c>
      <c r="K1051" t="s">
        <v>22</v>
      </c>
      <c r="L1051">
        <v>814.71</v>
      </c>
    </row>
    <row r="1052" spans="2:12" x14ac:dyDescent="0.2">
      <c r="B1052" t="s">
        <v>17</v>
      </c>
      <c r="C1052" t="s">
        <v>12</v>
      </c>
      <c r="D1052">
        <v>16</v>
      </c>
      <c r="E1052" t="s">
        <v>29</v>
      </c>
      <c r="F1052" t="s">
        <v>40</v>
      </c>
      <c r="G1052">
        <v>15.6</v>
      </c>
      <c r="H1052" t="s">
        <v>43</v>
      </c>
      <c r="I1052">
        <v>10.199999999999999</v>
      </c>
      <c r="J1052">
        <v>2.73</v>
      </c>
      <c r="K1052" t="s">
        <v>30</v>
      </c>
      <c r="L1052">
        <v>1420.35</v>
      </c>
    </row>
    <row r="1053" spans="2:12" x14ac:dyDescent="0.2">
      <c r="B1053" t="s">
        <v>11</v>
      </c>
      <c r="C1053" t="s">
        <v>12</v>
      </c>
      <c r="D1053">
        <v>64</v>
      </c>
      <c r="E1053" t="s">
        <v>19</v>
      </c>
      <c r="F1053" t="s">
        <v>44</v>
      </c>
      <c r="G1053">
        <v>14</v>
      </c>
      <c r="H1053" t="s">
        <v>21</v>
      </c>
      <c r="I1053">
        <v>9.4</v>
      </c>
      <c r="J1053">
        <v>2.3199999999999998</v>
      </c>
      <c r="K1053" t="s">
        <v>46</v>
      </c>
      <c r="L1053">
        <v>1747.48</v>
      </c>
    </row>
    <row r="1054" spans="2:12" x14ac:dyDescent="0.2">
      <c r="B1054" t="s">
        <v>38</v>
      </c>
      <c r="C1054" t="s">
        <v>24</v>
      </c>
      <c r="D1054">
        <v>32</v>
      </c>
      <c r="E1054" t="s">
        <v>29</v>
      </c>
      <c r="F1054" t="s">
        <v>14</v>
      </c>
      <c r="G1054">
        <v>17.3</v>
      </c>
      <c r="H1054" t="s">
        <v>27</v>
      </c>
      <c r="I1054">
        <v>8.8000000000000007</v>
      </c>
      <c r="J1054">
        <v>2.1</v>
      </c>
      <c r="K1054" t="s">
        <v>16</v>
      </c>
      <c r="L1054">
        <v>2993.35</v>
      </c>
    </row>
    <row r="1055" spans="2:12" x14ac:dyDescent="0.2">
      <c r="B1055" t="s">
        <v>36</v>
      </c>
      <c r="C1055" t="s">
        <v>24</v>
      </c>
      <c r="D1055">
        <v>64</v>
      </c>
      <c r="E1055" t="s">
        <v>13</v>
      </c>
      <c r="F1055" t="s">
        <v>14</v>
      </c>
      <c r="G1055">
        <v>13.3</v>
      </c>
      <c r="H1055" t="s">
        <v>27</v>
      </c>
      <c r="I1055">
        <v>5.3</v>
      </c>
      <c r="J1055">
        <v>1.36</v>
      </c>
      <c r="K1055" t="s">
        <v>46</v>
      </c>
      <c r="L1055">
        <v>3934.61</v>
      </c>
    </row>
    <row r="1056" spans="2:12" x14ac:dyDescent="0.2">
      <c r="B1056" t="s">
        <v>36</v>
      </c>
      <c r="C1056" t="s">
        <v>18</v>
      </c>
      <c r="D1056">
        <v>8</v>
      </c>
      <c r="E1056" t="s">
        <v>25</v>
      </c>
      <c r="F1056" t="s">
        <v>14</v>
      </c>
      <c r="G1056">
        <v>13.3</v>
      </c>
      <c r="H1056" t="s">
        <v>15</v>
      </c>
      <c r="I1056">
        <v>9.1999999999999993</v>
      </c>
      <c r="J1056">
        <v>2.96</v>
      </c>
      <c r="K1056" t="s">
        <v>46</v>
      </c>
      <c r="L1056">
        <v>1483.41</v>
      </c>
    </row>
    <row r="1057" spans="2:12" x14ac:dyDescent="0.2">
      <c r="B1057" t="s">
        <v>17</v>
      </c>
      <c r="C1057" t="s">
        <v>37</v>
      </c>
      <c r="D1057">
        <v>8</v>
      </c>
      <c r="E1057" t="s">
        <v>25</v>
      </c>
      <c r="F1057" t="s">
        <v>40</v>
      </c>
      <c r="G1057">
        <v>14</v>
      </c>
      <c r="H1057" t="s">
        <v>15</v>
      </c>
      <c r="I1057">
        <v>10.3</v>
      </c>
      <c r="J1057">
        <v>3.36</v>
      </c>
      <c r="K1057" t="s">
        <v>16</v>
      </c>
      <c r="L1057">
        <v>2784.35</v>
      </c>
    </row>
    <row r="1058" spans="2:12" x14ac:dyDescent="0.2">
      <c r="B1058" t="s">
        <v>17</v>
      </c>
      <c r="C1058" t="s">
        <v>48</v>
      </c>
      <c r="D1058">
        <v>32</v>
      </c>
      <c r="E1058" t="s">
        <v>29</v>
      </c>
      <c r="F1058" t="s">
        <v>35</v>
      </c>
      <c r="G1058">
        <v>16</v>
      </c>
      <c r="H1058" t="s">
        <v>15</v>
      </c>
      <c r="I1058">
        <v>6.1</v>
      </c>
      <c r="J1058">
        <v>2.85</v>
      </c>
      <c r="K1058" t="s">
        <v>46</v>
      </c>
      <c r="L1058">
        <v>3826.76</v>
      </c>
    </row>
    <row r="1059" spans="2:12" x14ac:dyDescent="0.2">
      <c r="B1059" t="s">
        <v>38</v>
      </c>
      <c r="C1059" t="s">
        <v>37</v>
      </c>
      <c r="D1059">
        <v>8</v>
      </c>
      <c r="E1059" t="s">
        <v>19</v>
      </c>
      <c r="F1059" t="s">
        <v>14</v>
      </c>
      <c r="G1059">
        <v>17.3</v>
      </c>
      <c r="H1059" t="s">
        <v>27</v>
      </c>
      <c r="I1059">
        <v>10.9</v>
      </c>
      <c r="J1059">
        <v>3.1</v>
      </c>
      <c r="K1059" t="s">
        <v>22</v>
      </c>
      <c r="L1059">
        <v>2940.98</v>
      </c>
    </row>
    <row r="1060" spans="2:12" x14ac:dyDescent="0.2">
      <c r="B1060" t="s">
        <v>23</v>
      </c>
      <c r="C1060" t="s">
        <v>24</v>
      </c>
      <c r="D1060">
        <v>32</v>
      </c>
      <c r="E1060" t="s">
        <v>13</v>
      </c>
      <c r="F1060" t="s">
        <v>26</v>
      </c>
      <c r="G1060">
        <v>14</v>
      </c>
      <c r="H1060" t="s">
        <v>15</v>
      </c>
      <c r="I1060">
        <v>9.6999999999999993</v>
      </c>
      <c r="J1060">
        <v>2.37</v>
      </c>
      <c r="K1060" t="s">
        <v>46</v>
      </c>
      <c r="L1060">
        <v>1910.63</v>
      </c>
    </row>
    <row r="1061" spans="2:12" x14ac:dyDescent="0.2">
      <c r="B1061" t="s">
        <v>11</v>
      </c>
      <c r="C1061" t="s">
        <v>39</v>
      </c>
      <c r="D1061">
        <v>4</v>
      </c>
      <c r="E1061" t="s">
        <v>29</v>
      </c>
      <c r="F1061" t="s">
        <v>20</v>
      </c>
      <c r="G1061">
        <v>13.3</v>
      </c>
      <c r="H1061" t="s">
        <v>21</v>
      </c>
      <c r="I1061">
        <v>6.6</v>
      </c>
      <c r="J1061">
        <v>3.05</v>
      </c>
      <c r="K1061" t="s">
        <v>22</v>
      </c>
      <c r="L1061">
        <v>1209.93</v>
      </c>
    </row>
    <row r="1062" spans="2:12" x14ac:dyDescent="0.2">
      <c r="B1062" t="s">
        <v>36</v>
      </c>
      <c r="C1062" t="s">
        <v>39</v>
      </c>
      <c r="D1062">
        <v>16</v>
      </c>
      <c r="E1062" t="s">
        <v>13</v>
      </c>
      <c r="F1062" t="s">
        <v>32</v>
      </c>
      <c r="G1062">
        <v>15.6</v>
      </c>
      <c r="H1062" t="s">
        <v>15</v>
      </c>
      <c r="I1062">
        <v>8.8000000000000007</v>
      </c>
      <c r="J1062">
        <v>1.89</v>
      </c>
      <c r="K1062" t="s">
        <v>30</v>
      </c>
      <c r="L1062">
        <v>1762.83</v>
      </c>
    </row>
    <row r="1063" spans="2:12" x14ac:dyDescent="0.2">
      <c r="B1063" t="s">
        <v>17</v>
      </c>
      <c r="C1063" t="s">
        <v>48</v>
      </c>
      <c r="D1063">
        <v>32</v>
      </c>
      <c r="E1063" t="s">
        <v>19</v>
      </c>
      <c r="F1063" t="s">
        <v>26</v>
      </c>
      <c r="G1063">
        <v>13.3</v>
      </c>
      <c r="H1063" t="s">
        <v>27</v>
      </c>
      <c r="I1063">
        <v>5.5</v>
      </c>
      <c r="J1063">
        <v>2.0299999999999998</v>
      </c>
      <c r="K1063" t="s">
        <v>22</v>
      </c>
      <c r="L1063">
        <v>4672.6000000000004</v>
      </c>
    </row>
    <row r="1064" spans="2:12" x14ac:dyDescent="0.2">
      <c r="B1064" t="s">
        <v>28</v>
      </c>
      <c r="C1064" t="s">
        <v>18</v>
      </c>
      <c r="D1064">
        <v>16</v>
      </c>
      <c r="E1064" t="s">
        <v>29</v>
      </c>
      <c r="F1064" t="s">
        <v>35</v>
      </c>
      <c r="G1064">
        <v>13.3</v>
      </c>
      <c r="H1064" t="s">
        <v>27</v>
      </c>
      <c r="I1064">
        <v>7.4</v>
      </c>
      <c r="J1064">
        <v>2.78</v>
      </c>
      <c r="K1064" t="s">
        <v>16</v>
      </c>
      <c r="L1064">
        <v>2421.34</v>
      </c>
    </row>
    <row r="1065" spans="2:12" x14ac:dyDescent="0.2">
      <c r="B1065" t="s">
        <v>17</v>
      </c>
      <c r="C1065" t="s">
        <v>24</v>
      </c>
      <c r="D1065">
        <v>8</v>
      </c>
      <c r="E1065" t="s">
        <v>19</v>
      </c>
      <c r="F1065" t="s">
        <v>40</v>
      </c>
      <c r="G1065">
        <v>17.3</v>
      </c>
      <c r="H1065" t="s">
        <v>27</v>
      </c>
      <c r="I1065">
        <v>11.6</v>
      </c>
      <c r="J1065">
        <v>3.11</v>
      </c>
      <c r="K1065" t="s">
        <v>16</v>
      </c>
      <c r="L1065">
        <v>2501.6799999999998</v>
      </c>
    </row>
    <row r="1066" spans="2:12" x14ac:dyDescent="0.2">
      <c r="B1066" t="s">
        <v>34</v>
      </c>
      <c r="C1066" t="s">
        <v>18</v>
      </c>
      <c r="D1066">
        <v>64</v>
      </c>
      <c r="E1066" t="s">
        <v>42</v>
      </c>
      <c r="F1066" t="s">
        <v>32</v>
      </c>
      <c r="G1066">
        <v>13.3</v>
      </c>
      <c r="H1066" t="s">
        <v>27</v>
      </c>
      <c r="I1066">
        <v>8.5</v>
      </c>
      <c r="J1066">
        <v>1.48</v>
      </c>
      <c r="K1066" t="s">
        <v>16</v>
      </c>
      <c r="L1066">
        <v>4113.05</v>
      </c>
    </row>
    <row r="1067" spans="2:12" x14ac:dyDescent="0.2">
      <c r="B1067" t="s">
        <v>34</v>
      </c>
      <c r="C1067" t="s">
        <v>41</v>
      </c>
      <c r="D1067">
        <v>32</v>
      </c>
      <c r="E1067" t="s">
        <v>19</v>
      </c>
      <c r="F1067" t="s">
        <v>14</v>
      </c>
      <c r="G1067">
        <v>17.3</v>
      </c>
      <c r="H1067" t="s">
        <v>21</v>
      </c>
      <c r="I1067">
        <v>7.5</v>
      </c>
      <c r="J1067">
        <v>3.32</v>
      </c>
      <c r="K1067" t="s">
        <v>30</v>
      </c>
      <c r="L1067">
        <v>2334.81</v>
      </c>
    </row>
    <row r="1068" spans="2:12" x14ac:dyDescent="0.2">
      <c r="B1068" t="s">
        <v>45</v>
      </c>
      <c r="C1068" t="s">
        <v>12</v>
      </c>
      <c r="D1068">
        <v>32</v>
      </c>
      <c r="E1068" t="s">
        <v>13</v>
      </c>
      <c r="F1068" t="s">
        <v>32</v>
      </c>
      <c r="G1068">
        <v>17.3</v>
      </c>
      <c r="H1068" t="s">
        <v>27</v>
      </c>
      <c r="I1068">
        <v>4</v>
      </c>
      <c r="J1068">
        <v>2.56</v>
      </c>
      <c r="K1068" t="s">
        <v>22</v>
      </c>
      <c r="L1068">
        <v>2468.2399999999998</v>
      </c>
    </row>
    <row r="1069" spans="2:12" x14ac:dyDescent="0.2">
      <c r="B1069" t="s">
        <v>34</v>
      </c>
      <c r="C1069" t="s">
        <v>31</v>
      </c>
      <c r="D1069">
        <v>4</v>
      </c>
      <c r="E1069" t="s">
        <v>13</v>
      </c>
      <c r="F1069" t="s">
        <v>32</v>
      </c>
      <c r="G1069">
        <v>13.3</v>
      </c>
      <c r="H1069" t="s">
        <v>21</v>
      </c>
      <c r="I1069">
        <v>11</v>
      </c>
      <c r="J1069">
        <v>2.98</v>
      </c>
      <c r="K1069" t="s">
        <v>46</v>
      </c>
      <c r="L1069">
        <v>706.56</v>
      </c>
    </row>
    <row r="1070" spans="2:12" x14ac:dyDescent="0.2">
      <c r="B1070" t="s">
        <v>45</v>
      </c>
      <c r="C1070" t="s">
        <v>12</v>
      </c>
      <c r="D1070">
        <v>8</v>
      </c>
      <c r="E1070" t="s">
        <v>13</v>
      </c>
      <c r="F1070" t="s">
        <v>26</v>
      </c>
      <c r="G1070">
        <v>17.3</v>
      </c>
      <c r="H1070" t="s">
        <v>21</v>
      </c>
      <c r="I1070">
        <v>8.4</v>
      </c>
      <c r="J1070">
        <v>1.82</v>
      </c>
      <c r="K1070" t="s">
        <v>22</v>
      </c>
      <c r="L1070">
        <v>784.17</v>
      </c>
    </row>
    <row r="1071" spans="2:12" x14ac:dyDescent="0.2">
      <c r="B1071" t="s">
        <v>47</v>
      </c>
      <c r="C1071" t="s">
        <v>48</v>
      </c>
      <c r="D1071">
        <v>16</v>
      </c>
      <c r="E1071" t="s">
        <v>25</v>
      </c>
      <c r="F1071" t="s">
        <v>26</v>
      </c>
      <c r="G1071">
        <v>17.3</v>
      </c>
      <c r="H1071" t="s">
        <v>15</v>
      </c>
      <c r="I1071">
        <v>10</v>
      </c>
      <c r="J1071">
        <v>3.3</v>
      </c>
      <c r="K1071" t="s">
        <v>30</v>
      </c>
      <c r="L1071">
        <v>2738.53</v>
      </c>
    </row>
    <row r="1072" spans="2:12" x14ac:dyDescent="0.2">
      <c r="B1072" t="s">
        <v>45</v>
      </c>
      <c r="C1072" t="s">
        <v>18</v>
      </c>
      <c r="D1072">
        <v>8</v>
      </c>
      <c r="E1072" t="s">
        <v>13</v>
      </c>
      <c r="F1072" t="s">
        <v>44</v>
      </c>
      <c r="G1072">
        <v>15.6</v>
      </c>
      <c r="H1072" t="s">
        <v>15</v>
      </c>
      <c r="I1072">
        <v>7.1</v>
      </c>
      <c r="J1072">
        <v>1.75</v>
      </c>
      <c r="K1072" t="s">
        <v>46</v>
      </c>
      <c r="L1072">
        <v>1191.7</v>
      </c>
    </row>
    <row r="1073" spans="2:12" x14ac:dyDescent="0.2">
      <c r="B1073" t="s">
        <v>45</v>
      </c>
      <c r="C1073" t="s">
        <v>41</v>
      </c>
      <c r="D1073">
        <v>64</v>
      </c>
      <c r="E1073" t="s">
        <v>25</v>
      </c>
      <c r="F1073" t="s">
        <v>32</v>
      </c>
      <c r="G1073">
        <v>15.6</v>
      </c>
      <c r="H1073" t="s">
        <v>43</v>
      </c>
      <c r="I1073">
        <v>4.4000000000000004</v>
      </c>
      <c r="J1073">
        <v>2.99</v>
      </c>
      <c r="K1073" t="s">
        <v>16</v>
      </c>
      <c r="L1073">
        <v>4333.05</v>
      </c>
    </row>
    <row r="1074" spans="2:12" x14ac:dyDescent="0.2">
      <c r="B1074" t="s">
        <v>45</v>
      </c>
      <c r="C1074" t="s">
        <v>12</v>
      </c>
      <c r="D1074">
        <v>8</v>
      </c>
      <c r="E1074" t="s">
        <v>25</v>
      </c>
      <c r="F1074" t="s">
        <v>26</v>
      </c>
      <c r="G1074">
        <v>13.3</v>
      </c>
      <c r="H1074" t="s">
        <v>27</v>
      </c>
      <c r="I1074">
        <v>11.4</v>
      </c>
      <c r="J1074">
        <v>3.45</v>
      </c>
      <c r="K1074" t="s">
        <v>22</v>
      </c>
      <c r="L1074">
        <v>1392.57</v>
      </c>
    </row>
    <row r="1075" spans="2:12" x14ac:dyDescent="0.2">
      <c r="B1075" t="s">
        <v>45</v>
      </c>
      <c r="C1075" t="s">
        <v>37</v>
      </c>
      <c r="D1075">
        <v>16</v>
      </c>
      <c r="E1075" t="s">
        <v>42</v>
      </c>
      <c r="F1075" t="s">
        <v>40</v>
      </c>
      <c r="G1075">
        <v>14</v>
      </c>
      <c r="H1075" t="s">
        <v>43</v>
      </c>
      <c r="I1075">
        <v>8.9</v>
      </c>
      <c r="J1075">
        <v>2.89</v>
      </c>
      <c r="K1075" t="s">
        <v>22</v>
      </c>
      <c r="L1075">
        <v>1624.97</v>
      </c>
    </row>
    <row r="1076" spans="2:12" x14ac:dyDescent="0.2">
      <c r="B1076" t="s">
        <v>11</v>
      </c>
      <c r="C1076" t="s">
        <v>31</v>
      </c>
      <c r="D1076">
        <v>16</v>
      </c>
      <c r="E1076" t="s">
        <v>13</v>
      </c>
      <c r="F1076" t="s">
        <v>14</v>
      </c>
      <c r="G1076">
        <v>14</v>
      </c>
      <c r="H1076" t="s">
        <v>43</v>
      </c>
      <c r="I1076">
        <v>7.8</v>
      </c>
      <c r="J1076">
        <v>1.58</v>
      </c>
      <c r="K1076" t="s">
        <v>16</v>
      </c>
      <c r="L1076">
        <v>1569.35</v>
      </c>
    </row>
    <row r="1077" spans="2:12" x14ac:dyDescent="0.2">
      <c r="B1077" t="s">
        <v>23</v>
      </c>
      <c r="C1077" t="s">
        <v>18</v>
      </c>
      <c r="D1077">
        <v>8</v>
      </c>
      <c r="E1077" t="s">
        <v>42</v>
      </c>
      <c r="F1077" t="s">
        <v>14</v>
      </c>
      <c r="G1077">
        <v>13.3</v>
      </c>
      <c r="H1077" t="s">
        <v>27</v>
      </c>
      <c r="I1077">
        <v>11.7</v>
      </c>
      <c r="J1077">
        <v>2.13</v>
      </c>
      <c r="K1077" t="s">
        <v>22</v>
      </c>
      <c r="L1077">
        <v>1608.39</v>
      </c>
    </row>
    <row r="1078" spans="2:12" x14ac:dyDescent="0.2">
      <c r="B1078" t="s">
        <v>33</v>
      </c>
      <c r="C1078" t="s">
        <v>12</v>
      </c>
      <c r="D1078">
        <v>8</v>
      </c>
      <c r="E1078" t="s">
        <v>25</v>
      </c>
      <c r="F1078" t="s">
        <v>40</v>
      </c>
      <c r="G1078">
        <v>17.3</v>
      </c>
      <c r="H1078" t="s">
        <v>43</v>
      </c>
      <c r="I1078">
        <v>11.6</v>
      </c>
      <c r="J1078">
        <v>2.16</v>
      </c>
      <c r="K1078" t="s">
        <v>22</v>
      </c>
      <c r="L1078">
        <v>832.29</v>
      </c>
    </row>
    <row r="1079" spans="2:12" x14ac:dyDescent="0.2">
      <c r="B1079" t="s">
        <v>38</v>
      </c>
      <c r="C1079" t="s">
        <v>39</v>
      </c>
      <c r="D1079">
        <v>8</v>
      </c>
      <c r="E1079" t="s">
        <v>25</v>
      </c>
      <c r="F1079" t="s">
        <v>40</v>
      </c>
      <c r="G1079">
        <v>14</v>
      </c>
      <c r="H1079" t="s">
        <v>27</v>
      </c>
      <c r="I1079">
        <v>6.6</v>
      </c>
      <c r="J1079">
        <v>2.52</v>
      </c>
      <c r="K1079" t="s">
        <v>16</v>
      </c>
      <c r="L1079">
        <v>1545.49</v>
      </c>
    </row>
    <row r="1080" spans="2:12" x14ac:dyDescent="0.2">
      <c r="B1080" t="s">
        <v>45</v>
      </c>
      <c r="C1080" t="s">
        <v>48</v>
      </c>
      <c r="D1080">
        <v>4</v>
      </c>
      <c r="E1080" t="s">
        <v>42</v>
      </c>
      <c r="F1080" t="s">
        <v>26</v>
      </c>
      <c r="G1080">
        <v>14</v>
      </c>
      <c r="H1080" t="s">
        <v>43</v>
      </c>
      <c r="I1080">
        <v>7.6</v>
      </c>
      <c r="J1080">
        <v>2.8</v>
      </c>
      <c r="K1080" t="s">
        <v>46</v>
      </c>
      <c r="L1080">
        <v>1039.74</v>
      </c>
    </row>
    <row r="1081" spans="2:12" x14ac:dyDescent="0.2">
      <c r="B1081" t="s">
        <v>38</v>
      </c>
      <c r="C1081" t="s">
        <v>24</v>
      </c>
      <c r="D1081">
        <v>32</v>
      </c>
      <c r="E1081" t="s">
        <v>19</v>
      </c>
      <c r="F1081" t="s">
        <v>14</v>
      </c>
      <c r="G1081">
        <v>13.3</v>
      </c>
      <c r="H1081" t="s">
        <v>15</v>
      </c>
      <c r="I1081">
        <v>11.5</v>
      </c>
      <c r="J1081">
        <v>2.73</v>
      </c>
      <c r="K1081" t="s">
        <v>30</v>
      </c>
      <c r="L1081">
        <v>1978.77</v>
      </c>
    </row>
    <row r="1082" spans="2:12" x14ac:dyDescent="0.2">
      <c r="B1082" t="s">
        <v>23</v>
      </c>
      <c r="C1082" t="s">
        <v>39</v>
      </c>
      <c r="D1082">
        <v>4</v>
      </c>
      <c r="E1082" t="s">
        <v>42</v>
      </c>
      <c r="F1082" t="s">
        <v>35</v>
      </c>
      <c r="G1082">
        <v>17.3</v>
      </c>
      <c r="H1082" t="s">
        <v>21</v>
      </c>
      <c r="I1082">
        <v>7.7</v>
      </c>
      <c r="J1082">
        <v>3.24</v>
      </c>
      <c r="K1082" t="s">
        <v>46</v>
      </c>
      <c r="L1082">
        <v>797.41</v>
      </c>
    </row>
    <row r="1083" spans="2:12" x14ac:dyDescent="0.2">
      <c r="B1083" t="s">
        <v>38</v>
      </c>
      <c r="C1083" t="s">
        <v>12</v>
      </c>
      <c r="D1083">
        <v>4</v>
      </c>
      <c r="E1083" t="s">
        <v>42</v>
      </c>
      <c r="F1083" t="s">
        <v>14</v>
      </c>
      <c r="G1083">
        <v>17.3</v>
      </c>
      <c r="H1083" t="s">
        <v>21</v>
      </c>
      <c r="I1083">
        <v>10.5</v>
      </c>
      <c r="J1083">
        <v>1.42</v>
      </c>
      <c r="K1083" t="s">
        <v>46</v>
      </c>
      <c r="L1083">
        <v>536.41999999999996</v>
      </c>
    </row>
    <row r="1084" spans="2:12" x14ac:dyDescent="0.2">
      <c r="B1084" t="s">
        <v>38</v>
      </c>
      <c r="C1084" t="s">
        <v>31</v>
      </c>
      <c r="D1084">
        <v>8</v>
      </c>
      <c r="E1084" t="s">
        <v>29</v>
      </c>
      <c r="F1084" t="s">
        <v>35</v>
      </c>
      <c r="G1084">
        <v>16</v>
      </c>
      <c r="H1084" t="s">
        <v>21</v>
      </c>
      <c r="I1084">
        <v>6.7</v>
      </c>
      <c r="J1084">
        <v>1.76</v>
      </c>
      <c r="K1084" t="s">
        <v>22</v>
      </c>
      <c r="L1084">
        <v>709.47</v>
      </c>
    </row>
    <row r="1085" spans="2:12" x14ac:dyDescent="0.2">
      <c r="B1085" t="s">
        <v>36</v>
      </c>
      <c r="C1085" t="s">
        <v>12</v>
      </c>
      <c r="D1085">
        <v>32</v>
      </c>
      <c r="E1085" t="s">
        <v>19</v>
      </c>
      <c r="F1085" t="s">
        <v>44</v>
      </c>
      <c r="G1085">
        <v>16</v>
      </c>
      <c r="H1085" t="s">
        <v>43</v>
      </c>
      <c r="I1085">
        <v>7.5</v>
      </c>
      <c r="J1085">
        <v>3.11</v>
      </c>
      <c r="K1085" t="s">
        <v>30</v>
      </c>
      <c r="L1085">
        <v>1148.47</v>
      </c>
    </row>
    <row r="1086" spans="2:12" x14ac:dyDescent="0.2">
      <c r="B1086" t="s">
        <v>34</v>
      </c>
      <c r="C1086" t="s">
        <v>37</v>
      </c>
      <c r="D1086">
        <v>8</v>
      </c>
      <c r="E1086" t="s">
        <v>25</v>
      </c>
      <c r="F1086" t="s">
        <v>35</v>
      </c>
      <c r="G1086">
        <v>16</v>
      </c>
      <c r="H1086" t="s">
        <v>43</v>
      </c>
      <c r="I1086">
        <v>9.1999999999999993</v>
      </c>
      <c r="J1086">
        <v>1.87</v>
      </c>
      <c r="K1086" t="s">
        <v>46</v>
      </c>
      <c r="L1086">
        <v>1857.89</v>
      </c>
    </row>
    <row r="1087" spans="2:12" x14ac:dyDescent="0.2">
      <c r="B1087" t="s">
        <v>47</v>
      </c>
      <c r="C1087" t="s">
        <v>48</v>
      </c>
      <c r="D1087">
        <v>32</v>
      </c>
      <c r="E1087" t="s">
        <v>29</v>
      </c>
      <c r="F1087" t="s">
        <v>14</v>
      </c>
      <c r="G1087">
        <v>14</v>
      </c>
      <c r="H1087" t="s">
        <v>43</v>
      </c>
      <c r="I1087">
        <v>9.3000000000000007</v>
      </c>
      <c r="J1087">
        <v>2.73</v>
      </c>
      <c r="K1087" t="s">
        <v>22</v>
      </c>
      <c r="L1087">
        <v>2697.7</v>
      </c>
    </row>
    <row r="1088" spans="2:12" x14ac:dyDescent="0.2">
      <c r="B1088" t="s">
        <v>45</v>
      </c>
      <c r="C1088" t="s">
        <v>48</v>
      </c>
      <c r="D1088">
        <v>8</v>
      </c>
      <c r="E1088" t="s">
        <v>19</v>
      </c>
      <c r="F1088" t="s">
        <v>20</v>
      </c>
      <c r="G1088">
        <v>14</v>
      </c>
      <c r="H1088" t="s">
        <v>15</v>
      </c>
      <c r="I1088">
        <v>8</v>
      </c>
      <c r="J1088">
        <v>1.69</v>
      </c>
      <c r="K1088" t="s">
        <v>30</v>
      </c>
      <c r="L1088">
        <v>1680.01</v>
      </c>
    </row>
    <row r="1089" spans="2:12" x14ac:dyDescent="0.2">
      <c r="B1089" t="s">
        <v>17</v>
      </c>
      <c r="C1089" t="s">
        <v>18</v>
      </c>
      <c r="D1089">
        <v>8</v>
      </c>
      <c r="E1089" t="s">
        <v>19</v>
      </c>
      <c r="F1089" t="s">
        <v>14</v>
      </c>
      <c r="G1089">
        <v>13.3</v>
      </c>
      <c r="H1089" t="s">
        <v>27</v>
      </c>
      <c r="I1089">
        <v>9.8000000000000007</v>
      </c>
      <c r="J1089">
        <v>1.54</v>
      </c>
      <c r="K1089" t="s">
        <v>46</v>
      </c>
      <c r="L1089">
        <v>2847.15</v>
      </c>
    </row>
    <row r="1090" spans="2:12" x14ac:dyDescent="0.2">
      <c r="B1090" t="s">
        <v>11</v>
      </c>
      <c r="C1090" t="s">
        <v>18</v>
      </c>
      <c r="D1090">
        <v>4</v>
      </c>
      <c r="E1090" t="s">
        <v>29</v>
      </c>
      <c r="F1090" t="s">
        <v>20</v>
      </c>
      <c r="G1090">
        <v>14</v>
      </c>
      <c r="H1090" t="s">
        <v>15</v>
      </c>
      <c r="I1090">
        <v>11</v>
      </c>
      <c r="J1090">
        <v>1.62</v>
      </c>
      <c r="K1090" t="s">
        <v>46</v>
      </c>
      <c r="L1090">
        <v>2132.8200000000002</v>
      </c>
    </row>
    <row r="1091" spans="2:12" x14ac:dyDescent="0.2">
      <c r="B1091" t="s">
        <v>17</v>
      </c>
      <c r="C1091" t="s">
        <v>24</v>
      </c>
      <c r="D1091">
        <v>4</v>
      </c>
      <c r="E1091" t="s">
        <v>29</v>
      </c>
      <c r="F1091" t="s">
        <v>26</v>
      </c>
      <c r="G1091">
        <v>15.6</v>
      </c>
      <c r="H1091" t="s">
        <v>43</v>
      </c>
      <c r="I1091">
        <v>4.0999999999999996</v>
      </c>
      <c r="J1091">
        <v>1.36</v>
      </c>
      <c r="K1091" t="s">
        <v>30</v>
      </c>
      <c r="L1091">
        <v>1371.11</v>
      </c>
    </row>
    <row r="1092" spans="2:12" x14ac:dyDescent="0.2">
      <c r="B1092" t="s">
        <v>45</v>
      </c>
      <c r="C1092" t="s">
        <v>37</v>
      </c>
      <c r="D1092">
        <v>32</v>
      </c>
      <c r="E1092" t="s">
        <v>25</v>
      </c>
      <c r="F1092" t="s">
        <v>40</v>
      </c>
      <c r="G1092">
        <v>15.6</v>
      </c>
      <c r="H1092" t="s">
        <v>43</v>
      </c>
      <c r="I1092">
        <v>6.4</v>
      </c>
      <c r="J1092">
        <v>3.4</v>
      </c>
      <c r="K1092" t="s">
        <v>30</v>
      </c>
      <c r="L1092">
        <v>2904.38</v>
      </c>
    </row>
    <row r="1093" spans="2:12" x14ac:dyDescent="0.2">
      <c r="B1093" t="s">
        <v>33</v>
      </c>
      <c r="C1093" t="s">
        <v>31</v>
      </c>
      <c r="D1093">
        <v>4</v>
      </c>
      <c r="E1093" t="s">
        <v>25</v>
      </c>
      <c r="F1093" t="s">
        <v>20</v>
      </c>
      <c r="G1093">
        <v>16</v>
      </c>
      <c r="H1093" t="s">
        <v>27</v>
      </c>
      <c r="I1093">
        <v>6</v>
      </c>
      <c r="J1093">
        <v>1.4</v>
      </c>
      <c r="K1093" t="s">
        <v>30</v>
      </c>
      <c r="L1093">
        <v>1335.38</v>
      </c>
    </row>
    <row r="1094" spans="2:12" x14ac:dyDescent="0.2">
      <c r="B1094" t="s">
        <v>38</v>
      </c>
      <c r="C1094" t="s">
        <v>31</v>
      </c>
      <c r="D1094">
        <v>4</v>
      </c>
      <c r="E1094" t="s">
        <v>19</v>
      </c>
      <c r="F1094" t="s">
        <v>26</v>
      </c>
      <c r="G1094">
        <v>15.6</v>
      </c>
      <c r="H1094" t="s">
        <v>43</v>
      </c>
      <c r="I1094">
        <v>8.1</v>
      </c>
      <c r="J1094">
        <v>2.79</v>
      </c>
      <c r="K1094" t="s">
        <v>22</v>
      </c>
      <c r="L1094">
        <v>952.28</v>
      </c>
    </row>
    <row r="1095" spans="2:12" x14ac:dyDescent="0.2">
      <c r="B1095" t="s">
        <v>11</v>
      </c>
      <c r="C1095" t="s">
        <v>31</v>
      </c>
      <c r="D1095">
        <v>4</v>
      </c>
      <c r="E1095" t="s">
        <v>13</v>
      </c>
      <c r="F1095" t="s">
        <v>35</v>
      </c>
      <c r="G1095">
        <v>16</v>
      </c>
      <c r="H1095" t="s">
        <v>43</v>
      </c>
      <c r="I1095">
        <v>7.6</v>
      </c>
      <c r="J1095">
        <v>1.85</v>
      </c>
      <c r="K1095" t="s">
        <v>22</v>
      </c>
      <c r="L1095">
        <v>1159.57</v>
      </c>
    </row>
    <row r="1096" spans="2:12" x14ac:dyDescent="0.2">
      <c r="B1096" t="s">
        <v>34</v>
      </c>
      <c r="C1096" t="s">
        <v>12</v>
      </c>
      <c r="D1096">
        <v>8</v>
      </c>
      <c r="E1096" t="s">
        <v>42</v>
      </c>
      <c r="F1096" t="s">
        <v>14</v>
      </c>
      <c r="G1096">
        <v>15.6</v>
      </c>
      <c r="H1096" t="s">
        <v>27</v>
      </c>
      <c r="I1096">
        <v>10.7</v>
      </c>
      <c r="J1096">
        <v>2.99</v>
      </c>
      <c r="K1096" t="s">
        <v>16</v>
      </c>
      <c r="L1096">
        <v>1174.05</v>
      </c>
    </row>
    <row r="1097" spans="2:12" x14ac:dyDescent="0.2">
      <c r="B1097" t="s">
        <v>23</v>
      </c>
      <c r="C1097" t="s">
        <v>48</v>
      </c>
      <c r="D1097">
        <v>32</v>
      </c>
      <c r="E1097" t="s">
        <v>19</v>
      </c>
      <c r="F1097" t="s">
        <v>40</v>
      </c>
      <c r="G1097">
        <v>17.3</v>
      </c>
      <c r="H1097" t="s">
        <v>21</v>
      </c>
      <c r="I1097">
        <v>4.7</v>
      </c>
      <c r="J1097">
        <v>2.76</v>
      </c>
      <c r="K1097" t="s">
        <v>46</v>
      </c>
      <c r="L1097">
        <v>1889.53</v>
      </c>
    </row>
    <row r="1098" spans="2:12" x14ac:dyDescent="0.2">
      <c r="B1098" t="s">
        <v>28</v>
      </c>
      <c r="C1098" t="s">
        <v>37</v>
      </c>
      <c r="D1098">
        <v>32</v>
      </c>
      <c r="E1098" t="s">
        <v>29</v>
      </c>
      <c r="F1098" t="s">
        <v>40</v>
      </c>
      <c r="G1098">
        <v>13.3</v>
      </c>
      <c r="H1098" t="s">
        <v>15</v>
      </c>
      <c r="I1098">
        <v>10.9</v>
      </c>
      <c r="J1098">
        <v>1.98</v>
      </c>
      <c r="K1098" t="s">
        <v>22</v>
      </c>
      <c r="L1098">
        <v>3388.03</v>
      </c>
    </row>
    <row r="1099" spans="2:12" x14ac:dyDescent="0.2">
      <c r="B1099" t="s">
        <v>36</v>
      </c>
      <c r="C1099" t="s">
        <v>24</v>
      </c>
      <c r="D1099">
        <v>4</v>
      </c>
      <c r="E1099" t="s">
        <v>13</v>
      </c>
      <c r="F1099" t="s">
        <v>44</v>
      </c>
      <c r="G1099">
        <v>15.6</v>
      </c>
      <c r="H1099" t="s">
        <v>27</v>
      </c>
      <c r="I1099">
        <v>5.8</v>
      </c>
      <c r="J1099">
        <v>3.08</v>
      </c>
      <c r="K1099" t="s">
        <v>30</v>
      </c>
      <c r="L1099">
        <v>1140.21</v>
      </c>
    </row>
    <row r="1100" spans="2:12" x14ac:dyDescent="0.2">
      <c r="B1100" t="s">
        <v>36</v>
      </c>
      <c r="C1100" t="s">
        <v>48</v>
      </c>
      <c r="D1100">
        <v>4</v>
      </c>
      <c r="E1100" t="s">
        <v>13</v>
      </c>
      <c r="F1100" t="s">
        <v>26</v>
      </c>
      <c r="G1100">
        <v>15.6</v>
      </c>
      <c r="H1100" t="s">
        <v>27</v>
      </c>
      <c r="I1100">
        <v>8.8000000000000007</v>
      </c>
      <c r="J1100">
        <v>1.46</v>
      </c>
      <c r="K1100" t="s">
        <v>22</v>
      </c>
      <c r="L1100">
        <v>2052.9299999999998</v>
      </c>
    </row>
    <row r="1101" spans="2:12" x14ac:dyDescent="0.2">
      <c r="B1101" t="s">
        <v>17</v>
      </c>
      <c r="C1101" t="s">
        <v>31</v>
      </c>
      <c r="D1101">
        <v>4</v>
      </c>
      <c r="E1101" t="s">
        <v>29</v>
      </c>
      <c r="F1101" t="s">
        <v>14</v>
      </c>
      <c r="G1101">
        <v>14</v>
      </c>
      <c r="H1101" t="s">
        <v>27</v>
      </c>
      <c r="I1101">
        <v>6.1</v>
      </c>
      <c r="J1101">
        <v>3.32</v>
      </c>
      <c r="K1101" t="s">
        <v>16</v>
      </c>
      <c r="L1101">
        <v>1729.8</v>
      </c>
    </row>
    <row r="1102" spans="2:12" x14ac:dyDescent="0.2">
      <c r="B1102" t="s">
        <v>17</v>
      </c>
      <c r="C1102" t="s">
        <v>24</v>
      </c>
      <c r="D1102">
        <v>4</v>
      </c>
      <c r="E1102" t="s">
        <v>25</v>
      </c>
      <c r="F1102" t="s">
        <v>26</v>
      </c>
      <c r="G1102">
        <v>16</v>
      </c>
      <c r="H1102" t="s">
        <v>21</v>
      </c>
      <c r="I1102">
        <v>6.8</v>
      </c>
      <c r="J1102">
        <v>2.98</v>
      </c>
      <c r="K1102" t="s">
        <v>46</v>
      </c>
      <c r="L1102">
        <v>1130.4000000000001</v>
      </c>
    </row>
    <row r="1103" spans="2:12" x14ac:dyDescent="0.2">
      <c r="B1103" t="s">
        <v>23</v>
      </c>
      <c r="C1103" t="s">
        <v>39</v>
      </c>
      <c r="D1103">
        <v>16</v>
      </c>
      <c r="E1103" t="s">
        <v>42</v>
      </c>
      <c r="F1103" t="s">
        <v>44</v>
      </c>
      <c r="G1103">
        <v>14</v>
      </c>
      <c r="H1103" t="s">
        <v>21</v>
      </c>
      <c r="I1103">
        <v>4.7</v>
      </c>
      <c r="J1103">
        <v>1.85</v>
      </c>
      <c r="K1103" t="s">
        <v>22</v>
      </c>
      <c r="L1103">
        <v>561.61</v>
      </c>
    </row>
    <row r="1104" spans="2:12" x14ac:dyDescent="0.2">
      <c r="B1104" t="s">
        <v>28</v>
      </c>
      <c r="C1104" t="s">
        <v>39</v>
      </c>
      <c r="D1104">
        <v>16</v>
      </c>
      <c r="E1104" t="s">
        <v>13</v>
      </c>
      <c r="F1104" t="s">
        <v>40</v>
      </c>
      <c r="G1104">
        <v>13.3</v>
      </c>
      <c r="H1104" t="s">
        <v>27</v>
      </c>
      <c r="I1104">
        <v>7.2</v>
      </c>
      <c r="J1104">
        <v>3.24</v>
      </c>
      <c r="K1104" t="s">
        <v>22</v>
      </c>
      <c r="L1104">
        <v>2088.0700000000002</v>
      </c>
    </row>
    <row r="1105" spans="2:12" x14ac:dyDescent="0.2">
      <c r="B1105" t="s">
        <v>33</v>
      </c>
      <c r="C1105" t="s">
        <v>39</v>
      </c>
      <c r="D1105">
        <v>64</v>
      </c>
      <c r="E1105" t="s">
        <v>29</v>
      </c>
      <c r="F1105" t="s">
        <v>14</v>
      </c>
      <c r="G1105">
        <v>16</v>
      </c>
      <c r="H1105" t="s">
        <v>15</v>
      </c>
      <c r="I1105">
        <v>11.9</v>
      </c>
      <c r="J1105">
        <v>1.23</v>
      </c>
      <c r="K1105" t="s">
        <v>30</v>
      </c>
      <c r="L1105">
        <v>3155.21</v>
      </c>
    </row>
    <row r="1106" spans="2:12" x14ac:dyDescent="0.2">
      <c r="B1106" t="s">
        <v>47</v>
      </c>
      <c r="C1106" t="s">
        <v>39</v>
      </c>
      <c r="D1106">
        <v>16</v>
      </c>
      <c r="E1106" t="s">
        <v>19</v>
      </c>
      <c r="F1106" t="s">
        <v>40</v>
      </c>
      <c r="G1106">
        <v>17.3</v>
      </c>
      <c r="H1106" t="s">
        <v>15</v>
      </c>
      <c r="I1106">
        <v>9.9</v>
      </c>
      <c r="J1106">
        <v>3.43</v>
      </c>
      <c r="K1106" t="s">
        <v>46</v>
      </c>
      <c r="L1106">
        <v>2095.4499999999998</v>
      </c>
    </row>
    <row r="1107" spans="2:12" x14ac:dyDescent="0.2">
      <c r="B1107" t="s">
        <v>36</v>
      </c>
      <c r="C1107" t="s">
        <v>39</v>
      </c>
      <c r="D1107">
        <v>64</v>
      </c>
      <c r="E1107" t="s">
        <v>42</v>
      </c>
      <c r="F1107" t="s">
        <v>35</v>
      </c>
      <c r="G1107">
        <v>14</v>
      </c>
      <c r="H1107" t="s">
        <v>43</v>
      </c>
      <c r="I1107">
        <v>4.8</v>
      </c>
      <c r="J1107">
        <v>2.98</v>
      </c>
      <c r="K1107" t="s">
        <v>16</v>
      </c>
      <c r="L1107">
        <v>1995.58</v>
      </c>
    </row>
    <row r="1108" spans="2:12" x14ac:dyDescent="0.2">
      <c r="B1108" t="s">
        <v>23</v>
      </c>
      <c r="C1108" t="s">
        <v>39</v>
      </c>
      <c r="D1108">
        <v>32</v>
      </c>
      <c r="E1108" t="s">
        <v>29</v>
      </c>
      <c r="F1108" t="s">
        <v>35</v>
      </c>
      <c r="G1108">
        <v>14</v>
      </c>
      <c r="H1108" t="s">
        <v>15</v>
      </c>
      <c r="I1108">
        <v>9.1999999999999993</v>
      </c>
      <c r="J1108">
        <v>1.93</v>
      </c>
      <c r="K1108" t="s">
        <v>30</v>
      </c>
      <c r="L1108">
        <v>1944.87</v>
      </c>
    </row>
    <row r="1109" spans="2:12" x14ac:dyDescent="0.2">
      <c r="B1109" t="s">
        <v>33</v>
      </c>
      <c r="C1109" t="s">
        <v>24</v>
      </c>
      <c r="D1109">
        <v>64</v>
      </c>
      <c r="E1109" t="s">
        <v>29</v>
      </c>
      <c r="F1109" t="s">
        <v>44</v>
      </c>
      <c r="G1109">
        <v>17.3</v>
      </c>
      <c r="H1109" t="s">
        <v>43</v>
      </c>
      <c r="I1109">
        <v>6.6</v>
      </c>
      <c r="J1109">
        <v>3.39</v>
      </c>
      <c r="K1109" t="s">
        <v>16</v>
      </c>
      <c r="L1109">
        <v>1866.56</v>
      </c>
    </row>
    <row r="1110" spans="2:12" x14ac:dyDescent="0.2">
      <c r="B1110" t="s">
        <v>36</v>
      </c>
      <c r="C1110" t="s">
        <v>18</v>
      </c>
      <c r="D1110">
        <v>4</v>
      </c>
      <c r="E1110" t="s">
        <v>25</v>
      </c>
      <c r="F1110" t="s">
        <v>26</v>
      </c>
      <c r="G1110">
        <v>14</v>
      </c>
      <c r="H1110" t="s">
        <v>27</v>
      </c>
      <c r="I1110">
        <v>5.6</v>
      </c>
      <c r="J1110">
        <v>1.77</v>
      </c>
      <c r="K1110" t="s">
        <v>46</v>
      </c>
      <c r="L1110">
        <v>1934.75</v>
      </c>
    </row>
    <row r="1111" spans="2:12" x14ac:dyDescent="0.2">
      <c r="B1111" t="s">
        <v>38</v>
      </c>
      <c r="C1111" t="s">
        <v>24</v>
      </c>
      <c r="D1111">
        <v>16</v>
      </c>
      <c r="E1111" t="s">
        <v>25</v>
      </c>
      <c r="F1111" t="s">
        <v>40</v>
      </c>
      <c r="G1111">
        <v>15.6</v>
      </c>
      <c r="H1111" t="s">
        <v>21</v>
      </c>
      <c r="I1111">
        <v>10.4</v>
      </c>
      <c r="J1111">
        <v>2.46</v>
      </c>
      <c r="K1111" t="s">
        <v>46</v>
      </c>
      <c r="L1111">
        <v>1256.29</v>
      </c>
    </row>
    <row r="1112" spans="2:12" x14ac:dyDescent="0.2">
      <c r="B1112" t="s">
        <v>23</v>
      </c>
      <c r="C1112" t="s">
        <v>31</v>
      </c>
      <c r="D1112">
        <v>32</v>
      </c>
      <c r="E1112" t="s">
        <v>19</v>
      </c>
      <c r="F1112" t="s">
        <v>26</v>
      </c>
      <c r="G1112">
        <v>17.3</v>
      </c>
      <c r="H1112" t="s">
        <v>27</v>
      </c>
      <c r="I1112">
        <v>7.2</v>
      </c>
      <c r="J1112">
        <v>1.58</v>
      </c>
      <c r="K1112" t="s">
        <v>22</v>
      </c>
      <c r="L1112">
        <v>2352.89</v>
      </c>
    </row>
    <row r="1113" spans="2:12" x14ac:dyDescent="0.2">
      <c r="B1113" t="s">
        <v>17</v>
      </c>
      <c r="C1113" t="s">
        <v>39</v>
      </c>
      <c r="D1113">
        <v>32</v>
      </c>
      <c r="E1113" t="s">
        <v>29</v>
      </c>
      <c r="F1113" t="s">
        <v>20</v>
      </c>
      <c r="G1113">
        <v>17.3</v>
      </c>
      <c r="H1113" t="s">
        <v>27</v>
      </c>
      <c r="I1113">
        <v>5.5</v>
      </c>
      <c r="J1113">
        <v>2.13</v>
      </c>
      <c r="K1113" t="s">
        <v>22</v>
      </c>
      <c r="L1113">
        <v>4164.5200000000004</v>
      </c>
    </row>
    <row r="1114" spans="2:12" x14ac:dyDescent="0.2">
      <c r="B1114" t="s">
        <v>47</v>
      </c>
      <c r="C1114" t="s">
        <v>24</v>
      </c>
      <c r="D1114">
        <v>4</v>
      </c>
      <c r="E1114" t="s">
        <v>29</v>
      </c>
      <c r="F1114" t="s">
        <v>14</v>
      </c>
      <c r="G1114">
        <v>13.3</v>
      </c>
      <c r="H1114" t="s">
        <v>27</v>
      </c>
      <c r="I1114">
        <v>4.0999999999999996</v>
      </c>
      <c r="J1114">
        <v>1.32</v>
      </c>
      <c r="K1114" t="s">
        <v>30</v>
      </c>
      <c r="L1114">
        <v>1951</v>
      </c>
    </row>
    <row r="1115" spans="2:12" x14ac:dyDescent="0.2">
      <c r="B1115" t="s">
        <v>38</v>
      </c>
      <c r="C1115" t="s">
        <v>41</v>
      </c>
      <c r="D1115">
        <v>4</v>
      </c>
      <c r="E1115" t="s">
        <v>13</v>
      </c>
      <c r="F1115" t="s">
        <v>26</v>
      </c>
      <c r="G1115">
        <v>14</v>
      </c>
      <c r="H1115" t="s">
        <v>15</v>
      </c>
      <c r="I1115">
        <v>9.4</v>
      </c>
      <c r="J1115">
        <v>1.62</v>
      </c>
      <c r="K1115" t="s">
        <v>16</v>
      </c>
      <c r="L1115">
        <v>1755.06</v>
      </c>
    </row>
    <row r="1116" spans="2:12" x14ac:dyDescent="0.2">
      <c r="B1116" t="s">
        <v>34</v>
      </c>
      <c r="C1116" t="s">
        <v>31</v>
      </c>
      <c r="D1116">
        <v>64</v>
      </c>
      <c r="E1116" t="s">
        <v>42</v>
      </c>
      <c r="F1116" t="s">
        <v>14</v>
      </c>
      <c r="G1116">
        <v>16</v>
      </c>
      <c r="H1116" t="s">
        <v>15</v>
      </c>
      <c r="I1116">
        <v>6.5</v>
      </c>
      <c r="J1116">
        <v>1.22</v>
      </c>
      <c r="K1116" t="s">
        <v>16</v>
      </c>
      <c r="L1116">
        <v>2416.42</v>
      </c>
    </row>
    <row r="1117" spans="2:12" x14ac:dyDescent="0.2">
      <c r="B1117" t="s">
        <v>23</v>
      </c>
      <c r="C1117" t="s">
        <v>31</v>
      </c>
      <c r="D1117">
        <v>16</v>
      </c>
      <c r="E1117" t="s">
        <v>25</v>
      </c>
      <c r="F1117" t="s">
        <v>35</v>
      </c>
      <c r="G1117">
        <v>15.6</v>
      </c>
      <c r="H1117" t="s">
        <v>43</v>
      </c>
      <c r="I1117">
        <v>4.5999999999999996</v>
      </c>
      <c r="J1117">
        <v>3.07</v>
      </c>
      <c r="K1117" t="s">
        <v>30</v>
      </c>
      <c r="L1117">
        <v>1235.49</v>
      </c>
    </row>
    <row r="1118" spans="2:12" x14ac:dyDescent="0.2">
      <c r="B1118" t="s">
        <v>47</v>
      </c>
      <c r="C1118" t="s">
        <v>41</v>
      </c>
      <c r="D1118">
        <v>32</v>
      </c>
      <c r="E1118" t="s">
        <v>42</v>
      </c>
      <c r="F1118" t="s">
        <v>26</v>
      </c>
      <c r="G1118">
        <v>17.3</v>
      </c>
      <c r="H1118" t="s">
        <v>15</v>
      </c>
      <c r="I1118">
        <v>11.2</v>
      </c>
      <c r="J1118">
        <v>2.88</v>
      </c>
      <c r="K1118" t="s">
        <v>16</v>
      </c>
      <c r="L1118">
        <v>3812.09</v>
      </c>
    </row>
    <row r="1119" spans="2:12" x14ac:dyDescent="0.2">
      <c r="B1119" t="s">
        <v>34</v>
      </c>
      <c r="C1119" t="s">
        <v>48</v>
      </c>
      <c r="D1119">
        <v>64</v>
      </c>
      <c r="E1119" t="s">
        <v>25</v>
      </c>
      <c r="F1119" t="s">
        <v>20</v>
      </c>
      <c r="G1119">
        <v>14</v>
      </c>
      <c r="H1119" t="s">
        <v>21</v>
      </c>
      <c r="I1119">
        <v>8.9</v>
      </c>
      <c r="J1119">
        <v>1.29</v>
      </c>
      <c r="K1119" t="s">
        <v>46</v>
      </c>
      <c r="L1119">
        <v>2608.0500000000002</v>
      </c>
    </row>
    <row r="1120" spans="2:12" x14ac:dyDescent="0.2">
      <c r="B1120" t="s">
        <v>33</v>
      </c>
      <c r="C1120" t="s">
        <v>37</v>
      </c>
      <c r="D1120">
        <v>16</v>
      </c>
      <c r="E1120" t="s">
        <v>13</v>
      </c>
      <c r="F1120" t="s">
        <v>14</v>
      </c>
      <c r="G1120">
        <v>14</v>
      </c>
      <c r="H1120" t="s">
        <v>43</v>
      </c>
      <c r="I1120">
        <v>9.4</v>
      </c>
      <c r="J1120">
        <v>2.36</v>
      </c>
      <c r="K1120" t="s">
        <v>46</v>
      </c>
      <c r="L1120">
        <v>2108.29</v>
      </c>
    </row>
    <row r="1121" spans="2:12" x14ac:dyDescent="0.2">
      <c r="B1121" t="s">
        <v>17</v>
      </c>
      <c r="C1121" t="s">
        <v>39</v>
      </c>
      <c r="D1121">
        <v>4</v>
      </c>
      <c r="E1121" t="s">
        <v>29</v>
      </c>
      <c r="F1121" t="s">
        <v>32</v>
      </c>
      <c r="G1121">
        <v>13.3</v>
      </c>
      <c r="H1121" t="s">
        <v>27</v>
      </c>
      <c r="I1121">
        <v>8.1</v>
      </c>
      <c r="J1121">
        <v>1.24</v>
      </c>
      <c r="K1121" t="s">
        <v>30</v>
      </c>
      <c r="L1121">
        <v>2118.67</v>
      </c>
    </row>
    <row r="1122" spans="2:12" x14ac:dyDescent="0.2">
      <c r="B1122" t="s">
        <v>17</v>
      </c>
      <c r="C1122" t="s">
        <v>39</v>
      </c>
      <c r="D1122">
        <v>64</v>
      </c>
      <c r="E1122" t="s">
        <v>13</v>
      </c>
      <c r="F1122" t="s">
        <v>32</v>
      </c>
      <c r="G1122">
        <v>15.6</v>
      </c>
      <c r="H1122" t="s">
        <v>43</v>
      </c>
      <c r="I1122">
        <v>7.1</v>
      </c>
      <c r="J1122">
        <v>2.31</v>
      </c>
      <c r="K1122" t="s">
        <v>46</v>
      </c>
      <c r="L1122">
        <v>3619.35</v>
      </c>
    </row>
    <row r="1123" spans="2:12" x14ac:dyDescent="0.2">
      <c r="B1123" t="s">
        <v>23</v>
      </c>
      <c r="C1123" t="s">
        <v>37</v>
      </c>
      <c r="D1123">
        <v>8</v>
      </c>
      <c r="E1123" t="s">
        <v>19</v>
      </c>
      <c r="F1123" t="s">
        <v>20</v>
      </c>
      <c r="G1123">
        <v>14</v>
      </c>
      <c r="H1123" t="s">
        <v>15</v>
      </c>
      <c r="I1123">
        <v>9.8000000000000007</v>
      </c>
      <c r="J1123">
        <v>2.4300000000000002</v>
      </c>
      <c r="K1123" t="s">
        <v>46</v>
      </c>
      <c r="L1123">
        <v>2177.61</v>
      </c>
    </row>
    <row r="1124" spans="2:12" x14ac:dyDescent="0.2">
      <c r="B1124" t="s">
        <v>11</v>
      </c>
      <c r="C1124" t="s">
        <v>31</v>
      </c>
      <c r="D1124">
        <v>64</v>
      </c>
      <c r="E1124" t="s">
        <v>29</v>
      </c>
      <c r="F1124" t="s">
        <v>40</v>
      </c>
      <c r="G1124">
        <v>14</v>
      </c>
      <c r="H1124" t="s">
        <v>21</v>
      </c>
      <c r="I1124">
        <v>8.6999999999999993</v>
      </c>
      <c r="J1124">
        <v>2.7</v>
      </c>
      <c r="K1124" t="s">
        <v>46</v>
      </c>
      <c r="L1124">
        <v>2602.42</v>
      </c>
    </row>
    <row r="1125" spans="2:12" x14ac:dyDescent="0.2">
      <c r="B1125" t="s">
        <v>11</v>
      </c>
      <c r="C1125" t="s">
        <v>31</v>
      </c>
      <c r="D1125">
        <v>64</v>
      </c>
      <c r="E1125" t="s">
        <v>13</v>
      </c>
      <c r="F1125" t="s">
        <v>40</v>
      </c>
      <c r="G1125">
        <v>17.3</v>
      </c>
      <c r="H1125" t="s">
        <v>21</v>
      </c>
      <c r="I1125">
        <v>7.5</v>
      </c>
      <c r="J1125">
        <v>1.48</v>
      </c>
      <c r="K1125" t="s">
        <v>22</v>
      </c>
      <c r="L1125">
        <v>2788.48</v>
      </c>
    </row>
    <row r="1126" spans="2:12" x14ac:dyDescent="0.2">
      <c r="B1126" t="s">
        <v>38</v>
      </c>
      <c r="C1126" t="s">
        <v>24</v>
      </c>
      <c r="D1126">
        <v>64</v>
      </c>
      <c r="E1126" t="s">
        <v>25</v>
      </c>
      <c r="F1126" t="s">
        <v>44</v>
      </c>
      <c r="G1126">
        <v>15.6</v>
      </c>
      <c r="H1126" t="s">
        <v>21</v>
      </c>
      <c r="I1126">
        <v>4.0999999999999996</v>
      </c>
      <c r="J1126">
        <v>2.48</v>
      </c>
      <c r="K1126" t="s">
        <v>46</v>
      </c>
      <c r="L1126">
        <v>1528.87</v>
      </c>
    </row>
    <row r="1127" spans="2:12" x14ac:dyDescent="0.2">
      <c r="B1127" t="s">
        <v>45</v>
      </c>
      <c r="C1127" t="s">
        <v>48</v>
      </c>
      <c r="D1127">
        <v>4</v>
      </c>
      <c r="E1127" t="s">
        <v>29</v>
      </c>
      <c r="F1127" t="s">
        <v>35</v>
      </c>
      <c r="G1127">
        <v>14</v>
      </c>
      <c r="H1127" t="s">
        <v>27</v>
      </c>
      <c r="I1127">
        <v>7.4</v>
      </c>
      <c r="J1127">
        <v>2.17</v>
      </c>
      <c r="K1127" t="s">
        <v>22</v>
      </c>
      <c r="L1127">
        <v>2006.46</v>
      </c>
    </row>
    <row r="1128" spans="2:12" x14ac:dyDescent="0.2">
      <c r="B1128" t="s">
        <v>38</v>
      </c>
      <c r="C1128" t="s">
        <v>31</v>
      </c>
      <c r="D1128">
        <v>64</v>
      </c>
      <c r="E1128" t="s">
        <v>29</v>
      </c>
      <c r="F1128" t="s">
        <v>26</v>
      </c>
      <c r="G1128">
        <v>15.6</v>
      </c>
      <c r="H1128" t="s">
        <v>21</v>
      </c>
      <c r="I1128">
        <v>5.7</v>
      </c>
      <c r="J1128">
        <v>2</v>
      </c>
      <c r="K1128" t="s">
        <v>46</v>
      </c>
      <c r="L1128">
        <v>1702.88</v>
      </c>
    </row>
    <row r="1129" spans="2:12" x14ac:dyDescent="0.2">
      <c r="B1129" t="s">
        <v>47</v>
      </c>
      <c r="C1129" t="s">
        <v>12</v>
      </c>
      <c r="D1129">
        <v>8</v>
      </c>
      <c r="E1129" t="s">
        <v>29</v>
      </c>
      <c r="F1129" t="s">
        <v>14</v>
      </c>
      <c r="G1129">
        <v>17.3</v>
      </c>
      <c r="H1129" t="s">
        <v>43</v>
      </c>
      <c r="I1129">
        <v>8.1</v>
      </c>
      <c r="J1129">
        <v>2.62</v>
      </c>
      <c r="K1129" t="s">
        <v>22</v>
      </c>
      <c r="L1129">
        <v>1246.9000000000001</v>
      </c>
    </row>
    <row r="1130" spans="2:12" x14ac:dyDescent="0.2">
      <c r="B1130" t="s">
        <v>23</v>
      </c>
      <c r="C1130" t="s">
        <v>18</v>
      </c>
      <c r="D1130">
        <v>64</v>
      </c>
      <c r="E1130" t="s">
        <v>19</v>
      </c>
      <c r="F1130" t="s">
        <v>44</v>
      </c>
      <c r="G1130">
        <v>15.6</v>
      </c>
      <c r="H1130" t="s">
        <v>27</v>
      </c>
      <c r="I1130">
        <v>8.1999999999999993</v>
      </c>
      <c r="J1130">
        <v>2.21</v>
      </c>
      <c r="K1130" t="s">
        <v>22</v>
      </c>
      <c r="L1130">
        <v>3573.01</v>
      </c>
    </row>
    <row r="1131" spans="2:12" x14ac:dyDescent="0.2">
      <c r="B1131" t="s">
        <v>17</v>
      </c>
      <c r="C1131" t="s">
        <v>37</v>
      </c>
      <c r="D1131">
        <v>8</v>
      </c>
      <c r="E1131" t="s">
        <v>25</v>
      </c>
      <c r="F1131" t="s">
        <v>26</v>
      </c>
      <c r="G1131">
        <v>17.3</v>
      </c>
      <c r="H1131" t="s">
        <v>21</v>
      </c>
      <c r="I1131">
        <v>4.5999999999999996</v>
      </c>
      <c r="J1131">
        <v>1.51</v>
      </c>
      <c r="K1131" t="s">
        <v>22</v>
      </c>
      <c r="L1131">
        <v>2225.27</v>
      </c>
    </row>
    <row r="1132" spans="2:12" x14ac:dyDescent="0.2">
      <c r="B1132" t="s">
        <v>36</v>
      </c>
      <c r="C1132" t="s">
        <v>48</v>
      </c>
      <c r="D1132">
        <v>32</v>
      </c>
      <c r="E1132" t="s">
        <v>13</v>
      </c>
      <c r="F1132" t="s">
        <v>44</v>
      </c>
      <c r="G1132">
        <v>14</v>
      </c>
      <c r="H1132" t="s">
        <v>21</v>
      </c>
      <c r="I1132">
        <v>5</v>
      </c>
      <c r="J1132">
        <v>2.2599999999999998</v>
      </c>
      <c r="K1132" t="s">
        <v>46</v>
      </c>
      <c r="L1132">
        <v>1228.3900000000001</v>
      </c>
    </row>
    <row r="1133" spans="2:12" x14ac:dyDescent="0.2">
      <c r="B1133" t="s">
        <v>38</v>
      </c>
      <c r="C1133" t="s">
        <v>41</v>
      </c>
      <c r="D1133">
        <v>8</v>
      </c>
      <c r="E1133" t="s">
        <v>25</v>
      </c>
      <c r="F1133" t="s">
        <v>44</v>
      </c>
      <c r="G1133">
        <v>16</v>
      </c>
      <c r="H1133" t="s">
        <v>15</v>
      </c>
      <c r="I1133">
        <v>7.5</v>
      </c>
      <c r="J1133">
        <v>2.59</v>
      </c>
      <c r="K1133" t="s">
        <v>22</v>
      </c>
      <c r="L1133">
        <v>1437.56</v>
      </c>
    </row>
    <row r="1134" spans="2:12" x14ac:dyDescent="0.2">
      <c r="B1134" t="s">
        <v>33</v>
      </c>
      <c r="C1134" t="s">
        <v>12</v>
      </c>
      <c r="D1134">
        <v>16</v>
      </c>
      <c r="E1134" t="s">
        <v>13</v>
      </c>
      <c r="F1134" t="s">
        <v>40</v>
      </c>
      <c r="G1134">
        <v>13.3</v>
      </c>
      <c r="H1134" t="s">
        <v>43</v>
      </c>
      <c r="I1134">
        <v>6</v>
      </c>
      <c r="J1134">
        <v>3.22</v>
      </c>
      <c r="K1134" t="s">
        <v>30</v>
      </c>
      <c r="L1134">
        <v>962.06</v>
      </c>
    </row>
    <row r="1135" spans="2:12" x14ac:dyDescent="0.2">
      <c r="B1135" t="s">
        <v>33</v>
      </c>
      <c r="C1135" t="s">
        <v>31</v>
      </c>
      <c r="D1135">
        <v>8</v>
      </c>
      <c r="E1135" t="s">
        <v>42</v>
      </c>
      <c r="F1135" t="s">
        <v>20</v>
      </c>
      <c r="G1135">
        <v>14</v>
      </c>
      <c r="H1135" t="s">
        <v>21</v>
      </c>
      <c r="I1135">
        <v>11.1</v>
      </c>
      <c r="J1135">
        <v>2.27</v>
      </c>
      <c r="K1135" t="s">
        <v>16</v>
      </c>
      <c r="L1135">
        <v>575.16</v>
      </c>
    </row>
    <row r="1136" spans="2:12" x14ac:dyDescent="0.2">
      <c r="B1136" t="s">
        <v>17</v>
      </c>
      <c r="C1136" t="s">
        <v>12</v>
      </c>
      <c r="D1136">
        <v>4</v>
      </c>
      <c r="E1136" t="s">
        <v>13</v>
      </c>
      <c r="F1136" t="s">
        <v>14</v>
      </c>
      <c r="G1136">
        <v>13.3</v>
      </c>
      <c r="H1136" t="s">
        <v>27</v>
      </c>
      <c r="I1136">
        <v>7.8</v>
      </c>
      <c r="J1136">
        <v>3.08</v>
      </c>
      <c r="K1136" t="s">
        <v>30</v>
      </c>
      <c r="L1136">
        <v>1631.83</v>
      </c>
    </row>
    <row r="1137" spans="2:12" x14ac:dyDescent="0.2">
      <c r="B1137" t="s">
        <v>33</v>
      </c>
      <c r="C1137" t="s">
        <v>41</v>
      </c>
      <c r="D1137">
        <v>16</v>
      </c>
      <c r="E1137" t="s">
        <v>29</v>
      </c>
      <c r="F1137" t="s">
        <v>35</v>
      </c>
      <c r="G1137">
        <v>14</v>
      </c>
      <c r="H1137" t="s">
        <v>43</v>
      </c>
      <c r="I1137">
        <v>8.6</v>
      </c>
      <c r="J1137">
        <v>3.47</v>
      </c>
      <c r="K1137" t="s">
        <v>30</v>
      </c>
      <c r="L1137">
        <v>2116.08</v>
      </c>
    </row>
    <row r="1138" spans="2:12" x14ac:dyDescent="0.2">
      <c r="B1138" t="s">
        <v>47</v>
      </c>
      <c r="C1138" t="s">
        <v>41</v>
      </c>
      <c r="D1138">
        <v>64</v>
      </c>
      <c r="E1138" t="s">
        <v>19</v>
      </c>
      <c r="F1138" t="s">
        <v>35</v>
      </c>
      <c r="G1138">
        <v>16</v>
      </c>
      <c r="H1138" t="s">
        <v>43</v>
      </c>
      <c r="I1138">
        <v>8.6999999999999993</v>
      </c>
      <c r="J1138">
        <v>1.24</v>
      </c>
      <c r="K1138" t="s">
        <v>30</v>
      </c>
      <c r="L1138">
        <v>5676.83</v>
      </c>
    </row>
    <row r="1139" spans="2:12" x14ac:dyDescent="0.2">
      <c r="B1139" t="s">
        <v>47</v>
      </c>
      <c r="C1139" t="s">
        <v>18</v>
      </c>
      <c r="D1139">
        <v>4</v>
      </c>
      <c r="E1139" t="s">
        <v>42</v>
      </c>
      <c r="F1139" t="s">
        <v>32</v>
      </c>
      <c r="G1139">
        <v>17.3</v>
      </c>
      <c r="H1139" t="s">
        <v>43</v>
      </c>
      <c r="I1139">
        <v>6.5</v>
      </c>
      <c r="J1139">
        <v>1.35</v>
      </c>
      <c r="K1139" t="s">
        <v>30</v>
      </c>
      <c r="L1139">
        <v>1312.82</v>
      </c>
    </row>
    <row r="1140" spans="2:12" x14ac:dyDescent="0.2">
      <c r="B1140" t="s">
        <v>34</v>
      </c>
      <c r="C1140" t="s">
        <v>24</v>
      </c>
      <c r="D1140">
        <v>64</v>
      </c>
      <c r="E1140" t="s">
        <v>13</v>
      </c>
      <c r="F1140" t="s">
        <v>14</v>
      </c>
      <c r="G1140">
        <v>13.3</v>
      </c>
      <c r="H1140" t="s">
        <v>27</v>
      </c>
      <c r="I1140">
        <v>8.1</v>
      </c>
      <c r="J1140">
        <v>2.71</v>
      </c>
      <c r="K1140" t="s">
        <v>46</v>
      </c>
      <c r="L1140">
        <v>3828.45</v>
      </c>
    </row>
    <row r="1141" spans="2:12" x14ac:dyDescent="0.2">
      <c r="B1141" t="s">
        <v>45</v>
      </c>
      <c r="C1141" t="s">
        <v>24</v>
      </c>
      <c r="D1141">
        <v>8</v>
      </c>
      <c r="E1141" t="s">
        <v>42</v>
      </c>
      <c r="F1141" t="s">
        <v>20</v>
      </c>
      <c r="G1141">
        <v>14</v>
      </c>
      <c r="H1141" t="s">
        <v>21</v>
      </c>
      <c r="I1141">
        <v>4.3</v>
      </c>
      <c r="J1141">
        <v>3.23</v>
      </c>
      <c r="K1141" t="s">
        <v>22</v>
      </c>
      <c r="L1141">
        <v>728.94</v>
      </c>
    </row>
    <row r="1142" spans="2:12" x14ac:dyDescent="0.2">
      <c r="B1142" t="s">
        <v>34</v>
      </c>
      <c r="C1142" t="s">
        <v>37</v>
      </c>
      <c r="D1142">
        <v>4</v>
      </c>
      <c r="E1142" t="s">
        <v>29</v>
      </c>
      <c r="F1142" t="s">
        <v>32</v>
      </c>
      <c r="G1142">
        <v>13.3</v>
      </c>
      <c r="H1142" t="s">
        <v>15</v>
      </c>
      <c r="I1142">
        <v>10.7</v>
      </c>
      <c r="J1142">
        <v>2.4</v>
      </c>
      <c r="K1142" t="s">
        <v>30</v>
      </c>
      <c r="L1142">
        <v>1916.71</v>
      </c>
    </row>
    <row r="1143" spans="2:12" x14ac:dyDescent="0.2">
      <c r="B1143" t="s">
        <v>17</v>
      </c>
      <c r="C1143" t="s">
        <v>12</v>
      </c>
      <c r="D1143">
        <v>64</v>
      </c>
      <c r="E1143" t="s">
        <v>42</v>
      </c>
      <c r="F1143" t="s">
        <v>44</v>
      </c>
      <c r="G1143">
        <v>14</v>
      </c>
      <c r="H1143" t="s">
        <v>43</v>
      </c>
      <c r="I1143">
        <v>8.1999999999999993</v>
      </c>
      <c r="J1143">
        <v>3.39</v>
      </c>
      <c r="K1143" t="s">
        <v>22</v>
      </c>
      <c r="L1143">
        <v>1449.27</v>
      </c>
    </row>
    <row r="1144" spans="2:12" x14ac:dyDescent="0.2">
      <c r="B1144" t="s">
        <v>23</v>
      </c>
      <c r="C1144" t="s">
        <v>12</v>
      </c>
      <c r="D1144">
        <v>64</v>
      </c>
      <c r="E1144" t="s">
        <v>25</v>
      </c>
      <c r="F1144" t="s">
        <v>20</v>
      </c>
      <c r="G1144">
        <v>13.3</v>
      </c>
      <c r="H1144" t="s">
        <v>15</v>
      </c>
      <c r="I1144">
        <v>6.7</v>
      </c>
      <c r="J1144">
        <v>3.32</v>
      </c>
      <c r="K1144" t="s">
        <v>30</v>
      </c>
      <c r="L1144">
        <v>2513.67</v>
      </c>
    </row>
    <row r="1145" spans="2:12" x14ac:dyDescent="0.2">
      <c r="B1145" t="s">
        <v>23</v>
      </c>
      <c r="C1145" t="s">
        <v>18</v>
      </c>
      <c r="D1145">
        <v>4</v>
      </c>
      <c r="E1145" t="s">
        <v>42</v>
      </c>
      <c r="F1145" t="s">
        <v>20</v>
      </c>
      <c r="G1145">
        <v>14</v>
      </c>
      <c r="H1145" t="s">
        <v>43</v>
      </c>
      <c r="I1145">
        <v>8.6999999999999993</v>
      </c>
      <c r="J1145">
        <v>2.29</v>
      </c>
      <c r="K1145" t="s">
        <v>22</v>
      </c>
      <c r="L1145">
        <v>1080</v>
      </c>
    </row>
    <row r="1146" spans="2:12" x14ac:dyDescent="0.2">
      <c r="B1146" t="s">
        <v>33</v>
      </c>
      <c r="C1146" t="s">
        <v>12</v>
      </c>
      <c r="D1146">
        <v>16</v>
      </c>
      <c r="E1146" t="s">
        <v>29</v>
      </c>
      <c r="F1146" t="s">
        <v>32</v>
      </c>
      <c r="G1146">
        <v>15.6</v>
      </c>
      <c r="H1146" t="s">
        <v>43</v>
      </c>
      <c r="I1146">
        <v>7.5</v>
      </c>
      <c r="J1146">
        <v>1.76</v>
      </c>
      <c r="K1146" t="s">
        <v>46</v>
      </c>
      <c r="L1146">
        <v>992.4</v>
      </c>
    </row>
    <row r="1147" spans="2:12" x14ac:dyDescent="0.2">
      <c r="B1147" t="s">
        <v>45</v>
      </c>
      <c r="C1147" t="s">
        <v>37</v>
      </c>
      <c r="D1147">
        <v>32</v>
      </c>
      <c r="E1147" t="s">
        <v>19</v>
      </c>
      <c r="F1147" t="s">
        <v>14</v>
      </c>
      <c r="G1147">
        <v>17.3</v>
      </c>
      <c r="H1147" t="s">
        <v>21</v>
      </c>
      <c r="I1147">
        <v>8.9</v>
      </c>
      <c r="J1147">
        <v>1.25</v>
      </c>
      <c r="K1147" t="s">
        <v>46</v>
      </c>
      <c r="L1147">
        <v>2424.37</v>
      </c>
    </row>
    <row r="1148" spans="2:12" x14ac:dyDescent="0.2">
      <c r="B1148" t="s">
        <v>11</v>
      </c>
      <c r="C1148" t="s">
        <v>39</v>
      </c>
      <c r="D1148">
        <v>16</v>
      </c>
      <c r="E1148" t="s">
        <v>42</v>
      </c>
      <c r="F1148" t="s">
        <v>20</v>
      </c>
      <c r="G1148">
        <v>17.3</v>
      </c>
      <c r="H1148" t="s">
        <v>21</v>
      </c>
      <c r="I1148">
        <v>5</v>
      </c>
      <c r="J1148">
        <v>3.2</v>
      </c>
      <c r="K1148" t="s">
        <v>30</v>
      </c>
      <c r="L1148">
        <v>1313.7</v>
      </c>
    </row>
    <row r="1149" spans="2:12" x14ac:dyDescent="0.2">
      <c r="B1149" t="s">
        <v>45</v>
      </c>
      <c r="C1149" t="s">
        <v>48</v>
      </c>
      <c r="D1149">
        <v>4</v>
      </c>
      <c r="E1149" t="s">
        <v>19</v>
      </c>
      <c r="F1149" t="s">
        <v>44</v>
      </c>
      <c r="G1149">
        <v>14</v>
      </c>
      <c r="H1149" t="s">
        <v>15</v>
      </c>
      <c r="I1149">
        <v>5.7</v>
      </c>
      <c r="J1149">
        <v>1.44</v>
      </c>
      <c r="K1149" t="s">
        <v>30</v>
      </c>
      <c r="L1149">
        <v>828.25</v>
      </c>
    </row>
    <row r="1150" spans="2:12" x14ac:dyDescent="0.2">
      <c r="B1150" t="s">
        <v>47</v>
      </c>
      <c r="C1150" t="s">
        <v>48</v>
      </c>
      <c r="D1150">
        <v>8</v>
      </c>
      <c r="E1150" t="s">
        <v>13</v>
      </c>
      <c r="F1150" t="s">
        <v>40</v>
      </c>
      <c r="G1150">
        <v>14</v>
      </c>
      <c r="H1150" t="s">
        <v>27</v>
      </c>
      <c r="I1150">
        <v>8.5</v>
      </c>
      <c r="J1150">
        <v>2.12</v>
      </c>
      <c r="K1150" t="s">
        <v>22</v>
      </c>
      <c r="L1150">
        <v>2818.41</v>
      </c>
    </row>
    <row r="1151" spans="2:12" x14ac:dyDescent="0.2">
      <c r="B1151" t="s">
        <v>38</v>
      </c>
      <c r="C1151" t="s">
        <v>24</v>
      </c>
      <c r="D1151">
        <v>16</v>
      </c>
      <c r="E1151" t="s">
        <v>42</v>
      </c>
      <c r="F1151" t="s">
        <v>32</v>
      </c>
      <c r="G1151">
        <v>13.3</v>
      </c>
      <c r="H1151" t="s">
        <v>43</v>
      </c>
      <c r="I1151">
        <v>10.1</v>
      </c>
      <c r="J1151">
        <v>2.44</v>
      </c>
      <c r="K1151" t="s">
        <v>46</v>
      </c>
      <c r="L1151">
        <v>1037.3499999999999</v>
      </c>
    </row>
    <row r="1152" spans="2:12" x14ac:dyDescent="0.2">
      <c r="B1152" t="s">
        <v>45</v>
      </c>
      <c r="C1152" t="s">
        <v>18</v>
      </c>
      <c r="D1152">
        <v>64</v>
      </c>
      <c r="E1152" t="s">
        <v>25</v>
      </c>
      <c r="F1152" t="s">
        <v>26</v>
      </c>
      <c r="G1152">
        <v>17.3</v>
      </c>
      <c r="H1152" t="s">
        <v>27</v>
      </c>
      <c r="I1152">
        <v>6.8</v>
      </c>
      <c r="J1152">
        <v>2.79</v>
      </c>
      <c r="K1152" t="s">
        <v>30</v>
      </c>
      <c r="L1152">
        <v>5250.98</v>
      </c>
    </row>
    <row r="1153" spans="2:12" x14ac:dyDescent="0.2">
      <c r="B1153" t="s">
        <v>23</v>
      </c>
      <c r="C1153" t="s">
        <v>24</v>
      </c>
      <c r="D1153">
        <v>16</v>
      </c>
      <c r="E1153" t="s">
        <v>19</v>
      </c>
      <c r="F1153" t="s">
        <v>14</v>
      </c>
      <c r="G1153">
        <v>14</v>
      </c>
      <c r="H1153" t="s">
        <v>43</v>
      </c>
      <c r="I1153">
        <v>4.3</v>
      </c>
      <c r="J1153">
        <v>2.02</v>
      </c>
      <c r="K1153" t="s">
        <v>46</v>
      </c>
      <c r="L1153">
        <v>1272.98</v>
      </c>
    </row>
    <row r="1154" spans="2:12" x14ac:dyDescent="0.2">
      <c r="B1154" t="s">
        <v>23</v>
      </c>
      <c r="C1154" t="s">
        <v>41</v>
      </c>
      <c r="D1154">
        <v>8</v>
      </c>
      <c r="E1154" t="s">
        <v>13</v>
      </c>
      <c r="F1154" t="s">
        <v>20</v>
      </c>
      <c r="G1154">
        <v>14</v>
      </c>
      <c r="H1154" t="s">
        <v>15</v>
      </c>
      <c r="I1154">
        <v>5.5</v>
      </c>
      <c r="J1154">
        <v>1.92</v>
      </c>
      <c r="K1154" t="s">
        <v>16</v>
      </c>
      <c r="L1154">
        <v>1970.14</v>
      </c>
    </row>
    <row r="1155" spans="2:12" x14ac:dyDescent="0.2">
      <c r="B1155" t="s">
        <v>33</v>
      </c>
      <c r="C1155" t="s">
        <v>39</v>
      </c>
      <c r="D1155">
        <v>64</v>
      </c>
      <c r="E1155" t="s">
        <v>29</v>
      </c>
      <c r="F1155" t="s">
        <v>20</v>
      </c>
      <c r="G1155">
        <v>14</v>
      </c>
      <c r="H1155" t="s">
        <v>43</v>
      </c>
      <c r="I1155">
        <v>7.5</v>
      </c>
      <c r="J1155">
        <v>2.93</v>
      </c>
      <c r="K1155" t="s">
        <v>16</v>
      </c>
      <c r="L1155">
        <v>2316.39</v>
      </c>
    </row>
    <row r="1156" spans="2:12" x14ac:dyDescent="0.2">
      <c r="B1156" t="s">
        <v>47</v>
      </c>
      <c r="C1156" t="s">
        <v>24</v>
      </c>
      <c r="D1156">
        <v>32</v>
      </c>
      <c r="E1156" t="s">
        <v>25</v>
      </c>
      <c r="F1156" t="s">
        <v>20</v>
      </c>
      <c r="G1156">
        <v>16</v>
      </c>
      <c r="H1156" t="s">
        <v>15</v>
      </c>
      <c r="I1156">
        <v>10.4</v>
      </c>
      <c r="J1156">
        <v>2.13</v>
      </c>
      <c r="K1156" t="s">
        <v>30</v>
      </c>
      <c r="L1156">
        <v>2704.08</v>
      </c>
    </row>
    <row r="1157" spans="2:12" x14ac:dyDescent="0.2">
      <c r="B1157" t="s">
        <v>11</v>
      </c>
      <c r="C1157" t="s">
        <v>12</v>
      </c>
      <c r="D1157">
        <v>8</v>
      </c>
      <c r="E1157" t="s">
        <v>13</v>
      </c>
      <c r="F1157" t="s">
        <v>26</v>
      </c>
      <c r="G1157">
        <v>13.3</v>
      </c>
      <c r="H1157" t="s">
        <v>21</v>
      </c>
      <c r="I1157">
        <v>7.2</v>
      </c>
      <c r="J1157">
        <v>2.58</v>
      </c>
      <c r="K1157" t="s">
        <v>16</v>
      </c>
      <c r="L1157">
        <v>919.3</v>
      </c>
    </row>
    <row r="1158" spans="2:12" x14ac:dyDescent="0.2">
      <c r="B1158" t="s">
        <v>17</v>
      </c>
      <c r="C1158" t="s">
        <v>48</v>
      </c>
      <c r="D1158">
        <v>32</v>
      </c>
      <c r="E1158" t="s">
        <v>42</v>
      </c>
      <c r="F1158" t="s">
        <v>35</v>
      </c>
      <c r="G1158">
        <v>13.3</v>
      </c>
      <c r="H1158" t="s">
        <v>43</v>
      </c>
      <c r="I1158">
        <v>11.7</v>
      </c>
      <c r="J1158">
        <v>2.12</v>
      </c>
      <c r="K1158" t="s">
        <v>46</v>
      </c>
      <c r="L1158">
        <v>2261.4699999999998</v>
      </c>
    </row>
    <row r="1159" spans="2:12" x14ac:dyDescent="0.2">
      <c r="B1159" t="s">
        <v>34</v>
      </c>
      <c r="C1159" t="s">
        <v>12</v>
      </c>
      <c r="D1159">
        <v>16</v>
      </c>
      <c r="E1159" t="s">
        <v>29</v>
      </c>
      <c r="F1159" t="s">
        <v>35</v>
      </c>
      <c r="G1159">
        <v>14</v>
      </c>
      <c r="H1159" t="s">
        <v>21</v>
      </c>
      <c r="I1159">
        <v>7.5</v>
      </c>
      <c r="J1159">
        <v>2.7</v>
      </c>
      <c r="K1159" t="s">
        <v>30</v>
      </c>
      <c r="L1159">
        <v>975.65</v>
      </c>
    </row>
    <row r="1160" spans="2:12" x14ac:dyDescent="0.2">
      <c r="B1160" t="s">
        <v>38</v>
      </c>
      <c r="C1160" t="s">
        <v>41</v>
      </c>
      <c r="D1160">
        <v>64</v>
      </c>
      <c r="E1160" t="s">
        <v>25</v>
      </c>
      <c r="F1160" t="s">
        <v>32</v>
      </c>
      <c r="G1160">
        <v>16</v>
      </c>
      <c r="H1160" t="s">
        <v>27</v>
      </c>
      <c r="I1160">
        <v>10.8</v>
      </c>
      <c r="J1160">
        <v>1.75</v>
      </c>
      <c r="K1160" t="s">
        <v>16</v>
      </c>
      <c r="L1160">
        <v>7110.68</v>
      </c>
    </row>
    <row r="1161" spans="2:12" x14ac:dyDescent="0.2">
      <c r="B1161" t="s">
        <v>33</v>
      </c>
      <c r="C1161" t="s">
        <v>31</v>
      </c>
      <c r="D1161">
        <v>32</v>
      </c>
      <c r="E1161" t="s">
        <v>13</v>
      </c>
      <c r="F1161" t="s">
        <v>26</v>
      </c>
      <c r="G1161">
        <v>13.3</v>
      </c>
      <c r="H1161" t="s">
        <v>43</v>
      </c>
      <c r="I1161">
        <v>4.9000000000000004</v>
      </c>
      <c r="J1161">
        <v>2.08</v>
      </c>
      <c r="K1161" t="s">
        <v>46</v>
      </c>
      <c r="L1161">
        <v>1326.47</v>
      </c>
    </row>
    <row r="1162" spans="2:12" x14ac:dyDescent="0.2">
      <c r="B1162" t="s">
        <v>38</v>
      </c>
      <c r="C1162" t="s">
        <v>37</v>
      </c>
      <c r="D1162">
        <v>16</v>
      </c>
      <c r="E1162" t="s">
        <v>29</v>
      </c>
      <c r="F1162" t="s">
        <v>35</v>
      </c>
      <c r="G1162">
        <v>17.3</v>
      </c>
      <c r="H1162" t="s">
        <v>43</v>
      </c>
      <c r="I1162">
        <v>10.1</v>
      </c>
      <c r="J1162">
        <v>3.29</v>
      </c>
      <c r="K1162" t="s">
        <v>30</v>
      </c>
      <c r="L1162">
        <v>2161.9</v>
      </c>
    </row>
    <row r="1163" spans="2:12" x14ac:dyDescent="0.2">
      <c r="B1163" t="s">
        <v>23</v>
      </c>
      <c r="C1163" t="s">
        <v>37</v>
      </c>
      <c r="D1163">
        <v>32</v>
      </c>
      <c r="E1163" t="s">
        <v>25</v>
      </c>
      <c r="F1163" t="s">
        <v>26</v>
      </c>
      <c r="G1163">
        <v>16</v>
      </c>
      <c r="H1163" t="s">
        <v>15</v>
      </c>
      <c r="I1163">
        <v>5.5</v>
      </c>
      <c r="J1163">
        <v>2.2999999999999998</v>
      </c>
      <c r="K1163" t="s">
        <v>30</v>
      </c>
      <c r="L1163">
        <v>3553.63</v>
      </c>
    </row>
    <row r="1164" spans="2:12" x14ac:dyDescent="0.2">
      <c r="B1164" t="s">
        <v>36</v>
      </c>
      <c r="C1164" t="s">
        <v>31</v>
      </c>
      <c r="D1164">
        <v>16</v>
      </c>
      <c r="E1164" t="s">
        <v>19</v>
      </c>
      <c r="F1164" t="s">
        <v>44</v>
      </c>
      <c r="G1164">
        <v>13.3</v>
      </c>
      <c r="H1164" t="s">
        <v>21</v>
      </c>
      <c r="I1164">
        <v>11.4</v>
      </c>
      <c r="J1164">
        <v>1.91</v>
      </c>
      <c r="K1164" t="s">
        <v>30</v>
      </c>
      <c r="L1164">
        <v>656.65</v>
      </c>
    </row>
    <row r="1165" spans="2:12" x14ac:dyDescent="0.2">
      <c r="B1165" t="s">
        <v>28</v>
      </c>
      <c r="C1165" t="s">
        <v>41</v>
      </c>
      <c r="D1165">
        <v>4</v>
      </c>
      <c r="E1165" t="s">
        <v>29</v>
      </c>
      <c r="F1165" t="s">
        <v>35</v>
      </c>
      <c r="G1165">
        <v>17.3</v>
      </c>
      <c r="H1165" t="s">
        <v>27</v>
      </c>
      <c r="I1165">
        <v>4.3</v>
      </c>
      <c r="J1165">
        <v>1.29</v>
      </c>
      <c r="K1165" t="s">
        <v>22</v>
      </c>
      <c r="L1165">
        <v>2628.84</v>
      </c>
    </row>
    <row r="1166" spans="2:12" x14ac:dyDescent="0.2">
      <c r="B1166" t="s">
        <v>47</v>
      </c>
      <c r="C1166" t="s">
        <v>18</v>
      </c>
      <c r="D1166">
        <v>64</v>
      </c>
      <c r="E1166" t="s">
        <v>42</v>
      </c>
      <c r="F1166" t="s">
        <v>40</v>
      </c>
      <c r="G1166">
        <v>16</v>
      </c>
      <c r="H1166" t="s">
        <v>21</v>
      </c>
      <c r="I1166">
        <v>10.7</v>
      </c>
      <c r="J1166">
        <v>2.4500000000000002</v>
      </c>
      <c r="K1166" t="s">
        <v>22</v>
      </c>
      <c r="L1166">
        <v>2865.49</v>
      </c>
    </row>
    <row r="1167" spans="2:12" x14ac:dyDescent="0.2">
      <c r="B1167" t="s">
        <v>11</v>
      </c>
      <c r="C1167" t="s">
        <v>41</v>
      </c>
      <c r="D1167">
        <v>32</v>
      </c>
      <c r="E1167" t="s">
        <v>25</v>
      </c>
      <c r="F1167" t="s">
        <v>32</v>
      </c>
      <c r="G1167">
        <v>15.6</v>
      </c>
      <c r="H1167" t="s">
        <v>15</v>
      </c>
      <c r="I1167">
        <v>10.3</v>
      </c>
      <c r="J1167">
        <v>1.86</v>
      </c>
      <c r="K1167" t="s">
        <v>22</v>
      </c>
      <c r="L1167">
        <v>5523.83</v>
      </c>
    </row>
    <row r="1168" spans="2:12" x14ac:dyDescent="0.2">
      <c r="B1168" t="s">
        <v>28</v>
      </c>
      <c r="C1168" t="s">
        <v>24</v>
      </c>
      <c r="D1168">
        <v>16</v>
      </c>
      <c r="E1168" t="s">
        <v>42</v>
      </c>
      <c r="F1168" t="s">
        <v>20</v>
      </c>
      <c r="G1168">
        <v>15.6</v>
      </c>
      <c r="H1168" t="s">
        <v>43</v>
      </c>
      <c r="I1168">
        <v>6.4</v>
      </c>
      <c r="J1168">
        <v>1.59</v>
      </c>
      <c r="K1168" t="s">
        <v>30</v>
      </c>
      <c r="L1168">
        <v>1266.98</v>
      </c>
    </row>
    <row r="1169" spans="2:12" x14ac:dyDescent="0.2">
      <c r="B1169" t="s">
        <v>28</v>
      </c>
      <c r="C1169" t="s">
        <v>24</v>
      </c>
      <c r="D1169">
        <v>64</v>
      </c>
      <c r="E1169" t="s">
        <v>42</v>
      </c>
      <c r="F1169" t="s">
        <v>26</v>
      </c>
      <c r="G1169">
        <v>16</v>
      </c>
      <c r="H1169" t="s">
        <v>15</v>
      </c>
      <c r="I1169">
        <v>4.2</v>
      </c>
      <c r="J1169">
        <v>3.03</v>
      </c>
      <c r="K1169" t="s">
        <v>16</v>
      </c>
      <c r="L1169">
        <v>2698.33</v>
      </c>
    </row>
    <row r="1170" spans="2:12" x14ac:dyDescent="0.2">
      <c r="B1170" t="s">
        <v>17</v>
      </c>
      <c r="C1170" t="s">
        <v>37</v>
      </c>
      <c r="D1170">
        <v>8</v>
      </c>
      <c r="E1170" t="s">
        <v>19</v>
      </c>
      <c r="F1170" t="s">
        <v>20</v>
      </c>
      <c r="G1170">
        <v>16</v>
      </c>
      <c r="H1170" t="s">
        <v>21</v>
      </c>
      <c r="I1170">
        <v>11</v>
      </c>
      <c r="J1170">
        <v>3.12</v>
      </c>
      <c r="K1170" t="s">
        <v>22</v>
      </c>
      <c r="L1170">
        <v>2088.3000000000002</v>
      </c>
    </row>
    <row r="1171" spans="2:12" x14ac:dyDescent="0.2">
      <c r="B1171" t="s">
        <v>45</v>
      </c>
      <c r="C1171" t="s">
        <v>12</v>
      </c>
      <c r="D1171">
        <v>8</v>
      </c>
      <c r="E1171" t="s">
        <v>29</v>
      </c>
      <c r="F1171" t="s">
        <v>35</v>
      </c>
      <c r="G1171">
        <v>14</v>
      </c>
      <c r="H1171" t="s">
        <v>15</v>
      </c>
      <c r="I1171">
        <v>6.4</v>
      </c>
      <c r="J1171">
        <v>3.07</v>
      </c>
      <c r="K1171" t="s">
        <v>46</v>
      </c>
      <c r="L1171">
        <v>1027.8399999999999</v>
      </c>
    </row>
    <row r="1172" spans="2:12" x14ac:dyDescent="0.2">
      <c r="B1172" t="s">
        <v>34</v>
      </c>
      <c r="C1172" t="s">
        <v>41</v>
      </c>
      <c r="D1172">
        <v>16</v>
      </c>
      <c r="E1172" t="s">
        <v>19</v>
      </c>
      <c r="F1172" t="s">
        <v>20</v>
      </c>
      <c r="G1172">
        <v>16</v>
      </c>
      <c r="H1172" t="s">
        <v>21</v>
      </c>
      <c r="I1172">
        <v>6.5</v>
      </c>
      <c r="J1172">
        <v>2.54</v>
      </c>
      <c r="K1172" t="s">
        <v>46</v>
      </c>
      <c r="L1172">
        <v>1741.85</v>
      </c>
    </row>
    <row r="1173" spans="2:12" x14ac:dyDescent="0.2">
      <c r="B1173" t="s">
        <v>11</v>
      </c>
      <c r="C1173" t="s">
        <v>37</v>
      </c>
      <c r="D1173">
        <v>4</v>
      </c>
      <c r="E1173" t="s">
        <v>25</v>
      </c>
      <c r="F1173" t="s">
        <v>20</v>
      </c>
      <c r="G1173">
        <v>14</v>
      </c>
      <c r="H1173" t="s">
        <v>21</v>
      </c>
      <c r="I1173">
        <v>11.9</v>
      </c>
      <c r="J1173">
        <v>3.45</v>
      </c>
      <c r="K1173" t="s">
        <v>30</v>
      </c>
      <c r="L1173">
        <v>1810.47</v>
      </c>
    </row>
    <row r="1174" spans="2:12" x14ac:dyDescent="0.2">
      <c r="B1174" t="s">
        <v>45</v>
      </c>
      <c r="C1174" t="s">
        <v>41</v>
      </c>
      <c r="D1174">
        <v>16</v>
      </c>
      <c r="E1174" t="s">
        <v>42</v>
      </c>
      <c r="F1174" t="s">
        <v>14</v>
      </c>
      <c r="G1174">
        <v>13.3</v>
      </c>
      <c r="H1174" t="s">
        <v>27</v>
      </c>
      <c r="I1174">
        <v>11.4</v>
      </c>
      <c r="J1174">
        <v>2.2799999999999998</v>
      </c>
      <c r="K1174" t="s">
        <v>16</v>
      </c>
      <c r="L1174">
        <v>2884.82</v>
      </c>
    </row>
    <row r="1175" spans="2:12" x14ac:dyDescent="0.2">
      <c r="B1175" t="s">
        <v>38</v>
      </c>
      <c r="C1175" t="s">
        <v>48</v>
      </c>
      <c r="D1175">
        <v>64</v>
      </c>
      <c r="E1175" t="s">
        <v>13</v>
      </c>
      <c r="F1175" t="s">
        <v>26</v>
      </c>
      <c r="G1175">
        <v>13.3</v>
      </c>
      <c r="H1175" t="s">
        <v>15</v>
      </c>
      <c r="I1175">
        <v>10.9</v>
      </c>
      <c r="J1175">
        <v>3.01</v>
      </c>
      <c r="K1175" t="s">
        <v>46</v>
      </c>
      <c r="L1175">
        <v>3730.49</v>
      </c>
    </row>
    <row r="1176" spans="2:12" x14ac:dyDescent="0.2">
      <c r="B1176" t="s">
        <v>45</v>
      </c>
      <c r="C1176" t="s">
        <v>48</v>
      </c>
      <c r="D1176">
        <v>16</v>
      </c>
      <c r="E1176" t="s">
        <v>25</v>
      </c>
      <c r="F1176" t="s">
        <v>26</v>
      </c>
      <c r="G1176">
        <v>14</v>
      </c>
      <c r="H1176" t="s">
        <v>27</v>
      </c>
      <c r="I1176">
        <v>4.5</v>
      </c>
      <c r="J1176">
        <v>2.69</v>
      </c>
      <c r="K1176" t="s">
        <v>46</v>
      </c>
      <c r="L1176">
        <v>2522.39</v>
      </c>
    </row>
    <row r="1177" spans="2:12" x14ac:dyDescent="0.2">
      <c r="B1177" t="s">
        <v>11</v>
      </c>
      <c r="C1177" t="s">
        <v>12</v>
      </c>
      <c r="D1177">
        <v>32</v>
      </c>
      <c r="E1177" t="s">
        <v>29</v>
      </c>
      <c r="F1177" t="s">
        <v>32</v>
      </c>
      <c r="G1177">
        <v>13.3</v>
      </c>
      <c r="H1177" t="s">
        <v>15</v>
      </c>
      <c r="I1177">
        <v>9.3000000000000007</v>
      </c>
      <c r="J1177">
        <v>1.2</v>
      </c>
      <c r="K1177" t="s">
        <v>22</v>
      </c>
      <c r="L1177">
        <v>2530.31</v>
      </c>
    </row>
    <row r="1178" spans="2:12" x14ac:dyDescent="0.2">
      <c r="B1178" t="s">
        <v>33</v>
      </c>
      <c r="C1178" t="s">
        <v>37</v>
      </c>
      <c r="D1178">
        <v>64</v>
      </c>
      <c r="E1178" t="s">
        <v>29</v>
      </c>
      <c r="F1178" t="s">
        <v>44</v>
      </c>
      <c r="G1178">
        <v>13.3</v>
      </c>
      <c r="H1178" t="s">
        <v>27</v>
      </c>
      <c r="I1178">
        <v>11.3</v>
      </c>
      <c r="J1178">
        <v>2.2000000000000002</v>
      </c>
      <c r="K1178" t="s">
        <v>22</v>
      </c>
      <c r="L1178">
        <v>4313.0600000000004</v>
      </c>
    </row>
    <row r="1179" spans="2:12" x14ac:dyDescent="0.2">
      <c r="B1179" t="s">
        <v>11</v>
      </c>
      <c r="C1179" t="s">
        <v>39</v>
      </c>
      <c r="D1179">
        <v>32</v>
      </c>
      <c r="E1179" t="s">
        <v>42</v>
      </c>
      <c r="F1179" t="s">
        <v>35</v>
      </c>
      <c r="G1179">
        <v>15.6</v>
      </c>
      <c r="H1179" t="s">
        <v>27</v>
      </c>
      <c r="I1179">
        <v>9.8000000000000007</v>
      </c>
      <c r="J1179">
        <v>2.12</v>
      </c>
      <c r="K1179" t="s">
        <v>22</v>
      </c>
      <c r="L1179">
        <v>3629.38</v>
      </c>
    </row>
    <row r="1180" spans="2:12" x14ac:dyDescent="0.2">
      <c r="B1180" t="s">
        <v>36</v>
      </c>
      <c r="C1180" t="s">
        <v>24</v>
      </c>
      <c r="D1180">
        <v>16</v>
      </c>
      <c r="E1180" t="s">
        <v>42</v>
      </c>
      <c r="F1180" t="s">
        <v>32</v>
      </c>
      <c r="G1180">
        <v>14</v>
      </c>
      <c r="H1180" t="s">
        <v>27</v>
      </c>
      <c r="I1180">
        <v>5.7</v>
      </c>
      <c r="J1180">
        <v>2.83</v>
      </c>
      <c r="K1180" t="s">
        <v>46</v>
      </c>
      <c r="L1180">
        <v>1523.01</v>
      </c>
    </row>
    <row r="1181" spans="2:12" x14ac:dyDescent="0.2">
      <c r="B1181" t="s">
        <v>28</v>
      </c>
      <c r="C1181" t="s">
        <v>31</v>
      </c>
      <c r="D1181">
        <v>64</v>
      </c>
      <c r="E1181" t="s">
        <v>29</v>
      </c>
      <c r="F1181" t="s">
        <v>32</v>
      </c>
      <c r="G1181">
        <v>14</v>
      </c>
      <c r="H1181" t="s">
        <v>43</v>
      </c>
      <c r="I1181">
        <v>5.4</v>
      </c>
      <c r="J1181">
        <v>2.86</v>
      </c>
      <c r="K1181" t="s">
        <v>22</v>
      </c>
      <c r="L1181">
        <v>2125.66</v>
      </c>
    </row>
    <row r="1182" spans="2:12" x14ac:dyDescent="0.2">
      <c r="B1182" t="s">
        <v>34</v>
      </c>
      <c r="C1182" t="s">
        <v>12</v>
      </c>
      <c r="D1182">
        <v>8</v>
      </c>
      <c r="E1182" t="s">
        <v>25</v>
      </c>
      <c r="F1182" t="s">
        <v>26</v>
      </c>
      <c r="G1182">
        <v>17.3</v>
      </c>
      <c r="H1182" t="s">
        <v>43</v>
      </c>
      <c r="I1182">
        <v>10.5</v>
      </c>
      <c r="J1182">
        <v>2.59</v>
      </c>
      <c r="K1182" t="s">
        <v>46</v>
      </c>
      <c r="L1182">
        <v>856.35</v>
      </c>
    </row>
    <row r="1183" spans="2:12" x14ac:dyDescent="0.2">
      <c r="B1183" t="s">
        <v>33</v>
      </c>
      <c r="C1183" t="s">
        <v>24</v>
      </c>
      <c r="D1183">
        <v>16</v>
      </c>
      <c r="E1183" t="s">
        <v>25</v>
      </c>
      <c r="F1183" t="s">
        <v>20</v>
      </c>
      <c r="G1183">
        <v>13.3</v>
      </c>
      <c r="H1183" t="s">
        <v>43</v>
      </c>
      <c r="I1183">
        <v>9.8000000000000007</v>
      </c>
      <c r="J1183">
        <v>2</v>
      </c>
      <c r="K1183" t="s">
        <v>22</v>
      </c>
      <c r="L1183">
        <v>1268.95</v>
      </c>
    </row>
    <row r="1184" spans="2:12" x14ac:dyDescent="0.2">
      <c r="B1184" t="s">
        <v>28</v>
      </c>
      <c r="C1184" t="s">
        <v>41</v>
      </c>
      <c r="D1184">
        <v>64</v>
      </c>
      <c r="E1184" t="s">
        <v>29</v>
      </c>
      <c r="F1184" t="s">
        <v>14</v>
      </c>
      <c r="G1184">
        <v>14</v>
      </c>
      <c r="H1184" t="s">
        <v>43</v>
      </c>
      <c r="I1184">
        <v>7.5</v>
      </c>
      <c r="J1184">
        <v>2.39</v>
      </c>
      <c r="K1184" t="s">
        <v>16</v>
      </c>
      <c r="L1184">
        <v>3848.82</v>
      </c>
    </row>
    <row r="1185" spans="2:12" x14ac:dyDescent="0.2">
      <c r="B1185" t="s">
        <v>23</v>
      </c>
      <c r="C1185" t="s">
        <v>37</v>
      </c>
      <c r="D1185">
        <v>32</v>
      </c>
      <c r="E1185" t="s">
        <v>13</v>
      </c>
      <c r="F1185" t="s">
        <v>35</v>
      </c>
      <c r="G1185">
        <v>16</v>
      </c>
      <c r="H1185" t="s">
        <v>27</v>
      </c>
      <c r="I1185">
        <v>9.1</v>
      </c>
      <c r="J1185">
        <v>1.42</v>
      </c>
      <c r="K1185" t="s">
        <v>30</v>
      </c>
      <c r="L1185">
        <v>4728.09</v>
      </c>
    </row>
    <row r="1186" spans="2:12" x14ac:dyDescent="0.2">
      <c r="B1186" t="s">
        <v>45</v>
      </c>
      <c r="C1186" t="s">
        <v>18</v>
      </c>
      <c r="D1186">
        <v>4</v>
      </c>
      <c r="E1186" t="s">
        <v>19</v>
      </c>
      <c r="F1186" t="s">
        <v>35</v>
      </c>
      <c r="G1186">
        <v>14</v>
      </c>
      <c r="H1186" t="s">
        <v>15</v>
      </c>
      <c r="I1186">
        <v>4</v>
      </c>
      <c r="J1186">
        <v>3.33</v>
      </c>
      <c r="K1186" t="s">
        <v>30</v>
      </c>
      <c r="L1186">
        <v>1289.49</v>
      </c>
    </row>
    <row r="1187" spans="2:12" x14ac:dyDescent="0.2">
      <c r="B1187" t="s">
        <v>23</v>
      </c>
      <c r="C1187" t="s">
        <v>41</v>
      </c>
      <c r="D1187">
        <v>4</v>
      </c>
      <c r="E1187" t="s">
        <v>13</v>
      </c>
      <c r="F1187" t="s">
        <v>20</v>
      </c>
      <c r="G1187">
        <v>15.6</v>
      </c>
      <c r="H1187" t="s">
        <v>21</v>
      </c>
      <c r="I1187">
        <v>4.4000000000000004</v>
      </c>
      <c r="J1187">
        <v>2.0499999999999998</v>
      </c>
      <c r="K1187" t="s">
        <v>22</v>
      </c>
      <c r="L1187">
        <v>1445.61</v>
      </c>
    </row>
    <row r="1188" spans="2:12" x14ac:dyDescent="0.2">
      <c r="B1188" t="s">
        <v>17</v>
      </c>
      <c r="C1188" t="s">
        <v>48</v>
      </c>
      <c r="D1188">
        <v>16</v>
      </c>
      <c r="E1188" t="s">
        <v>29</v>
      </c>
      <c r="F1188" t="s">
        <v>40</v>
      </c>
      <c r="G1188">
        <v>15.6</v>
      </c>
      <c r="H1188" t="s">
        <v>27</v>
      </c>
      <c r="I1188">
        <v>5.5</v>
      </c>
      <c r="J1188">
        <v>2.59</v>
      </c>
      <c r="K1188" t="s">
        <v>16</v>
      </c>
      <c r="L1188">
        <v>3808.14</v>
      </c>
    </row>
    <row r="1189" spans="2:12" x14ac:dyDescent="0.2">
      <c r="B1189" t="s">
        <v>33</v>
      </c>
      <c r="C1189" t="s">
        <v>31</v>
      </c>
      <c r="D1189">
        <v>64</v>
      </c>
      <c r="E1189" t="s">
        <v>29</v>
      </c>
      <c r="F1189" t="s">
        <v>26</v>
      </c>
      <c r="G1189">
        <v>15.6</v>
      </c>
      <c r="H1189" t="s">
        <v>43</v>
      </c>
      <c r="I1189">
        <v>9.6</v>
      </c>
      <c r="J1189">
        <v>1.22</v>
      </c>
      <c r="K1189" t="s">
        <v>46</v>
      </c>
      <c r="L1189">
        <v>2094.87</v>
      </c>
    </row>
    <row r="1190" spans="2:12" x14ac:dyDescent="0.2">
      <c r="B1190" t="s">
        <v>36</v>
      </c>
      <c r="C1190" t="s">
        <v>24</v>
      </c>
      <c r="D1190">
        <v>4</v>
      </c>
      <c r="E1190" t="s">
        <v>19</v>
      </c>
      <c r="F1190" t="s">
        <v>35</v>
      </c>
      <c r="G1190">
        <v>13.3</v>
      </c>
      <c r="H1190" t="s">
        <v>27</v>
      </c>
      <c r="I1190">
        <v>5.0999999999999996</v>
      </c>
      <c r="J1190">
        <v>1.67</v>
      </c>
      <c r="K1190" t="s">
        <v>30</v>
      </c>
      <c r="L1190">
        <v>1488.35</v>
      </c>
    </row>
    <row r="1191" spans="2:12" x14ac:dyDescent="0.2">
      <c r="B1191" t="s">
        <v>11</v>
      </c>
      <c r="C1191" t="s">
        <v>18</v>
      </c>
      <c r="D1191">
        <v>32</v>
      </c>
      <c r="E1191" t="s">
        <v>25</v>
      </c>
      <c r="F1191" t="s">
        <v>26</v>
      </c>
      <c r="G1191">
        <v>16</v>
      </c>
      <c r="H1191" t="s">
        <v>21</v>
      </c>
      <c r="I1191">
        <v>12</v>
      </c>
      <c r="J1191">
        <v>2.66</v>
      </c>
      <c r="K1191" t="s">
        <v>22</v>
      </c>
      <c r="L1191">
        <v>2870.36</v>
      </c>
    </row>
    <row r="1192" spans="2:12" x14ac:dyDescent="0.2">
      <c r="B1192" t="s">
        <v>28</v>
      </c>
      <c r="C1192" t="s">
        <v>12</v>
      </c>
      <c r="D1192">
        <v>4</v>
      </c>
      <c r="E1192" t="s">
        <v>19</v>
      </c>
      <c r="F1192" t="s">
        <v>40</v>
      </c>
      <c r="G1192">
        <v>13.3</v>
      </c>
      <c r="H1192" t="s">
        <v>43</v>
      </c>
      <c r="I1192">
        <v>6.3</v>
      </c>
      <c r="J1192">
        <v>1.74</v>
      </c>
      <c r="K1192" t="s">
        <v>46</v>
      </c>
      <c r="L1192">
        <v>828.17</v>
      </c>
    </row>
    <row r="1193" spans="2:12" x14ac:dyDescent="0.2">
      <c r="B1193" t="s">
        <v>17</v>
      </c>
      <c r="C1193" t="s">
        <v>41</v>
      </c>
      <c r="D1193">
        <v>16</v>
      </c>
      <c r="E1193" t="s">
        <v>42</v>
      </c>
      <c r="F1193" t="s">
        <v>35</v>
      </c>
      <c r="G1193">
        <v>15.6</v>
      </c>
      <c r="H1193" t="s">
        <v>15</v>
      </c>
      <c r="I1193">
        <v>11.2</v>
      </c>
      <c r="J1193">
        <v>2.57</v>
      </c>
      <c r="K1193" t="s">
        <v>30</v>
      </c>
      <c r="L1193">
        <v>3043.36</v>
      </c>
    </row>
    <row r="1194" spans="2:12" x14ac:dyDescent="0.2">
      <c r="B1194" t="s">
        <v>38</v>
      </c>
      <c r="C1194" t="s">
        <v>37</v>
      </c>
      <c r="D1194">
        <v>32</v>
      </c>
      <c r="E1194" t="s">
        <v>42</v>
      </c>
      <c r="F1194" t="s">
        <v>40</v>
      </c>
      <c r="G1194">
        <v>14</v>
      </c>
      <c r="H1194" t="s">
        <v>21</v>
      </c>
      <c r="I1194">
        <v>10</v>
      </c>
      <c r="J1194">
        <v>1.36</v>
      </c>
      <c r="K1194" t="s">
        <v>46</v>
      </c>
      <c r="L1194">
        <v>1725.95</v>
      </c>
    </row>
    <row r="1195" spans="2:12" x14ac:dyDescent="0.2">
      <c r="B1195" t="s">
        <v>33</v>
      </c>
      <c r="C1195" t="s">
        <v>12</v>
      </c>
      <c r="D1195">
        <v>32</v>
      </c>
      <c r="E1195" t="s">
        <v>42</v>
      </c>
      <c r="F1195" t="s">
        <v>26</v>
      </c>
      <c r="G1195">
        <v>15.6</v>
      </c>
      <c r="H1195" t="s">
        <v>15</v>
      </c>
      <c r="I1195">
        <v>9.5</v>
      </c>
      <c r="J1195">
        <v>2.4300000000000002</v>
      </c>
      <c r="K1195" t="s">
        <v>46</v>
      </c>
      <c r="L1195">
        <v>1474.09</v>
      </c>
    </row>
    <row r="1196" spans="2:12" x14ac:dyDescent="0.2">
      <c r="B1196" t="s">
        <v>33</v>
      </c>
      <c r="C1196" t="s">
        <v>18</v>
      </c>
      <c r="D1196">
        <v>64</v>
      </c>
      <c r="E1196" t="s">
        <v>25</v>
      </c>
      <c r="F1196" t="s">
        <v>35</v>
      </c>
      <c r="G1196">
        <v>13.3</v>
      </c>
      <c r="H1196" t="s">
        <v>43</v>
      </c>
      <c r="I1196">
        <v>9.9</v>
      </c>
      <c r="J1196">
        <v>1.41</v>
      </c>
      <c r="K1196" t="s">
        <v>22</v>
      </c>
      <c r="L1196">
        <v>2833.35</v>
      </c>
    </row>
    <row r="1197" spans="2:12" x14ac:dyDescent="0.2">
      <c r="B1197" t="s">
        <v>23</v>
      </c>
      <c r="C1197" t="s">
        <v>41</v>
      </c>
      <c r="D1197">
        <v>4</v>
      </c>
      <c r="E1197" t="s">
        <v>25</v>
      </c>
      <c r="F1197" t="s">
        <v>20</v>
      </c>
      <c r="G1197">
        <v>16</v>
      </c>
      <c r="H1197" t="s">
        <v>43</v>
      </c>
      <c r="I1197">
        <v>7.9</v>
      </c>
      <c r="J1197">
        <v>1.79</v>
      </c>
      <c r="K1197" t="s">
        <v>16</v>
      </c>
      <c r="L1197">
        <v>1563.84</v>
      </c>
    </row>
    <row r="1198" spans="2:12" x14ac:dyDescent="0.2">
      <c r="B1198" t="s">
        <v>45</v>
      </c>
      <c r="C1198" t="s">
        <v>41</v>
      </c>
      <c r="D1198">
        <v>8</v>
      </c>
      <c r="E1198" t="s">
        <v>13</v>
      </c>
      <c r="F1198" t="s">
        <v>26</v>
      </c>
      <c r="G1198">
        <v>14</v>
      </c>
      <c r="H1198" t="s">
        <v>43</v>
      </c>
      <c r="I1198">
        <v>6.6</v>
      </c>
      <c r="J1198">
        <v>2.12</v>
      </c>
      <c r="K1198" t="s">
        <v>16</v>
      </c>
      <c r="L1198">
        <v>1587.62</v>
      </c>
    </row>
    <row r="1199" spans="2:12" x14ac:dyDescent="0.2">
      <c r="B1199" t="s">
        <v>11</v>
      </c>
      <c r="C1199" t="s">
        <v>39</v>
      </c>
      <c r="D1199">
        <v>64</v>
      </c>
      <c r="E1199" t="s">
        <v>42</v>
      </c>
      <c r="F1199" t="s">
        <v>40</v>
      </c>
      <c r="G1199">
        <v>16</v>
      </c>
      <c r="H1199" t="s">
        <v>27</v>
      </c>
      <c r="I1199">
        <v>5</v>
      </c>
      <c r="J1199">
        <v>2.97</v>
      </c>
      <c r="K1199" t="s">
        <v>46</v>
      </c>
      <c r="L1199">
        <v>5356.17</v>
      </c>
    </row>
    <row r="1200" spans="2:12" x14ac:dyDescent="0.2">
      <c r="B1200" t="s">
        <v>36</v>
      </c>
      <c r="C1200" t="s">
        <v>48</v>
      </c>
      <c r="D1200">
        <v>64</v>
      </c>
      <c r="E1200" t="s">
        <v>29</v>
      </c>
      <c r="F1200" t="s">
        <v>26</v>
      </c>
      <c r="G1200">
        <v>14</v>
      </c>
      <c r="H1200" t="s">
        <v>15</v>
      </c>
      <c r="I1200">
        <v>10.1</v>
      </c>
      <c r="J1200">
        <v>1.73</v>
      </c>
      <c r="K1200" t="s">
        <v>30</v>
      </c>
      <c r="L1200">
        <v>3779.24</v>
      </c>
    </row>
    <row r="1201" spans="2:12" x14ac:dyDescent="0.2">
      <c r="B1201" t="s">
        <v>33</v>
      </c>
      <c r="C1201" t="s">
        <v>41</v>
      </c>
      <c r="D1201">
        <v>16</v>
      </c>
      <c r="E1201" t="s">
        <v>29</v>
      </c>
      <c r="F1201" t="s">
        <v>35</v>
      </c>
      <c r="G1201">
        <v>17.3</v>
      </c>
      <c r="H1201" t="s">
        <v>43</v>
      </c>
      <c r="I1201">
        <v>7.4</v>
      </c>
      <c r="J1201">
        <v>1.73</v>
      </c>
      <c r="K1201" t="s">
        <v>46</v>
      </c>
      <c r="L1201">
        <v>2102.61</v>
      </c>
    </row>
    <row r="1202" spans="2:12" x14ac:dyDescent="0.2">
      <c r="B1202" t="s">
        <v>28</v>
      </c>
      <c r="C1202" t="s">
        <v>41</v>
      </c>
      <c r="D1202">
        <v>8</v>
      </c>
      <c r="E1202" t="s">
        <v>25</v>
      </c>
      <c r="F1202" t="s">
        <v>26</v>
      </c>
      <c r="G1202">
        <v>17.3</v>
      </c>
      <c r="H1202" t="s">
        <v>27</v>
      </c>
      <c r="I1202">
        <v>10.199999999999999</v>
      </c>
      <c r="J1202">
        <v>3.47</v>
      </c>
      <c r="K1202" t="s">
        <v>46</v>
      </c>
      <c r="L1202">
        <v>2965.07</v>
      </c>
    </row>
    <row r="1203" spans="2:12" x14ac:dyDescent="0.2">
      <c r="B1203" t="s">
        <v>38</v>
      </c>
      <c r="C1203" t="s">
        <v>48</v>
      </c>
      <c r="D1203">
        <v>32</v>
      </c>
      <c r="E1203" t="s">
        <v>13</v>
      </c>
      <c r="F1203" t="s">
        <v>44</v>
      </c>
      <c r="G1203">
        <v>14</v>
      </c>
      <c r="H1203" t="s">
        <v>43</v>
      </c>
      <c r="I1203">
        <v>7.4</v>
      </c>
      <c r="J1203">
        <v>1.8</v>
      </c>
      <c r="K1203" t="s">
        <v>30</v>
      </c>
      <c r="L1203">
        <v>1321.47</v>
      </c>
    </row>
    <row r="1204" spans="2:12" x14ac:dyDescent="0.2">
      <c r="B1204" t="s">
        <v>47</v>
      </c>
      <c r="C1204" t="s">
        <v>39</v>
      </c>
      <c r="D1204">
        <v>8</v>
      </c>
      <c r="E1204" t="s">
        <v>19</v>
      </c>
      <c r="F1204" t="s">
        <v>26</v>
      </c>
      <c r="G1204">
        <v>16</v>
      </c>
      <c r="H1204" t="s">
        <v>43</v>
      </c>
      <c r="I1204">
        <v>10.7</v>
      </c>
      <c r="J1204">
        <v>1.92</v>
      </c>
      <c r="K1204" t="s">
        <v>46</v>
      </c>
      <c r="L1204">
        <v>1509.36</v>
      </c>
    </row>
    <row r="1205" spans="2:12" x14ac:dyDescent="0.2">
      <c r="B1205" t="s">
        <v>47</v>
      </c>
      <c r="C1205" t="s">
        <v>39</v>
      </c>
      <c r="D1205">
        <v>16</v>
      </c>
      <c r="E1205" t="s">
        <v>25</v>
      </c>
      <c r="F1205" t="s">
        <v>40</v>
      </c>
      <c r="G1205">
        <v>15.6</v>
      </c>
      <c r="H1205" t="s">
        <v>15</v>
      </c>
      <c r="I1205">
        <v>10.8</v>
      </c>
      <c r="J1205">
        <v>2.2000000000000002</v>
      </c>
      <c r="K1205" t="s">
        <v>46</v>
      </c>
      <c r="L1205">
        <v>2232.8200000000002</v>
      </c>
    </row>
    <row r="1206" spans="2:12" x14ac:dyDescent="0.2">
      <c r="B1206" t="s">
        <v>36</v>
      </c>
      <c r="C1206" t="s">
        <v>31</v>
      </c>
      <c r="D1206">
        <v>8</v>
      </c>
      <c r="E1206" t="s">
        <v>29</v>
      </c>
      <c r="F1206" t="s">
        <v>20</v>
      </c>
      <c r="G1206">
        <v>14</v>
      </c>
      <c r="H1206" t="s">
        <v>21</v>
      </c>
      <c r="I1206">
        <v>5.3</v>
      </c>
      <c r="J1206">
        <v>2.2200000000000002</v>
      </c>
      <c r="K1206" t="s">
        <v>46</v>
      </c>
      <c r="L1206">
        <v>854.79</v>
      </c>
    </row>
    <row r="1207" spans="2:12" x14ac:dyDescent="0.2">
      <c r="B1207" t="s">
        <v>33</v>
      </c>
      <c r="C1207" t="s">
        <v>18</v>
      </c>
      <c r="D1207">
        <v>64</v>
      </c>
      <c r="E1207" t="s">
        <v>13</v>
      </c>
      <c r="F1207" t="s">
        <v>44</v>
      </c>
      <c r="G1207">
        <v>17.3</v>
      </c>
      <c r="H1207" t="s">
        <v>15</v>
      </c>
      <c r="I1207">
        <v>7.6</v>
      </c>
      <c r="J1207">
        <v>2.76</v>
      </c>
      <c r="K1207" t="s">
        <v>22</v>
      </c>
      <c r="L1207">
        <v>2582.81</v>
      </c>
    </row>
    <row r="1208" spans="2:12" x14ac:dyDescent="0.2">
      <c r="B1208" t="s">
        <v>34</v>
      </c>
      <c r="C1208" t="s">
        <v>12</v>
      </c>
      <c r="D1208">
        <v>16</v>
      </c>
      <c r="E1208" t="s">
        <v>13</v>
      </c>
      <c r="F1208" t="s">
        <v>20</v>
      </c>
      <c r="G1208">
        <v>14</v>
      </c>
      <c r="H1208" t="s">
        <v>27</v>
      </c>
      <c r="I1208">
        <v>8.9</v>
      </c>
      <c r="J1208">
        <v>1.74</v>
      </c>
      <c r="K1208" t="s">
        <v>22</v>
      </c>
      <c r="L1208">
        <v>1628.26</v>
      </c>
    </row>
    <row r="1209" spans="2:12" x14ac:dyDescent="0.2">
      <c r="B1209" t="s">
        <v>47</v>
      </c>
      <c r="C1209" t="s">
        <v>37</v>
      </c>
      <c r="D1209">
        <v>32</v>
      </c>
      <c r="E1209" t="s">
        <v>25</v>
      </c>
      <c r="F1209" t="s">
        <v>32</v>
      </c>
      <c r="G1209">
        <v>15.6</v>
      </c>
      <c r="H1209" t="s">
        <v>43</v>
      </c>
      <c r="I1209">
        <v>7.4</v>
      </c>
      <c r="J1209">
        <v>1.77</v>
      </c>
      <c r="K1209" t="s">
        <v>46</v>
      </c>
      <c r="L1209">
        <v>3679.49</v>
      </c>
    </row>
    <row r="1210" spans="2:12" x14ac:dyDescent="0.2">
      <c r="B1210" t="s">
        <v>17</v>
      </c>
      <c r="C1210" t="s">
        <v>37</v>
      </c>
      <c r="D1210">
        <v>32</v>
      </c>
      <c r="E1210" t="s">
        <v>25</v>
      </c>
      <c r="F1210" t="s">
        <v>32</v>
      </c>
      <c r="G1210">
        <v>14</v>
      </c>
      <c r="H1210" t="s">
        <v>21</v>
      </c>
      <c r="I1210">
        <v>6.3</v>
      </c>
      <c r="J1210">
        <v>2.82</v>
      </c>
      <c r="K1210" t="s">
        <v>30</v>
      </c>
      <c r="L1210">
        <v>2930.77</v>
      </c>
    </row>
    <row r="1211" spans="2:12" x14ac:dyDescent="0.2">
      <c r="B1211" t="s">
        <v>34</v>
      </c>
      <c r="C1211" t="s">
        <v>31</v>
      </c>
      <c r="D1211">
        <v>64</v>
      </c>
      <c r="E1211" t="s">
        <v>29</v>
      </c>
      <c r="F1211" t="s">
        <v>26</v>
      </c>
      <c r="G1211">
        <v>13.3</v>
      </c>
      <c r="H1211" t="s">
        <v>15</v>
      </c>
      <c r="I1211">
        <v>6.9</v>
      </c>
      <c r="J1211">
        <v>3.15</v>
      </c>
      <c r="K1211" t="s">
        <v>22</v>
      </c>
      <c r="L1211">
        <v>2466.54</v>
      </c>
    </row>
    <row r="1212" spans="2:12" x14ac:dyDescent="0.2">
      <c r="B1212" t="s">
        <v>34</v>
      </c>
      <c r="C1212" t="s">
        <v>12</v>
      </c>
      <c r="D1212">
        <v>32</v>
      </c>
      <c r="E1212" t="s">
        <v>29</v>
      </c>
      <c r="F1212" t="s">
        <v>44</v>
      </c>
      <c r="G1212">
        <v>17.3</v>
      </c>
      <c r="H1212" t="s">
        <v>27</v>
      </c>
      <c r="I1212">
        <v>5.7</v>
      </c>
      <c r="J1212">
        <v>2.57</v>
      </c>
      <c r="K1212" t="s">
        <v>22</v>
      </c>
      <c r="L1212">
        <v>1766.95</v>
      </c>
    </row>
    <row r="1213" spans="2:12" x14ac:dyDescent="0.2">
      <c r="B1213" t="s">
        <v>23</v>
      </c>
      <c r="C1213" t="s">
        <v>41</v>
      </c>
      <c r="D1213">
        <v>4</v>
      </c>
      <c r="E1213" t="s">
        <v>25</v>
      </c>
      <c r="F1213" t="s">
        <v>44</v>
      </c>
      <c r="G1213">
        <v>15.6</v>
      </c>
      <c r="H1213" t="s">
        <v>15</v>
      </c>
      <c r="I1213">
        <v>7.3</v>
      </c>
      <c r="J1213">
        <v>1.2</v>
      </c>
      <c r="K1213" t="s">
        <v>16</v>
      </c>
      <c r="L1213">
        <v>1290.93</v>
      </c>
    </row>
    <row r="1214" spans="2:12" x14ac:dyDescent="0.2">
      <c r="B1214" t="s">
        <v>34</v>
      </c>
      <c r="C1214" t="s">
        <v>48</v>
      </c>
      <c r="D1214">
        <v>32</v>
      </c>
      <c r="E1214" t="s">
        <v>19</v>
      </c>
      <c r="F1214" t="s">
        <v>32</v>
      </c>
      <c r="G1214">
        <v>14</v>
      </c>
      <c r="H1214" t="s">
        <v>43</v>
      </c>
      <c r="I1214">
        <v>11.5</v>
      </c>
      <c r="J1214">
        <v>3.4</v>
      </c>
      <c r="K1214" t="s">
        <v>30</v>
      </c>
      <c r="L1214">
        <v>1912.93</v>
      </c>
    </row>
    <row r="1215" spans="2:12" x14ac:dyDescent="0.2">
      <c r="B1215" t="s">
        <v>11</v>
      </c>
      <c r="C1215" t="s">
        <v>48</v>
      </c>
      <c r="D1215">
        <v>64</v>
      </c>
      <c r="E1215" t="s">
        <v>19</v>
      </c>
      <c r="F1215" t="s">
        <v>44</v>
      </c>
      <c r="G1215">
        <v>17.3</v>
      </c>
      <c r="H1215" t="s">
        <v>43</v>
      </c>
      <c r="I1215">
        <v>11.5</v>
      </c>
      <c r="J1215">
        <v>2.5099999999999998</v>
      </c>
      <c r="K1215" t="s">
        <v>46</v>
      </c>
      <c r="L1215">
        <v>3128.75</v>
      </c>
    </row>
    <row r="1216" spans="2:12" x14ac:dyDescent="0.2">
      <c r="B1216" t="s">
        <v>45</v>
      </c>
      <c r="C1216" t="s">
        <v>41</v>
      </c>
      <c r="D1216">
        <v>4</v>
      </c>
      <c r="E1216" t="s">
        <v>13</v>
      </c>
      <c r="F1216" t="s">
        <v>44</v>
      </c>
      <c r="G1216">
        <v>13.3</v>
      </c>
      <c r="H1216" t="s">
        <v>27</v>
      </c>
      <c r="I1216">
        <v>11.7</v>
      </c>
      <c r="J1216">
        <v>2.94</v>
      </c>
      <c r="K1216" t="s">
        <v>22</v>
      </c>
      <c r="L1216">
        <v>1619.7</v>
      </c>
    </row>
    <row r="1217" spans="2:12" x14ac:dyDescent="0.2">
      <c r="B1217" t="s">
        <v>11</v>
      </c>
      <c r="C1217" t="s">
        <v>41</v>
      </c>
      <c r="D1217">
        <v>32</v>
      </c>
      <c r="E1217" t="s">
        <v>42</v>
      </c>
      <c r="F1217" t="s">
        <v>44</v>
      </c>
      <c r="G1217">
        <v>14</v>
      </c>
      <c r="H1217" t="s">
        <v>15</v>
      </c>
      <c r="I1217">
        <v>9.8000000000000007</v>
      </c>
      <c r="J1217">
        <v>3.48</v>
      </c>
      <c r="K1217" t="s">
        <v>16</v>
      </c>
      <c r="L1217">
        <v>2648.2</v>
      </c>
    </row>
    <row r="1218" spans="2:12" x14ac:dyDescent="0.2">
      <c r="B1218" t="s">
        <v>34</v>
      </c>
      <c r="C1218" t="s">
        <v>18</v>
      </c>
      <c r="D1218">
        <v>16</v>
      </c>
      <c r="E1218" t="s">
        <v>25</v>
      </c>
      <c r="F1218" t="s">
        <v>40</v>
      </c>
      <c r="G1218">
        <v>15.6</v>
      </c>
      <c r="H1218" t="s">
        <v>43</v>
      </c>
      <c r="I1218">
        <v>6.7</v>
      </c>
      <c r="J1218">
        <v>1.39</v>
      </c>
      <c r="K1218" t="s">
        <v>22</v>
      </c>
      <c r="L1218">
        <v>1605.75</v>
      </c>
    </row>
    <row r="1219" spans="2:12" x14ac:dyDescent="0.2">
      <c r="B1219" t="s">
        <v>23</v>
      </c>
      <c r="C1219" t="s">
        <v>37</v>
      </c>
      <c r="D1219">
        <v>4</v>
      </c>
      <c r="E1219" t="s">
        <v>29</v>
      </c>
      <c r="F1219" t="s">
        <v>32</v>
      </c>
      <c r="G1219">
        <v>14</v>
      </c>
      <c r="H1219" t="s">
        <v>15</v>
      </c>
      <c r="I1219">
        <v>8.8000000000000007</v>
      </c>
      <c r="J1219">
        <v>1.71</v>
      </c>
      <c r="K1219" t="s">
        <v>22</v>
      </c>
      <c r="L1219">
        <v>1910.21</v>
      </c>
    </row>
    <row r="1220" spans="2:12" x14ac:dyDescent="0.2">
      <c r="B1220" t="s">
        <v>38</v>
      </c>
      <c r="C1220" t="s">
        <v>39</v>
      </c>
      <c r="D1220">
        <v>32</v>
      </c>
      <c r="E1220" t="s">
        <v>19</v>
      </c>
      <c r="F1220" t="s">
        <v>26</v>
      </c>
      <c r="G1220">
        <v>15.6</v>
      </c>
      <c r="H1220" t="s">
        <v>21</v>
      </c>
      <c r="I1220">
        <v>10.9</v>
      </c>
      <c r="J1220">
        <v>3.38</v>
      </c>
      <c r="K1220" t="s">
        <v>16</v>
      </c>
      <c r="L1220">
        <v>1545.2</v>
      </c>
    </row>
    <row r="1221" spans="2:12" x14ac:dyDescent="0.2">
      <c r="B1221" t="s">
        <v>47</v>
      </c>
      <c r="C1221" t="s">
        <v>39</v>
      </c>
      <c r="D1221">
        <v>4</v>
      </c>
      <c r="E1221" t="s">
        <v>13</v>
      </c>
      <c r="F1221" t="s">
        <v>35</v>
      </c>
      <c r="G1221">
        <v>15.6</v>
      </c>
      <c r="H1221" t="s">
        <v>21</v>
      </c>
      <c r="I1221">
        <v>7.3</v>
      </c>
      <c r="J1221">
        <v>2.72</v>
      </c>
      <c r="K1221" t="s">
        <v>30</v>
      </c>
      <c r="L1221">
        <v>1098.3800000000001</v>
      </c>
    </row>
    <row r="1222" spans="2:12" x14ac:dyDescent="0.2">
      <c r="B1222" t="s">
        <v>17</v>
      </c>
      <c r="C1222" t="s">
        <v>31</v>
      </c>
      <c r="D1222">
        <v>64</v>
      </c>
      <c r="E1222" t="s">
        <v>19</v>
      </c>
      <c r="F1222" t="s">
        <v>35</v>
      </c>
      <c r="G1222">
        <v>14</v>
      </c>
      <c r="H1222" t="s">
        <v>21</v>
      </c>
      <c r="I1222">
        <v>5.5</v>
      </c>
      <c r="J1222">
        <v>1.21</v>
      </c>
      <c r="K1222" t="s">
        <v>22</v>
      </c>
      <c r="L1222">
        <v>2364.0700000000002</v>
      </c>
    </row>
    <row r="1223" spans="2:12" x14ac:dyDescent="0.2">
      <c r="B1223" t="s">
        <v>45</v>
      </c>
      <c r="C1223" t="s">
        <v>24</v>
      </c>
      <c r="D1223">
        <v>16</v>
      </c>
      <c r="E1223" t="s">
        <v>42</v>
      </c>
      <c r="F1223" t="s">
        <v>20</v>
      </c>
      <c r="G1223">
        <v>15.6</v>
      </c>
      <c r="H1223" t="s">
        <v>43</v>
      </c>
      <c r="I1223">
        <v>7.9</v>
      </c>
      <c r="J1223">
        <v>2.95</v>
      </c>
      <c r="K1223" t="s">
        <v>30</v>
      </c>
      <c r="L1223">
        <v>1105.74</v>
      </c>
    </row>
    <row r="1224" spans="2:12" x14ac:dyDescent="0.2">
      <c r="B1224" t="s">
        <v>23</v>
      </c>
      <c r="C1224" t="s">
        <v>41</v>
      </c>
      <c r="D1224">
        <v>4</v>
      </c>
      <c r="E1224" t="s">
        <v>19</v>
      </c>
      <c r="F1224" t="s">
        <v>14</v>
      </c>
      <c r="G1224">
        <v>13.3</v>
      </c>
      <c r="H1224" t="s">
        <v>43</v>
      </c>
      <c r="I1224">
        <v>11.2</v>
      </c>
      <c r="J1224">
        <v>1.67</v>
      </c>
      <c r="K1224" t="s">
        <v>22</v>
      </c>
      <c r="L1224">
        <v>1358.05</v>
      </c>
    </row>
    <row r="1225" spans="2:12" x14ac:dyDescent="0.2">
      <c r="B1225" t="s">
        <v>34</v>
      </c>
      <c r="C1225" t="s">
        <v>41</v>
      </c>
      <c r="D1225">
        <v>32</v>
      </c>
      <c r="E1225" t="s">
        <v>29</v>
      </c>
      <c r="F1225" t="s">
        <v>40</v>
      </c>
      <c r="G1225">
        <v>14</v>
      </c>
      <c r="H1225" t="s">
        <v>27</v>
      </c>
      <c r="I1225">
        <v>11</v>
      </c>
      <c r="J1225">
        <v>2.4900000000000002</v>
      </c>
      <c r="K1225" t="s">
        <v>46</v>
      </c>
      <c r="L1225">
        <v>4319.53</v>
      </c>
    </row>
    <row r="1226" spans="2:12" x14ac:dyDescent="0.2">
      <c r="B1226" t="s">
        <v>17</v>
      </c>
      <c r="C1226" t="s">
        <v>39</v>
      </c>
      <c r="D1226">
        <v>4</v>
      </c>
      <c r="E1226" t="s">
        <v>29</v>
      </c>
      <c r="F1226" t="s">
        <v>35</v>
      </c>
      <c r="G1226">
        <v>16</v>
      </c>
      <c r="H1226" t="s">
        <v>21</v>
      </c>
      <c r="I1226">
        <v>7.7</v>
      </c>
      <c r="J1226">
        <v>3.04</v>
      </c>
      <c r="K1226" t="s">
        <v>30</v>
      </c>
      <c r="L1226">
        <v>1069.67</v>
      </c>
    </row>
    <row r="1227" spans="2:12" x14ac:dyDescent="0.2">
      <c r="B1227" t="s">
        <v>23</v>
      </c>
      <c r="C1227" t="s">
        <v>18</v>
      </c>
      <c r="D1227">
        <v>32</v>
      </c>
      <c r="E1227" t="s">
        <v>19</v>
      </c>
      <c r="F1227" t="s">
        <v>32</v>
      </c>
      <c r="G1227">
        <v>13.3</v>
      </c>
      <c r="H1227" t="s">
        <v>27</v>
      </c>
      <c r="I1227">
        <v>4.0999999999999996</v>
      </c>
      <c r="J1227">
        <v>1.32</v>
      </c>
      <c r="K1227" t="s">
        <v>46</v>
      </c>
      <c r="L1227">
        <v>3249.72</v>
      </c>
    </row>
    <row r="1228" spans="2:12" x14ac:dyDescent="0.2">
      <c r="B1228" t="s">
        <v>17</v>
      </c>
      <c r="C1228" t="s">
        <v>39</v>
      </c>
      <c r="D1228">
        <v>4</v>
      </c>
      <c r="E1228" t="s">
        <v>29</v>
      </c>
      <c r="F1228" t="s">
        <v>26</v>
      </c>
      <c r="G1228">
        <v>17.3</v>
      </c>
      <c r="H1228" t="s">
        <v>27</v>
      </c>
      <c r="I1228">
        <v>7.8</v>
      </c>
      <c r="J1228">
        <v>2.15</v>
      </c>
      <c r="K1228" t="s">
        <v>16</v>
      </c>
      <c r="L1228">
        <v>2302.85</v>
      </c>
    </row>
    <row r="1229" spans="2:12" x14ac:dyDescent="0.2">
      <c r="B1229" t="s">
        <v>47</v>
      </c>
      <c r="C1229" t="s">
        <v>39</v>
      </c>
      <c r="D1229">
        <v>8</v>
      </c>
      <c r="E1229" t="s">
        <v>29</v>
      </c>
      <c r="F1229" t="s">
        <v>40</v>
      </c>
      <c r="G1229">
        <v>15.6</v>
      </c>
      <c r="H1229" t="s">
        <v>15</v>
      </c>
      <c r="I1229">
        <v>5.9</v>
      </c>
      <c r="J1229">
        <v>2.52</v>
      </c>
      <c r="K1229" t="s">
        <v>16</v>
      </c>
      <c r="L1229">
        <v>1835.42</v>
      </c>
    </row>
    <row r="1230" spans="2:12" x14ac:dyDescent="0.2">
      <c r="B1230" t="s">
        <v>23</v>
      </c>
      <c r="C1230" t="s">
        <v>31</v>
      </c>
      <c r="D1230">
        <v>32</v>
      </c>
      <c r="E1230" t="s">
        <v>19</v>
      </c>
      <c r="F1230" t="s">
        <v>20</v>
      </c>
      <c r="G1230">
        <v>17.3</v>
      </c>
      <c r="H1230" t="s">
        <v>21</v>
      </c>
      <c r="I1230">
        <v>8.3000000000000007</v>
      </c>
      <c r="J1230">
        <v>2.19</v>
      </c>
      <c r="K1230" t="s">
        <v>22</v>
      </c>
      <c r="L1230">
        <v>1226.6400000000001</v>
      </c>
    </row>
    <row r="1231" spans="2:12" x14ac:dyDescent="0.2">
      <c r="B1231" t="s">
        <v>28</v>
      </c>
      <c r="C1231" t="s">
        <v>37</v>
      </c>
      <c r="D1231">
        <v>64</v>
      </c>
      <c r="E1231" t="s">
        <v>29</v>
      </c>
      <c r="F1231" t="s">
        <v>44</v>
      </c>
      <c r="G1231">
        <v>17.3</v>
      </c>
      <c r="H1231" t="s">
        <v>43</v>
      </c>
      <c r="I1231">
        <v>5.3</v>
      </c>
      <c r="J1231">
        <v>2.52</v>
      </c>
      <c r="K1231" t="s">
        <v>22</v>
      </c>
      <c r="L1231">
        <v>2760.14</v>
      </c>
    </row>
    <row r="1232" spans="2:12" x14ac:dyDescent="0.2">
      <c r="B1232" t="s">
        <v>33</v>
      </c>
      <c r="C1232" t="s">
        <v>37</v>
      </c>
      <c r="D1232">
        <v>16</v>
      </c>
      <c r="E1232" t="s">
        <v>29</v>
      </c>
      <c r="F1232" t="s">
        <v>20</v>
      </c>
      <c r="G1232">
        <v>16</v>
      </c>
      <c r="H1232" t="s">
        <v>27</v>
      </c>
      <c r="I1232">
        <v>4.7</v>
      </c>
      <c r="J1232">
        <v>2.99</v>
      </c>
      <c r="K1232" t="s">
        <v>16</v>
      </c>
      <c r="L1232">
        <v>3760.37</v>
      </c>
    </row>
    <row r="1233" spans="2:12" x14ac:dyDescent="0.2">
      <c r="B1233" t="s">
        <v>17</v>
      </c>
      <c r="C1233" t="s">
        <v>37</v>
      </c>
      <c r="D1233">
        <v>4</v>
      </c>
      <c r="E1233" t="s">
        <v>13</v>
      </c>
      <c r="F1233" t="s">
        <v>20</v>
      </c>
      <c r="G1233">
        <v>16</v>
      </c>
      <c r="H1233" t="s">
        <v>43</v>
      </c>
      <c r="I1233">
        <v>11.1</v>
      </c>
      <c r="J1233">
        <v>1.28</v>
      </c>
      <c r="K1233" t="s">
        <v>22</v>
      </c>
      <c r="L1233">
        <v>2190.41</v>
      </c>
    </row>
    <row r="1234" spans="2:12" x14ac:dyDescent="0.2">
      <c r="B1234" t="s">
        <v>38</v>
      </c>
      <c r="C1234" t="s">
        <v>12</v>
      </c>
      <c r="D1234">
        <v>8</v>
      </c>
      <c r="E1234" t="s">
        <v>19</v>
      </c>
      <c r="F1234" t="s">
        <v>32</v>
      </c>
      <c r="G1234">
        <v>17.3</v>
      </c>
      <c r="H1234" t="s">
        <v>15</v>
      </c>
      <c r="I1234">
        <v>4.5</v>
      </c>
      <c r="J1234">
        <v>2.21</v>
      </c>
      <c r="K1234" t="s">
        <v>30</v>
      </c>
      <c r="L1234">
        <v>1113.58</v>
      </c>
    </row>
    <row r="1235" spans="2:12" x14ac:dyDescent="0.2">
      <c r="B1235" t="s">
        <v>28</v>
      </c>
      <c r="C1235" t="s">
        <v>37</v>
      </c>
      <c r="D1235">
        <v>16</v>
      </c>
      <c r="E1235" t="s">
        <v>13</v>
      </c>
      <c r="F1235" t="s">
        <v>35</v>
      </c>
      <c r="G1235">
        <v>16</v>
      </c>
      <c r="H1235" t="s">
        <v>15</v>
      </c>
      <c r="I1235">
        <v>4.0999999999999996</v>
      </c>
      <c r="J1235">
        <v>1.69</v>
      </c>
      <c r="K1235" t="s">
        <v>30</v>
      </c>
      <c r="L1235">
        <v>2834.62</v>
      </c>
    </row>
    <row r="1236" spans="2:12" x14ac:dyDescent="0.2">
      <c r="B1236" t="s">
        <v>33</v>
      </c>
      <c r="C1236" t="s">
        <v>48</v>
      </c>
      <c r="D1236">
        <v>8</v>
      </c>
      <c r="E1236" t="s">
        <v>25</v>
      </c>
      <c r="F1236" t="s">
        <v>32</v>
      </c>
      <c r="G1236">
        <v>13.3</v>
      </c>
      <c r="H1236" t="s">
        <v>43</v>
      </c>
      <c r="I1236">
        <v>10.7</v>
      </c>
      <c r="J1236">
        <v>2.33</v>
      </c>
      <c r="K1236" t="s">
        <v>46</v>
      </c>
      <c r="L1236">
        <v>1406.63</v>
      </c>
    </row>
    <row r="1237" spans="2:12" x14ac:dyDescent="0.2">
      <c r="B1237" t="s">
        <v>33</v>
      </c>
      <c r="C1237" t="s">
        <v>48</v>
      </c>
      <c r="D1237">
        <v>16</v>
      </c>
      <c r="E1237" t="s">
        <v>13</v>
      </c>
      <c r="F1237" t="s">
        <v>14</v>
      </c>
      <c r="G1237">
        <v>14</v>
      </c>
      <c r="H1237" t="s">
        <v>15</v>
      </c>
      <c r="I1237">
        <v>9.6</v>
      </c>
      <c r="J1237">
        <v>1.21</v>
      </c>
      <c r="K1237" t="s">
        <v>16</v>
      </c>
      <c r="L1237">
        <v>1936.97</v>
      </c>
    </row>
    <row r="1238" spans="2:12" x14ac:dyDescent="0.2">
      <c r="B1238" t="s">
        <v>33</v>
      </c>
      <c r="C1238" t="s">
        <v>48</v>
      </c>
      <c r="D1238">
        <v>32</v>
      </c>
      <c r="E1238" t="s">
        <v>13</v>
      </c>
      <c r="F1238" t="s">
        <v>20</v>
      </c>
      <c r="G1238">
        <v>14</v>
      </c>
      <c r="H1238" t="s">
        <v>21</v>
      </c>
      <c r="I1238">
        <v>7.3</v>
      </c>
      <c r="J1238">
        <v>3.03</v>
      </c>
      <c r="K1238" t="s">
        <v>30</v>
      </c>
      <c r="L1238">
        <v>1728.86</v>
      </c>
    </row>
    <row r="1239" spans="2:12" x14ac:dyDescent="0.2">
      <c r="B1239" t="s">
        <v>45</v>
      </c>
      <c r="C1239" t="s">
        <v>31</v>
      </c>
      <c r="D1239">
        <v>64</v>
      </c>
      <c r="E1239" t="s">
        <v>25</v>
      </c>
      <c r="F1239" t="s">
        <v>44</v>
      </c>
      <c r="G1239">
        <v>17.3</v>
      </c>
      <c r="H1239" t="s">
        <v>15</v>
      </c>
      <c r="I1239">
        <v>6</v>
      </c>
      <c r="J1239">
        <v>2.62</v>
      </c>
      <c r="K1239" t="s">
        <v>22</v>
      </c>
      <c r="L1239">
        <v>1871.86</v>
      </c>
    </row>
    <row r="1240" spans="2:12" x14ac:dyDescent="0.2">
      <c r="B1240" t="s">
        <v>47</v>
      </c>
      <c r="C1240" t="s">
        <v>41</v>
      </c>
      <c r="D1240">
        <v>32</v>
      </c>
      <c r="E1240" t="s">
        <v>42</v>
      </c>
      <c r="F1240" t="s">
        <v>26</v>
      </c>
      <c r="G1240">
        <v>13.3</v>
      </c>
      <c r="H1240" t="s">
        <v>43</v>
      </c>
      <c r="I1240">
        <v>7.6</v>
      </c>
      <c r="J1240">
        <v>3.16</v>
      </c>
      <c r="K1240" t="s">
        <v>22</v>
      </c>
      <c r="L1240">
        <v>2992.66</v>
      </c>
    </row>
    <row r="1241" spans="2:12" x14ac:dyDescent="0.2">
      <c r="B1241" t="s">
        <v>36</v>
      </c>
      <c r="C1241" t="s">
        <v>18</v>
      </c>
      <c r="D1241">
        <v>8</v>
      </c>
      <c r="E1241" t="s">
        <v>25</v>
      </c>
      <c r="F1241" t="s">
        <v>20</v>
      </c>
      <c r="G1241">
        <v>15.6</v>
      </c>
      <c r="H1241" t="s">
        <v>15</v>
      </c>
      <c r="I1241">
        <v>8.6999999999999993</v>
      </c>
      <c r="J1241">
        <v>3.14</v>
      </c>
      <c r="K1241" t="s">
        <v>46</v>
      </c>
      <c r="L1241">
        <v>1681.71</v>
      </c>
    </row>
    <row r="1242" spans="2:12" x14ac:dyDescent="0.2">
      <c r="B1242" t="s">
        <v>11</v>
      </c>
      <c r="C1242" t="s">
        <v>31</v>
      </c>
      <c r="D1242">
        <v>16</v>
      </c>
      <c r="E1242" t="s">
        <v>25</v>
      </c>
      <c r="F1242" t="s">
        <v>35</v>
      </c>
      <c r="G1242">
        <v>13.3</v>
      </c>
      <c r="H1242" t="s">
        <v>27</v>
      </c>
      <c r="I1242">
        <v>11.7</v>
      </c>
      <c r="J1242">
        <v>2.69</v>
      </c>
      <c r="K1242" t="s">
        <v>30</v>
      </c>
      <c r="L1242">
        <v>2572.4899999999998</v>
      </c>
    </row>
    <row r="1243" spans="2:12" x14ac:dyDescent="0.2">
      <c r="B1243" t="s">
        <v>36</v>
      </c>
      <c r="C1243" t="s">
        <v>12</v>
      </c>
      <c r="D1243">
        <v>64</v>
      </c>
      <c r="E1243" t="s">
        <v>13</v>
      </c>
      <c r="F1243" t="s">
        <v>26</v>
      </c>
      <c r="G1243">
        <v>14</v>
      </c>
      <c r="H1243" t="s">
        <v>15</v>
      </c>
      <c r="I1243">
        <v>11.3</v>
      </c>
      <c r="J1243">
        <v>1.48</v>
      </c>
      <c r="K1243" t="s">
        <v>46</v>
      </c>
      <c r="L1243">
        <v>2354.19</v>
      </c>
    </row>
    <row r="1244" spans="2:12" x14ac:dyDescent="0.2">
      <c r="B1244" t="s">
        <v>33</v>
      </c>
      <c r="C1244" t="s">
        <v>24</v>
      </c>
      <c r="D1244">
        <v>16</v>
      </c>
      <c r="E1244" t="s">
        <v>13</v>
      </c>
      <c r="F1244" t="s">
        <v>32</v>
      </c>
      <c r="G1244">
        <v>14</v>
      </c>
      <c r="H1244" t="s">
        <v>27</v>
      </c>
      <c r="I1244">
        <v>4.7</v>
      </c>
      <c r="J1244">
        <v>1.56</v>
      </c>
      <c r="K1244" t="s">
        <v>16</v>
      </c>
      <c r="L1244">
        <v>2038.31</v>
      </c>
    </row>
    <row r="1245" spans="2:12" x14ac:dyDescent="0.2">
      <c r="B1245" t="s">
        <v>36</v>
      </c>
      <c r="C1245" t="s">
        <v>31</v>
      </c>
      <c r="D1245">
        <v>4</v>
      </c>
      <c r="E1245" t="s">
        <v>25</v>
      </c>
      <c r="F1245" t="s">
        <v>35</v>
      </c>
      <c r="G1245">
        <v>14</v>
      </c>
      <c r="H1245" t="s">
        <v>21</v>
      </c>
      <c r="I1245">
        <v>4.7</v>
      </c>
      <c r="J1245">
        <v>3.22</v>
      </c>
      <c r="K1245" t="s">
        <v>46</v>
      </c>
      <c r="L1245">
        <v>685.76</v>
      </c>
    </row>
    <row r="1246" spans="2:12" x14ac:dyDescent="0.2">
      <c r="B1246" t="s">
        <v>23</v>
      </c>
      <c r="C1246" t="s">
        <v>18</v>
      </c>
      <c r="D1246">
        <v>8</v>
      </c>
      <c r="E1246" t="s">
        <v>19</v>
      </c>
      <c r="F1246" t="s">
        <v>35</v>
      </c>
      <c r="G1246">
        <v>14</v>
      </c>
      <c r="H1246" t="s">
        <v>15</v>
      </c>
      <c r="I1246">
        <v>5.8</v>
      </c>
      <c r="J1246">
        <v>1.56</v>
      </c>
      <c r="K1246" t="s">
        <v>22</v>
      </c>
      <c r="L1246">
        <v>1663.74</v>
      </c>
    </row>
    <row r="1247" spans="2:12" x14ac:dyDescent="0.2">
      <c r="B1247" t="s">
        <v>17</v>
      </c>
      <c r="C1247" t="s">
        <v>48</v>
      </c>
      <c r="D1247">
        <v>4</v>
      </c>
      <c r="E1247" t="s">
        <v>13</v>
      </c>
      <c r="F1247" t="s">
        <v>40</v>
      </c>
      <c r="G1247">
        <v>17.3</v>
      </c>
      <c r="H1247" t="s">
        <v>43</v>
      </c>
      <c r="I1247">
        <v>11</v>
      </c>
      <c r="J1247">
        <v>2.56</v>
      </c>
      <c r="K1247" t="s">
        <v>16</v>
      </c>
      <c r="L1247">
        <v>1664.15</v>
      </c>
    </row>
    <row r="1248" spans="2:12" x14ac:dyDescent="0.2">
      <c r="B1248" t="s">
        <v>45</v>
      </c>
      <c r="C1248" t="s">
        <v>48</v>
      </c>
      <c r="D1248">
        <v>16</v>
      </c>
      <c r="E1248" t="s">
        <v>42</v>
      </c>
      <c r="F1248" t="s">
        <v>35</v>
      </c>
      <c r="G1248">
        <v>16</v>
      </c>
      <c r="H1248" t="s">
        <v>21</v>
      </c>
      <c r="I1248">
        <v>9.4</v>
      </c>
      <c r="J1248">
        <v>2.1</v>
      </c>
      <c r="K1248" t="s">
        <v>46</v>
      </c>
      <c r="L1248">
        <v>1258.3499999999999</v>
      </c>
    </row>
    <row r="1249" spans="2:12" x14ac:dyDescent="0.2">
      <c r="B1249" t="s">
        <v>34</v>
      </c>
      <c r="C1249" t="s">
        <v>39</v>
      </c>
      <c r="D1249">
        <v>4</v>
      </c>
      <c r="E1249" t="s">
        <v>42</v>
      </c>
      <c r="F1249" t="s">
        <v>32</v>
      </c>
      <c r="G1249">
        <v>14</v>
      </c>
      <c r="H1249" t="s">
        <v>21</v>
      </c>
      <c r="I1249">
        <v>8.8000000000000007</v>
      </c>
      <c r="J1249">
        <v>2.2799999999999998</v>
      </c>
      <c r="K1249" t="s">
        <v>16</v>
      </c>
      <c r="L1249">
        <v>542.92999999999995</v>
      </c>
    </row>
    <row r="1250" spans="2:12" x14ac:dyDescent="0.2">
      <c r="B1250" t="s">
        <v>38</v>
      </c>
      <c r="C1250" t="s">
        <v>48</v>
      </c>
      <c r="D1250">
        <v>4</v>
      </c>
      <c r="E1250" t="s">
        <v>19</v>
      </c>
      <c r="F1250" t="s">
        <v>26</v>
      </c>
      <c r="G1250">
        <v>16</v>
      </c>
      <c r="H1250" t="s">
        <v>21</v>
      </c>
      <c r="I1250">
        <v>7.2</v>
      </c>
      <c r="J1250">
        <v>1.36</v>
      </c>
      <c r="K1250" t="s">
        <v>46</v>
      </c>
      <c r="L1250">
        <v>918.61</v>
      </c>
    </row>
    <row r="1251" spans="2:12" x14ac:dyDescent="0.2">
      <c r="B1251" t="s">
        <v>23</v>
      </c>
      <c r="C1251" t="s">
        <v>18</v>
      </c>
      <c r="D1251">
        <v>8</v>
      </c>
      <c r="E1251" t="s">
        <v>13</v>
      </c>
      <c r="F1251" t="s">
        <v>32</v>
      </c>
      <c r="G1251">
        <v>13.3</v>
      </c>
      <c r="H1251" t="s">
        <v>27</v>
      </c>
      <c r="I1251">
        <v>7.7</v>
      </c>
      <c r="J1251">
        <v>1.59</v>
      </c>
      <c r="K1251" t="s">
        <v>16</v>
      </c>
      <c r="L1251">
        <v>2104.79</v>
      </c>
    </row>
    <row r="1252" spans="2:12" x14ac:dyDescent="0.2">
      <c r="B1252" t="s">
        <v>47</v>
      </c>
      <c r="C1252" t="s">
        <v>24</v>
      </c>
      <c r="D1252">
        <v>8</v>
      </c>
      <c r="E1252" t="s">
        <v>25</v>
      </c>
      <c r="F1252" t="s">
        <v>14</v>
      </c>
      <c r="G1252">
        <v>16</v>
      </c>
      <c r="H1252" t="s">
        <v>15</v>
      </c>
      <c r="I1252">
        <v>4.7</v>
      </c>
      <c r="J1252">
        <v>2.72</v>
      </c>
      <c r="K1252" t="s">
        <v>16</v>
      </c>
      <c r="L1252">
        <v>1802.22</v>
      </c>
    </row>
    <row r="1253" spans="2:12" x14ac:dyDescent="0.2">
      <c r="B1253" t="s">
        <v>36</v>
      </c>
      <c r="C1253" t="s">
        <v>37</v>
      </c>
      <c r="D1253">
        <v>8</v>
      </c>
      <c r="E1253" t="s">
        <v>25</v>
      </c>
      <c r="F1253" t="s">
        <v>40</v>
      </c>
      <c r="G1253">
        <v>13.3</v>
      </c>
      <c r="H1253" t="s">
        <v>15</v>
      </c>
      <c r="I1253">
        <v>5.0999999999999996</v>
      </c>
      <c r="J1253">
        <v>3.42</v>
      </c>
      <c r="K1253" t="s">
        <v>46</v>
      </c>
      <c r="L1253">
        <v>2058.29</v>
      </c>
    </row>
    <row r="1254" spans="2:12" x14ac:dyDescent="0.2">
      <c r="B1254" t="s">
        <v>23</v>
      </c>
      <c r="C1254" t="s">
        <v>12</v>
      </c>
      <c r="D1254">
        <v>4</v>
      </c>
      <c r="E1254" t="s">
        <v>42</v>
      </c>
      <c r="F1254" t="s">
        <v>32</v>
      </c>
      <c r="G1254">
        <v>14</v>
      </c>
      <c r="H1254" t="s">
        <v>21</v>
      </c>
      <c r="I1254">
        <v>5.8</v>
      </c>
      <c r="J1254">
        <v>1.28</v>
      </c>
      <c r="K1254" t="s">
        <v>46</v>
      </c>
      <c r="L1254">
        <v>449.06</v>
      </c>
    </row>
    <row r="1255" spans="2:12" x14ac:dyDescent="0.2">
      <c r="B1255" t="s">
        <v>34</v>
      </c>
      <c r="C1255" t="s">
        <v>39</v>
      </c>
      <c r="D1255">
        <v>64</v>
      </c>
      <c r="E1255" t="s">
        <v>42</v>
      </c>
      <c r="F1255" t="s">
        <v>32</v>
      </c>
      <c r="G1255">
        <v>17.3</v>
      </c>
      <c r="H1255" t="s">
        <v>21</v>
      </c>
      <c r="I1255">
        <v>4.0999999999999996</v>
      </c>
      <c r="J1255">
        <v>3.05</v>
      </c>
      <c r="K1255" t="s">
        <v>30</v>
      </c>
      <c r="L1255">
        <v>1956.95</v>
      </c>
    </row>
    <row r="1256" spans="2:12" x14ac:dyDescent="0.2">
      <c r="B1256" t="s">
        <v>34</v>
      </c>
      <c r="C1256" t="s">
        <v>24</v>
      </c>
      <c r="D1256">
        <v>32</v>
      </c>
      <c r="E1256" t="s">
        <v>25</v>
      </c>
      <c r="F1256" t="s">
        <v>40</v>
      </c>
      <c r="G1256">
        <v>15.6</v>
      </c>
      <c r="H1256" t="s">
        <v>15</v>
      </c>
      <c r="I1256">
        <v>8.5</v>
      </c>
      <c r="J1256">
        <v>1.86</v>
      </c>
      <c r="K1256" t="s">
        <v>46</v>
      </c>
      <c r="L1256">
        <v>2236.2199999999998</v>
      </c>
    </row>
    <row r="1257" spans="2:12" x14ac:dyDescent="0.2">
      <c r="B1257" t="s">
        <v>23</v>
      </c>
      <c r="C1257" t="s">
        <v>12</v>
      </c>
      <c r="D1257">
        <v>4</v>
      </c>
      <c r="E1257" t="s">
        <v>42</v>
      </c>
      <c r="F1257" t="s">
        <v>20</v>
      </c>
      <c r="G1257">
        <v>14</v>
      </c>
      <c r="H1257" t="s">
        <v>21</v>
      </c>
      <c r="I1257">
        <v>6.4</v>
      </c>
      <c r="J1257">
        <v>1.3</v>
      </c>
      <c r="K1257" t="s">
        <v>46</v>
      </c>
      <c r="L1257">
        <v>466.44</v>
      </c>
    </row>
    <row r="1258" spans="2:12" x14ac:dyDescent="0.2">
      <c r="B1258" t="s">
        <v>36</v>
      </c>
      <c r="C1258" t="s">
        <v>12</v>
      </c>
      <c r="D1258">
        <v>16</v>
      </c>
      <c r="E1258" t="s">
        <v>13</v>
      </c>
      <c r="F1258" t="s">
        <v>32</v>
      </c>
      <c r="G1258">
        <v>17.3</v>
      </c>
      <c r="H1258" t="s">
        <v>15</v>
      </c>
      <c r="I1258">
        <v>8.8000000000000007</v>
      </c>
      <c r="J1258">
        <v>3.23</v>
      </c>
      <c r="K1258" t="s">
        <v>46</v>
      </c>
      <c r="L1258">
        <v>1350.34</v>
      </c>
    </row>
    <row r="1259" spans="2:12" x14ac:dyDescent="0.2">
      <c r="B1259" t="s">
        <v>45</v>
      </c>
      <c r="C1259" t="s">
        <v>41</v>
      </c>
      <c r="D1259">
        <v>32</v>
      </c>
      <c r="E1259" t="s">
        <v>19</v>
      </c>
      <c r="F1259" t="s">
        <v>32</v>
      </c>
      <c r="G1259">
        <v>13.3</v>
      </c>
      <c r="H1259" t="s">
        <v>43</v>
      </c>
      <c r="I1259">
        <v>8.1</v>
      </c>
      <c r="J1259">
        <v>3.06</v>
      </c>
      <c r="K1259" t="s">
        <v>16</v>
      </c>
      <c r="L1259">
        <v>2666.82</v>
      </c>
    </row>
    <row r="1260" spans="2:12" x14ac:dyDescent="0.2">
      <c r="B1260" t="s">
        <v>36</v>
      </c>
      <c r="C1260" t="s">
        <v>48</v>
      </c>
      <c r="D1260">
        <v>8</v>
      </c>
      <c r="E1260" t="s">
        <v>13</v>
      </c>
      <c r="F1260" t="s">
        <v>40</v>
      </c>
      <c r="G1260">
        <v>17.3</v>
      </c>
      <c r="H1260" t="s">
        <v>15</v>
      </c>
      <c r="I1260">
        <v>5</v>
      </c>
      <c r="J1260">
        <v>2.21</v>
      </c>
      <c r="K1260" t="s">
        <v>46</v>
      </c>
      <c r="L1260">
        <v>1700.37</v>
      </c>
    </row>
    <row r="1261" spans="2:12" x14ac:dyDescent="0.2">
      <c r="B1261" t="s">
        <v>47</v>
      </c>
      <c r="C1261" t="s">
        <v>37</v>
      </c>
      <c r="D1261">
        <v>16</v>
      </c>
      <c r="E1261" t="s">
        <v>42</v>
      </c>
      <c r="F1261" t="s">
        <v>20</v>
      </c>
      <c r="G1261">
        <v>16</v>
      </c>
      <c r="H1261" t="s">
        <v>43</v>
      </c>
      <c r="I1261">
        <v>10.1</v>
      </c>
      <c r="J1261">
        <v>3.46</v>
      </c>
      <c r="K1261" t="s">
        <v>16</v>
      </c>
      <c r="L1261">
        <v>2275.9499999999998</v>
      </c>
    </row>
    <row r="1262" spans="2:12" x14ac:dyDescent="0.2">
      <c r="B1262" t="s">
        <v>23</v>
      </c>
      <c r="C1262" t="s">
        <v>39</v>
      </c>
      <c r="D1262">
        <v>64</v>
      </c>
      <c r="E1262" t="s">
        <v>25</v>
      </c>
      <c r="F1262" t="s">
        <v>44</v>
      </c>
      <c r="G1262">
        <v>17.3</v>
      </c>
      <c r="H1262" t="s">
        <v>27</v>
      </c>
      <c r="I1262">
        <v>11.9</v>
      </c>
      <c r="J1262">
        <v>3.12</v>
      </c>
      <c r="K1262" t="s">
        <v>16</v>
      </c>
      <c r="L1262">
        <v>2914.19</v>
      </c>
    </row>
    <row r="1263" spans="2:12" x14ac:dyDescent="0.2">
      <c r="B1263" t="s">
        <v>23</v>
      </c>
      <c r="C1263" t="s">
        <v>39</v>
      </c>
      <c r="D1263">
        <v>64</v>
      </c>
      <c r="E1263" t="s">
        <v>29</v>
      </c>
      <c r="F1263" t="s">
        <v>32</v>
      </c>
      <c r="G1263">
        <v>17.3</v>
      </c>
      <c r="H1263" t="s">
        <v>27</v>
      </c>
      <c r="I1263">
        <v>8.1</v>
      </c>
      <c r="J1263">
        <v>1.5</v>
      </c>
      <c r="K1263" t="s">
        <v>30</v>
      </c>
      <c r="L1263">
        <v>4409.2</v>
      </c>
    </row>
    <row r="1264" spans="2:12" x14ac:dyDescent="0.2">
      <c r="B1264" t="s">
        <v>38</v>
      </c>
      <c r="C1264" t="s">
        <v>37</v>
      </c>
      <c r="D1264">
        <v>64</v>
      </c>
      <c r="E1264" t="s">
        <v>13</v>
      </c>
      <c r="F1264" t="s">
        <v>35</v>
      </c>
      <c r="G1264">
        <v>13.3</v>
      </c>
      <c r="H1264" t="s">
        <v>43</v>
      </c>
      <c r="I1264">
        <v>12</v>
      </c>
      <c r="J1264">
        <v>2.62</v>
      </c>
      <c r="K1264" t="s">
        <v>16</v>
      </c>
      <c r="L1264">
        <v>3880.27</v>
      </c>
    </row>
    <row r="1265" spans="2:12" x14ac:dyDescent="0.2">
      <c r="B1265" t="s">
        <v>23</v>
      </c>
      <c r="C1265" t="s">
        <v>18</v>
      </c>
      <c r="D1265">
        <v>8</v>
      </c>
      <c r="E1265" t="s">
        <v>25</v>
      </c>
      <c r="F1265" t="s">
        <v>14</v>
      </c>
      <c r="G1265">
        <v>15.6</v>
      </c>
      <c r="H1265" t="s">
        <v>15</v>
      </c>
      <c r="I1265">
        <v>8.1999999999999993</v>
      </c>
      <c r="J1265">
        <v>2.4700000000000002</v>
      </c>
      <c r="K1265" t="s">
        <v>46</v>
      </c>
      <c r="L1265">
        <v>1666.71</v>
      </c>
    </row>
    <row r="1266" spans="2:12" x14ac:dyDescent="0.2">
      <c r="B1266" t="s">
        <v>11</v>
      </c>
      <c r="C1266" t="s">
        <v>37</v>
      </c>
      <c r="D1266">
        <v>16</v>
      </c>
      <c r="E1266" t="s">
        <v>25</v>
      </c>
      <c r="F1266" t="s">
        <v>40</v>
      </c>
      <c r="G1266">
        <v>14</v>
      </c>
      <c r="H1266" t="s">
        <v>43</v>
      </c>
      <c r="I1266">
        <v>4.2</v>
      </c>
      <c r="J1266">
        <v>3.05</v>
      </c>
      <c r="K1266" t="s">
        <v>46</v>
      </c>
      <c r="L1266">
        <v>3021.66</v>
      </c>
    </row>
    <row r="1267" spans="2:12" x14ac:dyDescent="0.2">
      <c r="B1267" t="s">
        <v>36</v>
      </c>
      <c r="C1267" t="s">
        <v>48</v>
      </c>
      <c r="D1267">
        <v>64</v>
      </c>
      <c r="E1267" t="s">
        <v>42</v>
      </c>
      <c r="F1267" t="s">
        <v>14</v>
      </c>
      <c r="G1267">
        <v>17.3</v>
      </c>
      <c r="H1267" t="s">
        <v>43</v>
      </c>
      <c r="I1267">
        <v>5.7</v>
      </c>
      <c r="J1267">
        <v>2.99</v>
      </c>
      <c r="K1267" t="s">
        <v>30</v>
      </c>
      <c r="L1267">
        <v>2797.18</v>
      </c>
    </row>
    <row r="1268" spans="2:12" x14ac:dyDescent="0.2">
      <c r="B1268" t="s">
        <v>34</v>
      </c>
      <c r="C1268" t="s">
        <v>41</v>
      </c>
      <c r="D1268">
        <v>4</v>
      </c>
      <c r="E1268" t="s">
        <v>13</v>
      </c>
      <c r="F1268" t="s">
        <v>35</v>
      </c>
      <c r="G1268">
        <v>15.6</v>
      </c>
      <c r="H1268" t="s">
        <v>43</v>
      </c>
      <c r="I1268">
        <v>6.1</v>
      </c>
      <c r="J1268">
        <v>2.81</v>
      </c>
      <c r="K1268" t="s">
        <v>30</v>
      </c>
      <c r="L1268">
        <v>1666.79</v>
      </c>
    </row>
    <row r="1269" spans="2:12" x14ac:dyDescent="0.2">
      <c r="B1269" t="s">
        <v>47</v>
      </c>
      <c r="C1269" t="s">
        <v>12</v>
      </c>
      <c r="D1269">
        <v>16</v>
      </c>
      <c r="E1269" t="s">
        <v>29</v>
      </c>
      <c r="F1269" t="s">
        <v>40</v>
      </c>
      <c r="G1269">
        <v>14</v>
      </c>
      <c r="H1269" t="s">
        <v>15</v>
      </c>
      <c r="I1269">
        <v>4</v>
      </c>
      <c r="J1269">
        <v>3.4</v>
      </c>
      <c r="K1269" t="s">
        <v>22</v>
      </c>
      <c r="L1269">
        <v>1517.61</v>
      </c>
    </row>
    <row r="1270" spans="2:12" x14ac:dyDescent="0.2">
      <c r="B1270" t="s">
        <v>47</v>
      </c>
      <c r="C1270" t="s">
        <v>37</v>
      </c>
      <c r="D1270">
        <v>8</v>
      </c>
      <c r="E1270" t="s">
        <v>13</v>
      </c>
      <c r="F1270" t="s">
        <v>32</v>
      </c>
      <c r="G1270">
        <v>13.3</v>
      </c>
      <c r="H1270" t="s">
        <v>15</v>
      </c>
      <c r="I1270">
        <v>8.6999999999999993</v>
      </c>
      <c r="J1270">
        <v>2.84</v>
      </c>
      <c r="K1270" t="s">
        <v>30</v>
      </c>
      <c r="L1270">
        <v>2649.65</v>
      </c>
    </row>
    <row r="1271" spans="2:12" x14ac:dyDescent="0.2">
      <c r="B1271" t="s">
        <v>17</v>
      </c>
      <c r="C1271" t="s">
        <v>41</v>
      </c>
      <c r="D1271">
        <v>4</v>
      </c>
      <c r="E1271" t="s">
        <v>25</v>
      </c>
      <c r="F1271" t="s">
        <v>26</v>
      </c>
      <c r="G1271">
        <v>15.6</v>
      </c>
      <c r="H1271" t="s">
        <v>21</v>
      </c>
      <c r="I1271">
        <v>6.5</v>
      </c>
      <c r="J1271">
        <v>3.38</v>
      </c>
      <c r="K1271" t="s">
        <v>30</v>
      </c>
      <c r="L1271">
        <v>1963.86</v>
      </c>
    </row>
    <row r="1272" spans="2:12" x14ac:dyDescent="0.2">
      <c r="B1272" t="s">
        <v>38</v>
      </c>
      <c r="C1272" t="s">
        <v>12</v>
      </c>
      <c r="D1272">
        <v>8</v>
      </c>
      <c r="E1272" t="s">
        <v>42</v>
      </c>
      <c r="F1272" t="s">
        <v>26</v>
      </c>
      <c r="G1272">
        <v>15.6</v>
      </c>
      <c r="H1272" t="s">
        <v>43</v>
      </c>
      <c r="I1272">
        <v>4.2</v>
      </c>
      <c r="J1272">
        <v>1.82</v>
      </c>
      <c r="K1272" t="s">
        <v>46</v>
      </c>
      <c r="L1272">
        <v>800.67</v>
      </c>
    </row>
    <row r="1273" spans="2:12" x14ac:dyDescent="0.2">
      <c r="B1273" t="s">
        <v>36</v>
      </c>
      <c r="C1273" t="s">
        <v>41</v>
      </c>
      <c r="D1273">
        <v>32</v>
      </c>
      <c r="E1273" t="s">
        <v>25</v>
      </c>
      <c r="F1273" t="s">
        <v>44</v>
      </c>
      <c r="G1273">
        <v>14</v>
      </c>
      <c r="H1273" t="s">
        <v>43</v>
      </c>
      <c r="I1273">
        <v>6.9</v>
      </c>
      <c r="J1273">
        <v>2.77</v>
      </c>
      <c r="K1273" t="s">
        <v>22</v>
      </c>
      <c r="L1273">
        <v>1664.32</v>
      </c>
    </row>
    <row r="1274" spans="2:12" x14ac:dyDescent="0.2">
      <c r="B1274" t="s">
        <v>17</v>
      </c>
      <c r="C1274" t="s">
        <v>12</v>
      </c>
      <c r="D1274">
        <v>64</v>
      </c>
      <c r="E1274" t="s">
        <v>42</v>
      </c>
      <c r="F1274" t="s">
        <v>32</v>
      </c>
      <c r="G1274">
        <v>13.3</v>
      </c>
      <c r="H1274" t="s">
        <v>21</v>
      </c>
      <c r="I1274">
        <v>5.4</v>
      </c>
      <c r="J1274">
        <v>1.4</v>
      </c>
      <c r="K1274" t="s">
        <v>46</v>
      </c>
      <c r="L1274">
        <v>2018.6</v>
      </c>
    </row>
    <row r="1275" spans="2:12" x14ac:dyDescent="0.2">
      <c r="B1275" t="s">
        <v>38</v>
      </c>
      <c r="C1275" t="s">
        <v>18</v>
      </c>
      <c r="D1275">
        <v>8</v>
      </c>
      <c r="E1275" t="s">
        <v>25</v>
      </c>
      <c r="F1275" t="s">
        <v>35</v>
      </c>
      <c r="G1275">
        <v>16</v>
      </c>
      <c r="H1275" t="s">
        <v>27</v>
      </c>
      <c r="I1275">
        <v>5.6</v>
      </c>
      <c r="J1275">
        <v>2</v>
      </c>
      <c r="K1275" t="s">
        <v>16</v>
      </c>
      <c r="L1275">
        <v>2319.14</v>
      </c>
    </row>
    <row r="1276" spans="2:12" x14ac:dyDescent="0.2">
      <c r="B1276" t="s">
        <v>17</v>
      </c>
      <c r="C1276" t="s">
        <v>39</v>
      </c>
      <c r="D1276">
        <v>8</v>
      </c>
      <c r="E1276" t="s">
        <v>19</v>
      </c>
      <c r="F1276" t="s">
        <v>20</v>
      </c>
      <c r="G1276">
        <v>17.3</v>
      </c>
      <c r="H1276" t="s">
        <v>27</v>
      </c>
      <c r="I1276">
        <v>4.9000000000000004</v>
      </c>
      <c r="J1276">
        <v>2.09</v>
      </c>
      <c r="K1276" t="s">
        <v>16</v>
      </c>
      <c r="L1276">
        <v>2509.38</v>
      </c>
    </row>
    <row r="1277" spans="2:12" x14ac:dyDescent="0.2">
      <c r="B1277" t="s">
        <v>47</v>
      </c>
      <c r="C1277" t="s">
        <v>48</v>
      </c>
      <c r="D1277">
        <v>4</v>
      </c>
      <c r="E1277" t="s">
        <v>42</v>
      </c>
      <c r="F1277" t="s">
        <v>14</v>
      </c>
      <c r="G1277">
        <v>13.3</v>
      </c>
      <c r="H1277" t="s">
        <v>43</v>
      </c>
      <c r="I1277">
        <v>6.5</v>
      </c>
      <c r="J1277">
        <v>1.41</v>
      </c>
      <c r="K1277" t="s">
        <v>16</v>
      </c>
      <c r="L1277">
        <v>1318.45</v>
      </c>
    </row>
    <row r="1278" spans="2:12" x14ac:dyDescent="0.2">
      <c r="B1278" t="s">
        <v>23</v>
      </c>
      <c r="C1278" t="s">
        <v>39</v>
      </c>
      <c r="D1278">
        <v>8</v>
      </c>
      <c r="E1278" t="s">
        <v>19</v>
      </c>
      <c r="F1278" t="s">
        <v>26</v>
      </c>
      <c r="G1278">
        <v>17.3</v>
      </c>
      <c r="H1278" t="s">
        <v>27</v>
      </c>
      <c r="I1278">
        <v>7.1</v>
      </c>
      <c r="J1278">
        <v>2.7</v>
      </c>
      <c r="K1278" t="s">
        <v>16</v>
      </c>
      <c r="L1278">
        <v>1930.47</v>
      </c>
    </row>
    <row r="1279" spans="2:12" x14ac:dyDescent="0.2">
      <c r="B1279" t="s">
        <v>28</v>
      </c>
      <c r="C1279" t="s">
        <v>37</v>
      </c>
      <c r="D1279">
        <v>32</v>
      </c>
      <c r="E1279" t="s">
        <v>19</v>
      </c>
      <c r="F1279" t="s">
        <v>20</v>
      </c>
      <c r="G1279">
        <v>15.6</v>
      </c>
      <c r="H1279" t="s">
        <v>27</v>
      </c>
      <c r="I1279">
        <v>11</v>
      </c>
      <c r="J1279">
        <v>3.25</v>
      </c>
      <c r="K1279" t="s">
        <v>46</v>
      </c>
      <c r="L1279">
        <v>4924.53</v>
      </c>
    </row>
    <row r="1280" spans="2:12" x14ac:dyDescent="0.2">
      <c r="B1280" t="s">
        <v>34</v>
      </c>
      <c r="C1280" t="s">
        <v>39</v>
      </c>
      <c r="D1280">
        <v>64</v>
      </c>
      <c r="E1280" t="s">
        <v>19</v>
      </c>
      <c r="F1280" t="s">
        <v>32</v>
      </c>
      <c r="G1280">
        <v>16</v>
      </c>
      <c r="H1280" t="s">
        <v>15</v>
      </c>
      <c r="I1280">
        <v>9</v>
      </c>
      <c r="J1280">
        <v>3.3</v>
      </c>
      <c r="K1280" t="s">
        <v>22</v>
      </c>
      <c r="L1280">
        <v>3244.94</v>
      </c>
    </row>
    <row r="1281" spans="2:12" x14ac:dyDescent="0.2">
      <c r="B1281" t="s">
        <v>17</v>
      </c>
      <c r="C1281" t="s">
        <v>31</v>
      </c>
      <c r="D1281">
        <v>4</v>
      </c>
      <c r="E1281" t="s">
        <v>29</v>
      </c>
      <c r="F1281" t="s">
        <v>40</v>
      </c>
      <c r="G1281">
        <v>14</v>
      </c>
      <c r="H1281" t="s">
        <v>43</v>
      </c>
      <c r="I1281">
        <v>6.2</v>
      </c>
      <c r="J1281">
        <v>3.49</v>
      </c>
      <c r="K1281" t="s">
        <v>46</v>
      </c>
      <c r="L1281">
        <v>1125.3599999999999</v>
      </c>
    </row>
    <row r="1282" spans="2:12" x14ac:dyDescent="0.2">
      <c r="B1282" t="s">
        <v>38</v>
      </c>
      <c r="C1282" t="s">
        <v>18</v>
      </c>
      <c r="D1282">
        <v>32</v>
      </c>
      <c r="E1282" t="s">
        <v>42</v>
      </c>
      <c r="F1282" t="s">
        <v>14</v>
      </c>
      <c r="G1282">
        <v>13.3</v>
      </c>
      <c r="H1282" t="s">
        <v>27</v>
      </c>
      <c r="I1282">
        <v>8.8000000000000007</v>
      </c>
      <c r="J1282">
        <v>1.45</v>
      </c>
      <c r="K1282" t="s">
        <v>30</v>
      </c>
      <c r="L1282">
        <v>2688.94</v>
      </c>
    </row>
    <row r="1283" spans="2:12" x14ac:dyDescent="0.2">
      <c r="B1283" t="s">
        <v>47</v>
      </c>
      <c r="C1283" t="s">
        <v>18</v>
      </c>
      <c r="D1283">
        <v>64</v>
      </c>
      <c r="E1283" t="s">
        <v>19</v>
      </c>
      <c r="F1283" t="s">
        <v>35</v>
      </c>
      <c r="G1283">
        <v>15.6</v>
      </c>
      <c r="H1283" t="s">
        <v>43</v>
      </c>
      <c r="I1283">
        <v>7.1</v>
      </c>
      <c r="J1283">
        <v>2.38</v>
      </c>
      <c r="K1283" t="s">
        <v>30</v>
      </c>
      <c r="L1283">
        <v>4182.96</v>
      </c>
    </row>
    <row r="1284" spans="2:12" x14ac:dyDescent="0.2">
      <c r="B1284" t="s">
        <v>38</v>
      </c>
      <c r="C1284" t="s">
        <v>24</v>
      </c>
      <c r="D1284">
        <v>64</v>
      </c>
      <c r="E1284" t="s">
        <v>19</v>
      </c>
      <c r="F1284" t="s">
        <v>35</v>
      </c>
      <c r="G1284">
        <v>16</v>
      </c>
      <c r="H1284" t="s">
        <v>21</v>
      </c>
      <c r="I1284">
        <v>5.4</v>
      </c>
      <c r="J1284">
        <v>1.46</v>
      </c>
      <c r="K1284" t="s">
        <v>22</v>
      </c>
      <c r="L1284">
        <v>2281.12</v>
      </c>
    </row>
    <row r="1285" spans="2:12" x14ac:dyDescent="0.2">
      <c r="B1285" t="s">
        <v>23</v>
      </c>
      <c r="C1285" t="s">
        <v>12</v>
      </c>
      <c r="D1285">
        <v>32</v>
      </c>
      <c r="E1285" t="s">
        <v>25</v>
      </c>
      <c r="F1285" t="s">
        <v>20</v>
      </c>
      <c r="G1285">
        <v>14</v>
      </c>
      <c r="H1285" t="s">
        <v>27</v>
      </c>
      <c r="I1285">
        <v>9.6999999999999993</v>
      </c>
      <c r="J1285">
        <v>2.16</v>
      </c>
      <c r="K1285" t="s">
        <v>30</v>
      </c>
      <c r="L1285">
        <v>2170.1</v>
      </c>
    </row>
    <row r="1286" spans="2:12" x14ac:dyDescent="0.2">
      <c r="B1286" t="s">
        <v>17</v>
      </c>
      <c r="C1286" t="s">
        <v>48</v>
      </c>
      <c r="D1286">
        <v>4</v>
      </c>
      <c r="E1286" t="s">
        <v>42</v>
      </c>
      <c r="F1286" t="s">
        <v>14</v>
      </c>
      <c r="G1286">
        <v>15.6</v>
      </c>
      <c r="H1286" t="s">
        <v>27</v>
      </c>
      <c r="I1286">
        <v>11.8</v>
      </c>
      <c r="J1286">
        <v>3.05</v>
      </c>
      <c r="K1286" t="s">
        <v>22</v>
      </c>
      <c r="L1286">
        <v>2506.92</v>
      </c>
    </row>
    <row r="1287" spans="2:12" x14ac:dyDescent="0.2">
      <c r="B1287" t="s">
        <v>45</v>
      </c>
      <c r="C1287" t="s">
        <v>24</v>
      </c>
      <c r="D1287">
        <v>4</v>
      </c>
      <c r="E1287" t="s">
        <v>13</v>
      </c>
      <c r="F1287" t="s">
        <v>40</v>
      </c>
      <c r="G1287">
        <v>16</v>
      </c>
      <c r="H1287" t="s">
        <v>21</v>
      </c>
      <c r="I1287">
        <v>7.1</v>
      </c>
      <c r="J1287">
        <v>2.16</v>
      </c>
      <c r="K1287" t="s">
        <v>30</v>
      </c>
      <c r="L1287">
        <v>907.92</v>
      </c>
    </row>
    <row r="1288" spans="2:12" x14ac:dyDescent="0.2">
      <c r="B1288" t="s">
        <v>23</v>
      </c>
      <c r="C1288" t="s">
        <v>39</v>
      </c>
      <c r="D1288">
        <v>64</v>
      </c>
      <c r="E1288" t="s">
        <v>25</v>
      </c>
      <c r="F1288" t="s">
        <v>35</v>
      </c>
      <c r="G1288">
        <v>17.3</v>
      </c>
      <c r="H1288" t="s">
        <v>15</v>
      </c>
      <c r="I1288">
        <v>7.5</v>
      </c>
      <c r="J1288">
        <v>1.41</v>
      </c>
      <c r="K1288" t="s">
        <v>46</v>
      </c>
      <c r="L1288">
        <v>3257.9</v>
      </c>
    </row>
    <row r="1289" spans="2:12" x14ac:dyDescent="0.2">
      <c r="B1289" t="s">
        <v>47</v>
      </c>
      <c r="C1289" t="s">
        <v>37</v>
      </c>
      <c r="D1289">
        <v>32</v>
      </c>
      <c r="E1289" t="s">
        <v>13</v>
      </c>
      <c r="F1289" t="s">
        <v>20</v>
      </c>
      <c r="G1289">
        <v>15.6</v>
      </c>
      <c r="H1289" t="s">
        <v>15</v>
      </c>
      <c r="I1289">
        <v>10.3</v>
      </c>
      <c r="J1289">
        <v>2.81</v>
      </c>
      <c r="K1289" t="s">
        <v>16</v>
      </c>
      <c r="L1289">
        <v>4703.1400000000003</v>
      </c>
    </row>
    <row r="1290" spans="2:12" x14ac:dyDescent="0.2">
      <c r="B1290" t="s">
        <v>23</v>
      </c>
      <c r="C1290" t="s">
        <v>41</v>
      </c>
      <c r="D1290">
        <v>32</v>
      </c>
      <c r="E1290" t="s">
        <v>42</v>
      </c>
      <c r="F1290" t="s">
        <v>44</v>
      </c>
      <c r="G1290">
        <v>14</v>
      </c>
      <c r="H1290" t="s">
        <v>21</v>
      </c>
      <c r="I1290">
        <v>6.9</v>
      </c>
      <c r="J1290">
        <v>1.65</v>
      </c>
      <c r="K1290" t="s">
        <v>22</v>
      </c>
      <c r="L1290">
        <v>1381.01</v>
      </c>
    </row>
    <row r="1291" spans="2:12" x14ac:dyDescent="0.2">
      <c r="B1291" t="s">
        <v>38</v>
      </c>
      <c r="C1291" t="s">
        <v>31</v>
      </c>
      <c r="D1291">
        <v>16</v>
      </c>
      <c r="E1291" t="s">
        <v>19</v>
      </c>
      <c r="F1291" t="s">
        <v>40</v>
      </c>
      <c r="G1291">
        <v>17.3</v>
      </c>
      <c r="H1291" t="s">
        <v>21</v>
      </c>
      <c r="I1291">
        <v>6.2</v>
      </c>
      <c r="J1291">
        <v>2.4900000000000002</v>
      </c>
      <c r="K1291" t="s">
        <v>46</v>
      </c>
      <c r="L1291">
        <v>1046.5899999999999</v>
      </c>
    </row>
    <row r="1292" spans="2:12" x14ac:dyDescent="0.2">
      <c r="B1292" t="s">
        <v>33</v>
      </c>
      <c r="C1292" t="s">
        <v>39</v>
      </c>
      <c r="D1292">
        <v>4</v>
      </c>
      <c r="E1292" t="s">
        <v>13</v>
      </c>
      <c r="F1292" t="s">
        <v>26</v>
      </c>
      <c r="G1292">
        <v>17.3</v>
      </c>
      <c r="H1292" t="s">
        <v>43</v>
      </c>
      <c r="I1292">
        <v>6.6</v>
      </c>
      <c r="J1292">
        <v>1.67</v>
      </c>
      <c r="K1292" t="s">
        <v>16</v>
      </c>
      <c r="L1292">
        <v>877.61</v>
      </c>
    </row>
    <row r="1293" spans="2:12" x14ac:dyDescent="0.2">
      <c r="B1293" t="s">
        <v>34</v>
      </c>
      <c r="C1293" t="s">
        <v>39</v>
      </c>
      <c r="D1293">
        <v>8</v>
      </c>
      <c r="E1293" t="s">
        <v>13</v>
      </c>
      <c r="F1293" t="s">
        <v>20</v>
      </c>
      <c r="G1293">
        <v>17.3</v>
      </c>
      <c r="H1293" t="s">
        <v>43</v>
      </c>
      <c r="I1293">
        <v>8.4</v>
      </c>
      <c r="J1293">
        <v>1.55</v>
      </c>
      <c r="K1293" t="s">
        <v>46</v>
      </c>
      <c r="L1293">
        <v>993.16</v>
      </c>
    </row>
    <row r="1294" spans="2:12" x14ac:dyDescent="0.2">
      <c r="B1294" t="s">
        <v>28</v>
      </c>
      <c r="C1294" t="s">
        <v>12</v>
      </c>
      <c r="D1294">
        <v>32</v>
      </c>
      <c r="E1294" t="s">
        <v>19</v>
      </c>
      <c r="F1294" t="s">
        <v>26</v>
      </c>
      <c r="G1294">
        <v>14</v>
      </c>
      <c r="H1294" t="s">
        <v>15</v>
      </c>
      <c r="I1294">
        <v>9.9</v>
      </c>
      <c r="J1294">
        <v>2.31</v>
      </c>
      <c r="K1294" t="s">
        <v>30</v>
      </c>
      <c r="L1294">
        <v>1735.19</v>
      </c>
    </row>
    <row r="1295" spans="2:12" x14ac:dyDescent="0.2">
      <c r="B1295" t="s">
        <v>38</v>
      </c>
      <c r="C1295" t="s">
        <v>12</v>
      </c>
      <c r="D1295">
        <v>16</v>
      </c>
      <c r="E1295" t="s">
        <v>19</v>
      </c>
      <c r="F1295" t="s">
        <v>32</v>
      </c>
      <c r="G1295">
        <v>14</v>
      </c>
      <c r="H1295" t="s">
        <v>43</v>
      </c>
      <c r="I1295">
        <v>8</v>
      </c>
      <c r="J1295">
        <v>1.48</v>
      </c>
      <c r="K1295" t="s">
        <v>22</v>
      </c>
      <c r="L1295">
        <v>1088.2</v>
      </c>
    </row>
    <row r="1296" spans="2:12" x14ac:dyDescent="0.2">
      <c r="B1296" t="s">
        <v>45</v>
      </c>
      <c r="C1296" t="s">
        <v>18</v>
      </c>
      <c r="D1296">
        <v>16</v>
      </c>
      <c r="E1296" t="s">
        <v>13</v>
      </c>
      <c r="F1296" t="s">
        <v>20</v>
      </c>
      <c r="G1296">
        <v>17.3</v>
      </c>
      <c r="H1296" t="s">
        <v>15</v>
      </c>
      <c r="I1296">
        <v>7.2</v>
      </c>
      <c r="J1296">
        <v>2.86</v>
      </c>
      <c r="K1296" t="s">
        <v>30</v>
      </c>
      <c r="L1296">
        <v>2061.1</v>
      </c>
    </row>
    <row r="1297" spans="2:12" x14ac:dyDescent="0.2">
      <c r="B1297" t="s">
        <v>36</v>
      </c>
      <c r="C1297" t="s">
        <v>48</v>
      </c>
      <c r="D1297">
        <v>8</v>
      </c>
      <c r="E1297" t="s">
        <v>25</v>
      </c>
      <c r="F1297" t="s">
        <v>32</v>
      </c>
      <c r="G1297">
        <v>14</v>
      </c>
      <c r="H1297" t="s">
        <v>43</v>
      </c>
      <c r="I1297">
        <v>6.2</v>
      </c>
      <c r="J1297">
        <v>2.88</v>
      </c>
      <c r="K1297" t="s">
        <v>30</v>
      </c>
      <c r="L1297">
        <v>1344.06</v>
      </c>
    </row>
    <row r="1298" spans="2:12" x14ac:dyDescent="0.2">
      <c r="B1298" t="s">
        <v>17</v>
      </c>
      <c r="C1298" t="s">
        <v>18</v>
      </c>
      <c r="D1298">
        <v>64</v>
      </c>
      <c r="E1298" t="s">
        <v>19</v>
      </c>
      <c r="F1298" t="s">
        <v>26</v>
      </c>
      <c r="G1298">
        <v>17.3</v>
      </c>
      <c r="H1298" t="s">
        <v>27</v>
      </c>
      <c r="I1298">
        <v>11.4</v>
      </c>
      <c r="J1298">
        <v>1.24</v>
      </c>
      <c r="K1298" t="s">
        <v>46</v>
      </c>
      <c r="L1298">
        <v>7677.03</v>
      </c>
    </row>
    <row r="1299" spans="2:12" x14ac:dyDescent="0.2">
      <c r="B1299" t="s">
        <v>45</v>
      </c>
      <c r="C1299" t="s">
        <v>24</v>
      </c>
      <c r="D1299">
        <v>4</v>
      </c>
      <c r="E1299" t="s">
        <v>29</v>
      </c>
      <c r="F1299" t="s">
        <v>40</v>
      </c>
      <c r="G1299">
        <v>15.6</v>
      </c>
      <c r="H1299" t="s">
        <v>43</v>
      </c>
      <c r="I1299">
        <v>10.5</v>
      </c>
      <c r="J1299">
        <v>2.3199999999999998</v>
      </c>
      <c r="K1299" t="s">
        <v>16</v>
      </c>
      <c r="L1299">
        <v>1053.77</v>
      </c>
    </row>
    <row r="1300" spans="2:12" x14ac:dyDescent="0.2">
      <c r="B1300" t="s">
        <v>17</v>
      </c>
      <c r="C1300" t="s">
        <v>31</v>
      </c>
      <c r="D1300">
        <v>4</v>
      </c>
      <c r="E1300" t="s">
        <v>29</v>
      </c>
      <c r="F1300" t="s">
        <v>40</v>
      </c>
      <c r="G1300">
        <v>16</v>
      </c>
      <c r="H1300" t="s">
        <v>43</v>
      </c>
      <c r="I1300">
        <v>9.9</v>
      </c>
      <c r="J1300">
        <v>1.61</v>
      </c>
      <c r="K1300" t="s">
        <v>16</v>
      </c>
      <c r="L1300">
        <v>1212.1600000000001</v>
      </c>
    </row>
    <row r="1301" spans="2:12" x14ac:dyDescent="0.2">
      <c r="B1301" t="s">
        <v>47</v>
      </c>
      <c r="C1301" t="s">
        <v>31</v>
      </c>
      <c r="D1301">
        <v>4</v>
      </c>
      <c r="E1301" t="s">
        <v>19</v>
      </c>
      <c r="F1301" t="s">
        <v>35</v>
      </c>
      <c r="G1301">
        <v>13.3</v>
      </c>
      <c r="H1301" t="s">
        <v>43</v>
      </c>
      <c r="I1301">
        <v>11.9</v>
      </c>
      <c r="J1301">
        <v>2.46</v>
      </c>
      <c r="K1301" t="s">
        <v>22</v>
      </c>
      <c r="L1301">
        <v>1003.93</v>
      </c>
    </row>
    <row r="1302" spans="2:12" x14ac:dyDescent="0.2">
      <c r="B1302" t="s">
        <v>34</v>
      </c>
      <c r="C1302" t="s">
        <v>48</v>
      </c>
      <c r="D1302">
        <v>8</v>
      </c>
      <c r="E1302" t="s">
        <v>19</v>
      </c>
      <c r="F1302" t="s">
        <v>20</v>
      </c>
      <c r="G1302">
        <v>15.6</v>
      </c>
      <c r="H1302" t="s">
        <v>27</v>
      </c>
      <c r="I1302">
        <v>4.2</v>
      </c>
      <c r="J1302">
        <v>3.45</v>
      </c>
      <c r="K1302" t="s">
        <v>30</v>
      </c>
      <c r="L1302">
        <v>2208.0300000000002</v>
      </c>
    </row>
    <row r="1303" spans="2:12" x14ac:dyDescent="0.2">
      <c r="B1303" t="s">
        <v>34</v>
      </c>
      <c r="C1303" t="s">
        <v>31</v>
      </c>
      <c r="D1303">
        <v>4</v>
      </c>
      <c r="E1303" t="s">
        <v>42</v>
      </c>
      <c r="F1303" t="s">
        <v>20</v>
      </c>
      <c r="G1303">
        <v>15.6</v>
      </c>
      <c r="H1303" t="s">
        <v>43</v>
      </c>
      <c r="I1303">
        <v>11.1</v>
      </c>
      <c r="J1303">
        <v>1.71</v>
      </c>
      <c r="K1303" t="s">
        <v>16</v>
      </c>
      <c r="L1303">
        <v>739.38</v>
      </c>
    </row>
    <row r="1304" spans="2:12" x14ac:dyDescent="0.2">
      <c r="B1304" t="s">
        <v>38</v>
      </c>
      <c r="C1304" t="s">
        <v>31</v>
      </c>
      <c r="D1304">
        <v>32</v>
      </c>
      <c r="E1304" t="s">
        <v>13</v>
      </c>
      <c r="F1304" t="s">
        <v>35</v>
      </c>
      <c r="G1304">
        <v>17.3</v>
      </c>
      <c r="H1304" t="s">
        <v>21</v>
      </c>
      <c r="I1304">
        <v>9.8000000000000007</v>
      </c>
      <c r="J1304">
        <v>1.24</v>
      </c>
      <c r="K1304" t="s">
        <v>30</v>
      </c>
      <c r="L1304">
        <v>1144.1400000000001</v>
      </c>
    </row>
    <row r="1305" spans="2:12" x14ac:dyDescent="0.2">
      <c r="B1305" t="s">
        <v>45</v>
      </c>
      <c r="C1305" t="s">
        <v>41</v>
      </c>
      <c r="D1305">
        <v>32</v>
      </c>
      <c r="E1305" t="s">
        <v>42</v>
      </c>
      <c r="F1305" t="s">
        <v>26</v>
      </c>
      <c r="G1305">
        <v>13.3</v>
      </c>
      <c r="H1305" t="s">
        <v>27</v>
      </c>
      <c r="I1305">
        <v>11.7</v>
      </c>
      <c r="J1305">
        <v>2.04</v>
      </c>
      <c r="K1305" t="s">
        <v>22</v>
      </c>
      <c r="L1305">
        <v>3639.68</v>
      </c>
    </row>
    <row r="1306" spans="2:12" x14ac:dyDescent="0.2">
      <c r="B1306" t="s">
        <v>23</v>
      </c>
      <c r="C1306" t="s">
        <v>37</v>
      </c>
      <c r="D1306">
        <v>32</v>
      </c>
      <c r="E1306" t="s">
        <v>42</v>
      </c>
      <c r="F1306" t="s">
        <v>26</v>
      </c>
      <c r="G1306">
        <v>14</v>
      </c>
      <c r="H1306" t="s">
        <v>27</v>
      </c>
      <c r="I1306">
        <v>11.7</v>
      </c>
      <c r="J1306">
        <v>2.33</v>
      </c>
      <c r="K1306" t="s">
        <v>16</v>
      </c>
      <c r="L1306">
        <v>3501.66</v>
      </c>
    </row>
    <row r="1307" spans="2:12" x14ac:dyDescent="0.2">
      <c r="B1307" t="s">
        <v>36</v>
      </c>
      <c r="C1307" t="s">
        <v>24</v>
      </c>
      <c r="D1307">
        <v>32</v>
      </c>
      <c r="E1307" t="s">
        <v>29</v>
      </c>
      <c r="F1307" t="s">
        <v>32</v>
      </c>
      <c r="G1307">
        <v>13.3</v>
      </c>
      <c r="H1307" t="s">
        <v>27</v>
      </c>
      <c r="I1307">
        <v>4.5999999999999996</v>
      </c>
      <c r="J1307">
        <v>1.22</v>
      </c>
      <c r="K1307" t="s">
        <v>30</v>
      </c>
      <c r="L1307">
        <v>2493.61</v>
      </c>
    </row>
    <row r="1308" spans="2:12" x14ac:dyDescent="0.2">
      <c r="B1308" t="s">
        <v>34</v>
      </c>
      <c r="C1308" t="s">
        <v>39</v>
      </c>
      <c r="D1308">
        <v>8</v>
      </c>
      <c r="E1308" t="s">
        <v>25</v>
      </c>
      <c r="F1308" t="s">
        <v>32</v>
      </c>
      <c r="G1308">
        <v>13.3</v>
      </c>
      <c r="H1308" t="s">
        <v>15</v>
      </c>
      <c r="I1308">
        <v>8.9</v>
      </c>
      <c r="J1308">
        <v>1.49</v>
      </c>
      <c r="K1308" t="s">
        <v>22</v>
      </c>
      <c r="L1308">
        <v>1289.0899999999999</v>
      </c>
    </row>
    <row r="1309" spans="2:12" x14ac:dyDescent="0.2">
      <c r="B1309" t="s">
        <v>17</v>
      </c>
      <c r="C1309" t="s">
        <v>31</v>
      </c>
      <c r="D1309">
        <v>32</v>
      </c>
      <c r="E1309" t="s">
        <v>42</v>
      </c>
      <c r="F1309" t="s">
        <v>26</v>
      </c>
      <c r="G1309">
        <v>15.6</v>
      </c>
      <c r="H1309" t="s">
        <v>21</v>
      </c>
      <c r="I1309">
        <v>10.3</v>
      </c>
      <c r="J1309">
        <v>1.29</v>
      </c>
      <c r="K1309" t="s">
        <v>30</v>
      </c>
      <c r="L1309">
        <v>1287.1099999999999</v>
      </c>
    </row>
    <row r="1310" spans="2:12" x14ac:dyDescent="0.2">
      <c r="B1310" t="s">
        <v>17</v>
      </c>
      <c r="C1310" t="s">
        <v>48</v>
      </c>
      <c r="D1310">
        <v>4</v>
      </c>
      <c r="E1310" t="s">
        <v>13</v>
      </c>
      <c r="F1310" t="s">
        <v>20</v>
      </c>
      <c r="G1310">
        <v>17.3</v>
      </c>
      <c r="H1310" t="s">
        <v>15</v>
      </c>
      <c r="I1310">
        <v>7.2</v>
      </c>
      <c r="J1310">
        <v>2.44</v>
      </c>
      <c r="K1310" t="s">
        <v>22</v>
      </c>
      <c r="L1310">
        <v>2135.87</v>
      </c>
    </row>
    <row r="1311" spans="2:12" x14ac:dyDescent="0.2">
      <c r="B1311" t="s">
        <v>11</v>
      </c>
      <c r="C1311" t="s">
        <v>37</v>
      </c>
      <c r="D1311">
        <v>32</v>
      </c>
      <c r="E1311" t="s">
        <v>19</v>
      </c>
      <c r="F1311" t="s">
        <v>40</v>
      </c>
      <c r="G1311">
        <v>14</v>
      </c>
      <c r="H1311" t="s">
        <v>21</v>
      </c>
      <c r="I1311">
        <v>5.3</v>
      </c>
      <c r="J1311">
        <v>1.62</v>
      </c>
      <c r="K1311" t="s">
        <v>16</v>
      </c>
      <c r="L1311">
        <v>3297.66</v>
      </c>
    </row>
    <row r="1312" spans="2:12" x14ac:dyDescent="0.2">
      <c r="B1312" t="s">
        <v>36</v>
      </c>
      <c r="C1312" t="s">
        <v>48</v>
      </c>
      <c r="D1312">
        <v>64</v>
      </c>
      <c r="E1312" t="s">
        <v>19</v>
      </c>
      <c r="F1312" t="s">
        <v>32</v>
      </c>
      <c r="G1312">
        <v>15.6</v>
      </c>
      <c r="H1312" t="s">
        <v>21</v>
      </c>
      <c r="I1312">
        <v>11.5</v>
      </c>
      <c r="J1312">
        <v>3.21</v>
      </c>
      <c r="K1312" t="s">
        <v>46</v>
      </c>
      <c r="L1312">
        <v>2591.14</v>
      </c>
    </row>
    <row r="1313" spans="2:12" x14ac:dyDescent="0.2">
      <c r="B1313" t="s">
        <v>45</v>
      </c>
      <c r="C1313" t="s">
        <v>41</v>
      </c>
      <c r="D1313">
        <v>8</v>
      </c>
      <c r="E1313" t="s">
        <v>25</v>
      </c>
      <c r="F1313" t="s">
        <v>40</v>
      </c>
      <c r="G1313">
        <v>16</v>
      </c>
      <c r="H1313" t="s">
        <v>43</v>
      </c>
      <c r="I1313">
        <v>4.7</v>
      </c>
      <c r="J1313">
        <v>2.1</v>
      </c>
      <c r="K1313" t="s">
        <v>16</v>
      </c>
      <c r="L1313">
        <v>1767.17</v>
      </c>
    </row>
    <row r="1314" spans="2:12" x14ac:dyDescent="0.2">
      <c r="B1314" t="s">
        <v>11</v>
      </c>
      <c r="C1314" t="s">
        <v>37</v>
      </c>
      <c r="D1314">
        <v>16</v>
      </c>
      <c r="E1314" t="s">
        <v>29</v>
      </c>
      <c r="F1314" t="s">
        <v>35</v>
      </c>
      <c r="G1314">
        <v>16</v>
      </c>
      <c r="H1314" t="s">
        <v>15</v>
      </c>
      <c r="I1314">
        <v>6</v>
      </c>
      <c r="J1314">
        <v>2.37</v>
      </c>
      <c r="K1314" t="s">
        <v>22</v>
      </c>
      <c r="L1314">
        <v>4095.54</v>
      </c>
    </row>
    <row r="1315" spans="2:12" x14ac:dyDescent="0.2">
      <c r="B1315" t="s">
        <v>38</v>
      </c>
      <c r="C1315" t="s">
        <v>18</v>
      </c>
      <c r="D1315">
        <v>16</v>
      </c>
      <c r="E1315" t="s">
        <v>25</v>
      </c>
      <c r="F1315" t="s">
        <v>35</v>
      </c>
      <c r="G1315">
        <v>16</v>
      </c>
      <c r="H1315" t="s">
        <v>43</v>
      </c>
      <c r="I1315">
        <v>5.3</v>
      </c>
      <c r="J1315">
        <v>1.91</v>
      </c>
      <c r="K1315" t="s">
        <v>22</v>
      </c>
      <c r="L1315">
        <v>1600.64</v>
      </c>
    </row>
    <row r="1316" spans="2:12" x14ac:dyDescent="0.2">
      <c r="B1316" t="s">
        <v>45</v>
      </c>
      <c r="C1316" t="s">
        <v>37</v>
      </c>
      <c r="D1316">
        <v>8</v>
      </c>
      <c r="E1316" t="s">
        <v>42</v>
      </c>
      <c r="F1316" t="s">
        <v>14</v>
      </c>
      <c r="G1316">
        <v>13.3</v>
      </c>
      <c r="H1316" t="s">
        <v>27</v>
      </c>
      <c r="I1316">
        <v>6.6</v>
      </c>
      <c r="J1316">
        <v>3.16</v>
      </c>
      <c r="K1316" t="s">
        <v>46</v>
      </c>
      <c r="L1316">
        <v>2392.75</v>
      </c>
    </row>
    <row r="1317" spans="2:12" x14ac:dyDescent="0.2">
      <c r="B1317" t="s">
        <v>23</v>
      </c>
      <c r="C1317" t="s">
        <v>24</v>
      </c>
      <c r="D1317">
        <v>8</v>
      </c>
      <c r="E1317" t="s">
        <v>25</v>
      </c>
      <c r="F1317" t="s">
        <v>40</v>
      </c>
      <c r="G1317">
        <v>13.3</v>
      </c>
      <c r="H1317" t="s">
        <v>27</v>
      </c>
      <c r="I1317">
        <v>6.4</v>
      </c>
      <c r="J1317">
        <v>2.54</v>
      </c>
      <c r="K1317" t="s">
        <v>30</v>
      </c>
      <c r="L1317">
        <v>1530.29</v>
      </c>
    </row>
    <row r="1318" spans="2:12" x14ac:dyDescent="0.2">
      <c r="B1318" t="s">
        <v>28</v>
      </c>
      <c r="C1318" t="s">
        <v>39</v>
      </c>
      <c r="D1318">
        <v>4</v>
      </c>
      <c r="E1318" t="s">
        <v>13</v>
      </c>
      <c r="F1318" t="s">
        <v>26</v>
      </c>
      <c r="G1318">
        <v>13.3</v>
      </c>
      <c r="H1318" t="s">
        <v>43</v>
      </c>
      <c r="I1318">
        <v>7.2</v>
      </c>
      <c r="J1318">
        <v>2.2400000000000002</v>
      </c>
      <c r="K1318" t="s">
        <v>46</v>
      </c>
      <c r="L1318">
        <v>996.57</v>
      </c>
    </row>
    <row r="1319" spans="2:12" x14ac:dyDescent="0.2">
      <c r="B1319" t="s">
        <v>23</v>
      </c>
      <c r="C1319" t="s">
        <v>31</v>
      </c>
      <c r="D1319">
        <v>8</v>
      </c>
      <c r="E1319" t="s">
        <v>42</v>
      </c>
      <c r="F1319" t="s">
        <v>32</v>
      </c>
      <c r="G1319">
        <v>15.6</v>
      </c>
      <c r="H1319" t="s">
        <v>43</v>
      </c>
      <c r="I1319">
        <v>5.8</v>
      </c>
      <c r="J1319">
        <v>3.19</v>
      </c>
      <c r="K1319" t="s">
        <v>16</v>
      </c>
      <c r="L1319">
        <v>812.76</v>
      </c>
    </row>
    <row r="1320" spans="2:12" x14ac:dyDescent="0.2">
      <c r="B1320" t="s">
        <v>23</v>
      </c>
      <c r="C1320" t="s">
        <v>41</v>
      </c>
      <c r="D1320">
        <v>64</v>
      </c>
      <c r="E1320" t="s">
        <v>25</v>
      </c>
      <c r="F1320" t="s">
        <v>40</v>
      </c>
      <c r="G1320">
        <v>16</v>
      </c>
      <c r="H1320" t="s">
        <v>43</v>
      </c>
      <c r="I1320">
        <v>9.1</v>
      </c>
      <c r="J1320">
        <v>2.99</v>
      </c>
      <c r="K1320" t="s">
        <v>16</v>
      </c>
      <c r="L1320">
        <v>4179.47</v>
      </c>
    </row>
    <row r="1321" spans="2:12" x14ac:dyDescent="0.2">
      <c r="B1321" t="s">
        <v>47</v>
      </c>
      <c r="C1321" t="s">
        <v>41</v>
      </c>
      <c r="D1321">
        <v>64</v>
      </c>
      <c r="E1321" t="s">
        <v>19</v>
      </c>
      <c r="F1321" t="s">
        <v>26</v>
      </c>
      <c r="G1321">
        <v>17.3</v>
      </c>
      <c r="H1321" t="s">
        <v>15</v>
      </c>
      <c r="I1321">
        <v>10.7</v>
      </c>
      <c r="J1321">
        <v>2.34</v>
      </c>
      <c r="K1321" t="s">
        <v>16</v>
      </c>
      <c r="L1321">
        <v>7107.37</v>
      </c>
    </row>
    <row r="1322" spans="2:12" x14ac:dyDescent="0.2">
      <c r="B1322" t="s">
        <v>33</v>
      </c>
      <c r="C1322" t="s">
        <v>31</v>
      </c>
      <c r="D1322">
        <v>64</v>
      </c>
      <c r="E1322" t="s">
        <v>42</v>
      </c>
      <c r="F1322" t="s">
        <v>35</v>
      </c>
      <c r="G1322">
        <v>16</v>
      </c>
      <c r="H1322" t="s">
        <v>21</v>
      </c>
      <c r="I1322">
        <v>9.5</v>
      </c>
      <c r="J1322">
        <v>2.37</v>
      </c>
      <c r="K1322" t="s">
        <v>46</v>
      </c>
      <c r="L1322">
        <v>1457.15</v>
      </c>
    </row>
    <row r="1323" spans="2:12" x14ac:dyDescent="0.2">
      <c r="B1323" t="s">
        <v>23</v>
      </c>
      <c r="C1323" t="s">
        <v>31</v>
      </c>
      <c r="D1323">
        <v>64</v>
      </c>
      <c r="E1323" t="s">
        <v>25</v>
      </c>
      <c r="F1323" t="s">
        <v>40</v>
      </c>
      <c r="G1323">
        <v>17.3</v>
      </c>
      <c r="H1323" t="s">
        <v>21</v>
      </c>
      <c r="I1323">
        <v>5.5</v>
      </c>
      <c r="J1323">
        <v>1.45</v>
      </c>
      <c r="K1323" t="s">
        <v>22</v>
      </c>
      <c r="L1323">
        <v>1931.94</v>
      </c>
    </row>
    <row r="1324" spans="2:12" x14ac:dyDescent="0.2">
      <c r="B1324" t="s">
        <v>47</v>
      </c>
      <c r="C1324" t="s">
        <v>31</v>
      </c>
      <c r="D1324">
        <v>16</v>
      </c>
      <c r="E1324" t="s">
        <v>42</v>
      </c>
      <c r="F1324" t="s">
        <v>14</v>
      </c>
      <c r="G1324">
        <v>16</v>
      </c>
      <c r="H1324" t="s">
        <v>27</v>
      </c>
      <c r="I1324">
        <v>10.199999999999999</v>
      </c>
      <c r="J1324">
        <v>1.87</v>
      </c>
      <c r="K1324" t="s">
        <v>30</v>
      </c>
      <c r="L1324">
        <v>1890.86</v>
      </c>
    </row>
    <row r="1325" spans="2:12" x14ac:dyDescent="0.2">
      <c r="B1325" t="s">
        <v>36</v>
      </c>
      <c r="C1325" t="s">
        <v>24</v>
      </c>
      <c r="D1325">
        <v>32</v>
      </c>
      <c r="E1325" t="s">
        <v>29</v>
      </c>
      <c r="F1325" t="s">
        <v>26</v>
      </c>
      <c r="G1325">
        <v>17.3</v>
      </c>
      <c r="H1325" t="s">
        <v>15</v>
      </c>
      <c r="I1325">
        <v>9.5</v>
      </c>
      <c r="J1325">
        <v>2.76</v>
      </c>
      <c r="K1325" t="s">
        <v>46</v>
      </c>
      <c r="L1325">
        <v>2126.0700000000002</v>
      </c>
    </row>
    <row r="1326" spans="2:12" x14ac:dyDescent="0.2">
      <c r="B1326" t="s">
        <v>47</v>
      </c>
      <c r="C1326" t="s">
        <v>48</v>
      </c>
      <c r="D1326">
        <v>64</v>
      </c>
      <c r="E1326" t="s">
        <v>19</v>
      </c>
      <c r="F1326" t="s">
        <v>32</v>
      </c>
      <c r="G1326">
        <v>14</v>
      </c>
      <c r="H1326" t="s">
        <v>21</v>
      </c>
      <c r="I1326">
        <v>5.4</v>
      </c>
      <c r="J1326">
        <v>1.55</v>
      </c>
      <c r="K1326" t="s">
        <v>30</v>
      </c>
      <c r="L1326">
        <v>3324.94</v>
      </c>
    </row>
    <row r="1327" spans="2:12" x14ac:dyDescent="0.2">
      <c r="B1327" t="s">
        <v>45</v>
      </c>
      <c r="C1327" t="s">
        <v>41</v>
      </c>
      <c r="D1327">
        <v>8</v>
      </c>
      <c r="E1327" t="s">
        <v>25</v>
      </c>
      <c r="F1327" t="s">
        <v>20</v>
      </c>
      <c r="G1327">
        <v>15.6</v>
      </c>
      <c r="H1327" t="s">
        <v>21</v>
      </c>
      <c r="I1327">
        <v>11.3</v>
      </c>
      <c r="J1327">
        <v>1.5</v>
      </c>
      <c r="K1327" t="s">
        <v>16</v>
      </c>
      <c r="L1327">
        <v>1630.82</v>
      </c>
    </row>
    <row r="1328" spans="2:12" x14ac:dyDescent="0.2">
      <c r="B1328" t="s">
        <v>11</v>
      </c>
      <c r="C1328" t="s">
        <v>24</v>
      </c>
      <c r="D1328">
        <v>16</v>
      </c>
      <c r="E1328" t="s">
        <v>19</v>
      </c>
      <c r="F1328" t="s">
        <v>20</v>
      </c>
      <c r="G1328">
        <v>17.3</v>
      </c>
      <c r="H1328" t="s">
        <v>43</v>
      </c>
      <c r="I1328">
        <v>6.5</v>
      </c>
      <c r="J1328">
        <v>1.54</v>
      </c>
      <c r="K1328" t="s">
        <v>30</v>
      </c>
      <c r="L1328">
        <v>2020.33</v>
      </c>
    </row>
    <row r="1329" spans="2:12" x14ac:dyDescent="0.2">
      <c r="B1329" t="s">
        <v>47</v>
      </c>
      <c r="C1329" t="s">
        <v>48</v>
      </c>
      <c r="D1329">
        <v>16</v>
      </c>
      <c r="E1329" t="s">
        <v>19</v>
      </c>
      <c r="F1329" t="s">
        <v>32</v>
      </c>
      <c r="G1329">
        <v>17.3</v>
      </c>
      <c r="H1329" t="s">
        <v>15</v>
      </c>
      <c r="I1329">
        <v>4</v>
      </c>
      <c r="J1329">
        <v>2.74</v>
      </c>
      <c r="K1329" t="s">
        <v>16</v>
      </c>
      <c r="L1329">
        <v>2752.28</v>
      </c>
    </row>
    <row r="1330" spans="2:12" x14ac:dyDescent="0.2">
      <c r="B1330" t="s">
        <v>38</v>
      </c>
      <c r="C1330" t="s">
        <v>48</v>
      </c>
      <c r="D1330">
        <v>32</v>
      </c>
      <c r="E1330" t="s">
        <v>19</v>
      </c>
      <c r="F1330" t="s">
        <v>32</v>
      </c>
      <c r="G1330">
        <v>15.6</v>
      </c>
      <c r="H1330" t="s">
        <v>43</v>
      </c>
      <c r="I1330">
        <v>10.3</v>
      </c>
      <c r="J1330">
        <v>2.79</v>
      </c>
      <c r="K1330" t="s">
        <v>30</v>
      </c>
      <c r="L1330">
        <v>2065.59</v>
      </c>
    </row>
    <row r="1331" spans="2:12" x14ac:dyDescent="0.2">
      <c r="B1331" t="s">
        <v>33</v>
      </c>
      <c r="C1331" t="s">
        <v>48</v>
      </c>
      <c r="D1331">
        <v>16</v>
      </c>
      <c r="E1331" t="s">
        <v>29</v>
      </c>
      <c r="F1331" t="s">
        <v>20</v>
      </c>
      <c r="G1331">
        <v>16</v>
      </c>
      <c r="H1331" t="s">
        <v>21</v>
      </c>
      <c r="I1331">
        <v>6.6</v>
      </c>
      <c r="J1331">
        <v>1.68</v>
      </c>
      <c r="K1331" t="s">
        <v>46</v>
      </c>
      <c r="L1331">
        <v>1360.56</v>
      </c>
    </row>
    <row r="1332" spans="2:12" x14ac:dyDescent="0.2">
      <c r="B1332" t="s">
        <v>45</v>
      </c>
      <c r="C1332" t="s">
        <v>18</v>
      </c>
      <c r="D1332">
        <v>8</v>
      </c>
      <c r="E1332" t="s">
        <v>19</v>
      </c>
      <c r="F1332" t="s">
        <v>20</v>
      </c>
      <c r="G1332">
        <v>15.6</v>
      </c>
      <c r="H1332" t="s">
        <v>43</v>
      </c>
      <c r="I1332">
        <v>5.6</v>
      </c>
      <c r="J1332">
        <v>1.37</v>
      </c>
      <c r="K1332" t="s">
        <v>46</v>
      </c>
      <c r="L1332">
        <v>1528.88</v>
      </c>
    </row>
    <row r="1333" spans="2:12" x14ac:dyDescent="0.2">
      <c r="B1333" t="s">
        <v>33</v>
      </c>
      <c r="C1333" t="s">
        <v>31</v>
      </c>
      <c r="D1333">
        <v>8</v>
      </c>
      <c r="E1333" t="s">
        <v>29</v>
      </c>
      <c r="F1333" t="s">
        <v>40</v>
      </c>
      <c r="G1333">
        <v>13.3</v>
      </c>
      <c r="H1333" t="s">
        <v>15</v>
      </c>
      <c r="I1333">
        <v>10.9</v>
      </c>
      <c r="J1333">
        <v>1.67</v>
      </c>
      <c r="K1333" t="s">
        <v>46</v>
      </c>
      <c r="L1333">
        <v>1056.97</v>
      </c>
    </row>
    <row r="1334" spans="2:12" x14ac:dyDescent="0.2">
      <c r="B1334" t="s">
        <v>38</v>
      </c>
      <c r="C1334" t="s">
        <v>12</v>
      </c>
      <c r="D1334">
        <v>32</v>
      </c>
      <c r="E1334" t="s">
        <v>19</v>
      </c>
      <c r="F1334" t="s">
        <v>26</v>
      </c>
      <c r="G1334">
        <v>16</v>
      </c>
      <c r="H1334" t="s">
        <v>27</v>
      </c>
      <c r="I1334">
        <v>5.4</v>
      </c>
      <c r="J1334">
        <v>2.84</v>
      </c>
      <c r="K1334" t="s">
        <v>30</v>
      </c>
      <c r="L1334">
        <v>2546.14</v>
      </c>
    </row>
    <row r="1335" spans="2:12" x14ac:dyDescent="0.2">
      <c r="B1335" t="s">
        <v>38</v>
      </c>
      <c r="C1335" t="s">
        <v>18</v>
      </c>
      <c r="D1335">
        <v>4</v>
      </c>
      <c r="E1335" t="s">
        <v>25</v>
      </c>
      <c r="F1335" t="s">
        <v>14</v>
      </c>
      <c r="G1335">
        <v>17.3</v>
      </c>
      <c r="H1335" t="s">
        <v>27</v>
      </c>
      <c r="I1335">
        <v>7.6</v>
      </c>
      <c r="J1335">
        <v>1.23</v>
      </c>
      <c r="K1335" t="s">
        <v>46</v>
      </c>
      <c r="L1335">
        <v>1908.71</v>
      </c>
    </row>
    <row r="1336" spans="2:12" x14ac:dyDescent="0.2">
      <c r="B1336" t="s">
        <v>23</v>
      </c>
      <c r="C1336" t="s">
        <v>48</v>
      </c>
      <c r="D1336">
        <v>32</v>
      </c>
      <c r="E1336" t="s">
        <v>13</v>
      </c>
      <c r="F1336" t="s">
        <v>14</v>
      </c>
      <c r="G1336">
        <v>16</v>
      </c>
      <c r="H1336" t="s">
        <v>27</v>
      </c>
      <c r="I1336">
        <v>4.4000000000000004</v>
      </c>
      <c r="J1336">
        <v>2.21</v>
      </c>
      <c r="K1336" t="s">
        <v>22</v>
      </c>
      <c r="L1336">
        <v>3570.85</v>
      </c>
    </row>
    <row r="1337" spans="2:12" x14ac:dyDescent="0.2">
      <c r="B1337" t="s">
        <v>17</v>
      </c>
      <c r="C1337" t="s">
        <v>48</v>
      </c>
      <c r="D1337">
        <v>32</v>
      </c>
      <c r="E1337" t="s">
        <v>25</v>
      </c>
      <c r="F1337" t="s">
        <v>32</v>
      </c>
      <c r="G1337">
        <v>14</v>
      </c>
      <c r="H1337" t="s">
        <v>15</v>
      </c>
      <c r="I1337">
        <v>10.7</v>
      </c>
      <c r="J1337">
        <v>3.34</v>
      </c>
      <c r="K1337" t="s">
        <v>46</v>
      </c>
      <c r="L1337">
        <v>3467.66</v>
      </c>
    </row>
    <row r="1338" spans="2:12" x14ac:dyDescent="0.2">
      <c r="B1338" t="s">
        <v>34</v>
      </c>
      <c r="C1338" t="s">
        <v>24</v>
      </c>
      <c r="D1338">
        <v>8</v>
      </c>
      <c r="E1338" t="s">
        <v>25</v>
      </c>
      <c r="F1338" t="s">
        <v>32</v>
      </c>
      <c r="G1338">
        <v>17.3</v>
      </c>
      <c r="H1338" t="s">
        <v>43</v>
      </c>
      <c r="I1338">
        <v>4.7</v>
      </c>
      <c r="J1338">
        <v>2.1</v>
      </c>
      <c r="K1338" t="s">
        <v>16</v>
      </c>
      <c r="L1338">
        <v>1035.8900000000001</v>
      </c>
    </row>
    <row r="1339" spans="2:12" x14ac:dyDescent="0.2">
      <c r="B1339" t="s">
        <v>47</v>
      </c>
      <c r="C1339" t="s">
        <v>37</v>
      </c>
      <c r="D1339">
        <v>8</v>
      </c>
      <c r="E1339" t="s">
        <v>19</v>
      </c>
      <c r="F1339" t="s">
        <v>35</v>
      </c>
      <c r="G1339">
        <v>17.3</v>
      </c>
      <c r="H1339" t="s">
        <v>27</v>
      </c>
      <c r="I1339">
        <v>8.1</v>
      </c>
      <c r="J1339">
        <v>1.54</v>
      </c>
      <c r="K1339" t="s">
        <v>46</v>
      </c>
      <c r="L1339">
        <v>3909.72</v>
      </c>
    </row>
    <row r="1340" spans="2:12" x14ac:dyDescent="0.2">
      <c r="B1340" t="s">
        <v>47</v>
      </c>
      <c r="C1340" t="s">
        <v>24</v>
      </c>
      <c r="D1340">
        <v>32</v>
      </c>
      <c r="E1340" t="s">
        <v>13</v>
      </c>
      <c r="F1340" t="s">
        <v>35</v>
      </c>
      <c r="G1340">
        <v>13.3</v>
      </c>
      <c r="H1340" t="s">
        <v>27</v>
      </c>
      <c r="I1340">
        <v>5.9</v>
      </c>
      <c r="J1340">
        <v>3.11</v>
      </c>
      <c r="K1340" t="s">
        <v>30</v>
      </c>
      <c r="L1340">
        <v>3334.6</v>
      </c>
    </row>
    <row r="1341" spans="2:12" x14ac:dyDescent="0.2">
      <c r="B1341" t="s">
        <v>47</v>
      </c>
      <c r="C1341" t="s">
        <v>41</v>
      </c>
      <c r="D1341">
        <v>32</v>
      </c>
      <c r="E1341" t="s">
        <v>19</v>
      </c>
      <c r="F1341" t="s">
        <v>32</v>
      </c>
      <c r="G1341">
        <v>13.3</v>
      </c>
      <c r="H1341" t="s">
        <v>43</v>
      </c>
      <c r="I1341">
        <v>5.2</v>
      </c>
      <c r="J1341">
        <v>1.86</v>
      </c>
      <c r="K1341" t="s">
        <v>16</v>
      </c>
      <c r="L1341">
        <v>3381.26</v>
      </c>
    </row>
    <row r="1342" spans="2:12" x14ac:dyDescent="0.2">
      <c r="B1342" t="s">
        <v>34</v>
      </c>
      <c r="C1342" t="s">
        <v>37</v>
      </c>
      <c r="D1342">
        <v>16</v>
      </c>
      <c r="E1342" t="s">
        <v>42</v>
      </c>
      <c r="F1342" t="s">
        <v>35</v>
      </c>
      <c r="G1342">
        <v>14</v>
      </c>
      <c r="H1342" t="s">
        <v>21</v>
      </c>
      <c r="I1342">
        <v>5.8</v>
      </c>
      <c r="J1342">
        <v>2.57</v>
      </c>
      <c r="K1342" t="s">
        <v>46</v>
      </c>
      <c r="L1342">
        <v>1364.6</v>
      </c>
    </row>
    <row r="1343" spans="2:12" x14ac:dyDescent="0.2">
      <c r="B1343" t="s">
        <v>36</v>
      </c>
      <c r="C1343" t="s">
        <v>12</v>
      </c>
      <c r="D1343">
        <v>16</v>
      </c>
      <c r="E1343" t="s">
        <v>29</v>
      </c>
      <c r="F1343" t="s">
        <v>32</v>
      </c>
      <c r="G1343">
        <v>17.3</v>
      </c>
      <c r="H1343" t="s">
        <v>21</v>
      </c>
      <c r="I1343">
        <v>11.5</v>
      </c>
      <c r="J1343">
        <v>2.3199999999999998</v>
      </c>
      <c r="K1343" t="s">
        <v>16</v>
      </c>
      <c r="L1343">
        <v>814.65</v>
      </c>
    </row>
    <row r="1344" spans="2:12" x14ac:dyDescent="0.2">
      <c r="B1344" t="s">
        <v>36</v>
      </c>
      <c r="C1344" t="s">
        <v>31</v>
      </c>
      <c r="D1344">
        <v>8</v>
      </c>
      <c r="E1344" t="s">
        <v>13</v>
      </c>
      <c r="F1344" t="s">
        <v>26</v>
      </c>
      <c r="G1344">
        <v>15.6</v>
      </c>
      <c r="H1344" t="s">
        <v>21</v>
      </c>
      <c r="I1344">
        <v>10.4</v>
      </c>
      <c r="J1344">
        <v>2.85</v>
      </c>
      <c r="K1344" t="s">
        <v>22</v>
      </c>
      <c r="L1344">
        <v>692.68</v>
      </c>
    </row>
    <row r="1345" spans="2:12" x14ac:dyDescent="0.2">
      <c r="B1345" t="s">
        <v>33</v>
      </c>
      <c r="C1345" t="s">
        <v>18</v>
      </c>
      <c r="D1345">
        <v>32</v>
      </c>
      <c r="E1345" t="s">
        <v>19</v>
      </c>
      <c r="F1345" t="s">
        <v>26</v>
      </c>
      <c r="G1345">
        <v>17.3</v>
      </c>
      <c r="H1345" t="s">
        <v>27</v>
      </c>
      <c r="I1345">
        <v>11.2</v>
      </c>
      <c r="J1345">
        <v>1.25</v>
      </c>
      <c r="K1345" t="s">
        <v>16</v>
      </c>
      <c r="L1345">
        <v>3738.32</v>
      </c>
    </row>
    <row r="1346" spans="2:12" x14ac:dyDescent="0.2">
      <c r="B1346" t="s">
        <v>36</v>
      </c>
      <c r="C1346" t="s">
        <v>39</v>
      </c>
      <c r="D1346">
        <v>64</v>
      </c>
      <c r="E1346" t="s">
        <v>13</v>
      </c>
      <c r="F1346" t="s">
        <v>44</v>
      </c>
      <c r="G1346">
        <v>14</v>
      </c>
      <c r="H1346" t="s">
        <v>43</v>
      </c>
      <c r="I1346">
        <v>6</v>
      </c>
      <c r="J1346">
        <v>1.32</v>
      </c>
      <c r="K1346" t="s">
        <v>46</v>
      </c>
      <c r="L1346">
        <v>1513.68</v>
      </c>
    </row>
    <row r="1347" spans="2:12" x14ac:dyDescent="0.2">
      <c r="B1347" t="s">
        <v>45</v>
      </c>
      <c r="C1347" t="s">
        <v>48</v>
      </c>
      <c r="D1347">
        <v>16</v>
      </c>
      <c r="E1347" t="s">
        <v>19</v>
      </c>
      <c r="F1347" t="s">
        <v>14</v>
      </c>
      <c r="G1347">
        <v>14</v>
      </c>
      <c r="H1347" t="s">
        <v>21</v>
      </c>
      <c r="I1347">
        <v>5.7</v>
      </c>
      <c r="J1347">
        <v>3.03</v>
      </c>
      <c r="K1347" t="s">
        <v>30</v>
      </c>
      <c r="L1347">
        <v>1215.71</v>
      </c>
    </row>
    <row r="1348" spans="2:12" x14ac:dyDescent="0.2">
      <c r="B1348" t="s">
        <v>33</v>
      </c>
      <c r="C1348" t="s">
        <v>31</v>
      </c>
      <c r="D1348">
        <v>4</v>
      </c>
      <c r="E1348" t="s">
        <v>13</v>
      </c>
      <c r="F1348" t="s">
        <v>20</v>
      </c>
      <c r="G1348">
        <v>16</v>
      </c>
      <c r="H1348" t="s">
        <v>15</v>
      </c>
      <c r="I1348">
        <v>4.9000000000000004</v>
      </c>
      <c r="J1348">
        <v>1.37</v>
      </c>
      <c r="K1348" t="s">
        <v>30</v>
      </c>
      <c r="L1348">
        <v>974.46</v>
      </c>
    </row>
    <row r="1349" spans="2:12" x14ac:dyDescent="0.2">
      <c r="B1349" t="s">
        <v>11</v>
      </c>
      <c r="C1349" t="s">
        <v>48</v>
      </c>
      <c r="D1349">
        <v>4</v>
      </c>
      <c r="E1349" t="s">
        <v>42</v>
      </c>
      <c r="F1349" t="s">
        <v>32</v>
      </c>
      <c r="G1349">
        <v>14</v>
      </c>
      <c r="H1349" t="s">
        <v>27</v>
      </c>
      <c r="I1349">
        <v>8.8000000000000007</v>
      </c>
      <c r="J1349">
        <v>1.62</v>
      </c>
      <c r="K1349" t="s">
        <v>16</v>
      </c>
      <c r="L1349">
        <v>2315.08</v>
      </c>
    </row>
    <row r="1350" spans="2:12" x14ac:dyDescent="0.2">
      <c r="B1350" t="s">
        <v>45</v>
      </c>
      <c r="C1350" t="s">
        <v>41</v>
      </c>
      <c r="D1350">
        <v>16</v>
      </c>
      <c r="E1350" t="s">
        <v>42</v>
      </c>
      <c r="F1350" t="s">
        <v>40</v>
      </c>
      <c r="G1350">
        <v>13.3</v>
      </c>
      <c r="H1350" t="s">
        <v>21</v>
      </c>
      <c r="I1350">
        <v>4.9000000000000004</v>
      </c>
      <c r="J1350">
        <v>2.0499999999999998</v>
      </c>
      <c r="K1350" t="s">
        <v>16</v>
      </c>
      <c r="L1350">
        <v>1384.37</v>
      </c>
    </row>
    <row r="1351" spans="2:12" x14ac:dyDescent="0.2">
      <c r="B1351" t="s">
        <v>38</v>
      </c>
      <c r="C1351" t="s">
        <v>37</v>
      </c>
      <c r="D1351">
        <v>16</v>
      </c>
      <c r="E1351" t="s">
        <v>19</v>
      </c>
      <c r="F1351" t="s">
        <v>20</v>
      </c>
      <c r="G1351">
        <v>13.3</v>
      </c>
      <c r="H1351" t="s">
        <v>27</v>
      </c>
      <c r="I1351">
        <v>9.6</v>
      </c>
      <c r="J1351">
        <v>1.59</v>
      </c>
      <c r="K1351" t="s">
        <v>46</v>
      </c>
      <c r="L1351">
        <v>3290.19</v>
      </c>
    </row>
    <row r="1352" spans="2:12" x14ac:dyDescent="0.2">
      <c r="B1352" t="s">
        <v>17</v>
      </c>
      <c r="C1352" t="s">
        <v>24</v>
      </c>
      <c r="D1352">
        <v>4</v>
      </c>
      <c r="E1352" t="s">
        <v>13</v>
      </c>
      <c r="F1352" t="s">
        <v>44</v>
      </c>
      <c r="G1352">
        <v>17.3</v>
      </c>
      <c r="H1352" t="s">
        <v>21</v>
      </c>
      <c r="I1352">
        <v>6.7</v>
      </c>
      <c r="J1352">
        <v>2.75</v>
      </c>
      <c r="K1352" t="s">
        <v>22</v>
      </c>
      <c r="L1352">
        <v>671.04</v>
      </c>
    </row>
    <row r="1353" spans="2:12" x14ac:dyDescent="0.2">
      <c r="B1353" t="s">
        <v>47</v>
      </c>
      <c r="C1353" t="s">
        <v>18</v>
      </c>
      <c r="D1353">
        <v>4</v>
      </c>
      <c r="E1353" t="s">
        <v>29</v>
      </c>
      <c r="F1353" t="s">
        <v>20</v>
      </c>
      <c r="G1353">
        <v>14</v>
      </c>
      <c r="H1353" t="s">
        <v>43</v>
      </c>
      <c r="I1353">
        <v>11.9</v>
      </c>
      <c r="J1353">
        <v>2.94</v>
      </c>
      <c r="K1353" t="s">
        <v>30</v>
      </c>
      <c r="L1353">
        <v>1386.09</v>
      </c>
    </row>
    <row r="1354" spans="2:12" x14ac:dyDescent="0.2">
      <c r="B1354" t="s">
        <v>11</v>
      </c>
      <c r="C1354" t="s">
        <v>12</v>
      </c>
      <c r="D1354">
        <v>16</v>
      </c>
      <c r="E1354" t="s">
        <v>19</v>
      </c>
      <c r="F1354" t="s">
        <v>14</v>
      </c>
      <c r="G1354">
        <v>14</v>
      </c>
      <c r="H1354" t="s">
        <v>43</v>
      </c>
      <c r="I1354">
        <v>11.7</v>
      </c>
      <c r="J1354">
        <v>3.06</v>
      </c>
      <c r="K1354" t="s">
        <v>46</v>
      </c>
      <c r="L1354">
        <v>1604.71</v>
      </c>
    </row>
    <row r="1355" spans="2:12" x14ac:dyDescent="0.2">
      <c r="B1355" t="s">
        <v>36</v>
      </c>
      <c r="C1355" t="s">
        <v>24</v>
      </c>
      <c r="D1355">
        <v>4</v>
      </c>
      <c r="E1355" t="s">
        <v>42</v>
      </c>
      <c r="F1355" t="s">
        <v>26</v>
      </c>
      <c r="G1355">
        <v>15.6</v>
      </c>
      <c r="H1355" t="s">
        <v>27</v>
      </c>
      <c r="I1355">
        <v>7.5</v>
      </c>
      <c r="J1355">
        <v>2.91</v>
      </c>
      <c r="K1355" t="s">
        <v>16</v>
      </c>
      <c r="L1355">
        <v>1394.17</v>
      </c>
    </row>
    <row r="1356" spans="2:12" x14ac:dyDescent="0.2">
      <c r="B1356" t="s">
        <v>33</v>
      </c>
      <c r="C1356" t="s">
        <v>18</v>
      </c>
      <c r="D1356">
        <v>4</v>
      </c>
      <c r="E1356" t="s">
        <v>19</v>
      </c>
      <c r="F1356" t="s">
        <v>44</v>
      </c>
      <c r="G1356">
        <v>17.3</v>
      </c>
      <c r="H1356" t="s">
        <v>43</v>
      </c>
      <c r="I1356">
        <v>5.4</v>
      </c>
      <c r="J1356">
        <v>2.89</v>
      </c>
      <c r="K1356" t="s">
        <v>22</v>
      </c>
      <c r="L1356">
        <v>706.99</v>
      </c>
    </row>
    <row r="1357" spans="2:12" x14ac:dyDescent="0.2">
      <c r="B1357" t="s">
        <v>33</v>
      </c>
      <c r="C1357" t="s">
        <v>48</v>
      </c>
      <c r="D1357">
        <v>4</v>
      </c>
      <c r="E1357" t="s">
        <v>19</v>
      </c>
      <c r="F1357" t="s">
        <v>40</v>
      </c>
      <c r="G1357">
        <v>15.6</v>
      </c>
      <c r="H1357" t="s">
        <v>43</v>
      </c>
      <c r="I1357">
        <v>8.6999999999999993</v>
      </c>
      <c r="J1357">
        <v>1.66</v>
      </c>
      <c r="K1357" t="s">
        <v>30</v>
      </c>
      <c r="L1357">
        <v>1397.92</v>
      </c>
    </row>
    <row r="1358" spans="2:12" x14ac:dyDescent="0.2">
      <c r="B1358" t="s">
        <v>47</v>
      </c>
      <c r="C1358" t="s">
        <v>37</v>
      </c>
      <c r="D1358">
        <v>32</v>
      </c>
      <c r="E1358" t="s">
        <v>25</v>
      </c>
      <c r="F1358" t="s">
        <v>40</v>
      </c>
      <c r="G1358">
        <v>15.6</v>
      </c>
      <c r="H1358" t="s">
        <v>15</v>
      </c>
      <c r="I1358">
        <v>10.1</v>
      </c>
      <c r="J1358">
        <v>3.02</v>
      </c>
      <c r="K1358" t="s">
        <v>30</v>
      </c>
      <c r="L1358">
        <v>4749.67</v>
      </c>
    </row>
    <row r="1359" spans="2:12" x14ac:dyDescent="0.2">
      <c r="B1359" t="s">
        <v>36</v>
      </c>
      <c r="C1359" t="s">
        <v>31</v>
      </c>
      <c r="D1359">
        <v>4</v>
      </c>
      <c r="E1359" t="s">
        <v>13</v>
      </c>
      <c r="F1359" t="s">
        <v>20</v>
      </c>
      <c r="G1359">
        <v>17.3</v>
      </c>
      <c r="H1359" t="s">
        <v>21</v>
      </c>
      <c r="I1359">
        <v>11.7</v>
      </c>
      <c r="J1359">
        <v>1.74</v>
      </c>
      <c r="K1359" t="s">
        <v>16</v>
      </c>
      <c r="L1359">
        <v>709.45</v>
      </c>
    </row>
    <row r="1360" spans="2:12" x14ac:dyDescent="0.2">
      <c r="B1360" t="s">
        <v>47</v>
      </c>
      <c r="C1360" t="s">
        <v>37</v>
      </c>
      <c r="D1360">
        <v>32</v>
      </c>
      <c r="E1360" t="s">
        <v>29</v>
      </c>
      <c r="F1360" t="s">
        <v>32</v>
      </c>
      <c r="G1360">
        <v>15.6</v>
      </c>
      <c r="H1360" t="s">
        <v>21</v>
      </c>
      <c r="I1360">
        <v>4.7</v>
      </c>
      <c r="J1360">
        <v>2.31</v>
      </c>
      <c r="K1360" t="s">
        <v>22</v>
      </c>
      <c r="L1360">
        <v>3088.51</v>
      </c>
    </row>
    <row r="1361" spans="2:12" x14ac:dyDescent="0.2">
      <c r="B1361" t="s">
        <v>17</v>
      </c>
      <c r="C1361" t="s">
        <v>41</v>
      </c>
      <c r="D1361">
        <v>32</v>
      </c>
      <c r="E1361" t="s">
        <v>29</v>
      </c>
      <c r="F1361" t="s">
        <v>20</v>
      </c>
      <c r="G1361">
        <v>13.3</v>
      </c>
      <c r="H1361" t="s">
        <v>27</v>
      </c>
      <c r="I1361">
        <v>8</v>
      </c>
      <c r="J1361">
        <v>1.76</v>
      </c>
      <c r="K1361" t="s">
        <v>30</v>
      </c>
      <c r="L1361">
        <v>6221.31</v>
      </c>
    </row>
    <row r="1362" spans="2:12" x14ac:dyDescent="0.2">
      <c r="B1362" t="s">
        <v>45</v>
      </c>
      <c r="C1362" t="s">
        <v>12</v>
      </c>
      <c r="D1362">
        <v>16</v>
      </c>
      <c r="E1362" t="s">
        <v>29</v>
      </c>
      <c r="F1362" t="s">
        <v>14</v>
      </c>
      <c r="G1362">
        <v>15.6</v>
      </c>
      <c r="H1362" t="s">
        <v>21</v>
      </c>
      <c r="I1362">
        <v>11.8</v>
      </c>
      <c r="J1362">
        <v>2.41</v>
      </c>
      <c r="K1362" t="s">
        <v>16</v>
      </c>
      <c r="L1362">
        <v>999.68</v>
      </c>
    </row>
    <row r="1363" spans="2:12" x14ac:dyDescent="0.2">
      <c r="B1363" t="s">
        <v>47</v>
      </c>
      <c r="C1363" t="s">
        <v>24</v>
      </c>
      <c r="D1363">
        <v>32</v>
      </c>
      <c r="E1363" t="s">
        <v>29</v>
      </c>
      <c r="F1363" t="s">
        <v>35</v>
      </c>
      <c r="G1363">
        <v>15.6</v>
      </c>
      <c r="H1363" t="s">
        <v>21</v>
      </c>
      <c r="I1363">
        <v>4.8</v>
      </c>
      <c r="J1363">
        <v>1.52</v>
      </c>
      <c r="K1363" t="s">
        <v>16</v>
      </c>
      <c r="L1363">
        <v>1828.76</v>
      </c>
    </row>
    <row r="1364" spans="2:12" x14ac:dyDescent="0.2">
      <c r="B1364" t="s">
        <v>17</v>
      </c>
      <c r="C1364" t="s">
        <v>48</v>
      </c>
      <c r="D1364">
        <v>32</v>
      </c>
      <c r="E1364" t="s">
        <v>13</v>
      </c>
      <c r="F1364" t="s">
        <v>32</v>
      </c>
      <c r="G1364">
        <v>14</v>
      </c>
      <c r="H1364" t="s">
        <v>27</v>
      </c>
      <c r="I1364">
        <v>7</v>
      </c>
      <c r="J1364">
        <v>1.81</v>
      </c>
      <c r="K1364" t="s">
        <v>46</v>
      </c>
      <c r="L1364">
        <v>4677.3</v>
      </c>
    </row>
    <row r="1365" spans="2:12" x14ac:dyDescent="0.2">
      <c r="B1365" t="s">
        <v>38</v>
      </c>
      <c r="C1365" t="s">
        <v>18</v>
      </c>
      <c r="D1365">
        <v>32</v>
      </c>
      <c r="E1365" t="s">
        <v>13</v>
      </c>
      <c r="F1365" t="s">
        <v>40</v>
      </c>
      <c r="G1365">
        <v>16</v>
      </c>
      <c r="H1365" t="s">
        <v>21</v>
      </c>
      <c r="I1365">
        <v>6.6</v>
      </c>
      <c r="J1365">
        <v>1.26</v>
      </c>
      <c r="K1365" t="s">
        <v>22</v>
      </c>
      <c r="L1365">
        <v>1867.25</v>
      </c>
    </row>
    <row r="1366" spans="2:12" x14ac:dyDescent="0.2">
      <c r="B1366" t="s">
        <v>33</v>
      </c>
      <c r="C1366" t="s">
        <v>18</v>
      </c>
      <c r="D1366">
        <v>16</v>
      </c>
      <c r="E1366" t="s">
        <v>29</v>
      </c>
      <c r="F1366" t="s">
        <v>20</v>
      </c>
      <c r="G1366">
        <v>17.3</v>
      </c>
      <c r="H1366" t="s">
        <v>43</v>
      </c>
      <c r="I1366">
        <v>4.0999999999999996</v>
      </c>
      <c r="J1366">
        <v>1.41</v>
      </c>
      <c r="K1366" t="s">
        <v>22</v>
      </c>
      <c r="L1366">
        <v>1687.56</v>
      </c>
    </row>
    <row r="1367" spans="2:12" x14ac:dyDescent="0.2">
      <c r="B1367" t="s">
        <v>47</v>
      </c>
      <c r="C1367" t="s">
        <v>39</v>
      </c>
      <c r="D1367">
        <v>16</v>
      </c>
      <c r="E1367" t="s">
        <v>25</v>
      </c>
      <c r="F1367" t="s">
        <v>20</v>
      </c>
      <c r="G1367">
        <v>15.6</v>
      </c>
      <c r="H1367" t="s">
        <v>21</v>
      </c>
      <c r="I1367">
        <v>7.5</v>
      </c>
      <c r="J1367">
        <v>2.63</v>
      </c>
      <c r="K1367" t="s">
        <v>46</v>
      </c>
      <c r="L1367">
        <v>1576.39</v>
      </c>
    </row>
    <row r="1368" spans="2:12" x14ac:dyDescent="0.2">
      <c r="B1368" t="s">
        <v>36</v>
      </c>
      <c r="C1368" t="s">
        <v>31</v>
      </c>
      <c r="D1368">
        <v>4</v>
      </c>
      <c r="E1368" t="s">
        <v>42</v>
      </c>
      <c r="F1368" t="s">
        <v>20</v>
      </c>
      <c r="G1368">
        <v>14</v>
      </c>
      <c r="H1368" t="s">
        <v>27</v>
      </c>
      <c r="I1368">
        <v>7.9</v>
      </c>
      <c r="J1368">
        <v>1.23</v>
      </c>
      <c r="K1368" t="s">
        <v>16</v>
      </c>
      <c r="L1368">
        <v>1198.1400000000001</v>
      </c>
    </row>
    <row r="1369" spans="2:12" x14ac:dyDescent="0.2">
      <c r="B1369" t="s">
        <v>34</v>
      </c>
      <c r="C1369" t="s">
        <v>24</v>
      </c>
      <c r="D1369">
        <v>64</v>
      </c>
      <c r="E1369" t="s">
        <v>29</v>
      </c>
      <c r="F1369" t="s">
        <v>40</v>
      </c>
      <c r="G1369">
        <v>14</v>
      </c>
      <c r="H1369" t="s">
        <v>15</v>
      </c>
      <c r="I1369">
        <v>7.9</v>
      </c>
      <c r="J1369">
        <v>2.72</v>
      </c>
      <c r="K1369" t="s">
        <v>46</v>
      </c>
      <c r="L1369">
        <v>2835.44</v>
      </c>
    </row>
    <row r="1370" spans="2:12" x14ac:dyDescent="0.2">
      <c r="B1370" t="s">
        <v>17</v>
      </c>
      <c r="C1370" t="s">
        <v>18</v>
      </c>
      <c r="D1370">
        <v>16</v>
      </c>
      <c r="E1370" t="s">
        <v>25</v>
      </c>
      <c r="F1370" t="s">
        <v>32</v>
      </c>
      <c r="G1370">
        <v>14</v>
      </c>
      <c r="H1370" t="s">
        <v>27</v>
      </c>
      <c r="I1370">
        <v>7.6</v>
      </c>
      <c r="J1370">
        <v>2.7</v>
      </c>
      <c r="K1370" t="s">
        <v>46</v>
      </c>
      <c r="L1370">
        <v>3592.84</v>
      </c>
    </row>
    <row r="1371" spans="2:12" x14ac:dyDescent="0.2">
      <c r="B1371" t="s">
        <v>47</v>
      </c>
      <c r="C1371" t="s">
        <v>37</v>
      </c>
      <c r="D1371">
        <v>32</v>
      </c>
      <c r="E1371" t="s">
        <v>29</v>
      </c>
      <c r="F1371" t="s">
        <v>26</v>
      </c>
      <c r="G1371">
        <v>15.6</v>
      </c>
      <c r="H1371" t="s">
        <v>43</v>
      </c>
      <c r="I1371">
        <v>10.9</v>
      </c>
      <c r="J1371">
        <v>1.88</v>
      </c>
      <c r="K1371" t="s">
        <v>46</v>
      </c>
      <c r="L1371">
        <v>3662.56</v>
      </c>
    </row>
    <row r="1372" spans="2:12" x14ac:dyDescent="0.2">
      <c r="B1372" t="s">
        <v>23</v>
      </c>
      <c r="C1372" t="s">
        <v>39</v>
      </c>
      <c r="D1372">
        <v>4</v>
      </c>
      <c r="E1372" t="s">
        <v>25</v>
      </c>
      <c r="F1372" t="s">
        <v>35</v>
      </c>
      <c r="G1372">
        <v>17.3</v>
      </c>
      <c r="H1372" t="s">
        <v>43</v>
      </c>
      <c r="I1372">
        <v>8.6</v>
      </c>
      <c r="J1372">
        <v>1.75</v>
      </c>
      <c r="K1372" t="s">
        <v>16</v>
      </c>
      <c r="L1372">
        <v>926.94</v>
      </c>
    </row>
    <row r="1373" spans="2:12" x14ac:dyDescent="0.2">
      <c r="B1373" t="s">
        <v>38</v>
      </c>
      <c r="C1373" t="s">
        <v>48</v>
      </c>
      <c r="D1373">
        <v>32</v>
      </c>
      <c r="E1373" t="s">
        <v>29</v>
      </c>
      <c r="F1373" t="s">
        <v>32</v>
      </c>
      <c r="G1373">
        <v>15.6</v>
      </c>
      <c r="H1373" t="s">
        <v>43</v>
      </c>
      <c r="I1373">
        <v>8.1</v>
      </c>
      <c r="J1373">
        <v>3.21</v>
      </c>
      <c r="K1373" t="s">
        <v>46</v>
      </c>
      <c r="L1373">
        <v>2279.41</v>
      </c>
    </row>
    <row r="1374" spans="2:12" x14ac:dyDescent="0.2">
      <c r="B1374" t="s">
        <v>33</v>
      </c>
      <c r="C1374" t="s">
        <v>41</v>
      </c>
      <c r="D1374">
        <v>4</v>
      </c>
      <c r="E1374" t="s">
        <v>25</v>
      </c>
      <c r="F1374" t="s">
        <v>40</v>
      </c>
      <c r="G1374">
        <v>14</v>
      </c>
      <c r="H1374" t="s">
        <v>27</v>
      </c>
      <c r="I1374">
        <v>9.9</v>
      </c>
      <c r="J1374">
        <v>1.26</v>
      </c>
      <c r="K1374" t="s">
        <v>46</v>
      </c>
      <c r="L1374">
        <v>2592.5500000000002</v>
      </c>
    </row>
    <row r="1375" spans="2:12" x14ac:dyDescent="0.2">
      <c r="B1375" t="s">
        <v>45</v>
      </c>
      <c r="C1375" t="s">
        <v>41</v>
      </c>
      <c r="D1375">
        <v>16</v>
      </c>
      <c r="E1375" t="s">
        <v>13</v>
      </c>
      <c r="F1375" t="s">
        <v>26</v>
      </c>
      <c r="G1375">
        <v>17.3</v>
      </c>
      <c r="H1375" t="s">
        <v>21</v>
      </c>
      <c r="I1375">
        <v>10.5</v>
      </c>
      <c r="J1375">
        <v>1.97</v>
      </c>
      <c r="K1375" t="s">
        <v>16</v>
      </c>
      <c r="L1375">
        <v>1769.66</v>
      </c>
    </row>
    <row r="1376" spans="2:12" x14ac:dyDescent="0.2">
      <c r="B1376" t="s">
        <v>23</v>
      </c>
      <c r="C1376" t="s">
        <v>12</v>
      </c>
      <c r="D1376">
        <v>64</v>
      </c>
      <c r="E1376" t="s">
        <v>19</v>
      </c>
      <c r="F1376" t="s">
        <v>20</v>
      </c>
      <c r="G1376">
        <v>13.3</v>
      </c>
      <c r="H1376" t="s">
        <v>21</v>
      </c>
      <c r="I1376">
        <v>8.3000000000000007</v>
      </c>
      <c r="J1376">
        <v>2.65</v>
      </c>
      <c r="K1376" t="s">
        <v>46</v>
      </c>
      <c r="L1376">
        <v>1606.21</v>
      </c>
    </row>
    <row r="1377" spans="2:12" x14ac:dyDescent="0.2">
      <c r="B1377" t="s">
        <v>11</v>
      </c>
      <c r="C1377" t="s">
        <v>24</v>
      </c>
      <c r="D1377">
        <v>4</v>
      </c>
      <c r="E1377" t="s">
        <v>19</v>
      </c>
      <c r="F1377" t="s">
        <v>26</v>
      </c>
      <c r="G1377">
        <v>17.3</v>
      </c>
      <c r="H1377" t="s">
        <v>27</v>
      </c>
      <c r="I1377">
        <v>11</v>
      </c>
      <c r="J1377">
        <v>2.59</v>
      </c>
      <c r="K1377" t="s">
        <v>22</v>
      </c>
      <c r="L1377">
        <v>2426.84</v>
      </c>
    </row>
    <row r="1378" spans="2:12" x14ac:dyDescent="0.2">
      <c r="B1378" t="s">
        <v>23</v>
      </c>
      <c r="C1378" t="s">
        <v>18</v>
      </c>
      <c r="D1378">
        <v>32</v>
      </c>
      <c r="E1378" t="s">
        <v>29</v>
      </c>
      <c r="F1378" t="s">
        <v>44</v>
      </c>
      <c r="G1378">
        <v>13.3</v>
      </c>
      <c r="H1378" t="s">
        <v>15</v>
      </c>
      <c r="I1378">
        <v>10.4</v>
      </c>
      <c r="J1378">
        <v>2.96</v>
      </c>
      <c r="K1378" t="s">
        <v>46</v>
      </c>
      <c r="L1378">
        <v>1603.01</v>
      </c>
    </row>
    <row r="1379" spans="2:12" x14ac:dyDescent="0.2">
      <c r="B1379" t="s">
        <v>17</v>
      </c>
      <c r="C1379" t="s">
        <v>39</v>
      </c>
      <c r="D1379">
        <v>4</v>
      </c>
      <c r="E1379" t="s">
        <v>13</v>
      </c>
      <c r="F1379" t="s">
        <v>40</v>
      </c>
      <c r="G1379">
        <v>17.3</v>
      </c>
      <c r="H1379" t="s">
        <v>43</v>
      </c>
      <c r="I1379">
        <v>11.6</v>
      </c>
      <c r="J1379">
        <v>2.71</v>
      </c>
      <c r="K1379" t="s">
        <v>30</v>
      </c>
      <c r="L1379">
        <v>1479.95</v>
      </c>
    </row>
    <row r="1380" spans="2:12" x14ac:dyDescent="0.2">
      <c r="B1380" t="s">
        <v>17</v>
      </c>
      <c r="C1380" t="s">
        <v>41</v>
      </c>
      <c r="D1380">
        <v>16</v>
      </c>
      <c r="E1380" t="s">
        <v>42</v>
      </c>
      <c r="F1380" t="s">
        <v>20</v>
      </c>
      <c r="G1380">
        <v>16</v>
      </c>
      <c r="H1380" t="s">
        <v>43</v>
      </c>
      <c r="I1380">
        <v>8.6999999999999993</v>
      </c>
      <c r="J1380">
        <v>2.98</v>
      </c>
      <c r="K1380" t="s">
        <v>16</v>
      </c>
      <c r="L1380">
        <v>2671.89</v>
      </c>
    </row>
    <row r="1381" spans="2:12" x14ac:dyDescent="0.2">
      <c r="B1381" t="s">
        <v>45</v>
      </c>
      <c r="C1381" t="s">
        <v>48</v>
      </c>
      <c r="D1381">
        <v>4</v>
      </c>
      <c r="E1381" t="s">
        <v>29</v>
      </c>
      <c r="F1381" t="s">
        <v>44</v>
      </c>
      <c r="G1381">
        <v>15.6</v>
      </c>
      <c r="H1381" t="s">
        <v>27</v>
      </c>
      <c r="I1381">
        <v>6.8</v>
      </c>
      <c r="J1381">
        <v>1.82</v>
      </c>
      <c r="K1381" t="s">
        <v>46</v>
      </c>
      <c r="L1381">
        <v>1312.52</v>
      </c>
    </row>
    <row r="1382" spans="2:12" x14ac:dyDescent="0.2">
      <c r="B1382" t="s">
        <v>23</v>
      </c>
      <c r="C1382" t="s">
        <v>31</v>
      </c>
      <c r="D1382">
        <v>8</v>
      </c>
      <c r="E1382" t="s">
        <v>19</v>
      </c>
      <c r="F1382" t="s">
        <v>35</v>
      </c>
      <c r="G1382">
        <v>16</v>
      </c>
      <c r="H1382" t="s">
        <v>21</v>
      </c>
      <c r="I1382">
        <v>4.2</v>
      </c>
      <c r="J1382">
        <v>2.95</v>
      </c>
      <c r="K1382" t="s">
        <v>30</v>
      </c>
      <c r="L1382">
        <v>850.49</v>
      </c>
    </row>
    <row r="1383" spans="2:12" x14ac:dyDescent="0.2">
      <c r="B1383" t="s">
        <v>45</v>
      </c>
      <c r="C1383" t="s">
        <v>37</v>
      </c>
      <c r="D1383">
        <v>4</v>
      </c>
      <c r="E1383" t="s">
        <v>29</v>
      </c>
      <c r="F1383" t="s">
        <v>40</v>
      </c>
      <c r="G1383">
        <v>15.6</v>
      </c>
      <c r="H1383" t="s">
        <v>21</v>
      </c>
      <c r="I1383">
        <v>11.1</v>
      </c>
      <c r="J1383">
        <v>2.9</v>
      </c>
      <c r="K1383" t="s">
        <v>22</v>
      </c>
      <c r="L1383">
        <v>1438.43</v>
      </c>
    </row>
    <row r="1384" spans="2:12" x14ac:dyDescent="0.2">
      <c r="B1384" t="s">
        <v>28</v>
      </c>
      <c r="C1384" t="s">
        <v>31</v>
      </c>
      <c r="D1384">
        <v>16</v>
      </c>
      <c r="E1384" t="s">
        <v>25</v>
      </c>
      <c r="F1384" t="s">
        <v>40</v>
      </c>
      <c r="G1384">
        <v>16</v>
      </c>
      <c r="H1384" t="s">
        <v>27</v>
      </c>
      <c r="I1384">
        <v>8.4</v>
      </c>
      <c r="J1384">
        <v>3.04</v>
      </c>
      <c r="K1384" t="s">
        <v>30</v>
      </c>
      <c r="L1384">
        <v>1693.75</v>
      </c>
    </row>
    <row r="1385" spans="2:12" x14ac:dyDescent="0.2">
      <c r="B1385" t="s">
        <v>11</v>
      </c>
      <c r="C1385" t="s">
        <v>24</v>
      </c>
      <c r="D1385">
        <v>32</v>
      </c>
      <c r="E1385" t="s">
        <v>29</v>
      </c>
      <c r="F1385" t="s">
        <v>40</v>
      </c>
      <c r="G1385">
        <v>13.3</v>
      </c>
      <c r="H1385" t="s">
        <v>27</v>
      </c>
      <c r="I1385">
        <v>7.4</v>
      </c>
      <c r="J1385">
        <v>2.34</v>
      </c>
      <c r="K1385" t="s">
        <v>30</v>
      </c>
      <c r="L1385">
        <v>4052.39</v>
      </c>
    </row>
    <row r="1386" spans="2:12" x14ac:dyDescent="0.2">
      <c r="B1386" t="s">
        <v>28</v>
      </c>
      <c r="C1386" t="s">
        <v>48</v>
      </c>
      <c r="D1386">
        <v>8</v>
      </c>
      <c r="E1386" t="s">
        <v>13</v>
      </c>
      <c r="F1386" t="s">
        <v>20</v>
      </c>
      <c r="G1386">
        <v>16</v>
      </c>
      <c r="H1386" t="s">
        <v>43</v>
      </c>
      <c r="I1386">
        <v>5.3</v>
      </c>
      <c r="J1386">
        <v>2.48</v>
      </c>
      <c r="K1386" t="s">
        <v>22</v>
      </c>
      <c r="L1386">
        <v>1262.04</v>
      </c>
    </row>
    <row r="1387" spans="2:12" x14ac:dyDescent="0.2">
      <c r="B1387" t="s">
        <v>47</v>
      </c>
      <c r="C1387" t="s">
        <v>18</v>
      </c>
      <c r="D1387">
        <v>4</v>
      </c>
      <c r="E1387" t="s">
        <v>25</v>
      </c>
      <c r="F1387" t="s">
        <v>20</v>
      </c>
      <c r="G1387">
        <v>15.6</v>
      </c>
      <c r="H1387" t="s">
        <v>27</v>
      </c>
      <c r="I1387">
        <v>5.5</v>
      </c>
      <c r="J1387">
        <v>3.06</v>
      </c>
      <c r="K1387" t="s">
        <v>16</v>
      </c>
      <c r="L1387">
        <v>2795.35</v>
      </c>
    </row>
    <row r="1388" spans="2:12" x14ac:dyDescent="0.2">
      <c r="B1388" t="s">
        <v>47</v>
      </c>
      <c r="C1388" t="s">
        <v>39</v>
      </c>
      <c r="D1388">
        <v>8</v>
      </c>
      <c r="E1388" t="s">
        <v>13</v>
      </c>
      <c r="F1388" t="s">
        <v>20</v>
      </c>
      <c r="G1388">
        <v>15.6</v>
      </c>
      <c r="H1388" t="s">
        <v>21</v>
      </c>
      <c r="I1388">
        <v>11.8</v>
      </c>
      <c r="J1388">
        <v>2.36</v>
      </c>
      <c r="K1388" t="s">
        <v>46</v>
      </c>
      <c r="L1388">
        <v>1279.29</v>
      </c>
    </row>
    <row r="1389" spans="2:12" x14ac:dyDescent="0.2">
      <c r="B1389" t="s">
        <v>38</v>
      </c>
      <c r="C1389" t="s">
        <v>39</v>
      </c>
      <c r="D1389">
        <v>4</v>
      </c>
      <c r="E1389" t="s">
        <v>19</v>
      </c>
      <c r="F1389" t="s">
        <v>20</v>
      </c>
      <c r="G1389">
        <v>13.3</v>
      </c>
      <c r="H1389" t="s">
        <v>15</v>
      </c>
      <c r="I1389">
        <v>4.9000000000000004</v>
      </c>
      <c r="J1389">
        <v>2.92</v>
      </c>
      <c r="K1389" t="s">
        <v>16</v>
      </c>
      <c r="L1389">
        <v>1003.85</v>
      </c>
    </row>
    <row r="1390" spans="2:12" x14ac:dyDescent="0.2">
      <c r="B1390" t="s">
        <v>38</v>
      </c>
      <c r="C1390" t="s">
        <v>39</v>
      </c>
      <c r="D1390">
        <v>64</v>
      </c>
      <c r="E1390" t="s">
        <v>29</v>
      </c>
      <c r="F1390" t="s">
        <v>26</v>
      </c>
      <c r="G1390">
        <v>16</v>
      </c>
      <c r="H1390" t="s">
        <v>21</v>
      </c>
      <c r="I1390">
        <v>11.9</v>
      </c>
      <c r="J1390">
        <v>2.4500000000000002</v>
      </c>
      <c r="K1390" t="s">
        <v>22</v>
      </c>
      <c r="L1390">
        <v>2268.42</v>
      </c>
    </row>
    <row r="1391" spans="2:12" x14ac:dyDescent="0.2">
      <c r="B1391" t="s">
        <v>36</v>
      </c>
      <c r="C1391" t="s">
        <v>12</v>
      </c>
      <c r="D1391">
        <v>64</v>
      </c>
      <c r="E1391" t="s">
        <v>29</v>
      </c>
      <c r="F1391" t="s">
        <v>26</v>
      </c>
      <c r="G1391">
        <v>13.3</v>
      </c>
      <c r="H1391" t="s">
        <v>21</v>
      </c>
      <c r="I1391">
        <v>8.6999999999999993</v>
      </c>
      <c r="J1391">
        <v>1.36</v>
      </c>
      <c r="K1391" t="s">
        <v>30</v>
      </c>
      <c r="L1391">
        <v>1677.68</v>
      </c>
    </row>
    <row r="1392" spans="2:12" x14ac:dyDescent="0.2">
      <c r="B1392" t="s">
        <v>38</v>
      </c>
      <c r="C1392" t="s">
        <v>18</v>
      </c>
      <c r="D1392">
        <v>16</v>
      </c>
      <c r="E1392" t="s">
        <v>29</v>
      </c>
      <c r="F1392" t="s">
        <v>32</v>
      </c>
      <c r="G1392">
        <v>16</v>
      </c>
      <c r="H1392" t="s">
        <v>21</v>
      </c>
      <c r="I1392">
        <v>8.1999999999999993</v>
      </c>
      <c r="J1392">
        <v>1.96</v>
      </c>
      <c r="K1392" t="s">
        <v>16</v>
      </c>
      <c r="L1392">
        <v>1455.5</v>
      </c>
    </row>
    <row r="1393" spans="2:12" x14ac:dyDescent="0.2">
      <c r="B1393" t="s">
        <v>17</v>
      </c>
      <c r="C1393" t="s">
        <v>18</v>
      </c>
      <c r="D1393">
        <v>32</v>
      </c>
      <c r="E1393" t="s">
        <v>19</v>
      </c>
      <c r="F1393" t="s">
        <v>35</v>
      </c>
      <c r="G1393">
        <v>16</v>
      </c>
      <c r="H1393" t="s">
        <v>21</v>
      </c>
      <c r="I1393">
        <v>7.5</v>
      </c>
      <c r="J1393">
        <v>1.55</v>
      </c>
      <c r="K1393" t="s">
        <v>30</v>
      </c>
      <c r="L1393">
        <v>2645.06</v>
      </c>
    </row>
    <row r="1394" spans="2:12" x14ac:dyDescent="0.2">
      <c r="B1394" t="s">
        <v>47</v>
      </c>
      <c r="C1394" t="s">
        <v>12</v>
      </c>
      <c r="D1394">
        <v>32</v>
      </c>
      <c r="E1394" t="s">
        <v>25</v>
      </c>
      <c r="F1394" t="s">
        <v>26</v>
      </c>
      <c r="G1394">
        <v>14</v>
      </c>
      <c r="H1394" t="s">
        <v>27</v>
      </c>
      <c r="I1394">
        <v>6.5</v>
      </c>
      <c r="J1394">
        <v>1.37</v>
      </c>
      <c r="K1394" t="s">
        <v>16</v>
      </c>
      <c r="L1394">
        <v>2847.32</v>
      </c>
    </row>
    <row r="1395" spans="2:12" x14ac:dyDescent="0.2">
      <c r="B1395" t="s">
        <v>28</v>
      </c>
      <c r="C1395" t="s">
        <v>24</v>
      </c>
      <c r="D1395">
        <v>64</v>
      </c>
      <c r="E1395" t="s">
        <v>42</v>
      </c>
      <c r="F1395" t="s">
        <v>26</v>
      </c>
      <c r="G1395">
        <v>17.3</v>
      </c>
      <c r="H1395" t="s">
        <v>43</v>
      </c>
      <c r="I1395">
        <v>7.8</v>
      </c>
      <c r="J1395">
        <v>3.15</v>
      </c>
      <c r="K1395" t="s">
        <v>46</v>
      </c>
      <c r="L1395">
        <v>2140.1</v>
      </c>
    </row>
    <row r="1396" spans="2:12" x14ac:dyDescent="0.2">
      <c r="B1396" t="s">
        <v>45</v>
      </c>
      <c r="C1396" t="s">
        <v>39</v>
      </c>
      <c r="D1396">
        <v>32</v>
      </c>
      <c r="E1396" t="s">
        <v>29</v>
      </c>
      <c r="F1396" t="s">
        <v>32</v>
      </c>
      <c r="G1396">
        <v>15.6</v>
      </c>
      <c r="H1396" t="s">
        <v>21</v>
      </c>
      <c r="I1396">
        <v>12</v>
      </c>
      <c r="J1396">
        <v>1.56</v>
      </c>
      <c r="K1396" t="s">
        <v>16</v>
      </c>
      <c r="L1396">
        <v>1362.87</v>
      </c>
    </row>
    <row r="1397" spans="2:12" x14ac:dyDescent="0.2">
      <c r="B1397" t="s">
        <v>36</v>
      </c>
      <c r="C1397" t="s">
        <v>18</v>
      </c>
      <c r="D1397">
        <v>32</v>
      </c>
      <c r="E1397" t="s">
        <v>29</v>
      </c>
      <c r="F1397" t="s">
        <v>32</v>
      </c>
      <c r="G1397">
        <v>14</v>
      </c>
      <c r="H1397" t="s">
        <v>15</v>
      </c>
      <c r="I1397">
        <v>9.1999999999999993</v>
      </c>
      <c r="J1397">
        <v>1.41</v>
      </c>
      <c r="K1397" t="s">
        <v>22</v>
      </c>
      <c r="L1397">
        <v>2508.63</v>
      </c>
    </row>
    <row r="1398" spans="2:12" x14ac:dyDescent="0.2">
      <c r="B1398" t="s">
        <v>45</v>
      </c>
      <c r="C1398" t="s">
        <v>48</v>
      </c>
      <c r="D1398">
        <v>32</v>
      </c>
      <c r="E1398" t="s">
        <v>19</v>
      </c>
      <c r="F1398" t="s">
        <v>32</v>
      </c>
      <c r="G1398">
        <v>16</v>
      </c>
      <c r="H1398" t="s">
        <v>15</v>
      </c>
      <c r="I1398">
        <v>11.5</v>
      </c>
      <c r="J1398">
        <v>2.39</v>
      </c>
      <c r="K1398" t="s">
        <v>16</v>
      </c>
      <c r="L1398">
        <v>2763.07</v>
      </c>
    </row>
    <row r="1399" spans="2:12" x14ac:dyDescent="0.2">
      <c r="B1399" t="s">
        <v>28</v>
      </c>
      <c r="C1399" t="s">
        <v>12</v>
      </c>
      <c r="D1399">
        <v>32</v>
      </c>
      <c r="E1399" t="s">
        <v>25</v>
      </c>
      <c r="F1399" t="s">
        <v>32</v>
      </c>
      <c r="G1399">
        <v>16</v>
      </c>
      <c r="H1399" t="s">
        <v>43</v>
      </c>
      <c r="I1399">
        <v>5.5</v>
      </c>
      <c r="J1399">
        <v>2.37</v>
      </c>
      <c r="K1399" t="s">
        <v>22</v>
      </c>
      <c r="L1399">
        <v>1574.5</v>
      </c>
    </row>
    <row r="1400" spans="2:12" x14ac:dyDescent="0.2">
      <c r="B1400" t="s">
        <v>28</v>
      </c>
      <c r="C1400" t="s">
        <v>18</v>
      </c>
      <c r="D1400">
        <v>64</v>
      </c>
      <c r="E1400" t="s">
        <v>19</v>
      </c>
      <c r="F1400" t="s">
        <v>14</v>
      </c>
      <c r="G1400">
        <v>14</v>
      </c>
      <c r="H1400" t="s">
        <v>15</v>
      </c>
      <c r="I1400">
        <v>9.4</v>
      </c>
      <c r="J1400">
        <v>1.72</v>
      </c>
      <c r="K1400" t="s">
        <v>16</v>
      </c>
      <c r="L1400">
        <v>3844.4</v>
      </c>
    </row>
    <row r="1401" spans="2:12" x14ac:dyDescent="0.2">
      <c r="B1401" t="s">
        <v>33</v>
      </c>
      <c r="C1401" t="s">
        <v>37</v>
      </c>
      <c r="D1401">
        <v>4</v>
      </c>
      <c r="E1401" t="s">
        <v>42</v>
      </c>
      <c r="F1401" t="s">
        <v>14</v>
      </c>
      <c r="G1401">
        <v>14</v>
      </c>
      <c r="H1401" t="s">
        <v>21</v>
      </c>
      <c r="I1401">
        <v>9</v>
      </c>
      <c r="J1401">
        <v>3.2</v>
      </c>
      <c r="K1401" t="s">
        <v>46</v>
      </c>
      <c r="L1401">
        <v>972.89</v>
      </c>
    </row>
    <row r="1402" spans="2:12" x14ac:dyDescent="0.2">
      <c r="B1402" t="s">
        <v>38</v>
      </c>
      <c r="C1402" t="s">
        <v>18</v>
      </c>
      <c r="D1402">
        <v>16</v>
      </c>
      <c r="E1402" t="s">
        <v>13</v>
      </c>
      <c r="F1402" t="s">
        <v>26</v>
      </c>
      <c r="G1402">
        <v>15.6</v>
      </c>
      <c r="H1402" t="s">
        <v>21</v>
      </c>
      <c r="I1402">
        <v>6.4</v>
      </c>
      <c r="J1402">
        <v>1.56</v>
      </c>
      <c r="K1402" t="s">
        <v>30</v>
      </c>
      <c r="L1402">
        <v>1341.23</v>
      </c>
    </row>
    <row r="1403" spans="2:12" x14ac:dyDescent="0.2">
      <c r="B1403" t="s">
        <v>11</v>
      </c>
      <c r="C1403" t="s">
        <v>24</v>
      </c>
      <c r="D1403">
        <v>4</v>
      </c>
      <c r="E1403" t="s">
        <v>25</v>
      </c>
      <c r="F1403" t="s">
        <v>40</v>
      </c>
      <c r="G1403">
        <v>16</v>
      </c>
      <c r="H1403" t="s">
        <v>43</v>
      </c>
      <c r="I1403">
        <v>11</v>
      </c>
      <c r="J1403">
        <v>2.98</v>
      </c>
      <c r="K1403" t="s">
        <v>16</v>
      </c>
      <c r="L1403">
        <v>1411.61</v>
      </c>
    </row>
    <row r="1404" spans="2:12" x14ac:dyDescent="0.2">
      <c r="B1404" t="s">
        <v>36</v>
      </c>
      <c r="C1404" t="s">
        <v>48</v>
      </c>
      <c r="D1404">
        <v>64</v>
      </c>
      <c r="E1404" t="s">
        <v>29</v>
      </c>
      <c r="F1404" t="s">
        <v>20</v>
      </c>
      <c r="G1404">
        <v>15.6</v>
      </c>
      <c r="H1404" t="s">
        <v>43</v>
      </c>
      <c r="I1404">
        <v>8.6</v>
      </c>
      <c r="J1404">
        <v>3.37</v>
      </c>
      <c r="K1404" t="s">
        <v>46</v>
      </c>
      <c r="L1404">
        <v>3295.99</v>
      </c>
    </row>
    <row r="1405" spans="2:12" x14ac:dyDescent="0.2">
      <c r="B1405" t="s">
        <v>11</v>
      </c>
      <c r="C1405" t="s">
        <v>37</v>
      </c>
      <c r="D1405">
        <v>64</v>
      </c>
      <c r="E1405" t="s">
        <v>25</v>
      </c>
      <c r="F1405" t="s">
        <v>26</v>
      </c>
      <c r="G1405">
        <v>13.3</v>
      </c>
      <c r="H1405" t="s">
        <v>21</v>
      </c>
      <c r="I1405">
        <v>11.4</v>
      </c>
      <c r="J1405">
        <v>1.26</v>
      </c>
      <c r="K1405" t="s">
        <v>16</v>
      </c>
      <c r="L1405">
        <v>4865.8599999999997</v>
      </c>
    </row>
    <row r="1406" spans="2:12" x14ac:dyDescent="0.2">
      <c r="B1406" t="s">
        <v>23</v>
      </c>
      <c r="C1406" t="s">
        <v>12</v>
      </c>
      <c r="D1406">
        <v>32</v>
      </c>
      <c r="E1406" t="s">
        <v>25</v>
      </c>
      <c r="F1406" t="s">
        <v>40</v>
      </c>
      <c r="G1406">
        <v>13.3</v>
      </c>
      <c r="H1406" t="s">
        <v>15</v>
      </c>
      <c r="I1406">
        <v>5.7</v>
      </c>
      <c r="J1406">
        <v>2.08</v>
      </c>
      <c r="K1406" t="s">
        <v>22</v>
      </c>
      <c r="L1406">
        <v>1555.34</v>
      </c>
    </row>
    <row r="1407" spans="2:12" x14ac:dyDescent="0.2">
      <c r="B1407" t="s">
        <v>47</v>
      </c>
      <c r="C1407" t="s">
        <v>41</v>
      </c>
      <c r="D1407">
        <v>64</v>
      </c>
      <c r="E1407" t="s">
        <v>19</v>
      </c>
      <c r="F1407" t="s">
        <v>40</v>
      </c>
      <c r="G1407">
        <v>14</v>
      </c>
      <c r="H1407" t="s">
        <v>21</v>
      </c>
      <c r="I1407">
        <v>11.8</v>
      </c>
      <c r="J1407">
        <v>1.97</v>
      </c>
      <c r="K1407" t="s">
        <v>22</v>
      </c>
      <c r="L1407">
        <v>4259.1000000000004</v>
      </c>
    </row>
    <row r="1408" spans="2:12" x14ac:dyDescent="0.2">
      <c r="B1408" t="s">
        <v>36</v>
      </c>
      <c r="C1408" t="s">
        <v>12</v>
      </c>
      <c r="D1408">
        <v>64</v>
      </c>
      <c r="E1408" t="s">
        <v>25</v>
      </c>
      <c r="F1408" t="s">
        <v>20</v>
      </c>
      <c r="G1408">
        <v>13.3</v>
      </c>
      <c r="H1408" t="s">
        <v>27</v>
      </c>
      <c r="I1408">
        <v>6.2</v>
      </c>
      <c r="J1408">
        <v>2.0699999999999998</v>
      </c>
      <c r="K1408" t="s">
        <v>30</v>
      </c>
      <c r="L1408">
        <v>3260.75</v>
      </c>
    </row>
    <row r="1409" spans="2:12" x14ac:dyDescent="0.2">
      <c r="B1409" t="s">
        <v>17</v>
      </c>
      <c r="C1409" t="s">
        <v>41</v>
      </c>
      <c r="D1409">
        <v>8</v>
      </c>
      <c r="E1409" t="s">
        <v>29</v>
      </c>
      <c r="F1409" t="s">
        <v>20</v>
      </c>
      <c r="G1409">
        <v>15.6</v>
      </c>
      <c r="H1409" t="s">
        <v>21</v>
      </c>
      <c r="I1409">
        <v>5.5</v>
      </c>
      <c r="J1409">
        <v>2.87</v>
      </c>
      <c r="K1409" t="s">
        <v>46</v>
      </c>
      <c r="L1409">
        <v>2190.59</v>
      </c>
    </row>
    <row r="1410" spans="2:12" x14ac:dyDescent="0.2">
      <c r="B1410" t="s">
        <v>45</v>
      </c>
      <c r="C1410" t="s">
        <v>18</v>
      </c>
      <c r="D1410">
        <v>16</v>
      </c>
      <c r="E1410" t="s">
        <v>25</v>
      </c>
      <c r="F1410" t="s">
        <v>20</v>
      </c>
      <c r="G1410">
        <v>15.6</v>
      </c>
      <c r="H1410" t="s">
        <v>15</v>
      </c>
      <c r="I1410">
        <v>11.8</v>
      </c>
      <c r="J1410">
        <v>3.41</v>
      </c>
      <c r="K1410" t="s">
        <v>16</v>
      </c>
      <c r="L1410">
        <v>2024.36</v>
      </c>
    </row>
    <row r="1411" spans="2:12" x14ac:dyDescent="0.2">
      <c r="B1411" t="s">
        <v>47</v>
      </c>
      <c r="C1411" t="s">
        <v>31</v>
      </c>
      <c r="D1411">
        <v>8</v>
      </c>
      <c r="E1411" t="s">
        <v>13</v>
      </c>
      <c r="F1411" t="s">
        <v>14</v>
      </c>
      <c r="G1411">
        <v>15.6</v>
      </c>
      <c r="H1411" t="s">
        <v>27</v>
      </c>
      <c r="I1411">
        <v>5.5</v>
      </c>
      <c r="J1411">
        <v>1.56</v>
      </c>
      <c r="K1411" t="s">
        <v>16</v>
      </c>
      <c r="L1411">
        <v>1885.91</v>
      </c>
    </row>
    <row r="1412" spans="2:12" x14ac:dyDescent="0.2">
      <c r="B1412" t="s">
        <v>28</v>
      </c>
      <c r="C1412" t="s">
        <v>24</v>
      </c>
      <c r="D1412">
        <v>16</v>
      </c>
      <c r="E1412" t="s">
        <v>29</v>
      </c>
      <c r="F1412" t="s">
        <v>35</v>
      </c>
      <c r="G1412">
        <v>13.3</v>
      </c>
      <c r="H1412" t="s">
        <v>15</v>
      </c>
      <c r="I1412">
        <v>9.6</v>
      </c>
      <c r="J1412">
        <v>3.46</v>
      </c>
      <c r="K1412" t="s">
        <v>30</v>
      </c>
      <c r="L1412">
        <v>1386.33</v>
      </c>
    </row>
    <row r="1413" spans="2:12" x14ac:dyDescent="0.2">
      <c r="B1413" t="s">
        <v>11</v>
      </c>
      <c r="C1413" t="s">
        <v>39</v>
      </c>
      <c r="D1413">
        <v>32</v>
      </c>
      <c r="E1413" t="s">
        <v>19</v>
      </c>
      <c r="F1413" t="s">
        <v>26</v>
      </c>
      <c r="G1413">
        <v>17.3</v>
      </c>
      <c r="H1413" t="s">
        <v>43</v>
      </c>
      <c r="I1413">
        <v>11.6</v>
      </c>
      <c r="J1413">
        <v>1.79</v>
      </c>
      <c r="K1413" t="s">
        <v>30</v>
      </c>
      <c r="L1413">
        <v>2595.7600000000002</v>
      </c>
    </row>
    <row r="1414" spans="2:12" x14ac:dyDescent="0.2">
      <c r="B1414" t="s">
        <v>45</v>
      </c>
      <c r="C1414" t="s">
        <v>18</v>
      </c>
      <c r="D1414">
        <v>4</v>
      </c>
      <c r="E1414" t="s">
        <v>29</v>
      </c>
      <c r="F1414" t="s">
        <v>40</v>
      </c>
      <c r="G1414">
        <v>16</v>
      </c>
      <c r="H1414" t="s">
        <v>43</v>
      </c>
      <c r="I1414">
        <v>4.4000000000000004</v>
      </c>
      <c r="J1414">
        <v>2.36</v>
      </c>
      <c r="K1414" t="s">
        <v>46</v>
      </c>
      <c r="L1414">
        <v>1339.77</v>
      </c>
    </row>
    <row r="1415" spans="2:12" x14ac:dyDescent="0.2">
      <c r="B1415" t="s">
        <v>34</v>
      </c>
      <c r="C1415" t="s">
        <v>41</v>
      </c>
      <c r="D1415">
        <v>64</v>
      </c>
      <c r="E1415" t="s">
        <v>13</v>
      </c>
      <c r="F1415" t="s">
        <v>40</v>
      </c>
      <c r="G1415">
        <v>17.3</v>
      </c>
      <c r="H1415" t="s">
        <v>15</v>
      </c>
      <c r="I1415">
        <v>5.6</v>
      </c>
      <c r="J1415">
        <v>2.46</v>
      </c>
      <c r="K1415" t="s">
        <v>30</v>
      </c>
      <c r="L1415">
        <v>5385.16</v>
      </c>
    </row>
    <row r="1416" spans="2:12" x14ac:dyDescent="0.2">
      <c r="B1416" t="s">
        <v>11</v>
      </c>
      <c r="C1416" t="s">
        <v>31</v>
      </c>
      <c r="D1416">
        <v>32</v>
      </c>
      <c r="E1416" t="s">
        <v>25</v>
      </c>
      <c r="F1416" t="s">
        <v>35</v>
      </c>
      <c r="G1416">
        <v>17.3</v>
      </c>
      <c r="H1416" t="s">
        <v>15</v>
      </c>
      <c r="I1416">
        <v>7.3</v>
      </c>
      <c r="J1416">
        <v>2.04</v>
      </c>
      <c r="K1416" t="s">
        <v>46</v>
      </c>
      <c r="L1416">
        <v>2748.51</v>
      </c>
    </row>
    <row r="1417" spans="2:12" x14ac:dyDescent="0.2">
      <c r="B1417" t="s">
        <v>28</v>
      </c>
      <c r="C1417" t="s">
        <v>18</v>
      </c>
      <c r="D1417">
        <v>4</v>
      </c>
      <c r="E1417" t="s">
        <v>25</v>
      </c>
      <c r="F1417" t="s">
        <v>40</v>
      </c>
      <c r="G1417">
        <v>16</v>
      </c>
      <c r="H1417" t="s">
        <v>43</v>
      </c>
      <c r="I1417">
        <v>11.2</v>
      </c>
      <c r="J1417">
        <v>2.42</v>
      </c>
      <c r="K1417" t="s">
        <v>46</v>
      </c>
      <c r="L1417">
        <v>1331.95</v>
      </c>
    </row>
    <row r="1418" spans="2:12" x14ac:dyDescent="0.2">
      <c r="B1418" t="s">
        <v>17</v>
      </c>
      <c r="C1418" t="s">
        <v>48</v>
      </c>
      <c r="D1418">
        <v>4</v>
      </c>
      <c r="E1418" t="s">
        <v>25</v>
      </c>
      <c r="F1418" t="s">
        <v>35</v>
      </c>
      <c r="G1418">
        <v>16</v>
      </c>
      <c r="H1418" t="s">
        <v>15</v>
      </c>
      <c r="I1418">
        <v>11.6</v>
      </c>
      <c r="J1418">
        <v>1.99</v>
      </c>
      <c r="K1418" t="s">
        <v>30</v>
      </c>
      <c r="L1418">
        <v>2128.8200000000002</v>
      </c>
    </row>
    <row r="1419" spans="2:12" x14ac:dyDescent="0.2">
      <c r="B1419" t="s">
        <v>17</v>
      </c>
      <c r="C1419" t="s">
        <v>41</v>
      </c>
      <c r="D1419">
        <v>8</v>
      </c>
      <c r="E1419" t="s">
        <v>19</v>
      </c>
      <c r="F1419" t="s">
        <v>44</v>
      </c>
      <c r="G1419">
        <v>13.3</v>
      </c>
      <c r="H1419" t="s">
        <v>27</v>
      </c>
      <c r="I1419">
        <v>6.4</v>
      </c>
      <c r="J1419">
        <v>2.39</v>
      </c>
      <c r="K1419" t="s">
        <v>46</v>
      </c>
      <c r="L1419">
        <v>2425.56</v>
      </c>
    </row>
    <row r="1420" spans="2:12" x14ac:dyDescent="0.2">
      <c r="B1420" t="s">
        <v>36</v>
      </c>
      <c r="C1420" t="s">
        <v>39</v>
      </c>
      <c r="D1420">
        <v>8</v>
      </c>
      <c r="E1420" t="s">
        <v>42</v>
      </c>
      <c r="F1420" t="s">
        <v>26</v>
      </c>
      <c r="G1420">
        <v>17.3</v>
      </c>
      <c r="H1420" t="s">
        <v>27</v>
      </c>
      <c r="I1420">
        <v>11.9</v>
      </c>
      <c r="J1420">
        <v>3.45</v>
      </c>
      <c r="K1420" t="s">
        <v>16</v>
      </c>
      <c r="L1420">
        <v>1390.49</v>
      </c>
    </row>
    <row r="1421" spans="2:12" x14ac:dyDescent="0.2">
      <c r="B1421" t="s">
        <v>11</v>
      </c>
      <c r="C1421" t="s">
        <v>39</v>
      </c>
      <c r="D1421">
        <v>16</v>
      </c>
      <c r="E1421" t="s">
        <v>42</v>
      </c>
      <c r="F1421" t="s">
        <v>35</v>
      </c>
      <c r="G1421">
        <v>17.3</v>
      </c>
      <c r="H1421" t="s">
        <v>15</v>
      </c>
      <c r="I1421">
        <v>4.2</v>
      </c>
      <c r="J1421">
        <v>1.47</v>
      </c>
      <c r="K1421" t="s">
        <v>16</v>
      </c>
      <c r="L1421">
        <v>2151.4899999999998</v>
      </c>
    </row>
    <row r="1422" spans="2:12" x14ac:dyDescent="0.2">
      <c r="B1422" t="s">
        <v>33</v>
      </c>
      <c r="C1422" t="s">
        <v>48</v>
      </c>
      <c r="D1422">
        <v>32</v>
      </c>
      <c r="E1422" t="s">
        <v>19</v>
      </c>
      <c r="F1422" t="s">
        <v>35</v>
      </c>
      <c r="G1422">
        <v>14</v>
      </c>
      <c r="H1422" t="s">
        <v>27</v>
      </c>
      <c r="I1422">
        <v>9</v>
      </c>
      <c r="J1422">
        <v>2.1</v>
      </c>
      <c r="K1422" t="s">
        <v>16</v>
      </c>
      <c r="L1422">
        <v>3394.6</v>
      </c>
    </row>
    <row r="1423" spans="2:12" x14ac:dyDescent="0.2">
      <c r="B1423" t="s">
        <v>36</v>
      </c>
      <c r="C1423" t="s">
        <v>39</v>
      </c>
      <c r="D1423">
        <v>8</v>
      </c>
      <c r="E1423" t="s">
        <v>42</v>
      </c>
      <c r="F1423" t="s">
        <v>40</v>
      </c>
      <c r="G1423">
        <v>16</v>
      </c>
      <c r="H1423" t="s">
        <v>27</v>
      </c>
      <c r="I1423">
        <v>7.6</v>
      </c>
      <c r="J1423">
        <v>2.61</v>
      </c>
      <c r="K1423" t="s">
        <v>46</v>
      </c>
      <c r="L1423">
        <v>1638.84</v>
      </c>
    </row>
    <row r="1424" spans="2:12" x14ac:dyDescent="0.2">
      <c r="B1424" t="s">
        <v>38</v>
      </c>
      <c r="C1424" t="s">
        <v>48</v>
      </c>
      <c r="D1424">
        <v>16</v>
      </c>
      <c r="E1424" t="s">
        <v>42</v>
      </c>
      <c r="F1424" t="s">
        <v>14</v>
      </c>
      <c r="G1424">
        <v>17.3</v>
      </c>
      <c r="H1424" t="s">
        <v>27</v>
      </c>
      <c r="I1424">
        <v>5.3</v>
      </c>
      <c r="J1424">
        <v>2.71</v>
      </c>
      <c r="K1424" t="s">
        <v>22</v>
      </c>
      <c r="L1424">
        <v>2181.27</v>
      </c>
    </row>
    <row r="1425" spans="2:12" x14ac:dyDescent="0.2">
      <c r="B1425" t="s">
        <v>38</v>
      </c>
      <c r="C1425" t="s">
        <v>31</v>
      </c>
      <c r="D1425">
        <v>64</v>
      </c>
      <c r="E1425" t="s">
        <v>29</v>
      </c>
      <c r="F1425" t="s">
        <v>14</v>
      </c>
      <c r="G1425">
        <v>15.6</v>
      </c>
      <c r="H1425" t="s">
        <v>15</v>
      </c>
      <c r="I1425">
        <v>9.5</v>
      </c>
      <c r="J1425">
        <v>3.36</v>
      </c>
      <c r="K1425" t="s">
        <v>30</v>
      </c>
      <c r="L1425">
        <v>2740.01</v>
      </c>
    </row>
    <row r="1426" spans="2:12" x14ac:dyDescent="0.2">
      <c r="B1426" t="s">
        <v>11</v>
      </c>
      <c r="C1426" t="s">
        <v>37</v>
      </c>
      <c r="D1426">
        <v>4</v>
      </c>
      <c r="E1426" t="s">
        <v>42</v>
      </c>
      <c r="F1426" t="s">
        <v>40</v>
      </c>
      <c r="G1426">
        <v>16</v>
      </c>
      <c r="H1426" t="s">
        <v>27</v>
      </c>
      <c r="I1426">
        <v>10.1</v>
      </c>
      <c r="J1426">
        <v>3.03</v>
      </c>
      <c r="K1426" t="s">
        <v>22</v>
      </c>
      <c r="L1426">
        <v>3446.64</v>
      </c>
    </row>
    <row r="1427" spans="2:12" x14ac:dyDescent="0.2">
      <c r="B1427" t="s">
        <v>38</v>
      </c>
      <c r="C1427" t="s">
        <v>12</v>
      </c>
      <c r="D1427">
        <v>4</v>
      </c>
      <c r="E1427" t="s">
        <v>42</v>
      </c>
      <c r="F1427" t="s">
        <v>35</v>
      </c>
      <c r="G1427">
        <v>15.6</v>
      </c>
      <c r="H1427" t="s">
        <v>21</v>
      </c>
      <c r="I1427">
        <v>9.4</v>
      </c>
      <c r="J1427">
        <v>2.99</v>
      </c>
      <c r="K1427" t="s">
        <v>30</v>
      </c>
      <c r="L1427">
        <v>648.16999999999996</v>
      </c>
    </row>
    <row r="1428" spans="2:12" x14ac:dyDescent="0.2">
      <c r="B1428" t="s">
        <v>38</v>
      </c>
      <c r="C1428" t="s">
        <v>31</v>
      </c>
      <c r="D1428">
        <v>32</v>
      </c>
      <c r="E1428" t="s">
        <v>13</v>
      </c>
      <c r="F1428" t="s">
        <v>20</v>
      </c>
      <c r="G1428">
        <v>15.6</v>
      </c>
      <c r="H1428" t="s">
        <v>21</v>
      </c>
      <c r="I1428">
        <v>8.3000000000000007</v>
      </c>
      <c r="J1428">
        <v>3.25</v>
      </c>
      <c r="K1428" t="s">
        <v>22</v>
      </c>
      <c r="L1428">
        <v>1384.26</v>
      </c>
    </row>
    <row r="1429" spans="2:12" x14ac:dyDescent="0.2">
      <c r="B1429" t="s">
        <v>11</v>
      </c>
      <c r="C1429" t="s">
        <v>48</v>
      </c>
      <c r="D1429">
        <v>16</v>
      </c>
      <c r="E1429" t="s">
        <v>25</v>
      </c>
      <c r="F1429" t="s">
        <v>40</v>
      </c>
      <c r="G1429">
        <v>14</v>
      </c>
      <c r="H1429" t="s">
        <v>15</v>
      </c>
      <c r="I1429">
        <v>6.2</v>
      </c>
      <c r="J1429">
        <v>1.26</v>
      </c>
      <c r="K1429" t="s">
        <v>30</v>
      </c>
      <c r="L1429">
        <v>2866.71</v>
      </c>
    </row>
    <row r="1430" spans="2:12" x14ac:dyDescent="0.2">
      <c r="B1430" t="s">
        <v>28</v>
      </c>
      <c r="C1430" t="s">
        <v>18</v>
      </c>
      <c r="D1430">
        <v>16</v>
      </c>
      <c r="E1430" t="s">
        <v>19</v>
      </c>
      <c r="F1430" t="s">
        <v>32</v>
      </c>
      <c r="G1430">
        <v>13.3</v>
      </c>
      <c r="H1430" t="s">
        <v>21</v>
      </c>
      <c r="I1430">
        <v>11</v>
      </c>
      <c r="J1430">
        <v>2.34</v>
      </c>
      <c r="K1430" t="s">
        <v>46</v>
      </c>
      <c r="L1430">
        <v>1292.8</v>
      </c>
    </row>
    <row r="1431" spans="2:12" x14ac:dyDescent="0.2">
      <c r="B1431" t="s">
        <v>17</v>
      </c>
      <c r="C1431" t="s">
        <v>39</v>
      </c>
      <c r="D1431">
        <v>32</v>
      </c>
      <c r="E1431" t="s">
        <v>25</v>
      </c>
      <c r="F1431" t="s">
        <v>40</v>
      </c>
      <c r="G1431">
        <v>13.3</v>
      </c>
      <c r="H1431" t="s">
        <v>15</v>
      </c>
      <c r="I1431">
        <v>11.4</v>
      </c>
      <c r="J1431">
        <v>2.33</v>
      </c>
      <c r="K1431" t="s">
        <v>46</v>
      </c>
      <c r="L1431">
        <v>2701.57</v>
      </c>
    </row>
    <row r="1432" spans="2:12" x14ac:dyDescent="0.2">
      <c r="B1432" t="s">
        <v>45</v>
      </c>
      <c r="C1432" t="s">
        <v>24</v>
      </c>
      <c r="D1432">
        <v>4</v>
      </c>
      <c r="E1432" t="s">
        <v>42</v>
      </c>
      <c r="F1432" t="s">
        <v>20</v>
      </c>
      <c r="G1432">
        <v>15.6</v>
      </c>
      <c r="H1432" t="s">
        <v>21</v>
      </c>
      <c r="I1432">
        <v>9.9</v>
      </c>
      <c r="J1432">
        <v>2.78</v>
      </c>
      <c r="K1432" t="s">
        <v>46</v>
      </c>
      <c r="L1432">
        <v>616.04</v>
      </c>
    </row>
    <row r="1433" spans="2:12" x14ac:dyDescent="0.2">
      <c r="B1433" t="s">
        <v>34</v>
      </c>
      <c r="C1433" t="s">
        <v>41</v>
      </c>
      <c r="D1433">
        <v>8</v>
      </c>
      <c r="E1433" t="s">
        <v>13</v>
      </c>
      <c r="F1433" t="s">
        <v>26</v>
      </c>
      <c r="G1433">
        <v>15.6</v>
      </c>
      <c r="H1433" t="s">
        <v>43</v>
      </c>
      <c r="I1433">
        <v>6.6</v>
      </c>
      <c r="J1433">
        <v>1.94</v>
      </c>
      <c r="K1433" t="s">
        <v>30</v>
      </c>
      <c r="L1433">
        <v>1975.16</v>
      </c>
    </row>
    <row r="1434" spans="2:12" x14ac:dyDescent="0.2">
      <c r="B1434" t="s">
        <v>28</v>
      </c>
      <c r="C1434" t="s">
        <v>12</v>
      </c>
      <c r="D1434">
        <v>8</v>
      </c>
      <c r="E1434" t="s">
        <v>25</v>
      </c>
      <c r="F1434" t="s">
        <v>40</v>
      </c>
      <c r="G1434">
        <v>17.3</v>
      </c>
      <c r="H1434" t="s">
        <v>15</v>
      </c>
      <c r="I1434">
        <v>7.4</v>
      </c>
      <c r="J1434">
        <v>2.91</v>
      </c>
      <c r="K1434" t="s">
        <v>46</v>
      </c>
      <c r="L1434">
        <v>1108.99</v>
      </c>
    </row>
    <row r="1435" spans="2:12" x14ac:dyDescent="0.2">
      <c r="B1435" t="s">
        <v>23</v>
      </c>
      <c r="C1435" t="s">
        <v>31</v>
      </c>
      <c r="D1435">
        <v>16</v>
      </c>
      <c r="E1435" t="s">
        <v>29</v>
      </c>
      <c r="F1435" t="s">
        <v>32</v>
      </c>
      <c r="G1435">
        <v>13.3</v>
      </c>
      <c r="H1435" t="s">
        <v>43</v>
      </c>
      <c r="I1435">
        <v>10.7</v>
      </c>
      <c r="J1435">
        <v>1.3</v>
      </c>
      <c r="K1435" t="s">
        <v>30</v>
      </c>
      <c r="L1435">
        <v>1038.3900000000001</v>
      </c>
    </row>
    <row r="1436" spans="2:12" x14ac:dyDescent="0.2">
      <c r="B1436" t="s">
        <v>28</v>
      </c>
      <c r="C1436" t="s">
        <v>24</v>
      </c>
      <c r="D1436">
        <v>32</v>
      </c>
      <c r="E1436" t="s">
        <v>19</v>
      </c>
      <c r="F1436" t="s">
        <v>35</v>
      </c>
      <c r="G1436">
        <v>15.6</v>
      </c>
      <c r="H1436" t="s">
        <v>43</v>
      </c>
      <c r="I1436">
        <v>10.199999999999999</v>
      </c>
      <c r="J1436">
        <v>2.35</v>
      </c>
      <c r="K1436" t="s">
        <v>30</v>
      </c>
      <c r="L1436">
        <v>1701.98</v>
      </c>
    </row>
    <row r="1437" spans="2:12" x14ac:dyDescent="0.2">
      <c r="B1437" t="s">
        <v>38</v>
      </c>
      <c r="C1437" t="s">
        <v>39</v>
      </c>
      <c r="D1437">
        <v>32</v>
      </c>
      <c r="E1437" t="s">
        <v>42</v>
      </c>
      <c r="F1437" t="s">
        <v>14</v>
      </c>
      <c r="G1437">
        <v>15.6</v>
      </c>
      <c r="H1437" t="s">
        <v>27</v>
      </c>
      <c r="I1437">
        <v>11.9</v>
      </c>
      <c r="J1437">
        <v>2.74</v>
      </c>
      <c r="K1437" t="s">
        <v>46</v>
      </c>
      <c r="L1437">
        <v>2480.15</v>
      </c>
    </row>
    <row r="1438" spans="2:12" x14ac:dyDescent="0.2">
      <c r="B1438" t="s">
        <v>33</v>
      </c>
      <c r="C1438" t="s">
        <v>37</v>
      </c>
      <c r="D1438">
        <v>8</v>
      </c>
      <c r="E1438" t="s">
        <v>25</v>
      </c>
      <c r="F1438" t="s">
        <v>20</v>
      </c>
      <c r="G1438">
        <v>15.6</v>
      </c>
      <c r="H1438" t="s">
        <v>43</v>
      </c>
      <c r="I1438">
        <v>11.3</v>
      </c>
      <c r="J1438">
        <v>1.89</v>
      </c>
      <c r="K1438" t="s">
        <v>22</v>
      </c>
      <c r="L1438">
        <v>1696.97</v>
      </c>
    </row>
    <row r="1439" spans="2:12" x14ac:dyDescent="0.2">
      <c r="B1439" t="s">
        <v>28</v>
      </c>
      <c r="C1439" t="s">
        <v>18</v>
      </c>
      <c r="D1439">
        <v>32</v>
      </c>
      <c r="E1439" t="s">
        <v>29</v>
      </c>
      <c r="F1439" t="s">
        <v>32</v>
      </c>
      <c r="G1439">
        <v>14</v>
      </c>
      <c r="H1439" t="s">
        <v>43</v>
      </c>
      <c r="I1439">
        <v>6.3</v>
      </c>
      <c r="J1439">
        <v>2.57</v>
      </c>
      <c r="K1439" t="s">
        <v>22</v>
      </c>
      <c r="L1439">
        <v>1987.34</v>
      </c>
    </row>
    <row r="1440" spans="2:12" x14ac:dyDescent="0.2">
      <c r="B1440" t="s">
        <v>38</v>
      </c>
      <c r="C1440" t="s">
        <v>37</v>
      </c>
      <c r="D1440">
        <v>16</v>
      </c>
      <c r="E1440" t="s">
        <v>42</v>
      </c>
      <c r="F1440" t="s">
        <v>26</v>
      </c>
      <c r="G1440">
        <v>13.3</v>
      </c>
      <c r="H1440" t="s">
        <v>43</v>
      </c>
      <c r="I1440">
        <v>11</v>
      </c>
      <c r="J1440">
        <v>3.22</v>
      </c>
      <c r="K1440" t="s">
        <v>16</v>
      </c>
      <c r="L1440">
        <v>1725.79</v>
      </c>
    </row>
    <row r="1441" spans="2:12" x14ac:dyDescent="0.2">
      <c r="B1441" t="s">
        <v>17</v>
      </c>
      <c r="C1441" t="s">
        <v>48</v>
      </c>
      <c r="D1441">
        <v>32</v>
      </c>
      <c r="E1441" t="s">
        <v>42</v>
      </c>
      <c r="F1441" t="s">
        <v>20</v>
      </c>
      <c r="G1441">
        <v>16</v>
      </c>
      <c r="H1441" t="s">
        <v>43</v>
      </c>
      <c r="I1441">
        <v>11.3</v>
      </c>
      <c r="J1441">
        <v>2.2799999999999998</v>
      </c>
      <c r="K1441" t="s">
        <v>46</v>
      </c>
      <c r="L1441">
        <v>2502.89</v>
      </c>
    </row>
    <row r="1442" spans="2:12" x14ac:dyDescent="0.2">
      <c r="B1442" t="s">
        <v>38</v>
      </c>
      <c r="C1442" t="s">
        <v>31</v>
      </c>
      <c r="D1442">
        <v>4</v>
      </c>
      <c r="E1442" t="s">
        <v>25</v>
      </c>
      <c r="F1442" t="s">
        <v>20</v>
      </c>
      <c r="G1442">
        <v>16</v>
      </c>
      <c r="H1442" t="s">
        <v>27</v>
      </c>
      <c r="I1442">
        <v>4.0999999999999996</v>
      </c>
      <c r="J1442">
        <v>1.75</v>
      </c>
      <c r="K1442" t="s">
        <v>46</v>
      </c>
      <c r="L1442">
        <v>1410.3</v>
      </c>
    </row>
    <row r="1443" spans="2:12" x14ac:dyDescent="0.2">
      <c r="B1443" t="s">
        <v>34</v>
      </c>
      <c r="C1443" t="s">
        <v>37</v>
      </c>
      <c r="D1443">
        <v>4</v>
      </c>
      <c r="E1443" t="s">
        <v>25</v>
      </c>
      <c r="F1443" t="s">
        <v>14</v>
      </c>
      <c r="G1443">
        <v>13.3</v>
      </c>
      <c r="H1443" t="s">
        <v>15</v>
      </c>
      <c r="I1443">
        <v>10.8</v>
      </c>
      <c r="J1443">
        <v>2.92</v>
      </c>
      <c r="K1443" t="s">
        <v>30</v>
      </c>
      <c r="L1443">
        <v>1794.06</v>
      </c>
    </row>
    <row r="1444" spans="2:12" x14ac:dyDescent="0.2">
      <c r="B1444" t="s">
        <v>28</v>
      </c>
      <c r="C1444" t="s">
        <v>39</v>
      </c>
      <c r="D1444">
        <v>16</v>
      </c>
      <c r="E1444" t="s">
        <v>13</v>
      </c>
      <c r="F1444" t="s">
        <v>32</v>
      </c>
      <c r="G1444">
        <v>14</v>
      </c>
      <c r="H1444" t="s">
        <v>21</v>
      </c>
      <c r="I1444">
        <v>6.3</v>
      </c>
      <c r="J1444">
        <v>1.21</v>
      </c>
      <c r="K1444" t="s">
        <v>30</v>
      </c>
      <c r="L1444">
        <v>1167.51</v>
      </c>
    </row>
    <row r="1445" spans="2:12" x14ac:dyDescent="0.2">
      <c r="B1445" t="s">
        <v>36</v>
      </c>
      <c r="C1445" t="s">
        <v>41</v>
      </c>
      <c r="D1445">
        <v>32</v>
      </c>
      <c r="E1445" t="s">
        <v>19</v>
      </c>
      <c r="F1445" t="s">
        <v>40</v>
      </c>
      <c r="G1445">
        <v>13.3</v>
      </c>
      <c r="H1445" t="s">
        <v>27</v>
      </c>
      <c r="I1445">
        <v>5.9</v>
      </c>
      <c r="J1445">
        <v>3.41</v>
      </c>
      <c r="K1445" t="s">
        <v>22</v>
      </c>
      <c r="L1445">
        <v>4306.07</v>
      </c>
    </row>
    <row r="1446" spans="2:12" x14ac:dyDescent="0.2">
      <c r="B1446" t="s">
        <v>47</v>
      </c>
      <c r="C1446" t="s">
        <v>18</v>
      </c>
      <c r="D1446">
        <v>64</v>
      </c>
      <c r="E1446" t="s">
        <v>29</v>
      </c>
      <c r="F1446" t="s">
        <v>32</v>
      </c>
      <c r="G1446">
        <v>13.3</v>
      </c>
      <c r="H1446" t="s">
        <v>15</v>
      </c>
      <c r="I1446">
        <v>9.4</v>
      </c>
      <c r="J1446">
        <v>2.58</v>
      </c>
      <c r="K1446" t="s">
        <v>46</v>
      </c>
      <c r="L1446">
        <v>4741.09</v>
      </c>
    </row>
    <row r="1447" spans="2:12" x14ac:dyDescent="0.2">
      <c r="B1447" t="s">
        <v>17</v>
      </c>
      <c r="C1447" t="s">
        <v>37</v>
      </c>
      <c r="D1447">
        <v>4</v>
      </c>
      <c r="E1447" t="s">
        <v>19</v>
      </c>
      <c r="F1447" t="s">
        <v>14</v>
      </c>
      <c r="G1447">
        <v>13.3</v>
      </c>
      <c r="H1447" t="s">
        <v>15</v>
      </c>
      <c r="I1447">
        <v>9.1999999999999993</v>
      </c>
      <c r="J1447">
        <v>1.93</v>
      </c>
      <c r="K1447" t="s">
        <v>30</v>
      </c>
      <c r="L1447">
        <v>2657.82</v>
      </c>
    </row>
    <row r="1448" spans="2:12" x14ac:dyDescent="0.2">
      <c r="B1448" t="s">
        <v>47</v>
      </c>
      <c r="C1448" t="s">
        <v>37</v>
      </c>
      <c r="D1448">
        <v>16</v>
      </c>
      <c r="E1448" t="s">
        <v>25</v>
      </c>
      <c r="F1448" t="s">
        <v>40</v>
      </c>
      <c r="G1448">
        <v>14</v>
      </c>
      <c r="H1448" t="s">
        <v>15</v>
      </c>
      <c r="I1448">
        <v>6.7</v>
      </c>
      <c r="J1448">
        <v>2.2200000000000002</v>
      </c>
      <c r="K1448" t="s">
        <v>22</v>
      </c>
      <c r="L1448">
        <v>3072.25</v>
      </c>
    </row>
    <row r="1449" spans="2:12" x14ac:dyDescent="0.2">
      <c r="B1449" t="s">
        <v>36</v>
      </c>
      <c r="C1449" t="s">
        <v>12</v>
      </c>
      <c r="D1449">
        <v>16</v>
      </c>
      <c r="E1449" t="s">
        <v>29</v>
      </c>
      <c r="F1449" t="s">
        <v>35</v>
      </c>
      <c r="G1449">
        <v>17.3</v>
      </c>
      <c r="H1449" t="s">
        <v>15</v>
      </c>
      <c r="I1449">
        <v>7.5</v>
      </c>
      <c r="J1449">
        <v>1.9</v>
      </c>
      <c r="K1449" t="s">
        <v>16</v>
      </c>
      <c r="L1449">
        <v>1270.08</v>
      </c>
    </row>
    <row r="1450" spans="2:12" x14ac:dyDescent="0.2">
      <c r="B1450" t="s">
        <v>17</v>
      </c>
      <c r="C1450" t="s">
        <v>24</v>
      </c>
      <c r="D1450">
        <v>8</v>
      </c>
      <c r="E1450" t="s">
        <v>29</v>
      </c>
      <c r="F1450" t="s">
        <v>40</v>
      </c>
      <c r="G1450">
        <v>14</v>
      </c>
      <c r="H1450" t="s">
        <v>15</v>
      </c>
      <c r="I1450">
        <v>10.9</v>
      </c>
      <c r="J1450">
        <v>1.76</v>
      </c>
      <c r="K1450" t="s">
        <v>16</v>
      </c>
      <c r="L1450">
        <v>1871.16</v>
      </c>
    </row>
    <row r="1451" spans="2:12" x14ac:dyDescent="0.2">
      <c r="B1451" t="s">
        <v>28</v>
      </c>
      <c r="C1451" t="s">
        <v>18</v>
      </c>
      <c r="D1451">
        <v>64</v>
      </c>
      <c r="E1451" t="s">
        <v>19</v>
      </c>
      <c r="F1451" t="s">
        <v>44</v>
      </c>
      <c r="G1451">
        <v>14</v>
      </c>
      <c r="H1451" t="s">
        <v>15</v>
      </c>
      <c r="I1451">
        <v>5.7</v>
      </c>
      <c r="J1451">
        <v>3.26</v>
      </c>
      <c r="K1451" t="s">
        <v>16</v>
      </c>
      <c r="L1451">
        <v>2355.81</v>
      </c>
    </row>
    <row r="1452" spans="2:12" x14ac:dyDescent="0.2">
      <c r="B1452" t="s">
        <v>38</v>
      </c>
      <c r="C1452" t="s">
        <v>37</v>
      </c>
      <c r="D1452">
        <v>8</v>
      </c>
      <c r="E1452" t="s">
        <v>42</v>
      </c>
      <c r="F1452" t="s">
        <v>40</v>
      </c>
      <c r="G1452">
        <v>16</v>
      </c>
      <c r="H1452" t="s">
        <v>21</v>
      </c>
      <c r="I1452">
        <v>7.2</v>
      </c>
      <c r="J1452">
        <v>2.72</v>
      </c>
      <c r="K1452" t="s">
        <v>46</v>
      </c>
      <c r="L1452">
        <v>1214.8</v>
      </c>
    </row>
    <row r="1453" spans="2:12" x14ac:dyDescent="0.2">
      <c r="B1453" t="s">
        <v>11</v>
      </c>
      <c r="C1453" t="s">
        <v>41</v>
      </c>
      <c r="D1453">
        <v>64</v>
      </c>
      <c r="E1453" t="s">
        <v>42</v>
      </c>
      <c r="F1453" t="s">
        <v>35</v>
      </c>
      <c r="G1453">
        <v>14</v>
      </c>
      <c r="H1453" t="s">
        <v>15</v>
      </c>
      <c r="I1453">
        <v>7.1</v>
      </c>
      <c r="J1453">
        <v>2.96</v>
      </c>
      <c r="K1453" t="s">
        <v>46</v>
      </c>
      <c r="L1453">
        <v>6170.2</v>
      </c>
    </row>
    <row r="1454" spans="2:12" x14ac:dyDescent="0.2">
      <c r="B1454" t="s">
        <v>34</v>
      </c>
      <c r="C1454" t="s">
        <v>41</v>
      </c>
      <c r="D1454">
        <v>32</v>
      </c>
      <c r="E1454" t="s">
        <v>19</v>
      </c>
      <c r="F1454" t="s">
        <v>26</v>
      </c>
      <c r="G1454">
        <v>14</v>
      </c>
      <c r="H1454" t="s">
        <v>21</v>
      </c>
      <c r="I1454">
        <v>6.1</v>
      </c>
      <c r="J1454">
        <v>2.81</v>
      </c>
      <c r="K1454" t="s">
        <v>22</v>
      </c>
      <c r="L1454">
        <v>2249.44</v>
      </c>
    </row>
    <row r="1455" spans="2:12" x14ac:dyDescent="0.2">
      <c r="B1455" t="s">
        <v>23</v>
      </c>
      <c r="C1455" t="s">
        <v>18</v>
      </c>
      <c r="D1455">
        <v>64</v>
      </c>
      <c r="E1455" t="s">
        <v>29</v>
      </c>
      <c r="F1455" t="s">
        <v>32</v>
      </c>
      <c r="G1455">
        <v>13.3</v>
      </c>
      <c r="H1455" t="s">
        <v>43</v>
      </c>
      <c r="I1455">
        <v>7.2</v>
      </c>
      <c r="J1455">
        <v>2.65</v>
      </c>
      <c r="K1455" t="s">
        <v>16</v>
      </c>
      <c r="L1455">
        <v>2819.3</v>
      </c>
    </row>
    <row r="1456" spans="2:12" x14ac:dyDescent="0.2">
      <c r="B1456" t="s">
        <v>23</v>
      </c>
      <c r="C1456" t="s">
        <v>18</v>
      </c>
      <c r="D1456">
        <v>16</v>
      </c>
      <c r="E1456" t="s">
        <v>42</v>
      </c>
      <c r="F1456" t="s">
        <v>32</v>
      </c>
      <c r="G1456">
        <v>17.3</v>
      </c>
      <c r="H1456" t="s">
        <v>27</v>
      </c>
      <c r="I1456">
        <v>6.9</v>
      </c>
      <c r="J1456">
        <v>2.21</v>
      </c>
      <c r="K1456" t="s">
        <v>30</v>
      </c>
      <c r="L1456">
        <v>2272.4299999999998</v>
      </c>
    </row>
    <row r="1457" spans="2:12" x14ac:dyDescent="0.2">
      <c r="B1457" t="s">
        <v>11</v>
      </c>
      <c r="C1457" t="s">
        <v>31</v>
      </c>
      <c r="D1457">
        <v>64</v>
      </c>
      <c r="E1457" t="s">
        <v>42</v>
      </c>
      <c r="F1457" t="s">
        <v>35</v>
      </c>
      <c r="G1457">
        <v>15.6</v>
      </c>
      <c r="H1457" t="s">
        <v>15</v>
      </c>
      <c r="I1457">
        <v>5.7</v>
      </c>
      <c r="J1457">
        <v>3.06</v>
      </c>
      <c r="K1457" t="s">
        <v>30</v>
      </c>
      <c r="L1457">
        <v>3458.71</v>
      </c>
    </row>
    <row r="1458" spans="2:12" x14ac:dyDescent="0.2">
      <c r="B1458" t="s">
        <v>23</v>
      </c>
      <c r="C1458" t="s">
        <v>31</v>
      </c>
      <c r="D1458">
        <v>4</v>
      </c>
      <c r="E1458" t="s">
        <v>25</v>
      </c>
      <c r="F1458" t="s">
        <v>32</v>
      </c>
      <c r="G1458">
        <v>14</v>
      </c>
      <c r="H1458" t="s">
        <v>27</v>
      </c>
      <c r="I1458">
        <v>4.3</v>
      </c>
      <c r="J1458">
        <v>3.26</v>
      </c>
      <c r="K1458" t="s">
        <v>46</v>
      </c>
      <c r="L1458">
        <v>1273.42</v>
      </c>
    </row>
    <row r="1459" spans="2:12" x14ac:dyDescent="0.2">
      <c r="B1459" t="s">
        <v>28</v>
      </c>
      <c r="C1459" t="s">
        <v>41</v>
      </c>
      <c r="D1459">
        <v>16</v>
      </c>
      <c r="E1459" t="s">
        <v>19</v>
      </c>
      <c r="F1459" t="s">
        <v>35</v>
      </c>
      <c r="G1459">
        <v>13.3</v>
      </c>
      <c r="H1459" t="s">
        <v>43</v>
      </c>
      <c r="I1459">
        <v>4.9000000000000004</v>
      </c>
      <c r="J1459">
        <v>3.01</v>
      </c>
      <c r="K1459" t="s">
        <v>16</v>
      </c>
      <c r="L1459">
        <v>2106.0500000000002</v>
      </c>
    </row>
    <row r="1460" spans="2:12" x14ac:dyDescent="0.2">
      <c r="B1460" t="s">
        <v>47</v>
      </c>
      <c r="C1460" t="s">
        <v>39</v>
      </c>
      <c r="D1460">
        <v>8</v>
      </c>
      <c r="E1460" t="s">
        <v>19</v>
      </c>
      <c r="F1460" t="s">
        <v>40</v>
      </c>
      <c r="G1460">
        <v>17.3</v>
      </c>
      <c r="H1460" t="s">
        <v>27</v>
      </c>
      <c r="I1460">
        <v>11.1</v>
      </c>
      <c r="J1460">
        <v>1.36</v>
      </c>
      <c r="K1460" t="s">
        <v>30</v>
      </c>
      <c r="L1460">
        <v>2494.0700000000002</v>
      </c>
    </row>
    <row r="1461" spans="2:12" x14ac:dyDescent="0.2">
      <c r="B1461" t="s">
        <v>34</v>
      </c>
      <c r="C1461" t="s">
        <v>18</v>
      </c>
      <c r="D1461">
        <v>4</v>
      </c>
      <c r="E1461" t="s">
        <v>25</v>
      </c>
      <c r="F1461" t="s">
        <v>35</v>
      </c>
      <c r="G1461">
        <v>13.3</v>
      </c>
      <c r="H1461" t="s">
        <v>27</v>
      </c>
      <c r="I1461">
        <v>6</v>
      </c>
      <c r="J1461">
        <v>2.75</v>
      </c>
      <c r="K1461" t="s">
        <v>22</v>
      </c>
      <c r="L1461">
        <v>1998.56</v>
      </c>
    </row>
    <row r="1462" spans="2:12" x14ac:dyDescent="0.2">
      <c r="B1462" t="s">
        <v>23</v>
      </c>
      <c r="C1462" t="s">
        <v>37</v>
      </c>
      <c r="D1462">
        <v>64</v>
      </c>
      <c r="E1462" t="s">
        <v>29</v>
      </c>
      <c r="F1462" t="s">
        <v>40</v>
      </c>
      <c r="G1462">
        <v>13.3</v>
      </c>
      <c r="H1462" t="s">
        <v>43</v>
      </c>
      <c r="I1462">
        <v>5</v>
      </c>
      <c r="J1462">
        <v>1.85</v>
      </c>
      <c r="K1462" t="s">
        <v>46</v>
      </c>
      <c r="L1462">
        <v>3876.56</v>
      </c>
    </row>
    <row r="1463" spans="2:12" x14ac:dyDescent="0.2">
      <c r="B1463" t="s">
        <v>45</v>
      </c>
      <c r="C1463" t="s">
        <v>18</v>
      </c>
      <c r="D1463">
        <v>64</v>
      </c>
      <c r="E1463" t="s">
        <v>29</v>
      </c>
      <c r="F1463" t="s">
        <v>32</v>
      </c>
      <c r="G1463">
        <v>15.6</v>
      </c>
      <c r="H1463" t="s">
        <v>15</v>
      </c>
      <c r="I1463">
        <v>11.7</v>
      </c>
      <c r="J1463">
        <v>2.72</v>
      </c>
      <c r="K1463" t="s">
        <v>16</v>
      </c>
      <c r="L1463">
        <v>4145.58</v>
      </c>
    </row>
    <row r="1464" spans="2:12" x14ac:dyDescent="0.2">
      <c r="B1464" t="s">
        <v>23</v>
      </c>
      <c r="C1464" t="s">
        <v>39</v>
      </c>
      <c r="D1464">
        <v>4</v>
      </c>
      <c r="E1464" t="s">
        <v>13</v>
      </c>
      <c r="F1464" t="s">
        <v>20</v>
      </c>
      <c r="G1464">
        <v>14</v>
      </c>
      <c r="H1464" t="s">
        <v>27</v>
      </c>
      <c r="I1464">
        <v>10.7</v>
      </c>
      <c r="J1464">
        <v>2.14</v>
      </c>
      <c r="K1464" t="s">
        <v>16</v>
      </c>
      <c r="L1464">
        <v>1451.19</v>
      </c>
    </row>
    <row r="1465" spans="2:12" x14ac:dyDescent="0.2">
      <c r="B1465" t="s">
        <v>23</v>
      </c>
      <c r="C1465" t="s">
        <v>31</v>
      </c>
      <c r="D1465">
        <v>4</v>
      </c>
      <c r="E1465" t="s">
        <v>13</v>
      </c>
      <c r="F1465" t="s">
        <v>20</v>
      </c>
      <c r="G1465">
        <v>17.3</v>
      </c>
      <c r="H1465" t="s">
        <v>21</v>
      </c>
      <c r="I1465">
        <v>6.9</v>
      </c>
      <c r="J1465">
        <v>2.69</v>
      </c>
      <c r="K1465" t="s">
        <v>46</v>
      </c>
      <c r="L1465">
        <v>594.91999999999996</v>
      </c>
    </row>
    <row r="1466" spans="2:12" x14ac:dyDescent="0.2">
      <c r="B1466" t="s">
        <v>34</v>
      </c>
      <c r="C1466" t="s">
        <v>12</v>
      </c>
      <c r="D1466">
        <v>8</v>
      </c>
      <c r="E1466" t="s">
        <v>13</v>
      </c>
      <c r="F1466" t="s">
        <v>44</v>
      </c>
      <c r="G1466">
        <v>13.3</v>
      </c>
      <c r="H1466" t="s">
        <v>43</v>
      </c>
      <c r="I1466">
        <v>11.8</v>
      </c>
      <c r="J1466">
        <v>1.62</v>
      </c>
      <c r="K1466" t="s">
        <v>16</v>
      </c>
      <c r="L1466">
        <v>588.54999999999995</v>
      </c>
    </row>
    <row r="1467" spans="2:12" x14ac:dyDescent="0.2">
      <c r="B1467" t="s">
        <v>45</v>
      </c>
      <c r="C1467" t="s">
        <v>12</v>
      </c>
      <c r="D1467">
        <v>8</v>
      </c>
      <c r="E1467" t="s">
        <v>25</v>
      </c>
      <c r="F1467" t="s">
        <v>44</v>
      </c>
      <c r="G1467">
        <v>13.3</v>
      </c>
      <c r="H1467" t="s">
        <v>43</v>
      </c>
      <c r="I1467">
        <v>8.8000000000000007</v>
      </c>
      <c r="J1467">
        <v>2.5499999999999998</v>
      </c>
      <c r="K1467" t="s">
        <v>30</v>
      </c>
      <c r="L1467">
        <v>507.45</v>
      </c>
    </row>
    <row r="1468" spans="2:12" x14ac:dyDescent="0.2">
      <c r="B1468" t="s">
        <v>34</v>
      </c>
      <c r="C1468" t="s">
        <v>24</v>
      </c>
      <c r="D1468">
        <v>8</v>
      </c>
      <c r="E1468" t="s">
        <v>13</v>
      </c>
      <c r="F1468" t="s">
        <v>44</v>
      </c>
      <c r="G1468">
        <v>13.3</v>
      </c>
      <c r="H1468" t="s">
        <v>27</v>
      </c>
      <c r="I1468">
        <v>9.9</v>
      </c>
      <c r="J1468">
        <v>1.3</v>
      </c>
      <c r="K1468" t="s">
        <v>22</v>
      </c>
      <c r="L1468">
        <v>1196.82</v>
      </c>
    </row>
    <row r="1469" spans="2:12" x14ac:dyDescent="0.2">
      <c r="B1469" t="s">
        <v>11</v>
      </c>
      <c r="C1469" t="s">
        <v>41</v>
      </c>
      <c r="D1469">
        <v>16</v>
      </c>
      <c r="E1469" t="s">
        <v>25</v>
      </c>
      <c r="F1469" t="s">
        <v>40</v>
      </c>
      <c r="G1469">
        <v>16</v>
      </c>
      <c r="H1469" t="s">
        <v>27</v>
      </c>
      <c r="I1469">
        <v>6.1</v>
      </c>
      <c r="J1469">
        <v>3.42</v>
      </c>
      <c r="K1469" t="s">
        <v>22</v>
      </c>
      <c r="L1469">
        <v>5446.27</v>
      </c>
    </row>
    <row r="1470" spans="2:12" x14ac:dyDescent="0.2">
      <c r="B1470" t="s">
        <v>38</v>
      </c>
      <c r="C1470" t="s">
        <v>48</v>
      </c>
      <c r="D1470">
        <v>64</v>
      </c>
      <c r="E1470" t="s">
        <v>42</v>
      </c>
      <c r="F1470" t="s">
        <v>35</v>
      </c>
      <c r="G1470">
        <v>17.3</v>
      </c>
      <c r="H1470" t="s">
        <v>21</v>
      </c>
      <c r="I1470">
        <v>4.5</v>
      </c>
      <c r="J1470">
        <v>1.95</v>
      </c>
      <c r="K1470" t="s">
        <v>30</v>
      </c>
      <c r="L1470">
        <v>2364.64</v>
      </c>
    </row>
    <row r="1471" spans="2:12" x14ac:dyDescent="0.2">
      <c r="B1471" t="s">
        <v>17</v>
      </c>
      <c r="C1471" t="s">
        <v>18</v>
      </c>
      <c r="D1471">
        <v>8</v>
      </c>
      <c r="E1471" t="s">
        <v>42</v>
      </c>
      <c r="F1471" t="s">
        <v>40</v>
      </c>
      <c r="G1471">
        <v>14</v>
      </c>
      <c r="H1471" t="s">
        <v>21</v>
      </c>
      <c r="I1471">
        <v>7</v>
      </c>
      <c r="J1471">
        <v>2.94</v>
      </c>
      <c r="K1471" t="s">
        <v>22</v>
      </c>
      <c r="L1471">
        <v>1272.6199999999999</v>
      </c>
    </row>
    <row r="1472" spans="2:12" x14ac:dyDescent="0.2">
      <c r="B1472" t="s">
        <v>33</v>
      </c>
      <c r="C1472" t="s">
        <v>24</v>
      </c>
      <c r="D1472">
        <v>8</v>
      </c>
      <c r="E1472" t="s">
        <v>42</v>
      </c>
      <c r="F1472" t="s">
        <v>40</v>
      </c>
      <c r="G1472">
        <v>13.3</v>
      </c>
      <c r="H1472" t="s">
        <v>27</v>
      </c>
      <c r="I1472">
        <v>8.9</v>
      </c>
      <c r="J1472">
        <v>3.36</v>
      </c>
      <c r="K1472" t="s">
        <v>46</v>
      </c>
      <c r="L1472">
        <v>1269.3599999999999</v>
      </c>
    </row>
    <row r="1473" spans="2:12" x14ac:dyDescent="0.2">
      <c r="B1473" t="s">
        <v>38</v>
      </c>
      <c r="C1473" t="s">
        <v>12</v>
      </c>
      <c r="D1473">
        <v>32</v>
      </c>
      <c r="E1473" t="s">
        <v>13</v>
      </c>
      <c r="F1473" t="s">
        <v>40</v>
      </c>
      <c r="G1473">
        <v>16</v>
      </c>
      <c r="H1473" t="s">
        <v>27</v>
      </c>
      <c r="I1473">
        <v>5.3</v>
      </c>
      <c r="J1473">
        <v>1.52</v>
      </c>
      <c r="K1473" t="s">
        <v>30</v>
      </c>
      <c r="L1473">
        <v>2332.7199999999998</v>
      </c>
    </row>
    <row r="1474" spans="2:12" x14ac:dyDescent="0.2">
      <c r="B1474" t="s">
        <v>33</v>
      </c>
      <c r="C1474" t="s">
        <v>37</v>
      </c>
      <c r="D1474">
        <v>16</v>
      </c>
      <c r="E1474" t="s">
        <v>29</v>
      </c>
      <c r="F1474" t="s">
        <v>26</v>
      </c>
      <c r="G1474">
        <v>17.3</v>
      </c>
      <c r="H1474" t="s">
        <v>43</v>
      </c>
      <c r="I1474">
        <v>7.2</v>
      </c>
      <c r="J1474">
        <v>2.93</v>
      </c>
      <c r="K1474" t="s">
        <v>46</v>
      </c>
      <c r="L1474">
        <v>2246.35</v>
      </c>
    </row>
    <row r="1475" spans="2:12" x14ac:dyDescent="0.2">
      <c r="B1475" t="s">
        <v>36</v>
      </c>
      <c r="C1475" t="s">
        <v>48</v>
      </c>
      <c r="D1475">
        <v>64</v>
      </c>
      <c r="E1475" t="s">
        <v>13</v>
      </c>
      <c r="F1475" t="s">
        <v>14</v>
      </c>
      <c r="G1475">
        <v>16</v>
      </c>
      <c r="H1475" t="s">
        <v>43</v>
      </c>
      <c r="I1475">
        <v>9.4</v>
      </c>
      <c r="J1475">
        <v>2.8</v>
      </c>
      <c r="K1475" t="s">
        <v>16</v>
      </c>
      <c r="L1475">
        <v>3198.8</v>
      </c>
    </row>
    <row r="1476" spans="2:12" x14ac:dyDescent="0.2">
      <c r="B1476" t="s">
        <v>34</v>
      </c>
      <c r="C1476" t="s">
        <v>18</v>
      </c>
      <c r="D1476">
        <v>16</v>
      </c>
      <c r="E1476" t="s">
        <v>25</v>
      </c>
      <c r="F1476" t="s">
        <v>35</v>
      </c>
      <c r="G1476">
        <v>13.3</v>
      </c>
      <c r="H1476" t="s">
        <v>21</v>
      </c>
      <c r="I1476">
        <v>7.4</v>
      </c>
      <c r="J1476">
        <v>1.52</v>
      </c>
      <c r="K1476" t="s">
        <v>30</v>
      </c>
      <c r="L1476">
        <v>1301.58</v>
      </c>
    </row>
    <row r="1477" spans="2:12" x14ac:dyDescent="0.2">
      <c r="B1477" t="s">
        <v>28</v>
      </c>
      <c r="C1477" t="s">
        <v>18</v>
      </c>
      <c r="D1477">
        <v>16</v>
      </c>
      <c r="E1477" t="s">
        <v>42</v>
      </c>
      <c r="F1477" t="s">
        <v>20</v>
      </c>
      <c r="G1477">
        <v>14</v>
      </c>
      <c r="H1477" t="s">
        <v>43</v>
      </c>
      <c r="I1477">
        <v>9.3000000000000007</v>
      </c>
      <c r="J1477">
        <v>2.1</v>
      </c>
      <c r="K1477" t="s">
        <v>46</v>
      </c>
      <c r="L1477">
        <v>1151.77</v>
      </c>
    </row>
    <row r="1478" spans="2:12" x14ac:dyDescent="0.2">
      <c r="B1478" t="s">
        <v>45</v>
      </c>
      <c r="C1478" t="s">
        <v>31</v>
      </c>
      <c r="D1478">
        <v>16</v>
      </c>
      <c r="E1478" t="s">
        <v>42</v>
      </c>
      <c r="F1478" t="s">
        <v>35</v>
      </c>
      <c r="G1478">
        <v>14</v>
      </c>
      <c r="H1478" t="s">
        <v>21</v>
      </c>
      <c r="I1478">
        <v>4.4000000000000004</v>
      </c>
      <c r="J1478">
        <v>1.72</v>
      </c>
      <c r="K1478" t="s">
        <v>22</v>
      </c>
      <c r="L1478">
        <v>711.57</v>
      </c>
    </row>
    <row r="1479" spans="2:12" x14ac:dyDescent="0.2">
      <c r="B1479" t="s">
        <v>38</v>
      </c>
      <c r="C1479" t="s">
        <v>31</v>
      </c>
      <c r="D1479">
        <v>8</v>
      </c>
      <c r="E1479" t="s">
        <v>13</v>
      </c>
      <c r="F1479" t="s">
        <v>35</v>
      </c>
      <c r="G1479">
        <v>16</v>
      </c>
      <c r="H1479" t="s">
        <v>15</v>
      </c>
      <c r="I1479">
        <v>4.9000000000000004</v>
      </c>
      <c r="J1479">
        <v>3.37</v>
      </c>
      <c r="K1479" t="s">
        <v>46</v>
      </c>
      <c r="L1479">
        <v>1043.46</v>
      </c>
    </row>
    <row r="1480" spans="2:12" x14ac:dyDescent="0.2">
      <c r="B1480" t="s">
        <v>23</v>
      </c>
      <c r="C1480" t="s">
        <v>39</v>
      </c>
      <c r="D1480">
        <v>16</v>
      </c>
      <c r="E1480" t="s">
        <v>42</v>
      </c>
      <c r="F1480" t="s">
        <v>14</v>
      </c>
      <c r="G1480">
        <v>14</v>
      </c>
      <c r="H1480" t="s">
        <v>21</v>
      </c>
      <c r="I1480">
        <v>10.8</v>
      </c>
      <c r="J1480">
        <v>3.35</v>
      </c>
      <c r="K1480" t="s">
        <v>30</v>
      </c>
      <c r="L1480">
        <v>988.22</v>
      </c>
    </row>
    <row r="1481" spans="2:12" x14ac:dyDescent="0.2">
      <c r="B1481" t="s">
        <v>17</v>
      </c>
      <c r="C1481" t="s">
        <v>12</v>
      </c>
      <c r="D1481">
        <v>8</v>
      </c>
      <c r="E1481" t="s">
        <v>42</v>
      </c>
      <c r="F1481" t="s">
        <v>14</v>
      </c>
      <c r="G1481">
        <v>14</v>
      </c>
      <c r="H1481" t="s">
        <v>43</v>
      </c>
      <c r="I1481">
        <v>4.8</v>
      </c>
      <c r="J1481">
        <v>3.07</v>
      </c>
      <c r="K1481" t="s">
        <v>46</v>
      </c>
      <c r="L1481">
        <v>938.42</v>
      </c>
    </row>
    <row r="1482" spans="2:12" x14ac:dyDescent="0.2">
      <c r="B1482" t="s">
        <v>47</v>
      </c>
      <c r="C1482" t="s">
        <v>24</v>
      </c>
      <c r="D1482">
        <v>32</v>
      </c>
      <c r="E1482" t="s">
        <v>25</v>
      </c>
      <c r="F1482" t="s">
        <v>32</v>
      </c>
      <c r="G1482">
        <v>15.6</v>
      </c>
      <c r="H1482" t="s">
        <v>27</v>
      </c>
      <c r="I1482">
        <v>11.7</v>
      </c>
      <c r="J1482">
        <v>2.5099999999999998</v>
      </c>
      <c r="K1482" t="s">
        <v>16</v>
      </c>
      <c r="L1482">
        <v>3668.97</v>
      </c>
    </row>
    <row r="1483" spans="2:12" x14ac:dyDescent="0.2">
      <c r="B1483" t="s">
        <v>28</v>
      </c>
      <c r="C1483" t="s">
        <v>39</v>
      </c>
      <c r="D1483">
        <v>64</v>
      </c>
      <c r="E1483" t="s">
        <v>19</v>
      </c>
      <c r="F1483" t="s">
        <v>44</v>
      </c>
      <c r="G1483">
        <v>14</v>
      </c>
      <c r="H1483" t="s">
        <v>43</v>
      </c>
      <c r="I1483">
        <v>8.9</v>
      </c>
      <c r="J1483">
        <v>1.47</v>
      </c>
      <c r="K1483" t="s">
        <v>46</v>
      </c>
      <c r="L1483">
        <v>1720.9</v>
      </c>
    </row>
    <row r="1484" spans="2:12" x14ac:dyDescent="0.2">
      <c r="B1484" t="s">
        <v>38</v>
      </c>
      <c r="C1484" t="s">
        <v>24</v>
      </c>
      <c r="D1484">
        <v>16</v>
      </c>
      <c r="E1484" t="s">
        <v>29</v>
      </c>
      <c r="F1484" t="s">
        <v>20</v>
      </c>
      <c r="G1484">
        <v>15.6</v>
      </c>
      <c r="H1484" t="s">
        <v>27</v>
      </c>
      <c r="I1484">
        <v>9.1999999999999993</v>
      </c>
      <c r="J1484">
        <v>2.84</v>
      </c>
      <c r="K1484" t="s">
        <v>46</v>
      </c>
      <c r="L1484">
        <v>2297.27</v>
      </c>
    </row>
    <row r="1485" spans="2:12" x14ac:dyDescent="0.2">
      <c r="B1485" t="s">
        <v>34</v>
      </c>
      <c r="C1485" t="s">
        <v>37</v>
      </c>
      <c r="D1485">
        <v>64</v>
      </c>
      <c r="E1485" t="s">
        <v>19</v>
      </c>
      <c r="F1485" t="s">
        <v>14</v>
      </c>
      <c r="G1485">
        <v>13.3</v>
      </c>
      <c r="H1485" t="s">
        <v>21</v>
      </c>
      <c r="I1485">
        <v>9.6999999999999993</v>
      </c>
      <c r="J1485">
        <v>3.21</v>
      </c>
      <c r="K1485" t="s">
        <v>22</v>
      </c>
      <c r="L1485">
        <v>3218.91</v>
      </c>
    </row>
    <row r="1486" spans="2:12" x14ac:dyDescent="0.2">
      <c r="B1486" t="s">
        <v>34</v>
      </c>
      <c r="C1486" t="s">
        <v>48</v>
      </c>
      <c r="D1486">
        <v>32</v>
      </c>
      <c r="E1486" t="s">
        <v>19</v>
      </c>
      <c r="F1486" t="s">
        <v>44</v>
      </c>
      <c r="G1486">
        <v>17.3</v>
      </c>
      <c r="H1486" t="s">
        <v>21</v>
      </c>
      <c r="I1486">
        <v>10.5</v>
      </c>
      <c r="J1486">
        <v>1.68</v>
      </c>
      <c r="K1486" t="s">
        <v>30</v>
      </c>
      <c r="L1486">
        <v>1195.19</v>
      </c>
    </row>
    <row r="1487" spans="2:12" x14ac:dyDescent="0.2">
      <c r="B1487" t="s">
        <v>38</v>
      </c>
      <c r="C1487" t="s">
        <v>37</v>
      </c>
      <c r="D1487">
        <v>64</v>
      </c>
      <c r="E1487" t="s">
        <v>25</v>
      </c>
      <c r="F1487" t="s">
        <v>20</v>
      </c>
      <c r="G1487">
        <v>17.3</v>
      </c>
      <c r="H1487" t="s">
        <v>15</v>
      </c>
      <c r="I1487">
        <v>9.6</v>
      </c>
      <c r="J1487">
        <v>1.58</v>
      </c>
      <c r="K1487" t="s">
        <v>16</v>
      </c>
      <c r="L1487">
        <v>5305.75</v>
      </c>
    </row>
    <row r="1488" spans="2:12" x14ac:dyDescent="0.2">
      <c r="B1488" t="s">
        <v>47</v>
      </c>
      <c r="C1488" t="s">
        <v>31</v>
      </c>
      <c r="D1488">
        <v>8</v>
      </c>
      <c r="E1488" t="s">
        <v>19</v>
      </c>
      <c r="F1488" t="s">
        <v>40</v>
      </c>
      <c r="G1488">
        <v>17.3</v>
      </c>
      <c r="H1488" t="s">
        <v>21</v>
      </c>
      <c r="I1488">
        <v>11.6</v>
      </c>
      <c r="J1488">
        <v>2.14</v>
      </c>
      <c r="K1488" t="s">
        <v>30</v>
      </c>
      <c r="L1488">
        <v>896.95</v>
      </c>
    </row>
    <row r="1489" spans="2:12" x14ac:dyDescent="0.2">
      <c r="B1489" t="s">
        <v>36</v>
      </c>
      <c r="C1489" t="s">
        <v>18</v>
      </c>
      <c r="D1489">
        <v>64</v>
      </c>
      <c r="E1489" t="s">
        <v>19</v>
      </c>
      <c r="F1489" t="s">
        <v>14</v>
      </c>
      <c r="G1489">
        <v>17.3</v>
      </c>
      <c r="H1489" t="s">
        <v>43</v>
      </c>
      <c r="I1489">
        <v>5.5</v>
      </c>
      <c r="J1489">
        <v>1.29</v>
      </c>
      <c r="K1489" t="s">
        <v>46</v>
      </c>
      <c r="L1489">
        <v>3169.4</v>
      </c>
    </row>
    <row r="1490" spans="2:12" x14ac:dyDescent="0.2">
      <c r="B1490" t="s">
        <v>47</v>
      </c>
      <c r="C1490" t="s">
        <v>37</v>
      </c>
      <c r="D1490">
        <v>4</v>
      </c>
      <c r="E1490" t="s">
        <v>19</v>
      </c>
      <c r="F1490" t="s">
        <v>32</v>
      </c>
      <c r="G1490">
        <v>15.6</v>
      </c>
      <c r="H1490" t="s">
        <v>15</v>
      </c>
      <c r="I1490">
        <v>10.6</v>
      </c>
      <c r="J1490">
        <v>2.11</v>
      </c>
      <c r="K1490" t="s">
        <v>46</v>
      </c>
      <c r="L1490">
        <v>2567.02</v>
      </c>
    </row>
    <row r="1491" spans="2:12" x14ac:dyDescent="0.2">
      <c r="B1491" t="s">
        <v>11</v>
      </c>
      <c r="C1491" t="s">
        <v>18</v>
      </c>
      <c r="D1491">
        <v>16</v>
      </c>
      <c r="E1491" t="s">
        <v>25</v>
      </c>
      <c r="F1491" t="s">
        <v>35</v>
      </c>
      <c r="G1491">
        <v>16</v>
      </c>
      <c r="H1491" t="s">
        <v>43</v>
      </c>
      <c r="I1491">
        <v>7.7</v>
      </c>
      <c r="J1491">
        <v>2.44</v>
      </c>
      <c r="K1491" t="s">
        <v>16</v>
      </c>
      <c r="L1491">
        <v>2470.04</v>
      </c>
    </row>
    <row r="1492" spans="2:12" x14ac:dyDescent="0.2">
      <c r="B1492" t="s">
        <v>17</v>
      </c>
      <c r="C1492" t="s">
        <v>41</v>
      </c>
      <c r="D1492">
        <v>32</v>
      </c>
      <c r="E1492" t="s">
        <v>19</v>
      </c>
      <c r="F1492" t="s">
        <v>40</v>
      </c>
      <c r="G1492">
        <v>14</v>
      </c>
      <c r="H1492" t="s">
        <v>27</v>
      </c>
      <c r="I1492">
        <v>6.1</v>
      </c>
      <c r="J1492">
        <v>3.29</v>
      </c>
      <c r="K1492" t="s">
        <v>22</v>
      </c>
      <c r="L1492">
        <v>6044.66</v>
      </c>
    </row>
    <row r="1493" spans="2:12" x14ac:dyDescent="0.2">
      <c r="B1493" t="s">
        <v>33</v>
      </c>
      <c r="C1493" t="s">
        <v>18</v>
      </c>
      <c r="D1493">
        <v>8</v>
      </c>
      <c r="E1493" t="s">
        <v>42</v>
      </c>
      <c r="F1493" t="s">
        <v>32</v>
      </c>
      <c r="G1493">
        <v>17.3</v>
      </c>
      <c r="H1493" t="s">
        <v>27</v>
      </c>
      <c r="I1493">
        <v>6.4</v>
      </c>
      <c r="J1493">
        <v>2.69</v>
      </c>
      <c r="K1493" t="s">
        <v>16</v>
      </c>
      <c r="L1493">
        <v>1774.46</v>
      </c>
    </row>
    <row r="1494" spans="2:12" x14ac:dyDescent="0.2">
      <c r="B1494" t="s">
        <v>23</v>
      </c>
      <c r="C1494" t="s">
        <v>37</v>
      </c>
      <c r="D1494">
        <v>32</v>
      </c>
      <c r="E1494" t="s">
        <v>42</v>
      </c>
      <c r="F1494" t="s">
        <v>32</v>
      </c>
      <c r="G1494">
        <v>17.3</v>
      </c>
      <c r="H1494" t="s">
        <v>43</v>
      </c>
      <c r="I1494">
        <v>4.0999999999999996</v>
      </c>
      <c r="J1494">
        <v>2.36</v>
      </c>
      <c r="K1494" t="s">
        <v>46</v>
      </c>
      <c r="L1494">
        <v>2514.17</v>
      </c>
    </row>
    <row r="1495" spans="2:12" x14ac:dyDescent="0.2">
      <c r="B1495" t="s">
        <v>34</v>
      </c>
      <c r="C1495" t="s">
        <v>18</v>
      </c>
      <c r="D1495">
        <v>16</v>
      </c>
      <c r="E1495" t="s">
        <v>42</v>
      </c>
      <c r="F1495" t="s">
        <v>40</v>
      </c>
      <c r="G1495">
        <v>14</v>
      </c>
      <c r="H1495" t="s">
        <v>27</v>
      </c>
      <c r="I1495">
        <v>5.4</v>
      </c>
      <c r="J1495">
        <v>2.02</v>
      </c>
      <c r="K1495" t="s">
        <v>30</v>
      </c>
      <c r="L1495">
        <v>2135</v>
      </c>
    </row>
    <row r="1496" spans="2:12" x14ac:dyDescent="0.2">
      <c r="B1496" t="s">
        <v>17</v>
      </c>
      <c r="C1496" t="s">
        <v>41</v>
      </c>
      <c r="D1496">
        <v>8</v>
      </c>
      <c r="E1496" t="s">
        <v>29</v>
      </c>
      <c r="F1496" t="s">
        <v>40</v>
      </c>
      <c r="G1496">
        <v>16</v>
      </c>
      <c r="H1496" t="s">
        <v>15</v>
      </c>
      <c r="I1496">
        <v>12</v>
      </c>
      <c r="J1496">
        <v>2.37</v>
      </c>
      <c r="K1496" t="s">
        <v>46</v>
      </c>
      <c r="L1496">
        <v>3238.41</v>
      </c>
    </row>
    <row r="1497" spans="2:12" x14ac:dyDescent="0.2">
      <c r="B1497" t="s">
        <v>33</v>
      </c>
      <c r="C1497" t="s">
        <v>24</v>
      </c>
      <c r="D1497">
        <v>8</v>
      </c>
      <c r="E1497" t="s">
        <v>19</v>
      </c>
      <c r="F1497" t="s">
        <v>40</v>
      </c>
      <c r="G1497">
        <v>14</v>
      </c>
      <c r="H1497" t="s">
        <v>43</v>
      </c>
      <c r="I1497">
        <v>8.9</v>
      </c>
      <c r="J1497">
        <v>2.33</v>
      </c>
      <c r="K1497" t="s">
        <v>16</v>
      </c>
      <c r="L1497">
        <v>908.29</v>
      </c>
    </row>
    <row r="1498" spans="2:12" x14ac:dyDescent="0.2">
      <c r="B1498" t="s">
        <v>36</v>
      </c>
      <c r="C1498" t="s">
        <v>39</v>
      </c>
      <c r="D1498">
        <v>32</v>
      </c>
      <c r="E1498" t="s">
        <v>29</v>
      </c>
      <c r="F1498" t="s">
        <v>40</v>
      </c>
      <c r="G1498">
        <v>15.6</v>
      </c>
      <c r="H1498" t="s">
        <v>15</v>
      </c>
      <c r="I1498">
        <v>9.3000000000000007</v>
      </c>
      <c r="J1498">
        <v>2.65</v>
      </c>
      <c r="K1498" t="s">
        <v>30</v>
      </c>
      <c r="L1498">
        <v>2296.52</v>
      </c>
    </row>
    <row r="1499" spans="2:12" x14ac:dyDescent="0.2">
      <c r="B1499" t="s">
        <v>33</v>
      </c>
      <c r="C1499" t="s">
        <v>48</v>
      </c>
      <c r="D1499">
        <v>32</v>
      </c>
      <c r="E1499" t="s">
        <v>29</v>
      </c>
      <c r="F1499" t="s">
        <v>32</v>
      </c>
      <c r="G1499">
        <v>13.3</v>
      </c>
      <c r="H1499" t="s">
        <v>21</v>
      </c>
      <c r="I1499">
        <v>7.8</v>
      </c>
      <c r="J1499">
        <v>1.22</v>
      </c>
      <c r="K1499" t="s">
        <v>46</v>
      </c>
      <c r="L1499">
        <v>1677.88</v>
      </c>
    </row>
    <row r="1500" spans="2:12" x14ac:dyDescent="0.2">
      <c r="B1500" t="s">
        <v>23</v>
      </c>
      <c r="C1500" t="s">
        <v>37</v>
      </c>
      <c r="D1500">
        <v>4</v>
      </c>
      <c r="E1500" t="s">
        <v>25</v>
      </c>
      <c r="F1500" t="s">
        <v>26</v>
      </c>
      <c r="G1500">
        <v>16</v>
      </c>
      <c r="H1500" t="s">
        <v>15</v>
      </c>
      <c r="I1500">
        <v>8.1</v>
      </c>
      <c r="J1500">
        <v>1.79</v>
      </c>
      <c r="K1500" t="s">
        <v>22</v>
      </c>
      <c r="L1500">
        <v>2111.15</v>
      </c>
    </row>
    <row r="1501" spans="2:12" x14ac:dyDescent="0.2">
      <c r="B1501" t="s">
        <v>47</v>
      </c>
      <c r="C1501" t="s">
        <v>24</v>
      </c>
      <c r="D1501">
        <v>8</v>
      </c>
      <c r="E1501" t="s">
        <v>19</v>
      </c>
      <c r="F1501" t="s">
        <v>40</v>
      </c>
      <c r="G1501">
        <v>16</v>
      </c>
      <c r="H1501" t="s">
        <v>43</v>
      </c>
      <c r="I1501">
        <v>4.0999999999999996</v>
      </c>
      <c r="J1501">
        <v>3.19</v>
      </c>
      <c r="K1501" t="s">
        <v>30</v>
      </c>
      <c r="L1501">
        <v>1548.09</v>
      </c>
    </row>
    <row r="1502" spans="2:12" x14ac:dyDescent="0.2">
      <c r="B1502" t="s">
        <v>47</v>
      </c>
      <c r="C1502" t="s">
        <v>31</v>
      </c>
      <c r="D1502">
        <v>16</v>
      </c>
      <c r="E1502" t="s">
        <v>13</v>
      </c>
      <c r="F1502" t="s">
        <v>44</v>
      </c>
      <c r="G1502">
        <v>13.3</v>
      </c>
      <c r="H1502" t="s">
        <v>43</v>
      </c>
      <c r="I1502">
        <v>4.5</v>
      </c>
      <c r="J1502">
        <v>2.15</v>
      </c>
      <c r="K1502" t="s">
        <v>30</v>
      </c>
      <c r="L1502">
        <v>973.19</v>
      </c>
    </row>
    <row r="1503" spans="2:12" x14ac:dyDescent="0.2">
      <c r="B1503" t="s">
        <v>36</v>
      </c>
      <c r="C1503" t="s">
        <v>39</v>
      </c>
      <c r="D1503">
        <v>16</v>
      </c>
      <c r="E1503" t="s">
        <v>25</v>
      </c>
      <c r="F1503" t="s">
        <v>20</v>
      </c>
      <c r="G1503">
        <v>14</v>
      </c>
      <c r="H1503" t="s">
        <v>43</v>
      </c>
      <c r="I1503">
        <v>4.0999999999999996</v>
      </c>
      <c r="J1503">
        <v>1.75</v>
      </c>
      <c r="K1503" t="s">
        <v>16</v>
      </c>
      <c r="L1503">
        <v>1239.55</v>
      </c>
    </row>
    <row r="1504" spans="2:12" x14ac:dyDescent="0.2">
      <c r="B1504" t="s">
        <v>28</v>
      </c>
      <c r="C1504" t="s">
        <v>18</v>
      </c>
      <c r="D1504">
        <v>64</v>
      </c>
      <c r="E1504" t="s">
        <v>19</v>
      </c>
      <c r="F1504" t="s">
        <v>20</v>
      </c>
      <c r="G1504">
        <v>16</v>
      </c>
      <c r="H1504" t="s">
        <v>27</v>
      </c>
      <c r="I1504">
        <v>4.5999999999999996</v>
      </c>
      <c r="J1504">
        <v>2.87</v>
      </c>
      <c r="K1504" t="s">
        <v>22</v>
      </c>
      <c r="L1504">
        <v>5367.1</v>
      </c>
    </row>
    <row r="1505" spans="2:12" x14ac:dyDescent="0.2">
      <c r="B1505" t="s">
        <v>36</v>
      </c>
      <c r="C1505" t="s">
        <v>37</v>
      </c>
      <c r="D1505">
        <v>64</v>
      </c>
      <c r="E1505" t="s">
        <v>42</v>
      </c>
      <c r="F1505" t="s">
        <v>44</v>
      </c>
      <c r="G1505">
        <v>17.3</v>
      </c>
      <c r="H1505" t="s">
        <v>43</v>
      </c>
      <c r="I1505">
        <v>5.3</v>
      </c>
      <c r="J1505">
        <v>3.46</v>
      </c>
      <c r="K1505" t="s">
        <v>16</v>
      </c>
      <c r="L1505">
        <v>2413.2600000000002</v>
      </c>
    </row>
    <row r="1506" spans="2:12" x14ac:dyDescent="0.2">
      <c r="B1506" t="s">
        <v>28</v>
      </c>
      <c r="C1506" t="s">
        <v>12</v>
      </c>
      <c r="D1506">
        <v>16</v>
      </c>
      <c r="E1506" t="s">
        <v>42</v>
      </c>
      <c r="F1506" t="s">
        <v>35</v>
      </c>
      <c r="G1506">
        <v>13.3</v>
      </c>
      <c r="H1506" t="s">
        <v>27</v>
      </c>
      <c r="I1506">
        <v>7.2</v>
      </c>
      <c r="J1506">
        <v>1.75</v>
      </c>
      <c r="K1506" t="s">
        <v>22</v>
      </c>
      <c r="L1506">
        <v>1440.05</v>
      </c>
    </row>
    <row r="1507" spans="2:12" x14ac:dyDescent="0.2">
      <c r="B1507" t="s">
        <v>36</v>
      </c>
      <c r="C1507" t="s">
        <v>12</v>
      </c>
      <c r="D1507">
        <v>8</v>
      </c>
      <c r="E1507" t="s">
        <v>13</v>
      </c>
      <c r="F1507" t="s">
        <v>40</v>
      </c>
      <c r="G1507">
        <v>17.3</v>
      </c>
      <c r="H1507" t="s">
        <v>21</v>
      </c>
      <c r="I1507">
        <v>11.2</v>
      </c>
      <c r="J1507">
        <v>1.3</v>
      </c>
      <c r="K1507" t="s">
        <v>16</v>
      </c>
      <c r="L1507">
        <v>718.65</v>
      </c>
    </row>
    <row r="1508" spans="2:12" x14ac:dyDescent="0.2">
      <c r="B1508" t="s">
        <v>33</v>
      </c>
      <c r="C1508" t="s">
        <v>41</v>
      </c>
      <c r="D1508">
        <v>32</v>
      </c>
      <c r="E1508" t="s">
        <v>42</v>
      </c>
      <c r="F1508" t="s">
        <v>26</v>
      </c>
      <c r="G1508">
        <v>16</v>
      </c>
      <c r="H1508" t="s">
        <v>15</v>
      </c>
      <c r="I1508">
        <v>8.8000000000000007</v>
      </c>
      <c r="J1508">
        <v>2.04</v>
      </c>
      <c r="K1508" t="s">
        <v>30</v>
      </c>
      <c r="L1508">
        <v>2885.39</v>
      </c>
    </row>
    <row r="1509" spans="2:12" x14ac:dyDescent="0.2">
      <c r="B1509" t="s">
        <v>34</v>
      </c>
      <c r="C1509" t="s">
        <v>37</v>
      </c>
      <c r="D1509">
        <v>64</v>
      </c>
      <c r="E1509" t="s">
        <v>42</v>
      </c>
      <c r="F1509" t="s">
        <v>14</v>
      </c>
      <c r="G1509">
        <v>16</v>
      </c>
      <c r="H1509" t="s">
        <v>15</v>
      </c>
      <c r="I1509">
        <v>11.8</v>
      </c>
      <c r="J1509">
        <v>2.37</v>
      </c>
      <c r="K1509" t="s">
        <v>16</v>
      </c>
      <c r="L1509">
        <v>4513.8100000000004</v>
      </c>
    </row>
    <row r="1510" spans="2:12" x14ac:dyDescent="0.2">
      <c r="B1510" t="s">
        <v>38</v>
      </c>
      <c r="C1510" t="s">
        <v>24</v>
      </c>
      <c r="D1510">
        <v>8</v>
      </c>
      <c r="E1510" t="s">
        <v>42</v>
      </c>
      <c r="F1510" t="s">
        <v>40</v>
      </c>
      <c r="G1510">
        <v>15.6</v>
      </c>
      <c r="H1510" t="s">
        <v>15</v>
      </c>
      <c r="I1510">
        <v>4.5999999999999996</v>
      </c>
      <c r="J1510">
        <v>2.97</v>
      </c>
      <c r="K1510" t="s">
        <v>46</v>
      </c>
      <c r="L1510">
        <v>1259.99</v>
      </c>
    </row>
    <row r="1511" spans="2:12" x14ac:dyDescent="0.2">
      <c r="B1511" t="s">
        <v>28</v>
      </c>
      <c r="C1511" t="s">
        <v>12</v>
      </c>
      <c r="D1511">
        <v>64</v>
      </c>
      <c r="E1511" t="s">
        <v>29</v>
      </c>
      <c r="F1511" t="s">
        <v>26</v>
      </c>
      <c r="G1511">
        <v>17.3</v>
      </c>
      <c r="H1511" t="s">
        <v>43</v>
      </c>
      <c r="I1511">
        <v>11.8</v>
      </c>
      <c r="J1511">
        <v>2.41</v>
      </c>
      <c r="K1511" t="s">
        <v>46</v>
      </c>
      <c r="L1511">
        <v>2299.66</v>
      </c>
    </row>
    <row r="1512" spans="2:12" x14ac:dyDescent="0.2">
      <c r="B1512" t="s">
        <v>38</v>
      </c>
      <c r="C1512" t="s">
        <v>41</v>
      </c>
      <c r="D1512">
        <v>8</v>
      </c>
      <c r="E1512" t="s">
        <v>13</v>
      </c>
      <c r="F1512" t="s">
        <v>35</v>
      </c>
      <c r="G1512">
        <v>13.3</v>
      </c>
      <c r="H1512" t="s">
        <v>15</v>
      </c>
      <c r="I1512">
        <v>11.8</v>
      </c>
      <c r="J1512">
        <v>3.17</v>
      </c>
      <c r="K1512" t="s">
        <v>16</v>
      </c>
      <c r="L1512">
        <v>2149.5</v>
      </c>
    </row>
    <row r="1513" spans="2:12" x14ac:dyDescent="0.2">
      <c r="B1513" t="s">
        <v>23</v>
      </c>
      <c r="C1513" t="s">
        <v>41</v>
      </c>
      <c r="D1513">
        <v>4</v>
      </c>
      <c r="E1513" t="s">
        <v>29</v>
      </c>
      <c r="F1513" t="s">
        <v>44</v>
      </c>
      <c r="G1513">
        <v>14</v>
      </c>
      <c r="H1513" t="s">
        <v>27</v>
      </c>
      <c r="I1513">
        <v>8.9</v>
      </c>
      <c r="J1513">
        <v>2.15</v>
      </c>
      <c r="K1513" t="s">
        <v>46</v>
      </c>
      <c r="L1513">
        <v>1785.84</v>
      </c>
    </row>
    <row r="1514" spans="2:12" x14ac:dyDescent="0.2">
      <c r="B1514" t="s">
        <v>28</v>
      </c>
      <c r="C1514" t="s">
        <v>24</v>
      </c>
      <c r="D1514">
        <v>32</v>
      </c>
      <c r="E1514" t="s">
        <v>42</v>
      </c>
      <c r="F1514" t="s">
        <v>40</v>
      </c>
      <c r="G1514">
        <v>17.3</v>
      </c>
      <c r="H1514" t="s">
        <v>43</v>
      </c>
      <c r="I1514">
        <v>5.2</v>
      </c>
      <c r="J1514">
        <v>3.02</v>
      </c>
      <c r="K1514" t="s">
        <v>30</v>
      </c>
      <c r="L1514">
        <v>1533.35</v>
      </c>
    </row>
    <row r="1515" spans="2:12" x14ac:dyDescent="0.2">
      <c r="B1515" t="s">
        <v>36</v>
      </c>
      <c r="C1515" t="s">
        <v>39</v>
      </c>
      <c r="D1515">
        <v>32</v>
      </c>
      <c r="E1515" t="s">
        <v>13</v>
      </c>
      <c r="F1515" t="s">
        <v>20</v>
      </c>
      <c r="G1515">
        <v>14</v>
      </c>
      <c r="H1515" t="s">
        <v>43</v>
      </c>
      <c r="I1515">
        <v>7.4</v>
      </c>
      <c r="J1515">
        <v>3.39</v>
      </c>
      <c r="K1515" t="s">
        <v>22</v>
      </c>
      <c r="L1515">
        <v>1714.52</v>
      </c>
    </row>
    <row r="1516" spans="2:12" x14ac:dyDescent="0.2">
      <c r="B1516" t="s">
        <v>38</v>
      </c>
      <c r="C1516" t="s">
        <v>41</v>
      </c>
      <c r="D1516">
        <v>8</v>
      </c>
      <c r="E1516" t="s">
        <v>19</v>
      </c>
      <c r="F1516" t="s">
        <v>32</v>
      </c>
      <c r="G1516">
        <v>13.3</v>
      </c>
      <c r="H1516" t="s">
        <v>21</v>
      </c>
      <c r="I1516">
        <v>11.8</v>
      </c>
      <c r="J1516">
        <v>1.37</v>
      </c>
      <c r="K1516" t="s">
        <v>46</v>
      </c>
      <c r="L1516">
        <v>1328.31</v>
      </c>
    </row>
    <row r="1517" spans="2:12" x14ac:dyDescent="0.2">
      <c r="B1517" t="s">
        <v>33</v>
      </c>
      <c r="C1517" t="s">
        <v>41</v>
      </c>
      <c r="D1517">
        <v>64</v>
      </c>
      <c r="E1517" t="s">
        <v>29</v>
      </c>
      <c r="F1517" t="s">
        <v>44</v>
      </c>
      <c r="G1517">
        <v>15.6</v>
      </c>
      <c r="H1517" t="s">
        <v>27</v>
      </c>
      <c r="I1517">
        <v>5.3</v>
      </c>
      <c r="J1517">
        <v>2.4500000000000002</v>
      </c>
      <c r="K1517" t="s">
        <v>22</v>
      </c>
      <c r="L1517">
        <v>4706.55</v>
      </c>
    </row>
    <row r="1518" spans="2:12" x14ac:dyDescent="0.2">
      <c r="B1518" t="s">
        <v>11</v>
      </c>
      <c r="C1518" t="s">
        <v>31</v>
      </c>
      <c r="D1518">
        <v>16</v>
      </c>
      <c r="E1518" t="s">
        <v>19</v>
      </c>
      <c r="F1518" t="s">
        <v>32</v>
      </c>
      <c r="G1518">
        <v>16</v>
      </c>
      <c r="H1518" t="s">
        <v>21</v>
      </c>
      <c r="I1518">
        <v>9.6999999999999993</v>
      </c>
      <c r="J1518">
        <v>2.88</v>
      </c>
      <c r="K1518" t="s">
        <v>16</v>
      </c>
      <c r="L1518">
        <v>1256.99</v>
      </c>
    </row>
    <row r="1519" spans="2:12" x14ac:dyDescent="0.2">
      <c r="B1519" t="s">
        <v>38</v>
      </c>
      <c r="C1519" t="s">
        <v>37</v>
      </c>
      <c r="D1519">
        <v>32</v>
      </c>
      <c r="E1519" t="s">
        <v>19</v>
      </c>
      <c r="F1519" t="s">
        <v>20</v>
      </c>
      <c r="G1519">
        <v>15.6</v>
      </c>
      <c r="H1519" t="s">
        <v>27</v>
      </c>
      <c r="I1519">
        <v>9.4</v>
      </c>
      <c r="J1519">
        <v>3.04</v>
      </c>
      <c r="K1519" t="s">
        <v>30</v>
      </c>
      <c r="L1519">
        <v>4937.87</v>
      </c>
    </row>
    <row r="1520" spans="2:12" x14ac:dyDescent="0.2">
      <c r="B1520" t="s">
        <v>36</v>
      </c>
      <c r="C1520" t="s">
        <v>31</v>
      </c>
      <c r="D1520">
        <v>4</v>
      </c>
      <c r="E1520" t="s">
        <v>19</v>
      </c>
      <c r="F1520" t="s">
        <v>26</v>
      </c>
      <c r="G1520">
        <v>17.3</v>
      </c>
      <c r="H1520" t="s">
        <v>21</v>
      </c>
      <c r="I1520">
        <v>5.0999999999999996</v>
      </c>
      <c r="J1520">
        <v>1.71</v>
      </c>
      <c r="K1520" t="s">
        <v>16</v>
      </c>
      <c r="L1520">
        <v>702.35</v>
      </c>
    </row>
    <row r="1521" spans="2:12" x14ac:dyDescent="0.2">
      <c r="B1521" t="s">
        <v>36</v>
      </c>
      <c r="C1521" t="s">
        <v>18</v>
      </c>
      <c r="D1521">
        <v>16</v>
      </c>
      <c r="E1521" t="s">
        <v>25</v>
      </c>
      <c r="F1521" t="s">
        <v>40</v>
      </c>
      <c r="G1521">
        <v>14</v>
      </c>
      <c r="H1521" t="s">
        <v>21</v>
      </c>
      <c r="I1521">
        <v>4.7</v>
      </c>
      <c r="J1521">
        <v>3.23</v>
      </c>
      <c r="K1521" t="s">
        <v>30</v>
      </c>
      <c r="L1521">
        <v>1330</v>
      </c>
    </row>
    <row r="1522" spans="2:12" x14ac:dyDescent="0.2">
      <c r="B1522" t="s">
        <v>17</v>
      </c>
      <c r="C1522" t="s">
        <v>31</v>
      </c>
      <c r="D1522">
        <v>8</v>
      </c>
      <c r="E1522" t="s">
        <v>29</v>
      </c>
      <c r="F1522" t="s">
        <v>26</v>
      </c>
      <c r="G1522">
        <v>17.3</v>
      </c>
      <c r="H1522" t="s">
        <v>43</v>
      </c>
      <c r="I1522">
        <v>9.1999999999999993</v>
      </c>
      <c r="J1522">
        <v>1.8</v>
      </c>
      <c r="K1522" t="s">
        <v>22</v>
      </c>
      <c r="L1522">
        <v>1325.13</v>
      </c>
    </row>
    <row r="1523" spans="2:12" x14ac:dyDescent="0.2">
      <c r="B1523" t="s">
        <v>47</v>
      </c>
      <c r="C1523" t="s">
        <v>31</v>
      </c>
      <c r="D1523">
        <v>8</v>
      </c>
      <c r="E1523" t="s">
        <v>25</v>
      </c>
      <c r="F1523" t="s">
        <v>35</v>
      </c>
      <c r="G1523">
        <v>16</v>
      </c>
      <c r="H1523" t="s">
        <v>21</v>
      </c>
      <c r="I1523">
        <v>10.7</v>
      </c>
      <c r="J1523">
        <v>2.58</v>
      </c>
      <c r="K1523" t="s">
        <v>16</v>
      </c>
      <c r="L1523">
        <v>1088.6500000000001</v>
      </c>
    </row>
    <row r="1524" spans="2:12" x14ac:dyDescent="0.2">
      <c r="B1524" t="s">
        <v>45</v>
      </c>
      <c r="C1524" t="s">
        <v>24</v>
      </c>
      <c r="D1524">
        <v>64</v>
      </c>
      <c r="E1524" t="s">
        <v>19</v>
      </c>
      <c r="F1524" t="s">
        <v>20</v>
      </c>
      <c r="G1524">
        <v>15.6</v>
      </c>
      <c r="H1524" t="s">
        <v>21</v>
      </c>
      <c r="I1524">
        <v>10.8</v>
      </c>
      <c r="J1524">
        <v>1.73</v>
      </c>
      <c r="K1524" t="s">
        <v>46</v>
      </c>
      <c r="L1524">
        <v>2290.6999999999998</v>
      </c>
    </row>
    <row r="1525" spans="2:12" x14ac:dyDescent="0.2">
      <c r="B1525" t="s">
        <v>28</v>
      </c>
      <c r="C1525" t="s">
        <v>31</v>
      </c>
      <c r="D1525">
        <v>8</v>
      </c>
      <c r="E1525" t="s">
        <v>42</v>
      </c>
      <c r="F1525" t="s">
        <v>14</v>
      </c>
      <c r="G1525">
        <v>13.3</v>
      </c>
      <c r="H1525" t="s">
        <v>21</v>
      </c>
      <c r="I1525">
        <v>4.5</v>
      </c>
      <c r="J1525">
        <v>1.45</v>
      </c>
      <c r="K1525" t="s">
        <v>22</v>
      </c>
      <c r="L1525">
        <v>488.62</v>
      </c>
    </row>
    <row r="1526" spans="2:12" x14ac:dyDescent="0.2">
      <c r="B1526" t="s">
        <v>45</v>
      </c>
      <c r="C1526" t="s">
        <v>37</v>
      </c>
      <c r="D1526">
        <v>32</v>
      </c>
      <c r="E1526" t="s">
        <v>42</v>
      </c>
      <c r="F1526" t="s">
        <v>20</v>
      </c>
      <c r="G1526">
        <v>17.3</v>
      </c>
      <c r="H1526" t="s">
        <v>15</v>
      </c>
      <c r="I1526">
        <v>7.1</v>
      </c>
      <c r="J1526">
        <v>3.24</v>
      </c>
      <c r="K1526" t="s">
        <v>46</v>
      </c>
      <c r="L1526">
        <v>3084.99</v>
      </c>
    </row>
    <row r="1527" spans="2:12" x14ac:dyDescent="0.2">
      <c r="B1527" t="s">
        <v>33</v>
      </c>
      <c r="C1527" t="s">
        <v>41</v>
      </c>
      <c r="D1527">
        <v>64</v>
      </c>
      <c r="E1527" t="s">
        <v>25</v>
      </c>
      <c r="F1527" t="s">
        <v>20</v>
      </c>
      <c r="G1527">
        <v>14</v>
      </c>
      <c r="H1527" t="s">
        <v>21</v>
      </c>
      <c r="I1527">
        <v>10.6</v>
      </c>
      <c r="J1527">
        <v>3.49</v>
      </c>
      <c r="K1527" t="s">
        <v>30</v>
      </c>
      <c r="L1527">
        <v>3201.6</v>
      </c>
    </row>
    <row r="1528" spans="2:12" x14ac:dyDescent="0.2">
      <c r="B1528" t="s">
        <v>47</v>
      </c>
      <c r="C1528" t="s">
        <v>48</v>
      </c>
      <c r="D1528">
        <v>4</v>
      </c>
      <c r="E1528" t="s">
        <v>25</v>
      </c>
      <c r="F1528" t="s">
        <v>32</v>
      </c>
      <c r="G1528">
        <v>13.3</v>
      </c>
      <c r="H1528" t="s">
        <v>43</v>
      </c>
      <c r="I1528">
        <v>9.6</v>
      </c>
      <c r="J1528">
        <v>2.4900000000000002</v>
      </c>
      <c r="K1528" t="s">
        <v>46</v>
      </c>
      <c r="L1528">
        <v>1514.3</v>
      </c>
    </row>
    <row r="1529" spans="2:12" x14ac:dyDescent="0.2">
      <c r="B1529" t="s">
        <v>38</v>
      </c>
      <c r="C1529" t="s">
        <v>48</v>
      </c>
      <c r="D1529">
        <v>32</v>
      </c>
      <c r="E1529" t="s">
        <v>29</v>
      </c>
      <c r="F1529" t="s">
        <v>32</v>
      </c>
      <c r="G1529">
        <v>17.3</v>
      </c>
      <c r="H1529" t="s">
        <v>15</v>
      </c>
      <c r="I1529">
        <v>6.8</v>
      </c>
      <c r="J1529">
        <v>3.09</v>
      </c>
      <c r="K1529" t="s">
        <v>30</v>
      </c>
      <c r="L1529">
        <v>2650.08</v>
      </c>
    </row>
    <row r="1530" spans="2:12" x14ac:dyDescent="0.2">
      <c r="B1530" t="s">
        <v>45</v>
      </c>
      <c r="C1530" t="s">
        <v>18</v>
      </c>
      <c r="D1530">
        <v>16</v>
      </c>
      <c r="E1530" t="s">
        <v>25</v>
      </c>
      <c r="F1530" t="s">
        <v>35</v>
      </c>
      <c r="G1530">
        <v>17.3</v>
      </c>
      <c r="H1530" t="s">
        <v>43</v>
      </c>
      <c r="I1530">
        <v>11.2</v>
      </c>
      <c r="J1530">
        <v>2.46</v>
      </c>
      <c r="K1530" t="s">
        <v>22</v>
      </c>
      <c r="L1530">
        <v>1678.95</v>
      </c>
    </row>
    <row r="1531" spans="2:12" x14ac:dyDescent="0.2">
      <c r="B1531" t="s">
        <v>33</v>
      </c>
      <c r="C1531" t="s">
        <v>48</v>
      </c>
      <c r="D1531">
        <v>8</v>
      </c>
      <c r="E1531" t="s">
        <v>19</v>
      </c>
      <c r="F1531" t="s">
        <v>14</v>
      </c>
      <c r="G1531">
        <v>14</v>
      </c>
      <c r="H1531" t="s">
        <v>15</v>
      </c>
      <c r="I1531">
        <v>10.8</v>
      </c>
      <c r="J1531">
        <v>3.38</v>
      </c>
      <c r="K1531" t="s">
        <v>22</v>
      </c>
      <c r="L1531">
        <v>1709.56</v>
      </c>
    </row>
    <row r="1532" spans="2:12" x14ac:dyDescent="0.2">
      <c r="B1532" t="s">
        <v>23</v>
      </c>
      <c r="C1532" t="s">
        <v>41</v>
      </c>
      <c r="D1532">
        <v>32</v>
      </c>
      <c r="E1532" t="s">
        <v>42</v>
      </c>
      <c r="F1532" t="s">
        <v>26</v>
      </c>
      <c r="G1532">
        <v>17.3</v>
      </c>
      <c r="H1532" t="s">
        <v>21</v>
      </c>
      <c r="I1532">
        <v>10</v>
      </c>
      <c r="J1532">
        <v>3.44</v>
      </c>
      <c r="K1532" t="s">
        <v>22</v>
      </c>
      <c r="L1532">
        <v>2113.89</v>
      </c>
    </row>
    <row r="1533" spans="2:12" x14ac:dyDescent="0.2">
      <c r="B1533" t="s">
        <v>45</v>
      </c>
      <c r="C1533" t="s">
        <v>31</v>
      </c>
      <c r="D1533">
        <v>64</v>
      </c>
      <c r="E1533" t="s">
        <v>19</v>
      </c>
      <c r="F1533" t="s">
        <v>32</v>
      </c>
      <c r="G1533">
        <v>14</v>
      </c>
      <c r="H1533" t="s">
        <v>15</v>
      </c>
      <c r="I1533">
        <v>7</v>
      </c>
      <c r="J1533">
        <v>1.34</v>
      </c>
      <c r="K1533" t="s">
        <v>16</v>
      </c>
      <c r="L1533">
        <v>2437.15</v>
      </c>
    </row>
    <row r="1534" spans="2:12" x14ac:dyDescent="0.2">
      <c r="B1534" t="s">
        <v>36</v>
      </c>
      <c r="C1534" t="s">
        <v>41</v>
      </c>
      <c r="D1534">
        <v>64</v>
      </c>
      <c r="E1534" t="s">
        <v>29</v>
      </c>
      <c r="F1534" t="s">
        <v>44</v>
      </c>
      <c r="G1534">
        <v>14</v>
      </c>
      <c r="H1534" t="s">
        <v>15</v>
      </c>
      <c r="I1534">
        <v>4.7</v>
      </c>
      <c r="J1534">
        <v>3.42</v>
      </c>
      <c r="K1534" t="s">
        <v>46</v>
      </c>
      <c r="L1534">
        <v>3309.91</v>
      </c>
    </row>
    <row r="1535" spans="2:12" x14ac:dyDescent="0.2">
      <c r="B1535" t="s">
        <v>33</v>
      </c>
      <c r="C1535" t="s">
        <v>31</v>
      </c>
      <c r="D1535">
        <v>32</v>
      </c>
      <c r="E1535" t="s">
        <v>13</v>
      </c>
      <c r="F1535" t="s">
        <v>26</v>
      </c>
      <c r="G1535">
        <v>13.3</v>
      </c>
      <c r="H1535" t="s">
        <v>21</v>
      </c>
      <c r="I1535">
        <v>5.9</v>
      </c>
      <c r="J1535">
        <v>2.96</v>
      </c>
      <c r="K1535" t="s">
        <v>30</v>
      </c>
      <c r="L1535">
        <v>1083.76</v>
      </c>
    </row>
    <row r="1536" spans="2:12" x14ac:dyDescent="0.2">
      <c r="B1536" t="s">
        <v>38</v>
      </c>
      <c r="C1536" t="s">
        <v>31</v>
      </c>
      <c r="D1536">
        <v>32</v>
      </c>
      <c r="E1536" t="s">
        <v>29</v>
      </c>
      <c r="F1536" t="s">
        <v>44</v>
      </c>
      <c r="G1536">
        <v>15.6</v>
      </c>
      <c r="H1536" t="s">
        <v>43</v>
      </c>
      <c r="I1536">
        <v>10</v>
      </c>
      <c r="J1536">
        <v>3.01</v>
      </c>
      <c r="K1536" t="s">
        <v>22</v>
      </c>
      <c r="L1536">
        <v>896.89</v>
      </c>
    </row>
    <row r="1537" spans="2:12" x14ac:dyDescent="0.2">
      <c r="B1537" t="s">
        <v>38</v>
      </c>
      <c r="C1537" t="s">
        <v>37</v>
      </c>
      <c r="D1537">
        <v>4</v>
      </c>
      <c r="E1537" t="s">
        <v>29</v>
      </c>
      <c r="F1537" t="s">
        <v>44</v>
      </c>
      <c r="G1537">
        <v>16</v>
      </c>
      <c r="H1537" t="s">
        <v>43</v>
      </c>
      <c r="I1537">
        <v>7.1</v>
      </c>
      <c r="J1537">
        <v>2.91</v>
      </c>
      <c r="K1537" t="s">
        <v>30</v>
      </c>
      <c r="L1537">
        <v>1062.25</v>
      </c>
    </row>
    <row r="1538" spans="2:12" x14ac:dyDescent="0.2">
      <c r="B1538" t="s">
        <v>38</v>
      </c>
      <c r="C1538" t="s">
        <v>37</v>
      </c>
      <c r="D1538">
        <v>8</v>
      </c>
      <c r="E1538" t="s">
        <v>29</v>
      </c>
      <c r="F1538" t="s">
        <v>26</v>
      </c>
      <c r="G1538">
        <v>13.3</v>
      </c>
      <c r="H1538" t="s">
        <v>21</v>
      </c>
      <c r="I1538">
        <v>9.8000000000000007</v>
      </c>
      <c r="J1538">
        <v>1.6</v>
      </c>
      <c r="K1538" t="s">
        <v>46</v>
      </c>
      <c r="L1538">
        <v>1323.88</v>
      </c>
    </row>
    <row r="1539" spans="2:12" x14ac:dyDescent="0.2">
      <c r="B1539" t="s">
        <v>17</v>
      </c>
      <c r="C1539" t="s">
        <v>48</v>
      </c>
      <c r="D1539">
        <v>64</v>
      </c>
      <c r="E1539" t="s">
        <v>25</v>
      </c>
      <c r="F1539" t="s">
        <v>26</v>
      </c>
      <c r="G1539">
        <v>16</v>
      </c>
      <c r="H1539" t="s">
        <v>15</v>
      </c>
      <c r="I1539">
        <v>5.5</v>
      </c>
      <c r="J1539">
        <v>2.19</v>
      </c>
      <c r="K1539" t="s">
        <v>46</v>
      </c>
      <c r="L1539">
        <v>5522.57</v>
      </c>
    </row>
    <row r="1540" spans="2:12" x14ac:dyDescent="0.2">
      <c r="B1540" t="s">
        <v>23</v>
      </c>
      <c r="C1540" t="s">
        <v>41</v>
      </c>
      <c r="D1540">
        <v>64</v>
      </c>
      <c r="E1540" t="s">
        <v>42</v>
      </c>
      <c r="F1540" t="s">
        <v>40</v>
      </c>
      <c r="G1540">
        <v>13.3</v>
      </c>
      <c r="H1540" t="s">
        <v>43</v>
      </c>
      <c r="I1540">
        <v>5</v>
      </c>
      <c r="J1540">
        <v>1.7</v>
      </c>
      <c r="K1540" t="s">
        <v>30</v>
      </c>
      <c r="L1540">
        <v>3353.5</v>
      </c>
    </row>
    <row r="1541" spans="2:12" x14ac:dyDescent="0.2">
      <c r="B1541" t="s">
        <v>47</v>
      </c>
      <c r="C1541" t="s">
        <v>39</v>
      </c>
      <c r="D1541">
        <v>4</v>
      </c>
      <c r="E1541" t="s">
        <v>13</v>
      </c>
      <c r="F1541" t="s">
        <v>40</v>
      </c>
      <c r="G1541">
        <v>15.6</v>
      </c>
      <c r="H1541" t="s">
        <v>21</v>
      </c>
      <c r="I1541">
        <v>5.5</v>
      </c>
      <c r="J1541">
        <v>3.42</v>
      </c>
      <c r="K1541" t="s">
        <v>46</v>
      </c>
      <c r="L1541">
        <v>1174.23</v>
      </c>
    </row>
    <row r="1542" spans="2:12" x14ac:dyDescent="0.2">
      <c r="B1542" t="s">
        <v>33</v>
      </c>
      <c r="C1542" t="s">
        <v>48</v>
      </c>
      <c r="D1542">
        <v>32</v>
      </c>
      <c r="E1542" t="s">
        <v>29</v>
      </c>
      <c r="F1542" t="s">
        <v>32</v>
      </c>
      <c r="G1542">
        <v>13.3</v>
      </c>
      <c r="H1542" t="s">
        <v>27</v>
      </c>
      <c r="I1542">
        <v>6.7</v>
      </c>
      <c r="J1542">
        <v>1.64</v>
      </c>
      <c r="K1542" t="s">
        <v>30</v>
      </c>
      <c r="L1542">
        <v>3344.58</v>
      </c>
    </row>
    <row r="1543" spans="2:12" x14ac:dyDescent="0.2">
      <c r="B1543" t="s">
        <v>11</v>
      </c>
      <c r="C1543" t="s">
        <v>48</v>
      </c>
      <c r="D1543">
        <v>64</v>
      </c>
      <c r="E1543" t="s">
        <v>42</v>
      </c>
      <c r="F1543" t="s">
        <v>44</v>
      </c>
      <c r="G1543">
        <v>17.3</v>
      </c>
      <c r="H1543" t="s">
        <v>27</v>
      </c>
      <c r="I1543">
        <v>11.1</v>
      </c>
      <c r="J1543">
        <v>2.73</v>
      </c>
      <c r="K1543" t="s">
        <v>22</v>
      </c>
      <c r="L1543">
        <v>4391.8500000000004</v>
      </c>
    </row>
    <row r="1544" spans="2:12" x14ac:dyDescent="0.2">
      <c r="B1544" t="s">
        <v>34</v>
      </c>
      <c r="C1544" t="s">
        <v>48</v>
      </c>
      <c r="D1544">
        <v>4</v>
      </c>
      <c r="E1544" t="s">
        <v>19</v>
      </c>
      <c r="F1544" t="s">
        <v>44</v>
      </c>
      <c r="G1544">
        <v>16</v>
      </c>
      <c r="H1544" t="s">
        <v>15</v>
      </c>
      <c r="I1544">
        <v>5.0999999999999996</v>
      </c>
      <c r="J1544">
        <v>1.35</v>
      </c>
      <c r="K1544" t="s">
        <v>46</v>
      </c>
      <c r="L1544">
        <v>1087.99</v>
      </c>
    </row>
    <row r="1545" spans="2:12" x14ac:dyDescent="0.2">
      <c r="B1545" t="s">
        <v>34</v>
      </c>
      <c r="C1545" t="s">
        <v>31</v>
      </c>
      <c r="D1545">
        <v>32</v>
      </c>
      <c r="E1545" t="s">
        <v>13</v>
      </c>
      <c r="F1545" t="s">
        <v>26</v>
      </c>
      <c r="G1545">
        <v>16</v>
      </c>
      <c r="H1545" t="s">
        <v>15</v>
      </c>
      <c r="I1545">
        <v>7.4</v>
      </c>
      <c r="J1545">
        <v>2.6</v>
      </c>
      <c r="K1545" t="s">
        <v>30</v>
      </c>
      <c r="L1545">
        <v>1743.52</v>
      </c>
    </row>
    <row r="1546" spans="2:12" x14ac:dyDescent="0.2">
      <c r="B1546" t="s">
        <v>34</v>
      </c>
      <c r="C1546" t="s">
        <v>41</v>
      </c>
      <c r="D1546">
        <v>16</v>
      </c>
      <c r="E1546" t="s">
        <v>25</v>
      </c>
      <c r="F1546" t="s">
        <v>40</v>
      </c>
      <c r="G1546">
        <v>14</v>
      </c>
      <c r="H1546" t="s">
        <v>15</v>
      </c>
      <c r="I1546">
        <v>8.6999999999999993</v>
      </c>
      <c r="J1546">
        <v>2.68</v>
      </c>
      <c r="K1546" t="s">
        <v>46</v>
      </c>
      <c r="L1546">
        <v>2607.17</v>
      </c>
    </row>
    <row r="1547" spans="2:12" x14ac:dyDescent="0.2">
      <c r="B1547" t="s">
        <v>36</v>
      </c>
      <c r="C1547" t="s">
        <v>18</v>
      </c>
      <c r="D1547">
        <v>16</v>
      </c>
      <c r="E1547" t="s">
        <v>42</v>
      </c>
      <c r="F1547" t="s">
        <v>14</v>
      </c>
      <c r="G1547">
        <v>16</v>
      </c>
      <c r="H1547" t="s">
        <v>15</v>
      </c>
      <c r="I1547">
        <v>10.7</v>
      </c>
      <c r="J1547">
        <v>2.13</v>
      </c>
      <c r="K1547" t="s">
        <v>16</v>
      </c>
      <c r="L1547">
        <v>1677.52</v>
      </c>
    </row>
    <row r="1548" spans="2:12" x14ac:dyDescent="0.2">
      <c r="B1548" t="s">
        <v>38</v>
      </c>
      <c r="C1548" t="s">
        <v>39</v>
      </c>
      <c r="D1548">
        <v>4</v>
      </c>
      <c r="E1548" t="s">
        <v>29</v>
      </c>
      <c r="F1548" t="s">
        <v>26</v>
      </c>
      <c r="G1548">
        <v>16</v>
      </c>
      <c r="H1548" t="s">
        <v>15</v>
      </c>
      <c r="I1548">
        <v>9.9</v>
      </c>
      <c r="J1548">
        <v>3.29</v>
      </c>
      <c r="K1548" t="s">
        <v>16</v>
      </c>
      <c r="L1548">
        <v>1165.27</v>
      </c>
    </row>
    <row r="1549" spans="2:12" x14ac:dyDescent="0.2">
      <c r="B1549" t="s">
        <v>45</v>
      </c>
      <c r="C1549" t="s">
        <v>39</v>
      </c>
      <c r="D1549">
        <v>4</v>
      </c>
      <c r="E1549" t="s">
        <v>25</v>
      </c>
      <c r="F1549" t="s">
        <v>32</v>
      </c>
      <c r="G1549">
        <v>16</v>
      </c>
      <c r="H1549" t="s">
        <v>27</v>
      </c>
      <c r="I1549">
        <v>10.6</v>
      </c>
      <c r="J1549">
        <v>2.81</v>
      </c>
      <c r="K1549" t="s">
        <v>16</v>
      </c>
      <c r="L1549">
        <v>1515.05</v>
      </c>
    </row>
    <row r="1550" spans="2:12" x14ac:dyDescent="0.2">
      <c r="B1550" t="s">
        <v>34</v>
      </c>
      <c r="C1550" t="s">
        <v>37</v>
      </c>
      <c r="D1550">
        <v>64</v>
      </c>
      <c r="E1550" t="s">
        <v>19</v>
      </c>
      <c r="F1550" t="s">
        <v>14</v>
      </c>
      <c r="G1550">
        <v>14</v>
      </c>
      <c r="H1550" t="s">
        <v>27</v>
      </c>
      <c r="I1550">
        <v>9</v>
      </c>
      <c r="J1550">
        <v>1.43</v>
      </c>
      <c r="K1550" t="s">
        <v>22</v>
      </c>
      <c r="L1550">
        <v>6508.9</v>
      </c>
    </row>
    <row r="1551" spans="2:12" x14ac:dyDescent="0.2">
      <c r="B1551" t="s">
        <v>38</v>
      </c>
      <c r="C1551" t="s">
        <v>37</v>
      </c>
      <c r="D1551">
        <v>16</v>
      </c>
      <c r="E1551" t="s">
        <v>29</v>
      </c>
      <c r="F1551" t="s">
        <v>26</v>
      </c>
      <c r="G1551">
        <v>16</v>
      </c>
      <c r="H1551" t="s">
        <v>21</v>
      </c>
      <c r="I1551">
        <v>6.7</v>
      </c>
      <c r="J1551">
        <v>1.63</v>
      </c>
      <c r="K1551" t="s">
        <v>22</v>
      </c>
      <c r="L1551">
        <v>1951.13</v>
      </c>
    </row>
    <row r="1552" spans="2:12" x14ac:dyDescent="0.2">
      <c r="B1552" t="s">
        <v>11</v>
      </c>
      <c r="C1552" t="s">
        <v>24</v>
      </c>
      <c r="D1552">
        <v>32</v>
      </c>
      <c r="E1552" t="s">
        <v>19</v>
      </c>
      <c r="F1552" t="s">
        <v>26</v>
      </c>
      <c r="G1552">
        <v>14</v>
      </c>
      <c r="H1552" t="s">
        <v>21</v>
      </c>
      <c r="I1552">
        <v>11</v>
      </c>
      <c r="J1552">
        <v>3.26</v>
      </c>
      <c r="K1552" t="s">
        <v>46</v>
      </c>
      <c r="L1552">
        <v>1943.98</v>
      </c>
    </row>
    <row r="1553" spans="2:12" x14ac:dyDescent="0.2">
      <c r="B1553" t="s">
        <v>11</v>
      </c>
      <c r="C1553" t="s">
        <v>39</v>
      </c>
      <c r="D1553">
        <v>8</v>
      </c>
      <c r="E1553" t="s">
        <v>25</v>
      </c>
      <c r="F1553" t="s">
        <v>20</v>
      </c>
      <c r="G1553">
        <v>14</v>
      </c>
      <c r="H1553" t="s">
        <v>15</v>
      </c>
      <c r="I1553">
        <v>5.6</v>
      </c>
      <c r="J1553">
        <v>3.38</v>
      </c>
      <c r="K1553" t="s">
        <v>22</v>
      </c>
      <c r="L1553">
        <v>1989.87</v>
      </c>
    </row>
    <row r="1554" spans="2:12" x14ac:dyDescent="0.2">
      <c r="B1554" t="s">
        <v>17</v>
      </c>
      <c r="C1554" t="s">
        <v>41</v>
      </c>
      <c r="D1554">
        <v>8</v>
      </c>
      <c r="E1554" t="s">
        <v>19</v>
      </c>
      <c r="F1554" t="s">
        <v>20</v>
      </c>
      <c r="G1554">
        <v>16</v>
      </c>
      <c r="H1554" t="s">
        <v>15</v>
      </c>
      <c r="I1554">
        <v>6.8</v>
      </c>
      <c r="J1554">
        <v>2.95</v>
      </c>
      <c r="K1554" t="s">
        <v>30</v>
      </c>
      <c r="L1554">
        <v>3091.7</v>
      </c>
    </row>
    <row r="1555" spans="2:12" x14ac:dyDescent="0.2">
      <c r="B1555" t="s">
        <v>47</v>
      </c>
      <c r="C1555" t="s">
        <v>48</v>
      </c>
      <c r="D1555">
        <v>64</v>
      </c>
      <c r="E1555" t="s">
        <v>19</v>
      </c>
      <c r="F1555" t="s">
        <v>40</v>
      </c>
      <c r="G1555">
        <v>13.3</v>
      </c>
      <c r="H1555" t="s">
        <v>21</v>
      </c>
      <c r="I1555">
        <v>4.5999999999999996</v>
      </c>
      <c r="J1555">
        <v>1.62</v>
      </c>
      <c r="K1555" t="s">
        <v>16</v>
      </c>
      <c r="L1555">
        <v>3226.84</v>
      </c>
    </row>
    <row r="1556" spans="2:12" x14ac:dyDescent="0.2">
      <c r="B1556" t="s">
        <v>23</v>
      </c>
      <c r="C1556" t="s">
        <v>41</v>
      </c>
      <c r="D1556">
        <v>8</v>
      </c>
      <c r="E1556" t="s">
        <v>19</v>
      </c>
      <c r="F1556" t="s">
        <v>20</v>
      </c>
      <c r="G1556">
        <v>16</v>
      </c>
      <c r="H1556" t="s">
        <v>27</v>
      </c>
      <c r="I1556">
        <v>9.6999999999999993</v>
      </c>
      <c r="J1556">
        <v>1.53</v>
      </c>
      <c r="K1556" t="s">
        <v>30</v>
      </c>
      <c r="L1556">
        <v>3086.74</v>
      </c>
    </row>
    <row r="1557" spans="2:12" x14ac:dyDescent="0.2">
      <c r="B1557" t="s">
        <v>23</v>
      </c>
      <c r="C1557" t="s">
        <v>39</v>
      </c>
      <c r="D1557">
        <v>8</v>
      </c>
      <c r="E1557" t="s">
        <v>25</v>
      </c>
      <c r="F1557" t="s">
        <v>35</v>
      </c>
      <c r="G1557">
        <v>16</v>
      </c>
      <c r="H1557" t="s">
        <v>27</v>
      </c>
      <c r="I1557">
        <v>8.1</v>
      </c>
      <c r="J1557">
        <v>1.3</v>
      </c>
      <c r="K1557" t="s">
        <v>30</v>
      </c>
      <c r="L1557">
        <v>1809.13</v>
      </c>
    </row>
    <row r="1558" spans="2:12" x14ac:dyDescent="0.2">
      <c r="B1558" t="s">
        <v>34</v>
      </c>
      <c r="C1558" t="s">
        <v>12</v>
      </c>
      <c r="D1558">
        <v>16</v>
      </c>
      <c r="E1558" t="s">
        <v>42</v>
      </c>
      <c r="F1558" t="s">
        <v>40</v>
      </c>
      <c r="G1558">
        <v>14</v>
      </c>
      <c r="H1558" t="s">
        <v>21</v>
      </c>
      <c r="I1558">
        <v>10.7</v>
      </c>
      <c r="J1558">
        <v>3.1</v>
      </c>
      <c r="K1558" t="s">
        <v>16</v>
      </c>
      <c r="L1558">
        <v>580.44000000000005</v>
      </c>
    </row>
    <row r="1559" spans="2:12" x14ac:dyDescent="0.2">
      <c r="B1559" t="s">
        <v>28</v>
      </c>
      <c r="C1559" t="s">
        <v>12</v>
      </c>
      <c r="D1559">
        <v>64</v>
      </c>
      <c r="E1559" t="s">
        <v>13</v>
      </c>
      <c r="F1559" t="s">
        <v>32</v>
      </c>
      <c r="G1559">
        <v>17.3</v>
      </c>
      <c r="H1559" t="s">
        <v>15</v>
      </c>
      <c r="I1559">
        <v>9.6</v>
      </c>
      <c r="J1559">
        <v>1.35</v>
      </c>
      <c r="K1559" t="s">
        <v>46</v>
      </c>
      <c r="L1559">
        <v>2769.28</v>
      </c>
    </row>
    <row r="1560" spans="2:12" x14ac:dyDescent="0.2">
      <c r="B1560" t="s">
        <v>36</v>
      </c>
      <c r="C1560" t="s">
        <v>37</v>
      </c>
      <c r="D1560">
        <v>4</v>
      </c>
      <c r="E1560" t="s">
        <v>13</v>
      </c>
      <c r="F1560" t="s">
        <v>44</v>
      </c>
      <c r="G1560">
        <v>14</v>
      </c>
      <c r="H1560" t="s">
        <v>15</v>
      </c>
      <c r="I1560">
        <v>5.8</v>
      </c>
      <c r="J1560">
        <v>3</v>
      </c>
      <c r="K1560" t="s">
        <v>22</v>
      </c>
      <c r="L1560">
        <v>1370.41</v>
      </c>
    </row>
    <row r="1561" spans="2:12" x14ac:dyDescent="0.2">
      <c r="B1561" t="s">
        <v>47</v>
      </c>
      <c r="C1561" t="s">
        <v>24</v>
      </c>
      <c r="D1561">
        <v>8</v>
      </c>
      <c r="E1561" t="s">
        <v>25</v>
      </c>
      <c r="F1561" t="s">
        <v>14</v>
      </c>
      <c r="G1561">
        <v>15.6</v>
      </c>
      <c r="H1561" t="s">
        <v>15</v>
      </c>
      <c r="I1561">
        <v>4.0999999999999996</v>
      </c>
      <c r="J1561">
        <v>2.63</v>
      </c>
      <c r="K1561" t="s">
        <v>30</v>
      </c>
      <c r="L1561">
        <v>1774.25</v>
      </c>
    </row>
    <row r="1562" spans="2:12" x14ac:dyDescent="0.2">
      <c r="B1562" t="s">
        <v>33</v>
      </c>
      <c r="C1562" t="s">
        <v>31</v>
      </c>
      <c r="D1562">
        <v>4</v>
      </c>
      <c r="E1562" t="s">
        <v>42</v>
      </c>
      <c r="F1562" t="s">
        <v>32</v>
      </c>
      <c r="G1562">
        <v>15.6</v>
      </c>
      <c r="H1562" t="s">
        <v>21</v>
      </c>
      <c r="I1562">
        <v>7.3</v>
      </c>
      <c r="J1562">
        <v>1.81</v>
      </c>
      <c r="K1562" t="s">
        <v>16</v>
      </c>
      <c r="L1562">
        <v>463.4</v>
      </c>
    </row>
    <row r="1563" spans="2:12" x14ac:dyDescent="0.2">
      <c r="B1563" t="s">
        <v>11</v>
      </c>
      <c r="C1563" t="s">
        <v>48</v>
      </c>
      <c r="D1563">
        <v>8</v>
      </c>
      <c r="E1563" t="s">
        <v>25</v>
      </c>
      <c r="F1563" t="s">
        <v>44</v>
      </c>
      <c r="G1563">
        <v>14</v>
      </c>
      <c r="H1563" t="s">
        <v>15</v>
      </c>
      <c r="I1563">
        <v>10.3</v>
      </c>
      <c r="J1563">
        <v>2.4900000000000002</v>
      </c>
      <c r="K1563" t="s">
        <v>16</v>
      </c>
      <c r="L1563">
        <v>1460.41</v>
      </c>
    </row>
    <row r="1564" spans="2:12" x14ac:dyDescent="0.2">
      <c r="B1564" t="s">
        <v>28</v>
      </c>
      <c r="C1564" t="s">
        <v>37</v>
      </c>
      <c r="D1564">
        <v>16</v>
      </c>
      <c r="E1564" t="s">
        <v>25</v>
      </c>
      <c r="F1564" t="s">
        <v>32</v>
      </c>
      <c r="G1564">
        <v>13.3</v>
      </c>
      <c r="H1564" t="s">
        <v>15</v>
      </c>
      <c r="I1564">
        <v>4.5</v>
      </c>
      <c r="J1564">
        <v>2.5</v>
      </c>
      <c r="K1564" t="s">
        <v>46</v>
      </c>
      <c r="L1564">
        <v>2592.02</v>
      </c>
    </row>
    <row r="1565" spans="2:12" x14ac:dyDescent="0.2">
      <c r="B1565" t="s">
        <v>34</v>
      </c>
      <c r="C1565" t="s">
        <v>31</v>
      </c>
      <c r="D1565">
        <v>16</v>
      </c>
      <c r="E1565" t="s">
        <v>29</v>
      </c>
      <c r="F1565" t="s">
        <v>35</v>
      </c>
      <c r="G1565">
        <v>15.6</v>
      </c>
      <c r="H1565" t="s">
        <v>15</v>
      </c>
      <c r="I1565">
        <v>11.1</v>
      </c>
      <c r="J1565">
        <v>2.6</v>
      </c>
      <c r="K1565" t="s">
        <v>46</v>
      </c>
      <c r="L1565">
        <v>1533.77</v>
      </c>
    </row>
    <row r="1566" spans="2:12" x14ac:dyDescent="0.2">
      <c r="B1566" t="s">
        <v>17</v>
      </c>
      <c r="C1566" t="s">
        <v>18</v>
      </c>
      <c r="D1566">
        <v>8</v>
      </c>
      <c r="E1566" t="s">
        <v>42</v>
      </c>
      <c r="F1566" t="s">
        <v>32</v>
      </c>
      <c r="G1566">
        <v>13.3</v>
      </c>
      <c r="H1566" t="s">
        <v>43</v>
      </c>
      <c r="I1566">
        <v>9.1999999999999993</v>
      </c>
      <c r="J1566">
        <v>1.9</v>
      </c>
      <c r="K1566" t="s">
        <v>46</v>
      </c>
      <c r="L1566">
        <v>1326.94</v>
      </c>
    </row>
    <row r="1567" spans="2:12" x14ac:dyDescent="0.2">
      <c r="B1567" t="s">
        <v>28</v>
      </c>
      <c r="C1567" t="s">
        <v>37</v>
      </c>
      <c r="D1567">
        <v>32</v>
      </c>
      <c r="E1567" t="s">
        <v>13</v>
      </c>
      <c r="F1567" t="s">
        <v>44</v>
      </c>
      <c r="G1567">
        <v>14</v>
      </c>
      <c r="H1567" t="s">
        <v>43</v>
      </c>
      <c r="I1567">
        <v>11.9</v>
      </c>
      <c r="J1567">
        <v>3.32</v>
      </c>
      <c r="K1567" t="s">
        <v>46</v>
      </c>
      <c r="L1567">
        <v>1811.72</v>
      </c>
    </row>
    <row r="1568" spans="2:12" x14ac:dyDescent="0.2">
      <c r="B1568" t="s">
        <v>11</v>
      </c>
      <c r="C1568" t="s">
        <v>24</v>
      </c>
      <c r="D1568">
        <v>32</v>
      </c>
      <c r="E1568" t="s">
        <v>25</v>
      </c>
      <c r="F1568" t="s">
        <v>32</v>
      </c>
      <c r="G1568">
        <v>14</v>
      </c>
      <c r="H1568" t="s">
        <v>43</v>
      </c>
      <c r="I1568">
        <v>8</v>
      </c>
      <c r="J1568">
        <v>2.17</v>
      </c>
      <c r="K1568" t="s">
        <v>30</v>
      </c>
      <c r="L1568">
        <v>2416.58</v>
      </c>
    </row>
    <row r="1569" spans="2:12" x14ac:dyDescent="0.2">
      <c r="B1569" t="s">
        <v>38</v>
      </c>
      <c r="C1569" t="s">
        <v>24</v>
      </c>
      <c r="D1569">
        <v>32</v>
      </c>
      <c r="E1569" t="s">
        <v>13</v>
      </c>
      <c r="F1569" t="s">
        <v>26</v>
      </c>
      <c r="G1569">
        <v>13.3</v>
      </c>
      <c r="H1569" t="s">
        <v>21</v>
      </c>
      <c r="I1569">
        <v>9.1999999999999993</v>
      </c>
      <c r="J1569">
        <v>2.88</v>
      </c>
      <c r="K1569" t="s">
        <v>22</v>
      </c>
      <c r="L1569">
        <v>1297.3399999999999</v>
      </c>
    </row>
    <row r="1570" spans="2:12" x14ac:dyDescent="0.2">
      <c r="B1570" t="s">
        <v>38</v>
      </c>
      <c r="C1570" t="s">
        <v>37</v>
      </c>
      <c r="D1570">
        <v>64</v>
      </c>
      <c r="E1570" t="s">
        <v>29</v>
      </c>
      <c r="F1570" t="s">
        <v>32</v>
      </c>
      <c r="G1570">
        <v>17.3</v>
      </c>
      <c r="H1570" t="s">
        <v>43</v>
      </c>
      <c r="I1570">
        <v>7.5</v>
      </c>
      <c r="J1570">
        <v>2.5099999999999998</v>
      </c>
      <c r="K1570" t="s">
        <v>16</v>
      </c>
      <c r="L1570">
        <v>4291.01</v>
      </c>
    </row>
    <row r="1571" spans="2:12" x14ac:dyDescent="0.2">
      <c r="B1571" t="s">
        <v>23</v>
      </c>
      <c r="C1571" t="s">
        <v>24</v>
      </c>
      <c r="D1571">
        <v>4</v>
      </c>
      <c r="E1571" t="s">
        <v>13</v>
      </c>
      <c r="F1571" t="s">
        <v>20</v>
      </c>
      <c r="G1571">
        <v>13.3</v>
      </c>
      <c r="H1571" t="s">
        <v>43</v>
      </c>
      <c r="I1571">
        <v>11.4</v>
      </c>
      <c r="J1571">
        <v>2.08</v>
      </c>
      <c r="K1571" t="s">
        <v>16</v>
      </c>
      <c r="L1571">
        <v>1017.92</v>
      </c>
    </row>
    <row r="1572" spans="2:12" x14ac:dyDescent="0.2">
      <c r="B1572" t="s">
        <v>47</v>
      </c>
      <c r="C1572" t="s">
        <v>39</v>
      </c>
      <c r="D1572">
        <v>16</v>
      </c>
      <c r="E1572" t="s">
        <v>25</v>
      </c>
      <c r="F1572" t="s">
        <v>26</v>
      </c>
      <c r="G1572">
        <v>17.3</v>
      </c>
      <c r="H1572" t="s">
        <v>27</v>
      </c>
      <c r="I1572">
        <v>4.9000000000000004</v>
      </c>
      <c r="J1572">
        <v>2.94</v>
      </c>
      <c r="K1572" t="s">
        <v>16</v>
      </c>
      <c r="L1572">
        <v>2700.14</v>
      </c>
    </row>
    <row r="1573" spans="2:12" x14ac:dyDescent="0.2">
      <c r="B1573" t="s">
        <v>47</v>
      </c>
      <c r="C1573" t="s">
        <v>39</v>
      </c>
      <c r="D1573">
        <v>4</v>
      </c>
      <c r="E1573" t="s">
        <v>29</v>
      </c>
      <c r="F1573" t="s">
        <v>14</v>
      </c>
      <c r="G1573">
        <v>17.3</v>
      </c>
      <c r="H1573" t="s">
        <v>21</v>
      </c>
      <c r="I1573">
        <v>4.7</v>
      </c>
      <c r="J1573">
        <v>3.08</v>
      </c>
      <c r="K1573" t="s">
        <v>30</v>
      </c>
      <c r="L1573">
        <v>1216.67</v>
      </c>
    </row>
    <row r="1574" spans="2:12" x14ac:dyDescent="0.2">
      <c r="B1574" t="s">
        <v>11</v>
      </c>
      <c r="C1574" t="s">
        <v>24</v>
      </c>
      <c r="D1574">
        <v>32</v>
      </c>
      <c r="E1574" t="s">
        <v>42</v>
      </c>
      <c r="F1574" t="s">
        <v>26</v>
      </c>
      <c r="G1574">
        <v>15.6</v>
      </c>
      <c r="H1574" t="s">
        <v>27</v>
      </c>
      <c r="I1574">
        <v>6.9</v>
      </c>
      <c r="J1574">
        <v>3.36</v>
      </c>
      <c r="K1574" t="s">
        <v>30</v>
      </c>
      <c r="L1574">
        <v>3738.57</v>
      </c>
    </row>
    <row r="1575" spans="2:12" x14ac:dyDescent="0.2">
      <c r="B1575" t="s">
        <v>47</v>
      </c>
      <c r="C1575" t="s">
        <v>31</v>
      </c>
      <c r="D1575">
        <v>64</v>
      </c>
      <c r="E1575" t="s">
        <v>25</v>
      </c>
      <c r="F1575" t="s">
        <v>14</v>
      </c>
      <c r="G1575">
        <v>17.3</v>
      </c>
      <c r="H1575" t="s">
        <v>21</v>
      </c>
      <c r="I1575">
        <v>10.1</v>
      </c>
      <c r="J1575">
        <v>1.31</v>
      </c>
      <c r="K1575" t="s">
        <v>22</v>
      </c>
      <c r="L1575">
        <v>2241.1</v>
      </c>
    </row>
    <row r="1576" spans="2:12" x14ac:dyDescent="0.2">
      <c r="B1576" t="s">
        <v>11</v>
      </c>
      <c r="C1576" t="s">
        <v>37</v>
      </c>
      <c r="D1576">
        <v>4</v>
      </c>
      <c r="E1576" t="s">
        <v>42</v>
      </c>
      <c r="F1576" t="s">
        <v>40</v>
      </c>
      <c r="G1576">
        <v>17.3</v>
      </c>
      <c r="H1576" t="s">
        <v>21</v>
      </c>
      <c r="I1576">
        <v>4.5999999999999996</v>
      </c>
      <c r="J1576">
        <v>1.38</v>
      </c>
      <c r="K1576" t="s">
        <v>30</v>
      </c>
      <c r="L1576">
        <v>1726.92</v>
      </c>
    </row>
    <row r="1577" spans="2:12" x14ac:dyDescent="0.2">
      <c r="B1577" t="s">
        <v>47</v>
      </c>
      <c r="C1577" t="s">
        <v>41</v>
      </c>
      <c r="D1577">
        <v>64</v>
      </c>
      <c r="E1577" t="s">
        <v>13</v>
      </c>
      <c r="F1577" t="s">
        <v>14</v>
      </c>
      <c r="G1577">
        <v>17.3</v>
      </c>
      <c r="H1577" t="s">
        <v>43</v>
      </c>
      <c r="I1577">
        <v>6.8</v>
      </c>
      <c r="J1577">
        <v>2.69</v>
      </c>
      <c r="K1577" t="s">
        <v>22</v>
      </c>
      <c r="L1577">
        <v>5756.6</v>
      </c>
    </row>
    <row r="1578" spans="2:12" x14ac:dyDescent="0.2">
      <c r="B1578" t="s">
        <v>47</v>
      </c>
      <c r="C1578" t="s">
        <v>37</v>
      </c>
      <c r="D1578">
        <v>8</v>
      </c>
      <c r="E1578" t="s">
        <v>13</v>
      </c>
      <c r="F1578" t="s">
        <v>26</v>
      </c>
      <c r="G1578">
        <v>17.3</v>
      </c>
      <c r="H1578" t="s">
        <v>43</v>
      </c>
      <c r="I1578">
        <v>11.4</v>
      </c>
      <c r="J1578">
        <v>1.26</v>
      </c>
      <c r="K1578" t="s">
        <v>46</v>
      </c>
      <c r="L1578">
        <v>2514</v>
      </c>
    </row>
    <row r="1579" spans="2:12" x14ac:dyDescent="0.2">
      <c r="B1579" t="s">
        <v>47</v>
      </c>
      <c r="C1579" t="s">
        <v>37</v>
      </c>
      <c r="D1579">
        <v>16</v>
      </c>
      <c r="E1579" t="s">
        <v>25</v>
      </c>
      <c r="F1579" t="s">
        <v>26</v>
      </c>
      <c r="G1579">
        <v>15.6</v>
      </c>
      <c r="H1579" t="s">
        <v>27</v>
      </c>
      <c r="I1579">
        <v>6</v>
      </c>
      <c r="J1579">
        <v>1.98</v>
      </c>
      <c r="K1579" t="s">
        <v>22</v>
      </c>
      <c r="L1579">
        <v>4779.33</v>
      </c>
    </row>
    <row r="1580" spans="2:12" x14ac:dyDescent="0.2">
      <c r="B1580" t="s">
        <v>45</v>
      </c>
      <c r="C1580" t="s">
        <v>31</v>
      </c>
      <c r="D1580">
        <v>8</v>
      </c>
      <c r="E1580" t="s">
        <v>19</v>
      </c>
      <c r="F1580" t="s">
        <v>14</v>
      </c>
      <c r="G1580">
        <v>16</v>
      </c>
      <c r="H1580" t="s">
        <v>15</v>
      </c>
      <c r="I1580">
        <v>12</v>
      </c>
      <c r="J1580">
        <v>1.28</v>
      </c>
      <c r="K1580" t="s">
        <v>46</v>
      </c>
      <c r="L1580">
        <v>1231.3900000000001</v>
      </c>
    </row>
    <row r="1581" spans="2:12" x14ac:dyDescent="0.2">
      <c r="B1581" t="s">
        <v>36</v>
      </c>
      <c r="C1581" t="s">
        <v>48</v>
      </c>
      <c r="D1581">
        <v>16</v>
      </c>
      <c r="E1581" t="s">
        <v>25</v>
      </c>
      <c r="F1581" t="s">
        <v>40</v>
      </c>
      <c r="G1581">
        <v>14</v>
      </c>
      <c r="H1581" t="s">
        <v>43</v>
      </c>
      <c r="I1581">
        <v>6.1</v>
      </c>
      <c r="J1581">
        <v>1.77</v>
      </c>
      <c r="K1581" t="s">
        <v>16</v>
      </c>
      <c r="L1581">
        <v>1593.12</v>
      </c>
    </row>
    <row r="1582" spans="2:12" x14ac:dyDescent="0.2">
      <c r="B1582" t="s">
        <v>23</v>
      </c>
      <c r="C1582" t="s">
        <v>12</v>
      </c>
      <c r="D1582">
        <v>32</v>
      </c>
      <c r="E1582" t="s">
        <v>29</v>
      </c>
      <c r="F1582" t="s">
        <v>35</v>
      </c>
      <c r="G1582">
        <v>13.3</v>
      </c>
      <c r="H1582" t="s">
        <v>21</v>
      </c>
      <c r="I1582">
        <v>6.4</v>
      </c>
      <c r="J1582">
        <v>3.1</v>
      </c>
      <c r="K1582" t="s">
        <v>22</v>
      </c>
      <c r="L1582">
        <v>1136.1600000000001</v>
      </c>
    </row>
    <row r="1583" spans="2:12" x14ac:dyDescent="0.2">
      <c r="B1583" t="s">
        <v>47</v>
      </c>
      <c r="C1583" t="s">
        <v>41</v>
      </c>
      <c r="D1583">
        <v>4</v>
      </c>
      <c r="E1583" t="s">
        <v>19</v>
      </c>
      <c r="F1583" t="s">
        <v>20</v>
      </c>
      <c r="G1583">
        <v>13.3</v>
      </c>
      <c r="H1583" t="s">
        <v>43</v>
      </c>
      <c r="I1583">
        <v>4</v>
      </c>
      <c r="J1583">
        <v>3.18</v>
      </c>
      <c r="K1583" t="s">
        <v>16</v>
      </c>
      <c r="L1583">
        <v>1932.08</v>
      </c>
    </row>
    <row r="1584" spans="2:12" x14ac:dyDescent="0.2">
      <c r="B1584" t="s">
        <v>45</v>
      </c>
      <c r="C1584" t="s">
        <v>48</v>
      </c>
      <c r="D1584">
        <v>32</v>
      </c>
      <c r="E1584" t="s">
        <v>42</v>
      </c>
      <c r="F1584" t="s">
        <v>14</v>
      </c>
      <c r="G1584">
        <v>16</v>
      </c>
      <c r="H1584" t="s">
        <v>43</v>
      </c>
      <c r="I1584">
        <v>4.5999999999999996</v>
      </c>
      <c r="J1584">
        <v>2.17</v>
      </c>
      <c r="K1584" t="s">
        <v>16</v>
      </c>
      <c r="L1584">
        <v>1906.99</v>
      </c>
    </row>
    <row r="1585" spans="2:12" x14ac:dyDescent="0.2">
      <c r="B1585" t="s">
        <v>33</v>
      </c>
      <c r="C1585" t="s">
        <v>37</v>
      </c>
      <c r="D1585">
        <v>64</v>
      </c>
      <c r="E1585" t="s">
        <v>13</v>
      </c>
      <c r="F1585" t="s">
        <v>32</v>
      </c>
      <c r="G1585">
        <v>16</v>
      </c>
      <c r="H1585" t="s">
        <v>27</v>
      </c>
      <c r="I1585">
        <v>10.1</v>
      </c>
      <c r="J1585">
        <v>2.9</v>
      </c>
      <c r="K1585" t="s">
        <v>30</v>
      </c>
      <c r="L1585">
        <v>7228.01</v>
      </c>
    </row>
    <row r="1586" spans="2:12" x14ac:dyDescent="0.2">
      <c r="B1586" t="s">
        <v>45</v>
      </c>
      <c r="C1586" t="s">
        <v>41</v>
      </c>
      <c r="D1586">
        <v>32</v>
      </c>
      <c r="E1586" t="s">
        <v>25</v>
      </c>
      <c r="F1586" t="s">
        <v>40</v>
      </c>
      <c r="G1586">
        <v>16</v>
      </c>
      <c r="H1586" t="s">
        <v>43</v>
      </c>
      <c r="I1586">
        <v>6.1</v>
      </c>
      <c r="J1586">
        <v>2.79</v>
      </c>
      <c r="K1586" t="s">
        <v>30</v>
      </c>
      <c r="L1586">
        <v>2901.7</v>
      </c>
    </row>
    <row r="1587" spans="2:12" x14ac:dyDescent="0.2">
      <c r="B1587" t="s">
        <v>11</v>
      </c>
      <c r="C1587" t="s">
        <v>24</v>
      </c>
      <c r="D1587">
        <v>16</v>
      </c>
      <c r="E1587" t="s">
        <v>42</v>
      </c>
      <c r="F1587" t="s">
        <v>44</v>
      </c>
      <c r="G1587">
        <v>15.6</v>
      </c>
      <c r="H1587" t="s">
        <v>21</v>
      </c>
      <c r="I1587">
        <v>6.7</v>
      </c>
      <c r="J1587">
        <v>1.23</v>
      </c>
      <c r="K1587" t="s">
        <v>22</v>
      </c>
      <c r="L1587">
        <v>960.82</v>
      </c>
    </row>
    <row r="1588" spans="2:12" x14ac:dyDescent="0.2">
      <c r="B1588" t="s">
        <v>36</v>
      </c>
      <c r="C1588" t="s">
        <v>18</v>
      </c>
      <c r="D1588">
        <v>64</v>
      </c>
      <c r="E1588" t="s">
        <v>25</v>
      </c>
      <c r="F1588" t="s">
        <v>44</v>
      </c>
      <c r="G1588">
        <v>13.3</v>
      </c>
      <c r="H1588" t="s">
        <v>15</v>
      </c>
      <c r="I1588">
        <v>5.2</v>
      </c>
      <c r="J1588">
        <v>2.29</v>
      </c>
      <c r="K1588" t="s">
        <v>46</v>
      </c>
      <c r="L1588">
        <v>2331.33</v>
      </c>
    </row>
    <row r="1589" spans="2:12" x14ac:dyDescent="0.2">
      <c r="B1589" t="s">
        <v>17</v>
      </c>
      <c r="C1589" t="s">
        <v>12</v>
      </c>
      <c r="D1589">
        <v>32</v>
      </c>
      <c r="E1589" t="s">
        <v>42</v>
      </c>
      <c r="F1589" t="s">
        <v>44</v>
      </c>
      <c r="G1589">
        <v>16</v>
      </c>
      <c r="H1589" t="s">
        <v>43</v>
      </c>
      <c r="I1589">
        <v>5.6</v>
      </c>
      <c r="J1589">
        <v>2.37</v>
      </c>
      <c r="K1589" t="s">
        <v>16</v>
      </c>
      <c r="L1589">
        <v>1262.4100000000001</v>
      </c>
    </row>
    <row r="1590" spans="2:12" x14ac:dyDescent="0.2">
      <c r="B1590" t="s">
        <v>38</v>
      </c>
      <c r="C1590" t="s">
        <v>12</v>
      </c>
      <c r="D1590">
        <v>16</v>
      </c>
      <c r="E1590" t="s">
        <v>42</v>
      </c>
      <c r="F1590" t="s">
        <v>14</v>
      </c>
      <c r="G1590">
        <v>14</v>
      </c>
      <c r="H1590" t="s">
        <v>27</v>
      </c>
      <c r="I1590">
        <v>8.3000000000000007</v>
      </c>
      <c r="J1590">
        <v>3.41</v>
      </c>
      <c r="K1590" t="s">
        <v>30</v>
      </c>
      <c r="L1590">
        <v>1539.15</v>
      </c>
    </row>
    <row r="1591" spans="2:12" x14ac:dyDescent="0.2">
      <c r="B1591" t="s">
        <v>23</v>
      </c>
      <c r="C1591" t="s">
        <v>48</v>
      </c>
      <c r="D1591">
        <v>32</v>
      </c>
      <c r="E1591" t="s">
        <v>25</v>
      </c>
      <c r="F1591" t="s">
        <v>20</v>
      </c>
      <c r="G1591">
        <v>16</v>
      </c>
      <c r="H1591" t="s">
        <v>21</v>
      </c>
      <c r="I1591">
        <v>9.8000000000000007</v>
      </c>
      <c r="J1591">
        <v>2.25</v>
      </c>
      <c r="K1591" t="s">
        <v>22</v>
      </c>
      <c r="L1591">
        <v>1863.36</v>
      </c>
    </row>
    <row r="1592" spans="2:12" x14ac:dyDescent="0.2">
      <c r="B1592" t="s">
        <v>38</v>
      </c>
      <c r="C1592" t="s">
        <v>31</v>
      </c>
      <c r="D1592">
        <v>8</v>
      </c>
      <c r="E1592" t="s">
        <v>42</v>
      </c>
      <c r="F1592" t="s">
        <v>26</v>
      </c>
      <c r="G1592">
        <v>17.3</v>
      </c>
      <c r="H1592" t="s">
        <v>21</v>
      </c>
      <c r="I1592">
        <v>6.5</v>
      </c>
      <c r="J1592">
        <v>2.65</v>
      </c>
      <c r="K1592" t="s">
        <v>22</v>
      </c>
      <c r="L1592">
        <v>583.82000000000005</v>
      </c>
    </row>
    <row r="1593" spans="2:12" x14ac:dyDescent="0.2">
      <c r="B1593" t="s">
        <v>33</v>
      </c>
      <c r="C1593" t="s">
        <v>41</v>
      </c>
      <c r="D1593">
        <v>32</v>
      </c>
      <c r="E1593" t="s">
        <v>25</v>
      </c>
      <c r="F1593" t="s">
        <v>35</v>
      </c>
      <c r="G1593">
        <v>16</v>
      </c>
      <c r="H1593" t="s">
        <v>43</v>
      </c>
      <c r="I1593">
        <v>5.7</v>
      </c>
      <c r="J1593">
        <v>2.46</v>
      </c>
      <c r="K1593" t="s">
        <v>22</v>
      </c>
      <c r="L1593">
        <v>2789.52</v>
      </c>
    </row>
    <row r="1594" spans="2:12" x14ac:dyDescent="0.2">
      <c r="B1594" t="s">
        <v>11</v>
      </c>
      <c r="C1594" t="s">
        <v>31</v>
      </c>
      <c r="D1594">
        <v>64</v>
      </c>
      <c r="E1594" t="s">
        <v>19</v>
      </c>
      <c r="F1594" t="s">
        <v>20</v>
      </c>
      <c r="G1594">
        <v>13.3</v>
      </c>
      <c r="H1594" t="s">
        <v>15</v>
      </c>
      <c r="I1594">
        <v>9.4</v>
      </c>
      <c r="J1594">
        <v>3.3</v>
      </c>
      <c r="K1594" t="s">
        <v>22</v>
      </c>
      <c r="L1594">
        <v>3783.91</v>
      </c>
    </row>
    <row r="1595" spans="2:12" x14ac:dyDescent="0.2">
      <c r="B1595" t="s">
        <v>11</v>
      </c>
      <c r="C1595" t="s">
        <v>48</v>
      </c>
      <c r="D1595">
        <v>64</v>
      </c>
      <c r="E1595" t="s">
        <v>25</v>
      </c>
      <c r="F1595" t="s">
        <v>44</v>
      </c>
      <c r="G1595">
        <v>14</v>
      </c>
      <c r="H1595" t="s">
        <v>15</v>
      </c>
      <c r="I1595">
        <v>11.9</v>
      </c>
      <c r="J1595">
        <v>1.22</v>
      </c>
      <c r="K1595" t="s">
        <v>16</v>
      </c>
      <c r="L1595">
        <v>3580.22</v>
      </c>
    </row>
    <row r="1596" spans="2:12" x14ac:dyDescent="0.2">
      <c r="B1596" t="s">
        <v>45</v>
      </c>
      <c r="C1596" t="s">
        <v>39</v>
      </c>
      <c r="D1596">
        <v>4</v>
      </c>
      <c r="E1596" t="s">
        <v>25</v>
      </c>
      <c r="F1596" t="s">
        <v>20</v>
      </c>
      <c r="G1596">
        <v>14</v>
      </c>
      <c r="H1596" t="s">
        <v>27</v>
      </c>
      <c r="I1596">
        <v>6</v>
      </c>
      <c r="J1596">
        <v>1.39</v>
      </c>
      <c r="K1596" t="s">
        <v>16</v>
      </c>
      <c r="L1596">
        <v>1549.07</v>
      </c>
    </row>
    <row r="1597" spans="2:12" x14ac:dyDescent="0.2">
      <c r="B1597" t="s">
        <v>17</v>
      </c>
      <c r="C1597" t="s">
        <v>24</v>
      </c>
      <c r="D1597">
        <v>8</v>
      </c>
      <c r="E1597" t="s">
        <v>19</v>
      </c>
      <c r="F1597" t="s">
        <v>20</v>
      </c>
      <c r="G1597">
        <v>15.6</v>
      </c>
      <c r="H1597" t="s">
        <v>15</v>
      </c>
      <c r="I1597">
        <v>5.7</v>
      </c>
      <c r="J1597">
        <v>2.33</v>
      </c>
      <c r="K1597" t="s">
        <v>22</v>
      </c>
      <c r="L1597">
        <v>1777.04</v>
      </c>
    </row>
    <row r="1598" spans="2:12" x14ac:dyDescent="0.2">
      <c r="B1598" t="s">
        <v>47</v>
      </c>
      <c r="C1598" t="s">
        <v>41</v>
      </c>
      <c r="D1598">
        <v>8</v>
      </c>
      <c r="E1598" t="s">
        <v>13</v>
      </c>
      <c r="F1598" t="s">
        <v>26</v>
      </c>
      <c r="G1598">
        <v>17.3</v>
      </c>
      <c r="H1598" t="s">
        <v>43</v>
      </c>
      <c r="I1598">
        <v>8.3000000000000007</v>
      </c>
      <c r="J1598">
        <v>2.97</v>
      </c>
      <c r="K1598" t="s">
        <v>22</v>
      </c>
      <c r="L1598">
        <v>2420.67</v>
      </c>
    </row>
    <row r="1599" spans="2:12" x14ac:dyDescent="0.2">
      <c r="B1599" t="s">
        <v>11</v>
      </c>
      <c r="C1599" t="s">
        <v>41</v>
      </c>
      <c r="D1599">
        <v>8</v>
      </c>
      <c r="E1599" t="s">
        <v>25</v>
      </c>
      <c r="F1599" t="s">
        <v>26</v>
      </c>
      <c r="G1599">
        <v>15.6</v>
      </c>
      <c r="H1599" t="s">
        <v>15</v>
      </c>
      <c r="I1599">
        <v>10.5</v>
      </c>
      <c r="J1599">
        <v>2.48</v>
      </c>
      <c r="K1599" t="s">
        <v>16</v>
      </c>
      <c r="L1599">
        <v>3281.01</v>
      </c>
    </row>
    <row r="1600" spans="2:12" x14ac:dyDescent="0.2">
      <c r="B1600" t="s">
        <v>33</v>
      </c>
      <c r="C1600" t="s">
        <v>31</v>
      </c>
      <c r="D1600">
        <v>64</v>
      </c>
      <c r="E1600" t="s">
        <v>13</v>
      </c>
      <c r="F1600" t="s">
        <v>40</v>
      </c>
      <c r="G1600">
        <v>14</v>
      </c>
      <c r="H1600" t="s">
        <v>15</v>
      </c>
      <c r="I1600">
        <v>5</v>
      </c>
      <c r="J1600">
        <v>1.79</v>
      </c>
      <c r="K1600" t="s">
        <v>30</v>
      </c>
      <c r="L1600">
        <v>2489.52</v>
      </c>
    </row>
    <row r="1601" spans="2:12" x14ac:dyDescent="0.2">
      <c r="B1601" t="s">
        <v>33</v>
      </c>
      <c r="C1601" t="s">
        <v>37</v>
      </c>
      <c r="D1601">
        <v>16</v>
      </c>
      <c r="E1601" t="s">
        <v>19</v>
      </c>
      <c r="F1601" t="s">
        <v>32</v>
      </c>
      <c r="G1601">
        <v>13.3</v>
      </c>
      <c r="H1601" t="s">
        <v>21</v>
      </c>
      <c r="I1601">
        <v>10.4</v>
      </c>
      <c r="J1601">
        <v>1.42</v>
      </c>
      <c r="K1601" t="s">
        <v>16</v>
      </c>
      <c r="L1601">
        <v>1520.94</v>
      </c>
    </row>
    <row r="1602" spans="2:12" x14ac:dyDescent="0.2">
      <c r="B1602" t="s">
        <v>33</v>
      </c>
      <c r="C1602" t="s">
        <v>31</v>
      </c>
      <c r="D1602">
        <v>4</v>
      </c>
      <c r="E1602" t="s">
        <v>25</v>
      </c>
      <c r="F1602" t="s">
        <v>35</v>
      </c>
      <c r="G1602">
        <v>16</v>
      </c>
      <c r="H1602" t="s">
        <v>15</v>
      </c>
      <c r="I1602">
        <v>9.9</v>
      </c>
      <c r="J1602">
        <v>2.5</v>
      </c>
      <c r="K1602" t="s">
        <v>16</v>
      </c>
      <c r="L1602">
        <v>1024.8399999999999</v>
      </c>
    </row>
    <row r="1603" spans="2:12" x14ac:dyDescent="0.2">
      <c r="B1603" t="s">
        <v>33</v>
      </c>
      <c r="C1603" t="s">
        <v>37</v>
      </c>
      <c r="D1603">
        <v>32</v>
      </c>
      <c r="E1603" t="s">
        <v>19</v>
      </c>
      <c r="F1603" t="s">
        <v>35</v>
      </c>
      <c r="G1603">
        <v>13.3</v>
      </c>
      <c r="H1603" t="s">
        <v>43</v>
      </c>
      <c r="I1603">
        <v>11.3</v>
      </c>
      <c r="J1603">
        <v>3.01</v>
      </c>
      <c r="K1603" t="s">
        <v>22</v>
      </c>
      <c r="L1603">
        <v>2530.85</v>
      </c>
    </row>
    <row r="1604" spans="2:12" x14ac:dyDescent="0.2">
      <c r="B1604" t="s">
        <v>11</v>
      </c>
      <c r="C1604" t="s">
        <v>18</v>
      </c>
      <c r="D1604">
        <v>32</v>
      </c>
      <c r="E1604" t="s">
        <v>42</v>
      </c>
      <c r="F1604" t="s">
        <v>40</v>
      </c>
      <c r="G1604">
        <v>17.3</v>
      </c>
      <c r="H1604" t="s">
        <v>43</v>
      </c>
      <c r="I1604">
        <v>7.2</v>
      </c>
      <c r="J1604">
        <v>1.38</v>
      </c>
      <c r="K1604" t="s">
        <v>22</v>
      </c>
      <c r="L1604">
        <v>2787.07</v>
      </c>
    </row>
    <row r="1605" spans="2:12" x14ac:dyDescent="0.2">
      <c r="B1605" t="s">
        <v>23</v>
      </c>
      <c r="C1605" t="s">
        <v>12</v>
      </c>
      <c r="D1605">
        <v>16</v>
      </c>
      <c r="E1605" t="s">
        <v>25</v>
      </c>
      <c r="F1605" t="s">
        <v>32</v>
      </c>
      <c r="G1605">
        <v>14</v>
      </c>
      <c r="H1605" t="s">
        <v>43</v>
      </c>
      <c r="I1605">
        <v>8.4</v>
      </c>
      <c r="J1605">
        <v>2.72</v>
      </c>
      <c r="K1605" t="s">
        <v>46</v>
      </c>
      <c r="L1605">
        <v>922.16</v>
      </c>
    </row>
    <row r="1606" spans="2:12" x14ac:dyDescent="0.2">
      <c r="B1606" t="s">
        <v>34</v>
      </c>
      <c r="C1606" t="s">
        <v>18</v>
      </c>
      <c r="D1606">
        <v>8</v>
      </c>
      <c r="E1606" t="s">
        <v>42</v>
      </c>
      <c r="F1606" t="s">
        <v>44</v>
      </c>
      <c r="G1606">
        <v>13.3</v>
      </c>
      <c r="H1606" t="s">
        <v>27</v>
      </c>
      <c r="I1606">
        <v>8.9</v>
      </c>
      <c r="J1606">
        <v>1.65</v>
      </c>
      <c r="K1606" t="s">
        <v>16</v>
      </c>
      <c r="L1606">
        <v>1306.56</v>
      </c>
    </row>
    <row r="1607" spans="2:12" x14ac:dyDescent="0.2">
      <c r="B1607" t="s">
        <v>23</v>
      </c>
      <c r="C1607" t="s">
        <v>41</v>
      </c>
      <c r="D1607">
        <v>32</v>
      </c>
      <c r="E1607" t="s">
        <v>19</v>
      </c>
      <c r="F1607" t="s">
        <v>14</v>
      </c>
      <c r="G1607">
        <v>14</v>
      </c>
      <c r="H1607" t="s">
        <v>43</v>
      </c>
      <c r="I1607">
        <v>6.4</v>
      </c>
      <c r="J1607">
        <v>1.46</v>
      </c>
      <c r="K1607" t="s">
        <v>30</v>
      </c>
      <c r="L1607">
        <v>2679.3</v>
      </c>
    </row>
    <row r="1608" spans="2:12" x14ac:dyDescent="0.2">
      <c r="B1608" t="s">
        <v>47</v>
      </c>
      <c r="C1608" t="s">
        <v>41</v>
      </c>
      <c r="D1608">
        <v>32</v>
      </c>
      <c r="E1608" t="s">
        <v>25</v>
      </c>
      <c r="F1608" t="s">
        <v>20</v>
      </c>
      <c r="G1608">
        <v>16</v>
      </c>
      <c r="H1608" t="s">
        <v>43</v>
      </c>
      <c r="I1608">
        <v>4.8</v>
      </c>
      <c r="J1608">
        <v>2.78</v>
      </c>
      <c r="K1608" t="s">
        <v>16</v>
      </c>
      <c r="L1608">
        <v>3803.8</v>
      </c>
    </row>
    <row r="1609" spans="2:12" x14ac:dyDescent="0.2">
      <c r="B1609" t="s">
        <v>47</v>
      </c>
      <c r="C1609" t="s">
        <v>12</v>
      </c>
      <c r="D1609">
        <v>64</v>
      </c>
      <c r="E1609" t="s">
        <v>19</v>
      </c>
      <c r="F1609" t="s">
        <v>35</v>
      </c>
      <c r="G1609">
        <v>13.3</v>
      </c>
      <c r="H1609" t="s">
        <v>43</v>
      </c>
      <c r="I1609">
        <v>11.7</v>
      </c>
      <c r="J1609">
        <v>2.78</v>
      </c>
      <c r="K1609" t="s">
        <v>46</v>
      </c>
      <c r="L1609">
        <v>2671.74</v>
      </c>
    </row>
    <row r="1610" spans="2:12" x14ac:dyDescent="0.2">
      <c r="B1610" t="s">
        <v>17</v>
      </c>
      <c r="C1610" t="s">
        <v>31</v>
      </c>
      <c r="D1610">
        <v>64</v>
      </c>
      <c r="E1610" t="s">
        <v>13</v>
      </c>
      <c r="F1610" t="s">
        <v>44</v>
      </c>
      <c r="G1610">
        <v>13.3</v>
      </c>
      <c r="H1610" t="s">
        <v>21</v>
      </c>
      <c r="I1610">
        <v>6.3</v>
      </c>
      <c r="J1610">
        <v>3.22</v>
      </c>
      <c r="K1610" t="s">
        <v>16</v>
      </c>
      <c r="L1610">
        <v>1587.25</v>
      </c>
    </row>
    <row r="1611" spans="2:12" x14ac:dyDescent="0.2">
      <c r="B1611" t="s">
        <v>38</v>
      </c>
      <c r="C1611" t="s">
        <v>48</v>
      </c>
      <c r="D1611">
        <v>64</v>
      </c>
      <c r="E1611" t="s">
        <v>19</v>
      </c>
      <c r="F1611" t="s">
        <v>35</v>
      </c>
      <c r="G1611">
        <v>15.6</v>
      </c>
      <c r="H1611" t="s">
        <v>27</v>
      </c>
      <c r="I1611">
        <v>6.9</v>
      </c>
      <c r="J1611">
        <v>3.33</v>
      </c>
      <c r="K1611" t="s">
        <v>46</v>
      </c>
      <c r="L1611">
        <v>5524.81</v>
      </c>
    </row>
    <row r="1612" spans="2:12" x14ac:dyDescent="0.2">
      <c r="B1612" t="s">
        <v>47</v>
      </c>
      <c r="C1612" t="s">
        <v>41</v>
      </c>
      <c r="D1612">
        <v>64</v>
      </c>
      <c r="E1612" t="s">
        <v>13</v>
      </c>
      <c r="F1612" t="s">
        <v>14</v>
      </c>
      <c r="G1612">
        <v>13.3</v>
      </c>
      <c r="H1612" t="s">
        <v>21</v>
      </c>
      <c r="I1612">
        <v>10.8</v>
      </c>
      <c r="J1612">
        <v>1.34</v>
      </c>
      <c r="K1612" t="s">
        <v>22</v>
      </c>
      <c r="L1612">
        <v>4241.9799999999996</v>
      </c>
    </row>
    <row r="1613" spans="2:12" x14ac:dyDescent="0.2">
      <c r="B1613" t="s">
        <v>45</v>
      </c>
      <c r="C1613" t="s">
        <v>12</v>
      </c>
      <c r="D1613">
        <v>16</v>
      </c>
      <c r="E1613" t="s">
        <v>25</v>
      </c>
      <c r="F1613" t="s">
        <v>26</v>
      </c>
      <c r="G1613">
        <v>14</v>
      </c>
      <c r="H1613" t="s">
        <v>21</v>
      </c>
      <c r="I1613">
        <v>6.8</v>
      </c>
      <c r="J1613">
        <v>1.62</v>
      </c>
      <c r="K1613" t="s">
        <v>46</v>
      </c>
      <c r="L1613">
        <v>836.36</v>
      </c>
    </row>
    <row r="1614" spans="2:12" x14ac:dyDescent="0.2">
      <c r="B1614" t="s">
        <v>33</v>
      </c>
      <c r="C1614" t="s">
        <v>24</v>
      </c>
      <c r="D1614">
        <v>64</v>
      </c>
      <c r="E1614" t="s">
        <v>19</v>
      </c>
      <c r="F1614" t="s">
        <v>32</v>
      </c>
      <c r="G1614">
        <v>17.3</v>
      </c>
      <c r="H1614" t="s">
        <v>21</v>
      </c>
      <c r="I1614">
        <v>10.6</v>
      </c>
      <c r="J1614">
        <v>3.2</v>
      </c>
      <c r="K1614" t="s">
        <v>22</v>
      </c>
      <c r="L1614">
        <v>2103.9499999999998</v>
      </c>
    </row>
    <row r="1615" spans="2:12" x14ac:dyDescent="0.2">
      <c r="B1615" t="s">
        <v>47</v>
      </c>
      <c r="C1615" t="s">
        <v>12</v>
      </c>
      <c r="D1615">
        <v>32</v>
      </c>
      <c r="E1615" t="s">
        <v>13</v>
      </c>
      <c r="F1615" t="s">
        <v>20</v>
      </c>
      <c r="G1615">
        <v>14</v>
      </c>
      <c r="H1615" t="s">
        <v>15</v>
      </c>
      <c r="I1615">
        <v>10.6</v>
      </c>
      <c r="J1615">
        <v>1.63</v>
      </c>
      <c r="K1615" t="s">
        <v>46</v>
      </c>
      <c r="L1615">
        <v>2090.9499999999998</v>
      </c>
    </row>
    <row r="1616" spans="2:12" x14ac:dyDescent="0.2">
      <c r="B1616" t="s">
        <v>45</v>
      </c>
      <c r="C1616" t="s">
        <v>39</v>
      </c>
      <c r="D1616">
        <v>32</v>
      </c>
      <c r="E1616" t="s">
        <v>29</v>
      </c>
      <c r="F1616" t="s">
        <v>26</v>
      </c>
      <c r="G1616">
        <v>14</v>
      </c>
      <c r="H1616" t="s">
        <v>21</v>
      </c>
      <c r="I1616">
        <v>5.7</v>
      </c>
      <c r="J1616">
        <v>1.47</v>
      </c>
      <c r="K1616" t="s">
        <v>30</v>
      </c>
      <c r="L1616">
        <v>1223.24</v>
      </c>
    </row>
    <row r="1617" spans="2:12" x14ac:dyDescent="0.2">
      <c r="B1617" t="s">
        <v>33</v>
      </c>
      <c r="C1617" t="s">
        <v>31</v>
      </c>
      <c r="D1617">
        <v>4</v>
      </c>
      <c r="E1617" t="s">
        <v>13</v>
      </c>
      <c r="F1617" t="s">
        <v>40</v>
      </c>
      <c r="G1617">
        <v>13.3</v>
      </c>
      <c r="H1617" t="s">
        <v>27</v>
      </c>
      <c r="I1617">
        <v>6.9</v>
      </c>
      <c r="J1617">
        <v>3.4</v>
      </c>
      <c r="K1617" t="s">
        <v>30</v>
      </c>
      <c r="L1617">
        <v>1327.61</v>
      </c>
    </row>
    <row r="1618" spans="2:12" x14ac:dyDescent="0.2">
      <c r="B1618" t="s">
        <v>33</v>
      </c>
      <c r="C1618" t="s">
        <v>12</v>
      </c>
      <c r="D1618">
        <v>8</v>
      </c>
      <c r="E1618" t="s">
        <v>25</v>
      </c>
      <c r="F1618" t="s">
        <v>14</v>
      </c>
      <c r="G1618">
        <v>13.3</v>
      </c>
      <c r="H1618" t="s">
        <v>27</v>
      </c>
      <c r="I1618">
        <v>6.6</v>
      </c>
      <c r="J1618">
        <v>2.7</v>
      </c>
      <c r="K1618" t="s">
        <v>16</v>
      </c>
      <c r="L1618">
        <v>1301.3900000000001</v>
      </c>
    </row>
    <row r="1619" spans="2:12" x14ac:dyDescent="0.2">
      <c r="B1619" t="s">
        <v>45</v>
      </c>
      <c r="C1619" t="s">
        <v>41</v>
      </c>
      <c r="D1619">
        <v>8</v>
      </c>
      <c r="E1619" t="s">
        <v>29</v>
      </c>
      <c r="F1619" t="s">
        <v>32</v>
      </c>
      <c r="G1619">
        <v>17.3</v>
      </c>
      <c r="H1619" t="s">
        <v>43</v>
      </c>
      <c r="I1619">
        <v>6.1</v>
      </c>
      <c r="J1619">
        <v>2.33</v>
      </c>
      <c r="K1619" t="s">
        <v>46</v>
      </c>
      <c r="L1619">
        <v>1773.53</v>
      </c>
    </row>
    <row r="1620" spans="2:12" x14ac:dyDescent="0.2">
      <c r="B1620" t="s">
        <v>34</v>
      </c>
      <c r="C1620" t="s">
        <v>39</v>
      </c>
      <c r="D1620">
        <v>16</v>
      </c>
      <c r="E1620" t="s">
        <v>25</v>
      </c>
      <c r="F1620" t="s">
        <v>35</v>
      </c>
      <c r="G1620">
        <v>14</v>
      </c>
      <c r="H1620" t="s">
        <v>15</v>
      </c>
      <c r="I1620">
        <v>7.5</v>
      </c>
      <c r="J1620">
        <v>3.27</v>
      </c>
      <c r="K1620" t="s">
        <v>46</v>
      </c>
      <c r="L1620">
        <v>1382</v>
      </c>
    </row>
    <row r="1621" spans="2:12" x14ac:dyDescent="0.2">
      <c r="B1621" t="s">
        <v>23</v>
      </c>
      <c r="C1621" t="s">
        <v>37</v>
      </c>
      <c r="D1621">
        <v>16</v>
      </c>
      <c r="E1621" t="s">
        <v>13</v>
      </c>
      <c r="F1621" t="s">
        <v>44</v>
      </c>
      <c r="G1621">
        <v>14</v>
      </c>
      <c r="H1621" t="s">
        <v>21</v>
      </c>
      <c r="I1621">
        <v>10.8</v>
      </c>
      <c r="J1621">
        <v>3.31</v>
      </c>
      <c r="K1621" t="s">
        <v>46</v>
      </c>
      <c r="L1621">
        <v>1191.5</v>
      </c>
    </row>
    <row r="1622" spans="2:12" x14ac:dyDescent="0.2">
      <c r="B1622" t="s">
        <v>47</v>
      </c>
      <c r="C1622" t="s">
        <v>31</v>
      </c>
      <c r="D1622">
        <v>32</v>
      </c>
      <c r="E1622" t="s">
        <v>42</v>
      </c>
      <c r="F1622" t="s">
        <v>32</v>
      </c>
      <c r="G1622">
        <v>15.6</v>
      </c>
      <c r="H1622" t="s">
        <v>27</v>
      </c>
      <c r="I1622">
        <v>11.8</v>
      </c>
      <c r="J1622">
        <v>1.4</v>
      </c>
      <c r="K1622" t="s">
        <v>16</v>
      </c>
      <c r="L1622">
        <v>2645.26</v>
      </c>
    </row>
    <row r="1623" spans="2:12" x14ac:dyDescent="0.2">
      <c r="B1623" t="s">
        <v>34</v>
      </c>
      <c r="C1623" t="s">
        <v>18</v>
      </c>
      <c r="D1623">
        <v>16</v>
      </c>
      <c r="E1623" t="s">
        <v>25</v>
      </c>
      <c r="F1623" t="s">
        <v>40</v>
      </c>
      <c r="G1623">
        <v>15.6</v>
      </c>
      <c r="H1623" t="s">
        <v>21</v>
      </c>
      <c r="I1623">
        <v>5.2</v>
      </c>
      <c r="J1623">
        <v>1.54</v>
      </c>
      <c r="K1623" t="s">
        <v>16</v>
      </c>
      <c r="L1623">
        <v>1318.46</v>
      </c>
    </row>
    <row r="1624" spans="2:12" x14ac:dyDescent="0.2">
      <c r="B1624" t="s">
        <v>11</v>
      </c>
      <c r="C1624" t="s">
        <v>31</v>
      </c>
      <c r="D1624">
        <v>16</v>
      </c>
      <c r="E1624" t="s">
        <v>29</v>
      </c>
      <c r="F1624" t="s">
        <v>20</v>
      </c>
      <c r="G1624">
        <v>17.3</v>
      </c>
      <c r="H1624" t="s">
        <v>15</v>
      </c>
      <c r="I1624">
        <v>5.5</v>
      </c>
      <c r="J1624">
        <v>1.96</v>
      </c>
      <c r="K1624" t="s">
        <v>22</v>
      </c>
      <c r="L1624">
        <v>2113.5700000000002</v>
      </c>
    </row>
    <row r="1625" spans="2:12" x14ac:dyDescent="0.2">
      <c r="B1625" t="s">
        <v>23</v>
      </c>
      <c r="C1625" t="s">
        <v>48</v>
      </c>
      <c r="D1625">
        <v>64</v>
      </c>
      <c r="E1625" t="s">
        <v>19</v>
      </c>
      <c r="F1625" t="s">
        <v>20</v>
      </c>
      <c r="G1625">
        <v>14</v>
      </c>
      <c r="H1625" t="s">
        <v>15</v>
      </c>
      <c r="I1625">
        <v>5.5</v>
      </c>
      <c r="J1625">
        <v>1.49</v>
      </c>
      <c r="K1625" t="s">
        <v>22</v>
      </c>
      <c r="L1625">
        <v>3591.81</v>
      </c>
    </row>
    <row r="1626" spans="2:12" x14ac:dyDescent="0.2">
      <c r="B1626" t="s">
        <v>47</v>
      </c>
      <c r="C1626" t="s">
        <v>48</v>
      </c>
      <c r="D1626">
        <v>16</v>
      </c>
      <c r="E1626" t="s">
        <v>13</v>
      </c>
      <c r="F1626" t="s">
        <v>14</v>
      </c>
      <c r="G1626">
        <v>17.3</v>
      </c>
      <c r="H1626" t="s">
        <v>21</v>
      </c>
      <c r="I1626">
        <v>11.5</v>
      </c>
      <c r="J1626">
        <v>3.04</v>
      </c>
      <c r="K1626" t="s">
        <v>16</v>
      </c>
      <c r="L1626">
        <v>1697.89</v>
      </c>
    </row>
    <row r="1627" spans="2:12" x14ac:dyDescent="0.2">
      <c r="B1627" t="s">
        <v>34</v>
      </c>
      <c r="C1627" t="s">
        <v>41</v>
      </c>
      <c r="D1627">
        <v>8</v>
      </c>
      <c r="E1627" t="s">
        <v>25</v>
      </c>
      <c r="F1627" t="s">
        <v>20</v>
      </c>
      <c r="G1627">
        <v>15.6</v>
      </c>
      <c r="H1627" t="s">
        <v>43</v>
      </c>
      <c r="I1627">
        <v>7.5</v>
      </c>
      <c r="J1627">
        <v>3.03</v>
      </c>
      <c r="K1627" t="s">
        <v>22</v>
      </c>
      <c r="L1627">
        <v>1976.19</v>
      </c>
    </row>
    <row r="1628" spans="2:12" x14ac:dyDescent="0.2">
      <c r="B1628" t="s">
        <v>11</v>
      </c>
      <c r="C1628" t="s">
        <v>37</v>
      </c>
      <c r="D1628">
        <v>64</v>
      </c>
      <c r="E1628" t="s">
        <v>25</v>
      </c>
      <c r="F1628" t="s">
        <v>20</v>
      </c>
      <c r="G1628">
        <v>13.3</v>
      </c>
      <c r="H1628" t="s">
        <v>43</v>
      </c>
      <c r="I1628">
        <v>4.9000000000000004</v>
      </c>
      <c r="J1628">
        <v>3.06</v>
      </c>
      <c r="K1628" t="s">
        <v>22</v>
      </c>
      <c r="L1628">
        <v>5828.8</v>
      </c>
    </row>
    <row r="1629" spans="2:12" x14ac:dyDescent="0.2">
      <c r="B1629" t="s">
        <v>33</v>
      </c>
      <c r="C1629" t="s">
        <v>24</v>
      </c>
      <c r="D1629">
        <v>64</v>
      </c>
      <c r="E1629" t="s">
        <v>42</v>
      </c>
      <c r="F1629" t="s">
        <v>44</v>
      </c>
      <c r="G1629">
        <v>14</v>
      </c>
      <c r="H1629" t="s">
        <v>21</v>
      </c>
      <c r="I1629">
        <v>9.3000000000000007</v>
      </c>
      <c r="J1629">
        <v>1.53</v>
      </c>
      <c r="K1629" t="s">
        <v>30</v>
      </c>
      <c r="L1629">
        <v>1110.1300000000001</v>
      </c>
    </row>
    <row r="1630" spans="2:12" x14ac:dyDescent="0.2">
      <c r="B1630" t="s">
        <v>11</v>
      </c>
      <c r="C1630" t="s">
        <v>12</v>
      </c>
      <c r="D1630">
        <v>64</v>
      </c>
      <c r="E1630" t="s">
        <v>13</v>
      </c>
      <c r="F1630" t="s">
        <v>40</v>
      </c>
      <c r="G1630">
        <v>17.3</v>
      </c>
      <c r="H1630" t="s">
        <v>43</v>
      </c>
      <c r="I1630">
        <v>10.9</v>
      </c>
      <c r="J1630">
        <v>2.61</v>
      </c>
      <c r="K1630" t="s">
        <v>16</v>
      </c>
      <c r="L1630">
        <v>3278.89</v>
      </c>
    </row>
    <row r="1631" spans="2:12" x14ac:dyDescent="0.2">
      <c r="B1631" t="s">
        <v>11</v>
      </c>
      <c r="C1631" t="s">
        <v>24</v>
      </c>
      <c r="D1631">
        <v>32</v>
      </c>
      <c r="E1631" t="s">
        <v>42</v>
      </c>
      <c r="F1631" t="s">
        <v>40</v>
      </c>
      <c r="G1631">
        <v>17.3</v>
      </c>
      <c r="H1631" t="s">
        <v>43</v>
      </c>
      <c r="I1631">
        <v>4.5999999999999996</v>
      </c>
      <c r="J1631">
        <v>2.82</v>
      </c>
      <c r="K1631" t="s">
        <v>22</v>
      </c>
      <c r="L1631">
        <v>2321.8200000000002</v>
      </c>
    </row>
    <row r="1632" spans="2:12" x14ac:dyDescent="0.2">
      <c r="B1632" t="s">
        <v>33</v>
      </c>
      <c r="C1632" t="s">
        <v>37</v>
      </c>
      <c r="D1632">
        <v>64</v>
      </c>
      <c r="E1632" t="s">
        <v>13</v>
      </c>
      <c r="F1632" t="s">
        <v>14</v>
      </c>
      <c r="G1632">
        <v>14</v>
      </c>
      <c r="H1632" t="s">
        <v>15</v>
      </c>
      <c r="I1632">
        <v>11.7</v>
      </c>
      <c r="J1632">
        <v>2.62</v>
      </c>
      <c r="K1632" t="s">
        <v>16</v>
      </c>
      <c r="L1632">
        <v>4834.34</v>
      </c>
    </row>
    <row r="1633" spans="2:12" x14ac:dyDescent="0.2">
      <c r="B1633" t="s">
        <v>47</v>
      </c>
      <c r="C1633" t="s">
        <v>41</v>
      </c>
      <c r="D1633">
        <v>4</v>
      </c>
      <c r="E1633" t="s">
        <v>25</v>
      </c>
      <c r="F1633" t="s">
        <v>14</v>
      </c>
      <c r="G1633">
        <v>17.3</v>
      </c>
      <c r="H1633" t="s">
        <v>27</v>
      </c>
      <c r="I1633">
        <v>6.7</v>
      </c>
      <c r="J1633">
        <v>3.39</v>
      </c>
      <c r="K1633" t="s">
        <v>16</v>
      </c>
      <c r="L1633">
        <v>3474.46</v>
      </c>
    </row>
    <row r="1634" spans="2:12" x14ac:dyDescent="0.2">
      <c r="B1634" t="s">
        <v>17</v>
      </c>
      <c r="C1634" t="s">
        <v>12</v>
      </c>
      <c r="D1634">
        <v>64</v>
      </c>
      <c r="E1634" t="s">
        <v>42</v>
      </c>
      <c r="F1634" t="s">
        <v>14</v>
      </c>
      <c r="G1634">
        <v>17.3</v>
      </c>
      <c r="H1634" t="s">
        <v>43</v>
      </c>
      <c r="I1634">
        <v>4.8</v>
      </c>
      <c r="J1634">
        <v>3.36</v>
      </c>
      <c r="K1634" t="s">
        <v>16</v>
      </c>
      <c r="L1634">
        <v>2616.46</v>
      </c>
    </row>
    <row r="1635" spans="2:12" x14ac:dyDescent="0.2">
      <c r="B1635" t="s">
        <v>34</v>
      </c>
      <c r="C1635" t="s">
        <v>48</v>
      </c>
      <c r="D1635">
        <v>4</v>
      </c>
      <c r="E1635" t="s">
        <v>19</v>
      </c>
      <c r="F1635" t="s">
        <v>20</v>
      </c>
      <c r="G1635">
        <v>15.6</v>
      </c>
      <c r="H1635" t="s">
        <v>43</v>
      </c>
      <c r="I1635">
        <v>5.9</v>
      </c>
      <c r="J1635">
        <v>1.46</v>
      </c>
      <c r="K1635" t="s">
        <v>16</v>
      </c>
      <c r="L1635">
        <v>1281.72</v>
      </c>
    </row>
    <row r="1636" spans="2:12" x14ac:dyDescent="0.2">
      <c r="B1636" t="s">
        <v>33</v>
      </c>
      <c r="C1636" t="s">
        <v>12</v>
      </c>
      <c r="D1636">
        <v>32</v>
      </c>
      <c r="E1636" t="s">
        <v>19</v>
      </c>
      <c r="F1636" t="s">
        <v>20</v>
      </c>
      <c r="G1636">
        <v>15.6</v>
      </c>
      <c r="H1636" t="s">
        <v>15</v>
      </c>
      <c r="I1636">
        <v>8</v>
      </c>
      <c r="J1636">
        <v>1.66</v>
      </c>
      <c r="K1636" t="s">
        <v>46</v>
      </c>
      <c r="L1636">
        <v>1753.39</v>
      </c>
    </row>
    <row r="1637" spans="2:12" x14ac:dyDescent="0.2">
      <c r="B1637" t="s">
        <v>36</v>
      </c>
      <c r="C1637" t="s">
        <v>31</v>
      </c>
      <c r="D1637">
        <v>16</v>
      </c>
      <c r="E1637" t="s">
        <v>13</v>
      </c>
      <c r="F1637" t="s">
        <v>44</v>
      </c>
      <c r="G1637">
        <v>17.3</v>
      </c>
      <c r="H1637" t="s">
        <v>21</v>
      </c>
      <c r="I1637">
        <v>5.4</v>
      </c>
      <c r="J1637">
        <v>2.42</v>
      </c>
      <c r="K1637" t="s">
        <v>22</v>
      </c>
      <c r="L1637">
        <v>552.95000000000005</v>
      </c>
    </row>
    <row r="1638" spans="2:12" x14ac:dyDescent="0.2">
      <c r="B1638" t="s">
        <v>11</v>
      </c>
      <c r="C1638" t="s">
        <v>37</v>
      </c>
      <c r="D1638">
        <v>64</v>
      </c>
      <c r="E1638" t="s">
        <v>29</v>
      </c>
      <c r="F1638" t="s">
        <v>35</v>
      </c>
      <c r="G1638">
        <v>16</v>
      </c>
      <c r="H1638" t="s">
        <v>43</v>
      </c>
      <c r="I1638">
        <v>6</v>
      </c>
      <c r="J1638">
        <v>2.25</v>
      </c>
      <c r="K1638" t="s">
        <v>46</v>
      </c>
      <c r="L1638">
        <v>6401.01</v>
      </c>
    </row>
    <row r="1639" spans="2:12" x14ac:dyDescent="0.2">
      <c r="B1639" t="s">
        <v>17</v>
      </c>
      <c r="C1639" t="s">
        <v>24</v>
      </c>
      <c r="D1639">
        <v>8</v>
      </c>
      <c r="E1639" t="s">
        <v>19</v>
      </c>
      <c r="F1639" t="s">
        <v>14</v>
      </c>
      <c r="G1639">
        <v>17.3</v>
      </c>
      <c r="H1639" t="s">
        <v>43</v>
      </c>
      <c r="I1639">
        <v>6.5</v>
      </c>
      <c r="J1639">
        <v>2.77</v>
      </c>
      <c r="K1639" t="s">
        <v>46</v>
      </c>
      <c r="L1639">
        <v>1550.06</v>
      </c>
    </row>
    <row r="1640" spans="2:12" x14ac:dyDescent="0.2">
      <c r="B1640" t="s">
        <v>38</v>
      </c>
      <c r="C1640" t="s">
        <v>37</v>
      </c>
      <c r="D1640">
        <v>16</v>
      </c>
      <c r="E1640" t="s">
        <v>29</v>
      </c>
      <c r="F1640" t="s">
        <v>20</v>
      </c>
      <c r="G1640">
        <v>15.6</v>
      </c>
      <c r="H1640" t="s">
        <v>21</v>
      </c>
      <c r="I1640">
        <v>10.7</v>
      </c>
      <c r="J1640">
        <v>1.33</v>
      </c>
      <c r="K1640" t="s">
        <v>46</v>
      </c>
      <c r="L1640">
        <v>1889.79</v>
      </c>
    </row>
    <row r="1641" spans="2:12" x14ac:dyDescent="0.2">
      <c r="B1641" t="s">
        <v>36</v>
      </c>
      <c r="C1641" t="s">
        <v>37</v>
      </c>
      <c r="D1641">
        <v>16</v>
      </c>
      <c r="E1641" t="s">
        <v>25</v>
      </c>
      <c r="F1641" t="s">
        <v>40</v>
      </c>
      <c r="G1641">
        <v>14</v>
      </c>
      <c r="H1641" t="s">
        <v>43</v>
      </c>
      <c r="I1641">
        <v>8.1</v>
      </c>
      <c r="J1641">
        <v>2.73</v>
      </c>
      <c r="K1641" t="s">
        <v>16</v>
      </c>
      <c r="L1641">
        <v>2122.4499999999998</v>
      </c>
    </row>
    <row r="1642" spans="2:12" x14ac:dyDescent="0.2">
      <c r="B1642" t="s">
        <v>33</v>
      </c>
      <c r="C1642" t="s">
        <v>18</v>
      </c>
      <c r="D1642">
        <v>4</v>
      </c>
      <c r="E1642" t="s">
        <v>13</v>
      </c>
      <c r="F1642" t="s">
        <v>14</v>
      </c>
      <c r="G1642">
        <v>15.6</v>
      </c>
      <c r="H1642" t="s">
        <v>15</v>
      </c>
      <c r="I1642">
        <v>11.1</v>
      </c>
      <c r="J1642">
        <v>3.24</v>
      </c>
      <c r="K1642" t="s">
        <v>16</v>
      </c>
      <c r="L1642">
        <v>1539.33</v>
      </c>
    </row>
    <row r="1643" spans="2:12" x14ac:dyDescent="0.2">
      <c r="B1643" t="s">
        <v>11</v>
      </c>
      <c r="C1643" t="s">
        <v>31</v>
      </c>
      <c r="D1643">
        <v>64</v>
      </c>
      <c r="E1643" t="s">
        <v>29</v>
      </c>
      <c r="F1643" t="s">
        <v>44</v>
      </c>
      <c r="G1643">
        <v>16</v>
      </c>
      <c r="H1643" t="s">
        <v>15</v>
      </c>
      <c r="I1643">
        <v>10.1</v>
      </c>
      <c r="J1643">
        <v>2.76</v>
      </c>
      <c r="K1643" t="s">
        <v>22</v>
      </c>
      <c r="L1643">
        <v>2727.24</v>
      </c>
    </row>
    <row r="1644" spans="2:12" x14ac:dyDescent="0.2">
      <c r="B1644" t="s">
        <v>28</v>
      </c>
      <c r="C1644" t="s">
        <v>48</v>
      </c>
      <c r="D1644">
        <v>64</v>
      </c>
      <c r="E1644" t="s">
        <v>42</v>
      </c>
      <c r="F1644" t="s">
        <v>32</v>
      </c>
      <c r="G1644">
        <v>16</v>
      </c>
      <c r="H1644" t="s">
        <v>27</v>
      </c>
      <c r="I1644">
        <v>9.8000000000000007</v>
      </c>
      <c r="J1644">
        <v>2.33</v>
      </c>
      <c r="K1644" t="s">
        <v>30</v>
      </c>
      <c r="L1644">
        <v>4448.51</v>
      </c>
    </row>
    <row r="1645" spans="2:12" x14ac:dyDescent="0.2">
      <c r="B1645" t="s">
        <v>34</v>
      </c>
      <c r="C1645" t="s">
        <v>24</v>
      </c>
      <c r="D1645">
        <v>8</v>
      </c>
      <c r="E1645" t="s">
        <v>25</v>
      </c>
      <c r="F1645" t="s">
        <v>14</v>
      </c>
      <c r="G1645">
        <v>15.6</v>
      </c>
      <c r="H1645" t="s">
        <v>27</v>
      </c>
      <c r="I1645">
        <v>6.3</v>
      </c>
      <c r="J1645">
        <v>2.75</v>
      </c>
      <c r="K1645" t="s">
        <v>22</v>
      </c>
      <c r="L1645">
        <v>1898.49</v>
      </c>
    </row>
    <row r="1646" spans="2:12" x14ac:dyDescent="0.2">
      <c r="B1646" t="s">
        <v>34</v>
      </c>
      <c r="C1646" t="s">
        <v>18</v>
      </c>
      <c r="D1646">
        <v>16</v>
      </c>
      <c r="E1646" t="s">
        <v>13</v>
      </c>
      <c r="F1646" t="s">
        <v>26</v>
      </c>
      <c r="G1646">
        <v>15.6</v>
      </c>
      <c r="H1646" t="s">
        <v>21</v>
      </c>
      <c r="I1646">
        <v>5.7</v>
      </c>
      <c r="J1646">
        <v>2.2200000000000002</v>
      </c>
      <c r="K1646" t="s">
        <v>16</v>
      </c>
      <c r="L1646">
        <v>1269.8599999999999</v>
      </c>
    </row>
    <row r="1647" spans="2:12" x14ac:dyDescent="0.2">
      <c r="B1647" t="s">
        <v>34</v>
      </c>
      <c r="C1647" t="s">
        <v>12</v>
      </c>
      <c r="D1647">
        <v>4</v>
      </c>
      <c r="E1647" t="s">
        <v>25</v>
      </c>
      <c r="F1647" t="s">
        <v>35</v>
      </c>
      <c r="G1647">
        <v>16</v>
      </c>
      <c r="H1647" t="s">
        <v>21</v>
      </c>
      <c r="I1647">
        <v>5.9</v>
      </c>
      <c r="J1647">
        <v>3.37</v>
      </c>
      <c r="K1647" t="s">
        <v>46</v>
      </c>
      <c r="L1647">
        <v>805.58</v>
      </c>
    </row>
    <row r="1648" spans="2:12" x14ac:dyDescent="0.2">
      <c r="B1648" t="s">
        <v>47</v>
      </c>
      <c r="C1648" t="s">
        <v>12</v>
      </c>
      <c r="D1648">
        <v>4</v>
      </c>
      <c r="E1648" t="s">
        <v>42</v>
      </c>
      <c r="F1648" t="s">
        <v>40</v>
      </c>
      <c r="G1648">
        <v>13.3</v>
      </c>
      <c r="H1648" t="s">
        <v>43</v>
      </c>
      <c r="I1648">
        <v>8.5</v>
      </c>
      <c r="J1648">
        <v>1.4</v>
      </c>
      <c r="K1648" t="s">
        <v>30</v>
      </c>
      <c r="L1648">
        <v>978.28</v>
      </c>
    </row>
    <row r="1649" spans="2:12" x14ac:dyDescent="0.2">
      <c r="B1649" t="s">
        <v>33</v>
      </c>
      <c r="C1649" t="s">
        <v>12</v>
      </c>
      <c r="D1649">
        <v>16</v>
      </c>
      <c r="E1649" t="s">
        <v>25</v>
      </c>
      <c r="F1649" t="s">
        <v>35</v>
      </c>
      <c r="G1649">
        <v>17.3</v>
      </c>
      <c r="H1649" t="s">
        <v>27</v>
      </c>
      <c r="I1649">
        <v>6.9</v>
      </c>
      <c r="J1649">
        <v>1.4</v>
      </c>
      <c r="K1649" t="s">
        <v>16</v>
      </c>
      <c r="L1649">
        <v>1953.16</v>
      </c>
    </row>
    <row r="1650" spans="2:12" x14ac:dyDescent="0.2">
      <c r="B1650" t="s">
        <v>47</v>
      </c>
      <c r="C1650" t="s">
        <v>41</v>
      </c>
      <c r="D1650">
        <v>16</v>
      </c>
      <c r="E1650" t="s">
        <v>19</v>
      </c>
      <c r="F1650" t="s">
        <v>14</v>
      </c>
      <c r="G1650">
        <v>17.3</v>
      </c>
      <c r="H1650" t="s">
        <v>27</v>
      </c>
      <c r="I1650">
        <v>6.2</v>
      </c>
      <c r="J1650">
        <v>1.91</v>
      </c>
      <c r="K1650" t="s">
        <v>16</v>
      </c>
      <c r="L1650">
        <v>4799.6400000000003</v>
      </c>
    </row>
    <row r="1651" spans="2:12" x14ac:dyDescent="0.2">
      <c r="B1651" t="s">
        <v>23</v>
      </c>
      <c r="C1651" t="s">
        <v>12</v>
      </c>
      <c r="D1651">
        <v>8</v>
      </c>
      <c r="E1651" t="s">
        <v>13</v>
      </c>
      <c r="F1651" t="s">
        <v>44</v>
      </c>
      <c r="G1651">
        <v>13.3</v>
      </c>
      <c r="H1651" t="s">
        <v>43</v>
      </c>
      <c r="I1651">
        <v>9.6999999999999993</v>
      </c>
      <c r="J1651">
        <v>1.23</v>
      </c>
      <c r="K1651" t="s">
        <v>22</v>
      </c>
      <c r="L1651">
        <v>587.9</v>
      </c>
    </row>
    <row r="1652" spans="2:12" x14ac:dyDescent="0.2">
      <c r="B1652" t="s">
        <v>17</v>
      </c>
      <c r="C1652" t="s">
        <v>12</v>
      </c>
      <c r="D1652">
        <v>4</v>
      </c>
      <c r="E1652" t="s">
        <v>19</v>
      </c>
      <c r="F1652" t="s">
        <v>35</v>
      </c>
      <c r="G1652">
        <v>16</v>
      </c>
      <c r="H1652" t="s">
        <v>27</v>
      </c>
      <c r="I1652">
        <v>8.1</v>
      </c>
      <c r="J1652">
        <v>3.39</v>
      </c>
      <c r="K1652" t="s">
        <v>46</v>
      </c>
      <c r="L1652">
        <v>1859.94</v>
      </c>
    </row>
    <row r="1653" spans="2:12" x14ac:dyDescent="0.2">
      <c r="B1653" t="s">
        <v>45</v>
      </c>
      <c r="C1653" t="s">
        <v>39</v>
      </c>
      <c r="D1653">
        <v>8</v>
      </c>
      <c r="E1653" t="s">
        <v>25</v>
      </c>
      <c r="F1653" t="s">
        <v>44</v>
      </c>
      <c r="G1653">
        <v>16</v>
      </c>
      <c r="H1653" t="s">
        <v>27</v>
      </c>
      <c r="I1653">
        <v>9.1999999999999993</v>
      </c>
      <c r="J1653">
        <v>2.76</v>
      </c>
      <c r="K1653" t="s">
        <v>30</v>
      </c>
      <c r="L1653">
        <v>1379.76</v>
      </c>
    </row>
    <row r="1654" spans="2:12" x14ac:dyDescent="0.2">
      <c r="B1654" t="s">
        <v>33</v>
      </c>
      <c r="C1654" t="s">
        <v>18</v>
      </c>
      <c r="D1654">
        <v>16</v>
      </c>
      <c r="E1654" t="s">
        <v>13</v>
      </c>
      <c r="F1654" t="s">
        <v>32</v>
      </c>
      <c r="G1654">
        <v>16</v>
      </c>
      <c r="H1654" t="s">
        <v>27</v>
      </c>
      <c r="I1654">
        <v>6.9</v>
      </c>
      <c r="J1654">
        <v>1.63</v>
      </c>
      <c r="K1654" t="s">
        <v>30</v>
      </c>
      <c r="L1654">
        <v>2752.03</v>
      </c>
    </row>
    <row r="1655" spans="2:12" x14ac:dyDescent="0.2">
      <c r="B1655" t="s">
        <v>28</v>
      </c>
      <c r="C1655" t="s">
        <v>31</v>
      </c>
      <c r="D1655">
        <v>4</v>
      </c>
      <c r="E1655" t="s">
        <v>29</v>
      </c>
      <c r="F1655" t="s">
        <v>32</v>
      </c>
      <c r="G1655">
        <v>14</v>
      </c>
      <c r="H1655" t="s">
        <v>21</v>
      </c>
      <c r="I1655">
        <v>4.9000000000000004</v>
      </c>
      <c r="J1655">
        <v>1.24</v>
      </c>
      <c r="K1655" t="s">
        <v>46</v>
      </c>
      <c r="L1655">
        <v>538.32000000000005</v>
      </c>
    </row>
    <row r="1656" spans="2:12" x14ac:dyDescent="0.2">
      <c r="B1656" t="s">
        <v>17</v>
      </c>
      <c r="C1656" t="s">
        <v>24</v>
      </c>
      <c r="D1656">
        <v>4</v>
      </c>
      <c r="E1656" t="s">
        <v>13</v>
      </c>
      <c r="F1656" t="s">
        <v>32</v>
      </c>
      <c r="G1656">
        <v>14</v>
      </c>
      <c r="H1656" t="s">
        <v>15</v>
      </c>
      <c r="I1656">
        <v>5.9</v>
      </c>
      <c r="J1656">
        <v>1.22</v>
      </c>
      <c r="K1656" t="s">
        <v>30</v>
      </c>
      <c r="L1656">
        <v>1537.04</v>
      </c>
    </row>
    <row r="1657" spans="2:12" x14ac:dyDescent="0.2">
      <c r="B1657" t="s">
        <v>45</v>
      </c>
      <c r="C1657" t="s">
        <v>12</v>
      </c>
      <c r="D1657">
        <v>16</v>
      </c>
      <c r="E1657" t="s">
        <v>13</v>
      </c>
      <c r="F1657" t="s">
        <v>44</v>
      </c>
      <c r="G1657">
        <v>17.3</v>
      </c>
      <c r="H1657" t="s">
        <v>43</v>
      </c>
      <c r="I1657">
        <v>10.5</v>
      </c>
      <c r="J1657">
        <v>1.42</v>
      </c>
      <c r="K1657" t="s">
        <v>46</v>
      </c>
      <c r="L1657">
        <v>738.07</v>
      </c>
    </row>
    <row r="1658" spans="2:12" x14ac:dyDescent="0.2">
      <c r="B1658" t="s">
        <v>28</v>
      </c>
      <c r="C1658" t="s">
        <v>24</v>
      </c>
      <c r="D1658">
        <v>16</v>
      </c>
      <c r="E1658" t="s">
        <v>13</v>
      </c>
      <c r="F1658" t="s">
        <v>35</v>
      </c>
      <c r="G1658">
        <v>14</v>
      </c>
      <c r="H1658" t="s">
        <v>21</v>
      </c>
      <c r="I1658">
        <v>5.9</v>
      </c>
      <c r="J1658">
        <v>1.6</v>
      </c>
      <c r="K1658" t="s">
        <v>46</v>
      </c>
      <c r="L1658">
        <v>905.63</v>
      </c>
    </row>
    <row r="1659" spans="2:12" x14ac:dyDescent="0.2">
      <c r="B1659" t="s">
        <v>45</v>
      </c>
      <c r="C1659" t="s">
        <v>39</v>
      </c>
      <c r="D1659">
        <v>64</v>
      </c>
      <c r="E1659" t="s">
        <v>13</v>
      </c>
      <c r="F1659" t="s">
        <v>14</v>
      </c>
      <c r="G1659">
        <v>15.6</v>
      </c>
      <c r="H1659" t="s">
        <v>21</v>
      </c>
      <c r="I1659">
        <v>10.8</v>
      </c>
      <c r="J1659">
        <v>2.1800000000000002</v>
      </c>
      <c r="K1659" t="s">
        <v>30</v>
      </c>
      <c r="L1659">
        <v>2123.2399999999998</v>
      </c>
    </row>
    <row r="1660" spans="2:12" x14ac:dyDescent="0.2">
      <c r="B1660" t="s">
        <v>23</v>
      </c>
      <c r="C1660" t="s">
        <v>12</v>
      </c>
      <c r="D1660">
        <v>8</v>
      </c>
      <c r="E1660" t="s">
        <v>29</v>
      </c>
      <c r="F1660" t="s">
        <v>26</v>
      </c>
      <c r="G1660">
        <v>13.3</v>
      </c>
      <c r="H1660" t="s">
        <v>15</v>
      </c>
      <c r="I1660">
        <v>6.1</v>
      </c>
      <c r="J1660">
        <v>1.33</v>
      </c>
      <c r="K1660" t="s">
        <v>22</v>
      </c>
      <c r="L1660">
        <v>1025.97</v>
      </c>
    </row>
    <row r="1661" spans="2:12" x14ac:dyDescent="0.2">
      <c r="B1661" t="s">
        <v>28</v>
      </c>
      <c r="C1661" t="s">
        <v>39</v>
      </c>
      <c r="D1661">
        <v>4</v>
      </c>
      <c r="E1661" t="s">
        <v>25</v>
      </c>
      <c r="F1661" t="s">
        <v>26</v>
      </c>
      <c r="G1661">
        <v>13.3</v>
      </c>
      <c r="H1661" t="s">
        <v>15</v>
      </c>
      <c r="I1661">
        <v>11.9</v>
      </c>
      <c r="J1661">
        <v>2.8</v>
      </c>
      <c r="K1661" t="s">
        <v>46</v>
      </c>
      <c r="L1661">
        <v>1104.4100000000001</v>
      </c>
    </row>
    <row r="1662" spans="2:12" x14ac:dyDescent="0.2">
      <c r="B1662" t="s">
        <v>47</v>
      </c>
      <c r="C1662" t="s">
        <v>41</v>
      </c>
      <c r="D1662">
        <v>64</v>
      </c>
      <c r="E1662" t="s">
        <v>19</v>
      </c>
      <c r="F1662" t="s">
        <v>26</v>
      </c>
      <c r="G1662">
        <v>16</v>
      </c>
      <c r="H1662" t="s">
        <v>43</v>
      </c>
      <c r="I1662">
        <v>9.6999999999999993</v>
      </c>
      <c r="J1662">
        <v>1.76</v>
      </c>
      <c r="K1662" t="s">
        <v>30</v>
      </c>
      <c r="L1662">
        <v>5492.18</v>
      </c>
    </row>
    <row r="1663" spans="2:12" x14ac:dyDescent="0.2">
      <c r="B1663" t="s">
        <v>47</v>
      </c>
      <c r="C1663" t="s">
        <v>39</v>
      </c>
      <c r="D1663">
        <v>64</v>
      </c>
      <c r="E1663" t="s">
        <v>13</v>
      </c>
      <c r="F1663" t="s">
        <v>40</v>
      </c>
      <c r="G1663">
        <v>16</v>
      </c>
      <c r="H1663" t="s">
        <v>43</v>
      </c>
      <c r="I1663">
        <v>9.1</v>
      </c>
      <c r="J1663">
        <v>1.8</v>
      </c>
      <c r="K1663" t="s">
        <v>46</v>
      </c>
      <c r="L1663">
        <v>3400.56</v>
      </c>
    </row>
    <row r="1664" spans="2:12" x14ac:dyDescent="0.2">
      <c r="B1664" t="s">
        <v>38</v>
      </c>
      <c r="C1664" t="s">
        <v>48</v>
      </c>
      <c r="D1664">
        <v>8</v>
      </c>
      <c r="E1664" t="s">
        <v>29</v>
      </c>
      <c r="F1664" t="s">
        <v>40</v>
      </c>
      <c r="G1664">
        <v>14</v>
      </c>
      <c r="H1664" t="s">
        <v>43</v>
      </c>
      <c r="I1664">
        <v>7.4</v>
      </c>
      <c r="J1664">
        <v>3.12</v>
      </c>
      <c r="K1664" t="s">
        <v>30</v>
      </c>
      <c r="L1664">
        <v>1342.29</v>
      </c>
    </row>
    <row r="1665" spans="2:12" x14ac:dyDescent="0.2">
      <c r="B1665" t="s">
        <v>33</v>
      </c>
      <c r="C1665" t="s">
        <v>31</v>
      </c>
      <c r="D1665">
        <v>64</v>
      </c>
      <c r="E1665" t="s">
        <v>25</v>
      </c>
      <c r="F1665" t="s">
        <v>32</v>
      </c>
      <c r="G1665">
        <v>13.3</v>
      </c>
      <c r="H1665" t="s">
        <v>15</v>
      </c>
      <c r="I1665">
        <v>4.5</v>
      </c>
      <c r="J1665">
        <v>1.97</v>
      </c>
      <c r="K1665" t="s">
        <v>22</v>
      </c>
      <c r="L1665">
        <v>2447.48</v>
      </c>
    </row>
    <row r="1666" spans="2:12" x14ac:dyDescent="0.2">
      <c r="B1666" t="s">
        <v>34</v>
      </c>
      <c r="C1666" t="s">
        <v>48</v>
      </c>
      <c r="D1666">
        <v>8</v>
      </c>
      <c r="E1666" t="s">
        <v>25</v>
      </c>
      <c r="F1666" t="s">
        <v>35</v>
      </c>
      <c r="G1666">
        <v>17.3</v>
      </c>
      <c r="H1666" t="s">
        <v>21</v>
      </c>
      <c r="I1666">
        <v>7.7</v>
      </c>
      <c r="J1666">
        <v>1.49</v>
      </c>
      <c r="K1666" t="s">
        <v>16</v>
      </c>
      <c r="L1666">
        <v>1209.67</v>
      </c>
    </row>
    <row r="1667" spans="2:12" x14ac:dyDescent="0.2">
      <c r="B1667" t="s">
        <v>11</v>
      </c>
      <c r="C1667" t="s">
        <v>41</v>
      </c>
      <c r="D1667">
        <v>32</v>
      </c>
      <c r="E1667" t="s">
        <v>25</v>
      </c>
      <c r="F1667" t="s">
        <v>26</v>
      </c>
      <c r="G1667">
        <v>13.3</v>
      </c>
      <c r="H1667" t="s">
        <v>15</v>
      </c>
      <c r="I1667">
        <v>10.5</v>
      </c>
      <c r="J1667">
        <v>1.95</v>
      </c>
      <c r="K1667" t="s">
        <v>16</v>
      </c>
      <c r="L1667">
        <v>4932.13</v>
      </c>
    </row>
    <row r="1668" spans="2:12" x14ac:dyDescent="0.2">
      <c r="B1668" t="s">
        <v>45</v>
      </c>
      <c r="C1668" t="s">
        <v>18</v>
      </c>
      <c r="D1668">
        <v>32</v>
      </c>
      <c r="E1668" t="s">
        <v>29</v>
      </c>
      <c r="F1668" t="s">
        <v>35</v>
      </c>
      <c r="G1668">
        <v>17.3</v>
      </c>
      <c r="H1668" t="s">
        <v>27</v>
      </c>
      <c r="I1668">
        <v>4.3</v>
      </c>
      <c r="J1668">
        <v>1.56</v>
      </c>
      <c r="K1668" t="s">
        <v>46</v>
      </c>
      <c r="L1668">
        <v>3690.36</v>
      </c>
    </row>
    <row r="1669" spans="2:12" x14ac:dyDescent="0.2">
      <c r="B1669" t="s">
        <v>11</v>
      </c>
      <c r="C1669" t="s">
        <v>37</v>
      </c>
      <c r="D1669">
        <v>64</v>
      </c>
      <c r="E1669" t="s">
        <v>13</v>
      </c>
      <c r="F1669" t="s">
        <v>35</v>
      </c>
      <c r="G1669">
        <v>13.3</v>
      </c>
      <c r="H1669" t="s">
        <v>21</v>
      </c>
      <c r="I1669">
        <v>4.0999999999999996</v>
      </c>
      <c r="J1669">
        <v>3.29</v>
      </c>
      <c r="K1669" t="s">
        <v>46</v>
      </c>
      <c r="L1669">
        <v>5032.3</v>
      </c>
    </row>
    <row r="1670" spans="2:12" x14ac:dyDescent="0.2">
      <c r="B1670" t="s">
        <v>33</v>
      </c>
      <c r="C1670" t="s">
        <v>24</v>
      </c>
      <c r="D1670">
        <v>64</v>
      </c>
      <c r="E1670" t="s">
        <v>25</v>
      </c>
      <c r="F1670" t="s">
        <v>40</v>
      </c>
      <c r="G1670">
        <v>14</v>
      </c>
      <c r="H1670" t="s">
        <v>27</v>
      </c>
      <c r="I1670">
        <v>5.9</v>
      </c>
      <c r="J1670">
        <v>2.12</v>
      </c>
      <c r="K1670" t="s">
        <v>30</v>
      </c>
      <c r="L1670">
        <v>3950.91</v>
      </c>
    </row>
    <row r="1671" spans="2:12" x14ac:dyDescent="0.2">
      <c r="B1671" t="s">
        <v>38</v>
      </c>
      <c r="C1671" t="s">
        <v>48</v>
      </c>
      <c r="D1671">
        <v>4</v>
      </c>
      <c r="E1671" t="s">
        <v>13</v>
      </c>
      <c r="F1671" t="s">
        <v>44</v>
      </c>
      <c r="G1671">
        <v>15.6</v>
      </c>
      <c r="H1671" t="s">
        <v>15</v>
      </c>
      <c r="I1671">
        <v>9.6999999999999993</v>
      </c>
      <c r="J1671">
        <v>1.57</v>
      </c>
      <c r="K1671" t="s">
        <v>30</v>
      </c>
      <c r="L1671">
        <v>1175.23</v>
      </c>
    </row>
    <row r="1672" spans="2:12" x14ac:dyDescent="0.2">
      <c r="B1672" t="s">
        <v>36</v>
      </c>
      <c r="C1672" t="s">
        <v>24</v>
      </c>
      <c r="D1672">
        <v>64</v>
      </c>
      <c r="E1672" t="s">
        <v>42</v>
      </c>
      <c r="F1672" t="s">
        <v>40</v>
      </c>
      <c r="G1672">
        <v>13.3</v>
      </c>
      <c r="H1672" t="s">
        <v>43</v>
      </c>
      <c r="I1672">
        <v>11.6</v>
      </c>
      <c r="J1672">
        <v>1.86</v>
      </c>
      <c r="K1672" t="s">
        <v>46</v>
      </c>
      <c r="L1672">
        <v>2051.1799999999998</v>
      </c>
    </row>
    <row r="1673" spans="2:12" x14ac:dyDescent="0.2">
      <c r="B1673" t="s">
        <v>28</v>
      </c>
      <c r="C1673" t="s">
        <v>48</v>
      </c>
      <c r="D1673">
        <v>64</v>
      </c>
      <c r="E1673" t="s">
        <v>19</v>
      </c>
      <c r="F1673" t="s">
        <v>35</v>
      </c>
      <c r="G1673">
        <v>13.3</v>
      </c>
      <c r="H1673" t="s">
        <v>15</v>
      </c>
      <c r="I1673">
        <v>11.2</v>
      </c>
      <c r="J1673">
        <v>1.52</v>
      </c>
      <c r="K1673" t="s">
        <v>46</v>
      </c>
      <c r="L1673">
        <v>3685.1</v>
      </c>
    </row>
    <row r="1674" spans="2:12" x14ac:dyDescent="0.2">
      <c r="B1674" t="s">
        <v>47</v>
      </c>
      <c r="C1674" t="s">
        <v>48</v>
      </c>
      <c r="D1674">
        <v>4</v>
      </c>
      <c r="E1674" t="s">
        <v>42</v>
      </c>
      <c r="F1674" t="s">
        <v>35</v>
      </c>
      <c r="G1674">
        <v>14</v>
      </c>
      <c r="H1674" t="s">
        <v>43</v>
      </c>
      <c r="I1674">
        <v>5.6</v>
      </c>
      <c r="J1674">
        <v>1.41</v>
      </c>
      <c r="K1674" t="s">
        <v>30</v>
      </c>
      <c r="L1674">
        <v>1178.3399999999999</v>
      </c>
    </row>
    <row r="1675" spans="2:12" x14ac:dyDescent="0.2">
      <c r="B1675" t="s">
        <v>38</v>
      </c>
      <c r="C1675" t="s">
        <v>12</v>
      </c>
      <c r="D1675">
        <v>8</v>
      </c>
      <c r="E1675" t="s">
        <v>29</v>
      </c>
      <c r="F1675" t="s">
        <v>44</v>
      </c>
      <c r="G1675">
        <v>14</v>
      </c>
      <c r="H1675" t="s">
        <v>21</v>
      </c>
      <c r="I1675">
        <v>10.4</v>
      </c>
      <c r="J1675">
        <v>2.4300000000000002</v>
      </c>
      <c r="K1675" t="s">
        <v>22</v>
      </c>
      <c r="L1675">
        <v>515.19000000000005</v>
      </c>
    </row>
    <row r="1676" spans="2:12" x14ac:dyDescent="0.2">
      <c r="B1676" t="s">
        <v>38</v>
      </c>
      <c r="C1676" t="s">
        <v>24</v>
      </c>
      <c r="D1676">
        <v>8</v>
      </c>
      <c r="E1676" t="s">
        <v>42</v>
      </c>
      <c r="F1676" t="s">
        <v>44</v>
      </c>
      <c r="G1676">
        <v>16</v>
      </c>
      <c r="H1676" t="s">
        <v>27</v>
      </c>
      <c r="I1676">
        <v>9.1</v>
      </c>
      <c r="J1676">
        <v>3.46</v>
      </c>
      <c r="K1676" t="s">
        <v>30</v>
      </c>
      <c r="L1676">
        <v>1057.8900000000001</v>
      </c>
    </row>
    <row r="1677" spans="2:12" x14ac:dyDescent="0.2">
      <c r="B1677" t="s">
        <v>34</v>
      </c>
      <c r="C1677" t="s">
        <v>31</v>
      </c>
      <c r="D1677">
        <v>32</v>
      </c>
      <c r="E1677" t="s">
        <v>25</v>
      </c>
      <c r="F1677" t="s">
        <v>40</v>
      </c>
      <c r="G1677">
        <v>15.6</v>
      </c>
      <c r="H1677" t="s">
        <v>21</v>
      </c>
      <c r="I1677">
        <v>9.1999999999999993</v>
      </c>
      <c r="J1677">
        <v>1.3</v>
      </c>
      <c r="K1677" t="s">
        <v>30</v>
      </c>
      <c r="L1677">
        <v>1234.98</v>
      </c>
    </row>
    <row r="1678" spans="2:12" x14ac:dyDescent="0.2">
      <c r="B1678" t="s">
        <v>23</v>
      </c>
      <c r="C1678" t="s">
        <v>24</v>
      </c>
      <c r="D1678">
        <v>32</v>
      </c>
      <c r="E1678" t="s">
        <v>42</v>
      </c>
      <c r="F1678" t="s">
        <v>32</v>
      </c>
      <c r="G1678">
        <v>16</v>
      </c>
      <c r="H1678" t="s">
        <v>21</v>
      </c>
      <c r="I1678">
        <v>10.9</v>
      </c>
      <c r="J1678">
        <v>1.8</v>
      </c>
      <c r="K1678" t="s">
        <v>16</v>
      </c>
      <c r="L1678">
        <v>1239.79</v>
      </c>
    </row>
    <row r="1679" spans="2:12" x14ac:dyDescent="0.2">
      <c r="B1679" t="s">
        <v>23</v>
      </c>
      <c r="C1679" t="s">
        <v>18</v>
      </c>
      <c r="D1679">
        <v>4</v>
      </c>
      <c r="E1679" t="s">
        <v>29</v>
      </c>
      <c r="F1679" t="s">
        <v>44</v>
      </c>
      <c r="G1679">
        <v>16</v>
      </c>
      <c r="H1679" t="s">
        <v>43</v>
      </c>
      <c r="I1679">
        <v>6.7</v>
      </c>
      <c r="J1679">
        <v>2.34</v>
      </c>
      <c r="K1679" t="s">
        <v>46</v>
      </c>
      <c r="L1679">
        <v>749.09</v>
      </c>
    </row>
    <row r="1680" spans="2:12" x14ac:dyDescent="0.2">
      <c r="B1680" t="s">
        <v>38</v>
      </c>
      <c r="C1680" t="s">
        <v>24</v>
      </c>
      <c r="D1680">
        <v>16</v>
      </c>
      <c r="E1680" t="s">
        <v>19</v>
      </c>
      <c r="F1680" t="s">
        <v>40</v>
      </c>
      <c r="G1680">
        <v>17.3</v>
      </c>
      <c r="H1680" t="s">
        <v>43</v>
      </c>
      <c r="I1680">
        <v>6.1</v>
      </c>
      <c r="J1680">
        <v>3.4</v>
      </c>
      <c r="K1680" t="s">
        <v>16</v>
      </c>
      <c r="L1680">
        <v>1278.3599999999999</v>
      </c>
    </row>
    <row r="1681" spans="2:12" x14ac:dyDescent="0.2">
      <c r="B1681" t="s">
        <v>34</v>
      </c>
      <c r="C1681" t="s">
        <v>24</v>
      </c>
      <c r="D1681">
        <v>16</v>
      </c>
      <c r="E1681" t="s">
        <v>42</v>
      </c>
      <c r="F1681" t="s">
        <v>40</v>
      </c>
      <c r="G1681">
        <v>14</v>
      </c>
      <c r="H1681" t="s">
        <v>27</v>
      </c>
      <c r="I1681">
        <v>6</v>
      </c>
      <c r="J1681">
        <v>1.63</v>
      </c>
      <c r="K1681" t="s">
        <v>46</v>
      </c>
      <c r="L1681">
        <v>1555.88</v>
      </c>
    </row>
    <row r="1682" spans="2:12" x14ac:dyDescent="0.2">
      <c r="B1682" t="s">
        <v>23</v>
      </c>
      <c r="C1682" t="s">
        <v>31</v>
      </c>
      <c r="D1682">
        <v>8</v>
      </c>
      <c r="E1682" t="s">
        <v>25</v>
      </c>
      <c r="F1682" t="s">
        <v>44</v>
      </c>
      <c r="G1682">
        <v>16</v>
      </c>
      <c r="H1682" t="s">
        <v>21</v>
      </c>
      <c r="I1682">
        <v>11.2</v>
      </c>
      <c r="J1682">
        <v>1.38</v>
      </c>
      <c r="K1682" t="s">
        <v>16</v>
      </c>
      <c r="L1682">
        <v>411.66</v>
      </c>
    </row>
    <row r="1683" spans="2:12" x14ac:dyDescent="0.2">
      <c r="B1683" t="s">
        <v>11</v>
      </c>
      <c r="C1683" t="s">
        <v>41</v>
      </c>
      <c r="D1683">
        <v>64</v>
      </c>
      <c r="E1683" t="s">
        <v>13</v>
      </c>
      <c r="F1683" t="s">
        <v>32</v>
      </c>
      <c r="G1683">
        <v>13.3</v>
      </c>
      <c r="H1683" t="s">
        <v>21</v>
      </c>
      <c r="I1683">
        <v>11.8</v>
      </c>
      <c r="J1683">
        <v>1.53</v>
      </c>
      <c r="K1683" t="s">
        <v>22</v>
      </c>
      <c r="L1683">
        <v>4900.1000000000004</v>
      </c>
    </row>
    <row r="1684" spans="2:12" x14ac:dyDescent="0.2">
      <c r="B1684" t="s">
        <v>47</v>
      </c>
      <c r="C1684" t="s">
        <v>37</v>
      </c>
      <c r="D1684">
        <v>16</v>
      </c>
      <c r="E1684" t="s">
        <v>19</v>
      </c>
      <c r="F1684" t="s">
        <v>40</v>
      </c>
      <c r="G1684">
        <v>15.6</v>
      </c>
      <c r="H1684" t="s">
        <v>15</v>
      </c>
      <c r="I1684">
        <v>10.8</v>
      </c>
      <c r="J1684">
        <v>2.54</v>
      </c>
      <c r="K1684" t="s">
        <v>16</v>
      </c>
      <c r="L1684">
        <v>3421.02</v>
      </c>
    </row>
    <row r="1685" spans="2:12" x14ac:dyDescent="0.2">
      <c r="B1685" t="s">
        <v>17</v>
      </c>
      <c r="C1685" t="s">
        <v>12</v>
      </c>
      <c r="D1685">
        <v>4</v>
      </c>
      <c r="E1685" t="s">
        <v>25</v>
      </c>
      <c r="F1685" t="s">
        <v>32</v>
      </c>
      <c r="G1685">
        <v>13.3</v>
      </c>
      <c r="H1685" t="s">
        <v>43</v>
      </c>
      <c r="I1685">
        <v>10.1</v>
      </c>
      <c r="J1685">
        <v>2.1</v>
      </c>
      <c r="K1685" t="s">
        <v>22</v>
      </c>
      <c r="L1685">
        <v>1138.02</v>
      </c>
    </row>
    <row r="1686" spans="2:12" x14ac:dyDescent="0.2">
      <c r="B1686" t="s">
        <v>23</v>
      </c>
      <c r="C1686" t="s">
        <v>37</v>
      </c>
      <c r="D1686">
        <v>16</v>
      </c>
      <c r="E1686" t="s">
        <v>29</v>
      </c>
      <c r="F1686" t="s">
        <v>44</v>
      </c>
      <c r="G1686">
        <v>16</v>
      </c>
      <c r="H1686" t="s">
        <v>27</v>
      </c>
      <c r="I1686">
        <v>11.7</v>
      </c>
      <c r="J1686">
        <v>2.86</v>
      </c>
      <c r="K1686" t="s">
        <v>30</v>
      </c>
      <c r="L1686">
        <v>2435.39</v>
      </c>
    </row>
    <row r="1687" spans="2:12" x14ac:dyDescent="0.2">
      <c r="B1687" t="s">
        <v>17</v>
      </c>
      <c r="C1687" t="s">
        <v>39</v>
      </c>
      <c r="D1687">
        <v>16</v>
      </c>
      <c r="E1687" t="s">
        <v>19</v>
      </c>
      <c r="F1687" t="s">
        <v>35</v>
      </c>
      <c r="G1687">
        <v>17.3</v>
      </c>
      <c r="H1687" t="s">
        <v>21</v>
      </c>
      <c r="I1687">
        <v>5.0999999999999996</v>
      </c>
      <c r="J1687">
        <v>1.28</v>
      </c>
      <c r="K1687" t="s">
        <v>16</v>
      </c>
      <c r="L1687">
        <v>1616.87</v>
      </c>
    </row>
    <row r="1688" spans="2:12" x14ac:dyDescent="0.2">
      <c r="B1688" t="s">
        <v>45</v>
      </c>
      <c r="C1688" t="s">
        <v>31</v>
      </c>
      <c r="D1688">
        <v>16</v>
      </c>
      <c r="E1688" t="s">
        <v>42</v>
      </c>
      <c r="F1688" t="s">
        <v>14</v>
      </c>
      <c r="G1688">
        <v>17.3</v>
      </c>
      <c r="H1688" t="s">
        <v>15</v>
      </c>
      <c r="I1688">
        <v>11.9</v>
      </c>
      <c r="J1688">
        <v>1.33</v>
      </c>
      <c r="K1688" t="s">
        <v>22</v>
      </c>
      <c r="L1688">
        <v>1088.3599999999999</v>
      </c>
    </row>
    <row r="1689" spans="2:12" x14ac:dyDescent="0.2">
      <c r="B1689" t="s">
        <v>47</v>
      </c>
      <c r="C1689" t="s">
        <v>24</v>
      </c>
      <c r="D1689">
        <v>16</v>
      </c>
      <c r="E1689" t="s">
        <v>13</v>
      </c>
      <c r="F1689" t="s">
        <v>35</v>
      </c>
      <c r="G1689">
        <v>16</v>
      </c>
      <c r="H1689" t="s">
        <v>21</v>
      </c>
      <c r="I1689">
        <v>5.7</v>
      </c>
      <c r="J1689">
        <v>3.38</v>
      </c>
      <c r="K1689" t="s">
        <v>30</v>
      </c>
      <c r="L1689">
        <v>1446.33</v>
      </c>
    </row>
    <row r="1690" spans="2:12" x14ac:dyDescent="0.2">
      <c r="B1690" t="s">
        <v>17</v>
      </c>
      <c r="C1690" t="s">
        <v>48</v>
      </c>
      <c r="D1690">
        <v>64</v>
      </c>
      <c r="E1690" t="s">
        <v>29</v>
      </c>
      <c r="F1690" t="s">
        <v>32</v>
      </c>
      <c r="G1690">
        <v>16</v>
      </c>
      <c r="H1690" t="s">
        <v>43</v>
      </c>
      <c r="I1690">
        <v>9.1</v>
      </c>
      <c r="J1690">
        <v>1.87</v>
      </c>
      <c r="K1690" t="s">
        <v>46</v>
      </c>
      <c r="L1690">
        <v>4599.41</v>
      </c>
    </row>
    <row r="1691" spans="2:12" x14ac:dyDescent="0.2">
      <c r="B1691" t="s">
        <v>36</v>
      </c>
      <c r="C1691" t="s">
        <v>24</v>
      </c>
      <c r="D1691">
        <v>16</v>
      </c>
      <c r="E1691" t="s">
        <v>25</v>
      </c>
      <c r="F1691" t="s">
        <v>35</v>
      </c>
      <c r="G1691">
        <v>13.3</v>
      </c>
      <c r="H1691" t="s">
        <v>15</v>
      </c>
      <c r="I1691">
        <v>7.3</v>
      </c>
      <c r="J1691">
        <v>2.77</v>
      </c>
      <c r="K1691" t="s">
        <v>46</v>
      </c>
      <c r="L1691">
        <v>1511.94</v>
      </c>
    </row>
    <row r="1692" spans="2:12" x14ac:dyDescent="0.2">
      <c r="B1692" t="s">
        <v>38</v>
      </c>
      <c r="C1692" t="s">
        <v>31</v>
      </c>
      <c r="D1692">
        <v>64</v>
      </c>
      <c r="E1692" t="s">
        <v>25</v>
      </c>
      <c r="F1692" t="s">
        <v>35</v>
      </c>
      <c r="G1692">
        <v>17.3</v>
      </c>
      <c r="H1692" t="s">
        <v>21</v>
      </c>
      <c r="I1692">
        <v>11.3</v>
      </c>
      <c r="J1692">
        <v>2.75</v>
      </c>
      <c r="K1692" t="s">
        <v>30</v>
      </c>
      <c r="L1692">
        <v>1962.07</v>
      </c>
    </row>
    <row r="1693" spans="2:12" x14ac:dyDescent="0.2">
      <c r="B1693" t="s">
        <v>36</v>
      </c>
      <c r="C1693" t="s">
        <v>18</v>
      </c>
      <c r="D1693">
        <v>32</v>
      </c>
      <c r="E1693" t="s">
        <v>25</v>
      </c>
      <c r="F1693" t="s">
        <v>44</v>
      </c>
      <c r="G1693">
        <v>17.3</v>
      </c>
      <c r="H1693" t="s">
        <v>27</v>
      </c>
      <c r="I1693">
        <v>6</v>
      </c>
      <c r="J1693">
        <v>2.14</v>
      </c>
      <c r="K1693" t="s">
        <v>16</v>
      </c>
      <c r="L1693">
        <v>2537.08</v>
      </c>
    </row>
    <row r="1694" spans="2:12" x14ac:dyDescent="0.2">
      <c r="B1694" t="s">
        <v>17</v>
      </c>
      <c r="C1694" t="s">
        <v>12</v>
      </c>
      <c r="D1694">
        <v>64</v>
      </c>
      <c r="E1694" t="s">
        <v>42</v>
      </c>
      <c r="F1694" t="s">
        <v>44</v>
      </c>
      <c r="G1694">
        <v>14</v>
      </c>
      <c r="H1694" t="s">
        <v>27</v>
      </c>
      <c r="I1694">
        <v>5.9</v>
      </c>
      <c r="J1694">
        <v>2.13</v>
      </c>
      <c r="K1694" t="s">
        <v>46</v>
      </c>
      <c r="L1694">
        <v>2677.55</v>
      </c>
    </row>
    <row r="1695" spans="2:12" x14ac:dyDescent="0.2">
      <c r="B1695" t="s">
        <v>11</v>
      </c>
      <c r="C1695" t="s">
        <v>31</v>
      </c>
      <c r="D1695">
        <v>4</v>
      </c>
      <c r="E1695" t="s">
        <v>29</v>
      </c>
      <c r="F1695" t="s">
        <v>44</v>
      </c>
      <c r="G1695">
        <v>17.3</v>
      </c>
      <c r="H1695" t="s">
        <v>15</v>
      </c>
      <c r="I1695">
        <v>6.9</v>
      </c>
      <c r="J1695">
        <v>2</v>
      </c>
      <c r="K1695" t="s">
        <v>30</v>
      </c>
      <c r="L1695">
        <v>923.99</v>
      </c>
    </row>
    <row r="1696" spans="2:12" x14ac:dyDescent="0.2">
      <c r="B1696" t="s">
        <v>47</v>
      </c>
      <c r="C1696" t="s">
        <v>39</v>
      </c>
      <c r="D1696">
        <v>16</v>
      </c>
      <c r="E1696" t="s">
        <v>19</v>
      </c>
      <c r="F1696" t="s">
        <v>44</v>
      </c>
      <c r="G1696">
        <v>13.3</v>
      </c>
      <c r="H1696" t="s">
        <v>43</v>
      </c>
      <c r="I1696">
        <v>10</v>
      </c>
      <c r="J1696">
        <v>1.7</v>
      </c>
      <c r="K1696" t="s">
        <v>30</v>
      </c>
      <c r="L1696">
        <v>1102.1300000000001</v>
      </c>
    </row>
    <row r="1697" spans="2:12" x14ac:dyDescent="0.2">
      <c r="B1697" t="s">
        <v>38</v>
      </c>
      <c r="C1697" t="s">
        <v>24</v>
      </c>
      <c r="D1697">
        <v>16</v>
      </c>
      <c r="E1697" t="s">
        <v>25</v>
      </c>
      <c r="F1697" t="s">
        <v>26</v>
      </c>
      <c r="G1697">
        <v>17.3</v>
      </c>
      <c r="H1697" t="s">
        <v>21</v>
      </c>
      <c r="I1697">
        <v>6.2</v>
      </c>
      <c r="J1697">
        <v>1.37</v>
      </c>
      <c r="K1697" t="s">
        <v>22</v>
      </c>
      <c r="L1697">
        <v>1236.5</v>
      </c>
    </row>
    <row r="1698" spans="2:12" x14ac:dyDescent="0.2">
      <c r="B1698" t="s">
        <v>28</v>
      </c>
      <c r="C1698" t="s">
        <v>37</v>
      </c>
      <c r="D1698">
        <v>64</v>
      </c>
      <c r="E1698" t="s">
        <v>13</v>
      </c>
      <c r="F1698" t="s">
        <v>35</v>
      </c>
      <c r="G1698">
        <v>16</v>
      </c>
      <c r="H1698" t="s">
        <v>15</v>
      </c>
      <c r="I1698">
        <v>10.9</v>
      </c>
      <c r="J1698">
        <v>1.48</v>
      </c>
      <c r="K1698" t="s">
        <v>46</v>
      </c>
      <c r="L1698">
        <v>5371.29</v>
      </c>
    </row>
    <row r="1699" spans="2:12" x14ac:dyDescent="0.2">
      <c r="B1699" t="s">
        <v>11</v>
      </c>
      <c r="C1699" t="s">
        <v>41</v>
      </c>
      <c r="D1699">
        <v>4</v>
      </c>
      <c r="E1699" t="s">
        <v>19</v>
      </c>
      <c r="F1699" t="s">
        <v>35</v>
      </c>
      <c r="G1699">
        <v>13.3</v>
      </c>
      <c r="H1699" t="s">
        <v>15</v>
      </c>
      <c r="I1699">
        <v>5.7</v>
      </c>
      <c r="J1699">
        <v>2.81</v>
      </c>
      <c r="K1699" t="s">
        <v>46</v>
      </c>
      <c r="L1699">
        <v>2872.33</v>
      </c>
    </row>
    <row r="1700" spans="2:12" x14ac:dyDescent="0.2">
      <c r="B1700" t="s">
        <v>36</v>
      </c>
      <c r="C1700" t="s">
        <v>37</v>
      </c>
      <c r="D1700">
        <v>16</v>
      </c>
      <c r="E1700" t="s">
        <v>25</v>
      </c>
      <c r="F1700" t="s">
        <v>20</v>
      </c>
      <c r="G1700">
        <v>13.3</v>
      </c>
      <c r="H1700" t="s">
        <v>15</v>
      </c>
      <c r="I1700">
        <v>6.2</v>
      </c>
      <c r="J1700">
        <v>3.13</v>
      </c>
      <c r="K1700" t="s">
        <v>46</v>
      </c>
      <c r="L1700">
        <v>2533.25</v>
      </c>
    </row>
    <row r="1701" spans="2:12" x14ac:dyDescent="0.2">
      <c r="B1701" t="s">
        <v>33</v>
      </c>
      <c r="C1701" t="s">
        <v>37</v>
      </c>
      <c r="D1701">
        <v>8</v>
      </c>
      <c r="E1701" t="s">
        <v>29</v>
      </c>
      <c r="F1701" t="s">
        <v>14</v>
      </c>
      <c r="G1701">
        <v>15.6</v>
      </c>
      <c r="H1701" t="s">
        <v>21</v>
      </c>
      <c r="I1701">
        <v>6.7</v>
      </c>
      <c r="J1701">
        <v>2.2000000000000002</v>
      </c>
      <c r="K1701" t="s">
        <v>30</v>
      </c>
      <c r="L1701">
        <v>1625.17</v>
      </c>
    </row>
    <row r="1702" spans="2:12" x14ac:dyDescent="0.2">
      <c r="B1702" t="s">
        <v>38</v>
      </c>
      <c r="C1702" t="s">
        <v>41</v>
      </c>
      <c r="D1702">
        <v>4</v>
      </c>
      <c r="E1702" t="s">
        <v>29</v>
      </c>
      <c r="F1702" t="s">
        <v>35</v>
      </c>
      <c r="G1702">
        <v>13.3</v>
      </c>
      <c r="H1702" t="s">
        <v>15</v>
      </c>
      <c r="I1702">
        <v>5.3</v>
      </c>
      <c r="J1702">
        <v>2.99</v>
      </c>
      <c r="K1702" t="s">
        <v>22</v>
      </c>
      <c r="L1702">
        <v>1905.6</v>
      </c>
    </row>
    <row r="1703" spans="2:12" x14ac:dyDescent="0.2">
      <c r="B1703" t="s">
        <v>28</v>
      </c>
      <c r="C1703" t="s">
        <v>24</v>
      </c>
      <c r="D1703">
        <v>32</v>
      </c>
      <c r="E1703" t="s">
        <v>25</v>
      </c>
      <c r="F1703" t="s">
        <v>32</v>
      </c>
      <c r="G1703">
        <v>14</v>
      </c>
      <c r="H1703" t="s">
        <v>27</v>
      </c>
      <c r="I1703">
        <v>8.9</v>
      </c>
      <c r="J1703">
        <v>2.2400000000000002</v>
      </c>
      <c r="K1703" t="s">
        <v>16</v>
      </c>
      <c r="L1703">
        <v>2714.56</v>
      </c>
    </row>
    <row r="1704" spans="2:12" x14ac:dyDescent="0.2">
      <c r="B1704" t="s">
        <v>36</v>
      </c>
      <c r="C1704" t="s">
        <v>12</v>
      </c>
      <c r="D1704">
        <v>32</v>
      </c>
      <c r="E1704" t="s">
        <v>19</v>
      </c>
      <c r="F1704" t="s">
        <v>14</v>
      </c>
      <c r="G1704">
        <v>17.3</v>
      </c>
      <c r="H1704" t="s">
        <v>43</v>
      </c>
      <c r="I1704">
        <v>10.9</v>
      </c>
      <c r="J1704">
        <v>2.14</v>
      </c>
      <c r="K1704" t="s">
        <v>22</v>
      </c>
      <c r="L1704">
        <v>1540.95</v>
      </c>
    </row>
    <row r="1705" spans="2:12" x14ac:dyDescent="0.2">
      <c r="B1705" t="s">
        <v>17</v>
      </c>
      <c r="C1705" t="s">
        <v>41</v>
      </c>
      <c r="D1705">
        <v>16</v>
      </c>
      <c r="E1705" t="s">
        <v>13</v>
      </c>
      <c r="F1705" t="s">
        <v>40</v>
      </c>
      <c r="G1705">
        <v>17.3</v>
      </c>
      <c r="H1705" t="s">
        <v>21</v>
      </c>
      <c r="I1705">
        <v>10.5</v>
      </c>
      <c r="J1705">
        <v>1.22</v>
      </c>
      <c r="K1705" t="s">
        <v>22</v>
      </c>
      <c r="L1705">
        <v>2465.61</v>
      </c>
    </row>
    <row r="1706" spans="2:12" x14ac:dyDescent="0.2">
      <c r="B1706" t="s">
        <v>38</v>
      </c>
      <c r="C1706" t="s">
        <v>31</v>
      </c>
      <c r="D1706">
        <v>32</v>
      </c>
      <c r="E1706" t="s">
        <v>42</v>
      </c>
      <c r="F1706" t="s">
        <v>26</v>
      </c>
      <c r="G1706">
        <v>16</v>
      </c>
      <c r="H1706" t="s">
        <v>27</v>
      </c>
      <c r="I1706">
        <v>4.5999999999999996</v>
      </c>
      <c r="J1706">
        <v>2.06</v>
      </c>
      <c r="K1706" t="s">
        <v>16</v>
      </c>
      <c r="L1706">
        <v>2136.3000000000002</v>
      </c>
    </row>
    <row r="1707" spans="2:12" x14ac:dyDescent="0.2">
      <c r="B1707" t="s">
        <v>23</v>
      </c>
      <c r="C1707" t="s">
        <v>48</v>
      </c>
      <c r="D1707">
        <v>8</v>
      </c>
      <c r="E1707" t="s">
        <v>29</v>
      </c>
      <c r="F1707" t="s">
        <v>32</v>
      </c>
      <c r="G1707">
        <v>16</v>
      </c>
      <c r="H1707" t="s">
        <v>27</v>
      </c>
      <c r="I1707">
        <v>5.5</v>
      </c>
      <c r="J1707">
        <v>1.57</v>
      </c>
      <c r="K1707" t="s">
        <v>22</v>
      </c>
      <c r="L1707">
        <v>2244.3200000000002</v>
      </c>
    </row>
    <row r="1708" spans="2:12" x14ac:dyDescent="0.2">
      <c r="B1708" t="s">
        <v>47</v>
      </c>
      <c r="C1708" t="s">
        <v>41</v>
      </c>
      <c r="D1708">
        <v>4</v>
      </c>
      <c r="E1708" t="s">
        <v>25</v>
      </c>
      <c r="F1708" t="s">
        <v>35</v>
      </c>
      <c r="G1708">
        <v>17.3</v>
      </c>
      <c r="H1708" t="s">
        <v>15</v>
      </c>
      <c r="I1708">
        <v>4.9000000000000004</v>
      </c>
      <c r="J1708">
        <v>1.59</v>
      </c>
      <c r="K1708" t="s">
        <v>30</v>
      </c>
      <c r="L1708">
        <v>2590.8000000000002</v>
      </c>
    </row>
    <row r="1709" spans="2:12" x14ac:dyDescent="0.2">
      <c r="B1709" t="s">
        <v>17</v>
      </c>
      <c r="C1709" t="s">
        <v>37</v>
      </c>
      <c r="D1709">
        <v>8</v>
      </c>
      <c r="E1709" t="s">
        <v>29</v>
      </c>
      <c r="F1709" t="s">
        <v>40</v>
      </c>
      <c r="G1709">
        <v>14</v>
      </c>
      <c r="H1709" t="s">
        <v>43</v>
      </c>
      <c r="I1709">
        <v>7.3</v>
      </c>
      <c r="J1709">
        <v>2.11</v>
      </c>
      <c r="K1709" t="s">
        <v>46</v>
      </c>
      <c r="L1709">
        <v>2441.7399999999998</v>
      </c>
    </row>
    <row r="1710" spans="2:12" x14ac:dyDescent="0.2">
      <c r="B1710" t="s">
        <v>47</v>
      </c>
      <c r="C1710" t="s">
        <v>31</v>
      </c>
      <c r="D1710">
        <v>8</v>
      </c>
      <c r="E1710" t="s">
        <v>42</v>
      </c>
      <c r="F1710" t="s">
        <v>26</v>
      </c>
      <c r="G1710">
        <v>15.6</v>
      </c>
      <c r="H1710" t="s">
        <v>27</v>
      </c>
      <c r="I1710">
        <v>8.9</v>
      </c>
      <c r="J1710">
        <v>2.73</v>
      </c>
      <c r="K1710" t="s">
        <v>22</v>
      </c>
      <c r="L1710">
        <v>1576.97</v>
      </c>
    </row>
    <row r="1711" spans="2:12" x14ac:dyDescent="0.2">
      <c r="B1711" t="s">
        <v>11</v>
      </c>
      <c r="C1711" t="s">
        <v>41</v>
      </c>
      <c r="D1711">
        <v>32</v>
      </c>
      <c r="E1711" t="s">
        <v>25</v>
      </c>
      <c r="F1711" t="s">
        <v>32</v>
      </c>
      <c r="G1711">
        <v>15.6</v>
      </c>
      <c r="H1711" t="s">
        <v>15</v>
      </c>
      <c r="I1711">
        <v>8.8000000000000007</v>
      </c>
      <c r="J1711">
        <v>1.8</v>
      </c>
      <c r="K1711" t="s">
        <v>30</v>
      </c>
      <c r="L1711">
        <v>5426.51</v>
      </c>
    </row>
    <row r="1712" spans="2:12" x14ac:dyDescent="0.2">
      <c r="B1712" t="s">
        <v>11</v>
      </c>
      <c r="C1712" t="s">
        <v>31</v>
      </c>
      <c r="D1712">
        <v>16</v>
      </c>
      <c r="E1712" t="s">
        <v>13</v>
      </c>
      <c r="F1712" t="s">
        <v>20</v>
      </c>
      <c r="G1712">
        <v>15.6</v>
      </c>
      <c r="H1712" t="s">
        <v>15</v>
      </c>
      <c r="I1712">
        <v>6.9</v>
      </c>
      <c r="J1712">
        <v>3.24</v>
      </c>
      <c r="K1712" t="s">
        <v>30</v>
      </c>
      <c r="L1712">
        <v>2200.4299999999998</v>
      </c>
    </row>
    <row r="1713" spans="2:12" x14ac:dyDescent="0.2">
      <c r="B1713" t="s">
        <v>17</v>
      </c>
      <c r="C1713" t="s">
        <v>31</v>
      </c>
      <c r="D1713">
        <v>8</v>
      </c>
      <c r="E1713" t="s">
        <v>13</v>
      </c>
      <c r="F1713" t="s">
        <v>14</v>
      </c>
      <c r="G1713">
        <v>17.3</v>
      </c>
      <c r="H1713" t="s">
        <v>27</v>
      </c>
      <c r="I1713">
        <v>6.3</v>
      </c>
      <c r="J1713">
        <v>3.04</v>
      </c>
      <c r="K1713" t="s">
        <v>30</v>
      </c>
      <c r="L1713">
        <v>2078.2399999999998</v>
      </c>
    </row>
    <row r="1714" spans="2:12" x14ac:dyDescent="0.2">
      <c r="B1714" t="s">
        <v>11</v>
      </c>
      <c r="C1714" t="s">
        <v>12</v>
      </c>
      <c r="D1714">
        <v>8</v>
      </c>
      <c r="E1714" t="s">
        <v>29</v>
      </c>
      <c r="F1714" t="s">
        <v>44</v>
      </c>
      <c r="G1714">
        <v>14</v>
      </c>
      <c r="H1714" t="s">
        <v>15</v>
      </c>
      <c r="I1714">
        <v>7.5</v>
      </c>
      <c r="J1714">
        <v>3.41</v>
      </c>
      <c r="K1714" t="s">
        <v>30</v>
      </c>
      <c r="L1714">
        <v>1155.1199999999999</v>
      </c>
    </row>
    <row r="1715" spans="2:12" x14ac:dyDescent="0.2">
      <c r="B1715" t="s">
        <v>28</v>
      </c>
      <c r="C1715" t="s">
        <v>39</v>
      </c>
      <c r="D1715">
        <v>8</v>
      </c>
      <c r="E1715" t="s">
        <v>13</v>
      </c>
      <c r="F1715" t="s">
        <v>44</v>
      </c>
      <c r="G1715">
        <v>15.6</v>
      </c>
      <c r="H1715" t="s">
        <v>43</v>
      </c>
      <c r="I1715">
        <v>10.9</v>
      </c>
      <c r="J1715">
        <v>2.2200000000000002</v>
      </c>
      <c r="K1715" t="s">
        <v>46</v>
      </c>
      <c r="L1715">
        <v>864.71</v>
      </c>
    </row>
    <row r="1716" spans="2:12" x14ac:dyDescent="0.2">
      <c r="B1716" t="s">
        <v>11</v>
      </c>
      <c r="C1716" t="s">
        <v>48</v>
      </c>
      <c r="D1716">
        <v>64</v>
      </c>
      <c r="E1716" t="s">
        <v>25</v>
      </c>
      <c r="F1716" t="s">
        <v>35</v>
      </c>
      <c r="G1716">
        <v>16</v>
      </c>
      <c r="H1716" t="s">
        <v>43</v>
      </c>
      <c r="I1716">
        <v>8.1999999999999993</v>
      </c>
      <c r="J1716">
        <v>1.72</v>
      </c>
      <c r="K1716" t="s">
        <v>30</v>
      </c>
      <c r="L1716">
        <v>4952.41</v>
      </c>
    </row>
    <row r="1717" spans="2:12" x14ac:dyDescent="0.2">
      <c r="B1717" t="s">
        <v>36</v>
      </c>
      <c r="C1717" t="s">
        <v>12</v>
      </c>
      <c r="D1717">
        <v>64</v>
      </c>
      <c r="E1717" t="s">
        <v>19</v>
      </c>
      <c r="F1717" t="s">
        <v>40</v>
      </c>
      <c r="G1717">
        <v>17.3</v>
      </c>
      <c r="H1717" t="s">
        <v>27</v>
      </c>
      <c r="I1717">
        <v>10.8</v>
      </c>
      <c r="J1717">
        <v>3.05</v>
      </c>
      <c r="K1717" t="s">
        <v>30</v>
      </c>
      <c r="L1717">
        <v>3614.95</v>
      </c>
    </row>
    <row r="1718" spans="2:12" x14ac:dyDescent="0.2">
      <c r="B1718" t="s">
        <v>33</v>
      </c>
      <c r="C1718" t="s">
        <v>39</v>
      </c>
      <c r="D1718">
        <v>32</v>
      </c>
      <c r="E1718" t="s">
        <v>19</v>
      </c>
      <c r="F1718" t="s">
        <v>20</v>
      </c>
      <c r="G1718">
        <v>15.6</v>
      </c>
      <c r="H1718" t="s">
        <v>43</v>
      </c>
      <c r="I1718">
        <v>6.1</v>
      </c>
      <c r="J1718">
        <v>1.26</v>
      </c>
      <c r="K1718" t="s">
        <v>30</v>
      </c>
      <c r="L1718">
        <v>1655.37</v>
      </c>
    </row>
    <row r="1719" spans="2:12" x14ac:dyDescent="0.2">
      <c r="B1719" t="s">
        <v>38</v>
      </c>
      <c r="C1719" t="s">
        <v>37</v>
      </c>
      <c r="D1719">
        <v>64</v>
      </c>
      <c r="E1719" t="s">
        <v>29</v>
      </c>
      <c r="F1719" t="s">
        <v>40</v>
      </c>
      <c r="G1719">
        <v>17.3</v>
      </c>
      <c r="H1719" t="s">
        <v>15</v>
      </c>
      <c r="I1719">
        <v>10.8</v>
      </c>
      <c r="J1719">
        <v>2.72</v>
      </c>
      <c r="K1719" t="s">
        <v>16</v>
      </c>
      <c r="L1719">
        <v>5337.94</v>
      </c>
    </row>
    <row r="1720" spans="2:12" x14ac:dyDescent="0.2">
      <c r="B1720" t="s">
        <v>28</v>
      </c>
      <c r="C1720" t="s">
        <v>24</v>
      </c>
      <c r="D1720">
        <v>32</v>
      </c>
      <c r="E1720" t="s">
        <v>13</v>
      </c>
      <c r="F1720" t="s">
        <v>32</v>
      </c>
      <c r="G1720">
        <v>17.3</v>
      </c>
      <c r="H1720" t="s">
        <v>43</v>
      </c>
      <c r="I1720">
        <v>4.9000000000000004</v>
      </c>
      <c r="J1720">
        <v>2.35</v>
      </c>
      <c r="K1720" t="s">
        <v>30</v>
      </c>
      <c r="L1720">
        <v>1808.34</v>
      </c>
    </row>
    <row r="1721" spans="2:12" x14ac:dyDescent="0.2">
      <c r="B1721" t="s">
        <v>34</v>
      </c>
      <c r="C1721" t="s">
        <v>48</v>
      </c>
      <c r="D1721">
        <v>64</v>
      </c>
      <c r="E1721" t="s">
        <v>29</v>
      </c>
      <c r="F1721" t="s">
        <v>40</v>
      </c>
      <c r="G1721">
        <v>13.3</v>
      </c>
      <c r="H1721" t="s">
        <v>43</v>
      </c>
      <c r="I1721">
        <v>6.5</v>
      </c>
      <c r="J1721">
        <v>1.97</v>
      </c>
      <c r="K1721" t="s">
        <v>46</v>
      </c>
      <c r="L1721">
        <v>2829.95</v>
      </c>
    </row>
    <row r="1722" spans="2:12" x14ac:dyDescent="0.2">
      <c r="B1722" t="s">
        <v>23</v>
      </c>
      <c r="C1722" t="s">
        <v>37</v>
      </c>
      <c r="D1722">
        <v>16</v>
      </c>
      <c r="E1722" t="s">
        <v>29</v>
      </c>
      <c r="F1722" t="s">
        <v>44</v>
      </c>
      <c r="G1722">
        <v>15.6</v>
      </c>
      <c r="H1722" t="s">
        <v>43</v>
      </c>
      <c r="I1722">
        <v>8.1999999999999993</v>
      </c>
      <c r="J1722">
        <v>2.67</v>
      </c>
      <c r="K1722" t="s">
        <v>22</v>
      </c>
      <c r="L1722">
        <v>1459.05</v>
      </c>
    </row>
    <row r="1723" spans="2:12" x14ac:dyDescent="0.2">
      <c r="B1723" t="s">
        <v>47</v>
      </c>
      <c r="C1723" t="s">
        <v>37</v>
      </c>
      <c r="D1723">
        <v>32</v>
      </c>
      <c r="E1723" t="s">
        <v>13</v>
      </c>
      <c r="F1723" t="s">
        <v>40</v>
      </c>
      <c r="G1723">
        <v>14</v>
      </c>
      <c r="H1723" t="s">
        <v>21</v>
      </c>
      <c r="I1723">
        <v>8.8000000000000007</v>
      </c>
      <c r="J1723">
        <v>1.28</v>
      </c>
      <c r="K1723" t="s">
        <v>30</v>
      </c>
      <c r="L1723">
        <v>2837.79</v>
      </c>
    </row>
    <row r="1724" spans="2:12" x14ac:dyDescent="0.2">
      <c r="B1724" t="s">
        <v>17</v>
      </c>
      <c r="C1724" t="s">
        <v>48</v>
      </c>
      <c r="D1724">
        <v>4</v>
      </c>
      <c r="E1724" t="s">
        <v>42</v>
      </c>
      <c r="F1724" t="s">
        <v>44</v>
      </c>
      <c r="G1724">
        <v>13.3</v>
      </c>
      <c r="H1724" t="s">
        <v>21</v>
      </c>
      <c r="I1724">
        <v>8.5</v>
      </c>
      <c r="J1724">
        <v>3.18</v>
      </c>
      <c r="K1724" t="s">
        <v>30</v>
      </c>
      <c r="L1724">
        <v>709.21</v>
      </c>
    </row>
    <row r="1725" spans="2:12" x14ac:dyDescent="0.2">
      <c r="B1725" t="s">
        <v>23</v>
      </c>
      <c r="C1725" t="s">
        <v>31</v>
      </c>
      <c r="D1725">
        <v>16</v>
      </c>
      <c r="E1725" t="s">
        <v>29</v>
      </c>
      <c r="F1725" t="s">
        <v>32</v>
      </c>
      <c r="G1725">
        <v>15.6</v>
      </c>
      <c r="H1725" t="s">
        <v>27</v>
      </c>
      <c r="I1725">
        <v>5.5</v>
      </c>
      <c r="J1725">
        <v>2.1800000000000002</v>
      </c>
      <c r="K1725" t="s">
        <v>46</v>
      </c>
      <c r="L1725">
        <v>1725.31</v>
      </c>
    </row>
    <row r="1726" spans="2:12" x14ac:dyDescent="0.2">
      <c r="B1726" t="s">
        <v>23</v>
      </c>
      <c r="C1726" t="s">
        <v>39</v>
      </c>
      <c r="D1726">
        <v>4</v>
      </c>
      <c r="E1726" t="s">
        <v>29</v>
      </c>
      <c r="F1726" t="s">
        <v>40</v>
      </c>
      <c r="G1726">
        <v>15.6</v>
      </c>
      <c r="H1726" t="s">
        <v>27</v>
      </c>
      <c r="I1726">
        <v>4.7</v>
      </c>
      <c r="J1726">
        <v>1.51</v>
      </c>
      <c r="K1726" t="s">
        <v>46</v>
      </c>
      <c r="L1726">
        <v>1616.13</v>
      </c>
    </row>
    <row r="1727" spans="2:12" x14ac:dyDescent="0.2">
      <c r="B1727" t="s">
        <v>47</v>
      </c>
      <c r="C1727" t="s">
        <v>12</v>
      </c>
      <c r="D1727">
        <v>64</v>
      </c>
      <c r="E1727" t="s">
        <v>19</v>
      </c>
      <c r="F1727" t="s">
        <v>26</v>
      </c>
      <c r="G1727">
        <v>13.3</v>
      </c>
      <c r="H1727" t="s">
        <v>27</v>
      </c>
      <c r="I1727">
        <v>7.4</v>
      </c>
      <c r="J1727">
        <v>2.2400000000000002</v>
      </c>
      <c r="K1727" t="s">
        <v>16</v>
      </c>
      <c r="L1727">
        <v>4164.7700000000004</v>
      </c>
    </row>
    <row r="1728" spans="2:12" x14ac:dyDescent="0.2">
      <c r="B1728" t="s">
        <v>33</v>
      </c>
      <c r="C1728" t="s">
        <v>37</v>
      </c>
      <c r="D1728">
        <v>4</v>
      </c>
      <c r="E1728" t="s">
        <v>42</v>
      </c>
      <c r="F1728" t="s">
        <v>32</v>
      </c>
      <c r="G1728">
        <v>14</v>
      </c>
      <c r="H1728" t="s">
        <v>15</v>
      </c>
      <c r="I1728">
        <v>6.5</v>
      </c>
      <c r="J1728">
        <v>1.3</v>
      </c>
      <c r="K1728" t="s">
        <v>46</v>
      </c>
      <c r="L1728">
        <v>1556.87</v>
      </c>
    </row>
    <row r="1729" spans="2:12" x14ac:dyDescent="0.2">
      <c r="B1729" t="s">
        <v>28</v>
      </c>
      <c r="C1729" t="s">
        <v>37</v>
      </c>
      <c r="D1729">
        <v>64</v>
      </c>
      <c r="E1729" t="s">
        <v>19</v>
      </c>
      <c r="F1729" t="s">
        <v>44</v>
      </c>
      <c r="G1729">
        <v>14</v>
      </c>
      <c r="H1729" t="s">
        <v>43</v>
      </c>
      <c r="I1729">
        <v>8.6</v>
      </c>
      <c r="J1729">
        <v>2.5099999999999998</v>
      </c>
      <c r="K1729" t="s">
        <v>16</v>
      </c>
      <c r="L1729">
        <v>2727.61</v>
      </c>
    </row>
    <row r="1730" spans="2:12" x14ac:dyDescent="0.2">
      <c r="B1730" t="s">
        <v>28</v>
      </c>
      <c r="C1730" t="s">
        <v>18</v>
      </c>
      <c r="D1730">
        <v>8</v>
      </c>
      <c r="E1730" t="s">
        <v>29</v>
      </c>
      <c r="F1730" t="s">
        <v>44</v>
      </c>
      <c r="G1730">
        <v>17.3</v>
      </c>
      <c r="H1730" t="s">
        <v>43</v>
      </c>
      <c r="I1730">
        <v>7</v>
      </c>
      <c r="J1730">
        <v>2.57</v>
      </c>
      <c r="K1730" t="s">
        <v>46</v>
      </c>
      <c r="L1730">
        <v>829.86</v>
      </c>
    </row>
    <row r="1731" spans="2:12" x14ac:dyDescent="0.2">
      <c r="B1731" t="s">
        <v>11</v>
      </c>
      <c r="C1731" t="s">
        <v>12</v>
      </c>
      <c r="D1731">
        <v>4</v>
      </c>
      <c r="E1731" t="s">
        <v>13</v>
      </c>
      <c r="F1731" t="s">
        <v>44</v>
      </c>
      <c r="G1731">
        <v>16</v>
      </c>
      <c r="H1731" t="s">
        <v>43</v>
      </c>
      <c r="I1731">
        <v>7.8</v>
      </c>
      <c r="J1731">
        <v>2.02</v>
      </c>
      <c r="K1731" t="s">
        <v>30</v>
      </c>
      <c r="L1731">
        <v>900.4</v>
      </c>
    </row>
    <row r="1732" spans="2:12" x14ac:dyDescent="0.2">
      <c r="B1732" t="s">
        <v>17</v>
      </c>
      <c r="C1732" t="s">
        <v>48</v>
      </c>
      <c r="D1732">
        <v>16</v>
      </c>
      <c r="E1732" t="s">
        <v>13</v>
      </c>
      <c r="F1732" t="s">
        <v>20</v>
      </c>
      <c r="G1732">
        <v>16</v>
      </c>
      <c r="H1732" t="s">
        <v>15</v>
      </c>
      <c r="I1732">
        <v>8.6999999999999993</v>
      </c>
      <c r="J1732">
        <v>2.0299999999999998</v>
      </c>
      <c r="K1732" t="s">
        <v>30</v>
      </c>
      <c r="L1732">
        <v>2715.81</v>
      </c>
    </row>
    <row r="1733" spans="2:12" x14ac:dyDescent="0.2">
      <c r="B1733" t="s">
        <v>34</v>
      </c>
      <c r="C1733" t="s">
        <v>31</v>
      </c>
      <c r="D1733">
        <v>4</v>
      </c>
      <c r="E1733" t="s">
        <v>29</v>
      </c>
      <c r="F1733" t="s">
        <v>26</v>
      </c>
      <c r="G1733">
        <v>17.3</v>
      </c>
      <c r="H1733" t="s">
        <v>15</v>
      </c>
      <c r="I1733">
        <v>10.8</v>
      </c>
      <c r="J1733">
        <v>1.68</v>
      </c>
      <c r="K1733" t="s">
        <v>30</v>
      </c>
      <c r="L1733">
        <v>1089.6600000000001</v>
      </c>
    </row>
    <row r="1734" spans="2:12" x14ac:dyDescent="0.2">
      <c r="B1734" t="s">
        <v>28</v>
      </c>
      <c r="C1734" t="s">
        <v>24</v>
      </c>
      <c r="D1734">
        <v>32</v>
      </c>
      <c r="E1734" t="s">
        <v>25</v>
      </c>
      <c r="F1734" t="s">
        <v>40</v>
      </c>
      <c r="G1734">
        <v>13.3</v>
      </c>
      <c r="H1734" t="s">
        <v>15</v>
      </c>
      <c r="I1734">
        <v>10.3</v>
      </c>
      <c r="J1734">
        <v>1.55</v>
      </c>
      <c r="K1734" t="s">
        <v>30</v>
      </c>
      <c r="L1734">
        <v>1909.34</v>
      </c>
    </row>
    <row r="1735" spans="2:12" x14ac:dyDescent="0.2">
      <c r="B1735" t="s">
        <v>28</v>
      </c>
      <c r="C1735" t="s">
        <v>18</v>
      </c>
      <c r="D1735">
        <v>64</v>
      </c>
      <c r="E1735" t="s">
        <v>25</v>
      </c>
      <c r="F1735" t="s">
        <v>35</v>
      </c>
      <c r="G1735">
        <v>17.3</v>
      </c>
      <c r="H1735" t="s">
        <v>43</v>
      </c>
      <c r="I1735">
        <v>7.8</v>
      </c>
      <c r="J1735">
        <v>2.75</v>
      </c>
      <c r="K1735" t="s">
        <v>30</v>
      </c>
      <c r="L1735">
        <v>3151.68</v>
      </c>
    </row>
    <row r="1736" spans="2:12" x14ac:dyDescent="0.2">
      <c r="B1736" t="s">
        <v>34</v>
      </c>
      <c r="C1736" t="s">
        <v>39</v>
      </c>
      <c r="D1736">
        <v>16</v>
      </c>
      <c r="E1736" t="s">
        <v>19</v>
      </c>
      <c r="F1736" t="s">
        <v>14</v>
      </c>
      <c r="G1736">
        <v>14</v>
      </c>
      <c r="H1736" t="s">
        <v>15</v>
      </c>
      <c r="I1736">
        <v>7.1</v>
      </c>
      <c r="J1736">
        <v>2.3199999999999998</v>
      </c>
      <c r="K1736" t="s">
        <v>30</v>
      </c>
      <c r="L1736">
        <v>1413.74</v>
      </c>
    </row>
    <row r="1737" spans="2:12" x14ac:dyDescent="0.2">
      <c r="B1737" t="s">
        <v>36</v>
      </c>
      <c r="C1737" t="s">
        <v>48</v>
      </c>
      <c r="D1737">
        <v>8</v>
      </c>
      <c r="E1737" t="s">
        <v>29</v>
      </c>
      <c r="F1737" t="s">
        <v>32</v>
      </c>
      <c r="G1737">
        <v>16</v>
      </c>
      <c r="H1737" t="s">
        <v>21</v>
      </c>
      <c r="I1737">
        <v>7.8</v>
      </c>
      <c r="J1737">
        <v>2.56</v>
      </c>
      <c r="K1737" t="s">
        <v>22</v>
      </c>
      <c r="L1737">
        <v>1306.43</v>
      </c>
    </row>
    <row r="1738" spans="2:12" x14ac:dyDescent="0.2">
      <c r="B1738" t="s">
        <v>23</v>
      </c>
      <c r="C1738" t="s">
        <v>24</v>
      </c>
      <c r="D1738">
        <v>16</v>
      </c>
      <c r="E1738" t="s">
        <v>42</v>
      </c>
      <c r="F1738" t="s">
        <v>32</v>
      </c>
      <c r="G1738">
        <v>15.6</v>
      </c>
      <c r="H1738" t="s">
        <v>15</v>
      </c>
      <c r="I1738">
        <v>9.9</v>
      </c>
      <c r="J1738">
        <v>3.31</v>
      </c>
      <c r="K1738" t="s">
        <v>16</v>
      </c>
      <c r="L1738">
        <v>1274.1099999999999</v>
      </c>
    </row>
    <row r="1739" spans="2:12" x14ac:dyDescent="0.2">
      <c r="B1739" t="s">
        <v>17</v>
      </c>
      <c r="C1739" t="s">
        <v>18</v>
      </c>
      <c r="D1739">
        <v>64</v>
      </c>
      <c r="E1739" t="s">
        <v>25</v>
      </c>
      <c r="F1739" t="s">
        <v>20</v>
      </c>
      <c r="G1739">
        <v>16</v>
      </c>
      <c r="H1739" t="s">
        <v>27</v>
      </c>
      <c r="I1739">
        <v>9.6</v>
      </c>
      <c r="J1739">
        <v>1.48</v>
      </c>
      <c r="K1739" t="s">
        <v>16</v>
      </c>
      <c r="L1739">
        <v>7399.93</v>
      </c>
    </row>
    <row r="1740" spans="2:12" x14ac:dyDescent="0.2">
      <c r="B1740" t="s">
        <v>36</v>
      </c>
      <c r="C1740" t="s">
        <v>48</v>
      </c>
      <c r="D1740">
        <v>32</v>
      </c>
      <c r="E1740" t="s">
        <v>42</v>
      </c>
      <c r="F1740" t="s">
        <v>20</v>
      </c>
      <c r="G1740">
        <v>14</v>
      </c>
      <c r="H1740" t="s">
        <v>21</v>
      </c>
      <c r="I1740">
        <v>10.7</v>
      </c>
      <c r="J1740">
        <v>1.32</v>
      </c>
      <c r="K1740" t="s">
        <v>30</v>
      </c>
      <c r="L1740">
        <v>1302.5999999999999</v>
      </c>
    </row>
    <row r="1741" spans="2:12" x14ac:dyDescent="0.2">
      <c r="B1741" t="s">
        <v>47</v>
      </c>
      <c r="C1741" t="s">
        <v>31</v>
      </c>
      <c r="D1741">
        <v>64</v>
      </c>
      <c r="E1741" t="s">
        <v>13</v>
      </c>
      <c r="F1741" t="s">
        <v>26</v>
      </c>
      <c r="G1741">
        <v>17.3</v>
      </c>
      <c r="H1741" t="s">
        <v>21</v>
      </c>
      <c r="I1741">
        <v>5.7</v>
      </c>
      <c r="J1741">
        <v>1.38</v>
      </c>
      <c r="K1741" t="s">
        <v>22</v>
      </c>
      <c r="L1741">
        <v>2354.67</v>
      </c>
    </row>
    <row r="1742" spans="2:12" x14ac:dyDescent="0.2">
      <c r="B1742" t="s">
        <v>11</v>
      </c>
      <c r="C1742" t="s">
        <v>12</v>
      </c>
      <c r="D1742">
        <v>64</v>
      </c>
      <c r="E1742" t="s">
        <v>29</v>
      </c>
      <c r="F1742" t="s">
        <v>40</v>
      </c>
      <c r="G1742">
        <v>16</v>
      </c>
      <c r="H1742" t="s">
        <v>27</v>
      </c>
      <c r="I1742">
        <v>8.1999999999999993</v>
      </c>
      <c r="J1742">
        <v>1.22</v>
      </c>
      <c r="K1742" t="s">
        <v>46</v>
      </c>
      <c r="L1742">
        <v>5392.09</v>
      </c>
    </row>
    <row r="1743" spans="2:12" x14ac:dyDescent="0.2">
      <c r="B1743" t="s">
        <v>11</v>
      </c>
      <c r="C1743" t="s">
        <v>37</v>
      </c>
      <c r="D1743">
        <v>8</v>
      </c>
      <c r="E1743" t="s">
        <v>42</v>
      </c>
      <c r="F1743" t="s">
        <v>14</v>
      </c>
      <c r="G1743">
        <v>13.3</v>
      </c>
      <c r="H1743" t="s">
        <v>27</v>
      </c>
      <c r="I1743">
        <v>4.9000000000000004</v>
      </c>
      <c r="J1743">
        <v>2.72</v>
      </c>
      <c r="K1743" t="s">
        <v>16</v>
      </c>
      <c r="L1743">
        <v>3560.45</v>
      </c>
    </row>
    <row r="1744" spans="2:12" x14ac:dyDescent="0.2">
      <c r="B1744" t="s">
        <v>45</v>
      </c>
      <c r="C1744" t="s">
        <v>24</v>
      </c>
      <c r="D1744">
        <v>8</v>
      </c>
      <c r="E1744" t="s">
        <v>25</v>
      </c>
      <c r="F1744" t="s">
        <v>14</v>
      </c>
      <c r="G1744">
        <v>16</v>
      </c>
      <c r="H1744" t="s">
        <v>15</v>
      </c>
      <c r="I1744">
        <v>11.2</v>
      </c>
      <c r="J1744">
        <v>1.45</v>
      </c>
      <c r="K1744" t="s">
        <v>22</v>
      </c>
      <c r="L1744">
        <v>1441.11</v>
      </c>
    </row>
    <row r="1745" spans="2:12" x14ac:dyDescent="0.2">
      <c r="B1745" t="s">
        <v>45</v>
      </c>
      <c r="C1745" t="s">
        <v>41</v>
      </c>
      <c r="D1745">
        <v>64</v>
      </c>
      <c r="E1745" t="s">
        <v>25</v>
      </c>
      <c r="F1745" t="s">
        <v>20</v>
      </c>
      <c r="G1745">
        <v>17.3</v>
      </c>
      <c r="H1745" t="s">
        <v>43</v>
      </c>
      <c r="I1745">
        <v>9.6</v>
      </c>
      <c r="J1745">
        <v>3.43</v>
      </c>
      <c r="K1745" t="s">
        <v>16</v>
      </c>
      <c r="L1745">
        <v>4322.95</v>
      </c>
    </row>
    <row r="1746" spans="2:12" x14ac:dyDescent="0.2">
      <c r="B1746" t="s">
        <v>38</v>
      </c>
      <c r="C1746" t="s">
        <v>24</v>
      </c>
      <c r="D1746">
        <v>64</v>
      </c>
      <c r="E1746" t="s">
        <v>29</v>
      </c>
      <c r="F1746" t="s">
        <v>32</v>
      </c>
      <c r="G1746">
        <v>16</v>
      </c>
      <c r="H1746" t="s">
        <v>21</v>
      </c>
      <c r="I1746">
        <v>10.8</v>
      </c>
      <c r="J1746">
        <v>2.12</v>
      </c>
      <c r="K1746" t="s">
        <v>16</v>
      </c>
      <c r="L1746">
        <v>2198.77</v>
      </c>
    </row>
    <row r="1747" spans="2:12" x14ac:dyDescent="0.2">
      <c r="B1747" t="s">
        <v>45</v>
      </c>
      <c r="C1747" t="s">
        <v>18</v>
      </c>
      <c r="D1747">
        <v>8</v>
      </c>
      <c r="E1747" t="s">
        <v>29</v>
      </c>
      <c r="F1747" t="s">
        <v>26</v>
      </c>
      <c r="G1747">
        <v>13.3</v>
      </c>
      <c r="H1747" t="s">
        <v>43</v>
      </c>
      <c r="I1747">
        <v>11.5</v>
      </c>
      <c r="J1747">
        <v>2.2599999999999998</v>
      </c>
      <c r="K1747" t="s">
        <v>30</v>
      </c>
      <c r="L1747">
        <v>1137.08</v>
      </c>
    </row>
    <row r="1748" spans="2:12" x14ac:dyDescent="0.2">
      <c r="B1748" t="s">
        <v>23</v>
      </c>
      <c r="C1748" t="s">
        <v>24</v>
      </c>
      <c r="D1748">
        <v>32</v>
      </c>
      <c r="E1748" t="s">
        <v>42</v>
      </c>
      <c r="F1748" t="s">
        <v>20</v>
      </c>
      <c r="G1748">
        <v>17.3</v>
      </c>
      <c r="H1748" t="s">
        <v>27</v>
      </c>
      <c r="I1748">
        <v>6.9</v>
      </c>
      <c r="J1748">
        <v>3.45</v>
      </c>
      <c r="K1748" t="s">
        <v>16</v>
      </c>
      <c r="L1748">
        <v>2400.31</v>
      </c>
    </row>
    <row r="1749" spans="2:12" x14ac:dyDescent="0.2">
      <c r="B1749" t="s">
        <v>38</v>
      </c>
      <c r="C1749" t="s">
        <v>31</v>
      </c>
      <c r="D1749">
        <v>8</v>
      </c>
      <c r="E1749" t="s">
        <v>25</v>
      </c>
      <c r="F1749" t="s">
        <v>26</v>
      </c>
      <c r="G1749">
        <v>13.3</v>
      </c>
      <c r="H1749" t="s">
        <v>21</v>
      </c>
      <c r="I1749">
        <v>11.4</v>
      </c>
      <c r="J1749">
        <v>1.23</v>
      </c>
      <c r="K1749" t="s">
        <v>30</v>
      </c>
      <c r="L1749">
        <v>825.38</v>
      </c>
    </row>
    <row r="1750" spans="2:12" x14ac:dyDescent="0.2">
      <c r="B1750" t="s">
        <v>23</v>
      </c>
      <c r="C1750" t="s">
        <v>41</v>
      </c>
      <c r="D1750">
        <v>8</v>
      </c>
      <c r="E1750" t="s">
        <v>29</v>
      </c>
      <c r="F1750" t="s">
        <v>40</v>
      </c>
      <c r="G1750">
        <v>16</v>
      </c>
      <c r="H1750" t="s">
        <v>15</v>
      </c>
      <c r="I1750">
        <v>9.1</v>
      </c>
      <c r="J1750">
        <v>1.94</v>
      </c>
      <c r="K1750" t="s">
        <v>22</v>
      </c>
      <c r="L1750">
        <v>2248.6999999999998</v>
      </c>
    </row>
    <row r="1751" spans="2:12" x14ac:dyDescent="0.2">
      <c r="B1751" t="s">
        <v>47</v>
      </c>
      <c r="C1751" t="s">
        <v>41</v>
      </c>
      <c r="D1751">
        <v>32</v>
      </c>
      <c r="E1751" t="s">
        <v>19</v>
      </c>
      <c r="F1751" t="s">
        <v>32</v>
      </c>
      <c r="G1751">
        <v>14</v>
      </c>
      <c r="H1751" t="s">
        <v>15</v>
      </c>
      <c r="I1751">
        <v>10.6</v>
      </c>
      <c r="J1751">
        <v>2.4900000000000002</v>
      </c>
      <c r="K1751" t="s">
        <v>16</v>
      </c>
      <c r="L1751">
        <v>4164.78</v>
      </c>
    </row>
    <row r="1752" spans="2:12" x14ac:dyDescent="0.2">
      <c r="B1752" t="s">
        <v>28</v>
      </c>
      <c r="C1752" t="s">
        <v>12</v>
      </c>
      <c r="D1752">
        <v>64</v>
      </c>
      <c r="E1752" t="s">
        <v>13</v>
      </c>
      <c r="F1752" t="s">
        <v>32</v>
      </c>
      <c r="G1752">
        <v>14</v>
      </c>
      <c r="H1752" t="s">
        <v>27</v>
      </c>
      <c r="I1752">
        <v>8.3000000000000007</v>
      </c>
      <c r="J1752">
        <v>1.43</v>
      </c>
      <c r="K1752" t="s">
        <v>46</v>
      </c>
      <c r="L1752">
        <v>3306.98</v>
      </c>
    </row>
    <row r="1753" spans="2:12" x14ac:dyDescent="0.2">
      <c r="B1753" t="s">
        <v>28</v>
      </c>
      <c r="C1753" t="s">
        <v>12</v>
      </c>
      <c r="D1753">
        <v>8</v>
      </c>
      <c r="E1753" t="s">
        <v>29</v>
      </c>
      <c r="F1753" t="s">
        <v>35</v>
      </c>
      <c r="G1753">
        <v>14</v>
      </c>
      <c r="H1753" t="s">
        <v>27</v>
      </c>
      <c r="I1753">
        <v>6.3</v>
      </c>
      <c r="J1753">
        <v>1.91</v>
      </c>
      <c r="K1753" t="s">
        <v>16</v>
      </c>
      <c r="L1753">
        <v>1322.17</v>
      </c>
    </row>
    <row r="1754" spans="2:12" x14ac:dyDescent="0.2">
      <c r="B1754" t="s">
        <v>28</v>
      </c>
      <c r="C1754" t="s">
        <v>31</v>
      </c>
      <c r="D1754">
        <v>8</v>
      </c>
      <c r="E1754" t="s">
        <v>42</v>
      </c>
      <c r="F1754" t="s">
        <v>26</v>
      </c>
      <c r="G1754">
        <v>17.3</v>
      </c>
      <c r="H1754" t="s">
        <v>27</v>
      </c>
      <c r="I1754">
        <v>10.6</v>
      </c>
      <c r="J1754">
        <v>2.93</v>
      </c>
      <c r="K1754" t="s">
        <v>30</v>
      </c>
      <c r="L1754">
        <v>1309.56</v>
      </c>
    </row>
    <row r="1755" spans="2:12" x14ac:dyDescent="0.2">
      <c r="B1755" t="s">
        <v>28</v>
      </c>
      <c r="C1755" t="s">
        <v>18</v>
      </c>
      <c r="D1755">
        <v>32</v>
      </c>
      <c r="E1755" t="s">
        <v>13</v>
      </c>
      <c r="F1755" t="s">
        <v>35</v>
      </c>
      <c r="G1755">
        <v>15.6</v>
      </c>
      <c r="H1755" t="s">
        <v>43</v>
      </c>
      <c r="I1755">
        <v>7.2</v>
      </c>
      <c r="J1755">
        <v>1.38</v>
      </c>
      <c r="K1755" t="s">
        <v>22</v>
      </c>
      <c r="L1755">
        <v>2195.5300000000002</v>
      </c>
    </row>
    <row r="1756" spans="2:12" x14ac:dyDescent="0.2">
      <c r="B1756" t="s">
        <v>47</v>
      </c>
      <c r="C1756" t="s">
        <v>24</v>
      </c>
      <c r="D1756">
        <v>32</v>
      </c>
      <c r="E1756" t="s">
        <v>13</v>
      </c>
      <c r="F1756" t="s">
        <v>40</v>
      </c>
      <c r="G1756">
        <v>17.3</v>
      </c>
      <c r="H1756" t="s">
        <v>43</v>
      </c>
      <c r="I1756">
        <v>5.0999999999999996</v>
      </c>
      <c r="J1756">
        <v>1.75</v>
      </c>
      <c r="K1756" t="s">
        <v>30</v>
      </c>
      <c r="L1756">
        <v>2336.7800000000002</v>
      </c>
    </row>
    <row r="1757" spans="2:12" x14ac:dyDescent="0.2">
      <c r="B1757" t="s">
        <v>36</v>
      </c>
      <c r="C1757" t="s">
        <v>37</v>
      </c>
      <c r="D1757">
        <v>16</v>
      </c>
      <c r="E1757" t="s">
        <v>29</v>
      </c>
      <c r="F1757" t="s">
        <v>20</v>
      </c>
      <c r="G1757">
        <v>15.6</v>
      </c>
      <c r="H1757" t="s">
        <v>15</v>
      </c>
      <c r="I1757">
        <v>4.3</v>
      </c>
      <c r="J1757">
        <v>1.58</v>
      </c>
      <c r="K1757" t="s">
        <v>22</v>
      </c>
      <c r="L1757">
        <v>2729.34</v>
      </c>
    </row>
    <row r="1758" spans="2:12" x14ac:dyDescent="0.2">
      <c r="B1758" t="s">
        <v>47</v>
      </c>
      <c r="C1758" t="s">
        <v>12</v>
      </c>
      <c r="D1758">
        <v>64</v>
      </c>
      <c r="E1758" t="s">
        <v>13</v>
      </c>
      <c r="F1758" t="s">
        <v>40</v>
      </c>
      <c r="G1758">
        <v>14</v>
      </c>
      <c r="H1758" t="s">
        <v>21</v>
      </c>
      <c r="I1758">
        <v>9.3000000000000007</v>
      </c>
      <c r="J1758">
        <v>1.23</v>
      </c>
      <c r="K1758" t="s">
        <v>22</v>
      </c>
      <c r="L1758">
        <v>2098.19</v>
      </c>
    </row>
    <row r="1759" spans="2:12" x14ac:dyDescent="0.2">
      <c r="B1759" t="s">
        <v>17</v>
      </c>
      <c r="C1759" t="s">
        <v>39</v>
      </c>
      <c r="D1759">
        <v>4</v>
      </c>
      <c r="E1759" t="s">
        <v>29</v>
      </c>
      <c r="F1759" t="s">
        <v>40</v>
      </c>
      <c r="G1759">
        <v>14</v>
      </c>
      <c r="H1759" t="s">
        <v>15</v>
      </c>
      <c r="I1759">
        <v>10.6</v>
      </c>
      <c r="J1759">
        <v>1.6</v>
      </c>
      <c r="K1759" t="s">
        <v>22</v>
      </c>
      <c r="L1759">
        <v>1621.14</v>
      </c>
    </row>
    <row r="1760" spans="2:12" x14ac:dyDescent="0.2">
      <c r="B1760" t="s">
        <v>28</v>
      </c>
      <c r="C1760" t="s">
        <v>18</v>
      </c>
      <c r="D1760">
        <v>16</v>
      </c>
      <c r="E1760" t="s">
        <v>25</v>
      </c>
      <c r="F1760" t="s">
        <v>32</v>
      </c>
      <c r="G1760">
        <v>15.6</v>
      </c>
      <c r="H1760" t="s">
        <v>15</v>
      </c>
      <c r="I1760">
        <v>4.5</v>
      </c>
      <c r="J1760">
        <v>3.38</v>
      </c>
      <c r="K1760" t="s">
        <v>16</v>
      </c>
      <c r="L1760">
        <v>1935.67</v>
      </c>
    </row>
    <row r="1761" spans="2:12" x14ac:dyDescent="0.2">
      <c r="B1761" t="s">
        <v>45</v>
      </c>
      <c r="C1761" t="s">
        <v>39</v>
      </c>
      <c r="D1761">
        <v>16</v>
      </c>
      <c r="E1761" t="s">
        <v>29</v>
      </c>
      <c r="F1761" t="s">
        <v>20</v>
      </c>
      <c r="G1761">
        <v>13.3</v>
      </c>
      <c r="H1761" t="s">
        <v>15</v>
      </c>
      <c r="I1761">
        <v>8.1</v>
      </c>
      <c r="J1761">
        <v>3.03</v>
      </c>
      <c r="K1761" t="s">
        <v>46</v>
      </c>
      <c r="L1761">
        <v>1456.94</v>
      </c>
    </row>
    <row r="1762" spans="2:12" x14ac:dyDescent="0.2">
      <c r="B1762" t="s">
        <v>36</v>
      </c>
      <c r="C1762" t="s">
        <v>48</v>
      </c>
      <c r="D1762">
        <v>8</v>
      </c>
      <c r="E1762" t="s">
        <v>13</v>
      </c>
      <c r="F1762" t="s">
        <v>20</v>
      </c>
      <c r="G1762">
        <v>13.3</v>
      </c>
      <c r="H1762" t="s">
        <v>21</v>
      </c>
      <c r="I1762">
        <v>9.4</v>
      </c>
      <c r="J1762">
        <v>1.78</v>
      </c>
      <c r="K1762" t="s">
        <v>22</v>
      </c>
      <c r="L1762">
        <v>964.79</v>
      </c>
    </row>
    <row r="1763" spans="2:12" x14ac:dyDescent="0.2">
      <c r="B1763" t="s">
        <v>28</v>
      </c>
      <c r="C1763" t="s">
        <v>24</v>
      </c>
      <c r="D1763">
        <v>4</v>
      </c>
      <c r="E1763" t="s">
        <v>19</v>
      </c>
      <c r="F1763" t="s">
        <v>14</v>
      </c>
      <c r="G1763">
        <v>16</v>
      </c>
      <c r="H1763" t="s">
        <v>21</v>
      </c>
      <c r="I1763">
        <v>9.1</v>
      </c>
      <c r="J1763">
        <v>2.0499999999999998</v>
      </c>
      <c r="K1763" t="s">
        <v>30</v>
      </c>
      <c r="L1763">
        <v>761.36</v>
      </c>
    </row>
    <row r="1764" spans="2:12" x14ac:dyDescent="0.2">
      <c r="B1764" t="s">
        <v>34</v>
      </c>
      <c r="C1764" t="s">
        <v>31</v>
      </c>
      <c r="D1764">
        <v>32</v>
      </c>
      <c r="E1764" t="s">
        <v>25</v>
      </c>
      <c r="F1764" t="s">
        <v>35</v>
      </c>
      <c r="G1764">
        <v>13.3</v>
      </c>
      <c r="H1764" t="s">
        <v>21</v>
      </c>
      <c r="I1764">
        <v>4.2</v>
      </c>
      <c r="J1764">
        <v>2.68</v>
      </c>
      <c r="K1764" t="s">
        <v>30</v>
      </c>
      <c r="L1764">
        <v>1222.57</v>
      </c>
    </row>
    <row r="1765" spans="2:12" x14ac:dyDescent="0.2">
      <c r="B1765" t="s">
        <v>11</v>
      </c>
      <c r="C1765" t="s">
        <v>24</v>
      </c>
      <c r="D1765">
        <v>16</v>
      </c>
      <c r="E1765" t="s">
        <v>25</v>
      </c>
      <c r="F1765" t="s">
        <v>26</v>
      </c>
      <c r="G1765">
        <v>17.3</v>
      </c>
      <c r="H1765" t="s">
        <v>15</v>
      </c>
      <c r="I1765">
        <v>4.5999999999999996</v>
      </c>
      <c r="J1765">
        <v>3.35</v>
      </c>
      <c r="K1765" t="s">
        <v>30</v>
      </c>
      <c r="L1765">
        <v>2357.58</v>
      </c>
    </row>
    <row r="1766" spans="2:12" x14ac:dyDescent="0.2">
      <c r="B1766" t="s">
        <v>17</v>
      </c>
      <c r="C1766" t="s">
        <v>12</v>
      </c>
      <c r="D1766">
        <v>4</v>
      </c>
      <c r="E1766" t="s">
        <v>13</v>
      </c>
      <c r="F1766" t="s">
        <v>40</v>
      </c>
      <c r="G1766">
        <v>16</v>
      </c>
      <c r="H1766" t="s">
        <v>43</v>
      </c>
      <c r="I1766">
        <v>8.3000000000000007</v>
      </c>
      <c r="J1766">
        <v>3.29</v>
      </c>
      <c r="K1766" t="s">
        <v>30</v>
      </c>
      <c r="L1766">
        <v>1104.92</v>
      </c>
    </row>
    <row r="1767" spans="2:12" x14ac:dyDescent="0.2">
      <c r="B1767" t="s">
        <v>33</v>
      </c>
      <c r="C1767" t="s">
        <v>41</v>
      </c>
      <c r="D1767">
        <v>4</v>
      </c>
      <c r="E1767" t="s">
        <v>13</v>
      </c>
      <c r="F1767" t="s">
        <v>14</v>
      </c>
      <c r="G1767">
        <v>15.6</v>
      </c>
      <c r="H1767" t="s">
        <v>27</v>
      </c>
      <c r="I1767">
        <v>8.5</v>
      </c>
      <c r="J1767">
        <v>1.44</v>
      </c>
      <c r="K1767" t="s">
        <v>16</v>
      </c>
      <c r="L1767">
        <v>2836.59</v>
      </c>
    </row>
    <row r="1768" spans="2:12" x14ac:dyDescent="0.2">
      <c r="B1768" t="s">
        <v>17</v>
      </c>
      <c r="C1768" t="s">
        <v>48</v>
      </c>
      <c r="D1768">
        <v>64</v>
      </c>
      <c r="E1768" t="s">
        <v>19</v>
      </c>
      <c r="F1768" t="s">
        <v>44</v>
      </c>
      <c r="G1768">
        <v>13.3</v>
      </c>
      <c r="H1768" t="s">
        <v>43</v>
      </c>
      <c r="I1768">
        <v>10.8</v>
      </c>
      <c r="J1768">
        <v>3.07</v>
      </c>
      <c r="K1768" t="s">
        <v>30</v>
      </c>
      <c r="L1768">
        <v>2805.21</v>
      </c>
    </row>
    <row r="1769" spans="2:12" x14ac:dyDescent="0.2">
      <c r="B1769" t="s">
        <v>45</v>
      </c>
      <c r="C1769" t="s">
        <v>48</v>
      </c>
      <c r="D1769">
        <v>4</v>
      </c>
      <c r="E1769" t="s">
        <v>29</v>
      </c>
      <c r="F1769" t="s">
        <v>35</v>
      </c>
      <c r="G1769">
        <v>17.3</v>
      </c>
      <c r="H1769" t="s">
        <v>43</v>
      </c>
      <c r="I1769">
        <v>5.8</v>
      </c>
      <c r="J1769">
        <v>1.99</v>
      </c>
      <c r="K1769" t="s">
        <v>30</v>
      </c>
      <c r="L1769">
        <v>1293.49</v>
      </c>
    </row>
    <row r="1770" spans="2:12" x14ac:dyDescent="0.2">
      <c r="B1770" t="s">
        <v>38</v>
      </c>
      <c r="C1770" t="s">
        <v>24</v>
      </c>
      <c r="D1770">
        <v>64</v>
      </c>
      <c r="E1770" t="s">
        <v>19</v>
      </c>
      <c r="F1770" t="s">
        <v>14</v>
      </c>
      <c r="G1770">
        <v>15.6</v>
      </c>
      <c r="H1770" t="s">
        <v>43</v>
      </c>
      <c r="I1770">
        <v>9.1</v>
      </c>
      <c r="J1770">
        <v>1.66</v>
      </c>
      <c r="K1770" t="s">
        <v>46</v>
      </c>
      <c r="L1770">
        <v>2604.9299999999998</v>
      </c>
    </row>
    <row r="1771" spans="2:12" x14ac:dyDescent="0.2">
      <c r="B1771" t="s">
        <v>38</v>
      </c>
      <c r="C1771" t="s">
        <v>39</v>
      </c>
      <c r="D1771">
        <v>32</v>
      </c>
      <c r="E1771" t="s">
        <v>19</v>
      </c>
      <c r="F1771" t="s">
        <v>40</v>
      </c>
      <c r="G1771">
        <v>16</v>
      </c>
      <c r="H1771" t="s">
        <v>43</v>
      </c>
      <c r="I1771">
        <v>5</v>
      </c>
      <c r="J1771">
        <v>1.56</v>
      </c>
      <c r="K1771" t="s">
        <v>16</v>
      </c>
      <c r="L1771">
        <v>1651.31</v>
      </c>
    </row>
    <row r="1772" spans="2:12" x14ac:dyDescent="0.2">
      <c r="B1772" t="s">
        <v>47</v>
      </c>
      <c r="C1772" t="s">
        <v>39</v>
      </c>
      <c r="D1772">
        <v>4</v>
      </c>
      <c r="E1772" t="s">
        <v>25</v>
      </c>
      <c r="F1772" t="s">
        <v>32</v>
      </c>
      <c r="G1772">
        <v>13.3</v>
      </c>
      <c r="H1772" t="s">
        <v>27</v>
      </c>
      <c r="I1772">
        <v>11.5</v>
      </c>
      <c r="J1772">
        <v>2.88</v>
      </c>
      <c r="K1772" t="s">
        <v>30</v>
      </c>
      <c r="L1772">
        <v>2061.04</v>
      </c>
    </row>
    <row r="1773" spans="2:12" x14ac:dyDescent="0.2">
      <c r="B1773" t="s">
        <v>45</v>
      </c>
      <c r="C1773" t="s">
        <v>41</v>
      </c>
      <c r="D1773">
        <v>32</v>
      </c>
      <c r="E1773" t="s">
        <v>13</v>
      </c>
      <c r="F1773" t="s">
        <v>26</v>
      </c>
      <c r="G1773">
        <v>15.6</v>
      </c>
      <c r="H1773" t="s">
        <v>43</v>
      </c>
      <c r="I1773">
        <v>9.9</v>
      </c>
      <c r="J1773">
        <v>2.0699999999999998</v>
      </c>
      <c r="K1773" t="s">
        <v>46</v>
      </c>
      <c r="L1773">
        <v>3035.86</v>
      </c>
    </row>
    <row r="1774" spans="2:12" x14ac:dyDescent="0.2">
      <c r="B1774" t="s">
        <v>38</v>
      </c>
      <c r="C1774" t="s">
        <v>39</v>
      </c>
      <c r="D1774">
        <v>4</v>
      </c>
      <c r="E1774" t="s">
        <v>13</v>
      </c>
      <c r="F1774" t="s">
        <v>44</v>
      </c>
      <c r="G1774">
        <v>15.6</v>
      </c>
      <c r="H1774" t="s">
        <v>21</v>
      </c>
      <c r="I1774">
        <v>6.5</v>
      </c>
      <c r="J1774">
        <v>2.54</v>
      </c>
      <c r="K1774" t="s">
        <v>16</v>
      </c>
      <c r="L1774">
        <v>593.02</v>
      </c>
    </row>
    <row r="1775" spans="2:12" x14ac:dyDescent="0.2">
      <c r="B1775" t="s">
        <v>47</v>
      </c>
      <c r="C1775" t="s">
        <v>18</v>
      </c>
      <c r="D1775">
        <v>4</v>
      </c>
      <c r="E1775" t="s">
        <v>42</v>
      </c>
      <c r="F1775" t="s">
        <v>40</v>
      </c>
      <c r="G1775">
        <v>16</v>
      </c>
      <c r="H1775" t="s">
        <v>21</v>
      </c>
      <c r="I1775">
        <v>11.4</v>
      </c>
      <c r="J1775">
        <v>2.42</v>
      </c>
      <c r="K1775" t="s">
        <v>22</v>
      </c>
      <c r="L1775">
        <v>1284.55</v>
      </c>
    </row>
    <row r="1776" spans="2:12" x14ac:dyDescent="0.2">
      <c r="B1776" t="s">
        <v>28</v>
      </c>
      <c r="C1776" t="s">
        <v>18</v>
      </c>
      <c r="D1776">
        <v>32</v>
      </c>
      <c r="E1776" t="s">
        <v>29</v>
      </c>
      <c r="F1776" t="s">
        <v>35</v>
      </c>
      <c r="G1776">
        <v>17.3</v>
      </c>
      <c r="H1776" t="s">
        <v>27</v>
      </c>
      <c r="I1776">
        <v>5.6</v>
      </c>
      <c r="J1776">
        <v>1.69</v>
      </c>
      <c r="K1776" t="s">
        <v>22</v>
      </c>
      <c r="L1776">
        <v>3474.96</v>
      </c>
    </row>
    <row r="1777" spans="2:12" x14ac:dyDescent="0.2">
      <c r="B1777" t="s">
        <v>23</v>
      </c>
      <c r="C1777" t="s">
        <v>12</v>
      </c>
      <c r="D1777">
        <v>8</v>
      </c>
      <c r="E1777" t="s">
        <v>25</v>
      </c>
      <c r="F1777" t="s">
        <v>26</v>
      </c>
      <c r="G1777">
        <v>13.3</v>
      </c>
      <c r="H1777" t="s">
        <v>21</v>
      </c>
      <c r="I1777">
        <v>5.3</v>
      </c>
      <c r="J1777">
        <v>1.63</v>
      </c>
      <c r="K1777" t="s">
        <v>22</v>
      </c>
      <c r="L1777">
        <v>683.26</v>
      </c>
    </row>
    <row r="1778" spans="2:12" x14ac:dyDescent="0.2">
      <c r="B1778" t="s">
        <v>23</v>
      </c>
      <c r="C1778" t="s">
        <v>31</v>
      </c>
      <c r="D1778">
        <v>16</v>
      </c>
      <c r="E1778" t="s">
        <v>42</v>
      </c>
      <c r="F1778" t="s">
        <v>40</v>
      </c>
      <c r="G1778">
        <v>13.3</v>
      </c>
      <c r="H1778" t="s">
        <v>27</v>
      </c>
      <c r="I1778">
        <v>7</v>
      </c>
      <c r="J1778">
        <v>1.42</v>
      </c>
      <c r="K1778" t="s">
        <v>22</v>
      </c>
      <c r="L1778">
        <v>1392.79</v>
      </c>
    </row>
    <row r="1779" spans="2:12" x14ac:dyDescent="0.2">
      <c r="B1779" t="s">
        <v>38</v>
      </c>
      <c r="C1779" t="s">
        <v>37</v>
      </c>
      <c r="D1779">
        <v>4</v>
      </c>
      <c r="E1779" t="s">
        <v>19</v>
      </c>
      <c r="F1779" t="s">
        <v>14</v>
      </c>
      <c r="G1779">
        <v>15.6</v>
      </c>
      <c r="H1779" t="s">
        <v>21</v>
      </c>
      <c r="I1779">
        <v>11.1</v>
      </c>
      <c r="J1779">
        <v>1.42</v>
      </c>
      <c r="K1779" t="s">
        <v>22</v>
      </c>
      <c r="L1779">
        <v>1524.08</v>
      </c>
    </row>
    <row r="1780" spans="2:12" x14ac:dyDescent="0.2">
      <c r="B1780" t="s">
        <v>33</v>
      </c>
      <c r="C1780" t="s">
        <v>24</v>
      </c>
      <c r="D1780">
        <v>8</v>
      </c>
      <c r="E1780" t="s">
        <v>42</v>
      </c>
      <c r="F1780" t="s">
        <v>20</v>
      </c>
      <c r="G1780">
        <v>14</v>
      </c>
      <c r="H1780" t="s">
        <v>43</v>
      </c>
      <c r="I1780">
        <v>8.6</v>
      </c>
      <c r="J1780">
        <v>2.04</v>
      </c>
      <c r="K1780" t="s">
        <v>22</v>
      </c>
      <c r="L1780">
        <v>922.06</v>
      </c>
    </row>
    <row r="1781" spans="2:12" x14ac:dyDescent="0.2">
      <c r="B1781" t="s">
        <v>38</v>
      </c>
      <c r="C1781" t="s">
        <v>31</v>
      </c>
      <c r="D1781">
        <v>16</v>
      </c>
      <c r="E1781" t="s">
        <v>29</v>
      </c>
      <c r="F1781" t="s">
        <v>35</v>
      </c>
      <c r="G1781">
        <v>17.3</v>
      </c>
      <c r="H1781" t="s">
        <v>27</v>
      </c>
      <c r="I1781">
        <v>5.6</v>
      </c>
      <c r="J1781">
        <v>1.73</v>
      </c>
      <c r="K1781" t="s">
        <v>22</v>
      </c>
      <c r="L1781">
        <v>1906.63</v>
      </c>
    </row>
    <row r="1782" spans="2:12" x14ac:dyDescent="0.2">
      <c r="B1782" t="s">
        <v>45</v>
      </c>
      <c r="C1782" t="s">
        <v>48</v>
      </c>
      <c r="D1782">
        <v>64</v>
      </c>
      <c r="E1782" t="s">
        <v>25</v>
      </c>
      <c r="F1782" t="s">
        <v>44</v>
      </c>
      <c r="G1782">
        <v>15.6</v>
      </c>
      <c r="H1782" t="s">
        <v>27</v>
      </c>
      <c r="I1782">
        <v>6.4</v>
      </c>
      <c r="J1782">
        <v>2.72</v>
      </c>
      <c r="K1782" t="s">
        <v>22</v>
      </c>
      <c r="L1782">
        <v>3694.19</v>
      </c>
    </row>
    <row r="1783" spans="2:12" x14ac:dyDescent="0.2">
      <c r="B1783" t="s">
        <v>38</v>
      </c>
      <c r="C1783" t="s">
        <v>48</v>
      </c>
      <c r="D1783">
        <v>16</v>
      </c>
      <c r="E1783" t="s">
        <v>29</v>
      </c>
      <c r="F1783" t="s">
        <v>40</v>
      </c>
      <c r="G1783">
        <v>16</v>
      </c>
      <c r="H1783" t="s">
        <v>27</v>
      </c>
      <c r="I1783">
        <v>4.5</v>
      </c>
      <c r="J1783">
        <v>3.1</v>
      </c>
      <c r="K1783" t="s">
        <v>46</v>
      </c>
      <c r="L1783">
        <v>2843.57</v>
      </c>
    </row>
    <row r="1784" spans="2:12" x14ac:dyDescent="0.2">
      <c r="B1784" t="s">
        <v>11</v>
      </c>
      <c r="C1784" t="s">
        <v>37</v>
      </c>
      <c r="D1784">
        <v>8</v>
      </c>
      <c r="E1784" t="s">
        <v>42</v>
      </c>
      <c r="F1784" t="s">
        <v>32</v>
      </c>
      <c r="G1784">
        <v>17.3</v>
      </c>
      <c r="H1784" t="s">
        <v>15</v>
      </c>
      <c r="I1784">
        <v>10.9</v>
      </c>
      <c r="J1784">
        <v>3.34</v>
      </c>
      <c r="K1784" t="s">
        <v>16</v>
      </c>
      <c r="L1784">
        <v>2709.65</v>
      </c>
    </row>
    <row r="1785" spans="2:12" x14ac:dyDescent="0.2">
      <c r="B1785" t="s">
        <v>17</v>
      </c>
      <c r="C1785" t="s">
        <v>12</v>
      </c>
      <c r="D1785">
        <v>16</v>
      </c>
      <c r="E1785" t="s">
        <v>29</v>
      </c>
      <c r="F1785" t="s">
        <v>35</v>
      </c>
      <c r="G1785">
        <v>13.3</v>
      </c>
      <c r="H1785" t="s">
        <v>21</v>
      </c>
      <c r="I1785">
        <v>10.3</v>
      </c>
      <c r="J1785">
        <v>3.31</v>
      </c>
      <c r="K1785" t="s">
        <v>46</v>
      </c>
      <c r="L1785">
        <v>1296.32</v>
      </c>
    </row>
    <row r="1786" spans="2:12" x14ac:dyDescent="0.2">
      <c r="B1786" t="s">
        <v>38</v>
      </c>
      <c r="C1786" t="s">
        <v>48</v>
      </c>
      <c r="D1786">
        <v>64</v>
      </c>
      <c r="E1786" t="s">
        <v>13</v>
      </c>
      <c r="F1786" t="s">
        <v>20</v>
      </c>
      <c r="G1786">
        <v>16</v>
      </c>
      <c r="H1786" t="s">
        <v>27</v>
      </c>
      <c r="I1786">
        <v>11.1</v>
      </c>
      <c r="J1786">
        <v>3.4</v>
      </c>
      <c r="K1786" t="s">
        <v>30</v>
      </c>
      <c r="L1786">
        <v>5476.43</v>
      </c>
    </row>
    <row r="1787" spans="2:12" x14ac:dyDescent="0.2">
      <c r="B1787" t="s">
        <v>45</v>
      </c>
      <c r="C1787" t="s">
        <v>39</v>
      </c>
      <c r="D1787">
        <v>64</v>
      </c>
      <c r="E1787" t="s">
        <v>42</v>
      </c>
      <c r="F1787" t="s">
        <v>32</v>
      </c>
      <c r="G1787">
        <v>15.6</v>
      </c>
      <c r="H1787" t="s">
        <v>43</v>
      </c>
      <c r="I1787">
        <v>8.3000000000000007</v>
      </c>
      <c r="J1787">
        <v>3.46</v>
      </c>
      <c r="K1787" t="s">
        <v>16</v>
      </c>
      <c r="L1787">
        <v>2088.75</v>
      </c>
    </row>
    <row r="1788" spans="2:12" x14ac:dyDescent="0.2">
      <c r="B1788" t="s">
        <v>23</v>
      </c>
      <c r="C1788" t="s">
        <v>31</v>
      </c>
      <c r="D1788">
        <v>32</v>
      </c>
      <c r="E1788" t="s">
        <v>19</v>
      </c>
      <c r="F1788" t="s">
        <v>26</v>
      </c>
      <c r="G1788">
        <v>15.6</v>
      </c>
      <c r="H1788" t="s">
        <v>27</v>
      </c>
      <c r="I1788">
        <v>4.7</v>
      </c>
      <c r="J1788">
        <v>1.27</v>
      </c>
      <c r="K1788" t="s">
        <v>22</v>
      </c>
      <c r="L1788">
        <v>2346.7399999999998</v>
      </c>
    </row>
    <row r="1789" spans="2:12" x14ac:dyDescent="0.2">
      <c r="B1789" t="s">
        <v>45</v>
      </c>
      <c r="C1789" t="s">
        <v>37</v>
      </c>
      <c r="D1789">
        <v>32</v>
      </c>
      <c r="E1789" t="s">
        <v>19</v>
      </c>
      <c r="F1789" t="s">
        <v>26</v>
      </c>
      <c r="G1789">
        <v>15.6</v>
      </c>
      <c r="H1789" t="s">
        <v>43</v>
      </c>
      <c r="I1789">
        <v>6.9</v>
      </c>
      <c r="J1789">
        <v>2.09</v>
      </c>
      <c r="K1789" t="s">
        <v>16</v>
      </c>
      <c r="L1789">
        <v>3022.28</v>
      </c>
    </row>
    <row r="1790" spans="2:12" x14ac:dyDescent="0.2">
      <c r="B1790" t="s">
        <v>45</v>
      </c>
      <c r="C1790" t="s">
        <v>31</v>
      </c>
      <c r="D1790">
        <v>32</v>
      </c>
      <c r="E1790" t="s">
        <v>29</v>
      </c>
      <c r="F1790" t="s">
        <v>14</v>
      </c>
      <c r="G1790">
        <v>16</v>
      </c>
      <c r="H1790" t="s">
        <v>21</v>
      </c>
      <c r="I1790">
        <v>5.5</v>
      </c>
      <c r="J1790">
        <v>2.56</v>
      </c>
      <c r="K1790" t="s">
        <v>22</v>
      </c>
      <c r="L1790">
        <v>1361.21</v>
      </c>
    </row>
    <row r="1791" spans="2:12" x14ac:dyDescent="0.2">
      <c r="B1791" t="s">
        <v>33</v>
      </c>
      <c r="C1791" t="s">
        <v>41</v>
      </c>
      <c r="D1791">
        <v>4</v>
      </c>
      <c r="E1791" t="s">
        <v>29</v>
      </c>
      <c r="F1791" t="s">
        <v>26</v>
      </c>
      <c r="G1791">
        <v>15.6</v>
      </c>
      <c r="H1791" t="s">
        <v>43</v>
      </c>
      <c r="I1791">
        <v>10.4</v>
      </c>
      <c r="J1791">
        <v>1.46</v>
      </c>
      <c r="K1791" t="s">
        <v>46</v>
      </c>
      <c r="L1791">
        <v>1724.43</v>
      </c>
    </row>
    <row r="1792" spans="2:12" x14ac:dyDescent="0.2">
      <c r="B1792" t="s">
        <v>11</v>
      </c>
      <c r="C1792" t="s">
        <v>31</v>
      </c>
      <c r="D1792">
        <v>4</v>
      </c>
      <c r="E1792" t="s">
        <v>42</v>
      </c>
      <c r="F1792" t="s">
        <v>32</v>
      </c>
      <c r="G1792">
        <v>13.3</v>
      </c>
      <c r="H1792" t="s">
        <v>43</v>
      </c>
      <c r="I1792">
        <v>8.4</v>
      </c>
      <c r="J1792">
        <v>2.02</v>
      </c>
      <c r="K1792" t="s">
        <v>16</v>
      </c>
      <c r="L1792">
        <v>869.66</v>
      </c>
    </row>
    <row r="1793" spans="2:12" x14ac:dyDescent="0.2">
      <c r="B1793" t="s">
        <v>23</v>
      </c>
      <c r="C1793" t="s">
        <v>48</v>
      </c>
      <c r="D1793">
        <v>16</v>
      </c>
      <c r="E1793" t="s">
        <v>13</v>
      </c>
      <c r="F1793" t="s">
        <v>26</v>
      </c>
      <c r="G1793">
        <v>13.3</v>
      </c>
      <c r="H1793" t="s">
        <v>21</v>
      </c>
      <c r="I1793">
        <v>11.9</v>
      </c>
      <c r="J1793">
        <v>2.82</v>
      </c>
      <c r="K1793" t="s">
        <v>22</v>
      </c>
      <c r="L1793">
        <v>1288.4000000000001</v>
      </c>
    </row>
    <row r="1794" spans="2:12" x14ac:dyDescent="0.2">
      <c r="B1794" t="s">
        <v>23</v>
      </c>
      <c r="C1794" t="s">
        <v>18</v>
      </c>
      <c r="D1794">
        <v>8</v>
      </c>
      <c r="E1794" t="s">
        <v>29</v>
      </c>
      <c r="F1794" t="s">
        <v>44</v>
      </c>
      <c r="G1794">
        <v>17.3</v>
      </c>
      <c r="H1794" t="s">
        <v>27</v>
      </c>
      <c r="I1794">
        <v>6.4</v>
      </c>
      <c r="J1794">
        <v>2.82</v>
      </c>
      <c r="K1794" t="s">
        <v>30</v>
      </c>
      <c r="L1794">
        <v>1630.42</v>
      </c>
    </row>
    <row r="1795" spans="2:12" x14ac:dyDescent="0.2">
      <c r="B1795" t="s">
        <v>47</v>
      </c>
      <c r="C1795" t="s">
        <v>37</v>
      </c>
      <c r="D1795">
        <v>16</v>
      </c>
      <c r="E1795" t="s">
        <v>42</v>
      </c>
      <c r="F1795" t="s">
        <v>14</v>
      </c>
      <c r="G1795">
        <v>16</v>
      </c>
      <c r="H1795" t="s">
        <v>27</v>
      </c>
      <c r="I1795">
        <v>9.1999999999999993</v>
      </c>
      <c r="J1795">
        <v>2.31</v>
      </c>
      <c r="K1795" t="s">
        <v>16</v>
      </c>
      <c r="L1795">
        <v>3799.39</v>
      </c>
    </row>
    <row r="1796" spans="2:12" x14ac:dyDescent="0.2">
      <c r="B1796" t="s">
        <v>33</v>
      </c>
      <c r="C1796" t="s">
        <v>48</v>
      </c>
      <c r="D1796">
        <v>16</v>
      </c>
      <c r="E1796" t="s">
        <v>42</v>
      </c>
      <c r="F1796" t="s">
        <v>35</v>
      </c>
      <c r="G1796">
        <v>14</v>
      </c>
      <c r="H1796" t="s">
        <v>27</v>
      </c>
      <c r="I1796">
        <v>11.8</v>
      </c>
      <c r="J1796">
        <v>1.67</v>
      </c>
      <c r="K1796" t="s">
        <v>30</v>
      </c>
      <c r="L1796">
        <v>2080.9899999999998</v>
      </c>
    </row>
    <row r="1797" spans="2:12" x14ac:dyDescent="0.2">
      <c r="B1797" t="s">
        <v>11</v>
      </c>
      <c r="C1797" t="s">
        <v>24</v>
      </c>
      <c r="D1797">
        <v>4</v>
      </c>
      <c r="E1797" t="s">
        <v>42</v>
      </c>
      <c r="F1797" t="s">
        <v>44</v>
      </c>
      <c r="G1797">
        <v>13.3</v>
      </c>
      <c r="H1797" t="s">
        <v>27</v>
      </c>
      <c r="I1797">
        <v>6.8</v>
      </c>
      <c r="J1797">
        <v>2.09</v>
      </c>
      <c r="K1797" t="s">
        <v>22</v>
      </c>
      <c r="L1797">
        <v>1306.4100000000001</v>
      </c>
    </row>
    <row r="1798" spans="2:12" x14ac:dyDescent="0.2">
      <c r="B1798" t="s">
        <v>33</v>
      </c>
      <c r="C1798" t="s">
        <v>31</v>
      </c>
      <c r="D1798">
        <v>32</v>
      </c>
      <c r="E1798" t="s">
        <v>13</v>
      </c>
      <c r="F1798" t="s">
        <v>35</v>
      </c>
      <c r="G1798">
        <v>14</v>
      </c>
      <c r="H1798" t="s">
        <v>27</v>
      </c>
      <c r="I1798">
        <v>5.2</v>
      </c>
      <c r="J1798">
        <v>2.09</v>
      </c>
      <c r="K1798" t="s">
        <v>46</v>
      </c>
      <c r="L1798">
        <v>2303.31</v>
      </c>
    </row>
    <row r="1799" spans="2:12" x14ac:dyDescent="0.2">
      <c r="B1799" t="s">
        <v>17</v>
      </c>
      <c r="C1799" t="s">
        <v>39</v>
      </c>
      <c r="D1799">
        <v>64</v>
      </c>
      <c r="E1799" t="s">
        <v>25</v>
      </c>
      <c r="F1799" t="s">
        <v>14</v>
      </c>
      <c r="G1799">
        <v>15.6</v>
      </c>
      <c r="H1799" t="s">
        <v>27</v>
      </c>
      <c r="I1799">
        <v>4.2</v>
      </c>
      <c r="J1799">
        <v>2.12</v>
      </c>
      <c r="K1799" t="s">
        <v>30</v>
      </c>
      <c r="L1799">
        <v>5896.13</v>
      </c>
    </row>
    <row r="1800" spans="2:12" x14ac:dyDescent="0.2">
      <c r="B1800" t="s">
        <v>28</v>
      </c>
      <c r="C1800" t="s">
        <v>48</v>
      </c>
      <c r="D1800">
        <v>8</v>
      </c>
      <c r="E1800" t="s">
        <v>29</v>
      </c>
      <c r="F1800" t="s">
        <v>32</v>
      </c>
      <c r="G1800">
        <v>13.3</v>
      </c>
      <c r="H1800" t="s">
        <v>43</v>
      </c>
      <c r="I1800">
        <v>4.5999999999999996</v>
      </c>
      <c r="J1800">
        <v>2.04</v>
      </c>
      <c r="K1800" t="s">
        <v>22</v>
      </c>
      <c r="L1800">
        <v>1357.11</v>
      </c>
    </row>
    <row r="1801" spans="2:12" x14ac:dyDescent="0.2">
      <c r="B1801" t="s">
        <v>17</v>
      </c>
      <c r="C1801" t="s">
        <v>48</v>
      </c>
      <c r="D1801">
        <v>8</v>
      </c>
      <c r="E1801" t="s">
        <v>42</v>
      </c>
      <c r="F1801" t="s">
        <v>26</v>
      </c>
      <c r="G1801">
        <v>13.3</v>
      </c>
      <c r="H1801" t="s">
        <v>15</v>
      </c>
      <c r="I1801">
        <v>8.1</v>
      </c>
      <c r="J1801">
        <v>1.59</v>
      </c>
      <c r="K1801" t="s">
        <v>16</v>
      </c>
      <c r="L1801">
        <v>1693.07</v>
      </c>
    </row>
    <row r="1802" spans="2:12" x14ac:dyDescent="0.2">
      <c r="B1802" t="s">
        <v>11</v>
      </c>
      <c r="C1802" t="s">
        <v>31</v>
      </c>
      <c r="D1802">
        <v>64</v>
      </c>
      <c r="E1802" t="s">
        <v>19</v>
      </c>
      <c r="F1802" t="s">
        <v>26</v>
      </c>
      <c r="G1802">
        <v>13.3</v>
      </c>
      <c r="H1802" t="s">
        <v>43</v>
      </c>
      <c r="I1802">
        <v>4.8</v>
      </c>
      <c r="J1802">
        <v>1.6</v>
      </c>
      <c r="K1802" t="s">
        <v>46</v>
      </c>
      <c r="L1802">
        <v>3111.97</v>
      </c>
    </row>
    <row r="1803" spans="2:12" x14ac:dyDescent="0.2">
      <c r="B1803" t="s">
        <v>11</v>
      </c>
      <c r="C1803" t="s">
        <v>48</v>
      </c>
      <c r="D1803">
        <v>4</v>
      </c>
      <c r="E1803" t="s">
        <v>42</v>
      </c>
      <c r="F1803" t="s">
        <v>20</v>
      </c>
      <c r="G1803">
        <v>15.6</v>
      </c>
      <c r="H1803" t="s">
        <v>27</v>
      </c>
      <c r="I1803">
        <v>9.1999999999999993</v>
      </c>
      <c r="J1803">
        <v>1.29</v>
      </c>
      <c r="K1803" t="s">
        <v>30</v>
      </c>
      <c r="L1803">
        <v>2558.6799999999998</v>
      </c>
    </row>
    <row r="1804" spans="2:12" x14ac:dyDescent="0.2">
      <c r="B1804" t="s">
        <v>17</v>
      </c>
      <c r="C1804" t="s">
        <v>48</v>
      </c>
      <c r="D1804">
        <v>32</v>
      </c>
      <c r="E1804" t="s">
        <v>29</v>
      </c>
      <c r="F1804" t="s">
        <v>44</v>
      </c>
      <c r="G1804">
        <v>14</v>
      </c>
      <c r="H1804" t="s">
        <v>43</v>
      </c>
      <c r="I1804">
        <v>6.2</v>
      </c>
      <c r="J1804">
        <v>3.26</v>
      </c>
      <c r="K1804" t="s">
        <v>46</v>
      </c>
      <c r="L1804">
        <v>1742.67</v>
      </c>
    </row>
    <row r="1805" spans="2:12" x14ac:dyDescent="0.2">
      <c r="B1805" t="s">
        <v>34</v>
      </c>
      <c r="C1805" t="s">
        <v>41</v>
      </c>
      <c r="D1805">
        <v>32</v>
      </c>
      <c r="E1805" t="s">
        <v>29</v>
      </c>
      <c r="F1805" t="s">
        <v>26</v>
      </c>
      <c r="G1805">
        <v>15.6</v>
      </c>
      <c r="H1805" t="s">
        <v>21</v>
      </c>
      <c r="I1805">
        <v>5.0999999999999996</v>
      </c>
      <c r="J1805">
        <v>2.95</v>
      </c>
      <c r="K1805" t="s">
        <v>16</v>
      </c>
      <c r="L1805">
        <v>2502.46</v>
      </c>
    </row>
    <row r="1806" spans="2:12" x14ac:dyDescent="0.2">
      <c r="B1806" t="s">
        <v>23</v>
      </c>
      <c r="C1806" t="s">
        <v>24</v>
      </c>
      <c r="D1806">
        <v>16</v>
      </c>
      <c r="E1806" t="s">
        <v>42</v>
      </c>
      <c r="F1806" t="s">
        <v>35</v>
      </c>
      <c r="G1806">
        <v>13.3</v>
      </c>
      <c r="H1806" t="s">
        <v>27</v>
      </c>
      <c r="I1806">
        <v>10.8</v>
      </c>
      <c r="J1806">
        <v>3.01</v>
      </c>
      <c r="K1806" t="s">
        <v>22</v>
      </c>
      <c r="L1806">
        <v>1671.8</v>
      </c>
    </row>
    <row r="1807" spans="2:12" x14ac:dyDescent="0.2">
      <c r="B1807" t="s">
        <v>11</v>
      </c>
      <c r="C1807" t="s">
        <v>12</v>
      </c>
      <c r="D1807">
        <v>4</v>
      </c>
      <c r="E1807" t="s">
        <v>25</v>
      </c>
      <c r="F1807" t="s">
        <v>20</v>
      </c>
      <c r="G1807">
        <v>13.3</v>
      </c>
      <c r="H1807" t="s">
        <v>27</v>
      </c>
      <c r="I1807">
        <v>11.5</v>
      </c>
      <c r="J1807">
        <v>1.56</v>
      </c>
      <c r="K1807" t="s">
        <v>30</v>
      </c>
      <c r="L1807">
        <v>1772.67</v>
      </c>
    </row>
    <row r="1808" spans="2:12" x14ac:dyDescent="0.2">
      <c r="B1808" t="s">
        <v>45</v>
      </c>
      <c r="C1808" t="s">
        <v>39</v>
      </c>
      <c r="D1808">
        <v>16</v>
      </c>
      <c r="E1808" t="s">
        <v>25</v>
      </c>
      <c r="F1808" t="s">
        <v>44</v>
      </c>
      <c r="G1808">
        <v>16</v>
      </c>
      <c r="H1808" t="s">
        <v>15</v>
      </c>
      <c r="I1808">
        <v>11.1</v>
      </c>
      <c r="J1808">
        <v>2.2000000000000002</v>
      </c>
      <c r="K1808" t="s">
        <v>22</v>
      </c>
      <c r="L1808">
        <v>1210.8800000000001</v>
      </c>
    </row>
    <row r="1809" spans="2:12" x14ac:dyDescent="0.2">
      <c r="B1809" t="s">
        <v>45</v>
      </c>
      <c r="C1809" t="s">
        <v>18</v>
      </c>
      <c r="D1809">
        <v>32</v>
      </c>
      <c r="E1809" t="s">
        <v>29</v>
      </c>
      <c r="F1809" t="s">
        <v>40</v>
      </c>
      <c r="G1809">
        <v>14</v>
      </c>
      <c r="H1809" t="s">
        <v>43</v>
      </c>
      <c r="I1809">
        <v>4.8</v>
      </c>
      <c r="J1809">
        <v>2.36</v>
      </c>
      <c r="K1809" t="s">
        <v>16</v>
      </c>
      <c r="L1809">
        <v>1890.57</v>
      </c>
    </row>
    <row r="1810" spans="2:12" x14ac:dyDescent="0.2">
      <c r="B1810" t="s">
        <v>17</v>
      </c>
      <c r="C1810" t="s">
        <v>48</v>
      </c>
      <c r="D1810">
        <v>64</v>
      </c>
      <c r="E1810" t="s">
        <v>42</v>
      </c>
      <c r="F1810" t="s">
        <v>40</v>
      </c>
      <c r="G1810">
        <v>15.6</v>
      </c>
      <c r="H1810" t="s">
        <v>27</v>
      </c>
      <c r="I1810">
        <v>6</v>
      </c>
      <c r="J1810">
        <v>2.73</v>
      </c>
      <c r="K1810" t="s">
        <v>30</v>
      </c>
      <c r="L1810">
        <v>6170.74</v>
      </c>
    </row>
    <row r="1811" spans="2:12" x14ac:dyDescent="0.2">
      <c r="B1811" t="s">
        <v>45</v>
      </c>
      <c r="C1811" t="s">
        <v>31</v>
      </c>
      <c r="D1811">
        <v>64</v>
      </c>
      <c r="E1811" t="s">
        <v>29</v>
      </c>
      <c r="F1811" t="s">
        <v>14</v>
      </c>
      <c r="G1811">
        <v>13.3</v>
      </c>
      <c r="H1811" t="s">
        <v>21</v>
      </c>
      <c r="I1811">
        <v>11.5</v>
      </c>
      <c r="J1811">
        <v>3.49</v>
      </c>
      <c r="K1811" t="s">
        <v>46</v>
      </c>
      <c r="L1811">
        <v>1694.77</v>
      </c>
    </row>
    <row r="1812" spans="2:12" x14ac:dyDescent="0.2">
      <c r="B1812" t="s">
        <v>28</v>
      </c>
      <c r="C1812" t="s">
        <v>37</v>
      </c>
      <c r="D1812">
        <v>8</v>
      </c>
      <c r="E1812" t="s">
        <v>29</v>
      </c>
      <c r="F1812" t="s">
        <v>35</v>
      </c>
      <c r="G1812">
        <v>17.3</v>
      </c>
      <c r="H1812" t="s">
        <v>43</v>
      </c>
      <c r="I1812">
        <v>9.6999999999999993</v>
      </c>
      <c r="J1812">
        <v>1.85</v>
      </c>
      <c r="K1812" t="s">
        <v>16</v>
      </c>
      <c r="L1812">
        <v>1828.1</v>
      </c>
    </row>
    <row r="1813" spans="2:12" x14ac:dyDescent="0.2">
      <c r="B1813" t="s">
        <v>47</v>
      </c>
      <c r="C1813" t="s">
        <v>18</v>
      </c>
      <c r="D1813">
        <v>4</v>
      </c>
      <c r="E1813" t="s">
        <v>13</v>
      </c>
      <c r="F1813" t="s">
        <v>35</v>
      </c>
      <c r="G1813">
        <v>13.3</v>
      </c>
      <c r="H1813" t="s">
        <v>27</v>
      </c>
      <c r="I1813">
        <v>5.0999999999999996</v>
      </c>
      <c r="J1813">
        <v>2.36</v>
      </c>
      <c r="K1813" t="s">
        <v>30</v>
      </c>
      <c r="L1813">
        <v>2422.14</v>
      </c>
    </row>
    <row r="1814" spans="2:12" x14ac:dyDescent="0.2">
      <c r="B1814" t="s">
        <v>33</v>
      </c>
      <c r="C1814" t="s">
        <v>41</v>
      </c>
      <c r="D1814">
        <v>8</v>
      </c>
      <c r="E1814" t="s">
        <v>25</v>
      </c>
      <c r="F1814" t="s">
        <v>40</v>
      </c>
      <c r="G1814">
        <v>17.3</v>
      </c>
      <c r="H1814" t="s">
        <v>43</v>
      </c>
      <c r="I1814">
        <v>10.4</v>
      </c>
      <c r="J1814">
        <v>1.96</v>
      </c>
      <c r="K1814" t="s">
        <v>16</v>
      </c>
      <c r="L1814">
        <v>1749.63</v>
      </c>
    </row>
    <row r="1815" spans="2:12" x14ac:dyDescent="0.2">
      <c r="B1815" t="s">
        <v>45</v>
      </c>
      <c r="C1815" t="s">
        <v>39</v>
      </c>
      <c r="D1815">
        <v>8</v>
      </c>
      <c r="E1815" t="s">
        <v>29</v>
      </c>
      <c r="F1815" t="s">
        <v>26</v>
      </c>
      <c r="G1815">
        <v>15.6</v>
      </c>
      <c r="H1815" t="s">
        <v>43</v>
      </c>
      <c r="I1815">
        <v>6.5</v>
      </c>
      <c r="J1815">
        <v>3.16</v>
      </c>
      <c r="K1815" t="s">
        <v>46</v>
      </c>
      <c r="L1815">
        <v>1171.72</v>
      </c>
    </row>
    <row r="1816" spans="2:12" x14ac:dyDescent="0.2">
      <c r="B1816" t="s">
        <v>47</v>
      </c>
      <c r="C1816" t="s">
        <v>41</v>
      </c>
      <c r="D1816">
        <v>8</v>
      </c>
      <c r="E1816" t="s">
        <v>42</v>
      </c>
      <c r="F1816" t="s">
        <v>14</v>
      </c>
      <c r="G1816">
        <v>17.3</v>
      </c>
      <c r="H1816" t="s">
        <v>15</v>
      </c>
      <c r="I1816">
        <v>8.3000000000000007</v>
      </c>
      <c r="J1816">
        <v>2.0699999999999998</v>
      </c>
      <c r="K1816" t="s">
        <v>30</v>
      </c>
      <c r="L1816">
        <v>2354.1799999999998</v>
      </c>
    </row>
    <row r="1817" spans="2:12" x14ac:dyDescent="0.2">
      <c r="B1817" t="s">
        <v>38</v>
      </c>
      <c r="C1817" t="s">
        <v>39</v>
      </c>
      <c r="D1817">
        <v>4</v>
      </c>
      <c r="E1817" t="s">
        <v>13</v>
      </c>
      <c r="F1817" t="s">
        <v>20</v>
      </c>
      <c r="G1817">
        <v>14</v>
      </c>
      <c r="H1817" t="s">
        <v>43</v>
      </c>
      <c r="I1817">
        <v>8.3000000000000007</v>
      </c>
      <c r="J1817">
        <v>2.74</v>
      </c>
      <c r="K1817" t="s">
        <v>46</v>
      </c>
      <c r="L1817">
        <v>976.72</v>
      </c>
    </row>
    <row r="1818" spans="2:12" x14ac:dyDescent="0.2">
      <c r="B1818" t="s">
        <v>47</v>
      </c>
      <c r="C1818" t="s">
        <v>37</v>
      </c>
      <c r="D1818">
        <v>16</v>
      </c>
      <c r="E1818" t="s">
        <v>25</v>
      </c>
      <c r="F1818" t="s">
        <v>14</v>
      </c>
      <c r="G1818">
        <v>15.6</v>
      </c>
      <c r="H1818" t="s">
        <v>21</v>
      </c>
      <c r="I1818">
        <v>4.9000000000000004</v>
      </c>
      <c r="J1818">
        <v>3.37</v>
      </c>
      <c r="K1818" t="s">
        <v>16</v>
      </c>
      <c r="L1818">
        <v>2479.08</v>
      </c>
    </row>
    <row r="1819" spans="2:12" x14ac:dyDescent="0.2">
      <c r="B1819" t="s">
        <v>36</v>
      </c>
      <c r="C1819" t="s">
        <v>48</v>
      </c>
      <c r="D1819">
        <v>16</v>
      </c>
      <c r="E1819" t="s">
        <v>29</v>
      </c>
      <c r="F1819" t="s">
        <v>44</v>
      </c>
      <c r="G1819">
        <v>14</v>
      </c>
      <c r="H1819" t="s">
        <v>43</v>
      </c>
      <c r="I1819">
        <v>6.2</v>
      </c>
      <c r="J1819">
        <v>2.89</v>
      </c>
      <c r="K1819" t="s">
        <v>16</v>
      </c>
      <c r="L1819">
        <v>1035.9000000000001</v>
      </c>
    </row>
    <row r="1820" spans="2:12" x14ac:dyDescent="0.2">
      <c r="B1820" t="s">
        <v>36</v>
      </c>
      <c r="C1820" t="s">
        <v>12</v>
      </c>
      <c r="D1820">
        <v>32</v>
      </c>
      <c r="E1820" t="s">
        <v>19</v>
      </c>
      <c r="F1820" t="s">
        <v>20</v>
      </c>
      <c r="G1820">
        <v>17.3</v>
      </c>
      <c r="H1820" t="s">
        <v>27</v>
      </c>
      <c r="I1820">
        <v>7.6</v>
      </c>
      <c r="J1820">
        <v>2.71</v>
      </c>
      <c r="K1820" t="s">
        <v>22</v>
      </c>
      <c r="L1820">
        <v>2364.7199999999998</v>
      </c>
    </row>
    <row r="1821" spans="2:12" x14ac:dyDescent="0.2">
      <c r="B1821" t="s">
        <v>11</v>
      </c>
      <c r="C1821" t="s">
        <v>37</v>
      </c>
      <c r="D1821">
        <v>64</v>
      </c>
      <c r="E1821" t="s">
        <v>29</v>
      </c>
      <c r="F1821" t="s">
        <v>44</v>
      </c>
      <c r="G1821">
        <v>17.3</v>
      </c>
      <c r="H1821" t="s">
        <v>27</v>
      </c>
      <c r="I1821">
        <v>5</v>
      </c>
      <c r="J1821">
        <v>2.2200000000000002</v>
      </c>
      <c r="K1821" t="s">
        <v>46</v>
      </c>
      <c r="L1821">
        <v>7228.27</v>
      </c>
    </row>
    <row r="1822" spans="2:12" x14ac:dyDescent="0.2">
      <c r="B1822" t="s">
        <v>33</v>
      </c>
      <c r="C1822" t="s">
        <v>31</v>
      </c>
      <c r="D1822">
        <v>8</v>
      </c>
      <c r="E1822" t="s">
        <v>13</v>
      </c>
      <c r="F1822" t="s">
        <v>20</v>
      </c>
      <c r="G1822">
        <v>13.3</v>
      </c>
      <c r="H1822" t="s">
        <v>15</v>
      </c>
      <c r="I1822">
        <v>11.7</v>
      </c>
      <c r="J1822">
        <v>1.75</v>
      </c>
      <c r="K1822" t="s">
        <v>46</v>
      </c>
      <c r="L1822">
        <v>982.33</v>
      </c>
    </row>
    <row r="1823" spans="2:12" x14ac:dyDescent="0.2">
      <c r="B1823" t="s">
        <v>38</v>
      </c>
      <c r="C1823" t="s">
        <v>12</v>
      </c>
      <c r="D1823">
        <v>8</v>
      </c>
      <c r="E1823" t="s">
        <v>29</v>
      </c>
      <c r="F1823" t="s">
        <v>26</v>
      </c>
      <c r="G1823">
        <v>15.6</v>
      </c>
      <c r="H1823" t="s">
        <v>21</v>
      </c>
      <c r="I1823">
        <v>9</v>
      </c>
      <c r="J1823">
        <v>1.67</v>
      </c>
      <c r="K1823" t="s">
        <v>46</v>
      </c>
      <c r="L1823">
        <v>721.27</v>
      </c>
    </row>
    <row r="1824" spans="2:12" x14ac:dyDescent="0.2">
      <c r="B1824" t="s">
        <v>23</v>
      </c>
      <c r="C1824" t="s">
        <v>37</v>
      </c>
      <c r="D1824">
        <v>32</v>
      </c>
      <c r="E1824" t="s">
        <v>13</v>
      </c>
      <c r="F1824" t="s">
        <v>32</v>
      </c>
      <c r="G1824">
        <v>16</v>
      </c>
      <c r="H1824" t="s">
        <v>43</v>
      </c>
      <c r="I1824">
        <v>11.1</v>
      </c>
      <c r="J1824">
        <v>3.17</v>
      </c>
      <c r="K1824" t="s">
        <v>22</v>
      </c>
      <c r="L1824">
        <v>2893.91</v>
      </c>
    </row>
    <row r="1825" spans="2:12" x14ac:dyDescent="0.2">
      <c r="B1825" t="s">
        <v>45</v>
      </c>
      <c r="C1825" t="s">
        <v>48</v>
      </c>
      <c r="D1825">
        <v>64</v>
      </c>
      <c r="E1825" t="s">
        <v>29</v>
      </c>
      <c r="F1825" t="s">
        <v>40</v>
      </c>
      <c r="G1825">
        <v>13.3</v>
      </c>
      <c r="H1825" t="s">
        <v>21</v>
      </c>
      <c r="I1825">
        <v>11.1</v>
      </c>
      <c r="J1825">
        <v>2.2400000000000002</v>
      </c>
      <c r="K1825" t="s">
        <v>30</v>
      </c>
      <c r="L1825">
        <v>2449.61</v>
      </c>
    </row>
    <row r="1826" spans="2:12" x14ac:dyDescent="0.2">
      <c r="B1826" t="s">
        <v>34</v>
      </c>
      <c r="C1826" t="s">
        <v>24</v>
      </c>
      <c r="D1826">
        <v>16</v>
      </c>
      <c r="E1826" t="s">
        <v>25</v>
      </c>
      <c r="F1826" t="s">
        <v>35</v>
      </c>
      <c r="G1826">
        <v>14</v>
      </c>
      <c r="H1826" t="s">
        <v>15</v>
      </c>
      <c r="I1826">
        <v>7.9</v>
      </c>
      <c r="J1826">
        <v>3.03</v>
      </c>
      <c r="K1826" t="s">
        <v>16</v>
      </c>
      <c r="L1826">
        <v>1487.02</v>
      </c>
    </row>
    <row r="1827" spans="2:12" x14ac:dyDescent="0.2">
      <c r="B1827" t="s">
        <v>28</v>
      </c>
      <c r="C1827" t="s">
        <v>24</v>
      </c>
      <c r="D1827">
        <v>64</v>
      </c>
      <c r="E1827" t="s">
        <v>19</v>
      </c>
      <c r="F1827" t="s">
        <v>32</v>
      </c>
      <c r="G1827">
        <v>13.3</v>
      </c>
      <c r="H1827" t="s">
        <v>43</v>
      </c>
      <c r="I1827">
        <v>9.1999999999999993</v>
      </c>
      <c r="J1827">
        <v>2.02</v>
      </c>
      <c r="K1827" t="s">
        <v>46</v>
      </c>
      <c r="L1827">
        <v>2254.41</v>
      </c>
    </row>
    <row r="1828" spans="2:12" x14ac:dyDescent="0.2">
      <c r="B1828" t="s">
        <v>45</v>
      </c>
      <c r="C1828" t="s">
        <v>12</v>
      </c>
      <c r="D1828">
        <v>4</v>
      </c>
      <c r="E1828" t="s">
        <v>42</v>
      </c>
      <c r="F1828" t="s">
        <v>35</v>
      </c>
      <c r="G1828">
        <v>14</v>
      </c>
      <c r="H1828" t="s">
        <v>21</v>
      </c>
      <c r="I1828">
        <v>8.1999999999999993</v>
      </c>
      <c r="J1828">
        <v>1.79</v>
      </c>
      <c r="K1828" t="s">
        <v>30</v>
      </c>
      <c r="L1828">
        <v>654.1</v>
      </c>
    </row>
    <row r="1829" spans="2:12" x14ac:dyDescent="0.2">
      <c r="B1829" t="s">
        <v>38</v>
      </c>
      <c r="C1829" t="s">
        <v>31</v>
      </c>
      <c r="D1829">
        <v>8</v>
      </c>
      <c r="E1829" t="s">
        <v>19</v>
      </c>
      <c r="F1829" t="s">
        <v>14</v>
      </c>
      <c r="G1829">
        <v>15.6</v>
      </c>
      <c r="H1829" t="s">
        <v>21</v>
      </c>
      <c r="I1829">
        <v>6.5</v>
      </c>
      <c r="J1829">
        <v>2.4900000000000002</v>
      </c>
      <c r="K1829" t="s">
        <v>46</v>
      </c>
      <c r="L1829">
        <v>777.6</v>
      </c>
    </row>
    <row r="1830" spans="2:12" x14ac:dyDescent="0.2">
      <c r="B1830" t="s">
        <v>38</v>
      </c>
      <c r="C1830" t="s">
        <v>31</v>
      </c>
      <c r="D1830">
        <v>4</v>
      </c>
      <c r="E1830" t="s">
        <v>29</v>
      </c>
      <c r="F1830" t="s">
        <v>14</v>
      </c>
      <c r="G1830">
        <v>13.3</v>
      </c>
      <c r="H1830" t="s">
        <v>21</v>
      </c>
      <c r="I1830">
        <v>11.4</v>
      </c>
      <c r="J1830">
        <v>3.45</v>
      </c>
      <c r="K1830" t="s">
        <v>30</v>
      </c>
      <c r="L1830">
        <v>670.41</v>
      </c>
    </row>
    <row r="1831" spans="2:12" x14ac:dyDescent="0.2">
      <c r="B1831" t="s">
        <v>11</v>
      </c>
      <c r="C1831" t="s">
        <v>39</v>
      </c>
      <c r="D1831">
        <v>8</v>
      </c>
      <c r="E1831" t="s">
        <v>13</v>
      </c>
      <c r="F1831" t="s">
        <v>40</v>
      </c>
      <c r="G1831">
        <v>15.6</v>
      </c>
      <c r="H1831" t="s">
        <v>43</v>
      </c>
      <c r="I1831">
        <v>5.6</v>
      </c>
      <c r="J1831">
        <v>3.17</v>
      </c>
      <c r="K1831" t="s">
        <v>16</v>
      </c>
      <c r="L1831">
        <v>1538.23</v>
      </c>
    </row>
    <row r="1832" spans="2:12" x14ac:dyDescent="0.2">
      <c r="B1832" t="s">
        <v>34</v>
      </c>
      <c r="C1832" t="s">
        <v>18</v>
      </c>
      <c r="D1832">
        <v>64</v>
      </c>
      <c r="E1832" t="s">
        <v>29</v>
      </c>
      <c r="F1832" t="s">
        <v>20</v>
      </c>
      <c r="G1832">
        <v>17.3</v>
      </c>
      <c r="H1832" t="s">
        <v>43</v>
      </c>
      <c r="I1832">
        <v>10</v>
      </c>
      <c r="J1832">
        <v>3.07</v>
      </c>
      <c r="K1832" t="s">
        <v>30</v>
      </c>
      <c r="L1832">
        <v>3216.91</v>
      </c>
    </row>
    <row r="1833" spans="2:12" x14ac:dyDescent="0.2">
      <c r="B1833" t="s">
        <v>45</v>
      </c>
      <c r="C1833" t="s">
        <v>12</v>
      </c>
      <c r="D1833">
        <v>64</v>
      </c>
      <c r="E1833" t="s">
        <v>42</v>
      </c>
      <c r="F1833" t="s">
        <v>44</v>
      </c>
      <c r="G1833">
        <v>13.3</v>
      </c>
      <c r="H1833" t="s">
        <v>27</v>
      </c>
      <c r="I1833">
        <v>5.6</v>
      </c>
      <c r="J1833">
        <v>3.24</v>
      </c>
      <c r="K1833" t="s">
        <v>22</v>
      </c>
      <c r="L1833">
        <v>1956.67</v>
      </c>
    </row>
    <row r="1834" spans="2:12" x14ac:dyDescent="0.2">
      <c r="B1834" t="s">
        <v>38</v>
      </c>
      <c r="C1834" t="s">
        <v>48</v>
      </c>
      <c r="D1834">
        <v>64</v>
      </c>
      <c r="E1834" t="s">
        <v>19</v>
      </c>
      <c r="F1834" t="s">
        <v>35</v>
      </c>
      <c r="G1834">
        <v>15.6</v>
      </c>
      <c r="H1834" t="s">
        <v>15</v>
      </c>
      <c r="I1834">
        <v>6.2</v>
      </c>
      <c r="J1834">
        <v>1.64</v>
      </c>
      <c r="K1834" t="s">
        <v>16</v>
      </c>
      <c r="L1834">
        <v>3937.98</v>
      </c>
    </row>
    <row r="1835" spans="2:12" x14ac:dyDescent="0.2">
      <c r="B1835" t="s">
        <v>36</v>
      </c>
      <c r="C1835" t="s">
        <v>31</v>
      </c>
      <c r="D1835">
        <v>32</v>
      </c>
      <c r="E1835" t="s">
        <v>29</v>
      </c>
      <c r="F1835" t="s">
        <v>44</v>
      </c>
      <c r="G1835">
        <v>13.3</v>
      </c>
      <c r="H1835" t="s">
        <v>43</v>
      </c>
      <c r="I1835">
        <v>4.7</v>
      </c>
      <c r="J1835">
        <v>2.69</v>
      </c>
      <c r="K1835" t="s">
        <v>30</v>
      </c>
      <c r="L1835">
        <v>983.35</v>
      </c>
    </row>
    <row r="1836" spans="2:12" x14ac:dyDescent="0.2">
      <c r="B1836" t="s">
        <v>36</v>
      </c>
      <c r="C1836" t="s">
        <v>31</v>
      </c>
      <c r="D1836">
        <v>64</v>
      </c>
      <c r="E1836" t="s">
        <v>42</v>
      </c>
      <c r="F1836" t="s">
        <v>26</v>
      </c>
      <c r="G1836">
        <v>16</v>
      </c>
      <c r="H1836" t="s">
        <v>21</v>
      </c>
      <c r="I1836">
        <v>5.0999999999999996</v>
      </c>
      <c r="J1836">
        <v>1.58</v>
      </c>
      <c r="K1836" t="s">
        <v>46</v>
      </c>
      <c r="L1836">
        <v>1552.47</v>
      </c>
    </row>
    <row r="1837" spans="2:12" x14ac:dyDescent="0.2">
      <c r="B1837" t="s">
        <v>11</v>
      </c>
      <c r="C1837" t="s">
        <v>37</v>
      </c>
      <c r="D1837">
        <v>16</v>
      </c>
      <c r="E1837" t="s">
        <v>25</v>
      </c>
      <c r="F1837" t="s">
        <v>14</v>
      </c>
      <c r="G1837">
        <v>17.3</v>
      </c>
      <c r="H1837" t="s">
        <v>27</v>
      </c>
      <c r="I1837">
        <v>11</v>
      </c>
      <c r="J1837">
        <v>2.92</v>
      </c>
      <c r="K1837" t="s">
        <v>16</v>
      </c>
      <c r="L1837">
        <v>5261.64</v>
      </c>
    </row>
    <row r="1838" spans="2:12" x14ac:dyDescent="0.2">
      <c r="B1838" t="s">
        <v>34</v>
      </c>
      <c r="C1838" t="s">
        <v>39</v>
      </c>
      <c r="D1838">
        <v>4</v>
      </c>
      <c r="E1838" t="s">
        <v>42</v>
      </c>
      <c r="F1838" t="s">
        <v>14</v>
      </c>
      <c r="G1838">
        <v>17.3</v>
      </c>
      <c r="H1838" t="s">
        <v>21</v>
      </c>
      <c r="I1838">
        <v>5.8</v>
      </c>
      <c r="J1838">
        <v>3.09</v>
      </c>
      <c r="K1838" t="s">
        <v>16</v>
      </c>
      <c r="L1838">
        <v>675.94</v>
      </c>
    </row>
    <row r="1839" spans="2:12" x14ac:dyDescent="0.2">
      <c r="B1839" t="s">
        <v>28</v>
      </c>
      <c r="C1839" t="s">
        <v>31</v>
      </c>
      <c r="D1839">
        <v>32</v>
      </c>
      <c r="E1839" t="s">
        <v>13</v>
      </c>
      <c r="F1839" t="s">
        <v>44</v>
      </c>
      <c r="G1839">
        <v>15.6</v>
      </c>
      <c r="H1839" t="s">
        <v>27</v>
      </c>
      <c r="I1839">
        <v>9.8000000000000007</v>
      </c>
      <c r="J1839">
        <v>2.5099999999999998</v>
      </c>
      <c r="K1839" t="s">
        <v>22</v>
      </c>
      <c r="L1839">
        <v>1585.01</v>
      </c>
    </row>
    <row r="1840" spans="2:12" x14ac:dyDescent="0.2">
      <c r="B1840" t="s">
        <v>17</v>
      </c>
      <c r="C1840" t="s">
        <v>41</v>
      </c>
      <c r="D1840">
        <v>16</v>
      </c>
      <c r="E1840" t="s">
        <v>29</v>
      </c>
      <c r="F1840" t="s">
        <v>40</v>
      </c>
      <c r="G1840">
        <v>17.3</v>
      </c>
      <c r="H1840" t="s">
        <v>15</v>
      </c>
      <c r="I1840">
        <v>6</v>
      </c>
      <c r="J1840">
        <v>1.29</v>
      </c>
      <c r="K1840" t="s">
        <v>30</v>
      </c>
      <c r="L1840">
        <v>3769.76</v>
      </c>
    </row>
    <row r="1841" spans="2:12" x14ac:dyDescent="0.2">
      <c r="B1841" t="s">
        <v>45</v>
      </c>
      <c r="C1841" t="s">
        <v>48</v>
      </c>
      <c r="D1841">
        <v>4</v>
      </c>
      <c r="E1841" t="s">
        <v>13</v>
      </c>
      <c r="F1841" t="s">
        <v>35</v>
      </c>
      <c r="G1841">
        <v>15.6</v>
      </c>
      <c r="H1841" t="s">
        <v>43</v>
      </c>
      <c r="I1841">
        <v>6.3</v>
      </c>
      <c r="J1841">
        <v>2.2999999999999998</v>
      </c>
      <c r="K1841" t="s">
        <v>16</v>
      </c>
      <c r="L1841">
        <v>1386.32</v>
      </c>
    </row>
    <row r="1842" spans="2:12" x14ac:dyDescent="0.2">
      <c r="B1842" t="s">
        <v>11</v>
      </c>
      <c r="C1842" t="s">
        <v>12</v>
      </c>
      <c r="D1842">
        <v>8</v>
      </c>
      <c r="E1842" t="s">
        <v>25</v>
      </c>
      <c r="F1842" t="s">
        <v>14</v>
      </c>
      <c r="G1842">
        <v>16</v>
      </c>
      <c r="H1842" t="s">
        <v>15</v>
      </c>
      <c r="I1842">
        <v>6.6</v>
      </c>
      <c r="J1842">
        <v>3.28</v>
      </c>
      <c r="K1842" t="s">
        <v>22</v>
      </c>
      <c r="L1842">
        <v>1754.71</v>
      </c>
    </row>
    <row r="1843" spans="2:12" x14ac:dyDescent="0.2">
      <c r="B1843" t="s">
        <v>38</v>
      </c>
      <c r="C1843" t="s">
        <v>37</v>
      </c>
      <c r="D1843">
        <v>16</v>
      </c>
      <c r="E1843" t="s">
        <v>19</v>
      </c>
      <c r="F1843" t="s">
        <v>35</v>
      </c>
      <c r="G1843">
        <v>15.6</v>
      </c>
      <c r="H1843" t="s">
        <v>21</v>
      </c>
      <c r="I1843">
        <v>6.1</v>
      </c>
      <c r="J1843">
        <v>2.72</v>
      </c>
      <c r="K1843" t="s">
        <v>30</v>
      </c>
      <c r="L1843">
        <v>1892.21</v>
      </c>
    </row>
    <row r="1844" spans="2:12" x14ac:dyDescent="0.2">
      <c r="B1844" t="s">
        <v>23</v>
      </c>
      <c r="C1844" t="s">
        <v>37</v>
      </c>
      <c r="D1844">
        <v>16</v>
      </c>
      <c r="E1844" t="s">
        <v>29</v>
      </c>
      <c r="F1844" t="s">
        <v>32</v>
      </c>
      <c r="G1844">
        <v>17.3</v>
      </c>
      <c r="H1844" t="s">
        <v>27</v>
      </c>
      <c r="I1844">
        <v>9.1999999999999993</v>
      </c>
      <c r="J1844">
        <v>1.29</v>
      </c>
      <c r="K1844" t="s">
        <v>30</v>
      </c>
      <c r="L1844">
        <v>3721.12</v>
      </c>
    </row>
    <row r="1845" spans="2:12" x14ac:dyDescent="0.2">
      <c r="B1845" t="s">
        <v>33</v>
      </c>
      <c r="C1845" t="s">
        <v>31</v>
      </c>
      <c r="D1845">
        <v>64</v>
      </c>
      <c r="E1845" t="s">
        <v>19</v>
      </c>
      <c r="F1845" t="s">
        <v>20</v>
      </c>
      <c r="G1845">
        <v>14</v>
      </c>
      <c r="H1845" t="s">
        <v>15</v>
      </c>
      <c r="I1845">
        <v>7.9</v>
      </c>
      <c r="J1845">
        <v>1.57</v>
      </c>
      <c r="K1845" t="s">
        <v>46</v>
      </c>
      <c r="L1845">
        <v>2592.5300000000002</v>
      </c>
    </row>
    <row r="1846" spans="2:12" x14ac:dyDescent="0.2">
      <c r="B1846" t="s">
        <v>47</v>
      </c>
      <c r="C1846" t="s">
        <v>41</v>
      </c>
      <c r="D1846">
        <v>4</v>
      </c>
      <c r="E1846" t="s">
        <v>25</v>
      </c>
      <c r="F1846" t="s">
        <v>35</v>
      </c>
      <c r="G1846">
        <v>13.3</v>
      </c>
      <c r="H1846" t="s">
        <v>27</v>
      </c>
      <c r="I1846">
        <v>4.2</v>
      </c>
      <c r="J1846">
        <v>1.24</v>
      </c>
      <c r="K1846" t="s">
        <v>16</v>
      </c>
      <c r="L1846">
        <v>3215.43</v>
      </c>
    </row>
    <row r="1847" spans="2:12" x14ac:dyDescent="0.2">
      <c r="B1847" t="s">
        <v>45</v>
      </c>
      <c r="C1847" t="s">
        <v>48</v>
      </c>
      <c r="D1847">
        <v>4</v>
      </c>
      <c r="E1847" t="s">
        <v>29</v>
      </c>
      <c r="F1847" t="s">
        <v>20</v>
      </c>
      <c r="G1847">
        <v>14</v>
      </c>
      <c r="H1847" t="s">
        <v>27</v>
      </c>
      <c r="I1847">
        <v>10.9</v>
      </c>
      <c r="J1847">
        <v>1.82</v>
      </c>
      <c r="K1847" t="s">
        <v>46</v>
      </c>
      <c r="L1847">
        <v>1747.64</v>
      </c>
    </row>
    <row r="1848" spans="2:12" x14ac:dyDescent="0.2">
      <c r="B1848" t="s">
        <v>11</v>
      </c>
      <c r="C1848" t="s">
        <v>41</v>
      </c>
      <c r="D1848">
        <v>8</v>
      </c>
      <c r="E1848" t="s">
        <v>19</v>
      </c>
      <c r="F1848" t="s">
        <v>26</v>
      </c>
      <c r="G1848">
        <v>16</v>
      </c>
      <c r="H1848" t="s">
        <v>15</v>
      </c>
      <c r="I1848">
        <v>4.2</v>
      </c>
      <c r="J1848">
        <v>2.5499999999999998</v>
      </c>
      <c r="K1848" t="s">
        <v>16</v>
      </c>
      <c r="L1848">
        <v>3502.14</v>
      </c>
    </row>
    <row r="1849" spans="2:12" x14ac:dyDescent="0.2">
      <c r="B1849" t="s">
        <v>33</v>
      </c>
      <c r="C1849" t="s">
        <v>39</v>
      </c>
      <c r="D1849">
        <v>8</v>
      </c>
      <c r="E1849" t="s">
        <v>25</v>
      </c>
      <c r="F1849" t="s">
        <v>32</v>
      </c>
      <c r="G1849">
        <v>16</v>
      </c>
      <c r="H1849" t="s">
        <v>43</v>
      </c>
      <c r="I1849">
        <v>7.2</v>
      </c>
      <c r="J1849">
        <v>1.29</v>
      </c>
      <c r="K1849" t="s">
        <v>30</v>
      </c>
      <c r="L1849">
        <v>1183.71</v>
      </c>
    </row>
    <row r="1850" spans="2:12" x14ac:dyDescent="0.2">
      <c r="B1850" t="s">
        <v>23</v>
      </c>
      <c r="C1850" t="s">
        <v>18</v>
      </c>
      <c r="D1850">
        <v>32</v>
      </c>
      <c r="E1850" t="s">
        <v>29</v>
      </c>
      <c r="F1850" t="s">
        <v>26</v>
      </c>
      <c r="G1850">
        <v>15.6</v>
      </c>
      <c r="H1850" t="s">
        <v>15</v>
      </c>
      <c r="I1850">
        <v>11.3</v>
      </c>
      <c r="J1850">
        <v>3.4</v>
      </c>
      <c r="K1850" t="s">
        <v>30</v>
      </c>
      <c r="L1850">
        <v>2660.36</v>
      </c>
    </row>
    <row r="1851" spans="2:12" x14ac:dyDescent="0.2">
      <c r="B1851" t="s">
        <v>47</v>
      </c>
      <c r="C1851" t="s">
        <v>24</v>
      </c>
      <c r="D1851">
        <v>64</v>
      </c>
      <c r="E1851" t="s">
        <v>19</v>
      </c>
      <c r="F1851" t="s">
        <v>26</v>
      </c>
      <c r="G1851">
        <v>14</v>
      </c>
      <c r="H1851" t="s">
        <v>15</v>
      </c>
      <c r="I1851">
        <v>9.6999999999999993</v>
      </c>
      <c r="J1851">
        <v>1.68</v>
      </c>
      <c r="K1851" t="s">
        <v>22</v>
      </c>
      <c r="L1851">
        <v>3749.62</v>
      </c>
    </row>
    <row r="1852" spans="2:12" x14ac:dyDescent="0.2">
      <c r="B1852" t="s">
        <v>11</v>
      </c>
      <c r="C1852" t="s">
        <v>48</v>
      </c>
      <c r="D1852">
        <v>8</v>
      </c>
      <c r="E1852" t="s">
        <v>19</v>
      </c>
      <c r="F1852" t="s">
        <v>32</v>
      </c>
      <c r="G1852">
        <v>16</v>
      </c>
      <c r="H1852" t="s">
        <v>15</v>
      </c>
      <c r="I1852">
        <v>10.4</v>
      </c>
      <c r="J1852">
        <v>2.0499999999999998</v>
      </c>
      <c r="K1852" t="s">
        <v>16</v>
      </c>
      <c r="L1852">
        <v>2435.58</v>
      </c>
    </row>
    <row r="1853" spans="2:12" x14ac:dyDescent="0.2">
      <c r="B1853" t="s">
        <v>38</v>
      </c>
      <c r="C1853" t="s">
        <v>31</v>
      </c>
      <c r="D1853">
        <v>4</v>
      </c>
      <c r="E1853" t="s">
        <v>42</v>
      </c>
      <c r="F1853" t="s">
        <v>14</v>
      </c>
      <c r="G1853">
        <v>13.3</v>
      </c>
      <c r="H1853" t="s">
        <v>43</v>
      </c>
      <c r="I1853">
        <v>9.6999999999999993</v>
      </c>
      <c r="J1853">
        <v>2.81</v>
      </c>
      <c r="K1853" t="s">
        <v>30</v>
      </c>
      <c r="L1853">
        <v>712.21</v>
      </c>
    </row>
    <row r="1854" spans="2:12" x14ac:dyDescent="0.2">
      <c r="B1854" t="s">
        <v>28</v>
      </c>
      <c r="C1854" t="s">
        <v>41</v>
      </c>
      <c r="D1854">
        <v>32</v>
      </c>
      <c r="E1854" t="s">
        <v>42</v>
      </c>
      <c r="F1854" t="s">
        <v>26</v>
      </c>
      <c r="G1854">
        <v>17.3</v>
      </c>
      <c r="H1854" t="s">
        <v>27</v>
      </c>
      <c r="I1854">
        <v>5.9</v>
      </c>
      <c r="J1854">
        <v>1.49</v>
      </c>
      <c r="K1854" t="s">
        <v>46</v>
      </c>
      <c r="L1854">
        <v>3982.93</v>
      </c>
    </row>
    <row r="1855" spans="2:12" x14ac:dyDescent="0.2">
      <c r="B1855" t="s">
        <v>38</v>
      </c>
      <c r="C1855" t="s">
        <v>48</v>
      </c>
      <c r="D1855">
        <v>32</v>
      </c>
      <c r="E1855" t="s">
        <v>13</v>
      </c>
      <c r="F1855" t="s">
        <v>44</v>
      </c>
      <c r="G1855">
        <v>16</v>
      </c>
      <c r="H1855" t="s">
        <v>43</v>
      </c>
      <c r="I1855">
        <v>6.8</v>
      </c>
      <c r="J1855">
        <v>1.36</v>
      </c>
      <c r="K1855" t="s">
        <v>16</v>
      </c>
      <c r="L1855">
        <v>1504.22</v>
      </c>
    </row>
    <row r="1856" spans="2:12" x14ac:dyDescent="0.2">
      <c r="B1856" t="s">
        <v>36</v>
      </c>
      <c r="C1856" t="s">
        <v>18</v>
      </c>
      <c r="D1856">
        <v>32</v>
      </c>
      <c r="E1856" t="s">
        <v>25</v>
      </c>
      <c r="F1856" t="s">
        <v>20</v>
      </c>
      <c r="G1856">
        <v>15.6</v>
      </c>
      <c r="H1856" t="s">
        <v>15</v>
      </c>
      <c r="I1856">
        <v>9.5</v>
      </c>
      <c r="J1856">
        <v>3.04</v>
      </c>
      <c r="K1856" t="s">
        <v>46</v>
      </c>
      <c r="L1856">
        <v>2736.09</v>
      </c>
    </row>
    <row r="1857" spans="2:12" x14ac:dyDescent="0.2">
      <c r="B1857" t="s">
        <v>34</v>
      </c>
      <c r="C1857" t="s">
        <v>39</v>
      </c>
      <c r="D1857">
        <v>4</v>
      </c>
      <c r="E1857" t="s">
        <v>13</v>
      </c>
      <c r="F1857" t="s">
        <v>40</v>
      </c>
      <c r="G1857">
        <v>15.6</v>
      </c>
      <c r="H1857" t="s">
        <v>21</v>
      </c>
      <c r="I1857">
        <v>6</v>
      </c>
      <c r="J1857">
        <v>1.93</v>
      </c>
      <c r="K1857" t="s">
        <v>46</v>
      </c>
      <c r="L1857">
        <v>846.82</v>
      </c>
    </row>
    <row r="1858" spans="2:12" x14ac:dyDescent="0.2">
      <c r="B1858" t="s">
        <v>45</v>
      </c>
      <c r="C1858" t="s">
        <v>24</v>
      </c>
      <c r="D1858">
        <v>4</v>
      </c>
      <c r="E1858" t="s">
        <v>25</v>
      </c>
      <c r="F1858" t="s">
        <v>35</v>
      </c>
      <c r="G1858">
        <v>17.3</v>
      </c>
      <c r="H1858" t="s">
        <v>43</v>
      </c>
      <c r="I1858">
        <v>5.9</v>
      </c>
      <c r="J1858">
        <v>3.26</v>
      </c>
      <c r="K1858" t="s">
        <v>30</v>
      </c>
      <c r="L1858">
        <v>1114.6400000000001</v>
      </c>
    </row>
    <row r="1859" spans="2:12" x14ac:dyDescent="0.2">
      <c r="B1859" t="s">
        <v>45</v>
      </c>
      <c r="C1859" t="s">
        <v>18</v>
      </c>
      <c r="D1859">
        <v>4</v>
      </c>
      <c r="E1859" t="s">
        <v>19</v>
      </c>
      <c r="F1859" t="s">
        <v>32</v>
      </c>
      <c r="G1859">
        <v>15.6</v>
      </c>
      <c r="H1859" t="s">
        <v>27</v>
      </c>
      <c r="I1859">
        <v>7.1</v>
      </c>
      <c r="J1859">
        <v>1.76</v>
      </c>
      <c r="K1859" t="s">
        <v>22</v>
      </c>
      <c r="L1859">
        <v>1958.4</v>
      </c>
    </row>
    <row r="1860" spans="2:12" x14ac:dyDescent="0.2">
      <c r="B1860" t="s">
        <v>34</v>
      </c>
      <c r="C1860" t="s">
        <v>24</v>
      </c>
      <c r="D1860">
        <v>4</v>
      </c>
      <c r="E1860" t="s">
        <v>42</v>
      </c>
      <c r="F1860" t="s">
        <v>26</v>
      </c>
      <c r="G1860">
        <v>16</v>
      </c>
      <c r="H1860" t="s">
        <v>43</v>
      </c>
      <c r="I1860">
        <v>10.1</v>
      </c>
      <c r="J1860">
        <v>1.96</v>
      </c>
      <c r="K1860" t="s">
        <v>46</v>
      </c>
      <c r="L1860">
        <v>835.56</v>
      </c>
    </row>
    <row r="1861" spans="2:12" x14ac:dyDescent="0.2">
      <c r="B1861" t="s">
        <v>36</v>
      </c>
      <c r="C1861" t="s">
        <v>24</v>
      </c>
      <c r="D1861">
        <v>16</v>
      </c>
      <c r="E1861" t="s">
        <v>29</v>
      </c>
      <c r="F1861" t="s">
        <v>40</v>
      </c>
      <c r="G1861">
        <v>16</v>
      </c>
      <c r="H1861" t="s">
        <v>15</v>
      </c>
      <c r="I1861">
        <v>9.9</v>
      </c>
      <c r="J1861">
        <v>3.04</v>
      </c>
      <c r="K1861" t="s">
        <v>46</v>
      </c>
      <c r="L1861">
        <v>1518.32</v>
      </c>
    </row>
    <row r="1862" spans="2:12" x14ac:dyDescent="0.2">
      <c r="B1862" t="s">
        <v>17</v>
      </c>
      <c r="C1862" t="s">
        <v>48</v>
      </c>
      <c r="D1862">
        <v>8</v>
      </c>
      <c r="E1862" t="s">
        <v>42</v>
      </c>
      <c r="F1862" t="s">
        <v>40</v>
      </c>
      <c r="G1862">
        <v>16</v>
      </c>
      <c r="H1862" t="s">
        <v>27</v>
      </c>
      <c r="I1862">
        <v>7</v>
      </c>
      <c r="J1862">
        <v>2.94</v>
      </c>
      <c r="K1862" t="s">
        <v>46</v>
      </c>
      <c r="L1862">
        <v>2724.66</v>
      </c>
    </row>
    <row r="1863" spans="2:12" x14ac:dyDescent="0.2">
      <c r="B1863" t="s">
        <v>23</v>
      </c>
      <c r="C1863" t="s">
        <v>31</v>
      </c>
      <c r="D1863">
        <v>16</v>
      </c>
      <c r="E1863" t="s">
        <v>29</v>
      </c>
      <c r="F1863" t="s">
        <v>35</v>
      </c>
      <c r="G1863">
        <v>14</v>
      </c>
      <c r="H1863" t="s">
        <v>21</v>
      </c>
      <c r="I1863">
        <v>7.4</v>
      </c>
      <c r="J1863">
        <v>3.42</v>
      </c>
      <c r="K1863" t="s">
        <v>16</v>
      </c>
      <c r="L1863">
        <v>863.82</v>
      </c>
    </row>
    <row r="1864" spans="2:12" x14ac:dyDescent="0.2">
      <c r="B1864" t="s">
        <v>28</v>
      </c>
      <c r="C1864" t="s">
        <v>24</v>
      </c>
      <c r="D1864">
        <v>64</v>
      </c>
      <c r="E1864" t="s">
        <v>19</v>
      </c>
      <c r="F1864" t="s">
        <v>20</v>
      </c>
      <c r="G1864">
        <v>15.6</v>
      </c>
      <c r="H1864" t="s">
        <v>21</v>
      </c>
      <c r="I1864">
        <v>9.9</v>
      </c>
      <c r="J1864">
        <v>1.53</v>
      </c>
      <c r="K1864" t="s">
        <v>46</v>
      </c>
      <c r="L1864">
        <v>2066.58</v>
      </c>
    </row>
    <row r="1865" spans="2:12" x14ac:dyDescent="0.2">
      <c r="B1865" t="s">
        <v>33</v>
      </c>
      <c r="C1865" t="s">
        <v>24</v>
      </c>
      <c r="D1865">
        <v>32</v>
      </c>
      <c r="E1865" t="s">
        <v>13</v>
      </c>
      <c r="F1865" t="s">
        <v>14</v>
      </c>
      <c r="G1865">
        <v>17.3</v>
      </c>
      <c r="H1865" t="s">
        <v>21</v>
      </c>
      <c r="I1865">
        <v>5.3</v>
      </c>
      <c r="J1865">
        <v>2.63</v>
      </c>
      <c r="K1865" t="s">
        <v>16</v>
      </c>
      <c r="L1865">
        <v>1613.56</v>
      </c>
    </row>
    <row r="1866" spans="2:12" x14ac:dyDescent="0.2">
      <c r="B1866" t="s">
        <v>36</v>
      </c>
      <c r="C1866" t="s">
        <v>48</v>
      </c>
      <c r="D1866">
        <v>32</v>
      </c>
      <c r="E1866" t="s">
        <v>42</v>
      </c>
      <c r="F1866" t="s">
        <v>35</v>
      </c>
      <c r="G1866">
        <v>15.6</v>
      </c>
      <c r="H1866" t="s">
        <v>43</v>
      </c>
      <c r="I1866">
        <v>5.3</v>
      </c>
      <c r="J1866">
        <v>1.37</v>
      </c>
      <c r="K1866" t="s">
        <v>22</v>
      </c>
      <c r="L1866">
        <v>1686.66</v>
      </c>
    </row>
    <row r="1867" spans="2:12" x14ac:dyDescent="0.2">
      <c r="B1867" t="s">
        <v>38</v>
      </c>
      <c r="C1867" t="s">
        <v>31</v>
      </c>
      <c r="D1867">
        <v>64</v>
      </c>
      <c r="E1867" t="s">
        <v>13</v>
      </c>
      <c r="F1867" t="s">
        <v>40</v>
      </c>
      <c r="G1867">
        <v>13.3</v>
      </c>
      <c r="H1867" t="s">
        <v>43</v>
      </c>
      <c r="I1867">
        <v>9.1</v>
      </c>
      <c r="J1867">
        <v>2.89</v>
      </c>
      <c r="K1867" t="s">
        <v>30</v>
      </c>
      <c r="L1867">
        <v>1882.39</v>
      </c>
    </row>
    <row r="1868" spans="2:12" x14ac:dyDescent="0.2">
      <c r="B1868" t="s">
        <v>33</v>
      </c>
      <c r="C1868" t="s">
        <v>37</v>
      </c>
      <c r="D1868">
        <v>8</v>
      </c>
      <c r="E1868" t="s">
        <v>29</v>
      </c>
      <c r="F1868" t="s">
        <v>20</v>
      </c>
      <c r="G1868">
        <v>16</v>
      </c>
      <c r="H1868" t="s">
        <v>21</v>
      </c>
      <c r="I1868">
        <v>11.2</v>
      </c>
      <c r="J1868">
        <v>2.27</v>
      </c>
      <c r="K1868" t="s">
        <v>22</v>
      </c>
      <c r="L1868">
        <v>1670.55</v>
      </c>
    </row>
    <row r="1869" spans="2:12" x14ac:dyDescent="0.2">
      <c r="B1869" t="s">
        <v>47</v>
      </c>
      <c r="C1869" t="s">
        <v>39</v>
      </c>
      <c r="D1869">
        <v>8</v>
      </c>
      <c r="E1869" t="s">
        <v>19</v>
      </c>
      <c r="F1869" t="s">
        <v>14</v>
      </c>
      <c r="G1869">
        <v>17.3</v>
      </c>
      <c r="H1869" t="s">
        <v>27</v>
      </c>
      <c r="I1869">
        <v>9</v>
      </c>
      <c r="J1869">
        <v>2.0299999999999998</v>
      </c>
      <c r="K1869" t="s">
        <v>46</v>
      </c>
      <c r="L1869">
        <v>2463.0100000000002</v>
      </c>
    </row>
    <row r="1870" spans="2:12" x14ac:dyDescent="0.2">
      <c r="B1870" t="s">
        <v>11</v>
      </c>
      <c r="C1870" t="s">
        <v>24</v>
      </c>
      <c r="D1870">
        <v>8</v>
      </c>
      <c r="E1870" t="s">
        <v>42</v>
      </c>
      <c r="F1870" t="s">
        <v>14</v>
      </c>
      <c r="G1870">
        <v>15.6</v>
      </c>
      <c r="H1870" t="s">
        <v>43</v>
      </c>
      <c r="I1870">
        <v>6.4</v>
      </c>
      <c r="J1870">
        <v>2.21</v>
      </c>
      <c r="K1870" t="s">
        <v>22</v>
      </c>
      <c r="L1870">
        <v>1465.99</v>
      </c>
    </row>
    <row r="1871" spans="2:12" x14ac:dyDescent="0.2">
      <c r="B1871" t="s">
        <v>33</v>
      </c>
      <c r="C1871" t="s">
        <v>24</v>
      </c>
      <c r="D1871">
        <v>8</v>
      </c>
      <c r="E1871" t="s">
        <v>29</v>
      </c>
      <c r="F1871" t="s">
        <v>35</v>
      </c>
      <c r="G1871">
        <v>14</v>
      </c>
      <c r="H1871" t="s">
        <v>21</v>
      </c>
      <c r="I1871">
        <v>7.4</v>
      </c>
      <c r="J1871">
        <v>1.27</v>
      </c>
      <c r="K1871" t="s">
        <v>30</v>
      </c>
      <c r="L1871">
        <v>968.06</v>
      </c>
    </row>
    <row r="1872" spans="2:12" x14ac:dyDescent="0.2">
      <c r="B1872" t="s">
        <v>23</v>
      </c>
      <c r="C1872" t="s">
        <v>41</v>
      </c>
      <c r="D1872">
        <v>64</v>
      </c>
      <c r="E1872" t="s">
        <v>29</v>
      </c>
      <c r="F1872" t="s">
        <v>44</v>
      </c>
      <c r="G1872">
        <v>13.3</v>
      </c>
      <c r="H1872" t="s">
        <v>21</v>
      </c>
      <c r="I1872">
        <v>8.9</v>
      </c>
      <c r="J1872">
        <v>2.04</v>
      </c>
      <c r="K1872" t="s">
        <v>46</v>
      </c>
      <c r="L1872">
        <v>2060.6999999999998</v>
      </c>
    </row>
    <row r="1873" spans="2:12" x14ac:dyDescent="0.2">
      <c r="B1873" t="s">
        <v>47</v>
      </c>
      <c r="C1873" t="s">
        <v>24</v>
      </c>
      <c r="D1873">
        <v>16</v>
      </c>
      <c r="E1873" t="s">
        <v>19</v>
      </c>
      <c r="F1873" t="s">
        <v>20</v>
      </c>
      <c r="G1873">
        <v>13.3</v>
      </c>
      <c r="H1873" t="s">
        <v>27</v>
      </c>
      <c r="I1873">
        <v>7.7</v>
      </c>
      <c r="J1873">
        <v>1.81</v>
      </c>
      <c r="K1873" t="s">
        <v>30</v>
      </c>
      <c r="L1873">
        <v>2691.58</v>
      </c>
    </row>
    <row r="1874" spans="2:12" x14ac:dyDescent="0.2">
      <c r="B1874" t="s">
        <v>11</v>
      </c>
      <c r="C1874" t="s">
        <v>41</v>
      </c>
      <c r="D1874">
        <v>64</v>
      </c>
      <c r="E1874" t="s">
        <v>13</v>
      </c>
      <c r="F1874" t="s">
        <v>35</v>
      </c>
      <c r="G1874">
        <v>14</v>
      </c>
      <c r="H1874" t="s">
        <v>15</v>
      </c>
      <c r="I1874">
        <v>7.8</v>
      </c>
      <c r="J1874">
        <v>3.26</v>
      </c>
      <c r="K1874" t="s">
        <v>16</v>
      </c>
      <c r="L1874">
        <v>7287.07</v>
      </c>
    </row>
    <row r="1875" spans="2:12" x14ac:dyDescent="0.2">
      <c r="B1875" t="s">
        <v>36</v>
      </c>
      <c r="C1875" t="s">
        <v>31</v>
      </c>
      <c r="D1875">
        <v>16</v>
      </c>
      <c r="E1875" t="s">
        <v>42</v>
      </c>
      <c r="F1875" t="s">
        <v>26</v>
      </c>
      <c r="G1875">
        <v>14</v>
      </c>
      <c r="H1875" t="s">
        <v>15</v>
      </c>
      <c r="I1875">
        <v>4.7</v>
      </c>
      <c r="J1875">
        <v>1.95</v>
      </c>
      <c r="K1875" t="s">
        <v>30</v>
      </c>
      <c r="L1875">
        <v>1020.21</v>
      </c>
    </row>
    <row r="1876" spans="2:12" x14ac:dyDescent="0.2">
      <c r="B1876" t="s">
        <v>17</v>
      </c>
      <c r="C1876" t="s">
        <v>41</v>
      </c>
      <c r="D1876">
        <v>16</v>
      </c>
      <c r="E1876" t="s">
        <v>42</v>
      </c>
      <c r="F1876" t="s">
        <v>14</v>
      </c>
      <c r="G1876">
        <v>17.3</v>
      </c>
      <c r="H1876" t="s">
        <v>27</v>
      </c>
      <c r="I1876">
        <v>7.1</v>
      </c>
      <c r="J1876">
        <v>1.76</v>
      </c>
      <c r="K1876" t="s">
        <v>30</v>
      </c>
      <c r="L1876">
        <v>4150.29</v>
      </c>
    </row>
    <row r="1877" spans="2:12" x14ac:dyDescent="0.2">
      <c r="B1877" t="s">
        <v>45</v>
      </c>
      <c r="C1877" t="s">
        <v>48</v>
      </c>
      <c r="D1877">
        <v>64</v>
      </c>
      <c r="E1877" t="s">
        <v>19</v>
      </c>
      <c r="F1877" t="s">
        <v>14</v>
      </c>
      <c r="G1877">
        <v>13.3</v>
      </c>
      <c r="H1877" t="s">
        <v>27</v>
      </c>
      <c r="I1877">
        <v>10.8</v>
      </c>
      <c r="J1877">
        <v>2.4500000000000002</v>
      </c>
      <c r="K1877" t="s">
        <v>30</v>
      </c>
      <c r="L1877">
        <v>4857.53</v>
      </c>
    </row>
    <row r="1878" spans="2:12" x14ac:dyDescent="0.2">
      <c r="B1878" t="s">
        <v>11</v>
      </c>
      <c r="C1878" t="s">
        <v>39</v>
      </c>
      <c r="D1878">
        <v>64</v>
      </c>
      <c r="E1878" t="s">
        <v>42</v>
      </c>
      <c r="F1878" t="s">
        <v>14</v>
      </c>
      <c r="G1878">
        <v>17.3</v>
      </c>
      <c r="H1878" t="s">
        <v>27</v>
      </c>
      <c r="I1878">
        <v>10.3</v>
      </c>
      <c r="J1878">
        <v>2.72</v>
      </c>
      <c r="K1878" t="s">
        <v>22</v>
      </c>
      <c r="L1878">
        <v>5370.26</v>
      </c>
    </row>
    <row r="1879" spans="2:12" x14ac:dyDescent="0.2">
      <c r="B1879" t="s">
        <v>17</v>
      </c>
      <c r="C1879" t="s">
        <v>31</v>
      </c>
      <c r="D1879">
        <v>32</v>
      </c>
      <c r="E1879" t="s">
        <v>19</v>
      </c>
      <c r="F1879" t="s">
        <v>20</v>
      </c>
      <c r="G1879">
        <v>14</v>
      </c>
      <c r="H1879" t="s">
        <v>15</v>
      </c>
      <c r="I1879">
        <v>8.9</v>
      </c>
      <c r="J1879">
        <v>2.02</v>
      </c>
      <c r="K1879" t="s">
        <v>46</v>
      </c>
      <c r="L1879">
        <v>2387.63</v>
      </c>
    </row>
    <row r="1880" spans="2:12" x14ac:dyDescent="0.2">
      <c r="B1880" t="s">
        <v>23</v>
      </c>
      <c r="C1880" t="s">
        <v>24</v>
      </c>
      <c r="D1880">
        <v>32</v>
      </c>
      <c r="E1880" t="s">
        <v>19</v>
      </c>
      <c r="F1880" t="s">
        <v>44</v>
      </c>
      <c r="G1880">
        <v>13.3</v>
      </c>
      <c r="H1880" t="s">
        <v>27</v>
      </c>
      <c r="I1880">
        <v>10.8</v>
      </c>
      <c r="J1880">
        <v>2.68</v>
      </c>
      <c r="K1880" t="s">
        <v>46</v>
      </c>
      <c r="L1880">
        <v>1699.9</v>
      </c>
    </row>
    <row r="1881" spans="2:12" x14ac:dyDescent="0.2">
      <c r="B1881" t="s">
        <v>47</v>
      </c>
      <c r="C1881" t="s">
        <v>37</v>
      </c>
      <c r="D1881">
        <v>32</v>
      </c>
      <c r="E1881" t="s">
        <v>13</v>
      </c>
      <c r="F1881" t="s">
        <v>14</v>
      </c>
      <c r="G1881">
        <v>14</v>
      </c>
      <c r="H1881" t="s">
        <v>15</v>
      </c>
      <c r="I1881">
        <v>5.5</v>
      </c>
      <c r="J1881">
        <v>1.9</v>
      </c>
      <c r="K1881" t="s">
        <v>30</v>
      </c>
      <c r="L1881">
        <v>4306.93</v>
      </c>
    </row>
    <row r="1882" spans="2:12" x14ac:dyDescent="0.2">
      <c r="B1882" t="s">
        <v>11</v>
      </c>
      <c r="C1882" t="s">
        <v>31</v>
      </c>
      <c r="D1882">
        <v>32</v>
      </c>
      <c r="E1882" t="s">
        <v>25</v>
      </c>
      <c r="F1882" t="s">
        <v>40</v>
      </c>
      <c r="G1882">
        <v>16</v>
      </c>
      <c r="H1882" t="s">
        <v>43</v>
      </c>
      <c r="I1882">
        <v>7.5</v>
      </c>
      <c r="J1882">
        <v>1.22</v>
      </c>
      <c r="K1882" t="s">
        <v>30</v>
      </c>
      <c r="L1882">
        <v>2196.39</v>
      </c>
    </row>
    <row r="1883" spans="2:12" x14ac:dyDescent="0.2">
      <c r="B1883" t="s">
        <v>28</v>
      </c>
      <c r="C1883" t="s">
        <v>39</v>
      </c>
      <c r="D1883">
        <v>8</v>
      </c>
      <c r="E1883" t="s">
        <v>19</v>
      </c>
      <c r="F1883" t="s">
        <v>40</v>
      </c>
      <c r="G1883">
        <v>17.3</v>
      </c>
      <c r="H1883" t="s">
        <v>21</v>
      </c>
      <c r="I1883">
        <v>11.7</v>
      </c>
      <c r="J1883">
        <v>2.14</v>
      </c>
      <c r="K1883" t="s">
        <v>16</v>
      </c>
      <c r="L1883">
        <v>1000.61</v>
      </c>
    </row>
    <row r="1884" spans="2:12" x14ac:dyDescent="0.2">
      <c r="B1884" t="s">
        <v>38</v>
      </c>
      <c r="C1884" t="s">
        <v>39</v>
      </c>
      <c r="D1884">
        <v>32</v>
      </c>
      <c r="E1884" t="s">
        <v>29</v>
      </c>
      <c r="F1884" t="s">
        <v>26</v>
      </c>
      <c r="G1884">
        <v>14</v>
      </c>
      <c r="H1884" t="s">
        <v>21</v>
      </c>
      <c r="I1884">
        <v>11</v>
      </c>
      <c r="J1884">
        <v>2.62</v>
      </c>
      <c r="K1884" t="s">
        <v>30</v>
      </c>
      <c r="L1884">
        <v>1258.47</v>
      </c>
    </row>
    <row r="1885" spans="2:12" x14ac:dyDescent="0.2">
      <c r="B1885" t="s">
        <v>47</v>
      </c>
      <c r="C1885" t="s">
        <v>41</v>
      </c>
      <c r="D1885">
        <v>8</v>
      </c>
      <c r="E1885" t="s">
        <v>19</v>
      </c>
      <c r="F1885" t="s">
        <v>35</v>
      </c>
      <c r="G1885">
        <v>16</v>
      </c>
      <c r="H1885" t="s">
        <v>15</v>
      </c>
      <c r="I1885">
        <v>4.0999999999999996</v>
      </c>
      <c r="J1885">
        <v>1.28</v>
      </c>
      <c r="K1885" t="s">
        <v>16</v>
      </c>
      <c r="L1885">
        <v>2895.38</v>
      </c>
    </row>
    <row r="1886" spans="2:12" x14ac:dyDescent="0.2">
      <c r="B1886" t="s">
        <v>45</v>
      </c>
      <c r="C1886" t="s">
        <v>41</v>
      </c>
      <c r="D1886">
        <v>4</v>
      </c>
      <c r="E1886" t="s">
        <v>25</v>
      </c>
      <c r="F1886" t="s">
        <v>14</v>
      </c>
      <c r="G1886">
        <v>14</v>
      </c>
      <c r="H1886" t="s">
        <v>43</v>
      </c>
      <c r="I1886">
        <v>11.2</v>
      </c>
      <c r="J1886">
        <v>1.84</v>
      </c>
      <c r="K1886" t="s">
        <v>22</v>
      </c>
      <c r="L1886">
        <v>1563.75</v>
      </c>
    </row>
    <row r="1887" spans="2:12" x14ac:dyDescent="0.2">
      <c r="B1887" t="s">
        <v>47</v>
      </c>
      <c r="C1887" t="s">
        <v>48</v>
      </c>
      <c r="D1887">
        <v>64</v>
      </c>
      <c r="E1887" t="s">
        <v>19</v>
      </c>
      <c r="F1887" t="s">
        <v>35</v>
      </c>
      <c r="G1887">
        <v>14</v>
      </c>
      <c r="H1887" t="s">
        <v>15</v>
      </c>
      <c r="I1887">
        <v>5</v>
      </c>
      <c r="J1887">
        <v>2.2400000000000002</v>
      </c>
      <c r="K1887" t="s">
        <v>22</v>
      </c>
      <c r="L1887">
        <v>4889.21</v>
      </c>
    </row>
    <row r="1888" spans="2:12" x14ac:dyDescent="0.2">
      <c r="B1888" t="s">
        <v>38</v>
      </c>
      <c r="C1888" t="s">
        <v>18</v>
      </c>
      <c r="D1888">
        <v>64</v>
      </c>
      <c r="E1888" t="s">
        <v>13</v>
      </c>
      <c r="F1888" t="s">
        <v>32</v>
      </c>
      <c r="G1888">
        <v>13.3</v>
      </c>
      <c r="H1888" t="s">
        <v>21</v>
      </c>
      <c r="I1888">
        <v>6.6</v>
      </c>
      <c r="J1888">
        <v>2.31</v>
      </c>
      <c r="K1888" t="s">
        <v>30</v>
      </c>
      <c r="L1888">
        <v>2369.41</v>
      </c>
    </row>
    <row r="1889" spans="2:12" x14ac:dyDescent="0.2">
      <c r="B1889" t="s">
        <v>11</v>
      </c>
      <c r="C1889" t="s">
        <v>39</v>
      </c>
      <c r="D1889">
        <v>8</v>
      </c>
      <c r="E1889" t="s">
        <v>29</v>
      </c>
      <c r="F1889" t="s">
        <v>20</v>
      </c>
      <c r="G1889">
        <v>16</v>
      </c>
      <c r="H1889" t="s">
        <v>21</v>
      </c>
      <c r="I1889">
        <v>8.6999999999999993</v>
      </c>
      <c r="J1889">
        <v>1.26</v>
      </c>
      <c r="K1889" t="s">
        <v>46</v>
      </c>
      <c r="L1889">
        <v>1406.97</v>
      </c>
    </row>
    <row r="1890" spans="2:12" x14ac:dyDescent="0.2">
      <c r="B1890" t="s">
        <v>33</v>
      </c>
      <c r="C1890" t="s">
        <v>48</v>
      </c>
      <c r="D1890">
        <v>4</v>
      </c>
      <c r="E1890" t="s">
        <v>19</v>
      </c>
      <c r="F1890" t="s">
        <v>35</v>
      </c>
      <c r="G1890">
        <v>13.3</v>
      </c>
      <c r="H1890" t="s">
        <v>15</v>
      </c>
      <c r="I1890">
        <v>10.7</v>
      </c>
      <c r="J1890">
        <v>1.93</v>
      </c>
      <c r="K1890" t="s">
        <v>22</v>
      </c>
      <c r="L1890">
        <v>1517.77</v>
      </c>
    </row>
    <row r="1891" spans="2:12" x14ac:dyDescent="0.2">
      <c r="B1891" t="s">
        <v>23</v>
      </c>
      <c r="C1891" t="s">
        <v>39</v>
      </c>
      <c r="D1891">
        <v>4</v>
      </c>
      <c r="E1891" t="s">
        <v>19</v>
      </c>
      <c r="F1891" t="s">
        <v>32</v>
      </c>
      <c r="G1891">
        <v>13.3</v>
      </c>
      <c r="H1891" t="s">
        <v>43</v>
      </c>
      <c r="I1891">
        <v>8.6</v>
      </c>
      <c r="J1891">
        <v>2.08</v>
      </c>
      <c r="K1891" t="s">
        <v>30</v>
      </c>
      <c r="L1891">
        <v>963.04</v>
      </c>
    </row>
    <row r="1892" spans="2:12" x14ac:dyDescent="0.2">
      <c r="B1892" t="s">
        <v>11</v>
      </c>
      <c r="C1892" t="s">
        <v>24</v>
      </c>
      <c r="D1892">
        <v>16</v>
      </c>
      <c r="E1892" t="s">
        <v>25</v>
      </c>
      <c r="F1892" t="s">
        <v>35</v>
      </c>
      <c r="G1892">
        <v>13.3</v>
      </c>
      <c r="H1892" t="s">
        <v>21</v>
      </c>
      <c r="I1892">
        <v>4.8</v>
      </c>
      <c r="J1892">
        <v>1.82</v>
      </c>
      <c r="K1892" t="s">
        <v>30</v>
      </c>
      <c r="L1892">
        <v>1576.29</v>
      </c>
    </row>
    <row r="1893" spans="2:12" x14ac:dyDescent="0.2">
      <c r="B1893" t="s">
        <v>38</v>
      </c>
      <c r="C1893" t="s">
        <v>31</v>
      </c>
      <c r="D1893">
        <v>64</v>
      </c>
      <c r="E1893" t="s">
        <v>13</v>
      </c>
      <c r="F1893" t="s">
        <v>14</v>
      </c>
      <c r="G1893">
        <v>16</v>
      </c>
      <c r="H1893" t="s">
        <v>43</v>
      </c>
      <c r="I1893">
        <v>9.6</v>
      </c>
      <c r="J1893">
        <v>2.09</v>
      </c>
      <c r="K1893" t="s">
        <v>16</v>
      </c>
      <c r="L1893">
        <v>2149.7399999999998</v>
      </c>
    </row>
    <row r="1894" spans="2:12" x14ac:dyDescent="0.2">
      <c r="B1894" t="s">
        <v>36</v>
      </c>
      <c r="C1894" t="s">
        <v>37</v>
      </c>
      <c r="D1894">
        <v>8</v>
      </c>
      <c r="E1894" t="s">
        <v>25</v>
      </c>
      <c r="F1894" t="s">
        <v>40</v>
      </c>
      <c r="G1894">
        <v>13.3</v>
      </c>
      <c r="H1894" t="s">
        <v>21</v>
      </c>
      <c r="I1894">
        <v>8.3000000000000007</v>
      </c>
      <c r="J1894">
        <v>1.66</v>
      </c>
      <c r="K1894" t="s">
        <v>22</v>
      </c>
      <c r="L1894">
        <v>1287.52</v>
      </c>
    </row>
    <row r="1895" spans="2:12" x14ac:dyDescent="0.2">
      <c r="B1895" t="s">
        <v>28</v>
      </c>
      <c r="C1895" t="s">
        <v>18</v>
      </c>
      <c r="D1895">
        <v>4</v>
      </c>
      <c r="E1895" t="s">
        <v>29</v>
      </c>
      <c r="F1895" t="s">
        <v>26</v>
      </c>
      <c r="G1895">
        <v>14</v>
      </c>
      <c r="H1895" t="s">
        <v>15</v>
      </c>
      <c r="I1895">
        <v>10.7</v>
      </c>
      <c r="J1895">
        <v>3.29</v>
      </c>
      <c r="K1895" t="s">
        <v>22</v>
      </c>
      <c r="L1895">
        <v>1554.97</v>
      </c>
    </row>
    <row r="1896" spans="2:12" x14ac:dyDescent="0.2">
      <c r="B1896" t="s">
        <v>34</v>
      </c>
      <c r="C1896" t="s">
        <v>12</v>
      </c>
      <c r="D1896">
        <v>4</v>
      </c>
      <c r="E1896" t="s">
        <v>42</v>
      </c>
      <c r="F1896" t="s">
        <v>32</v>
      </c>
      <c r="G1896">
        <v>14</v>
      </c>
      <c r="H1896" t="s">
        <v>21</v>
      </c>
      <c r="I1896">
        <v>8.1999999999999993</v>
      </c>
      <c r="J1896">
        <v>1.67</v>
      </c>
      <c r="K1896" t="s">
        <v>22</v>
      </c>
      <c r="L1896">
        <v>450.98</v>
      </c>
    </row>
    <row r="1897" spans="2:12" x14ac:dyDescent="0.2">
      <c r="B1897" t="s">
        <v>38</v>
      </c>
      <c r="C1897" t="s">
        <v>31</v>
      </c>
      <c r="D1897">
        <v>8</v>
      </c>
      <c r="E1897" t="s">
        <v>25</v>
      </c>
      <c r="F1897" t="s">
        <v>40</v>
      </c>
      <c r="G1897">
        <v>15.6</v>
      </c>
      <c r="H1897" t="s">
        <v>43</v>
      </c>
      <c r="I1897">
        <v>8.3000000000000007</v>
      </c>
      <c r="J1897">
        <v>2.5499999999999998</v>
      </c>
      <c r="K1897" t="s">
        <v>30</v>
      </c>
      <c r="L1897">
        <v>867.62</v>
      </c>
    </row>
    <row r="1898" spans="2:12" x14ac:dyDescent="0.2">
      <c r="B1898" t="s">
        <v>34</v>
      </c>
      <c r="C1898" t="s">
        <v>31</v>
      </c>
      <c r="D1898">
        <v>32</v>
      </c>
      <c r="E1898" t="s">
        <v>42</v>
      </c>
      <c r="F1898" t="s">
        <v>14</v>
      </c>
      <c r="G1898">
        <v>15.6</v>
      </c>
      <c r="H1898" t="s">
        <v>27</v>
      </c>
      <c r="I1898">
        <v>9.6999999999999993</v>
      </c>
      <c r="J1898">
        <v>2.67</v>
      </c>
      <c r="K1898" t="s">
        <v>30</v>
      </c>
      <c r="L1898">
        <v>1921.97</v>
      </c>
    </row>
    <row r="1899" spans="2:12" x14ac:dyDescent="0.2">
      <c r="B1899" t="s">
        <v>38</v>
      </c>
      <c r="C1899" t="s">
        <v>37</v>
      </c>
      <c r="D1899">
        <v>64</v>
      </c>
      <c r="E1899" t="s">
        <v>13</v>
      </c>
      <c r="F1899" t="s">
        <v>20</v>
      </c>
      <c r="G1899">
        <v>15.6</v>
      </c>
      <c r="H1899" t="s">
        <v>15</v>
      </c>
      <c r="I1899">
        <v>4.9000000000000004</v>
      </c>
      <c r="J1899">
        <v>1.39</v>
      </c>
      <c r="K1899" t="s">
        <v>16</v>
      </c>
      <c r="L1899">
        <v>5507.59</v>
      </c>
    </row>
    <row r="1900" spans="2:12" x14ac:dyDescent="0.2">
      <c r="B1900" t="s">
        <v>45</v>
      </c>
      <c r="C1900" t="s">
        <v>12</v>
      </c>
      <c r="D1900">
        <v>16</v>
      </c>
      <c r="E1900" t="s">
        <v>25</v>
      </c>
      <c r="F1900" t="s">
        <v>26</v>
      </c>
      <c r="G1900">
        <v>14</v>
      </c>
      <c r="H1900" t="s">
        <v>21</v>
      </c>
      <c r="I1900">
        <v>6.9</v>
      </c>
      <c r="J1900">
        <v>1.22</v>
      </c>
      <c r="K1900" t="s">
        <v>16</v>
      </c>
      <c r="L1900">
        <v>924.71</v>
      </c>
    </row>
    <row r="1901" spans="2:12" x14ac:dyDescent="0.2">
      <c r="B1901" t="s">
        <v>23</v>
      </c>
      <c r="C1901" t="s">
        <v>37</v>
      </c>
      <c r="D1901">
        <v>4</v>
      </c>
      <c r="E1901" t="s">
        <v>42</v>
      </c>
      <c r="F1901" t="s">
        <v>14</v>
      </c>
      <c r="G1901">
        <v>13.3</v>
      </c>
      <c r="H1901" t="s">
        <v>21</v>
      </c>
      <c r="I1901">
        <v>6.7</v>
      </c>
      <c r="J1901">
        <v>3.46</v>
      </c>
      <c r="K1901" t="s">
        <v>30</v>
      </c>
      <c r="L1901">
        <v>974.3</v>
      </c>
    </row>
    <row r="1902" spans="2:12" x14ac:dyDescent="0.2">
      <c r="B1902" t="s">
        <v>11</v>
      </c>
      <c r="C1902" t="s">
        <v>24</v>
      </c>
      <c r="D1902">
        <v>8</v>
      </c>
      <c r="E1902" t="s">
        <v>42</v>
      </c>
      <c r="F1902" t="s">
        <v>40</v>
      </c>
      <c r="G1902">
        <v>14</v>
      </c>
      <c r="H1902" t="s">
        <v>15</v>
      </c>
      <c r="I1902">
        <v>11.1</v>
      </c>
      <c r="J1902">
        <v>2.57</v>
      </c>
      <c r="K1902" t="s">
        <v>30</v>
      </c>
      <c r="L1902">
        <v>1559.89</v>
      </c>
    </row>
    <row r="1903" spans="2:12" x14ac:dyDescent="0.2">
      <c r="B1903" t="s">
        <v>45</v>
      </c>
      <c r="C1903" t="s">
        <v>24</v>
      </c>
      <c r="D1903">
        <v>8</v>
      </c>
      <c r="E1903" t="s">
        <v>42</v>
      </c>
      <c r="F1903" t="s">
        <v>26</v>
      </c>
      <c r="G1903">
        <v>17.3</v>
      </c>
      <c r="H1903" t="s">
        <v>15</v>
      </c>
      <c r="I1903">
        <v>10.6</v>
      </c>
      <c r="J1903">
        <v>1.7</v>
      </c>
      <c r="K1903" t="s">
        <v>16</v>
      </c>
      <c r="L1903">
        <v>1147.3399999999999</v>
      </c>
    </row>
    <row r="1904" spans="2:12" x14ac:dyDescent="0.2">
      <c r="B1904" t="s">
        <v>36</v>
      </c>
      <c r="C1904" t="s">
        <v>12</v>
      </c>
      <c r="D1904">
        <v>64</v>
      </c>
      <c r="E1904" t="s">
        <v>29</v>
      </c>
      <c r="F1904" t="s">
        <v>14</v>
      </c>
      <c r="G1904">
        <v>13.3</v>
      </c>
      <c r="H1904" t="s">
        <v>27</v>
      </c>
      <c r="I1904">
        <v>10.4</v>
      </c>
      <c r="J1904">
        <v>1.92</v>
      </c>
      <c r="K1904" t="s">
        <v>16</v>
      </c>
      <c r="L1904">
        <v>3438.98</v>
      </c>
    </row>
    <row r="1905" spans="2:12" x14ac:dyDescent="0.2">
      <c r="B1905" t="s">
        <v>28</v>
      </c>
      <c r="C1905" t="s">
        <v>24</v>
      </c>
      <c r="D1905">
        <v>32</v>
      </c>
      <c r="E1905" t="s">
        <v>29</v>
      </c>
      <c r="F1905" t="s">
        <v>14</v>
      </c>
      <c r="G1905">
        <v>15.6</v>
      </c>
      <c r="H1905" t="s">
        <v>15</v>
      </c>
      <c r="I1905">
        <v>11.6</v>
      </c>
      <c r="J1905">
        <v>3.42</v>
      </c>
      <c r="K1905" t="s">
        <v>16</v>
      </c>
      <c r="L1905">
        <v>2042.6</v>
      </c>
    </row>
    <row r="1906" spans="2:12" x14ac:dyDescent="0.2">
      <c r="B1906" t="s">
        <v>23</v>
      </c>
      <c r="C1906" t="s">
        <v>48</v>
      </c>
      <c r="D1906">
        <v>4</v>
      </c>
      <c r="E1906" t="s">
        <v>42</v>
      </c>
      <c r="F1906" t="s">
        <v>20</v>
      </c>
      <c r="G1906">
        <v>16</v>
      </c>
      <c r="H1906" t="s">
        <v>43</v>
      </c>
      <c r="I1906">
        <v>8</v>
      </c>
      <c r="J1906">
        <v>1.59</v>
      </c>
      <c r="K1906" t="s">
        <v>46</v>
      </c>
      <c r="L1906">
        <v>927.72</v>
      </c>
    </row>
    <row r="1907" spans="2:12" x14ac:dyDescent="0.2">
      <c r="B1907" t="s">
        <v>38</v>
      </c>
      <c r="C1907" t="s">
        <v>31</v>
      </c>
      <c r="D1907">
        <v>16</v>
      </c>
      <c r="E1907" t="s">
        <v>29</v>
      </c>
      <c r="F1907" t="s">
        <v>40</v>
      </c>
      <c r="G1907">
        <v>14</v>
      </c>
      <c r="H1907" t="s">
        <v>27</v>
      </c>
      <c r="I1907">
        <v>5.6</v>
      </c>
      <c r="J1907">
        <v>1.91</v>
      </c>
      <c r="K1907" t="s">
        <v>30</v>
      </c>
      <c r="L1907">
        <v>1645.23</v>
      </c>
    </row>
    <row r="1908" spans="2:12" x14ac:dyDescent="0.2">
      <c r="B1908" t="s">
        <v>47</v>
      </c>
      <c r="C1908" t="s">
        <v>41</v>
      </c>
      <c r="D1908">
        <v>4</v>
      </c>
      <c r="E1908" t="s">
        <v>29</v>
      </c>
      <c r="F1908" t="s">
        <v>35</v>
      </c>
      <c r="G1908">
        <v>14</v>
      </c>
      <c r="H1908" t="s">
        <v>27</v>
      </c>
      <c r="I1908">
        <v>7.1</v>
      </c>
      <c r="J1908">
        <v>1.94</v>
      </c>
      <c r="K1908" t="s">
        <v>16</v>
      </c>
      <c r="L1908">
        <v>3086.32</v>
      </c>
    </row>
    <row r="1909" spans="2:12" x14ac:dyDescent="0.2">
      <c r="B1909" t="s">
        <v>11</v>
      </c>
      <c r="C1909" t="s">
        <v>18</v>
      </c>
      <c r="D1909">
        <v>32</v>
      </c>
      <c r="E1909" t="s">
        <v>42</v>
      </c>
      <c r="F1909" t="s">
        <v>20</v>
      </c>
      <c r="G1909">
        <v>16</v>
      </c>
      <c r="H1909" t="s">
        <v>27</v>
      </c>
      <c r="I1909">
        <v>5.8</v>
      </c>
      <c r="J1909">
        <v>3.26</v>
      </c>
      <c r="K1909" t="s">
        <v>16</v>
      </c>
      <c r="L1909">
        <v>4564.16</v>
      </c>
    </row>
    <row r="1910" spans="2:12" x14ac:dyDescent="0.2">
      <c r="B1910" t="s">
        <v>33</v>
      </c>
      <c r="C1910" t="s">
        <v>39</v>
      </c>
      <c r="D1910">
        <v>4</v>
      </c>
      <c r="E1910" t="s">
        <v>13</v>
      </c>
      <c r="F1910" t="s">
        <v>44</v>
      </c>
      <c r="G1910">
        <v>13.3</v>
      </c>
      <c r="H1910" t="s">
        <v>15</v>
      </c>
      <c r="I1910">
        <v>11.3</v>
      </c>
      <c r="J1910">
        <v>3.13</v>
      </c>
      <c r="K1910" t="s">
        <v>16</v>
      </c>
      <c r="L1910">
        <v>730.81</v>
      </c>
    </row>
    <row r="1911" spans="2:12" x14ac:dyDescent="0.2">
      <c r="B1911" t="s">
        <v>36</v>
      </c>
      <c r="C1911" t="s">
        <v>41</v>
      </c>
      <c r="D1911">
        <v>64</v>
      </c>
      <c r="E1911" t="s">
        <v>29</v>
      </c>
      <c r="F1911" t="s">
        <v>26</v>
      </c>
      <c r="G1911">
        <v>16</v>
      </c>
      <c r="H1911" t="s">
        <v>21</v>
      </c>
      <c r="I1911">
        <v>7.4</v>
      </c>
      <c r="J1911">
        <v>2.95</v>
      </c>
      <c r="K1911" t="s">
        <v>16</v>
      </c>
      <c r="L1911">
        <v>3604.57</v>
      </c>
    </row>
    <row r="1912" spans="2:12" x14ac:dyDescent="0.2">
      <c r="B1912" t="s">
        <v>45</v>
      </c>
      <c r="C1912" t="s">
        <v>24</v>
      </c>
      <c r="D1912">
        <v>64</v>
      </c>
      <c r="E1912" t="s">
        <v>13</v>
      </c>
      <c r="F1912" t="s">
        <v>35</v>
      </c>
      <c r="G1912">
        <v>13.3</v>
      </c>
      <c r="H1912" t="s">
        <v>43</v>
      </c>
      <c r="I1912">
        <v>9</v>
      </c>
      <c r="J1912">
        <v>2.7</v>
      </c>
      <c r="K1912" t="s">
        <v>16</v>
      </c>
      <c r="L1912">
        <v>2301.39</v>
      </c>
    </row>
    <row r="1913" spans="2:12" x14ac:dyDescent="0.2">
      <c r="B1913" t="s">
        <v>45</v>
      </c>
      <c r="C1913" t="s">
        <v>18</v>
      </c>
      <c r="D1913">
        <v>16</v>
      </c>
      <c r="E1913" t="s">
        <v>13</v>
      </c>
      <c r="F1913" t="s">
        <v>14</v>
      </c>
      <c r="G1913">
        <v>15.6</v>
      </c>
      <c r="H1913" t="s">
        <v>43</v>
      </c>
      <c r="I1913">
        <v>7.2</v>
      </c>
      <c r="J1913">
        <v>2.02</v>
      </c>
      <c r="K1913" t="s">
        <v>22</v>
      </c>
      <c r="L1913">
        <v>1535.43</v>
      </c>
    </row>
    <row r="1914" spans="2:12" x14ac:dyDescent="0.2">
      <c r="B1914" t="s">
        <v>34</v>
      </c>
      <c r="C1914" t="s">
        <v>39</v>
      </c>
      <c r="D1914">
        <v>16</v>
      </c>
      <c r="E1914" t="s">
        <v>25</v>
      </c>
      <c r="F1914" t="s">
        <v>35</v>
      </c>
      <c r="G1914">
        <v>17.3</v>
      </c>
      <c r="H1914" t="s">
        <v>27</v>
      </c>
      <c r="I1914">
        <v>11.2</v>
      </c>
      <c r="J1914">
        <v>3.22</v>
      </c>
      <c r="K1914" t="s">
        <v>30</v>
      </c>
      <c r="L1914">
        <v>2260.19</v>
      </c>
    </row>
    <row r="1915" spans="2:12" x14ac:dyDescent="0.2">
      <c r="B1915" t="s">
        <v>17</v>
      </c>
      <c r="C1915" t="s">
        <v>31</v>
      </c>
      <c r="D1915">
        <v>16</v>
      </c>
      <c r="E1915" t="s">
        <v>29</v>
      </c>
      <c r="F1915" t="s">
        <v>44</v>
      </c>
      <c r="G1915">
        <v>17.3</v>
      </c>
      <c r="H1915" t="s">
        <v>15</v>
      </c>
      <c r="I1915">
        <v>11.3</v>
      </c>
      <c r="J1915">
        <v>2.95</v>
      </c>
      <c r="K1915" t="s">
        <v>46</v>
      </c>
      <c r="L1915">
        <v>1154.1600000000001</v>
      </c>
    </row>
    <row r="1916" spans="2:12" x14ac:dyDescent="0.2">
      <c r="B1916" t="s">
        <v>45</v>
      </c>
      <c r="C1916" t="s">
        <v>31</v>
      </c>
      <c r="D1916">
        <v>32</v>
      </c>
      <c r="E1916" t="s">
        <v>29</v>
      </c>
      <c r="F1916" t="s">
        <v>32</v>
      </c>
      <c r="G1916">
        <v>13.3</v>
      </c>
      <c r="H1916" t="s">
        <v>15</v>
      </c>
      <c r="I1916">
        <v>8.4</v>
      </c>
      <c r="J1916">
        <v>1.83</v>
      </c>
      <c r="K1916" t="s">
        <v>30</v>
      </c>
      <c r="L1916">
        <v>1630.11</v>
      </c>
    </row>
    <row r="1917" spans="2:12" x14ac:dyDescent="0.2">
      <c r="B1917" t="s">
        <v>36</v>
      </c>
      <c r="C1917" t="s">
        <v>24</v>
      </c>
      <c r="D1917">
        <v>4</v>
      </c>
      <c r="E1917" t="s">
        <v>13</v>
      </c>
      <c r="F1917" t="s">
        <v>32</v>
      </c>
      <c r="G1917">
        <v>14</v>
      </c>
      <c r="H1917" t="s">
        <v>15</v>
      </c>
      <c r="I1917">
        <v>5.0999999999999996</v>
      </c>
      <c r="J1917">
        <v>1.74</v>
      </c>
      <c r="K1917" t="s">
        <v>30</v>
      </c>
      <c r="L1917">
        <v>1286.27</v>
      </c>
    </row>
    <row r="1918" spans="2:12" x14ac:dyDescent="0.2">
      <c r="B1918" t="s">
        <v>34</v>
      </c>
      <c r="C1918" t="s">
        <v>18</v>
      </c>
      <c r="D1918">
        <v>8</v>
      </c>
      <c r="E1918" t="s">
        <v>42</v>
      </c>
      <c r="F1918" t="s">
        <v>26</v>
      </c>
      <c r="G1918">
        <v>13.3</v>
      </c>
      <c r="H1918" t="s">
        <v>15</v>
      </c>
      <c r="I1918">
        <v>7.6</v>
      </c>
      <c r="J1918">
        <v>1.92</v>
      </c>
      <c r="K1918" t="s">
        <v>46</v>
      </c>
      <c r="L1918">
        <v>1336.07</v>
      </c>
    </row>
    <row r="1919" spans="2:12" x14ac:dyDescent="0.2">
      <c r="B1919" t="s">
        <v>38</v>
      </c>
      <c r="C1919" t="s">
        <v>31</v>
      </c>
      <c r="D1919">
        <v>8</v>
      </c>
      <c r="E1919" t="s">
        <v>29</v>
      </c>
      <c r="F1919" t="s">
        <v>44</v>
      </c>
      <c r="G1919">
        <v>13.3</v>
      </c>
      <c r="H1919" t="s">
        <v>21</v>
      </c>
      <c r="I1919">
        <v>9.3000000000000007</v>
      </c>
      <c r="J1919">
        <v>2.0099999999999998</v>
      </c>
      <c r="K1919" t="s">
        <v>30</v>
      </c>
      <c r="L1919">
        <v>371.21</v>
      </c>
    </row>
    <row r="1920" spans="2:12" x14ac:dyDescent="0.2">
      <c r="B1920" t="s">
        <v>47</v>
      </c>
      <c r="C1920" t="s">
        <v>41</v>
      </c>
      <c r="D1920">
        <v>32</v>
      </c>
      <c r="E1920" t="s">
        <v>25</v>
      </c>
      <c r="F1920" t="s">
        <v>26</v>
      </c>
      <c r="G1920">
        <v>16</v>
      </c>
      <c r="H1920" t="s">
        <v>43</v>
      </c>
      <c r="I1920">
        <v>6.3</v>
      </c>
      <c r="J1920">
        <v>2.4300000000000002</v>
      </c>
      <c r="K1920" t="s">
        <v>30</v>
      </c>
      <c r="L1920">
        <v>3899.89</v>
      </c>
    </row>
    <row r="1921" spans="2:12" x14ac:dyDescent="0.2">
      <c r="B1921" t="s">
        <v>33</v>
      </c>
      <c r="C1921" t="s">
        <v>31</v>
      </c>
      <c r="D1921">
        <v>4</v>
      </c>
      <c r="E1921" t="s">
        <v>13</v>
      </c>
      <c r="F1921" t="s">
        <v>20</v>
      </c>
      <c r="G1921">
        <v>13.3</v>
      </c>
      <c r="H1921" t="s">
        <v>15</v>
      </c>
      <c r="I1921">
        <v>11</v>
      </c>
      <c r="J1921">
        <v>2.31</v>
      </c>
      <c r="K1921" t="s">
        <v>16</v>
      </c>
      <c r="L1921">
        <v>1006.02</v>
      </c>
    </row>
    <row r="1922" spans="2:12" x14ac:dyDescent="0.2">
      <c r="B1922" t="s">
        <v>34</v>
      </c>
      <c r="C1922" t="s">
        <v>24</v>
      </c>
      <c r="D1922">
        <v>8</v>
      </c>
      <c r="E1922" t="s">
        <v>19</v>
      </c>
      <c r="F1922" t="s">
        <v>20</v>
      </c>
      <c r="G1922">
        <v>13.3</v>
      </c>
      <c r="H1922" t="s">
        <v>21</v>
      </c>
      <c r="I1922">
        <v>6.1</v>
      </c>
      <c r="J1922">
        <v>3.11</v>
      </c>
      <c r="K1922" t="s">
        <v>22</v>
      </c>
      <c r="L1922">
        <v>981.63</v>
      </c>
    </row>
    <row r="1923" spans="2:12" x14ac:dyDescent="0.2">
      <c r="B1923" t="s">
        <v>23</v>
      </c>
      <c r="C1923" t="s">
        <v>41</v>
      </c>
      <c r="D1923">
        <v>4</v>
      </c>
      <c r="E1923" t="s">
        <v>19</v>
      </c>
      <c r="F1923" t="s">
        <v>14</v>
      </c>
      <c r="G1923">
        <v>13.3</v>
      </c>
      <c r="H1923" t="s">
        <v>27</v>
      </c>
      <c r="I1923">
        <v>7.6</v>
      </c>
      <c r="J1923">
        <v>2</v>
      </c>
      <c r="K1923" t="s">
        <v>46</v>
      </c>
      <c r="L1923">
        <v>2480.6</v>
      </c>
    </row>
    <row r="1924" spans="2:12" x14ac:dyDescent="0.2">
      <c r="B1924" t="s">
        <v>28</v>
      </c>
      <c r="C1924" t="s">
        <v>48</v>
      </c>
      <c r="D1924">
        <v>4</v>
      </c>
      <c r="E1924" t="s">
        <v>25</v>
      </c>
      <c r="F1924" t="s">
        <v>32</v>
      </c>
      <c r="G1924">
        <v>14</v>
      </c>
      <c r="H1924" t="s">
        <v>21</v>
      </c>
      <c r="I1924">
        <v>10.4</v>
      </c>
      <c r="J1924">
        <v>2.02</v>
      </c>
      <c r="K1924" t="s">
        <v>46</v>
      </c>
      <c r="L1924">
        <v>1041.8</v>
      </c>
    </row>
    <row r="1925" spans="2:12" x14ac:dyDescent="0.2">
      <c r="B1925" t="s">
        <v>47</v>
      </c>
      <c r="C1925" t="s">
        <v>39</v>
      </c>
      <c r="D1925">
        <v>16</v>
      </c>
      <c r="E1925" t="s">
        <v>19</v>
      </c>
      <c r="F1925" t="s">
        <v>26</v>
      </c>
      <c r="G1925">
        <v>17.3</v>
      </c>
      <c r="H1925" t="s">
        <v>15</v>
      </c>
      <c r="I1925">
        <v>9.6999999999999993</v>
      </c>
      <c r="J1925">
        <v>3.4</v>
      </c>
      <c r="K1925" t="s">
        <v>30</v>
      </c>
      <c r="L1925">
        <v>2079.94</v>
      </c>
    </row>
    <row r="1926" spans="2:12" x14ac:dyDescent="0.2">
      <c r="B1926" t="s">
        <v>36</v>
      </c>
      <c r="C1926" t="s">
        <v>12</v>
      </c>
      <c r="D1926">
        <v>64</v>
      </c>
      <c r="E1926" t="s">
        <v>13</v>
      </c>
      <c r="F1926" t="s">
        <v>14</v>
      </c>
      <c r="G1926">
        <v>17.3</v>
      </c>
      <c r="H1926" t="s">
        <v>43</v>
      </c>
      <c r="I1926">
        <v>9</v>
      </c>
      <c r="J1926">
        <v>3.36</v>
      </c>
      <c r="K1926" t="s">
        <v>16</v>
      </c>
      <c r="L1926">
        <v>2178.0100000000002</v>
      </c>
    </row>
    <row r="1927" spans="2:12" x14ac:dyDescent="0.2">
      <c r="B1927" t="s">
        <v>45</v>
      </c>
      <c r="C1927" t="s">
        <v>18</v>
      </c>
      <c r="D1927">
        <v>32</v>
      </c>
      <c r="E1927" t="s">
        <v>25</v>
      </c>
      <c r="F1927" t="s">
        <v>14</v>
      </c>
      <c r="G1927">
        <v>17.3</v>
      </c>
      <c r="H1927" t="s">
        <v>43</v>
      </c>
      <c r="I1927">
        <v>6.4</v>
      </c>
      <c r="J1927">
        <v>1.35</v>
      </c>
      <c r="K1927" t="s">
        <v>22</v>
      </c>
      <c r="L1927">
        <v>2160.92</v>
      </c>
    </row>
    <row r="1928" spans="2:12" x14ac:dyDescent="0.2">
      <c r="B1928" t="s">
        <v>28</v>
      </c>
      <c r="C1928" t="s">
        <v>24</v>
      </c>
      <c r="D1928">
        <v>8</v>
      </c>
      <c r="E1928" t="s">
        <v>29</v>
      </c>
      <c r="F1928" t="s">
        <v>40</v>
      </c>
      <c r="G1928">
        <v>14</v>
      </c>
      <c r="H1928" t="s">
        <v>15</v>
      </c>
      <c r="I1928">
        <v>5.4</v>
      </c>
      <c r="J1928">
        <v>1.46</v>
      </c>
      <c r="K1928" t="s">
        <v>22</v>
      </c>
      <c r="L1928">
        <v>1137.3499999999999</v>
      </c>
    </row>
    <row r="1929" spans="2:12" x14ac:dyDescent="0.2">
      <c r="B1929" t="s">
        <v>17</v>
      </c>
      <c r="C1929" t="s">
        <v>41</v>
      </c>
      <c r="D1929">
        <v>32</v>
      </c>
      <c r="E1929" t="s">
        <v>19</v>
      </c>
      <c r="F1929" t="s">
        <v>26</v>
      </c>
      <c r="G1929">
        <v>13.3</v>
      </c>
      <c r="H1929" t="s">
        <v>15</v>
      </c>
      <c r="I1929">
        <v>4.3</v>
      </c>
      <c r="J1929">
        <v>1.87</v>
      </c>
      <c r="K1929" t="s">
        <v>16</v>
      </c>
      <c r="L1929">
        <v>4638.8100000000004</v>
      </c>
    </row>
    <row r="1930" spans="2:12" x14ac:dyDescent="0.2">
      <c r="B1930" t="s">
        <v>28</v>
      </c>
      <c r="C1930" t="s">
        <v>37</v>
      </c>
      <c r="D1930">
        <v>32</v>
      </c>
      <c r="E1930" t="s">
        <v>29</v>
      </c>
      <c r="F1930" t="s">
        <v>32</v>
      </c>
      <c r="G1930">
        <v>15.6</v>
      </c>
      <c r="H1930" t="s">
        <v>27</v>
      </c>
      <c r="I1930">
        <v>11.6</v>
      </c>
      <c r="J1930">
        <v>3.27</v>
      </c>
      <c r="K1930" t="s">
        <v>30</v>
      </c>
      <c r="L1930">
        <v>4921.6499999999996</v>
      </c>
    </row>
    <row r="1931" spans="2:12" x14ac:dyDescent="0.2">
      <c r="B1931" t="s">
        <v>36</v>
      </c>
      <c r="C1931" t="s">
        <v>37</v>
      </c>
      <c r="D1931">
        <v>16</v>
      </c>
      <c r="E1931" t="s">
        <v>25</v>
      </c>
      <c r="F1931" t="s">
        <v>32</v>
      </c>
      <c r="G1931">
        <v>16</v>
      </c>
      <c r="H1931" t="s">
        <v>21</v>
      </c>
      <c r="I1931">
        <v>7.1</v>
      </c>
      <c r="J1931">
        <v>2.13</v>
      </c>
      <c r="K1931" t="s">
        <v>22</v>
      </c>
      <c r="L1931">
        <v>1837.12</v>
      </c>
    </row>
    <row r="1932" spans="2:12" x14ac:dyDescent="0.2">
      <c r="B1932" t="s">
        <v>38</v>
      </c>
      <c r="C1932" t="s">
        <v>24</v>
      </c>
      <c r="D1932">
        <v>64</v>
      </c>
      <c r="E1932" t="s">
        <v>19</v>
      </c>
      <c r="F1932" t="s">
        <v>40</v>
      </c>
      <c r="G1932">
        <v>16</v>
      </c>
      <c r="H1932" t="s">
        <v>43</v>
      </c>
      <c r="I1932">
        <v>8.6999999999999993</v>
      </c>
      <c r="J1932">
        <v>3.13</v>
      </c>
      <c r="K1932" t="s">
        <v>16</v>
      </c>
      <c r="L1932">
        <v>2548.61</v>
      </c>
    </row>
    <row r="1933" spans="2:12" x14ac:dyDescent="0.2">
      <c r="B1933" t="s">
        <v>38</v>
      </c>
      <c r="C1933" t="s">
        <v>12</v>
      </c>
      <c r="D1933">
        <v>32</v>
      </c>
      <c r="E1933" t="s">
        <v>29</v>
      </c>
      <c r="F1933" t="s">
        <v>40</v>
      </c>
      <c r="G1933">
        <v>15.6</v>
      </c>
      <c r="H1933" t="s">
        <v>27</v>
      </c>
      <c r="I1933">
        <v>4.7</v>
      </c>
      <c r="J1933">
        <v>2.8</v>
      </c>
      <c r="K1933" t="s">
        <v>30</v>
      </c>
      <c r="L1933">
        <v>2278.41</v>
      </c>
    </row>
    <row r="1934" spans="2:12" x14ac:dyDescent="0.2">
      <c r="B1934" t="s">
        <v>23</v>
      </c>
      <c r="C1934" t="s">
        <v>18</v>
      </c>
      <c r="D1934">
        <v>32</v>
      </c>
      <c r="E1934" t="s">
        <v>13</v>
      </c>
      <c r="F1934" t="s">
        <v>44</v>
      </c>
      <c r="G1934">
        <v>14</v>
      </c>
      <c r="H1934" t="s">
        <v>15</v>
      </c>
      <c r="I1934">
        <v>10.1</v>
      </c>
      <c r="J1934">
        <v>2.99</v>
      </c>
      <c r="K1934" t="s">
        <v>16</v>
      </c>
      <c r="L1934">
        <v>1569.5</v>
      </c>
    </row>
    <row r="1935" spans="2:12" x14ac:dyDescent="0.2">
      <c r="B1935" t="s">
        <v>45</v>
      </c>
      <c r="C1935" t="s">
        <v>48</v>
      </c>
      <c r="D1935">
        <v>32</v>
      </c>
      <c r="E1935" t="s">
        <v>25</v>
      </c>
      <c r="F1935" t="s">
        <v>44</v>
      </c>
      <c r="G1935">
        <v>15.6</v>
      </c>
      <c r="H1935" t="s">
        <v>43</v>
      </c>
      <c r="I1935">
        <v>5.7</v>
      </c>
      <c r="J1935">
        <v>1.32</v>
      </c>
      <c r="K1935" t="s">
        <v>16</v>
      </c>
      <c r="L1935">
        <v>1522.23</v>
      </c>
    </row>
    <row r="1936" spans="2:12" x14ac:dyDescent="0.2">
      <c r="B1936" t="s">
        <v>11</v>
      </c>
      <c r="C1936" t="s">
        <v>39</v>
      </c>
      <c r="D1936">
        <v>8</v>
      </c>
      <c r="E1936" t="s">
        <v>19</v>
      </c>
      <c r="F1936" t="s">
        <v>14</v>
      </c>
      <c r="G1936">
        <v>13.3</v>
      </c>
      <c r="H1936" t="s">
        <v>27</v>
      </c>
      <c r="I1936">
        <v>10.6</v>
      </c>
      <c r="J1936">
        <v>2.06</v>
      </c>
      <c r="K1936" t="s">
        <v>46</v>
      </c>
      <c r="L1936">
        <v>2565.8000000000002</v>
      </c>
    </row>
    <row r="1937" spans="2:12" x14ac:dyDescent="0.2">
      <c r="B1937" t="s">
        <v>34</v>
      </c>
      <c r="C1937" t="s">
        <v>31</v>
      </c>
      <c r="D1937">
        <v>64</v>
      </c>
      <c r="E1937" t="s">
        <v>29</v>
      </c>
      <c r="F1937" t="s">
        <v>32</v>
      </c>
      <c r="G1937">
        <v>13.3</v>
      </c>
      <c r="H1937" t="s">
        <v>21</v>
      </c>
      <c r="I1937">
        <v>8.6</v>
      </c>
      <c r="J1937">
        <v>1.69</v>
      </c>
      <c r="K1937" t="s">
        <v>46</v>
      </c>
      <c r="L1937">
        <v>1639.2</v>
      </c>
    </row>
    <row r="1938" spans="2:12" x14ac:dyDescent="0.2">
      <c r="B1938" t="s">
        <v>34</v>
      </c>
      <c r="C1938" t="s">
        <v>48</v>
      </c>
      <c r="D1938">
        <v>16</v>
      </c>
      <c r="E1938" t="s">
        <v>42</v>
      </c>
      <c r="F1938" t="s">
        <v>20</v>
      </c>
      <c r="G1938">
        <v>15.6</v>
      </c>
      <c r="H1938" t="s">
        <v>15</v>
      </c>
      <c r="I1938">
        <v>5.8</v>
      </c>
      <c r="J1938">
        <v>2.56</v>
      </c>
      <c r="K1938" t="s">
        <v>16</v>
      </c>
      <c r="L1938">
        <v>1605.94</v>
      </c>
    </row>
    <row r="1939" spans="2:12" x14ac:dyDescent="0.2">
      <c r="B1939" t="s">
        <v>36</v>
      </c>
      <c r="C1939" t="s">
        <v>37</v>
      </c>
      <c r="D1939">
        <v>4</v>
      </c>
      <c r="E1939" t="s">
        <v>42</v>
      </c>
      <c r="F1939" t="s">
        <v>35</v>
      </c>
      <c r="G1939">
        <v>13.3</v>
      </c>
      <c r="H1939" t="s">
        <v>21</v>
      </c>
      <c r="I1939">
        <v>5.2</v>
      </c>
      <c r="J1939">
        <v>1.55</v>
      </c>
      <c r="K1939" t="s">
        <v>16</v>
      </c>
      <c r="L1939">
        <v>1087.2</v>
      </c>
    </row>
    <row r="1940" spans="2:12" x14ac:dyDescent="0.2">
      <c r="B1940" t="s">
        <v>17</v>
      </c>
      <c r="C1940" t="s">
        <v>37</v>
      </c>
      <c r="D1940">
        <v>16</v>
      </c>
      <c r="E1940" t="s">
        <v>13</v>
      </c>
      <c r="F1940" t="s">
        <v>32</v>
      </c>
      <c r="G1940">
        <v>17.3</v>
      </c>
      <c r="H1940" t="s">
        <v>43</v>
      </c>
      <c r="I1940">
        <v>5.8</v>
      </c>
      <c r="J1940">
        <v>1.66</v>
      </c>
      <c r="K1940" t="s">
        <v>16</v>
      </c>
      <c r="L1940">
        <v>3189.27</v>
      </c>
    </row>
    <row r="1941" spans="2:12" x14ac:dyDescent="0.2">
      <c r="B1941" t="s">
        <v>33</v>
      </c>
      <c r="C1941" t="s">
        <v>24</v>
      </c>
      <c r="D1941">
        <v>16</v>
      </c>
      <c r="E1941" t="s">
        <v>13</v>
      </c>
      <c r="F1941" t="s">
        <v>20</v>
      </c>
      <c r="G1941">
        <v>16</v>
      </c>
      <c r="H1941" t="s">
        <v>27</v>
      </c>
      <c r="I1941">
        <v>8.9</v>
      </c>
      <c r="J1941">
        <v>2.15</v>
      </c>
      <c r="K1941" t="s">
        <v>22</v>
      </c>
      <c r="L1941">
        <v>2144.84</v>
      </c>
    </row>
    <row r="1942" spans="2:12" x14ac:dyDescent="0.2">
      <c r="B1942" t="s">
        <v>11</v>
      </c>
      <c r="C1942" t="s">
        <v>48</v>
      </c>
      <c r="D1942">
        <v>16</v>
      </c>
      <c r="E1942" t="s">
        <v>42</v>
      </c>
      <c r="F1942" t="s">
        <v>35</v>
      </c>
      <c r="G1942">
        <v>15.6</v>
      </c>
      <c r="H1942" t="s">
        <v>27</v>
      </c>
      <c r="I1942">
        <v>9.1</v>
      </c>
      <c r="J1942">
        <v>2.6</v>
      </c>
      <c r="K1942" t="s">
        <v>22</v>
      </c>
      <c r="L1942">
        <v>3299.32</v>
      </c>
    </row>
    <row r="1943" spans="2:12" x14ac:dyDescent="0.2">
      <c r="B1943" t="s">
        <v>17</v>
      </c>
      <c r="C1943" t="s">
        <v>24</v>
      </c>
      <c r="D1943">
        <v>16</v>
      </c>
      <c r="E1943" t="s">
        <v>42</v>
      </c>
      <c r="F1943" t="s">
        <v>40</v>
      </c>
      <c r="G1943">
        <v>15.6</v>
      </c>
      <c r="H1943" t="s">
        <v>27</v>
      </c>
      <c r="I1943">
        <v>8.6</v>
      </c>
      <c r="J1943">
        <v>3.32</v>
      </c>
      <c r="K1943" t="s">
        <v>30</v>
      </c>
      <c r="L1943">
        <v>2647.29</v>
      </c>
    </row>
    <row r="1944" spans="2:12" x14ac:dyDescent="0.2">
      <c r="B1944" t="s">
        <v>34</v>
      </c>
      <c r="C1944" t="s">
        <v>37</v>
      </c>
      <c r="D1944">
        <v>8</v>
      </c>
      <c r="E1944" t="s">
        <v>25</v>
      </c>
      <c r="F1944" t="s">
        <v>26</v>
      </c>
      <c r="G1944">
        <v>17.3</v>
      </c>
      <c r="H1944" t="s">
        <v>27</v>
      </c>
      <c r="I1944">
        <v>9.6999999999999993</v>
      </c>
      <c r="J1944">
        <v>1.58</v>
      </c>
      <c r="K1944" t="s">
        <v>16</v>
      </c>
      <c r="L1944">
        <v>2930.37</v>
      </c>
    </row>
    <row r="1945" spans="2:12" x14ac:dyDescent="0.2">
      <c r="B1945" t="s">
        <v>17</v>
      </c>
      <c r="C1945" t="s">
        <v>48</v>
      </c>
      <c r="D1945">
        <v>4</v>
      </c>
      <c r="E1945" t="s">
        <v>29</v>
      </c>
      <c r="F1945" t="s">
        <v>20</v>
      </c>
      <c r="G1945">
        <v>16</v>
      </c>
      <c r="H1945" t="s">
        <v>27</v>
      </c>
      <c r="I1945">
        <v>6.7</v>
      </c>
      <c r="J1945">
        <v>1.41</v>
      </c>
      <c r="K1945" t="s">
        <v>22</v>
      </c>
      <c r="L1945">
        <v>2902.18</v>
      </c>
    </row>
    <row r="1946" spans="2:12" x14ac:dyDescent="0.2">
      <c r="B1946" t="s">
        <v>23</v>
      </c>
      <c r="C1946" t="s">
        <v>48</v>
      </c>
      <c r="D1946">
        <v>16</v>
      </c>
      <c r="E1946" t="s">
        <v>29</v>
      </c>
      <c r="F1946" t="s">
        <v>35</v>
      </c>
      <c r="G1946">
        <v>14</v>
      </c>
      <c r="H1946" t="s">
        <v>27</v>
      </c>
      <c r="I1946">
        <v>9.9</v>
      </c>
      <c r="J1946">
        <v>1.32</v>
      </c>
      <c r="K1946" t="s">
        <v>16</v>
      </c>
      <c r="L1946">
        <v>2583.75</v>
      </c>
    </row>
    <row r="1947" spans="2:12" x14ac:dyDescent="0.2">
      <c r="B1947" t="s">
        <v>38</v>
      </c>
      <c r="C1947" t="s">
        <v>41</v>
      </c>
      <c r="D1947">
        <v>32</v>
      </c>
      <c r="E1947" t="s">
        <v>42</v>
      </c>
      <c r="F1947" t="s">
        <v>20</v>
      </c>
      <c r="G1947">
        <v>17.3</v>
      </c>
      <c r="H1947" t="s">
        <v>27</v>
      </c>
      <c r="I1947">
        <v>10.9</v>
      </c>
      <c r="J1947">
        <v>1.4</v>
      </c>
      <c r="K1947" t="s">
        <v>22</v>
      </c>
      <c r="L1947">
        <v>4106.33</v>
      </c>
    </row>
    <row r="1948" spans="2:12" x14ac:dyDescent="0.2">
      <c r="B1948" t="s">
        <v>17</v>
      </c>
      <c r="C1948" t="s">
        <v>37</v>
      </c>
      <c r="D1948">
        <v>8</v>
      </c>
      <c r="E1948" t="s">
        <v>29</v>
      </c>
      <c r="F1948" t="s">
        <v>35</v>
      </c>
      <c r="G1948">
        <v>15.6</v>
      </c>
      <c r="H1948" t="s">
        <v>27</v>
      </c>
      <c r="I1948">
        <v>4.9000000000000004</v>
      </c>
      <c r="J1948">
        <v>1.69</v>
      </c>
      <c r="K1948" t="s">
        <v>46</v>
      </c>
      <c r="L1948">
        <v>4112.3599999999997</v>
      </c>
    </row>
    <row r="1949" spans="2:12" x14ac:dyDescent="0.2">
      <c r="B1949" t="s">
        <v>33</v>
      </c>
      <c r="C1949" t="s">
        <v>37</v>
      </c>
      <c r="D1949">
        <v>64</v>
      </c>
      <c r="E1949" t="s">
        <v>42</v>
      </c>
      <c r="F1949" t="s">
        <v>32</v>
      </c>
      <c r="G1949">
        <v>15.6</v>
      </c>
      <c r="H1949" t="s">
        <v>15</v>
      </c>
      <c r="I1949">
        <v>8.1999999999999993</v>
      </c>
      <c r="J1949">
        <v>1.55</v>
      </c>
      <c r="K1949" t="s">
        <v>46</v>
      </c>
      <c r="L1949">
        <v>4486.71</v>
      </c>
    </row>
    <row r="1950" spans="2:12" x14ac:dyDescent="0.2">
      <c r="B1950" t="s">
        <v>33</v>
      </c>
      <c r="C1950" t="s">
        <v>18</v>
      </c>
      <c r="D1950">
        <v>8</v>
      </c>
      <c r="E1950" t="s">
        <v>29</v>
      </c>
      <c r="F1950" t="s">
        <v>44</v>
      </c>
      <c r="G1950">
        <v>14</v>
      </c>
      <c r="H1950" t="s">
        <v>27</v>
      </c>
      <c r="I1950">
        <v>6.9</v>
      </c>
      <c r="J1950">
        <v>3.29</v>
      </c>
      <c r="K1950" t="s">
        <v>30</v>
      </c>
      <c r="L1950">
        <v>1288.1199999999999</v>
      </c>
    </row>
    <row r="1951" spans="2:12" x14ac:dyDescent="0.2">
      <c r="B1951" t="s">
        <v>36</v>
      </c>
      <c r="C1951" t="s">
        <v>39</v>
      </c>
      <c r="D1951">
        <v>16</v>
      </c>
      <c r="E1951" t="s">
        <v>19</v>
      </c>
      <c r="F1951" t="s">
        <v>32</v>
      </c>
      <c r="G1951">
        <v>14</v>
      </c>
      <c r="H1951" t="s">
        <v>43</v>
      </c>
      <c r="I1951">
        <v>4</v>
      </c>
      <c r="J1951">
        <v>1.67</v>
      </c>
      <c r="K1951" t="s">
        <v>30</v>
      </c>
      <c r="L1951">
        <v>1214.53</v>
      </c>
    </row>
    <row r="1952" spans="2:12" x14ac:dyDescent="0.2">
      <c r="B1952" t="s">
        <v>11</v>
      </c>
      <c r="C1952" t="s">
        <v>18</v>
      </c>
      <c r="D1952">
        <v>32</v>
      </c>
      <c r="E1952" t="s">
        <v>29</v>
      </c>
      <c r="F1952" t="s">
        <v>20</v>
      </c>
      <c r="G1952">
        <v>15.6</v>
      </c>
      <c r="H1952" t="s">
        <v>15</v>
      </c>
      <c r="I1952">
        <v>4.9000000000000004</v>
      </c>
      <c r="J1952">
        <v>3.08</v>
      </c>
      <c r="K1952" t="s">
        <v>46</v>
      </c>
      <c r="L1952">
        <v>4032.33</v>
      </c>
    </row>
    <row r="1953" spans="2:12" x14ac:dyDescent="0.2">
      <c r="B1953" t="s">
        <v>45</v>
      </c>
      <c r="C1953" t="s">
        <v>24</v>
      </c>
      <c r="D1953">
        <v>32</v>
      </c>
      <c r="E1953" t="s">
        <v>13</v>
      </c>
      <c r="F1953" t="s">
        <v>26</v>
      </c>
      <c r="G1953">
        <v>13.3</v>
      </c>
      <c r="H1953" t="s">
        <v>21</v>
      </c>
      <c r="I1953">
        <v>6</v>
      </c>
      <c r="J1953">
        <v>1.45</v>
      </c>
      <c r="K1953" t="s">
        <v>16</v>
      </c>
      <c r="L1953">
        <v>1422.55</v>
      </c>
    </row>
    <row r="1954" spans="2:12" x14ac:dyDescent="0.2">
      <c r="B1954" t="s">
        <v>28</v>
      </c>
      <c r="C1954" t="s">
        <v>24</v>
      </c>
      <c r="D1954">
        <v>8</v>
      </c>
      <c r="E1954" t="s">
        <v>29</v>
      </c>
      <c r="F1954" t="s">
        <v>20</v>
      </c>
      <c r="G1954">
        <v>16</v>
      </c>
      <c r="H1954" t="s">
        <v>15</v>
      </c>
      <c r="I1954">
        <v>4.5999999999999996</v>
      </c>
      <c r="J1954">
        <v>1.66</v>
      </c>
      <c r="K1954" t="s">
        <v>30</v>
      </c>
      <c r="L1954">
        <v>1437.24</v>
      </c>
    </row>
    <row r="1955" spans="2:12" x14ac:dyDescent="0.2">
      <c r="B1955" t="s">
        <v>33</v>
      </c>
      <c r="C1955" t="s">
        <v>41</v>
      </c>
      <c r="D1955">
        <v>8</v>
      </c>
      <c r="E1955" t="s">
        <v>29</v>
      </c>
      <c r="F1955" t="s">
        <v>14</v>
      </c>
      <c r="G1955">
        <v>14</v>
      </c>
      <c r="H1955" t="s">
        <v>43</v>
      </c>
      <c r="I1955">
        <v>9.5</v>
      </c>
      <c r="J1955">
        <v>1.96</v>
      </c>
      <c r="K1955" t="s">
        <v>22</v>
      </c>
      <c r="L1955">
        <v>1719.98</v>
      </c>
    </row>
    <row r="1956" spans="2:12" x14ac:dyDescent="0.2">
      <c r="B1956" t="s">
        <v>33</v>
      </c>
      <c r="C1956" t="s">
        <v>48</v>
      </c>
      <c r="D1956">
        <v>8</v>
      </c>
      <c r="E1956" t="s">
        <v>13</v>
      </c>
      <c r="F1956" t="s">
        <v>44</v>
      </c>
      <c r="G1956">
        <v>13.3</v>
      </c>
      <c r="H1956" t="s">
        <v>21</v>
      </c>
      <c r="I1956">
        <v>6.7</v>
      </c>
      <c r="J1956">
        <v>3.24</v>
      </c>
      <c r="K1956" t="s">
        <v>22</v>
      </c>
      <c r="L1956">
        <v>726.75</v>
      </c>
    </row>
    <row r="1957" spans="2:12" x14ac:dyDescent="0.2">
      <c r="B1957" t="s">
        <v>23</v>
      </c>
      <c r="C1957" t="s">
        <v>48</v>
      </c>
      <c r="D1957">
        <v>16</v>
      </c>
      <c r="E1957" t="s">
        <v>13</v>
      </c>
      <c r="F1957" t="s">
        <v>35</v>
      </c>
      <c r="G1957">
        <v>15.6</v>
      </c>
      <c r="H1957" t="s">
        <v>27</v>
      </c>
      <c r="I1957">
        <v>10.4</v>
      </c>
      <c r="J1957">
        <v>2.58</v>
      </c>
      <c r="K1957" t="s">
        <v>46</v>
      </c>
      <c r="L1957">
        <v>2671.46</v>
      </c>
    </row>
    <row r="1958" spans="2:12" x14ac:dyDescent="0.2">
      <c r="B1958" t="s">
        <v>17</v>
      </c>
      <c r="C1958" t="s">
        <v>12</v>
      </c>
      <c r="D1958">
        <v>64</v>
      </c>
      <c r="E1958" t="s">
        <v>29</v>
      </c>
      <c r="F1958" t="s">
        <v>20</v>
      </c>
      <c r="G1958">
        <v>16</v>
      </c>
      <c r="H1958" t="s">
        <v>21</v>
      </c>
      <c r="I1958">
        <v>11.8</v>
      </c>
      <c r="J1958">
        <v>2.65</v>
      </c>
      <c r="K1958" t="s">
        <v>46</v>
      </c>
      <c r="L1958">
        <v>2467.84</v>
      </c>
    </row>
    <row r="1959" spans="2:12" x14ac:dyDescent="0.2">
      <c r="B1959" t="s">
        <v>45</v>
      </c>
      <c r="C1959" t="s">
        <v>24</v>
      </c>
      <c r="D1959">
        <v>8</v>
      </c>
      <c r="E1959" t="s">
        <v>42</v>
      </c>
      <c r="F1959" t="s">
        <v>20</v>
      </c>
      <c r="G1959">
        <v>16</v>
      </c>
      <c r="H1959" t="s">
        <v>15</v>
      </c>
      <c r="I1959">
        <v>6.9</v>
      </c>
      <c r="J1959">
        <v>1.4</v>
      </c>
      <c r="K1959" t="s">
        <v>16</v>
      </c>
      <c r="L1959">
        <v>1037.79</v>
      </c>
    </row>
    <row r="1960" spans="2:12" x14ac:dyDescent="0.2">
      <c r="B1960" t="s">
        <v>33</v>
      </c>
      <c r="C1960" t="s">
        <v>12</v>
      </c>
      <c r="D1960">
        <v>32</v>
      </c>
      <c r="E1960" t="s">
        <v>29</v>
      </c>
      <c r="F1960" t="s">
        <v>35</v>
      </c>
      <c r="G1960">
        <v>13.3</v>
      </c>
      <c r="H1960" t="s">
        <v>21</v>
      </c>
      <c r="I1960">
        <v>6.7</v>
      </c>
      <c r="J1960">
        <v>2.5099999999999998</v>
      </c>
      <c r="K1960" t="s">
        <v>22</v>
      </c>
      <c r="L1960">
        <v>1021.18</v>
      </c>
    </row>
    <row r="1961" spans="2:12" x14ac:dyDescent="0.2">
      <c r="B1961" t="s">
        <v>23</v>
      </c>
      <c r="C1961" t="s">
        <v>41</v>
      </c>
      <c r="D1961">
        <v>8</v>
      </c>
      <c r="E1961" t="s">
        <v>19</v>
      </c>
      <c r="F1961" t="s">
        <v>44</v>
      </c>
      <c r="G1961">
        <v>15.6</v>
      </c>
      <c r="H1961" t="s">
        <v>15</v>
      </c>
      <c r="I1961">
        <v>5.9</v>
      </c>
      <c r="J1961">
        <v>2.25</v>
      </c>
      <c r="K1961" t="s">
        <v>16</v>
      </c>
      <c r="L1961">
        <v>1534.79</v>
      </c>
    </row>
    <row r="1962" spans="2:12" x14ac:dyDescent="0.2">
      <c r="B1962" t="s">
        <v>38</v>
      </c>
      <c r="C1962" t="s">
        <v>41</v>
      </c>
      <c r="D1962">
        <v>4</v>
      </c>
      <c r="E1962" t="s">
        <v>42</v>
      </c>
      <c r="F1962" t="s">
        <v>26</v>
      </c>
      <c r="G1962">
        <v>16</v>
      </c>
      <c r="H1962" t="s">
        <v>15</v>
      </c>
      <c r="I1962">
        <v>5.8</v>
      </c>
      <c r="J1962">
        <v>2.5499999999999998</v>
      </c>
      <c r="K1962" t="s">
        <v>46</v>
      </c>
      <c r="L1962">
        <v>1673.26</v>
      </c>
    </row>
    <row r="1963" spans="2:12" x14ac:dyDescent="0.2">
      <c r="B1963" t="s">
        <v>36</v>
      </c>
      <c r="C1963" t="s">
        <v>39</v>
      </c>
      <c r="D1963">
        <v>16</v>
      </c>
      <c r="E1963" t="s">
        <v>13</v>
      </c>
      <c r="F1963" t="s">
        <v>40</v>
      </c>
      <c r="G1963">
        <v>16</v>
      </c>
      <c r="H1963" t="s">
        <v>27</v>
      </c>
      <c r="I1963">
        <v>5.2</v>
      </c>
      <c r="J1963">
        <v>2.11</v>
      </c>
      <c r="K1963" t="s">
        <v>30</v>
      </c>
      <c r="L1963">
        <v>2295.6799999999998</v>
      </c>
    </row>
    <row r="1964" spans="2:12" x14ac:dyDescent="0.2">
      <c r="B1964" t="s">
        <v>38</v>
      </c>
      <c r="C1964" t="s">
        <v>12</v>
      </c>
      <c r="D1964">
        <v>32</v>
      </c>
      <c r="E1964" t="s">
        <v>25</v>
      </c>
      <c r="F1964" t="s">
        <v>35</v>
      </c>
      <c r="G1964">
        <v>13.3</v>
      </c>
      <c r="H1964" t="s">
        <v>27</v>
      </c>
      <c r="I1964">
        <v>7.7</v>
      </c>
      <c r="J1964">
        <v>2.39</v>
      </c>
      <c r="K1964" t="s">
        <v>22</v>
      </c>
      <c r="L1964">
        <v>2310.21</v>
      </c>
    </row>
    <row r="1965" spans="2:12" x14ac:dyDescent="0.2">
      <c r="B1965" t="s">
        <v>34</v>
      </c>
      <c r="C1965" t="s">
        <v>12</v>
      </c>
      <c r="D1965">
        <v>16</v>
      </c>
      <c r="E1965" t="s">
        <v>42</v>
      </c>
      <c r="F1965" t="s">
        <v>20</v>
      </c>
      <c r="G1965">
        <v>16</v>
      </c>
      <c r="H1965" t="s">
        <v>15</v>
      </c>
      <c r="I1965">
        <v>7.6</v>
      </c>
      <c r="J1965">
        <v>2.62</v>
      </c>
      <c r="K1965" t="s">
        <v>30</v>
      </c>
      <c r="L1965">
        <v>1266.33</v>
      </c>
    </row>
    <row r="1966" spans="2:12" x14ac:dyDescent="0.2">
      <c r="B1966" t="s">
        <v>11</v>
      </c>
      <c r="C1966" t="s">
        <v>39</v>
      </c>
      <c r="D1966">
        <v>16</v>
      </c>
      <c r="E1966" t="s">
        <v>25</v>
      </c>
      <c r="F1966" t="s">
        <v>26</v>
      </c>
      <c r="G1966">
        <v>13.3</v>
      </c>
      <c r="H1966" t="s">
        <v>15</v>
      </c>
      <c r="I1966">
        <v>9.3000000000000007</v>
      </c>
      <c r="J1966">
        <v>1.52</v>
      </c>
      <c r="K1966" t="s">
        <v>22</v>
      </c>
      <c r="L1966">
        <v>2177.35</v>
      </c>
    </row>
    <row r="1967" spans="2:12" x14ac:dyDescent="0.2">
      <c r="B1967" t="s">
        <v>33</v>
      </c>
      <c r="C1967" t="s">
        <v>24</v>
      </c>
      <c r="D1967">
        <v>16</v>
      </c>
      <c r="E1967" t="s">
        <v>25</v>
      </c>
      <c r="F1967" t="s">
        <v>44</v>
      </c>
      <c r="G1967">
        <v>17.3</v>
      </c>
      <c r="H1967" t="s">
        <v>15</v>
      </c>
      <c r="I1967">
        <v>5.0999999999999996</v>
      </c>
      <c r="J1967">
        <v>2.0699999999999998</v>
      </c>
      <c r="K1967" t="s">
        <v>16</v>
      </c>
      <c r="L1967">
        <v>1188.67</v>
      </c>
    </row>
    <row r="1968" spans="2:12" x14ac:dyDescent="0.2">
      <c r="B1968" t="s">
        <v>28</v>
      </c>
      <c r="C1968" t="s">
        <v>41</v>
      </c>
      <c r="D1968">
        <v>16</v>
      </c>
      <c r="E1968" t="s">
        <v>19</v>
      </c>
      <c r="F1968" t="s">
        <v>32</v>
      </c>
      <c r="G1968">
        <v>15.6</v>
      </c>
      <c r="H1968" t="s">
        <v>43</v>
      </c>
      <c r="I1968">
        <v>8.1</v>
      </c>
      <c r="J1968">
        <v>3.01</v>
      </c>
      <c r="K1968" t="s">
        <v>16</v>
      </c>
      <c r="L1968">
        <v>2143.2399999999998</v>
      </c>
    </row>
    <row r="1969" spans="2:12" x14ac:dyDescent="0.2">
      <c r="B1969" t="s">
        <v>28</v>
      </c>
      <c r="C1969" t="s">
        <v>41</v>
      </c>
      <c r="D1969">
        <v>64</v>
      </c>
      <c r="E1969" t="s">
        <v>19</v>
      </c>
      <c r="F1969" t="s">
        <v>44</v>
      </c>
      <c r="G1969">
        <v>14</v>
      </c>
      <c r="H1969" t="s">
        <v>43</v>
      </c>
      <c r="I1969">
        <v>11.4</v>
      </c>
      <c r="J1969">
        <v>2.88</v>
      </c>
      <c r="K1969" t="s">
        <v>22</v>
      </c>
      <c r="L1969">
        <v>2722.57</v>
      </c>
    </row>
    <row r="1970" spans="2:12" x14ac:dyDescent="0.2">
      <c r="B1970" t="s">
        <v>36</v>
      </c>
      <c r="C1970" t="s">
        <v>39</v>
      </c>
      <c r="D1970">
        <v>4</v>
      </c>
      <c r="E1970" t="s">
        <v>19</v>
      </c>
      <c r="F1970" t="s">
        <v>26</v>
      </c>
      <c r="G1970">
        <v>15.6</v>
      </c>
      <c r="H1970" t="s">
        <v>27</v>
      </c>
      <c r="I1970">
        <v>10.7</v>
      </c>
      <c r="J1970">
        <v>3.15</v>
      </c>
      <c r="K1970" t="s">
        <v>30</v>
      </c>
      <c r="L1970">
        <v>1546.88</v>
      </c>
    </row>
    <row r="1971" spans="2:12" x14ac:dyDescent="0.2">
      <c r="B1971" t="s">
        <v>11</v>
      </c>
      <c r="C1971" t="s">
        <v>24</v>
      </c>
      <c r="D1971">
        <v>32</v>
      </c>
      <c r="E1971" t="s">
        <v>29</v>
      </c>
      <c r="F1971" t="s">
        <v>44</v>
      </c>
      <c r="G1971">
        <v>17.3</v>
      </c>
      <c r="H1971" t="s">
        <v>15</v>
      </c>
      <c r="I1971">
        <v>9.8000000000000007</v>
      </c>
      <c r="J1971">
        <v>2.16</v>
      </c>
      <c r="K1971" t="s">
        <v>30</v>
      </c>
      <c r="L1971">
        <v>2199.87</v>
      </c>
    </row>
    <row r="1972" spans="2:12" x14ac:dyDescent="0.2">
      <c r="B1972" t="s">
        <v>33</v>
      </c>
      <c r="C1972" t="s">
        <v>31</v>
      </c>
      <c r="D1972">
        <v>8</v>
      </c>
      <c r="E1972" t="s">
        <v>13</v>
      </c>
      <c r="F1972" t="s">
        <v>14</v>
      </c>
      <c r="G1972">
        <v>13.3</v>
      </c>
      <c r="H1972" t="s">
        <v>15</v>
      </c>
      <c r="I1972">
        <v>9.6</v>
      </c>
      <c r="J1972">
        <v>1.39</v>
      </c>
      <c r="K1972" t="s">
        <v>30</v>
      </c>
      <c r="L1972">
        <v>958.37</v>
      </c>
    </row>
    <row r="1973" spans="2:12" x14ac:dyDescent="0.2">
      <c r="B1973" t="s">
        <v>36</v>
      </c>
      <c r="C1973" t="s">
        <v>31</v>
      </c>
      <c r="D1973">
        <v>8</v>
      </c>
      <c r="E1973" t="s">
        <v>19</v>
      </c>
      <c r="F1973" t="s">
        <v>20</v>
      </c>
      <c r="G1973">
        <v>17.3</v>
      </c>
      <c r="H1973" t="s">
        <v>15</v>
      </c>
      <c r="I1973">
        <v>8.3000000000000007</v>
      </c>
      <c r="J1973">
        <v>1.54</v>
      </c>
      <c r="K1973" t="s">
        <v>22</v>
      </c>
      <c r="L1973">
        <v>1065.81</v>
      </c>
    </row>
    <row r="1974" spans="2:12" x14ac:dyDescent="0.2">
      <c r="B1974" t="s">
        <v>34</v>
      </c>
      <c r="C1974" t="s">
        <v>48</v>
      </c>
      <c r="D1974">
        <v>64</v>
      </c>
      <c r="E1974" t="s">
        <v>13</v>
      </c>
      <c r="F1974" t="s">
        <v>44</v>
      </c>
      <c r="G1974">
        <v>16</v>
      </c>
      <c r="H1974" t="s">
        <v>27</v>
      </c>
      <c r="I1974">
        <v>11.4</v>
      </c>
      <c r="J1974">
        <v>3.39</v>
      </c>
      <c r="K1974" t="s">
        <v>30</v>
      </c>
      <c r="L1974">
        <v>3648.96</v>
      </c>
    </row>
    <row r="1975" spans="2:12" x14ac:dyDescent="0.2">
      <c r="B1975" t="s">
        <v>23</v>
      </c>
      <c r="C1975" t="s">
        <v>31</v>
      </c>
      <c r="D1975">
        <v>64</v>
      </c>
      <c r="E1975" t="s">
        <v>29</v>
      </c>
      <c r="F1975" t="s">
        <v>35</v>
      </c>
      <c r="G1975">
        <v>15.6</v>
      </c>
      <c r="H1975" t="s">
        <v>21</v>
      </c>
      <c r="I1975">
        <v>8.3000000000000007</v>
      </c>
      <c r="J1975">
        <v>2.54</v>
      </c>
      <c r="K1975" t="s">
        <v>22</v>
      </c>
      <c r="L1975">
        <v>1943.94</v>
      </c>
    </row>
    <row r="1976" spans="2:12" x14ac:dyDescent="0.2">
      <c r="B1976" t="s">
        <v>47</v>
      </c>
      <c r="C1976" t="s">
        <v>37</v>
      </c>
      <c r="D1976">
        <v>8</v>
      </c>
      <c r="E1976" t="s">
        <v>42</v>
      </c>
      <c r="F1976" t="s">
        <v>32</v>
      </c>
      <c r="G1976">
        <v>17.3</v>
      </c>
      <c r="H1976" t="s">
        <v>27</v>
      </c>
      <c r="I1976">
        <v>5.7</v>
      </c>
      <c r="J1976">
        <v>1.95</v>
      </c>
      <c r="K1976" t="s">
        <v>46</v>
      </c>
      <c r="L1976">
        <v>3180.52</v>
      </c>
    </row>
    <row r="1977" spans="2:12" x14ac:dyDescent="0.2">
      <c r="B1977" t="s">
        <v>38</v>
      </c>
      <c r="C1977" t="s">
        <v>24</v>
      </c>
      <c r="D1977">
        <v>8</v>
      </c>
      <c r="E1977" t="s">
        <v>42</v>
      </c>
      <c r="F1977" t="s">
        <v>32</v>
      </c>
      <c r="G1977">
        <v>13.3</v>
      </c>
      <c r="H1977" t="s">
        <v>27</v>
      </c>
      <c r="I1977">
        <v>8.9</v>
      </c>
      <c r="J1977">
        <v>2.95</v>
      </c>
      <c r="K1977" t="s">
        <v>22</v>
      </c>
      <c r="L1977">
        <v>1286.55</v>
      </c>
    </row>
    <row r="1978" spans="2:12" x14ac:dyDescent="0.2">
      <c r="B1978" t="s">
        <v>47</v>
      </c>
      <c r="C1978" t="s">
        <v>31</v>
      </c>
      <c r="D1978">
        <v>8</v>
      </c>
      <c r="E1978" t="s">
        <v>25</v>
      </c>
      <c r="F1978" t="s">
        <v>20</v>
      </c>
      <c r="G1978">
        <v>15.6</v>
      </c>
      <c r="H1978" t="s">
        <v>15</v>
      </c>
      <c r="I1978">
        <v>4.5</v>
      </c>
      <c r="J1978">
        <v>2.54</v>
      </c>
      <c r="K1978" t="s">
        <v>30</v>
      </c>
      <c r="L1978">
        <v>1616.58</v>
      </c>
    </row>
    <row r="1979" spans="2:12" x14ac:dyDescent="0.2">
      <c r="B1979" t="s">
        <v>38</v>
      </c>
      <c r="C1979" t="s">
        <v>18</v>
      </c>
      <c r="D1979">
        <v>4</v>
      </c>
      <c r="E1979" t="s">
        <v>13</v>
      </c>
      <c r="F1979" t="s">
        <v>40</v>
      </c>
      <c r="G1979">
        <v>13.3</v>
      </c>
      <c r="H1979" t="s">
        <v>15</v>
      </c>
      <c r="I1979">
        <v>9.5</v>
      </c>
      <c r="J1979">
        <v>2.42</v>
      </c>
      <c r="K1979" t="s">
        <v>46</v>
      </c>
      <c r="L1979">
        <v>1554.49</v>
      </c>
    </row>
    <row r="1980" spans="2:12" x14ac:dyDescent="0.2">
      <c r="B1980" t="s">
        <v>11</v>
      </c>
      <c r="C1980" t="s">
        <v>37</v>
      </c>
      <c r="D1980">
        <v>64</v>
      </c>
      <c r="E1980" t="s">
        <v>25</v>
      </c>
      <c r="F1980" t="s">
        <v>14</v>
      </c>
      <c r="G1980">
        <v>16</v>
      </c>
      <c r="H1980" t="s">
        <v>21</v>
      </c>
      <c r="I1980">
        <v>7.5</v>
      </c>
      <c r="J1980">
        <v>3.41</v>
      </c>
      <c r="K1980" t="s">
        <v>30</v>
      </c>
      <c r="L1980">
        <v>5471.81</v>
      </c>
    </row>
    <row r="1981" spans="2:12" x14ac:dyDescent="0.2">
      <c r="B1981" t="s">
        <v>11</v>
      </c>
      <c r="C1981" t="s">
        <v>12</v>
      </c>
      <c r="D1981">
        <v>8</v>
      </c>
      <c r="E1981" t="s">
        <v>13</v>
      </c>
      <c r="F1981" t="s">
        <v>44</v>
      </c>
      <c r="G1981">
        <v>15.6</v>
      </c>
      <c r="H1981" t="s">
        <v>27</v>
      </c>
      <c r="I1981">
        <v>11.6</v>
      </c>
      <c r="J1981">
        <v>2.46</v>
      </c>
      <c r="K1981" t="s">
        <v>16</v>
      </c>
      <c r="L1981">
        <v>1419.48</v>
      </c>
    </row>
    <row r="1982" spans="2:12" x14ac:dyDescent="0.2">
      <c r="B1982" t="s">
        <v>33</v>
      </c>
      <c r="C1982" t="s">
        <v>18</v>
      </c>
      <c r="D1982">
        <v>16</v>
      </c>
      <c r="E1982" t="s">
        <v>13</v>
      </c>
      <c r="F1982" t="s">
        <v>44</v>
      </c>
      <c r="G1982">
        <v>16</v>
      </c>
      <c r="H1982" t="s">
        <v>15</v>
      </c>
      <c r="I1982">
        <v>4.3</v>
      </c>
      <c r="J1982">
        <v>1.27</v>
      </c>
      <c r="K1982" t="s">
        <v>22</v>
      </c>
      <c r="L1982">
        <v>1276.31</v>
      </c>
    </row>
    <row r="1983" spans="2:12" x14ac:dyDescent="0.2">
      <c r="B1983" t="s">
        <v>38</v>
      </c>
      <c r="C1983" t="s">
        <v>12</v>
      </c>
      <c r="D1983">
        <v>32</v>
      </c>
      <c r="E1983" t="s">
        <v>13</v>
      </c>
      <c r="F1983" t="s">
        <v>44</v>
      </c>
      <c r="G1983">
        <v>14</v>
      </c>
      <c r="H1983" t="s">
        <v>15</v>
      </c>
      <c r="I1983">
        <v>9.1</v>
      </c>
      <c r="J1983">
        <v>3.23</v>
      </c>
      <c r="K1983" t="s">
        <v>30</v>
      </c>
      <c r="L1983">
        <v>991.37</v>
      </c>
    </row>
    <row r="1984" spans="2:12" x14ac:dyDescent="0.2">
      <c r="B1984" t="s">
        <v>36</v>
      </c>
      <c r="C1984" t="s">
        <v>37</v>
      </c>
      <c r="D1984">
        <v>64</v>
      </c>
      <c r="E1984" t="s">
        <v>29</v>
      </c>
      <c r="F1984" t="s">
        <v>14</v>
      </c>
      <c r="G1984">
        <v>15.6</v>
      </c>
      <c r="H1984" t="s">
        <v>43</v>
      </c>
      <c r="I1984">
        <v>10.6</v>
      </c>
      <c r="J1984">
        <v>1.46</v>
      </c>
      <c r="K1984" t="s">
        <v>30</v>
      </c>
      <c r="L1984">
        <v>4200.93</v>
      </c>
    </row>
    <row r="1985" spans="2:12" x14ac:dyDescent="0.2">
      <c r="B1985" t="s">
        <v>45</v>
      </c>
      <c r="C1985" t="s">
        <v>18</v>
      </c>
      <c r="D1985">
        <v>64</v>
      </c>
      <c r="E1985" t="s">
        <v>25</v>
      </c>
      <c r="F1985" t="s">
        <v>20</v>
      </c>
      <c r="G1985">
        <v>16</v>
      </c>
      <c r="H1985" t="s">
        <v>27</v>
      </c>
      <c r="I1985">
        <v>11.9</v>
      </c>
      <c r="J1985">
        <v>2.52</v>
      </c>
      <c r="K1985" t="s">
        <v>16</v>
      </c>
      <c r="L1985">
        <v>5448.95</v>
      </c>
    </row>
    <row r="1986" spans="2:12" x14ac:dyDescent="0.2">
      <c r="B1986" t="s">
        <v>45</v>
      </c>
      <c r="C1986" t="s">
        <v>39</v>
      </c>
      <c r="D1986">
        <v>64</v>
      </c>
      <c r="E1986" t="s">
        <v>19</v>
      </c>
      <c r="F1986" t="s">
        <v>40</v>
      </c>
      <c r="G1986">
        <v>16</v>
      </c>
      <c r="H1986" t="s">
        <v>27</v>
      </c>
      <c r="I1986">
        <v>4.5</v>
      </c>
      <c r="J1986">
        <v>1.58</v>
      </c>
      <c r="K1986" t="s">
        <v>22</v>
      </c>
      <c r="L1986">
        <v>4426.88</v>
      </c>
    </row>
    <row r="1987" spans="2:12" x14ac:dyDescent="0.2">
      <c r="B1987" t="s">
        <v>11</v>
      </c>
      <c r="C1987" t="s">
        <v>48</v>
      </c>
      <c r="D1987">
        <v>4</v>
      </c>
      <c r="E1987" t="s">
        <v>42</v>
      </c>
      <c r="F1987" t="s">
        <v>32</v>
      </c>
      <c r="G1987">
        <v>15.6</v>
      </c>
      <c r="H1987" t="s">
        <v>43</v>
      </c>
      <c r="I1987">
        <v>6.9</v>
      </c>
      <c r="J1987">
        <v>1.99</v>
      </c>
      <c r="K1987" t="s">
        <v>30</v>
      </c>
      <c r="L1987">
        <v>1599.17</v>
      </c>
    </row>
    <row r="1988" spans="2:12" x14ac:dyDescent="0.2">
      <c r="B1988" t="s">
        <v>23</v>
      </c>
      <c r="C1988" t="s">
        <v>12</v>
      </c>
      <c r="D1988">
        <v>4</v>
      </c>
      <c r="E1988" t="s">
        <v>25</v>
      </c>
      <c r="F1988" t="s">
        <v>44</v>
      </c>
      <c r="G1988">
        <v>15.6</v>
      </c>
      <c r="H1988" t="s">
        <v>43</v>
      </c>
      <c r="I1988">
        <v>8.1999999999999993</v>
      </c>
      <c r="J1988">
        <v>3.35</v>
      </c>
      <c r="K1988" t="s">
        <v>16</v>
      </c>
      <c r="L1988">
        <v>551.39</v>
      </c>
    </row>
    <row r="1989" spans="2:12" x14ac:dyDescent="0.2">
      <c r="B1989" t="s">
        <v>47</v>
      </c>
      <c r="C1989" t="s">
        <v>12</v>
      </c>
      <c r="D1989">
        <v>64</v>
      </c>
      <c r="E1989" t="s">
        <v>19</v>
      </c>
      <c r="F1989" t="s">
        <v>26</v>
      </c>
      <c r="G1989">
        <v>16</v>
      </c>
      <c r="H1989" t="s">
        <v>15</v>
      </c>
      <c r="I1989">
        <v>7.9</v>
      </c>
      <c r="J1989">
        <v>3.1</v>
      </c>
      <c r="K1989" t="s">
        <v>22</v>
      </c>
      <c r="L1989">
        <v>3443.82</v>
      </c>
    </row>
    <row r="1990" spans="2:12" x14ac:dyDescent="0.2">
      <c r="B1990" t="s">
        <v>36</v>
      </c>
      <c r="C1990" t="s">
        <v>41</v>
      </c>
      <c r="D1990">
        <v>64</v>
      </c>
      <c r="E1990" t="s">
        <v>29</v>
      </c>
      <c r="F1990" t="s">
        <v>14</v>
      </c>
      <c r="G1990">
        <v>17.3</v>
      </c>
      <c r="H1990" t="s">
        <v>43</v>
      </c>
      <c r="I1990">
        <v>6.2</v>
      </c>
      <c r="J1990">
        <v>2.46</v>
      </c>
      <c r="K1990" t="s">
        <v>30</v>
      </c>
      <c r="L1990">
        <v>4338.67</v>
      </c>
    </row>
    <row r="1991" spans="2:12" x14ac:dyDescent="0.2">
      <c r="B1991" t="s">
        <v>11</v>
      </c>
      <c r="C1991" t="s">
        <v>18</v>
      </c>
      <c r="D1991">
        <v>64</v>
      </c>
      <c r="E1991" t="s">
        <v>25</v>
      </c>
      <c r="F1991" t="s">
        <v>14</v>
      </c>
      <c r="G1991">
        <v>13.3</v>
      </c>
      <c r="H1991" t="s">
        <v>43</v>
      </c>
      <c r="I1991">
        <v>11.6</v>
      </c>
      <c r="J1991">
        <v>1.66</v>
      </c>
      <c r="K1991" t="s">
        <v>30</v>
      </c>
      <c r="L1991">
        <v>4374.84</v>
      </c>
    </row>
    <row r="1992" spans="2:12" x14ac:dyDescent="0.2">
      <c r="B1992" t="s">
        <v>23</v>
      </c>
      <c r="C1992" t="s">
        <v>48</v>
      </c>
      <c r="D1992">
        <v>8</v>
      </c>
      <c r="E1992" t="s">
        <v>19</v>
      </c>
      <c r="F1992" t="s">
        <v>14</v>
      </c>
      <c r="G1992">
        <v>15.6</v>
      </c>
      <c r="H1992" t="s">
        <v>43</v>
      </c>
      <c r="I1992">
        <v>4.4000000000000004</v>
      </c>
      <c r="J1992">
        <v>3.21</v>
      </c>
      <c r="K1992" t="s">
        <v>46</v>
      </c>
      <c r="L1992">
        <v>1346.44</v>
      </c>
    </row>
    <row r="1993" spans="2:12" x14ac:dyDescent="0.2">
      <c r="B1993" t="s">
        <v>28</v>
      </c>
      <c r="C1993" t="s">
        <v>18</v>
      </c>
      <c r="D1993">
        <v>16</v>
      </c>
      <c r="E1993" t="s">
        <v>19</v>
      </c>
      <c r="F1993" t="s">
        <v>14</v>
      </c>
      <c r="G1993">
        <v>17.3</v>
      </c>
      <c r="H1993" t="s">
        <v>27</v>
      </c>
      <c r="I1993">
        <v>7.2</v>
      </c>
      <c r="J1993">
        <v>2.4900000000000002</v>
      </c>
      <c r="K1993" t="s">
        <v>22</v>
      </c>
      <c r="L1993">
        <v>2750.2</v>
      </c>
    </row>
    <row r="1994" spans="2:12" x14ac:dyDescent="0.2">
      <c r="B1994" t="s">
        <v>34</v>
      </c>
      <c r="C1994" t="s">
        <v>48</v>
      </c>
      <c r="D1994">
        <v>16</v>
      </c>
      <c r="E1994" t="s">
        <v>25</v>
      </c>
      <c r="F1994" t="s">
        <v>40</v>
      </c>
      <c r="G1994">
        <v>16</v>
      </c>
      <c r="H1994" t="s">
        <v>43</v>
      </c>
      <c r="I1994">
        <v>5.3</v>
      </c>
      <c r="J1994">
        <v>2.57</v>
      </c>
      <c r="K1994" t="s">
        <v>16</v>
      </c>
      <c r="L1994">
        <v>1520.45</v>
      </c>
    </row>
    <row r="1995" spans="2:12" x14ac:dyDescent="0.2">
      <c r="B1995" t="s">
        <v>36</v>
      </c>
      <c r="C1995" t="s">
        <v>37</v>
      </c>
      <c r="D1995">
        <v>64</v>
      </c>
      <c r="E1995" t="s">
        <v>13</v>
      </c>
      <c r="F1995" t="s">
        <v>26</v>
      </c>
      <c r="G1995">
        <v>15.6</v>
      </c>
      <c r="H1995" t="s">
        <v>15</v>
      </c>
      <c r="I1995">
        <v>5.5</v>
      </c>
      <c r="J1995">
        <v>2.3199999999999998</v>
      </c>
      <c r="K1995" t="s">
        <v>22</v>
      </c>
      <c r="L1995">
        <v>5293.8</v>
      </c>
    </row>
    <row r="1996" spans="2:12" x14ac:dyDescent="0.2">
      <c r="B1996" t="s">
        <v>28</v>
      </c>
      <c r="C1996" t="s">
        <v>41</v>
      </c>
      <c r="D1996">
        <v>4</v>
      </c>
      <c r="E1996" t="s">
        <v>19</v>
      </c>
      <c r="F1996" t="s">
        <v>14</v>
      </c>
      <c r="G1996">
        <v>13.3</v>
      </c>
      <c r="H1996" t="s">
        <v>21</v>
      </c>
      <c r="I1996">
        <v>10.7</v>
      </c>
      <c r="J1996">
        <v>3.43</v>
      </c>
      <c r="K1996" t="s">
        <v>16</v>
      </c>
      <c r="L1996">
        <v>1367.55</v>
      </c>
    </row>
    <row r="1997" spans="2:12" x14ac:dyDescent="0.2">
      <c r="B1997" t="s">
        <v>23</v>
      </c>
      <c r="C1997" t="s">
        <v>48</v>
      </c>
      <c r="D1997">
        <v>8</v>
      </c>
      <c r="E1997" t="s">
        <v>25</v>
      </c>
      <c r="F1997" t="s">
        <v>20</v>
      </c>
      <c r="G1997">
        <v>13.3</v>
      </c>
      <c r="H1997" t="s">
        <v>43</v>
      </c>
      <c r="I1997">
        <v>10.8</v>
      </c>
      <c r="J1997">
        <v>2.2999999999999998</v>
      </c>
      <c r="K1997" t="s">
        <v>30</v>
      </c>
      <c r="L1997">
        <v>1230.33</v>
      </c>
    </row>
    <row r="1998" spans="2:12" x14ac:dyDescent="0.2">
      <c r="B1998" t="s">
        <v>34</v>
      </c>
      <c r="C1998" t="s">
        <v>48</v>
      </c>
      <c r="D1998">
        <v>32</v>
      </c>
      <c r="E1998" t="s">
        <v>25</v>
      </c>
      <c r="F1998" t="s">
        <v>44</v>
      </c>
      <c r="G1998">
        <v>15.6</v>
      </c>
      <c r="H1998" t="s">
        <v>21</v>
      </c>
      <c r="I1998">
        <v>4.0999999999999996</v>
      </c>
      <c r="J1998">
        <v>1.25</v>
      </c>
      <c r="K1998" t="s">
        <v>46</v>
      </c>
      <c r="L1998">
        <v>1229.46</v>
      </c>
    </row>
    <row r="1999" spans="2:12" x14ac:dyDescent="0.2">
      <c r="B1999" t="s">
        <v>34</v>
      </c>
      <c r="C1999" t="s">
        <v>18</v>
      </c>
      <c r="D1999">
        <v>32</v>
      </c>
      <c r="E1999" t="s">
        <v>13</v>
      </c>
      <c r="F1999" t="s">
        <v>35</v>
      </c>
      <c r="G1999">
        <v>15.6</v>
      </c>
      <c r="H1999" t="s">
        <v>21</v>
      </c>
      <c r="I1999">
        <v>5.2</v>
      </c>
      <c r="J1999">
        <v>1.56</v>
      </c>
      <c r="K1999" t="s">
        <v>30</v>
      </c>
      <c r="L1999">
        <v>1885.72</v>
      </c>
    </row>
    <row r="2000" spans="2:12" x14ac:dyDescent="0.2">
      <c r="B2000" t="s">
        <v>17</v>
      </c>
      <c r="C2000" t="s">
        <v>31</v>
      </c>
      <c r="D2000">
        <v>8</v>
      </c>
      <c r="E2000" t="s">
        <v>42</v>
      </c>
      <c r="F2000" t="s">
        <v>35</v>
      </c>
      <c r="G2000">
        <v>14</v>
      </c>
      <c r="H2000" t="s">
        <v>21</v>
      </c>
      <c r="I2000">
        <v>8.6</v>
      </c>
      <c r="J2000">
        <v>2.17</v>
      </c>
      <c r="K2000" t="s">
        <v>22</v>
      </c>
      <c r="L2000">
        <v>769.87</v>
      </c>
    </row>
    <row r="2001" spans="2:12" x14ac:dyDescent="0.2">
      <c r="B2001" t="s">
        <v>34</v>
      </c>
      <c r="C2001" t="s">
        <v>37</v>
      </c>
      <c r="D2001">
        <v>4</v>
      </c>
      <c r="E2001" t="s">
        <v>13</v>
      </c>
      <c r="F2001" t="s">
        <v>14</v>
      </c>
      <c r="G2001">
        <v>13.3</v>
      </c>
      <c r="H2001" t="s">
        <v>27</v>
      </c>
      <c r="I2001">
        <v>5</v>
      </c>
      <c r="J2001">
        <v>2.79</v>
      </c>
      <c r="K2001" t="s">
        <v>22</v>
      </c>
      <c r="L2001">
        <v>2417.09</v>
      </c>
    </row>
    <row r="2002" spans="2:12" x14ac:dyDescent="0.2">
      <c r="B2002" t="s">
        <v>11</v>
      </c>
      <c r="C2002" t="s">
        <v>48</v>
      </c>
      <c r="D2002">
        <v>16</v>
      </c>
      <c r="E2002" t="s">
        <v>13</v>
      </c>
      <c r="F2002" t="s">
        <v>14</v>
      </c>
      <c r="G2002">
        <v>15.6</v>
      </c>
      <c r="H2002" t="s">
        <v>43</v>
      </c>
      <c r="I2002">
        <v>9.6999999999999993</v>
      </c>
      <c r="J2002">
        <v>3.32</v>
      </c>
      <c r="K2002" t="s">
        <v>30</v>
      </c>
      <c r="L2002">
        <v>2321.2199999999998</v>
      </c>
    </row>
    <row r="2003" spans="2:12" x14ac:dyDescent="0.2">
      <c r="B2003" t="s">
        <v>36</v>
      </c>
      <c r="C2003" t="s">
        <v>24</v>
      </c>
      <c r="D2003">
        <v>32</v>
      </c>
      <c r="E2003" t="s">
        <v>42</v>
      </c>
      <c r="F2003" t="s">
        <v>20</v>
      </c>
      <c r="G2003">
        <v>17.3</v>
      </c>
      <c r="H2003" t="s">
        <v>21</v>
      </c>
      <c r="I2003">
        <v>4.3</v>
      </c>
      <c r="J2003">
        <v>2.94</v>
      </c>
      <c r="K2003" t="s">
        <v>30</v>
      </c>
      <c r="L2003">
        <v>1212.56</v>
      </c>
    </row>
    <row r="2004" spans="2:12" x14ac:dyDescent="0.2">
      <c r="B2004" t="s">
        <v>17</v>
      </c>
      <c r="C2004" t="s">
        <v>48</v>
      </c>
      <c r="D2004">
        <v>16</v>
      </c>
      <c r="E2004" t="s">
        <v>42</v>
      </c>
      <c r="F2004" t="s">
        <v>32</v>
      </c>
      <c r="G2004">
        <v>15.6</v>
      </c>
      <c r="H2004" t="s">
        <v>15</v>
      </c>
      <c r="I2004">
        <v>11</v>
      </c>
      <c r="J2004">
        <v>1.82</v>
      </c>
      <c r="K2004" t="s">
        <v>46</v>
      </c>
      <c r="L2004">
        <v>2377.9299999999998</v>
      </c>
    </row>
    <row r="2005" spans="2:12" x14ac:dyDescent="0.2">
      <c r="B2005" t="s">
        <v>47</v>
      </c>
      <c r="C2005" t="s">
        <v>24</v>
      </c>
      <c r="D2005">
        <v>8</v>
      </c>
      <c r="E2005" t="s">
        <v>19</v>
      </c>
      <c r="F2005" t="s">
        <v>44</v>
      </c>
      <c r="G2005">
        <v>16</v>
      </c>
      <c r="H2005" t="s">
        <v>43</v>
      </c>
      <c r="I2005">
        <v>7.2</v>
      </c>
      <c r="J2005">
        <v>1.35</v>
      </c>
      <c r="K2005" t="s">
        <v>16</v>
      </c>
      <c r="L2005">
        <v>985.93</v>
      </c>
    </row>
    <row r="2006" spans="2:12" x14ac:dyDescent="0.2">
      <c r="B2006" t="s">
        <v>47</v>
      </c>
      <c r="C2006" t="s">
        <v>24</v>
      </c>
      <c r="D2006">
        <v>4</v>
      </c>
      <c r="E2006" t="s">
        <v>13</v>
      </c>
      <c r="F2006" t="s">
        <v>26</v>
      </c>
      <c r="G2006">
        <v>14</v>
      </c>
      <c r="H2006" t="s">
        <v>27</v>
      </c>
      <c r="I2006">
        <v>9.5</v>
      </c>
      <c r="J2006">
        <v>1.33</v>
      </c>
      <c r="K2006" t="s">
        <v>30</v>
      </c>
      <c r="L2006">
        <v>1814</v>
      </c>
    </row>
    <row r="2007" spans="2:12" x14ac:dyDescent="0.2">
      <c r="B2007" t="s">
        <v>36</v>
      </c>
      <c r="C2007" t="s">
        <v>31</v>
      </c>
      <c r="D2007">
        <v>16</v>
      </c>
      <c r="E2007" t="s">
        <v>19</v>
      </c>
      <c r="F2007" t="s">
        <v>44</v>
      </c>
      <c r="G2007">
        <v>13.3</v>
      </c>
      <c r="H2007" t="s">
        <v>15</v>
      </c>
      <c r="I2007">
        <v>8</v>
      </c>
      <c r="J2007">
        <v>2.5099999999999998</v>
      </c>
      <c r="K2007" t="s">
        <v>22</v>
      </c>
      <c r="L2007">
        <v>941.56</v>
      </c>
    </row>
    <row r="2008" spans="2:12" x14ac:dyDescent="0.2">
      <c r="B2008" t="s">
        <v>34</v>
      </c>
      <c r="C2008" t="s">
        <v>18</v>
      </c>
      <c r="D2008">
        <v>16</v>
      </c>
      <c r="E2008" t="s">
        <v>19</v>
      </c>
      <c r="F2008" t="s">
        <v>32</v>
      </c>
      <c r="G2008">
        <v>15.6</v>
      </c>
      <c r="H2008" t="s">
        <v>43</v>
      </c>
      <c r="I2008">
        <v>4.4000000000000004</v>
      </c>
      <c r="J2008">
        <v>1.7</v>
      </c>
      <c r="K2008" t="s">
        <v>22</v>
      </c>
      <c r="L2008">
        <v>1779.06</v>
      </c>
    </row>
    <row r="2009" spans="2:12" x14ac:dyDescent="0.2">
      <c r="B2009" t="s">
        <v>34</v>
      </c>
      <c r="C2009" t="s">
        <v>37</v>
      </c>
      <c r="D2009">
        <v>32</v>
      </c>
      <c r="E2009" t="s">
        <v>19</v>
      </c>
      <c r="F2009" t="s">
        <v>44</v>
      </c>
      <c r="G2009">
        <v>13.3</v>
      </c>
      <c r="H2009" t="s">
        <v>15</v>
      </c>
      <c r="I2009">
        <v>11.1</v>
      </c>
      <c r="J2009">
        <v>1.6</v>
      </c>
      <c r="K2009" t="s">
        <v>16</v>
      </c>
      <c r="L2009">
        <v>2356.42</v>
      </c>
    </row>
    <row r="2010" spans="2:12" x14ac:dyDescent="0.2">
      <c r="B2010" t="s">
        <v>33</v>
      </c>
      <c r="C2010" t="s">
        <v>24</v>
      </c>
      <c r="D2010">
        <v>16</v>
      </c>
      <c r="E2010" t="s">
        <v>19</v>
      </c>
      <c r="F2010" t="s">
        <v>20</v>
      </c>
      <c r="G2010">
        <v>14</v>
      </c>
      <c r="H2010" t="s">
        <v>21</v>
      </c>
      <c r="I2010">
        <v>11.3</v>
      </c>
      <c r="J2010">
        <v>1.57</v>
      </c>
      <c r="K2010" t="s">
        <v>30</v>
      </c>
      <c r="L2010">
        <v>977.21</v>
      </c>
    </row>
    <row r="2011" spans="2:12" x14ac:dyDescent="0.2">
      <c r="B2011" t="s">
        <v>45</v>
      </c>
      <c r="C2011" t="s">
        <v>12</v>
      </c>
      <c r="D2011">
        <v>8</v>
      </c>
      <c r="E2011" t="s">
        <v>13</v>
      </c>
      <c r="F2011" t="s">
        <v>26</v>
      </c>
      <c r="G2011">
        <v>16</v>
      </c>
      <c r="H2011" t="s">
        <v>15</v>
      </c>
      <c r="I2011">
        <v>6.2</v>
      </c>
      <c r="J2011">
        <v>2.6</v>
      </c>
      <c r="K2011" t="s">
        <v>46</v>
      </c>
      <c r="L2011">
        <v>1111.58</v>
      </c>
    </row>
    <row r="2012" spans="2:12" x14ac:dyDescent="0.2">
      <c r="B2012" t="s">
        <v>45</v>
      </c>
      <c r="C2012" t="s">
        <v>24</v>
      </c>
      <c r="D2012">
        <v>64</v>
      </c>
      <c r="E2012" t="s">
        <v>29</v>
      </c>
      <c r="F2012" t="s">
        <v>40</v>
      </c>
      <c r="G2012">
        <v>16</v>
      </c>
      <c r="H2012" t="s">
        <v>21</v>
      </c>
      <c r="I2012">
        <v>10.199999999999999</v>
      </c>
      <c r="J2012">
        <v>2.63</v>
      </c>
      <c r="K2012" t="s">
        <v>22</v>
      </c>
      <c r="L2012">
        <v>2203.52</v>
      </c>
    </row>
    <row r="2013" spans="2:12" x14ac:dyDescent="0.2">
      <c r="B2013" t="s">
        <v>33</v>
      </c>
      <c r="C2013" t="s">
        <v>31</v>
      </c>
      <c r="D2013">
        <v>64</v>
      </c>
      <c r="E2013" t="s">
        <v>19</v>
      </c>
      <c r="F2013" t="s">
        <v>44</v>
      </c>
      <c r="G2013">
        <v>13.3</v>
      </c>
      <c r="H2013" t="s">
        <v>43</v>
      </c>
      <c r="I2013">
        <v>5</v>
      </c>
      <c r="J2013">
        <v>3.29</v>
      </c>
      <c r="K2013" t="s">
        <v>16</v>
      </c>
      <c r="L2013">
        <v>1226.3800000000001</v>
      </c>
    </row>
    <row r="2014" spans="2:12" x14ac:dyDescent="0.2">
      <c r="B2014" t="s">
        <v>23</v>
      </c>
      <c r="C2014" t="s">
        <v>18</v>
      </c>
      <c r="D2014">
        <v>16</v>
      </c>
      <c r="E2014" t="s">
        <v>13</v>
      </c>
      <c r="F2014" t="s">
        <v>35</v>
      </c>
      <c r="G2014">
        <v>14</v>
      </c>
      <c r="H2014" t="s">
        <v>15</v>
      </c>
      <c r="I2014">
        <v>4.5</v>
      </c>
      <c r="J2014">
        <v>2.42</v>
      </c>
      <c r="K2014" t="s">
        <v>30</v>
      </c>
      <c r="L2014">
        <v>1960.94</v>
      </c>
    </row>
    <row r="2015" spans="2:12" x14ac:dyDescent="0.2">
      <c r="B2015" t="s">
        <v>38</v>
      </c>
      <c r="C2015" t="s">
        <v>18</v>
      </c>
      <c r="D2015">
        <v>4</v>
      </c>
      <c r="E2015" t="s">
        <v>29</v>
      </c>
      <c r="F2015" t="s">
        <v>14</v>
      </c>
      <c r="G2015">
        <v>15.6</v>
      </c>
      <c r="H2015" t="s">
        <v>43</v>
      </c>
      <c r="I2015">
        <v>9.9</v>
      </c>
      <c r="J2015">
        <v>3.12</v>
      </c>
      <c r="K2015" t="s">
        <v>46</v>
      </c>
      <c r="L2015">
        <v>1253.31</v>
      </c>
    </row>
    <row r="2016" spans="2:12" x14ac:dyDescent="0.2">
      <c r="B2016" t="s">
        <v>34</v>
      </c>
      <c r="C2016" t="s">
        <v>39</v>
      </c>
      <c r="D2016">
        <v>32</v>
      </c>
      <c r="E2016" t="s">
        <v>29</v>
      </c>
      <c r="F2016" t="s">
        <v>20</v>
      </c>
      <c r="G2016">
        <v>13.3</v>
      </c>
      <c r="H2016" t="s">
        <v>43</v>
      </c>
      <c r="I2016">
        <v>8.8000000000000007</v>
      </c>
      <c r="J2016">
        <v>2.02</v>
      </c>
      <c r="K2016" t="s">
        <v>16</v>
      </c>
      <c r="L2016">
        <v>1546.76</v>
      </c>
    </row>
    <row r="2017" spans="2:12" x14ac:dyDescent="0.2">
      <c r="B2017" t="s">
        <v>38</v>
      </c>
      <c r="C2017" t="s">
        <v>41</v>
      </c>
      <c r="D2017">
        <v>32</v>
      </c>
      <c r="E2017" t="s">
        <v>29</v>
      </c>
      <c r="F2017" t="s">
        <v>32</v>
      </c>
      <c r="G2017">
        <v>13.3</v>
      </c>
      <c r="H2017" t="s">
        <v>21</v>
      </c>
      <c r="I2017">
        <v>4.5999999999999996</v>
      </c>
      <c r="J2017">
        <v>1.78</v>
      </c>
      <c r="K2017" t="s">
        <v>46</v>
      </c>
      <c r="L2017">
        <v>2334.8000000000002</v>
      </c>
    </row>
    <row r="2018" spans="2:12" x14ac:dyDescent="0.2">
      <c r="B2018" t="s">
        <v>23</v>
      </c>
      <c r="C2018" t="s">
        <v>31</v>
      </c>
      <c r="D2018">
        <v>8</v>
      </c>
      <c r="E2018" t="s">
        <v>19</v>
      </c>
      <c r="F2018" t="s">
        <v>26</v>
      </c>
      <c r="G2018">
        <v>15.6</v>
      </c>
      <c r="H2018" t="s">
        <v>27</v>
      </c>
      <c r="I2018">
        <v>9.6</v>
      </c>
      <c r="J2018">
        <v>2.66</v>
      </c>
      <c r="K2018" t="s">
        <v>22</v>
      </c>
      <c r="L2018">
        <v>1639.94</v>
      </c>
    </row>
    <row r="2019" spans="2:12" x14ac:dyDescent="0.2">
      <c r="B2019" t="s">
        <v>33</v>
      </c>
      <c r="C2019" t="s">
        <v>12</v>
      </c>
      <c r="D2019">
        <v>8</v>
      </c>
      <c r="E2019" t="s">
        <v>19</v>
      </c>
      <c r="F2019" t="s">
        <v>35</v>
      </c>
      <c r="G2019">
        <v>14</v>
      </c>
      <c r="H2019" t="s">
        <v>27</v>
      </c>
      <c r="I2019">
        <v>10</v>
      </c>
      <c r="J2019">
        <v>2.12</v>
      </c>
      <c r="K2019" t="s">
        <v>46</v>
      </c>
      <c r="L2019">
        <v>1402.43</v>
      </c>
    </row>
    <row r="2020" spans="2:12" x14ac:dyDescent="0.2">
      <c r="B2020" t="s">
        <v>45</v>
      </c>
      <c r="C2020" t="s">
        <v>12</v>
      </c>
      <c r="D2020">
        <v>8</v>
      </c>
      <c r="E2020" t="s">
        <v>25</v>
      </c>
      <c r="F2020" t="s">
        <v>20</v>
      </c>
      <c r="G2020">
        <v>15.6</v>
      </c>
      <c r="H2020" t="s">
        <v>15</v>
      </c>
      <c r="I2020">
        <v>9.8000000000000007</v>
      </c>
      <c r="J2020">
        <v>2.2799999999999998</v>
      </c>
      <c r="K2020" t="s">
        <v>22</v>
      </c>
      <c r="L2020">
        <v>1304.94</v>
      </c>
    </row>
    <row r="2021" spans="2:12" x14ac:dyDescent="0.2">
      <c r="B2021" t="s">
        <v>11</v>
      </c>
      <c r="C2021" t="s">
        <v>12</v>
      </c>
      <c r="D2021">
        <v>8</v>
      </c>
      <c r="E2021" t="s">
        <v>29</v>
      </c>
      <c r="F2021" t="s">
        <v>14</v>
      </c>
      <c r="G2021">
        <v>14</v>
      </c>
      <c r="H2021" t="s">
        <v>21</v>
      </c>
      <c r="I2021">
        <v>9.6999999999999993</v>
      </c>
      <c r="J2021">
        <v>1.89</v>
      </c>
      <c r="K2021" t="s">
        <v>22</v>
      </c>
      <c r="L2021">
        <v>1130.03</v>
      </c>
    </row>
    <row r="2022" spans="2:12" x14ac:dyDescent="0.2">
      <c r="B2022" t="s">
        <v>34</v>
      </c>
      <c r="C2022" t="s">
        <v>18</v>
      </c>
      <c r="D2022">
        <v>4</v>
      </c>
      <c r="E2022" t="s">
        <v>25</v>
      </c>
      <c r="F2022" t="s">
        <v>26</v>
      </c>
      <c r="G2022">
        <v>14</v>
      </c>
      <c r="H2022" t="s">
        <v>27</v>
      </c>
      <c r="I2022">
        <v>6</v>
      </c>
      <c r="J2022">
        <v>1.5</v>
      </c>
      <c r="K2022" t="s">
        <v>22</v>
      </c>
      <c r="L2022">
        <v>1812.48</v>
      </c>
    </row>
    <row r="2023" spans="2:12" x14ac:dyDescent="0.2">
      <c r="B2023" t="s">
        <v>33</v>
      </c>
      <c r="C2023" t="s">
        <v>31</v>
      </c>
      <c r="D2023">
        <v>64</v>
      </c>
      <c r="E2023" t="s">
        <v>13</v>
      </c>
      <c r="F2023" t="s">
        <v>14</v>
      </c>
      <c r="G2023">
        <v>17.3</v>
      </c>
      <c r="H2023" t="s">
        <v>27</v>
      </c>
      <c r="I2023">
        <v>7.4</v>
      </c>
      <c r="J2023">
        <v>3.17</v>
      </c>
      <c r="K2023" t="s">
        <v>16</v>
      </c>
      <c r="L2023">
        <v>3618.36</v>
      </c>
    </row>
    <row r="2024" spans="2:12" x14ac:dyDescent="0.2">
      <c r="B2024" t="s">
        <v>47</v>
      </c>
      <c r="C2024" t="s">
        <v>48</v>
      </c>
      <c r="D2024">
        <v>64</v>
      </c>
      <c r="E2024" t="s">
        <v>29</v>
      </c>
      <c r="F2024" t="s">
        <v>20</v>
      </c>
      <c r="G2024">
        <v>13.3</v>
      </c>
      <c r="H2024" t="s">
        <v>15</v>
      </c>
      <c r="I2024">
        <v>7.5</v>
      </c>
      <c r="J2024">
        <v>1.61</v>
      </c>
      <c r="K2024" t="s">
        <v>46</v>
      </c>
      <c r="L2024">
        <v>4886.2299999999996</v>
      </c>
    </row>
    <row r="2025" spans="2:12" x14ac:dyDescent="0.2">
      <c r="B2025" t="s">
        <v>17</v>
      </c>
      <c r="C2025" t="s">
        <v>18</v>
      </c>
      <c r="D2025">
        <v>32</v>
      </c>
      <c r="E2025" t="s">
        <v>29</v>
      </c>
      <c r="F2025" t="s">
        <v>40</v>
      </c>
      <c r="G2025">
        <v>16</v>
      </c>
      <c r="H2025" t="s">
        <v>27</v>
      </c>
      <c r="I2025">
        <v>9.9</v>
      </c>
      <c r="J2025">
        <v>3.06</v>
      </c>
      <c r="K2025" t="s">
        <v>22</v>
      </c>
      <c r="L2025">
        <v>5074.21</v>
      </c>
    </row>
    <row r="2026" spans="2:12" x14ac:dyDescent="0.2">
      <c r="B2026" t="s">
        <v>23</v>
      </c>
      <c r="C2026" t="s">
        <v>18</v>
      </c>
      <c r="D2026">
        <v>8</v>
      </c>
      <c r="E2026" t="s">
        <v>29</v>
      </c>
      <c r="F2026" t="s">
        <v>35</v>
      </c>
      <c r="G2026">
        <v>15.6</v>
      </c>
      <c r="H2026" t="s">
        <v>15</v>
      </c>
      <c r="I2026">
        <v>7.3</v>
      </c>
      <c r="J2026">
        <v>1.95</v>
      </c>
      <c r="K2026" t="s">
        <v>22</v>
      </c>
      <c r="L2026">
        <v>1759.07</v>
      </c>
    </row>
    <row r="2027" spans="2:12" x14ac:dyDescent="0.2">
      <c r="B2027" t="s">
        <v>34</v>
      </c>
      <c r="C2027" t="s">
        <v>12</v>
      </c>
      <c r="D2027">
        <v>32</v>
      </c>
      <c r="E2027" t="s">
        <v>25</v>
      </c>
      <c r="F2027" t="s">
        <v>20</v>
      </c>
      <c r="G2027">
        <v>15.6</v>
      </c>
      <c r="H2027" t="s">
        <v>15</v>
      </c>
      <c r="I2027">
        <v>6.4</v>
      </c>
      <c r="J2027">
        <v>3.15</v>
      </c>
      <c r="K2027" t="s">
        <v>46</v>
      </c>
      <c r="L2027">
        <v>1771.05</v>
      </c>
    </row>
    <row r="2028" spans="2:12" x14ac:dyDescent="0.2">
      <c r="B2028" t="s">
        <v>45</v>
      </c>
      <c r="C2028" t="s">
        <v>18</v>
      </c>
      <c r="D2028">
        <v>8</v>
      </c>
      <c r="E2028" t="s">
        <v>13</v>
      </c>
      <c r="F2028" t="s">
        <v>40</v>
      </c>
      <c r="G2028">
        <v>16</v>
      </c>
      <c r="H2028" t="s">
        <v>15</v>
      </c>
      <c r="I2028">
        <v>4</v>
      </c>
      <c r="J2028">
        <v>1.82</v>
      </c>
      <c r="K2028" t="s">
        <v>22</v>
      </c>
      <c r="L2028">
        <v>1613.38</v>
      </c>
    </row>
    <row r="2029" spans="2:12" x14ac:dyDescent="0.2">
      <c r="B2029" t="s">
        <v>47</v>
      </c>
      <c r="C2029" t="s">
        <v>39</v>
      </c>
      <c r="D2029">
        <v>8</v>
      </c>
      <c r="E2029" t="s">
        <v>29</v>
      </c>
      <c r="F2029" t="s">
        <v>20</v>
      </c>
      <c r="G2029">
        <v>15.6</v>
      </c>
      <c r="H2029" t="s">
        <v>21</v>
      </c>
      <c r="I2029">
        <v>9.5</v>
      </c>
      <c r="J2029">
        <v>1.85</v>
      </c>
      <c r="K2029" t="s">
        <v>16</v>
      </c>
      <c r="L2029">
        <v>1246.99</v>
      </c>
    </row>
    <row r="2030" spans="2:12" x14ac:dyDescent="0.2">
      <c r="B2030" t="s">
        <v>17</v>
      </c>
      <c r="C2030" t="s">
        <v>24</v>
      </c>
      <c r="D2030">
        <v>64</v>
      </c>
      <c r="E2030" t="s">
        <v>13</v>
      </c>
      <c r="F2030" t="s">
        <v>40</v>
      </c>
      <c r="G2030">
        <v>15.6</v>
      </c>
      <c r="H2030" t="s">
        <v>21</v>
      </c>
      <c r="I2030">
        <v>8.6</v>
      </c>
      <c r="J2030">
        <v>2.67</v>
      </c>
      <c r="K2030" t="s">
        <v>22</v>
      </c>
      <c r="L2030">
        <v>2978.76</v>
      </c>
    </row>
    <row r="2031" spans="2:12" x14ac:dyDescent="0.2">
      <c r="B2031" t="s">
        <v>34</v>
      </c>
      <c r="C2031" t="s">
        <v>31</v>
      </c>
      <c r="D2031">
        <v>4</v>
      </c>
      <c r="E2031" t="s">
        <v>19</v>
      </c>
      <c r="F2031" t="s">
        <v>20</v>
      </c>
      <c r="G2031">
        <v>14</v>
      </c>
      <c r="H2031" t="s">
        <v>43</v>
      </c>
      <c r="I2031">
        <v>5.8</v>
      </c>
      <c r="J2031">
        <v>3.15</v>
      </c>
      <c r="K2031" t="s">
        <v>46</v>
      </c>
      <c r="L2031">
        <v>841.43</v>
      </c>
    </row>
    <row r="2032" spans="2:12" x14ac:dyDescent="0.2">
      <c r="B2032" t="s">
        <v>47</v>
      </c>
      <c r="C2032" t="s">
        <v>24</v>
      </c>
      <c r="D2032">
        <v>16</v>
      </c>
      <c r="E2032" t="s">
        <v>25</v>
      </c>
      <c r="F2032" t="s">
        <v>32</v>
      </c>
      <c r="G2032">
        <v>16</v>
      </c>
      <c r="H2032" t="s">
        <v>15</v>
      </c>
      <c r="I2032">
        <v>7.6</v>
      </c>
      <c r="J2032">
        <v>2.61</v>
      </c>
      <c r="K2032" t="s">
        <v>22</v>
      </c>
      <c r="L2032">
        <v>2180.11</v>
      </c>
    </row>
    <row r="2033" spans="2:12" x14ac:dyDescent="0.2">
      <c r="B2033" t="s">
        <v>23</v>
      </c>
      <c r="C2033" t="s">
        <v>48</v>
      </c>
      <c r="D2033">
        <v>64</v>
      </c>
      <c r="E2033" t="s">
        <v>19</v>
      </c>
      <c r="F2033" t="s">
        <v>35</v>
      </c>
      <c r="G2033">
        <v>16</v>
      </c>
      <c r="H2033" t="s">
        <v>43</v>
      </c>
      <c r="I2033">
        <v>5.2</v>
      </c>
      <c r="J2033">
        <v>2.78</v>
      </c>
      <c r="K2033" t="s">
        <v>46</v>
      </c>
      <c r="L2033">
        <v>3240.12</v>
      </c>
    </row>
    <row r="2034" spans="2:12" x14ac:dyDescent="0.2">
      <c r="B2034" t="s">
        <v>45</v>
      </c>
      <c r="C2034" t="s">
        <v>41</v>
      </c>
      <c r="D2034">
        <v>32</v>
      </c>
      <c r="E2034" t="s">
        <v>13</v>
      </c>
      <c r="F2034" t="s">
        <v>40</v>
      </c>
      <c r="G2034">
        <v>15.6</v>
      </c>
      <c r="H2034" t="s">
        <v>27</v>
      </c>
      <c r="I2034">
        <v>4.5</v>
      </c>
      <c r="J2034">
        <v>1.42</v>
      </c>
      <c r="K2034" t="s">
        <v>22</v>
      </c>
      <c r="L2034">
        <v>4771.51</v>
      </c>
    </row>
    <row r="2035" spans="2:12" x14ac:dyDescent="0.2">
      <c r="B2035" t="s">
        <v>11</v>
      </c>
      <c r="C2035" t="s">
        <v>12</v>
      </c>
      <c r="D2035">
        <v>64</v>
      </c>
      <c r="E2035" t="s">
        <v>29</v>
      </c>
      <c r="F2035" t="s">
        <v>20</v>
      </c>
      <c r="G2035">
        <v>13.3</v>
      </c>
      <c r="H2035" t="s">
        <v>43</v>
      </c>
      <c r="I2035">
        <v>5.2</v>
      </c>
      <c r="J2035">
        <v>1.86</v>
      </c>
      <c r="K2035" t="s">
        <v>16</v>
      </c>
      <c r="L2035">
        <v>3076.51</v>
      </c>
    </row>
    <row r="2036" spans="2:12" x14ac:dyDescent="0.2">
      <c r="B2036" t="s">
        <v>36</v>
      </c>
      <c r="C2036" t="s">
        <v>18</v>
      </c>
      <c r="D2036">
        <v>4</v>
      </c>
      <c r="E2036" t="s">
        <v>25</v>
      </c>
      <c r="F2036" t="s">
        <v>20</v>
      </c>
      <c r="G2036">
        <v>16</v>
      </c>
      <c r="H2036" t="s">
        <v>27</v>
      </c>
      <c r="I2036">
        <v>7.6</v>
      </c>
      <c r="J2036">
        <v>2.48</v>
      </c>
      <c r="K2036" t="s">
        <v>22</v>
      </c>
      <c r="L2036">
        <v>1918.89</v>
      </c>
    </row>
    <row r="2037" spans="2:12" x14ac:dyDescent="0.2">
      <c r="B2037" t="s">
        <v>38</v>
      </c>
      <c r="C2037" t="s">
        <v>48</v>
      </c>
      <c r="D2037">
        <v>8</v>
      </c>
      <c r="E2037" t="s">
        <v>13</v>
      </c>
      <c r="F2037" t="s">
        <v>32</v>
      </c>
      <c r="G2037">
        <v>15.6</v>
      </c>
      <c r="H2037" t="s">
        <v>43</v>
      </c>
      <c r="I2037">
        <v>9.4</v>
      </c>
      <c r="J2037">
        <v>2.5299999999999998</v>
      </c>
      <c r="K2037" t="s">
        <v>30</v>
      </c>
      <c r="L2037">
        <v>1494.68</v>
      </c>
    </row>
    <row r="2038" spans="2:12" x14ac:dyDescent="0.2">
      <c r="B2038" t="s">
        <v>45</v>
      </c>
      <c r="C2038" t="s">
        <v>37</v>
      </c>
      <c r="D2038">
        <v>32</v>
      </c>
      <c r="E2038" t="s">
        <v>29</v>
      </c>
      <c r="F2038" t="s">
        <v>14</v>
      </c>
      <c r="G2038">
        <v>15.6</v>
      </c>
      <c r="H2038" t="s">
        <v>15</v>
      </c>
      <c r="I2038">
        <v>9.3000000000000007</v>
      </c>
      <c r="J2038">
        <v>1.49</v>
      </c>
      <c r="K2038" t="s">
        <v>16</v>
      </c>
      <c r="L2038">
        <v>3641.83</v>
      </c>
    </row>
    <row r="2039" spans="2:12" x14ac:dyDescent="0.2">
      <c r="B2039" t="s">
        <v>34</v>
      </c>
      <c r="C2039" t="s">
        <v>41</v>
      </c>
      <c r="D2039">
        <v>64</v>
      </c>
      <c r="E2039" t="s">
        <v>13</v>
      </c>
      <c r="F2039" t="s">
        <v>14</v>
      </c>
      <c r="G2039">
        <v>13.3</v>
      </c>
      <c r="H2039" t="s">
        <v>15</v>
      </c>
      <c r="I2039">
        <v>10</v>
      </c>
      <c r="J2039">
        <v>3.38</v>
      </c>
      <c r="K2039" t="s">
        <v>30</v>
      </c>
      <c r="L2039">
        <v>4846.63</v>
      </c>
    </row>
    <row r="2040" spans="2:12" x14ac:dyDescent="0.2">
      <c r="B2040" t="s">
        <v>17</v>
      </c>
      <c r="C2040" t="s">
        <v>24</v>
      </c>
      <c r="D2040">
        <v>16</v>
      </c>
      <c r="E2040" t="s">
        <v>13</v>
      </c>
      <c r="F2040" t="s">
        <v>26</v>
      </c>
      <c r="G2040">
        <v>17.3</v>
      </c>
      <c r="H2040" t="s">
        <v>27</v>
      </c>
      <c r="I2040">
        <v>9.6</v>
      </c>
      <c r="J2040">
        <v>1.57</v>
      </c>
      <c r="K2040" t="s">
        <v>22</v>
      </c>
      <c r="L2040">
        <v>3011.36</v>
      </c>
    </row>
    <row r="2041" spans="2:12" x14ac:dyDescent="0.2">
      <c r="B2041" t="s">
        <v>45</v>
      </c>
      <c r="C2041" t="s">
        <v>24</v>
      </c>
      <c r="D2041">
        <v>16</v>
      </c>
      <c r="E2041" t="s">
        <v>29</v>
      </c>
      <c r="F2041" t="s">
        <v>26</v>
      </c>
      <c r="G2041">
        <v>15.6</v>
      </c>
      <c r="H2041" t="s">
        <v>21</v>
      </c>
      <c r="I2041">
        <v>8.9</v>
      </c>
      <c r="J2041">
        <v>1.24</v>
      </c>
      <c r="K2041" t="s">
        <v>46</v>
      </c>
      <c r="L2041">
        <v>1144.81</v>
      </c>
    </row>
    <row r="2042" spans="2:12" x14ac:dyDescent="0.2">
      <c r="B2042" t="s">
        <v>11</v>
      </c>
      <c r="C2042" t="s">
        <v>37</v>
      </c>
      <c r="D2042">
        <v>8</v>
      </c>
      <c r="E2042" t="s">
        <v>25</v>
      </c>
      <c r="F2042" t="s">
        <v>14</v>
      </c>
      <c r="G2042">
        <v>15.6</v>
      </c>
      <c r="H2042" t="s">
        <v>15</v>
      </c>
      <c r="I2042">
        <v>11.5</v>
      </c>
      <c r="J2042">
        <v>3.25</v>
      </c>
      <c r="K2042" t="s">
        <v>22</v>
      </c>
      <c r="L2042">
        <v>3293.13</v>
      </c>
    </row>
    <row r="2043" spans="2:12" x14ac:dyDescent="0.2">
      <c r="B2043" t="s">
        <v>11</v>
      </c>
      <c r="C2043" t="s">
        <v>24</v>
      </c>
      <c r="D2043">
        <v>32</v>
      </c>
      <c r="E2043" t="s">
        <v>25</v>
      </c>
      <c r="F2043" t="s">
        <v>40</v>
      </c>
      <c r="G2043">
        <v>14</v>
      </c>
      <c r="H2043" t="s">
        <v>21</v>
      </c>
      <c r="I2043">
        <v>6.6</v>
      </c>
      <c r="J2043">
        <v>1.68</v>
      </c>
      <c r="K2043" t="s">
        <v>46</v>
      </c>
      <c r="L2043">
        <v>2080.9499999999998</v>
      </c>
    </row>
    <row r="2044" spans="2:12" x14ac:dyDescent="0.2">
      <c r="B2044" t="s">
        <v>23</v>
      </c>
      <c r="C2044" t="s">
        <v>41</v>
      </c>
      <c r="D2044">
        <v>16</v>
      </c>
      <c r="E2044" t="s">
        <v>13</v>
      </c>
      <c r="F2044" t="s">
        <v>14</v>
      </c>
      <c r="G2044">
        <v>13.3</v>
      </c>
      <c r="H2044" t="s">
        <v>15</v>
      </c>
      <c r="I2044">
        <v>4.5999999999999996</v>
      </c>
      <c r="J2044">
        <v>2.68</v>
      </c>
      <c r="K2044" t="s">
        <v>30</v>
      </c>
      <c r="L2044">
        <v>2470.1999999999998</v>
      </c>
    </row>
    <row r="2045" spans="2:12" x14ac:dyDescent="0.2">
      <c r="B2045" t="s">
        <v>36</v>
      </c>
      <c r="C2045" t="s">
        <v>18</v>
      </c>
      <c r="D2045">
        <v>32</v>
      </c>
      <c r="E2045" t="s">
        <v>42</v>
      </c>
      <c r="F2045" t="s">
        <v>40</v>
      </c>
      <c r="G2045">
        <v>17.3</v>
      </c>
      <c r="H2045" t="s">
        <v>15</v>
      </c>
      <c r="I2045">
        <v>9.8000000000000007</v>
      </c>
      <c r="J2045">
        <v>1.45</v>
      </c>
      <c r="K2045" t="s">
        <v>22</v>
      </c>
      <c r="L2045">
        <v>2294.08</v>
      </c>
    </row>
    <row r="2046" spans="2:12" x14ac:dyDescent="0.2">
      <c r="B2046" t="s">
        <v>36</v>
      </c>
      <c r="C2046" t="s">
        <v>39</v>
      </c>
      <c r="D2046">
        <v>64</v>
      </c>
      <c r="E2046" t="s">
        <v>19</v>
      </c>
      <c r="F2046" t="s">
        <v>35</v>
      </c>
      <c r="G2046">
        <v>15.6</v>
      </c>
      <c r="H2046" t="s">
        <v>21</v>
      </c>
      <c r="I2046">
        <v>5.0999999999999996</v>
      </c>
      <c r="J2046">
        <v>2.2999999999999998</v>
      </c>
      <c r="K2046" t="s">
        <v>16</v>
      </c>
      <c r="L2046">
        <v>2304.02</v>
      </c>
    </row>
    <row r="2047" spans="2:12" x14ac:dyDescent="0.2">
      <c r="B2047" t="s">
        <v>34</v>
      </c>
      <c r="C2047" t="s">
        <v>37</v>
      </c>
      <c r="D2047">
        <v>32</v>
      </c>
      <c r="E2047" t="s">
        <v>25</v>
      </c>
      <c r="F2047" t="s">
        <v>14</v>
      </c>
      <c r="G2047">
        <v>16</v>
      </c>
      <c r="H2047" t="s">
        <v>43</v>
      </c>
      <c r="I2047">
        <v>8.5</v>
      </c>
      <c r="J2047">
        <v>2.2000000000000002</v>
      </c>
      <c r="K2047" t="s">
        <v>30</v>
      </c>
      <c r="L2047">
        <v>2939.79</v>
      </c>
    </row>
    <row r="2048" spans="2:12" x14ac:dyDescent="0.2">
      <c r="B2048" t="s">
        <v>17</v>
      </c>
      <c r="C2048" t="s">
        <v>12</v>
      </c>
      <c r="D2048">
        <v>8</v>
      </c>
      <c r="E2048" t="s">
        <v>42</v>
      </c>
      <c r="F2048" t="s">
        <v>40</v>
      </c>
      <c r="G2048">
        <v>14</v>
      </c>
      <c r="H2048" t="s">
        <v>43</v>
      </c>
      <c r="I2048">
        <v>9.4</v>
      </c>
      <c r="J2048">
        <v>2.46</v>
      </c>
      <c r="K2048" t="s">
        <v>16</v>
      </c>
      <c r="L2048">
        <v>903.49</v>
      </c>
    </row>
    <row r="2049" spans="2:12" x14ac:dyDescent="0.2">
      <c r="B2049" t="s">
        <v>11</v>
      </c>
      <c r="C2049" t="s">
        <v>12</v>
      </c>
      <c r="D2049">
        <v>64</v>
      </c>
      <c r="E2049" t="s">
        <v>42</v>
      </c>
      <c r="F2049" t="s">
        <v>20</v>
      </c>
      <c r="G2049">
        <v>16</v>
      </c>
      <c r="H2049" t="s">
        <v>15</v>
      </c>
      <c r="I2049">
        <v>5.5</v>
      </c>
      <c r="J2049">
        <v>2.78</v>
      </c>
      <c r="K2049" t="s">
        <v>22</v>
      </c>
      <c r="L2049">
        <v>3265.14</v>
      </c>
    </row>
    <row r="2050" spans="2:12" x14ac:dyDescent="0.2">
      <c r="B2050" t="s">
        <v>28</v>
      </c>
      <c r="C2050" t="s">
        <v>39</v>
      </c>
      <c r="D2050">
        <v>4</v>
      </c>
      <c r="E2050" t="s">
        <v>13</v>
      </c>
      <c r="F2050" t="s">
        <v>40</v>
      </c>
      <c r="G2050">
        <v>13.3</v>
      </c>
      <c r="H2050" t="s">
        <v>15</v>
      </c>
      <c r="I2050">
        <v>5.8</v>
      </c>
      <c r="J2050">
        <v>1.41</v>
      </c>
      <c r="K2050" t="s">
        <v>46</v>
      </c>
      <c r="L2050">
        <v>1107.03</v>
      </c>
    </row>
    <row r="2051" spans="2:12" x14ac:dyDescent="0.2">
      <c r="B2051" t="s">
        <v>23</v>
      </c>
      <c r="C2051" t="s">
        <v>41</v>
      </c>
      <c r="D2051">
        <v>4</v>
      </c>
      <c r="E2051" t="s">
        <v>42</v>
      </c>
      <c r="F2051" t="s">
        <v>44</v>
      </c>
      <c r="G2051">
        <v>16</v>
      </c>
      <c r="H2051" t="s">
        <v>15</v>
      </c>
      <c r="I2051">
        <v>10.3</v>
      </c>
      <c r="J2051">
        <v>2.73</v>
      </c>
      <c r="K2051" t="s">
        <v>30</v>
      </c>
      <c r="L2051">
        <v>1085.67</v>
      </c>
    </row>
    <row r="2052" spans="2:12" x14ac:dyDescent="0.2">
      <c r="B2052" t="s">
        <v>28</v>
      </c>
      <c r="C2052" t="s">
        <v>48</v>
      </c>
      <c r="D2052">
        <v>32</v>
      </c>
      <c r="E2052" t="s">
        <v>29</v>
      </c>
      <c r="F2052" t="s">
        <v>35</v>
      </c>
      <c r="G2052">
        <v>14</v>
      </c>
      <c r="H2052" t="s">
        <v>43</v>
      </c>
      <c r="I2052">
        <v>8.9</v>
      </c>
      <c r="J2052">
        <v>1.35</v>
      </c>
      <c r="K2052" t="s">
        <v>16</v>
      </c>
      <c r="L2052">
        <v>2052.5700000000002</v>
      </c>
    </row>
    <row r="2053" spans="2:12" x14ac:dyDescent="0.2">
      <c r="B2053" t="s">
        <v>34</v>
      </c>
      <c r="C2053" t="s">
        <v>18</v>
      </c>
      <c r="D2053">
        <v>64</v>
      </c>
      <c r="E2053" t="s">
        <v>25</v>
      </c>
      <c r="F2053" t="s">
        <v>35</v>
      </c>
      <c r="G2053">
        <v>13.3</v>
      </c>
      <c r="H2053" t="s">
        <v>43</v>
      </c>
      <c r="I2053">
        <v>7.9</v>
      </c>
      <c r="J2053">
        <v>1.37</v>
      </c>
      <c r="K2053" t="s">
        <v>22</v>
      </c>
      <c r="L2053">
        <v>2929.79</v>
      </c>
    </row>
    <row r="2054" spans="2:12" x14ac:dyDescent="0.2">
      <c r="B2054" t="s">
        <v>17</v>
      </c>
      <c r="C2054" t="s">
        <v>18</v>
      </c>
      <c r="D2054">
        <v>64</v>
      </c>
      <c r="E2054" t="s">
        <v>29</v>
      </c>
      <c r="F2054" t="s">
        <v>40</v>
      </c>
      <c r="G2054">
        <v>14</v>
      </c>
      <c r="H2054" t="s">
        <v>43</v>
      </c>
      <c r="I2054">
        <v>4.2</v>
      </c>
      <c r="J2054">
        <v>2.56</v>
      </c>
      <c r="K2054" t="s">
        <v>46</v>
      </c>
      <c r="L2054">
        <v>4241.28</v>
      </c>
    </row>
    <row r="2055" spans="2:12" x14ac:dyDescent="0.2">
      <c r="B2055" t="s">
        <v>33</v>
      </c>
      <c r="C2055" t="s">
        <v>48</v>
      </c>
      <c r="D2055">
        <v>16</v>
      </c>
      <c r="E2055" t="s">
        <v>19</v>
      </c>
      <c r="F2055" t="s">
        <v>26</v>
      </c>
      <c r="G2055">
        <v>17.3</v>
      </c>
      <c r="H2055" t="s">
        <v>15</v>
      </c>
      <c r="I2055">
        <v>4.0999999999999996</v>
      </c>
      <c r="J2055">
        <v>2.19</v>
      </c>
      <c r="K2055" t="s">
        <v>16</v>
      </c>
      <c r="L2055">
        <v>2017.34</v>
      </c>
    </row>
    <row r="2056" spans="2:12" x14ac:dyDescent="0.2">
      <c r="B2056" t="s">
        <v>33</v>
      </c>
      <c r="C2056" t="s">
        <v>39</v>
      </c>
      <c r="D2056">
        <v>64</v>
      </c>
      <c r="E2056" t="s">
        <v>42</v>
      </c>
      <c r="F2056" t="s">
        <v>44</v>
      </c>
      <c r="G2056">
        <v>14</v>
      </c>
      <c r="H2056" t="s">
        <v>27</v>
      </c>
      <c r="I2056">
        <v>6.7</v>
      </c>
      <c r="J2056">
        <v>1.76</v>
      </c>
      <c r="K2056" t="s">
        <v>16</v>
      </c>
      <c r="L2056">
        <v>2224.94</v>
      </c>
    </row>
    <row r="2057" spans="2:12" x14ac:dyDescent="0.2">
      <c r="B2057" t="s">
        <v>17</v>
      </c>
      <c r="C2057" t="s">
        <v>24</v>
      </c>
      <c r="D2057">
        <v>8</v>
      </c>
      <c r="E2057" t="s">
        <v>13</v>
      </c>
      <c r="F2057" t="s">
        <v>32</v>
      </c>
      <c r="G2057">
        <v>15.6</v>
      </c>
      <c r="H2057" t="s">
        <v>21</v>
      </c>
      <c r="I2057">
        <v>7.4</v>
      </c>
      <c r="J2057">
        <v>3.15</v>
      </c>
      <c r="K2057" t="s">
        <v>30</v>
      </c>
      <c r="L2057">
        <v>1219.3499999999999</v>
      </c>
    </row>
    <row r="2058" spans="2:12" x14ac:dyDescent="0.2">
      <c r="B2058" t="s">
        <v>38</v>
      </c>
      <c r="C2058" t="s">
        <v>24</v>
      </c>
      <c r="D2058">
        <v>64</v>
      </c>
      <c r="E2058" t="s">
        <v>19</v>
      </c>
      <c r="F2058" t="s">
        <v>14</v>
      </c>
      <c r="G2058">
        <v>15.6</v>
      </c>
      <c r="H2058" t="s">
        <v>21</v>
      </c>
      <c r="I2058">
        <v>10.7</v>
      </c>
      <c r="J2058">
        <v>1.52</v>
      </c>
      <c r="K2058" t="s">
        <v>30</v>
      </c>
      <c r="L2058">
        <v>2208.59</v>
      </c>
    </row>
    <row r="2059" spans="2:12" x14ac:dyDescent="0.2">
      <c r="B2059" t="s">
        <v>17</v>
      </c>
      <c r="C2059" t="s">
        <v>24</v>
      </c>
      <c r="D2059">
        <v>16</v>
      </c>
      <c r="E2059" t="s">
        <v>25</v>
      </c>
      <c r="F2059" t="s">
        <v>35</v>
      </c>
      <c r="G2059">
        <v>15.6</v>
      </c>
      <c r="H2059" t="s">
        <v>21</v>
      </c>
      <c r="I2059">
        <v>8.5</v>
      </c>
      <c r="J2059">
        <v>3.48</v>
      </c>
      <c r="K2059" t="s">
        <v>16</v>
      </c>
      <c r="L2059">
        <v>1574.78</v>
      </c>
    </row>
    <row r="2060" spans="2:12" x14ac:dyDescent="0.2">
      <c r="B2060" t="s">
        <v>45</v>
      </c>
      <c r="C2060" t="s">
        <v>18</v>
      </c>
      <c r="D2060">
        <v>8</v>
      </c>
      <c r="E2060" t="s">
        <v>29</v>
      </c>
      <c r="F2060" t="s">
        <v>35</v>
      </c>
      <c r="G2060">
        <v>14</v>
      </c>
      <c r="H2060" t="s">
        <v>15</v>
      </c>
      <c r="I2060">
        <v>9.1999999999999993</v>
      </c>
      <c r="J2060">
        <v>2.04</v>
      </c>
      <c r="K2060" t="s">
        <v>16</v>
      </c>
      <c r="L2060">
        <v>1525.25</v>
      </c>
    </row>
    <row r="2061" spans="2:12" x14ac:dyDescent="0.2">
      <c r="B2061" t="s">
        <v>23</v>
      </c>
      <c r="C2061" t="s">
        <v>31</v>
      </c>
      <c r="D2061">
        <v>16</v>
      </c>
      <c r="E2061" t="s">
        <v>42</v>
      </c>
      <c r="F2061" t="s">
        <v>44</v>
      </c>
      <c r="G2061">
        <v>15.6</v>
      </c>
      <c r="H2061" t="s">
        <v>43</v>
      </c>
      <c r="I2061">
        <v>8</v>
      </c>
      <c r="J2061">
        <v>3.36</v>
      </c>
      <c r="K2061" t="s">
        <v>30</v>
      </c>
      <c r="L2061">
        <v>643.96</v>
      </c>
    </row>
    <row r="2062" spans="2:12" x14ac:dyDescent="0.2">
      <c r="B2062" t="s">
        <v>47</v>
      </c>
      <c r="C2062" t="s">
        <v>39</v>
      </c>
      <c r="D2062">
        <v>16</v>
      </c>
      <c r="E2062" t="s">
        <v>25</v>
      </c>
      <c r="F2062" t="s">
        <v>32</v>
      </c>
      <c r="G2062">
        <v>16</v>
      </c>
      <c r="H2062" t="s">
        <v>43</v>
      </c>
      <c r="I2062">
        <v>11.7</v>
      </c>
      <c r="J2062">
        <v>2.23</v>
      </c>
      <c r="K2062" t="s">
        <v>46</v>
      </c>
      <c r="L2062">
        <v>1649.83</v>
      </c>
    </row>
    <row r="2063" spans="2:12" x14ac:dyDescent="0.2">
      <c r="B2063" t="s">
        <v>23</v>
      </c>
      <c r="C2063" t="s">
        <v>41</v>
      </c>
      <c r="D2063">
        <v>8</v>
      </c>
      <c r="E2063" t="s">
        <v>25</v>
      </c>
      <c r="F2063" t="s">
        <v>35</v>
      </c>
      <c r="G2063">
        <v>15.6</v>
      </c>
      <c r="H2063" t="s">
        <v>15</v>
      </c>
      <c r="I2063">
        <v>11.4</v>
      </c>
      <c r="J2063">
        <v>2.13</v>
      </c>
      <c r="K2063" t="s">
        <v>16</v>
      </c>
      <c r="L2063">
        <v>2200.21</v>
      </c>
    </row>
    <row r="2064" spans="2:12" x14ac:dyDescent="0.2">
      <c r="B2064" t="s">
        <v>36</v>
      </c>
      <c r="C2064" t="s">
        <v>31</v>
      </c>
      <c r="D2064">
        <v>16</v>
      </c>
      <c r="E2064" t="s">
        <v>13</v>
      </c>
      <c r="F2064" t="s">
        <v>35</v>
      </c>
      <c r="G2064">
        <v>15.6</v>
      </c>
      <c r="H2064" t="s">
        <v>21</v>
      </c>
      <c r="I2064">
        <v>7.4</v>
      </c>
      <c r="J2064">
        <v>1.92</v>
      </c>
      <c r="K2064" t="s">
        <v>46</v>
      </c>
      <c r="L2064">
        <v>857.06</v>
      </c>
    </row>
    <row r="2065" spans="2:12" x14ac:dyDescent="0.2">
      <c r="B2065" t="s">
        <v>23</v>
      </c>
      <c r="C2065" t="s">
        <v>24</v>
      </c>
      <c r="D2065">
        <v>64</v>
      </c>
      <c r="E2065" t="s">
        <v>25</v>
      </c>
      <c r="F2065" t="s">
        <v>32</v>
      </c>
      <c r="G2065">
        <v>15.6</v>
      </c>
      <c r="H2065" t="s">
        <v>43</v>
      </c>
      <c r="I2065">
        <v>5.3</v>
      </c>
      <c r="J2065">
        <v>2.0699999999999998</v>
      </c>
      <c r="K2065" t="s">
        <v>22</v>
      </c>
      <c r="L2065">
        <v>2507.92</v>
      </c>
    </row>
    <row r="2066" spans="2:12" x14ac:dyDescent="0.2">
      <c r="B2066" t="s">
        <v>38</v>
      </c>
      <c r="C2066" t="s">
        <v>39</v>
      </c>
      <c r="D2066">
        <v>16</v>
      </c>
      <c r="E2066" t="s">
        <v>29</v>
      </c>
      <c r="F2066" t="s">
        <v>32</v>
      </c>
      <c r="G2066">
        <v>17.3</v>
      </c>
      <c r="H2066" t="s">
        <v>21</v>
      </c>
      <c r="I2066">
        <v>5.3</v>
      </c>
      <c r="J2066">
        <v>3.47</v>
      </c>
      <c r="K2066" t="s">
        <v>22</v>
      </c>
      <c r="L2066">
        <v>996.39</v>
      </c>
    </row>
    <row r="2067" spans="2:12" x14ac:dyDescent="0.2">
      <c r="B2067" t="s">
        <v>47</v>
      </c>
      <c r="C2067" t="s">
        <v>31</v>
      </c>
      <c r="D2067">
        <v>64</v>
      </c>
      <c r="E2067" t="s">
        <v>42</v>
      </c>
      <c r="F2067" t="s">
        <v>14</v>
      </c>
      <c r="G2067">
        <v>13.3</v>
      </c>
      <c r="H2067" t="s">
        <v>43</v>
      </c>
      <c r="I2067">
        <v>4.7</v>
      </c>
      <c r="J2067">
        <v>3.38</v>
      </c>
      <c r="K2067" t="s">
        <v>30</v>
      </c>
      <c r="L2067">
        <v>2135.4299999999998</v>
      </c>
    </row>
    <row r="2068" spans="2:12" x14ac:dyDescent="0.2">
      <c r="B2068" t="s">
        <v>33</v>
      </c>
      <c r="C2068" t="s">
        <v>24</v>
      </c>
      <c r="D2068">
        <v>4</v>
      </c>
      <c r="E2068" t="s">
        <v>29</v>
      </c>
      <c r="F2068" t="s">
        <v>35</v>
      </c>
      <c r="G2068">
        <v>14</v>
      </c>
      <c r="H2068" t="s">
        <v>27</v>
      </c>
      <c r="I2068">
        <v>6.3</v>
      </c>
      <c r="J2068">
        <v>1.42</v>
      </c>
      <c r="K2068" t="s">
        <v>46</v>
      </c>
      <c r="L2068">
        <v>1360.9</v>
      </c>
    </row>
    <row r="2069" spans="2:12" x14ac:dyDescent="0.2">
      <c r="B2069" t="s">
        <v>17</v>
      </c>
      <c r="C2069" t="s">
        <v>39</v>
      </c>
      <c r="D2069">
        <v>16</v>
      </c>
      <c r="E2069" t="s">
        <v>19</v>
      </c>
      <c r="F2069" t="s">
        <v>32</v>
      </c>
      <c r="G2069">
        <v>15.6</v>
      </c>
      <c r="H2069" t="s">
        <v>27</v>
      </c>
      <c r="I2069">
        <v>4.3</v>
      </c>
      <c r="J2069">
        <v>1.29</v>
      </c>
      <c r="K2069" t="s">
        <v>16</v>
      </c>
      <c r="L2069">
        <v>3050.98</v>
      </c>
    </row>
    <row r="2070" spans="2:12" x14ac:dyDescent="0.2">
      <c r="B2070" t="s">
        <v>36</v>
      </c>
      <c r="C2070" t="s">
        <v>18</v>
      </c>
      <c r="D2070">
        <v>8</v>
      </c>
      <c r="E2070" t="s">
        <v>19</v>
      </c>
      <c r="F2070" t="s">
        <v>14</v>
      </c>
      <c r="G2070">
        <v>17.3</v>
      </c>
      <c r="H2070" t="s">
        <v>15</v>
      </c>
      <c r="I2070">
        <v>8.6</v>
      </c>
      <c r="J2070">
        <v>2.13</v>
      </c>
      <c r="K2070" t="s">
        <v>30</v>
      </c>
      <c r="L2070">
        <v>1592.86</v>
      </c>
    </row>
    <row r="2071" spans="2:12" x14ac:dyDescent="0.2">
      <c r="B2071" t="s">
        <v>47</v>
      </c>
      <c r="C2071" t="s">
        <v>48</v>
      </c>
      <c r="D2071">
        <v>8</v>
      </c>
      <c r="E2071" t="s">
        <v>25</v>
      </c>
      <c r="F2071" t="s">
        <v>35</v>
      </c>
      <c r="G2071">
        <v>16</v>
      </c>
      <c r="H2071" t="s">
        <v>15</v>
      </c>
      <c r="I2071">
        <v>8.5</v>
      </c>
      <c r="J2071">
        <v>2.68</v>
      </c>
      <c r="K2071" t="s">
        <v>22</v>
      </c>
      <c r="L2071">
        <v>2350.67</v>
      </c>
    </row>
    <row r="2072" spans="2:12" x14ac:dyDescent="0.2">
      <c r="B2072" t="s">
        <v>36</v>
      </c>
      <c r="C2072" t="s">
        <v>18</v>
      </c>
      <c r="D2072">
        <v>16</v>
      </c>
      <c r="E2072" t="s">
        <v>13</v>
      </c>
      <c r="F2072" t="s">
        <v>40</v>
      </c>
      <c r="G2072">
        <v>13.3</v>
      </c>
      <c r="H2072" t="s">
        <v>15</v>
      </c>
      <c r="I2072">
        <v>11.1</v>
      </c>
      <c r="J2072">
        <v>1.48</v>
      </c>
      <c r="K2072" t="s">
        <v>46</v>
      </c>
      <c r="L2072">
        <v>1878.9</v>
      </c>
    </row>
    <row r="2073" spans="2:12" x14ac:dyDescent="0.2">
      <c r="B2073" t="s">
        <v>28</v>
      </c>
      <c r="C2073" t="s">
        <v>41</v>
      </c>
      <c r="D2073">
        <v>32</v>
      </c>
      <c r="E2073" t="s">
        <v>19</v>
      </c>
      <c r="F2073" t="s">
        <v>32</v>
      </c>
      <c r="G2073">
        <v>17.3</v>
      </c>
      <c r="H2073" t="s">
        <v>15</v>
      </c>
      <c r="I2073">
        <v>9.6</v>
      </c>
      <c r="J2073">
        <v>1.53</v>
      </c>
      <c r="K2073" t="s">
        <v>16</v>
      </c>
      <c r="L2073">
        <v>3729.24</v>
      </c>
    </row>
    <row r="2074" spans="2:12" x14ac:dyDescent="0.2">
      <c r="B2074" t="s">
        <v>47</v>
      </c>
      <c r="C2074" t="s">
        <v>12</v>
      </c>
      <c r="D2074">
        <v>64</v>
      </c>
      <c r="E2074" t="s">
        <v>13</v>
      </c>
      <c r="F2074" t="s">
        <v>32</v>
      </c>
      <c r="G2074">
        <v>17.3</v>
      </c>
      <c r="H2074" t="s">
        <v>21</v>
      </c>
      <c r="I2074">
        <v>4.9000000000000004</v>
      </c>
      <c r="J2074">
        <v>2.5299999999999998</v>
      </c>
      <c r="K2074" t="s">
        <v>22</v>
      </c>
      <c r="L2074">
        <v>2454.61</v>
      </c>
    </row>
    <row r="2075" spans="2:12" x14ac:dyDescent="0.2">
      <c r="B2075" t="s">
        <v>47</v>
      </c>
      <c r="C2075" t="s">
        <v>39</v>
      </c>
      <c r="D2075">
        <v>8</v>
      </c>
      <c r="E2075" t="s">
        <v>19</v>
      </c>
      <c r="F2075" t="s">
        <v>26</v>
      </c>
      <c r="G2075">
        <v>15.6</v>
      </c>
      <c r="H2075" t="s">
        <v>15</v>
      </c>
      <c r="I2075">
        <v>5.4</v>
      </c>
      <c r="J2075">
        <v>1.96</v>
      </c>
      <c r="K2075" t="s">
        <v>46</v>
      </c>
      <c r="L2075">
        <v>1723.04</v>
      </c>
    </row>
    <row r="2076" spans="2:12" x14ac:dyDescent="0.2">
      <c r="B2076" t="s">
        <v>45</v>
      </c>
      <c r="C2076" t="s">
        <v>39</v>
      </c>
      <c r="D2076">
        <v>16</v>
      </c>
      <c r="E2076" t="s">
        <v>42</v>
      </c>
      <c r="F2076" t="s">
        <v>35</v>
      </c>
      <c r="G2076">
        <v>13.3</v>
      </c>
      <c r="H2076" t="s">
        <v>21</v>
      </c>
      <c r="I2076">
        <v>4.5999999999999996</v>
      </c>
      <c r="J2076">
        <v>2.13</v>
      </c>
      <c r="K2076" t="s">
        <v>30</v>
      </c>
      <c r="L2076">
        <v>750.9</v>
      </c>
    </row>
    <row r="2077" spans="2:12" x14ac:dyDescent="0.2">
      <c r="B2077" t="s">
        <v>47</v>
      </c>
      <c r="C2077" t="s">
        <v>37</v>
      </c>
      <c r="D2077">
        <v>8</v>
      </c>
      <c r="E2077" t="s">
        <v>42</v>
      </c>
      <c r="F2077" t="s">
        <v>44</v>
      </c>
      <c r="G2077">
        <v>15.6</v>
      </c>
      <c r="H2077" t="s">
        <v>21</v>
      </c>
      <c r="I2077">
        <v>11.3</v>
      </c>
      <c r="J2077">
        <v>3.44</v>
      </c>
      <c r="K2077" t="s">
        <v>22</v>
      </c>
      <c r="L2077">
        <v>1183.29</v>
      </c>
    </row>
    <row r="2078" spans="2:12" x14ac:dyDescent="0.2">
      <c r="B2078" t="s">
        <v>33</v>
      </c>
      <c r="C2078" t="s">
        <v>41</v>
      </c>
      <c r="D2078">
        <v>16</v>
      </c>
      <c r="E2078" t="s">
        <v>19</v>
      </c>
      <c r="F2078" t="s">
        <v>44</v>
      </c>
      <c r="G2078">
        <v>14</v>
      </c>
      <c r="H2078" t="s">
        <v>15</v>
      </c>
      <c r="I2078">
        <v>11</v>
      </c>
      <c r="J2078">
        <v>1.7</v>
      </c>
      <c r="K2078" t="s">
        <v>46</v>
      </c>
      <c r="L2078">
        <v>1667.34</v>
      </c>
    </row>
    <row r="2079" spans="2:12" x14ac:dyDescent="0.2">
      <c r="B2079" t="s">
        <v>11</v>
      </c>
      <c r="C2079" t="s">
        <v>41</v>
      </c>
      <c r="D2079">
        <v>4</v>
      </c>
      <c r="E2079" t="s">
        <v>13</v>
      </c>
      <c r="F2079" t="s">
        <v>26</v>
      </c>
      <c r="G2079">
        <v>17.3</v>
      </c>
      <c r="H2079" t="s">
        <v>27</v>
      </c>
      <c r="I2079">
        <v>10.6</v>
      </c>
      <c r="J2079">
        <v>1.77</v>
      </c>
      <c r="K2079" t="s">
        <v>16</v>
      </c>
      <c r="L2079">
        <v>4062.38</v>
      </c>
    </row>
    <row r="2080" spans="2:12" x14ac:dyDescent="0.2">
      <c r="B2080" t="s">
        <v>33</v>
      </c>
      <c r="C2080" t="s">
        <v>37</v>
      </c>
      <c r="D2080">
        <v>4</v>
      </c>
      <c r="E2080" t="s">
        <v>25</v>
      </c>
      <c r="F2080" t="s">
        <v>20</v>
      </c>
      <c r="G2080">
        <v>13.3</v>
      </c>
      <c r="H2080" t="s">
        <v>43</v>
      </c>
      <c r="I2080">
        <v>8.1999999999999993</v>
      </c>
      <c r="J2080">
        <v>3.14</v>
      </c>
      <c r="K2080" t="s">
        <v>46</v>
      </c>
      <c r="L2080">
        <v>1414.25</v>
      </c>
    </row>
    <row r="2081" spans="2:12" x14ac:dyDescent="0.2">
      <c r="B2081" t="s">
        <v>23</v>
      </c>
      <c r="C2081" t="s">
        <v>31</v>
      </c>
      <c r="D2081">
        <v>4</v>
      </c>
      <c r="E2081" t="s">
        <v>13</v>
      </c>
      <c r="F2081" t="s">
        <v>44</v>
      </c>
      <c r="G2081">
        <v>14</v>
      </c>
      <c r="H2081" t="s">
        <v>43</v>
      </c>
      <c r="I2081">
        <v>10.1</v>
      </c>
      <c r="J2081">
        <v>1.87</v>
      </c>
      <c r="K2081" t="s">
        <v>22</v>
      </c>
      <c r="L2081">
        <v>666.68</v>
      </c>
    </row>
    <row r="2082" spans="2:12" x14ac:dyDescent="0.2">
      <c r="B2082" t="s">
        <v>11</v>
      </c>
      <c r="C2082" t="s">
        <v>24</v>
      </c>
      <c r="D2082">
        <v>8</v>
      </c>
      <c r="E2082" t="s">
        <v>13</v>
      </c>
      <c r="F2082" t="s">
        <v>35</v>
      </c>
      <c r="G2082">
        <v>13.3</v>
      </c>
      <c r="H2082" t="s">
        <v>27</v>
      </c>
      <c r="I2082">
        <v>4.4000000000000004</v>
      </c>
      <c r="J2082">
        <v>2.81</v>
      </c>
      <c r="K2082" t="s">
        <v>22</v>
      </c>
      <c r="L2082">
        <v>2359.86</v>
      </c>
    </row>
    <row r="2083" spans="2:12" x14ac:dyDescent="0.2">
      <c r="B2083" t="s">
        <v>17</v>
      </c>
      <c r="C2083" t="s">
        <v>24</v>
      </c>
      <c r="D2083">
        <v>4</v>
      </c>
      <c r="E2083" t="s">
        <v>13</v>
      </c>
      <c r="F2083" t="s">
        <v>20</v>
      </c>
      <c r="G2083">
        <v>14</v>
      </c>
      <c r="H2083" t="s">
        <v>43</v>
      </c>
      <c r="I2083">
        <v>10.3</v>
      </c>
      <c r="J2083">
        <v>2.36</v>
      </c>
      <c r="K2083" t="s">
        <v>30</v>
      </c>
      <c r="L2083">
        <v>1391.67</v>
      </c>
    </row>
    <row r="2084" spans="2:12" x14ac:dyDescent="0.2">
      <c r="B2084" t="s">
        <v>45</v>
      </c>
      <c r="C2084" t="s">
        <v>18</v>
      </c>
      <c r="D2084">
        <v>64</v>
      </c>
      <c r="E2084" t="s">
        <v>29</v>
      </c>
      <c r="F2084" t="s">
        <v>32</v>
      </c>
      <c r="G2084">
        <v>14</v>
      </c>
      <c r="H2084" t="s">
        <v>43</v>
      </c>
      <c r="I2084">
        <v>7.4</v>
      </c>
      <c r="J2084">
        <v>3.45</v>
      </c>
      <c r="K2084" t="s">
        <v>46</v>
      </c>
      <c r="L2084">
        <v>2969.84</v>
      </c>
    </row>
    <row r="2085" spans="2:12" x14ac:dyDescent="0.2">
      <c r="B2085" t="s">
        <v>38</v>
      </c>
      <c r="C2085" t="s">
        <v>31</v>
      </c>
      <c r="D2085">
        <v>64</v>
      </c>
      <c r="E2085" t="s">
        <v>42</v>
      </c>
      <c r="F2085" t="s">
        <v>44</v>
      </c>
      <c r="G2085">
        <v>16</v>
      </c>
      <c r="H2085" t="s">
        <v>15</v>
      </c>
      <c r="I2085">
        <v>7</v>
      </c>
      <c r="J2085">
        <v>2.15</v>
      </c>
      <c r="K2085" t="s">
        <v>46</v>
      </c>
      <c r="L2085">
        <v>1512.54</v>
      </c>
    </row>
    <row r="2086" spans="2:12" x14ac:dyDescent="0.2">
      <c r="B2086" t="s">
        <v>47</v>
      </c>
      <c r="C2086" t="s">
        <v>31</v>
      </c>
      <c r="D2086">
        <v>8</v>
      </c>
      <c r="E2086" t="s">
        <v>42</v>
      </c>
      <c r="F2086" t="s">
        <v>44</v>
      </c>
      <c r="G2086">
        <v>13.3</v>
      </c>
      <c r="H2086" t="s">
        <v>21</v>
      </c>
      <c r="I2086">
        <v>11.7</v>
      </c>
      <c r="J2086">
        <v>1.57</v>
      </c>
      <c r="K2086" t="s">
        <v>16</v>
      </c>
      <c r="L2086">
        <v>611.61</v>
      </c>
    </row>
    <row r="2087" spans="2:12" x14ac:dyDescent="0.2">
      <c r="B2087" t="s">
        <v>47</v>
      </c>
      <c r="C2087" t="s">
        <v>24</v>
      </c>
      <c r="D2087">
        <v>4</v>
      </c>
      <c r="E2087" t="s">
        <v>42</v>
      </c>
      <c r="F2087" t="s">
        <v>14</v>
      </c>
      <c r="G2087">
        <v>17.3</v>
      </c>
      <c r="H2087" t="s">
        <v>21</v>
      </c>
      <c r="I2087">
        <v>10.199999999999999</v>
      </c>
      <c r="J2087">
        <v>2.4500000000000002</v>
      </c>
      <c r="K2087" t="s">
        <v>46</v>
      </c>
      <c r="L2087">
        <v>889.72</v>
      </c>
    </row>
    <row r="2088" spans="2:12" x14ac:dyDescent="0.2">
      <c r="B2088" t="s">
        <v>17</v>
      </c>
      <c r="C2088" t="s">
        <v>12</v>
      </c>
      <c r="D2088">
        <v>64</v>
      </c>
      <c r="E2088" t="s">
        <v>25</v>
      </c>
      <c r="F2088" t="s">
        <v>26</v>
      </c>
      <c r="G2088">
        <v>13.3</v>
      </c>
      <c r="H2088" t="s">
        <v>43</v>
      </c>
      <c r="I2088">
        <v>10.9</v>
      </c>
      <c r="J2088">
        <v>2.11</v>
      </c>
      <c r="K2088" t="s">
        <v>46</v>
      </c>
      <c r="L2088">
        <v>2702.86</v>
      </c>
    </row>
    <row r="2089" spans="2:12" x14ac:dyDescent="0.2">
      <c r="B2089" t="s">
        <v>34</v>
      </c>
      <c r="C2089" t="s">
        <v>39</v>
      </c>
      <c r="D2089">
        <v>32</v>
      </c>
      <c r="E2089" t="s">
        <v>42</v>
      </c>
      <c r="F2089" t="s">
        <v>32</v>
      </c>
      <c r="G2089">
        <v>16</v>
      </c>
      <c r="H2089" t="s">
        <v>27</v>
      </c>
      <c r="I2089">
        <v>10.199999999999999</v>
      </c>
      <c r="J2089">
        <v>2.09</v>
      </c>
      <c r="K2089" t="s">
        <v>46</v>
      </c>
      <c r="L2089">
        <v>2322.21</v>
      </c>
    </row>
    <row r="2090" spans="2:12" x14ac:dyDescent="0.2">
      <c r="B2090" t="s">
        <v>28</v>
      </c>
      <c r="C2090" t="s">
        <v>37</v>
      </c>
      <c r="D2090">
        <v>16</v>
      </c>
      <c r="E2090" t="s">
        <v>13</v>
      </c>
      <c r="F2090" t="s">
        <v>26</v>
      </c>
      <c r="G2090">
        <v>14</v>
      </c>
      <c r="H2090" t="s">
        <v>21</v>
      </c>
      <c r="I2090">
        <v>6.9</v>
      </c>
      <c r="J2090">
        <v>2.8</v>
      </c>
      <c r="K2090" t="s">
        <v>30</v>
      </c>
      <c r="L2090">
        <v>1699.12</v>
      </c>
    </row>
    <row r="2091" spans="2:12" x14ac:dyDescent="0.2">
      <c r="B2091" t="s">
        <v>36</v>
      </c>
      <c r="C2091" t="s">
        <v>41</v>
      </c>
      <c r="D2091">
        <v>8</v>
      </c>
      <c r="E2091" t="s">
        <v>19</v>
      </c>
      <c r="F2091" t="s">
        <v>20</v>
      </c>
      <c r="G2091">
        <v>15.6</v>
      </c>
      <c r="H2091" t="s">
        <v>21</v>
      </c>
      <c r="I2091">
        <v>6.4</v>
      </c>
      <c r="J2091">
        <v>2.91</v>
      </c>
      <c r="K2091" t="s">
        <v>30</v>
      </c>
      <c r="L2091">
        <v>1448.92</v>
      </c>
    </row>
    <row r="2092" spans="2:12" x14ac:dyDescent="0.2">
      <c r="B2092" t="s">
        <v>17</v>
      </c>
      <c r="C2092" t="s">
        <v>12</v>
      </c>
      <c r="D2092">
        <v>16</v>
      </c>
      <c r="E2092" t="s">
        <v>29</v>
      </c>
      <c r="F2092" t="s">
        <v>35</v>
      </c>
      <c r="G2092">
        <v>17.3</v>
      </c>
      <c r="H2092" t="s">
        <v>27</v>
      </c>
      <c r="I2092">
        <v>4.5999999999999996</v>
      </c>
      <c r="J2092">
        <v>1.22</v>
      </c>
      <c r="K2092" t="s">
        <v>16</v>
      </c>
      <c r="L2092">
        <v>2481.6999999999998</v>
      </c>
    </row>
    <row r="2093" spans="2:12" x14ac:dyDescent="0.2">
      <c r="B2093" t="s">
        <v>36</v>
      </c>
      <c r="C2093" t="s">
        <v>39</v>
      </c>
      <c r="D2093">
        <v>64</v>
      </c>
      <c r="E2093" t="s">
        <v>29</v>
      </c>
      <c r="F2093" t="s">
        <v>26</v>
      </c>
      <c r="G2093">
        <v>15.6</v>
      </c>
      <c r="H2093" t="s">
        <v>21</v>
      </c>
      <c r="I2093">
        <v>8.8000000000000007</v>
      </c>
      <c r="J2093">
        <v>1.64</v>
      </c>
      <c r="K2093" t="s">
        <v>16</v>
      </c>
      <c r="L2093">
        <v>2180.6</v>
      </c>
    </row>
    <row r="2094" spans="2:12" x14ac:dyDescent="0.2">
      <c r="B2094" t="s">
        <v>33</v>
      </c>
      <c r="C2094" t="s">
        <v>24</v>
      </c>
      <c r="D2094">
        <v>4</v>
      </c>
      <c r="E2094" t="s">
        <v>25</v>
      </c>
      <c r="F2094" t="s">
        <v>20</v>
      </c>
      <c r="G2094">
        <v>13.3</v>
      </c>
      <c r="H2094" t="s">
        <v>15</v>
      </c>
      <c r="I2094">
        <v>5.4</v>
      </c>
      <c r="J2094">
        <v>1.63</v>
      </c>
      <c r="K2094" t="s">
        <v>30</v>
      </c>
      <c r="L2094">
        <v>1073.72</v>
      </c>
    </row>
    <row r="2095" spans="2:12" x14ac:dyDescent="0.2">
      <c r="B2095" t="s">
        <v>47</v>
      </c>
      <c r="C2095" t="s">
        <v>48</v>
      </c>
      <c r="D2095">
        <v>16</v>
      </c>
      <c r="E2095" t="s">
        <v>25</v>
      </c>
      <c r="F2095" t="s">
        <v>32</v>
      </c>
      <c r="G2095">
        <v>13.3</v>
      </c>
      <c r="H2095" t="s">
        <v>15</v>
      </c>
      <c r="I2095">
        <v>5.9</v>
      </c>
      <c r="J2095">
        <v>2.82</v>
      </c>
      <c r="K2095" t="s">
        <v>46</v>
      </c>
      <c r="L2095">
        <v>2449.33</v>
      </c>
    </row>
    <row r="2096" spans="2:12" x14ac:dyDescent="0.2">
      <c r="B2096" t="s">
        <v>23</v>
      </c>
      <c r="C2096" t="s">
        <v>41</v>
      </c>
      <c r="D2096">
        <v>32</v>
      </c>
      <c r="E2096" t="s">
        <v>13</v>
      </c>
      <c r="F2096" t="s">
        <v>32</v>
      </c>
      <c r="G2096">
        <v>15.6</v>
      </c>
      <c r="H2096" t="s">
        <v>27</v>
      </c>
      <c r="I2096">
        <v>7.1</v>
      </c>
      <c r="J2096">
        <v>3.35</v>
      </c>
      <c r="K2096" t="s">
        <v>46</v>
      </c>
      <c r="L2096">
        <v>4655.67</v>
      </c>
    </row>
    <row r="2097" spans="2:12" x14ac:dyDescent="0.2">
      <c r="B2097" t="s">
        <v>23</v>
      </c>
      <c r="C2097" t="s">
        <v>39</v>
      </c>
      <c r="D2097">
        <v>8</v>
      </c>
      <c r="E2097" t="s">
        <v>29</v>
      </c>
      <c r="F2097" t="s">
        <v>35</v>
      </c>
      <c r="G2097">
        <v>14</v>
      </c>
      <c r="H2097" t="s">
        <v>27</v>
      </c>
      <c r="I2097">
        <v>6.8</v>
      </c>
      <c r="J2097">
        <v>1.64</v>
      </c>
      <c r="K2097" t="s">
        <v>22</v>
      </c>
      <c r="L2097">
        <v>1749.09</v>
      </c>
    </row>
    <row r="2098" spans="2:12" x14ac:dyDescent="0.2">
      <c r="B2098" t="s">
        <v>45</v>
      </c>
      <c r="C2098" t="s">
        <v>12</v>
      </c>
      <c r="D2098">
        <v>16</v>
      </c>
      <c r="E2098" t="s">
        <v>29</v>
      </c>
      <c r="F2098" t="s">
        <v>44</v>
      </c>
      <c r="G2098">
        <v>17.3</v>
      </c>
      <c r="H2098" t="s">
        <v>43</v>
      </c>
      <c r="I2098">
        <v>4.5</v>
      </c>
      <c r="J2098">
        <v>1.48</v>
      </c>
      <c r="K2098" t="s">
        <v>30</v>
      </c>
      <c r="L2098">
        <v>705.27</v>
      </c>
    </row>
    <row r="2099" spans="2:12" x14ac:dyDescent="0.2">
      <c r="B2099" t="s">
        <v>33</v>
      </c>
      <c r="C2099" t="s">
        <v>48</v>
      </c>
      <c r="D2099">
        <v>8</v>
      </c>
      <c r="E2099" t="s">
        <v>29</v>
      </c>
      <c r="F2099" t="s">
        <v>14</v>
      </c>
      <c r="G2099">
        <v>14</v>
      </c>
      <c r="H2099" t="s">
        <v>15</v>
      </c>
      <c r="I2099">
        <v>10.9</v>
      </c>
      <c r="J2099">
        <v>3.31</v>
      </c>
      <c r="K2099" t="s">
        <v>16</v>
      </c>
      <c r="L2099">
        <v>1517.72</v>
      </c>
    </row>
    <row r="2100" spans="2:12" x14ac:dyDescent="0.2">
      <c r="B2100" t="s">
        <v>47</v>
      </c>
      <c r="C2100" t="s">
        <v>18</v>
      </c>
      <c r="D2100">
        <v>64</v>
      </c>
      <c r="E2100" t="s">
        <v>42</v>
      </c>
      <c r="F2100" t="s">
        <v>14</v>
      </c>
      <c r="G2100">
        <v>17.3</v>
      </c>
      <c r="H2100" t="s">
        <v>21</v>
      </c>
      <c r="I2100">
        <v>11.5</v>
      </c>
      <c r="J2100">
        <v>2.76</v>
      </c>
      <c r="K2100" t="s">
        <v>22</v>
      </c>
      <c r="L2100">
        <v>2935.07</v>
      </c>
    </row>
    <row r="2101" spans="2:12" x14ac:dyDescent="0.2">
      <c r="B2101" t="s">
        <v>47</v>
      </c>
      <c r="C2101" t="s">
        <v>48</v>
      </c>
      <c r="D2101">
        <v>32</v>
      </c>
      <c r="E2101" t="s">
        <v>42</v>
      </c>
      <c r="F2101" t="s">
        <v>26</v>
      </c>
      <c r="G2101">
        <v>13.3</v>
      </c>
      <c r="H2101" t="s">
        <v>43</v>
      </c>
      <c r="I2101">
        <v>4.9000000000000004</v>
      </c>
      <c r="J2101">
        <v>1.81</v>
      </c>
      <c r="K2101" t="s">
        <v>22</v>
      </c>
      <c r="L2101">
        <v>2128.1799999999998</v>
      </c>
    </row>
    <row r="2102" spans="2:12" x14ac:dyDescent="0.2">
      <c r="B2102" t="s">
        <v>17</v>
      </c>
      <c r="C2102" t="s">
        <v>48</v>
      </c>
      <c r="D2102">
        <v>64</v>
      </c>
      <c r="E2102" t="s">
        <v>42</v>
      </c>
      <c r="F2102" t="s">
        <v>20</v>
      </c>
      <c r="G2102">
        <v>16</v>
      </c>
      <c r="H2102" t="s">
        <v>15</v>
      </c>
      <c r="I2102">
        <v>7.8</v>
      </c>
      <c r="J2102">
        <v>3.4</v>
      </c>
      <c r="K2102" t="s">
        <v>46</v>
      </c>
      <c r="L2102">
        <v>4733.3599999999997</v>
      </c>
    </row>
    <row r="2103" spans="2:12" x14ac:dyDescent="0.2">
      <c r="B2103" t="s">
        <v>36</v>
      </c>
      <c r="C2103" t="s">
        <v>31</v>
      </c>
      <c r="D2103">
        <v>4</v>
      </c>
      <c r="E2103" t="s">
        <v>13</v>
      </c>
      <c r="F2103" t="s">
        <v>26</v>
      </c>
      <c r="G2103">
        <v>17.3</v>
      </c>
      <c r="H2103" t="s">
        <v>27</v>
      </c>
      <c r="I2103">
        <v>10</v>
      </c>
      <c r="J2103">
        <v>3.44</v>
      </c>
      <c r="K2103" t="s">
        <v>46</v>
      </c>
      <c r="L2103">
        <v>1253.28</v>
      </c>
    </row>
    <row r="2104" spans="2:12" x14ac:dyDescent="0.2">
      <c r="B2104" t="s">
        <v>36</v>
      </c>
      <c r="C2104" t="s">
        <v>41</v>
      </c>
      <c r="D2104">
        <v>8</v>
      </c>
      <c r="E2104" t="s">
        <v>29</v>
      </c>
      <c r="F2104" t="s">
        <v>40</v>
      </c>
      <c r="G2104">
        <v>14</v>
      </c>
      <c r="H2104" t="s">
        <v>27</v>
      </c>
      <c r="I2104">
        <v>9.1</v>
      </c>
      <c r="J2104">
        <v>1.79</v>
      </c>
      <c r="K2104" t="s">
        <v>22</v>
      </c>
      <c r="L2104">
        <v>2820.78</v>
      </c>
    </row>
    <row r="2105" spans="2:12" x14ac:dyDescent="0.2">
      <c r="B2105" t="s">
        <v>11</v>
      </c>
      <c r="C2105" t="s">
        <v>24</v>
      </c>
      <c r="D2105">
        <v>16</v>
      </c>
      <c r="E2105" t="s">
        <v>19</v>
      </c>
      <c r="F2105" t="s">
        <v>40</v>
      </c>
      <c r="G2105">
        <v>16</v>
      </c>
      <c r="H2105" t="s">
        <v>43</v>
      </c>
      <c r="I2105">
        <v>9.5</v>
      </c>
      <c r="J2105">
        <v>3.1</v>
      </c>
      <c r="K2105" t="s">
        <v>16</v>
      </c>
      <c r="L2105">
        <v>2002.02</v>
      </c>
    </row>
    <row r="2106" spans="2:12" x14ac:dyDescent="0.2">
      <c r="B2106" t="s">
        <v>11</v>
      </c>
      <c r="C2106" t="s">
        <v>39</v>
      </c>
      <c r="D2106">
        <v>16</v>
      </c>
      <c r="E2106" t="s">
        <v>42</v>
      </c>
      <c r="F2106" t="s">
        <v>35</v>
      </c>
      <c r="G2106">
        <v>15.6</v>
      </c>
      <c r="H2106" t="s">
        <v>21</v>
      </c>
      <c r="I2106">
        <v>9.6999999999999993</v>
      </c>
      <c r="J2106">
        <v>3.22</v>
      </c>
      <c r="K2106" t="s">
        <v>22</v>
      </c>
      <c r="L2106">
        <v>1475.08</v>
      </c>
    </row>
    <row r="2107" spans="2:12" x14ac:dyDescent="0.2">
      <c r="B2107" t="s">
        <v>17</v>
      </c>
      <c r="C2107" t="s">
        <v>18</v>
      </c>
      <c r="D2107">
        <v>32</v>
      </c>
      <c r="E2107" t="s">
        <v>19</v>
      </c>
      <c r="F2107" t="s">
        <v>44</v>
      </c>
      <c r="G2107">
        <v>17.3</v>
      </c>
      <c r="H2107" t="s">
        <v>21</v>
      </c>
      <c r="I2107">
        <v>9.9</v>
      </c>
      <c r="J2107">
        <v>2.02</v>
      </c>
      <c r="K2107" t="s">
        <v>22</v>
      </c>
      <c r="L2107">
        <v>1567.42</v>
      </c>
    </row>
    <row r="2108" spans="2:12" x14ac:dyDescent="0.2">
      <c r="B2108" t="s">
        <v>11</v>
      </c>
      <c r="C2108" t="s">
        <v>41</v>
      </c>
      <c r="D2108">
        <v>32</v>
      </c>
      <c r="E2108" t="s">
        <v>19</v>
      </c>
      <c r="F2108" t="s">
        <v>44</v>
      </c>
      <c r="G2108">
        <v>16</v>
      </c>
      <c r="H2108" t="s">
        <v>43</v>
      </c>
      <c r="I2108">
        <v>11.4</v>
      </c>
      <c r="J2108">
        <v>1.3</v>
      </c>
      <c r="K2108" t="s">
        <v>46</v>
      </c>
      <c r="L2108">
        <v>2832.59</v>
      </c>
    </row>
    <row r="2109" spans="2:12" x14ac:dyDescent="0.2">
      <c r="B2109" t="s">
        <v>47</v>
      </c>
      <c r="C2109" t="s">
        <v>31</v>
      </c>
      <c r="D2109">
        <v>4</v>
      </c>
      <c r="E2109" t="s">
        <v>29</v>
      </c>
      <c r="F2109" t="s">
        <v>35</v>
      </c>
      <c r="G2109">
        <v>17.3</v>
      </c>
      <c r="H2109" t="s">
        <v>27</v>
      </c>
      <c r="I2109">
        <v>10.4</v>
      </c>
      <c r="J2109">
        <v>3.5</v>
      </c>
      <c r="K2109" t="s">
        <v>16</v>
      </c>
      <c r="L2109">
        <v>1690.65</v>
      </c>
    </row>
    <row r="2110" spans="2:12" x14ac:dyDescent="0.2">
      <c r="B2110" t="s">
        <v>28</v>
      </c>
      <c r="C2110" t="s">
        <v>12</v>
      </c>
      <c r="D2110">
        <v>64</v>
      </c>
      <c r="E2110" t="s">
        <v>42</v>
      </c>
      <c r="F2110" t="s">
        <v>26</v>
      </c>
      <c r="G2110">
        <v>17.3</v>
      </c>
      <c r="H2110" t="s">
        <v>21</v>
      </c>
      <c r="I2110">
        <v>8.5</v>
      </c>
      <c r="J2110">
        <v>1.39</v>
      </c>
      <c r="K2110" t="s">
        <v>46</v>
      </c>
      <c r="L2110">
        <v>1631.37</v>
      </c>
    </row>
    <row r="2111" spans="2:12" x14ac:dyDescent="0.2">
      <c r="B2111" t="s">
        <v>28</v>
      </c>
      <c r="C2111" t="s">
        <v>18</v>
      </c>
      <c r="D2111">
        <v>4</v>
      </c>
      <c r="E2111" t="s">
        <v>29</v>
      </c>
      <c r="F2111" t="s">
        <v>32</v>
      </c>
      <c r="G2111">
        <v>17.3</v>
      </c>
      <c r="H2111" t="s">
        <v>43</v>
      </c>
      <c r="I2111">
        <v>10.3</v>
      </c>
      <c r="J2111">
        <v>1.68</v>
      </c>
      <c r="K2111" t="s">
        <v>30</v>
      </c>
      <c r="L2111">
        <v>1300.27</v>
      </c>
    </row>
    <row r="2112" spans="2:12" x14ac:dyDescent="0.2">
      <c r="B2112" t="s">
        <v>34</v>
      </c>
      <c r="C2112" t="s">
        <v>48</v>
      </c>
      <c r="D2112">
        <v>4</v>
      </c>
      <c r="E2112" t="s">
        <v>29</v>
      </c>
      <c r="F2112" t="s">
        <v>32</v>
      </c>
      <c r="G2112">
        <v>17.3</v>
      </c>
      <c r="H2112" t="s">
        <v>21</v>
      </c>
      <c r="I2112">
        <v>5.8</v>
      </c>
      <c r="J2112">
        <v>1.21</v>
      </c>
      <c r="K2112" t="s">
        <v>30</v>
      </c>
      <c r="L2112">
        <v>1085.5899999999999</v>
      </c>
    </row>
    <row r="2113" spans="2:12" x14ac:dyDescent="0.2">
      <c r="B2113" t="s">
        <v>28</v>
      </c>
      <c r="C2113" t="s">
        <v>31</v>
      </c>
      <c r="D2113">
        <v>64</v>
      </c>
      <c r="E2113" t="s">
        <v>19</v>
      </c>
      <c r="F2113" t="s">
        <v>35</v>
      </c>
      <c r="G2113">
        <v>16</v>
      </c>
      <c r="H2113" t="s">
        <v>27</v>
      </c>
      <c r="I2113">
        <v>11.8</v>
      </c>
      <c r="J2113">
        <v>2.78</v>
      </c>
      <c r="K2113" t="s">
        <v>30</v>
      </c>
      <c r="L2113">
        <v>3523.6</v>
      </c>
    </row>
    <row r="2114" spans="2:12" x14ac:dyDescent="0.2">
      <c r="B2114" t="s">
        <v>17</v>
      </c>
      <c r="C2114" t="s">
        <v>12</v>
      </c>
      <c r="D2114">
        <v>8</v>
      </c>
      <c r="E2114" t="s">
        <v>42</v>
      </c>
      <c r="F2114" t="s">
        <v>26</v>
      </c>
      <c r="G2114">
        <v>17.3</v>
      </c>
      <c r="H2114" t="s">
        <v>21</v>
      </c>
      <c r="I2114">
        <v>11.4</v>
      </c>
      <c r="J2114">
        <v>1.81</v>
      </c>
      <c r="K2114" t="s">
        <v>46</v>
      </c>
      <c r="L2114">
        <v>895.17</v>
      </c>
    </row>
    <row r="2115" spans="2:12" x14ac:dyDescent="0.2">
      <c r="B2115" t="s">
        <v>36</v>
      </c>
      <c r="C2115" t="s">
        <v>37</v>
      </c>
      <c r="D2115">
        <v>4</v>
      </c>
      <c r="E2115" t="s">
        <v>42</v>
      </c>
      <c r="F2115" t="s">
        <v>32</v>
      </c>
      <c r="G2115">
        <v>16</v>
      </c>
      <c r="H2115" t="s">
        <v>43</v>
      </c>
      <c r="I2115">
        <v>10.4</v>
      </c>
      <c r="J2115">
        <v>1.23</v>
      </c>
      <c r="K2115" t="s">
        <v>30</v>
      </c>
      <c r="L2115">
        <v>1255.03</v>
      </c>
    </row>
    <row r="2116" spans="2:12" x14ac:dyDescent="0.2">
      <c r="B2116" t="s">
        <v>11</v>
      </c>
      <c r="C2116" t="s">
        <v>39</v>
      </c>
      <c r="D2116">
        <v>32</v>
      </c>
      <c r="E2116" t="s">
        <v>19</v>
      </c>
      <c r="F2116" t="s">
        <v>20</v>
      </c>
      <c r="G2116">
        <v>16</v>
      </c>
      <c r="H2116" t="s">
        <v>43</v>
      </c>
      <c r="I2116">
        <v>6.6</v>
      </c>
      <c r="J2116">
        <v>2.85</v>
      </c>
      <c r="K2116" t="s">
        <v>22</v>
      </c>
      <c r="L2116">
        <v>2600.06</v>
      </c>
    </row>
    <row r="2117" spans="2:12" x14ac:dyDescent="0.2">
      <c r="B2117" t="s">
        <v>17</v>
      </c>
      <c r="C2117" t="s">
        <v>31</v>
      </c>
      <c r="D2117">
        <v>16</v>
      </c>
      <c r="E2117" t="s">
        <v>29</v>
      </c>
      <c r="F2117" t="s">
        <v>14</v>
      </c>
      <c r="G2117">
        <v>13.3</v>
      </c>
      <c r="H2117" t="s">
        <v>43</v>
      </c>
      <c r="I2117">
        <v>10.1</v>
      </c>
      <c r="J2117">
        <v>2.88</v>
      </c>
      <c r="K2117" t="s">
        <v>16</v>
      </c>
      <c r="L2117">
        <v>1284.43</v>
      </c>
    </row>
    <row r="2118" spans="2:12" x14ac:dyDescent="0.2">
      <c r="B2118" t="s">
        <v>47</v>
      </c>
      <c r="C2118" t="s">
        <v>12</v>
      </c>
      <c r="D2118">
        <v>8</v>
      </c>
      <c r="E2118" t="s">
        <v>29</v>
      </c>
      <c r="F2118" t="s">
        <v>26</v>
      </c>
      <c r="G2118">
        <v>17.3</v>
      </c>
      <c r="H2118" t="s">
        <v>27</v>
      </c>
      <c r="I2118">
        <v>9.4</v>
      </c>
      <c r="J2118">
        <v>2.0699999999999998</v>
      </c>
      <c r="K2118" t="s">
        <v>30</v>
      </c>
      <c r="L2118">
        <v>1951.87</v>
      </c>
    </row>
    <row r="2119" spans="2:12" x14ac:dyDescent="0.2">
      <c r="B2119" t="s">
        <v>34</v>
      </c>
      <c r="C2119" t="s">
        <v>37</v>
      </c>
      <c r="D2119">
        <v>16</v>
      </c>
      <c r="E2119" t="s">
        <v>13</v>
      </c>
      <c r="F2119" t="s">
        <v>35</v>
      </c>
      <c r="G2119">
        <v>13.3</v>
      </c>
      <c r="H2119" t="s">
        <v>15</v>
      </c>
      <c r="I2119">
        <v>5.0999999999999996</v>
      </c>
      <c r="J2119">
        <v>2.4300000000000002</v>
      </c>
      <c r="K2119" t="s">
        <v>16</v>
      </c>
      <c r="L2119">
        <v>2344.09</v>
      </c>
    </row>
    <row r="2120" spans="2:12" x14ac:dyDescent="0.2">
      <c r="B2120" t="s">
        <v>38</v>
      </c>
      <c r="C2120" t="s">
        <v>12</v>
      </c>
      <c r="D2120">
        <v>4</v>
      </c>
      <c r="E2120" t="s">
        <v>13</v>
      </c>
      <c r="F2120" t="s">
        <v>40</v>
      </c>
      <c r="G2120">
        <v>15.6</v>
      </c>
      <c r="H2120" t="s">
        <v>27</v>
      </c>
      <c r="I2120">
        <v>7</v>
      </c>
      <c r="J2120">
        <v>1.28</v>
      </c>
      <c r="K2120" t="s">
        <v>46</v>
      </c>
      <c r="L2120">
        <v>1296.0899999999999</v>
      </c>
    </row>
    <row r="2121" spans="2:12" x14ac:dyDescent="0.2">
      <c r="B2121" t="s">
        <v>36</v>
      </c>
      <c r="C2121" t="s">
        <v>24</v>
      </c>
      <c r="D2121">
        <v>64</v>
      </c>
      <c r="E2121" t="s">
        <v>25</v>
      </c>
      <c r="F2121" t="s">
        <v>44</v>
      </c>
      <c r="G2121">
        <v>16</v>
      </c>
      <c r="H2121" t="s">
        <v>43</v>
      </c>
      <c r="I2121">
        <v>7.4</v>
      </c>
      <c r="J2121">
        <v>3.39</v>
      </c>
      <c r="K2121" t="s">
        <v>22</v>
      </c>
      <c r="L2121">
        <v>1663.41</v>
      </c>
    </row>
    <row r="2122" spans="2:12" x14ac:dyDescent="0.2">
      <c r="B2122" t="s">
        <v>47</v>
      </c>
      <c r="C2122" t="s">
        <v>18</v>
      </c>
      <c r="D2122">
        <v>8</v>
      </c>
      <c r="E2122" t="s">
        <v>25</v>
      </c>
      <c r="F2122" t="s">
        <v>40</v>
      </c>
      <c r="G2122">
        <v>15.6</v>
      </c>
      <c r="H2122" t="s">
        <v>21</v>
      </c>
      <c r="I2122">
        <v>8.1999999999999993</v>
      </c>
      <c r="J2122">
        <v>2.69</v>
      </c>
      <c r="K2122" t="s">
        <v>16</v>
      </c>
      <c r="L2122">
        <v>1594.49</v>
      </c>
    </row>
    <row r="2123" spans="2:12" x14ac:dyDescent="0.2">
      <c r="B2123" t="s">
        <v>36</v>
      </c>
      <c r="C2123" t="s">
        <v>37</v>
      </c>
      <c r="D2123">
        <v>16</v>
      </c>
      <c r="E2123" t="s">
        <v>19</v>
      </c>
      <c r="F2123" t="s">
        <v>14</v>
      </c>
      <c r="G2123">
        <v>14</v>
      </c>
      <c r="H2123" t="s">
        <v>15</v>
      </c>
      <c r="I2123">
        <v>9</v>
      </c>
      <c r="J2123">
        <v>2.85</v>
      </c>
      <c r="K2123" t="s">
        <v>16</v>
      </c>
      <c r="L2123">
        <v>2589.4299999999998</v>
      </c>
    </row>
    <row r="2124" spans="2:12" x14ac:dyDescent="0.2">
      <c r="B2124" t="s">
        <v>47</v>
      </c>
      <c r="C2124" t="s">
        <v>37</v>
      </c>
      <c r="D2124">
        <v>16</v>
      </c>
      <c r="E2124" t="s">
        <v>25</v>
      </c>
      <c r="F2124" t="s">
        <v>35</v>
      </c>
      <c r="G2124">
        <v>13.3</v>
      </c>
      <c r="H2124" t="s">
        <v>15</v>
      </c>
      <c r="I2124">
        <v>9.6999999999999993</v>
      </c>
      <c r="J2124">
        <v>2.94</v>
      </c>
      <c r="K2124" t="s">
        <v>16</v>
      </c>
      <c r="L2124">
        <v>3094.92</v>
      </c>
    </row>
    <row r="2125" spans="2:12" x14ac:dyDescent="0.2">
      <c r="B2125" t="s">
        <v>38</v>
      </c>
      <c r="C2125" t="s">
        <v>39</v>
      </c>
      <c r="D2125">
        <v>4</v>
      </c>
      <c r="E2125" t="s">
        <v>13</v>
      </c>
      <c r="F2125" t="s">
        <v>20</v>
      </c>
      <c r="G2125">
        <v>15.6</v>
      </c>
      <c r="H2125" t="s">
        <v>15</v>
      </c>
      <c r="I2125">
        <v>4.4000000000000004</v>
      </c>
      <c r="J2125">
        <v>2.12</v>
      </c>
      <c r="K2125" t="s">
        <v>30</v>
      </c>
      <c r="L2125">
        <v>1233.23</v>
      </c>
    </row>
    <row r="2126" spans="2:12" x14ac:dyDescent="0.2">
      <c r="B2126" t="s">
        <v>33</v>
      </c>
      <c r="C2126" t="s">
        <v>12</v>
      </c>
      <c r="D2126">
        <v>16</v>
      </c>
      <c r="E2126" t="s">
        <v>29</v>
      </c>
      <c r="F2126" t="s">
        <v>26</v>
      </c>
      <c r="G2126">
        <v>13.3</v>
      </c>
      <c r="H2126" t="s">
        <v>27</v>
      </c>
      <c r="I2126">
        <v>4.9000000000000004</v>
      </c>
      <c r="J2126">
        <v>2.54</v>
      </c>
      <c r="K2126" t="s">
        <v>46</v>
      </c>
      <c r="L2126">
        <v>1747.13</v>
      </c>
    </row>
    <row r="2127" spans="2:12" x14ac:dyDescent="0.2">
      <c r="B2127" t="s">
        <v>11</v>
      </c>
      <c r="C2127" t="s">
        <v>18</v>
      </c>
      <c r="D2127">
        <v>8</v>
      </c>
      <c r="E2127" t="s">
        <v>25</v>
      </c>
      <c r="F2127" t="s">
        <v>40</v>
      </c>
      <c r="G2127">
        <v>17.3</v>
      </c>
      <c r="H2127" t="s">
        <v>21</v>
      </c>
      <c r="I2127">
        <v>7.6</v>
      </c>
      <c r="J2127">
        <v>3.39</v>
      </c>
      <c r="K2127" t="s">
        <v>16</v>
      </c>
      <c r="L2127">
        <v>1777.96</v>
      </c>
    </row>
    <row r="2128" spans="2:12" x14ac:dyDescent="0.2">
      <c r="B2128" t="s">
        <v>23</v>
      </c>
      <c r="C2128" t="s">
        <v>31</v>
      </c>
      <c r="D2128">
        <v>32</v>
      </c>
      <c r="E2128" t="s">
        <v>25</v>
      </c>
      <c r="F2128" t="s">
        <v>14</v>
      </c>
      <c r="G2128">
        <v>13.3</v>
      </c>
      <c r="H2128" t="s">
        <v>43</v>
      </c>
      <c r="I2128">
        <v>6.9</v>
      </c>
      <c r="J2128">
        <v>2.77</v>
      </c>
      <c r="K2128" t="s">
        <v>46</v>
      </c>
      <c r="L2128">
        <v>1475.04</v>
      </c>
    </row>
    <row r="2129" spans="2:12" x14ac:dyDescent="0.2">
      <c r="B2129" t="s">
        <v>45</v>
      </c>
      <c r="C2129" t="s">
        <v>39</v>
      </c>
      <c r="D2129">
        <v>64</v>
      </c>
      <c r="E2129" t="s">
        <v>29</v>
      </c>
      <c r="F2129" t="s">
        <v>20</v>
      </c>
      <c r="G2129">
        <v>14</v>
      </c>
      <c r="H2129" t="s">
        <v>27</v>
      </c>
      <c r="I2129">
        <v>6.4</v>
      </c>
      <c r="J2129">
        <v>1.89</v>
      </c>
      <c r="K2129" t="s">
        <v>30</v>
      </c>
      <c r="L2129">
        <v>3947.61</v>
      </c>
    </row>
    <row r="2130" spans="2:12" x14ac:dyDescent="0.2">
      <c r="B2130" t="s">
        <v>45</v>
      </c>
      <c r="C2130" t="s">
        <v>31</v>
      </c>
      <c r="D2130">
        <v>8</v>
      </c>
      <c r="E2130" t="s">
        <v>42</v>
      </c>
      <c r="F2130" t="s">
        <v>32</v>
      </c>
      <c r="G2130">
        <v>17.3</v>
      </c>
      <c r="H2130" t="s">
        <v>21</v>
      </c>
      <c r="I2130">
        <v>8</v>
      </c>
      <c r="J2130">
        <v>2.88</v>
      </c>
      <c r="K2130" t="s">
        <v>30</v>
      </c>
      <c r="L2130">
        <v>583.08000000000004</v>
      </c>
    </row>
    <row r="2131" spans="2:12" x14ac:dyDescent="0.2">
      <c r="B2131" t="s">
        <v>34</v>
      </c>
      <c r="C2131" t="s">
        <v>24</v>
      </c>
      <c r="D2131">
        <v>4</v>
      </c>
      <c r="E2131" t="s">
        <v>42</v>
      </c>
      <c r="F2131" t="s">
        <v>20</v>
      </c>
      <c r="G2131">
        <v>13.3</v>
      </c>
      <c r="H2131" t="s">
        <v>21</v>
      </c>
      <c r="I2131">
        <v>7.1</v>
      </c>
      <c r="J2131">
        <v>3.26</v>
      </c>
      <c r="K2131" t="s">
        <v>30</v>
      </c>
      <c r="L2131">
        <v>545.79999999999995</v>
      </c>
    </row>
    <row r="2132" spans="2:12" x14ac:dyDescent="0.2">
      <c r="B2132" t="s">
        <v>47</v>
      </c>
      <c r="C2132" t="s">
        <v>31</v>
      </c>
      <c r="D2132">
        <v>4</v>
      </c>
      <c r="E2132" t="s">
        <v>19</v>
      </c>
      <c r="F2132" t="s">
        <v>14</v>
      </c>
      <c r="G2132">
        <v>17.3</v>
      </c>
      <c r="H2132" t="s">
        <v>27</v>
      </c>
      <c r="I2132">
        <v>4.5</v>
      </c>
      <c r="J2132">
        <v>2.2599999999999998</v>
      </c>
      <c r="K2132" t="s">
        <v>16</v>
      </c>
      <c r="L2132">
        <v>1653.36</v>
      </c>
    </row>
    <row r="2133" spans="2:12" x14ac:dyDescent="0.2">
      <c r="B2133" t="s">
        <v>47</v>
      </c>
      <c r="C2133" t="s">
        <v>18</v>
      </c>
      <c r="D2133">
        <v>16</v>
      </c>
      <c r="E2133" t="s">
        <v>25</v>
      </c>
      <c r="F2133" t="s">
        <v>44</v>
      </c>
      <c r="G2133">
        <v>14</v>
      </c>
      <c r="H2133" t="s">
        <v>27</v>
      </c>
      <c r="I2133">
        <v>6</v>
      </c>
      <c r="J2133">
        <v>3.31</v>
      </c>
      <c r="K2133" t="s">
        <v>46</v>
      </c>
      <c r="L2133">
        <v>2241.6799999999998</v>
      </c>
    </row>
    <row r="2134" spans="2:12" x14ac:dyDescent="0.2">
      <c r="B2134" t="s">
        <v>38</v>
      </c>
      <c r="C2134" t="s">
        <v>31</v>
      </c>
      <c r="D2134">
        <v>8</v>
      </c>
      <c r="E2134" t="s">
        <v>29</v>
      </c>
      <c r="F2134" t="s">
        <v>35</v>
      </c>
      <c r="G2134">
        <v>15.6</v>
      </c>
      <c r="H2134" t="s">
        <v>21</v>
      </c>
      <c r="I2134">
        <v>5.6</v>
      </c>
      <c r="J2134">
        <v>2.69</v>
      </c>
      <c r="K2134" t="s">
        <v>30</v>
      </c>
      <c r="L2134">
        <v>940.79</v>
      </c>
    </row>
    <row r="2135" spans="2:12" x14ac:dyDescent="0.2">
      <c r="B2135" t="s">
        <v>17</v>
      </c>
      <c r="C2135" t="s">
        <v>31</v>
      </c>
      <c r="D2135">
        <v>8</v>
      </c>
      <c r="E2135" t="s">
        <v>29</v>
      </c>
      <c r="F2135" t="s">
        <v>26</v>
      </c>
      <c r="G2135">
        <v>13.3</v>
      </c>
      <c r="H2135" t="s">
        <v>15</v>
      </c>
      <c r="I2135">
        <v>4.8</v>
      </c>
      <c r="J2135">
        <v>1.61</v>
      </c>
      <c r="K2135" t="s">
        <v>30</v>
      </c>
      <c r="L2135">
        <v>1391.12</v>
      </c>
    </row>
    <row r="2136" spans="2:12" x14ac:dyDescent="0.2">
      <c r="B2136" t="s">
        <v>45</v>
      </c>
      <c r="C2136" t="s">
        <v>41</v>
      </c>
      <c r="D2136">
        <v>16</v>
      </c>
      <c r="E2136" t="s">
        <v>19</v>
      </c>
      <c r="F2136" t="s">
        <v>14</v>
      </c>
      <c r="G2136">
        <v>15.6</v>
      </c>
      <c r="H2136" t="s">
        <v>43</v>
      </c>
      <c r="I2136">
        <v>4.0999999999999996</v>
      </c>
      <c r="J2136">
        <v>1.8</v>
      </c>
      <c r="K2136" t="s">
        <v>16</v>
      </c>
      <c r="L2136">
        <v>2230.67</v>
      </c>
    </row>
    <row r="2137" spans="2:12" x14ac:dyDescent="0.2">
      <c r="B2137" t="s">
        <v>17</v>
      </c>
      <c r="C2137" t="s">
        <v>41</v>
      </c>
      <c r="D2137">
        <v>32</v>
      </c>
      <c r="E2137" t="s">
        <v>42</v>
      </c>
      <c r="F2137" t="s">
        <v>20</v>
      </c>
      <c r="G2137">
        <v>13.3</v>
      </c>
      <c r="H2137" t="s">
        <v>43</v>
      </c>
      <c r="I2137">
        <v>5.0999999999999996</v>
      </c>
      <c r="J2137">
        <v>2.98</v>
      </c>
      <c r="K2137" t="s">
        <v>22</v>
      </c>
      <c r="L2137">
        <v>3179.69</v>
      </c>
    </row>
    <row r="2138" spans="2:12" x14ac:dyDescent="0.2">
      <c r="B2138" t="s">
        <v>36</v>
      </c>
      <c r="C2138" t="s">
        <v>12</v>
      </c>
      <c r="D2138">
        <v>16</v>
      </c>
      <c r="E2138" t="s">
        <v>13</v>
      </c>
      <c r="F2138" t="s">
        <v>26</v>
      </c>
      <c r="G2138">
        <v>15.6</v>
      </c>
      <c r="H2138" t="s">
        <v>15</v>
      </c>
      <c r="I2138">
        <v>9</v>
      </c>
      <c r="J2138">
        <v>2.19</v>
      </c>
      <c r="K2138" t="s">
        <v>16</v>
      </c>
      <c r="L2138">
        <v>1391.77</v>
      </c>
    </row>
    <row r="2139" spans="2:12" x14ac:dyDescent="0.2">
      <c r="B2139" t="s">
        <v>45</v>
      </c>
      <c r="C2139" t="s">
        <v>18</v>
      </c>
      <c r="D2139">
        <v>8</v>
      </c>
      <c r="E2139" t="s">
        <v>25</v>
      </c>
      <c r="F2139" t="s">
        <v>26</v>
      </c>
      <c r="G2139">
        <v>17.3</v>
      </c>
      <c r="H2139" t="s">
        <v>15</v>
      </c>
      <c r="I2139">
        <v>10.8</v>
      </c>
      <c r="J2139">
        <v>1.36</v>
      </c>
      <c r="K2139" t="s">
        <v>22</v>
      </c>
      <c r="L2139">
        <v>1845.58</v>
      </c>
    </row>
    <row r="2140" spans="2:12" x14ac:dyDescent="0.2">
      <c r="B2140" t="s">
        <v>38</v>
      </c>
      <c r="C2140" t="s">
        <v>18</v>
      </c>
      <c r="D2140">
        <v>64</v>
      </c>
      <c r="E2140" t="s">
        <v>13</v>
      </c>
      <c r="F2140" t="s">
        <v>40</v>
      </c>
      <c r="G2140">
        <v>13.3</v>
      </c>
      <c r="H2140" t="s">
        <v>43</v>
      </c>
      <c r="I2140">
        <v>6.3</v>
      </c>
      <c r="J2140">
        <v>2.02</v>
      </c>
      <c r="K2140" t="s">
        <v>16</v>
      </c>
      <c r="L2140">
        <v>2982.7</v>
      </c>
    </row>
    <row r="2141" spans="2:12" x14ac:dyDescent="0.2">
      <c r="B2141" t="s">
        <v>38</v>
      </c>
      <c r="C2141" t="s">
        <v>39</v>
      </c>
      <c r="D2141">
        <v>8</v>
      </c>
      <c r="E2141" t="s">
        <v>25</v>
      </c>
      <c r="F2141" t="s">
        <v>40</v>
      </c>
      <c r="G2141">
        <v>15.6</v>
      </c>
      <c r="H2141" t="s">
        <v>43</v>
      </c>
      <c r="I2141">
        <v>4.5</v>
      </c>
      <c r="J2141">
        <v>2.16</v>
      </c>
      <c r="K2141" t="s">
        <v>22</v>
      </c>
      <c r="L2141">
        <v>1265.97</v>
      </c>
    </row>
    <row r="2142" spans="2:12" x14ac:dyDescent="0.2">
      <c r="B2142" t="s">
        <v>11</v>
      </c>
      <c r="C2142" t="s">
        <v>24</v>
      </c>
      <c r="D2142">
        <v>8</v>
      </c>
      <c r="E2142" t="s">
        <v>42</v>
      </c>
      <c r="F2142" t="s">
        <v>20</v>
      </c>
      <c r="G2142">
        <v>17.3</v>
      </c>
      <c r="H2142" t="s">
        <v>43</v>
      </c>
      <c r="I2142">
        <v>4.2</v>
      </c>
      <c r="J2142">
        <v>2.89</v>
      </c>
      <c r="K2142" t="s">
        <v>16</v>
      </c>
      <c r="L2142">
        <v>1251.71</v>
      </c>
    </row>
    <row r="2143" spans="2:12" x14ac:dyDescent="0.2">
      <c r="B2143" t="s">
        <v>33</v>
      </c>
      <c r="C2143" t="s">
        <v>39</v>
      </c>
      <c r="D2143">
        <v>32</v>
      </c>
      <c r="E2143" t="s">
        <v>42</v>
      </c>
      <c r="F2143" t="s">
        <v>14</v>
      </c>
      <c r="G2143">
        <v>15.6</v>
      </c>
      <c r="H2143" t="s">
        <v>21</v>
      </c>
      <c r="I2143">
        <v>6.8</v>
      </c>
      <c r="J2143">
        <v>3.35</v>
      </c>
      <c r="K2143" t="s">
        <v>16</v>
      </c>
      <c r="L2143">
        <v>1220.23</v>
      </c>
    </row>
    <row r="2144" spans="2:12" x14ac:dyDescent="0.2">
      <c r="B2144" t="s">
        <v>45</v>
      </c>
      <c r="C2144" t="s">
        <v>39</v>
      </c>
      <c r="D2144">
        <v>8</v>
      </c>
      <c r="E2144" t="s">
        <v>25</v>
      </c>
      <c r="F2144" t="s">
        <v>40</v>
      </c>
      <c r="G2144">
        <v>13.3</v>
      </c>
      <c r="H2144" t="s">
        <v>15</v>
      </c>
      <c r="I2144">
        <v>5.3</v>
      </c>
      <c r="J2144">
        <v>2.73</v>
      </c>
      <c r="K2144" t="s">
        <v>46</v>
      </c>
      <c r="L2144">
        <v>1141.9000000000001</v>
      </c>
    </row>
    <row r="2145" spans="2:12" x14ac:dyDescent="0.2">
      <c r="B2145" t="s">
        <v>47</v>
      </c>
      <c r="C2145" t="s">
        <v>31</v>
      </c>
      <c r="D2145">
        <v>4</v>
      </c>
      <c r="E2145" t="s">
        <v>25</v>
      </c>
      <c r="F2145" t="s">
        <v>44</v>
      </c>
      <c r="G2145">
        <v>15.6</v>
      </c>
      <c r="H2145" t="s">
        <v>43</v>
      </c>
      <c r="I2145">
        <v>6.5</v>
      </c>
      <c r="J2145">
        <v>1.7</v>
      </c>
      <c r="K2145" t="s">
        <v>30</v>
      </c>
      <c r="L2145">
        <v>643.52</v>
      </c>
    </row>
    <row r="2146" spans="2:12" x14ac:dyDescent="0.2">
      <c r="B2146" t="s">
        <v>33</v>
      </c>
      <c r="C2146" t="s">
        <v>12</v>
      </c>
      <c r="D2146">
        <v>32</v>
      </c>
      <c r="E2146" t="s">
        <v>19</v>
      </c>
      <c r="F2146" t="s">
        <v>44</v>
      </c>
      <c r="G2146">
        <v>15.6</v>
      </c>
      <c r="H2146" t="s">
        <v>27</v>
      </c>
      <c r="I2146">
        <v>11.4</v>
      </c>
      <c r="J2146">
        <v>2.27</v>
      </c>
      <c r="K2146" t="s">
        <v>16</v>
      </c>
      <c r="L2146">
        <v>1658.56</v>
      </c>
    </row>
    <row r="2147" spans="2:12" x14ac:dyDescent="0.2">
      <c r="B2147" t="s">
        <v>47</v>
      </c>
      <c r="C2147" t="s">
        <v>48</v>
      </c>
      <c r="D2147">
        <v>16</v>
      </c>
      <c r="E2147" t="s">
        <v>25</v>
      </c>
      <c r="F2147" t="s">
        <v>26</v>
      </c>
      <c r="G2147">
        <v>13.3</v>
      </c>
      <c r="H2147" t="s">
        <v>27</v>
      </c>
      <c r="I2147">
        <v>5.9</v>
      </c>
      <c r="J2147">
        <v>1.59</v>
      </c>
      <c r="K2147" t="s">
        <v>30</v>
      </c>
      <c r="L2147">
        <v>3263.4</v>
      </c>
    </row>
    <row r="2148" spans="2:12" x14ac:dyDescent="0.2">
      <c r="B2148" t="s">
        <v>34</v>
      </c>
      <c r="C2148" t="s">
        <v>24</v>
      </c>
      <c r="D2148">
        <v>4</v>
      </c>
      <c r="E2148" t="s">
        <v>25</v>
      </c>
      <c r="F2148" t="s">
        <v>26</v>
      </c>
      <c r="G2148">
        <v>14</v>
      </c>
      <c r="H2148" t="s">
        <v>15</v>
      </c>
      <c r="I2148">
        <v>11.3</v>
      </c>
      <c r="J2148">
        <v>1.68</v>
      </c>
      <c r="K2148" t="s">
        <v>46</v>
      </c>
      <c r="L2148">
        <v>1206.82</v>
      </c>
    </row>
    <row r="2149" spans="2:12" x14ac:dyDescent="0.2">
      <c r="B2149" t="s">
        <v>28</v>
      </c>
      <c r="C2149" t="s">
        <v>39</v>
      </c>
      <c r="D2149">
        <v>64</v>
      </c>
      <c r="E2149" t="s">
        <v>19</v>
      </c>
      <c r="F2149" t="s">
        <v>20</v>
      </c>
      <c r="G2149">
        <v>14</v>
      </c>
      <c r="H2149" t="s">
        <v>27</v>
      </c>
      <c r="I2149">
        <v>9.3000000000000007</v>
      </c>
      <c r="J2149">
        <v>3.3</v>
      </c>
      <c r="K2149" t="s">
        <v>46</v>
      </c>
      <c r="L2149">
        <v>4069.21</v>
      </c>
    </row>
    <row r="2150" spans="2:12" x14ac:dyDescent="0.2">
      <c r="B2150" t="s">
        <v>23</v>
      </c>
      <c r="C2150" t="s">
        <v>39</v>
      </c>
      <c r="D2150">
        <v>4</v>
      </c>
      <c r="E2150" t="s">
        <v>13</v>
      </c>
      <c r="F2150" t="s">
        <v>20</v>
      </c>
      <c r="G2150">
        <v>15.6</v>
      </c>
      <c r="H2150" t="s">
        <v>27</v>
      </c>
      <c r="I2150">
        <v>6.2</v>
      </c>
      <c r="J2150">
        <v>2.35</v>
      </c>
      <c r="K2150" t="s">
        <v>16</v>
      </c>
      <c r="L2150">
        <v>1639.33</v>
      </c>
    </row>
    <row r="2151" spans="2:12" x14ac:dyDescent="0.2">
      <c r="B2151" t="s">
        <v>17</v>
      </c>
      <c r="C2151" t="s">
        <v>48</v>
      </c>
      <c r="D2151">
        <v>16</v>
      </c>
      <c r="E2151" t="s">
        <v>29</v>
      </c>
      <c r="F2151" t="s">
        <v>26</v>
      </c>
      <c r="G2151">
        <v>14</v>
      </c>
      <c r="H2151" t="s">
        <v>15</v>
      </c>
      <c r="I2151">
        <v>7.8</v>
      </c>
      <c r="J2151">
        <v>1.87</v>
      </c>
      <c r="K2151" t="s">
        <v>22</v>
      </c>
      <c r="L2151">
        <v>2523.65</v>
      </c>
    </row>
    <row r="2152" spans="2:12" x14ac:dyDescent="0.2">
      <c r="B2152" t="s">
        <v>17</v>
      </c>
      <c r="C2152" t="s">
        <v>37</v>
      </c>
      <c r="D2152">
        <v>16</v>
      </c>
      <c r="E2152" t="s">
        <v>29</v>
      </c>
      <c r="F2152" t="s">
        <v>32</v>
      </c>
      <c r="G2152">
        <v>17.3</v>
      </c>
      <c r="H2152" t="s">
        <v>27</v>
      </c>
      <c r="I2152">
        <v>9.6999999999999993</v>
      </c>
      <c r="J2152">
        <v>1.6</v>
      </c>
      <c r="K2152" t="s">
        <v>30</v>
      </c>
      <c r="L2152">
        <v>5070.16</v>
      </c>
    </row>
    <row r="2153" spans="2:12" x14ac:dyDescent="0.2">
      <c r="B2153" t="s">
        <v>17</v>
      </c>
      <c r="C2153" t="s">
        <v>24</v>
      </c>
      <c r="D2153">
        <v>4</v>
      </c>
      <c r="E2153" t="s">
        <v>42</v>
      </c>
      <c r="F2153" t="s">
        <v>44</v>
      </c>
      <c r="G2153">
        <v>17.3</v>
      </c>
      <c r="H2153" t="s">
        <v>27</v>
      </c>
      <c r="I2153">
        <v>9.4</v>
      </c>
      <c r="J2153">
        <v>1.21</v>
      </c>
      <c r="K2153" t="s">
        <v>16</v>
      </c>
      <c r="L2153">
        <v>1437.22</v>
      </c>
    </row>
    <row r="2154" spans="2:12" x14ac:dyDescent="0.2">
      <c r="B2154" t="s">
        <v>36</v>
      </c>
      <c r="C2154" t="s">
        <v>24</v>
      </c>
      <c r="D2154">
        <v>4</v>
      </c>
      <c r="E2154" t="s">
        <v>42</v>
      </c>
      <c r="F2154" t="s">
        <v>40</v>
      </c>
      <c r="G2154">
        <v>13.3</v>
      </c>
      <c r="H2154" t="s">
        <v>27</v>
      </c>
      <c r="I2154">
        <v>7.7</v>
      </c>
      <c r="J2154">
        <v>1.79</v>
      </c>
      <c r="K2154" t="s">
        <v>22</v>
      </c>
      <c r="L2154">
        <v>1401.35</v>
      </c>
    </row>
    <row r="2155" spans="2:12" x14ac:dyDescent="0.2">
      <c r="B2155" t="s">
        <v>17</v>
      </c>
      <c r="C2155" t="s">
        <v>37</v>
      </c>
      <c r="D2155">
        <v>4</v>
      </c>
      <c r="E2155" t="s">
        <v>25</v>
      </c>
      <c r="F2155" t="s">
        <v>44</v>
      </c>
      <c r="G2155">
        <v>15.6</v>
      </c>
      <c r="H2155" t="s">
        <v>43</v>
      </c>
      <c r="I2155">
        <v>6.6</v>
      </c>
      <c r="J2155">
        <v>3.31</v>
      </c>
      <c r="K2155" t="s">
        <v>16</v>
      </c>
      <c r="L2155">
        <v>1507.13</v>
      </c>
    </row>
    <row r="2156" spans="2:12" x14ac:dyDescent="0.2">
      <c r="B2156" t="s">
        <v>38</v>
      </c>
      <c r="C2156" t="s">
        <v>18</v>
      </c>
      <c r="D2156">
        <v>32</v>
      </c>
      <c r="E2156" t="s">
        <v>25</v>
      </c>
      <c r="F2156" t="s">
        <v>20</v>
      </c>
      <c r="G2156">
        <v>15.6</v>
      </c>
      <c r="H2156" t="s">
        <v>21</v>
      </c>
      <c r="I2156">
        <v>9.5</v>
      </c>
      <c r="J2156">
        <v>2.02</v>
      </c>
      <c r="K2156" t="s">
        <v>16</v>
      </c>
      <c r="L2156">
        <v>1847.66</v>
      </c>
    </row>
    <row r="2157" spans="2:12" x14ac:dyDescent="0.2">
      <c r="B2157" t="s">
        <v>36</v>
      </c>
      <c r="C2157" t="s">
        <v>24</v>
      </c>
      <c r="D2157">
        <v>8</v>
      </c>
      <c r="E2157" t="s">
        <v>29</v>
      </c>
      <c r="F2157" t="s">
        <v>35</v>
      </c>
      <c r="G2157">
        <v>17.3</v>
      </c>
      <c r="H2157" t="s">
        <v>27</v>
      </c>
      <c r="I2157">
        <v>6.4</v>
      </c>
      <c r="J2157">
        <v>2.37</v>
      </c>
      <c r="K2157" t="s">
        <v>30</v>
      </c>
      <c r="L2157">
        <v>1703.19</v>
      </c>
    </row>
    <row r="2158" spans="2:12" x14ac:dyDescent="0.2">
      <c r="B2158" t="s">
        <v>36</v>
      </c>
      <c r="C2158" t="s">
        <v>48</v>
      </c>
      <c r="D2158">
        <v>64</v>
      </c>
      <c r="E2158" t="s">
        <v>25</v>
      </c>
      <c r="F2158" t="s">
        <v>35</v>
      </c>
      <c r="G2158">
        <v>15.6</v>
      </c>
      <c r="H2158" t="s">
        <v>27</v>
      </c>
      <c r="I2158">
        <v>5.3</v>
      </c>
      <c r="J2158">
        <v>2.79</v>
      </c>
      <c r="K2158" t="s">
        <v>22</v>
      </c>
      <c r="L2158">
        <v>5505.95</v>
      </c>
    </row>
    <row r="2159" spans="2:12" x14ac:dyDescent="0.2">
      <c r="B2159" t="s">
        <v>33</v>
      </c>
      <c r="C2159" t="s">
        <v>31</v>
      </c>
      <c r="D2159">
        <v>32</v>
      </c>
      <c r="E2159" t="s">
        <v>25</v>
      </c>
      <c r="F2159" t="s">
        <v>40</v>
      </c>
      <c r="G2159">
        <v>14</v>
      </c>
      <c r="H2159" t="s">
        <v>21</v>
      </c>
      <c r="I2159">
        <v>9.9</v>
      </c>
      <c r="J2159">
        <v>2.6</v>
      </c>
      <c r="K2159" t="s">
        <v>16</v>
      </c>
      <c r="L2159">
        <v>1142.24</v>
      </c>
    </row>
    <row r="2160" spans="2:12" x14ac:dyDescent="0.2">
      <c r="B2160" t="s">
        <v>23</v>
      </c>
      <c r="C2160" t="s">
        <v>12</v>
      </c>
      <c r="D2160">
        <v>8</v>
      </c>
      <c r="E2160" t="s">
        <v>42</v>
      </c>
      <c r="F2160" t="s">
        <v>44</v>
      </c>
      <c r="G2160">
        <v>17.3</v>
      </c>
      <c r="H2160" t="s">
        <v>15</v>
      </c>
      <c r="I2160">
        <v>8.6</v>
      </c>
      <c r="J2160">
        <v>2.2999999999999998</v>
      </c>
      <c r="K2160" t="s">
        <v>46</v>
      </c>
      <c r="L2160">
        <v>795.68</v>
      </c>
    </row>
    <row r="2161" spans="2:12" x14ac:dyDescent="0.2">
      <c r="B2161" t="s">
        <v>17</v>
      </c>
      <c r="C2161" t="s">
        <v>31</v>
      </c>
      <c r="D2161">
        <v>32</v>
      </c>
      <c r="E2161" t="s">
        <v>19</v>
      </c>
      <c r="F2161" t="s">
        <v>40</v>
      </c>
      <c r="G2161">
        <v>13.3</v>
      </c>
      <c r="H2161" t="s">
        <v>43</v>
      </c>
      <c r="I2161">
        <v>7.4</v>
      </c>
      <c r="J2161">
        <v>2.48</v>
      </c>
      <c r="K2161" t="s">
        <v>46</v>
      </c>
      <c r="L2161">
        <v>1830.19</v>
      </c>
    </row>
    <row r="2162" spans="2:12" x14ac:dyDescent="0.2">
      <c r="B2162" t="s">
        <v>34</v>
      </c>
      <c r="C2162" t="s">
        <v>37</v>
      </c>
      <c r="D2162">
        <v>4</v>
      </c>
      <c r="E2162" t="s">
        <v>42</v>
      </c>
      <c r="F2162" t="s">
        <v>26</v>
      </c>
      <c r="G2162">
        <v>17.3</v>
      </c>
      <c r="H2162" t="s">
        <v>21</v>
      </c>
      <c r="I2162">
        <v>7</v>
      </c>
      <c r="J2162">
        <v>3.34</v>
      </c>
      <c r="K2162" t="s">
        <v>16</v>
      </c>
      <c r="L2162">
        <v>1102.95</v>
      </c>
    </row>
    <row r="2163" spans="2:12" x14ac:dyDescent="0.2">
      <c r="B2163" t="s">
        <v>36</v>
      </c>
      <c r="C2163" t="s">
        <v>31</v>
      </c>
      <c r="D2163">
        <v>32</v>
      </c>
      <c r="E2163" t="s">
        <v>19</v>
      </c>
      <c r="F2163" t="s">
        <v>40</v>
      </c>
      <c r="G2163">
        <v>17.3</v>
      </c>
      <c r="H2163" t="s">
        <v>21</v>
      </c>
      <c r="I2163">
        <v>5.9</v>
      </c>
      <c r="J2163">
        <v>2.1</v>
      </c>
      <c r="K2163" t="s">
        <v>46</v>
      </c>
      <c r="L2163">
        <v>1339.89</v>
      </c>
    </row>
    <row r="2164" spans="2:12" x14ac:dyDescent="0.2">
      <c r="B2164" t="s">
        <v>33</v>
      </c>
      <c r="C2164" t="s">
        <v>41</v>
      </c>
      <c r="D2164">
        <v>4</v>
      </c>
      <c r="E2164" t="s">
        <v>29</v>
      </c>
      <c r="F2164" t="s">
        <v>20</v>
      </c>
      <c r="G2164">
        <v>14</v>
      </c>
      <c r="H2164" t="s">
        <v>21</v>
      </c>
      <c r="I2164">
        <v>5.6</v>
      </c>
      <c r="J2164">
        <v>2.57</v>
      </c>
      <c r="K2164" t="s">
        <v>22</v>
      </c>
      <c r="L2164">
        <v>1120.06</v>
      </c>
    </row>
    <row r="2165" spans="2:12" x14ac:dyDescent="0.2">
      <c r="B2165" t="s">
        <v>33</v>
      </c>
      <c r="C2165" t="s">
        <v>37</v>
      </c>
      <c r="D2165">
        <v>16</v>
      </c>
      <c r="E2165" t="s">
        <v>19</v>
      </c>
      <c r="F2165" t="s">
        <v>35</v>
      </c>
      <c r="G2165">
        <v>17.3</v>
      </c>
      <c r="H2165" t="s">
        <v>43</v>
      </c>
      <c r="I2165">
        <v>8.6</v>
      </c>
      <c r="J2165">
        <v>2.31</v>
      </c>
      <c r="K2165" t="s">
        <v>22</v>
      </c>
      <c r="L2165">
        <v>2188.9499999999998</v>
      </c>
    </row>
    <row r="2166" spans="2:12" x14ac:dyDescent="0.2">
      <c r="B2166" t="s">
        <v>33</v>
      </c>
      <c r="C2166" t="s">
        <v>24</v>
      </c>
      <c r="D2166">
        <v>8</v>
      </c>
      <c r="E2166" t="s">
        <v>13</v>
      </c>
      <c r="F2166" t="s">
        <v>32</v>
      </c>
      <c r="G2166">
        <v>14</v>
      </c>
      <c r="H2166" t="s">
        <v>43</v>
      </c>
      <c r="I2166">
        <v>9.3000000000000007</v>
      </c>
      <c r="J2166">
        <v>2.85</v>
      </c>
      <c r="K2166" t="s">
        <v>22</v>
      </c>
      <c r="L2166">
        <v>928.71</v>
      </c>
    </row>
    <row r="2167" spans="2:12" x14ac:dyDescent="0.2">
      <c r="B2167" t="s">
        <v>11</v>
      </c>
      <c r="C2167" t="s">
        <v>37</v>
      </c>
      <c r="D2167">
        <v>4</v>
      </c>
      <c r="E2167" t="s">
        <v>42</v>
      </c>
      <c r="F2167" t="s">
        <v>32</v>
      </c>
      <c r="G2167">
        <v>17.3</v>
      </c>
      <c r="H2167" t="s">
        <v>21</v>
      </c>
      <c r="I2167">
        <v>6.6</v>
      </c>
      <c r="J2167">
        <v>2.63</v>
      </c>
      <c r="K2167" t="s">
        <v>16</v>
      </c>
      <c r="L2167">
        <v>1861.85</v>
      </c>
    </row>
    <row r="2168" spans="2:12" x14ac:dyDescent="0.2">
      <c r="B2168" t="s">
        <v>38</v>
      </c>
      <c r="C2168" t="s">
        <v>18</v>
      </c>
      <c r="D2168">
        <v>4</v>
      </c>
      <c r="E2168" t="s">
        <v>29</v>
      </c>
      <c r="F2168" t="s">
        <v>26</v>
      </c>
      <c r="G2168">
        <v>16</v>
      </c>
      <c r="H2168" t="s">
        <v>27</v>
      </c>
      <c r="I2168">
        <v>5.8</v>
      </c>
      <c r="J2168">
        <v>2.82</v>
      </c>
      <c r="K2168" t="s">
        <v>46</v>
      </c>
      <c r="L2168">
        <v>2094.3200000000002</v>
      </c>
    </row>
    <row r="2169" spans="2:12" x14ac:dyDescent="0.2">
      <c r="B2169" t="s">
        <v>28</v>
      </c>
      <c r="C2169" t="s">
        <v>48</v>
      </c>
      <c r="D2169">
        <v>64</v>
      </c>
      <c r="E2169" t="s">
        <v>29</v>
      </c>
      <c r="F2169" t="s">
        <v>40</v>
      </c>
      <c r="G2169">
        <v>17.3</v>
      </c>
      <c r="H2169" t="s">
        <v>27</v>
      </c>
      <c r="I2169">
        <v>12</v>
      </c>
      <c r="J2169">
        <v>3.32</v>
      </c>
      <c r="K2169" t="s">
        <v>30</v>
      </c>
      <c r="L2169">
        <v>5302.35</v>
      </c>
    </row>
    <row r="2170" spans="2:12" x14ac:dyDescent="0.2">
      <c r="B2170" t="s">
        <v>17</v>
      </c>
      <c r="C2170" t="s">
        <v>48</v>
      </c>
      <c r="D2170">
        <v>32</v>
      </c>
      <c r="E2170" t="s">
        <v>42</v>
      </c>
      <c r="F2170" t="s">
        <v>40</v>
      </c>
      <c r="G2170">
        <v>14</v>
      </c>
      <c r="H2170" t="s">
        <v>27</v>
      </c>
      <c r="I2170">
        <v>6.9</v>
      </c>
      <c r="J2170">
        <v>3.36</v>
      </c>
      <c r="K2170" t="s">
        <v>22</v>
      </c>
      <c r="L2170">
        <v>3760.46</v>
      </c>
    </row>
    <row r="2171" spans="2:12" x14ac:dyDescent="0.2">
      <c r="B2171" t="s">
        <v>34</v>
      </c>
      <c r="C2171" t="s">
        <v>41</v>
      </c>
      <c r="D2171">
        <v>64</v>
      </c>
      <c r="E2171" t="s">
        <v>13</v>
      </c>
      <c r="F2171" t="s">
        <v>14</v>
      </c>
      <c r="G2171">
        <v>13.3</v>
      </c>
      <c r="H2171" t="s">
        <v>43</v>
      </c>
      <c r="I2171">
        <v>8.8000000000000007</v>
      </c>
      <c r="J2171">
        <v>1.87</v>
      </c>
      <c r="K2171" t="s">
        <v>16</v>
      </c>
      <c r="L2171">
        <v>3813.06</v>
      </c>
    </row>
    <row r="2172" spans="2:12" x14ac:dyDescent="0.2">
      <c r="B2172" t="s">
        <v>47</v>
      </c>
      <c r="C2172" t="s">
        <v>31</v>
      </c>
      <c r="D2172">
        <v>16</v>
      </c>
      <c r="E2172" t="s">
        <v>42</v>
      </c>
      <c r="F2172" t="s">
        <v>32</v>
      </c>
      <c r="G2172">
        <v>17.3</v>
      </c>
      <c r="H2172" t="s">
        <v>21</v>
      </c>
      <c r="I2172">
        <v>6.7</v>
      </c>
      <c r="J2172">
        <v>3.11</v>
      </c>
      <c r="K2172" t="s">
        <v>22</v>
      </c>
      <c r="L2172">
        <v>967.3</v>
      </c>
    </row>
    <row r="2173" spans="2:12" x14ac:dyDescent="0.2">
      <c r="B2173" t="s">
        <v>23</v>
      </c>
      <c r="C2173" t="s">
        <v>12</v>
      </c>
      <c r="D2173">
        <v>8</v>
      </c>
      <c r="E2173" t="s">
        <v>42</v>
      </c>
      <c r="F2173" t="s">
        <v>35</v>
      </c>
      <c r="G2173">
        <v>16</v>
      </c>
      <c r="H2173" t="s">
        <v>15</v>
      </c>
      <c r="I2173">
        <v>9.3000000000000007</v>
      </c>
      <c r="J2173">
        <v>1.74</v>
      </c>
      <c r="K2173" t="s">
        <v>30</v>
      </c>
      <c r="L2173">
        <v>845.48</v>
      </c>
    </row>
    <row r="2174" spans="2:12" x14ac:dyDescent="0.2">
      <c r="B2174" t="s">
        <v>47</v>
      </c>
      <c r="C2174" t="s">
        <v>18</v>
      </c>
      <c r="D2174">
        <v>64</v>
      </c>
      <c r="E2174" t="s">
        <v>19</v>
      </c>
      <c r="F2174" t="s">
        <v>32</v>
      </c>
      <c r="G2174">
        <v>14</v>
      </c>
      <c r="H2174" t="s">
        <v>43</v>
      </c>
      <c r="I2174">
        <v>9</v>
      </c>
      <c r="J2174">
        <v>3.37</v>
      </c>
      <c r="K2174" t="s">
        <v>46</v>
      </c>
      <c r="L2174">
        <v>3969.26</v>
      </c>
    </row>
    <row r="2175" spans="2:12" x14ac:dyDescent="0.2">
      <c r="B2175" t="s">
        <v>38</v>
      </c>
      <c r="C2175" t="s">
        <v>31</v>
      </c>
      <c r="D2175">
        <v>4</v>
      </c>
      <c r="E2175" t="s">
        <v>25</v>
      </c>
      <c r="F2175" t="s">
        <v>44</v>
      </c>
      <c r="G2175">
        <v>14</v>
      </c>
      <c r="H2175" t="s">
        <v>15</v>
      </c>
      <c r="I2175">
        <v>5.9</v>
      </c>
      <c r="J2175">
        <v>3.41</v>
      </c>
      <c r="K2175" t="s">
        <v>30</v>
      </c>
      <c r="L2175">
        <v>509.11</v>
      </c>
    </row>
    <row r="2176" spans="2:12" x14ac:dyDescent="0.2">
      <c r="B2176" t="s">
        <v>36</v>
      </c>
      <c r="C2176" t="s">
        <v>31</v>
      </c>
      <c r="D2176">
        <v>32</v>
      </c>
      <c r="E2176" t="s">
        <v>13</v>
      </c>
      <c r="F2176" t="s">
        <v>44</v>
      </c>
      <c r="G2176">
        <v>15.6</v>
      </c>
      <c r="H2176" t="s">
        <v>27</v>
      </c>
      <c r="I2176">
        <v>8.5</v>
      </c>
      <c r="J2176">
        <v>3.06</v>
      </c>
      <c r="K2176" t="s">
        <v>16</v>
      </c>
      <c r="L2176">
        <v>1602.18</v>
      </c>
    </row>
    <row r="2177" spans="2:12" x14ac:dyDescent="0.2">
      <c r="B2177" t="s">
        <v>17</v>
      </c>
      <c r="C2177" t="s">
        <v>31</v>
      </c>
      <c r="D2177">
        <v>32</v>
      </c>
      <c r="E2177" t="s">
        <v>13</v>
      </c>
      <c r="F2177" t="s">
        <v>40</v>
      </c>
      <c r="G2177">
        <v>15.6</v>
      </c>
      <c r="H2177" t="s">
        <v>21</v>
      </c>
      <c r="I2177">
        <v>11.7</v>
      </c>
      <c r="J2177">
        <v>2.78</v>
      </c>
      <c r="K2177" t="s">
        <v>16</v>
      </c>
      <c r="L2177">
        <v>1695.51</v>
      </c>
    </row>
    <row r="2178" spans="2:12" x14ac:dyDescent="0.2">
      <c r="B2178" t="s">
        <v>36</v>
      </c>
      <c r="C2178" t="s">
        <v>12</v>
      </c>
      <c r="D2178">
        <v>32</v>
      </c>
      <c r="E2178" t="s">
        <v>19</v>
      </c>
      <c r="F2178" t="s">
        <v>44</v>
      </c>
      <c r="G2178">
        <v>17.3</v>
      </c>
      <c r="H2178" t="s">
        <v>43</v>
      </c>
      <c r="I2178">
        <v>6.1</v>
      </c>
      <c r="J2178">
        <v>2.39</v>
      </c>
      <c r="K2178" t="s">
        <v>22</v>
      </c>
      <c r="L2178">
        <v>964.84</v>
      </c>
    </row>
    <row r="2179" spans="2:12" x14ac:dyDescent="0.2">
      <c r="B2179" t="s">
        <v>34</v>
      </c>
      <c r="C2179" t="s">
        <v>24</v>
      </c>
      <c r="D2179">
        <v>64</v>
      </c>
      <c r="E2179" t="s">
        <v>42</v>
      </c>
      <c r="F2179" t="s">
        <v>44</v>
      </c>
      <c r="G2179">
        <v>17.3</v>
      </c>
      <c r="H2179" t="s">
        <v>15</v>
      </c>
      <c r="I2179">
        <v>9.9</v>
      </c>
      <c r="J2179">
        <v>2.4500000000000002</v>
      </c>
      <c r="K2179" t="s">
        <v>46</v>
      </c>
      <c r="L2179">
        <v>1812.11</v>
      </c>
    </row>
    <row r="2180" spans="2:12" x14ac:dyDescent="0.2">
      <c r="B2180" t="s">
        <v>11</v>
      </c>
      <c r="C2180" t="s">
        <v>48</v>
      </c>
      <c r="D2180">
        <v>32</v>
      </c>
      <c r="E2180" t="s">
        <v>13</v>
      </c>
      <c r="F2180" t="s">
        <v>40</v>
      </c>
      <c r="G2180">
        <v>17.3</v>
      </c>
      <c r="H2180" t="s">
        <v>43</v>
      </c>
      <c r="I2180">
        <v>8.9</v>
      </c>
      <c r="J2180">
        <v>3.34</v>
      </c>
      <c r="K2180" t="s">
        <v>16</v>
      </c>
      <c r="L2180">
        <v>3268.6</v>
      </c>
    </row>
    <row r="2181" spans="2:12" x14ac:dyDescent="0.2">
      <c r="B2181" t="s">
        <v>11</v>
      </c>
      <c r="C2181" t="s">
        <v>31</v>
      </c>
      <c r="D2181">
        <v>32</v>
      </c>
      <c r="E2181" t="s">
        <v>13</v>
      </c>
      <c r="F2181" t="s">
        <v>20</v>
      </c>
      <c r="G2181">
        <v>16</v>
      </c>
      <c r="H2181" t="s">
        <v>21</v>
      </c>
      <c r="I2181">
        <v>8.8000000000000007</v>
      </c>
      <c r="J2181">
        <v>3.17</v>
      </c>
      <c r="K2181" t="s">
        <v>16</v>
      </c>
      <c r="L2181">
        <v>1696.13</v>
      </c>
    </row>
    <row r="2182" spans="2:12" x14ac:dyDescent="0.2">
      <c r="B2182" t="s">
        <v>38</v>
      </c>
      <c r="C2182" t="s">
        <v>18</v>
      </c>
      <c r="D2182">
        <v>64</v>
      </c>
      <c r="E2182" t="s">
        <v>25</v>
      </c>
      <c r="F2182" t="s">
        <v>35</v>
      </c>
      <c r="G2182">
        <v>16</v>
      </c>
      <c r="H2182" t="s">
        <v>15</v>
      </c>
      <c r="I2182">
        <v>6.7</v>
      </c>
      <c r="J2182">
        <v>2.23</v>
      </c>
      <c r="K2182" t="s">
        <v>30</v>
      </c>
      <c r="L2182">
        <v>4076.77</v>
      </c>
    </row>
    <row r="2183" spans="2:12" x14ac:dyDescent="0.2">
      <c r="B2183" t="s">
        <v>28</v>
      </c>
      <c r="C2183" t="s">
        <v>37</v>
      </c>
      <c r="D2183">
        <v>16</v>
      </c>
      <c r="E2183" t="s">
        <v>29</v>
      </c>
      <c r="F2183" t="s">
        <v>44</v>
      </c>
      <c r="G2183">
        <v>16</v>
      </c>
      <c r="H2183" t="s">
        <v>43</v>
      </c>
      <c r="I2183">
        <v>7.5</v>
      </c>
      <c r="J2183">
        <v>2.0299999999999998</v>
      </c>
      <c r="K2183" t="s">
        <v>30</v>
      </c>
      <c r="L2183">
        <v>1452.26</v>
      </c>
    </row>
    <row r="2184" spans="2:12" x14ac:dyDescent="0.2">
      <c r="B2184" t="s">
        <v>23</v>
      </c>
      <c r="C2184" t="s">
        <v>18</v>
      </c>
      <c r="D2184">
        <v>8</v>
      </c>
      <c r="E2184" t="s">
        <v>25</v>
      </c>
      <c r="F2184" t="s">
        <v>40</v>
      </c>
      <c r="G2184">
        <v>15.6</v>
      </c>
      <c r="H2184" t="s">
        <v>15</v>
      </c>
      <c r="I2184">
        <v>4.2</v>
      </c>
      <c r="J2184">
        <v>1.81</v>
      </c>
      <c r="K2184" t="s">
        <v>16</v>
      </c>
      <c r="L2184">
        <v>1835.6</v>
      </c>
    </row>
    <row r="2185" spans="2:12" x14ac:dyDescent="0.2">
      <c r="B2185" t="s">
        <v>17</v>
      </c>
      <c r="C2185" t="s">
        <v>48</v>
      </c>
      <c r="D2185">
        <v>8</v>
      </c>
      <c r="E2185" t="s">
        <v>13</v>
      </c>
      <c r="F2185" t="s">
        <v>14</v>
      </c>
      <c r="G2185">
        <v>14</v>
      </c>
      <c r="H2185" t="s">
        <v>43</v>
      </c>
      <c r="I2185">
        <v>10.1</v>
      </c>
      <c r="J2185">
        <v>3.33</v>
      </c>
      <c r="K2185" t="s">
        <v>22</v>
      </c>
      <c r="L2185">
        <v>1625.05</v>
      </c>
    </row>
    <row r="2186" spans="2:12" x14ac:dyDescent="0.2">
      <c r="B2186" t="s">
        <v>23</v>
      </c>
      <c r="C2186" t="s">
        <v>31</v>
      </c>
      <c r="D2186">
        <v>8</v>
      </c>
      <c r="E2186" t="s">
        <v>29</v>
      </c>
      <c r="F2186" t="s">
        <v>20</v>
      </c>
      <c r="G2186">
        <v>14</v>
      </c>
      <c r="H2186" t="s">
        <v>43</v>
      </c>
      <c r="I2186">
        <v>10.5</v>
      </c>
      <c r="J2186">
        <v>1.31</v>
      </c>
      <c r="K2186" t="s">
        <v>16</v>
      </c>
      <c r="L2186">
        <v>883.4</v>
      </c>
    </row>
    <row r="2187" spans="2:12" x14ac:dyDescent="0.2">
      <c r="B2187" t="s">
        <v>38</v>
      </c>
      <c r="C2187" t="s">
        <v>39</v>
      </c>
      <c r="D2187">
        <v>16</v>
      </c>
      <c r="E2187" t="s">
        <v>29</v>
      </c>
      <c r="F2187" t="s">
        <v>40</v>
      </c>
      <c r="G2187">
        <v>15.6</v>
      </c>
      <c r="H2187" t="s">
        <v>15</v>
      </c>
      <c r="I2187">
        <v>7</v>
      </c>
      <c r="J2187">
        <v>2.68</v>
      </c>
      <c r="K2187" t="s">
        <v>16</v>
      </c>
      <c r="L2187">
        <v>1543.56</v>
      </c>
    </row>
    <row r="2188" spans="2:12" x14ac:dyDescent="0.2">
      <c r="B2188" t="s">
        <v>33</v>
      </c>
      <c r="C2188" t="s">
        <v>31</v>
      </c>
      <c r="D2188">
        <v>32</v>
      </c>
      <c r="E2188" t="s">
        <v>42</v>
      </c>
      <c r="F2188" t="s">
        <v>26</v>
      </c>
      <c r="G2188">
        <v>15.6</v>
      </c>
      <c r="H2188" t="s">
        <v>27</v>
      </c>
      <c r="I2188">
        <v>7</v>
      </c>
      <c r="J2188">
        <v>2.88</v>
      </c>
      <c r="K2188" t="s">
        <v>46</v>
      </c>
      <c r="L2188">
        <v>1909.16</v>
      </c>
    </row>
    <row r="2189" spans="2:12" x14ac:dyDescent="0.2">
      <c r="B2189" t="s">
        <v>17</v>
      </c>
      <c r="C2189" t="s">
        <v>31</v>
      </c>
      <c r="D2189">
        <v>16</v>
      </c>
      <c r="E2189" t="s">
        <v>13</v>
      </c>
      <c r="F2189" t="s">
        <v>14</v>
      </c>
      <c r="G2189">
        <v>13.3</v>
      </c>
      <c r="H2189" t="s">
        <v>43</v>
      </c>
      <c r="I2189">
        <v>9.6</v>
      </c>
      <c r="J2189">
        <v>2.85</v>
      </c>
      <c r="K2189" t="s">
        <v>46</v>
      </c>
      <c r="L2189">
        <v>1533.81</v>
      </c>
    </row>
    <row r="2190" spans="2:12" x14ac:dyDescent="0.2">
      <c r="B2190" t="s">
        <v>36</v>
      </c>
      <c r="C2190" t="s">
        <v>37</v>
      </c>
      <c r="D2190">
        <v>4</v>
      </c>
      <c r="E2190" t="s">
        <v>25</v>
      </c>
      <c r="F2190" t="s">
        <v>26</v>
      </c>
      <c r="G2190">
        <v>14</v>
      </c>
      <c r="H2190" t="s">
        <v>43</v>
      </c>
      <c r="I2190">
        <v>8.1999999999999993</v>
      </c>
      <c r="J2190">
        <v>2.1800000000000002</v>
      </c>
      <c r="K2190" t="s">
        <v>16</v>
      </c>
      <c r="L2190">
        <v>1381.06</v>
      </c>
    </row>
    <row r="2191" spans="2:12" x14ac:dyDescent="0.2">
      <c r="B2191" t="s">
        <v>38</v>
      </c>
      <c r="C2191" t="s">
        <v>48</v>
      </c>
      <c r="D2191">
        <v>16</v>
      </c>
      <c r="E2191" t="s">
        <v>42</v>
      </c>
      <c r="F2191" t="s">
        <v>26</v>
      </c>
      <c r="G2191">
        <v>16</v>
      </c>
      <c r="H2191" t="s">
        <v>15</v>
      </c>
      <c r="I2191">
        <v>4.8</v>
      </c>
      <c r="J2191">
        <v>2.2999999999999998</v>
      </c>
      <c r="K2191" t="s">
        <v>30</v>
      </c>
      <c r="L2191">
        <v>1579.7</v>
      </c>
    </row>
    <row r="2192" spans="2:12" x14ac:dyDescent="0.2">
      <c r="B2192" t="s">
        <v>34</v>
      </c>
      <c r="C2192" t="s">
        <v>24</v>
      </c>
      <c r="D2192">
        <v>16</v>
      </c>
      <c r="E2192" t="s">
        <v>25</v>
      </c>
      <c r="F2192" t="s">
        <v>35</v>
      </c>
      <c r="G2192">
        <v>14</v>
      </c>
      <c r="H2192" t="s">
        <v>21</v>
      </c>
      <c r="I2192">
        <v>10.3</v>
      </c>
      <c r="J2192">
        <v>2.92</v>
      </c>
      <c r="K2192" t="s">
        <v>46</v>
      </c>
      <c r="L2192">
        <v>1107.1400000000001</v>
      </c>
    </row>
    <row r="2193" spans="2:12" x14ac:dyDescent="0.2">
      <c r="B2193" t="s">
        <v>38</v>
      </c>
      <c r="C2193" t="s">
        <v>31</v>
      </c>
      <c r="D2193">
        <v>64</v>
      </c>
      <c r="E2193" t="s">
        <v>19</v>
      </c>
      <c r="F2193" t="s">
        <v>32</v>
      </c>
      <c r="G2193">
        <v>17.3</v>
      </c>
      <c r="H2193" t="s">
        <v>15</v>
      </c>
      <c r="I2193">
        <v>12</v>
      </c>
      <c r="J2193">
        <v>2.75</v>
      </c>
      <c r="K2193" t="s">
        <v>30</v>
      </c>
      <c r="L2193">
        <v>2732.83</v>
      </c>
    </row>
    <row r="2194" spans="2:12" x14ac:dyDescent="0.2">
      <c r="B2194" t="s">
        <v>45</v>
      </c>
      <c r="C2194" t="s">
        <v>37</v>
      </c>
      <c r="D2194">
        <v>8</v>
      </c>
      <c r="E2194" t="s">
        <v>19</v>
      </c>
      <c r="F2194" t="s">
        <v>20</v>
      </c>
      <c r="G2194">
        <v>15.6</v>
      </c>
      <c r="H2194" t="s">
        <v>43</v>
      </c>
      <c r="I2194">
        <v>4.9000000000000004</v>
      </c>
      <c r="J2194">
        <v>2.16</v>
      </c>
      <c r="K2194" t="s">
        <v>22</v>
      </c>
      <c r="L2194">
        <v>1818.62</v>
      </c>
    </row>
    <row r="2195" spans="2:12" x14ac:dyDescent="0.2">
      <c r="B2195" t="s">
        <v>23</v>
      </c>
      <c r="C2195" t="s">
        <v>48</v>
      </c>
      <c r="D2195">
        <v>32</v>
      </c>
      <c r="E2195" t="s">
        <v>29</v>
      </c>
      <c r="F2195" t="s">
        <v>40</v>
      </c>
      <c r="G2195">
        <v>15.6</v>
      </c>
      <c r="H2195" t="s">
        <v>21</v>
      </c>
      <c r="I2195">
        <v>11.1</v>
      </c>
      <c r="J2195">
        <v>2.4</v>
      </c>
      <c r="K2195" t="s">
        <v>16</v>
      </c>
      <c r="L2195">
        <v>1869.87</v>
      </c>
    </row>
    <row r="2196" spans="2:12" x14ac:dyDescent="0.2">
      <c r="B2196" t="s">
        <v>23</v>
      </c>
      <c r="C2196" t="s">
        <v>12</v>
      </c>
      <c r="D2196">
        <v>64</v>
      </c>
      <c r="E2196" t="s">
        <v>25</v>
      </c>
      <c r="F2196" t="s">
        <v>26</v>
      </c>
      <c r="G2196">
        <v>16</v>
      </c>
      <c r="H2196" t="s">
        <v>15</v>
      </c>
      <c r="I2196">
        <v>10.4</v>
      </c>
      <c r="J2196">
        <v>2.6</v>
      </c>
      <c r="K2196" t="s">
        <v>30</v>
      </c>
      <c r="L2196">
        <v>2752.19</v>
      </c>
    </row>
    <row r="2197" spans="2:12" x14ac:dyDescent="0.2">
      <c r="B2197" t="s">
        <v>23</v>
      </c>
      <c r="C2197" t="s">
        <v>37</v>
      </c>
      <c r="D2197">
        <v>32</v>
      </c>
      <c r="E2197" t="s">
        <v>19</v>
      </c>
      <c r="F2197" t="s">
        <v>32</v>
      </c>
      <c r="G2197">
        <v>16</v>
      </c>
      <c r="H2197" t="s">
        <v>21</v>
      </c>
      <c r="I2197">
        <v>4.9000000000000004</v>
      </c>
      <c r="J2197">
        <v>1.93</v>
      </c>
      <c r="K2197" t="s">
        <v>16</v>
      </c>
      <c r="L2197">
        <v>2453.17</v>
      </c>
    </row>
    <row r="2198" spans="2:12" x14ac:dyDescent="0.2">
      <c r="B2198" t="s">
        <v>38</v>
      </c>
      <c r="C2198" t="s">
        <v>24</v>
      </c>
      <c r="D2198">
        <v>4</v>
      </c>
      <c r="E2198" t="s">
        <v>29</v>
      </c>
      <c r="F2198" t="s">
        <v>35</v>
      </c>
      <c r="G2198">
        <v>13.3</v>
      </c>
      <c r="H2198" t="s">
        <v>15</v>
      </c>
      <c r="I2198">
        <v>8.5</v>
      </c>
      <c r="J2198">
        <v>1.87</v>
      </c>
      <c r="K2198" t="s">
        <v>30</v>
      </c>
      <c r="L2198">
        <v>1220.54</v>
      </c>
    </row>
    <row r="2199" spans="2:12" x14ac:dyDescent="0.2">
      <c r="B2199" t="s">
        <v>34</v>
      </c>
      <c r="C2199" t="s">
        <v>37</v>
      </c>
      <c r="D2199">
        <v>32</v>
      </c>
      <c r="E2199" t="s">
        <v>42</v>
      </c>
      <c r="F2199" t="s">
        <v>44</v>
      </c>
      <c r="G2199">
        <v>16</v>
      </c>
      <c r="H2199" t="s">
        <v>15</v>
      </c>
      <c r="I2199">
        <v>7.2</v>
      </c>
      <c r="J2199">
        <v>2.08</v>
      </c>
      <c r="K2199" t="s">
        <v>46</v>
      </c>
      <c r="L2199">
        <v>1925.16</v>
      </c>
    </row>
    <row r="2200" spans="2:12" x14ac:dyDescent="0.2">
      <c r="B2200" t="s">
        <v>36</v>
      </c>
      <c r="C2200" t="s">
        <v>37</v>
      </c>
      <c r="D2200">
        <v>64</v>
      </c>
      <c r="E2200" t="s">
        <v>29</v>
      </c>
      <c r="F2200" t="s">
        <v>20</v>
      </c>
      <c r="G2200">
        <v>17.3</v>
      </c>
      <c r="H2200" t="s">
        <v>21</v>
      </c>
      <c r="I2200">
        <v>4.0999999999999996</v>
      </c>
      <c r="J2200">
        <v>1.86</v>
      </c>
      <c r="K2200" t="s">
        <v>46</v>
      </c>
      <c r="L2200">
        <v>3529.45</v>
      </c>
    </row>
    <row r="2201" spans="2:12" x14ac:dyDescent="0.2">
      <c r="B2201" t="s">
        <v>36</v>
      </c>
      <c r="C2201" t="s">
        <v>39</v>
      </c>
      <c r="D2201">
        <v>64</v>
      </c>
      <c r="E2201" t="s">
        <v>13</v>
      </c>
      <c r="F2201" t="s">
        <v>14</v>
      </c>
      <c r="G2201">
        <v>17.3</v>
      </c>
      <c r="H2201" t="s">
        <v>43</v>
      </c>
      <c r="I2201">
        <v>4.2</v>
      </c>
      <c r="J2201">
        <v>1.93</v>
      </c>
      <c r="K2201" t="s">
        <v>22</v>
      </c>
      <c r="L2201">
        <v>2550.31</v>
      </c>
    </row>
    <row r="2202" spans="2:12" x14ac:dyDescent="0.2">
      <c r="B2202" t="s">
        <v>36</v>
      </c>
      <c r="C2202" t="s">
        <v>37</v>
      </c>
      <c r="D2202">
        <v>32</v>
      </c>
      <c r="E2202" t="s">
        <v>25</v>
      </c>
      <c r="F2202" t="s">
        <v>44</v>
      </c>
      <c r="G2202">
        <v>17.3</v>
      </c>
      <c r="H2202" t="s">
        <v>21</v>
      </c>
      <c r="I2202">
        <v>4.9000000000000004</v>
      </c>
      <c r="J2202">
        <v>3.09</v>
      </c>
      <c r="K2202" t="s">
        <v>16</v>
      </c>
      <c r="L2202">
        <v>1709.4</v>
      </c>
    </row>
    <row r="2203" spans="2:12" x14ac:dyDescent="0.2">
      <c r="B2203" t="s">
        <v>23</v>
      </c>
      <c r="C2203" t="s">
        <v>18</v>
      </c>
      <c r="D2203">
        <v>16</v>
      </c>
      <c r="E2203" t="s">
        <v>25</v>
      </c>
      <c r="F2203" t="s">
        <v>40</v>
      </c>
      <c r="G2203">
        <v>14</v>
      </c>
      <c r="H2203" t="s">
        <v>27</v>
      </c>
      <c r="I2203">
        <v>6.9</v>
      </c>
      <c r="J2203">
        <v>1.39</v>
      </c>
      <c r="K2203" t="s">
        <v>46</v>
      </c>
      <c r="L2203">
        <v>2352.23</v>
      </c>
    </row>
    <row r="2204" spans="2:12" x14ac:dyDescent="0.2">
      <c r="B2204" t="s">
        <v>28</v>
      </c>
      <c r="C2204" t="s">
        <v>41</v>
      </c>
      <c r="D2204">
        <v>16</v>
      </c>
      <c r="E2204" t="s">
        <v>29</v>
      </c>
      <c r="F2204" t="s">
        <v>20</v>
      </c>
      <c r="G2204">
        <v>16</v>
      </c>
      <c r="H2204" t="s">
        <v>15</v>
      </c>
      <c r="I2204">
        <v>6.5</v>
      </c>
      <c r="J2204">
        <v>2.4700000000000002</v>
      </c>
      <c r="K2204" t="s">
        <v>22</v>
      </c>
      <c r="L2204">
        <v>2677.41</v>
      </c>
    </row>
    <row r="2205" spans="2:12" x14ac:dyDescent="0.2">
      <c r="B2205" t="s">
        <v>38</v>
      </c>
      <c r="C2205" t="s">
        <v>31</v>
      </c>
      <c r="D2205">
        <v>64</v>
      </c>
      <c r="E2205" t="s">
        <v>42</v>
      </c>
      <c r="F2205" t="s">
        <v>40</v>
      </c>
      <c r="G2205">
        <v>13.3</v>
      </c>
      <c r="H2205" t="s">
        <v>15</v>
      </c>
      <c r="I2205">
        <v>4.5999999999999996</v>
      </c>
      <c r="J2205">
        <v>2.5</v>
      </c>
      <c r="K2205" t="s">
        <v>16</v>
      </c>
      <c r="L2205">
        <v>2193.9899999999998</v>
      </c>
    </row>
    <row r="2206" spans="2:12" x14ac:dyDescent="0.2">
      <c r="B2206" t="s">
        <v>28</v>
      </c>
      <c r="C2206" t="s">
        <v>41</v>
      </c>
      <c r="D2206">
        <v>64</v>
      </c>
      <c r="E2206" t="s">
        <v>29</v>
      </c>
      <c r="F2206" t="s">
        <v>32</v>
      </c>
      <c r="G2206">
        <v>17.3</v>
      </c>
      <c r="H2206" t="s">
        <v>15</v>
      </c>
      <c r="I2206">
        <v>8.9</v>
      </c>
      <c r="J2206">
        <v>1.31</v>
      </c>
      <c r="K2206" t="s">
        <v>30</v>
      </c>
      <c r="L2206">
        <v>5475.6</v>
      </c>
    </row>
    <row r="2207" spans="2:12" x14ac:dyDescent="0.2">
      <c r="B2207" t="s">
        <v>17</v>
      </c>
      <c r="C2207" t="s">
        <v>41</v>
      </c>
      <c r="D2207">
        <v>16</v>
      </c>
      <c r="E2207" t="s">
        <v>13</v>
      </c>
      <c r="F2207" t="s">
        <v>35</v>
      </c>
      <c r="G2207">
        <v>16</v>
      </c>
      <c r="H2207" t="s">
        <v>27</v>
      </c>
      <c r="I2207">
        <v>4.7</v>
      </c>
      <c r="J2207">
        <v>3.22</v>
      </c>
      <c r="K2207" t="s">
        <v>16</v>
      </c>
      <c r="L2207">
        <v>4923.97</v>
      </c>
    </row>
    <row r="2208" spans="2:12" x14ac:dyDescent="0.2">
      <c r="B2208" t="s">
        <v>28</v>
      </c>
      <c r="C2208" t="s">
        <v>48</v>
      </c>
      <c r="D2208">
        <v>4</v>
      </c>
      <c r="E2208" t="s">
        <v>25</v>
      </c>
      <c r="F2208" t="s">
        <v>14</v>
      </c>
      <c r="G2208">
        <v>15.6</v>
      </c>
      <c r="H2208" t="s">
        <v>21</v>
      </c>
      <c r="I2208">
        <v>11.4</v>
      </c>
      <c r="J2208">
        <v>3.03</v>
      </c>
      <c r="K2208" t="s">
        <v>16</v>
      </c>
      <c r="L2208">
        <v>922.06</v>
      </c>
    </row>
    <row r="2209" spans="2:12" x14ac:dyDescent="0.2">
      <c r="B2209" t="s">
        <v>36</v>
      </c>
      <c r="C2209" t="s">
        <v>48</v>
      </c>
      <c r="D2209">
        <v>32</v>
      </c>
      <c r="E2209" t="s">
        <v>13</v>
      </c>
      <c r="F2209" t="s">
        <v>20</v>
      </c>
      <c r="G2209">
        <v>17.3</v>
      </c>
      <c r="H2209" t="s">
        <v>21</v>
      </c>
      <c r="I2209">
        <v>11.5</v>
      </c>
      <c r="J2209">
        <v>2.16</v>
      </c>
      <c r="K2209" t="s">
        <v>30</v>
      </c>
      <c r="L2209">
        <v>1766.22</v>
      </c>
    </row>
    <row r="2210" spans="2:12" x14ac:dyDescent="0.2">
      <c r="B2210" t="s">
        <v>45</v>
      </c>
      <c r="C2210" t="s">
        <v>24</v>
      </c>
      <c r="D2210">
        <v>4</v>
      </c>
      <c r="E2210" t="s">
        <v>29</v>
      </c>
      <c r="F2210" t="s">
        <v>35</v>
      </c>
      <c r="G2210">
        <v>16</v>
      </c>
      <c r="H2210" t="s">
        <v>27</v>
      </c>
      <c r="I2210">
        <v>8.5</v>
      </c>
      <c r="J2210">
        <v>3.11</v>
      </c>
      <c r="K2210" t="s">
        <v>46</v>
      </c>
      <c r="L2210">
        <v>1679.8</v>
      </c>
    </row>
    <row r="2211" spans="2:12" x14ac:dyDescent="0.2">
      <c r="B2211" t="s">
        <v>47</v>
      </c>
      <c r="C2211" t="s">
        <v>18</v>
      </c>
      <c r="D2211">
        <v>32</v>
      </c>
      <c r="E2211" t="s">
        <v>13</v>
      </c>
      <c r="F2211" t="s">
        <v>26</v>
      </c>
      <c r="G2211">
        <v>14</v>
      </c>
      <c r="H2211" t="s">
        <v>21</v>
      </c>
      <c r="I2211">
        <v>11.5</v>
      </c>
      <c r="J2211">
        <v>2.27</v>
      </c>
      <c r="K2211" t="s">
        <v>22</v>
      </c>
      <c r="L2211">
        <v>2045</v>
      </c>
    </row>
    <row r="2212" spans="2:12" x14ac:dyDescent="0.2">
      <c r="B2212" t="s">
        <v>11</v>
      </c>
      <c r="C2212" t="s">
        <v>37</v>
      </c>
      <c r="D2212">
        <v>4</v>
      </c>
      <c r="E2212" t="s">
        <v>29</v>
      </c>
      <c r="F2212" t="s">
        <v>20</v>
      </c>
      <c r="G2212">
        <v>15.6</v>
      </c>
      <c r="H2212" t="s">
        <v>15</v>
      </c>
      <c r="I2212">
        <v>11.6</v>
      </c>
      <c r="J2212">
        <v>2.93</v>
      </c>
      <c r="K2212" t="s">
        <v>22</v>
      </c>
      <c r="L2212">
        <v>3076.51</v>
      </c>
    </row>
    <row r="2213" spans="2:12" x14ac:dyDescent="0.2">
      <c r="B2213" t="s">
        <v>17</v>
      </c>
      <c r="C2213" t="s">
        <v>48</v>
      </c>
      <c r="D2213">
        <v>32</v>
      </c>
      <c r="E2213" t="s">
        <v>13</v>
      </c>
      <c r="F2213" t="s">
        <v>32</v>
      </c>
      <c r="G2213">
        <v>13.3</v>
      </c>
      <c r="H2213" t="s">
        <v>21</v>
      </c>
      <c r="I2213">
        <v>5.5</v>
      </c>
      <c r="J2213">
        <v>1.2</v>
      </c>
      <c r="K2213" t="s">
        <v>16</v>
      </c>
      <c r="L2213">
        <v>2331.89</v>
      </c>
    </row>
    <row r="2214" spans="2:12" x14ac:dyDescent="0.2">
      <c r="B2214" t="s">
        <v>17</v>
      </c>
      <c r="C2214" t="s">
        <v>18</v>
      </c>
      <c r="D2214">
        <v>4</v>
      </c>
      <c r="E2214" t="s">
        <v>13</v>
      </c>
      <c r="F2214" t="s">
        <v>35</v>
      </c>
      <c r="G2214">
        <v>16</v>
      </c>
      <c r="H2214" t="s">
        <v>15</v>
      </c>
      <c r="I2214">
        <v>6.2</v>
      </c>
      <c r="J2214">
        <v>1.5</v>
      </c>
      <c r="K2214" t="s">
        <v>22</v>
      </c>
      <c r="L2214">
        <v>2234.2600000000002</v>
      </c>
    </row>
    <row r="2215" spans="2:12" x14ac:dyDescent="0.2">
      <c r="B2215" t="s">
        <v>33</v>
      </c>
      <c r="C2215" t="s">
        <v>48</v>
      </c>
      <c r="D2215">
        <v>8</v>
      </c>
      <c r="E2215" t="s">
        <v>25</v>
      </c>
      <c r="F2215" t="s">
        <v>44</v>
      </c>
      <c r="G2215">
        <v>17.3</v>
      </c>
      <c r="H2215" t="s">
        <v>15</v>
      </c>
      <c r="I2215">
        <v>8.6999999999999993</v>
      </c>
      <c r="J2215">
        <v>3.23</v>
      </c>
      <c r="K2215" t="s">
        <v>22</v>
      </c>
      <c r="L2215">
        <v>1019.05</v>
      </c>
    </row>
    <row r="2216" spans="2:12" x14ac:dyDescent="0.2">
      <c r="B2216" t="s">
        <v>17</v>
      </c>
      <c r="C2216" t="s">
        <v>39</v>
      </c>
      <c r="D2216">
        <v>64</v>
      </c>
      <c r="E2216" t="s">
        <v>25</v>
      </c>
      <c r="F2216" t="s">
        <v>40</v>
      </c>
      <c r="G2216">
        <v>14</v>
      </c>
      <c r="H2216" t="s">
        <v>27</v>
      </c>
      <c r="I2216">
        <v>9.4</v>
      </c>
      <c r="J2216">
        <v>1.3</v>
      </c>
      <c r="K2216" t="s">
        <v>16</v>
      </c>
      <c r="L2216">
        <v>5542.3</v>
      </c>
    </row>
    <row r="2217" spans="2:12" x14ac:dyDescent="0.2">
      <c r="B2217" t="s">
        <v>11</v>
      </c>
      <c r="C2217" t="s">
        <v>39</v>
      </c>
      <c r="D2217">
        <v>4</v>
      </c>
      <c r="E2217" t="s">
        <v>29</v>
      </c>
      <c r="F2217" t="s">
        <v>32</v>
      </c>
      <c r="G2217">
        <v>15.6</v>
      </c>
      <c r="H2217" t="s">
        <v>43</v>
      </c>
      <c r="I2217">
        <v>7.6</v>
      </c>
      <c r="J2217">
        <v>1.47</v>
      </c>
      <c r="K2217" t="s">
        <v>22</v>
      </c>
      <c r="L2217">
        <v>1423.74</v>
      </c>
    </row>
    <row r="2218" spans="2:12" x14ac:dyDescent="0.2">
      <c r="B2218" t="s">
        <v>38</v>
      </c>
      <c r="C2218" t="s">
        <v>31</v>
      </c>
      <c r="D2218">
        <v>8</v>
      </c>
      <c r="E2218" t="s">
        <v>19</v>
      </c>
      <c r="F2218" t="s">
        <v>44</v>
      </c>
      <c r="G2218">
        <v>13.3</v>
      </c>
      <c r="H2218" t="s">
        <v>15</v>
      </c>
      <c r="I2218">
        <v>10.3</v>
      </c>
      <c r="J2218">
        <v>1.94</v>
      </c>
      <c r="K2218" t="s">
        <v>46</v>
      </c>
      <c r="L2218">
        <v>691.54</v>
      </c>
    </row>
    <row r="2219" spans="2:12" x14ac:dyDescent="0.2">
      <c r="B2219" t="s">
        <v>11</v>
      </c>
      <c r="C2219" t="s">
        <v>31</v>
      </c>
      <c r="D2219">
        <v>16</v>
      </c>
      <c r="E2219" t="s">
        <v>42</v>
      </c>
      <c r="F2219" t="s">
        <v>14</v>
      </c>
      <c r="G2219">
        <v>17.3</v>
      </c>
      <c r="H2219" t="s">
        <v>43</v>
      </c>
      <c r="I2219">
        <v>10.4</v>
      </c>
      <c r="J2219">
        <v>2.63</v>
      </c>
      <c r="K2219" t="s">
        <v>16</v>
      </c>
      <c r="L2219">
        <v>1347.05</v>
      </c>
    </row>
    <row r="2220" spans="2:12" x14ac:dyDescent="0.2">
      <c r="B2220" t="s">
        <v>33</v>
      </c>
      <c r="C2220" t="s">
        <v>41</v>
      </c>
      <c r="D2220">
        <v>16</v>
      </c>
      <c r="E2220" t="s">
        <v>29</v>
      </c>
      <c r="F2220" t="s">
        <v>44</v>
      </c>
      <c r="G2220">
        <v>15.6</v>
      </c>
      <c r="H2220" t="s">
        <v>15</v>
      </c>
      <c r="I2220">
        <v>8.6999999999999993</v>
      </c>
      <c r="J2220">
        <v>3.42</v>
      </c>
      <c r="K2220" t="s">
        <v>16</v>
      </c>
      <c r="L2220">
        <v>1863.75</v>
      </c>
    </row>
    <row r="2221" spans="2:12" x14ac:dyDescent="0.2">
      <c r="B2221" t="s">
        <v>33</v>
      </c>
      <c r="C2221" t="s">
        <v>41</v>
      </c>
      <c r="D2221">
        <v>64</v>
      </c>
      <c r="E2221" t="s">
        <v>13</v>
      </c>
      <c r="F2221" t="s">
        <v>20</v>
      </c>
      <c r="G2221">
        <v>15.6</v>
      </c>
      <c r="H2221" t="s">
        <v>15</v>
      </c>
      <c r="I2221">
        <v>4.5999999999999996</v>
      </c>
      <c r="J2221">
        <v>2.93</v>
      </c>
      <c r="K2221" t="s">
        <v>46</v>
      </c>
      <c r="L2221">
        <v>5286.01</v>
      </c>
    </row>
    <row r="2222" spans="2:12" x14ac:dyDescent="0.2">
      <c r="B2222" t="s">
        <v>34</v>
      </c>
      <c r="C2222" t="s">
        <v>18</v>
      </c>
      <c r="D2222">
        <v>32</v>
      </c>
      <c r="E2222" t="s">
        <v>29</v>
      </c>
      <c r="F2222" t="s">
        <v>40</v>
      </c>
      <c r="G2222">
        <v>16</v>
      </c>
      <c r="H2222" t="s">
        <v>15</v>
      </c>
      <c r="I2222">
        <v>10.3</v>
      </c>
      <c r="J2222">
        <v>3.23</v>
      </c>
      <c r="K2222" t="s">
        <v>22</v>
      </c>
      <c r="L2222">
        <v>2577.13</v>
      </c>
    </row>
    <row r="2223" spans="2:12" x14ac:dyDescent="0.2">
      <c r="B2223" t="s">
        <v>23</v>
      </c>
      <c r="C2223" t="s">
        <v>12</v>
      </c>
      <c r="D2223">
        <v>64</v>
      </c>
      <c r="E2223" t="s">
        <v>42</v>
      </c>
      <c r="F2223" t="s">
        <v>40</v>
      </c>
      <c r="G2223">
        <v>15.6</v>
      </c>
      <c r="H2223" t="s">
        <v>27</v>
      </c>
      <c r="I2223">
        <v>11.1</v>
      </c>
      <c r="J2223">
        <v>3.06</v>
      </c>
      <c r="K2223" t="s">
        <v>46</v>
      </c>
      <c r="L2223">
        <v>3070.19</v>
      </c>
    </row>
    <row r="2224" spans="2:12" x14ac:dyDescent="0.2">
      <c r="B2224" t="s">
        <v>33</v>
      </c>
      <c r="C2224" t="s">
        <v>37</v>
      </c>
      <c r="D2224">
        <v>4</v>
      </c>
      <c r="E2224" t="s">
        <v>42</v>
      </c>
      <c r="F2224" t="s">
        <v>44</v>
      </c>
      <c r="G2224">
        <v>14</v>
      </c>
      <c r="H2224" t="s">
        <v>21</v>
      </c>
      <c r="I2224">
        <v>11.2</v>
      </c>
      <c r="J2224">
        <v>2.02</v>
      </c>
      <c r="K2224" t="s">
        <v>46</v>
      </c>
      <c r="L2224">
        <v>784.09</v>
      </c>
    </row>
    <row r="2225" spans="2:12" x14ac:dyDescent="0.2">
      <c r="B2225" t="s">
        <v>33</v>
      </c>
      <c r="C2225" t="s">
        <v>18</v>
      </c>
      <c r="D2225">
        <v>32</v>
      </c>
      <c r="E2225" t="s">
        <v>42</v>
      </c>
      <c r="F2225" t="s">
        <v>14</v>
      </c>
      <c r="G2225">
        <v>17.3</v>
      </c>
      <c r="H2225" t="s">
        <v>43</v>
      </c>
      <c r="I2225">
        <v>9.4</v>
      </c>
      <c r="J2225">
        <v>2.12</v>
      </c>
      <c r="K2225" t="s">
        <v>46</v>
      </c>
      <c r="L2225">
        <v>1704.24</v>
      </c>
    </row>
    <row r="2226" spans="2:12" x14ac:dyDescent="0.2">
      <c r="B2226" t="s">
        <v>23</v>
      </c>
      <c r="C2226" t="s">
        <v>48</v>
      </c>
      <c r="D2226">
        <v>8</v>
      </c>
      <c r="E2226" t="s">
        <v>42</v>
      </c>
      <c r="F2226" t="s">
        <v>14</v>
      </c>
      <c r="G2226">
        <v>14</v>
      </c>
      <c r="H2226" t="s">
        <v>15</v>
      </c>
      <c r="I2226">
        <v>7.3</v>
      </c>
      <c r="J2226">
        <v>3.44</v>
      </c>
      <c r="K2226" t="s">
        <v>22</v>
      </c>
      <c r="L2226">
        <v>1440.03</v>
      </c>
    </row>
    <row r="2227" spans="2:12" x14ac:dyDescent="0.2">
      <c r="B2227" t="s">
        <v>11</v>
      </c>
      <c r="C2227" t="s">
        <v>31</v>
      </c>
      <c r="D2227">
        <v>16</v>
      </c>
      <c r="E2227" t="s">
        <v>19</v>
      </c>
      <c r="F2227" t="s">
        <v>26</v>
      </c>
      <c r="G2227">
        <v>15.6</v>
      </c>
      <c r="H2227" t="s">
        <v>15</v>
      </c>
      <c r="I2227">
        <v>6</v>
      </c>
      <c r="J2227">
        <v>1.79</v>
      </c>
      <c r="K2227" t="s">
        <v>22</v>
      </c>
      <c r="L2227">
        <v>2133.5100000000002</v>
      </c>
    </row>
    <row r="2228" spans="2:12" x14ac:dyDescent="0.2">
      <c r="B2228" t="s">
        <v>33</v>
      </c>
      <c r="C2228" t="s">
        <v>31</v>
      </c>
      <c r="D2228">
        <v>8</v>
      </c>
      <c r="E2228" t="s">
        <v>13</v>
      </c>
      <c r="F2228" t="s">
        <v>35</v>
      </c>
      <c r="G2228">
        <v>16</v>
      </c>
      <c r="H2228" t="s">
        <v>15</v>
      </c>
      <c r="I2228">
        <v>5.0999999999999996</v>
      </c>
      <c r="J2228">
        <v>1.92</v>
      </c>
      <c r="K2228" t="s">
        <v>46</v>
      </c>
      <c r="L2228">
        <v>1136.8399999999999</v>
      </c>
    </row>
    <row r="2229" spans="2:12" x14ac:dyDescent="0.2">
      <c r="B2229" t="s">
        <v>47</v>
      </c>
      <c r="C2229" t="s">
        <v>18</v>
      </c>
      <c r="D2229">
        <v>32</v>
      </c>
      <c r="E2229" t="s">
        <v>25</v>
      </c>
      <c r="F2229" t="s">
        <v>35</v>
      </c>
      <c r="G2229">
        <v>15.6</v>
      </c>
      <c r="H2229" t="s">
        <v>43</v>
      </c>
      <c r="I2229">
        <v>9.3000000000000007</v>
      </c>
      <c r="J2229">
        <v>2.4500000000000002</v>
      </c>
      <c r="K2229" t="s">
        <v>22</v>
      </c>
      <c r="L2229">
        <v>2814.53</v>
      </c>
    </row>
    <row r="2230" spans="2:12" x14ac:dyDescent="0.2">
      <c r="B2230" t="s">
        <v>47</v>
      </c>
      <c r="C2230" t="s">
        <v>12</v>
      </c>
      <c r="D2230">
        <v>8</v>
      </c>
      <c r="E2230" t="s">
        <v>42</v>
      </c>
      <c r="F2230" t="s">
        <v>35</v>
      </c>
      <c r="G2230">
        <v>15.6</v>
      </c>
      <c r="H2230" t="s">
        <v>43</v>
      </c>
      <c r="I2230">
        <v>6.1</v>
      </c>
      <c r="J2230">
        <v>1.6</v>
      </c>
      <c r="K2230" t="s">
        <v>46</v>
      </c>
      <c r="L2230">
        <v>918.46</v>
      </c>
    </row>
    <row r="2231" spans="2:12" x14ac:dyDescent="0.2">
      <c r="B2231" t="s">
        <v>38</v>
      </c>
      <c r="C2231" t="s">
        <v>12</v>
      </c>
      <c r="D2231">
        <v>4</v>
      </c>
      <c r="E2231" t="s">
        <v>19</v>
      </c>
      <c r="F2231" t="s">
        <v>44</v>
      </c>
      <c r="G2231">
        <v>16</v>
      </c>
      <c r="H2231" t="s">
        <v>21</v>
      </c>
      <c r="I2231">
        <v>7.7</v>
      </c>
      <c r="J2231">
        <v>2.19</v>
      </c>
      <c r="K2231" t="s">
        <v>30</v>
      </c>
      <c r="L2231">
        <v>408.86</v>
      </c>
    </row>
    <row r="2232" spans="2:12" x14ac:dyDescent="0.2">
      <c r="B2232" t="s">
        <v>36</v>
      </c>
      <c r="C2232" t="s">
        <v>18</v>
      </c>
      <c r="D2232">
        <v>4</v>
      </c>
      <c r="E2232" t="s">
        <v>29</v>
      </c>
      <c r="F2232" t="s">
        <v>26</v>
      </c>
      <c r="G2232">
        <v>15.6</v>
      </c>
      <c r="H2232" t="s">
        <v>27</v>
      </c>
      <c r="I2232">
        <v>6.7</v>
      </c>
      <c r="J2232">
        <v>1.94</v>
      </c>
      <c r="K2232" t="s">
        <v>46</v>
      </c>
      <c r="L2232">
        <v>2043.45</v>
      </c>
    </row>
    <row r="2233" spans="2:12" x14ac:dyDescent="0.2">
      <c r="B2233" t="s">
        <v>28</v>
      </c>
      <c r="C2233" t="s">
        <v>41</v>
      </c>
      <c r="D2233">
        <v>4</v>
      </c>
      <c r="E2233" t="s">
        <v>19</v>
      </c>
      <c r="F2233" t="s">
        <v>44</v>
      </c>
      <c r="G2233">
        <v>13.3</v>
      </c>
      <c r="H2233" t="s">
        <v>15</v>
      </c>
      <c r="I2233">
        <v>10.1</v>
      </c>
      <c r="J2233">
        <v>2.4500000000000002</v>
      </c>
      <c r="K2233" t="s">
        <v>22</v>
      </c>
      <c r="L2233">
        <v>1253.75</v>
      </c>
    </row>
    <row r="2234" spans="2:12" x14ac:dyDescent="0.2">
      <c r="B2234" t="s">
        <v>47</v>
      </c>
      <c r="C2234" t="s">
        <v>41</v>
      </c>
      <c r="D2234">
        <v>64</v>
      </c>
      <c r="E2234" t="s">
        <v>42</v>
      </c>
      <c r="F2234" t="s">
        <v>26</v>
      </c>
      <c r="G2234">
        <v>15.6</v>
      </c>
      <c r="H2234" t="s">
        <v>15</v>
      </c>
      <c r="I2234">
        <v>4.5</v>
      </c>
      <c r="J2234">
        <v>2.2200000000000002</v>
      </c>
      <c r="K2234" t="s">
        <v>46</v>
      </c>
      <c r="L2234">
        <v>5729.72</v>
      </c>
    </row>
    <row r="2235" spans="2:12" x14ac:dyDescent="0.2">
      <c r="B2235" t="s">
        <v>36</v>
      </c>
      <c r="C2235" t="s">
        <v>48</v>
      </c>
      <c r="D2235">
        <v>8</v>
      </c>
      <c r="E2235" t="s">
        <v>19</v>
      </c>
      <c r="F2235" t="s">
        <v>44</v>
      </c>
      <c r="G2235">
        <v>15.6</v>
      </c>
      <c r="H2235" t="s">
        <v>15</v>
      </c>
      <c r="I2235">
        <v>11.6</v>
      </c>
      <c r="J2235">
        <v>1.86</v>
      </c>
      <c r="K2235" t="s">
        <v>22</v>
      </c>
      <c r="L2235">
        <v>1129.79</v>
      </c>
    </row>
    <row r="2236" spans="2:12" x14ac:dyDescent="0.2">
      <c r="B2236" t="s">
        <v>45</v>
      </c>
      <c r="C2236" t="s">
        <v>12</v>
      </c>
      <c r="D2236">
        <v>64</v>
      </c>
      <c r="E2236" t="s">
        <v>42</v>
      </c>
      <c r="F2236" t="s">
        <v>40</v>
      </c>
      <c r="G2236">
        <v>14</v>
      </c>
      <c r="H2236" t="s">
        <v>27</v>
      </c>
      <c r="I2236">
        <v>8.4</v>
      </c>
      <c r="J2236">
        <v>1.54</v>
      </c>
      <c r="K2236" t="s">
        <v>46</v>
      </c>
      <c r="L2236">
        <v>2675.79</v>
      </c>
    </row>
    <row r="2237" spans="2:12" x14ac:dyDescent="0.2">
      <c r="B2237" t="s">
        <v>45</v>
      </c>
      <c r="C2237" t="s">
        <v>24</v>
      </c>
      <c r="D2237">
        <v>64</v>
      </c>
      <c r="E2237" t="s">
        <v>25</v>
      </c>
      <c r="F2237" t="s">
        <v>35</v>
      </c>
      <c r="G2237">
        <v>14</v>
      </c>
      <c r="H2237" t="s">
        <v>21</v>
      </c>
      <c r="I2237">
        <v>8.6999999999999993</v>
      </c>
      <c r="J2237">
        <v>2.29</v>
      </c>
      <c r="K2237" t="s">
        <v>22</v>
      </c>
      <c r="L2237">
        <v>1999.71</v>
      </c>
    </row>
    <row r="2238" spans="2:12" x14ac:dyDescent="0.2">
      <c r="B2238" t="s">
        <v>45</v>
      </c>
      <c r="C2238" t="s">
        <v>37</v>
      </c>
      <c r="D2238">
        <v>64</v>
      </c>
      <c r="E2238" t="s">
        <v>13</v>
      </c>
      <c r="F2238" t="s">
        <v>35</v>
      </c>
      <c r="G2238">
        <v>15.6</v>
      </c>
      <c r="H2238" t="s">
        <v>27</v>
      </c>
      <c r="I2238">
        <v>5</v>
      </c>
      <c r="J2238">
        <v>1.66</v>
      </c>
      <c r="K2238" t="s">
        <v>46</v>
      </c>
      <c r="L2238">
        <v>7057.69</v>
      </c>
    </row>
    <row r="2239" spans="2:12" x14ac:dyDescent="0.2">
      <c r="B2239" t="s">
        <v>45</v>
      </c>
      <c r="C2239" t="s">
        <v>39</v>
      </c>
      <c r="D2239">
        <v>32</v>
      </c>
      <c r="E2239" t="s">
        <v>29</v>
      </c>
      <c r="F2239" t="s">
        <v>20</v>
      </c>
      <c r="G2239">
        <v>16</v>
      </c>
      <c r="H2239" t="s">
        <v>15</v>
      </c>
      <c r="I2239">
        <v>9.6</v>
      </c>
      <c r="J2239">
        <v>2.35</v>
      </c>
      <c r="K2239" t="s">
        <v>16</v>
      </c>
      <c r="L2239">
        <v>2189.3200000000002</v>
      </c>
    </row>
    <row r="2240" spans="2:12" x14ac:dyDescent="0.2">
      <c r="B2240" t="s">
        <v>38</v>
      </c>
      <c r="C2240" t="s">
        <v>24</v>
      </c>
      <c r="D2240">
        <v>32</v>
      </c>
      <c r="E2240" t="s">
        <v>19</v>
      </c>
      <c r="F2240" t="s">
        <v>32</v>
      </c>
      <c r="G2240">
        <v>17.3</v>
      </c>
      <c r="H2240" t="s">
        <v>27</v>
      </c>
      <c r="I2240">
        <v>8.5</v>
      </c>
      <c r="J2240">
        <v>2.7</v>
      </c>
      <c r="K2240" t="s">
        <v>22</v>
      </c>
      <c r="L2240">
        <v>2990.3</v>
      </c>
    </row>
    <row r="2241" spans="2:12" x14ac:dyDescent="0.2">
      <c r="B2241" t="s">
        <v>33</v>
      </c>
      <c r="C2241" t="s">
        <v>37</v>
      </c>
      <c r="D2241">
        <v>16</v>
      </c>
      <c r="E2241" t="s">
        <v>19</v>
      </c>
      <c r="F2241" t="s">
        <v>35</v>
      </c>
      <c r="G2241">
        <v>14</v>
      </c>
      <c r="H2241" t="s">
        <v>21</v>
      </c>
      <c r="I2241">
        <v>4.0999999999999996</v>
      </c>
      <c r="J2241">
        <v>1.69</v>
      </c>
      <c r="K2241" t="s">
        <v>46</v>
      </c>
      <c r="L2241">
        <v>1816.37</v>
      </c>
    </row>
    <row r="2242" spans="2:12" x14ac:dyDescent="0.2">
      <c r="B2242" t="s">
        <v>34</v>
      </c>
      <c r="C2242" t="s">
        <v>41</v>
      </c>
      <c r="D2242">
        <v>4</v>
      </c>
      <c r="E2242" t="s">
        <v>25</v>
      </c>
      <c r="F2242" t="s">
        <v>14</v>
      </c>
      <c r="G2242">
        <v>15.6</v>
      </c>
      <c r="H2242" t="s">
        <v>43</v>
      </c>
      <c r="I2242">
        <v>8.6999999999999993</v>
      </c>
      <c r="J2242">
        <v>3.09</v>
      </c>
      <c r="K2242" t="s">
        <v>22</v>
      </c>
      <c r="L2242">
        <v>1742.8</v>
      </c>
    </row>
    <row r="2243" spans="2:12" x14ac:dyDescent="0.2">
      <c r="B2243" t="s">
        <v>11</v>
      </c>
      <c r="C2243" t="s">
        <v>18</v>
      </c>
      <c r="D2243">
        <v>64</v>
      </c>
      <c r="E2243" t="s">
        <v>13</v>
      </c>
      <c r="F2243" t="s">
        <v>40</v>
      </c>
      <c r="G2243">
        <v>17.3</v>
      </c>
      <c r="H2243" t="s">
        <v>43</v>
      </c>
      <c r="I2243">
        <v>8.1</v>
      </c>
      <c r="J2243">
        <v>1.74</v>
      </c>
      <c r="K2243" t="s">
        <v>46</v>
      </c>
      <c r="L2243">
        <v>4807.96</v>
      </c>
    </row>
    <row r="2244" spans="2:12" x14ac:dyDescent="0.2">
      <c r="B2244" t="s">
        <v>36</v>
      </c>
      <c r="C2244" t="s">
        <v>48</v>
      </c>
      <c r="D2244">
        <v>8</v>
      </c>
      <c r="E2244" t="s">
        <v>42</v>
      </c>
      <c r="F2244" t="s">
        <v>35</v>
      </c>
      <c r="G2244">
        <v>16</v>
      </c>
      <c r="H2244" t="s">
        <v>15</v>
      </c>
      <c r="I2244">
        <v>6.7</v>
      </c>
      <c r="J2244">
        <v>3.09</v>
      </c>
      <c r="K2244" t="s">
        <v>22</v>
      </c>
      <c r="L2244">
        <v>1558.44</v>
      </c>
    </row>
    <row r="2245" spans="2:12" x14ac:dyDescent="0.2">
      <c r="B2245" t="s">
        <v>28</v>
      </c>
      <c r="C2245" t="s">
        <v>41</v>
      </c>
      <c r="D2245">
        <v>16</v>
      </c>
      <c r="E2245" t="s">
        <v>42</v>
      </c>
      <c r="F2245" t="s">
        <v>32</v>
      </c>
      <c r="G2245">
        <v>17.3</v>
      </c>
      <c r="H2245" t="s">
        <v>21</v>
      </c>
      <c r="I2245">
        <v>8.8000000000000007</v>
      </c>
      <c r="J2245">
        <v>1.49</v>
      </c>
      <c r="K2245" t="s">
        <v>16</v>
      </c>
      <c r="L2245">
        <v>1671.21</v>
      </c>
    </row>
    <row r="2246" spans="2:12" x14ac:dyDescent="0.2">
      <c r="B2246" t="s">
        <v>11</v>
      </c>
      <c r="C2246" t="s">
        <v>31</v>
      </c>
      <c r="D2246">
        <v>64</v>
      </c>
      <c r="E2246" t="s">
        <v>29</v>
      </c>
      <c r="F2246" t="s">
        <v>26</v>
      </c>
      <c r="G2246">
        <v>15.6</v>
      </c>
      <c r="H2246" t="s">
        <v>27</v>
      </c>
      <c r="I2246">
        <v>11.3</v>
      </c>
      <c r="J2246">
        <v>3.43</v>
      </c>
      <c r="K2246" t="s">
        <v>46</v>
      </c>
      <c r="L2246">
        <v>5334.23</v>
      </c>
    </row>
    <row r="2247" spans="2:12" x14ac:dyDescent="0.2">
      <c r="B2247" t="s">
        <v>23</v>
      </c>
      <c r="C2247" t="s">
        <v>18</v>
      </c>
      <c r="D2247">
        <v>4</v>
      </c>
      <c r="E2247" t="s">
        <v>19</v>
      </c>
      <c r="F2247" t="s">
        <v>40</v>
      </c>
      <c r="G2247">
        <v>16</v>
      </c>
      <c r="H2247" t="s">
        <v>21</v>
      </c>
      <c r="I2247">
        <v>8.1999999999999993</v>
      </c>
      <c r="J2247">
        <v>1.97</v>
      </c>
      <c r="K2247" t="s">
        <v>30</v>
      </c>
      <c r="L2247">
        <v>975.82</v>
      </c>
    </row>
    <row r="2248" spans="2:12" x14ac:dyDescent="0.2">
      <c r="B2248" t="s">
        <v>11</v>
      </c>
      <c r="C2248" t="s">
        <v>41</v>
      </c>
      <c r="D2248">
        <v>64</v>
      </c>
      <c r="E2248" t="s">
        <v>13</v>
      </c>
      <c r="F2248" t="s">
        <v>40</v>
      </c>
      <c r="G2248">
        <v>13.3</v>
      </c>
      <c r="H2248" t="s">
        <v>21</v>
      </c>
      <c r="I2248">
        <v>10</v>
      </c>
      <c r="J2248">
        <v>2.4300000000000002</v>
      </c>
      <c r="K2248" t="s">
        <v>46</v>
      </c>
      <c r="L2248">
        <v>4941.32</v>
      </c>
    </row>
    <row r="2249" spans="2:12" x14ac:dyDescent="0.2">
      <c r="B2249" t="s">
        <v>11</v>
      </c>
      <c r="C2249" t="s">
        <v>31</v>
      </c>
      <c r="D2249">
        <v>8</v>
      </c>
      <c r="E2249" t="s">
        <v>13</v>
      </c>
      <c r="F2249" t="s">
        <v>26</v>
      </c>
      <c r="G2249">
        <v>13.3</v>
      </c>
      <c r="H2249" t="s">
        <v>27</v>
      </c>
      <c r="I2249">
        <v>8.6999999999999993</v>
      </c>
      <c r="J2249">
        <v>2.33</v>
      </c>
      <c r="K2249" t="s">
        <v>30</v>
      </c>
      <c r="L2249">
        <v>1939.12</v>
      </c>
    </row>
    <row r="2250" spans="2:12" x14ac:dyDescent="0.2">
      <c r="B2250" t="s">
        <v>23</v>
      </c>
      <c r="C2250" t="s">
        <v>39</v>
      </c>
      <c r="D2250">
        <v>4</v>
      </c>
      <c r="E2250" t="s">
        <v>13</v>
      </c>
      <c r="F2250" t="s">
        <v>32</v>
      </c>
      <c r="G2250">
        <v>15.6</v>
      </c>
      <c r="H2250" t="s">
        <v>27</v>
      </c>
      <c r="I2250">
        <v>6.6</v>
      </c>
      <c r="J2250">
        <v>1.9</v>
      </c>
      <c r="K2250" t="s">
        <v>30</v>
      </c>
      <c r="L2250">
        <v>1553.16</v>
      </c>
    </row>
    <row r="2251" spans="2:12" x14ac:dyDescent="0.2">
      <c r="B2251" t="s">
        <v>23</v>
      </c>
      <c r="C2251" t="s">
        <v>48</v>
      </c>
      <c r="D2251">
        <v>16</v>
      </c>
      <c r="E2251" t="s">
        <v>29</v>
      </c>
      <c r="F2251" t="s">
        <v>40</v>
      </c>
      <c r="G2251">
        <v>15.6</v>
      </c>
      <c r="H2251" t="s">
        <v>27</v>
      </c>
      <c r="I2251">
        <v>6.6</v>
      </c>
      <c r="J2251">
        <v>1.2</v>
      </c>
      <c r="K2251" t="s">
        <v>46</v>
      </c>
      <c r="L2251">
        <v>2630.52</v>
      </c>
    </row>
    <row r="2252" spans="2:12" x14ac:dyDescent="0.2">
      <c r="B2252" t="s">
        <v>47</v>
      </c>
      <c r="C2252" t="s">
        <v>12</v>
      </c>
      <c r="D2252">
        <v>16</v>
      </c>
      <c r="E2252" t="s">
        <v>25</v>
      </c>
      <c r="F2252" t="s">
        <v>40</v>
      </c>
      <c r="G2252">
        <v>14</v>
      </c>
      <c r="H2252" t="s">
        <v>43</v>
      </c>
      <c r="I2252">
        <v>7.7</v>
      </c>
      <c r="J2252">
        <v>2.91</v>
      </c>
      <c r="K2252" t="s">
        <v>46</v>
      </c>
      <c r="L2252">
        <v>1325.13</v>
      </c>
    </row>
    <row r="2253" spans="2:12" x14ac:dyDescent="0.2">
      <c r="B2253" t="s">
        <v>33</v>
      </c>
      <c r="C2253" t="s">
        <v>48</v>
      </c>
      <c r="D2253">
        <v>32</v>
      </c>
      <c r="E2253" t="s">
        <v>25</v>
      </c>
      <c r="F2253" t="s">
        <v>32</v>
      </c>
      <c r="G2253">
        <v>13.3</v>
      </c>
      <c r="H2253" t="s">
        <v>15</v>
      </c>
      <c r="I2253">
        <v>9</v>
      </c>
      <c r="J2253">
        <v>1.71</v>
      </c>
      <c r="K2253" t="s">
        <v>22</v>
      </c>
      <c r="L2253">
        <v>2581.42</v>
      </c>
    </row>
    <row r="2254" spans="2:12" x14ac:dyDescent="0.2">
      <c r="B2254" t="s">
        <v>36</v>
      </c>
      <c r="C2254" t="s">
        <v>39</v>
      </c>
      <c r="D2254">
        <v>16</v>
      </c>
      <c r="E2254" t="s">
        <v>13</v>
      </c>
      <c r="F2254" t="s">
        <v>32</v>
      </c>
      <c r="G2254">
        <v>15.6</v>
      </c>
      <c r="H2254" t="s">
        <v>27</v>
      </c>
      <c r="I2254">
        <v>6.5</v>
      </c>
      <c r="J2254">
        <v>2.25</v>
      </c>
      <c r="K2254" t="s">
        <v>46</v>
      </c>
      <c r="L2254">
        <v>2114.1</v>
      </c>
    </row>
    <row r="2255" spans="2:12" x14ac:dyDescent="0.2">
      <c r="B2255" t="s">
        <v>23</v>
      </c>
      <c r="C2255" t="s">
        <v>24</v>
      </c>
      <c r="D2255">
        <v>4</v>
      </c>
      <c r="E2255" t="s">
        <v>29</v>
      </c>
      <c r="F2255" t="s">
        <v>14</v>
      </c>
      <c r="G2255">
        <v>17.3</v>
      </c>
      <c r="H2255" t="s">
        <v>43</v>
      </c>
      <c r="I2255">
        <v>5</v>
      </c>
      <c r="J2255">
        <v>2.88</v>
      </c>
      <c r="K2255" t="s">
        <v>16</v>
      </c>
      <c r="L2255">
        <v>1005.4</v>
      </c>
    </row>
    <row r="2256" spans="2:12" x14ac:dyDescent="0.2">
      <c r="B2256" t="s">
        <v>17</v>
      </c>
      <c r="C2256" t="s">
        <v>39</v>
      </c>
      <c r="D2256">
        <v>64</v>
      </c>
      <c r="E2256" t="s">
        <v>25</v>
      </c>
      <c r="F2256" t="s">
        <v>35</v>
      </c>
      <c r="G2256">
        <v>14</v>
      </c>
      <c r="H2256" t="s">
        <v>21</v>
      </c>
      <c r="I2256">
        <v>7.7</v>
      </c>
      <c r="J2256">
        <v>3.35</v>
      </c>
      <c r="K2256" t="s">
        <v>46</v>
      </c>
      <c r="L2256">
        <v>2886.71</v>
      </c>
    </row>
    <row r="2257" spans="2:12" x14ac:dyDescent="0.2">
      <c r="B2257" t="s">
        <v>28</v>
      </c>
      <c r="C2257" t="s">
        <v>41</v>
      </c>
      <c r="D2257">
        <v>16</v>
      </c>
      <c r="E2257" t="s">
        <v>13</v>
      </c>
      <c r="F2257" t="s">
        <v>44</v>
      </c>
      <c r="G2257">
        <v>15.6</v>
      </c>
      <c r="H2257" t="s">
        <v>15</v>
      </c>
      <c r="I2257">
        <v>5.2</v>
      </c>
      <c r="J2257">
        <v>2.93</v>
      </c>
      <c r="K2257" t="s">
        <v>22</v>
      </c>
      <c r="L2257">
        <v>1839.5</v>
      </c>
    </row>
    <row r="2258" spans="2:12" x14ac:dyDescent="0.2">
      <c r="B2258" t="s">
        <v>38</v>
      </c>
      <c r="C2258" t="s">
        <v>48</v>
      </c>
      <c r="D2258">
        <v>8</v>
      </c>
      <c r="E2258" t="s">
        <v>13</v>
      </c>
      <c r="F2258" t="s">
        <v>20</v>
      </c>
      <c r="G2258">
        <v>16</v>
      </c>
      <c r="H2258" t="s">
        <v>15</v>
      </c>
      <c r="I2258">
        <v>4.5999999999999996</v>
      </c>
      <c r="J2258">
        <v>3.1</v>
      </c>
      <c r="K2258" t="s">
        <v>16</v>
      </c>
      <c r="L2258">
        <v>1600.97</v>
      </c>
    </row>
    <row r="2259" spans="2:12" x14ac:dyDescent="0.2">
      <c r="B2259" t="s">
        <v>33</v>
      </c>
      <c r="C2259" t="s">
        <v>37</v>
      </c>
      <c r="D2259">
        <v>64</v>
      </c>
      <c r="E2259" t="s">
        <v>42</v>
      </c>
      <c r="F2259" t="s">
        <v>35</v>
      </c>
      <c r="G2259">
        <v>14</v>
      </c>
      <c r="H2259" t="s">
        <v>43</v>
      </c>
      <c r="I2259">
        <v>11.1</v>
      </c>
      <c r="J2259">
        <v>3.39</v>
      </c>
      <c r="K2259" t="s">
        <v>30</v>
      </c>
      <c r="L2259">
        <v>3264.95</v>
      </c>
    </row>
    <row r="2260" spans="2:12" x14ac:dyDescent="0.2">
      <c r="B2260" t="s">
        <v>34</v>
      </c>
      <c r="C2260" t="s">
        <v>18</v>
      </c>
      <c r="D2260">
        <v>16</v>
      </c>
      <c r="E2260" t="s">
        <v>19</v>
      </c>
      <c r="F2260" t="s">
        <v>40</v>
      </c>
      <c r="G2260">
        <v>13.3</v>
      </c>
      <c r="H2260" t="s">
        <v>15</v>
      </c>
      <c r="I2260">
        <v>5.0999999999999996</v>
      </c>
      <c r="J2260">
        <v>1.64</v>
      </c>
      <c r="K2260" t="s">
        <v>46</v>
      </c>
      <c r="L2260">
        <v>2006.07</v>
      </c>
    </row>
    <row r="2261" spans="2:12" x14ac:dyDescent="0.2">
      <c r="B2261" t="s">
        <v>33</v>
      </c>
      <c r="C2261" t="s">
        <v>41</v>
      </c>
      <c r="D2261">
        <v>8</v>
      </c>
      <c r="E2261" t="s">
        <v>19</v>
      </c>
      <c r="F2261" t="s">
        <v>14</v>
      </c>
      <c r="G2261">
        <v>15.6</v>
      </c>
      <c r="H2261" t="s">
        <v>21</v>
      </c>
      <c r="I2261">
        <v>8.3000000000000007</v>
      </c>
      <c r="J2261">
        <v>1.94</v>
      </c>
      <c r="K2261" t="s">
        <v>30</v>
      </c>
      <c r="L2261">
        <v>1666.22</v>
      </c>
    </row>
    <row r="2262" spans="2:12" x14ac:dyDescent="0.2">
      <c r="B2262" t="s">
        <v>45</v>
      </c>
      <c r="C2262" t="s">
        <v>39</v>
      </c>
      <c r="D2262">
        <v>32</v>
      </c>
      <c r="E2262" t="s">
        <v>19</v>
      </c>
      <c r="F2262" t="s">
        <v>32</v>
      </c>
      <c r="G2262">
        <v>14</v>
      </c>
      <c r="H2262" t="s">
        <v>15</v>
      </c>
      <c r="I2262">
        <v>5.8</v>
      </c>
      <c r="J2262">
        <v>2.25</v>
      </c>
      <c r="K2262" t="s">
        <v>30</v>
      </c>
      <c r="L2262">
        <v>1928.38</v>
      </c>
    </row>
    <row r="2263" spans="2:12" x14ac:dyDescent="0.2">
      <c r="B2263" t="s">
        <v>28</v>
      </c>
      <c r="C2263" t="s">
        <v>41</v>
      </c>
      <c r="D2263">
        <v>4</v>
      </c>
      <c r="E2263" t="s">
        <v>42</v>
      </c>
      <c r="F2263" t="s">
        <v>20</v>
      </c>
      <c r="G2263">
        <v>16</v>
      </c>
      <c r="H2263" t="s">
        <v>27</v>
      </c>
      <c r="I2263">
        <v>7.3</v>
      </c>
      <c r="J2263">
        <v>1.59</v>
      </c>
      <c r="K2263" t="s">
        <v>30</v>
      </c>
      <c r="L2263">
        <v>2178.9699999999998</v>
      </c>
    </row>
    <row r="2264" spans="2:12" x14ac:dyDescent="0.2">
      <c r="B2264" t="s">
        <v>34</v>
      </c>
      <c r="C2264" t="s">
        <v>48</v>
      </c>
      <c r="D2264">
        <v>64</v>
      </c>
      <c r="E2264" t="s">
        <v>13</v>
      </c>
      <c r="F2264" t="s">
        <v>35</v>
      </c>
      <c r="G2264">
        <v>17.3</v>
      </c>
      <c r="H2264" t="s">
        <v>43</v>
      </c>
      <c r="I2264">
        <v>10.4</v>
      </c>
      <c r="J2264">
        <v>1.2</v>
      </c>
      <c r="K2264" t="s">
        <v>46</v>
      </c>
      <c r="L2264">
        <v>3380.89</v>
      </c>
    </row>
    <row r="2265" spans="2:12" x14ac:dyDescent="0.2">
      <c r="B2265" t="s">
        <v>33</v>
      </c>
      <c r="C2265" t="s">
        <v>31</v>
      </c>
      <c r="D2265">
        <v>4</v>
      </c>
      <c r="E2265" t="s">
        <v>19</v>
      </c>
      <c r="F2265" t="s">
        <v>40</v>
      </c>
      <c r="G2265">
        <v>13.3</v>
      </c>
      <c r="H2265" t="s">
        <v>21</v>
      </c>
      <c r="I2265">
        <v>7.4</v>
      </c>
      <c r="J2265">
        <v>2.7</v>
      </c>
      <c r="K2265" t="s">
        <v>16</v>
      </c>
      <c r="L2265">
        <v>651.04999999999995</v>
      </c>
    </row>
    <row r="2266" spans="2:12" x14ac:dyDescent="0.2">
      <c r="B2266" t="s">
        <v>33</v>
      </c>
      <c r="C2266" t="s">
        <v>24</v>
      </c>
      <c r="D2266">
        <v>32</v>
      </c>
      <c r="E2266" t="s">
        <v>19</v>
      </c>
      <c r="F2266" t="s">
        <v>44</v>
      </c>
      <c r="G2266">
        <v>17.3</v>
      </c>
      <c r="H2266" t="s">
        <v>15</v>
      </c>
      <c r="I2266">
        <v>10</v>
      </c>
      <c r="J2266">
        <v>1.23</v>
      </c>
      <c r="K2266" t="s">
        <v>16</v>
      </c>
      <c r="L2266">
        <v>1547.43</v>
      </c>
    </row>
    <row r="2267" spans="2:12" x14ac:dyDescent="0.2">
      <c r="B2267" t="s">
        <v>47</v>
      </c>
      <c r="C2267" t="s">
        <v>31</v>
      </c>
      <c r="D2267">
        <v>4</v>
      </c>
      <c r="E2267" t="s">
        <v>42</v>
      </c>
      <c r="F2267" t="s">
        <v>44</v>
      </c>
      <c r="G2267">
        <v>15.6</v>
      </c>
      <c r="H2267" t="s">
        <v>43</v>
      </c>
      <c r="I2267">
        <v>7.4</v>
      </c>
      <c r="J2267">
        <v>3.1</v>
      </c>
      <c r="K2267" t="s">
        <v>22</v>
      </c>
      <c r="L2267">
        <v>657.66</v>
      </c>
    </row>
    <row r="2268" spans="2:12" x14ac:dyDescent="0.2">
      <c r="B2268" t="s">
        <v>45</v>
      </c>
      <c r="C2268" t="s">
        <v>18</v>
      </c>
      <c r="D2268">
        <v>32</v>
      </c>
      <c r="E2268" t="s">
        <v>42</v>
      </c>
      <c r="F2268" t="s">
        <v>14</v>
      </c>
      <c r="G2268">
        <v>17.3</v>
      </c>
      <c r="H2268" t="s">
        <v>21</v>
      </c>
      <c r="I2268">
        <v>9.1999999999999993</v>
      </c>
      <c r="J2268">
        <v>2.87</v>
      </c>
      <c r="K2268" t="s">
        <v>30</v>
      </c>
      <c r="L2268">
        <v>1572.05</v>
      </c>
    </row>
    <row r="2269" spans="2:12" x14ac:dyDescent="0.2">
      <c r="B2269" t="s">
        <v>47</v>
      </c>
      <c r="C2269" t="s">
        <v>39</v>
      </c>
      <c r="D2269">
        <v>4</v>
      </c>
      <c r="E2269" t="s">
        <v>29</v>
      </c>
      <c r="F2269" t="s">
        <v>26</v>
      </c>
      <c r="G2269">
        <v>16</v>
      </c>
      <c r="H2269" t="s">
        <v>43</v>
      </c>
      <c r="I2269">
        <v>5.5</v>
      </c>
      <c r="J2269">
        <v>1.83</v>
      </c>
      <c r="K2269" t="s">
        <v>46</v>
      </c>
      <c r="L2269">
        <v>1350.79</v>
      </c>
    </row>
    <row r="2270" spans="2:12" x14ac:dyDescent="0.2">
      <c r="B2270" t="s">
        <v>33</v>
      </c>
      <c r="C2270" t="s">
        <v>31</v>
      </c>
      <c r="D2270">
        <v>16</v>
      </c>
      <c r="E2270" t="s">
        <v>25</v>
      </c>
      <c r="F2270" t="s">
        <v>40</v>
      </c>
      <c r="G2270">
        <v>15.6</v>
      </c>
      <c r="H2270" t="s">
        <v>43</v>
      </c>
      <c r="I2270">
        <v>5.5</v>
      </c>
      <c r="J2270">
        <v>2.91</v>
      </c>
      <c r="K2270" t="s">
        <v>46</v>
      </c>
      <c r="L2270">
        <v>1238.07</v>
      </c>
    </row>
    <row r="2271" spans="2:12" x14ac:dyDescent="0.2">
      <c r="B2271" t="s">
        <v>17</v>
      </c>
      <c r="C2271" t="s">
        <v>12</v>
      </c>
      <c r="D2271">
        <v>64</v>
      </c>
      <c r="E2271" t="s">
        <v>42</v>
      </c>
      <c r="F2271" t="s">
        <v>26</v>
      </c>
      <c r="G2271">
        <v>17.3</v>
      </c>
      <c r="H2271" t="s">
        <v>21</v>
      </c>
      <c r="I2271">
        <v>11.3</v>
      </c>
      <c r="J2271">
        <v>2.84</v>
      </c>
      <c r="K2271" t="s">
        <v>16</v>
      </c>
      <c r="L2271">
        <v>2033.16</v>
      </c>
    </row>
    <row r="2272" spans="2:12" x14ac:dyDescent="0.2">
      <c r="B2272" t="s">
        <v>45</v>
      </c>
      <c r="C2272" t="s">
        <v>48</v>
      </c>
      <c r="D2272">
        <v>4</v>
      </c>
      <c r="E2272" t="s">
        <v>13</v>
      </c>
      <c r="F2272" t="s">
        <v>20</v>
      </c>
      <c r="G2272">
        <v>13.3</v>
      </c>
      <c r="H2272" t="s">
        <v>21</v>
      </c>
      <c r="I2272">
        <v>9.3000000000000007</v>
      </c>
      <c r="J2272">
        <v>1.21</v>
      </c>
      <c r="K2272" t="s">
        <v>16</v>
      </c>
      <c r="L2272">
        <v>931.42</v>
      </c>
    </row>
    <row r="2273" spans="2:12" x14ac:dyDescent="0.2">
      <c r="B2273" t="s">
        <v>33</v>
      </c>
      <c r="C2273" t="s">
        <v>12</v>
      </c>
      <c r="D2273">
        <v>8</v>
      </c>
      <c r="E2273" t="s">
        <v>42</v>
      </c>
      <c r="F2273" t="s">
        <v>40</v>
      </c>
      <c r="G2273">
        <v>17.3</v>
      </c>
      <c r="H2273" t="s">
        <v>15</v>
      </c>
      <c r="I2273">
        <v>6.1</v>
      </c>
      <c r="J2273">
        <v>1.51</v>
      </c>
      <c r="K2273" t="s">
        <v>30</v>
      </c>
      <c r="L2273">
        <v>1009.14</v>
      </c>
    </row>
    <row r="2274" spans="2:12" x14ac:dyDescent="0.2">
      <c r="B2274" t="s">
        <v>17</v>
      </c>
      <c r="C2274" t="s">
        <v>37</v>
      </c>
      <c r="D2274">
        <v>16</v>
      </c>
      <c r="E2274" t="s">
        <v>29</v>
      </c>
      <c r="F2274" t="s">
        <v>14</v>
      </c>
      <c r="G2274">
        <v>17.3</v>
      </c>
      <c r="H2274" t="s">
        <v>21</v>
      </c>
      <c r="I2274">
        <v>9.6999999999999993</v>
      </c>
      <c r="J2274">
        <v>1.22</v>
      </c>
      <c r="K2274" t="s">
        <v>30</v>
      </c>
      <c r="L2274">
        <v>2616.14</v>
      </c>
    </row>
    <row r="2275" spans="2:12" x14ac:dyDescent="0.2">
      <c r="B2275" t="s">
        <v>47</v>
      </c>
      <c r="C2275" t="s">
        <v>12</v>
      </c>
      <c r="D2275">
        <v>8</v>
      </c>
      <c r="E2275" t="s">
        <v>42</v>
      </c>
      <c r="F2275" t="s">
        <v>40</v>
      </c>
      <c r="G2275">
        <v>15.6</v>
      </c>
      <c r="H2275" t="s">
        <v>21</v>
      </c>
      <c r="I2275">
        <v>8.9</v>
      </c>
      <c r="J2275">
        <v>1.88</v>
      </c>
      <c r="K2275" t="s">
        <v>46</v>
      </c>
      <c r="L2275">
        <v>927.62</v>
      </c>
    </row>
    <row r="2276" spans="2:12" x14ac:dyDescent="0.2">
      <c r="B2276" t="s">
        <v>11</v>
      </c>
      <c r="C2276" t="s">
        <v>39</v>
      </c>
      <c r="D2276">
        <v>64</v>
      </c>
      <c r="E2276" t="s">
        <v>29</v>
      </c>
      <c r="F2276" t="s">
        <v>32</v>
      </c>
      <c r="G2276">
        <v>15.6</v>
      </c>
      <c r="H2276" t="s">
        <v>27</v>
      </c>
      <c r="I2276">
        <v>5.7</v>
      </c>
      <c r="J2276">
        <v>3.47</v>
      </c>
      <c r="K2276" t="s">
        <v>22</v>
      </c>
      <c r="L2276">
        <v>6542.83</v>
      </c>
    </row>
    <row r="2277" spans="2:12" x14ac:dyDescent="0.2">
      <c r="B2277" t="s">
        <v>17</v>
      </c>
      <c r="C2277" t="s">
        <v>39</v>
      </c>
      <c r="D2277">
        <v>32</v>
      </c>
      <c r="E2277" t="s">
        <v>42</v>
      </c>
      <c r="F2277" t="s">
        <v>26</v>
      </c>
      <c r="G2277">
        <v>16</v>
      </c>
      <c r="H2277" t="s">
        <v>21</v>
      </c>
      <c r="I2277">
        <v>8</v>
      </c>
      <c r="J2277">
        <v>2.02</v>
      </c>
      <c r="K2277" t="s">
        <v>22</v>
      </c>
      <c r="L2277">
        <v>1736.13</v>
      </c>
    </row>
    <row r="2278" spans="2:12" x14ac:dyDescent="0.2">
      <c r="B2278" t="s">
        <v>11</v>
      </c>
      <c r="C2278" t="s">
        <v>48</v>
      </c>
      <c r="D2278">
        <v>8</v>
      </c>
      <c r="E2278" t="s">
        <v>29</v>
      </c>
      <c r="F2278" t="s">
        <v>26</v>
      </c>
      <c r="G2278">
        <v>13.3</v>
      </c>
      <c r="H2278" t="s">
        <v>21</v>
      </c>
      <c r="I2278">
        <v>10.1</v>
      </c>
      <c r="J2278">
        <v>2.97</v>
      </c>
      <c r="K2278" t="s">
        <v>16</v>
      </c>
      <c r="L2278">
        <v>1570.6</v>
      </c>
    </row>
    <row r="2279" spans="2:12" x14ac:dyDescent="0.2">
      <c r="B2279" t="s">
        <v>45</v>
      </c>
      <c r="C2279" t="s">
        <v>24</v>
      </c>
      <c r="D2279">
        <v>8</v>
      </c>
      <c r="E2279" t="s">
        <v>25</v>
      </c>
      <c r="F2279" t="s">
        <v>32</v>
      </c>
      <c r="G2279">
        <v>13.3</v>
      </c>
      <c r="H2279" t="s">
        <v>43</v>
      </c>
      <c r="I2279">
        <v>4.3</v>
      </c>
      <c r="J2279">
        <v>2.64</v>
      </c>
      <c r="K2279" t="s">
        <v>16</v>
      </c>
      <c r="L2279">
        <v>1001.22</v>
      </c>
    </row>
    <row r="2280" spans="2:12" x14ac:dyDescent="0.2">
      <c r="B2280" t="s">
        <v>34</v>
      </c>
      <c r="C2280" t="s">
        <v>24</v>
      </c>
      <c r="D2280">
        <v>4</v>
      </c>
      <c r="E2280" t="s">
        <v>29</v>
      </c>
      <c r="F2280" t="s">
        <v>14</v>
      </c>
      <c r="G2280">
        <v>16</v>
      </c>
      <c r="H2280" t="s">
        <v>43</v>
      </c>
      <c r="I2280">
        <v>9.1</v>
      </c>
      <c r="J2280">
        <v>2.2200000000000002</v>
      </c>
      <c r="K2280" t="s">
        <v>16</v>
      </c>
      <c r="L2280">
        <v>1061.1099999999999</v>
      </c>
    </row>
    <row r="2281" spans="2:12" x14ac:dyDescent="0.2">
      <c r="B2281" t="s">
        <v>28</v>
      </c>
      <c r="C2281" t="s">
        <v>48</v>
      </c>
      <c r="D2281">
        <v>64</v>
      </c>
      <c r="E2281" t="s">
        <v>42</v>
      </c>
      <c r="F2281" t="s">
        <v>44</v>
      </c>
      <c r="G2281">
        <v>15.6</v>
      </c>
      <c r="H2281" t="s">
        <v>43</v>
      </c>
      <c r="I2281">
        <v>7.4</v>
      </c>
      <c r="J2281">
        <v>3.32</v>
      </c>
      <c r="K2281" t="s">
        <v>46</v>
      </c>
      <c r="L2281">
        <v>1955.63</v>
      </c>
    </row>
    <row r="2282" spans="2:12" x14ac:dyDescent="0.2">
      <c r="B2282" t="s">
        <v>23</v>
      </c>
      <c r="C2282" t="s">
        <v>48</v>
      </c>
      <c r="D2282">
        <v>64</v>
      </c>
      <c r="E2282" t="s">
        <v>29</v>
      </c>
      <c r="F2282" t="s">
        <v>40</v>
      </c>
      <c r="G2282">
        <v>14</v>
      </c>
      <c r="H2282" t="s">
        <v>21</v>
      </c>
      <c r="I2282">
        <v>8.6999999999999993</v>
      </c>
      <c r="J2282">
        <v>2.54</v>
      </c>
      <c r="K2282" t="s">
        <v>16</v>
      </c>
      <c r="L2282">
        <v>2593.13</v>
      </c>
    </row>
    <row r="2283" spans="2:12" x14ac:dyDescent="0.2">
      <c r="B2283" t="s">
        <v>28</v>
      </c>
      <c r="C2283" t="s">
        <v>48</v>
      </c>
      <c r="D2283">
        <v>4</v>
      </c>
      <c r="E2283" t="s">
        <v>29</v>
      </c>
      <c r="F2283" t="s">
        <v>35</v>
      </c>
      <c r="G2283">
        <v>15.6</v>
      </c>
      <c r="H2283" t="s">
        <v>43</v>
      </c>
      <c r="I2283">
        <v>7.5</v>
      </c>
      <c r="J2283">
        <v>2.4700000000000002</v>
      </c>
      <c r="K2283" t="s">
        <v>46</v>
      </c>
      <c r="L2283">
        <v>1124.2</v>
      </c>
    </row>
    <row r="2284" spans="2:12" x14ac:dyDescent="0.2">
      <c r="B2284" t="s">
        <v>38</v>
      </c>
      <c r="C2284" t="s">
        <v>31</v>
      </c>
      <c r="D2284">
        <v>4</v>
      </c>
      <c r="E2284" t="s">
        <v>42</v>
      </c>
      <c r="F2284" t="s">
        <v>35</v>
      </c>
      <c r="G2284">
        <v>14</v>
      </c>
      <c r="H2284" t="s">
        <v>43</v>
      </c>
      <c r="I2284">
        <v>6.3</v>
      </c>
      <c r="J2284">
        <v>2.93</v>
      </c>
      <c r="K2284" t="s">
        <v>22</v>
      </c>
      <c r="L2284">
        <v>745.48</v>
      </c>
    </row>
    <row r="2285" spans="2:12" x14ac:dyDescent="0.2">
      <c r="B2285" t="s">
        <v>38</v>
      </c>
      <c r="C2285" t="s">
        <v>31</v>
      </c>
      <c r="D2285">
        <v>4</v>
      </c>
      <c r="E2285" t="s">
        <v>13</v>
      </c>
      <c r="F2285" t="s">
        <v>14</v>
      </c>
      <c r="G2285">
        <v>17.3</v>
      </c>
      <c r="H2285" t="s">
        <v>15</v>
      </c>
      <c r="I2285">
        <v>11.3</v>
      </c>
      <c r="J2285">
        <v>2.56</v>
      </c>
      <c r="K2285" t="s">
        <v>16</v>
      </c>
      <c r="L2285">
        <v>946.85</v>
      </c>
    </row>
    <row r="2286" spans="2:12" x14ac:dyDescent="0.2">
      <c r="B2286" t="s">
        <v>47</v>
      </c>
      <c r="C2286" t="s">
        <v>31</v>
      </c>
      <c r="D2286">
        <v>64</v>
      </c>
      <c r="E2286" t="s">
        <v>19</v>
      </c>
      <c r="F2286" t="s">
        <v>44</v>
      </c>
      <c r="G2286">
        <v>13.3</v>
      </c>
      <c r="H2286" t="s">
        <v>43</v>
      </c>
      <c r="I2286">
        <v>6.8</v>
      </c>
      <c r="J2286">
        <v>1.54</v>
      </c>
      <c r="K2286" t="s">
        <v>16</v>
      </c>
      <c r="L2286">
        <v>1733.84</v>
      </c>
    </row>
    <row r="2287" spans="2:12" x14ac:dyDescent="0.2">
      <c r="B2287" t="s">
        <v>28</v>
      </c>
      <c r="C2287" t="s">
        <v>31</v>
      </c>
      <c r="D2287">
        <v>64</v>
      </c>
      <c r="E2287" t="s">
        <v>19</v>
      </c>
      <c r="F2287" t="s">
        <v>44</v>
      </c>
      <c r="G2287">
        <v>14</v>
      </c>
      <c r="H2287" t="s">
        <v>43</v>
      </c>
      <c r="I2287">
        <v>4.5999999999999996</v>
      </c>
      <c r="J2287">
        <v>2.2000000000000002</v>
      </c>
      <c r="K2287" t="s">
        <v>16</v>
      </c>
      <c r="L2287">
        <v>1313.41</v>
      </c>
    </row>
    <row r="2288" spans="2:12" x14ac:dyDescent="0.2">
      <c r="B2288" t="s">
        <v>36</v>
      </c>
      <c r="C2288" t="s">
        <v>37</v>
      </c>
      <c r="D2288">
        <v>4</v>
      </c>
      <c r="E2288" t="s">
        <v>19</v>
      </c>
      <c r="F2288" t="s">
        <v>35</v>
      </c>
      <c r="G2288">
        <v>14</v>
      </c>
      <c r="H2288" t="s">
        <v>21</v>
      </c>
      <c r="I2288">
        <v>5.2</v>
      </c>
      <c r="J2288">
        <v>1.36</v>
      </c>
      <c r="K2288" t="s">
        <v>30</v>
      </c>
      <c r="L2288">
        <v>1362.71</v>
      </c>
    </row>
    <row r="2289" spans="2:12" x14ac:dyDescent="0.2">
      <c r="B2289" t="s">
        <v>47</v>
      </c>
      <c r="C2289" t="s">
        <v>48</v>
      </c>
      <c r="D2289">
        <v>8</v>
      </c>
      <c r="E2289" t="s">
        <v>25</v>
      </c>
      <c r="F2289" t="s">
        <v>44</v>
      </c>
      <c r="G2289">
        <v>16</v>
      </c>
      <c r="H2289" t="s">
        <v>27</v>
      </c>
      <c r="I2289">
        <v>4.9000000000000004</v>
      </c>
      <c r="J2289">
        <v>1.62</v>
      </c>
      <c r="K2289" t="s">
        <v>30</v>
      </c>
      <c r="L2289">
        <v>2043.49</v>
      </c>
    </row>
    <row r="2290" spans="2:12" x14ac:dyDescent="0.2">
      <c r="B2290" t="s">
        <v>36</v>
      </c>
      <c r="C2290" t="s">
        <v>39</v>
      </c>
      <c r="D2290">
        <v>32</v>
      </c>
      <c r="E2290" t="s">
        <v>19</v>
      </c>
      <c r="F2290" t="s">
        <v>32</v>
      </c>
      <c r="G2290">
        <v>16</v>
      </c>
      <c r="H2290" t="s">
        <v>43</v>
      </c>
      <c r="I2290">
        <v>5.9</v>
      </c>
      <c r="J2290">
        <v>3.04</v>
      </c>
      <c r="K2290" t="s">
        <v>22</v>
      </c>
      <c r="L2290">
        <v>1760.11</v>
      </c>
    </row>
    <row r="2291" spans="2:12" x14ac:dyDescent="0.2">
      <c r="B2291" t="s">
        <v>33</v>
      </c>
      <c r="C2291" t="s">
        <v>41</v>
      </c>
      <c r="D2291">
        <v>16</v>
      </c>
      <c r="E2291" t="s">
        <v>29</v>
      </c>
      <c r="F2291" t="s">
        <v>35</v>
      </c>
      <c r="G2291">
        <v>14</v>
      </c>
      <c r="H2291" t="s">
        <v>27</v>
      </c>
      <c r="I2291">
        <v>5.8</v>
      </c>
      <c r="J2291">
        <v>1.38</v>
      </c>
      <c r="K2291" t="s">
        <v>46</v>
      </c>
      <c r="L2291">
        <v>3333.79</v>
      </c>
    </row>
    <row r="2292" spans="2:12" x14ac:dyDescent="0.2">
      <c r="B2292" t="s">
        <v>33</v>
      </c>
      <c r="C2292" t="s">
        <v>39</v>
      </c>
      <c r="D2292">
        <v>16</v>
      </c>
      <c r="E2292" t="s">
        <v>42</v>
      </c>
      <c r="F2292" t="s">
        <v>35</v>
      </c>
      <c r="G2292">
        <v>17.3</v>
      </c>
      <c r="H2292" t="s">
        <v>15</v>
      </c>
      <c r="I2292">
        <v>6.5</v>
      </c>
      <c r="J2292">
        <v>1.64</v>
      </c>
      <c r="K2292" t="s">
        <v>22</v>
      </c>
      <c r="L2292">
        <v>1255.3599999999999</v>
      </c>
    </row>
    <row r="2293" spans="2:12" x14ac:dyDescent="0.2">
      <c r="B2293" t="s">
        <v>23</v>
      </c>
      <c r="C2293" t="s">
        <v>48</v>
      </c>
      <c r="D2293">
        <v>4</v>
      </c>
      <c r="E2293" t="s">
        <v>19</v>
      </c>
      <c r="F2293" t="s">
        <v>44</v>
      </c>
      <c r="G2293">
        <v>17.3</v>
      </c>
      <c r="H2293" t="s">
        <v>15</v>
      </c>
      <c r="I2293">
        <v>8.6999999999999993</v>
      </c>
      <c r="J2293">
        <v>2.97</v>
      </c>
      <c r="K2293" t="s">
        <v>16</v>
      </c>
      <c r="L2293">
        <v>1160.45</v>
      </c>
    </row>
    <row r="2294" spans="2:12" x14ac:dyDescent="0.2">
      <c r="B2294" t="s">
        <v>28</v>
      </c>
      <c r="C2294" t="s">
        <v>18</v>
      </c>
      <c r="D2294">
        <v>64</v>
      </c>
      <c r="E2294" t="s">
        <v>42</v>
      </c>
      <c r="F2294" t="s">
        <v>32</v>
      </c>
      <c r="G2294">
        <v>16</v>
      </c>
      <c r="H2294" t="s">
        <v>43</v>
      </c>
      <c r="I2294">
        <v>11.3</v>
      </c>
      <c r="J2294">
        <v>3.34</v>
      </c>
      <c r="K2294" t="s">
        <v>30</v>
      </c>
      <c r="L2294">
        <v>2632.8</v>
      </c>
    </row>
    <row r="2295" spans="2:12" x14ac:dyDescent="0.2">
      <c r="B2295" t="s">
        <v>34</v>
      </c>
      <c r="C2295" t="s">
        <v>24</v>
      </c>
      <c r="D2295">
        <v>4</v>
      </c>
      <c r="E2295" t="s">
        <v>25</v>
      </c>
      <c r="F2295" t="s">
        <v>32</v>
      </c>
      <c r="G2295">
        <v>13.3</v>
      </c>
      <c r="H2295" t="s">
        <v>27</v>
      </c>
      <c r="I2295">
        <v>7.5</v>
      </c>
      <c r="J2295">
        <v>2.48</v>
      </c>
      <c r="K2295" t="s">
        <v>30</v>
      </c>
      <c r="L2295">
        <v>1372.7</v>
      </c>
    </row>
    <row r="2296" spans="2:12" x14ac:dyDescent="0.2">
      <c r="B2296" t="s">
        <v>28</v>
      </c>
      <c r="C2296" t="s">
        <v>48</v>
      </c>
      <c r="D2296">
        <v>4</v>
      </c>
      <c r="E2296" t="s">
        <v>13</v>
      </c>
      <c r="F2296" t="s">
        <v>35</v>
      </c>
      <c r="G2296">
        <v>14</v>
      </c>
      <c r="H2296" t="s">
        <v>15</v>
      </c>
      <c r="I2296">
        <v>12</v>
      </c>
      <c r="J2296">
        <v>1.28</v>
      </c>
      <c r="K2296" t="s">
        <v>16</v>
      </c>
      <c r="L2296">
        <v>1285.8</v>
      </c>
    </row>
    <row r="2297" spans="2:12" x14ac:dyDescent="0.2">
      <c r="B2297" t="s">
        <v>33</v>
      </c>
      <c r="C2297" t="s">
        <v>48</v>
      </c>
      <c r="D2297">
        <v>32</v>
      </c>
      <c r="E2297" t="s">
        <v>42</v>
      </c>
      <c r="F2297" t="s">
        <v>44</v>
      </c>
      <c r="G2297">
        <v>13.3</v>
      </c>
      <c r="H2297" t="s">
        <v>15</v>
      </c>
      <c r="I2297">
        <v>10</v>
      </c>
      <c r="J2297">
        <v>1.73</v>
      </c>
      <c r="K2297" t="s">
        <v>16</v>
      </c>
      <c r="L2297">
        <v>1429.4</v>
      </c>
    </row>
    <row r="2298" spans="2:12" x14ac:dyDescent="0.2">
      <c r="B2298" t="s">
        <v>28</v>
      </c>
      <c r="C2298" t="s">
        <v>31</v>
      </c>
      <c r="D2298">
        <v>32</v>
      </c>
      <c r="E2298" t="s">
        <v>25</v>
      </c>
      <c r="F2298" t="s">
        <v>40</v>
      </c>
      <c r="G2298">
        <v>16</v>
      </c>
      <c r="H2298" t="s">
        <v>27</v>
      </c>
      <c r="I2298">
        <v>10</v>
      </c>
      <c r="J2298">
        <v>3.09</v>
      </c>
      <c r="K2298" t="s">
        <v>46</v>
      </c>
      <c r="L2298">
        <v>2324.2600000000002</v>
      </c>
    </row>
    <row r="2299" spans="2:12" x14ac:dyDescent="0.2">
      <c r="B2299" t="s">
        <v>45</v>
      </c>
      <c r="C2299" t="s">
        <v>18</v>
      </c>
      <c r="D2299">
        <v>4</v>
      </c>
      <c r="E2299" t="s">
        <v>19</v>
      </c>
      <c r="F2299" t="s">
        <v>32</v>
      </c>
      <c r="G2299">
        <v>16</v>
      </c>
      <c r="H2299" t="s">
        <v>43</v>
      </c>
      <c r="I2299">
        <v>4.0999999999999996</v>
      </c>
      <c r="J2299">
        <v>2.37</v>
      </c>
      <c r="K2299" t="s">
        <v>46</v>
      </c>
      <c r="L2299">
        <v>1186.32</v>
      </c>
    </row>
    <row r="2300" spans="2:12" x14ac:dyDescent="0.2">
      <c r="B2300" t="s">
        <v>34</v>
      </c>
      <c r="C2300" t="s">
        <v>41</v>
      </c>
      <c r="D2300">
        <v>32</v>
      </c>
      <c r="E2300" t="s">
        <v>19</v>
      </c>
      <c r="F2300" t="s">
        <v>44</v>
      </c>
      <c r="G2300">
        <v>17.3</v>
      </c>
      <c r="H2300" t="s">
        <v>43</v>
      </c>
      <c r="I2300">
        <v>4.4000000000000004</v>
      </c>
      <c r="J2300">
        <v>2.76</v>
      </c>
      <c r="K2300" t="s">
        <v>22</v>
      </c>
      <c r="L2300">
        <v>1913.16</v>
      </c>
    </row>
    <row r="2301" spans="2:12" x14ac:dyDescent="0.2">
      <c r="B2301" t="s">
        <v>11</v>
      </c>
      <c r="C2301" t="s">
        <v>31</v>
      </c>
      <c r="D2301">
        <v>16</v>
      </c>
      <c r="E2301" t="s">
        <v>19</v>
      </c>
      <c r="F2301" t="s">
        <v>20</v>
      </c>
      <c r="G2301">
        <v>15.6</v>
      </c>
      <c r="H2301" t="s">
        <v>15</v>
      </c>
      <c r="I2301">
        <v>9</v>
      </c>
      <c r="J2301">
        <v>1.9</v>
      </c>
      <c r="K2301" t="s">
        <v>22</v>
      </c>
      <c r="L2301">
        <v>2059.67</v>
      </c>
    </row>
    <row r="2302" spans="2:12" x14ac:dyDescent="0.2">
      <c r="B2302" t="s">
        <v>33</v>
      </c>
      <c r="C2302" t="s">
        <v>31</v>
      </c>
      <c r="D2302">
        <v>4</v>
      </c>
      <c r="E2302" t="s">
        <v>42</v>
      </c>
      <c r="F2302" t="s">
        <v>14</v>
      </c>
      <c r="G2302">
        <v>17.3</v>
      </c>
      <c r="H2302" t="s">
        <v>21</v>
      </c>
      <c r="I2302">
        <v>6.9</v>
      </c>
      <c r="J2302">
        <v>2.72</v>
      </c>
      <c r="K2302" t="s">
        <v>22</v>
      </c>
      <c r="L2302">
        <v>590.52</v>
      </c>
    </row>
    <row r="2303" spans="2:12" x14ac:dyDescent="0.2">
      <c r="B2303" t="s">
        <v>33</v>
      </c>
      <c r="C2303" t="s">
        <v>18</v>
      </c>
      <c r="D2303">
        <v>32</v>
      </c>
      <c r="E2303" t="s">
        <v>13</v>
      </c>
      <c r="F2303" t="s">
        <v>26</v>
      </c>
      <c r="G2303">
        <v>13.3</v>
      </c>
      <c r="H2303" t="s">
        <v>43</v>
      </c>
      <c r="I2303">
        <v>10</v>
      </c>
      <c r="J2303">
        <v>1.95</v>
      </c>
      <c r="K2303" t="s">
        <v>22</v>
      </c>
      <c r="L2303">
        <v>1935.01</v>
      </c>
    </row>
    <row r="2304" spans="2:12" x14ac:dyDescent="0.2">
      <c r="B2304" t="s">
        <v>34</v>
      </c>
      <c r="C2304" t="s">
        <v>18</v>
      </c>
      <c r="D2304">
        <v>4</v>
      </c>
      <c r="E2304" t="s">
        <v>25</v>
      </c>
      <c r="F2304" t="s">
        <v>35</v>
      </c>
      <c r="G2304">
        <v>16</v>
      </c>
      <c r="H2304" t="s">
        <v>21</v>
      </c>
      <c r="I2304">
        <v>11.9</v>
      </c>
      <c r="J2304">
        <v>3.41</v>
      </c>
      <c r="K2304" t="s">
        <v>22</v>
      </c>
      <c r="L2304">
        <v>923.15</v>
      </c>
    </row>
    <row r="2305" spans="2:12" x14ac:dyDescent="0.2">
      <c r="B2305" t="s">
        <v>47</v>
      </c>
      <c r="C2305" t="s">
        <v>48</v>
      </c>
      <c r="D2305">
        <v>16</v>
      </c>
      <c r="E2305" t="s">
        <v>19</v>
      </c>
      <c r="F2305" t="s">
        <v>35</v>
      </c>
      <c r="G2305">
        <v>15.6</v>
      </c>
      <c r="H2305" t="s">
        <v>15</v>
      </c>
      <c r="I2305">
        <v>11.3</v>
      </c>
      <c r="J2305">
        <v>1.21</v>
      </c>
      <c r="K2305" t="s">
        <v>30</v>
      </c>
      <c r="L2305">
        <v>2608.98</v>
      </c>
    </row>
    <row r="2306" spans="2:12" x14ac:dyDescent="0.2">
      <c r="B2306" t="s">
        <v>38</v>
      </c>
      <c r="C2306" t="s">
        <v>37</v>
      </c>
      <c r="D2306">
        <v>4</v>
      </c>
      <c r="E2306" t="s">
        <v>19</v>
      </c>
      <c r="F2306" t="s">
        <v>26</v>
      </c>
      <c r="G2306">
        <v>14</v>
      </c>
      <c r="H2306" t="s">
        <v>21</v>
      </c>
      <c r="I2306">
        <v>6.7</v>
      </c>
      <c r="J2306">
        <v>1.34</v>
      </c>
      <c r="K2306" t="s">
        <v>30</v>
      </c>
      <c r="L2306">
        <v>1215.97</v>
      </c>
    </row>
    <row r="2307" spans="2:12" x14ac:dyDescent="0.2">
      <c r="B2307" t="s">
        <v>23</v>
      </c>
      <c r="C2307" t="s">
        <v>18</v>
      </c>
      <c r="D2307">
        <v>8</v>
      </c>
      <c r="E2307" t="s">
        <v>19</v>
      </c>
      <c r="F2307" t="s">
        <v>32</v>
      </c>
      <c r="G2307">
        <v>13.3</v>
      </c>
      <c r="H2307" t="s">
        <v>21</v>
      </c>
      <c r="I2307">
        <v>6.2</v>
      </c>
      <c r="J2307">
        <v>2.4500000000000002</v>
      </c>
      <c r="K2307" t="s">
        <v>46</v>
      </c>
      <c r="L2307">
        <v>963.99</v>
      </c>
    </row>
    <row r="2308" spans="2:12" x14ac:dyDescent="0.2">
      <c r="B2308" t="s">
        <v>38</v>
      </c>
      <c r="C2308" t="s">
        <v>12</v>
      </c>
      <c r="D2308">
        <v>4</v>
      </c>
      <c r="E2308" t="s">
        <v>25</v>
      </c>
      <c r="F2308" t="s">
        <v>14</v>
      </c>
      <c r="G2308">
        <v>13.3</v>
      </c>
      <c r="H2308" t="s">
        <v>21</v>
      </c>
      <c r="I2308">
        <v>7.9</v>
      </c>
      <c r="J2308">
        <v>3.35</v>
      </c>
      <c r="K2308" t="s">
        <v>30</v>
      </c>
      <c r="L2308">
        <v>634.09</v>
      </c>
    </row>
    <row r="2309" spans="2:12" x14ac:dyDescent="0.2">
      <c r="B2309" t="s">
        <v>36</v>
      </c>
      <c r="C2309" t="s">
        <v>37</v>
      </c>
      <c r="D2309">
        <v>32</v>
      </c>
      <c r="E2309" t="s">
        <v>25</v>
      </c>
      <c r="F2309" t="s">
        <v>26</v>
      </c>
      <c r="G2309">
        <v>14</v>
      </c>
      <c r="H2309" t="s">
        <v>21</v>
      </c>
      <c r="I2309">
        <v>10</v>
      </c>
      <c r="J2309">
        <v>2.0699999999999998</v>
      </c>
      <c r="K2309" t="s">
        <v>22</v>
      </c>
      <c r="L2309">
        <v>2321.0700000000002</v>
      </c>
    </row>
    <row r="2310" spans="2:12" x14ac:dyDescent="0.2">
      <c r="B2310" t="s">
        <v>23</v>
      </c>
      <c r="C2310" t="s">
        <v>41</v>
      </c>
      <c r="D2310">
        <v>8</v>
      </c>
      <c r="E2310" t="s">
        <v>19</v>
      </c>
      <c r="F2310" t="s">
        <v>44</v>
      </c>
      <c r="G2310">
        <v>13.3</v>
      </c>
      <c r="H2310" t="s">
        <v>27</v>
      </c>
      <c r="I2310">
        <v>5.4</v>
      </c>
      <c r="J2310">
        <v>3.05</v>
      </c>
      <c r="K2310" t="s">
        <v>16</v>
      </c>
      <c r="L2310">
        <v>1747.36</v>
      </c>
    </row>
    <row r="2311" spans="2:12" x14ac:dyDescent="0.2">
      <c r="B2311" t="s">
        <v>34</v>
      </c>
      <c r="C2311" t="s">
        <v>31</v>
      </c>
      <c r="D2311">
        <v>8</v>
      </c>
      <c r="E2311" t="s">
        <v>19</v>
      </c>
      <c r="F2311" t="s">
        <v>26</v>
      </c>
      <c r="G2311">
        <v>16</v>
      </c>
      <c r="H2311" t="s">
        <v>27</v>
      </c>
      <c r="I2311">
        <v>4.9000000000000004</v>
      </c>
      <c r="J2311">
        <v>2.2200000000000002</v>
      </c>
      <c r="K2311" t="s">
        <v>46</v>
      </c>
      <c r="L2311">
        <v>1477.42</v>
      </c>
    </row>
    <row r="2312" spans="2:12" x14ac:dyDescent="0.2">
      <c r="B2312" t="s">
        <v>36</v>
      </c>
      <c r="C2312" t="s">
        <v>37</v>
      </c>
      <c r="D2312">
        <v>16</v>
      </c>
      <c r="E2312" t="s">
        <v>13</v>
      </c>
      <c r="F2312" t="s">
        <v>20</v>
      </c>
      <c r="G2312">
        <v>14</v>
      </c>
      <c r="H2312" t="s">
        <v>21</v>
      </c>
      <c r="I2312">
        <v>6</v>
      </c>
      <c r="J2312">
        <v>1.2</v>
      </c>
      <c r="K2312" t="s">
        <v>22</v>
      </c>
      <c r="L2312">
        <v>1790.81</v>
      </c>
    </row>
    <row r="2313" spans="2:12" x14ac:dyDescent="0.2">
      <c r="B2313" t="s">
        <v>38</v>
      </c>
      <c r="C2313" t="s">
        <v>41</v>
      </c>
      <c r="D2313">
        <v>8</v>
      </c>
      <c r="E2313" t="s">
        <v>13</v>
      </c>
      <c r="F2313" t="s">
        <v>35</v>
      </c>
      <c r="G2313">
        <v>14</v>
      </c>
      <c r="H2313" t="s">
        <v>21</v>
      </c>
      <c r="I2313">
        <v>5.9</v>
      </c>
      <c r="J2313">
        <v>2.29</v>
      </c>
      <c r="K2313" t="s">
        <v>16</v>
      </c>
      <c r="L2313">
        <v>1514.93</v>
      </c>
    </row>
    <row r="2314" spans="2:12" x14ac:dyDescent="0.2">
      <c r="B2314" t="s">
        <v>47</v>
      </c>
      <c r="C2314" t="s">
        <v>24</v>
      </c>
      <c r="D2314">
        <v>16</v>
      </c>
      <c r="E2314" t="s">
        <v>25</v>
      </c>
      <c r="F2314" t="s">
        <v>20</v>
      </c>
      <c r="G2314">
        <v>15.6</v>
      </c>
      <c r="H2314" t="s">
        <v>21</v>
      </c>
      <c r="I2314">
        <v>5.9</v>
      </c>
      <c r="J2314">
        <v>2.7</v>
      </c>
      <c r="K2314" t="s">
        <v>22</v>
      </c>
      <c r="L2314">
        <v>1291.0999999999999</v>
      </c>
    </row>
    <row r="2315" spans="2:12" x14ac:dyDescent="0.2">
      <c r="B2315" t="s">
        <v>47</v>
      </c>
      <c r="C2315" t="s">
        <v>39</v>
      </c>
      <c r="D2315">
        <v>16</v>
      </c>
      <c r="E2315" t="s">
        <v>19</v>
      </c>
      <c r="F2315" t="s">
        <v>32</v>
      </c>
      <c r="G2315">
        <v>16</v>
      </c>
      <c r="H2315" t="s">
        <v>15</v>
      </c>
      <c r="I2315">
        <v>8.6</v>
      </c>
      <c r="J2315">
        <v>3.16</v>
      </c>
      <c r="K2315" t="s">
        <v>16</v>
      </c>
      <c r="L2315">
        <v>2005.94</v>
      </c>
    </row>
    <row r="2316" spans="2:12" x14ac:dyDescent="0.2">
      <c r="B2316" t="s">
        <v>11</v>
      </c>
      <c r="C2316" t="s">
        <v>37</v>
      </c>
      <c r="D2316">
        <v>32</v>
      </c>
      <c r="E2316" t="s">
        <v>25</v>
      </c>
      <c r="F2316" t="s">
        <v>20</v>
      </c>
      <c r="G2316">
        <v>16</v>
      </c>
      <c r="H2316" t="s">
        <v>27</v>
      </c>
      <c r="I2316">
        <v>9.6</v>
      </c>
      <c r="J2316">
        <v>2.7</v>
      </c>
      <c r="K2316" t="s">
        <v>22</v>
      </c>
      <c r="L2316">
        <v>7207.3</v>
      </c>
    </row>
    <row r="2317" spans="2:12" x14ac:dyDescent="0.2">
      <c r="B2317" t="s">
        <v>33</v>
      </c>
      <c r="C2317" t="s">
        <v>24</v>
      </c>
      <c r="D2317">
        <v>8</v>
      </c>
      <c r="E2317" t="s">
        <v>19</v>
      </c>
      <c r="F2317" t="s">
        <v>20</v>
      </c>
      <c r="G2317">
        <v>13.3</v>
      </c>
      <c r="H2317" t="s">
        <v>15</v>
      </c>
      <c r="I2317">
        <v>10.8</v>
      </c>
      <c r="J2317">
        <v>2.99</v>
      </c>
      <c r="K2317" t="s">
        <v>30</v>
      </c>
      <c r="L2317">
        <v>1373.26</v>
      </c>
    </row>
    <row r="2318" spans="2:12" x14ac:dyDescent="0.2">
      <c r="B2318" t="s">
        <v>28</v>
      </c>
      <c r="C2318" t="s">
        <v>48</v>
      </c>
      <c r="D2318">
        <v>8</v>
      </c>
      <c r="E2318" t="s">
        <v>19</v>
      </c>
      <c r="F2318" t="s">
        <v>20</v>
      </c>
      <c r="G2318">
        <v>16</v>
      </c>
      <c r="H2318" t="s">
        <v>21</v>
      </c>
      <c r="I2318">
        <v>4.5999999999999996</v>
      </c>
      <c r="J2318">
        <v>2.98</v>
      </c>
      <c r="K2318" t="s">
        <v>30</v>
      </c>
      <c r="L2318">
        <v>1202.68</v>
      </c>
    </row>
    <row r="2319" spans="2:12" x14ac:dyDescent="0.2">
      <c r="B2319" t="s">
        <v>47</v>
      </c>
      <c r="C2319" t="s">
        <v>48</v>
      </c>
      <c r="D2319">
        <v>8</v>
      </c>
      <c r="E2319" t="s">
        <v>13</v>
      </c>
      <c r="F2319" t="s">
        <v>26</v>
      </c>
      <c r="G2319">
        <v>17.3</v>
      </c>
      <c r="H2319" t="s">
        <v>21</v>
      </c>
      <c r="I2319">
        <v>8</v>
      </c>
      <c r="J2319">
        <v>1.51</v>
      </c>
      <c r="K2319" t="s">
        <v>16</v>
      </c>
      <c r="L2319">
        <v>1546.58</v>
      </c>
    </row>
    <row r="2320" spans="2:12" x14ac:dyDescent="0.2">
      <c r="B2320" t="s">
        <v>38</v>
      </c>
      <c r="C2320" t="s">
        <v>41</v>
      </c>
      <c r="D2320">
        <v>64</v>
      </c>
      <c r="E2320" t="s">
        <v>13</v>
      </c>
      <c r="F2320" t="s">
        <v>26</v>
      </c>
      <c r="G2320">
        <v>14</v>
      </c>
      <c r="H2320" t="s">
        <v>43</v>
      </c>
      <c r="I2320">
        <v>10</v>
      </c>
      <c r="J2320">
        <v>3.44</v>
      </c>
      <c r="K2320" t="s">
        <v>30</v>
      </c>
      <c r="L2320">
        <v>3822.53</v>
      </c>
    </row>
    <row r="2321" spans="2:12" x14ac:dyDescent="0.2">
      <c r="B2321" t="s">
        <v>11</v>
      </c>
      <c r="C2321" t="s">
        <v>18</v>
      </c>
      <c r="D2321">
        <v>8</v>
      </c>
      <c r="E2321" t="s">
        <v>42</v>
      </c>
      <c r="F2321" t="s">
        <v>44</v>
      </c>
      <c r="G2321">
        <v>16</v>
      </c>
      <c r="H2321" t="s">
        <v>43</v>
      </c>
      <c r="I2321">
        <v>4</v>
      </c>
      <c r="J2321">
        <v>1.88</v>
      </c>
      <c r="K2321" t="s">
        <v>30</v>
      </c>
      <c r="L2321">
        <v>1293.3499999999999</v>
      </c>
    </row>
    <row r="2322" spans="2:12" x14ac:dyDescent="0.2">
      <c r="B2322" t="s">
        <v>17</v>
      </c>
      <c r="C2322" t="s">
        <v>24</v>
      </c>
      <c r="D2322">
        <v>32</v>
      </c>
      <c r="E2322" t="s">
        <v>19</v>
      </c>
      <c r="F2322" t="s">
        <v>35</v>
      </c>
      <c r="G2322">
        <v>13.3</v>
      </c>
      <c r="H2322" t="s">
        <v>15</v>
      </c>
      <c r="I2322">
        <v>4.0999999999999996</v>
      </c>
      <c r="J2322">
        <v>1.22</v>
      </c>
      <c r="K2322" t="s">
        <v>16</v>
      </c>
      <c r="L2322">
        <v>2902.58</v>
      </c>
    </row>
    <row r="2323" spans="2:12" x14ac:dyDescent="0.2">
      <c r="B2323" t="s">
        <v>47</v>
      </c>
      <c r="C2323" t="s">
        <v>31</v>
      </c>
      <c r="D2323">
        <v>8</v>
      </c>
      <c r="E2323" t="s">
        <v>29</v>
      </c>
      <c r="F2323" t="s">
        <v>35</v>
      </c>
      <c r="G2323">
        <v>17.3</v>
      </c>
      <c r="H2323" t="s">
        <v>43</v>
      </c>
      <c r="I2323">
        <v>5.6</v>
      </c>
      <c r="J2323">
        <v>2.84</v>
      </c>
      <c r="K2323" t="s">
        <v>46</v>
      </c>
      <c r="L2323">
        <v>1262.1400000000001</v>
      </c>
    </row>
    <row r="2324" spans="2:12" x14ac:dyDescent="0.2">
      <c r="B2324" t="s">
        <v>11</v>
      </c>
      <c r="C2324" t="s">
        <v>12</v>
      </c>
      <c r="D2324">
        <v>64</v>
      </c>
      <c r="E2324" t="s">
        <v>25</v>
      </c>
      <c r="F2324" t="s">
        <v>26</v>
      </c>
      <c r="G2324">
        <v>14</v>
      </c>
      <c r="H2324" t="s">
        <v>27</v>
      </c>
      <c r="I2324">
        <v>6</v>
      </c>
      <c r="J2324">
        <v>1.54</v>
      </c>
      <c r="K2324" t="s">
        <v>16</v>
      </c>
      <c r="L2324">
        <v>4775.4799999999996</v>
      </c>
    </row>
    <row r="2325" spans="2:12" x14ac:dyDescent="0.2">
      <c r="B2325" t="s">
        <v>36</v>
      </c>
      <c r="C2325" t="s">
        <v>37</v>
      </c>
      <c r="D2325">
        <v>16</v>
      </c>
      <c r="E2325" t="s">
        <v>19</v>
      </c>
      <c r="F2325" t="s">
        <v>35</v>
      </c>
      <c r="G2325">
        <v>16</v>
      </c>
      <c r="H2325" t="s">
        <v>15</v>
      </c>
      <c r="I2325">
        <v>7.7</v>
      </c>
      <c r="J2325">
        <v>3.14</v>
      </c>
      <c r="K2325" t="s">
        <v>46</v>
      </c>
      <c r="L2325">
        <v>2809.72</v>
      </c>
    </row>
    <row r="2326" spans="2:12" x14ac:dyDescent="0.2">
      <c r="B2326" t="s">
        <v>33</v>
      </c>
      <c r="C2326" t="s">
        <v>24</v>
      </c>
      <c r="D2326">
        <v>4</v>
      </c>
      <c r="E2326" t="s">
        <v>25</v>
      </c>
      <c r="F2326" t="s">
        <v>20</v>
      </c>
      <c r="G2326">
        <v>15.6</v>
      </c>
      <c r="H2326" t="s">
        <v>21</v>
      </c>
      <c r="I2326">
        <v>9.6</v>
      </c>
      <c r="J2326">
        <v>1.38</v>
      </c>
      <c r="K2326" t="s">
        <v>30</v>
      </c>
      <c r="L2326">
        <v>919.77</v>
      </c>
    </row>
    <row r="2327" spans="2:12" x14ac:dyDescent="0.2">
      <c r="B2327" t="s">
        <v>45</v>
      </c>
      <c r="C2327" t="s">
        <v>31</v>
      </c>
      <c r="D2327">
        <v>4</v>
      </c>
      <c r="E2327" t="s">
        <v>25</v>
      </c>
      <c r="F2327" t="s">
        <v>44</v>
      </c>
      <c r="G2327">
        <v>16</v>
      </c>
      <c r="H2327" t="s">
        <v>43</v>
      </c>
      <c r="I2327">
        <v>4.2</v>
      </c>
      <c r="J2327">
        <v>2.09</v>
      </c>
      <c r="K2327" t="s">
        <v>22</v>
      </c>
      <c r="L2327">
        <v>665.23</v>
      </c>
    </row>
    <row r="2328" spans="2:12" x14ac:dyDescent="0.2">
      <c r="B2328" t="s">
        <v>28</v>
      </c>
      <c r="C2328" t="s">
        <v>37</v>
      </c>
      <c r="D2328">
        <v>16</v>
      </c>
      <c r="E2328" t="s">
        <v>29</v>
      </c>
      <c r="F2328" t="s">
        <v>14</v>
      </c>
      <c r="G2328">
        <v>16</v>
      </c>
      <c r="H2328" t="s">
        <v>21</v>
      </c>
      <c r="I2328">
        <v>8.5</v>
      </c>
      <c r="J2328">
        <v>2.73</v>
      </c>
      <c r="K2328" t="s">
        <v>30</v>
      </c>
      <c r="L2328">
        <v>1682.53</v>
      </c>
    </row>
    <row r="2329" spans="2:12" x14ac:dyDescent="0.2">
      <c r="B2329" t="s">
        <v>17</v>
      </c>
      <c r="C2329" t="s">
        <v>48</v>
      </c>
      <c r="D2329">
        <v>32</v>
      </c>
      <c r="E2329" t="s">
        <v>25</v>
      </c>
      <c r="F2329" t="s">
        <v>32</v>
      </c>
      <c r="G2329">
        <v>15.6</v>
      </c>
      <c r="H2329" t="s">
        <v>21</v>
      </c>
      <c r="I2329">
        <v>5.6</v>
      </c>
      <c r="J2329">
        <v>2.06</v>
      </c>
      <c r="K2329" t="s">
        <v>30</v>
      </c>
      <c r="L2329">
        <v>2404.1</v>
      </c>
    </row>
    <row r="2330" spans="2:12" x14ac:dyDescent="0.2">
      <c r="B2330" t="s">
        <v>45</v>
      </c>
      <c r="C2330" t="s">
        <v>48</v>
      </c>
      <c r="D2330">
        <v>8</v>
      </c>
      <c r="E2330" t="s">
        <v>25</v>
      </c>
      <c r="F2330" t="s">
        <v>35</v>
      </c>
      <c r="G2330">
        <v>14</v>
      </c>
      <c r="H2330" t="s">
        <v>15</v>
      </c>
      <c r="I2330">
        <v>8.1</v>
      </c>
      <c r="J2330">
        <v>1.26</v>
      </c>
      <c r="K2330" t="s">
        <v>16</v>
      </c>
      <c r="L2330">
        <v>1592.22</v>
      </c>
    </row>
    <row r="2331" spans="2:12" x14ac:dyDescent="0.2">
      <c r="B2331" t="s">
        <v>11</v>
      </c>
      <c r="C2331" t="s">
        <v>12</v>
      </c>
      <c r="D2331">
        <v>4</v>
      </c>
      <c r="E2331" t="s">
        <v>42</v>
      </c>
      <c r="F2331" t="s">
        <v>40</v>
      </c>
      <c r="G2331">
        <v>13.3</v>
      </c>
      <c r="H2331" t="s">
        <v>15</v>
      </c>
      <c r="I2331">
        <v>6.3</v>
      </c>
      <c r="J2331">
        <v>1.94</v>
      </c>
      <c r="K2331" t="s">
        <v>16</v>
      </c>
      <c r="L2331">
        <v>1090.5999999999999</v>
      </c>
    </row>
    <row r="2332" spans="2:12" x14ac:dyDescent="0.2">
      <c r="B2332" t="s">
        <v>47</v>
      </c>
      <c r="C2332" t="s">
        <v>31</v>
      </c>
      <c r="D2332">
        <v>16</v>
      </c>
      <c r="E2332" t="s">
        <v>42</v>
      </c>
      <c r="F2332" t="s">
        <v>26</v>
      </c>
      <c r="G2332">
        <v>14</v>
      </c>
      <c r="H2332" t="s">
        <v>27</v>
      </c>
      <c r="I2332">
        <v>9.6</v>
      </c>
      <c r="J2332">
        <v>2.4</v>
      </c>
      <c r="K2332" t="s">
        <v>22</v>
      </c>
      <c r="L2332">
        <v>1848.65</v>
      </c>
    </row>
    <row r="2333" spans="2:12" x14ac:dyDescent="0.2">
      <c r="B2333" t="s">
        <v>23</v>
      </c>
      <c r="C2333" t="s">
        <v>18</v>
      </c>
      <c r="D2333">
        <v>32</v>
      </c>
      <c r="E2333" t="s">
        <v>42</v>
      </c>
      <c r="F2333" t="s">
        <v>35</v>
      </c>
      <c r="G2333">
        <v>17.3</v>
      </c>
      <c r="H2333" t="s">
        <v>15</v>
      </c>
      <c r="I2333">
        <v>5.9</v>
      </c>
      <c r="J2333">
        <v>2.8</v>
      </c>
      <c r="K2333" t="s">
        <v>46</v>
      </c>
      <c r="L2333">
        <v>2147.29</v>
      </c>
    </row>
    <row r="2334" spans="2:12" x14ac:dyDescent="0.2">
      <c r="B2334" t="s">
        <v>47</v>
      </c>
      <c r="C2334" t="s">
        <v>24</v>
      </c>
      <c r="D2334">
        <v>16</v>
      </c>
      <c r="E2334" t="s">
        <v>42</v>
      </c>
      <c r="F2334" t="s">
        <v>20</v>
      </c>
      <c r="G2334">
        <v>14</v>
      </c>
      <c r="H2334" t="s">
        <v>27</v>
      </c>
      <c r="I2334">
        <v>4.3</v>
      </c>
      <c r="J2334">
        <v>1.27</v>
      </c>
      <c r="K2334" t="s">
        <v>22</v>
      </c>
      <c r="L2334">
        <v>2128.0700000000002</v>
      </c>
    </row>
    <row r="2335" spans="2:12" x14ac:dyDescent="0.2">
      <c r="B2335" t="s">
        <v>47</v>
      </c>
      <c r="C2335" t="s">
        <v>24</v>
      </c>
      <c r="D2335">
        <v>8</v>
      </c>
      <c r="E2335" t="s">
        <v>19</v>
      </c>
      <c r="F2335" t="s">
        <v>40</v>
      </c>
      <c r="G2335">
        <v>13.3</v>
      </c>
      <c r="H2335" t="s">
        <v>15</v>
      </c>
      <c r="I2335">
        <v>7.7</v>
      </c>
      <c r="J2335">
        <v>2.08</v>
      </c>
      <c r="K2335" t="s">
        <v>22</v>
      </c>
      <c r="L2335">
        <v>1730.45</v>
      </c>
    </row>
    <row r="2336" spans="2:12" x14ac:dyDescent="0.2">
      <c r="B2336" t="s">
        <v>47</v>
      </c>
      <c r="C2336" t="s">
        <v>31</v>
      </c>
      <c r="D2336">
        <v>32</v>
      </c>
      <c r="E2336" t="s">
        <v>13</v>
      </c>
      <c r="F2336" t="s">
        <v>35</v>
      </c>
      <c r="G2336">
        <v>16</v>
      </c>
      <c r="H2336" t="s">
        <v>21</v>
      </c>
      <c r="I2336">
        <v>7.6</v>
      </c>
      <c r="J2336">
        <v>3.19</v>
      </c>
      <c r="K2336" t="s">
        <v>22</v>
      </c>
      <c r="L2336">
        <v>1719.3</v>
      </c>
    </row>
    <row r="2337" spans="2:12" x14ac:dyDescent="0.2">
      <c r="B2337" t="s">
        <v>33</v>
      </c>
      <c r="C2337" t="s">
        <v>18</v>
      </c>
      <c r="D2337">
        <v>4</v>
      </c>
      <c r="E2337" t="s">
        <v>25</v>
      </c>
      <c r="F2337" t="s">
        <v>40</v>
      </c>
      <c r="G2337">
        <v>13.3</v>
      </c>
      <c r="H2337" t="s">
        <v>15</v>
      </c>
      <c r="I2337">
        <v>7</v>
      </c>
      <c r="J2337">
        <v>2.04</v>
      </c>
      <c r="K2337" t="s">
        <v>16</v>
      </c>
      <c r="L2337">
        <v>1456.42</v>
      </c>
    </row>
    <row r="2338" spans="2:12" x14ac:dyDescent="0.2">
      <c r="B2338" t="s">
        <v>36</v>
      </c>
      <c r="C2338" t="s">
        <v>37</v>
      </c>
      <c r="D2338">
        <v>8</v>
      </c>
      <c r="E2338" t="s">
        <v>42</v>
      </c>
      <c r="F2338" t="s">
        <v>20</v>
      </c>
      <c r="G2338">
        <v>13.3</v>
      </c>
      <c r="H2338" t="s">
        <v>43</v>
      </c>
      <c r="I2338">
        <v>9.1</v>
      </c>
      <c r="J2338">
        <v>1.41</v>
      </c>
      <c r="K2338" t="s">
        <v>16</v>
      </c>
      <c r="L2338">
        <v>1367.8</v>
      </c>
    </row>
    <row r="2339" spans="2:12" x14ac:dyDescent="0.2">
      <c r="B2339" t="s">
        <v>33</v>
      </c>
      <c r="C2339" t="s">
        <v>12</v>
      </c>
      <c r="D2339">
        <v>16</v>
      </c>
      <c r="E2339" t="s">
        <v>19</v>
      </c>
      <c r="F2339" t="s">
        <v>20</v>
      </c>
      <c r="G2339">
        <v>16</v>
      </c>
      <c r="H2339" t="s">
        <v>43</v>
      </c>
      <c r="I2339">
        <v>7.9</v>
      </c>
      <c r="J2339">
        <v>1.54</v>
      </c>
      <c r="K2339" t="s">
        <v>16</v>
      </c>
      <c r="L2339">
        <v>1034.8499999999999</v>
      </c>
    </row>
    <row r="2340" spans="2:12" x14ac:dyDescent="0.2">
      <c r="B2340" t="s">
        <v>11</v>
      </c>
      <c r="C2340" t="s">
        <v>24</v>
      </c>
      <c r="D2340">
        <v>16</v>
      </c>
      <c r="E2340" t="s">
        <v>25</v>
      </c>
      <c r="F2340" t="s">
        <v>35</v>
      </c>
      <c r="G2340">
        <v>13.3</v>
      </c>
      <c r="H2340" t="s">
        <v>27</v>
      </c>
      <c r="I2340">
        <v>8.6999999999999993</v>
      </c>
      <c r="J2340">
        <v>3.33</v>
      </c>
      <c r="K2340" t="s">
        <v>16</v>
      </c>
      <c r="L2340">
        <v>2880.18</v>
      </c>
    </row>
    <row r="2341" spans="2:12" x14ac:dyDescent="0.2">
      <c r="B2341" t="s">
        <v>11</v>
      </c>
      <c r="C2341" t="s">
        <v>31</v>
      </c>
      <c r="D2341">
        <v>16</v>
      </c>
      <c r="E2341" t="s">
        <v>29</v>
      </c>
      <c r="F2341" t="s">
        <v>32</v>
      </c>
      <c r="G2341">
        <v>13.3</v>
      </c>
      <c r="H2341" t="s">
        <v>15</v>
      </c>
      <c r="I2341">
        <v>9.6</v>
      </c>
      <c r="J2341">
        <v>2.0099999999999998</v>
      </c>
      <c r="K2341" t="s">
        <v>22</v>
      </c>
      <c r="L2341">
        <v>1863.97</v>
      </c>
    </row>
    <row r="2342" spans="2:12" x14ac:dyDescent="0.2">
      <c r="B2342" t="s">
        <v>23</v>
      </c>
      <c r="C2342" t="s">
        <v>24</v>
      </c>
      <c r="D2342">
        <v>64</v>
      </c>
      <c r="E2342" t="s">
        <v>42</v>
      </c>
      <c r="F2342" t="s">
        <v>26</v>
      </c>
      <c r="G2342">
        <v>16</v>
      </c>
      <c r="H2342" t="s">
        <v>21</v>
      </c>
      <c r="I2342">
        <v>11.6</v>
      </c>
      <c r="J2342">
        <v>2.46</v>
      </c>
      <c r="K2342" t="s">
        <v>46</v>
      </c>
      <c r="L2342">
        <v>1691.41</v>
      </c>
    </row>
    <row r="2343" spans="2:12" x14ac:dyDescent="0.2">
      <c r="B2343" t="s">
        <v>34</v>
      </c>
      <c r="C2343" t="s">
        <v>48</v>
      </c>
      <c r="D2343">
        <v>8</v>
      </c>
      <c r="E2343" t="s">
        <v>19</v>
      </c>
      <c r="F2343" t="s">
        <v>20</v>
      </c>
      <c r="G2343">
        <v>13.3</v>
      </c>
      <c r="H2343" t="s">
        <v>21</v>
      </c>
      <c r="I2343">
        <v>9.3000000000000007</v>
      </c>
      <c r="J2343">
        <v>1.34</v>
      </c>
      <c r="K2343" t="s">
        <v>22</v>
      </c>
      <c r="L2343">
        <v>1190.3800000000001</v>
      </c>
    </row>
    <row r="2344" spans="2:12" x14ac:dyDescent="0.2">
      <c r="B2344" t="s">
        <v>33</v>
      </c>
      <c r="C2344" t="s">
        <v>12</v>
      </c>
      <c r="D2344">
        <v>4</v>
      </c>
      <c r="E2344" t="s">
        <v>19</v>
      </c>
      <c r="F2344" t="s">
        <v>35</v>
      </c>
      <c r="G2344">
        <v>15.6</v>
      </c>
      <c r="H2344" t="s">
        <v>27</v>
      </c>
      <c r="I2344">
        <v>6.8</v>
      </c>
      <c r="J2344">
        <v>2.19</v>
      </c>
      <c r="K2344" t="s">
        <v>22</v>
      </c>
      <c r="L2344">
        <v>1253.82</v>
      </c>
    </row>
    <row r="2345" spans="2:12" x14ac:dyDescent="0.2">
      <c r="B2345" t="s">
        <v>36</v>
      </c>
      <c r="C2345" t="s">
        <v>31</v>
      </c>
      <c r="D2345">
        <v>64</v>
      </c>
      <c r="E2345" t="s">
        <v>42</v>
      </c>
      <c r="F2345" t="s">
        <v>26</v>
      </c>
      <c r="G2345">
        <v>16</v>
      </c>
      <c r="H2345" t="s">
        <v>27</v>
      </c>
      <c r="I2345">
        <v>5.8</v>
      </c>
      <c r="J2345">
        <v>2.77</v>
      </c>
      <c r="K2345" t="s">
        <v>46</v>
      </c>
      <c r="L2345">
        <v>3145.68</v>
      </c>
    </row>
    <row r="2346" spans="2:12" x14ac:dyDescent="0.2">
      <c r="B2346" t="s">
        <v>45</v>
      </c>
      <c r="C2346" t="s">
        <v>39</v>
      </c>
      <c r="D2346">
        <v>4</v>
      </c>
      <c r="E2346" t="s">
        <v>42</v>
      </c>
      <c r="F2346" t="s">
        <v>26</v>
      </c>
      <c r="G2346">
        <v>16</v>
      </c>
      <c r="H2346" t="s">
        <v>21</v>
      </c>
      <c r="I2346">
        <v>4.8</v>
      </c>
      <c r="J2346">
        <v>3.04</v>
      </c>
      <c r="K2346" t="s">
        <v>22</v>
      </c>
      <c r="L2346">
        <v>589.91</v>
      </c>
    </row>
    <row r="2347" spans="2:12" x14ac:dyDescent="0.2">
      <c r="B2347" t="s">
        <v>45</v>
      </c>
      <c r="C2347" t="s">
        <v>48</v>
      </c>
      <c r="D2347">
        <v>16</v>
      </c>
      <c r="E2347" t="s">
        <v>13</v>
      </c>
      <c r="F2347" t="s">
        <v>14</v>
      </c>
      <c r="G2347">
        <v>13.3</v>
      </c>
      <c r="H2347" t="s">
        <v>15</v>
      </c>
      <c r="I2347">
        <v>11.1</v>
      </c>
      <c r="J2347">
        <v>3.4</v>
      </c>
      <c r="K2347" t="s">
        <v>22</v>
      </c>
      <c r="L2347">
        <v>1737.98</v>
      </c>
    </row>
    <row r="2348" spans="2:12" x14ac:dyDescent="0.2">
      <c r="B2348" t="s">
        <v>28</v>
      </c>
      <c r="C2348" t="s">
        <v>48</v>
      </c>
      <c r="D2348">
        <v>32</v>
      </c>
      <c r="E2348" t="s">
        <v>29</v>
      </c>
      <c r="F2348" t="s">
        <v>35</v>
      </c>
      <c r="G2348">
        <v>13.3</v>
      </c>
      <c r="H2348" t="s">
        <v>15</v>
      </c>
      <c r="I2348">
        <v>10</v>
      </c>
      <c r="J2348">
        <v>1.54</v>
      </c>
      <c r="K2348" t="s">
        <v>16</v>
      </c>
      <c r="L2348">
        <v>2424.64</v>
      </c>
    </row>
    <row r="2349" spans="2:12" x14ac:dyDescent="0.2">
      <c r="B2349" t="s">
        <v>11</v>
      </c>
      <c r="C2349" t="s">
        <v>12</v>
      </c>
      <c r="D2349">
        <v>4</v>
      </c>
      <c r="E2349" t="s">
        <v>25</v>
      </c>
      <c r="F2349" t="s">
        <v>14</v>
      </c>
      <c r="G2349">
        <v>17.3</v>
      </c>
      <c r="H2349" t="s">
        <v>15</v>
      </c>
      <c r="I2349">
        <v>9</v>
      </c>
      <c r="J2349">
        <v>3.42</v>
      </c>
      <c r="K2349" t="s">
        <v>30</v>
      </c>
      <c r="L2349">
        <v>1449.63</v>
      </c>
    </row>
    <row r="2350" spans="2:12" x14ac:dyDescent="0.2">
      <c r="B2350" t="s">
        <v>38</v>
      </c>
      <c r="C2350" t="s">
        <v>48</v>
      </c>
      <c r="D2350">
        <v>4</v>
      </c>
      <c r="E2350" t="s">
        <v>29</v>
      </c>
      <c r="F2350" t="s">
        <v>44</v>
      </c>
      <c r="G2350">
        <v>13.3</v>
      </c>
      <c r="H2350" t="s">
        <v>27</v>
      </c>
      <c r="I2350">
        <v>6.1</v>
      </c>
      <c r="J2350">
        <v>2.0099999999999998</v>
      </c>
      <c r="K2350" t="s">
        <v>30</v>
      </c>
      <c r="L2350">
        <v>1278.8900000000001</v>
      </c>
    </row>
    <row r="2351" spans="2:12" x14ac:dyDescent="0.2">
      <c r="B2351" t="s">
        <v>23</v>
      </c>
      <c r="C2351" t="s">
        <v>31</v>
      </c>
      <c r="D2351">
        <v>32</v>
      </c>
      <c r="E2351" t="s">
        <v>25</v>
      </c>
      <c r="F2351" t="s">
        <v>14</v>
      </c>
      <c r="G2351">
        <v>15.6</v>
      </c>
      <c r="H2351" t="s">
        <v>21</v>
      </c>
      <c r="I2351">
        <v>10.199999999999999</v>
      </c>
      <c r="J2351">
        <v>1.6</v>
      </c>
      <c r="K2351" t="s">
        <v>16</v>
      </c>
      <c r="L2351">
        <v>1121.49</v>
      </c>
    </row>
    <row r="2352" spans="2:12" x14ac:dyDescent="0.2">
      <c r="B2352" t="s">
        <v>17</v>
      </c>
      <c r="C2352" t="s">
        <v>31</v>
      </c>
      <c r="D2352">
        <v>4</v>
      </c>
      <c r="E2352" t="s">
        <v>19</v>
      </c>
      <c r="F2352" t="s">
        <v>14</v>
      </c>
      <c r="G2352">
        <v>13.3</v>
      </c>
      <c r="H2352" t="s">
        <v>43</v>
      </c>
      <c r="I2352">
        <v>6.4</v>
      </c>
      <c r="J2352">
        <v>3.44</v>
      </c>
      <c r="K2352" t="s">
        <v>16</v>
      </c>
      <c r="L2352">
        <v>1177.7</v>
      </c>
    </row>
    <row r="2353" spans="2:12" x14ac:dyDescent="0.2">
      <c r="B2353" t="s">
        <v>33</v>
      </c>
      <c r="C2353" t="s">
        <v>41</v>
      </c>
      <c r="D2353">
        <v>32</v>
      </c>
      <c r="E2353" t="s">
        <v>25</v>
      </c>
      <c r="F2353" t="s">
        <v>26</v>
      </c>
      <c r="G2353">
        <v>14</v>
      </c>
      <c r="H2353" t="s">
        <v>27</v>
      </c>
      <c r="I2353">
        <v>7.9</v>
      </c>
      <c r="J2353">
        <v>2.61</v>
      </c>
      <c r="K2353" t="s">
        <v>16</v>
      </c>
      <c r="L2353">
        <v>4494.3100000000004</v>
      </c>
    </row>
    <row r="2354" spans="2:12" x14ac:dyDescent="0.2">
      <c r="B2354" t="s">
        <v>33</v>
      </c>
      <c r="C2354" t="s">
        <v>37</v>
      </c>
      <c r="D2354">
        <v>8</v>
      </c>
      <c r="E2354" t="s">
        <v>25</v>
      </c>
      <c r="F2354" t="s">
        <v>35</v>
      </c>
      <c r="G2354">
        <v>15.6</v>
      </c>
      <c r="H2354" t="s">
        <v>43</v>
      </c>
      <c r="I2354">
        <v>6.1</v>
      </c>
      <c r="J2354">
        <v>2.94</v>
      </c>
      <c r="K2354" t="s">
        <v>22</v>
      </c>
      <c r="L2354">
        <v>1885.48</v>
      </c>
    </row>
    <row r="2355" spans="2:12" x14ac:dyDescent="0.2">
      <c r="B2355" t="s">
        <v>38</v>
      </c>
      <c r="C2355" t="s">
        <v>24</v>
      </c>
      <c r="D2355">
        <v>64</v>
      </c>
      <c r="E2355" t="s">
        <v>42</v>
      </c>
      <c r="F2355" t="s">
        <v>40</v>
      </c>
      <c r="G2355">
        <v>15.6</v>
      </c>
      <c r="H2355" t="s">
        <v>15</v>
      </c>
      <c r="I2355">
        <v>6</v>
      </c>
      <c r="J2355">
        <v>2.25</v>
      </c>
      <c r="K2355" t="s">
        <v>30</v>
      </c>
      <c r="L2355">
        <v>2768.58</v>
      </c>
    </row>
    <row r="2356" spans="2:12" x14ac:dyDescent="0.2">
      <c r="B2356" t="s">
        <v>38</v>
      </c>
      <c r="C2356" t="s">
        <v>18</v>
      </c>
      <c r="D2356">
        <v>8</v>
      </c>
      <c r="E2356" t="s">
        <v>29</v>
      </c>
      <c r="F2356" t="s">
        <v>20</v>
      </c>
      <c r="G2356">
        <v>15.6</v>
      </c>
      <c r="H2356" t="s">
        <v>43</v>
      </c>
      <c r="I2356">
        <v>6.1</v>
      </c>
      <c r="J2356">
        <v>2.1800000000000002</v>
      </c>
      <c r="K2356" t="s">
        <v>30</v>
      </c>
      <c r="L2356">
        <v>1375.11</v>
      </c>
    </row>
    <row r="2357" spans="2:12" x14ac:dyDescent="0.2">
      <c r="B2357" t="s">
        <v>23</v>
      </c>
      <c r="C2357" t="s">
        <v>48</v>
      </c>
      <c r="D2357">
        <v>32</v>
      </c>
      <c r="E2357" t="s">
        <v>13</v>
      </c>
      <c r="F2357" t="s">
        <v>35</v>
      </c>
      <c r="G2357">
        <v>14</v>
      </c>
      <c r="H2357" t="s">
        <v>43</v>
      </c>
      <c r="I2357">
        <v>7</v>
      </c>
      <c r="J2357">
        <v>2.91</v>
      </c>
      <c r="K2357" t="s">
        <v>46</v>
      </c>
      <c r="L2357">
        <v>2054.39</v>
      </c>
    </row>
    <row r="2358" spans="2:12" x14ac:dyDescent="0.2">
      <c r="B2358" t="s">
        <v>11</v>
      </c>
      <c r="C2358" t="s">
        <v>37</v>
      </c>
      <c r="D2358">
        <v>4</v>
      </c>
      <c r="E2358" t="s">
        <v>19</v>
      </c>
      <c r="F2358" t="s">
        <v>40</v>
      </c>
      <c r="G2358">
        <v>14</v>
      </c>
      <c r="H2358" t="s">
        <v>21</v>
      </c>
      <c r="I2358">
        <v>6.5</v>
      </c>
      <c r="J2358">
        <v>1.68</v>
      </c>
      <c r="K2358" t="s">
        <v>30</v>
      </c>
      <c r="L2358">
        <v>1771.8</v>
      </c>
    </row>
    <row r="2359" spans="2:12" x14ac:dyDescent="0.2">
      <c r="B2359" t="s">
        <v>38</v>
      </c>
      <c r="C2359" t="s">
        <v>24</v>
      </c>
      <c r="D2359">
        <v>32</v>
      </c>
      <c r="E2359" t="s">
        <v>13</v>
      </c>
      <c r="F2359" t="s">
        <v>44</v>
      </c>
      <c r="G2359">
        <v>15.6</v>
      </c>
      <c r="H2359" t="s">
        <v>15</v>
      </c>
      <c r="I2359">
        <v>10.3</v>
      </c>
      <c r="J2359">
        <v>1.83</v>
      </c>
      <c r="K2359" t="s">
        <v>22</v>
      </c>
      <c r="L2359">
        <v>1330.24</v>
      </c>
    </row>
    <row r="2360" spans="2:12" x14ac:dyDescent="0.2">
      <c r="B2360" t="s">
        <v>23</v>
      </c>
      <c r="C2360" t="s">
        <v>39</v>
      </c>
      <c r="D2360">
        <v>64</v>
      </c>
      <c r="E2360" t="s">
        <v>42</v>
      </c>
      <c r="F2360" t="s">
        <v>26</v>
      </c>
      <c r="G2360">
        <v>13.3</v>
      </c>
      <c r="H2360" t="s">
        <v>27</v>
      </c>
      <c r="I2360">
        <v>7.1</v>
      </c>
      <c r="J2360">
        <v>1.44</v>
      </c>
      <c r="K2360" t="s">
        <v>46</v>
      </c>
      <c r="L2360">
        <v>3180.14</v>
      </c>
    </row>
    <row r="2361" spans="2:12" x14ac:dyDescent="0.2">
      <c r="B2361" t="s">
        <v>38</v>
      </c>
      <c r="C2361" t="s">
        <v>31</v>
      </c>
      <c r="D2361">
        <v>16</v>
      </c>
      <c r="E2361" t="s">
        <v>13</v>
      </c>
      <c r="F2361" t="s">
        <v>14</v>
      </c>
      <c r="G2361">
        <v>15.6</v>
      </c>
      <c r="H2361" t="s">
        <v>21</v>
      </c>
      <c r="I2361">
        <v>4.9000000000000004</v>
      </c>
      <c r="J2361">
        <v>1.88</v>
      </c>
      <c r="K2361" t="s">
        <v>46</v>
      </c>
      <c r="L2361">
        <v>1046.03</v>
      </c>
    </row>
    <row r="2362" spans="2:12" x14ac:dyDescent="0.2">
      <c r="B2362" t="s">
        <v>33</v>
      </c>
      <c r="C2362" t="s">
        <v>39</v>
      </c>
      <c r="D2362">
        <v>4</v>
      </c>
      <c r="E2362" t="s">
        <v>42</v>
      </c>
      <c r="F2362" t="s">
        <v>14</v>
      </c>
      <c r="G2362">
        <v>17.3</v>
      </c>
      <c r="H2362" t="s">
        <v>27</v>
      </c>
      <c r="I2362">
        <v>11.7</v>
      </c>
      <c r="J2362">
        <v>1.35</v>
      </c>
      <c r="K2362" t="s">
        <v>16</v>
      </c>
      <c r="L2362">
        <v>1324.97</v>
      </c>
    </row>
    <row r="2363" spans="2:12" x14ac:dyDescent="0.2">
      <c r="B2363" t="s">
        <v>23</v>
      </c>
      <c r="C2363" t="s">
        <v>31</v>
      </c>
      <c r="D2363">
        <v>8</v>
      </c>
      <c r="E2363" t="s">
        <v>13</v>
      </c>
      <c r="F2363" t="s">
        <v>44</v>
      </c>
      <c r="G2363">
        <v>15.6</v>
      </c>
      <c r="H2363" t="s">
        <v>27</v>
      </c>
      <c r="I2363">
        <v>11.3</v>
      </c>
      <c r="J2363">
        <v>1.74</v>
      </c>
      <c r="K2363" t="s">
        <v>16</v>
      </c>
      <c r="L2363">
        <v>945.14</v>
      </c>
    </row>
    <row r="2364" spans="2:12" x14ac:dyDescent="0.2">
      <c r="B2364" t="s">
        <v>47</v>
      </c>
      <c r="C2364" t="s">
        <v>41</v>
      </c>
      <c r="D2364">
        <v>32</v>
      </c>
      <c r="E2364" t="s">
        <v>13</v>
      </c>
      <c r="F2364" t="s">
        <v>20</v>
      </c>
      <c r="G2364">
        <v>16</v>
      </c>
      <c r="H2364" t="s">
        <v>27</v>
      </c>
      <c r="I2364">
        <v>5.0999999999999996</v>
      </c>
      <c r="J2364">
        <v>3.18</v>
      </c>
      <c r="K2364" t="s">
        <v>30</v>
      </c>
      <c r="L2364">
        <v>6260.08</v>
      </c>
    </row>
    <row r="2365" spans="2:12" x14ac:dyDescent="0.2">
      <c r="B2365" t="s">
        <v>28</v>
      </c>
      <c r="C2365" t="s">
        <v>31</v>
      </c>
      <c r="D2365">
        <v>32</v>
      </c>
      <c r="E2365" t="s">
        <v>29</v>
      </c>
      <c r="F2365" t="s">
        <v>35</v>
      </c>
      <c r="G2365">
        <v>14</v>
      </c>
      <c r="H2365" t="s">
        <v>43</v>
      </c>
      <c r="I2365">
        <v>4.9000000000000004</v>
      </c>
      <c r="J2365">
        <v>2.54</v>
      </c>
      <c r="K2365" t="s">
        <v>22</v>
      </c>
      <c r="L2365">
        <v>1426.87</v>
      </c>
    </row>
    <row r="2366" spans="2:12" x14ac:dyDescent="0.2">
      <c r="B2366" t="s">
        <v>38</v>
      </c>
      <c r="C2366" t="s">
        <v>41</v>
      </c>
      <c r="D2366">
        <v>32</v>
      </c>
      <c r="E2366" t="s">
        <v>19</v>
      </c>
      <c r="F2366" t="s">
        <v>40</v>
      </c>
      <c r="G2366">
        <v>17.3</v>
      </c>
      <c r="H2366" t="s">
        <v>15</v>
      </c>
      <c r="I2366">
        <v>6.3</v>
      </c>
      <c r="J2366">
        <v>1.76</v>
      </c>
      <c r="K2366" t="s">
        <v>16</v>
      </c>
      <c r="L2366">
        <v>3708.89</v>
      </c>
    </row>
    <row r="2367" spans="2:12" x14ac:dyDescent="0.2">
      <c r="B2367" t="s">
        <v>17</v>
      </c>
      <c r="C2367" t="s">
        <v>39</v>
      </c>
      <c r="D2367">
        <v>64</v>
      </c>
      <c r="E2367" t="s">
        <v>29</v>
      </c>
      <c r="F2367" t="s">
        <v>40</v>
      </c>
      <c r="G2367">
        <v>14</v>
      </c>
      <c r="H2367" t="s">
        <v>27</v>
      </c>
      <c r="I2367">
        <v>8.6999999999999993</v>
      </c>
      <c r="J2367">
        <v>1.72</v>
      </c>
      <c r="K2367" t="s">
        <v>46</v>
      </c>
      <c r="L2367">
        <v>5612.45</v>
      </c>
    </row>
    <row r="2368" spans="2:12" x14ac:dyDescent="0.2">
      <c r="B2368" t="s">
        <v>34</v>
      </c>
      <c r="C2368" t="s">
        <v>12</v>
      </c>
      <c r="D2368">
        <v>8</v>
      </c>
      <c r="E2368" t="s">
        <v>25</v>
      </c>
      <c r="F2368" t="s">
        <v>26</v>
      </c>
      <c r="G2368">
        <v>16</v>
      </c>
      <c r="H2368" t="s">
        <v>43</v>
      </c>
      <c r="I2368">
        <v>5.6</v>
      </c>
      <c r="J2368">
        <v>3.36</v>
      </c>
      <c r="K2368" t="s">
        <v>46</v>
      </c>
      <c r="L2368">
        <v>895.07</v>
      </c>
    </row>
    <row r="2369" spans="2:12" x14ac:dyDescent="0.2">
      <c r="B2369" t="s">
        <v>45</v>
      </c>
      <c r="C2369" t="s">
        <v>31</v>
      </c>
      <c r="D2369">
        <v>8</v>
      </c>
      <c r="E2369" t="s">
        <v>42</v>
      </c>
      <c r="F2369" t="s">
        <v>26</v>
      </c>
      <c r="G2369">
        <v>14</v>
      </c>
      <c r="H2369" t="s">
        <v>15</v>
      </c>
      <c r="I2369">
        <v>8.3000000000000007</v>
      </c>
      <c r="J2369">
        <v>2.36</v>
      </c>
      <c r="K2369" t="s">
        <v>22</v>
      </c>
      <c r="L2369">
        <v>860.15</v>
      </c>
    </row>
    <row r="2370" spans="2:12" x14ac:dyDescent="0.2">
      <c r="B2370" t="s">
        <v>17</v>
      </c>
      <c r="C2370" t="s">
        <v>39</v>
      </c>
      <c r="D2370">
        <v>32</v>
      </c>
      <c r="E2370" t="s">
        <v>19</v>
      </c>
      <c r="F2370" t="s">
        <v>40</v>
      </c>
      <c r="G2370">
        <v>14</v>
      </c>
      <c r="H2370" t="s">
        <v>27</v>
      </c>
      <c r="I2370">
        <v>9.8000000000000007</v>
      </c>
      <c r="J2370">
        <v>3.32</v>
      </c>
      <c r="K2370" t="s">
        <v>22</v>
      </c>
      <c r="L2370">
        <v>3564.07</v>
      </c>
    </row>
    <row r="2371" spans="2:12" x14ac:dyDescent="0.2">
      <c r="B2371" t="s">
        <v>38</v>
      </c>
      <c r="C2371" t="s">
        <v>41</v>
      </c>
      <c r="D2371">
        <v>16</v>
      </c>
      <c r="E2371" t="s">
        <v>13</v>
      </c>
      <c r="F2371" t="s">
        <v>40</v>
      </c>
      <c r="G2371">
        <v>15.6</v>
      </c>
      <c r="H2371" t="s">
        <v>27</v>
      </c>
      <c r="I2371">
        <v>10.9</v>
      </c>
      <c r="J2371">
        <v>1.33</v>
      </c>
      <c r="K2371" t="s">
        <v>46</v>
      </c>
      <c r="L2371">
        <v>3585.24</v>
      </c>
    </row>
    <row r="2372" spans="2:12" x14ac:dyDescent="0.2">
      <c r="B2372" t="s">
        <v>17</v>
      </c>
      <c r="C2372" t="s">
        <v>48</v>
      </c>
      <c r="D2372">
        <v>8</v>
      </c>
      <c r="E2372" t="s">
        <v>29</v>
      </c>
      <c r="F2372" t="s">
        <v>44</v>
      </c>
      <c r="G2372">
        <v>15.6</v>
      </c>
      <c r="H2372" t="s">
        <v>27</v>
      </c>
      <c r="I2372">
        <v>11.3</v>
      </c>
      <c r="J2372">
        <v>1.45</v>
      </c>
      <c r="K2372" t="s">
        <v>22</v>
      </c>
      <c r="L2372">
        <v>2105.6799999999998</v>
      </c>
    </row>
    <row r="2373" spans="2:12" x14ac:dyDescent="0.2">
      <c r="B2373" t="s">
        <v>45</v>
      </c>
      <c r="C2373" t="s">
        <v>31</v>
      </c>
      <c r="D2373">
        <v>64</v>
      </c>
      <c r="E2373" t="s">
        <v>29</v>
      </c>
      <c r="F2373" t="s">
        <v>35</v>
      </c>
      <c r="G2373">
        <v>16</v>
      </c>
      <c r="H2373" t="s">
        <v>15</v>
      </c>
      <c r="I2373">
        <v>5.6</v>
      </c>
      <c r="J2373">
        <v>3.16</v>
      </c>
      <c r="K2373" t="s">
        <v>46</v>
      </c>
      <c r="L2373">
        <v>2746.23</v>
      </c>
    </row>
    <row r="2374" spans="2:12" x14ac:dyDescent="0.2">
      <c r="B2374" t="s">
        <v>34</v>
      </c>
      <c r="C2374" t="s">
        <v>31</v>
      </c>
      <c r="D2374">
        <v>32</v>
      </c>
      <c r="E2374" t="s">
        <v>29</v>
      </c>
      <c r="F2374" t="s">
        <v>32</v>
      </c>
      <c r="G2374">
        <v>14</v>
      </c>
      <c r="H2374" t="s">
        <v>15</v>
      </c>
      <c r="I2374">
        <v>11.7</v>
      </c>
      <c r="J2374">
        <v>1.84</v>
      </c>
      <c r="K2374" t="s">
        <v>46</v>
      </c>
      <c r="L2374">
        <v>1618.88</v>
      </c>
    </row>
    <row r="2375" spans="2:12" x14ac:dyDescent="0.2">
      <c r="B2375" t="s">
        <v>47</v>
      </c>
      <c r="C2375" t="s">
        <v>41</v>
      </c>
      <c r="D2375">
        <v>32</v>
      </c>
      <c r="E2375" t="s">
        <v>13</v>
      </c>
      <c r="F2375" t="s">
        <v>26</v>
      </c>
      <c r="G2375">
        <v>14</v>
      </c>
      <c r="H2375" t="s">
        <v>27</v>
      </c>
      <c r="I2375">
        <v>4.7</v>
      </c>
      <c r="J2375">
        <v>2</v>
      </c>
      <c r="K2375" t="s">
        <v>46</v>
      </c>
      <c r="L2375">
        <v>5547.08</v>
      </c>
    </row>
    <row r="2376" spans="2:12" x14ac:dyDescent="0.2">
      <c r="B2376" t="s">
        <v>23</v>
      </c>
      <c r="C2376" t="s">
        <v>48</v>
      </c>
      <c r="D2376">
        <v>4</v>
      </c>
      <c r="E2376" t="s">
        <v>19</v>
      </c>
      <c r="F2376" t="s">
        <v>20</v>
      </c>
      <c r="G2376">
        <v>15.6</v>
      </c>
      <c r="H2376" t="s">
        <v>43</v>
      </c>
      <c r="I2376">
        <v>6.6</v>
      </c>
      <c r="J2376">
        <v>1.27</v>
      </c>
      <c r="K2376" t="s">
        <v>16</v>
      </c>
      <c r="L2376">
        <v>1263.98</v>
      </c>
    </row>
    <row r="2377" spans="2:12" x14ac:dyDescent="0.2">
      <c r="B2377" t="s">
        <v>36</v>
      </c>
      <c r="C2377" t="s">
        <v>37</v>
      </c>
      <c r="D2377">
        <v>64</v>
      </c>
      <c r="E2377" t="s">
        <v>13</v>
      </c>
      <c r="F2377" t="s">
        <v>35</v>
      </c>
      <c r="G2377">
        <v>17.3</v>
      </c>
      <c r="H2377" t="s">
        <v>21</v>
      </c>
      <c r="I2377">
        <v>10.4</v>
      </c>
      <c r="J2377">
        <v>2</v>
      </c>
      <c r="K2377" t="s">
        <v>22</v>
      </c>
      <c r="L2377">
        <v>3563.86</v>
      </c>
    </row>
    <row r="2378" spans="2:12" x14ac:dyDescent="0.2">
      <c r="B2378" t="s">
        <v>38</v>
      </c>
      <c r="C2378" t="s">
        <v>31</v>
      </c>
      <c r="D2378">
        <v>16</v>
      </c>
      <c r="E2378" t="s">
        <v>25</v>
      </c>
      <c r="F2378" t="s">
        <v>44</v>
      </c>
      <c r="G2378">
        <v>14</v>
      </c>
      <c r="H2378" t="s">
        <v>27</v>
      </c>
      <c r="I2378">
        <v>8.9</v>
      </c>
      <c r="J2378">
        <v>3.28</v>
      </c>
      <c r="K2378" t="s">
        <v>22</v>
      </c>
      <c r="L2378">
        <v>1276.79</v>
      </c>
    </row>
    <row r="2379" spans="2:12" x14ac:dyDescent="0.2">
      <c r="B2379" t="s">
        <v>23</v>
      </c>
      <c r="C2379" t="s">
        <v>41</v>
      </c>
      <c r="D2379">
        <v>4</v>
      </c>
      <c r="E2379" t="s">
        <v>42</v>
      </c>
      <c r="F2379" t="s">
        <v>40</v>
      </c>
      <c r="G2379">
        <v>16</v>
      </c>
      <c r="H2379" t="s">
        <v>27</v>
      </c>
      <c r="I2379">
        <v>6.7</v>
      </c>
      <c r="J2379">
        <v>3.33</v>
      </c>
      <c r="K2379" t="s">
        <v>30</v>
      </c>
      <c r="L2379">
        <v>2169.37</v>
      </c>
    </row>
    <row r="2380" spans="2:12" x14ac:dyDescent="0.2">
      <c r="B2380" t="s">
        <v>45</v>
      </c>
      <c r="C2380" t="s">
        <v>41</v>
      </c>
      <c r="D2380">
        <v>16</v>
      </c>
      <c r="E2380" t="s">
        <v>25</v>
      </c>
      <c r="F2380" t="s">
        <v>20</v>
      </c>
      <c r="G2380">
        <v>14</v>
      </c>
      <c r="H2380" t="s">
        <v>27</v>
      </c>
      <c r="I2380">
        <v>10.6</v>
      </c>
      <c r="J2380">
        <v>1.66</v>
      </c>
      <c r="K2380" t="s">
        <v>30</v>
      </c>
      <c r="L2380">
        <v>3356.86</v>
      </c>
    </row>
    <row r="2381" spans="2:12" x14ac:dyDescent="0.2">
      <c r="B2381" t="s">
        <v>23</v>
      </c>
      <c r="C2381" t="s">
        <v>18</v>
      </c>
      <c r="D2381">
        <v>4</v>
      </c>
      <c r="E2381" t="s">
        <v>42</v>
      </c>
      <c r="F2381" t="s">
        <v>20</v>
      </c>
      <c r="G2381">
        <v>15.6</v>
      </c>
      <c r="H2381" t="s">
        <v>27</v>
      </c>
      <c r="I2381">
        <v>4.7</v>
      </c>
      <c r="J2381">
        <v>1.94</v>
      </c>
      <c r="K2381" t="s">
        <v>22</v>
      </c>
      <c r="L2381">
        <v>1685.91</v>
      </c>
    </row>
    <row r="2382" spans="2:12" x14ac:dyDescent="0.2">
      <c r="B2382" t="s">
        <v>34</v>
      </c>
      <c r="C2382" t="s">
        <v>41</v>
      </c>
      <c r="D2382">
        <v>64</v>
      </c>
      <c r="E2382" t="s">
        <v>13</v>
      </c>
      <c r="F2382" t="s">
        <v>44</v>
      </c>
      <c r="G2382">
        <v>15.6</v>
      </c>
      <c r="H2382" t="s">
        <v>21</v>
      </c>
      <c r="I2382">
        <v>12</v>
      </c>
      <c r="J2382">
        <v>2.29</v>
      </c>
      <c r="K2382" t="s">
        <v>22</v>
      </c>
      <c r="L2382">
        <v>2472.4299999999998</v>
      </c>
    </row>
    <row r="2383" spans="2:12" x14ac:dyDescent="0.2">
      <c r="B2383" t="s">
        <v>38</v>
      </c>
      <c r="C2383" t="s">
        <v>12</v>
      </c>
      <c r="D2383">
        <v>8</v>
      </c>
      <c r="E2383" t="s">
        <v>29</v>
      </c>
      <c r="F2383" t="s">
        <v>35</v>
      </c>
      <c r="G2383">
        <v>17.3</v>
      </c>
      <c r="H2383" t="s">
        <v>21</v>
      </c>
      <c r="I2383">
        <v>10.6</v>
      </c>
      <c r="J2383">
        <v>2.25</v>
      </c>
      <c r="K2383" t="s">
        <v>30</v>
      </c>
      <c r="L2383">
        <v>742.84</v>
      </c>
    </row>
    <row r="2384" spans="2:12" x14ac:dyDescent="0.2">
      <c r="B2384" t="s">
        <v>36</v>
      </c>
      <c r="C2384" t="s">
        <v>37</v>
      </c>
      <c r="D2384">
        <v>32</v>
      </c>
      <c r="E2384" t="s">
        <v>25</v>
      </c>
      <c r="F2384" t="s">
        <v>20</v>
      </c>
      <c r="G2384">
        <v>14</v>
      </c>
      <c r="H2384" t="s">
        <v>43</v>
      </c>
      <c r="I2384">
        <v>5.7</v>
      </c>
      <c r="J2384">
        <v>2.54</v>
      </c>
      <c r="K2384" t="s">
        <v>46</v>
      </c>
      <c r="L2384">
        <v>2607.14</v>
      </c>
    </row>
    <row r="2385" spans="2:12" x14ac:dyDescent="0.2">
      <c r="B2385" t="s">
        <v>11</v>
      </c>
      <c r="C2385" t="s">
        <v>24</v>
      </c>
      <c r="D2385">
        <v>8</v>
      </c>
      <c r="E2385" t="s">
        <v>42</v>
      </c>
      <c r="F2385" t="s">
        <v>40</v>
      </c>
      <c r="G2385">
        <v>17.3</v>
      </c>
      <c r="H2385" t="s">
        <v>27</v>
      </c>
      <c r="I2385">
        <v>10.3</v>
      </c>
      <c r="J2385">
        <v>1.45</v>
      </c>
      <c r="K2385" t="s">
        <v>16</v>
      </c>
      <c r="L2385">
        <v>2345.4</v>
      </c>
    </row>
    <row r="2386" spans="2:12" x14ac:dyDescent="0.2">
      <c r="B2386" t="s">
        <v>28</v>
      </c>
      <c r="C2386" t="s">
        <v>37</v>
      </c>
      <c r="D2386">
        <v>8</v>
      </c>
      <c r="E2386" t="s">
        <v>25</v>
      </c>
      <c r="F2386" t="s">
        <v>14</v>
      </c>
      <c r="G2386">
        <v>16</v>
      </c>
      <c r="H2386" t="s">
        <v>27</v>
      </c>
      <c r="I2386">
        <v>11.3</v>
      </c>
      <c r="J2386">
        <v>2.2799999999999998</v>
      </c>
      <c r="K2386" t="s">
        <v>46</v>
      </c>
      <c r="L2386">
        <v>3149.09</v>
      </c>
    </row>
    <row r="2387" spans="2:12" x14ac:dyDescent="0.2">
      <c r="B2387" t="s">
        <v>34</v>
      </c>
      <c r="C2387" t="s">
        <v>31</v>
      </c>
      <c r="D2387">
        <v>64</v>
      </c>
      <c r="E2387" t="s">
        <v>13</v>
      </c>
      <c r="F2387" t="s">
        <v>40</v>
      </c>
      <c r="G2387">
        <v>17.3</v>
      </c>
      <c r="H2387" t="s">
        <v>21</v>
      </c>
      <c r="I2387">
        <v>11.1</v>
      </c>
      <c r="J2387">
        <v>2.0099999999999998</v>
      </c>
      <c r="K2387" t="s">
        <v>16</v>
      </c>
      <c r="L2387">
        <v>1724.79</v>
      </c>
    </row>
    <row r="2388" spans="2:12" x14ac:dyDescent="0.2">
      <c r="B2388" t="s">
        <v>11</v>
      </c>
      <c r="C2388" t="s">
        <v>48</v>
      </c>
      <c r="D2388">
        <v>8</v>
      </c>
      <c r="E2388" t="s">
        <v>29</v>
      </c>
      <c r="F2388" t="s">
        <v>40</v>
      </c>
      <c r="G2388">
        <v>14</v>
      </c>
      <c r="H2388" t="s">
        <v>43</v>
      </c>
      <c r="I2388">
        <v>11.8</v>
      </c>
      <c r="J2388">
        <v>1.85</v>
      </c>
      <c r="K2388" t="s">
        <v>16</v>
      </c>
      <c r="L2388">
        <v>1760.11</v>
      </c>
    </row>
    <row r="2389" spans="2:12" x14ac:dyDescent="0.2">
      <c r="B2389" t="s">
        <v>47</v>
      </c>
      <c r="C2389" t="s">
        <v>48</v>
      </c>
      <c r="D2389">
        <v>4</v>
      </c>
      <c r="E2389" t="s">
        <v>29</v>
      </c>
      <c r="F2389" t="s">
        <v>32</v>
      </c>
      <c r="G2389">
        <v>17.3</v>
      </c>
      <c r="H2389" t="s">
        <v>21</v>
      </c>
      <c r="I2389">
        <v>4.4000000000000004</v>
      </c>
      <c r="J2389">
        <v>1.53</v>
      </c>
      <c r="K2389" t="s">
        <v>46</v>
      </c>
      <c r="L2389">
        <v>1425.95</v>
      </c>
    </row>
    <row r="2390" spans="2:12" x14ac:dyDescent="0.2">
      <c r="B2390" t="s">
        <v>33</v>
      </c>
      <c r="C2390" t="s">
        <v>41</v>
      </c>
      <c r="D2390">
        <v>8</v>
      </c>
      <c r="E2390" t="s">
        <v>25</v>
      </c>
      <c r="F2390" t="s">
        <v>32</v>
      </c>
      <c r="G2390">
        <v>13.3</v>
      </c>
      <c r="H2390" t="s">
        <v>43</v>
      </c>
      <c r="I2390">
        <v>4.4000000000000004</v>
      </c>
      <c r="J2390">
        <v>2.11</v>
      </c>
      <c r="K2390" t="s">
        <v>46</v>
      </c>
      <c r="L2390">
        <v>1695.75</v>
      </c>
    </row>
    <row r="2391" spans="2:12" x14ac:dyDescent="0.2">
      <c r="B2391" t="s">
        <v>23</v>
      </c>
      <c r="C2391" t="s">
        <v>31</v>
      </c>
      <c r="D2391">
        <v>32</v>
      </c>
      <c r="E2391" t="s">
        <v>19</v>
      </c>
      <c r="F2391" t="s">
        <v>35</v>
      </c>
      <c r="G2391">
        <v>16</v>
      </c>
      <c r="H2391" t="s">
        <v>43</v>
      </c>
      <c r="I2391">
        <v>6.6</v>
      </c>
      <c r="J2391">
        <v>2.83</v>
      </c>
      <c r="K2391" t="s">
        <v>46</v>
      </c>
      <c r="L2391">
        <v>1598.47</v>
      </c>
    </row>
    <row r="2392" spans="2:12" x14ac:dyDescent="0.2">
      <c r="B2392" t="s">
        <v>17</v>
      </c>
      <c r="C2392" t="s">
        <v>48</v>
      </c>
      <c r="D2392">
        <v>8</v>
      </c>
      <c r="E2392" t="s">
        <v>25</v>
      </c>
      <c r="F2392" t="s">
        <v>20</v>
      </c>
      <c r="G2392">
        <v>15.6</v>
      </c>
      <c r="H2392" t="s">
        <v>15</v>
      </c>
      <c r="I2392">
        <v>4.0999999999999996</v>
      </c>
      <c r="J2392">
        <v>1.8</v>
      </c>
      <c r="K2392" t="s">
        <v>46</v>
      </c>
      <c r="L2392">
        <v>2403.88</v>
      </c>
    </row>
    <row r="2393" spans="2:12" x14ac:dyDescent="0.2">
      <c r="B2393" t="s">
        <v>38</v>
      </c>
      <c r="C2393" t="s">
        <v>39</v>
      </c>
      <c r="D2393">
        <v>64</v>
      </c>
      <c r="E2393" t="s">
        <v>42</v>
      </c>
      <c r="F2393" t="s">
        <v>26</v>
      </c>
      <c r="G2393">
        <v>16</v>
      </c>
      <c r="H2393" t="s">
        <v>27</v>
      </c>
      <c r="I2393">
        <v>6.9</v>
      </c>
      <c r="J2393">
        <v>2.2999999999999998</v>
      </c>
      <c r="K2393" t="s">
        <v>16</v>
      </c>
      <c r="L2393">
        <v>3495.48</v>
      </c>
    </row>
    <row r="2394" spans="2:12" x14ac:dyDescent="0.2">
      <c r="B2394" t="s">
        <v>11</v>
      </c>
      <c r="C2394" t="s">
        <v>24</v>
      </c>
      <c r="D2394">
        <v>16</v>
      </c>
      <c r="E2394" t="s">
        <v>19</v>
      </c>
      <c r="F2394" t="s">
        <v>32</v>
      </c>
      <c r="G2394">
        <v>14</v>
      </c>
      <c r="H2394" t="s">
        <v>27</v>
      </c>
      <c r="I2394">
        <v>11.7</v>
      </c>
      <c r="J2394">
        <v>2.5499999999999998</v>
      </c>
      <c r="K2394" t="s">
        <v>46</v>
      </c>
      <c r="L2394">
        <v>2857.06</v>
      </c>
    </row>
    <row r="2395" spans="2:12" x14ac:dyDescent="0.2">
      <c r="B2395" t="s">
        <v>47</v>
      </c>
      <c r="C2395" t="s">
        <v>31</v>
      </c>
      <c r="D2395">
        <v>4</v>
      </c>
      <c r="E2395" t="s">
        <v>29</v>
      </c>
      <c r="F2395" t="s">
        <v>44</v>
      </c>
      <c r="G2395">
        <v>15.6</v>
      </c>
      <c r="H2395" t="s">
        <v>21</v>
      </c>
      <c r="I2395">
        <v>7.7</v>
      </c>
      <c r="J2395">
        <v>1.39</v>
      </c>
      <c r="K2395" t="s">
        <v>46</v>
      </c>
      <c r="L2395">
        <v>750.17</v>
      </c>
    </row>
    <row r="2396" spans="2:12" x14ac:dyDescent="0.2">
      <c r="B2396" t="s">
        <v>38</v>
      </c>
      <c r="C2396" t="s">
        <v>37</v>
      </c>
      <c r="D2396">
        <v>4</v>
      </c>
      <c r="E2396" t="s">
        <v>29</v>
      </c>
      <c r="F2396" t="s">
        <v>44</v>
      </c>
      <c r="G2396">
        <v>16</v>
      </c>
      <c r="H2396" t="s">
        <v>43</v>
      </c>
      <c r="I2396">
        <v>11.1</v>
      </c>
      <c r="J2396">
        <v>2.39</v>
      </c>
      <c r="K2396" t="s">
        <v>22</v>
      </c>
      <c r="L2396">
        <v>1197.92</v>
      </c>
    </row>
    <row r="2397" spans="2:12" x14ac:dyDescent="0.2">
      <c r="B2397" t="s">
        <v>45</v>
      </c>
      <c r="C2397" t="s">
        <v>31</v>
      </c>
      <c r="D2397">
        <v>32</v>
      </c>
      <c r="E2397" t="s">
        <v>13</v>
      </c>
      <c r="F2397" t="s">
        <v>20</v>
      </c>
      <c r="G2397">
        <v>15.6</v>
      </c>
      <c r="H2397" t="s">
        <v>15</v>
      </c>
      <c r="I2397">
        <v>7.5</v>
      </c>
      <c r="J2397">
        <v>2.02</v>
      </c>
      <c r="K2397" t="s">
        <v>16</v>
      </c>
      <c r="L2397">
        <v>1756.04</v>
      </c>
    </row>
    <row r="2398" spans="2:12" x14ac:dyDescent="0.2">
      <c r="B2398" t="s">
        <v>47</v>
      </c>
      <c r="C2398" t="s">
        <v>41</v>
      </c>
      <c r="D2398">
        <v>4</v>
      </c>
      <c r="E2398" t="s">
        <v>25</v>
      </c>
      <c r="F2398" t="s">
        <v>44</v>
      </c>
      <c r="G2398">
        <v>17.3</v>
      </c>
      <c r="H2398" t="s">
        <v>15</v>
      </c>
      <c r="I2398">
        <v>4.4000000000000004</v>
      </c>
      <c r="J2398">
        <v>2.4300000000000002</v>
      </c>
      <c r="K2398" t="s">
        <v>22</v>
      </c>
      <c r="L2398">
        <v>1888.26</v>
      </c>
    </row>
    <row r="2399" spans="2:12" x14ac:dyDescent="0.2">
      <c r="B2399" t="s">
        <v>17</v>
      </c>
      <c r="C2399" t="s">
        <v>24</v>
      </c>
      <c r="D2399">
        <v>16</v>
      </c>
      <c r="E2399" t="s">
        <v>13</v>
      </c>
      <c r="F2399" t="s">
        <v>14</v>
      </c>
      <c r="G2399">
        <v>15.6</v>
      </c>
      <c r="H2399" t="s">
        <v>15</v>
      </c>
      <c r="I2399">
        <v>10.5</v>
      </c>
      <c r="J2399">
        <v>2.75</v>
      </c>
      <c r="K2399" t="s">
        <v>16</v>
      </c>
      <c r="L2399">
        <v>2367.48</v>
      </c>
    </row>
    <row r="2400" spans="2:12" x14ac:dyDescent="0.2">
      <c r="B2400" t="s">
        <v>17</v>
      </c>
      <c r="C2400" t="s">
        <v>18</v>
      </c>
      <c r="D2400">
        <v>4</v>
      </c>
      <c r="E2400" t="s">
        <v>29</v>
      </c>
      <c r="F2400" t="s">
        <v>26</v>
      </c>
      <c r="G2400">
        <v>14</v>
      </c>
      <c r="H2400" t="s">
        <v>21</v>
      </c>
      <c r="I2400">
        <v>11.9</v>
      </c>
      <c r="J2400">
        <v>2.2400000000000002</v>
      </c>
      <c r="K2400" t="s">
        <v>16</v>
      </c>
      <c r="L2400">
        <v>1475.32</v>
      </c>
    </row>
    <row r="2401" spans="2:12" x14ac:dyDescent="0.2">
      <c r="B2401" t="s">
        <v>38</v>
      </c>
      <c r="C2401" t="s">
        <v>39</v>
      </c>
      <c r="D2401">
        <v>4</v>
      </c>
      <c r="E2401" t="s">
        <v>29</v>
      </c>
      <c r="F2401" t="s">
        <v>32</v>
      </c>
      <c r="G2401">
        <v>15.6</v>
      </c>
      <c r="H2401" t="s">
        <v>27</v>
      </c>
      <c r="I2401">
        <v>5</v>
      </c>
      <c r="J2401">
        <v>1.79</v>
      </c>
      <c r="K2401" t="s">
        <v>16</v>
      </c>
      <c r="L2401">
        <v>1629.32</v>
      </c>
    </row>
    <row r="2402" spans="2:12" x14ac:dyDescent="0.2">
      <c r="B2402" t="s">
        <v>47</v>
      </c>
      <c r="C2402" t="s">
        <v>37</v>
      </c>
      <c r="D2402">
        <v>16</v>
      </c>
      <c r="E2402" t="s">
        <v>19</v>
      </c>
      <c r="F2402" t="s">
        <v>35</v>
      </c>
      <c r="G2402">
        <v>14</v>
      </c>
      <c r="H2402" t="s">
        <v>15</v>
      </c>
      <c r="I2402">
        <v>11.1</v>
      </c>
      <c r="J2402">
        <v>2.5499999999999998</v>
      </c>
      <c r="K2402" t="s">
        <v>46</v>
      </c>
      <c r="L2402">
        <v>3309.11</v>
      </c>
    </row>
    <row r="2403" spans="2:12" x14ac:dyDescent="0.2">
      <c r="B2403" t="s">
        <v>36</v>
      </c>
      <c r="C2403" t="s">
        <v>24</v>
      </c>
      <c r="D2403">
        <v>4</v>
      </c>
      <c r="E2403" t="s">
        <v>25</v>
      </c>
      <c r="F2403" t="s">
        <v>32</v>
      </c>
      <c r="G2403">
        <v>13.3</v>
      </c>
      <c r="H2403" t="s">
        <v>43</v>
      </c>
      <c r="I2403">
        <v>4.5999999999999996</v>
      </c>
      <c r="J2403">
        <v>2.42</v>
      </c>
      <c r="K2403" t="s">
        <v>30</v>
      </c>
      <c r="L2403">
        <v>919.76</v>
      </c>
    </row>
    <row r="2404" spans="2:12" x14ac:dyDescent="0.2">
      <c r="B2404" t="s">
        <v>34</v>
      </c>
      <c r="C2404" t="s">
        <v>39</v>
      </c>
      <c r="D2404">
        <v>32</v>
      </c>
      <c r="E2404" t="s">
        <v>29</v>
      </c>
      <c r="F2404" t="s">
        <v>44</v>
      </c>
      <c r="G2404">
        <v>13.3</v>
      </c>
      <c r="H2404" t="s">
        <v>27</v>
      </c>
      <c r="I2404">
        <v>6.9</v>
      </c>
      <c r="J2404">
        <v>1.68</v>
      </c>
      <c r="K2404" t="s">
        <v>22</v>
      </c>
      <c r="L2404">
        <v>1647.25</v>
      </c>
    </row>
    <row r="2405" spans="2:12" x14ac:dyDescent="0.2">
      <c r="B2405" t="s">
        <v>11</v>
      </c>
      <c r="C2405" t="s">
        <v>18</v>
      </c>
      <c r="D2405">
        <v>32</v>
      </c>
      <c r="E2405" t="s">
        <v>25</v>
      </c>
      <c r="F2405" t="s">
        <v>26</v>
      </c>
      <c r="G2405">
        <v>17.3</v>
      </c>
      <c r="H2405" t="s">
        <v>21</v>
      </c>
      <c r="I2405">
        <v>9</v>
      </c>
      <c r="J2405">
        <v>2.13</v>
      </c>
      <c r="K2405" t="s">
        <v>16</v>
      </c>
      <c r="L2405">
        <v>2794.77</v>
      </c>
    </row>
    <row r="2406" spans="2:12" x14ac:dyDescent="0.2">
      <c r="B2406" t="s">
        <v>45</v>
      </c>
      <c r="C2406" t="s">
        <v>48</v>
      </c>
      <c r="D2406">
        <v>32</v>
      </c>
      <c r="E2406" t="s">
        <v>19</v>
      </c>
      <c r="F2406" t="s">
        <v>35</v>
      </c>
      <c r="G2406">
        <v>17.3</v>
      </c>
      <c r="H2406" t="s">
        <v>15</v>
      </c>
      <c r="I2406">
        <v>7.5</v>
      </c>
      <c r="J2406">
        <v>1.46</v>
      </c>
      <c r="K2406" t="s">
        <v>16</v>
      </c>
      <c r="L2406">
        <v>2812.46</v>
      </c>
    </row>
    <row r="2407" spans="2:12" x14ac:dyDescent="0.2">
      <c r="B2407" t="s">
        <v>36</v>
      </c>
      <c r="C2407" t="s">
        <v>12</v>
      </c>
      <c r="D2407">
        <v>8</v>
      </c>
      <c r="E2407" t="s">
        <v>25</v>
      </c>
      <c r="F2407" t="s">
        <v>32</v>
      </c>
      <c r="G2407">
        <v>15.6</v>
      </c>
      <c r="H2407" t="s">
        <v>43</v>
      </c>
      <c r="I2407">
        <v>8.1999999999999993</v>
      </c>
      <c r="J2407">
        <v>1.25</v>
      </c>
      <c r="K2407" t="s">
        <v>46</v>
      </c>
      <c r="L2407">
        <v>987.56</v>
      </c>
    </row>
    <row r="2408" spans="2:12" x14ac:dyDescent="0.2">
      <c r="B2408" t="s">
        <v>45</v>
      </c>
      <c r="C2408" t="s">
        <v>12</v>
      </c>
      <c r="D2408">
        <v>4</v>
      </c>
      <c r="E2408" t="s">
        <v>25</v>
      </c>
      <c r="F2408" t="s">
        <v>32</v>
      </c>
      <c r="G2408">
        <v>14</v>
      </c>
      <c r="H2408" t="s">
        <v>27</v>
      </c>
      <c r="I2408">
        <v>10</v>
      </c>
      <c r="J2408">
        <v>3.49</v>
      </c>
      <c r="K2408" t="s">
        <v>22</v>
      </c>
      <c r="L2408">
        <v>1308.78</v>
      </c>
    </row>
    <row r="2409" spans="2:12" x14ac:dyDescent="0.2">
      <c r="B2409" t="s">
        <v>17</v>
      </c>
      <c r="C2409" t="s">
        <v>31</v>
      </c>
      <c r="D2409">
        <v>4</v>
      </c>
      <c r="E2409" t="s">
        <v>42</v>
      </c>
      <c r="F2409" t="s">
        <v>26</v>
      </c>
      <c r="G2409">
        <v>17.3</v>
      </c>
      <c r="H2409" t="s">
        <v>27</v>
      </c>
      <c r="I2409">
        <v>7.4</v>
      </c>
      <c r="J2409">
        <v>1.29</v>
      </c>
      <c r="K2409" t="s">
        <v>46</v>
      </c>
      <c r="L2409">
        <v>1621.38</v>
      </c>
    </row>
    <row r="2410" spans="2:12" x14ac:dyDescent="0.2">
      <c r="B2410" t="s">
        <v>28</v>
      </c>
      <c r="C2410" t="s">
        <v>41</v>
      </c>
      <c r="D2410">
        <v>32</v>
      </c>
      <c r="E2410" t="s">
        <v>13</v>
      </c>
      <c r="F2410" t="s">
        <v>32</v>
      </c>
      <c r="G2410">
        <v>14</v>
      </c>
      <c r="H2410" t="s">
        <v>27</v>
      </c>
      <c r="I2410">
        <v>9.4</v>
      </c>
      <c r="J2410">
        <v>2.92</v>
      </c>
      <c r="K2410" t="s">
        <v>22</v>
      </c>
      <c r="L2410">
        <v>4474.82</v>
      </c>
    </row>
    <row r="2411" spans="2:12" x14ac:dyDescent="0.2">
      <c r="B2411" t="s">
        <v>23</v>
      </c>
      <c r="C2411" t="s">
        <v>12</v>
      </c>
      <c r="D2411">
        <v>64</v>
      </c>
      <c r="E2411" t="s">
        <v>13</v>
      </c>
      <c r="F2411" t="s">
        <v>26</v>
      </c>
      <c r="G2411">
        <v>14</v>
      </c>
      <c r="H2411" t="s">
        <v>21</v>
      </c>
      <c r="I2411">
        <v>9.6999999999999993</v>
      </c>
      <c r="J2411">
        <v>3.21</v>
      </c>
      <c r="K2411" t="s">
        <v>30</v>
      </c>
      <c r="L2411">
        <v>1597.08</v>
      </c>
    </row>
    <row r="2412" spans="2:12" x14ac:dyDescent="0.2">
      <c r="B2412" t="s">
        <v>36</v>
      </c>
      <c r="C2412" t="s">
        <v>48</v>
      </c>
      <c r="D2412">
        <v>4</v>
      </c>
      <c r="E2412" t="s">
        <v>25</v>
      </c>
      <c r="F2412" t="s">
        <v>35</v>
      </c>
      <c r="G2412">
        <v>17.3</v>
      </c>
      <c r="H2412" t="s">
        <v>43</v>
      </c>
      <c r="I2412">
        <v>11.3</v>
      </c>
      <c r="J2412">
        <v>2.1</v>
      </c>
      <c r="K2412" t="s">
        <v>16</v>
      </c>
      <c r="L2412">
        <v>1279.81</v>
      </c>
    </row>
    <row r="2413" spans="2:12" x14ac:dyDescent="0.2">
      <c r="B2413" t="s">
        <v>28</v>
      </c>
      <c r="C2413" t="s">
        <v>37</v>
      </c>
      <c r="D2413">
        <v>64</v>
      </c>
      <c r="E2413" t="s">
        <v>29</v>
      </c>
      <c r="F2413" t="s">
        <v>26</v>
      </c>
      <c r="G2413">
        <v>16</v>
      </c>
      <c r="H2413" t="s">
        <v>21</v>
      </c>
      <c r="I2413">
        <v>9.3000000000000007</v>
      </c>
      <c r="J2413">
        <v>2.13</v>
      </c>
      <c r="K2413" t="s">
        <v>16</v>
      </c>
      <c r="L2413">
        <v>3644.75</v>
      </c>
    </row>
    <row r="2414" spans="2:12" x14ac:dyDescent="0.2">
      <c r="B2414" t="s">
        <v>28</v>
      </c>
      <c r="C2414" t="s">
        <v>39</v>
      </c>
      <c r="D2414">
        <v>8</v>
      </c>
      <c r="E2414" t="s">
        <v>29</v>
      </c>
      <c r="F2414" t="s">
        <v>40</v>
      </c>
      <c r="G2414">
        <v>15.6</v>
      </c>
      <c r="H2414" t="s">
        <v>43</v>
      </c>
      <c r="I2414">
        <v>11</v>
      </c>
      <c r="J2414">
        <v>1.72</v>
      </c>
      <c r="K2414" t="s">
        <v>46</v>
      </c>
      <c r="L2414">
        <v>1254.82</v>
      </c>
    </row>
    <row r="2415" spans="2:12" x14ac:dyDescent="0.2">
      <c r="B2415" t="s">
        <v>11</v>
      </c>
      <c r="C2415" t="s">
        <v>48</v>
      </c>
      <c r="D2415">
        <v>16</v>
      </c>
      <c r="E2415" t="s">
        <v>25</v>
      </c>
      <c r="F2415" t="s">
        <v>32</v>
      </c>
      <c r="G2415">
        <v>16</v>
      </c>
      <c r="H2415" t="s">
        <v>21</v>
      </c>
      <c r="I2415">
        <v>11.6</v>
      </c>
      <c r="J2415">
        <v>3.2</v>
      </c>
      <c r="K2415" t="s">
        <v>22</v>
      </c>
      <c r="L2415">
        <v>1972.39</v>
      </c>
    </row>
    <row r="2416" spans="2:12" x14ac:dyDescent="0.2">
      <c r="B2416" t="s">
        <v>34</v>
      </c>
      <c r="C2416" t="s">
        <v>31</v>
      </c>
      <c r="D2416">
        <v>16</v>
      </c>
      <c r="E2416" t="s">
        <v>19</v>
      </c>
      <c r="F2416" t="s">
        <v>44</v>
      </c>
      <c r="G2416">
        <v>16</v>
      </c>
      <c r="H2416" t="s">
        <v>43</v>
      </c>
      <c r="I2416">
        <v>8.1</v>
      </c>
      <c r="J2416">
        <v>1.7</v>
      </c>
      <c r="K2416" t="s">
        <v>16</v>
      </c>
      <c r="L2416">
        <v>811.11</v>
      </c>
    </row>
    <row r="2417" spans="2:12" x14ac:dyDescent="0.2">
      <c r="B2417" t="s">
        <v>47</v>
      </c>
      <c r="C2417" t="s">
        <v>31</v>
      </c>
      <c r="D2417">
        <v>4</v>
      </c>
      <c r="E2417" t="s">
        <v>25</v>
      </c>
      <c r="F2417" t="s">
        <v>32</v>
      </c>
      <c r="G2417">
        <v>15.6</v>
      </c>
      <c r="H2417" t="s">
        <v>27</v>
      </c>
      <c r="I2417">
        <v>5.5</v>
      </c>
      <c r="J2417">
        <v>1.45</v>
      </c>
      <c r="K2417" t="s">
        <v>22</v>
      </c>
      <c r="L2417">
        <v>1769.63</v>
      </c>
    </row>
    <row r="2418" spans="2:12" x14ac:dyDescent="0.2">
      <c r="B2418" t="s">
        <v>38</v>
      </c>
      <c r="C2418" t="s">
        <v>12</v>
      </c>
      <c r="D2418">
        <v>32</v>
      </c>
      <c r="E2418" t="s">
        <v>42</v>
      </c>
      <c r="F2418" t="s">
        <v>32</v>
      </c>
      <c r="G2418">
        <v>16</v>
      </c>
      <c r="H2418" t="s">
        <v>15</v>
      </c>
      <c r="I2418">
        <v>7.2</v>
      </c>
      <c r="J2418">
        <v>2.04</v>
      </c>
      <c r="K2418" t="s">
        <v>16</v>
      </c>
      <c r="L2418">
        <v>1457.63</v>
      </c>
    </row>
    <row r="2419" spans="2:12" x14ac:dyDescent="0.2">
      <c r="B2419" t="s">
        <v>17</v>
      </c>
      <c r="C2419" t="s">
        <v>12</v>
      </c>
      <c r="D2419">
        <v>16</v>
      </c>
      <c r="E2419" t="s">
        <v>13</v>
      </c>
      <c r="F2419" t="s">
        <v>35</v>
      </c>
      <c r="G2419">
        <v>14</v>
      </c>
      <c r="H2419" t="s">
        <v>27</v>
      </c>
      <c r="I2419">
        <v>9.6</v>
      </c>
      <c r="J2419">
        <v>2.5299999999999998</v>
      </c>
      <c r="K2419" t="s">
        <v>46</v>
      </c>
      <c r="L2419">
        <v>2423.96</v>
      </c>
    </row>
    <row r="2420" spans="2:12" x14ac:dyDescent="0.2">
      <c r="B2420" t="s">
        <v>33</v>
      </c>
      <c r="C2420" t="s">
        <v>31</v>
      </c>
      <c r="D2420">
        <v>32</v>
      </c>
      <c r="E2420" t="s">
        <v>25</v>
      </c>
      <c r="F2420" t="s">
        <v>44</v>
      </c>
      <c r="G2420">
        <v>14</v>
      </c>
      <c r="H2420" t="s">
        <v>15</v>
      </c>
      <c r="I2420">
        <v>7.2</v>
      </c>
      <c r="J2420">
        <v>1.62</v>
      </c>
      <c r="K2420" t="s">
        <v>46</v>
      </c>
      <c r="L2420">
        <v>995.68</v>
      </c>
    </row>
    <row r="2421" spans="2:12" x14ac:dyDescent="0.2">
      <c r="B2421" t="s">
        <v>23</v>
      </c>
      <c r="C2421" t="s">
        <v>48</v>
      </c>
      <c r="D2421">
        <v>32</v>
      </c>
      <c r="E2421" t="s">
        <v>25</v>
      </c>
      <c r="F2421" t="s">
        <v>32</v>
      </c>
      <c r="G2421">
        <v>14</v>
      </c>
      <c r="H2421" t="s">
        <v>27</v>
      </c>
      <c r="I2421">
        <v>9.5</v>
      </c>
      <c r="J2421">
        <v>1.71</v>
      </c>
      <c r="K2421" t="s">
        <v>16</v>
      </c>
      <c r="L2421">
        <v>3186.93</v>
      </c>
    </row>
    <row r="2422" spans="2:12" x14ac:dyDescent="0.2">
      <c r="B2422" t="s">
        <v>45</v>
      </c>
      <c r="C2422" t="s">
        <v>41</v>
      </c>
      <c r="D2422">
        <v>16</v>
      </c>
      <c r="E2422" t="s">
        <v>42</v>
      </c>
      <c r="F2422" t="s">
        <v>20</v>
      </c>
      <c r="G2422">
        <v>14</v>
      </c>
      <c r="H2422" t="s">
        <v>27</v>
      </c>
      <c r="I2422">
        <v>8.5</v>
      </c>
      <c r="J2422">
        <v>3.03</v>
      </c>
      <c r="K2422" t="s">
        <v>30</v>
      </c>
      <c r="L2422">
        <v>2814.32</v>
      </c>
    </row>
    <row r="2423" spans="2:12" x14ac:dyDescent="0.2">
      <c r="B2423" t="s">
        <v>11</v>
      </c>
      <c r="C2423" t="s">
        <v>37</v>
      </c>
      <c r="D2423">
        <v>8</v>
      </c>
      <c r="E2423" t="s">
        <v>25</v>
      </c>
      <c r="F2423" t="s">
        <v>35</v>
      </c>
      <c r="G2423">
        <v>16</v>
      </c>
      <c r="H2423" t="s">
        <v>27</v>
      </c>
      <c r="I2423">
        <v>6.8</v>
      </c>
      <c r="J2423">
        <v>2.76</v>
      </c>
      <c r="K2423" t="s">
        <v>46</v>
      </c>
      <c r="L2423">
        <v>4385.07</v>
      </c>
    </row>
    <row r="2424" spans="2:12" x14ac:dyDescent="0.2">
      <c r="B2424" t="s">
        <v>45</v>
      </c>
      <c r="C2424" t="s">
        <v>31</v>
      </c>
      <c r="D2424">
        <v>64</v>
      </c>
      <c r="E2424" t="s">
        <v>19</v>
      </c>
      <c r="F2424" t="s">
        <v>26</v>
      </c>
      <c r="G2424">
        <v>13.3</v>
      </c>
      <c r="H2424" t="s">
        <v>15</v>
      </c>
      <c r="I2424">
        <v>11.1</v>
      </c>
      <c r="J2424">
        <v>1.32</v>
      </c>
      <c r="K2424" t="s">
        <v>22</v>
      </c>
      <c r="L2424">
        <v>2363.7600000000002</v>
      </c>
    </row>
    <row r="2425" spans="2:12" x14ac:dyDescent="0.2">
      <c r="B2425" t="s">
        <v>47</v>
      </c>
      <c r="C2425" t="s">
        <v>39</v>
      </c>
      <c r="D2425">
        <v>4</v>
      </c>
      <c r="E2425" t="s">
        <v>19</v>
      </c>
      <c r="F2425" t="s">
        <v>26</v>
      </c>
      <c r="G2425">
        <v>14</v>
      </c>
      <c r="H2425" t="s">
        <v>43</v>
      </c>
      <c r="I2425">
        <v>9.5</v>
      </c>
      <c r="J2425">
        <v>1.62</v>
      </c>
      <c r="K2425" t="s">
        <v>30</v>
      </c>
      <c r="L2425">
        <v>1248.24</v>
      </c>
    </row>
    <row r="2426" spans="2:12" x14ac:dyDescent="0.2">
      <c r="B2426" t="s">
        <v>45</v>
      </c>
      <c r="C2426" t="s">
        <v>18</v>
      </c>
      <c r="D2426">
        <v>64</v>
      </c>
      <c r="E2426" t="s">
        <v>42</v>
      </c>
      <c r="F2426" t="s">
        <v>40</v>
      </c>
      <c r="G2426">
        <v>17.3</v>
      </c>
      <c r="H2426" t="s">
        <v>27</v>
      </c>
      <c r="I2426">
        <v>7.9</v>
      </c>
      <c r="J2426">
        <v>2.75</v>
      </c>
      <c r="K2426" t="s">
        <v>22</v>
      </c>
      <c r="L2426">
        <v>4450.74</v>
      </c>
    </row>
    <row r="2427" spans="2:12" x14ac:dyDescent="0.2">
      <c r="B2427" t="s">
        <v>17</v>
      </c>
      <c r="C2427" t="s">
        <v>24</v>
      </c>
      <c r="D2427">
        <v>4</v>
      </c>
      <c r="E2427" t="s">
        <v>29</v>
      </c>
      <c r="F2427" t="s">
        <v>20</v>
      </c>
      <c r="G2427">
        <v>13.3</v>
      </c>
      <c r="H2427" t="s">
        <v>15</v>
      </c>
      <c r="I2427">
        <v>8.6</v>
      </c>
      <c r="J2427">
        <v>2.17</v>
      </c>
      <c r="K2427" t="s">
        <v>46</v>
      </c>
      <c r="L2427">
        <v>1727.2</v>
      </c>
    </row>
    <row r="2428" spans="2:12" x14ac:dyDescent="0.2">
      <c r="B2428" t="s">
        <v>36</v>
      </c>
      <c r="C2428" t="s">
        <v>12</v>
      </c>
      <c r="D2428">
        <v>16</v>
      </c>
      <c r="E2428" t="s">
        <v>25</v>
      </c>
      <c r="F2428" t="s">
        <v>35</v>
      </c>
      <c r="G2428">
        <v>15.6</v>
      </c>
      <c r="H2428" t="s">
        <v>43</v>
      </c>
      <c r="I2428">
        <v>10.1</v>
      </c>
      <c r="J2428">
        <v>1.82</v>
      </c>
      <c r="K2428" t="s">
        <v>22</v>
      </c>
      <c r="L2428">
        <v>1009.08</v>
      </c>
    </row>
    <row r="2429" spans="2:12" x14ac:dyDescent="0.2">
      <c r="B2429" t="s">
        <v>45</v>
      </c>
      <c r="C2429" t="s">
        <v>18</v>
      </c>
      <c r="D2429">
        <v>64</v>
      </c>
      <c r="E2429" t="s">
        <v>42</v>
      </c>
      <c r="F2429" t="s">
        <v>26</v>
      </c>
      <c r="G2429">
        <v>14</v>
      </c>
      <c r="H2429" t="s">
        <v>21</v>
      </c>
      <c r="I2429">
        <v>4.4000000000000004</v>
      </c>
      <c r="J2429">
        <v>2.8</v>
      </c>
      <c r="K2429" t="s">
        <v>46</v>
      </c>
      <c r="L2429">
        <v>1933.3</v>
      </c>
    </row>
    <row r="2430" spans="2:12" x14ac:dyDescent="0.2">
      <c r="B2430" t="s">
        <v>34</v>
      </c>
      <c r="C2430" t="s">
        <v>39</v>
      </c>
      <c r="D2430">
        <v>4</v>
      </c>
      <c r="E2430" t="s">
        <v>25</v>
      </c>
      <c r="F2430" t="s">
        <v>26</v>
      </c>
      <c r="G2430">
        <v>17.3</v>
      </c>
      <c r="H2430" t="s">
        <v>21</v>
      </c>
      <c r="I2430">
        <v>6.4</v>
      </c>
      <c r="J2430">
        <v>2.0499999999999998</v>
      </c>
      <c r="K2430" t="s">
        <v>16</v>
      </c>
      <c r="L2430">
        <v>797.36</v>
      </c>
    </row>
    <row r="2431" spans="2:12" x14ac:dyDescent="0.2">
      <c r="B2431" t="s">
        <v>23</v>
      </c>
      <c r="C2431" t="s">
        <v>18</v>
      </c>
      <c r="D2431">
        <v>16</v>
      </c>
      <c r="E2431" t="s">
        <v>25</v>
      </c>
      <c r="F2431" t="s">
        <v>40</v>
      </c>
      <c r="G2431">
        <v>16</v>
      </c>
      <c r="H2431" t="s">
        <v>15</v>
      </c>
      <c r="I2431">
        <v>9.1999999999999993</v>
      </c>
      <c r="J2431">
        <v>2.79</v>
      </c>
      <c r="K2431" t="s">
        <v>30</v>
      </c>
      <c r="L2431">
        <v>2184.36</v>
      </c>
    </row>
    <row r="2432" spans="2:12" x14ac:dyDescent="0.2">
      <c r="B2432" t="s">
        <v>28</v>
      </c>
      <c r="C2432" t="s">
        <v>39</v>
      </c>
      <c r="D2432">
        <v>32</v>
      </c>
      <c r="E2432" t="s">
        <v>42</v>
      </c>
      <c r="F2432" t="s">
        <v>40</v>
      </c>
      <c r="G2432">
        <v>17.3</v>
      </c>
      <c r="H2432" t="s">
        <v>43</v>
      </c>
      <c r="I2432">
        <v>10.3</v>
      </c>
      <c r="J2432">
        <v>2.33</v>
      </c>
      <c r="K2432" t="s">
        <v>46</v>
      </c>
      <c r="L2432">
        <v>1522.3</v>
      </c>
    </row>
    <row r="2433" spans="2:12" x14ac:dyDescent="0.2">
      <c r="B2433" t="s">
        <v>33</v>
      </c>
      <c r="C2433" t="s">
        <v>41</v>
      </c>
      <c r="D2433">
        <v>16</v>
      </c>
      <c r="E2433" t="s">
        <v>42</v>
      </c>
      <c r="F2433" t="s">
        <v>44</v>
      </c>
      <c r="G2433">
        <v>17.3</v>
      </c>
      <c r="H2433" t="s">
        <v>43</v>
      </c>
      <c r="I2433">
        <v>5.5</v>
      </c>
      <c r="J2433">
        <v>3.27</v>
      </c>
      <c r="K2433" t="s">
        <v>16</v>
      </c>
      <c r="L2433">
        <v>1342.97</v>
      </c>
    </row>
    <row r="2434" spans="2:12" x14ac:dyDescent="0.2">
      <c r="B2434" t="s">
        <v>23</v>
      </c>
      <c r="C2434" t="s">
        <v>18</v>
      </c>
      <c r="D2434">
        <v>64</v>
      </c>
      <c r="E2434" t="s">
        <v>13</v>
      </c>
      <c r="F2434" t="s">
        <v>44</v>
      </c>
      <c r="G2434">
        <v>14</v>
      </c>
      <c r="H2434" t="s">
        <v>27</v>
      </c>
      <c r="I2434">
        <v>9.5</v>
      </c>
      <c r="J2434">
        <v>2.74</v>
      </c>
      <c r="K2434" t="s">
        <v>22</v>
      </c>
      <c r="L2434">
        <v>3197.64</v>
      </c>
    </row>
    <row r="2435" spans="2:12" x14ac:dyDescent="0.2">
      <c r="B2435" t="s">
        <v>33</v>
      </c>
      <c r="C2435" t="s">
        <v>41</v>
      </c>
      <c r="D2435">
        <v>64</v>
      </c>
      <c r="E2435" t="s">
        <v>29</v>
      </c>
      <c r="F2435" t="s">
        <v>20</v>
      </c>
      <c r="G2435">
        <v>17.3</v>
      </c>
      <c r="H2435" t="s">
        <v>15</v>
      </c>
      <c r="I2435">
        <v>11.7</v>
      </c>
      <c r="J2435">
        <v>2.69</v>
      </c>
      <c r="K2435" t="s">
        <v>22</v>
      </c>
      <c r="L2435">
        <v>5256.2</v>
      </c>
    </row>
    <row r="2436" spans="2:12" x14ac:dyDescent="0.2">
      <c r="B2436" t="s">
        <v>47</v>
      </c>
      <c r="C2436" t="s">
        <v>39</v>
      </c>
      <c r="D2436">
        <v>4</v>
      </c>
      <c r="E2436" t="s">
        <v>29</v>
      </c>
      <c r="F2436" t="s">
        <v>26</v>
      </c>
      <c r="G2436">
        <v>17.3</v>
      </c>
      <c r="H2436" t="s">
        <v>15</v>
      </c>
      <c r="I2436">
        <v>8.3000000000000007</v>
      </c>
      <c r="J2436">
        <v>1.33</v>
      </c>
      <c r="K2436" t="s">
        <v>16</v>
      </c>
      <c r="L2436">
        <v>1620.5</v>
      </c>
    </row>
    <row r="2437" spans="2:12" x14ac:dyDescent="0.2">
      <c r="B2437" t="s">
        <v>36</v>
      </c>
      <c r="C2437" t="s">
        <v>48</v>
      </c>
      <c r="D2437">
        <v>8</v>
      </c>
      <c r="E2437" t="s">
        <v>42</v>
      </c>
      <c r="F2437" t="s">
        <v>44</v>
      </c>
      <c r="G2437">
        <v>17.3</v>
      </c>
      <c r="H2437" t="s">
        <v>43</v>
      </c>
      <c r="I2437">
        <v>6.7</v>
      </c>
      <c r="J2437">
        <v>2.04</v>
      </c>
      <c r="K2437" t="s">
        <v>30</v>
      </c>
      <c r="L2437">
        <v>774.99</v>
      </c>
    </row>
    <row r="2438" spans="2:12" x14ac:dyDescent="0.2">
      <c r="B2438" t="s">
        <v>34</v>
      </c>
      <c r="C2438" t="s">
        <v>48</v>
      </c>
      <c r="D2438">
        <v>16</v>
      </c>
      <c r="E2438" t="s">
        <v>19</v>
      </c>
      <c r="F2438" t="s">
        <v>26</v>
      </c>
      <c r="G2438">
        <v>17.3</v>
      </c>
      <c r="H2438" t="s">
        <v>15</v>
      </c>
      <c r="I2438">
        <v>11.4</v>
      </c>
      <c r="J2438">
        <v>1.28</v>
      </c>
      <c r="K2438" t="s">
        <v>22</v>
      </c>
      <c r="L2438">
        <v>2157.2199999999998</v>
      </c>
    </row>
    <row r="2439" spans="2:12" x14ac:dyDescent="0.2">
      <c r="B2439" t="s">
        <v>45</v>
      </c>
      <c r="C2439" t="s">
        <v>39</v>
      </c>
      <c r="D2439">
        <v>4</v>
      </c>
      <c r="E2439" t="s">
        <v>13</v>
      </c>
      <c r="F2439" t="s">
        <v>35</v>
      </c>
      <c r="G2439">
        <v>17.3</v>
      </c>
      <c r="H2439" t="s">
        <v>43</v>
      </c>
      <c r="I2439">
        <v>4.9000000000000004</v>
      </c>
      <c r="J2439">
        <v>2.4900000000000002</v>
      </c>
      <c r="K2439" t="s">
        <v>22</v>
      </c>
      <c r="L2439">
        <v>1150.48</v>
      </c>
    </row>
    <row r="2440" spans="2:12" x14ac:dyDescent="0.2">
      <c r="B2440" t="s">
        <v>23</v>
      </c>
      <c r="C2440" t="s">
        <v>24</v>
      </c>
      <c r="D2440">
        <v>8</v>
      </c>
      <c r="E2440" t="s">
        <v>13</v>
      </c>
      <c r="F2440" t="s">
        <v>40</v>
      </c>
      <c r="G2440">
        <v>16</v>
      </c>
      <c r="H2440" t="s">
        <v>21</v>
      </c>
      <c r="I2440">
        <v>10.199999999999999</v>
      </c>
      <c r="J2440">
        <v>3.16</v>
      </c>
      <c r="K2440" t="s">
        <v>46</v>
      </c>
      <c r="L2440">
        <v>868.81</v>
      </c>
    </row>
    <row r="2441" spans="2:12" x14ac:dyDescent="0.2">
      <c r="B2441" t="s">
        <v>38</v>
      </c>
      <c r="C2441" t="s">
        <v>37</v>
      </c>
      <c r="D2441">
        <v>16</v>
      </c>
      <c r="E2441" t="s">
        <v>19</v>
      </c>
      <c r="F2441" t="s">
        <v>26</v>
      </c>
      <c r="G2441">
        <v>14</v>
      </c>
      <c r="H2441" t="s">
        <v>27</v>
      </c>
      <c r="I2441">
        <v>10</v>
      </c>
      <c r="J2441">
        <v>2.77</v>
      </c>
      <c r="K2441" t="s">
        <v>46</v>
      </c>
      <c r="L2441">
        <v>3237.16</v>
      </c>
    </row>
    <row r="2442" spans="2:12" x14ac:dyDescent="0.2">
      <c r="B2442" t="s">
        <v>36</v>
      </c>
      <c r="C2442" t="s">
        <v>39</v>
      </c>
      <c r="D2442">
        <v>4</v>
      </c>
      <c r="E2442" t="s">
        <v>13</v>
      </c>
      <c r="F2442" t="s">
        <v>32</v>
      </c>
      <c r="G2442">
        <v>14</v>
      </c>
      <c r="H2442" t="s">
        <v>15</v>
      </c>
      <c r="I2442">
        <v>6.6</v>
      </c>
      <c r="J2442">
        <v>2.81</v>
      </c>
      <c r="K2442" t="s">
        <v>16</v>
      </c>
      <c r="L2442">
        <v>1196.4000000000001</v>
      </c>
    </row>
    <row r="2443" spans="2:12" x14ac:dyDescent="0.2">
      <c r="B2443" t="s">
        <v>33</v>
      </c>
      <c r="C2443" t="s">
        <v>48</v>
      </c>
      <c r="D2443">
        <v>16</v>
      </c>
      <c r="E2443" t="s">
        <v>13</v>
      </c>
      <c r="F2443" t="s">
        <v>20</v>
      </c>
      <c r="G2443">
        <v>17.3</v>
      </c>
      <c r="H2443" t="s">
        <v>43</v>
      </c>
      <c r="I2443">
        <v>11.9</v>
      </c>
      <c r="J2443">
        <v>2.58</v>
      </c>
      <c r="K2443" t="s">
        <v>46</v>
      </c>
      <c r="L2443">
        <v>1520.46</v>
      </c>
    </row>
    <row r="2444" spans="2:12" x14ac:dyDescent="0.2">
      <c r="B2444" t="s">
        <v>34</v>
      </c>
      <c r="C2444" t="s">
        <v>48</v>
      </c>
      <c r="D2444">
        <v>64</v>
      </c>
      <c r="E2444" t="s">
        <v>42</v>
      </c>
      <c r="F2444" t="s">
        <v>20</v>
      </c>
      <c r="G2444">
        <v>13.3</v>
      </c>
      <c r="H2444" t="s">
        <v>27</v>
      </c>
      <c r="I2444">
        <v>7.6</v>
      </c>
      <c r="J2444">
        <v>3.46</v>
      </c>
      <c r="K2444" t="s">
        <v>22</v>
      </c>
      <c r="L2444">
        <v>4248.8900000000003</v>
      </c>
    </row>
    <row r="2445" spans="2:12" x14ac:dyDescent="0.2">
      <c r="B2445" t="s">
        <v>23</v>
      </c>
      <c r="C2445" t="s">
        <v>37</v>
      </c>
      <c r="D2445">
        <v>8</v>
      </c>
      <c r="E2445" t="s">
        <v>19</v>
      </c>
      <c r="F2445" t="s">
        <v>44</v>
      </c>
      <c r="G2445">
        <v>13.3</v>
      </c>
      <c r="H2445" t="s">
        <v>15</v>
      </c>
      <c r="I2445">
        <v>4.3</v>
      </c>
      <c r="J2445">
        <v>1.74</v>
      </c>
      <c r="K2445" t="s">
        <v>22</v>
      </c>
      <c r="L2445">
        <v>1471</v>
      </c>
    </row>
    <row r="2446" spans="2:12" x14ac:dyDescent="0.2">
      <c r="B2446" t="s">
        <v>34</v>
      </c>
      <c r="C2446" t="s">
        <v>18</v>
      </c>
      <c r="D2446">
        <v>32</v>
      </c>
      <c r="E2446" t="s">
        <v>19</v>
      </c>
      <c r="F2446" t="s">
        <v>20</v>
      </c>
      <c r="G2446">
        <v>15.6</v>
      </c>
      <c r="H2446" t="s">
        <v>27</v>
      </c>
      <c r="I2446">
        <v>7.8</v>
      </c>
      <c r="J2446">
        <v>3.22</v>
      </c>
      <c r="K2446" t="s">
        <v>30</v>
      </c>
      <c r="L2446">
        <v>3533.01</v>
      </c>
    </row>
    <row r="2447" spans="2:12" x14ac:dyDescent="0.2">
      <c r="B2447" t="s">
        <v>36</v>
      </c>
      <c r="C2447" t="s">
        <v>48</v>
      </c>
      <c r="D2447">
        <v>8</v>
      </c>
      <c r="E2447" t="s">
        <v>29</v>
      </c>
      <c r="F2447" t="s">
        <v>44</v>
      </c>
      <c r="G2447">
        <v>16</v>
      </c>
      <c r="H2447" t="s">
        <v>27</v>
      </c>
      <c r="I2447">
        <v>10.5</v>
      </c>
      <c r="J2447">
        <v>1.77</v>
      </c>
      <c r="K2447" t="s">
        <v>22</v>
      </c>
      <c r="L2447">
        <v>1595.61</v>
      </c>
    </row>
    <row r="2448" spans="2:12" x14ac:dyDescent="0.2">
      <c r="B2448" t="s">
        <v>47</v>
      </c>
      <c r="C2448" t="s">
        <v>24</v>
      </c>
      <c r="D2448">
        <v>8</v>
      </c>
      <c r="E2448" t="s">
        <v>13</v>
      </c>
      <c r="F2448" t="s">
        <v>26</v>
      </c>
      <c r="G2448">
        <v>14</v>
      </c>
      <c r="H2448" t="s">
        <v>15</v>
      </c>
      <c r="I2448">
        <v>7.2</v>
      </c>
      <c r="J2448">
        <v>2.63</v>
      </c>
      <c r="K2448" t="s">
        <v>30</v>
      </c>
      <c r="L2448">
        <v>1542.2</v>
      </c>
    </row>
    <row r="2449" spans="2:12" x14ac:dyDescent="0.2">
      <c r="B2449" t="s">
        <v>28</v>
      </c>
      <c r="C2449" t="s">
        <v>41</v>
      </c>
      <c r="D2449">
        <v>32</v>
      </c>
      <c r="E2449" t="s">
        <v>19</v>
      </c>
      <c r="F2449" t="s">
        <v>40</v>
      </c>
      <c r="G2449">
        <v>16</v>
      </c>
      <c r="H2449" t="s">
        <v>21</v>
      </c>
      <c r="I2449">
        <v>6.6</v>
      </c>
      <c r="J2449">
        <v>3.16</v>
      </c>
      <c r="K2449" t="s">
        <v>22</v>
      </c>
      <c r="L2449">
        <v>2366.9299999999998</v>
      </c>
    </row>
    <row r="2450" spans="2:12" x14ac:dyDescent="0.2">
      <c r="B2450" t="s">
        <v>17</v>
      </c>
      <c r="C2450" t="s">
        <v>31</v>
      </c>
      <c r="D2450">
        <v>4</v>
      </c>
      <c r="E2450" t="s">
        <v>19</v>
      </c>
      <c r="F2450" t="s">
        <v>14</v>
      </c>
      <c r="G2450">
        <v>13.3</v>
      </c>
      <c r="H2450" t="s">
        <v>15</v>
      </c>
      <c r="I2450">
        <v>5.5</v>
      </c>
      <c r="J2450">
        <v>2.85</v>
      </c>
      <c r="K2450" t="s">
        <v>46</v>
      </c>
      <c r="L2450">
        <v>1238.3900000000001</v>
      </c>
    </row>
    <row r="2451" spans="2:12" x14ac:dyDescent="0.2">
      <c r="B2451" t="s">
        <v>36</v>
      </c>
      <c r="C2451" t="s">
        <v>37</v>
      </c>
      <c r="D2451">
        <v>64</v>
      </c>
      <c r="E2451" t="s">
        <v>25</v>
      </c>
      <c r="F2451" t="s">
        <v>40</v>
      </c>
      <c r="G2451">
        <v>13.3</v>
      </c>
      <c r="H2451" t="s">
        <v>21</v>
      </c>
      <c r="I2451">
        <v>11.2</v>
      </c>
      <c r="J2451">
        <v>2.16</v>
      </c>
      <c r="K2451" t="s">
        <v>30</v>
      </c>
      <c r="L2451">
        <v>3207.38</v>
      </c>
    </row>
    <row r="2452" spans="2:12" x14ac:dyDescent="0.2">
      <c r="B2452" t="s">
        <v>45</v>
      </c>
      <c r="C2452" t="s">
        <v>31</v>
      </c>
      <c r="D2452">
        <v>4</v>
      </c>
      <c r="E2452" t="s">
        <v>19</v>
      </c>
      <c r="F2452" t="s">
        <v>35</v>
      </c>
      <c r="G2452">
        <v>15.6</v>
      </c>
      <c r="H2452" t="s">
        <v>15</v>
      </c>
      <c r="I2452">
        <v>4.9000000000000004</v>
      </c>
      <c r="J2452">
        <v>3.17</v>
      </c>
      <c r="K2452" t="s">
        <v>30</v>
      </c>
      <c r="L2452">
        <v>951.28</v>
      </c>
    </row>
    <row r="2453" spans="2:12" x14ac:dyDescent="0.2">
      <c r="B2453" t="s">
        <v>33</v>
      </c>
      <c r="C2453" t="s">
        <v>12</v>
      </c>
      <c r="D2453">
        <v>8</v>
      </c>
      <c r="E2453" t="s">
        <v>13</v>
      </c>
      <c r="F2453" t="s">
        <v>20</v>
      </c>
      <c r="G2453">
        <v>13.3</v>
      </c>
      <c r="H2453" t="s">
        <v>15</v>
      </c>
      <c r="I2453">
        <v>11.5</v>
      </c>
      <c r="J2453">
        <v>2.35</v>
      </c>
      <c r="K2453" t="s">
        <v>22</v>
      </c>
      <c r="L2453">
        <v>1114.49</v>
      </c>
    </row>
    <row r="2454" spans="2:12" x14ac:dyDescent="0.2">
      <c r="B2454" t="s">
        <v>36</v>
      </c>
      <c r="C2454" t="s">
        <v>31</v>
      </c>
      <c r="D2454">
        <v>8</v>
      </c>
      <c r="E2454" t="s">
        <v>29</v>
      </c>
      <c r="F2454" t="s">
        <v>14</v>
      </c>
      <c r="G2454">
        <v>15.6</v>
      </c>
      <c r="H2454" t="s">
        <v>27</v>
      </c>
      <c r="I2454">
        <v>9.4</v>
      </c>
      <c r="J2454">
        <v>3.47</v>
      </c>
      <c r="K2454" t="s">
        <v>30</v>
      </c>
      <c r="L2454">
        <v>1559.53</v>
      </c>
    </row>
    <row r="2455" spans="2:12" x14ac:dyDescent="0.2">
      <c r="B2455" t="s">
        <v>23</v>
      </c>
      <c r="C2455" t="s">
        <v>24</v>
      </c>
      <c r="D2455">
        <v>4</v>
      </c>
      <c r="E2455" t="s">
        <v>42</v>
      </c>
      <c r="F2455" t="s">
        <v>35</v>
      </c>
      <c r="G2455">
        <v>14</v>
      </c>
      <c r="H2455" t="s">
        <v>27</v>
      </c>
      <c r="I2455">
        <v>8.6999999999999993</v>
      </c>
      <c r="J2455">
        <v>1.63</v>
      </c>
      <c r="K2455" t="s">
        <v>22</v>
      </c>
      <c r="L2455">
        <v>1365.29</v>
      </c>
    </row>
    <row r="2456" spans="2:12" x14ac:dyDescent="0.2">
      <c r="B2456" t="s">
        <v>28</v>
      </c>
      <c r="C2456" t="s">
        <v>48</v>
      </c>
      <c r="D2456">
        <v>64</v>
      </c>
      <c r="E2456" t="s">
        <v>29</v>
      </c>
      <c r="F2456" t="s">
        <v>44</v>
      </c>
      <c r="G2456">
        <v>16</v>
      </c>
      <c r="H2456" t="s">
        <v>21</v>
      </c>
      <c r="I2456">
        <v>11.6</v>
      </c>
      <c r="J2456">
        <v>2.37</v>
      </c>
      <c r="K2456" t="s">
        <v>46</v>
      </c>
      <c r="L2456">
        <v>1759.64</v>
      </c>
    </row>
    <row r="2457" spans="2:12" x14ac:dyDescent="0.2">
      <c r="B2457" t="s">
        <v>23</v>
      </c>
      <c r="C2457" t="s">
        <v>39</v>
      </c>
      <c r="D2457">
        <v>4</v>
      </c>
      <c r="E2457" t="s">
        <v>29</v>
      </c>
      <c r="F2457" t="s">
        <v>32</v>
      </c>
      <c r="G2457">
        <v>14</v>
      </c>
      <c r="H2457" t="s">
        <v>27</v>
      </c>
      <c r="I2457">
        <v>11.2</v>
      </c>
      <c r="J2457">
        <v>1.49</v>
      </c>
      <c r="K2457" t="s">
        <v>46</v>
      </c>
      <c r="L2457">
        <v>1481.68</v>
      </c>
    </row>
    <row r="2458" spans="2:12" x14ac:dyDescent="0.2">
      <c r="B2458" t="s">
        <v>34</v>
      </c>
      <c r="C2458" t="s">
        <v>18</v>
      </c>
      <c r="D2458">
        <v>64</v>
      </c>
      <c r="E2458" t="s">
        <v>13</v>
      </c>
      <c r="F2458" t="s">
        <v>32</v>
      </c>
      <c r="G2458">
        <v>14</v>
      </c>
      <c r="H2458" t="s">
        <v>15</v>
      </c>
      <c r="I2458">
        <v>9.6999999999999993</v>
      </c>
      <c r="J2458">
        <v>1.39</v>
      </c>
      <c r="K2458" t="s">
        <v>46</v>
      </c>
      <c r="L2458">
        <v>3742.07</v>
      </c>
    </row>
    <row r="2459" spans="2:12" x14ac:dyDescent="0.2">
      <c r="B2459" t="s">
        <v>45</v>
      </c>
      <c r="C2459" t="s">
        <v>24</v>
      </c>
      <c r="D2459">
        <v>32</v>
      </c>
      <c r="E2459" t="s">
        <v>19</v>
      </c>
      <c r="F2459" t="s">
        <v>14</v>
      </c>
      <c r="G2459">
        <v>15.6</v>
      </c>
      <c r="H2459" t="s">
        <v>15</v>
      </c>
      <c r="I2459">
        <v>7.7</v>
      </c>
      <c r="J2459">
        <v>2.16</v>
      </c>
      <c r="K2459" t="s">
        <v>16</v>
      </c>
      <c r="L2459">
        <v>2310.1999999999998</v>
      </c>
    </row>
    <row r="2460" spans="2:12" x14ac:dyDescent="0.2">
      <c r="B2460" t="s">
        <v>33</v>
      </c>
      <c r="C2460" t="s">
        <v>24</v>
      </c>
      <c r="D2460">
        <v>4</v>
      </c>
      <c r="E2460" t="s">
        <v>25</v>
      </c>
      <c r="F2460" t="s">
        <v>32</v>
      </c>
      <c r="G2460">
        <v>16</v>
      </c>
      <c r="H2460" t="s">
        <v>27</v>
      </c>
      <c r="I2460">
        <v>11.8</v>
      </c>
      <c r="J2460">
        <v>3.09</v>
      </c>
      <c r="K2460" t="s">
        <v>46</v>
      </c>
      <c r="L2460">
        <v>1577.56</v>
      </c>
    </row>
    <row r="2461" spans="2:12" x14ac:dyDescent="0.2">
      <c r="B2461" t="s">
        <v>11</v>
      </c>
      <c r="C2461" t="s">
        <v>18</v>
      </c>
      <c r="D2461">
        <v>64</v>
      </c>
      <c r="E2461" t="s">
        <v>25</v>
      </c>
      <c r="F2461" t="s">
        <v>20</v>
      </c>
      <c r="G2461">
        <v>14</v>
      </c>
      <c r="H2461" t="s">
        <v>43</v>
      </c>
      <c r="I2461">
        <v>8</v>
      </c>
      <c r="J2461">
        <v>2.59</v>
      </c>
      <c r="K2461" t="s">
        <v>30</v>
      </c>
      <c r="L2461">
        <v>4354.6400000000003</v>
      </c>
    </row>
    <row r="2462" spans="2:12" x14ac:dyDescent="0.2">
      <c r="B2462" t="s">
        <v>45</v>
      </c>
      <c r="C2462" t="s">
        <v>24</v>
      </c>
      <c r="D2462">
        <v>16</v>
      </c>
      <c r="E2462" t="s">
        <v>25</v>
      </c>
      <c r="F2462" t="s">
        <v>44</v>
      </c>
      <c r="G2462">
        <v>14</v>
      </c>
      <c r="H2462" t="s">
        <v>15</v>
      </c>
      <c r="I2462">
        <v>7.9</v>
      </c>
      <c r="J2462">
        <v>2.42</v>
      </c>
      <c r="K2462" t="s">
        <v>30</v>
      </c>
      <c r="L2462">
        <v>1080.6199999999999</v>
      </c>
    </row>
    <row r="2463" spans="2:12" x14ac:dyDescent="0.2">
      <c r="B2463" t="s">
        <v>34</v>
      </c>
      <c r="C2463" t="s">
        <v>39</v>
      </c>
      <c r="D2463">
        <v>4</v>
      </c>
      <c r="E2463" t="s">
        <v>25</v>
      </c>
      <c r="F2463" t="s">
        <v>14</v>
      </c>
      <c r="G2463">
        <v>16</v>
      </c>
      <c r="H2463" t="s">
        <v>21</v>
      </c>
      <c r="I2463">
        <v>4.5</v>
      </c>
      <c r="J2463">
        <v>3.41</v>
      </c>
      <c r="K2463" t="s">
        <v>22</v>
      </c>
      <c r="L2463">
        <v>717.59</v>
      </c>
    </row>
    <row r="2464" spans="2:12" x14ac:dyDescent="0.2">
      <c r="B2464" t="s">
        <v>17</v>
      </c>
      <c r="C2464" t="s">
        <v>37</v>
      </c>
      <c r="D2464">
        <v>64</v>
      </c>
      <c r="E2464" t="s">
        <v>19</v>
      </c>
      <c r="F2464" t="s">
        <v>40</v>
      </c>
      <c r="G2464">
        <v>13.3</v>
      </c>
      <c r="H2464" t="s">
        <v>15</v>
      </c>
      <c r="I2464">
        <v>6.9</v>
      </c>
      <c r="J2464">
        <v>2.97</v>
      </c>
      <c r="K2464" t="s">
        <v>22</v>
      </c>
      <c r="L2464">
        <v>6842.84</v>
      </c>
    </row>
    <row r="2465" spans="2:12" x14ac:dyDescent="0.2">
      <c r="B2465" t="s">
        <v>23</v>
      </c>
      <c r="C2465" t="s">
        <v>41</v>
      </c>
      <c r="D2465">
        <v>64</v>
      </c>
      <c r="E2465" t="s">
        <v>29</v>
      </c>
      <c r="F2465" t="s">
        <v>44</v>
      </c>
      <c r="G2465">
        <v>17.3</v>
      </c>
      <c r="H2465" t="s">
        <v>21</v>
      </c>
      <c r="I2465">
        <v>7.7</v>
      </c>
      <c r="J2465">
        <v>1.65</v>
      </c>
      <c r="K2465" t="s">
        <v>16</v>
      </c>
      <c r="L2465">
        <v>2326.69</v>
      </c>
    </row>
    <row r="2466" spans="2:12" x14ac:dyDescent="0.2">
      <c r="B2466" t="s">
        <v>36</v>
      </c>
      <c r="C2466" t="s">
        <v>12</v>
      </c>
      <c r="D2466">
        <v>32</v>
      </c>
      <c r="E2466" t="s">
        <v>25</v>
      </c>
      <c r="F2466" t="s">
        <v>20</v>
      </c>
      <c r="G2466">
        <v>17.3</v>
      </c>
      <c r="H2466" t="s">
        <v>15</v>
      </c>
      <c r="I2466">
        <v>7.8</v>
      </c>
      <c r="J2466">
        <v>2.65</v>
      </c>
      <c r="K2466" t="s">
        <v>46</v>
      </c>
      <c r="L2466">
        <v>1797.92</v>
      </c>
    </row>
    <row r="2467" spans="2:12" x14ac:dyDescent="0.2">
      <c r="B2467" t="s">
        <v>47</v>
      </c>
      <c r="C2467" t="s">
        <v>31</v>
      </c>
      <c r="D2467">
        <v>8</v>
      </c>
      <c r="E2467" t="s">
        <v>25</v>
      </c>
      <c r="F2467" t="s">
        <v>14</v>
      </c>
      <c r="G2467">
        <v>14</v>
      </c>
      <c r="H2467" t="s">
        <v>21</v>
      </c>
      <c r="I2467">
        <v>9.4</v>
      </c>
      <c r="J2467">
        <v>3.39</v>
      </c>
      <c r="K2467" t="s">
        <v>30</v>
      </c>
      <c r="L2467">
        <v>958.31</v>
      </c>
    </row>
    <row r="2468" spans="2:12" x14ac:dyDescent="0.2">
      <c r="B2468" t="s">
        <v>11</v>
      </c>
      <c r="C2468" t="s">
        <v>37</v>
      </c>
      <c r="D2468">
        <v>32</v>
      </c>
      <c r="E2468" t="s">
        <v>13</v>
      </c>
      <c r="F2468" t="s">
        <v>26</v>
      </c>
      <c r="G2468">
        <v>15.6</v>
      </c>
      <c r="H2468" t="s">
        <v>21</v>
      </c>
      <c r="I2468">
        <v>4.5999999999999996</v>
      </c>
      <c r="J2468">
        <v>1.39</v>
      </c>
      <c r="K2468" t="s">
        <v>16</v>
      </c>
      <c r="L2468">
        <v>3722.93</v>
      </c>
    </row>
    <row r="2469" spans="2:12" x14ac:dyDescent="0.2">
      <c r="B2469" t="s">
        <v>38</v>
      </c>
      <c r="C2469" t="s">
        <v>37</v>
      </c>
      <c r="D2469">
        <v>4</v>
      </c>
      <c r="E2469" t="s">
        <v>19</v>
      </c>
      <c r="F2469" t="s">
        <v>14</v>
      </c>
      <c r="G2469">
        <v>15.6</v>
      </c>
      <c r="H2469" t="s">
        <v>43</v>
      </c>
      <c r="I2469">
        <v>9.5</v>
      </c>
      <c r="J2469">
        <v>1.9</v>
      </c>
      <c r="K2469" t="s">
        <v>22</v>
      </c>
      <c r="L2469">
        <v>1716.43</v>
      </c>
    </row>
    <row r="2470" spans="2:12" x14ac:dyDescent="0.2">
      <c r="B2470" t="s">
        <v>17</v>
      </c>
      <c r="C2470" t="s">
        <v>48</v>
      </c>
      <c r="D2470">
        <v>4</v>
      </c>
      <c r="E2470" t="s">
        <v>25</v>
      </c>
      <c r="F2470" t="s">
        <v>14</v>
      </c>
      <c r="G2470">
        <v>16</v>
      </c>
      <c r="H2470" t="s">
        <v>21</v>
      </c>
      <c r="I2470">
        <v>5.2</v>
      </c>
      <c r="J2470">
        <v>3.29</v>
      </c>
      <c r="K2470" t="s">
        <v>16</v>
      </c>
      <c r="L2470">
        <v>1373.56</v>
      </c>
    </row>
    <row r="2471" spans="2:12" x14ac:dyDescent="0.2">
      <c r="B2471" t="s">
        <v>17</v>
      </c>
      <c r="C2471" t="s">
        <v>31</v>
      </c>
      <c r="D2471">
        <v>16</v>
      </c>
      <c r="E2471" t="s">
        <v>19</v>
      </c>
      <c r="F2471" t="s">
        <v>32</v>
      </c>
      <c r="G2471">
        <v>13.3</v>
      </c>
      <c r="H2471" t="s">
        <v>21</v>
      </c>
      <c r="I2471">
        <v>10.8</v>
      </c>
      <c r="J2471">
        <v>3.42</v>
      </c>
      <c r="K2471" t="s">
        <v>46</v>
      </c>
      <c r="L2471">
        <v>1229.2</v>
      </c>
    </row>
    <row r="2472" spans="2:12" x14ac:dyDescent="0.2">
      <c r="B2472" t="s">
        <v>45</v>
      </c>
      <c r="C2472" t="s">
        <v>31</v>
      </c>
      <c r="D2472">
        <v>4</v>
      </c>
      <c r="E2472" t="s">
        <v>25</v>
      </c>
      <c r="F2472" t="s">
        <v>35</v>
      </c>
      <c r="G2472">
        <v>14</v>
      </c>
      <c r="H2472" t="s">
        <v>15</v>
      </c>
      <c r="I2472">
        <v>10.6</v>
      </c>
      <c r="J2472">
        <v>1.58</v>
      </c>
      <c r="K2472" t="s">
        <v>16</v>
      </c>
      <c r="L2472">
        <v>906.72</v>
      </c>
    </row>
    <row r="2473" spans="2:12" x14ac:dyDescent="0.2">
      <c r="B2473" t="s">
        <v>11</v>
      </c>
      <c r="C2473" t="s">
        <v>39</v>
      </c>
      <c r="D2473">
        <v>32</v>
      </c>
      <c r="E2473" t="s">
        <v>29</v>
      </c>
      <c r="F2473" t="s">
        <v>26</v>
      </c>
      <c r="G2473">
        <v>17.3</v>
      </c>
      <c r="H2473" t="s">
        <v>27</v>
      </c>
      <c r="I2473">
        <v>10.7</v>
      </c>
      <c r="J2473">
        <v>1.6</v>
      </c>
      <c r="K2473" t="s">
        <v>22</v>
      </c>
      <c r="L2473">
        <v>4220.07</v>
      </c>
    </row>
    <row r="2474" spans="2:12" x14ac:dyDescent="0.2">
      <c r="B2474" t="s">
        <v>17</v>
      </c>
      <c r="C2474" t="s">
        <v>39</v>
      </c>
      <c r="D2474">
        <v>8</v>
      </c>
      <c r="E2474" t="s">
        <v>13</v>
      </c>
      <c r="F2474" t="s">
        <v>26</v>
      </c>
      <c r="G2474">
        <v>15.6</v>
      </c>
      <c r="H2474" t="s">
        <v>21</v>
      </c>
      <c r="I2474">
        <v>10.8</v>
      </c>
      <c r="J2474">
        <v>3.2</v>
      </c>
      <c r="K2474" t="s">
        <v>46</v>
      </c>
      <c r="L2474">
        <v>1169.97</v>
      </c>
    </row>
    <row r="2475" spans="2:12" x14ac:dyDescent="0.2">
      <c r="B2475" t="s">
        <v>23</v>
      </c>
      <c r="C2475" t="s">
        <v>37</v>
      </c>
      <c r="D2475">
        <v>8</v>
      </c>
      <c r="E2475" t="s">
        <v>25</v>
      </c>
      <c r="F2475" t="s">
        <v>14</v>
      </c>
      <c r="G2475">
        <v>16</v>
      </c>
      <c r="H2475" t="s">
        <v>15</v>
      </c>
      <c r="I2475">
        <v>10.4</v>
      </c>
      <c r="J2475">
        <v>1.55</v>
      </c>
      <c r="K2475" t="s">
        <v>16</v>
      </c>
      <c r="L2475">
        <v>2417.15</v>
      </c>
    </row>
    <row r="2476" spans="2:12" x14ac:dyDescent="0.2">
      <c r="B2476" t="s">
        <v>17</v>
      </c>
      <c r="C2476" t="s">
        <v>41</v>
      </c>
      <c r="D2476">
        <v>32</v>
      </c>
      <c r="E2476" t="s">
        <v>19</v>
      </c>
      <c r="F2476" t="s">
        <v>35</v>
      </c>
      <c r="G2476">
        <v>16</v>
      </c>
      <c r="H2476" t="s">
        <v>43</v>
      </c>
      <c r="I2476">
        <v>5.4</v>
      </c>
      <c r="J2476">
        <v>3.08</v>
      </c>
      <c r="K2476" t="s">
        <v>16</v>
      </c>
      <c r="L2476">
        <v>3946.65</v>
      </c>
    </row>
    <row r="2477" spans="2:12" x14ac:dyDescent="0.2">
      <c r="B2477" t="s">
        <v>47</v>
      </c>
      <c r="C2477" t="s">
        <v>39</v>
      </c>
      <c r="D2477">
        <v>32</v>
      </c>
      <c r="E2477" t="s">
        <v>29</v>
      </c>
      <c r="F2477" t="s">
        <v>14</v>
      </c>
      <c r="G2477">
        <v>13.3</v>
      </c>
      <c r="H2477" t="s">
        <v>27</v>
      </c>
      <c r="I2477">
        <v>7.3</v>
      </c>
      <c r="J2477">
        <v>3.05</v>
      </c>
      <c r="K2477" t="s">
        <v>30</v>
      </c>
      <c r="L2477">
        <v>3291.69</v>
      </c>
    </row>
    <row r="2478" spans="2:12" x14ac:dyDescent="0.2">
      <c r="B2478" t="s">
        <v>36</v>
      </c>
      <c r="C2478" t="s">
        <v>48</v>
      </c>
      <c r="D2478">
        <v>16</v>
      </c>
      <c r="E2478" t="s">
        <v>19</v>
      </c>
      <c r="F2478" t="s">
        <v>35</v>
      </c>
      <c r="G2478">
        <v>15.6</v>
      </c>
      <c r="H2478" t="s">
        <v>21</v>
      </c>
      <c r="I2478">
        <v>8.1</v>
      </c>
      <c r="J2478">
        <v>1.52</v>
      </c>
      <c r="K2478" t="s">
        <v>30</v>
      </c>
      <c r="L2478">
        <v>1511.17</v>
      </c>
    </row>
    <row r="2479" spans="2:12" x14ac:dyDescent="0.2">
      <c r="B2479" t="s">
        <v>38</v>
      </c>
      <c r="C2479" t="s">
        <v>48</v>
      </c>
      <c r="D2479">
        <v>4</v>
      </c>
      <c r="E2479" t="s">
        <v>29</v>
      </c>
      <c r="F2479" t="s">
        <v>35</v>
      </c>
      <c r="G2479">
        <v>13.3</v>
      </c>
      <c r="H2479" t="s">
        <v>21</v>
      </c>
      <c r="I2479">
        <v>8.3000000000000007</v>
      </c>
      <c r="J2479">
        <v>1.24</v>
      </c>
      <c r="K2479" t="s">
        <v>46</v>
      </c>
      <c r="L2479">
        <v>987.58</v>
      </c>
    </row>
    <row r="2480" spans="2:12" x14ac:dyDescent="0.2">
      <c r="B2480" t="s">
        <v>45</v>
      </c>
      <c r="C2480" t="s">
        <v>48</v>
      </c>
      <c r="D2480">
        <v>32</v>
      </c>
      <c r="E2480" t="s">
        <v>25</v>
      </c>
      <c r="F2480" t="s">
        <v>26</v>
      </c>
      <c r="G2480">
        <v>14</v>
      </c>
      <c r="H2480" t="s">
        <v>27</v>
      </c>
      <c r="I2480">
        <v>11.1</v>
      </c>
      <c r="J2480">
        <v>1.4</v>
      </c>
      <c r="K2480" t="s">
        <v>46</v>
      </c>
      <c r="L2480">
        <v>3417.44</v>
      </c>
    </row>
    <row r="2481" spans="2:12" x14ac:dyDescent="0.2">
      <c r="B2481" t="s">
        <v>11</v>
      </c>
      <c r="C2481" t="s">
        <v>37</v>
      </c>
      <c r="D2481">
        <v>4</v>
      </c>
      <c r="E2481" t="s">
        <v>25</v>
      </c>
      <c r="F2481" t="s">
        <v>35</v>
      </c>
      <c r="G2481">
        <v>16</v>
      </c>
      <c r="H2481" t="s">
        <v>43</v>
      </c>
      <c r="I2481">
        <v>5.3</v>
      </c>
      <c r="J2481">
        <v>3.21</v>
      </c>
      <c r="K2481" t="s">
        <v>30</v>
      </c>
      <c r="L2481">
        <v>2517.67</v>
      </c>
    </row>
    <row r="2482" spans="2:12" x14ac:dyDescent="0.2">
      <c r="B2482" t="s">
        <v>28</v>
      </c>
      <c r="C2482" t="s">
        <v>31</v>
      </c>
      <c r="D2482">
        <v>16</v>
      </c>
      <c r="E2482" t="s">
        <v>13</v>
      </c>
      <c r="F2482" t="s">
        <v>40</v>
      </c>
      <c r="G2482">
        <v>13.3</v>
      </c>
      <c r="H2482" t="s">
        <v>27</v>
      </c>
      <c r="I2482">
        <v>10.9</v>
      </c>
      <c r="J2482">
        <v>2.4900000000000002</v>
      </c>
      <c r="K2482" t="s">
        <v>22</v>
      </c>
      <c r="L2482">
        <v>1760.31</v>
      </c>
    </row>
    <row r="2483" spans="2:12" x14ac:dyDescent="0.2">
      <c r="B2483" t="s">
        <v>45</v>
      </c>
      <c r="C2483" t="s">
        <v>41</v>
      </c>
      <c r="D2483">
        <v>4</v>
      </c>
      <c r="E2483" t="s">
        <v>19</v>
      </c>
      <c r="F2483" t="s">
        <v>14</v>
      </c>
      <c r="G2483">
        <v>17.3</v>
      </c>
      <c r="H2483" t="s">
        <v>43</v>
      </c>
      <c r="I2483">
        <v>10.9</v>
      </c>
      <c r="J2483">
        <v>2.4700000000000002</v>
      </c>
      <c r="K2483" t="s">
        <v>16</v>
      </c>
      <c r="L2483">
        <v>1519.16</v>
      </c>
    </row>
    <row r="2484" spans="2:12" x14ac:dyDescent="0.2">
      <c r="B2484" t="s">
        <v>36</v>
      </c>
      <c r="C2484" t="s">
        <v>12</v>
      </c>
      <c r="D2484">
        <v>8</v>
      </c>
      <c r="E2484" t="s">
        <v>42</v>
      </c>
      <c r="F2484" t="s">
        <v>32</v>
      </c>
      <c r="G2484">
        <v>13.3</v>
      </c>
      <c r="H2484" t="s">
        <v>27</v>
      </c>
      <c r="I2484">
        <v>10</v>
      </c>
      <c r="J2484">
        <v>1.39</v>
      </c>
      <c r="K2484" t="s">
        <v>22</v>
      </c>
      <c r="L2484">
        <v>1055.1400000000001</v>
      </c>
    </row>
    <row r="2485" spans="2:12" x14ac:dyDescent="0.2">
      <c r="B2485" t="s">
        <v>17</v>
      </c>
      <c r="C2485" t="s">
        <v>48</v>
      </c>
      <c r="D2485">
        <v>16</v>
      </c>
      <c r="E2485" t="s">
        <v>19</v>
      </c>
      <c r="F2485" t="s">
        <v>40</v>
      </c>
      <c r="G2485">
        <v>13.3</v>
      </c>
      <c r="H2485" t="s">
        <v>15</v>
      </c>
      <c r="I2485">
        <v>9</v>
      </c>
      <c r="J2485">
        <v>2.25</v>
      </c>
      <c r="K2485" t="s">
        <v>22</v>
      </c>
      <c r="L2485">
        <v>2571.54</v>
      </c>
    </row>
    <row r="2486" spans="2:12" x14ac:dyDescent="0.2">
      <c r="B2486" t="s">
        <v>45</v>
      </c>
      <c r="C2486" t="s">
        <v>31</v>
      </c>
      <c r="D2486">
        <v>64</v>
      </c>
      <c r="E2486" t="s">
        <v>29</v>
      </c>
      <c r="F2486" t="s">
        <v>26</v>
      </c>
      <c r="G2486">
        <v>16</v>
      </c>
      <c r="H2486" t="s">
        <v>43</v>
      </c>
      <c r="I2486">
        <v>11.7</v>
      </c>
      <c r="J2486">
        <v>2.62</v>
      </c>
      <c r="K2486" t="s">
        <v>22</v>
      </c>
      <c r="L2486">
        <v>2232.83</v>
      </c>
    </row>
    <row r="2487" spans="2:12" x14ac:dyDescent="0.2">
      <c r="B2487" t="s">
        <v>23</v>
      </c>
      <c r="C2487" t="s">
        <v>41</v>
      </c>
      <c r="D2487">
        <v>8</v>
      </c>
      <c r="E2487" t="s">
        <v>25</v>
      </c>
      <c r="F2487" t="s">
        <v>40</v>
      </c>
      <c r="G2487">
        <v>17.3</v>
      </c>
      <c r="H2487" t="s">
        <v>27</v>
      </c>
      <c r="I2487">
        <v>11.8</v>
      </c>
      <c r="J2487">
        <v>1.89</v>
      </c>
      <c r="K2487" t="s">
        <v>30</v>
      </c>
      <c r="L2487">
        <v>2966.87</v>
      </c>
    </row>
    <row r="2488" spans="2:12" x14ac:dyDescent="0.2">
      <c r="B2488" t="s">
        <v>45</v>
      </c>
      <c r="C2488" t="s">
        <v>24</v>
      </c>
      <c r="D2488">
        <v>64</v>
      </c>
      <c r="E2488" t="s">
        <v>29</v>
      </c>
      <c r="F2488" t="s">
        <v>40</v>
      </c>
      <c r="G2488">
        <v>14</v>
      </c>
      <c r="H2488" t="s">
        <v>15</v>
      </c>
      <c r="I2488">
        <v>6.6</v>
      </c>
      <c r="J2488">
        <v>2.77</v>
      </c>
      <c r="K2488" t="s">
        <v>16</v>
      </c>
      <c r="L2488">
        <v>2921.42</v>
      </c>
    </row>
    <row r="2489" spans="2:12" x14ac:dyDescent="0.2">
      <c r="B2489" t="s">
        <v>23</v>
      </c>
      <c r="C2489" t="s">
        <v>39</v>
      </c>
      <c r="D2489">
        <v>64</v>
      </c>
      <c r="E2489" t="s">
        <v>25</v>
      </c>
      <c r="F2489" t="s">
        <v>40</v>
      </c>
      <c r="G2489">
        <v>13.3</v>
      </c>
      <c r="H2489" t="s">
        <v>15</v>
      </c>
      <c r="I2489">
        <v>4.5</v>
      </c>
      <c r="J2489">
        <v>3.4</v>
      </c>
      <c r="K2489" t="s">
        <v>46</v>
      </c>
      <c r="L2489">
        <v>3084.9</v>
      </c>
    </row>
    <row r="2490" spans="2:12" x14ac:dyDescent="0.2">
      <c r="B2490" t="s">
        <v>34</v>
      </c>
      <c r="C2490" t="s">
        <v>24</v>
      </c>
      <c r="D2490">
        <v>16</v>
      </c>
      <c r="E2490" t="s">
        <v>13</v>
      </c>
      <c r="F2490" t="s">
        <v>35</v>
      </c>
      <c r="G2490">
        <v>17.3</v>
      </c>
      <c r="H2490" t="s">
        <v>27</v>
      </c>
      <c r="I2490">
        <v>5.4</v>
      </c>
      <c r="J2490">
        <v>2.69</v>
      </c>
      <c r="K2490" t="s">
        <v>30</v>
      </c>
      <c r="L2490">
        <v>2165.0100000000002</v>
      </c>
    </row>
    <row r="2491" spans="2:12" x14ac:dyDescent="0.2">
      <c r="B2491" t="s">
        <v>33</v>
      </c>
      <c r="C2491" t="s">
        <v>39</v>
      </c>
      <c r="D2491">
        <v>8</v>
      </c>
      <c r="E2491" t="s">
        <v>25</v>
      </c>
      <c r="F2491" t="s">
        <v>40</v>
      </c>
      <c r="G2491">
        <v>15.6</v>
      </c>
      <c r="H2491" t="s">
        <v>27</v>
      </c>
      <c r="I2491">
        <v>10.3</v>
      </c>
      <c r="J2491">
        <v>2.0499999999999998</v>
      </c>
      <c r="K2491" t="s">
        <v>16</v>
      </c>
      <c r="L2491">
        <v>1714.97</v>
      </c>
    </row>
    <row r="2492" spans="2:12" x14ac:dyDescent="0.2">
      <c r="B2492" t="s">
        <v>11</v>
      </c>
      <c r="C2492" t="s">
        <v>39</v>
      </c>
      <c r="D2492">
        <v>8</v>
      </c>
      <c r="E2492" t="s">
        <v>29</v>
      </c>
      <c r="F2492" t="s">
        <v>26</v>
      </c>
      <c r="G2492">
        <v>14</v>
      </c>
      <c r="H2492" t="s">
        <v>27</v>
      </c>
      <c r="I2492">
        <v>7.9</v>
      </c>
      <c r="J2492">
        <v>2.1800000000000002</v>
      </c>
      <c r="K2492" t="s">
        <v>16</v>
      </c>
      <c r="L2492">
        <v>2588.7399999999998</v>
      </c>
    </row>
    <row r="2493" spans="2:12" x14ac:dyDescent="0.2">
      <c r="B2493" t="s">
        <v>28</v>
      </c>
      <c r="C2493" t="s">
        <v>37</v>
      </c>
      <c r="D2493">
        <v>8</v>
      </c>
      <c r="E2493" t="s">
        <v>13</v>
      </c>
      <c r="F2493" t="s">
        <v>35</v>
      </c>
      <c r="G2493">
        <v>15.6</v>
      </c>
      <c r="H2493" t="s">
        <v>43</v>
      </c>
      <c r="I2493">
        <v>8.1</v>
      </c>
      <c r="J2493">
        <v>2.84</v>
      </c>
      <c r="K2493" t="s">
        <v>22</v>
      </c>
      <c r="L2493">
        <v>1778.68</v>
      </c>
    </row>
    <row r="2494" spans="2:12" x14ac:dyDescent="0.2">
      <c r="B2494" t="s">
        <v>45</v>
      </c>
      <c r="C2494" t="s">
        <v>18</v>
      </c>
      <c r="D2494">
        <v>8</v>
      </c>
      <c r="E2494" t="s">
        <v>13</v>
      </c>
      <c r="F2494" t="s">
        <v>20</v>
      </c>
      <c r="G2494">
        <v>14</v>
      </c>
      <c r="H2494" t="s">
        <v>43</v>
      </c>
      <c r="I2494">
        <v>5.4</v>
      </c>
      <c r="J2494">
        <v>3.16</v>
      </c>
      <c r="K2494" t="s">
        <v>30</v>
      </c>
      <c r="L2494">
        <v>1369.25</v>
      </c>
    </row>
    <row r="2495" spans="2:12" x14ac:dyDescent="0.2">
      <c r="B2495" t="s">
        <v>17</v>
      </c>
      <c r="C2495" t="s">
        <v>12</v>
      </c>
      <c r="D2495">
        <v>8</v>
      </c>
      <c r="E2495" t="s">
        <v>13</v>
      </c>
      <c r="F2495" t="s">
        <v>44</v>
      </c>
      <c r="G2495">
        <v>15.6</v>
      </c>
      <c r="H2495" t="s">
        <v>15</v>
      </c>
      <c r="I2495">
        <v>4.0999999999999996</v>
      </c>
      <c r="J2495">
        <v>1.51</v>
      </c>
      <c r="K2495" t="s">
        <v>30</v>
      </c>
      <c r="L2495">
        <v>1215.25</v>
      </c>
    </row>
    <row r="2496" spans="2:12" x14ac:dyDescent="0.2">
      <c r="B2496" t="s">
        <v>38</v>
      </c>
      <c r="C2496" t="s">
        <v>41</v>
      </c>
      <c r="D2496">
        <v>8</v>
      </c>
      <c r="E2496" t="s">
        <v>42</v>
      </c>
      <c r="F2496" t="s">
        <v>14</v>
      </c>
      <c r="G2496">
        <v>15.6</v>
      </c>
      <c r="H2496" t="s">
        <v>15</v>
      </c>
      <c r="I2496">
        <v>10.4</v>
      </c>
      <c r="J2496">
        <v>3.34</v>
      </c>
      <c r="K2496" t="s">
        <v>46</v>
      </c>
      <c r="L2496">
        <v>1999.03</v>
      </c>
    </row>
    <row r="2497" spans="2:12" x14ac:dyDescent="0.2">
      <c r="B2497" t="s">
        <v>23</v>
      </c>
      <c r="C2497" t="s">
        <v>31</v>
      </c>
      <c r="D2497">
        <v>64</v>
      </c>
      <c r="E2497" t="s">
        <v>29</v>
      </c>
      <c r="F2497" t="s">
        <v>35</v>
      </c>
      <c r="G2497">
        <v>13.3</v>
      </c>
      <c r="H2497" t="s">
        <v>21</v>
      </c>
      <c r="I2497">
        <v>5.7</v>
      </c>
      <c r="J2497">
        <v>2.77</v>
      </c>
      <c r="K2497" t="s">
        <v>16</v>
      </c>
      <c r="L2497">
        <v>1566.8</v>
      </c>
    </row>
    <row r="2498" spans="2:12" x14ac:dyDescent="0.2">
      <c r="B2498" t="s">
        <v>36</v>
      </c>
      <c r="C2498" t="s">
        <v>41</v>
      </c>
      <c r="D2498">
        <v>32</v>
      </c>
      <c r="E2498" t="s">
        <v>29</v>
      </c>
      <c r="F2498" t="s">
        <v>35</v>
      </c>
      <c r="G2498">
        <v>15.6</v>
      </c>
      <c r="H2498" t="s">
        <v>21</v>
      </c>
      <c r="I2498">
        <v>9.4</v>
      </c>
      <c r="J2498">
        <v>3.27</v>
      </c>
      <c r="K2498" t="s">
        <v>46</v>
      </c>
      <c r="L2498">
        <v>2568.27</v>
      </c>
    </row>
    <row r="2499" spans="2:12" x14ac:dyDescent="0.2">
      <c r="B2499" t="s">
        <v>23</v>
      </c>
      <c r="C2499" t="s">
        <v>12</v>
      </c>
      <c r="D2499">
        <v>16</v>
      </c>
      <c r="E2499" t="s">
        <v>13</v>
      </c>
      <c r="F2499" t="s">
        <v>35</v>
      </c>
      <c r="G2499">
        <v>14</v>
      </c>
      <c r="H2499" t="s">
        <v>43</v>
      </c>
      <c r="I2499">
        <v>4.3</v>
      </c>
      <c r="J2499">
        <v>2.06</v>
      </c>
      <c r="K2499" t="s">
        <v>22</v>
      </c>
      <c r="L2499">
        <v>1083.82</v>
      </c>
    </row>
    <row r="2500" spans="2:12" x14ac:dyDescent="0.2">
      <c r="B2500" t="s">
        <v>38</v>
      </c>
      <c r="C2500" t="s">
        <v>18</v>
      </c>
      <c r="D2500">
        <v>32</v>
      </c>
      <c r="E2500" t="s">
        <v>25</v>
      </c>
      <c r="F2500" t="s">
        <v>14</v>
      </c>
      <c r="G2500">
        <v>16</v>
      </c>
      <c r="H2500" t="s">
        <v>43</v>
      </c>
      <c r="I2500">
        <v>10.4</v>
      </c>
      <c r="J2500">
        <v>1.25</v>
      </c>
      <c r="K2500" t="s">
        <v>46</v>
      </c>
      <c r="L2500">
        <v>2117.7800000000002</v>
      </c>
    </row>
    <row r="2501" spans="2:12" x14ac:dyDescent="0.2">
      <c r="B2501" t="s">
        <v>17</v>
      </c>
      <c r="C2501" t="s">
        <v>48</v>
      </c>
      <c r="D2501">
        <v>4</v>
      </c>
      <c r="E2501" t="s">
        <v>19</v>
      </c>
      <c r="F2501" t="s">
        <v>26</v>
      </c>
      <c r="G2501">
        <v>13.3</v>
      </c>
      <c r="H2501" t="s">
        <v>27</v>
      </c>
      <c r="I2501">
        <v>10.6</v>
      </c>
      <c r="J2501">
        <v>3.14</v>
      </c>
      <c r="K2501" t="s">
        <v>16</v>
      </c>
      <c r="L2501">
        <v>2694.61</v>
      </c>
    </row>
    <row r="2502" spans="2:12" x14ac:dyDescent="0.2">
      <c r="B2502" t="s">
        <v>36</v>
      </c>
      <c r="C2502" t="s">
        <v>39</v>
      </c>
      <c r="D2502">
        <v>64</v>
      </c>
      <c r="E2502" t="s">
        <v>29</v>
      </c>
      <c r="F2502" t="s">
        <v>35</v>
      </c>
      <c r="G2502">
        <v>16</v>
      </c>
      <c r="H2502" t="s">
        <v>21</v>
      </c>
      <c r="I2502">
        <v>6.9</v>
      </c>
      <c r="J2502">
        <v>1.86</v>
      </c>
      <c r="K2502" t="s">
        <v>46</v>
      </c>
      <c r="L2502">
        <v>2172.33</v>
      </c>
    </row>
    <row r="2503" spans="2:12" x14ac:dyDescent="0.2">
      <c r="B2503" t="s">
        <v>33</v>
      </c>
      <c r="C2503" t="s">
        <v>12</v>
      </c>
      <c r="D2503">
        <v>32</v>
      </c>
      <c r="E2503" t="s">
        <v>13</v>
      </c>
      <c r="F2503" t="s">
        <v>14</v>
      </c>
      <c r="G2503">
        <v>13.3</v>
      </c>
      <c r="H2503" t="s">
        <v>15</v>
      </c>
      <c r="I2503">
        <v>9.3000000000000007</v>
      </c>
      <c r="J2503">
        <v>3.14</v>
      </c>
      <c r="K2503" t="s">
        <v>46</v>
      </c>
      <c r="L2503">
        <v>1673.55</v>
      </c>
    </row>
    <row r="2504" spans="2:12" x14ac:dyDescent="0.2">
      <c r="B2504" t="s">
        <v>17</v>
      </c>
      <c r="C2504" t="s">
        <v>41</v>
      </c>
      <c r="D2504">
        <v>4</v>
      </c>
      <c r="E2504" t="s">
        <v>29</v>
      </c>
      <c r="F2504" t="s">
        <v>26</v>
      </c>
      <c r="G2504">
        <v>14</v>
      </c>
      <c r="H2504" t="s">
        <v>27</v>
      </c>
      <c r="I2504">
        <v>8.5</v>
      </c>
      <c r="J2504">
        <v>3.32</v>
      </c>
      <c r="K2504" t="s">
        <v>16</v>
      </c>
      <c r="L2504">
        <v>3490.84</v>
      </c>
    </row>
    <row r="2505" spans="2:12" x14ac:dyDescent="0.2">
      <c r="B2505" t="s">
        <v>11</v>
      </c>
      <c r="C2505" t="s">
        <v>24</v>
      </c>
      <c r="D2505">
        <v>16</v>
      </c>
      <c r="E2505" t="s">
        <v>42</v>
      </c>
      <c r="F2505" t="s">
        <v>26</v>
      </c>
      <c r="G2505">
        <v>14</v>
      </c>
      <c r="H2505" t="s">
        <v>43</v>
      </c>
      <c r="I2505">
        <v>9.8000000000000007</v>
      </c>
      <c r="J2505">
        <v>2.02</v>
      </c>
      <c r="K2505" t="s">
        <v>16</v>
      </c>
      <c r="L2505">
        <v>1569.68</v>
      </c>
    </row>
    <row r="2506" spans="2:12" x14ac:dyDescent="0.2">
      <c r="B2506" t="s">
        <v>47</v>
      </c>
      <c r="C2506" t="s">
        <v>48</v>
      </c>
      <c r="D2506">
        <v>16</v>
      </c>
      <c r="E2506" t="s">
        <v>19</v>
      </c>
      <c r="F2506" t="s">
        <v>26</v>
      </c>
      <c r="G2506">
        <v>15.6</v>
      </c>
      <c r="H2506" t="s">
        <v>27</v>
      </c>
      <c r="I2506">
        <v>6</v>
      </c>
      <c r="J2506">
        <v>1.36</v>
      </c>
      <c r="K2506" t="s">
        <v>22</v>
      </c>
      <c r="L2506">
        <v>3558.43</v>
      </c>
    </row>
    <row r="2507" spans="2:12" x14ac:dyDescent="0.2">
      <c r="B2507" t="s">
        <v>17</v>
      </c>
      <c r="C2507" t="s">
        <v>48</v>
      </c>
      <c r="D2507">
        <v>16</v>
      </c>
      <c r="E2507" t="s">
        <v>25</v>
      </c>
      <c r="F2507" t="s">
        <v>14</v>
      </c>
      <c r="G2507">
        <v>14</v>
      </c>
      <c r="H2507" t="s">
        <v>15</v>
      </c>
      <c r="I2507">
        <v>4.4000000000000004</v>
      </c>
      <c r="J2507">
        <v>3.14</v>
      </c>
      <c r="K2507" t="s">
        <v>16</v>
      </c>
      <c r="L2507">
        <v>2741.04</v>
      </c>
    </row>
    <row r="2508" spans="2:12" x14ac:dyDescent="0.2">
      <c r="B2508" t="s">
        <v>23</v>
      </c>
      <c r="C2508" t="s">
        <v>24</v>
      </c>
      <c r="D2508">
        <v>16</v>
      </c>
      <c r="E2508" t="s">
        <v>13</v>
      </c>
      <c r="F2508" t="s">
        <v>44</v>
      </c>
      <c r="G2508">
        <v>17.3</v>
      </c>
      <c r="H2508" t="s">
        <v>27</v>
      </c>
      <c r="I2508">
        <v>5.9</v>
      </c>
      <c r="J2508">
        <v>3.4</v>
      </c>
      <c r="K2508" t="s">
        <v>16</v>
      </c>
      <c r="L2508">
        <v>1562.79</v>
      </c>
    </row>
    <row r="2509" spans="2:12" x14ac:dyDescent="0.2">
      <c r="B2509" t="s">
        <v>17</v>
      </c>
      <c r="C2509" t="s">
        <v>41</v>
      </c>
      <c r="D2509">
        <v>4</v>
      </c>
      <c r="E2509" t="s">
        <v>42</v>
      </c>
      <c r="F2509" t="s">
        <v>44</v>
      </c>
      <c r="G2509">
        <v>15.6</v>
      </c>
      <c r="H2509" t="s">
        <v>15</v>
      </c>
      <c r="I2509">
        <v>11.6</v>
      </c>
      <c r="J2509">
        <v>1.26</v>
      </c>
      <c r="K2509" t="s">
        <v>22</v>
      </c>
      <c r="L2509">
        <v>1578.65</v>
      </c>
    </row>
    <row r="2510" spans="2:12" x14ac:dyDescent="0.2">
      <c r="B2510" t="s">
        <v>34</v>
      </c>
      <c r="C2510" t="s">
        <v>41</v>
      </c>
      <c r="D2510">
        <v>64</v>
      </c>
      <c r="E2510" t="s">
        <v>42</v>
      </c>
      <c r="F2510" t="s">
        <v>14</v>
      </c>
      <c r="G2510">
        <v>16</v>
      </c>
      <c r="H2510" t="s">
        <v>27</v>
      </c>
      <c r="I2510">
        <v>4.4000000000000004</v>
      </c>
      <c r="J2510">
        <v>2.7</v>
      </c>
      <c r="K2510" t="s">
        <v>46</v>
      </c>
      <c r="L2510">
        <v>6088.95</v>
      </c>
    </row>
    <row r="2511" spans="2:12" x14ac:dyDescent="0.2">
      <c r="B2511" t="s">
        <v>23</v>
      </c>
      <c r="C2511" t="s">
        <v>31</v>
      </c>
      <c r="D2511">
        <v>32</v>
      </c>
      <c r="E2511" t="s">
        <v>29</v>
      </c>
      <c r="F2511" t="s">
        <v>35</v>
      </c>
      <c r="G2511">
        <v>17.3</v>
      </c>
      <c r="H2511" t="s">
        <v>27</v>
      </c>
      <c r="I2511">
        <v>7.7</v>
      </c>
      <c r="J2511">
        <v>3.28</v>
      </c>
      <c r="K2511" t="s">
        <v>46</v>
      </c>
      <c r="L2511">
        <v>2287.87</v>
      </c>
    </row>
    <row r="2512" spans="2:12" x14ac:dyDescent="0.2">
      <c r="B2512" t="s">
        <v>28</v>
      </c>
      <c r="C2512" t="s">
        <v>39</v>
      </c>
      <c r="D2512">
        <v>4</v>
      </c>
      <c r="E2512" t="s">
        <v>29</v>
      </c>
      <c r="F2512" t="s">
        <v>20</v>
      </c>
      <c r="G2512">
        <v>16</v>
      </c>
      <c r="H2512" t="s">
        <v>27</v>
      </c>
      <c r="I2512">
        <v>10.1</v>
      </c>
      <c r="J2512">
        <v>2.99</v>
      </c>
      <c r="K2512" t="s">
        <v>30</v>
      </c>
      <c r="L2512">
        <v>1766.28</v>
      </c>
    </row>
    <row r="2513" spans="2:12" x14ac:dyDescent="0.2">
      <c r="B2513" t="s">
        <v>47</v>
      </c>
      <c r="C2513" t="s">
        <v>48</v>
      </c>
      <c r="D2513">
        <v>16</v>
      </c>
      <c r="E2513" t="s">
        <v>13</v>
      </c>
      <c r="F2513" t="s">
        <v>32</v>
      </c>
      <c r="G2513">
        <v>13.3</v>
      </c>
      <c r="H2513" t="s">
        <v>43</v>
      </c>
      <c r="I2513">
        <v>5.7</v>
      </c>
      <c r="J2513">
        <v>2.61</v>
      </c>
      <c r="K2513" t="s">
        <v>46</v>
      </c>
      <c r="L2513">
        <v>1943.21</v>
      </c>
    </row>
    <row r="2514" spans="2:12" x14ac:dyDescent="0.2">
      <c r="B2514" t="s">
        <v>28</v>
      </c>
      <c r="C2514" t="s">
        <v>41</v>
      </c>
      <c r="D2514">
        <v>16</v>
      </c>
      <c r="E2514" t="s">
        <v>29</v>
      </c>
      <c r="F2514" t="s">
        <v>35</v>
      </c>
      <c r="G2514">
        <v>15.6</v>
      </c>
      <c r="H2514" t="s">
        <v>43</v>
      </c>
      <c r="I2514">
        <v>10.199999999999999</v>
      </c>
      <c r="J2514">
        <v>1.43</v>
      </c>
      <c r="K2514" t="s">
        <v>30</v>
      </c>
      <c r="L2514">
        <v>2331.61</v>
      </c>
    </row>
    <row r="2515" spans="2:12" x14ac:dyDescent="0.2">
      <c r="B2515" t="s">
        <v>23</v>
      </c>
      <c r="C2515" t="s">
        <v>24</v>
      </c>
      <c r="D2515">
        <v>32</v>
      </c>
      <c r="E2515" t="s">
        <v>13</v>
      </c>
      <c r="F2515" t="s">
        <v>35</v>
      </c>
      <c r="G2515">
        <v>14</v>
      </c>
      <c r="H2515" t="s">
        <v>43</v>
      </c>
      <c r="I2515">
        <v>7.5</v>
      </c>
      <c r="J2515">
        <v>2.44</v>
      </c>
      <c r="K2515" t="s">
        <v>22</v>
      </c>
      <c r="L2515">
        <v>1555.41</v>
      </c>
    </row>
    <row r="2516" spans="2:12" x14ac:dyDescent="0.2">
      <c r="B2516" t="s">
        <v>34</v>
      </c>
      <c r="C2516" t="s">
        <v>12</v>
      </c>
      <c r="D2516">
        <v>8</v>
      </c>
      <c r="E2516" t="s">
        <v>42</v>
      </c>
      <c r="F2516" t="s">
        <v>20</v>
      </c>
      <c r="G2516">
        <v>14</v>
      </c>
      <c r="H2516" t="s">
        <v>27</v>
      </c>
      <c r="I2516">
        <v>5.8</v>
      </c>
      <c r="J2516">
        <v>1.52</v>
      </c>
      <c r="K2516" t="s">
        <v>30</v>
      </c>
      <c r="L2516">
        <v>1228.3</v>
      </c>
    </row>
    <row r="2517" spans="2:12" x14ac:dyDescent="0.2">
      <c r="B2517" t="s">
        <v>45</v>
      </c>
      <c r="C2517" t="s">
        <v>12</v>
      </c>
      <c r="D2517">
        <v>16</v>
      </c>
      <c r="E2517" t="s">
        <v>29</v>
      </c>
      <c r="F2517" t="s">
        <v>40</v>
      </c>
      <c r="G2517">
        <v>16</v>
      </c>
      <c r="H2517" t="s">
        <v>21</v>
      </c>
      <c r="I2517">
        <v>8.4</v>
      </c>
      <c r="J2517">
        <v>3.15</v>
      </c>
      <c r="K2517" t="s">
        <v>30</v>
      </c>
      <c r="L2517">
        <v>806.13</v>
      </c>
    </row>
    <row r="2518" spans="2:12" x14ac:dyDescent="0.2">
      <c r="B2518" t="s">
        <v>28</v>
      </c>
      <c r="C2518" t="s">
        <v>41</v>
      </c>
      <c r="D2518">
        <v>4</v>
      </c>
      <c r="E2518" t="s">
        <v>13</v>
      </c>
      <c r="F2518" t="s">
        <v>40</v>
      </c>
      <c r="G2518">
        <v>17.3</v>
      </c>
      <c r="H2518" t="s">
        <v>27</v>
      </c>
      <c r="I2518">
        <v>5.6</v>
      </c>
      <c r="J2518">
        <v>2.0499999999999998</v>
      </c>
      <c r="K2518" t="s">
        <v>22</v>
      </c>
      <c r="L2518">
        <v>2601.17</v>
      </c>
    </row>
    <row r="2519" spans="2:12" x14ac:dyDescent="0.2">
      <c r="B2519" t="s">
        <v>47</v>
      </c>
      <c r="C2519" t="s">
        <v>37</v>
      </c>
      <c r="D2519">
        <v>64</v>
      </c>
      <c r="E2519" t="s">
        <v>19</v>
      </c>
      <c r="F2519" t="s">
        <v>35</v>
      </c>
      <c r="G2519">
        <v>15.6</v>
      </c>
      <c r="H2519" t="s">
        <v>21</v>
      </c>
      <c r="I2519">
        <v>7.6</v>
      </c>
      <c r="J2519">
        <v>1.65</v>
      </c>
      <c r="K2519" t="s">
        <v>22</v>
      </c>
      <c r="L2519">
        <v>4648.7299999999996</v>
      </c>
    </row>
    <row r="2520" spans="2:12" x14ac:dyDescent="0.2">
      <c r="B2520" t="s">
        <v>11</v>
      </c>
      <c r="C2520" t="s">
        <v>41</v>
      </c>
      <c r="D2520">
        <v>64</v>
      </c>
      <c r="E2520" t="s">
        <v>13</v>
      </c>
      <c r="F2520" t="s">
        <v>26</v>
      </c>
      <c r="G2520">
        <v>14</v>
      </c>
      <c r="H2520" t="s">
        <v>15</v>
      </c>
      <c r="I2520">
        <v>11.4</v>
      </c>
      <c r="J2520">
        <v>2.48</v>
      </c>
      <c r="K2520" t="s">
        <v>46</v>
      </c>
      <c r="L2520">
        <v>7442.75</v>
      </c>
    </row>
    <row r="2521" spans="2:12" x14ac:dyDescent="0.2">
      <c r="B2521" t="s">
        <v>11</v>
      </c>
      <c r="C2521" t="s">
        <v>24</v>
      </c>
      <c r="D2521">
        <v>64</v>
      </c>
      <c r="E2521" t="s">
        <v>13</v>
      </c>
      <c r="F2521" t="s">
        <v>20</v>
      </c>
      <c r="G2521">
        <v>13.3</v>
      </c>
      <c r="H2521" t="s">
        <v>21</v>
      </c>
      <c r="I2521">
        <v>8.1</v>
      </c>
      <c r="J2521">
        <v>2.29</v>
      </c>
      <c r="K2521" t="s">
        <v>22</v>
      </c>
      <c r="L2521">
        <v>3094.44</v>
      </c>
    </row>
    <row r="2522" spans="2:12" x14ac:dyDescent="0.2">
      <c r="B2522" t="s">
        <v>36</v>
      </c>
      <c r="C2522" t="s">
        <v>24</v>
      </c>
      <c r="D2522">
        <v>16</v>
      </c>
      <c r="E2522" t="s">
        <v>42</v>
      </c>
      <c r="F2522" t="s">
        <v>35</v>
      </c>
      <c r="G2522">
        <v>14</v>
      </c>
      <c r="H2522" t="s">
        <v>15</v>
      </c>
      <c r="I2522">
        <v>4.9000000000000004</v>
      </c>
      <c r="J2522">
        <v>2.42</v>
      </c>
      <c r="K2522" t="s">
        <v>16</v>
      </c>
      <c r="L2522">
        <v>1407.13</v>
      </c>
    </row>
    <row r="2523" spans="2:12" x14ac:dyDescent="0.2">
      <c r="B2523" t="s">
        <v>38</v>
      </c>
      <c r="C2523" t="s">
        <v>41</v>
      </c>
      <c r="D2523">
        <v>64</v>
      </c>
      <c r="E2523" t="s">
        <v>19</v>
      </c>
      <c r="F2523" t="s">
        <v>26</v>
      </c>
      <c r="G2523">
        <v>16</v>
      </c>
      <c r="H2523" t="s">
        <v>27</v>
      </c>
      <c r="I2523">
        <v>5.8</v>
      </c>
      <c r="J2523">
        <v>1.72</v>
      </c>
      <c r="K2523" t="s">
        <v>30</v>
      </c>
      <c r="L2523">
        <v>7295.08</v>
      </c>
    </row>
    <row r="2524" spans="2:12" x14ac:dyDescent="0.2">
      <c r="B2524" t="s">
        <v>36</v>
      </c>
      <c r="C2524" t="s">
        <v>37</v>
      </c>
      <c r="D2524">
        <v>16</v>
      </c>
      <c r="E2524" t="s">
        <v>42</v>
      </c>
      <c r="F2524" t="s">
        <v>20</v>
      </c>
      <c r="G2524">
        <v>16</v>
      </c>
      <c r="H2524" t="s">
        <v>27</v>
      </c>
      <c r="I2524">
        <v>4.8</v>
      </c>
      <c r="J2524">
        <v>3.16</v>
      </c>
      <c r="K2524" t="s">
        <v>22</v>
      </c>
      <c r="L2524">
        <v>3138.95</v>
      </c>
    </row>
    <row r="2525" spans="2:12" x14ac:dyDescent="0.2">
      <c r="B2525" t="s">
        <v>28</v>
      </c>
      <c r="C2525" t="s">
        <v>48</v>
      </c>
      <c r="D2525">
        <v>32</v>
      </c>
      <c r="E2525" t="s">
        <v>13</v>
      </c>
      <c r="F2525" t="s">
        <v>26</v>
      </c>
      <c r="G2525">
        <v>15.6</v>
      </c>
      <c r="H2525" t="s">
        <v>43</v>
      </c>
      <c r="I2525">
        <v>8.6</v>
      </c>
      <c r="J2525">
        <v>1.52</v>
      </c>
      <c r="K2525" t="s">
        <v>46</v>
      </c>
      <c r="L2525">
        <v>2291.0100000000002</v>
      </c>
    </row>
    <row r="2526" spans="2:12" x14ac:dyDescent="0.2">
      <c r="B2526" t="s">
        <v>11</v>
      </c>
      <c r="C2526" t="s">
        <v>12</v>
      </c>
      <c r="D2526">
        <v>64</v>
      </c>
      <c r="E2526" t="s">
        <v>42</v>
      </c>
      <c r="F2526" t="s">
        <v>44</v>
      </c>
      <c r="G2526">
        <v>14</v>
      </c>
      <c r="H2526" t="s">
        <v>43</v>
      </c>
      <c r="I2526">
        <v>6</v>
      </c>
      <c r="J2526">
        <v>1.9</v>
      </c>
      <c r="K2526" t="s">
        <v>30</v>
      </c>
      <c r="L2526">
        <v>1779.94</v>
      </c>
    </row>
    <row r="2527" spans="2:12" x14ac:dyDescent="0.2">
      <c r="B2527" t="s">
        <v>11</v>
      </c>
      <c r="C2527" t="s">
        <v>41</v>
      </c>
      <c r="D2527">
        <v>4</v>
      </c>
      <c r="E2527" t="s">
        <v>13</v>
      </c>
      <c r="F2527" t="s">
        <v>32</v>
      </c>
      <c r="G2527">
        <v>15.6</v>
      </c>
      <c r="H2527" t="s">
        <v>43</v>
      </c>
      <c r="I2527">
        <v>9.4</v>
      </c>
      <c r="J2527">
        <v>1.22</v>
      </c>
      <c r="K2527" t="s">
        <v>16</v>
      </c>
      <c r="L2527">
        <v>2321.56</v>
      </c>
    </row>
    <row r="2528" spans="2:12" x14ac:dyDescent="0.2">
      <c r="B2528" t="s">
        <v>45</v>
      </c>
      <c r="C2528" t="s">
        <v>37</v>
      </c>
      <c r="D2528">
        <v>4</v>
      </c>
      <c r="E2528" t="s">
        <v>25</v>
      </c>
      <c r="F2528" t="s">
        <v>40</v>
      </c>
      <c r="G2528">
        <v>15.6</v>
      </c>
      <c r="H2528" t="s">
        <v>15</v>
      </c>
      <c r="I2528">
        <v>9.5</v>
      </c>
      <c r="J2528">
        <v>2.67</v>
      </c>
      <c r="K2528" t="s">
        <v>30</v>
      </c>
      <c r="L2528">
        <v>2176.79</v>
      </c>
    </row>
    <row r="2529" spans="2:12" x14ac:dyDescent="0.2">
      <c r="B2529" t="s">
        <v>34</v>
      </c>
      <c r="C2529" t="s">
        <v>39</v>
      </c>
      <c r="D2529">
        <v>4</v>
      </c>
      <c r="E2529" t="s">
        <v>13</v>
      </c>
      <c r="F2529" t="s">
        <v>32</v>
      </c>
      <c r="G2529">
        <v>14</v>
      </c>
      <c r="H2529" t="s">
        <v>43</v>
      </c>
      <c r="I2529">
        <v>6.1</v>
      </c>
      <c r="J2529">
        <v>1.68</v>
      </c>
      <c r="K2529" t="s">
        <v>16</v>
      </c>
      <c r="L2529">
        <v>1018.58</v>
      </c>
    </row>
    <row r="2530" spans="2:12" x14ac:dyDescent="0.2">
      <c r="B2530" t="s">
        <v>23</v>
      </c>
      <c r="C2530" t="s">
        <v>41</v>
      </c>
      <c r="D2530">
        <v>16</v>
      </c>
      <c r="E2530" t="s">
        <v>42</v>
      </c>
      <c r="F2530" t="s">
        <v>26</v>
      </c>
      <c r="G2530">
        <v>16</v>
      </c>
      <c r="H2530" t="s">
        <v>43</v>
      </c>
      <c r="I2530">
        <v>11.5</v>
      </c>
      <c r="J2530">
        <v>1.38</v>
      </c>
      <c r="K2530" t="s">
        <v>30</v>
      </c>
      <c r="L2530">
        <v>1777.9</v>
      </c>
    </row>
    <row r="2531" spans="2:12" x14ac:dyDescent="0.2">
      <c r="B2531" t="s">
        <v>17</v>
      </c>
      <c r="C2531" t="s">
        <v>48</v>
      </c>
      <c r="D2531">
        <v>4</v>
      </c>
      <c r="E2531" t="s">
        <v>29</v>
      </c>
      <c r="F2531" t="s">
        <v>32</v>
      </c>
      <c r="G2531">
        <v>14</v>
      </c>
      <c r="H2531" t="s">
        <v>21</v>
      </c>
      <c r="I2531">
        <v>5.8</v>
      </c>
      <c r="J2531">
        <v>2.88</v>
      </c>
      <c r="K2531" t="s">
        <v>16</v>
      </c>
      <c r="L2531">
        <v>1287.06</v>
      </c>
    </row>
    <row r="2532" spans="2:12" x14ac:dyDescent="0.2">
      <c r="B2532" t="s">
        <v>38</v>
      </c>
      <c r="C2532" t="s">
        <v>48</v>
      </c>
      <c r="D2532">
        <v>8</v>
      </c>
      <c r="E2532" t="s">
        <v>25</v>
      </c>
      <c r="F2532" t="s">
        <v>35</v>
      </c>
      <c r="G2532">
        <v>16</v>
      </c>
      <c r="H2532" t="s">
        <v>15</v>
      </c>
      <c r="I2532">
        <v>11</v>
      </c>
      <c r="J2532">
        <v>2.23</v>
      </c>
      <c r="K2532" t="s">
        <v>46</v>
      </c>
      <c r="L2532">
        <v>1836.79</v>
      </c>
    </row>
    <row r="2533" spans="2:12" x14ac:dyDescent="0.2">
      <c r="B2533" t="s">
        <v>47</v>
      </c>
      <c r="C2533" t="s">
        <v>18</v>
      </c>
      <c r="D2533">
        <v>32</v>
      </c>
      <c r="E2533" t="s">
        <v>29</v>
      </c>
      <c r="F2533" t="s">
        <v>20</v>
      </c>
      <c r="G2533">
        <v>17.3</v>
      </c>
      <c r="H2533" t="s">
        <v>21</v>
      </c>
      <c r="I2533">
        <v>10</v>
      </c>
      <c r="J2533">
        <v>3.33</v>
      </c>
      <c r="K2533" t="s">
        <v>30</v>
      </c>
      <c r="L2533">
        <v>2451.6799999999998</v>
      </c>
    </row>
    <row r="2534" spans="2:12" x14ac:dyDescent="0.2">
      <c r="B2534" t="s">
        <v>23</v>
      </c>
      <c r="C2534" t="s">
        <v>12</v>
      </c>
      <c r="D2534">
        <v>32</v>
      </c>
      <c r="E2534" t="s">
        <v>29</v>
      </c>
      <c r="F2534" t="s">
        <v>14</v>
      </c>
      <c r="G2534">
        <v>14</v>
      </c>
      <c r="H2534" t="s">
        <v>21</v>
      </c>
      <c r="I2534">
        <v>6.3</v>
      </c>
      <c r="J2534">
        <v>2.59</v>
      </c>
      <c r="K2534" t="s">
        <v>16</v>
      </c>
      <c r="L2534">
        <v>1184.72</v>
      </c>
    </row>
    <row r="2535" spans="2:12" x14ac:dyDescent="0.2">
      <c r="B2535" t="s">
        <v>11</v>
      </c>
      <c r="C2535" t="s">
        <v>12</v>
      </c>
      <c r="D2535">
        <v>8</v>
      </c>
      <c r="E2535" t="s">
        <v>13</v>
      </c>
      <c r="F2535" t="s">
        <v>14</v>
      </c>
      <c r="G2535">
        <v>16</v>
      </c>
      <c r="H2535" t="s">
        <v>43</v>
      </c>
      <c r="I2535">
        <v>9.5</v>
      </c>
      <c r="J2535">
        <v>3.37</v>
      </c>
      <c r="K2535" t="s">
        <v>30</v>
      </c>
      <c r="L2535">
        <v>1251.1199999999999</v>
      </c>
    </row>
    <row r="2536" spans="2:12" x14ac:dyDescent="0.2">
      <c r="B2536" t="s">
        <v>17</v>
      </c>
      <c r="C2536" t="s">
        <v>39</v>
      </c>
      <c r="D2536">
        <v>16</v>
      </c>
      <c r="E2536" t="s">
        <v>13</v>
      </c>
      <c r="F2536" t="s">
        <v>35</v>
      </c>
      <c r="G2536">
        <v>14</v>
      </c>
      <c r="H2536" t="s">
        <v>15</v>
      </c>
      <c r="I2536">
        <v>5.3</v>
      </c>
      <c r="J2536">
        <v>2.62</v>
      </c>
      <c r="K2536" t="s">
        <v>22</v>
      </c>
      <c r="L2536">
        <v>2141.79</v>
      </c>
    </row>
    <row r="2537" spans="2:12" x14ac:dyDescent="0.2">
      <c r="B2537" t="s">
        <v>23</v>
      </c>
      <c r="C2537" t="s">
        <v>12</v>
      </c>
      <c r="D2537">
        <v>4</v>
      </c>
      <c r="E2537" t="s">
        <v>19</v>
      </c>
      <c r="F2537" t="s">
        <v>40</v>
      </c>
      <c r="G2537">
        <v>15.6</v>
      </c>
      <c r="H2537" t="s">
        <v>21</v>
      </c>
      <c r="I2537">
        <v>7.7</v>
      </c>
      <c r="J2537">
        <v>2.16</v>
      </c>
      <c r="K2537" t="s">
        <v>16</v>
      </c>
      <c r="L2537">
        <v>793.48</v>
      </c>
    </row>
    <row r="2538" spans="2:12" x14ac:dyDescent="0.2">
      <c r="B2538" t="s">
        <v>23</v>
      </c>
      <c r="C2538" t="s">
        <v>31</v>
      </c>
      <c r="D2538">
        <v>64</v>
      </c>
      <c r="E2538" t="s">
        <v>25</v>
      </c>
      <c r="F2538" t="s">
        <v>35</v>
      </c>
      <c r="G2538">
        <v>16</v>
      </c>
      <c r="H2538" t="s">
        <v>27</v>
      </c>
      <c r="I2538">
        <v>7.4</v>
      </c>
      <c r="J2538">
        <v>1.51</v>
      </c>
      <c r="K2538" t="s">
        <v>30</v>
      </c>
      <c r="L2538">
        <v>3622.65</v>
      </c>
    </row>
    <row r="2539" spans="2:12" x14ac:dyDescent="0.2">
      <c r="B2539" t="s">
        <v>34</v>
      </c>
      <c r="C2539" t="s">
        <v>12</v>
      </c>
      <c r="D2539">
        <v>64</v>
      </c>
      <c r="E2539" t="s">
        <v>13</v>
      </c>
      <c r="F2539" t="s">
        <v>35</v>
      </c>
      <c r="G2539">
        <v>13.3</v>
      </c>
      <c r="H2539" t="s">
        <v>43</v>
      </c>
      <c r="I2539">
        <v>6.8</v>
      </c>
      <c r="J2539">
        <v>1.78</v>
      </c>
      <c r="K2539" t="s">
        <v>22</v>
      </c>
      <c r="L2539">
        <v>1905.03</v>
      </c>
    </row>
    <row r="2540" spans="2:12" x14ac:dyDescent="0.2">
      <c r="B2540" t="s">
        <v>34</v>
      </c>
      <c r="C2540" t="s">
        <v>12</v>
      </c>
      <c r="D2540">
        <v>32</v>
      </c>
      <c r="E2540" t="s">
        <v>13</v>
      </c>
      <c r="F2540" t="s">
        <v>26</v>
      </c>
      <c r="G2540">
        <v>15.6</v>
      </c>
      <c r="H2540" t="s">
        <v>15</v>
      </c>
      <c r="I2540">
        <v>9.6999999999999993</v>
      </c>
      <c r="J2540">
        <v>2.78</v>
      </c>
      <c r="K2540" t="s">
        <v>46</v>
      </c>
      <c r="L2540">
        <v>1917.81</v>
      </c>
    </row>
    <row r="2541" spans="2:12" x14ac:dyDescent="0.2">
      <c r="B2541" t="s">
        <v>45</v>
      </c>
      <c r="C2541" t="s">
        <v>41</v>
      </c>
      <c r="D2541">
        <v>64</v>
      </c>
      <c r="E2541" t="s">
        <v>29</v>
      </c>
      <c r="F2541" t="s">
        <v>26</v>
      </c>
      <c r="G2541">
        <v>15.6</v>
      </c>
      <c r="H2541" t="s">
        <v>43</v>
      </c>
      <c r="I2541">
        <v>10.9</v>
      </c>
      <c r="J2541">
        <v>2.63</v>
      </c>
      <c r="K2541" t="s">
        <v>22</v>
      </c>
      <c r="L2541">
        <v>4246.76</v>
      </c>
    </row>
    <row r="2542" spans="2:12" x14ac:dyDescent="0.2">
      <c r="B2542" t="s">
        <v>17</v>
      </c>
      <c r="C2542" t="s">
        <v>18</v>
      </c>
      <c r="D2542">
        <v>32</v>
      </c>
      <c r="E2542" t="s">
        <v>29</v>
      </c>
      <c r="F2542" t="s">
        <v>14</v>
      </c>
      <c r="G2542">
        <v>16</v>
      </c>
      <c r="H2542" t="s">
        <v>21</v>
      </c>
      <c r="I2542">
        <v>8.5</v>
      </c>
      <c r="J2542">
        <v>2.19</v>
      </c>
      <c r="K2542" t="s">
        <v>30</v>
      </c>
      <c r="L2542">
        <v>2662.4</v>
      </c>
    </row>
    <row r="2543" spans="2:12" x14ac:dyDescent="0.2">
      <c r="B2543" t="s">
        <v>23</v>
      </c>
      <c r="C2543" t="s">
        <v>31</v>
      </c>
      <c r="D2543">
        <v>4</v>
      </c>
      <c r="E2543" t="s">
        <v>29</v>
      </c>
      <c r="F2543" t="s">
        <v>32</v>
      </c>
      <c r="G2543">
        <v>15.6</v>
      </c>
      <c r="H2543" t="s">
        <v>15</v>
      </c>
      <c r="I2543">
        <v>7.8</v>
      </c>
      <c r="J2543">
        <v>3.42</v>
      </c>
      <c r="K2543" t="s">
        <v>16</v>
      </c>
      <c r="L2543">
        <v>1015.53</v>
      </c>
    </row>
    <row r="2544" spans="2:12" x14ac:dyDescent="0.2">
      <c r="B2544" t="s">
        <v>36</v>
      </c>
      <c r="C2544" t="s">
        <v>39</v>
      </c>
      <c r="D2544">
        <v>8</v>
      </c>
      <c r="E2544" t="s">
        <v>13</v>
      </c>
      <c r="F2544" t="s">
        <v>32</v>
      </c>
      <c r="G2544">
        <v>13.3</v>
      </c>
      <c r="H2544" t="s">
        <v>15</v>
      </c>
      <c r="I2544">
        <v>7.5</v>
      </c>
      <c r="J2544">
        <v>1.37</v>
      </c>
      <c r="K2544" t="s">
        <v>46</v>
      </c>
      <c r="L2544">
        <v>1361.31</v>
      </c>
    </row>
    <row r="2545" spans="2:12" x14ac:dyDescent="0.2">
      <c r="B2545" t="s">
        <v>36</v>
      </c>
      <c r="C2545" t="s">
        <v>37</v>
      </c>
      <c r="D2545">
        <v>32</v>
      </c>
      <c r="E2545" t="s">
        <v>25</v>
      </c>
      <c r="F2545" t="s">
        <v>40</v>
      </c>
      <c r="G2545">
        <v>17.3</v>
      </c>
      <c r="H2545" t="s">
        <v>15</v>
      </c>
      <c r="I2545">
        <v>10.3</v>
      </c>
      <c r="J2545">
        <v>2.0699999999999998</v>
      </c>
      <c r="K2545" t="s">
        <v>30</v>
      </c>
      <c r="L2545">
        <v>3681.85</v>
      </c>
    </row>
    <row r="2546" spans="2:12" x14ac:dyDescent="0.2">
      <c r="B2546" t="s">
        <v>45</v>
      </c>
      <c r="C2546" t="s">
        <v>12</v>
      </c>
      <c r="D2546">
        <v>8</v>
      </c>
      <c r="E2546" t="s">
        <v>13</v>
      </c>
      <c r="F2546" t="s">
        <v>14</v>
      </c>
      <c r="G2546">
        <v>16</v>
      </c>
      <c r="H2546" t="s">
        <v>43</v>
      </c>
      <c r="I2546">
        <v>5.7</v>
      </c>
      <c r="J2546">
        <v>2.93</v>
      </c>
      <c r="K2546" t="s">
        <v>46</v>
      </c>
      <c r="L2546">
        <v>929.34</v>
      </c>
    </row>
    <row r="2547" spans="2:12" x14ac:dyDescent="0.2">
      <c r="B2547" t="s">
        <v>38</v>
      </c>
      <c r="C2547" t="s">
        <v>12</v>
      </c>
      <c r="D2547">
        <v>4</v>
      </c>
      <c r="E2547" t="s">
        <v>13</v>
      </c>
      <c r="F2547" t="s">
        <v>26</v>
      </c>
      <c r="G2547">
        <v>14</v>
      </c>
      <c r="H2547" t="s">
        <v>21</v>
      </c>
      <c r="I2547">
        <v>7.2</v>
      </c>
      <c r="J2547">
        <v>1.45</v>
      </c>
      <c r="K2547" t="s">
        <v>22</v>
      </c>
      <c r="L2547">
        <v>704.65</v>
      </c>
    </row>
    <row r="2548" spans="2:12" x14ac:dyDescent="0.2">
      <c r="B2548" t="s">
        <v>36</v>
      </c>
      <c r="C2548" t="s">
        <v>12</v>
      </c>
      <c r="D2548">
        <v>4</v>
      </c>
      <c r="E2548" t="s">
        <v>29</v>
      </c>
      <c r="F2548" t="s">
        <v>20</v>
      </c>
      <c r="G2548">
        <v>13.3</v>
      </c>
      <c r="H2548" t="s">
        <v>21</v>
      </c>
      <c r="I2548">
        <v>4.0999999999999996</v>
      </c>
      <c r="J2548">
        <v>2.72</v>
      </c>
      <c r="K2548" t="s">
        <v>30</v>
      </c>
      <c r="L2548">
        <v>794.17</v>
      </c>
    </row>
    <row r="2549" spans="2:12" x14ac:dyDescent="0.2">
      <c r="B2549" t="s">
        <v>28</v>
      </c>
      <c r="C2549" t="s">
        <v>48</v>
      </c>
      <c r="D2549">
        <v>16</v>
      </c>
      <c r="E2549" t="s">
        <v>25</v>
      </c>
      <c r="F2549" t="s">
        <v>40</v>
      </c>
      <c r="G2549">
        <v>15.6</v>
      </c>
      <c r="H2549" t="s">
        <v>21</v>
      </c>
      <c r="I2549">
        <v>7.7</v>
      </c>
      <c r="J2549">
        <v>3.49</v>
      </c>
      <c r="K2549" t="s">
        <v>22</v>
      </c>
      <c r="L2549">
        <v>1407.23</v>
      </c>
    </row>
    <row r="2550" spans="2:12" x14ac:dyDescent="0.2">
      <c r="B2550" t="s">
        <v>11</v>
      </c>
      <c r="C2550" t="s">
        <v>48</v>
      </c>
      <c r="D2550">
        <v>64</v>
      </c>
      <c r="E2550" t="s">
        <v>42</v>
      </c>
      <c r="F2550" t="s">
        <v>20</v>
      </c>
      <c r="G2550">
        <v>14</v>
      </c>
      <c r="H2550" t="s">
        <v>21</v>
      </c>
      <c r="I2550">
        <v>8.4</v>
      </c>
      <c r="J2550">
        <v>3.13</v>
      </c>
      <c r="K2550" t="s">
        <v>22</v>
      </c>
      <c r="L2550">
        <v>3065.64</v>
      </c>
    </row>
    <row r="2551" spans="2:12" x14ac:dyDescent="0.2">
      <c r="B2551" t="s">
        <v>33</v>
      </c>
      <c r="C2551" t="s">
        <v>39</v>
      </c>
      <c r="D2551">
        <v>8</v>
      </c>
      <c r="E2551" t="s">
        <v>19</v>
      </c>
      <c r="F2551" t="s">
        <v>14</v>
      </c>
      <c r="G2551">
        <v>15.6</v>
      </c>
      <c r="H2551" t="s">
        <v>15</v>
      </c>
      <c r="I2551">
        <v>5.9</v>
      </c>
      <c r="J2551">
        <v>2.54</v>
      </c>
      <c r="K2551" t="s">
        <v>16</v>
      </c>
      <c r="L2551">
        <v>1326.34</v>
      </c>
    </row>
    <row r="2552" spans="2:12" x14ac:dyDescent="0.2">
      <c r="B2552" t="s">
        <v>23</v>
      </c>
      <c r="C2552" t="s">
        <v>24</v>
      </c>
      <c r="D2552">
        <v>8</v>
      </c>
      <c r="E2552" t="s">
        <v>19</v>
      </c>
      <c r="F2552" t="s">
        <v>14</v>
      </c>
      <c r="G2552">
        <v>14</v>
      </c>
      <c r="H2552" t="s">
        <v>27</v>
      </c>
      <c r="I2552">
        <v>4.3</v>
      </c>
      <c r="J2552">
        <v>3.07</v>
      </c>
      <c r="K2552" t="s">
        <v>16</v>
      </c>
      <c r="L2552">
        <v>1681.81</v>
      </c>
    </row>
    <row r="2553" spans="2:12" x14ac:dyDescent="0.2">
      <c r="B2553" t="s">
        <v>28</v>
      </c>
      <c r="C2553" t="s">
        <v>37</v>
      </c>
      <c r="D2553">
        <v>64</v>
      </c>
      <c r="E2553" t="s">
        <v>25</v>
      </c>
      <c r="F2553" t="s">
        <v>26</v>
      </c>
      <c r="G2553">
        <v>14</v>
      </c>
      <c r="H2553" t="s">
        <v>21</v>
      </c>
      <c r="I2553">
        <v>8.6</v>
      </c>
      <c r="J2553">
        <v>3.48</v>
      </c>
      <c r="K2553" t="s">
        <v>46</v>
      </c>
      <c r="L2553">
        <v>3217.09</v>
      </c>
    </row>
    <row r="2554" spans="2:12" x14ac:dyDescent="0.2">
      <c r="B2554" t="s">
        <v>34</v>
      </c>
      <c r="C2554" t="s">
        <v>41</v>
      </c>
      <c r="D2554">
        <v>4</v>
      </c>
      <c r="E2554" t="s">
        <v>42</v>
      </c>
      <c r="F2554" t="s">
        <v>44</v>
      </c>
      <c r="G2554">
        <v>14</v>
      </c>
      <c r="H2554" t="s">
        <v>27</v>
      </c>
      <c r="I2554">
        <v>7.7</v>
      </c>
      <c r="J2554">
        <v>3.06</v>
      </c>
      <c r="K2554" t="s">
        <v>30</v>
      </c>
      <c r="L2554">
        <v>1349.91</v>
      </c>
    </row>
    <row r="2555" spans="2:12" x14ac:dyDescent="0.2">
      <c r="B2555" t="s">
        <v>17</v>
      </c>
      <c r="C2555" t="s">
        <v>24</v>
      </c>
      <c r="D2555">
        <v>16</v>
      </c>
      <c r="E2555" t="s">
        <v>19</v>
      </c>
      <c r="F2555" t="s">
        <v>35</v>
      </c>
      <c r="G2555">
        <v>15.6</v>
      </c>
      <c r="H2555" t="s">
        <v>27</v>
      </c>
      <c r="I2555">
        <v>8.8000000000000007</v>
      </c>
      <c r="J2555">
        <v>3.22</v>
      </c>
      <c r="K2555" t="s">
        <v>22</v>
      </c>
      <c r="L2555">
        <v>3107.77</v>
      </c>
    </row>
    <row r="2556" spans="2:12" x14ac:dyDescent="0.2">
      <c r="B2556" t="s">
        <v>34</v>
      </c>
      <c r="C2556" t="s">
        <v>18</v>
      </c>
      <c r="D2556">
        <v>8</v>
      </c>
      <c r="E2556" t="s">
        <v>25</v>
      </c>
      <c r="F2556" t="s">
        <v>20</v>
      </c>
      <c r="G2556">
        <v>17.3</v>
      </c>
      <c r="H2556" t="s">
        <v>27</v>
      </c>
      <c r="I2556">
        <v>10.199999999999999</v>
      </c>
      <c r="J2556">
        <v>1.98</v>
      </c>
      <c r="K2556" t="s">
        <v>16</v>
      </c>
      <c r="L2556">
        <v>2229.17</v>
      </c>
    </row>
    <row r="2557" spans="2:12" x14ac:dyDescent="0.2">
      <c r="B2557" t="s">
        <v>34</v>
      </c>
      <c r="C2557" t="s">
        <v>18</v>
      </c>
      <c r="D2557">
        <v>32</v>
      </c>
      <c r="E2557" t="s">
        <v>29</v>
      </c>
      <c r="F2557" t="s">
        <v>26</v>
      </c>
      <c r="G2557">
        <v>15.6</v>
      </c>
      <c r="H2557" t="s">
        <v>27</v>
      </c>
      <c r="I2557">
        <v>9.5</v>
      </c>
      <c r="J2557">
        <v>3.34</v>
      </c>
      <c r="K2557" t="s">
        <v>46</v>
      </c>
      <c r="L2557">
        <v>3644.4</v>
      </c>
    </row>
    <row r="2558" spans="2:12" x14ac:dyDescent="0.2">
      <c r="B2558" t="s">
        <v>47</v>
      </c>
      <c r="C2558" t="s">
        <v>39</v>
      </c>
      <c r="D2558">
        <v>8</v>
      </c>
      <c r="E2558" t="s">
        <v>19</v>
      </c>
      <c r="F2558" t="s">
        <v>20</v>
      </c>
      <c r="G2558">
        <v>17.3</v>
      </c>
      <c r="H2558" t="s">
        <v>43</v>
      </c>
      <c r="I2558">
        <v>8.9</v>
      </c>
      <c r="J2558">
        <v>3.05</v>
      </c>
      <c r="K2558" t="s">
        <v>22</v>
      </c>
      <c r="L2558">
        <v>1388.76</v>
      </c>
    </row>
    <row r="2559" spans="2:12" x14ac:dyDescent="0.2">
      <c r="B2559" t="s">
        <v>38</v>
      </c>
      <c r="C2559" t="s">
        <v>39</v>
      </c>
      <c r="D2559">
        <v>32</v>
      </c>
      <c r="E2559" t="s">
        <v>25</v>
      </c>
      <c r="F2559" t="s">
        <v>35</v>
      </c>
      <c r="G2559">
        <v>17.3</v>
      </c>
      <c r="H2559" t="s">
        <v>15</v>
      </c>
      <c r="I2559">
        <v>7.5</v>
      </c>
      <c r="J2559">
        <v>1.3</v>
      </c>
      <c r="K2559" t="s">
        <v>22</v>
      </c>
      <c r="L2559">
        <v>2102.7800000000002</v>
      </c>
    </row>
    <row r="2560" spans="2:12" x14ac:dyDescent="0.2">
      <c r="B2560" t="s">
        <v>45</v>
      </c>
      <c r="C2560" t="s">
        <v>24</v>
      </c>
      <c r="D2560">
        <v>64</v>
      </c>
      <c r="E2560" t="s">
        <v>25</v>
      </c>
      <c r="F2560" t="s">
        <v>20</v>
      </c>
      <c r="G2560">
        <v>15.6</v>
      </c>
      <c r="H2560" t="s">
        <v>27</v>
      </c>
      <c r="I2560">
        <v>10.199999999999999</v>
      </c>
      <c r="J2560">
        <v>1.6</v>
      </c>
      <c r="K2560" t="s">
        <v>16</v>
      </c>
      <c r="L2560">
        <v>4366.83</v>
      </c>
    </row>
    <row r="2561" spans="2:12" x14ac:dyDescent="0.2">
      <c r="B2561" t="s">
        <v>11</v>
      </c>
      <c r="C2561" t="s">
        <v>24</v>
      </c>
      <c r="D2561">
        <v>64</v>
      </c>
      <c r="E2561" t="s">
        <v>19</v>
      </c>
      <c r="F2561" t="s">
        <v>44</v>
      </c>
      <c r="G2561">
        <v>13.3</v>
      </c>
      <c r="H2561" t="s">
        <v>15</v>
      </c>
      <c r="I2561">
        <v>5.4</v>
      </c>
      <c r="J2561">
        <v>2.74</v>
      </c>
      <c r="K2561" t="s">
        <v>46</v>
      </c>
      <c r="L2561">
        <v>2949.6</v>
      </c>
    </row>
    <row r="2562" spans="2:12" x14ac:dyDescent="0.2">
      <c r="B2562" t="s">
        <v>45</v>
      </c>
      <c r="C2562" t="s">
        <v>18</v>
      </c>
      <c r="D2562">
        <v>16</v>
      </c>
      <c r="E2562" t="s">
        <v>19</v>
      </c>
      <c r="F2562" t="s">
        <v>32</v>
      </c>
      <c r="G2562">
        <v>17.3</v>
      </c>
      <c r="H2562" t="s">
        <v>27</v>
      </c>
      <c r="I2562">
        <v>10.4</v>
      </c>
      <c r="J2562">
        <v>3.4</v>
      </c>
      <c r="K2562" t="s">
        <v>16</v>
      </c>
      <c r="L2562">
        <v>2814.42</v>
      </c>
    </row>
    <row r="2563" spans="2:12" x14ac:dyDescent="0.2">
      <c r="B2563" t="s">
        <v>17</v>
      </c>
      <c r="C2563" t="s">
        <v>48</v>
      </c>
      <c r="D2563">
        <v>8</v>
      </c>
      <c r="E2563" t="s">
        <v>42</v>
      </c>
      <c r="F2563" t="s">
        <v>26</v>
      </c>
      <c r="G2563">
        <v>15.6</v>
      </c>
      <c r="H2563" t="s">
        <v>21</v>
      </c>
      <c r="I2563">
        <v>7.6</v>
      </c>
      <c r="J2563">
        <v>2.17</v>
      </c>
      <c r="K2563" t="s">
        <v>16</v>
      </c>
      <c r="L2563">
        <v>1255.77</v>
      </c>
    </row>
    <row r="2564" spans="2:12" x14ac:dyDescent="0.2">
      <c r="B2564" t="s">
        <v>45</v>
      </c>
      <c r="C2564" t="s">
        <v>31</v>
      </c>
      <c r="D2564">
        <v>8</v>
      </c>
      <c r="E2564" t="s">
        <v>19</v>
      </c>
      <c r="F2564" t="s">
        <v>26</v>
      </c>
      <c r="G2564">
        <v>15.6</v>
      </c>
      <c r="H2564" t="s">
        <v>21</v>
      </c>
      <c r="I2564">
        <v>4.0999999999999996</v>
      </c>
      <c r="J2564">
        <v>2.4500000000000002</v>
      </c>
      <c r="K2564" t="s">
        <v>46</v>
      </c>
      <c r="L2564">
        <v>769.85</v>
      </c>
    </row>
    <row r="2565" spans="2:12" x14ac:dyDescent="0.2">
      <c r="B2565" t="s">
        <v>36</v>
      </c>
      <c r="C2565" t="s">
        <v>48</v>
      </c>
      <c r="D2565">
        <v>4</v>
      </c>
      <c r="E2565" t="s">
        <v>19</v>
      </c>
      <c r="F2565" t="s">
        <v>44</v>
      </c>
      <c r="G2565">
        <v>14</v>
      </c>
      <c r="H2565" t="s">
        <v>27</v>
      </c>
      <c r="I2565">
        <v>9.4</v>
      </c>
      <c r="J2565">
        <v>2.2599999999999998</v>
      </c>
      <c r="K2565" t="s">
        <v>16</v>
      </c>
      <c r="L2565">
        <v>1198.2</v>
      </c>
    </row>
    <row r="2566" spans="2:12" x14ac:dyDescent="0.2">
      <c r="B2566" t="s">
        <v>17</v>
      </c>
      <c r="C2566" t="s">
        <v>12</v>
      </c>
      <c r="D2566">
        <v>4</v>
      </c>
      <c r="E2566" t="s">
        <v>19</v>
      </c>
      <c r="F2566" t="s">
        <v>32</v>
      </c>
      <c r="G2566">
        <v>13.3</v>
      </c>
      <c r="H2566" t="s">
        <v>27</v>
      </c>
      <c r="I2566">
        <v>11.3</v>
      </c>
      <c r="J2566">
        <v>1.79</v>
      </c>
      <c r="K2566" t="s">
        <v>46</v>
      </c>
      <c r="L2566">
        <v>1734.74</v>
      </c>
    </row>
    <row r="2567" spans="2:12" x14ac:dyDescent="0.2">
      <c r="B2567" t="s">
        <v>33</v>
      </c>
      <c r="C2567" t="s">
        <v>12</v>
      </c>
      <c r="D2567">
        <v>32</v>
      </c>
      <c r="E2567" t="s">
        <v>29</v>
      </c>
      <c r="F2567" t="s">
        <v>44</v>
      </c>
      <c r="G2567">
        <v>13.3</v>
      </c>
      <c r="H2567" t="s">
        <v>43</v>
      </c>
      <c r="I2567">
        <v>9</v>
      </c>
      <c r="J2567">
        <v>2.56</v>
      </c>
      <c r="K2567" t="s">
        <v>22</v>
      </c>
      <c r="L2567">
        <v>771.81</v>
      </c>
    </row>
    <row r="2568" spans="2:12" x14ac:dyDescent="0.2">
      <c r="B2568" t="s">
        <v>34</v>
      </c>
      <c r="C2568" t="s">
        <v>12</v>
      </c>
      <c r="D2568">
        <v>16</v>
      </c>
      <c r="E2568" t="s">
        <v>29</v>
      </c>
      <c r="F2568" t="s">
        <v>14</v>
      </c>
      <c r="G2568">
        <v>17.3</v>
      </c>
      <c r="H2568" t="s">
        <v>27</v>
      </c>
      <c r="I2568">
        <v>11.7</v>
      </c>
      <c r="J2568">
        <v>2.2599999999999998</v>
      </c>
      <c r="K2568" t="s">
        <v>16</v>
      </c>
      <c r="L2568">
        <v>1884.65</v>
      </c>
    </row>
    <row r="2569" spans="2:12" x14ac:dyDescent="0.2">
      <c r="B2569" t="s">
        <v>36</v>
      </c>
      <c r="C2569" t="s">
        <v>24</v>
      </c>
      <c r="D2569">
        <v>32</v>
      </c>
      <c r="E2569" t="s">
        <v>25</v>
      </c>
      <c r="F2569" t="s">
        <v>40</v>
      </c>
      <c r="G2569">
        <v>13.3</v>
      </c>
      <c r="H2569" t="s">
        <v>27</v>
      </c>
      <c r="I2569">
        <v>5.7</v>
      </c>
      <c r="J2569">
        <v>3.06</v>
      </c>
      <c r="K2569" t="s">
        <v>46</v>
      </c>
      <c r="L2569">
        <v>2606.17</v>
      </c>
    </row>
    <row r="2570" spans="2:12" x14ac:dyDescent="0.2">
      <c r="B2570" t="s">
        <v>23</v>
      </c>
      <c r="C2570" t="s">
        <v>37</v>
      </c>
      <c r="D2570">
        <v>8</v>
      </c>
      <c r="E2570" t="s">
        <v>42</v>
      </c>
      <c r="F2570" t="s">
        <v>44</v>
      </c>
      <c r="G2570">
        <v>17.3</v>
      </c>
      <c r="H2570" t="s">
        <v>15</v>
      </c>
      <c r="I2570">
        <v>10.199999999999999</v>
      </c>
      <c r="J2570">
        <v>2.4500000000000002</v>
      </c>
      <c r="K2570" t="s">
        <v>46</v>
      </c>
      <c r="L2570">
        <v>1187.43</v>
      </c>
    </row>
    <row r="2571" spans="2:12" x14ac:dyDescent="0.2">
      <c r="B2571" t="s">
        <v>47</v>
      </c>
      <c r="C2571" t="s">
        <v>31</v>
      </c>
      <c r="D2571">
        <v>32</v>
      </c>
      <c r="E2571" t="s">
        <v>25</v>
      </c>
      <c r="F2571" t="s">
        <v>14</v>
      </c>
      <c r="G2571">
        <v>14</v>
      </c>
      <c r="H2571" t="s">
        <v>21</v>
      </c>
      <c r="I2571">
        <v>9.3000000000000007</v>
      </c>
      <c r="J2571">
        <v>3.13</v>
      </c>
      <c r="K2571" t="s">
        <v>22</v>
      </c>
      <c r="L2571">
        <v>1544.24</v>
      </c>
    </row>
    <row r="2572" spans="2:12" x14ac:dyDescent="0.2">
      <c r="B2572" t="s">
        <v>34</v>
      </c>
      <c r="C2572" t="s">
        <v>12</v>
      </c>
      <c r="D2572">
        <v>4</v>
      </c>
      <c r="E2572" t="s">
        <v>19</v>
      </c>
      <c r="F2572" t="s">
        <v>35</v>
      </c>
      <c r="G2572">
        <v>16</v>
      </c>
      <c r="H2572" t="s">
        <v>21</v>
      </c>
      <c r="I2572">
        <v>5</v>
      </c>
      <c r="J2572">
        <v>3.04</v>
      </c>
      <c r="K2572" t="s">
        <v>30</v>
      </c>
      <c r="L2572">
        <v>610.1</v>
      </c>
    </row>
    <row r="2573" spans="2:12" x14ac:dyDescent="0.2">
      <c r="B2573" t="s">
        <v>23</v>
      </c>
      <c r="C2573" t="s">
        <v>12</v>
      </c>
      <c r="D2573">
        <v>4</v>
      </c>
      <c r="E2573" t="s">
        <v>25</v>
      </c>
      <c r="F2573" t="s">
        <v>14</v>
      </c>
      <c r="G2573">
        <v>13.3</v>
      </c>
      <c r="H2573" t="s">
        <v>15</v>
      </c>
      <c r="I2573">
        <v>4.4000000000000004</v>
      </c>
      <c r="J2573">
        <v>1.69</v>
      </c>
      <c r="K2573" t="s">
        <v>22</v>
      </c>
      <c r="L2573">
        <v>877.93</v>
      </c>
    </row>
    <row r="2574" spans="2:12" x14ac:dyDescent="0.2">
      <c r="B2574" t="s">
        <v>11</v>
      </c>
      <c r="C2574" t="s">
        <v>18</v>
      </c>
      <c r="D2574">
        <v>16</v>
      </c>
      <c r="E2574" t="s">
        <v>19</v>
      </c>
      <c r="F2574" t="s">
        <v>20</v>
      </c>
      <c r="G2574">
        <v>14</v>
      </c>
      <c r="H2574" t="s">
        <v>27</v>
      </c>
      <c r="I2574">
        <v>6.4</v>
      </c>
      <c r="J2574">
        <v>2.09</v>
      </c>
      <c r="K2574" t="s">
        <v>16</v>
      </c>
      <c r="L2574">
        <v>3726.04</v>
      </c>
    </row>
    <row r="2575" spans="2:12" x14ac:dyDescent="0.2">
      <c r="B2575" t="s">
        <v>45</v>
      </c>
      <c r="C2575" t="s">
        <v>48</v>
      </c>
      <c r="D2575">
        <v>4</v>
      </c>
      <c r="E2575" t="s">
        <v>25</v>
      </c>
      <c r="F2575" t="s">
        <v>40</v>
      </c>
      <c r="G2575">
        <v>13.3</v>
      </c>
      <c r="H2575" t="s">
        <v>15</v>
      </c>
      <c r="I2575">
        <v>9.4</v>
      </c>
      <c r="J2575">
        <v>1.85</v>
      </c>
      <c r="K2575" t="s">
        <v>16</v>
      </c>
      <c r="L2575">
        <v>1287.6400000000001</v>
      </c>
    </row>
    <row r="2576" spans="2:12" x14ac:dyDescent="0.2">
      <c r="B2576" t="s">
        <v>11</v>
      </c>
      <c r="C2576" t="s">
        <v>39</v>
      </c>
      <c r="D2576">
        <v>4</v>
      </c>
      <c r="E2576" t="s">
        <v>25</v>
      </c>
      <c r="F2576" t="s">
        <v>35</v>
      </c>
      <c r="G2576">
        <v>17.3</v>
      </c>
      <c r="H2576" t="s">
        <v>21</v>
      </c>
      <c r="I2576">
        <v>7.4</v>
      </c>
      <c r="J2576">
        <v>2.1800000000000002</v>
      </c>
      <c r="K2576" t="s">
        <v>22</v>
      </c>
      <c r="L2576">
        <v>1166.4000000000001</v>
      </c>
    </row>
    <row r="2577" spans="2:12" x14ac:dyDescent="0.2">
      <c r="B2577" t="s">
        <v>11</v>
      </c>
      <c r="C2577" t="s">
        <v>18</v>
      </c>
      <c r="D2577">
        <v>8</v>
      </c>
      <c r="E2577" t="s">
        <v>29</v>
      </c>
      <c r="F2577" t="s">
        <v>14</v>
      </c>
      <c r="G2577">
        <v>16</v>
      </c>
      <c r="H2577" t="s">
        <v>21</v>
      </c>
      <c r="I2577">
        <v>12</v>
      </c>
      <c r="J2577">
        <v>2.83</v>
      </c>
      <c r="K2577" t="s">
        <v>30</v>
      </c>
      <c r="L2577">
        <v>1782.91</v>
      </c>
    </row>
    <row r="2578" spans="2:12" x14ac:dyDescent="0.2">
      <c r="B2578" t="s">
        <v>45</v>
      </c>
      <c r="C2578" t="s">
        <v>12</v>
      </c>
      <c r="D2578">
        <v>64</v>
      </c>
      <c r="E2578" t="s">
        <v>19</v>
      </c>
      <c r="F2578" t="s">
        <v>20</v>
      </c>
      <c r="G2578">
        <v>17.3</v>
      </c>
      <c r="H2578" t="s">
        <v>15</v>
      </c>
      <c r="I2578">
        <v>11.8</v>
      </c>
      <c r="J2578">
        <v>2.95</v>
      </c>
      <c r="K2578" t="s">
        <v>16</v>
      </c>
      <c r="L2578">
        <v>2609.65</v>
      </c>
    </row>
    <row r="2579" spans="2:12" x14ac:dyDescent="0.2">
      <c r="B2579" t="s">
        <v>45</v>
      </c>
      <c r="C2579" t="s">
        <v>31</v>
      </c>
      <c r="D2579">
        <v>32</v>
      </c>
      <c r="E2579" t="s">
        <v>13</v>
      </c>
      <c r="F2579" t="s">
        <v>20</v>
      </c>
      <c r="G2579">
        <v>13.3</v>
      </c>
      <c r="H2579" t="s">
        <v>15</v>
      </c>
      <c r="I2579">
        <v>5.2</v>
      </c>
      <c r="J2579">
        <v>3.19</v>
      </c>
      <c r="K2579" t="s">
        <v>46</v>
      </c>
      <c r="L2579">
        <v>1795.68</v>
      </c>
    </row>
    <row r="2580" spans="2:12" x14ac:dyDescent="0.2">
      <c r="B2580" t="s">
        <v>17</v>
      </c>
      <c r="C2580" t="s">
        <v>18</v>
      </c>
      <c r="D2580">
        <v>4</v>
      </c>
      <c r="E2580" t="s">
        <v>19</v>
      </c>
      <c r="F2580" t="s">
        <v>32</v>
      </c>
      <c r="G2580">
        <v>14</v>
      </c>
      <c r="H2580" t="s">
        <v>27</v>
      </c>
      <c r="I2580">
        <v>11</v>
      </c>
      <c r="J2580">
        <v>1.74</v>
      </c>
      <c r="K2580" t="s">
        <v>16</v>
      </c>
      <c r="L2580">
        <v>2584.7600000000002</v>
      </c>
    </row>
    <row r="2581" spans="2:12" x14ac:dyDescent="0.2">
      <c r="B2581" t="s">
        <v>11</v>
      </c>
      <c r="C2581" t="s">
        <v>31</v>
      </c>
      <c r="D2581">
        <v>8</v>
      </c>
      <c r="E2581" t="s">
        <v>19</v>
      </c>
      <c r="F2581" t="s">
        <v>26</v>
      </c>
      <c r="G2581">
        <v>14</v>
      </c>
      <c r="H2581" t="s">
        <v>21</v>
      </c>
      <c r="I2581">
        <v>7</v>
      </c>
      <c r="J2581">
        <v>1.3</v>
      </c>
      <c r="K2581" t="s">
        <v>22</v>
      </c>
      <c r="L2581">
        <v>1061.44</v>
      </c>
    </row>
    <row r="2582" spans="2:12" x14ac:dyDescent="0.2">
      <c r="B2582" t="s">
        <v>47</v>
      </c>
      <c r="C2582" t="s">
        <v>24</v>
      </c>
      <c r="D2582">
        <v>64</v>
      </c>
      <c r="E2582" t="s">
        <v>29</v>
      </c>
      <c r="F2582" t="s">
        <v>20</v>
      </c>
      <c r="G2582">
        <v>15.6</v>
      </c>
      <c r="H2582" t="s">
        <v>43</v>
      </c>
      <c r="I2582">
        <v>4.3</v>
      </c>
      <c r="J2582">
        <v>3.5</v>
      </c>
      <c r="K2582" t="s">
        <v>16</v>
      </c>
      <c r="L2582">
        <v>3416.85</v>
      </c>
    </row>
    <row r="2583" spans="2:12" x14ac:dyDescent="0.2">
      <c r="B2583" t="s">
        <v>38</v>
      </c>
      <c r="C2583" t="s">
        <v>24</v>
      </c>
      <c r="D2583">
        <v>32</v>
      </c>
      <c r="E2583" t="s">
        <v>13</v>
      </c>
      <c r="F2583" t="s">
        <v>40</v>
      </c>
      <c r="G2583">
        <v>17.3</v>
      </c>
      <c r="H2583" t="s">
        <v>15</v>
      </c>
      <c r="I2583">
        <v>11.5</v>
      </c>
      <c r="J2583">
        <v>2.19</v>
      </c>
      <c r="K2583" t="s">
        <v>46</v>
      </c>
      <c r="L2583">
        <v>2309.9</v>
      </c>
    </row>
    <row r="2584" spans="2:12" x14ac:dyDescent="0.2">
      <c r="B2584" t="s">
        <v>17</v>
      </c>
      <c r="C2584" t="s">
        <v>31</v>
      </c>
      <c r="D2584">
        <v>8</v>
      </c>
      <c r="E2584" t="s">
        <v>29</v>
      </c>
      <c r="F2584" t="s">
        <v>44</v>
      </c>
      <c r="G2584">
        <v>17.3</v>
      </c>
      <c r="H2584" t="s">
        <v>43</v>
      </c>
      <c r="I2584">
        <v>8.9</v>
      </c>
      <c r="J2584">
        <v>2.81</v>
      </c>
      <c r="K2584" t="s">
        <v>16</v>
      </c>
      <c r="L2584">
        <v>965.95</v>
      </c>
    </row>
    <row r="2585" spans="2:12" x14ac:dyDescent="0.2">
      <c r="B2585" t="s">
        <v>17</v>
      </c>
      <c r="C2585" t="s">
        <v>41</v>
      </c>
      <c r="D2585">
        <v>64</v>
      </c>
      <c r="E2585" t="s">
        <v>29</v>
      </c>
      <c r="F2585" t="s">
        <v>26</v>
      </c>
      <c r="G2585">
        <v>13.3</v>
      </c>
      <c r="H2585" t="s">
        <v>27</v>
      </c>
      <c r="I2585">
        <v>9</v>
      </c>
      <c r="J2585">
        <v>2.57</v>
      </c>
      <c r="K2585" t="s">
        <v>22</v>
      </c>
      <c r="L2585">
        <v>8998.77</v>
      </c>
    </row>
    <row r="2586" spans="2:12" x14ac:dyDescent="0.2">
      <c r="B2586" t="s">
        <v>45</v>
      </c>
      <c r="C2586" t="s">
        <v>39</v>
      </c>
      <c r="D2586">
        <v>8</v>
      </c>
      <c r="E2586" t="s">
        <v>29</v>
      </c>
      <c r="F2586" t="s">
        <v>44</v>
      </c>
      <c r="G2586">
        <v>15.6</v>
      </c>
      <c r="H2586" t="s">
        <v>27</v>
      </c>
      <c r="I2586">
        <v>5.7</v>
      </c>
      <c r="J2586">
        <v>2.91</v>
      </c>
      <c r="K2586" t="s">
        <v>22</v>
      </c>
      <c r="L2586">
        <v>1365.33</v>
      </c>
    </row>
    <row r="2587" spans="2:12" x14ac:dyDescent="0.2">
      <c r="B2587" t="s">
        <v>11</v>
      </c>
      <c r="C2587" t="s">
        <v>18</v>
      </c>
      <c r="D2587">
        <v>64</v>
      </c>
      <c r="E2587" t="s">
        <v>13</v>
      </c>
      <c r="F2587" t="s">
        <v>44</v>
      </c>
      <c r="G2587">
        <v>15.6</v>
      </c>
      <c r="H2587" t="s">
        <v>43</v>
      </c>
      <c r="I2587">
        <v>6.1</v>
      </c>
      <c r="J2587">
        <v>3.18</v>
      </c>
      <c r="K2587" t="s">
        <v>46</v>
      </c>
      <c r="L2587">
        <v>3312.02</v>
      </c>
    </row>
    <row r="2588" spans="2:12" x14ac:dyDescent="0.2">
      <c r="B2588" t="s">
        <v>34</v>
      </c>
      <c r="C2588" t="s">
        <v>12</v>
      </c>
      <c r="D2588">
        <v>64</v>
      </c>
      <c r="E2588" t="s">
        <v>13</v>
      </c>
      <c r="F2588" t="s">
        <v>14</v>
      </c>
      <c r="G2588">
        <v>15.6</v>
      </c>
      <c r="H2588" t="s">
        <v>27</v>
      </c>
      <c r="I2588">
        <v>9.1999999999999993</v>
      </c>
      <c r="J2588">
        <v>1.9</v>
      </c>
      <c r="K2588" t="s">
        <v>46</v>
      </c>
      <c r="L2588">
        <v>3650.32</v>
      </c>
    </row>
    <row r="2589" spans="2:12" x14ac:dyDescent="0.2">
      <c r="B2589" t="s">
        <v>34</v>
      </c>
      <c r="C2589" t="s">
        <v>12</v>
      </c>
      <c r="D2589">
        <v>4</v>
      </c>
      <c r="E2589" t="s">
        <v>25</v>
      </c>
      <c r="F2589" t="s">
        <v>32</v>
      </c>
      <c r="G2589">
        <v>14</v>
      </c>
      <c r="H2589" t="s">
        <v>43</v>
      </c>
      <c r="I2589">
        <v>8.6999999999999993</v>
      </c>
      <c r="J2589">
        <v>2.86</v>
      </c>
      <c r="K2589" t="s">
        <v>22</v>
      </c>
      <c r="L2589">
        <v>667.44</v>
      </c>
    </row>
    <row r="2590" spans="2:12" x14ac:dyDescent="0.2">
      <c r="B2590" t="s">
        <v>47</v>
      </c>
      <c r="C2590" t="s">
        <v>12</v>
      </c>
      <c r="D2590">
        <v>32</v>
      </c>
      <c r="E2590" t="s">
        <v>42</v>
      </c>
      <c r="F2590" t="s">
        <v>26</v>
      </c>
      <c r="G2590">
        <v>13.3</v>
      </c>
      <c r="H2590" t="s">
        <v>27</v>
      </c>
      <c r="I2590">
        <v>6.2</v>
      </c>
      <c r="J2590">
        <v>1.5</v>
      </c>
      <c r="K2590" t="s">
        <v>16</v>
      </c>
      <c r="L2590">
        <v>2243</v>
      </c>
    </row>
    <row r="2591" spans="2:12" x14ac:dyDescent="0.2">
      <c r="B2591" t="s">
        <v>38</v>
      </c>
      <c r="C2591" t="s">
        <v>48</v>
      </c>
      <c r="D2591">
        <v>4</v>
      </c>
      <c r="E2591" t="s">
        <v>42</v>
      </c>
      <c r="F2591" t="s">
        <v>44</v>
      </c>
      <c r="G2591">
        <v>13.3</v>
      </c>
      <c r="H2591" t="s">
        <v>43</v>
      </c>
      <c r="I2591">
        <v>6.5</v>
      </c>
      <c r="J2591">
        <v>3.07</v>
      </c>
      <c r="K2591" t="s">
        <v>16</v>
      </c>
      <c r="L2591">
        <v>697.95</v>
      </c>
    </row>
    <row r="2592" spans="2:12" x14ac:dyDescent="0.2">
      <c r="B2592" t="s">
        <v>33</v>
      </c>
      <c r="C2592" t="s">
        <v>12</v>
      </c>
      <c r="D2592">
        <v>16</v>
      </c>
      <c r="E2592" t="s">
        <v>13</v>
      </c>
      <c r="F2592" t="s">
        <v>44</v>
      </c>
      <c r="G2592">
        <v>15.6</v>
      </c>
      <c r="H2592" t="s">
        <v>15</v>
      </c>
      <c r="I2592">
        <v>7.1</v>
      </c>
      <c r="J2592">
        <v>2.36</v>
      </c>
      <c r="K2592" t="s">
        <v>16</v>
      </c>
      <c r="L2592">
        <v>892.87</v>
      </c>
    </row>
    <row r="2593" spans="2:12" x14ac:dyDescent="0.2">
      <c r="B2593" t="s">
        <v>11</v>
      </c>
      <c r="C2593" t="s">
        <v>12</v>
      </c>
      <c r="D2593">
        <v>64</v>
      </c>
      <c r="E2593" t="s">
        <v>19</v>
      </c>
      <c r="F2593" t="s">
        <v>44</v>
      </c>
      <c r="G2593">
        <v>13.3</v>
      </c>
      <c r="H2593" t="s">
        <v>21</v>
      </c>
      <c r="I2593">
        <v>6.6</v>
      </c>
      <c r="J2593">
        <v>2.16</v>
      </c>
      <c r="K2593" t="s">
        <v>22</v>
      </c>
      <c r="L2593">
        <v>1663.83</v>
      </c>
    </row>
    <row r="2594" spans="2:12" x14ac:dyDescent="0.2">
      <c r="B2594" t="s">
        <v>23</v>
      </c>
      <c r="C2594" t="s">
        <v>37</v>
      </c>
      <c r="D2594">
        <v>16</v>
      </c>
      <c r="E2594" t="s">
        <v>13</v>
      </c>
      <c r="F2594" t="s">
        <v>44</v>
      </c>
      <c r="G2594">
        <v>16</v>
      </c>
      <c r="H2594" t="s">
        <v>15</v>
      </c>
      <c r="I2594">
        <v>5.7</v>
      </c>
      <c r="J2594">
        <v>2.38</v>
      </c>
      <c r="K2594" t="s">
        <v>46</v>
      </c>
      <c r="L2594">
        <v>1932.27</v>
      </c>
    </row>
    <row r="2595" spans="2:12" x14ac:dyDescent="0.2">
      <c r="B2595" t="s">
        <v>33</v>
      </c>
      <c r="C2595" t="s">
        <v>18</v>
      </c>
      <c r="D2595">
        <v>8</v>
      </c>
      <c r="E2595" t="s">
        <v>29</v>
      </c>
      <c r="F2595" t="s">
        <v>14</v>
      </c>
      <c r="G2595">
        <v>13.3</v>
      </c>
      <c r="H2595" t="s">
        <v>43</v>
      </c>
      <c r="I2595">
        <v>4.8</v>
      </c>
      <c r="J2595">
        <v>3.48</v>
      </c>
      <c r="K2595" t="s">
        <v>16</v>
      </c>
      <c r="L2595">
        <v>1132</v>
      </c>
    </row>
    <row r="2596" spans="2:12" x14ac:dyDescent="0.2">
      <c r="B2596" t="s">
        <v>38</v>
      </c>
      <c r="C2596" t="s">
        <v>48</v>
      </c>
      <c r="D2596">
        <v>64</v>
      </c>
      <c r="E2596" t="s">
        <v>25</v>
      </c>
      <c r="F2596" t="s">
        <v>20</v>
      </c>
      <c r="G2596">
        <v>16</v>
      </c>
      <c r="H2596" t="s">
        <v>27</v>
      </c>
      <c r="I2596">
        <v>9.6999999999999993</v>
      </c>
      <c r="J2596">
        <v>1.33</v>
      </c>
      <c r="K2596" t="s">
        <v>16</v>
      </c>
      <c r="L2596">
        <v>5297.65</v>
      </c>
    </row>
    <row r="2597" spans="2:12" x14ac:dyDescent="0.2">
      <c r="B2597" t="s">
        <v>23</v>
      </c>
      <c r="C2597" t="s">
        <v>31</v>
      </c>
      <c r="D2597">
        <v>32</v>
      </c>
      <c r="E2597" t="s">
        <v>29</v>
      </c>
      <c r="F2597" t="s">
        <v>20</v>
      </c>
      <c r="G2597">
        <v>15.6</v>
      </c>
      <c r="H2597" t="s">
        <v>21</v>
      </c>
      <c r="I2597">
        <v>9.3000000000000007</v>
      </c>
      <c r="J2597">
        <v>3.42</v>
      </c>
      <c r="K2597" t="s">
        <v>30</v>
      </c>
      <c r="L2597">
        <v>1309.43</v>
      </c>
    </row>
    <row r="2598" spans="2:12" x14ac:dyDescent="0.2">
      <c r="B2598" t="s">
        <v>38</v>
      </c>
      <c r="C2598" t="s">
        <v>39</v>
      </c>
      <c r="D2598">
        <v>32</v>
      </c>
      <c r="E2598" t="s">
        <v>25</v>
      </c>
      <c r="F2598" t="s">
        <v>35</v>
      </c>
      <c r="G2598">
        <v>16</v>
      </c>
      <c r="H2598" t="s">
        <v>15</v>
      </c>
      <c r="I2598">
        <v>10</v>
      </c>
      <c r="J2598">
        <v>1.36</v>
      </c>
      <c r="K2598" t="s">
        <v>22</v>
      </c>
      <c r="L2598">
        <v>2289.5</v>
      </c>
    </row>
    <row r="2599" spans="2:12" x14ac:dyDescent="0.2">
      <c r="B2599" t="s">
        <v>33</v>
      </c>
      <c r="C2599" t="s">
        <v>18</v>
      </c>
      <c r="D2599">
        <v>32</v>
      </c>
      <c r="E2599" t="s">
        <v>42</v>
      </c>
      <c r="F2599" t="s">
        <v>35</v>
      </c>
      <c r="G2599">
        <v>17.3</v>
      </c>
      <c r="H2599" t="s">
        <v>15</v>
      </c>
      <c r="I2599">
        <v>8.9</v>
      </c>
      <c r="J2599">
        <v>2.63</v>
      </c>
      <c r="K2599" t="s">
        <v>22</v>
      </c>
      <c r="L2599">
        <v>2378.94</v>
      </c>
    </row>
    <row r="2600" spans="2:12" x14ac:dyDescent="0.2">
      <c r="B2600" t="s">
        <v>11</v>
      </c>
      <c r="C2600" t="s">
        <v>31</v>
      </c>
      <c r="D2600">
        <v>4</v>
      </c>
      <c r="E2600" t="s">
        <v>42</v>
      </c>
      <c r="F2600" t="s">
        <v>20</v>
      </c>
      <c r="G2600">
        <v>17.3</v>
      </c>
      <c r="H2600" t="s">
        <v>43</v>
      </c>
      <c r="I2600">
        <v>7.4</v>
      </c>
      <c r="J2600">
        <v>3.44</v>
      </c>
      <c r="K2600" t="s">
        <v>46</v>
      </c>
      <c r="L2600">
        <v>932.61</v>
      </c>
    </row>
    <row r="2601" spans="2:12" x14ac:dyDescent="0.2">
      <c r="B2601" t="s">
        <v>33</v>
      </c>
      <c r="C2601" t="s">
        <v>18</v>
      </c>
      <c r="D2601">
        <v>4</v>
      </c>
      <c r="E2601" t="s">
        <v>19</v>
      </c>
      <c r="F2601" t="s">
        <v>26</v>
      </c>
      <c r="G2601">
        <v>13.3</v>
      </c>
      <c r="H2601" t="s">
        <v>43</v>
      </c>
      <c r="I2601">
        <v>7.8</v>
      </c>
      <c r="J2601">
        <v>2.62</v>
      </c>
      <c r="K2601" t="s">
        <v>22</v>
      </c>
      <c r="L2601">
        <v>1139.02</v>
      </c>
    </row>
    <row r="2602" spans="2:12" x14ac:dyDescent="0.2">
      <c r="B2602" t="s">
        <v>23</v>
      </c>
      <c r="C2602" t="s">
        <v>41</v>
      </c>
      <c r="D2602">
        <v>8</v>
      </c>
      <c r="E2602" t="s">
        <v>29</v>
      </c>
      <c r="F2602" t="s">
        <v>26</v>
      </c>
      <c r="G2602">
        <v>17.3</v>
      </c>
      <c r="H2602" t="s">
        <v>15</v>
      </c>
      <c r="I2602">
        <v>6.1</v>
      </c>
      <c r="J2602">
        <v>3.19</v>
      </c>
      <c r="K2602" t="s">
        <v>16</v>
      </c>
      <c r="L2602">
        <v>2155.33</v>
      </c>
    </row>
    <row r="2603" spans="2:12" x14ac:dyDescent="0.2">
      <c r="B2603" t="s">
        <v>11</v>
      </c>
      <c r="C2603" t="s">
        <v>48</v>
      </c>
      <c r="D2603">
        <v>32</v>
      </c>
      <c r="E2603" t="s">
        <v>29</v>
      </c>
      <c r="F2603" t="s">
        <v>20</v>
      </c>
      <c r="G2603">
        <v>16</v>
      </c>
      <c r="H2603" t="s">
        <v>27</v>
      </c>
      <c r="I2603">
        <v>6.9</v>
      </c>
      <c r="J2603">
        <v>2.48</v>
      </c>
      <c r="K2603" t="s">
        <v>22</v>
      </c>
      <c r="L2603">
        <v>5289.62</v>
      </c>
    </row>
    <row r="2604" spans="2:12" x14ac:dyDescent="0.2">
      <c r="B2604" t="s">
        <v>47</v>
      </c>
      <c r="C2604" t="s">
        <v>41</v>
      </c>
      <c r="D2604">
        <v>64</v>
      </c>
      <c r="E2604" t="s">
        <v>19</v>
      </c>
      <c r="F2604" t="s">
        <v>20</v>
      </c>
      <c r="G2604">
        <v>16</v>
      </c>
      <c r="H2604" t="s">
        <v>43</v>
      </c>
      <c r="I2604">
        <v>6.5</v>
      </c>
      <c r="J2604">
        <v>2.25</v>
      </c>
      <c r="K2604" t="s">
        <v>46</v>
      </c>
      <c r="L2604">
        <v>5474.88</v>
      </c>
    </row>
    <row r="2605" spans="2:12" x14ac:dyDescent="0.2">
      <c r="B2605" t="s">
        <v>36</v>
      </c>
      <c r="C2605" t="s">
        <v>18</v>
      </c>
      <c r="D2605">
        <v>4</v>
      </c>
      <c r="E2605" t="s">
        <v>19</v>
      </c>
      <c r="F2605" t="s">
        <v>14</v>
      </c>
      <c r="G2605">
        <v>14</v>
      </c>
      <c r="H2605" t="s">
        <v>15</v>
      </c>
      <c r="I2605">
        <v>5.6</v>
      </c>
      <c r="J2605">
        <v>2.91</v>
      </c>
      <c r="K2605" t="s">
        <v>46</v>
      </c>
      <c r="L2605">
        <v>1274.4100000000001</v>
      </c>
    </row>
    <row r="2606" spans="2:12" x14ac:dyDescent="0.2">
      <c r="B2606" t="s">
        <v>38</v>
      </c>
      <c r="C2606" t="s">
        <v>39</v>
      </c>
      <c r="D2606">
        <v>8</v>
      </c>
      <c r="E2606" t="s">
        <v>29</v>
      </c>
      <c r="F2606" t="s">
        <v>40</v>
      </c>
      <c r="G2606">
        <v>15.6</v>
      </c>
      <c r="H2606" t="s">
        <v>21</v>
      </c>
      <c r="I2606">
        <v>10.4</v>
      </c>
      <c r="J2606">
        <v>2.2999999999999998</v>
      </c>
      <c r="K2606" t="s">
        <v>46</v>
      </c>
      <c r="L2606">
        <v>945.67</v>
      </c>
    </row>
    <row r="2607" spans="2:12" x14ac:dyDescent="0.2">
      <c r="B2607" t="s">
        <v>45</v>
      </c>
      <c r="C2607" t="s">
        <v>37</v>
      </c>
      <c r="D2607">
        <v>16</v>
      </c>
      <c r="E2607" t="s">
        <v>19</v>
      </c>
      <c r="F2607" t="s">
        <v>44</v>
      </c>
      <c r="G2607">
        <v>16</v>
      </c>
      <c r="H2607" t="s">
        <v>21</v>
      </c>
      <c r="I2607">
        <v>8.5</v>
      </c>
      <c r="J2607">
        <v>3.25</v>
      </c>
      <c r="K2607" t="s">
        <v>46</v>
      </c>
      <c r="L2607">
        <v>1216.56</v>
      </c>
    </row>
    <row r="2608" spans="2:12" x14ac:dyDescent="0.2">
      <c r="B2608" t="s">
        <v>34</v>
      </c>
      <c r="C2608" t="s">
        <v>24</v>
      </c>
      <c r="D2608">
        <v>64</v>
      </c>
      <c r="E2608" t="s">
        <v>42</v>
      </c>
      <c r="F2608" t="s">
        <v>26</v>
      </c>
      <c r="G2608">
        <v>16</v>
      </c>
      <c r="H2608" t="s">
        <v>15</v>
      </c>
      <c r="I2608">
        <v>11.1</v>
      </c>
      <c r="J2608">
        <v>2.5499999999999998</v>
      </c>
      <c r="K2608" t="s">
        <v>46</v>
      </c>
      <c r="L2608">
        <v>2645.43</v>
      </c>
    </row>
    <row r="2609" spans="2:12" x14ac:dyDescent="0.2">
      <c r="B2609" t="s">
        <v>17</v>
      </c>
      <c r="C2609" t="s">
        <v>12</v>
      </c>
      <c r="D2609">
        <v>4</v>
      </c>
      <c r="E2609" t="s">
        <v>25</v>
      </c>
      <c r="F2609" t="s">
        <v>44</v>
      </c>
      <c r="G2609">
        <v>15.6</v>
      </c>
      <c r="H2609" t="s">
        <v>15</v>
      </c>
      <c r="I2609">
        <v>6.4</v>
      </c>
      <c r="J2609">
        <v>1.91</v>
      </c>
      <c r="K2609" t="s">
        <v>46</v>
      </c>
      <c r="L2609">
        <v>851.67</v>
      </c>
    </row>
    <row r="2610" spans="2:12" x14ac:dyDescent="0.2">
      <c r="B2610" t="s">
        <v>36</v>
      </c>
      <c r="C2610" t="s">
        <v>48</v>
      </c>
      <c r="D2610">
        <v>8</v>
      </c>
      <c r="E2610" t="s">
        <v>19</v>
      </c>
      <c r="F2610" t="s">
        <v>26</v>
      </c>
      <c r="G2610">
        <v>16</v>
      </c>
      <c r="H2610" t="s">
        <v>15</v>
      </c>
      <c r="I2610">
        <v>11.6</v>
      </c>
      <c r="J2610">
        <v>1.62</v>
      </c>
      <c r="K2610" t="s">
        <v>30</v>
      </c>
      <c r="L2610">
        <v>1586.36</v>
      </c>
    </row>
    <row r="2611" spans="2:12" x14ac:dyDescent="0.2">
      <c r="B2611" t="s">
        <v>47</v>
      </c>
      <c r="C2611" t="s">
        <v>48</v>
      </c>
      <c r="D2611">
        <v>16</v>
      </c>
      <c r="E2611" t="s">
        <v>19</v>
      </c>
      <c r="F2611" t="s">
        <v>26</v>
      </c>
      <c r="G2611">
        <v>14</v>
      </c>
      <c r="H2611" t="s">
        <v>15</v>
      </c>
      <c r="I2611">
        <v>6</v>
      </c>
      <c r="J2611">
        <v>3.13</v>
      </c>
      <c r="K2611" t="s">
        <v>30</v>
      </c>
      <c r="L2611">
        <v>2474.58</v>
      </c>
    </row>
    <row r="2612" spans="2:12" x14ac:dyDescent="0.2">
      <c r="B2612" t="s">
        <v>34</v>
      </c>
      <c r="C2612" t="s">
        <v>24</v>
      </c>
      <c r="D2612">
        <v>4</v>
      </c>
      <c r="E2612" t="s">
        <v>19</v>
      </c>
      <c r="F2612" t="s">
        <v>35</v>
      </c>
      <c r="G2612">
        <v>14</v>
      </c>
      <c r="H2612" t="s">
        <v>15</v>
      </c>
      <c r="I2612">
        <v>9.8000000000000007</v>
      </c>
      <c r="J2612">
        <v>2.37</v>
      </c>
      <c r="K2612" t="s">
        <v>16</v>
      </c>
      <c r="L2612">
        <v>1281.6400000000001</v>
      </c>
    </row>
    <row r="2613" spans="2:12" x14ac:dyDescent="0.2">
      <c r="B2613" t="s">
        <v>34</v>
      </c>
      <c r="C2613" t="s">
        <v>31</v>
      </c>
      <c r="D2613">
        <v>64</v>
      </c>
      <c r="E2613" t="s">
        <v>42</v>
      </c>
      <c r="F2613" t="s">
        <v>20</v>
      </c>
      <c r="G2613">
        <v>15.6</v>
      </c>
      <c r="H2613" t="s">
        <v>43</v>
      </c>
      <c r="I2613">
        <v>4.7</v>
      </c>
      <c r="J2613">
        <v>2.6</v>
      </c>
      <c r="K2613" t="s">
        <v>46</v>
      </c>
      <c r="L2613">
        <v>1891.61</v>
      </c>
    </row>
    <row r="2614" spans="2:12" x14ac:dyDescent="0.2">
      <c r="B2614" t="s">
        <v>28</v>
      </c>
      <c r="C2614" t="s">
        <v>18</v>
      </c>
      <c r="D2614">
        <v>16</v>
      </c>
      <c r="E2614" t="s">
        <v>29</v>
      </c>
      <c r="F2614" t="s">
        <v>26</v>
      </c>
      <c r="G2614">
        <v>17.3</v>
      </c>
      <c r="H2614" t="s">
        <v>21</v>
      </c>
      <c r="I2614">
        <v>5.5</v>
      </c>
      <c r="J2614">
        <v>2.2400000000000002</v>
      </c>
      <c r="K2614" t="s">
        <v>30</v>
      </c>
      <c r="L2614">
        <v>1285.31</v>
      </c>
    </row>
    <row r="2615" spans="2:12" x14ac:dyDescent="0.2">
      <c r="B2615" t="s">
        <v>11</v>
      </c>
      <c r="C2615" t="s">
        <v>41</v>
      </c>
      <c r="D2615">
        <v>32</v>
      </c>
      <c r="E2615" t="s">
        <v>42</v>
      </c>
      <c r="F2615" t="s">
        <v>35</v>
      </c>
      <c r="G2615">
        <v>13.3</v>
      </c>
      <c r="H2615" t="s">
        <v>27</v>
      </c>
      <c r="I2615">
        <v>8.4</v>
      </c>
      <c r="J2615">
        <v>3.31</v>
      </c>
      <c r="K2615" t="s">
        <v>46</v>
      </c>
      <c r="L2615">
        <v>5579.98</v>
      </c>
    </row>
    <row r="2616" spans="2:12" x14ac:dyDescent="0.2">
      <c r="B2616" t="s">
        <v>23</v>
      </c>
      <c r="C2616" t="s">
        <v>12</v>
      </c>
      <c r="D2616">
        <v>8</v>
      </c>
      <c r="E2616" t="s">
        <v>29</v>
      </c>
      <c r="F2616" t="s">
        <v>14</v>
      </c>
      <c r="G2616">
        <v>13.3</v>
      </c>
      <c r="H2616" t="s">
        <v>15</v>
      </c>
      <c r="I2616">
        <v>4</v>
      </c>
      <c r="J2616">
        <v>2.44</v>
      </c>
      <c r="K2616" t="s">
        <v>22</v>
      </c>
      <c r="L2616">
        <v>934.13</v>
      </c>
    </row>
    <row r="2617" spans="2:12" x14ac:dyDescent="0.2">
      <c r="B2617" t="s">
        <v>45</v>
      </c>
      <c r="C2617" t="s">
        <v>48</v>
      </c>
      <c r="D2617">
        <v>8</v>
      </c>
      <c r="E2617" t="s">
        <v>25</v>
      </c>
      <c r="F2617" t="s">
        <v>35</v>
      </c>
      <c r="G2617">
        <v>14</v>
      </c>
      <c r="H2617" t="s">
        <v>43</v>
      </c>
      <c r="I2617">
        <v>4.2</v>
      </c>
      <c r="J2617">
        <v>3.09</v>
      </c>
      <c r="K2617" t="s">
        <v>30</v>
      </c>
      <c r="L2617">
        <v>1230.6300000000001</v>
      </c>
    </row>
    <row r="2618" spans="2:12" x14ac:dyDescent="0.2">
      <c r="B2618" t="s">
        <v>17</v>
      </c>
      <c r="C2618" t="s">
        <v>12</v>
      </c>
      <c r="D2618">
        <v>64</v>
      </c>
      <c r="E2618" t="s">
        <v>19</v>
      </c>
      <c r="F2618" t="s">
        <v>32</v>
      </c>
      <c r="G2618">
        <v>14</v>
      </c>
      <c r="H2618" t="s">
        <v>27</v>
      </c>
      <c r="I2618">
        <v>6.2</v>
      </c>
      <c r="J2618">
        <v>2.61</v>
      </c>
      <c r="K2618" t="s">
        <v>46</v>
      </c>
      <c r="L2618">
        <v>4444.37</v>
      </c>
    </row>
    <row r="2619" spans="2:12" x14ac:dyDescent="0.2">
      <c r="B2619" t="s">
        <v>33</v>
      </c>
      <c r="C2619" t="s">
        <v>48</v>
      </c>
      <c r="D2619">
        <v>32</v>
      </c>
      <c r="E2619" t="s">
        <v>25</v>
      </c>
      <c r="F2619" t="s">
        <v>32</v>
      </c>
      <c r="G2619">
        <v>17.3</v>
      </c>
      <c r="H2619" t="s">
        <v>27</v>
      </c>
      <c r="I2619">
        <v>10.1</v>
      </c>
      <c r="J2619">
        <v>3.14</v>
      </c>
      <c r="K2619" t="s">
        <v>16</v>
      </c>
      <c r="L2619">
        <v>3744.19</v>
      </c>
    </row>
    <row r="2620" spans="2:12" x14ac:dyDescent="0.2">
      <c r="B2620" t="s">
        <v>34</v>
      </c>
      <c r="C2620" t="s">
        <v>31</v>
      </c>
      <c r="D2620">
        <v>32</v>
      </c>
      <c r="E2620" t="s">
        <v>13</v>
      </c>
      <c r="F2620" t="s">
        <v>44</v>
      </c>
      <c r="G2620">
        <v>15.6</v>
      </c>
      <c r="H2620" t="s">
        <v>43</v>
      </c>
      <c r="I2620">
        <v>9.3000000000000007</v>
      </c>
      <c r="J2620">
        <v>3.26</v>
      </c>
      <c r="K2620" t="s">
        <v>46</v>
      </c>
      <c r="L2620">
        <v>1074.69</v>
      </c>
    </row>
    <row r="2621" spans="2:12" x14ac:dyDescent="0.2">
      <c r="B2621" t="s">
        <v>34</v>
      </c>
      <c r="C2621" t="s">
        <v>12</v>
      </c>
      <c r="D2621">
        <v>64</v>
      </c>
      <c r="E2621" t="s">
        <v>42</v>
      </c>
      <c r="F2621" t="s">
        <v>14</v>
      </c>
      <c r="G2621">
        <v>17.3</v>
      </c>
      <c r="H2621" t="s">
        <v>43</v>
      </c>
      <c r="I2621">
        <v>4.3</v>
      </c>
      <c r="J2621">
        <v>1.38</v>
      </c>
      <c r="K2621" t="s">
        <v>46</v>
      </c>
      <c r="L2621">
        <v>1689.75</v>
      </c>
    </row>
    <row r="2622" spans="2:12" x14ac:dyDescent="0.2">
      <c r="B2622" t="s">
        <v>33</v>
      </c>
      <c r="C2622" t="s">
        <v>37</v>
      </c>
      <c r="D2622">
        <v>8</v>
      </c>
      <c r="E2622" t="s">
        <v>13</v>
      </c>
      <c r="F2622" t="s">
        <v>44</v>
      </c>
      <c r="G2622">
        <v>14</v>
      </c>
      <c r="H2622" t="s">
        <v>15</v>
      </c>
      <c r="I2622">
        <v>8.6999999999999993</v>
      </c>
      <c r="J2622">
        <v>3.25</v>
      </c>
      <c r="K2622" t="s">
        <v>16</v>
      </c>
      <c r="L2622">
        <v>1385.51</v>
      </c>
    </row>
    <row r="2623" spans="2:12" x14ac:dyDescent="0.2">
      <c r="B2623" t="s">
        <v>38</v>
      </c>
      <c r="C2623" t="s">
        <v>39</v>
      </c>
      <c r="D2623">
        <v>8</v>
      </c>
      <c r="E2623" t="s">
        <v>19</v>
      </c>
      <c r="F2623" t="s">
        <v>35</v>
      </c>
      <c r="G2623">
        <v>13.3</v>
      </c>
      <c r="H2623" t="s">
        <v>43</v>
      </c>
      <c r="I2623">
        <v>7.3</v>
      </c>
      <c r="J2623">
        <v>1.3</v>
      </c>
      <c r="K2623" t="s">
        <v>46</v>
      </c>
      <c r="L2623">
        <v>1165.3800000000001</v>
      </c>
    </row>
    <row r="2624" spans="2:12" x14ac:dyDescent="0.2">
      <c r="B2624" t="s">
        <v>47</v>
      </c>
      <c r="C2624" t="s">
        <v>31</v>
      </c>
      <c r="D2624">
        <v>16</v>
      </c>
      <c r="E2624" t="s">
        <v>42</v>
      </c>
      <c r="F2624" t="s">
        <v>32</v>
      </c>
      <c r="G2624">
        <v>16</v>
      </c>
      <c r="H2624" t="s">
        <v>21</v>
      </c>
      <c r="I2624">
        <v>10.199999999999999</v>
      </c>
      <c r="J2624">
        <v>2.38</v>
      </c>
      <c r="K2624" t="s">
        <v>30</v>
      </c>
      <c r="L2624">
        <v>884.41</v>
      </c>
    </row>
    <row r="2625" spans="2:12" x14ac:dyDescent="0.2">
      <c r="B2625" t="s">
        <v>34</v>
      </c>
      <c r="C2625" t="s">
        <v>18</v>
      </c>
      <c r="D2625">
        <v>4</v>
      </c>
      <c r="E2625" t="s">
        <v>42</v>
      </c>
      <c r="F2625" t="s">
        <v>44</v>
      </c>
      <c r="G2625">
        <v>16</v>
      </c>
      <c r="H2625" t="s">
        <v>15</v>
      </c>
      <c r="I2625">
        <v>10.7</v>
      </c>
      <c r="J2625">
        <v>3.16</v>
      </c>
      <c r="K2625" t="s">
        <v>22</v>
      </c>
      <c r="L2625">
        <v>905.13</v>
      </c>
    </row>
    <row r="2626" spans="2:12" x14ac:dyDescent="0.2">
      <c r="B2626" t="s">
        <v>33</v>
      </c>
      <c r="C2626" t="s">
        <v>31</v>
      </c>
      <c r="D2626">
        <v>32</v>
      </c>
      <c r="E2626" t="s">
        <v>42</v>
      </c>
      <c r="F2626" t="s">
        <v>40</v>
      </c>
      <c r="G2626">
        <v>16</v>
      </c>
      <c r="H2626" t="s">
        <v>15</v>
      </c>
      <c r="I2626">
        <v>11.7</v>
      </c>
      <c r="J2626">
        <v>1.71</v>
      </c>
      <c r="K2626" t="s">
        <v>16</v>
      </c>
      <c r="L2626">
        <v>1648.98</v>
      </c>
    </row>
    <row r="2627" spans="2:12" x14ac:dyDescent="0.2">
      <c r="B2627" t="s">
        <v>17</v>
      </c>
      <c r="C2627" t="s">
        <v>37</v>
      </c>
      <c r="D2627">
        <v>8</v>
      </c>
      <c r="E2627" t="s">
        <v>29</v>
      </c>
      <c r="F2627" t="s">
        <v>32</v>
      </c>
      <c r="G2627">
        <v>15.6</v>
      </c>
      <c r="H2627" t="s">
        <v>15</v>
      </c>
      <c r="I2627">
        <v>7.9</v>
      </c>
      <c r="J2627">
        <v>1.34</v>
      </c>
      <c r="K2627" t="s">
        <v>30</v>
      </c>
      <c r="L2627">
        <v>3181.29</v>
      </c>
    </row>
    <row r="2628" spans="2:12" x14ac:dyDescent="0.2">
      <c r="B2628" t="s">
        <v>28</v>
      </c>
      <c r="C2628" t="s">
        <v>48</v>
      </c>
      <c r="D2628">
        <v>4</v>
      </c>
      <c r="E2628" t="s">
        <v>25</v>
      </c>
      <c r="F2628" t="s">
        <v>40</v>
      </c>
      <c r="G2628">
        <v>17.3</v>
      </c>
      <c r="H2628" t="s">
        <v>15</v>
      </c>
      <c r="I2628">
        <v>6.1</v>
      </c>
      <c r="J2628">
        <v>2.2200000000000002</v>
      </c>
      <c r="K2628" t="s">
        <v>30</v>
      </c>
      <c r="L2628">
        <v>1447.39</v>
      </c>
    </row>
    <row r="2629" spans="2:12" x14ac:dyDescent="0.2">
      <c r="B2629" t="s">
        <v>36</v>
      </c>
      <c r="C2629" t="s">
        <v>18</v>
      </c>
      <c r="D2629">
        <v>8</v>
      </c>
      <c r="E2629" t="s">
        <v>19</v>
      </c>
      <c r="F2629" t="s">
        <v>35</v>
      </c>
      <c r="G2629">
        <v>16</v>
      </c>
      <c r="H2629" t="s">
        <v>21</v>
      </c>
      <c r="I2629">
        <v>11.7</v>
      </c>
      <c r="J2629">
        <v>2.31</v>
      </c>
      <c r="K2629" t="s">
        <v>46</v>
      </c>
      <c r="L2629">
        <v>1075.3</v>
      </c>
    </row>
    <row r="2630" spans="2:12" x14ac:dyDescent="0.2">
      <c r="B2630" t="s">
        <v>45</v>
      </c>
      <c r="C2630" t="s">
        <v>41</v>
      </c>
      <c r="D2630">
        <v>16</v>
      </c>
      <c r="E2630" t="s">
        <v>13</v>
      </c>
      <c r="F2630" t="s">
        <v>20</v>
      </c>
      <c r="G2630">
        <v>13.3</v>
      </c>
      <c r="H2630" t="s">
        <v>21</v>
      </c>
      <c r="I2630">
        <v>10</v>
      </c>
      <c r="J2630">
        <v>1.97</v>
      </c>
      <c r="K2630" t="s">
        <v>22</v>
      </c>
      <c r="L2630">
        <v>1650.7</v>
      </c>
    </row>
    <row r="2631" spans="2:12" x14ac:dyDescent="0.2">
      <c r="B2631" t="s">
        <v>38</v>
      </c>
      <c r="C2631" t="s">
        <v>39</v>
      </c>
      <c r="D2631">
        <v>4</v>
      </c>
      <c r="E2631" t="s">
        <v>19</v>
      </c>
      <c r="F2631" t="s">
        <v>20</v>
      </c>
      <c r="G2631">
        <v>15.6</v>
      </c>
      <c r="H2631" t="s">
        <v>43</v>
      </c>
      <c r="I2631">
        <v>6.9</v>
      </c>
      <c r="J2631">
        <v>2.38</v>
      </c>
      <c r="K2631" t="s">
        <v>16</v>
      </c>
      <c r="L2631">
        <v>1034.71</v>
      </c>
    </row>
    <row r="2632" spans="2:12" x14ac:dyDescent="0.2">
      <c r="B2632" t="s">
        <v>47</v>
      </c>
      <c r="C2632" t="s">
        <v>24</v>
      </c>
      <c r="D2632">
        <v>4</v>
      </c>
      <c r="E2632" t="s">
        <v>25</v>
      </c>
      <c r="F2632" t="s">
        <v>35</v>
      </c>
      <c r="G2632">
        <v>14</v>
      </c>
      <c r="H2632" t="s">
        <v>21</v>
      </c>
      <c r="I2632">
        <v>10.5</v>
      </c>
      <c r="J2632">
        <v>2.4700000000000002</v>
      </c>
      <c r="K2632" t="s">
        <v>22</v>
      </c>
      <c r="L2632">
        <v>879.57</v>
      </c>
    </row>
    <row r="2633" spans="2:12" x14ac:dyDescent="0.2">
      <c r="B2633" t="s">
        <v>33</v>
      </c>
      <c r="C2633" t="s">
        <v>31</v>
      </c>
      <c r="D2633">
        <v>16</v>
      </c>
      <c r="E2633" t="s">
        <v>25</v>
      </c>
      <c r="F2633" t="s">
        <v>35</v>
      </c>
      <c r="G2633">
        <v>16</v>
      </c>
      <c r="H2633" t="s">
        <v>15</v>
      </c>
      <c r="I2633">
        <v>6</v>
      </c>
      <c r="J2633">
        <v>2.2400000000000002</v>
      </c>
      <c r="K2633" t="s">
        <v>46</v>
      </c>
      <c r="L2633">
        <v>1476.8</v>
      </c>
    </row>
    <row r="2634" spans="2:12" x14ac:dyDescent="0.2">
      <c r="B2634" t="s">
        <v>45</v>
      </c>
      <c r="C2634" t="s">
        <v>18</v>
      </c>
      <c r="D2634">
        <v>32</v>
      </c>
      <c r="E2634" t="s">
        <v>13</v>
      </c>
      <c r="F2634" t="s">
        <v>40</v>
      </c>
      <c r="G2634">
        <v>16</v>
      </c>
      <c r="H2634" t="s">
        <v>21</v>
      </c>
      <c r="I2634">
        <v>10.3</v>
      </c>
      <c r="J2634">
        <v>2.54</v>
      </c>
      <c r="K2634" t="s">
        <v>16</v>
      </c>
      <c r="L2634">
        <v>1890.25</v>
      </c>
    </row>
    <row r="2635" spans="2:12" x14ac:dyDescent="0.2">
      <c r="B2635" t="s">
        <v>33</v>
      </c>
      <c r="C2635" t="s">
        <v>41</v>
      </c>
      <c r="D2635">
        <v>16</v>
      </c>
      <c r="E2635" t="s">
        <v>29</v>
      </c>
      <c r="F2635" t="s">
        <v>32</v>
      </c>
      <c r="G2635">
        <v>16</v>
      </c>
      <c r="H2635" t="s">
        <v>21</v>
      </c>
      <c r="I2635">
        <v>8.6</v>
      </c>
      <c r="J2635">
        <v>3.43</v>
      </c>
      <c r="K2635" t="s">
        <v>16</v>
      </c>
      <c r="L2635">
        <v>1738.92</v>
      </c>
    </row>
    <row r="2636" spans="2:12" x14ac:dyDescent="0.2">
      <c r="B2636" t="s">
        <v>23</v>
      </c>
      <c r="C2636" t="s">
        <v>12</v>
      </c>
      <c r="D2636">
        <v>8</v>
      </c>
      <c r="E2636" t="s">
        <v>42</v>
      </c>
      <c r="F2636" t="s">
        <v>14</v>
      </c>
      <c r="G2636">
        <v>13.3</v>
      </c>
      <c r="H2636" t="s">
        <v>27</v>
      </c>
      <c r="I2636">
        <v>5</v>
      </c>
      <c r="J2636">
        <v>3.37</v>
      </c>
      <c r="K2636" t="s">
        <v>22</v>
      </c>
      <c r="L2636">
        <v>1122.58</v>
      </c>
    </row>
    <row r="2637" spans="2:12" x14ac:dyDescent="0.2">
      <c r="B2637" t="s">
        <v>38</v>
      </c>
      <c r="C2637" t="s">
        <v>12</v>
      </c>
      <c r="D2637">
        <v>4</v>
      </c>
      <c r="E2637" t="s">
        <v>42</v>
      </c>
      <c r="F2637" t="s">
        <v>35</v>
      </c>
      <c r="G2637">
        <v>17.3</v>
      </c>
      <c r="H2637" t="s">
        <v>15</v>
      </c>
      <c r="I2637">
        <v>10.5</v>
      </c>
      <c r="J2637">
        <v>2.97</v>
      </c>
      <c r="K2637" t="s">
        <v>46</v>
      </c>
      <c r="L2637">
        <v>781.46</v>
      </c>
    </row>
    <row r="2638" spans="2:12" x14ac:dyDescent="0.2">
      <c r="B2638" t="s">
        <v>28</v>
      </c>
      <c r="C2638" t="s">
        <v>12</v>
      </c>
      <c r="D2638">
        <v>64</v>
      </c>
      <c r="E2638" t="s">
        <v>13</v>
      </c>
      <c r="F2638" t="s">
        <v>26</v>
      </c>
      <c r="G2638">
        <v>17.3</v>
      </c>
      <c r="H2638" t="s">
        <v>27</v>
      </c>
      <c r="I2638">
        <v>7.6</v>
      </c>
      <c r="J2638">
        <v>1.56</v>
      </c>
      <c r="K2638" t="s">
        <v>22</v>
      </c>
      <c r="L2638">
        <v>3754.03</v>
      </c>
    </row>
    <row r="2639" spans="2:12" x14ac:dyDescent="0.2">
      <c r="B2639" t="s">
        <v>45</v>
      </c>
      <c r="C2639" t="s">
        <v>31</v>
      </c>
      <c r="D2639">
        <v>32</v>
      </c>
      <c r="E2639" t="s">
        <v>25</v>
      </c>
      <c r="F2639" t="s">
        <v>40</v>
      </c>
      <c r="G2639">
        <v>14</v>
      </c>
      <c r="H2639" t="s">
        <v>27</v>
      </c>
      <c r="I2639">
        <v>11.2</v>
      </c>
      <c r="J2639">
        <v>3.21</v>
      </c>
      <c r="K2639" t="s">
        <v>16</v>
      </c>
      <c r="L2639">
        <v>2124.34</v>
      </c>
    </row>
    <row r="2640" spans="2:12" x14ac:dyDescent="0.2">
      <c r="B2640" t="s">
        <v>47</v>
      </c>
      <c r="C2640" t="s">
        <v>31</v>
      </c>
      <c r="D2640">
        <v>16</v>
      </c>
      <c r="E2640" t="s">
        <v>42</v>
      </c>
      <c r="F2640" t="s">
        <v>14</v>
      </c>
      <c r="G2640">
        <v>13.3</v>
      </c>
      <c r="H2640" t="s">
        <v>27</v>
      </c>
      <c r="I2640">
        <v>7.2</v>
      </c>
      <c r="J2640">
        <v>1.72</v>
      </c>
      <c r="K2640" t="s">
        <v>22</v>
      </c>
      <c r="L2640">
        <v>1709.07</v>
      </c>
    </row>
    <row r="2641" spans="2:12" x14ac:dyDescent="0.2">
      <c r="B2641" t="s">
        <v>36</v>
      </c>
      <c r="C2641" t="s">
        <v>37</v>
      </c>
      <c r="D2641">
        <v>4</v>
      </c>
      <c r="E2641" t="s">
        <v>25</v>
      </c>
      <c r="F2641" t="s">
        <v>32</v>
      </c>
      <c r="G2641">
        <v>14</v>
      </c>
      <c r="H2641" t="s">
        <v>21</v>
      </c>
      <c r="I2641">
        <v>8.1999999999999993</v>
      </c>
      <c r="J2641">
        <v>1.85</v>
      </c>
      <c r="K2641" t="s">
        <v>30</v>
      </c>
      <c r="L2641">
        <v>1143.2</v>
      </c>
    </row>
    <row r="2642" spans="2:12" x14ac:dyDescent="0.2">
      <c r="B2642" t="s">
        <v>17</v>
      </c>
      <c r="C2642" t="s">
        <v>37</v>
      </c>
      <c r="D2642">
        <v>16</v>
      </c>
      <c r="E2642" t="s">
        <v>25</v>
      </c>
      <c r="F2642" t="s">
        <v>20</v>
      </c>
      <c r="G2642">
        <v>17.3</v>
      </c>
      <c r="H2642" t="s">
        <v>21</v>
      </c>
      <c r="I2642">
        <v>10.1</v>
      </c>
      <c r="J2642">
        <v>1.3</v>
      </c>
      <c r="K2642" t="s">
        <v>30</v>
      </c>
      <c r="L2642">
        <v>2492.4299999999998</v>
      </c>
    </row>
    <row r="2643" spans="2:12" x14ac:dyDescent="0.2">
      <c r="B2643" t="s">
        <v>11</v>
      </c>
      <c r="C2643" t="s">
        <v>39</v>
      </c>
      <c r="D2643">
        <v>64</v>
      </c>
      <c r="E2643" t="s">
        <v>13</v>
      </c>
      <c r="F2643" t="s">
        <v>20</v>
      </c>
      <c r="G2643">
        <v>14</v>
      </c>
      <c r="H2643" t="s">
        <v>43</v>
      </c>
      <c r="I2643">
        <v>5.5</v>
      </c>
      <c r="J2643">
        <v>2.59</v>
      </c>
      <c r="K2643" t="s">
        <v>16</v>
      </c>
      <c r="L2643">
        <v>3415.68</v>
      </c>
    </row>
    <row r="2644" spans="2:12" x14ac:dyDescent="0.2">
      <c r="B2644" t="s">
        <v>11</v>
      </c>
      <c r="C2644" t="s">
        <v>18</v>
      </c>
      <c r="D2644">
        <v>32</v>
      </c>
      <c r="E2644" t="s">
        <v>19</v>
      </c>
      <c r="F2644" t="s">
        <v>32</v>
      </c>
      <c r="G2644">
        <v>13.3</v>
      </c>
      <c r="H2644" t="s">
        <v>43</v>
      </c>
      <c r="I2644">
        <v>10.7</v>
      </c>
      <c r="J2644">
        <v>1.29</v>
      </c>
      <c r="K2644" t="s">
        <v>46</v>
      </c>
      <c r="L2644">
        <v>3101.03</v>
      </c>
    </row>
    <row r="2645" spans="2:12" x14ac:dyDescent="0.2">
      <c r="B2645" t="s">
        <v>11</v>
      </c>
      <c r="C2645" t="s">
        <v>48</v>
      </c>
      <c r="D2645">
        <v>16</v>
      </c>
      <c r="E2645" t="s">
        <v>13</v>
      </c>
      <c r="F2645" t="s">
        <v>20</v>
      </c>
      <c r="G2645">
        <v>13.3</v>
      </c>
      <c r="H2645" t="s">
        <v>27</v>
      </c>
      <c r="I2645">
        <v>11.5</v>
      </c>
      <c r="J2645">
        <v>2.85</v>
      </c>
      <c r="K2645" t="s">
        <v>16</v>
      </c>
      <c r="L2645">
        <v>3679.66</v>
      </c>
    </row>
    <row r="2646" spans="2:12" x14ac:dyDescent="0.2">
      <c r="B2646" t="s">
        <v>36</v>
      </c>
      <c r="C2646" t="s">
        <v>41</v>
      </c>
      <c r="D2646">
        <v>4</v>
      </c>
      <c r="E2646" t="s">
        <v>19</v>
      </c>
      <c r="F2646" t="s">
        <v>20</v>
      </c>
      <c r="G2646">
        <v>16</v>
      </c>
      <c r="H2646" t="s">
        <v>15</v>
      </c>
      <c r="I2646">
        <v>5.5</v>
      </c>
      <c r="J2646">
        <v>1.68</v>
      </c>
      <c r="K2646" t="s">
        <v>30</v>
      </c>
      <c r="L2646">
        <v>1964.07</v>
      </c>
    </row>
    <row r="2647" spans="2:12" x14ac:dyDescent="0.2">
      <c r="B2647" t="s">
        <v>38</v>
      </c>
      <c r="C2647" t="s">
        <v>39</v>
      </c>
      <c r="D2647">
        <v>32</v>
      </c>
      <c r="E2647" t="s">
        <v>42</v>
      </c>
      <c r="F2647" t="s">
        <v>40</v>
      </c>
      <c r="G2647">
        <v>13.3</v>
      </c>
      <c r="H2647" t="s">
        <v>21</v>
      </c>
      <c r="I2647">
        <v>10.7</v>
      </c>
      <c r="J2647">
        <v>2.2000000000000002</v>
      </c>
      <c r="K2647" t="s">
        <v>30</v>
      </c>
      <c r="L2647">
        <v>1091.05</v>
      </c>
    </row>
    <row r="2648" spans="2:12" x14ac:dyDescent="0.2">
      <c r="B2648" t="s">
        <v>36</v>
      </c>
      <c r="C2648" t="s">
        <v>39</v>
      </c>
      <c r="D2648">
        <v>4</v>
      </c>
      <c r="E2648" t="s">
        <v>42</v>
      </c>
      <c r="F2648" t="s">
        <v>14</v>
      </c>
      <c r="G2648">
        <v>13.3</v>
      </c>
      <c r="H2648" t="s">
        <v>21</v>
      </c>
      <c r="I2648">
        <v>6.1</v>
      </c>
      <c r="J2648">
        <v>1.82</v>
      </c>
      <c r="K2648" t="s">
        <v>30</v>
      </c>
      <c r="L2648">
        <v>704.15</v>
      </c>
    </row>
    <row r="2649" spans="2:12" x14ac:dyDescent="0.2">
      <c r="B2649" t="s">
        <v>38</v>
      </c>
      <c r="C2649" t="s">
        <v>41</v>
      </c>
      <c r="D2649">
        <v>64</v>
      </c>
      <c r="E2649" t="s">
        <v>29</v>
      </c>
      <c r="F2649" t="s">
        <v>32</v>
      </c>
      <c r="G2649">
        <v>15.6</v>
      </c>
      <c r="H2649" t="s">
        <v>15</v>
      </c>
      <c r="I2649">
        <v>10.7</v>
      </c>
      <c r="J2649">
        <v>2.25</v>
      </c>
      <c r="K2649" t="s">
        <v>22</v>
      </c>
      <c r="L2649">
        <v>5409.76</v>
      </c>
    </row>
    <row r="2650" spans="2:12" x14ac:dyDescent="0.2">
      <c r="B2650" t="s">
        <v>28</v>
      </c>
      <c r="C2650" t="s">
        <v>41</v>
      </c>
      <c r="D2650">
        <v>64</v>
      </c>
      <c r="E2650" t="s">
        <v>25</v>
      </c>
      <c r="F2650" t="s">
        <v>44</v>
      </c>
      <c r="G2650">
        <v>14</v>
      </c>
      <c r="H2650" t="s">
        <v>43</v>
      </c>
      <c r="I2650">
        <v>4.5999999999999996</v>
      </c>
      <c r="J2650">
        <v>2.27</v>
      </c>
      <c r="K2650" t="s">
        <v>16</v>
      </c>
      <c r="L2650">
        <v>2682.67</v>
      </c>
    </row>
    <row r="2651" spans="2:12" x14ac:dyDescent="0.2">
      <c r="B2651" t="s">
        <v>34</v>
      </c>
      <c r="C2651" t="s">
        <v>37</v>
      </c>
      <c r="D2651">
        <v>4</v>
      </c>
      <c r="E2651" t="s">
        <v>13</v>
      </c>
      <c r="F2651" t="s">
        <v>35</v>
      </c>
      <c r="G2651">
        <v>14</v>
      </c>
      <c r="H2651" t="s">
        <v>43</v>
      </c>
      <c r="I2651">
        <v>6.2</v>
      </c>
      <c r="J2651">
        <v>1.93</v>
      </c>
      <c r="K2651" t="s">
        <v>22</v>
      </c>
      <c r="L2651">
        <v>1519.92</v>
      </c>
    </row>
    <row r="2652" spans="2:12" x14ac:dyDescent="0.2">
      <c r="B2652" t="s">
        <v>23</v>
      </c>
      <c r="C2652" t="s">
        <v>39</v>
      </c>
      <c r="D2652">
        <v>16</v>
      </c>
      <c r="E2652" t="s">
        <v>29</v>
      </c>
      <c r="F2652" t="s">
        <v>44</v>
      </c>
      <c r="G2652">
        <v>13.3</v>
      </c>
      <c r="H2652" t="s">
        <v>27</v>
      </c>
      <c r="I2652">
        <v>7</v>
      </c>
      <c r="J2652">
        <v>3.36</v>
      </c>
      <c r="K2652" t="s">
        <v>22</v>
      </c>
      <c r="L2652">
        <v>1363.66</v>
      </c>
    </row>
    <row r="2653" spans="2:12" x14ac:dyDescent="0.2">
      <c r="B2653" t="s">
        <v>23</v>
      </c>
      <c r="C2653" t="s">
        <v>41</v>
      </c>
      <c r="D2653">
        <v>4</v>
      </c>
      <c r="E2653" t="s">
        <v>25</v>
      </c>
      <c r="F2653" t="s">
        <v>32</v>
      </c>
      <c r="G2653">
        <v>14</v>
      </c>
      <c r="H2653" t="s">
        <v>27</v>
      </c>
      <c r="I2653">
        <v>8.6999999999999993</v>
      </c>
      <c r="J2653">
        <v>2.93</v>
      </c>
      <c r="K2653" t="s">
        <v>30</v>
      </c>
      <c r="L2653">
        <v>2362.27</v>
      </c>
    </row>
    <row r="2654" spans="2:12" x14ac:dyDescent="0.2">
      <c r="B2654" t="s">
        <v>45</v>
      </c>
      <c r="C2654" t="s">
        <v>48</v>
      </c>
      <c r="D2654">
        <v>64</v>
      </c>
      <c r="E2654" t="s">
        <v>13</v>
      </c>
      <c r="F2654" t="s">
        <v>26</v>
      </c>
      <c r="G2654">
        <v>13.3</v>
      </c>
      <c r="H2654" t="s">
        <v>27</v>
      </c>
      <c r="I2654">
        <v>9.3000000000000007</v>
      </c>
      <c r="J2654">
        <v>2.1</v>
      </c>
      <c r="K2654" t="s">
        <v>22</v>
      </c>
      <c r="L2654">
        <v>4841.74</v>
      </c>
    </row>
    <row r="2655" spans="2:12" x14ac:dyDescent="0.2">
      <c r="B2655" t="s">
        <v>47</v>
      </c>
      <c r="C2655" t="s">
        <v>24</v>
      </c>
      <c r="D2655">
        <v>8</v>
      </c>
      <c r="E2655" t="s">
        <v>13</v>
      </c>
      <c r="F2655" t="s">
        <v>26</v>
      </c>
      <c r="G2655">
        <v>14</v>
      </c>
      <c r="H2655" t="s">
        <v>21</v>
      </c>
      <c r="I2655">
        <v>4.2</v>
      </c>
      <c r="J2655">
        <v>2.67</v>
      </c>
      <c r="K2655" t="s">
        <v>16</v>
      </c>
      <c r="L2655">
        <v>963.74</v>
      </c>
    </row>
    <row r="2656" spans="2:12" x14ac:dyDescent="0.2">
      <c r="B2656" t="s">
        <v>38</v>
      </c>
      <c r="C2656" t="s">
        <v>39</v>
      </c>
      <c r="D2656">
        <v>32</v>
      </c>
      <c r="E2656" t="s">
        <v>13</v>
      </c>
      <c r="F2656" t="s">
        <v>35</v>
      </c>
      <c r="G2656">
        <v>14</v>
      </c>
      <c r="H2656" t="s">
        <v>21</v>
      </c>
      <c r="I2656">
        <v>10.4</v>
      </c>
      <c r="J2656">
        <v>2.67</v>
      </c>
      <c r="K2656" t="s">
        <v>22</v>
      </c>
      <c r="L2656">
        <v>1395.52</v>
      </c>
    </row>
    <row r="2657" spans="2:12" x14ac:dyDescent="0.2">
      <c r="B2657" t="s">
        <v>11</v>
      </c>
      <c r="C2657" t="s">
        <v>24</v>
      </c>
      <c r="D2657">
        <v>64</v>
      </c>
      <c r="E2657" t="s">
        <v>42</v>
      </c>
      <c r="F2657" t="s">
        <v>14</v>
      </c>
      <c r="G2657">
        <v>16</v>
      </c>
      <c r="H2657" t="s">
        <v>43</v>
      </c>
      <c r="I2657">
        <v>11.9</v>
      </c>
      <c r="J2657">
        <v>3.41</v>
      </c>
      <c r="K2657" t="s">
        <v>30</v>
      </c>
      <c r="L2657">
        <v>3326.61</v>
      </c>
    </row>
    <row r="2658" spans="2:12" x14ac:dyDescent="0.2">
      <c r="B2658" t="s">
        <v>45</v>
      </c>
      <c r="C2658" t="s">
        <v>37</v>
      </c>
      <c r="D2658">
        <v>8</v>
      </c>
      <c r="E2658" t="s">
        <v>19</v>
      </c>
      <c r="F2658" t="s">
        <v>40</v>
      </c>
      <c r="G2658">
        <v>15.6</v>
      </c>
      <c r="H2658" t="s">
        <v>15</v>
      </c>
      <c r="I2658">
        <v>5.5</v>
      </c>
      <c r="J2658">
        <v>1.23</v>
      </c>
      <c r="K2658" t="s">
        <v>30</v>
      </c>
      <c r="L2658">
        <v>2224.6799999999998</v>
      </c>
    </row>
    <row r="2659" spans="2:12" x14ac:dyDescent="0.2">
      <c r="B2659" t="s">
        <v>11</v>
      </c>
      <c r="C2659" t="s">
        <v>37</v>
      </c>
      <c r="D2659">
        <v>32</v>
      </c>
      <c r="E2659" t="s">
        <v>13</v>
      </c>
      <c r="F2659" t="s">
        <v>32</v>
      </c>
      <c r="G2659">
        <v>16</v>
      </c>
      <c r="H2659" t="s">
        <v>15</v>
      </c>
      <c r="I2659">
        <v>9.3000000000000007</v>
      </c>
      <c r="J2659">
        <v>2.37</v>
      </c>
      <c r="K2659" t="s">
        <v>22</v>
      </c>
      <c r="L2659">
        <v>5410.95</v>
      </c>
    </row>
    <row r="2660" spans="2:12" x14ac:dyDescent="0.2">
      <c r="B2660" t="s">
        <v>47</v>
      </c>
      <c r="C2660" t="s">
        <v>12</v>
      </c>
      <c r="D2660">
        <v>64</v>
      </c>
      <c r="E2660" t="s">
        <v>19</v>
      </c>
      <c r="F2660" t="s">
        <v>32</v>
      </c>
      <c r="G2660">
        <v>13.3</v>
      </c>
      <c r="H2660" t="s">
        <v>43</v>
      </c>
      <c r="I2660">
        <v>8.1</v>
      </c>
      <c r="J2660">
        <v>1.99</v>
      </c>
      <c r="K2660" t="s">
        <v>30</v>
      </c>
      <c r="L2660">
        <v>2632.73</v>
      </c>
    </row>
    <row r="2661" spans="2:12" x14ac:dyDescent="0.2">
      <c r="B2661" t="s">
        <v>23</v>
      </c>
      <c r="C2661" t="s">
        <v>31</v>
      </c>
      <c r="D2661">
        <v>32</v>
      </c>
      <c r="E2661" t="s">
        <v>19</v>
      </c>
      <c r="F2661" t="s">
        <v>44</v>
      </c>
      <c r="G2661">
        <v>15.6</v>
      </c>
      <c r="H2661" t="s">
        <v>15</v>
      </c>
      <c r="I2661">
        <v>4.3</v>
      </c>
      <c r="J2661">
        <v>1.21</v>
      </c>
      <c r="K2661" t="s">
        <v>16</v>
      </c>
      <c r="L2661">
        <v>1224.69</v>
      </c>
    </row>
    <row r="2662" spans="2:12" x14ac:dyDescent="0.2">
      <c r="B2662" t="s">
        <v>36</v>
      </c>
      <c r="C2662" t="s">
        <v>31</v>
      </c>
      <c r="D2662">
        <v>32</v>
      </c>
      <c r="E2662" t="s">
        <v>25</v>
      </c>
      <c r="F2662" t="s">
        <v>26</v>
      </c>
      <c r="G2662">
        <v>17.3</v>
      </c>
      <c r="H2662" t="s">
        <v>21</v>
      </c>
      <c r="I2662">
        <v>5.5</v>
      </c>
      <c r="J2662">
        <v>1.34</v>
      </c>
      <c r="K2662" t="s">
        <v>22</v>
      </c>
      <c r="L2662">
        <v>1368.59</v>
      </c>
    </row>
    <row r="2663" spans="2:12" x14ac:dyDescent="0.2">
      <c r="B2663" t="s">
        <v>45</v>
      </c>
      <c r="C2663" t="s">
        <v>48</v>
      </c>
      <c r="D2663">
        <v>8</v>
      </c>
      <c r="E2663" t="s">
        <v>42</v>
      </c>
      <c r="F2663" t="s">
        <v>32</v>
      </c>
      <c r="G2663">
        <v>13.3</v>
      </c>
      <c r="H2663" t="s">
        <v>43</v>
      </c>
      <c r="I2663">
        <v>4.4000000000000004</v>
      </c>
      <c r="J2663">
        <v>1.21</v>
      </c>
      <c r="K2663" t="s">
        <v>22</v>
      </c>
      <c r="L2663">
        <v>1079.8599999999999</v>
      </c>
    </row>
    <row r="2664" spans="2:12" x14ac:dyDescent="0.2">
      <c r="B2664" t="s">
        <v>33</v>
      </c>
      <c r="C2664" t="s">
        <v>24</v>
      </c>
      <c r="D2664">
        <v>4</v>
      </c>
      <c r="E2664" t="s">
        <v>29</v>
      </c>
      <c r="F2664" t="s">
        <v>14</v>
      </c>
      <c r="G2664">
        <v>17.3</v>
      </c>
      <c r="H2664" t="s">
        <v>15</v>
      </c>
      <c r="I2664">
        <v>4.7</v>
      </c>
      <c r="J2664">
        <v>1.32</v>
      </c>
      <c r="K2664" t="s">
        <v>22</v>
      </c>
      <c r="L2664">
        <v>1191.94</v>
      </c>
    </row>
    <row r="2665" spans="2:12" x14ac:dyDescent="0.2">
      <c r="B2665" t="s">
        <v>11</v>
      </c>
      <c r="C2665" t="s">
        <v>24</v>
      </c>
      <c r="D2665">
        <v>4</v>
      </c>
      <c r="E2665" t="s">
        <v>29</v>
      </c>
      <c r="F2665" t="s">
        <v>14</v>
      </c>
      <c r="G2665">
        <v>15.6</v>
      </c>
      <c r="H2665" t="s">
        <v>27</v>
      </c>
      <c r="I2665">
        <v>5</v>
      </c>
      <c r="J2665">
        <v>2.81</v>
      </c>
      <c r="K2665" t="s">
        <v>16</v>
      </c>
      <c r="L2665">
        <v>2389.62</v>
      </c>
    </row>
    <row r="2666" spans="2:12" x14ac:dyDescent="0.2">
      <c r="B2666" t="s">
        <v>11</v>
      </c>
      <c r="C2666" t="s">
        <v>37</v>
      </c>
      <c r="D2666">
        <v>64</v>
      </c>
      <c r="E2666" t="s">
        <v>13</v>
      </c>
      <c r="F2666" t="s">
        <v>14</v>
      </c>
      <c r="G2666">
        <v>14</v>
      </c>
      <c r="H2666" t="s">
        <v>43</v>
      </c>
      <c r="I2666">
        <v>4.7</v>
      </c>
      <c r="J2666">
        <v>2.39</v>
      </c>
      <c r="K2666" t="s">
        <v>46</v>
      </c>
      <c r="L2666">
        <v>5947.14</v>
      </c>
    </row>
    <row r="2667" spans="2:12" x14ac:dyDescent="0.2">
      <c r="B2667" t="s">
        <v>33</v>
      </c>
      <c r="C2667" t="s">
        <v>24</v>
      </c>
      <c r="D2667">
        <v>8</v>
      </c>
      <c r="E2667" t="s">
        <v>25</v>
      </c>
      <c r="F2667" t="s">
        <v>14</v>
      </c>
      <c r="G2667">
        <v>14</v>
      </c>
      <c r="H2667" t="s">
        <v>27</v>
      </c>
      <c r="I2667">
        <v>6.2</v>
      </c>
      <c r="J2667">
        <v>2.63</v>
      </c>
      <c r="K2667" t="s">
        <v>22</v>
      </c>
      <c r="L2667">
        <v>1683.7</v>
      </c>
    </row>
    <row r="2668" spans="2:12" x14ac:dyDescent="0.2">
      <c r="B2668" t="s">
        <v>11</v>
      </c>
      <c r="C2668" t="s">
        <v>24</v>
      </c>
      <c r="D2668">
        <v>4</v>
      </c>
      <c r="E2668" t="s">
        <v>29</v>
      </c>
      <c r="F2668" t="s">
        <v>26</v>
      </c>
      <c r="G2668">
        <v>16</v>
      </c>
      <c r="H2668" t="s">
        <v>27</v>
      </c>
      <c r="I2668">
        <v>11.7</v>
      </c>
      <c r="J2668">
        <v>1.86</v>
      </c>
      <c r="K2668" t="s">
        <v>46</v>
      </c>
      <c r="L2668">
        <v>2405.5</v>
      </c>
    </row>
    <row r="2669" spans="2:12" x14ac:dyDescent="0.2">
      <c r="B2669" t="s">
        <v>38</v>
      </c>
      <c r="C2669" t="s">
        <v>18</v>
      </c>
      <c r="D2669">
        <v>32</v>
      </c>
      <c r="E2669" t="s">
        <v>29</v>
      </c>
      <c r="F2669" t="s">
        <v>26</v>
      </c>
      <c r="G2669">
        <v>13.3</v>
      </c>
      <c r="H2669" t="s">
        <v>15</v>
      </c>
      <c r="I2669">
        <v>11.1</v>
      </c>
      <c r="J2669">
        <v>2.73</v>
      </c>
      <c r="K2669" t="s">
        <v>30</v>
      </c>
      <c r="L2669">
        <v>2525.91</v>
      </c>
    </row>
    <row r="2670" spans="2:12" x14ac:dyDescent="0.2">
      <c r="B2670" t="s">
        <v>36</v>
      </c>
      <c r="C2670" t="s">
        <v>31</v>
      </c>
      <c r="D2670">
        <v>32</v>
      </c>
      <c r="E2670" t="s">
        <v>29</v>
      </c>
      <c r="F2670" t="s">
        <v>35</v>
      </c>
      <c r="G2670">
        <v>15.6</v>
      </c>
      <c r="H2670" t="s">
        <v>21</v>
      </c>
      <c r="I2670">
        <v>10.4</v>
      </c>
      <c r="J2670">
        <v>1.3</v>
      </c>
      <c r="K2670" t="s">
        <v>30</v>
      </c>
      <c r="L2670">
        <v>1199.45</v>
      </c>
    </row>
    <row r="2671" spans="2:12" x14ac:dyDescent="0.2">
      <c r="B2671" t="s">
        <v>17</v>
      </c>
      <c r="C2671" t="s">
        <v>18</v>
      </c>
      <c r="D2671">
        <v>8</v>
      </c>
      <c r="E2671" t="s">
        <v>29</v>
      </c>
      <c r="F2671" t="s">
        <v>32</v>
      </c>
      <c r="G2671">
        <v>14</v>
      </c>
      <c r="H2671" t="s">
        <v>21</v>
      </c>
      <c r="I2671">
        <v>5.9</v>
      </c>
      <c r="J2671">
        <v>2.48</v>
      </c>
      <c r="K2671" t="s">
        <v>16</v>
      </c>
      <c r="L2671">
        <v>1442.43</v>
      </c>
    </row>
    <row r="2672" spans="2:12" x14ac:dyDescent="0.2">
      <c r="B2672" t="s">
        <v>33</v>
      </c>
      <c r="C2672" t="s">
        <v>37</v>
      </c>
      <c r="D2672">
        <v>64</v>
      </c>
      <c r="E2672" t="s">
        <v>19</v>
      </c>
      <c r="F2672" t="s">
        <v>44</v>
      </c>
      <c r="G2672">
        <v>15.6</v>
      </c>
      <c r="H2672" t="s">
        <v>43</v>
      </c>
      <c r="I2672">
        <v>11.5</v>
      </c>
      <c r="J2672">
        <v>3.28</v>
      </c>
      <c r="K2672" t="s">
        <v>30</v>
      </c>
      <c r="L2672">
        <v>2929.77</v>
      </c>
    </row>
    <row r="2673" spans="2:12" x14ac:dyDescent="0.2">
      <c r="B2673" t="s">
        <v>36</v>
      </c>
      <c r="C2673" t="s">
        <v>41</v>
      </c>
      <c r="D2673">
        <v>16</v>
      </c>
      <c r="E2673" t="s">
        <v>29</v>
      </c>
      <c r="F2673" t="s">
        <v>40</v>
      </c>
      <c r="G2673">
        <v>14</v>
      </c>
      <c r="H2673" t="s">
        <v>21</v>
      </c>
      <c r="I2673">
        <v>5</v>
      </c>
      <c r="J2673">
        <v>3.26</v>
      </c>
      <c r="K2673" t="s">
        <v>22</v>
      </c>
      <c r="L2673">
        <v>1701.42</v>
      </c>
    </row>
    <row r="2674" spans="2:12" x14ac:dyDescent="0.2">
      <c r="B2674" t="s">
        <v>33</v>
      </c>
      <c r="C2674" t="s">
        <v>18</v>
      </c>
      <c r="D2674">
        <v>4</v>
      </c>
      <c r="E2674" t="s">
        <v>42</v>
      </c>
      <c r="F2674" t="s">
        <v>40</v>
      </c>
      <c r="G2674">
        <v>13.3</v>
      </c>
      <c r="H2674" t="s">
        <v>27</v>
      </c>
      <c r="I2674">
        <v>6.1</v>
      </c>
      <c r="J2674">
        <v>2.48</v>
      </c>
      <c r="K2674" t="s">
        <v>16</v>
      </c>
      <c r="L2674">
        <v>1549.1</v>
      </c>
    </row>
    <row r="2675" spans="2:12" x14ac:dyDescent="0.2">
      <c r="B2675" t="s">
        <v>36</v>
      </c>
      <c r="C2675" t="s">
        <v>41</v>
      </c>
      <c r="D2675">
        <v>4</v>
      </c>
      <c r="E2675" t="s">
        <v>13</v>
      </c>
      <c r="F2675" t="s">
        <v>20</v>
      </c>
      <c r="G2675">
        <v>15.6</v>
      </c>
      <c r="H2675" t="s">
        <v>21</v>
      </c>
      <c r="I2675">
        <v>5.9</v>
      </c>
      <c r="J2675">
        <v>3.48</v>
      </c>
      <c r="K2675" t="s">
        <v>16</v>
      </c>
      <c r="L2675">
        <v>1365.57</v>
      </c>
    </row>
    <row r="2676" spans="2:12" x14ac:dyDescent="0.2">
      <c r="B2676" t="s">
        <v>38</v>
      </c>
      <c r="C2676" t="s">
        <v>48</v>
      </c>
      <c r="D2676">
        <v>16</v>
      </c>
      <c r="E2676" t="s">
        <v>29</v>
      </c>
      <c r="F2676" t="s">
        <v>20</v>
      </c>
      <c r="G2676">
        <v>13.3</v>
      </c>
      <c r="H2676" t="s">
        <v>21</v>
      </c>
      <c r="I2676">
        <v>6.2</v>
      </c>
      <c r="J2676">
        <v>2.19</v>
      </c>
      <c r="K2676" t="s">
        <v>46</v>
      </c>
      <c r="L2676">
        <v>1227.97</v>
      </c>
    </row>
    <row r="2677" spans="2:12" x14ac:dyDescent="0.2">
      <c r="B2677" t="s">
        <v>47</v>
      </c>
      <c r="C2677" t="s">
        <v>12</v>
      </c>
      <c r="D2677">
        <v>4</v>
      </c>
      <c r="E2677" t="s">
        <v>19</v>
      </c>
      <c r="F2677" t="s">
        <v>20</v>
      </c>
      <c r="G2677">
        <v>13.3</v>
      </c>
      <c r="H2677" t="s">
        <v>43</v>
      </c>
      <c r="I2677">
        <v>6.6</v>
      </c>
      <c r="J2677">
        <v>2.11</v>
      </c>
      <c r="K2677" t="s">
        <v>30</v>
      </c>
      <c r="L2677">
        <v>854.44</v>
      </c>
    </row>
    <row r="2678" spans="2:12" x14ac:dyDescent="0.2">
      <c r="B2678" t="s">
        <v>34</v>
      </c>
      <c r="C2678" t="s">
        <v>48</v>
      </c>
      <c r="D2678">
        <v>8</v>
      </c>
      <c r="E2678" t="s">
        <v>25</v>
      </c>
      <c r="F2678" t="s">
        <v>32</v>
      </c>
      <c r="G2678">
        <v>13.3</v>
      </c>
      <c r="H2678" t="s">
        <v>15</v>
      </c>
      <c r="I2678">
        <v>8.1999999999999993</v>
      </c>
      <c r="J2678">
        <v>2.4300000000000002</v>
      </c>
      <c r="K2678" t="s">
        <v>16</v>
      </c>
      <c r="L2678">
        <v>1428.26</v>
      </c>
    </row>
    <row r="2679" spans="2:12" x14ac:dyDescent="0.2">
      <c r="B2679" t="s">
        <v>45</v>
      </c>
      <c r="C2679" t="s">
        <v>18</v>
      </c>
      <c r="D2679">
        <v>16</v>
      </c>
      <c r="E2679" t="s">
        <v>13</v>
      </c>
      <c r="F2679" t="s">
        <v>44</v>
      </c>
      <c r="G2679">
        <v>15.6</v>
      </c>
      <c r="H2679" t="s">
        <v>21</v>
      </c>
      <c r="I2679">
        <v>11.3</v>
      </c>
      <c r="J2679">
        <v>2.74</v>
      </c>
      <c r="K2679" t="s">
        <v>30</v>
      </c>
      <c r="L2679">
        <v>852.32</v>
      </c>
    </row>
    <row r="2680" spans="2:12" x14ac:dyDescent="0.2">
      <c r="B2680" t="s">
        <v>47</v>
      </c>
      <c r="C2680" t="s">
        <v>39</v>
      </c>
      <c r="D2680">
        <v>16</v>
      </c>
      <c r="E2680" t="s">
        <v>29</v>
      </c>
      <c r="F2680" t="s">
        <v>14</v>
      </c>
      <c r="G2680">
        <v>15.6</v>
      </c>
      <c r="H2680" t="s">
        <v>21</v>
      </c>
      <c r="I2680">
        <v>8.5</v>
      </c>
      <c r="J2680">
        <v>2.85</v>
      </c>
      <c r="K2680" t="s">
        <v>22</v>
      </c>
      <c r="L2680">
        <v>1353.63</v>
      </c>
    </row>
    <row r="2681" spans="2:12" x14ac:dyDescent="0.2">
      <c r="B2681" t="s">
        <v>38</v>
      </c>
      <c r="C2681" t="s">
        <v>48</v>
      </c>
      <c r="D2681">
        <v>16</v>
      </c>
      <c r="E2681" t="s">
        <v>42</v>
      </c>
      <c r="F2681" t="s">
        <v>14</v>
      </c>
      <c r="G2681">
        <v>13.3</v>
      </c>
      <c r="H2681" t="s">
        <v>15</v>
      </c>
      <c r="I2681">
        <v>5.3</v>
      </c>
      <c r="J2681">
        <v>3.32</v>
      </c>
      <c r="K2681" t="s">
        <v>46</v>
      </c>
      <c r="L2681">
        <v>1688.92</v>
      </c>
    </row>
    <row r="2682" spans="2:12" x14ac:dyDescent="0.2">
      <c r="B2682" t="s">
        <v>47</v>
      </c>
      <c r="C2682" t="s">
        <v>39</v>
      </c>
      <c r="D2682">
        <v>8</v>
      </c>
      <c r="E2682" t="s">
        <v>25</v>
      </c>
      <c r="F2682" t="s">
        <v>26</v>
      </c>
      <c r="G2682">
        <v>15.6</v>
      </c>
      <c r="H2682" t="s">
        <v>21</v>
      </c>
      <c r="I2682">
        <v>6.7</v>
      </c>
      <c r="J2682">
        <v>3.12</v>
      </c>
      <c r="K2682" t="s">
        <v>30</v>
      </c>
      <c r="L2682">
        <v>1265.3</v>
      </c>
    </row>
    <row r="2683" spans="2:12" x14ac:dyDescent="0.2">
      <c r="B2683" t="s">
        <v>34</v>
      </c>
      <c r="C2683" t="s">
        <v>31</v>
      </c>
      <c r="D2683">
        <v>64</v>
      </c>
      <c r="E2683" t="s">
        <v>13</v>
      </c>
      <c r="F2683" t="s">
        <v>44</v>
      </c>
      <c r="G2683">
        <v>16</v>
      </c>
      <c r="H2683" t="s">
        <v>27</v>
      </c>
      <c r="I2683">
        <v>5</v>
      </c>
      <c r="J2683">
        <v>2.2799999999999998</v>
      </c>
      <c r="K2683" t="s">
        <v>46</v>
      </c>
      <c r="L2683">
        <v>2436.73</v>
      </c>
    </row>
    <row r="2684" spans="2:12" x14ac:dyDescent="0.2">
      <c r="B2684" t="s">
        <v>36</v>
      </c>
      <c r="C2684" t="s">
        <v>41</v>
      </c>
      <c r="D2684">
        <v>64</v>
      </c>
      <c r="E2684" t="s">
        <v>29</v>
      </c>
      <c r="F2684" t="s">
        <v>32</v>
      </c>
      <c r="G2684">
        <v>13.3</v>
      </c>
      <c r="H2684" t="s">
        <v>15</v>
      </c>
      <c r="I2684">
        <v>8.6999999999999993</v>
      </c>
      <c r="J2684">
        <v>1.39</v>
      </c>
      <c r="K2684" t="s">
        <v>16</v>
      </c>
      <c r="L2684">
        <v>4963.3999999999996</v>
      </c>
    </row>
    <row r="2685" spans="2:12" x14ac:dyDescent="0.2">
      <c r="B2685" t="s">
        <v>36</v>
      </c>
      <c r="C2685" t="s">
        <v>24</v>
      </c>
      <c r="D2685">
        <v>4</v>
      </c>
      <c r="E2685" t="s">
        <v>13</v>
      </c>
      <c r="F2685" t="s">
        <v>40</v>
      </c>
      <c r="G2685">
        <v>15.6</v>
      </c>
      <c r="H2685" t="s">
        <v>21</v>
      </c>
      <c r="I2685">
        <v>7.1</v>
      </c>
      <c r="J2685">
        <v>1.9</v>
      </c>
      <c r="K2685" t="s">
        <v>46</v>
      </c>
      <c r="L2685">
        <v>718.92</v>
      </c>
    </row>
    <row r="2686" spans="2:12" x14ac:dyDescent="0.2">
      <c r="B2686" t="s">
        <v>38</v>
      </c>
      <c r="C2686" t="s">
        <v>24</v>
      </c>
      <c r="D2686">
        <v>16</v>
      </c>
      <c r="E2686" t="s">
        <v>25</v>
      </c>
      <c r="F2686" t="s">
        <v>32</v>
      </c>
      <c r="G2686">
        <v>13.3</v>
      </c>
      <c r="H2686" t="s">
        <v>21</v>
      </c>
      <c r="I2686">
        <v>5.9</v>
      </c>
      <c r="J2686">
        <v>3.12</v>
      </c>
      <c r="K2686" t="s">
        <v>22</v>
      </c>
      <c r="L2686">
        <v>895.48</v>
      </c>
    </row>
    <row r="2687" spans="2:12" x14ac:dyDescent="0.2">
      <c r="B2687" t="s">
        <v>17</v>
      </c>
      <c r="C2687" t="s">
        <v>12</v>
      </c>
      <c r="D2687">
        <v>8</v>
      </c>
      <c r="E2687" t="s">
        <v>42</v>
      </c>
      <c r="F2687" t="s">
        <v>40</v>
      </c>
      <c r="G2687">
        <v>13.3</v>
      </c>
      <c r="H2687" t="s">
        <v>27</v>
      </c>
      <c r="I2687">
        <v>10.7</v>
      </c>
      <c r="J2687">
        <v>3.3</v>
      </c>
      <c r="K2687" t="s">
        <v>16</v>
      </c>
      <c r="L2687">
        <v>1746.38</v>
      </c>
    </row>
    <row r="2688" spans="2:12" x14ac:dyDescent="0.2">
      <c r="B2688" t="s">
        <v>36</v>
      </c>
      <c r="C2688" t="s">
        <v>37</v>
      </c>
      <c r="D2688">
        <v>64</v>
      </c>
      <c r="E2688" t="s">
        <v>42</v>
      </c>
      <c r="F2688" t="s">
        <v>14</v>
      </c>
      <c r="G2688">
        <v>14</v>
      </c>
      <c r="H2688" t="s">
        <v>21</v>
      </c>
      <c r="I2688">
        <v>5.5</v>
      </c>
      <c r="J2688">
        <v>2.02</v>
      </c>
      <c r="K2688" t="s">
        <v>22</v>
      </c>
      <c r="L2688">
        <v>2619.2600000000002</v>
      </c>
    </row>
    <row r="2689" spans="2:12" x14ac:dyDescent="0.2">
      <c r="B2689" t="s">
        <v>28</v>
      </c>
      <c r="C2689" t="s">
        <v>31</v>
      </c>
      <c r="D2689">
        <v>32</v>
      </c>
      <c r="E2689" t="s">
        <v>13</v>
      </c>
      <c r="F2689" t="s">
        <v>26</v>
      </c>
      <c r="G2689">
        <v>17.3</v>
      </c>
      <c r="H2689" t="s">
        <v>21</v>
      </c>
      <c r="I2689">
        <v>6.6</v>
      </c>
      <c r="J2689">
        <v>1.7</v>
      </c>
      <c r="K2689" t="s">
        <v>46</v>
      </c>
      <c r="L2689">
        <v>1177.32</v>
      </c>
    </row>
    <row r="2690" spans="2:12" x14ac:dyDescent="0.2">
      <c r="B2690" t="s">
        <v>11</v>
      </c>
      <c r="C2690" t="s">
        <v>18</v>
      </c>
      <c r="D2690">
        <v>16</v>
      </c>
      <c r="E2690" t="s">
        <v>13</v>
      </c>
      <c r="F2690" t="s">
        <v>26</v>
      </c>
      <c r="G2690">
        <v>15.6</v>
      </c>
      <c r="H2690" t="s">
        <v>43</v>
      </c>
      <c r="I2690">
        <v>10.4</v>
      </c>
      <c r="J2690">
        <v>1.21</v>
      </c>
      <c r="K2690" t="s">
        <v>30</v>
      </c>
      <c r="L2690">
        <v>2540.59</v>
      </c>
    </row>
    <row r="2691" spans="2:12" x14ac:dyDescent="0.2">
      <c r="B2691" t="s">
        <v>11</v>
      </c>
      <c r="C2691" t="s">
        <v>31</v>
      </c>
      <c r="D2691">
        <v>16</v>
      </c>
      <c r="E2691" t="s">
        <v>42</v>
      </c>
      <c r="F2691" t="s">
        <v>40</v>
      </c>
      <c r="G2691">
        <v>13.3</v>
      </c>
      <c r="H2691" t="s">
        <v>43</v>
      </c>
      <c r="I2691">
        <v>9.6999999999999993</v>
      </c>
      <c r="J2691">
        <v>2.86</v>
      </c>
      <c r="K2691" t="s">
        <v>30</v>
      </c>
      <c r="L2691">
        <v>1156.47</v>
      </c>
    </row>
    <row r="2692" spans="2:12" x14ac:dyDescent="0.2">
      <c r="B2692" t="s">
        <v>38</v>
      </c>
      <c r="C2692" t="s">
        <v>24</v>
      </c>
      <c r="D2692">
        <v>64</v>
      </c>
      <c r="E2692" t="s">
        <v>29</v>
      </c>
      <c r="F2692" t="s">
        <v>44</v>
      </c>
      <c r="G2692">
        <v>17.3</v>
      </c>
      <c r="H2692" t="s">
        <v>21</v>
      </c>
      <c r="I2692">
        <v>10.8</v>
      </c>
      <c r="J2692">
        <v>1.77</v>
      </c>
      <c r="K2692" t="s">
        <v>30</v>
      </c>
      <c r="L2692">
        <v>1569.3</v>
      </c>
    </row>
    <row r="2693" spans="2:12" x14ac:dyDescent="0.2">
      <c r="B2693" t="s">
        <v>34</v>
      </c>
      <c r="C2693" t="s">
        <v>18</v>
      </c>
      <c r="D2693">
        <v>32</v>
      </c>
      <c r="E2693" t="s">
        <v>13</v>
      </c>
      <c r="F2693" t="s">
        <v>14</v>
      </c>
      <c r="G2693">
        <v>16</v>
      </c>
      <c r="H2693" t="s">
        <v>43</v>
      </c>
      <c r="I2693">
        <v>7.6</v>
      </c>
      <c r="J2693">
        <v>1.74</v>
      </c>
      <c r="K2693" t="s">
        <v>22</v>
      </c>
      <c r="L2693">
        <v>2222.85</v>
      </c>
    </row>
    <row r="2694" spans="2:12" x14ac:dyDescent="0.2">
      <c r="B2694" t="s">
        <v>28</v>
      </c>
      <c r="C2694" t="s">
        <v>48</v>
      </c>
      <c r="D2694">
        <v>32</v>
      </c>
      <c r="E2694" t="s">
        <v>25</v>
      </c>
      <c r="F2694" t="s">
        <v>35</v>
      </c>
      <c r="G2694">
        <v>14</v>
      </c>
      <c r="H2694" t="s">
        <v>15</v>
      </c>
      <c r="I2694">
        <v>9.9</v>
      </c>
      <c r="J2694">
        <v>3.25</v>
      </c>
      <c r="K2694" t="s">
        <v>22</v>
      </c>
      <c r="L2694">
        <v>2514.92</v>
      </c>
    </row>
    <row r="2695" spans="2:12" x14ac:dyDescent="0.2">
      <c r="B2695" t="s">
        <v>23</v>
      </c>
      <c r="C2695" t="s">
        <v>41</v>
      </c>
      <c r="D2695">
        <v>64</v>
      </c>
      <c r="E2695" t="s">
        <v>13</v>
      </c>
      <c r="F2695" t="s">
        <v>35</v>
      </c>
      <c r="G2695">
        <v>15.6</v>
      </c>
      <c r="H2695" t="s">
        <v>15</v>
      </c>
      <c r="I2695">
        <v>11.4</v>
      </c>
      <c r="J2695">
        <v>1.4</v>
      </c>
      <c r="K2695" t="s">
        <v>16</v>
      </c>
      <c r="L2695">
        <v>5451.03</v>
      </c>
    </row>
    <row r="2696" spans="2:12" x14ac:dyDescent="0.2">
      <c r="B2696" t="s">
        <v>11</v>
      </c>
      <c r="C2696" t="s">
        <v>18</v>
      </c>
      <c r="D2696">
        <v>32</v>
      </c>
      <c r="E2696" t="s">
        <v>25</v>
      </c>
      <c r="F2696" t="s">
        <v>26</v>
      </c>
      <c r="G2696">
        <v>15.6</v>
      </c>
      <c r="H2696" t="s">
        <v>15</v>
      </c>
      <c r="I2696">
        <v>4.0999999999999996</v>
      </c>
      <c r="J2696">
        <v>1.44</v>
      </c>
      <c r="K2696" t="s">
        <v>30</v>
      </c>
      <c r="L2696">
        <v>4195.53</v>
      </c>
    </row>
    <row r="2697" spans="2:12" x14ac:dyDescent="0.2">
      <c r="B2697" t="s">
        <v>36</v>
      </c>
      <c r="C2697" t="s">
        <v>37</v>
      </c>
      <c r="D2697">
        <v>64</v>
      </c>
      <c r="E2697" t="s">
        <v>25</v>
      </c>
      <c r="F2697" t="s">
        <v>35</v>
      </c>
      <c r="G2697">
        <v>14</v>
      </c>
      <c r="H2697" t="s">
        <v>27</v>
      </c>
      <c r="I2697">
        <v>10.6</v>
      </c>
      <c r="J2697">
        <v>2.8</v>
      </c>
      <c r="K2697" t="s">
        <v>46</v>
      </c>
      <c r="L2697">
        <v>6674.17</v>
      </c>
    </row>
    <row r="2698" spans="2:12" x14ac:dyDescent="0.2">
      <c r="B2698" t="s">
        <v>38</v>
      </c>
      <c r="C2698" t="s">
        <v>41</v>
      </c>
      <c r="D2698">
        <v>8</v>
      </c>
      <c r="E2698" t="s">
        <v>29</v>
      </c>
      <c r="F2698" t="s">
        <v>26</v>
      </c>
      <c r="G2698">
        <v>13.3</v>
      </c>
      <c r="H2698" t="s">
        <v>27</v>
      </c>
      <c r="I2698">
        <v>9.6999999999999993</v>
      </c>
      <c r="J2698">
        <v>1.27</v>
      </c>
      <c r="K2698" t="s">
        <v>16</v>
      </c>
      <c r="L2698">
        <v>2690.33</v>
      </c>
    </row>
    <row r="2699" spans="2:12" x14ac:dyDescent="0.2">
      <c r="B2699" t="s">
        <v>34</v>
      </c>
      <c r="C2699" t="s">
        <v>31</v>
      </c>
      <c r="D2699">
        <v>4</v>
      </c>
      <c r="E2699" t="s">
        <v>19</v>
      </c>
      <c r="F2699" t="s">
        <v>40</v>
      </c>
      <c r="G2699">
        <v>14</v>
      </c>
      <c r="H2699" t="s">
        <v>43</v>
      </c>
      <c r="I2699">
        <v>10.5</v>
      </c>
      <c r="J2699">
        <v>1.67</v>
      </c>
      <c r="K2699" t="s">
        <v>46</v>
      </c>
      <c r="L2699">
        <v>824.55</v>
      </c>
    </row>
    <row r="2700" spans="2:12" x14ac:dyDescent="0.2">
      <c r="B2700" t="s">
        <v>36</v>
      </c>
      <c r="C2700" t="s">
        <v>37</v>
      </c>
      <c r="D2700">
        <v>8</v>
      </c>
      <c r="E2700" t="s">
        <v>25</v>
      </c>
      <c r="F2700" t="s">
        <v>40</v>
      </c>
      <c r="G2700">
        <v>15.6</v>
      </c>
      <c r="H2700" t="s">
        <v>27</v>
      </c>
      <c r="I2700">
        <v>11.3</v>
      </c>
      <c r="J2700">
        <v>3</v>
      </c>
      <c r="K2700" t="s">
        <v>22</v>
      </c>
      <c r="L2700">
        <v>2934.74</v>
      </c>
    </row>
    <row r="2701" spans="2:12" x14ac:dyDescent="0.2">
      <c r="B2701" t="s">
        <v>33</v>
      </c>
      <c r="C2701" t="s">
        <v>24</v>
      </c>
      <c r="D2701">
        <v>4</v>
      </c>
      <c r="E2701" t="s">
        <v>42</v>
      </c>
      <c r="F2701" t="s">
        <v>44</v>
      </c>
      <c r="G2701">
        <v>15.6</v>
      </c>
      <c r="H2701" t="s">
        <v>21</v>
      </c>
      <c r="I2701">
        <v>6.8</v>
      </c>
      <c r="J2701">
        <v>3.34</v>
      </c>
      <c r="K2701" t="s">
        <v>16</v>
      </c>
      <c r="L2701">
        <v>354.84</v>
      </c>
    </row>
    <row r="2702" spans="2:12" x14ac:dyDescent="0.2">
      <c r="B2702" t="s">
        <v>34</v>
      </c>
      <c r="C2702" t="s">
        <v>37</v>
      </c>
      <c r="D2702">
        <v>64</v>
      </c>
      <c r="E2702" t="s">
        <v>25</v>
      </c>
      <c r="F2702" t="s">
        <v>32</v>
      </c>
      <c r="G2702">
        <v>14</v>
      </c>
      <c r="H2702" t="s">
        <v>43</v>
      </c>
      <c r="I2702">
        <v>8.3000000000000007</v>
      </c>
      <c r="J2702">
        <v>1.59</v>
      </c>
      <c r="K2702" t="s">
        <v>30</v>
      </c>
      <c r="L2702">
        <v>3983.54</v>
      </c>
    </row>
    <row r="2703" spans="2:12" x14ac:dyDescent="0.2">
      <c r="B2703" t="s">
        <v>33</v>
      </c>
      <c r="C2703" t="s">
        <v>39</v>
      </c>
      <c r="D2703">
        <v>4</v>
      </c>
      <c r="E2703" t="s">
        <v>29</v>
      </c>
      <c r="F2703" t="s">
        <v>35</v>
      </c>
      <c r="G2703">
        <v>16</v>
      </c>
      <c r="H2703" t="s">
        <v>27</v>
      </c>
      <c r="I2703">
        <v>11.6</v>
      </c>
      <c r="J2703">
        <v>2.54</v>
      </c>
      <c r="K2703" t="s">
        <v>22</v>
      </c>
      <c r="L2703">
        <v>1578.46</v>
      </c>
    </row>
    <row r="2704" spans="2:12" x14ac:dyDescent="0.2">
      <c r="B2704" t="s">
        <v>36</v>
      </c>
      <c r="C2704" t="s">
        <v>41</v>
      </c>
      <c r="D2704">
        <v>32</v>
      </c>
      <c r="E2704" t="s">
        <v>42</v>
      </c>
      <c r="F2704" t="s">
        <v>14</v>
      </c>
      <c r="G2704">
        <v>14</v>
      </c>
      <c r="H2704" t="s">
        <v>15</v>
      </c>
      <c r="I2704">
        <v>11.5</v>
      </c>
      <c r="J2704">
        <v>2.97</v>
      </c>
      <c r="K2704" t="s">
        <v>16</v>
      </c>
      <c r="L2704">
        <v>2831.46</v>
      </c>
    </row>
    <row r="2705" spans="2:12" x14ac:dyDescent="0.2">
      <c r="B2705" t="s">
        <v>33</v>
      </c>
      <c r="C2705" t="s">
        <v>18</v>
      </c>
      <c r="D2705">
        <v>16</v>
      </c>
      <c r="E2705" t="s">
        <v>19</v>
      </c>
      <c r="F2705" t="s">
        <v>44</v>
      </c>
      <c r="G2705">
        <v>15.6</v>
      </c>
      <c r="H2705" t="s">
        <v>21</v>
      </c>
      <c r="I2705">
        <v>11.2</v>
      </c>
      <c r="J2705">
        <v>1.52</v>
      </c>
      <c r="K2705" t="s">
        <v>30</v>
      </c>
      <c r="L2705">
        <v>911.27</v>
      </c>
    </row>
    <row r="2706" spans="2:12" x14ac:dyDescent="0.2">
      <c r="B2706" t="s">
        <v>38</v>
      </c>
      <c r="C2706" t="s">
        <v>12</v>
      </c>
      <c r="D2706">
        <v>8</v>
      </c>
      <c r="E2706" t="s">
        <v>13</v>
      </c>
      <c r="F2706" t="s">
        <v>26</v>
      </c>
      <c r="G2706">
        <v>17.3</v>
      </c>
      <c r="H2706" t="s">
        <v>27</v>
      </c>
      <c r="I2706">
        <v>10.5</v>
      </c>
      <c r="J2706">
        <v>2.72</v>
      </c>
      <c r="K2706" t="s">
        <v>46</v>
      </c>
      <c r="L2706">
        <v>1602.44</v>
      </c>
    </row>
    <row r="2707" spans="2:12" x14ac:dyDescent="0.2">
      <c r="B2707" t="s">
        <v>23</v>
      </c>
      <c r="C2707" t="s">
        <v>12</v>
      </c>
      <c r="D2707">
        <v>8</v>
      </c>
      <c r="E2707" t="s">
        <v>19</v>
      </c>
      <c r="F2707" t="s">
        <v>40</v>
      </c>
      <c r="G2707">
        <v>13.3</v>
      </c>
      <c r="H2707" t="s">
        <v>15</v>
      </c>
      <c r="I2707">
        <v>5</v>
      </c>
      <c r="J2707">
        <v>3.47</v>
      </c>
      <c r="K2707" t="s">
        <v>46</v>
      </c>
      <c r="L2707">
        <v>1022.24</v>
      </c>
    </row>
    <row r="2708" spans="2:12" x14ac:dyDescent="0.2">
      <c r="B2708" t="s">
        <v>38</v>
      </c>
      <c r="C2708" t="s">
        <v>37</v>
      </c>
      <c r="D2708">
        <v>8</v>
      </c>
      <c r="E2708" t="s">
        <v>29</v>
      </c>
      <c r="F2708" t="s">
        <v>14</v>
      </c>
      <c r="G2708">
        <v>14</v>
      </c>
      <c r="H2708" t="s">
        <v>43</v>
      </c>
      <c r="I2708">
        <v>8.9</v>
      </c>
      <c r="J2708">
        <v>2.31</v>
      </c>
      <c r="K2708" t="s">
        <v>30</v>
      </c>
      <c r="L2708">
        <v>1560.77</v>
      </c>
    </row>
    <row r="2709" spans="2:12" x14ac:dyDescent="0.2">
      <c r="B2709" t="s">
        <v>34</v>
      </c>
      <c r="C2709" t="s">
        <v>48</v>
      </c>
      <c r="D2709">
        <v>32</v>
      </c>
      <c r="E2709" t="s">
        <v>42</v>
      </c>
      <c r="F2709" t="s">
        <v>35</v>
      </c>
      <c r="G2709">
        <v>14</v>
      </c>
      <c r="H2709" t="s">
        <v>43</v>
      </c>
      <c r="I2709">
        <v>11.7</v>
      </c>
      <c r="J2709">
        <v>3.16</v>
      </c>
      <c r="K2709" t="s">
        <v>22</v>
      </c>
      <c r="L2709">
        <v>1531.29</v>
      </c>
    </row>
    <row r="2710" spans="2:12" x14ac:dyDescent="0.2">
      <c r="B2710" t="s">
        <v>11</v>
      </c>
      <c r="C2710" t="s">
        <v>12</v>
      </c>
      <c r="D2710">
        <v>8</v>
      </c>
      <c r="E2710" t="s">
        <v>19</v>
      </c>
      <c r="F2710" t="s">
        <v>20</v>
      </c>
      <c r="G2710">
        <v>15.6</v>
      </c>
      <c r="H2710" t="s">
        <v>21</v>
      </c>
      <c r="I2710">
        <v>8.6</v>
      </c>
      <c r="J2710">
        <v>1.9</v>
      </c>
      <c r="K2710" t="s">
        <v>22</v>
      </c>
      <c r="L2710">
        <v>1275.98</v>
      </c>
    </row>
    <row r="2711" spans="2:12" x14ac:dyDescent="0.2">
      <c r="B2711" t="s">
        <v>36</v>
      </c>
      <c r="C2711" t="s">
        <v>18</v>
      </c>
      <c r="D2711">
        <v>8</v>
      </c>
      <c r="E2711" t="s">
        <v>13</v>
      </c>
      <c r="F2711" t="s">
        <v>32</v>
      </c>
      <c r="G2711">
        <v>16</v>
      </c>
      <c r="H2711" t="s">
        <v>15</v>
      </c>
      <c r="I2711">
        <v>9.6</v>
      </c>
      <c r="J2711">
        <v>1.7</v>
      </c>
      <c r="K2711" t="s">
        <v>22</v>
      </c>
      <c r="L2711">
        <v>1611.13</v>
      </c>
    </row>
    <row r="2712" spans="2:12" x14ac:dyDescent="0.2">
      <c r="B2712" t="s">
        <v>34</v>
      </c>
      <c r="C2712" t="s">
        <v>41</v>
      </c>
      <c r="D2712">
        <v>64</v>
      </c>
      <c r="E2712" t="s">
        <v>25</v>
      </c>
      <c r="F2712" t="s">
        <v>40</v>
      </c>
      <c r="G2712">
        <v>16</v>
      </c>
      <c r="H2712" t="s">
        <v>27</v>
      </c>
      <c r="I2712">
        <v>7</v>
      </c>
      <c r="J2712">
        <v>2.87</v>
      </c>
      <c r="K2712" t="s">
        <v>46</v>
      </c>
      <c r="L2712">
        <v>7274.69</v>
      </c>
    </row>
    <row r="2713" spans="2:12" x14ac:dyDescent="0.2">
      <c r="B2713" t="s">
        <v>47</v>
      </c>
      <c r="C2713" t="s">
        <v>18</v>
      </c>
      <c r="D2713">
        <v>8</v>
      </c>
      <c r="E2713" t="s">
        <v>42</v>
      </c>
      <c r="F2713" t="s">
        <v>32</v>
      </c>
      <c r="G2713">
        <v>13.3</v>
      </c>
      <c r="H2713" t="s">
        <v>27</v>
      </c>
      <c r="I2713">
        <v>7.8</v>
      </c>
      <c r="J2713">
        <v>2.85</v>
      </c>
      <c r="K2713" t="s">
        <v>46</v>
      </c>
      <c r="L2713">
        <v>2352.56</v>
      </c>
    </row>
    <row r="2714" spans="2:12" x14ac:dyDescent="0.2">
      <c r="B2714" t="s">
        <v>23</v>
      </c>
      <c r="C2714" t="s">
        <v>24</v>
      </c>
      <c r="D2714">
        <v>16</v>
      </c>
      <c r="E2714" t="s">
        <v>42</v>
      </c>
      <c r="F2714" t="s">
        <v>40</v>
      </c>
      <c r="G2714">
        <v>16</v>
      </c>
      <c r="H2714" t="s">
        <v>43</v>
      </c>
      <c r="I2714">
        <v>4.5</v>
      </c>
      <c r="J2714">
        <v>2.25</v>
      </c>
      <c r="K2714" t="s">
        <v>16</v>
      </c>
      <c r="L2714">
        <v>1144.76</v>
      </c>
    </row>
    <row r="2715" spans="2:12" x14ac:dyDescent="0.2">
      <c r="B2715" t="s">
        <v>33</v>
      </c>
      <c r="C2715" t="s">
        <v>24</v>
      </c>
      <c r="D2715">
        <v>8</v>
      </c>
      <c r="E2715" t="s">
        <v>13</v>
      </c>
      <c r="F2715" t="s">
        <v>20</v>
      </c>
      <c r="G2715">
        <v>13.3</v>
      </c>
      <c r="H2715" t="s">
        <v>43</v>
      </c>
      <c r="I2715">
        <v>12</v>
      </c>
      <c r="J2715">
        <v>3.15</v>
      </c>
      <c r="K2715" t="s">
        <v>30</v>
      </c>
      <c r="L2715">
        <v>930.93</v>
      </c>
    </row>
    <row r="2716" spans="2:12" x14ac:dyDescent="0.2">
      <c r="B2716" t="s">
        <v>47</v>
      </c>
      <c r="C2716" t="s">
        <v>24</v>
      </c>
      <c r="D2716">
        <v>8</v>
      </c>
      <c r="E2716" t="s">
        <v>13</v>
      </c>
      <c r="F2716" t="s">
        <v>20</v>
      </c>
      <c r="G2716">
        <v>17.3</v>
      </c>
      <c r="H2716" t="s">
        <v>15</v>
      </c>
      <c r="I2716">
        <v>5.5</v>
      </c>
      <c r="J2716">
        <v>2.86</v>
      </c>
      <c r="K2716" t="s">
        <v>30</v>
      </c>
      <c r="L2716">
        <v>1899.12</v>
      </c>
    </row>
    <row r="2717" spans="2:12" x14ac:dyDescent="0.2">
      <c r="B2717" t="s">
        <v>45</v>
      </c>
      <c r="C2717" t="s">
        <v>39</v>
      </c>
      <c r="D2717">
        <v>4</v>
      </c>
      <c r="E2717" t="s">
        <v>25</v>
      </c>
      <c r="F2717" t="s">
        <v>44</v>
      </c>
      <c r="G2717">
        <v>17.3</v>
      </c>
      <c r="H2717" t="s">
        <v>27</v>
      </c>
      <c r="I2717">
        <v>8.9</v>
      </c>
      <c r="J2717">
        <v>3.41</v>
      </c>
      <c r="K2717" t="s">
        <v>30</v>
      </c>
      <c r="L2717">
        <v>1038.33</v>
      </c>
    </row>
    <row r="2718" spans="2:12" x14ac:dyDescent="0.2">
      <c r="B2718" t="s">
        <v>23</v>
      </c>
      <c r="C2718" t="s">
        <v>39</v>
      </c>
      <c r="D2718">
        <v>16</v>
      </c>
      <c r="E2718" t="s">
        <v>19</v>
      </c>
      <c r="F2718" t="s">
        <v>44</v>
      </c>
      <c r="G2718">
        <v>14</v>
      </c>
      <c r="H2718" t="s">
        <v>43</v>
      </c>
      <c r="I2718">
        <v>10.199999999999999</v>
      </c>
      <c r="J2718">
        <v>1.72</v>
      </c>
      <c r="K2718" t="s">
        <v>22</v>
      </c>
      <c r="L2718">
        <v>876.59</v>
      </c>
    </row>
    <row r="2719" spans="2:12" x14ac:dyDescent="0.2">
      <c r="B2719" t="s">
        <v>11</v>
      </c>
      <c r="C2719" t="s">
        <v>12</v>
      </c>
      <c r="D2719">
        <v>4</v>
      </c>
      <c r="E2719" t="s">
        <v>42</v>
      </c>
      <c r="F2719" t="s">
        <v>14</v>
      </c>
      <c r="G2719">
        <v>15.6</v>
      </c>
      <c r="H2719" t="s">
        <v>15</v>
      </c>
      <c r="I2719">
        <v>12</v>
      </c>
      <c r="J2719">
        <v>3.08</v>
      </c>
      <c r="K2719" t="s">
        <v>16</v>
      </c>
      <c r="L2719">
        <v>1274.1600000000001</v>
      </c>
    </row>
    <row r="2720" spans="2:12" x14ac:dyDescent="0.2">
      <c r="B2720" t="s">
        <v>11</v>
      </c>
      <c r="C2720" t="s">
        <v>12</v>
      </c>
      <c r="D2720">
        <v>4</v>
      </c>
      <c r="E2720" t="s">
        <v>19</v>
      </c>
      <c r="F2720" t="s">
        <v>32</v>
      </c>
      <c r="G2720">
        <v>16</v>
      </c>
      <c r="H2720" t="s">
        <v>27</v>
      </c>
      <c r="I2720">
        <v>10.9</v>
      </c>
      <c r="J2720">
        <v>2.83</v>
      </c>
      <c r="K2720" t="s">
        <v>22</v>
      </c>
      <c r="L2720">
        <v>1992.07</v>
      </c>
    </row>
    <row r="2721" spans="2:12" x14ac:dyDescent="0.2">
      <c r="B2721" t="s">
        <v>34</v>
      </c>
      <c r="C2721" t="s">
        <v>48</v>
      </c>
      <c r="D2721">
        <v>64</v>
      </c>
      <c r="E2721" t="s">
        <v>29</v>
      </c>
      <c r="F2721" t="s">
        <v>14</v>
      </c>
      <c r="G2721">
        <v>13.3</v>
      </c>
      <c r="H2721" t="s">
        <v>15</v>
      </c>
      <c r="I2721">
        <v>10.1</v>
      </c>
      <c r="J2721">
        <v>3.39</v>
      </c>
      <c r="K2721" t="s">
        <v>30</v>
      </c>
      <c r="L2721">
        <v>3596.02</v>
      </c>
    </row>
    <row r="2722" spans="2:12" x14ac:dyDescent="0.2">
      <c r="B2722" t="s">
        <v>36</v>
      </c>
      <c r="C2722" t="s">
        <v>18</v>
      </c>
      <c r="D2722">
        <v>32</v>
      </c>
      <c r="E2722" t="s">
        <v>29</v>
      </c>
      <c r="F2722" t="s">
        <v>35</v>
      </c>
      <c r="G2722">
        <v>15.6</v>
      </c>
      <c r="H2722" t="s">
        <v>43</v>
      </c>
      <c r="I2722">
        <v>6.8</v>
      </c>
      <c r="J2722">
        <v>3.19</v>
      </c>
      <c r="K2722" t="s">
        <v>46</v>
      </c>
      <c r="L2722">
        <v>2266.4699999999998</v>
      </c>
    </row>
    <row r="2723" spans="2:12" x14ac:dyDescent="0.2">
      <c r="B2723" t="s">
        <v>23</v>
      </c>
      <c r="C2723" t="s">
        <v>48</v>
      </c>
      <c r="D2723">
        <v>16</v>
      </c>
      <c r="E2723" t="s">
        <v>25</v>
      </c>
      <c r="F2723" t="s">
        <v>32</v>
      </c>
      <c r="G2723">
        <v>14</v>
      </c>
      <c r="H2723" t="s">
        <v>43</v>
      </c>
      <c r="I2723">
        <v>9.6</v>
      </c>
      <c r="J2723">
        <v>2.37</v>
      </c>
      <c r="K2723" t="s">
        <v>16</v>
      </c>
      <c r="L2723">
        <v>1383.78</v>
      </c>
    </row>
    <row r="2724" spans="2:12" x14ac:dyDescent="0.2">
      <c r="B2724" t="s">
        <v>17</v>
      </c>
      <c r="C2724" t="s">
        <v>18</v>
      </c>
      <c r="D2724">
        <v>32</v>
      </c>
      <c r="E2724" t="s">
        <v>29</v>
      </c>
      <c r="F2724" t="s">
        <v>35</v>
      </c>
      <c r="G2724">
        <v>14</v>
      </c>
      <c r="H2724" t="s">
        <v>43</v>
      </c>
      <c r="I2724">
        <v>4.8</v>
      </c>
      <c r="J2724">
        <v>3.15</v>
      </c>
      <c r="K2724" t="s">
        <v>46</v>
      </c>
      <c r="L2724">
        <v>2803.03</v>
      </c>
    </row>
    <row r="2725" spans="2:12" x14ac:dyDescent="0.2">
      <c r="B2725" t="s">
        <v>45</v>
      </c>
      <c r="C2725" t="s">
        <v>37</v>
      </c>
      <c r="D2725">
        <v>64</v>
      </c>
      <c r="E2725" t="s">
        <v>42</v>
      </c>
      <c r="F2725" t="s">
        <v>20</v>
      </c>
      <c r="G2725">
        <v>17.3</v>
      </c>
      <c r="H2725" t="s">
        <v>21</v>
      </c>
      <c r="I2725">
        <v>7.1</v>
      </c>
      <c r="J2725">
        <v>2.91</v>
      </c>
      <c r="K2725" t="s">
        <v>46</v>
      </c>
      <c r="L2725">
        <v>3009.28</v>
      </c>
    </row>
    <row r="2726" spans="2:12" x14ac:dyDescent="0.2">
      <c r="B2726" t="s">
        <v>47</v>
      </c>
      <c r="C2726" t="s">
        <v>18</v>
      </c>
      <c r="D2726">
        <v>16</v>
      </c>
      <c r="E2726" t="s">
        <v>25</v>
      </c>
      <c r="F2726" t="s">
        <v>26</v>
      </c>
      <c r="G2726">
        <v>13.3</v>
      </c>
      <c r="H2726" t="s">
        <v>27</v>
      </c>
      <c r="I2726">
        <v>10.8</v>
      </c>
      <c r="J2726">
        <v>3.4</v>
      </c>
      <c r="K2726" t="s">
        <v>16</v>
      </c>
      <c r="L2726">
        <v>3256.52</v>
      </c>
    </row>
    <row r="2727" spans="2:12" x14ac:dyDescent="0.2">
      <c r="B2727" t="s">
        <v>17</v>
      </c>
      <c r="C2727" t="s">
        <v>24</v>
      </c>
      <c r="D2727">
        <v>32</v>
      </c>
      <c r="E2727" t="s">
        <v>25</v>
      </c>
      <c r="F2727" t="s">
        <v>44</v>
      </c>
      <c r="G2727">
        <v>17.3</v>
      </c>
      <c r="H2727" t="s">
        <v>21</v>
      </c>
      <c r="I2727">
        <v>11.3</v>
      </c>
      <c r="J2727">
        <v>1.28</v>
      </c>
      <c r="K2727" t="s">
        <v>46</v>
      </c>
      <c r="L2727">
        <v>1324.17</v>
      </c>
    </row>
    <row r="2728" spans="2:12" x14ac:dyDescent="0.2">
      <c r="B2728" t="s">
        <v>45</v>
      </c>
      <c r="C2728" t="s">
        <v>31</v>
      </c>
      <c r="D2728">
        <v>64</v>
      </c>
      <c r="E2728" t="s">
        <v>42</v>
      </c>
      <c r="F2728" t="s">
        <v>14</v>
      </c>
      <c r="G2728">
        <v>14</v>
      </c>
      <c r="H2728" t="s">
        <v>43</v>
      </c>
      <c r="I2728">
        <v>6.3</v>
      </c>
      <c r="J2728">
        <v>2.2400000000000002</v>
      </c>
      <c r="K2728" t="s">
        <v>30</v>
      </c>
      <c r="L2728">
        <v>1619.69</v>
      </c>
    </row>
    <row r="2729" spans="2:12" x14ac:dyDescent="0.2">
      <c r="B2729" t="s">
        <v>28</v>
      </c>
      <c r="C2729" t="s">
        <v>37</v>
      </c>
      <c r="D2729">
        <v>16</v>
      </c>
      <c r="E2729" t="s">
        <v>25</v>
      </c>
      <c r="F2729" t="s">
        <v>40</v>
      </c>
      <c r="G2729">
        <v>16</v>
      </c>
      <c r="H2729" t="s">
        <v>21</v>
      </c>
      <c r="I2729">
        <v>9.9</v>
      </c>
      <c r="J2729">
        <v>2.96</v>
      </c>
      <c r="K2729" t="s">
        <v>46</v>
      </c>
      <c r="L2729">
        <v>1896.35</v>
      </c>
    </row>
    <row r="2730" spans="2:12" x14ac:dyDescent="0.2">
      <c r="B2730" t="s">
        <v>23</v>
      </c>
      <c r="C2730" t="s">
        <v>41</v>
      </c>
      <c r="D2730">
        <v>4</v>
      </c>
      <c r="E2730" t="s">
        <v>25</v>
      </c>
      <c r="F2730" t="s">
        <v>35</v>
      </c>
      <c r="G2730">
        <v>16</v>
      </c>
      <c r="H2730" t="s">
        <v>43</v>
      </c>
      <c r="I2730">
        <v>5</v>
      </c>
      <c r="J2730">
        <v>3.19</v>
      </c>
      <c r="K2730" t="s">
        <v>22</v>
      </c>
      <c r="L2730">
        <v>1638.33</v>
      </c>
    </row>
    <row r="2731" spans="2:12" x14ac:dyDescent="0.2">
      <c r="B2731" t="s">
        <v>38</v>
      </c>
      <c r="C2731" t="s">
        <v>31</v>
      </c>
      <c r="D2731">
        <v>32</v>
      </c>
      <c r="E2731" t="s">
        <v>19</v>
      </c>
      <c r="F2731" t="s">
        <v>20</v>
      </c>
      <c r="G2731">
        <v>13.3</v>
      </c>
      <c r="H2731" t="s">
        <v>21</v>
      </c>
      <c r="I2731">
        <v>4.3</v>
      </c>
      <c r="J2731">
        <v>3.04</v>
      </c>
      <c r="K2731" t="s">
        <v>46</v>
      </c>
      <c r="L2731">
        <v>1238.6600000000001</v>
      </c>
    </row>
    <row r="2732" spans="2:12" x14ac:dyDescent="0.2">
      <c r="B2732" t="s">
        <v>23</v>
      </c>
      <c r="C2732" t="s">
        <v>41</v>
      </c>
      <c r="D2732">
        <v>4</v>
      </c>
      <c r="E2732" t="s">
        <v>19</v>
      </c>
      <c r="F2732" t="s">
        <v>20</v>
      </c>
      <c r="G2732">
        <v>17.3</v>
      </c>
      <c r="H2732" t="s">
        <v>43</v>
      </c>
      <c r="I2732">
        <v>4.3</v>
      </c>
      <c r="J2732">
        <v>1.7</v>
      </c>
      <c r="K2732" t="s">
        <v>16</v>
      </c>
      <c r="L2732">
        <v>1515.52</v>
      </c>
    </row>
    <row r="2733" spans="2:12" x14ac:dyDescent="0.2">
      <c r="B2733" t="s">
        <v>45</v>
      </c>
      <c r="C2733" t="s">
        <v>12</v>
      </c>
      <c r="D2733">
        <v>64</v>
      </c>
      <c r="E2733" t="s">
        <v>13</v>
      </c>
      <c r="F2733" t="s">
        <v>40</v>
      </c>
      <c r="G2733">
        <v>14</v>
      </c>
      <c r="H2733" t="s">
        <v>43</v>
      </c>
      <c r="I2733">
        <v>6.1</v>
      </c>
      <c r="J2733">
        <v>3.07</v>
      </c>
      <c r="K2733" t="s">
        <v>16</v>
      </c>
      <c r="L2733">
        <v>2016.66</v>
      </c>
    </row>
    <row r="2734" spans="2:12" x14ac:dyDescent="0.2">
      <c r="B2734" t="s">
        <v>38</v>
      </c>
      <c r="C2734" t="s">
        <v>41</v>
      </c>
      <c r="D2734">
        <v>4</v>
      </c>
      <c r="E2734" t="s">
        <v>13</v>
      </c>
      <c r="F2734" t="s">
        <v>35</v>
      </c>
      <c r="G2734">
        <v>13.3</v>
      </c>
      <c r="H2734" t="s">
        <v>27</v>
      </c>
      <c r="I2734">
        <v>6.8</v>
      </c>
      <c r="J2734">
        <v>3.1</v>
      </c>
      <c r="K2734" t="s">
        <v>16</v>
      </c>
      <c r="L2734">
        <v>2424.35</v>
      </c>
    </row>
    <row r="2735" spans="2:12" x14ac:dyDescent="0.2">
      <c r="B2735" t="s">
        <v>11</v>
      </c>
      <c r="C2735" t="s">
        <v>12</v>
      </c>
      <c r="D2735">
        <v>64</v>
      </c>
      <c r="E2735" t="s">
        <v>42</v>
      </c>
      <c r="F2735" t="s">
        <v>14</v>
      </c>
      <c r="G2735">
        <v>14</v>
      </c>
      <c r="H2735" t="s">
        <v>27</v>
      </c>
      <c r="I2735">
        <v>11.3</v>
      </c>
      <c r="J2735">
        <v>2.56</v>
      </c>
      <c r="K2735" t="s">
        <v>46</v>
      </c>
      <c r="L2735">
        <v>4033.23</v>
      </c>
    </row>
    <row r="2736" spans="2:12" x14ac:dyDescent="0.2">
      <c r="B2736" t="s">
        <v>45</v>
      </c>
      <c r="C2736" t="s">
        <v>12</v>
      </c>
      <c r="D2736">
        <v>32</v>
      </c>
      <c r="E2736" t="s">
        <v>29</v>
      </c>
      <c r="F2736" t="s">
        <v>44</v>
      </c>
      <c r="G2736">
        <v>15.6</v>
      </c>
      <c r="H2736" t="s">
        <v>43</v>
      </c>
      <c r="I2736">
        <v>5.9</v>
      </c>
      <c r="J2736">
        <v>2.75</v>
      </c>
      <c r="K2736" t="s">
        <v>16</v>
      </c>
      <c r="L2736">
        <v>1064.93</v>
      </c>
    </row>
    <row r="2737" spans="2:12" x14ac:dyDescent="0.2">
      <c r="B2737" t="s">
        <v>47</v>
      </c>
      <c r="C2737" t="s">
        <v>39</v>
      </c>
      <c r="D2737">
        <v>32</v>
      </c>
      <c r="E2737" t="s">
        <v>13</v>
      </c>
      <c r="F2737" t="s">
        <v>40</v>
      </c>
      <c r="G2737">
        <v>15.6</v>
      </c>
      <c r="H2737" t="s">
        <v>15</v>
      </c>
      <c r="I2737">
        <v>10.199999999999999</v>
      </c>
      <c r="J2737">
        <v>1.61</v>
      </c>
      <c r="K2737" t="s">
        <v>30</v>
      </c>
      <c r="L2737">
        <v>2782.55</v>
      </c>
    </row>
    <row r="2738" spans="2:12" x14ac:dyDescent="0.2">
      <c r="B2738" t="s">
        <v>17</v>
      </c>
      <c r="C2738" t="s">
        <v>31</v>
      </c>
      <c r="D2738">
        <v>16</v>
      </c>
      <c r="E2738" t="s">
        <v>13</v>
      </c>
      <c r="F2738" t="s">
        <v>40</v>
      </c>
      <c r="G2738">
        <v>13.3</v>
      </c>
      <c r="H2738" t="s">
        <v>21</v>
      </c>
      <c r="I2738">
        <v>5.3</v>
      </c>
      <c r="J2738">
        <v>2.85</v>
      </c>
      <c r="K2738" t="s">
        <v>46</v>
      </c>
      <c r="L2738">
        <v>1079.8900000000001</v>
      </c>
    </row>
    <row r="2739" spans="2:12" x14ac:dyDescent="0.2">
      <c r="B2739" t="s">
        <v>34</v>
      </c>
      <c r="C2739" t="s">
        <v>39</v>
      </c>
      <c r="D2739">
        <v>4</v>
      </c>
      <c r="E2739" t="s">
        <v>29</v>
      </c>
      <c r="F2739" t="s">
        <v>44</v>
      </c>
      <c r="G2739">
        <v>16</v>
      </c>
      <c r="H2739" t="s">
        <v>15</v>
      </c>
      <c r="I2739">
        <v>5.4</v>
      </c>
      <c r="J2739">
        <v>1.6</v>
      </c>
      <c r="K2739" t="s">
        <v>46</v>
      </c>
      <c r="L2739">
        <v>791.62</v>
      </c>
    </row>
    <row r="2740" spans="2:12" x14ac:dyDescent="0.2">
      <c r="B2740" t="s">
        <v>28</v>
      </c>
      <c r="C2740" t="s">
        <v>37</v>
      </c>
      <c r="D2740">
        <v>16</v>
      </c>
      <c r="E2740" t="s">
        <v>25</v>
      </c>
      <c r="F2740" t="s">
        <v>26</v>
      </c>
      <c r="G2740">
        <v>13.3</v>
      </c>
      <c r="H2740" t="s">
        <v>21</v>
      </c>
      <c r="I2740">
        <v>9.1</v>
      </c>
      <c r="J2740">
        <v>1.6</v>
      </c>
      <c r="K2740" t="s">
        <v>46</v>
      </c>
      <c r="L2740">
        <v>1667.01</v>
      </c>
    </row>
    <row r="2741" spans="2:12" x14ac:dyDescent="0.2">
      <c r="B2741" t="s">
        <v>33</v>
      </c>
      <c r="C2741" t="s">
        <v>41</v>
      </c>
      <c r="D2741">
        <v>8</v>
      </c>
      <c r="E2741" t="s">
        <v>13</v>
      </c>
      <c r="F2741" t="s">
        <v>32</v>
      </c>
      <c r="G2741">
        <v>17.3</v>
      </c>
      <c r="H2741" t="s">
        <v>43</v>
      </c>
      <c r="I2741">
        <v>7.1</v>
      </c>
      <c r="J2741">
        <v>1.33</v>
      </c>
      <c r="K2741" t="s">
        <v>46</v>
      </c>
      <c r="L2741">
        <v>1761.31</v>
      </c>
    </row>
    <row r="2742" spans="2:12" x14ac:dyDescent="0.2">
      <c r="B2742" t="s">
        <v>28</v>
      </c>
      <c r="C2742" t="s">
        <v>41</v>
      </c>
      <c r="D2742">
        <v>64</v>
      </c>
      <c r="E2742" t="s">
        <v>13</v>
      </c>
      <c r="F2742" t="s">
        <v>26</v>
      </c>
      <c r="G2742">
        <v>13.3</v>
      </c>
      <c r="H2742" t="s">
        <v>43</v>
      </c>
      <c r="I2742">
        <v>10.5</v>
      </c>
      <c r="J2742">
        <v>1.52</v>
      </c>
      <c r="K2742" t="s">
        <v>30</v>
      </c>
      <c r="L2742">
        <v>4030.86</v>
      </c>
    </row>
    <row r="2743" spans="2:12" x14ac:dyDescent="0.2">
      <c r="B2743" t="s">
        <v>38</v>
      </c>
      <c r="C2743" t="s">
        <v>41</v>
      </c>
      <c r="D2743">
        <v>8</v>
      </c>
      <c r="E2743" t="s">
        <v>29</v>
      </c>
      <c r="F2743" t="s">
        <v>26</v>
      </c>
      <c r="G2743">
        <v>16</v>
      </c>
      <c r="H2743" t="s">
        <v>15</v>
      </c>
      <c r="I2743">
        <v>6.9</v>
      </c>
      <c r="J2743">
        <v>3.21</v>
      </c>
      <c r="K2743" t="s">
        <v>30</v>
      </c>
      <c r="L2743">
        <v>2401.96</v>
      </c>
    </row>
    <row r="2744" spans="2:12" x14ac:dyDescent="0.2">
      <c r="B2744" t="s">
        <v>11</v>
      </c>
      <c r="C2744" t="s">
        <v>48</v>
      </c>
      <c r="D2744">
        <v>4</v>
      </c>
      <c r="E2744" t="s">
        <v>19</v>
      </c>
      <c r="F2744" t="s">
        <v>35</v>
      </c>
      <c r="G2744">
        <v>17.3</v>
      </c>
      <c r="H2744" t="s">
        <v>27</v>
      </c>
      <c r="I2744">
        <v>6.7</v>
      </c>
      <c r="J2744">
        <v>1.82</v>
      </c>
      <c r="K2744" t="s">
        <v>22</v>
      </c>
      <c r="L2744">
        <v>3080.89</v>
      </c>
    </row>
    <row r="2745" spans="2:12" x14ac:dyDescent="0.2">
      <c r="B2745" t="s">
        <v>45</v>
      </c>
      <c r="C2745" t="s">
        <v>12</v>
      </c>
      <c r="D2745">
        <v>4</v>
      </c>
      <c r="E2745" t="s">
        <v>29</v>
      </c>
      <c r="F2745" t="s">
        <v>35</v>
      </c>
      <c r="G2745">
        <v>13.3</v>
      </c>
      <c r="H2745" t="s">
        <v>43</v>
      </c>
      <c r="I2745">
        <v>6.1</v>
      </c>
      <c r="J2745">
        <v>2.66</v>
      </c>
      <c r="K2745" t="s">
        <v>22</v>
      </c>
      <c r="L2745">
        <v>825.15</v>
      </c>
    </row>
    <row r="2746" spans="2:12" x14ac:dyDescent="0.2">
      <c r="B2746" t="s">
        <v>36</v>
      </c>
      <c r="C2746" t="s">
        <v>37</v>
      </c>
      <c r="D2746">
        <v>16</v>
      </c>
      <c r="E2746" t="s">
        <v>13</v>
      </c>
      <c r="F2746" t="s">
        <v>20</v>
      </c>
      <c r="G2746">
        <v>13.3</v>
      </c>
      <c r="H2746" t="s">
        <v>15</v>
      </c>
      <c r="I2746">
        <v>8.9</v>
      </c>
      <c r="J2746">
        <v>3.12</v>
      </c>
      <c r="K2746" t="s">
        <v>30</v>
      </c>
      <c r="L2746">
        <v>2491.7399999999998</v>
      </c>
    </row>
    <row r="2747" spans="2:12" x14ac:dyDescent="0.2">
      <c r="B2747" t="s">
        <v>23</v>
      </c>
      <c r="C2747" t="s">
        <v>37</v>
      </c>
      <c r="D2747">
        <v>32</v>
      </c>
      <c r="E2747" t="s">
        <v>25</v>
      </c>
      <c r="F2747" t="s">
        <v>40</v>
      </c>
      <c r="G2747">
        <v>15.6</v>
      </c>
      <c r="H2747" t="s">
        <v>43</v>
      </c>
      <c r="I2747">
        <v>12</v>
      </c>
      <c r="J2747">
        <v>3.33</v>
      </c>
      <c r="K2747" t="s">
        <v>16</v>
      </c>
      <c r="L2747">
        <v>3025.7</v>
      </c>
    </row>
    <row r="2748" spans="2:12" x14ac:dyDescent="0.2">
      <c r="B2748" t="s">
        <v>11</v>
      </c>
      <c r="C2748" t="s">
        <v>24</v>
      </c>
      <c r="D2748">
        <v>4</v>
      </c>
      <c r="E2748" t="s">
        <v>42</v>
      </c>
      <c r="F2748" t="s">
        <v>14</v>
      </c>
      <c r="G2748">
        <v>16</v>
      </c>
      <c r="H2748" t="s">
        <v>15</v>
      </c>
      <c r="I2748">
        <v>5.2</v>
      </c>
      <c r="J2748">
        <v>3.13</v>
      </c>
      <c r="K2748" t="s">
        <v>16</v>
      </c>
      <c r="L2748">
        <v>1572.59</v>
      </c>
    </row>
    <row r="2749" spans="2:12" x14ac:dyDescent="0.2">
      <c r="B2749" t="s">
        <v>11</v>
      </c>
      <c r="C2749" t="s">
        <v>48</v>
      </c>
      <c r="D2749">
        <v>4</v>
      </c>
      <c r="E2749" t="s">
        <v>19</v>
      </c>
      <c r="F2749" t="s">
        <v>20</v>
      </c>
      <c r="G2749">
        <v>16</v>
      </c>
      <c r="H2749" t="s">
        <v>15</v>
      </c>
      <c r="I2749">
        <v>4.2</v>
      </c>
      <c r="J2749">
        <v>2.7</v>
      </c>
      <c r="K2749" t="s">
        <v>22</v>
      </c>
      <c r="L2749">
        <v>2277.8000000000002</v>
      </c>
    </row>
    <row r="2750" spans="2:12" x14ac:dyDescent="0.2">
      <c r="B2750" t="s">
        <v>36</v>
      </c>
      <c r="C2750" t="s">
        <v>48</v>
      </c>
      <c r="D2750">
        <v>32</v>
      </c>
      <c r="E2750" t="s">
        <v>13</v>
      </c>
      <c r="F2750" t="s">
        <v>40</v>
      </c>
      <c r="G2750">
        <v>17.3</v>
      </c>
      <c r="H2750" t="s">
        <v>15</v>
      </c>
      <c r="I2750">
        <v>6</v>
      </c>
      <c r="J2750">
        <v>2.0499999999999998</v>
      </c>
      <c r="K2750" t="s">
        <v>22</v>
      </c>
      <c r="L2750">
        <v>2777.04</v>
      </c>
    </row>
    <row r="2751" spans="2:12" x14ac:dyDescent="0.2">
      <c r="B2751" t="s">
        <v>11</v>
      </c>
      <c r="C2751" t="s">
        <v>31</v>
      </c>
      <c r="D2751">
        <v>64</v>
      </c>
      <c r="E2751" t="s">
        <v>42</v>
      </c>
      <c r="F2751" t="s">
        <v>14</v>
      </c>
      <c r="G2751">
        <v>13.3</v>
      </c>
      <c r="H2751" t="s">
        <v>27</v>
      </c>
      <c r="I2751">
        <v>10.1</v>
      </c>
      <c r="J2751">
        <v>2.41</v>
      </c>
      <c r="K2751" t="s">
        <v>46</v>
      </c>
      <c r="L2751">
        <v>4127.16</v>
      </c>
    </row>
    <row r="2752" spans="2:12" x14ac:dyDescent="0.2">
      <c r="B2752" t="s">
        <v>36</v>
      </c>
      <c r="C2752" t="s">
        <v>31</v>
      </c>
      <c r="D2752">
        <v>4</v>
      </c>
      <c r="E2752" t="s">
        <v>13</v>
      </c>
      <c r="F2752" t="s">
        <v>40</v>
      </c>
      <c r="G2752">
        <v>15.6</v>
      </c>
      <c r="H2752" t="s">
        <v>27</v>
      </c>
      <c r="I2752">
        <v>4.3</v>
      </c>
      <c r="J2752">
        <v>2.61</v>
      </c>
      <c r="K2752" t="s">
        <v>22</v>
      </c>
      <c r="L2752">
        <v>1324.61</v>
      </c>
    </row>
    <row r="2753" spans="2:12" x14ac:dyDescent="0.2">
      <c r="B2753" t="s">
        <v>47</v>
      </c>
      <c r="C2753" t="s">
        <v>48</v>
      </c>
      <c r="D2753">
        <v>32</v>
      </c>
      <c r="E2753" t="s">
        <v>19</v>
      </c>
      <c r="F2753" t="s">
        <v>14</v>
      </c>
      <c r="G2753">
        <v>16</v>
      </c>
      <c r="H2753" t="s">
        <v>15</v>
      </c>
      <c r="I2753">
        <v>7.4</v>
      </c>
      <c r="J2753">
        <v>1.28</v>
      </c>
      <c r="K2753" t="s">
        <v>30</v>
      </c>
      <c r="L2753">
        <v>3398.49</v>
      </c>
    </row>
    <row r="2754" spans="2:12" x14ac:dyDescent="0.2">
      <c r="B2754" t="s">
        <v>28</v>
      </c>
      <c r="C2754" t="s">
        <v>39</v>
      </c>
      <c r="D2754">
        <v>8</v>
      </c>
      <c r="E2754" t="s">
        <v>25</v>
      </c>
      <c r="F2754" t="s">
        <v>20</v>
      </c>
      <c r="G2754">
        <v>13.3</v>
      </c>
      <c r="H2754" t="s">
        <v>15</v>
      </c>
      <c r="I2754">
        <v>4.0999999999999996</v>
      </c>
      <c r="J2754">
        <v>2.42</v>
      </c>
      <c r="K2754" t="s">
        <v>30</v>
      </c>
      <c r="L2754">
        <v>1140.05</v>
      </c>
    </row>
    <row r="2755" spans="2:12" x14ac:dyDescent="0.2">
      <c r="B2755" t="s">
        <v>34</v>
      </c>
      <c r="C2755" t="s">
        <v>31</v>
      </c>
      <c r="D2755">
        <v>4</v>
      </c>
      <c r="E2755" t="s">
        <v>13</v>
      </c>
      <c r="F2755" t="s">
        <v>20</v>
      </c>
      <c r="G2755">
        <v>13.3</v>
      </c>
      <c r="H2755" t="s">
        <v>43</v>
      </c>
      <c r="I2755">
        <v>6.7</v>
      </c>
      <c r="J2755">
        <v>2.4</v>
      </c>
      <c r="K2755" t="s">
        <v>22</v>
      </c>
      <c r="L2755">
        <v>668.39</v>
      </c>
    </row>
    <row r="2756" spans="2:12" x14ac:dyDescent="0.2">
      <c r="B2756" t="s">
        <v>11</v>
      </c>
      <c r="C2756" t="s">
        <v>24</v>
      </c>
      <c r="D2756">
        <v>32</v>
      </c>
      <c r="E2756" t="s">
        <v>42</v>
      </c>
      <c r="F2756" t="s">
        <v>32</v>
      </c>
      <c r="G2756">
        <v>17.3</v>
      </c>
      <c r="H2756" t="s">
        <v>43</v>
      </c>
      <c r="I2756">
        <v>7.1</v>
      </c>
      <c r="J2756">
        <v>2.2400000000000002</v>
      </c>
      <c r="K2756" t="s">
        <v>30</v>
      </c>
      <c r="L2756">
        <v>2147.9499999999998</v>
      </c>
    </row>
    <row r="2757" spans="2:12" x14ac:dyDescent="0.2">
      <c r="B2757" t="s">
        <v>33</v>
      </c>
      <c r="C2757" t="s">
        <v>48</v>
      </c>
      <c r="D2757">
        <v>64</v>
      </c>
      <c r="E2757" t="s">
        <v>19</v>
      </c>
      <c r="F2757" t="s">
        <v>32</v>
      </c>
      <c r="G2757">
        <v>16</v>
      </c>
      <c r="H2757" t="s">
        <v>27</v>
      </c>
      <c r="I2757">
        <v>10.5</v>
      </c>
      <c r="J2757">
        <v>1.56</v>
      </c>
      <c r="K2757" t="s">
        <v>46</v>
      </c>
      <c r="L2757">
        <v>5283.74</v>
      </c>
    </row>
    <row r="2758" spans="2:12" x14ac:dyDescent="0.2">
      <c r="B2758" t="s">
        <v>45</v>
      </c>
      <c r="C2758" t="s">
        <v>18</v>
      </c>
      <c r="D2758">
        <v>16</v>
      </c>
      <c r="E2758" t="s">
        <v>42</v>
      </c>
      <c r="F2758" t="s">
        <v>32</v>
      </c>
      <c r="G2758">
        <v>14</v>
      </c>
      <c r="H2758" t="s">
        <v>27</v>
      </c>
      <c r="I2758">
        <v>4.8</v>
      </c>
      <c r="J2758">
        <v>1.91</v>
      </c>
      <c r="K2758" t="s">
        <v>16</v>
      </c>
      <c r="L2758">
        <v>1963.54</v>
      </c>
    </row>
    <row r="2759" spans="2:12" x14ac:dyDescent="0.2">
      <c r="B2759" t="s">
        <v>11</v>
      </c>
      <c r="C2759" t="s">
        <v>48</v>
      </c>
      <c r="D2759">
        <v>32</v>
      </c>
      <c r="E2759" t="s">
        <v>25</v>
      </c>
      <c r="F2759" t="s">
        <v>26</v>
      </c>
      <c r="G2759">
        <v>14</v>
      </c>
      <c r="H2759" t="s">
        <v>21</v>
      </c>
      <c r="I2759">
        <v>7.9</v>
      </c>
      <c r="J2759">
        <v>1.32</v>
      </c>
      <c r="K2759" t="s">
        <v>46</v>
      </c>
      <c r="L2759">
        <v>2360.9299999999998</v>
      </c>
    </row>
    <row r="2760" spans="2:12" x14ac:dyDescent="0.2">
      <c r="B2760" t="s">
        <v>38</v>
      </c>
      <c r="C2760" t="s">
        <v>18</v>
      </c>
      <c r="D2760">
        <v>32</v>
      </c>
      <c r="E2760" t="s">
        <v>13</v>
      </c>
      <c r="F2760" t="s">
        <v>20</v>
      </c>
      <c r="G2760">
        <v>15.6</v>
      </c>
      <c r="H2760" t="s">
        <v>21</v>
      </c>
      <c r="I2760">
        <v>7.5</v>
      </c>
      <c r="J2760">
        <v>2.3199999999999998</v>
      </c>
      <c r="K2760" t="s">
        <v>46</v>
      </c>
      <c r="L2760">
        <v>1728.78</v>
      </c>
    </row>
    <row r="2761" spans="2:12" x14ac:dyDescent="0.2">
      <c r="B2761" t="s">
        <v>38</v>
      </c>
      <c r="C2761" t="s">
        <v>41</v>
      </c>
      <c r="D2761">
        <v>32</v>
      </c>
      <c r="E2761" t="s">
        <v>42</v>
      </c>
      <c r="F2761" t="s">
        <v>40</v>
      </c>
      <c r="G2761">
        <v>17.3</v>
      </c>
      <c r="H2761" t="s">
        <v>27</v>
      </c>
      <c r="I2761">
        <v>6.2</v>
      </c>
      <c r="J2761">
        <v>1.97</v>
      </c>
      <c r="K2761" t="s">
        <v>22</v>
      </c>
      <c r="L2761">
        <v>3958.15</v>
      </c>
    </row>
    <row r="2762" spans="2:12" x14ac:dyDescent="0.2">
      <c r="B2762" t="s">
        <v>11</v>
      </c>
      <c r="C2762" t="s">
        <v>39</v>
      </c>
      <c r="D2762">
        <v>64</v>
      </c>
      <c r="E2762" t="s">
        <v>29</v>
      </c>
      <c r="F2762" t="s">
        <v>35</v>
      </c>
      <c r="G2762">
        <v>13.3</v>
      </c>
      <c r="H2762" t="s">
        <v>27</v>
      </c>
      <c r="I2762">
        <v>8.5</v>
      </c>
      <c r="J2762">
        <v>2.82</v>
      </c>
      <c r="K2762" t="s">
        <v>22</v>
      </c>
      <c r="L2762">
        <v>5951.82</v>
      </c>
    </row>
    <row r="2763" spans="2:12" x14ac:dyDescent="0.2">
      <c r="B2763" t="s">
        <v>47</v>
      </c>
      <c r="C2763" t="s">
        <v>39</v>
      </c>
      <c r="D2763">
        <v>64</v>
      </c>
      <c r="E2763" t="s">
        <v>42</v>
      </c>
      <c r="F2763" t="s">
        <v>20</v>
      </c>
      <c r="G2763">
        <v>17.3</v>
      </c>
      <c r="H2763" t="s">
        <v>43</v>
      </c>
      <c r="I2763">
        <v>8</v>
      </c>
      <c r="J2763">
        <v>2.85</v>
      </c>
      <c r="K2763" t="s">
        <v>16</v>
      </c>
      <c r="L2763">
        <v>2686.26</v>
      </c>
    </row>
    <row r="2764" spans="2:12" x14ac:dyDescent="0.2">
      <c r="B2764" t="s">
        <v>45</v>
      </c>
      <c r="C2764" t="s">
        <v>24</v>
      </c>
      <c r="D2764">
        <v>8</v>
      </c>
      <c r="E2764" t="s">
        <v>19</v>
      </c>
      <c r="F2764" t="s">
        <v>32</v>
      </c>
      <c r="G2764">
        <v>15.6</v>
      </c>
      <c r="H2764" t="s">
        <v>27</v>
      </c>
      <c r="I2764">
        <v>9.6</v>
      </c>
      <c r="J2764">
        <v>2.11</v>
      </c>
      <c r="K2764" t="s">
        <v>46</v>
      </c>
      <c r="L2764">
        <v>1948.04</v>
      </c>
    </row>
    <row r="2765" spans="2:12" x14ac:dyDescent="0.2">
      <c r="B2765" t="s">
        <v>17</v>
      </c>
      <c r="C2765" t="s">
        <v>12</v>
      </c>
      <c r="D2765">
        <v>8</v>
      </c>
      <c r="E2765" t="s">
        <v>13</v>
      </c>
      <c r="F2765" t="s">
        <v>40</v>
      </c>
      <c r="G2765">
        <v>14</v>
      </c>
      <c r="H2765" t="s">
        <v>15</v>
      </c>
      <c r="I2765">
        <v>9.9</v>
      </c>
      <c r="J2765">
        <v>1.33</v>
      </c>
      <c r="K2765" t="s">
        <v>22</v>
      </c>
      <c r="L2765">
        <v>1318.24</v>
      </c>
    </row>
    <row r="2766" spans="2:12" x14ac:dyDescent="0.2">
      <c r="B2766" t="s">
        <v>34</v>
      </c>
      <c r="C2766" t="s">
        <v>18</v>
      </c>
      <c r="D2766">
        <v>16</v>
      </c>
      <c r="E2766" t="s">
        <v>29</v>
      </c>
      <c r="F2766" t="s">
        <v>14</v>
      </c>
      <c r="G2766">
        <v>17.3</v>
      </c>
      <c r="H2766" t="s">
        <v>27</v>
      </c>
      <c r="I2766">
        <v>6.1</v>
      </c>
      <c r="J2766">
        <v>1.54</v>
      </c>
      <c r="K2766" t="s">
        <v>22</v>
      </c>
      <c r="L2766">
        <v>2793.78</v>
      </c>
    </row>
    <row r="2767" spans="2:12" x14ac:dyDescent="0.2">
      <c r="B2767" t="s">
        <v>23</v>
      </c>
      <c r="C2767" t="s">
        <v>12</v>
      </c>
      <c r="D2767">
        <v>8</v>
      </c>
      <c r="E2767" t="s">
        <v>42</v>
      </c>
      <c r="F2767" t="s">
        <v>20</v>
      </c>
      <c r="G2767">
        <v>13.3</v>
      </c>
      <c r="H2767" t="s">
        <v>43</v>
      </c>
      <c r="I2767">
        <v>4.9000000000000004</v>
      </c>
      <c r="J2767">
        <v>2.75</v>
      </c>
      <c r="K2767" t="s">
        <v>16</v>
      </c>
      <c r="L2767">
        <v>741.69</v>
      </c>
    </row>
    <row r="2768" spans="2:12" x14ac:dyDescent="0.2">
      <c r="B2768" t="s">
        <v>11</v>
      </c>
      <c r="C2768" t="s">
        <v>12</v>
      </c>
      <c r="D2768">
        <v>64</v>
      </c>
      <c r="E2768" t="s">
        <v>42</v>
      </c>
      <c r="F2768" t="s">
        <v>40</v>
      </c>
      <c r="G2768">
        <v>13.3</v>
      </c>
      <c r="H2768" t="s">
        <v>27</v>
      </c>
      <c r="I2768">
        <v>8.6</v>
      </c>
      <c r="J2768">
        <v>2.42</v>
      </c>
      <c r="K2768" t="s">
        <v>46</v>
      </c>
      <c r="L2768">
        <v>4201.18</v>
      </c>
    </row>
    <row r="2769" spans="2:12" x14ac:dyDescent="0.2">
      <c r="B2769" t="s">
        <v>45</v>
      </c>
      <c r="C2769" t="s">
        <v>12</v>
      </c>
      <c r="D2769">
        <v>4</v>
      </c>
      <c r="E2769" t="s">
        <v>42</v>
      </c>
      <c r="F2769" t="s">
        <v>14</v>
      </c>
      <c r="G2769">
        <v>16</v>
      </c>
      <c r="H2769" t="s">
        <v>15</v>
      </c>
      <c r="I2769">
        <v>9.1</v>
      </c>
      <c r="J2769">
        <v>1.35</v>
      </c>
      <c r="K2769" t="s">
        <v>22</v>
      </c>
      <c r="L2769">
        <v>1003.25</v>
      </c>
    </row>
    <row r="2770" spans="2:12" x14ac:dyDescent="0.2">
      <c r="B2770" t="s">
        <v>47</v>
      </c>
      <c r="C2770" t="s">
        <v>37</v>
      </c>
      <c r="D2770">
        <v>64</v>
      </c>
      <c r="E2770" t="s">
        <v>25</v>
      </c>
      <c r="F2770" t="s">
        <v>44</v>
      </c>
      <c r="G2770">
        <v>17.3</v>
      </c>
      <c r="H2770" t="s">
        <v>15</v>
      </c>
      <c r="I2770">
        <v>8.1</v>
      </c>
      <c r="J2770">
        <v>2.5499999999999998</v>
      </c>
      <c r="K2770" t="s">
        <v>46</v>
      </c>
      <c r="L2770">
        <v>4646.55</v>
      </c>
    </row>
    <row r="2771" spans="2:12" x14ac:dyDescent="0.2">
      <c r="B2771" t="s">
        <v>33</v>
      </c>
      <c r="C2771" t="s">
        <v>24</v>
      </c>
      <c r="D2771">
        <v>16</v>
      </c>
      <c r="E2771" t="s">
        <v>42</v>
      </c>
      <c r="F2771" t="s">
        <v>14</v>
      </c>
      <c r="G2771">
        <v>15.6</v>
      </c>
      <c r="H2771" t="s">
        <v>21</v>
      </c>
      <c r="I2771">
        <v>5.8</v>
      </c>
      <c r="J2771">
        <v>2.72</v>
      </c>
      <c r="K2771" t="s">
        <v>22</v>
      </c>
      <c r="L2771">
        <v>1089.6199999999999</v>
      </c>
    </row>
    <row r="2772" spans="2:12" x14ac:dyDescent="0.2">
      <c r="B2772" t="s">
        <v>45</v>
      </c>
      <c r="C2772" t="s">
        <v>37</v>
      </c>
      <c r="D2772">
        <v>4</v>
      </c>
      <c r="E2772" t="s">
        <v>29</v>
      </c>
      <c r="F2772" t="s">
        <v>32</v>
      </c>
      <c r="G2772">
        <v>14</v>
      </c>
      <c r="H2772" t="s">
        <v>15</v>
      </c>
      <c r="I2772">
        <v>11</v>
      </c>
      <c r="J2772">
        <v>1.74</v>
      </c>
      <c r="K2772" t="s">
        <v>16</v>
      </c>
      <c r="L2772">
        <v>1923.09</v>
      </c>
    </row>
    <row r="2773" spans="2:12" x14ac:dyDescent="0.2">
      <c r="B2773" t="s">
        <v>28</v>
      </c>
      <c r="C2773" t="s">
        <v>41</v>
      </c>
      <c r="D2773">
        <v>4</v>
      </c>
      <c r="E2773" t="s">
        <v>25</v>
      </c>
      <c r="F2773" t="s">
        <v>35</v>
      </c>
      <c r="G2773">
        <v>16</v>
      </c>
      <c r="H2773" t="s">
        <v>43</v>
      </c>
      <c r="I2773">
        <v>10.4</v>
      </c>
      <c r="J2773">
        <v>2.69</v>
      </c>
      <c r="K2773" t="s">
        <v>22</v>
      </c>
      <c r="L2773">
        <v>1790.36</v>
      </c>
    </row>
    <row r="2774" spans="2:12" x14ac:dyDescent="0.2">
      <c r="B2774" t="s">
        <v>34</v>
      </c>
      <c r="C2774" t="s">
        <v>41</v>
      </c>
      <c r="D2774">
        <v>64</v>
      </c>
      <c r="E2774" t="s">
        <v>25</v>
      </c>
      <c r="F2774" t="s">
        <v>14</v>
      </c>
      <c r="G2774">
        <v>17.3</v>
      </c>
      <c r="H2774" t="s">
        <v>27</v>
      </c>
      <c r="I2774">
        <v>10.1</v>
      </c>
      <c r="J2774">
        <v>1.49</v>
      </c>
      <c r="K2774" t="s">
        <v>46</v>
      </c>
      <c r="L2774">
        <v>7036.9</v>
      </c>
    </row>
    <row r="2775" spans="2:12" x14ac:dyDescent="0.2">
      <c r="B2775" t="s">
        <v>34</v>
      </c>
      <c r="C2775" t="s">
        <v>48</v>
      </c>
      <c r="D2775">
        <v>32</v>
      </c>
      <c r="E2775" t="s">
        <v>13</v>
      </c>
      <c r="F2775" t="s">
        <v>20</v>
      </c>
      <c r="G2775">
        <v>15.6</v>
      </c>
      <c r="H2775" t="s">
        <v>43</v>
      </c>
      <c r="I2775">
        <v>4.2</v>
      </c>
      <c r="J2775">
        <v>1.24</v>
      </c>
      <c r="K2775" t="s">
        <v>30</v>
      </c>
      <c r="L2775">
        <v>2227.31</v>
      </c>
    </row>
    <row r="2776" spans="2:12" x14ac:dyDescent="0.2">
      <c r="B2776" t="s">
        <v>47</v>
      </c>
      <c r="C2776" t="s">
        <v>48</v>
      </c>
      <c r="D2776">
        <v>8</v>
      </c>
      <c r="E2776" t="s">
        <v>25</v>
      </c>
      <c r="F2776" t="s">
        <v>35</v>
      </c>
      <c r="G2776">
        <v>16</v>
      </c>
      <c r="H2776" t="s">
        <v>43</v>
      </c>
      <c r="I2776">
        <v>7.3</v>
      </c>
      <c r="J2776">
        <v>2.78</v>
      </c>
      <c r="K2776" t="s">
        <v>16</v>
      </c>
      <c r="L2776">
        <v>1868.07</v>
      </c>
    </row>
    <row r="2777" spans="2:12" x14ac:dyDescent="0.2">
      <c r="B2777" t="s">
        <v>45</v>
      </c>
      <c r="C2777" t="s">
        <v>48</v>
      </c>
      <c r="D2777">
        <v>64</v>
      </c>
      <c r="E2777" t="s">
        <v>25</v>
      </c>
      <c r="F2777" t="s">
        <v>35</v>
      </c>
      <c r="G2777">
        <v>16</v>
      </c>
      <c r="H2777" t="s">
        <v>27</v>
      </c>
      <c r="I2777">
        <v>10.1</v>
      </c>
      <c r="J2777">
        <v>2.17</v>
      </c>
      <c r="K2777" t="s">
        <v>16</v>
      </c>
      <c r="L2777">
        <v>5290.76</v>
      </c>
    </row>
    <row r="2778" spans="2:12" x14ac:dyDescent="0.2">
      <c r="B2778" t="s">
        <v>17</v>
      </c>
      <c r="C2778" t="s">
        <v>18</v>
      </c>
      <c r="D2778">
        <v>4</v>
      </c>
      <c r="E2778" t="s">
        <v>25</v>
      </c>
      <c r="F2778" t="s">
        <v>14</v>
      </c>
      <c r="G2778">
        <v>14</v>
      </c>
      <c r="H2778" t="s">
        <v>21</v>
      </c>
      <c r="I2778">
        <v>5.3</v>
      </c>
      <c r="J2778">
        <v>2.87</v>
      </c>
      <c r="K2778" t="s">
        <v>30</v>
      </c>
      <c r="L2778">
        <v>1263.73</v>
      </c>
    </row>
    <row r="2779" spans="2:12" x14ac:dyDescent="0.2">
      <c r="B2779" t="s">
        <v>38</v>
      </c>
      <c r="C2779" t="s">
        <v>41</v>
      </c>
      <c r="D2779">
        <v>32</v>
      </c>
      <c r="E2779" t="s">
        <v>42</v>
      </c>
      <c r="F2779" t="s">
        <v>40</v>
      </c>
      <c r="G2779">
        <v>16</v>
      </c>
      <c r="H2779" t="s">
        <v>27</v>
      </c>
      <c r="I2779">
        <v>7.9</v>
      </c>
      <c r="J2779">
        <v>2.31</v>
      </c>
      <c r="K2779" t="s">
        <v>30</v>
      </c>
      <c r="L2779">
        <v>4052.55</v>
      </c>
    </row>
    <row r="2780" spans="2:12" x14ac:dyDescent="0.2">
      <c r="B2780" t="s">
        <v>33</v>
      </c>
      <c r="C2780" t="s">
        <v>24</v>
      </c>
      <c r="D2780">
        <v>8</v>
      </c>
      <c r="E2780" t="s">
        <v>19</v>
      </c>
      <c r="F2780" t="s">
        <v>35</v>
      </c>
      <c r="G2780">
        <v>14</v>
      </c>
      <c r="H2780" t="s">
        <v>15</v>
      </c>
      <c r="I2780">
        <v>7.9</v>
      </c>
      <c r="J2780">
        <v>2.69</v>
      </c>
      <c r="K2780" t="s">
        <v>30</v>
      </c>
      <c r="L2780">
        <v>1322.76</v>
      </c>
    </row>
    <row r="2781" spans="2:12" x14ac:dyDescent="0.2">
      <c r="B2781" t="s">
        <v>47</v>
      </c>
      <c r="C2781" t="s">
        <v>41</v>
      </c>
      <c r="D2781">
        <v>16</v>
      </c>
      <c r="E2781" t="s">
        <v>42</v>
      </c>
      <c r="F2781" t="s">
        <v>35</v>
      </c>
      <c r="G2781">
        <v>16</v>
      </c>
      <c r="H2781" t="s">
        <v>43</v>
      </c>
      <c r="I2781">
        <v>9.6</v>
      </c>
      <c r="J2781">
        <v>2.06</v>
      </c>
      <c r="K2781" t="s">
        <v>30</v>
      </c>
      <c r="L2781">
        <v>2510.7199999999998</v>
      </c>
    </row>
    <row r="2782" spans="2:12" x14ac:dyDescent="0.2">
      <c r="B2782" t="s">
        <v>28</v>
      </c>
      <c r="C2782" t="s">
        <v>31</v>
      </c>
      <c r="D2782">
        <v>4</v>
      </c>
      <c r="E2782" t="s">
        <v>42</v>
      </c>
      <c r="F2782" t="s">
        <v>32</v>
      </c>
      <c r="G2782">
        <v>13.3</v>
      </c>
      <c r="H2782" t="s">
        <v>21</v>
      </c>
      <c r="I2782">
        <v>4.3</v>
      </c>
      <c r="J2782">
        <v>2.72</v>
      </c>
      <c r="K2782" t="s">
        <v>16</v>
      </c>
      <c r="L2782">
        <v>441.65</v>
      </c>
    </row>
    <row r="2783" spans="2:12" x14ac:dyDescent="0.2">
      <c r="B2783" t="s">
        <v>45</v>
      </c>
      <c r="C2783" t="s">
        <v>39</v>
      </c>
      <c r="D2783">
        <v>8</v>
      </c>
      <c r="E2783" t="s">
        <v>19</v>
      </c>
      <c r="F2783" t="s">
        <v>20</v>
      </c>
      <c r="G2783">
        <v>14</v>
      </c>
      <c r="H2783" t="s">
        <v>21</v>
      </c>
      <c r="I2783">
        <v>5.3</v>
      </c>
      <c r="J2783">
        <v>2.5299999999999998</v>
      </c>
      <c r="K2783" t="s">
        <v>46</v>
      </c>
      <c r="L2783">
        <v>931.46</v>
      </c>
    </row>
    <row r="2784" spans="2:12" x14ac:dyDescent="0.2">
      <c r="B2784" t="s">
        <v>23</v>
      </c>
      <c r="C2784" t="s">
        <v>24</v>
      </c>
      <c r="D2784">
        <v>8</v>
      </c>
      <c r="E2784" t="s">
        <v>25</v>
      </c>
      <c r="F2784" t="s">
        <v>32</v>
      </c>
      <c r="G2784">
        <v>16</v>
      </c>
      <c r="H2784" t="s">
        <v>21</v>
      </c>
      <c r="I2784">
        <v>5.7</v>
      </c>
      <c r="J2784">
        <v>3.27</v>
      </c>
      <c r="K2784" t="s">
        <v>30</v>
      </c>
      <c r="L2784">
        <v>998.84</v>
      </c>
    </row>
    <row r="2785" spans="2:12" x14ac:dyDescent="0.2">
      <c r="B2785" t="s">
        <v>23</v>
      </c>
      <c r="C2785" t="s">
        <v>39</v>
      </c>
      <c r="D2785">
        <v>8</v>
      </c>
      <c r="E2785" t="s">
        <v>25</v>
      </c>
      <c r="F2785" t="s">
        <v>26</v>
      </c>
      <c r="G2785">
        <v>16</v>
      </c>
      <c r="H2785" t="s">
        <v>43</v>
      </c>
      <c r="I2785">
        <v>5.8</v>
      </c>
      <c r="J2785">
        <v>1.92</v>
      </c>
      <c r="K2785" t="s">
        <v>30</v>
      </c>
      <c r="L2785">
        <v>1163.99</v>
      </c>
    </row>
    <row r="2786" spans="2:12" x14ac:dyDescent="0.2">
      <c r="B2786" t="s">
        <v>11</v>
      </c>
      <c r="C2786" t="s">
        <v>12</v>
      </c>
      <c r="D2786">
        <v>4</v>
      </c>
      <c r="E2786" t="s">
        <v>13</v>
      </c>
      <c r="F2786" t="s">
        <v>20</v>
      </c>
      <c r="G2786">
        <v>15.6</v>
      </c>
      <c r="H2786" t="s">
        <v>15</v>
      </c>
      <c r="I2786">
        <v>4.5999999999999996</v>
      </c>
      <c r="J2786">
        <v>3.25</v>
      </c>
      <c r="K2786" t="s">
        <v>30</v>
      </c>
      <c r="L2786">
        <v>1602.6</v>
      </c>
    </row>
    <row r="2787" spans="2:12" x14ac:dyDescent="0.2">
      <c r="B2787" t="s">
        <v>38</v>
      </c>
      <c r="C2787" t="s">
        <v>41</v>
      </c>
      <c r="D2787">
        <v>16</v>
      </c>
      <c r="E2787" t="s">
        <v>29</v>
      </c>
      <c r="F2787" t="s">
        <v>40</v>
      </c>
      <c r="G2787">
        <v>14</v>
      </c>
      <c r="H2787" t="s">
        <v>27</v>
      </c>
      <c r="I2787">
        <v>7.2</v>
      </c>
      <c r="J2787">
        <v>1.29</v>
      </c>
      <c r="K2787" t="s">
        <v>22</v>
      </c>
      <c r="L2787">
        <v>3327.58</v>
      </c>
    </row>
    <row r="2788" spans="2:12" x14ac:dyDescent="0.2">
      <c r="B2788" t="s">
        <v>33</v>
      </c>
      <c r="C2788" t="s">
        <v>24</v>
      </c>
      <c r="D2788">
        <v>32</v>
      </c>
      <c r="E2788" t="s">
        <v>42</v>
      </c>
      <c r="F2788" t="s">
        <v>40</v>
      </c>
      <c r="G2788">
        <v>16</v>
      </c>
      <c r="H2788" t="s">
        <v>21</v>
      </c>
      <c r="I2788">
        <v>8.6999999999999993</v>
      </c>
      <c r="J2788">
        <v>2.71</v>
      </c>
      <c r="K2788" t="s">
        <v>22</v>
      </c>
      <c r="L2788">
        <v>1166.7</v>
      </c>
    </row>
    <row r="2789" spans="2:12" x14ac:dyDescent="0.2">
      <c r="B2789" t="s">
        <v>28</v>
      </c>
      <c r="C2789" t="s">
        <v>41</v>
      </c>
      <c r="D2789">
        <v>64</v>
      </c>
      <c r="E2789" t="s">
        <v>25</v>
      </c>
      <c r="F2789" t="s">
        <v>40</v>
      </c>
      <c r="G2789">
        <v>15.6</v>
      </c>
      <c r="H2789" t="s">
        <v>43</v>
      </c>
      <c r="I2789">
        <v>9.6</v>
      </c>
      <c r="J2789">
        <v>2.92</v>
      </c>
      <c r="K2789" t="s">
        <v>16</v>
      </c>
      <c r="L2789">
        <v>4326.7299999999996</v>
      </c>
    </row>
    <row r="2790" spans="2:12" x14ac:dyDescent="0.2">
      <c r="B2790" t="s">
        <v>45</v>
      </c>
      <c r="C2790" t="s">
        <v>39</v>
      </c>
      <c r="D2790">
        <v>8</v>
      </c>
      <c r="E2790" t="s">
        <v>25</v>
      </c>
      <c r="F2790" t="s">
        <v>40</v>
      </c>
      <c r="G2790">
        <v>16</v>
      </c>
      <c r="H2790" t="s">
        <v>27</v>
      </c>
      <c r="I2790">
        <v>11.4</v>
      </c>
      <c r="J2790">
        <v>3.42</v>
      </c>
      <c r="K2790" t="s">
        <v>16</v>
      </c>
      <c r="L2790">
        <v>1877.43</v>
      </c>
    </row>
    <row r="2791" spans="2:12" x14ac:dyDescent="0.2">
      <c r="B2791" t="s">
        <v>38</v>
      </c>
      <c r="C2791" t="s">
        <v>18</v>
      </c>
      <c r="D2791">
        <v>32</v>
      </c>
      <c r="E2791" t="s">
        <v>13</v>
      </c>
      <c r="F2791" t="s">
        <v>40</v>
      </c>
      <c r="G2791">
        <v>14</v>
      </c>
      <c r="H2791" t="s">
        <v>27</v>
      </c>
      <c r="I2791">
        <v>6.8</v>
      </c>
      <c r="J2791">
        <v>2.94</v>
      </c>
      <c r="K2791" t="s">
        <v>16</v>
      </c>
      <c r="L2791">
        <v>3331.7</v>
      </c>
    </row>
    <row r="2792" spans="2:12" x14ac:dyDescent="0.2">
      <c r="B2792" t="s">
        <v>38</v>
      </c>
      <c r="C2792" t="s">
        <v>37</v>
      </c>
      <c r="D2792">
        <v>64</v>
      </c>
      <c r="E2792" t="s">
        <v>25</v>
      </c>
      <c r="F2792" t="s">
        <v>20</v>
      </c>
      <c r="G2792">
        <v>16</v>
      </c>
      <c r="H2792" t="s">
        <v>43</v>
      </c>
      <c r="I2792">
        <v>8.3000000000000007</v>
      </c>
      <c r="J2792">
        <v>1.86</v>
      </c>
      <c r="K2792" t="s">
        <v>16</v>
      </c>
      <c r="L2792">
        <v>4387.54</v>
      </c>
    </row>
    <row r="2793" spans="2:12" x14ac:dyDescent="0.2">
      <c r="B2793" t="s">
        <v>17</v>
      </c>
      <c r="C2793" t="s">
        <v>18</v>
      </c>
      <c r="D2793">
        <v>4</v>
      </c>
      <c r="E2793" t="s">
        <v>25</v>
      </c>
      <c r="F2793" t="s">
        <v>40</v>
      </c>
      <c r="G2793">
        <v>15.6</v>
      </c>
      <c r="H2793" t="s">
        <v>27</v>
      </c>
      <c r="I2793">
        <v>9.5</v>
      </c>
      <c r="J2793">
        <v>2.23</v>
      </c>
      <c r="K2793" t="s">
        <v>46</v>
      </c>
      <c r="L2793">
        <v>2719.47</v>
      </c>
    </row>
    <row r="2794" spans="2:12" x14ac:dyDescent="0.2">
      <c r="B2794" t="s">
        <v>33</v>
      </c>
      <c r="C2794" t="s">
        <v>37</v>
      </c>
      <c r="D2794">
        <v>8</v>
      </c>
      <c r="E2794" t="s">
        <v>13</v>
      </c>
      <c r="F2794" t="s">
        <v>35</v>
      </c>
      <c r="G2794">
        <v>15.6</v>
      </c>
      <c r="H2794" t="s">
        <v>43</v>
      </c>
      <c r="I2794">
        <v>11.7</v>
      </c>
      <c r="J2794">
        <v>2.25</v>
      </c>
      <c r="K2794" t="s">
        <v>16</v>
      </c>
      <c r="L2794">
        <v>1958.58</v>
      </c>
    </row>
    <row r="2795" spans="2:12" x14ac:dyDescent="0.2">
      <c r="B2795" t="s">
        <v>34</v>
      </c>
      <c r="C2795" t="s">
        <v>37</v>
      </c>
      <c r="D2795">
        <v>32</v>
      </c>
      <c r="E2795" t="s">
        <v>29</v>
      </c>
      <c r="F2795" t="s">
        <v>35</v>
      </c>
      <c r="G2795">
        <v>14</v>
      </c>
      <c r="H2795" t="s">
        <v>27</v>
      </c>
      <c r="I2795">
        <v>5.5</v>
      </c>
      <c r="J2795">
        <v>1.91</v>
      </c>
      <c r="K2795" t="s">
        <v>22</v>
      </c>
      <c r="L2795">
        <v>4314.51</v>
      </c>
    </row>
    <row r="2796" spans="2:12" x14ac:dyDescent="0.2">
      <c r="B2796" t="s">
        <v>36</v>
      </c>
      <c r="C2796" t="s">
        <v>41</v>
      </c>
      <c r="D2796">
        <v>16</v>
      </c>
      <c r="E2796" t="s">
        <v>13</v>
      </c>
      <c r="F2796" t="s">
        <v>26</v>
      </c>
      <c r="G2796">
        <v>17.3</v>
      </c>
      <c r="H2796" t="s">
        <v>21</v>
      </c>
      <c r="I2796">
        <v>4.3</v>
      </c>
      <c r="J2796">
        <v>1.29</v>
      </c>
      <c r="K2796" t="s">
        <v>16</v>
      </c>
      <c r="L2796">
        <v>1691.35</v>
      </c>
    </row>
    <row r="2797" spans="2:12" x14ac:dyDescent="0.2">
      <c r="B2797" t="s">
        <v>23</v>
      </c>
      <c r="C2797" t="s">
        <v>39</v>
      </c>
      <c r="D2797">
        <v>64</v>
      </c>
      <c r="E2797" t="s">
        <v>29</v>
      </c>
      <c r="F2797" t="s">
        <v>20</v>
      </c>
      <c r="G2797">
        <v>16</v>
      </c>
      <c r="H2797" t="s">
        <v>15</v>
      </c>
      <c r="I2797">
        <v>6.4</v>
      </c>
      <c r="J2797">
        <v>1.35</v>
      </c>
      <c r="K2797" t="s">
        <v>46</v>
      </c>
      <c r="L2797">
        <v>3315.47</v>
      </c>
    </row>
    <row r="2798" spans="2:12" x14ac:dyDescent="0.2">
      <c r="B2798" t="s">
        <v>11</v>
      </c>
      <c r="C2798" t="s">
        <v>37</v>
      </c>
      <c r="D2798">
        <v>32</v>
      </c>
      <c r="E2798" t="s">
        <v>25</v>
      </c>
      <c r="F2798" t="s">
        <v>26</v>
      </c>
      <c r="G2798">
        <v>17.3</v>
      </c>
      <c r="H2798" t="s">
        <v>27</v>
      </c>
      <c r="I2798">
        <v>9.6999999999999993</v>
      </c>
      <c r="J2798">
        <v>3.3</v>
      </c>
      <c r="K2798" t="s">
        <v>46</v>
      </c>
      <c r="L2798">
        <v>7305.37</v>
      </c>
    </row>
    <row r="2799" spans="2:12" x14ac:dyDescent="0.2">
      <c r="B2799" t="s">
        <v>11</v>
      </c>
      <c r="C2799" t="s">
        <v>31</v>
      </c>
      <c r="D2799">
        <v>16</v>
      </c>
      <c r="E2799" t="s">
        <v>25</v>
      </c>
      <c r="F2799" t="s">
        <v>26</v>
      </c>
      <c r="G2799">
        <v>14</v>
      </c>
      <c r="H2799" t="s">
        <v>43</v>
      </c>
      <c r="I2799">
        <v>9.4</v>
      </c>
      <c r="J2799">
        <v>1.3</v>
      </c>
      <c r="K2799" t="s">
        <v>30</v>
      </c>
      <c r="L2799">
        <v>1465.42</v>
      </c>
    </row>
    <row r="2800" spans="2:12" x14ac:dyDescent="0.2">
      <c r="B2800" t="s">
        <v>47</v>
      </c>
      <c r="C2800" t="s">
        <v>41</v>
      </c>
      <c r="D2800">
        <v>32</v>
      </c>
      <c r="E2800" t="s">
        <v>19</v>
      </c>
      <c r="F2800" t="s">
        <v>26</v>
      </c>
      <c r="G2800">
        <v>14</v>
      </c>
      <c r="H2800" t="s">
        <v>21</v>
      </c>
      <c r="I2800">
        <v>7.4</v>
      </c>
      <c r="J2800">
        <v>1.81</v>
      </c>
      <c r="K2800" t="s">
        <v>46</v>
      </c>
      <c r="L2800">
        <v>2712.31</v>
      </c>
    </row>
    <row r="2801" spans="2:12" x14ac:dyDescent="0.2">
      <c r="B2801" t="s">
        <v>17</v>
      </c>
      <c r="C2801" t="s">
        <v>18</v>
      </c>
      <c r="D2801">
        <v>4</v>
      </c>
      <c r="E2801" t="s">
        <v>13</v>
      </c>
      <c r="F2801" t="s">
        <v>40</v>
      </c>
      <c r="G2801">
        <v>17.3</v>
      </c>
      <c r="H2801" t="s">
        <v>15</v>
      </c>
      <c r="I2801">
        <v>6.3</v>
      </c>
      <c r="J2801">
        <v>2.64</v>
      </c>
      <c r="K2801" t="s">
        <v>22</v>
      </c>
      <c r="L2801">
        <v>2201.4699999999998</v>
      </c>
    </row>
    <row r="2802" spans="2:12" x14ac:dyDescent="0.2">
      <c r="B2802" t="s">
        <v>34</v>
      </c>
      <c r="C2802" t="s">
        <v>37</v>
      </c>
      <c r="D2802">
        <v>16</v>
      </c>
      <c r="E2802" t="s">
        <v>13</v>
      </c>
      <c r="F2802" t="s">
        <v>20</v>
      </c>
      <c r="G2802">
        <v>17.3</v>
      </c>
      <c r="H2802" t="s">
        <v>21</v>
      </c>
      <c r="I2802">
        <v>11.8</v>
      </c>
      <c r="J2802">
        <v>2.3199999999999998</v>
      </c>
      <c r="K2802" t="s">
        <v>16</v>
      </c>
      <c r="L2802">
        <v>1879.52</v>
      </c>
    </row>
    <row r="2803" spans="2:12" x14ac:dyDescent="0.2">
      <c r="B2803" t="s">
        <v>11</v>
      </c>
      <c r="C2803" t="s">
        <v>18</v>
      </c>
      <c r="D2803">
        <v>64</v>
      </c>
      <c r="E2803" t="s">
        <v>29</v>
      </c>
      <c r="F2803" t="s">
        <v>40</v>
      </c>
      <c r="G2803">
        <v>14</v>
      </c>
      <c r="H2803" t="s">
        <v>27</v>
      </c>
      <c r="I2803">
        <v>11.9</v>
      </c>
      <c r="J2803">
        <v>2.77</v>
      </c>
      <c r="K2803" t="s">
        <v>22</v>
      </c>
      <c r="L2803">
        <v>7259.99</v>
      </c>
    </row>
    <row r="2804" spans="2:12" x14ac:dyDescent="0.2">
      <c r="B2804" t="s">
        <v>11</v>
      </c>
      <c r="C2804" t="s">
        <v>39</v>
      </c>
      <c r="D2804">
        <v>64</v>
      </c>
      <c r="E2804" t="s">
        <v>19</v>
      </c>
      <c r="F2804" t="s">
        <v>14</v>
      </c>
      <c r="G2804">
        <v>17.3</v>
      </c>
      <c r="H2804" t="s">
        <v>15</v>
      </c>
      <c r="I2804">
        <v>9.1999999999999993</v>
      </c>
      <c r="J2804">
        <v>1.81</v>
      </c>
      <c r="K2804" t="s">
        <v>16</v>
      </c>
      <c r="L2804">
        <v>4942.26</v>
      </c>
    </row>
    <row r="2805" spans="2:12" x14ac:dyDescent="0.2">
      <c r="B2805" t="s">
        <v>34</v>
      </c>
      <c r="C2805" t="s">
        <v>37</v>
      </c>
      <c r="D2805">
        <v>8</v>
      </c>
      <c r="E2805" t="s">
        <v>19</v>
      </c>
      <c r="F2805" t="s">
        <v>20</v>
      </c>
      <c r="G2805">
        <v>17.3</v>
      </c>
      <c r="H2805" t="s">
        <v>15</v>
      </c>
      <c r="I2805">
        <v>9.8000000000000007</v>
      </c>
      <c r="J2805">
        <v>3.19</v>
      </c>
      <c r="K2805" t="s">
        <v>22</v>
      </c>
      <c r="L2805">
        <v>2354.0100000000002</v>
      </c>
    </row>
    <row r="2806" spans="2:12" x14ac:dyDescent="0.2">
      <c r="B2806" t="s">
        <v>11</v>
      </c>
      <c r="C2806" t="s">
        <v>41</v>
      </c>
      <c r="D2806">
        <v>16</v>
      </c>
      <c r="E2806" t="s">
        <v>25</v>
      </c>
      <c r="F2806" t="s">
        <v>35</v>
      </c>
      <c r="G2806">
        <v>16</v>
      </c>
      <c r="H2806" t="s">
        <v>27</v>
      </c>
      <c r="I2806">
        <v>5.2</v>
      </c>
      <c r="J2806">
        <v>2.73</v>
      </c>
      <c r="K2806" t="s">
        <v>16</v>
      </c>
      <c r="L2806">
        <v>5300.54</v>
      </c>
    </row>
    <row r="2807" spans="2:12" x14ac:dyDescent="0.2">
      <c r="B2807" t="s">
        <v>17</v>
      </c>
      <c r="C2807" t="s">
        <v>18</v>
      </c>
      <c r="D2807">
        <v>32</v>
      </c>
      <c r="E2807" t="s">
        <v>29</v>
      </c>
      <c r="F2807" t="s">
        <v>14</v>
      </c>
      <c r="G2807">
        <v>13.3</v>
      </c>
      <c r="H2807" t="s">
        <v>21</v>
      </c>
      <c r="I2807">
        <v>8.6999999999999993</v>
      </c>
      <c r="J2807">
        <v>1.46</v>
      </c>
      <c r="K2807" t="s">
        <v>16</v>
      </c>
      <c r="L2807">
        <v>2232.14</v>
      </c>
    </row>
    <row r="2808" spans="2:12" x14ac:dyDescent="0.2">
      <c r="B2808" t="s">
        <v>47</v>
      </c>
      <c r="C2808" t="s">
        <v>39</v>
      </c>
      <c r="D2808">
        <v>8</v>
      </c>
      <c r="E2808" t="s">
        <v>42</v>
      </c>
      <c r="F2808" t="s">
        <v>44</v>
      </c>
      <c r="G2808">
        <v>15.6</v>
      </c>
      <c r="H2808" t="s">
        <v>43</v>
      </c>
      <c r="I2808">
        <v>10.8</v>
      </c>
      <c r="J2808">
        <v>3.19</v>
      </c>
      <c r="K2808" t="s">
        <v>30</v>
      </c>
      <c r="L2808">
        <v>965.57</v>
      </c>
    </row>
    <row r="2809" spans="2:12" x14ac:dyDescent="0.2">
      <c r="B2809" t="s">
        <v>23</v>
      </c>
      <c r="C2809" t="s">
        <v>18</v>
      </c>
      <c r="D2809">
        <v>16</v>
      </c>
      <c r="E2809" t="s">
        <v>19</v>
      </c>
      <c r="F2809" t="s">
        <v>26</v>
      </c>
      <c r="G2809">
        <v>16</v>
      </c>
      <c r="H2809" t="s">
        <v>21</v>
      </c>
      <c r="I2809">
        <v>7.8</v>
      </c>
      <c r="J2809">
        <v>1.95</v>
      </c>
      <c r="K2809" t="s">
        <v>46</v>
      </c>
      <c r="L2809">
        <v>1241.04</v>
      </c>
    </row>
    <row r="2810" spans="2:12" x14ac:dyDescent="0.2">
      <c r="B2810" t="s">
        <v>45</v>
      </c>
      <c r="C2810" t="s">
        <v>24</v>
      </c>
      <c r="D2810">
        <v>32</v>
      </c>
      <c r="E2810" t="s">
        <v>42</v>
      </c>
      <c r="F2810" t="s">
        <v>44</v>
      </c>
      <c r="G2810">
        <v>13.3</v>
      </c>
      <c r="H2810" t="s">
        <v>21</v>
      </c>
      <c r="I2810">
        <v>5</v>
      </c>
      <c r="J2810">
        <v>3.05</v>
      </c>
      <c r="K2810" t="s">
        <v>22</v>
      </c>
      <c r="L2810">
        <v>850.19</v>
      </c>
    </row>
    <row r="2811" spans="2:12" x14ac:dyDescent="0.2">
      <c r="B2811" t="s">
        <v>45</v>
      </c>
      <c r="C2811" t="s">
        <v>39</v>
      </c>
      <c r="D2811">
        <v>8</v>
      </c>
      <c r="E2811" t="s">
        <v>25</v>
      </c>
      <c r="F2811" t="s">
        <v>14</v>
      </c>
      <c r="G2811">
        <v>17.3</v>
      </c>
      <c r="H2811" t="s">
        <v>43</v>
      </c>
      <c r="I2811">
        <v>7.7</v>
      </c>
      <c r="J2811">
        <v>1.76</v>
      </c>
      <c r="K2811" t="s">
        <v>30</v>
      </c>
      <c r="L2811">
        <v>1113.95</v>
      </c>
    </row>
    <row r="2812" spans="2:12" x14ac:dyDescent="0.2">
      <c r="B2812" t="s">
        <v>36</v>
      </c>
      <c r="C2812" t="s">
        <v>48</v>
      </c>
      <c r="D2812">
        <v>4</v>
      </c>
      <c r="E2812" t="s">
        <v>42</v>
      </c>
      <c r="F2812" t="s">
        <v>14</v>
      </c>
      <c r="G2812">
        <v>14</v>
      </c>
      <c r="H2812" t="s">
        <v>21</v>
      </c>
      <c r="I2812">
        <v>9.5</v>
      </c>
      <c r="J2812">
        <v>3.4</v>
      </c>
      <c r="K2812" t="s">
        <v>30</v>
      </c>
      <c r="L2812">
        <v>791.21</v>
      </c>
    </row>
    <row r="2813" spans="2:12" x14ac:dyDescent="0.2">
      <c r="B2813" t="s">
        <v>38</v>
      </c>
      <c r="C2813" t="s">
        <v>41</v>
      </c>
      <c r="D2813">
        <v>16</v>
      </c>
      <c r="E2813" t="s">
        <v>29</v>
      </c>
      <c r="F2813" t="s">
        <v>44</v>
      </c>
      <c r="G2813">
        <v>15.6</v>
      </c>
      <c r="H2813" t="s">
        <v>21</v>
      </c>
      <c r="I2813">
        <v>11.5</v>
      </c>
      <c r="J2813">
        <v>2.15</v>
      </c>
      <c r="K2813" t="s">
        <v>22</v>
      </c>
      <c r="L2813">
        <v>1359.23</v>
      </c>
    </row>
    <row r="2814" spans="2:12" x14ac:dyDescent="0.2">
      <c r="B2814" t="s">
        <v>11</v>
      </c>
      <c r="C2814" t="s">
        <v>31</v>
      </c>
      <c r="D2814">
        <v>64</v>
      </c>
      <c r="E2814" t="s">
        <v>42</v>
      </c>
      <c r="F2814" t="s">
        <v>20</v>
      </c>
      <c r="G2814">
        <v>14</v>
      </c>
      <c r="H2814" t="s">
        <v>15</v>
      </c>
      <c r="I2814">
        <v>10.5</v>
      </c>
      <c r="J2814">
        <v>3.2</v>
      </c>
      <c r="K2814" t="s">
        <v>30</v>
      </c>
      <c r="L2814">
        <v>3224.77</v>
      </c>
    </row>
    <row r="2815" spans="2:12" x14ac:dyDescent="0.2">
      <c r="B2815" t="s">
        <v>33</v>
      </c>
      <c r="C2815" t="s">
        <v>39</v>
      </c>
      <c r="D2815">
        <v>8</v>
      </c>
      <c r="E2815" t="s">
        <v>29</v>
      </c>
      <c r="F2815" t="s">
        <v>40</v>
      </c>
      <c r="G2815">
        <v>15.6</v>
      </c>
      <c r="H2815" t="s">
        <v>43</v>
      </c>
      <c r="I2815">
        <v>7.6</v>
      </c>
      <c r="J2815">
        <v>2.21</v>
      </c>
      <c r="K2815" t="s">
        <v>16</v>
      </c>
      <c r="L2815">
        <v>1095.77</v>
      </c>
    </row>
    <row r="2816" spans="2:12" x14ac:dyDescent="0.2">
      <c r="B2816" t="s">
        <v>45</v>
      </c>
      <c r="C2816" t="s">
        <v>48</v>
      </c>
      <c r="D2816">
        <v>64</v>
      </c>
      <c r="E2816" t="s">
        <v>19</v>
      </c>
      <c r="F2816" t="s">
        <v>35</v>
      </c>
      <c r="G2816">
        <v>13.3</v>
      </c>
      <c r="H2816" t="s">
        <v>43</v>
      </c>
      <c r="I2816">
        <v>7.4</v>
      </c>
      <c r="J2816">
        <v>2.14</v>
      </c>
      <c r="K2816" t="s">
        <v>30</v>
      </c>
      <c r="L2816">
        <v>2982.04</v>
      </c>
    </row>
    <row r="2817" spans="2:12" x14ac:dyDescent="0.2">
      <c r="B2817" t="s">
        <v>47</v>
      </c>
      <c r="C2817" t="s">
        <v>41</v>
      </c>
      <c r="D2817">
        <v>4</v>
      </c>
      <c r="E2817" t="s">
        <v>25</v>
      </c>
      <c r="F2817" t="s">
        <v>44</v>
      </c>
      <c r="G2817">
        <v>17.3</v>
      </c>
      <c r="H2817" t="s">
        <v>43</v>
      </c>
      <c r="I2817">
        <v>10.1</v>
      </c>
      <c r="J2817">
        <v>2.72</v>
      </c>
      <c r="K2817" t="s">
        <v>46</v>
      </c>
      <c r="L2817">
        <v>1339.56</v>
      </c>
    </row>
    <row r="2818" spans="2:12" x14ac:dyDescent="0.2">
      <c r="B2818" t="s">
        <v>36</v>
      </c>
      <c r="C2818" t="s">
        <v>37</v>
      </c>
      <c r="D2818">
        <v>4</v>
      </c>
      <c r="E2818" t="s">
        <v>29</v>
      </c>
      <c r="F2818" t="s">
        <v>20</v>
      </c>
      <c r="G2818">
        <v>17.3</v>
      </c>
      <c r="H2818" t="s">
        <v>27</v>
      </c>
      <c r="I2818">
        <v>8.4</v>
      </c>
      <c r="J2818">
        <v>3.27</v>
      </c>
      <c r="K2818" t="s">
        <v>46</v>
      </c>
      <c r="L2818">
        <v>2812.15</v>
      </c>
    </row>
    <row r="2819" spans="2:12" x14ac:dyDescent="0.2">
      <c r="B2819" t="s">
        <v>28</v>
      </c>
      <c r="C2819" t="s">
        <v>31</v>
      </c>
      <c r="D2819">
        <v>16</v>
      </c>
      <c r="E2819" t="s">
        <v>13</v>
      </c>
      <c r="F2819" t="s">
        <v>26</v>
      </c>
      <c r="G2819">
        <v>16</v>
      </c>
      <c r="H2819" t="s">
        <v>15</v>
      </c>
      <c r="I2819">
        <v>8.5</v>
      </c>
      <c r="J2819">
        <v>2.08</v>
      </c>
      <c r="K2819" t="s">
        <v>30</v>
      </c>
      <c r="L2819">
        <v>1423.7</v>
      </c>
    </row>
    <row r="2820" spans="2:12" x14ac:dyDescent="0.2">
      <c r="B2820" t="s">
        <v>34</v>
      </c>
      <c r="C2820" t="s">
        <v>12</v>
      </c>
      <c r="D2820">
        <v>8</v>
      </c>
      <c r="E2820" t="s">
        <v>19</v>
      </c>
      <c r="F2820" t="s">
        <v>40</v>
      </c>
      <c r="G2820">
        <v>17.3</v>
      </c>
      <c r="H2820" t="s">
        <v>27</v>
      </c>
      <c r="I2820">
        <v>7.9</v>
      </c>
      <c r="J2820">
        <v>3.42</v>
      </c>
      <c r="K2820" t="s">
        <v>22</v>
      </c>
      <c r="L2820">
        <v>1442.1</v>
      </c>
    </row>
    <row r="2821" spans="2:12" x14ac:dyDescent="0.2">
      <c r="B2821" t="s">
        <v>34</v>
      </c>
      <c r="C2821" t="s">
        <v>39</v>
      </c>
      <c r="D2821">
        <v>4</v>
      </c>
      <c r="E2821" t="s">
        <v>25</v>
      </c>
      <c r="F2821" t="s">
        <v>35</v>
      </c>
      <c r="G2821">
        <v>13.3</v>
      </c>
      <c r="H2821" t="s">
        <v>15</v>
      </c>
      <c r="I2821">
        <v>7</v>
      </c>
      <c r="J2821">
        <v>3.22</v>
      </c>
      <c r="K2821" t="s">
        <v>22</v>
      </c>
      <c r="L2821">
        <v>1087.76</v>
      </c>
    </row>
    <row r="2822" spans="2:12" x14ac:dyDescent="0.2">
      <c r="B2822" t="s">
        <v>36</v>
      </c>
      <c r="C2822" t="s">
        <v>18</v>
      </c>
      <c r="D2822">
        <v>4</v>
      </c>
      <c r="E2822" t="s">
        <v>25</v>
      </c>
      <c r="F2822" t="s">
        <v>26</v>
      </c>
      <c r="G2822">
        <v>17.3</v>
      </c>
      <c r="H2822" t="s">
        <v>27</v>
      </c>
      <c r="I2822">
        <v>4.2</v>
      </c>
      <c r="J2822">
        <v>2.89</v>
      </c>
      <c r="K2822" t="s">
        <v>46</v>
      </c>
      <c r="L2822">
        <v>2191.88</v>
      </c>
    </row>
    <row r="2823" spans="2:12" x14ac:dyDescent="0.2">
      <c r="B2823" t="s">
        <v>17</v>
      </c>
      <c r="C2823" t="s">
        <v>37</v>
      </c>
      <c r="D2823">
        <v>32</v>
      </c>
      <c r="E2823" t="s">
        <v>13</v>
      </c>
      <c r="F2823" t="s">
        <v>40</v>
      </c>
      <c r="G2823">
        <v>14</v>
      </c>
      <c r="H2823" t="s">
        <v>27</v>
      </c>
      <c r="I2823">
        <v>4.4000000000000004</v>
      </c>
      <c r="J2823">
        <v>2.42</v>
      </c>
      <c r="K2823" t="s">
        <v>22</v>
      </c>
      <c r="L2823">
        <v>6154.23</v>
      </c>
    </row>
    <row r="2824" spans="2:12" x14ac:dyDescent="0.2">
      <c r="B2824" t="s">
        <v>34</v>
      </c>
      <c r="C2824" t="s">
        <v>18</v>
      </c>
      <c r="D2824">
        <v>4</v>
      </c>
      <c r="E2824" t="s">
        <v>19</v>
      </c>
      <c r="F2824" t="s">
        <v>44</v>
      </c>
      <c r="G2824">
        <v>16</v>
      </c>
      <c r="H2824" t="s">
        <v>21</v>
      </c>
      <c r="I2824">
        <v>6.3</v>
      </c>
      <c r="J2824">
        <v>2.37</v>
      </c>
      <c r="K2824" t="s">
        <v>46</v>
      </c>
      <c r="L2824">
        <v>581.26</v>
      </c>
    </row>
    <row r="2825" spans="2:12" x14ac:dyDescent="0.2">
      <c r="B2825" t="s">
        <v>23</v>
      </c>
      <c r="C2825" t="s">
        <v>37</v>
      </c>
      <c r="D2825">
        <v>64</v>
      </c>
      <c r="E2825" t="s">
        <v>25</v>
      </c>
      <c r="F2825" t="s">
        <v>35</v>
      </c>
      <c r="G2825">
        <v>15.6</v>
      </c>
      <c r="H2825" t="s">
        <v>21</v>
      </c>
      <c r="I2825">
        <v>8.1</v>
      </c>
      <c r="J2825">
        <v>3.26</v>
      </c>
      <c r="K2825" t="s">
        <v>16</v>
      </c>
      <c r="L2825">
        <v>3717.35</v>
      </c>
    </row>
    <row r="2826" spans="2:12" x14ac:dyDescent="0.2">
      <c r="B2826" t="s">
        <v>17</v>
      </c>
      <c r="C2826" t="s">
        <v>39</v>
      </c>
      <c r="D2826">
        <v>16</v>
      </c>
      <c r="E2826" t="s">
        <v>13</v>
      </c>
      <c r="F2826" t="s">
        <v>35</v>
      </c>
      <c r="G2826">
        <v>14</v>
      </c>
      <c r="H2826" t="s">
        <v>43</v>
      </c>
      <c r="I2826">
        <v>5.2</v>
      </c>
      <c r="J2826">
        <v>1.23</v>
      </c>
      <c r="K2826" t="s">
        <v>30</v>
      </c>
      <c r="L2826">
        <v>1542.89</v>
      </c>
    </row>
    <row r="2827" spans="2:12" x14ac:dyDescent="0.2">
      <c r="B2827" t="s">
        <v>28</v>
      </c>
      <c r="C2827" t="s">
        <v>37</v>
      </c>
      <c r="D2827">
        <v>16</v>
      </c>
      <c r="E2827" t="s">
        <v>25</v>
      </c>
      <c r="F2827" t="s">
        <v>32</v>
      </c>
      <c r="G2827">
        <v>17.3</v>
      </c>
      <c r="H2827" t="s">
        <v>27</v>
      </c>
      <c r="I2827">
        <v>8.4</v>
      </c>
      <c r="J2827">
        <v>2.23</v>
      </c>
      <c r="K2827" t="s">
        <v>46</v>
      </c>
      <c r="L2827">
        <v>3538.55</v>
      </c>
    </row>
    <row r="2828" spans="2:12" x14ac:dyDescent="0.2">
      <c r="B2828" t="s">
        <v>11</v>
      </c>
      <c r="C2828" t="s">
        <v>12</v>
      </c>
      <c r="D2828">
        <v>64</v>
      </c>
      <c r="E2828" t="s">
        <v>25</v>
      </c>
      <c r="F2828" t="s">
        <v>35</v>
      </c>
      <c r="G2828">
        <v>16</v>
      </c>
      <c r="H2828" t="s">
        <v>15</v>
      </c>
      <c r="I2828">
        <v>9.6999999999999993</v>
      </c>
      <c r="J2828">
        <v>1.87</v>
      </c>
      <c r="K2828" t="s">
        <v>30</v>
      </c>
      <c r="L2828">
        <v>3925.43</v>
      </c>
    </row>
    <row r="2829" spans="2:12" x14ac:dyDescent="0.2">
      <c r="B2829" t="s">
        <v>45</v>
      </c>
      <c r="C2829" t="s">
        <v>39</v>
      </c>
      <c r="D2829">
        <v>16</v>
      </c>
      <c r="E2829" t="s">
        <v>19</v>
      </c>
      <c r="F2829" t="s">
        <v>32</v>
      </c>
      <c r="G2829">
        <v>16</v>
      </c>
      <c r="H2829" t="s">
        <v>21</v>
      </c>
      <c r="I2829">
        <v>7.3</v>
      </c>
      <c r="J2829">
        <v>2.4700000000000002</v>
      </c>
      <c r="K2829" t="s">
        <v>46</v>
      </c>
      <c r="L2829">
        <v>1113.72</v>
      </c>
    </row>
    <row r="2830" spans="2:12" x14ac:dyDescent="0.2">
      <c r="B2830" t="s">
        <v>28</v>
      </c>
      <c r="C2830" t="s">
        <v>48</v>
      </c>
      <c r="D2830">
        <v>8</v>
      </c>
      <c r="E2830" t="s">
        <v>25</v>
      </c>
      <c r="F2830" t="s">
        <v>40</v>
      </c>
      <c r="G2830">
        <v>13.3</v>
      </c>
      <c r="H2830" t="s">
        <v>21</v>
      </c>
      <c r="I2830">
        <v>7.8</v>
      </c>
      <c r="J2830">
        <v>2.2599999999999998</v>
      </c>
      <c r="K2830" t="s">
        <v>46</v>
      </c>
      <c r="L2830">
        <v>1040.53</v>
      </c>
    </row>
    <row r="2831" spans="2:12" x14ac:dyDescent="0.2">
      <c r="B2831" t="s">
        <v>33</v>
      </c>
      <c r="C2831" t="s">
        <v>41</v>
      </c>
      <c r="D2831">
        <v>32</v>
      </c>
      <c r="E2831" t="s">
        <v>25</v>
      </c>
      <c r="F2831" t="s">
        <v>32</v>
      </c>
      <c r="G2831">
        <v>14</v>
      </c>
      <c r="H2831" t="s">
        <v>27</v>
      </c>
      <c r="I2831">
        <v>4.9000000000000004</v>
      </c>
      <c r="J2831">
        <v>3.24</v>
      </c>
      <c r="K2831" t="s">
        <v>46</v>
      </c>
      <c r="L2831">
        <v>4441.1099999999997</v>
      </c>
    </row>
    <row r="2832" spans="2:12" x14ac:dyDescent="0.2">
      <c r="B2832" t="s">
        <v>33</v>
      </c>
      <c r="C2832" t="s">
        <v>24</v>
      </c>
      <c r="D2832">
        <v>4</v>
      </c>
      <c r="E2832" t="s">
        <v>19</v>
      </c>
      <c r="F2832" t="s">
        <v>35</v>
      </c>
      <c r="G2832">
        <v>16</v>
      </c>
      <c r="H2832" t="s">
        <v>21</v>
      </c>
      <c r="I2832">
        <v>5.5</v>
      </c>
      <c r="J2832">
        <v>1.95</v>
      </c>
      <c r="K2832" t="s">
        <v>30</v>
      </c>
      <c r="L2832">
        <v>922.31</v>
      </c>
    </row>
    <row r="2833" spans="2:12" x14ac:dyDescent="0.2">
      <c r="B2833" t="s">
        <v>28</v>
      </c>
      <c r="C2833" t="s">
        <v>37</v>
      </c>
      <c r="D2833">
        <v>64</v>
      </c>
      <c r="E2833" t="s">
        <v>29</v>
      </c>
      <c r="F2833" t="s">
        <v>14</v>
      </c>
      <c r="G2833">
        <v>13.3</v>
      </c>
      <c r="H2833" t="s">
        <v>43</v>
      </c>
      <c r="I2833">
        <v>9.9</v>
      </c>
      <c r="J2833">
        <v>1.65</v>
      </c>
      <c r="K2833" t="s">
        <v>22</v>
      </c>
      <c r="L2833">
        <v>4085.06</v>
      </c>
    </row>
    <row r="2834" spans="2:12" x14ac:dyDescent="0.2">
      <c r="B2834" t="s">
        <v>23</v>
      </c>
      <c r="C2834" t="s">
        <v>18</v>
      </c>
      <c r="D2834">
        <v>4</v>
      </c>
      <c r="E2834" t="s">
        <v>13</v>
      </c>
      <c r="F2834" t="s">
        <v>40</v>
      </c>
      <c r="G2834">
        <v>15.6</v>
      </c>
      <c r="H2834" t="s">
        <v>15</v>
      </c>
      <c r="I2834">
        <v>6.3</v>
      </c>
      <c r="J2834">
        <v>1.32</v>
      </c>
      <c r="K2834" t="s">
        <v>46</v>
      </c>
      <c r="L2834">
        <v>1456.75</v>
      </c>
    </row>
    <row r="2835" spans="2:12" x14ac:dyDescent="0.2">
      <c r="B2835" t="s">
        <v>33</v>
      </c>
      <c r="C2835" t="s">
        <v>39</v>
      </c>
      <c r="D2835">
        <v>8</v>
      </c>
      <c r="E2835" t="s">
        <v>19</v>
      </c>
      <c r="F2835" t="s">
        <v>32</v>
      </c>
      <c r="G2835">
        <v>14</v>
      </c>
      <c r="H2835" t="s">
        <v>43</v>
      </c>
      <c r="I2835">
        <v>11.8</v>
      </c>
      <c r="J2835">
        <v>1.26</v>
      </c>
      <c r="K2835" t="s">
        <v>46</v>
      </c>
      <c r="L2835">
        <v>916.53</v>
      </c>
    </row>
    <row r="2836" spans="2:12" x14ac:dyDescent="0.2">
      <c r="B2836" t="s">
        <v>11</v>
      </c>
      <c r="C2836" t="s">
        <v>41</v>
      </c>
      <c r="D2836">
        <v>16</v>
      </c>
      <c r="E2836" t="s">
        <v>42</v>
      </c>
      <c r="F2836" t="s">
        <v>20</v>
      </c>
      <c r="G2836">
        <v>16</v>
      </c>
      <c r="H2836" t="s">
        <v>21</v>
      </c>
      <c r="I2836">
        <v>5</v>
      </c>
      <c r="J2836">
        <v>3.36</v>
      </c>
      <c r="K2836" t="s">
        <v>46</v>
      </c>
      <c r="L2836">
        <v>2295.21</v>
      </c>
    </row>
    <row r="2837" spans="2:12" x14ac:dyDescent="0.2">
      <c r="B2837" t="s">
        <v>36</v>
      </c>
      <c r="C2837" t="s">
        <v>41</v>
      </c>
      <c r="D2837">
        <v>16</v>
      </c>
      <c r="E2837" t="s">
        <v>19</v>
      </c>
      <c r="F2837" t="s">
        <v>26</v>
      </c>
      <c r="G2837">
        <v>14</v>
      </c>
      <c r="H2837" t="s">
        <v>27</v>
      </c>
      <c r="I2837">
        <v>9.6</v>
      </c>
      <c r="J2837">
        <v>2.83</v>
      </c>
      <c r="K2837" t="s">
        <v>30</v>
      </c>
      <c r="L2837">
        <v>3291.98</v>
      </c>
    </row>
    <row r="2838" spans="2:12" x14ac:dyDescent="0.2">
      <c r="B2838" t="s">
        <v>33</v>
      </c>
      <c r="C2838" t="s">
        <v>37</v>
      </c>
      <c r="D2838">
        <v>64</v>
      </c>
      <c r="E2838" t="s">
        <v>42</v>
      </c>
      <c r="F2838" t="s">
        <v>26</v>
      </c>
      <c r="G2838">
        <v>14</v>
      </c>
      <c r="H2838" t="s">
        <v>27</v>
      </c>
      <c r="I2838">
        <v>9.6</v>
      </c>
      <c r="J2838">
        <v>2.36</v>
      </c>
      <c r="K2838" t="s">
        <v>30</v>
      </c>
      <c r="L2838">
        <v>5424.04</v>
      </c>
    </row>
    <row r="2839" spans="2:12" x14ac:dyDescent="0.2">
      <c r="B2839" t="s">
        <v>28</v>
      </c>
      <c r="C2839" t="s">
        <v>31</v>
      </c>
      <c r="D2839">
        <v>16</v>
      </c>
      <c r="E2839" t="s">
        <v>25</v>
      </c>
      <c r="F2839" t="s">
        <v>20</v>
      </c>
      <c r="G2839">
        <v>15.6</v>
      </c>
      <c r="H2839" t="s">
        <v>21</v>
      </c>
      <c r="I2839">
        <v>6.9</v>
      </c>
      <c r="J2839">
        <v>3.35</v>
      </c>
      <c r="K2839" t="s">
        <v>46</v>
      </c>
      <c r="L2839">
        <v>1026.5899999999999</v>
      </c>
    </row>
    <row r="2840" spans="2:12" x14ac:dyDescent="0.2">
      <c r="B2840" t="s">
        <v>28</v>
      </c>
      <c r="C2840" t="s">
        <v>39</v>
      </c>
      <c r="D2840">
        <v>4</v>
      </c>
      <c r="E2840" t="s">
        <v>25</v>
      </c>
      <c r="F2840" t="s">
        <v>40</v>
      </c>
      <c r="G2840">
        <v>14</v>
      </c>
      <c r="H2840" t="s">
        <v>27</v>
      </c>
      <c r="I2840">
        <v>8.9</v>
      </c>
      <c r="J2840">
        <v>2.94</v>
      </c>
      <c r="K2840" t="s">
        <v>22</v>
      </c>
      <c r="L2840">
        <v>1638.09</v>
      </c>
    </row>
    <row r="2841" spans="2:12" x14ac:dyDescent="0.2">
      <c r="B2841" t="s">
        <v>23</v>
      </c>
      <c r="C2841" t="s">
        <v>18</v>
      </c>
      <c r="D2841">
        <v>64</v>
      </c>
      <c r="E2841" t="s">
        <v>19</v>
      </c>
      <c r="F2841" t="s">
        <v>32</v>
      </c>
      <c r="G2841">
        <v>13.3</v>
      </c>
      <c r="H2841" t="s">
        <v>21</v>
      </c>
      <c r="I2841">
        <v>10.5</v>
      </c>
      <c r="J2841">
        <v>1.49</v>
      </c>
      <c r="K2841" t="s">
        <v>16</v>
      </c>
      <c r="L2841">
        <v>2415.27</v>
      </c>
    </row>
    <row r="2842" spans="2:12" x14ac:dyDescent="0.2">
      <c r="B2842" t="s">
        <v>47</v>
      </c>
      <c r="C2842" t="s">
        <v>24</v>
      </c>
      <c r="D2842">
        <v>16</v>
      </c>
      <c r="E2842" t="s">
        <v>19</v>
      </c>
      <c r="F2842" t="s">
        <v>35</v>
      </c>
      <c r="G2842">
        <v>15.6</v>
      </c>
      <c r="H2842" t="s">
        <v>21</v>
      </c>
      <c r="I2842">
        <v>6.5</v>
      </c>
      <c r="J2842">
        <v>1.4</v>
      </c>
      <c r="K2842" t="s">
        <v>46</v>
      </c>
      <c r="L2842">
        <v>1302.01</v>
      </c>
    </row>
    <row r="2843" spans="2:12" x14ac:dyDescent="0.2">
      <c r="B2843" t="s">
        <v>38</v>
      </c>
      <c r="C2843" t="s">
        <v>31</v>
      </c>
      <c r="D2843">
        <v>32</v>
      </c>
      <c r="E2843" t="s">
        <v>13</v>
      </c>
      <c r="F2843" t="s">
        <v>20</v>
      </c>
      <c r="G2843">
        <v>15.6</v>
      </c>
      <c r="H2843" t="s">
        <v>27</v>
      </c>
      <c r="I2843">
        <v>11.6</v>
      </c>
      <c r="J2843">
        <v>3.02</v>
      </c>
      <c r="K2843" t="s">
        <v>46</v>
      </c>
      <c r="L2843">
        <v>2535.56</v>
      </c>
    </row>
    <row r="2844" spans="2:12" x14ac:dyDescent="0.2">
      <c r="B2844" t="s">
        <v>38</v>
      </c>
      <c r="C2844" t="s">
        <v>37</v>
      </c>
      <c r="D2844">
        <v>4</v>
      </c>
      <c r="E2844" t="s">
        <v>25</v>
      </c>
      <c r="F2844" t="s">
        <v>20</v>
      </c>
      <c r="G2844">
        <v>15.6</v>
      </c>
      <c r="H2844" t="s">
        <v>43</v>
      </c>
      <c r="I2844">
        <v>9.1999999999999993</v>
      </c>
      <c r="J2844">
        <v>3.2</v>
      </c>
      <c r="K2844" t="s">
        <v>22</v>
      </c>
      <c r="L2844">
        <v>1762.46</v>
      </c>
    </row>
    <row r="2845" spans="2:12" x14ac:dyDescent="0.2">
      <c r="B2845" t="s">
        <v>45</v>
      </c>
      <c r="C2845" t="s">
        <v>24</v>
      </c>
      <c r="D2845">
        <v>4</v>
      </c>
      <c r="E2845" t="s">
        <v>13</v>
      </c>
      <c r="F2845" t="s">
        <v>32</v>
      </c>
      <c r="G2845">
        <v>15.6</v>
      </c>
      <c r="H2845" t="s">
        <v>21</v>
      </c>
      <c r="I2845">
        <v>11.1</v>
      </c>
      <c r="J2845">
        <v>1.84</v>
      </c>
      <c r="K2845" t="s">
        <v>16</v>
      </c>
      <c r="L2845">
        <v>785.8</v>
      </c>
    </row>
    <row r="2846" spans="2:12" x14ac:dyDescent="0.2">
      <c r="B2846" t="s">
        <v>33</v>
      </c>
      <c r="C2846" t="s">
        <v>48</v>
      </c>
      <c r="D2846">
        <v>64</v>
      </c>
      <c r="E2846" t="s">
        <v>29</v>
      </c>
      <c r="F2846" t="s">
        <v>26</v>
      </c>
      <c r="G2846">
        <v>14</v>
      </c>
      <c r="H2846" t="s">
        <v>27</v>
      </c>
      <c r="I2846">
        <v>8.6</v>
      </c>
      <c r="J2846">
        <v>2.96</v>
      </c>
      <c r="K2846" t="s">
        <v>16</v>
      </c>
      <c r="L2846">
        <v>4767.21</v>
      </c>
    </row>
    <row r="2847" spans="2:12" x14ac:dyDescent="0.2">
      <c r="B2847" t="s">
        <v>47</v>
      </c>
      <c r="C2847" t="s">
        <v>31</v>
      </c>
      <c r="D2847">
        <v>32</v>
      </c>
      <c r="E2847" t="s">
        <v>42</v>
      </c>
      <c r="F2847" t="s">
        <v>14</v>
      </c>
      <c r="G2847">
        <v>14</v>
      </c>
      <c r="H2847" t="s">
        <v>15</v>
      </c>
      <c r="I2847">
        <v>8</v>
      </c>
      <c r="J2847">
        <v>2.9</v>
      </c>
      <c r="K2847" t="s">
        <v>22</v>
      </c>
      <c r="L2847">
        <v>1747.91</v>
      </c>
    </row>
    <row r="2848" spans="2:12" x14ac:dyDescent="0.2">
      <c r="B2848" t="s">
        <v>45</v>
      </c>
      <c r="C2848" t="s">
        <v>41</v>
      </c>
      <c r="D2848">
        <v>16</v>
      </c>
      <c r="E2848" t="s">
        <v>29</v>
      </c>
      <c r="F2848" t="s">
        <v>20</v>
      </c>
      <c r="G2848">
        <v>15.6</v>
      </c>
      <c r="H2848" t="s">
        <v>43</v>
      </c>
      <c r="I2848">
        <v>5.5</v>
      </c>
      <c r="J2848">
        <v>2.56</v>
      </c>
      <c r="K2848" t="s">
        <v>22</v>
      </c>
      <c r="L2848">
        <v>2326.4899999999998</v>
      </c>
    </row>
    <row r="2849" spans="2:12" x14ac:dyDescent="0.2">
      <c r="B2849" t="s">
        <v>23</v>
      </c>
      <c r="C2849" t="s">
        <v>48</v>
      </c>
      <c r="D2849">
        <v>64</v>
      </c>
      <c r="E2849" t="s">
        <v>42</v>
      </c>
      <c r="F2849" t="s">
        <v>35</v>
      </c>
      <c r="G2849">
        <v>15.6</v>
      </c>
      <c r="H2849" t="s">
        <v>15</v>
      </c>
      <c r="I2849">
        <v>11.1</v>
      </c>
      <c r="J2849">
        <v>3.12</v>
      </c>
      <c r="K2849" t="s">
        <v>22</v>
      </c>
      <c r="L2849">
        <v>3453.43</v>
      </c>
    </row>
    <row r="2850" spans="2:12" x14ac:dyDescent="0.2">
      <c r="B2850" t="s">
        <v>33</v>
      </c>
      <c r="C2850" t="s">
        <v>12</v>
      </c>
      <c r="D2850">
        <v>16</v>
      </c>
      <c r="E2850" t="s">
        <v>19</v>
      </c>
      <c r="F2850" t="s">
        <v>35</v>
      </c>
      <c r="G2850">
        <v>17.3</v>
      </c>
      <c r="H2850" t="s">
        <v>21</v>
      </c>
      <c r="I2850">
        <v>4.5999999999999996</v>
      </c>
      <c r="J2850">
        <v>2.29</v>
      </c>
      <c r="K2850" t="s">
        <v>46</v>
      </c>
      <c r="L2850">
        <v>959.1</v>
      </c>
    </row>
    <row r="2851" spans="2:12" x14ac:dyDescent="0.2">
      <c r="B2851" t="s">
        <v>47</v>
      </c>
      <c r="C2851" t="s">
        <v>48</v>
      </c>
      <c r="D2851">
        <v>4</v>
      </c>
      <c r="E2851" t="s">
        <v>19</v>
      </c>
      <c r="F2851" t="s">
        <v>20</v>
      </c>
      <c r="G2851">
        <v>16</v>
      </c>
      <c r="H2851" t="s">
        <v>21</v>
      </c>
      <c r="I2851">
        <v>8.9</v>
      </c>
      <c r="J2851">
        <v>2.94</v>
      </c>
      <c r="K2851" t="s">
        <v>46</v>
      </c>
      <c r="L2851">
        <v>1461.28</v>
      </c>
    </row>
    <row r="2852" spans="2:12" x14ac:dyDescent="0.2">
      <c r="B2852" t="s">
        <v>34</v>
      </c>
      <c r="C2852" t="s">
        <v>31</v>
      </c>
      <c r="D2852">
        <v>4</v>
      </c>
      <c r="E2852" t="s">
        <v>19</v>
      </c>
      <c r="F2852" t="s">
        <v>44</v>
      </c>
      <c r="G2852">
        <v>15.6</v>
      </c>
      <c r="H2852" t="s">
        <v>27</v>
      </c>
      <c r="I2852">
        <v>11.3</v>
      </c>
      <c r="J2852">
        <v>2.5</v>
      </c>
      <c r="K2852" t="s">
        <v>30</v>
      </c>
      <c r="L2852">
        <v>795.28</v>
      </c>
    </row>
    <row r="2853" spans="2:12" x14ac:dyDescent="0.2">
      <c r="B2853" t="s">
        <v>33</v>
      </c>
      <c r="C2853" t="s">
        <v>37</v>
      </c>
      <c r="D2853">
        <v>16</v>
      </c>
      <c r="E2853" t="s">
        <v>19</v>
      </c>
      <c r="F2853" t="s">
        <v>35</v>
      </c>
      <c r="G2853">
        <v>14</v>
      </c>
      <c r="H2853" t="s">
        <v>27</v>
      </c>
      <c r="I2853">
        <v>8.1999999999999993</v>
      </c>
      <c r="J2853">
        <v>2.5</v>
      </c>
      <c r="K2853" t="s">
        <v>22</v>
      </c>
      <c r="L2853">
        <v>3431.37</v>
      </c>
    </row>
    <row r="2854" spans="2:12" x14ac:dyDescent="0.2">
      <c r="B2854" t="s">
        <v>17</v>
      </c>
      <c r="C2854" t="s">
        <v>12</v>
      </c>
      <c r="D2854">
        <v>16</v>
      </c>
      <c r="E2854" t="s">
        <v>42</v>
      </c>
      <c r="F2854" t="s">
        <v>14</v>
      </c>
      <c r="G2854">
        <v>15.6</v>
      </c>
      <c r="H2854" t="s">
        <v>27</v>
      </c>
      <c r="I2854">
        <v>8</v>
      </c>
      <c r="J2854">
        <v>2.2400000000000002</v>
      </c>
      <c r="K2854" t="s">
        <v>22</v>
      </c>
      <c r="L2854">
        <v>2119.84</v>
      </c>
    </row>
    <row r="2855" spans="2:12" x14ac:dyDescent="0.2">
      <c r="B2855" t="s">
        <v>33</v>
      </c>
      <c r="C2855" t="s">
        <v>24</v>
      </c>
      <c r="D2855">
        <v>8</v>
      </c>
      <c r="E2855" t="s">
        <v>42</v>
      </c>
      <c r="F2855" t="s">
        <v>32</v>
      </c>
      <c r="G2855">
        <v>13.3</v>
      </c>
      <c r="H2855" t="s">
        <v>15</v>
      </c>
      <c r="I2855">
        <v>11.7</v>
      </c>
      <c r="J2855">
        <v>2.25</v>
      </c>
      <c r="K2855" t="s">
        <v>46</v>
      </c>
      <c r="L2855">
        <v>1018.01</v>
      </c>
    </row>
    <row r="2856" spans="2:12" x14ac:dyDescent="0.2">
      <c r="B2856" t="s">
        <v>45</v>
      </c>
      <c r="C2856" t="s">
        <v>41</v>
      </c>
      <c r="D2856">
        <v>16</v>
      </c>
      <c r="E2856" t="s">
        <v>25</v>
      </c>
      <c r="F2856" t="s">
        <v>20</v>
      </c>
      <c r="G2856">
        <v>15.6</v>
      </c>
      <c r="H2856" t="s">
        <v>27</v>
      </c>
      <c r="I2856">
        <v>4.3</v>
      </c>
      <c r="J2856">
        <v>1.26</v>
      </c>
      <c r="K2856" t="s">
        <v>16</v>
      </c>
      <c r="L2856">
        <v>3561.5</v>
      </c>
    </row>
    <row r="2857" spans="2:12" x14ac:dyDescent="0.2">
      <c r="B2857" t="s">
        <v>45</v>
      </c>
      <c r="C2857" t="s">
        <v>39</v>
      </c>
      <c r="D2857">
        <v>4</v>
      </c>
      <c r="E2857" t="s">
        <v>19</v>
      </c>
      <c r="F2857" t="s">
        <v>14</v>
      </c>
      <c r="G2857">
        <v>14</v>
      </c>
      <c r="H2857" t="s">
        <v>27</v>
      </c>
      <c r="I2857">
        <v>9.9</v>
      </c>
      <c r="J2857">
        <v>2.4300000000000002</v>
      </c>
      <c r="K2857" t="s">
        <v>22</v>
      </c>
      <c r="L2857">
        <v>1608.42</v>
      </c>
    </row>
    <row r="2858" spans="2:12" x14ac:dyDescent="0.2">
      <c r="B2858" t="s">
        <v>23</v>
      </c>
      <c r="C2858" t="s">
        <v>12</v>
      </c>
      <c r="D2858">
        <v>8</v>
      </c>
      <c r="E2858" t="s">
        <v>13</v>
      </c>
      <c r="F2858" t="s">
        <v>44</v>
      </c>
      <c r="G2858">
        <v>13.3</v>
      </c>
      <c r="H2858" t="s">
        <v>27</v>
      </c>
      <c r="I2858">
        <v>7.9</v>
      </c>
      <c r="J2858">
        <v>1.74</v>
      </c>
      <c r="K2858" t="s">
        <v>16</v>
      </c>
      <c r="L2858">
        <v>1072.6300000000001</v>
      </c>
    </row>
    <row r="2859" spans="2:12" x14ac:dyDescent="0.2">
      <c r="B2859" t="s">
        <v>38</v>
      </c>
      <c r="C2859" t="s">
        <v>37</v>
      </c>
      <c r="D2859">
        <v>4</v>
      </c>
      <c r="E2859" t="s">
        <v>25</v>
      </c>
      <c r="F2859" t="s">
        <v>44</v>
      </c>
      <c r="G2859">
        <v>13.3</v>
      </c>
      <c r="H2859" t="s">
        <v>21</v>
      </c>
      <c r="I2859">
        <v>7.5</v>
      </c>
      <c r="J2859">
        <v>2.5499999999999998</v>
      </c>
      <c r="K2859" t="s">
        <v>16</v>
      </c>
      <c r="L2859">
        <v>711.64</v>
      </c>
    </row>
    <row r="2860" spans="2:12" x14ac:dyDescent="0.2">
      <c r="B2860" t="s">
        <v>47</v>
      </c>
      <c r="C2860" t="s">
        <v>37</v>
      </c>
      <c r="D2860">
        <v>16</v>
      </c>
      <c r="E2860" t="s">
        <v>29</v>
      </c>
      <c r="F2860" t="s">
        <v>14</v>
      </c>
      <c r="G2860">
        <v>17.3</v>
      </c>
      <c r="H2860" t="s">
        <v>27</v>
      </c>
      <c r="I2860">
        <v>7</v>
      </c>
      <c r="J2860">
        <v>1.36</v>
      </c>
      <c r="K2860" t="s">
        <v>22</v>
      </c>
      <c r="L2860">
        <v>4694.8100000000004</v>
      </c>
    </row>
    <row r="2861" spans="2:12" x14ac:dyDescent="0.2">
      <c r="B2861" t="s">
        <v>34</v>
      </c>
      <c r="C2861" t="s">
        <v>18</v>
      </c>
      <c r="D2861">
        <v>4</v>
      </c>
      <c r="E2861" t="s">
        <v>29</v>
      </c>
      <c r="F2861" t="s">
        <v>14</v>
      </c>
      <c r="G2861">
        <v>15.6</v>
      </c>
      <c r="H2861" t="s">
        <v>43</v>
      </c>
      <c r="I2861">
        <v>9.3000000000000007</v>
      </c>
      <c r="J2861">
        <v>1.45</v>
      </c>
      <c r="K2861" t="s">
        <v>30</v>
      </c>
      <c r="L2861">
        <v>1375.07</v>
      </c>
    </row>
    <row r="2862" spans="2:12" x14ac:dyDescent="0.2">
      <c r="B2862" t="s">
        <v>36</v>
      </c>
      <c r="C2862" t="s">
        <v>12</v>
      </c>
      <c r="D2862">
        <v>64</v>
      </c>
      <c r="E2862" t="s">
        <v>42</v>
      </c>
      <c r="F2862" t="s">
        <v>35</v>
      </c>
      <c r="G2862">
        <v>17.3</v>
      </c>
      <c r="H2862" t="s">
        <v>43</v>
      </c>
      <c r="I2862">
        <v>11.9</v>
      </c>
      <c r="J2862">
        <v>1.51</v>
      </c>
      <c r="K2862" t="s">
        <v>30</v>
      </c>
      <c r="L2862">
        <v>1901.15</v>
      </c>
    </row>
    <row r="2863" spans="2:12" x14ac:dyDescent="0.2">
      <c r="B2863" t="s">
        <v>36</v>
      </c>
      <c r="C2863" t="s">
        <v>48</v>
      </c>
      <c r="D2863">
        <v>4</v>
      </c>
      <c r="E2863" t="s">
        <v>19</v>
      </c>
      <c r="F2863" t="s">
        <v>44</v>
      </c>
      <c r="G2863">
        <v>14</v>
      </c>
      <c r="H2863" t="s">
        <v>15</v>
      </c>
      <c r="I2863">
        <v>9.9</v>
      </c>
      <c r="J2863">
        <v>1.56</v>
      </c>
      <c r="K2863" t="s">
        <v>16</v>
      </c>
      <c r="L2863">
        <v>968.48</v>
      </c>
    </row>
    <row r="2864" spans="2:12" x14ac:dyDescent="0.2">
      <c r="B2864" t="s">
        <v>23</v>
      </c>
      <c r="C2864" t="s">
        <v>12</v>
      </c>
      <c r="D2864">
        <v>4</v>
      </c>
      <c r="E2864" t="s">
        <v>25</v>
      </c>
      <c r="F2864" t="s">
        <v>26</v>
      </c>
      <c r="G2864">
        <v>13.3</v>
      </c>
      <c r="H2864" t="s">
        <v>27</v>
      </c>
      <c r="I2864">
        <v>11.5</v>
      </c>
      <c r="J2864">
        <v>2.4500000000000002</v>
      </c>
      <c r="K2864" t="s">
        <v>46</v>
      </c>
      <c r="L2864">
        <v>1180.8599999999999</v>
      </c>
    </row>
    <row r="2865" spans="2:12" x14ac:dyDescent="0.2">
      <c r="B2865" t="s">
        <v>36</v>
      </c>
      <c r="C2865" t="s">
        <v>39</v>
      </c>
      <c r="D2865">
        <v>64</v>
      </c>
      <c r="E2865" t="s">
        <v>19</v>
      </c>
      <c r="F2865" t="s">
        <v>32</v>
      </c>
      <c r="G2865">
        <v>13.3</v>
      </c>
      <c r="H2865" t="s">
        <v>21</v>
      </c>
      <c r="I2865">
        <v>8</v>
      </c>
      <c r="J2865">
        <v>1.77</v>
      </c>
      <c r="K2865" t="s">
        <v>30</v>
      </c>
      <c r="L2865">
        <v>1928.73</v>
      </c>
    </row>
    <row r="2866" spans="2:12" x14ac:dyDescent="0.2">
      <c r="B2866" t="s">
        <v>45</v>
      </c>
      <c r="C2866" t="s">
        <v>37</v>
      </c>
      <c r="D2866">
        <v>16</v>
      </c>
      <c r="E2866" t="s">
        <v>13</v>
      </c>
      <c r="F2866" t="s">
        <v>20</v>
      </c>
      <c r="G2866">
        <v>15.6</v>
      </c>
      <c r="H2866" t="s">
        <v>43</v>
      </c>
      <c r="I2866">
        <v>10</v>
      </c>
      <c r="J2866">
        <v>3.04</v>
      </c>
      <c r="K2866" t="s">
        <v>46</v>
      </c>
      <c r="L2866">
        <v>2121.25</v>
      </c>
    </row>
    <row r="2867" spans="2:12" x14ac:dyDescent="0.2">
      <c r="B2867" t="s">
        <v>11</v>
      </c>
      <c r="C2867" t="s">
        <v>41</v>
      </c>
      <c r="D2867">
        <v>4</v>
      </c>
      <c r="E2867" t="s">
        <v>25</v>
      </c>
      <c r="F2867" t="s">
        <v>32</v>
      </c>
      <c r="G2867">
        <v>13.3</v>
      </c>
      <c r="H2867" t="s">
        <v>43</v>
      </c>
      <c r="I2867">
        <v>11.3</v>
      </c>
      <c r="J2867">
        <v>2.5</v>
      </c>
      <c r="K2867" t="s">
        <v>16</v>
      </c>
      <c r="L2867">
        <v>2333.0700000000002</v>
      </c>
    </row>
    <row r="2868" spans="2:12" x14ac:dyDescent="0.2">
      <c r="B2868" t="s">
        <v>45</v>
      </c>
      <c r="C2868" t="s">
        <v>37</v>
      </c>
      <c r="D2868">
        <v>4</v>
      </c>
      <c r="E2868" t="s">
        <v>29</v>
      </c>
      <c r="F2868" t="s">
        <v>35</v>
      </c>
      <c r="G2868">
        <v>16</v>
      </c>
      <c r="H2868" t="s">
        <v>15</v>
      </c>
      <c r="I2868">
        <v>5.8</v>
      </c>
      <c r="J2868">
        <v>3.26</v>
      </c>
      <c r="K2868" t="s">
        <v>16</v>
      </c>
      <c r="L2868">
        <v>2048.5500000000002</v>
      </c>
    </row>
    <row r="2869" spans="2:12" x14ac:dyDescent="0.2">
      <c r="B2869" t="s">
        <v>45</v>
      </c>
      <c r="C2869" t="s">
        <v>48</v>
      </c>
      <c r="D2869">
        <v>8</v>
      </c>
      <c r="E2869" t="s">
        <v>25</v>
      </c>
      <c r="F2869" t="s">
        <v>20</v>
      </c>
      <c r="G2869">
        <v>13.3</v>
      </c>
      <c r="H2869" t="s">
        <v>21</v>
      </c>
      <c r="I2869">
        <v>11.4</v>
      </c>
      <c r="J2869">
        <v>2.2799999999999998</v>
      </c>
      <c r="K2869" t="s">
        <v>46</v>
      </c>
      <c r="L2869">
        <v>1162.3900000000001</v>
      </c>
    </row>
    <row r="2870" spans="2:12" x14ac:dyDescent="0.2">
      <c r="B2870" t="s">
        <v>17</v>
      </c>
      <c r="C2870" t="s">
        <v>12</v>
      </c>
      <c r="D2870">
        <v>16</v>
      </c>
      <c r="E2870" t="s">
        <v>25</v>
      </c>
      <c r="F2870" t="s">
        <v>26</v>
      </c>
      <c r="G2870">
        <v>14</v>
      </c>
      <c r="H2870" t="s">
        <v>21</v>
      </c>
      <c r="I2870">
        <v>7.5</v>
      </c>
      <c r="J2870">
        <v>2.73</v>
      </c>
      <c r="K2870" t="s">
        <v>22</v>
      </c>
      <c r="L2870">
        <v>1281.1199999999999</v>
      </c>
    </row>
    <row r="2871" spans="2:12" x14ac:dyDescent="0.2">
      <c r="B2871" t="s">
        <v>11</v>
      </c>
      <c r="C2871" t="s">
        <v>12</v>
      </c>
      <c r="D2871">
        <v>16</v>
      </c>
      <c r="E2871" t="s">
        <v>25</v>
      </c>
      <c r="F2871" t="s">
        <v>40</v>
      </c>
      <c r="G2871">
        <v>14</v>
      </c>
      <c r="H2871" t="s">
        <v>21</v>
      </c>
      <c r="I2871">
        <v>7</v>
      </c>
      <c r="J2871">
        <v>1.7</v>
      </c>
      <c r="K2871" t="s">
        <v>22</v>
      </c>
      <c r="L2871">
        <v>1329.06</v>
      </c>
    </row>
    <row r="2872" spans="2:12" x14ac:dyDescent="0.2">
      <c r="B2872" t="s">
        <v>33</v>
      </c>
      <c r="C2872" t="s">
        <v>24</v>
      </c>
      <c r="D2872">
        <v>4</v>
      </c>
      <c r="E2872" t="s">
        <v>29</v>
      </c>
      <c r="F2872" t="s">
        <v>20</v>
      </c>
      <c r="G2872">
        <v>15.6</v>
      </c>
      <c r="H2872" t="s">
        <v>43</v>
      </c>
      <c r="I2872">
        <v>4.3</v>
      </c>
      <c r="J2872">
        <v>1.5</v>
      </c>
      <c r="K2872" t="s">
        <v>22</v>
      </c>
      <c r="L2872">
        <v>1140.49</v>
      </c>
    </row>
    <row r="2873" spans="2:12" x14ac:dyDescent="0.2">
      <c r="B2873" t="s">
        <v>36</v>
      </c>
      <c r="C2873" t="s">
        <v>41</v>
      </c>
      <c r="D2873">
        <v>8</v>
      </c>
      <c r="E2873" t="s">
        <v>25</v>
      </c>
      <c r="F2873" t="s">
        <v>20</v>
      </c>
      <c r="G2873">
        <v>17.3</v>
      </c>
      <c r="H2873" t="s">
        <v>43</v>
      </c>
      <c r="I2873">
        <v>9.6999999999999993</v>
      </c>
      <c r="J2873">
        <v>2.08</v>
      </c>
      <c r="K2873" t="s">
        <v>30</v>
      </c>
      <c r="L2873">
        <v>1753.7</v>
      </c>
    </row>
    <row r="2874" spans="2:12" x14ac:dyDescent="0.2">
      <c r="B2874" t="s">
        <v>38</v>
      </c>
      <c r="C2874" t="s">
        <v>39</v>
      </c>
      <c r="D2874">
        <v>16</v>
      </c>
      <c r="E2874" t="s">
        <v>19</v>
      </c>
      <c r="F2874" t="s">
        <v>40</v>
      </c>
      <c r="G2874">
        <v>13.3</v>
      </c>
      <c r="H2874" t="s">
        <v>27</v>
      </c>
      <c r="I2874">
        <v>9.1999999999999993</v>
      </c>
      <c r="J2874">
        <v>2.2799999999999998</v>
      </c>
      <c r="K2874" t="s">
        <v>30</v>
      </c>
      <c r="L2874">
        <v>1968.05</v>
      </c>
    </row>
    <row r="2875" spans="2:12" x14ac:dyDescent="0.2">
      <c r="B2875" t="s">
        <v>33</v>
      </c>
      <c r="C2875" t="s">
        <v>31</v>
      </c>
      <c r="D2875">
        <v>64</v>
      </c>
      <c r="E2875" t="s">
        <v>42</v>
      </c>
      <c r="F2875" t="s">
        <v>44</v>
      </c>
      <c r="G2875">
        <v>14</v>
      </c>
      <c r="H2875" t="s">
        <v>15</v>
      </c>
      <c r="I2875">
        <v>4.5999999999999996</v>
      </c>
      <c r="J2875">
        <v>3.2</v>
      </c>
      <c r="K2875" t="s">
        <v>30</v>
      </c>
      <c r="L2875">
        <v>1371.27</v>
      </c>
    </row>
    <row r="2876" spans="2:12" x14ac:dyDescent="0.2">
      <c r="B2876" t="s">
        <v>38</v>
      </c>
      <c r="C2876" t="s">
        <v>12</v>
      </c>
      <c r="D2876">
        <v>8</v>
      </c>
      <c r="E2876" t="s">
        <v>29</v>
      </c>
      <c r="F2876" t="s">
        <v>26</v>
      </c>
      <c r="G2876">
        <v>13.3</v>
      </c>
      <c r="H2876" t="s">
        <v>43</v>
      </c>
      <c r="I2876">
        <v>10.5</v>
      </c>
      <c r="J2876">
        <v>2.73</v>
      </c>
      <c r="K2876" t="s">
        <v>30</v>
      </c>
      <c r="L2876">
        <v>804.42</v>
      </c>
    </row>
    <row r="2877" spans="2:12" x14ac:dyDescent="0.2">
      <c r="B2877" t="s">
        <v>36</v>
      </c>
      <c r="C2877" t="s">
        <v>12</v>
      </c>
      <c r="D2877">
        <v>8</v>
      </c>
      <c r="E2877" t="s">
        <v>25</v>
      </c>
      <c r="F2877" t="s">
        <v>14</v>
      </c>
      <c r="G2877">
        <v>16</v>
      </c>
      <c r="H2877" t="s">
        <v>27</v>
      </c>
      <c r="I2877">
        <v>5.6</v>
      </c>
      <c r="J2877">
        <v>2.06</v>
      </c>
      <c r="K2877" t="s">
        <v>46</v>
      </c>
      <c r="L2877">
        <v>1447.33</v>
      </c>
    </row>
    <row r="2878" spans="2:12" x14ac:dyDescent="0.2">
      <c r="B2878" t="s">
        <v>34</v>
      </c>
      <c r="C2878" t="s">
        <v>12</v>
      </c>
      <c r="D2878">
        <v>8</v>
      </c>
      <c r="E2878" t="s">
        <v>19</v>
      </c>
      <c r="F2878" t="s">
        <v>20</v>
      </c>
      <c r="G2878">
        <v>15.6</v>
      </c>
      <c r="H2878" t="s">
        <v>15</v>
      </c>
      <c r="I2878">
        <v>6.1</v>
      </c>
      <c r="J2878">
        <v>2.67</v>
      </c>
      <c r="K2878" t="s">
        <v>22</v>
      </c>
      <c r="L2878">
        <v>1087.96</v>
      </c>
    </row>
    <row r="2879" spans="2:12" x14ac:dyDescent="0.2">
      <c r="B2879" t="s">
        <v>47</v>
      </c>
      <c r="C2879" t="s">
        <v>31</v>
      </c>
      <c r="D2879">
        <v>32</v>
      </c>
      <c r="E2879" t="s">
        <v>29</v>
      </c>
      <c r="F2879" t="s">
        <v>35</v>
      </c>
      <c r="G2879">
        <v>17.3</v>
      </c>
      <c r="H2879" t="s">
        <v>15</v>
      </c>
      <c r="I2879">
        <v>12</v>
      </c>
      <c r="J2879">
        <v>2.71</v>
      </c>
      <c r="K2879" t="s">
        <v>22</v>
      </c>
      <c r="L2879">
        <v>2506.9499999999998</v>
      </c>
    </row>
    <row r="2880" spans="2:12" x14ac:dyDescent="0.2">
      <c r="B2880" t="s">
        <v>17</v>
      </c>
      <c r="C2880" t="s">
        <v>31</v>
      </c>
      <c r="D2880">
        <v>4</v>
      </c>
      <c r="E2880" t="s">
        <v>25</v>
      </c>
      <c r="F2880" t="s">
        <v>32</v>
      </c>
      <c r="G2880">
        <v>16</v>
      </c>
      <c r="H2880" t="s">
        <v>21</v>
      </c>
      <c r="I2880">
        <v>11.4</v>
      </c>
      <c r="J2880">
        <v>1.85</v>
      </c>
      <c r="K2880" t="s">
        <v>16</v>
      </c>
      <c r="L2880">
        <v>962.71</v>
      </c>
    </row>
    <row r="2881" spans="2:12" x14ac:dyDescent="0.2">
      <c r="B2881" t="s">
        <v>34</v>
      </c>
      <c r="C2881" t="s">
        <v>12</v>
      </c>
      <c r="D2881">
        <v>64</v>
      </c>
      <c r="E2881" t="s">
        <v>13</v>
      </c>
      <c r="F2881" t="s">
        <v>35</v>
      </c>
      <c r="G2881">
        <v>13.3</v>
      </c>
      <c r="H2881" t="s">
        <v>15</v>
      </c>
      <c r="I2881">
        <v>4.2</v>
      </c>
      <c r="J2881">
        <v>1.31</v>
      </c>
      <c r="K2881" t="s">
        <v>22</v>
      </c>
      <c r="L2881">
        <v>2529.92</v>
      </c>
    </row>
    <row r="2882" spans="2:12" x14ac:dyDescent="0.2">
      <c r="B2882" t="s">
        <v>33</v>
      </c>
      <c r="C2882" t="s">
        <v>37</v>
      </c>
      <c r="D2882">
        <v>8</v>
      </c>
      <c r="E2882" t="s">
        <v>42</v>
      </c>
      <c r="F2882" t="s">
        <v>20</v>
      </c>
      <c r="G2882">
        <v>13.3</v>
      </c>
      <c r="H2882" t="s">
        <v>15</v>
      </c>
      <c r="I2882">
        <v>10</v>
      </c>
      <c r="J2882">
        <v>1.68</v>
      </c>
      <c r="K2882" t="s">
        <v>22</v>
      </c>
      <c r="L2882">
        <v>1861.56</v>
      </c>
    </row>
    <row r="2883" spans="2:12" x14ac:dyDescent="0.2">
      <c r="B2883" t="s">
        <v>47</v>
      </c>
      <c r="C2883" t="s">
        <v>31</v>
      </c>
      <c r="D2883">
        <v>16</v>
      </c>
      <c r="E2883" t="s">
        <v>25</v>
      </c>
      <c r="F2883" t="s">
        <v>32</v>
      </c>
      <c r="G2883">
        <v>14</v>
      </c>
      <c r="H2883" t="s">
        <v>21</v>
      </c>
      <c r="I2883">
        <v>4.5999999999999996</v>
      </c>
      <c r="J2883">
        <v>2.1800000000000002</v>
      </c>
      <c r="K2883" t="s">
        <v>16</v>
      </c>
      <c r="L2883">
        <v>1232.42</v>
      </c>
    </row>
    <row r="2884" spans="2:12" x14ac:dyDescent="0.2">
      <c r="B2884" t="s">
        <v>47</v>
      </c>
      <c r="C2884" t="s">
        <v>39</v>
      </c>
      <c r="D2884">
        <v>16</v>
      </c>
      <c r="E2884" t="s">
        <v>25</v>
      </c>
      <c r="F2884" t="s">
        <v>26</v>
      </c>
      <c r="G2884">
        <v>17.3</v>
      </c>
      <c r="H2884" t="s">
        <v>27</v>
      </c>
      <c r="I2884">
        <v>9.5</v>
      </c>
      <c r="J2884">
        <v>2.14</v>
      </c>
      <c r="K2884" t="s">
        <v>30</v>
      </c>
      <c r="L2884">
        <v>2766.72</v>
      </c>
    </row>
    <row r="2885" spans="2:12" x14ac:dyDescent="0.2">
      <c r="B2885" t="s">
        <v>33</v>
      </c>
      <c r="C2885" t="s">
        <v>12</v>
      </c>
      <c r="D2885">
        <v>4</v>
      </c>
      <c r="E2885" t="s">
        <v>25</v>
      </c>
      <c r="F2885" t="s">
        <v>32</v>
      </c>
      <c r="G2885">
        <v>17.3</v>
      </c>
      <c r="H2885" t="s">
        <v>27</v>
      </c>
      <c r="I2885">
        <v>10.3</v>
      </c>
      <c r="J2885">
        <v>3.31</v>
      </c>
      <c r="K2885" t="s">
        <v>22</v>
      </c>
      <c r="L2885">
        <v>1290.04</v>
      </c>
    </row>
    <row r="2886" spans="2:12" x14ac:dyDescent="0.2">
      <c r="B2886" t="s">
        <v>38</v>
      </c>
      <c r="C2886" t="s">
        <v>48</v>
      </c>
      <c r="D2886">
        <v>64</v>
      </c>
      <c r="E2886" t="s">
        <v>25</v>
      </c>
      <c r="F2886" t="s">
        <v>35</v>
      </c>
      <c r="G2886">
        <v>17.3</v>
      </c>
      <c r="H2886" t="s">
        <v>27</v>
      </c>
      <c r="I2886">
        <v>11</v>
      </c>
      <c r="J2886">
        <v>1.29</v>
      </c>
      <c r="K2886" t="s">
        <v>22</v>
      </c>
      <c r="L2886">
        <v>5327.03</v>
      </c>
    </row>
    <row r="2887" spans="2:12" x14ac:dyDescent="0.2">
      <c r="B2887" t="s">
        <v>11</v>
      </c>
      <c r="C2887" t="s">
        <v>24</v>
      </c>
      <c r="D2887">
        <v>16</v>
      </c>
      <c r="E2887" t="s">
        <v>25</v>
      </c>
      <c r="F2887" t="s">
        <v>32</v>
      </c>
      <c r="G2887">
        <v>17.3</v>
      </c>
      <c r="H2887" t="s">
        <v>27</v>
      </c>
      <c r="I2887">
        <v>6.2</v>
      </c>
      <c r="J2887">
        <v>1.43</v>
      </c>
      <c r="K2887" t="s">
        <v>30</v>
      </c>
      <c r="L2887">
        <v>3224.03</v>
      </c>
    </row>
    <row r="2888" spans="2:12" x14ac:dyDescent="0.2">
      <c r="B2888" t="s">
        <v>33</v>
      </c>
      <c r="C2888" t="s">
        <v>24</v>
      </c>
      <c r="D2888">
        <v>64</v>
      </c>
      <c r="E2888" t="s">
        <v>19</v>
      </c>
      <c r="F2888" t="s">
        <v>14</v>
      </c>
      <c r="G2888">
        <v>17.3</v>
      </c>
      <c r="H2888" t="s">
        <v>43</v>
      </c>
      <c r="I2888">
        <v>9.6999999999999993</v>
      </c>
      <c r="J2888">
        <v>2.81</v>
      </c>
      <c r="K2888" t="s">
        <v>16</v>
      </c>
      <c r="L2888">
        <v>2614.64</v>
      </c>
    </row>
    <row r="2889" spans="2:12" x14ac:dyDescent="0.2">
      <c r="B2889" t="s">
        <v>36</v>
      </c>
      <c r="C2889" t="s">
        <v>31</v>
      </c>
      <c r="D2889">
        <v>4</v>
      </c>
      <c r="E2889" t="s">
        <v>42</v>
      </c>
      <c r="F2889" t="s">
        <v>14</v>
      </c>
      <c r="G2889">
        <v>17.3</v>
      </c>
      <c r="H2889" t="s">
        <v>27</v>
      </c>
      <c r="I2889">
        <v>7.4</v>
      </c>
      <c r="J2889">
        <v>1.32</v>
      </c>
      <c r="K2889" t="s">
        <v>22</v>
      </c>
      <c r="L2889">
        <v>1312.02</v>
      </c>
    </row>
    <row r="2890" spans="2:12" x14ac:dyDescent="0.2">
      <c r="B2890" t="s">
        <v>36</v>
      </c>
      <c r="C2890" t="s">
        <v>41</v>
      </c>
      <c r="D2890">
        <v>8</v>
      </c>
      <c r="E2890" t="s">
        <v>25</v>
      </c>
      <c r="F2890" t="s">
        <v>20</v>
      </c>
      <c r="G2890">
        <v>13.3</v>
      </c>
      <c r="H2890" t="s">
        <v>21</v>
      </c>
      <c r="I2890">
        <v>7.6</v>
      </c>
      <c r="J2890">
        <v>1.6</v>
      </c>
      <c r="K2890" t="s">
        <v>46</v>
      </c>
      <c r="L2890">
        <v>1325.63</v>
      </c>
    </row>
    <row r="2891" spans="2:12" x14ac:dyDescent="0.2">
      <c r="B2891" t="s">
        <v>23</v>
      </c>
      <c r="C2891" t="s">
        <v>41</v>
      </c>
      <c r="D2891">
        <v>64</v>
      </c>
      <c r="E2891" t="s">
        <v>13</v>
      </c>
      <c r="F2891" t="s">
        <v>20</v>
      </c>
      <c r="G2891">
        <v>17.3</v>
      </c>
      <c r="H2891" t="s">
        <v>27</v>
      </c>
      <c r="I2891">
        <v>7.9</v>
      </c>
      <c r="J2891">
        <v>3.1</v>
      </c>
      <c r="K2891" t="s">
        <v>46</v>
      </c>
      <c r="L2891">
        <v>7226.18</v>
      </c>
    </row>
    <row r="2892" spans="2:12" x14ac:dyDescent="0.2">
      <c r="B2892" t="s">
        <v>38</v>
      </c>
      <c r="C2892" t="s">
        <v>41</v>
      </c>
      <c r="D2892">
        <v>8</v>
      </c>
      <c r="E2892" t="s">
        <v>13</v>
      </c>
      <c r="F2892" t="s">
        <v>20</v>
      </c>
      <c r="G2892">
        <v>14</v>
      </c>
      <c r="H2892" t="s">
        <v>15</v>
      </c>
      <c r="I2892">
        <v>9.1</v>
      </c>
      <c r="J2892">
        <v>2.3199999999999998</v>
      </c>
      <c r="K2892" t="s">
        <v>46</v>
      </c>
      <c r="L2892">
        <v>2014.48</v>
      </c>
    </row>
    <row r="2893" spans="2:12" x14ac:dyDescent="0.2">
      <c r="B2893" t="s">
        <v>38</v>
      </c>
      <c r="C2893" t="s">
        <v>31</v>
      </c>
      <c r="D2893">
        <v>32</v>
      </c>
      <c r="E2893" t="s">
        <v>19</v>
      </c>
      <c r="F2893" t="s">
        <v>44</v>
      </c>
      <c r="G2893">
        <v>13.3</v>
      </c>
      <c r="H2893" t="s">
        <v>43</v>
      </c>
      <c r="I2893">
        <v>9.8000000000000007</v>
      </c>
      <c r="J2893">
        <v>2.2999999999999998</v>
      </c>
      <c r="K2893" t="s">
        <v>46</v>
      </c>
      <c r="L2893">
        <v>1050.8699999999999</v>
      </c>
    </row>
    <row r="2894" spans="2:12" x14ac:dyDescent="0.2">
      <c r="B2894" t="s">
        <v>33</v>
      </c>
      <c r="C2894" t="s">
        <v>12</v>
      </c>
      <c r="D2894">
        <v>16</v>
      </c>
      <c r="E2894" t="s">
        <v>19</v>
      </c>
      <c r="F2894" t="s">
        <v>44</v>
      </c>
      <c r="G2894">
        <v>16</v>
      </c>
      <c r="H2894" t="s">
        <v>21</v>
      </c>
      <c r="I2894">
        <v>9.4</v>
      </c>
      <c r="J2894">
        <v>3.13</v>
      </c>
      <c r="K2894" t="s">
        <v>30</v>
      </c>
      <c r="L2894">
        <v>774.84</v>
      </c>
    </row>
    <row r="2895" spans="2:12" x14ac:dyDescent="0.2">
      <c r="B2895" t="s">
        <v>33</v>
      </c>
      <c r="C2895" t="s">
        <v>31</v>
      </c>
      <c r="D2895">
        <v>64</v>
      </c>
      <c r="E2895" t="s">
        <v>42</v>
      </c>
      <c r="F2895" t="s">
        <v>14</v>
      </c>
      <c r="G2895">
        <v>15.6</v>
      </c>
      <c r="H2895" t="s">
        <v>15</v>
      </c>
      <c r="I2895">
        <v>7.2</v>
      </c>
      <c r="J2895">
        <v>2.94</v>
      </c>
      <c r="K2895" t="s">
        <v>30</v>
      </c>
      <c r="L2895">
        <v>2186.71</v>
      </c>
    </row>
    <row r="2896" spans="2:12" x14ac:dyDescent="0.2">
      <c r="B2896" t="s">
        <v>34</v>
      </c>
      <c r="C2896" t="s">
        <v>31</v>
      </c>
      <c r="D2896">
        <v>8</v>
      </c>
      <c r="E2896" t="s">
        <v>29</v>
      </c>
      <c r="F2896" t="s">
        <v>40</v>
      </c>
      <c r="G2896">
        <v>15.6</v>
      </c>
      <c r="H2896" t="s">
        <v>15</v>
      </c>
      <c r="I2896">
        <v>7.2</v>
      </c>
      <c r="J2896">
        <v>2.17</v>
      </c>
      <c r="K2896" t="s">
        <v>30</v>
      </c>
      <c r="L2896">
        <v>1066.17</v>
      </c>
    </row>
    <row r="2897" spans="2:12" x14ac:dyDescent="0.2">
      <c r="B2897" t="s">
        <v>23</v>
      </c>
      <c r="C2897" t="s">
        <v>39</v>
      </c>
      <c r="D2897">
        <v>64</v>
      </c>
      <c r="E2897" t="s">
        <v>19</v>
      </c>
      <c r="F2897" t="s">
        <v>35</v>
      </c>
      <c r="G2897">
        <v>14</v>
      </c>
      <c r="H2897" t="s">
        <v>43</v>
      </c>
      <c r="I2897">
        <v>9.1999999999999993</v>
      </c>
      <c r="J2897">
        <v>2.83</v>
      </c>
      <c r="K2897" t="s">
        <v>22</v>
      </c>
      <c r="L2897">
        <v>2280.3000000000002</v>
      </c>
    </row>
    <row r="2898" spans="2:12" x14ac:dyDescent="0.2">
      <c r="B2898" t="s">
        <v>23</v>
      </c>
      <c r="C2898" t="s">
        <v>31</v>
      </c>
      <c r="D2898">
        <v>32</v>
      </c>
      <c r="E2898" t="s">
        <v>13</v>
      </c>
      <c r="F2898" t="s">
        <v>35</v>
      </c>
      <c r="G2898">
        <v>14</v>
      </c>
      <c r="H2898" t="s">
        <v>21</v>
      </c>
      <c r="I2898">
        <v>6.8</v>
      </c>
      <c r="J2898">
        <v>1.98</v>
      </c>
      <c r="K2898" t="s">
        <v>46</v>
      </c>
      <c r="L2898">
        <v>1128.77</v>
      </c>
    </row>
    <row r="2899" spans="2:12" x14ac:dyDescent="0.2">
      <c r="B2899" t="s">
        <v>34</v>
      </c>
      <c r="C2899" t="s">
        <v>31</v>
      </c>
      <c r="D2899">
        <v>8</v>
      </c>
      <c r="E2899" t="s">
        <v>25</v>
      </c>
      <c r="F2899" t="s">
        <v>44</v>
      </c>
      <c r="G2899">
        <v>16</v>
      </c>
      <c r="H2899" t="s">
        <v>43</v>
      </c>
      <c r="I2899">
        <v>8.5</v>
      </c>
      <c r="J2899">
        <v>1.91</v>
      </c>
      <c r="K2899" t="s">
        <v>30</v>
      </c>
      <c r="L2899">
        <v>521.84</v>
      </c>
    </row>
    <row r="2900" spans="2:12" x14ac:dyDescent="0.2">
      <c r="B2900" t="s">
        <v>38</v>
      </c>
      <c r="C2900" t="s">
        <v>41</v>
      </c>
      <c r="D2900">
        <v>64</v>
      </c>
      <c r="E2900" t="s">
        <v>19</v>
      </c>
      <c r="F2900" t="s">
        <v>40</v>
      </c>
      <c r="G2900">
        <v>13.3</v>
      </c>
      <c r="H2900" t="s">
        <v>15</v>
      </c>
      <c r="I2900">
        <v>10.9</v>
      </c>
      <c r="J2900">
        <v>2.0099999999999998</v>
      </c>
      <c r="K2900" t="s">
        <v>30</v>
      </c>
      <c r="L2900">
        <v>5028.43</v>
      </c>
    </row>
    <row r="2901" spans="2:12" x14ac:dyDescent="0.2">
      <c r="B2901" t="s">
        <v>45</v>
      </c>
      <c r="C2901" t="s">
        <v>12</v>
      </c>
      <c r="D2901">
        <v>4</v>
      </c>
      <c r="E2901" t="s">
        <v>29</v>
      </c>
      <c r="F2901" t="s">
        <v>20</v>
      </c>
      <c r="G2901">
        <v>14</v>
      </c>
      <c r="H2901" t="s">
        <v>27</v>
      </c>
      <c r="I2901">
        <v>6</v>
      </c>
      <c r="J2901">
        <v>3.43</v>
      </c>
      <c r="K2901" t="s">
        <v>16</v>
      </c>
      <c r="L2901">
        <v>1340.87</v>
      </c>
    </row>
    <row r="2902" spans="2:12" x14ac:dyDescent="0.2">
      <c r="B2902" t="s">
        <v>47</v>
      </c>
      <c r="C2902" t="s">
        <v>37</v>
      </c>
      <c r="D2902">
        <v>16</v>
      </c>
      <c r="E2902" t="s">
        <v>13</v>
      </c>
      <c r="F2902" t="s">
        <v>35</v>
      </c>
      <c r="G2902">
        <v>14</v>
      </c>
      <c r="H2902" t="s">
        <v>27</v>
      </c>
      <c r="I2902">
        <v>5.9</v>
      </c>
      <c r="J2902">
        <v>1.26</v>
      </c>
      <c r="K2902" t="s">
        <v>30</v>
      </c>
      <c r="L2902">
        <v>4333.6000000000004</v>
      </c>
    </row>
    <row r="2903" spans="2:12" x14ac:dyDescent="0.2">
      <c r="B2903" t="s">
        <v>47</v>
      </c>
      <c r="C2903" t="s">
        <v>48</v>
      </c>
      <c r="D2903">
        <v>16</v>
      </c>
      <c r="E2903" t="s">
        <v>42</v>
      </c>
      <c r="F2903" t="s">
        <v>14</v>
      </c>
      <c r="G2903">
        <v>16</v>
      </c>
      <c r="H2903" t="s">
        <v>15</v>
      </c>
      <c r="I2903">
        <v>7.1</v>
      </c>
      <c r="J2903">
        <v>1.45</v>
      </c>
      <c r="K2903" t="s">
        <v>30</v>
      </c>
      <c r="L2903">
        <v>2349.4699999999998</v>
      </c>
    </row>
    <row r="2904" spans="2:12" x14ac:dyDescent="0.2">
      <c r="B2904" t="s">
        <v>11</v>
      </c>
      <c r="C2904" t="s">
        <v>39</v>
      </c>
      <c r="D2904">
        <v>4</v>
      </c>
      <c r="E2904" t="s">
        <v>29</v>
      </c>
      <c r="F2904" t="s">
        <v>20</v>
      </c>
      <c r="G2904">
        <v>14</v>
      </c>
      <c r="H2904" t="s">
        <v>15</v>
      </c>
      <c r="I2904">
        <v>5.5</v>
      </c>
      <c r="J2904">
        <v>2.74</v>
      </c>
      <c r="K2904" t="s">
        <v>46</v>
      </c>
      <c r="L2904">
        <v>1606.46</v>
      </c>
    </row>
    <row r="2905" spans="2:12" x14ac:dyDescent="0.2">
      <c r="B2905" t="s">
        <v>45</v>
      </c>
      <c r="C2905" t="s">
        <v>48</v>
      </c>
      <c r="D2905">
        <v>16</v>
      </c>
      <c r="E2905" t="s">
        <v>13</v>
      </c>
      <c r="F2905" t="s">
        <v>40</v>
      </c>
      <c r="G2905">
        <v>13.3</v>
      </c>
      <c r="H2905" t="s">
        <v>43</v>
      </c>
      <c r="I2905">
        <v>8.1999999999999993</v>
      </c>
      <c r="J2905">
        <v>2.88</v>
      </c>
      <c r="K2905" t="s">
        <v>46</v>
      </c>
      <c r="L2905">
        <v>1617.46</v>
      </c>
    </row>
    <row r="2906" spans="2:12" x14ac:dyDescent="0.2">
      <c r="B2906" t="s">
        <v>36</v>
      </c>
      <c r="C2906" t="s">
        <v>39</v>
      </c>
      <c r="D2906">
        <v>16</v>
      </c>
      <c r="E2906" t="s">
        <v>29</v>
      </c>
      <c r="F2906" t="s">
        <v>35</v>
      </c>
      <c r="G2906">
        <v>15.6</v>
      </c>
      <c r="H2906" t="s">
        <v>21</v>
      </c>
      <c r="I2906">
        <v>11.9</v>
      </c>
      <c r="J2906">
        <v>2.23</v>
      </c>
      <c r="K2906" t="s">
        <v>16</v>
      </c>
      <c r="L2906">
        <v>1027.56</v>
      </c>
    </row>
    <row r="2907" spans="2:12" x14ac:dyDescent="0.2">
      <c r="B2907" t="s">
        <v>17</v>
      </c>
      <c r="C2907" t="s">
        <v>39</v>
      </c>
      <c r="D2907">
        <v>4</v>
      </c>
      <c r="E2907" t="s">
        <v>42</v>
      </c>
      <c r="F2907" t="s">
        <v>26</v>
      </c>
      <c r="G2907">
        <v>17.3</v>
      </c>
      <c r="H2907" t="s">
        <v>21</v>
      </c>
      <c r="I2907">
        <v>6.4</v>
      </c>
      <c r="J2907">
        <v>1.54</v>
      </c>
      <c r="K2907" t="s">
        <v>22</v>
      </c>
      <c r="L2907">
        <v>933.21</v>
      </c>
    </row>
    <row r="2908" spans="2:12" x14ac:dyDescent="0.2">
      <c r="B2908" t="s">
        <v>28</v>
      </c>
      <c r="C2908" t="s">
        <v>18</v>
      </c>
      <c r="D2908">
        <v>32</v>
      </c>
      <c r="E2908" t="s">
        <v>13</v>
      </c>
      <c r="F2908" t="s">
        <v>32</v>
      </c>
      <c r="G2908">
        <v>14</v>
      </c>
      <c r="H2908" t="s">
        <v>43</v>
      </c>
      <c r="I2908">
        <v>10.7</v>
      </c>
      <c r="J2908">
        <v>2.96</v>
      </c>
      <c r="K2908" t="s">
        <v>30</v>
      </c>
      <c r="L2908">
        <v>2117.5700000000002</v>
      </c>
    </row>
    <row r="2909" spans="2:12" x14ac:dyDescent="0.2">
      <c r="B2909" t="s">
        <v>23</v>
      </c>
      <c r="C2909" t="s">
        <v>48</v>
      </c>
      <c r="D2909">
        <v>8</v>
      </c>
      <c r="E2909" t="s">
        <v>42</v>
      </c>
      <c r="F2909" t="s">
        <v>32</v>
      </c>
      <c r="G2909">
        <v>14</v>
      </c>
      <c r="H2909" t="s">
        <v>21</v>
      </c>
      <c r="I2909">
        <v>9.3000000000000007</v>
      </c>
      <c r="J2909">
        <v>1.24</v>
      </c>
      <c r="K2909" t="s">
        <v>30</v>
      </c>
      <c r="L2909">
        <v>764.78</v>
      </c>
    </row>
    <row r="2910" spans="2:12" x14ac:dyDescent="0.2">
      <c r="B2910" t="s">
        <v>38</v>
      </c>
      <c r="C2910" t="s">
        <v>41</v>
      </c>
      <c r="D2910">
        <v>16</v>
      </c>
      <c r="E2910" t="s">
        <v>29</v>
      </c>
      <c r="F2910" t="s">
        <v>32</v>
      </c>
      <c r="G2910">
        <v>16</v>
      </c>
      <c r="H2910" t="s">
        <v>15</v>
      </c>
      <c r="I2910">
        <v>8.5</v>
      </c>
      <c r="J2910">
        <v>2.78</v>
      </c>
      <c r="K2910" t="s">
        <v>30</v>
      </c>
      <c r="L2910">
        <v>2643.52</v>
      </c>
    </row>
    <row r="2911" spans="2:12" x14ac:dyDescent="0.2">
      <c r="B2911" t="s">
        <v>34</v>
      </c>
      <c r="C2911" t="s">
        <v>48</v>
      </c>
      <c r="D2911">
        <v>16</v>
      </c>
      <c r="E2911" t="s">
        <v>42</v>
      </c>
      <c r="F2911" t="s">
        <v>40</v>
      </c>
      <c r="G2911">
        <v>16</v>
      </c>
      <c r="H2911" t="s">
        <v>43</v>
      </c>
      <c r="I2911">
        <v>6.8</v>
      </c>
      <c r="J2911">
        <v>1.5</v>
      </c>
      <c r="K2911" t="s">
        <v>30</v>
      </c>
      <c r="L2911">
        <v>1355.36</v>
      </c>
    </row>
    <row r="2912" spans="2:12" x14ac:dyDescent="0.2">
      <c r="B2912" t="s">
        <v>23</v>
      </c>
      <c r="C2912" t="s">
        <v>37</v>
      </c>
      <c r="D2912">
        <v>8</v>
      </c>
      <c r="E2912" t="s">
        <v>25</v>
      </c>
      <c r="F2912" t="s">
        <v>26</v>
      </c>
      <c r="G2912">
        <v>15.6</v>
      </c>
      <c r="H2912" t="s">
        <v>21</v>
      </c>
      <c r="I2912">
        <v>8.4</v>
      </c>
      <c r="J2912">
        <v>3.11</v>
      </c>
      <c r="K2912" t="s">
        <v>16</v>
      </c>
      <c r="L2912">
        <v>1666.48</v>
      </c>
    </row>
    <row r="2913" spans="2:12" x14ac:dyDescent="0.2">
      <c r="B2913" t="s">
        <v>17</v>
      </c>
      <c r="C2913" t="s">
        <v>48</v>
      </c>
      <c r="D2913">
        <v>32</v>
      </c>
      <c r="E2913" t="s">
        <v>19</v>
      </c>
      <c r="F2913" t="s">
        <v>14</v>
      </c>
      <c r="G2913">
        <v>16</v>
      </c>
      <c r="H2913" t="s">
        <v>27</v>
      </c>
      <c r="I2913">
        <v>10.7</v>
      </c>
      <c r="J2913">
        <v>2.23</v>
      </c>
      <c r="K2913" t="s">
        <v>22</v>
      </c>
      <c r="L2913">
        <v>5026.41</v>
      </c>
    </row>
    <row r="2914" spans="2:12" x14ac:dyDescent="0.2">
      <c r="B2914" t="s">
        <v>36</v>
      </c>
      <c r="C2914" t="s">
        <v>31</v>
      </c>
      <c r="D2914">
        <v>4</v>
      </c>
      <c r="E2914" t="s">
        <v>13</v>
      </c>
      <c r="F2914" t="s">
        <v>44</v>
      </c>
      <c r="G2914">
        <v>16</v>
      </c>
      <c r="H2914" t="s">
        <v>15</v>
      </c>
      <c r="I2914">
        <v>8</v>
      </c>
      <c r="J2914">
        <v>1.36</v>
      </c>
      <c r="K2914" t="s">
        <v>46</v>
      </c>
      <c r="L2914">
        <v>640.09</v>
      </c>
    </row>
    <row r="2915" spans="2:12" x14ac:dyDescent="0.2">
      <c r="B2915" t="s">
        <v>28</v>
      </c>
      <c r="C2915" t="s">
        <v>41</v>
      </c>
      <c r="D2915">
        <v>16</v>
      </c>
      <c r="E2915" t="s">
        <v>29</v>
      </c>
      <c r="F2915" t="s">
        <v>32</v>
      </c>
      <c r="G2915">
        <v>16</v>
      </c>
      <c r="H2915" t="s">
        <v>27</v>
      </c>
      <c r="I2915">
        <v>9.6</v>
      </c>
      <c r="J2915">
        <v>1.66</v>
      </c>
      <c r="K2915" t="s">
        <v>22</v>
      </c>
      <c r="L2915">
        <v>3608.59</v>
      </c>
    </row>
    <row r="2916" spans="2:12" x14ac:dyDescent="0.2">
      <c r="B2916" t="s">
        <v>17</v>
      </c>
      <c r="C2916" t="s">
        <v>39</v>
      </c>
      <c r="D2916">
        <v>16</v>
      </c>
      <c r="E2916" t="s">
        <v>25</v>
      </c>
      <c r="F2916" t="s">
        <v>44</v>
      </c>
      <c r="G2916">
        <v>17.3</v>
      </c>
      <c r="H2916" t="s">
        <v>21</v>
      </c>
      <c r="I2916">
        <v>4.8</v>
      </c>
      <c r="J2916">
        <v>2.59</v>
      </c>
      <c r="K2916" t="s">
        <v>46</v>
      </c>
      <c r="L2916">
        <v>1121.29</v>
      </c>
    </row>
    <row r="2917" spans="2:12" x14ac:dyDescent="0.2">
      <c r="B2917" t="s">
        <v>23</v>
      </c>
      <c r="C2917" t="s">
        <v>37</v>
      </c>
      <c r="D2917">
        <v>64</v>
      </c>
      <c r="E2917" t="s">
        <v>29</v>
      </c>
      <c r="F2917" t="s">
        <v>35</v>
      </c>
      <c r="G2917">
        <v>15.6</v>
      </c>
      <c r="H2917" t="s">
        <v>43</v>
      </c>
      <c r="I2917">
        <v>7.4</v>
      </c>
      <c r="J2917">
        <v>1.73</v>
      </c>
      <c r="K2917" t="s">
        <v>16</v>
      </c>
      <c r="L2917">
        <v>4369.8599999999997</v>
      </c>
    </row>
    <row r="2918" spans="2:12" x14ac:dyDescent="0.2">
      <c r="B2918" t="s">
        <v>17</v>
      </c>
      <c r="C2918" t="s">
        <v>48</v>
      </c>
      <c r="D2918">
        <v>32</v>
      </c>
      <c r="E2918" t="s">
        <v>13</v>
      </c>
      <c r="F2918" t="s">
        <v>44</v>
      </c>
      <c r="G2918">
        <v>14</v>
      </c>
      <c r="H2918" t="s">
        <v>27</v>
      </c>
      <c r="I2918">
        <v>7.6</v>
      </c>
      <c r="J2918">
        <v>1.97</v>
      </c>
      <c r="K2918" t="s">
        <v>46</v>
      </c>
      <c r="L2918">
        <v>3216.78</v>
      </c>
    </row>
    <row r="2919" spans="2:12" x14ac:dyDescent="0.2">
      <c r="B2919" t="s">
        <v>17</v>
      </c>
      <c r="C2919" t="s">
        <v>18</v>
      </c>
      <c r="D2919">
        <v>8</v>
      </c>
      <c r="E2919" t="s">
        <v>13</v>
      </c>
      <c r="F2919" t="s">
        <v>35</v>
      </c>
      <c r="G2919">
        <v>16</v>
      </c>
      <c r="H2919" t="s">
        <v>43</v>
      </c>
      <c r="I2919">
        <v>4.3</v>
      </c>
      <c r="J2919">
        <v>3.02</v>
      </c>
      <c r="K2919" t="s">
        <v>22</v>
      </c>
      <c r="L2919">
        <v>1774.06</v>
      </c>
    </row>
    <row r="2920" spans="2:12" x14ac:dyDescent="0.2">
      <c r="B2920" t="s">
        <v>23</v>
      </c>
      <c r="C2920" t="s">
        <v>18</v>
      </c>
      <c r="D2920">
        <v>8</v>
      </c>
      <c r="E2920" t="s">
        <v>29</v>
      </c>
      <c r="F2920" t="s">
        <v>35</v>
      </c>
      <c r="G2920">
        <v>15.6</v>
      </c>
      <c r="H2920" t="s">
        <v>43</v>
      </c>
      <c r="I2920">
        <v>6.9</v>
      </c>
      <c r="J2920">
        <v>2.66</v>
      </c>
      <c r="K2920" t="s">
        <v>16</v>
      </c>
      <c r="L2920">
        <v>1324.79</v>
      </c>
    </row>
    <row r="2921" spans="2:12" x14ac:dyDescent="0.2">
      <c r="B2921" t="s">
        <v>34</v>
      </c>
      <c r="C2921" t="s">
        <v>41</v>
      </c>
      <c r="D2921">
        <v>8</v>
      </c>
      <c r="E2921" t="s">
        <v>42</v>
      </c>
      <c r="F2921" t="s">
        <v>26</v>
      </c>
      <c r="G2921">
        <v>13.3</v>
      </c>
      <c r="H2921" t="s">
        <v>27</v>
      </c>
      <c r="I2921">
        <v>6.2</v>
      </c>
      <c r="J2921">
        <v>2.38</v>
      </c>
      <c r="K2921" t="s">
        <v>46</v>
      </c>
      <c r="L2921">
        <v>2293.34</v>
      </c>
    </row>
    <row r="2922" spans="2:12" x14ac:dyDescent="0.2">
      <c r="B2922" t="s">
        <v>34</v>
      </c>
      <c r="C2922" t="s">
        <v>37</v>
      </c>
      <c r="D2922">
        <v>16</v>
      </c>
      <c r="E2922" t="s">
        <v>13</v>
      </c>
      <c r="F2922" t="s">
        <v>20</v>
      </c>
      <c r="G2922">
        <v>17.3</v>
      </c>
      <c r="H2922" t="s">
        <v>27</v>
      </c>
      <c r="I2922">
        <v>6.6</v>
      </c>
      <c r="J2922">
        <v>1.95</v>
      </c>
      <c r="K2922" t="s">
        <v>30</v>
      </c>
      <c r="L2922">
        <v>3550.31</v>
      </c>
    </row>
    <row r="2923" spans="2:12" x14ac:dyDescent="0.2">
      <c r="B2923" t="s">
        <v>17</v>
      </c>
      <c r="C2923" t="s">
        <v>18</v>
      </c>
      <c r="D2923">
        <v>16</v>
      </c>
      <c r="E2923" t="s">
        <v>25</v>
      </c>
      <c r="F2923" t="s">
        <v>14</v>
      </c>
      <c r="G2923">
        <v>17.3</v>
      </c>
      <c r="H2923" t="s">
        <v>21</v>
      </c>
      <c r="I2923">
        <v>6.3</v>
      </c>
      <c r="J2923">
        <v>2.67</v>
      </c>
      <c r="K2923" t="s">
        <v>30</v>
      </c>
      <c r="L2923">
        <v>1969.49</v>
      </c>
    </row>
    <row r="2924" spans="2:12" x14ac:dyDescent="0.2">
      <c r="B2924" t="s">
        <v>47</v>
      </c>
      <c r="C2924" t="s">
        <v>18</v>
      </c>
      <c r="D2924">
        <v>16</v>
      </c>
      <c r="E2924" t="s">
        <v>42</v>
      </c>
      <c r="F2924" t="s">
        <v>32</v>
      </c>
      <c r="G2924">
        <v>17.3</v>
      </c>
      <c r="H2924" t="s">
        <v>27</v>
      </c>
      <c r="I2924">
        <v>9.6</v>
      </c>
      <c r="J2924">
        <v>2.52</v>
      </c>
      <c r="K2924" t="s">
        <v>22</v>
      </c>
      <c r="L2924">
        <v>2920.31</v>
      </c>
    </row>
    <row r="2925" spans="2:12" x14ac:dyDescent="0.2">
      <c r="B2925" t="s">
        <v>11</v>
      </c>
      <c r="C2925" t="s">
        <v>48</v>
      </c>
      <c r="D2925">
        <v>64</v>
      </c>
      <c r="E2925" t="s">
        <v>19</v>
      </c>
      <c r="F2925" t="s">
        <v>32</v>
      </c>
      <c r="G2925">
        <v>15.6</v>
      </c>
      <c r="H2925" t="s">
        <v>43</v>
      </c>
      <c r="I2925">
        <v>9.6</v>
      </c>
      <c r="J2925">
        <v>1.25</v>
      </c>
      <c r="K2925" t="s">
        <v>46</v>
      </c>
      <c r="L2925">
        <v>4937.0200000000004</v>
      </c>
    </row>
    <row r="2926" spans="2:12" x14ac:dyDescent="0.2">
      <c r="B2926" t="s">
        <v>38</v>
      </c>
      <c r="C2926" t="s">
        <v>12</v>
      </c>
      <c r="D2926">
        <v>64</v>
      </c>
      <c r="E2926" t="s">
        <v>29</v>
      </c>
      <c r="F2926" t="s">
        <v>32</v>
      </c>
      <c r="G2926">
        <v>17.3</v>
      </c>
      <c r="H2926" t="s">
        <v>21</v>
      </c>
      <c r="I2926">
        <v>11.7</v>
      </c>
      <c r="J2926">
        <v>2.3199999999999998</v>
      </c>
      <c r="K2926" t="s">
        <v>30</v>
      </c>
      <c r="L2926">
        <v>1688.4</v>
      </c>
    </row>
    <row r="2927" spans="2:12" x14ac:dyDescent="0.2">
      <c r="B2927" t="s">
        <v>36</v>
      </c>
      <c r="C2927" t="s">
        <v>18</v>
      </c>
      <c r="D2927">
        <v>16</v>
      </c>
      <c r="E2927" t="s">
        <v>42</v>
      </c>
      <c r="F2927" t="s">
        <v>40</v>
      </c>
      <c r="G2927">
        <v>17.3</v>
      </c>
      <c r="H2927" t="s">
        <v>27</v>
      </c>
      <c r="I2927">
        <v>9.3000000000000007</v>
      </c>
      <c r="J2927">
        <v>3.24</v>
      </c>
      <c r="K2927" t="s">
        <v>30</v>
      </c>
      <c r="L2927">
        <v>2138.39</v>
      </c>
    </row>
    <row r="2928" spans="2:12" x14ac:dyDescent="0.2">
      <c r="B2928" t="s">
        <v>28</v>
      </c>
      <c r="C2928" t="s">
        <v>18</v>
      </c>
      <c r="D2928">
        <v>32</v>
      </c>
      <c r="E2928" t="s">
        <v>42</v>
      </c>
      <c r="F2928" t="s">
        <v>44</v>
      </c>
      <c r="G2928">
        <v>16</v>
      </c>
      <c r="H2928" t="s">
        <v>21</v>
      </c>
      <c r="I2928">
        <v>6.5</v>
      </c>
      <c r="J2928">
        <v>2.61</v>
      </c>
      <c r="K2928" t="s">
        <v>30</v>
      </c>
      <c r="L2928">
        <v>940.39</v>
      </c>
    </row>
    <row r="2929" spans="2:12" x14ac:dyDescent="0.2">
      <c r="B2929" t="s">
        <v>33</v>
      </c>
      <c r="C2929" t="s">
        <v>12</v>
      </c>
      <c r="D2929">
        <v>16</v>
      </c>
      <c r="E2929" t="s">
        <v>25</v>
      </c>
      <c r="F2929" t="s">
        <v>35</v>
      </c>
      <c r="G2929">
        <v>14</v>
      </c>
      <c r="H2929" t="s">
        <v>15</v>
      </c>
      <c r="I2929">
        <v>6.1</v>
      </c>
      <c r="J2929">
        <v>1.42</v>
      </c>
      <c r="K2929" t="s">
        <v>46</v>
      </c>
      <c r="L2929">
        <v>1265.6600000000001</v>
      </c>
    </row>
    <row r="2930" spans="2:12" x14ac:dyDescent="0.2">
      <c r="B2930" t="s">
        <v>38</v>
      </c>
      <c r="C2930" t="s">
        <v>12</v>
      </c>
      <c r="D2930">
        <v>8</v>
      </c>
      <c r="E2930" t="s">
        <v>19</v>
      </c>
      <c r="F2930" t="s">
        <v>40</v>
      </c>
      <c r="G2930">
        <v>13.3</v>
      </c>
      <c r="H2930" t="s">
        <v>15</v>
      </c>
      <c r="I2930">
        <v>10.3</v>
      </c>
      <c r="J2930">
        <v>2.34</v>
      </c>
      <c r="K2930" t="s">
        <v>16</v>
      </c>
      <c r="L2930">
        <v>965.66</v>
      </c>
    </row>
    <row r="2931" spans="2:12" x14ac:dyDescent="0.2">
      <c r="B2931" t="s">
        <v>28</v>
      </c>
      <c r="C2931" t="s">
        <v>24</v>
      </c>
      <c r="D2931">
        <v>32</v>
      </c>
      <c r="E2931" t="s">
        <v>29</v>
      </c>
      <c r="F2931" t="s">
        <v>32</v>
      </c>
      <c r="G2931">
        <v>14</v>
      </c>
      <c r="H2931" t="s">
        <v>15</v>
      </c>
      <c r="I2931">
        <v>8.9</v>
      </c>
      <c r="J2931">
        <v>3.26</v>
      </c>
      <c r="K2931" t="s">
        <v>30</v>
      </c>
      <c r="L2931">
        <v>1879.56</v>
      </c>
    </row>
    <row r="2932" spans="2:12" x14ac:dyDescent="0.2">
      <c r="B2932" t="s">
        <v>36</v>
      </c>
      <c r="C2932" t="s">
        <v>31</v>
      </c>
      <c r="D2932">
        <v>4</v>
      </c>
      <c r="E2932" t="s">
        <v>13</v>
      </c>
      <c r="F2932" t="s">
        <v>14</v>
      </c>
      <c r="G2932">
        <v>16</v>
      </c>
      <c r="H2932" t="s">
        <v>27</v>
      </c>
      <c r="I2932">
        <v>5.2</v>
      </c>
      <c r="J2932">
        <v>3.35</v>
      </c>
      <c r="K2932" t="s">
        <v>22</v>
      </c>
      <c r="L2932">
        <v>1531.73</v>
      </c>
    </row>
    <row r="2933" spans="2:12" x14ac:dyDescent="0.2">
      <c r="B2933" t="s">
        <v>36</v>
      </c>
      <c r="C2933" t="s">
        <v>18</v>
      </c>
      <c r="D2933">
        <v>64</v>
      </c>
      <c r="E2933" t="s">
        <v>42</v>
      </c>
      <c r="F2933" t="s">
        <v>40</v>
      </c>
      <c r="G2933">
        <v>14</v>
      </c>
      <c r="H2933" t="s">
        <v>27</v>
      </c>
      <c r="I2933">
        <v>6.2</v>
      </c>
      <c r="J2933">
        <v>2.29</v>
      </c>
      <c r="K2933" t="s">
        <v>30</v>
      </c>
      <c r="L2933">
        <v>4211.53</v>
      </c>
    </row>
    <row r="2934" spans="2:12" x14ac:dyDescent="0.2">
      <c r="B2934" t="s">
        <v>33</v>
      </c>
      <c r="C2934" t="s">
        <v>24</v>
      </c>
      <c r="D2934">
        <v>32</v>
      </c>
      <c r="E2934" t="s">
        <v>29</v>
      </c>
      <c r="F2934" t="s">
        <v>35</v>
      </c>
      <c r="G2934">
        <v>13.3</v>
      </c>
      <c r="H2934" t="s">
        <v>21</v>
      </c>
      <c r="I2934">
        <v>8.5</v>
      </c>
      <c r="J2934">
        <v>1.84</v>
      </c>
      <c r="K2934" t="s">
        <v>22</v>
      </c>
      <c r="L2934">
        <v>1276.98</v>
      </c>
    </row>
    <row r="2935" spans="2:12" x14ac:dyDescent="0.2">
      <c r="B2935" t="s">
        <v>33</v>
      </c>
      <c r="C2935" t="s">
        <v>37</v>
      </c>
      <c r="D2935">
        <v>4</v>
      </c>
      <c r="E2935" t="s">
        <v>19</v>
      </c>
      <c r="F2935" t="s">
        <v>35</v>
      </c>
      <c r="G2935">
        <v>13.3</v>
      </c>
      <c r="H2935" t="s">
        <v>21</v>
      </c>
      <c r="I2935">
        <v>9.9</v>
      </c>
      <c r="J2935">
        <v>2.79</v>
      </c>
      <c r="K2935" t="s">
        <v>22</v>
      </c>
      <c r="L2935">
        <v>1204.25</v>
      </c>
    </row>
    <row r="2936" spans="2:12" x14ac:dyDescent="0.2">
      <c r="B2936" t="s">
        <v>17</v>
      </c>
      <c r="C2936" t="s">
        <v>41</v>
      </c>
      <c r="D2936">
        <v>32</v>
      </c>
      <c r="E2936" t="s">
        <v>29</v>
      </c>
      <c r="F2936" t="s">
        <v>44</v>
      </c>
      <c r="G2936">
        <v>13.3</v>
      </c>
      <c r="H2936" t="s">
        <v>15</v>
      </c>
      <c r="I2936">
        <v>11.5</v>
      </c>
      <c r="J2936">
        <v>1.93</v>
      </c>
      <c r="K2936" t="s">
        <v>22</v>
      </c>
      <c r="L2936">
        <v>3110.62</v>
      </c>
    </row>
    <row r="2937" spans="2:12" x14ac:dyDescent="0.2">
      <c r="B2937" t="s">
        <v>33</v>
      </c>
      <c r="C2937" t="s">
        <v>31</v>
      </c>
      <c r="D2937">
        <v>16</v>
      </c>
      <c r="E2937" t="s">
        <v>29</v>
      </c>
      <c r="F2937" t="s">
        <v>40</v>
      </c>
      <c r="G2937">
        <v>13.3</v>
      </c>
      <c r="H2937" t="s">
        <v>21</v>
      </c>
      <c r="I2937">
        <v>9.4</v>
      </c>
      <c r="J2937">
        <v>3.01</v>
      </c>
      <c r="K2937" t="s">
        <v>46</v>
      </c>
      <c r="L2937">
        <v>753.72</v>
      </c>
    </row>
    <row r="2938" spans="2:12" x14ac:dyDescent="0.2">
      <c r="B2938" t="s">
        <v>17</v>
      </c>
      <c r="C2938" t="s">
        <v>37</v>
      </c>
      <c r="D2938">
        <v>64</v>
      </c>
      <c r="E2938" t="s">
        <v>19</v>
      </c>
      <c r="F2938" t="s">
        <v>14</v>
      </c>
      <c r="G2938">
        <v>13.3</v>
      </c>
      <c r="H2938" t="s">
        <v>15</v>
      </c>
      <c r="I2938">
        <v>5.5</v>
      </c>
      <c r="J2938">
        <v>3.23</v>
      </c>
      <c r="K2938" t="s">
        <v>30</v>
      </c>
      <c r="L2938">
        <v>6970.43</v>
      </c>
    </row>
    <row r="2939" spans="2:12" x14ac:dyDescent="0.2">
      <c r="B2939" t="s">
        <v>28</v>
      </c>
      <c r="C2939" t="s">
        <v>12</v>
      </c>
      <c r="D2939">
        <v>16</v>
      </c>
      <c r="E2939" t="s">
        <v>42</v>
      </c>
      <c r="F2939" t="s">
        <v>35</v>
      </c>
      <c r="G2939">
        <v>13.3</v>
      </c>
      <c r="H2939" t="s">
        <v>15</v>
      </c>
      <c r="I2939">
        <v>4.8</v>
      </c>
      <c r="J2939">
        <v>1.2</v>
      </c>
      <c r="K2939" t="s">
        <v>22</v>
      </c>
      <c r="L2939">
        <v>1131.55</v>
      </c>
    </row>
    <row r="2940" spans="2:12" x14ac:dyDescent="0.2">
      <c r="B2940" t="s">
        <v>47</v>
      </c>
      <c r="C2940" t="s">
        <v>48</v>
      </c>
      <c r="D2940">
        <v>32</v>
      </c>
      <c r="E2940" t="s">
        <v>19</v>
      </c>
      <c r="F2940" t="s">
        <v>32</v>
      </c>
      <c r="G2940">
        <v>13.3</v>
      </c>
      <c r="H2940" t="s">
        <v>27</v>
      </c>
      <c r="I2940">
        <v>7.8</v>
      </c>
      <c r="J2940">
        <v>2.31</v>
      </c>
      <c r="K2940" t="s">
        <v>30</v>
      </c>
      <c r="L2940">
        <v>4244.47</v>
      </c>
    </row>
    <row r="2941" spans="2:12" x14ac:dyDescent="0.2">
      <c r="B2941" t="s">
        <v>38</v>
      </c>
      <c r="C2941" t="s">
        <v>24</v>
      </c>
      <c r="D2941">
        <v>64</v>
      </c>
      <c r="E2941" t="s">
        <v>19</v>
      </c>
      <c r="F2941" t="s">
        <v>26</v>
      </c>
      <c r="G2941">
        <v>16</v>
      </c>
      <c r="H2941" t="s">
        <v>27</v>
      </c>
      <c r="I2941">
        <v>4.7</v>
      </c>
      <c r="J2941">
        <v>2.54</v>
      </c>
      <c r="K2941" t="s">
        <v>30</v>
      </c>
      <c r="L2941">
        <v>4213.1000000000004</v>
      </c>
    </row>
    <row r="2942" spans="2:12" x14ac:dyDescent="0.2">
      <c r="B2942" t="s">
        <v>33</v>
      </c>
      <c r="C2942" t="s">
        <v>24</v>
      </c>
      <c r="D2942">
        <v>64</v>
      </c>
      <c r="E2942" t="s">
        <v>29</v>
      </c>
      <c r="F2942" t="s">
        <v>44</v>
      </c>
      <c r="G2942">
        <v>16</v>
      </c>
      <c r="H2942" t="s">
        <v>27</v>
      </c>
      <c r="I2942">
        <v>10.199999999999999</v>
      </c>
      <c r="J2942">
        <v>1.92</v>
      </c>
      <c r="K2942" t="s">
        <v>16</v>
      </c>
      <c r="L2942">
        <v>2991.85</v>
      </c>
    </row>
    <row r="2943" spans="2:12" x14ac:dyDescent="0.2">
      <c r="B2943" t="s">
        <v>38</v>
      </c>
      <c r="C2943" t="s">
        <v>41</v>
      </c>
      <c r="D2943">
        <v>8</v>
      </c>
      <c r="E2943" t="s">
        <v>19</v>
      </c>
      <c r="F2943" t="s">
        <v>35</v>
      </c>
      <c r="G2943">
        <v>17.3</v>
      </c>
      <c r="H2943" t="s">
        <v>21</v>
      </c>
      <c r="I2943">
        <v>11</v>
      </c>
      <c r="J2943">
        <v>3.22</v>
      </c>
      <c r="K2943" t="s">
        <v>30</v>
      </c>
      <c r="L2943">
        <v>1424.58</v>
      </c>
    </row>
    <row r="2944" spans="2:12" x14ac:dyDescent="0.2">
      <c r="B2944" t="s">
        <v>11</v>
      </c>
      <c r="C2944" t="s">
        <v>48</v>
      </c>
      <c r="D2944">
        <v>64</v>
      </c>
      <c r="E2944" t="s">
        <v>25</v>
      </c>
      <c r="F2944" t="s">
        <v>35</v>
      </c>
      <c r="G2944">
        <v>14</v>
      </c>
      <c r="H2944" t="s">
        <v>21</v>
      </c>
      <c r="I2944">
        <v>11.6</v>
      </c>
      <c r="J2944">
        <v>1.36</v>
      </c>
      <c r="K2944" t="s">
        <v>16</v>
      </c>
      <c r="L2944">
        <v>3590.02</v>
      </c>
    </row>
    <row r="2945" spans="2:12" x14ac:dyDescent="0.2">
      <c r="B2945" t="s">
        <v>36</v>
      </c>
      <c r="C2945" t="s">
        <v>37</v>
      </c>
      <c r="D2945">
        <v>16</v>
      </c>
      <c r="E2945" t="s">
        <v>25</v>
      </c>
      <c r="F2945" t="s">
        <v>40</v>
      </c>
      <c r="G2945">
        <v>13.3</v>
      </c>
      <c r="H2945" t="s">
        <v>27</v>
      </c>
      <c r="I2945">
        <v>4.5</v>
      </c>
      <c r="J2945">
        <v>2.13</v>
      </c>
      <c r="K2945" t="s">
        <v>16</v>
      </c>
      <c r="L2945">
        <v>3306.14</v>
      </c>
    </row>
    <row r="2946" spans="2:12" x14ac:dyDescent="0.2">
      <c r="B2946" t="s">
        <v>36</v>
      </c>
      <c r="C2946" t="s">
        <v>37</v>
      </c>
      <c r="D2946">
        <v>32</v>
      </c>
      <c r="E2946" t="s">
        <v>13</v>
      </c>
      <c r="F2946" t="s">
        <v>26</v>
      </c>
      <c r="G2946">
        <v>13.3</v>
      </c>
      <c r="H2946" t="s">
        <v>43</v>
      </c>
      <c r="I2946">
        <v>10.3</v>
      </c>
      <c r="J2946">
        <v>1.7</v>
      </c>
      <c r="K2946" t="s">
        <v>46</v>
      </c>
      <c r="L2946">
        <v>2690.94</v>
      </c>
    </row>
    <row r="2947" spans="2:12" x14ac:dyDescent="0.2">
      <c r="B2947" t="s">
        <v>33</v>
      </c>
      <c r="C2947" t="s">
        <v>31</v>
      </c>
      <c r="D2947">
        <v>64</v>
      </c>
      <c r="E2947" t="s">
        <v>29</v>
      </c>
      <c r="F2947" t="s">
        <v>14</v>
      </c>
      <c r="G2947">
        <v>16</v>
      </c>
      <c r="H2947" t="s">
        <v>27</v>
      </c>
      <c r="I2947">
        <v>10.8</v>
      </c>
      <c r="J2947">
        <v>1.3</v>
      </c>
      <c r="K2947" t="s">
        <v>46</v>
      </c>
      <c r="L2947">
        <v>3639.55</v>
      </c>
    </row>
    <row r="2948" spans="2:12" x14ac:dyDescent="0.2">
      <c r="B2948" t="s">
        <v>36</v>
      </c>
      <c r="C2948" t="s">
        <v>31</v>
      </c>
      <c r="D2948">
        <v>4</v>
      </c>
      <c r="E2948" t="s">
        <v>19</v>
      </c>
      <c r="F2948" t="s">
        <v>40</v>
      </c>
      <c r="G2948">
        <v>16</v>
      </c>
      <c r="H2948" t="s">
        <v>21</v>
      </c>
      <c r="I2948">
        <v>10.6</v>
      </c>
      <c r="J2948">
        <v>2.0499999999999998</v>
      </c>
      <c r="K2948" t="s">
        <v>22</v>
      </c>
      <c r="L2948">
        <v>677.49</v>
      </c>
    </row>
    <row r="2949" spans="2:12" x14ac:dyDescent="0.2">
      <c r="B2949" t="s">
        <v>28</v>
      </c>
      <c r="C2949" t="s">
        <v>41</v>
      </c>
      <c r="D2949">
        <v>64</v>
      </c>
      <c r="E2949" t="s">
        <v>42</v>
      </c>
      <c r="F2949" t="s">
        <v>44</v>
      </c>
      <c r="G2949">
        <v>15.6</v>
      </c>
      <c r="H2949" t="s">
        <v>43</v>
      </c>
      <c r="I2949">
        <v>4.3</v>
      </c>
      <c r="J2949">
        <v>2.99</v>
      </c>
      <c r="K2949" t="s">
        <v>30</v>
      </c>
      <c r="L2949">
        <v>2323.9899999999998</v>
      </c>
    </row>
    <row r="2950" spans="2:12" x14ac:dyDescent="0.2">
      <c r="B2950" t="s">
        <v>38</v>
      </c>
      <c r="C2950" t="s">
        <v>37</v>
      </c>
      <c r="D2950">
        <v>4</v>
      </c>
      <c r="E2950" t="s">
        <v>13</v>
      </c>
      <c r="F2950" t="s">
        <v>40</v>
      </c>
      <c r="G2950">
        <v>16</v>
      </c>
      <c r="H2950" t="s">
        <v>21</v>
      </c>
      <c r="I2950">
        <v>9.6</v>
      </c>
      <c r="J2950">
        <v>1.44</v>
      </c>
      <c r="K2950" t="s">
        <v>16</v>
      </c>
      <c r="L2950">
        <v>1482.61</v>
      </c>
    </row>
    <row r="2951" spans="2:12" x14ac:dyDescent="0.2">
      <c r="B2951" t="s">
        <v>36</v>
      </c>
      <c r="C2951" t="s">
        <v>41</v>
      </c>
      <c r="D2951">
        <v>8</v>
      </c>
      <c r="E2951" t="s">
        <v>19</v>
      </c>
      <c r="F2951" t="s">
        <v>35</v>
      </c>
      <c r="G2951">
        <v>14</v>
      </c>
      <c r="H2951" t="s">
        <v>43</v>
      </c>
      <c r="I2951">
        <v>10.3</v>
      </c>
      <c r="J2951">
        <v>1.21</v>
      </c>
      <c r="K2951" t="s">
        <v>22</v>
      </c>
      <c r="L2951">
        <v>1561.3</v>
      </c>
    </row>
    <row r="2952" spans="2:12" x14ac:dyDescent="0.2">
      <c r="B2952" t="s">
        <v>34</v>
      </c>
      <c r="C2952" t="s">
        <v>39</v>
      </c>
      <c r="D2952">
        <v>4</v>
      </c>
      <c r="E2952" t="s">
        <v>13</v>
      </c>
      <c r="F2952" t="s">
        <v>20</v>
      </c>
      <c r="G2952">
        <v>15.6</v>
      </c>
      <c r="H2952" t="s">
        <v>27</v>
      </c>
      <c r="I2952">
        <v>9.1999999999999993</v>
      </c>
      <c r="J2952">
        <v>2.3199999999999998</v>
      </c>
      <c r="K2952" t="s">
        <v>16</v>
      </c>
      <c r="L2952">
        <v>1694.68</v>
      </c>
    </row>
    <row r="2953" spans="2:12" x14ac:dyDescent="0.2">
      <c r="B2953" t="s">
        <v>28</v>
      </c>
      <c r="C2953" t="s">
        <v>12</v>
      </c>
      <c r="D2953">
        <v>64</v>
      </c>
      <c r="E2953" t="s">
        <v>19</v>
      </c>
      <c r="F2953" t="s">
        <v>14</v>
      </c>
      <c r="G2953">
        <v>14</v>
      </c>
      <c r="H2953" t="s">
        <v>15</v>
      </c>
      <c r="I2953">
        <v>10.6</v>
      </c>
      <c r="J2953">
        <v>2.65</v>
      </c>
      <c r="K2953" t="s">
        <v>46</v>
      </c>
      <c r="L2953">
        <v>2526.06</v>
      </c>
    </row>
    <row r="2954" spans="2:12" x14ac:dyDescent="0.2">
      <c r="B2954" t="s">
        <v>17</v>
      </c>
      <c r="C2954" t="s">
        <v>31</v>
      </c>
      <c r="D2954">
        <v>16</v>
      </c>
      <c r="E2954" t="s">
        <v>25</v>
      </c>
      <c r="F2954" t="s">
        <v>35</v>
      </c>
      <c r="G2954">
        <v>13.3</v>
      </c>
      <c r="H2954" t="s">
        <v>27</v>
      </c>
      <c r="I2954">
        <v>8.9</v>
      </c>
      <c r="J2954">
        <v>2.38</v>
      </c>
      <c r="K2954" t="s">
        <v>22</v>
      </c>
      <c r="L2954">
        <v>2209.13</v>
      </c>
    </row>
    <row r="2955" spans="2:12" x14ac:dyDescent="0.2">
      <c r="B2955" t="s">
        <v>17</v>
      </c>
      <c r="C2955" t="s">
        <v>37</v>
      </c>
      <c r="D2955">
        <v>8</v>
      </c>
      <c r="E2955" t="s">
        <v>19</v>
      </c>
      <c r="F2955" t="s">
        <v>14</v>
      </c>
      <c r="G2955">
        <v>17.3</v>
      </c>
      <c r="H2955" t="s">
        <v>43</v>
      </c>
      <c r="I2955">
        <v>10.6</v>
      </c>
      <c r="J2955">
        <v>3.02</v>
      </c>
      <c r="K2955" t="s">
        <v>16</v>
      </c>
      <c r="L2955">
        <v>2528.14</v>
      </c>
    </row>
    <row r="2956" spans="2:12" x14ac:dyDescent="0.2">
      <c r="B2956" t="s">
        <v>33</v>
      </c>
      <c r="C2956" t="s">
        <v>24</v>
      </c>
      <c r="D2956">
        <v>4</v>
      </c>
      <c r="E2956" t="s">
        <v>42</v>
      </c>
      <c r="F2956" t="s">
        <v>40</v>
      </c>
      <c r="G2956">
        <v>14</v>
      </c>
      <c r="H2956" t="s">
        <v>21</v>
      </c>
      <c r="I2956">
        <v>11.1</v>
      </c>
      <c r="J2956">
        <v>1.36</v>
      </c>
      <c r="K2956" t="s">
        <v>16</v>
      </c>
      <c r="L2956">
        <v>630.51</v>
      </c>
    </row>
    <row r="2957" spans="2:12" x14ac:dyDescent="0.2">
      <c r="B2957" t="s">
        <v>36</v>
      </c>
      <c r="C2957" t="s">
        <v>37</v>
      </c>
      <c r="D2957">
        <v>8</v>
      </c>
      <c r="E2957" t="s">
        <v>19</v>
      </c>
      <c r="F2957" t="s">
        <v>26</v>
      </c>
      <c r="G2957">
        <v>16</v>
      </c>
      <c r="H2957" t="s">
        <v>27</v>
      </c>
      <c r="I2957">
        <v>9.6</v>
      </c>
      <c r="J2957">
        <v>3.3</v>
      </c>
      <c r="K2957" t="s">
        <v>46</v>
      </c>
      <c r="L2957">
        <v>3006.47</v>
      </c>
    </row>
    <row r="2958" spans="2:12" x14ac:dyDescent="0.2">
      <c r="B2958" t="s">
        <v>36</v>
      </c>
      <c r="C2958" t="s">
        <v>31</v>
      </c>
      <c r="D2958">
        <v>32</v>
      </c>
      <c r="E2958" t="s">
        <v>19</v>
      </c>
      <c r="F2958" t="s">
        <v>44</v>
      </c>
      <c r="G2958">
        <v>13.3</v>
      </c>
      <c r="H2958" t="s">
        <v>43</v>
      </c>
      <c r="I2958">
        <v>8.3000000000000007</v>
      </c>
      <c r="J2958">
        <v>2.98</v>
      </c>
      <c r="K2958" t="s">
        <v>46</v>
      </c>
      <c r="L2958">
        <v>1001.31</v>
      </c>
    </row>
    <row r="2959" spans="2:12" x14ac:dyDescent="0.2">
      <c r="B2959" t="s">
        <v>33</v>
      </c>
      <c r="C2959" t="s">
        <v>31</v>
      </c>
      <c r="D2959">
        <v>64</v>
      </c>
      <c r="E2959" t="s">
        <v>42</v>
      </c>
      <c r="F2959" t="s">
        <v>35</v>
      </c>
      <c r="G2959">
        <v>17.3</v>
      </c>
      <c r="H2959" t="s">
        <v>27</v>
      </c>
      <c r="I2959">
        <v>6.1</v>
      </c>
      <c r="J2959">
        <v>2.42</v>
      </c>
      <c r="K2959" t="s">
        <v>46</v>
      </c>
      <c r="L2959">
        <v>2920.52</v>
      </c>
    </row>
    <row r="2960" spans="2:12" x14ac:dyDescent="0.2">
      <c r="B2960" t="s">
        <v>47</v>
      </c>
      <c r="C2960" t="s">
        <v>24</v>
      </c>
      <c r="D2960">
        <v>8</v>
      </c>
      <c r="E2960" t="s">
        <v>19</v>
      </c>
      <c r="F2960" t="s">
        <v>44</v>
      </c>
      <c r="G2960">
        <v>14</v>
      </c>
      <c r="H2960" t="s">
        <v>27</v>
      </c>
      <c r="I2960">
        <v>7.3</v>
      </c>
      <c r="J2960">
        <v>1.67</v>
      </c>
      <c r="K2960" t="s">
        <v>46</v>
      </c>
      <c r="L2960">
        <v>1507.52</v>
      </c>
    </row>
    <row r="2961" spans="2:12" x14ac:dyDescent="0.2">
      <c r="B2961" t="s">
        <v>17</v>
      </c>
      <c r="C2961" t="s">
        <v>48</v>
      </c>
      <c r="D2961">
        <v>32</v>
      </c>
      <c r="E2961" t="s">
        <v>19</v>
      </c>
      <c r="F2961" t="s">
        <v>26</v>
      </c>
      <c r="G2961">
        <v>17.3</v>
      </c>
      <c r="H2961" t="s">
        <v>27</v>
      </c>
      <c r="I2961">
        <v>5.5</v>
      </c>
      <c r="J2961">
        <v>1.57</v>
      </c>
      <c r="K2961" t="s">
        <v>16</v>
      </c>
      <c r="L2961">
        <v>4996.34</v>
      </c>
    </row>
    <row r="2962" spans="2:12" x14ac:dyDescent="0.2">
      <c r="B2962" t="s">
        <v>23</v>
      </c>
      <c r="C2962" t="s">
        <v>18</v>
      </c>
      <c r="D2962">
        <v>8</v>
      </c>
      <c r="E2962" t="s">
        <v>19</v>
      </c>
      <c r="F2962" t="s">
        <v>35</v>
      </c>
      <c r="G2962">
        <v>16</v>
      </c>
      <c r="H2962" t="s">
        <v>43</v>
      </c>
      <c r="I2962">
        <v>4.9000000000000004</v>
      </c>
      <c r="J2962">
        <v>1.81</v>
      </c>
      <c r="K2962" t="s">
        <v>22</v>
      </c>
      <c r="L2962">
        <v>1295.07</v>
      </c>
    </row>
    <row r="2963" spans="2:12" x14ac:dyDescent="0.2">
      <c r="B2963" t="s">
        <v>38</v>
      </c>
      <c r="C2963" t="s">
        <v>31</v>
      </c>
      <c r="D2963">
        <v>8</v>
      </c>
      <c r="E2963" t="s">
        <v>25</v>
      </c>
      <c r="F2963" t="s">
        <v>26</v>
      </c>
      <c r="G2963">
        <v>17.3</v>
      </c>
      <c r="H2963" t="s">
        <v>21</v>
      </c>
      <c r="I2963">
        <v>9.6</v>
      </c>
      <c r="J2963">
        <v>2.29</v>
      </c>
      <c r="K2963" t="s">
        <v>22</v>
      </c>
      <c r="L2963">
        <v>650.97</v>
      </c>
    </row>
    <row r="2964" spans="2:12" x14ac:dyDescent="0.2">
      <c r="B2964" t="s">
        <v>23</v>
      </c>
      <c r="C2964" t="s">
        <v>31</v>
      </c>
      <c r="D2964">
        <v>8</v>
      </c>
      <c r="E2964" t="s">
        <v>29</v>
      </c>
      <c r="F2964" t="s">
        <v>40</v>
      </c>
      <c r="G2964">
        <v>17.3</v>
      </c>
      <c r="H2964" t="s">
        <v>27</v>
      </c>
      <c r="I2964">
        <v>11.6</v>
      </c>
      <c r="J2964">
        <v>2.94</v>
      </c>
      <c r="K2964" t="s">
        <v>22</v>
      </c>
      <c r="L2964">
        <v>1636.02</v>
      </c>
    </row>
    <row r="2965" spans="2:12" x14ac:dyDescent="0.2">
      <c r="B2965" t="s">
        <v>23</v>
      </c>
      <c r="C2965" t="s">
        <v>24</v>
      </c>
      <c r="D2965">
        <v>16</v>
      </c>
      <c r="E2965" t="s">
        <v>13</v>
      </c>
      <c r="F2965" t="s">
        <v>32</v>
      </c>
      <c r="G2965">
        <v>17.3</v>
      </c>
      <c r="H2965" t="s">
        <v>21</v>
      </c>
      <c r="I2965">
        <v>5</v>
      </c>
      <c r="J2965">
        <v>3.39</v>
      </c>
      <c r="K2965" t="s">
        <v>16</v>
      </c>
      <c r="L2965">
        <v>1262.42</v>
      </c>
    </row>
    <row r="2966" spans="2:12" x14ac:dyDescent="0.2">
      <c r="B2966" t="s">
        <v>45</v>
      </c>
      <c r="C2966" t="s">
        <v>31</v>
      </c>
      <c r="D2966">
        <v>16</v>
      </c>
      <c r="E2966" t="s">
        <v>42</v>
      </c>
      <c r="F2966" t="s">
        <v>20</v>
      </c>
      <c r="G2966">
        <v>16</v>
      </c>
      <c r="H2966" t="s">
        <v>43</v>
      </c>
      <c r="I2966">
        <v>10</v>
      </c>
      <c r="J2966">
        <v>2.5299999999999998</v>
      </c>
      <c r="K2966" t="s">
        <v>46</v>
      </c>
      <c r="L2966">
        <v>1031.6300000000001</v>
      </c>
    </row>
    <row r="2967" spans="2:12" x14ac:dyDescent="0.2">
      <c r="B2967" t="s">
        <v>28</v>
      </c>
      <c r="C2967" t="s">
        <v>37</v>
      </c>
      <c r="D2967">
        <v>4</v>
      </c>
      <c r="E2967" t="s">
        <v>42</v>
      </c>
      <c r="F2967" t="s">
        <v>14</v>
      </c>
      <c r="G2967">
        <v>17.3</v>
      </c>
      <c r="H2967" t="s">
        <v>15</v>
      </c>
      <c r="I2967">
        <v>8.9</v>
      </c>
      <c r="J2967">
        <v>2.44</v>
      </c>
      <c r="K2967" t="s">
        <v>46</v>
      </c>
      <c r="L2967">
        <v>1835.6</v>
      </c>
    </row>
    <row r="2968" spans="2:12" x14ac:dyDescent="0.2">
      <c r="B2968" t="s">
        <v>47</v>
      </c>
      <c r="C2968" t="s">
        <v>12</v>
      </c>
      <c r="D2968">
        <v>64</v>
      </c>
      <c r="E2968" t="s">
        <v>13</v>
      </c>
      <c r="F2968" t="s">
        <v>26</v>
      </c>
      <c r="G2968">
        <v>17.3</v>
      </c>
      <c r="H2968" t="s">
        <v>15</v>
      </c>
      <c r="I2968">
        <v>6.9</v>
      </c>
      <c r="J2968">
        <v>2.77</v>
      </c>
      <c r="K2968" t="s">
        <v>22</v>
      </c>
      <c r="L2968">
        <v>3483.61</v>
      </c>
    </row>
    <row r="2969" spans="2:12" x14ac:dyDescent="0.2">
      <c r="B2969" t="s">
        <v>28</v>
      </c>
      <c r="C2969" t="s">
        <v>12</v>
      </c>
      <c r="D2969">
        <v>32</v>
      </c>
      <c r="E2969" t="s">
        <v>25</v>
      </c>
      <c r="F2969" t="s">
        <v>14</v>
      </c>
      <c r="G2969">
        <v>13.3</v>
      </c>
      <c r="H2969" t="s">
        <v>27</v>
      </c>
      <c r="I2969">
        <v>7.9</v>
      </c>
      <c r="J2969">
        <v>1.34</v>
      </c>
      <c r="K2969" t="s">
        <v>46</v>
      </c>
      <c r="L2969">
        <v>2254.29</v>
      </c>
    </row>
    <row r="2970" spans="2:12" x14ac:dyDescent="0.2">
      <c r="B2970" t="s">
        <v>11</v>
      </c>
      <c r="C2970" t="s">
        <v>31</v>
      </c>
      <c r="D2970">
        <v>4</v>
      </c>
      <c r="E2970" t="s">
        <v>29</v>
      </c>
      <c r="F2970" t="s">
        <v>44</v>
      </c>
      <c r="G2970">
        <v>15.6</v>
      </c>
      <c r="H2970" t="s">
        <v>27</v>
      </c>
      <c r="I2970">
        <v>8</v>
      </c>
      <c r="J2970">
        <v>2.29</v>
      </c>
      <c r="K2970" t="s">
        <v>30</v>
      </c>
      <c r="L2970">
        <v>1424.08</v>
      </c>
    </row>
    <row r="2971" spans="2:12" x14ac:dyDescent="0.2">
      <c r="B2971" t="s">
        <v>17</v>
      </c>
      <c r="C2971" t="s">
        <v>24</v>
      </c>
      <c r="D2971">
        <v>8</v>
      </c>
      <c r="E2971" t="s">
        <v>13</v>
      </c>
      <c r="F2971" t="s">
        <v>14</v>
      </c>
      <c r="G2971">
        <v>17.3</v>
      </c>
      <c r="H2971" t="s">
        <v>15</v>
      </c>
      <c r="I2971">
        <v>6.2</v>
      </c>
      <c r="J2971">
        <v>2.39</v>
      </c>
      <c r="K2971" t="s">
        <v>30</v>
      </c>
      <c r="L2971">
        <v>1917.83</v>
      </c>
    </row>
    <row r="2972" spans="2:12" x14ac:dyDescent="0.2">
      <c r="B2972" t="s">
        <v>36</v>
      </c>
      <c r="C2972" t="s">
        <v>39</v>
      </c>
      <c r="D2972">
        <v>16</v>
      </c>
      <c r="E2972" t="s">
        <v>19</v>
      </c>
      <c r="F2972" t="s">
        <v>20</v>
      </c>
      <c r="G2972">
        <v>13.3</v>
      </c>
      <c r="H2972" t="s">
        <v>21</v>
      </c>
      <c r="I2972">
        <v>4.5</v>
      </c>
      <c r="J2972">
        <v>1.83</v>
      </c>
      <c r="K2972" t="s">
        <v>16</v>
      </c>
      <c r="L2972">
        <v>1058.82</v>
      </c>
    </row>
    <row r="2973" spans="2:12" x14ac:dyDescent="0.2">
      <c r="B2973" t="s">
        <v>11</v>
      </c>
      <c r="C2973" t="s">
        <v>18</v>
      </c>
      <c r="D2973">
        <v>16</v>
      </c>
      <c r="E2973" t="s">
        <v>42</v>
      </c>
      <c r="F2973" t="s">
        <v>32</v>
      </c>
      <c r="G2973">
        <v>15.6</v>
      </c>
      <c r="H2973" t="s">
        <v>43</v>
      </c>
      <c r="I2973">
        <v>9</v>
      </c>
      <c r="J2973">
        <v>2.88</v>
      </c>
      <c r="K2973" t="s">
        <v>22</v>
      </c>
      <c r="L2973">
        <v>2124.13</v>
      </c>
    </row>
    <row r="2974" spans="2:12" x14ac:dyDescent="0.2">
      <c r="B2974" t="s">
        <v>17</v>
      </c>
      <c r="C2974" t="s">
        <v>39</v>
      </c>
      <c r="D2974">
        <v>32</v>
      </c>
      <c r="E2974" t="s">
        <v>29</v>
      </c>
      <c r="F2974" t="s">
        <v>26</v>
      </c>
      <c r="G2974">
        <v>14</v>
      </c>
      <c r="H2974" t="s">
        <v>43</v>
      </c>
      <c r="I2974">
        <v>5.7</v>
      </c>
      <c r="J2974">
        <v>3.21</v>
      </c>
      <c r="K2974" t="s">
        <v>22</v>
      </c>
      <c r="L2974">
        <v>2111.75</v>
      </c>
    </row>
    <row r="2975" spans="2:12" x14ac:dyDescent="0.2">
      <c r="B2975" t="s">
        <v>11</v>
      </c>
      <c r="C2975" t="s">
        <v>31</v>
      </c>
      <c r="D2975">
        <v>4</v>
      </c>
      <c r="E2975" t="s">
        <v>13</v>
      </c>
      <c r="F2975" t="s">
        <v>26</v>
      </c>
      <c r="G2975">
        <v>13.3</v>
      </c>
      <c r="H2975" t="s">
        <v>15</v>
      </c>
      <c r="I2975">
        <v>9.3000000000000007</v>
      </c>
      <c r="J2975">
        <v>2.59</v>
      </c>
      <c r="K2975" t="s">
        <v>46</v>
      </c>
      <c r="L2975">
        <v>1316.75</v>
      </c>
    </row>
    <row r="2976" spans="2:12" x14ac:dyDescent="0.2">
      <c r="B2976" t="s">
        <v>36</v>
      </c>
      <c r="C2976" t="s">
        <v>39</v>
      </c>
      <c r="D2976">
        <v>8</v>
      </c>
      <c r="E2976" t="s">
        <v>13</v>
      </c>
      <c r="F2976" t="s">
        <v>44</v>
      </c>
      <c r="G2976">
        <v>17.3</v>
      </c>
      <c r="H2976" t="s">
        <v>21</v>
      </c>
      <c r="I2976">
        <v>10.3</v>
      </c>
      <c r="J2976">
        <v>3.34</v>
      </c>
      <c r="K2976" t="s">
        <v>16</v>
      </c>
      <c r="L2976">
        <v>542.71</v>
      </c>
    </row>
    <row r="2977" spans="2:12" x14ac:dyDescent="0.2">
      <c r="B2977" t="s">
        <v>38</v>
      </c>
      <c r="C2977" t="s">
        <v>48</v>
      </c>
      <c r="D2977">
        <v>16</v>
      </c>
      <c r="E2977" t="s">
        <v>42</v>
      </c>
      <c r="F2977" t="s">
        <v>44</v>
      </c>
      <c r="G2977">
        <v>17.3</v>
      </c>
      <c r="H2977" t="s">
        <v>15</v>
      </c>
      <c r="I2977">
        <v>10</v>
      </c>
      <c r="J2977">
        <v>1.98</v>
      </c>
      <c r="K2977" t="s">
        <v>22</v>
      </c>
      <c r="L2977">
        <v>1114.94</v>
      </c>
    </row>
    <row r="2978" spans="2:12" x14ac:dyDescent="0.2">
      <c r="B2978" t="s">
        <v>47</v>
      </c>
      <c r="C2978" t="s">
        <v>48</v>
      </c>
      <c r="D2978">
        <v>8</v>
      </c>
      <c r="E2978" t="s">
        <v>13</v>
      </c>
      <c r="F2978" t="s">
        <v>20</v>
      </c>
      <c r="G2978">
        <v>17.3</v>
      </c>
      <c r="H2978" t="s">
        <v>27</v>
      </c>
      <c r="I2978">
        <v>10.1</v>
      </c>
      <c r="J2978">
        <v>3.24</v>
      </c>
      <c r="K2978" t="s">
        <v>22</v>
      </c>
      <c r="L2978">
        <v>3029.85</v>
      </c>
    </row>
    <row r="2979" spans="2:12" x14ac:dyDescent="0.2">
      <c r="B2979" t="s">
        <v>47</v>
      </c>
      <c r="C2979" t="s">
        <v>48</v>
      </c>
      <c r="D2979">
        <v>64</v>
      </c>
      <c r="E2979" t="s">
        <v>13</v>
      </c>
      <c r="F2979" t="s">
        <v>32</v>
      </c>
      <c r="G2979">
        <v>17.3</v>
      </c>
      <c r="H2979" t="s">
        <v>21</v>
      </c>
      <c r="I2979">
        <v>5.8</v>
      </c>
      <c r="J2979">
        <v>1.59</v>
      </c>
      <c r="K2979" t="s">
        <v>22</v>
      </c>
      <c r="L2979">
        <v>3436.6</v>
      </c>
    </row>
    <row r="2980" spans="2:12" x14ac:dyDescent="0.2">
      <c r="B2980" t="s">
        <v>34</v>
      </c>
      <c r="C2980" t="s">
        <v>12</v>
      </c>
      <c r="D2980">
        <v>8</v>
      </c>
      <c r="E2980" t="s">
        <v>42</v>
      </c>
      <c r="F2980" t="s">
        <v>32</v>
      </c>
      <c r="G2980">
        <v>16</v>
      </c>
      <c r="H2980" t="s">
        <v>43</v>
      </c>
      <c r="I2980">
        <v>9.1</v>
      </c>
      <c r="J2980">
        <v>2.75</v>
      </c>
      <c r="K2980" t="s">
        <v>22</v>
      </c>
      <c r="L2980">
        <v>827.27</v>
      </c>
    </row>
    <row r="2981" spans="2:12" x14ac:dyDescent="0.2">
      <c r="B2981" t="s">
        <v>36</v>
      </c>
      <c r="C2981" t="s">
        <v>24</v>
      </c>
      <c r="D2981">
        <v>4</v>
      </c>
      <c r="E2981" t="s">
        <v>13</v>
      </c>
      <c r="F2981" t="s">
        <v>32</v>
      </c>
      <c r="G2981">
        <v>14</v>
      </c>
      <c r="H2981" t="s">
        <v>43</v>
      </c>
      <c r="I2981">
        <v>8.6999999999999993</v>
      </c>
      <c r="J2981">
        <v>3.21</v>
      </c>
      <c r="K2981" t="s">
        <v>46</v>
      </c>
      <c r="L2981">
        <v>796.15</v>
      </c>
    </row>
    <row r="2982" spans="2:12" x14ac:dyDescent="0.2">
      <c r="B2982" t="s">
        <v>36</v>
      </c>
      <c r="C2982" t="s">
        <v>31</v>
      </c>
      <c r="D2982">
        <v>32</v>
      </c>
      <c r="E2982" t="s">
        <v>42</v>
      </c>
      <c r="F2982" t="s">
        <v>14</v>
      </c>
      <c r="G2982">
        <v>15.6</v>
      </c>
      <c r="H2982" t="s">
        <v>43</v>
      </c>
      <c r="I2982">
        <v>9.3000000000000007</v>
      </c>
      <c r="J2982">
        <v>3.27</v>
      </c>
      <c r="K2982" t="s">
        <v>46</v>
      </c>
      <c r="L2982">
        <v>1273.6099999999999</v>
      </c>
    </row>
    <row r="2983" spans="2:12" x14ac:dyDescent="0.2">
      <c r="B2983" t="s">
        <v>36</v>
      </c>
      <c r="C2983" t="s">
        <v>12</v>
      </c>
      <c r="D2983">
        <v>8</v>
      </c>
      <c r="E2983" t="s">
        <v>25</v>
      </c>
      <c r="F2983" t="s">
        <v>40</v>
      </c>
      <c r="G2983">
        <v>15.6</v>
      </c>
      <c r="H2983" t="s">
        <v>21</v>
      </c>
      <c r="I2983">
        <v>6.9</v>
      </c>
      <c r="J2983">
        <v>3.46</v>
      </c>
      <c r="K2983" t="s">
        <v>30</v>
      </c>
      <c r="L2983">
        <v>687.18</v>
      </c>
    </row>
    <row r="2984" spans="2:12" x14ac:dyDescent="0.2">
      <c r="B2984" t="s">
        <v>28</v>
      </c>
      <c r="C2984" t="s">
        <v>41</v>
      </c>
      <c r="D2984">
        <v>16</v>
      </c>
      <c r="E2984" t="s">
        <v>19</v>
      </c>
      <c r="F2984" t="s">
        <v>14</v>
      </c>
      <c r="G2984">
        <v>13.3</v>
      </c>
      <c r="H2984" t="s">
        <v>15</v>
      </c>
      <c r="I2984">
        <v>10.1</v>
      </c>
      <c r="J2984">
        <v>2.72</v>
      </c>
      <c r="K2984" t="s">
        <v>46</v>
      </c>
      <c r="L2984">
        <v>2410.2800000000002</v>
      </c>
    </row>
    <row r="2985" spans="2:12" x14ac:dyDescent="0.2">
      <c r="B2985" t="s">
        <v>47</v>
      </c>
      <c r="C2985" t="s">
        <v>18</v>
      </c>
      <c r="D2985">
        <v>64</v>
      </c>
      <c r="E2985" t="s">
        <v>42</v>
      </c>
      <c r="F2985" t="s">
        <v>20</v>
      </c>
      <c r="G2985">
        <v>15.6</v>
      </c>
      <c r="H2985" t="s">
        <v>43</v>
      </c>
      <c r="I2985">
        <v>4.9000000000000004</v>
      </c>
      <c r="J2985">
        <v>1.36</v>
      </c>
      <c r="K2985" t="s">
        <v>46</v>
      </c>
      <c r="L2985">
        <v>3588.95</v>
      </c>
    </row>
    <row r="2986" spans="2:12" x14ac:dyDescent="0.2">
      <c r="B2986" t="s">
        <v>23</v>
      </c>
      <c r="C2986" t="s">
        <v>37</v>
      </c>
      <c r="D2986">
        <v>64</v>
      </c>
      <c r="E2986" t="s">
        <v>13</v>
      </c>
      <c r="F2986" t="s">
        <v>14</v>
      </c>
      <c r="G2986">
        <v>16</v>
      </c>
      <c r="H2986" t="s">
        <v>27</v>
      </c>
      <c r="I2986">
        <v>11.3</v>
      </c>
      <c r="J2986">
        <v>1.52</v>
      </c>
      <c r="K2986" t="s">
        <v>46</v>
      </c>
      <c r="L2986">
        <v>7147.4</v>
      </c>
    </row>
    <row r="2987" spans="2:12" x14ac:dyDescent="0.2">
      <c r="B2987" t="s">
        <v>38</v>
      </c>
      <c r="C2987" t="s">
        <v>31</v>
      </c>
      <c r="D2987">
        <v>8</v>
      </c>
      <c r="E2987" t="s">
        <v>13</v>
      </c>
      <c r="F2987" t="s">
        <v>26</v>
      </c>
      <c r="G2987">
        <v>16</v>
      </c>
      <c r="H2987" t="s">
        <v>27</v>
      </c>
      <c r="I2987">
        <v>9.8000000000000007</v>
      </c>
      <c r="J2987">
        <v>3.05</v>
      </c>
      <c r="K2987" t="s">
        <v>22</v>
      </c>
      <c r="L2987">
        <v>1598.23</v>
      </c>
    </row>
    <row r="2988" spans="2:12" x14ac:dyDescent="0.2">
      <c r="B2988" t="s">
        <v>33</v>
      </c>
      <c r="C2988" t="s">
        <v>41</v>
      </c>
      <c r="D2988">
        <v>4</v>
      </c>
      <c r="E2988" t="s">
        <v>13</v>
      </c>
      <c r="F2988" t="s">
        <v>44</v>
      </c>
      <c r="G2988">
        <v>13.3</v>
      </c>
      <c r="H2988" t="s">
        <v>21</v>
      </c>
      <c r="I2988">
        <v>6.3</v>
      </c>
      <c r="J2988">
        <v>3.37</v>
      </c>
      <c r="K2988" t="s">
        <v>30</v>
      </c>
      <c r="L2988">
        <v>846.91</v>
      </c>
    </row>
    <row r="2989" spans="2:12" x14ac:dyDescent="0.2">
      <c r="B2989" t="s">
        <v>38</v>
      </c>
      <c r="C2989" t="s">
        <v>31</v>
      </c>
      <c r="D2989">
        <v>8</v>
      </c>
      <c r="E2989" t="s">
        <v>25</v>
      </c>
      <c r="F2989" t="s">
        <v>26</v>
      </c>
      <c r="G2989">
        <v>14</v>
      </c>
      <c r="H2989" t="s">
        <v>15</v>
      </c>
      <c r="I2989">
        <v>10</v>
      </c>
      <c r="J2989">
        <v>3.34</v>
      </c>
      <c r="K2989" t="s">
        <v>22</v>
      </c>
      <c r="L2989">
        <v>1004.56</v>
      </c>
    </row>
    <row r="2990" spans="2:12" x14ac:dyDescent="0.2">
      <c r="B2990" t="s">
        <v>47</v>
      </c>
      <c r="C2990" t="s">
        <v>37</v>
      </c>
      <c r="D2990">
        <v>4</v>
      </c>
      <c r="E2990" t="s">
        <v>25</v>
      </c>
      <c r="F2990" t="s">
        <v>35</v>
      </c>
      <c r="G2990">
        <v>17.3</v>
      </c>
      <c r="H2990" t="s">
        <v>27</v>
      </c>
      <c r="I2990">
        <v>8.6</v>
      </c>
      <c r="J2990">
        <v>2.83</v>
      </c>
      <c r="K2990" t="s">
        <v>30</v>
      </c>
      <c r="L2990">
        <v>3479.44</v>
      </c>
    </row>
    <row r="2991" spans="2:12" x14ac:dyDescent="0.2">
      <c r="B2991" t="s">
        <v>28</v>
      </c>
      <c r="C2991" t="s">
        <v>39</v>
      </c>
      <c r="D2991">
        <v>32</v>
      </c>
      <c r="E2991" t="s">
        <v>25</v>
      </c>
      <c r="F2991" t="s">
        <v>32</v>
      </c>
      <c r="G2991">
        <v>15.6</v>
      </c>
      <c r="H2991" t="s">
        <v>43</v>
      </c>
      <c r="I2991">
        <v>4.8</v>
      </c>
      <c r="J2991">
        <v>2.57</v>
      </c>
      <c r="K2991" t="s">
        <v>30</v>
      </c>
      <c r="L2991">
        <v>1769.84</v>
      </c>
    </row>
    <row r="2992" spans="2:12" x14ac:dyDescent="0.2">
      <c r="B2992" t="s">
        <v>17</v>
      </c>
      <c r="C2992" t="s">
        <v>48</v>
      </c>
      <c r="D2992">
        <v>4</v>
      </c>
      <c r="E2992" t="s">
        <v>19</v>
      </c>
      <c r="F2992" t="s">
        <v>32</v>
      </c>
      <c r="G2992">
        <v>16</v>
      </c>
      <c r="H2992" t="s">
        <v>15</v>
      </c>
      <c r="I2992">
        <v>7.2</v>
      </c>
      <c r="J2992">
        <v>1.32</v>
      </c>
      <c r="K2992" t="s">
        <v>46</v>
      </c>
      <c r="L2992">
        <v>2221.46</v>
      </c>
    </row>
    <row r="2993" spans="2:12" x14ac:dyDescent="0.2">
      <c r="B2993" t="s">
        <v>36</v>
      </c>
      <c r="C2993" t="s">
        <v>48</v>
      </c>
      <c r="D2993">
        <v>16</v>
      </c>
      <c r="E2993" t="s">
        <v>19</v>
      </c>
      <c r="F2993" t="s">
        <v>32</v>
      </c>
      <c r="G2993">
        <v>17.3</v>
      </c>
      <c r="H2993" t="s">
        <v>43</v>
      </c>
      <c r="I2993">
        <v>6.6</v>
      </c>
      <c r="J2993">
        <v>2.96</v>
      </c>
      <c r="K2993" t="s">
        <v>46</v>
      </c>
      <c r="L2993">
        <v>1705.72</v>
      </c>
    </row>
    <row r="2994" spans="2:12" x14ac:dyDescent="0.2">
      <c r="B2994" t="s">
        <v>17</v>
      </c>
      <c r="C2994" t="s">
        <v>24</v>
      </c>
      <c r="D2994">
        <v>64</v>
      </c>
      <c r="E2994" t="s">
        <v>25</v>
      </c>
      <c r="F2994" t="s">
        <v>35</v>
      </c>
      <c r="G2994">
        <v>17.3</v>
      </c>
      <c r="H2994" t="s">
        <v>21</v>
      </c>
      <c r="I2994">
        <v>9</v>
      </c>
      <c r="J2994">
        <v>3.11</v>
      </c>
      <c r="K2994" t="s">
        <v>22</v>
      </c>
      <c r="L2994">
        <v>3149.49</v>
      </c>
    </row>
    <row r="2995" spans="2:12" x14ac:dyDescent="0.2">
      <c r="B2995" t="s">
        <v>34</v>
      </c>
      <c r="C2995" t="s">
        <v>31</v>
      </c>
      <c r="D2995">
        <v>32</v>
      </c>
      <c r="E2995" t="s">
        <v>29</v>
      </c>
      <c r="F2995" t="s">
        <v>26</v>
      </c>
      <c r="G2995">
        <v>13.3</v>
      </c>
      <c r="H2995" t="s">
        <v>15</v>
      </c>
      <c r="I2995">
        <v>4.9000000000000004</v>
      </c>
      <c r="J2995">
        <v>3.2</v>
      </c>
      <c r="K2995" t="s">
        <v>16</v>
      </c>
      <c r="L2995">
        <v>1677.05</v>
      </c>
    </row>
    <row r="2996" spans="2:12" x14ac:dyDescent="0.2">
      <c r="B2996" t="s">
        <v>33</v>
      </c>
      <c r="C2996" t="s">
        <v>37</v>
      </c>
      <c r="D2996">
        <v>4</v>
      </c>
      <c r="E2996" t="s">
        <v>19</v>
      </c>
      <c r="F2996" t="s">
        <v>35</v>
      </c>
      <c r="G2996">
        <v>17.3</v>
      </c>
      <c r="H2996" t="s">
        <v>21</v>
      </c>
      <c r="I2996">
        <v>8</v>
      </c>
      <c r="J2996">
        <v>2.5099999999999998</v>
      </c>
      <c r="K2996" t="s">
        <v>22</v>
      </c>
      <c r="L2996">
        <v>1481.88</v>
      </c>
    </row>
    <row r="2997" spans="2:12" x14ac:dyDescent="0.2">
      <c r="B2997" t="s">
        <v>34</v>
      </c>
      <c r="C2997" t="s">
        <v>41</v>
      </c>
      <c r="D2997">
        <v>16</v>
      </c>
      <c r="E2997" t="s">
        <v>29</v>
      </c>
      <c r="F2997" t="s">
        <v>40</v>
      </c>
      <c r="G2997">
        <v>15.6</v>
      </c>
      <c r="H2997" t="s">
        <v>15</v>
      </c>
      <c r="I2997">
        <v>10.4</v>
      </c>
      <c r="J2997">
        <v>3.38</v>
      </c>
      <c r="K2997" t="s">
        <v>30</v>
      </c>
      <c r="L2997">
        <v>2602.7800000000002</v>
      </c>
    </row>
    <row r="2998" spans="2:12" x14ac:dyDescent="0.2">
      <c r="B2998" t="s">
        <v>38</v>
      </c>
      <c r="C2998" t="s">
        <v>31</v>
      </c>
      <c r="D2998">
        <v>16</v>
      </c>
      <c r="E2998" t="s">
        <v>29</v>
      </c>
      <c r="F2998" t="s">
        <v>44</v>
      </c>
      <c r="G2998">
        <v>14</v>
      </c>
      <c r="H2998" t="s">
        <v>43</v>
      </c>
      <c r="I2998">
        <v>7.4</v>
      </c>
      <c r="J2998">
        <v>2.25</v>
      </c>
      <c r="K2998" t="s">
        <v>16</v>
      </c>
      <c r="L2998">
        <v>612.66999999999996</v>
      </c>
    </row>
    <row r="2999" spans="2:12" x14ac:dyDescent="0.2">
      <c r="B2999" t="s">
        <v>36</v>
      </c>
      <c r="C2999" t="s">
        <v>37</v>
      </c>
      <c r="D2999">
        <v>4</v>
      </c>
      <c r="E2999" t="s">
        <v>25</v>
      </c>
      <c r="F2999" t="s">
        <v>44</v>
      </c>
      <c r="G2999">
        <v>13.3</v>
      </c>
      <c r="H2999" t="s">
        <v>15</v>
      </c>
      <c r="I2999">
        <v>7</v>
      </c>
      <c r="J2999">
        <v>2.99</v>
      </c>
      <c r="K2999" t="s">
        <v>16</v>
      </c>
      <c r="L2999">
        <v>1360.28</v>
      </c>
    </row>
    <row r="3000" spans="2:12" x14ac:dyDescent="0.2">
      <c r="B3000" t="s">
        <v>38</v>
      </c>
      <c r="C3000" t="s">
        <v>24</v>
      </c>
      <c r="D3000">
        <v>4</v>
      </c>
      <c r="E3000" t="s">
        <v>19</v>
      </c>
      <c r="F3000" t="s">
        <v>35</v>
      </c>
      <c r="G3000">
        <v>13.3</v>
      </c>
      <c r="H3000" t="s">
        <v>21</v>
      </c>
      <c r="I3000">
        <v>8.4</v>
      </c>
      <c r="J3000">
        <v>3.19</v>
      </c>
      <c r="K3000" t="s">
        <v>46</v>
      </c>
      <c r="L3000">
        <v>841.13</v>
      </c>
    </row>
    <row r="3001" spans="2:12" x14ac:dyDescent="0.2">
      <c r="B3001" t="s">
        <v>11</v>
      </c>
      <c r="C3001" t="s">
        <v>48</v>
      </c>
      <c r="D3001">
        <v>32</v>
      </c>
      <c r="E3001" t="s">
        <v>42</v>
      </c>
      <c r="F3001" t="s">
        <v>40</v>
      </c>
      <c r="G3001">
        <v>17.3</v>
      </c>
      <c r="H3001" t="s">
        <v>15</v>
      </c>
      <c r="I3001">
        <v>11.8</v>
      </c>
      <c r="J3001">
        <v>1.51</v>
      </c>
      <c r="K3001" t="s">
        <v>22</v>
      </c>
      <c r="L3001">
        <v>3444.97</v>
      </c>
    </row>
    <row r="3002" spans="2:12" x14ac:dyDescent="0.2">
      <c r="B3002" t="s">
        <v>23</v>
      </c>
      <c r="C3002" t="s">
        <v>24</v>
      </c>
      <c r="D3002">
        <v>4</v>
      </c>
      <c r="E3002" t="s">
        <v>42</v>
      </c>
      <c r="F3002" t="s">
        <v>32</v>
      </c>
      <c r="G3002">
        <v>17.3</v>
      </c>
      <c r="H3002" t="s">
        <v>43</v>
      </c>
      <c r="I3002">
        <v>10.8</v>
      </c>
      <c r="J3002">
        <v>3.39</v>
      </c>
      <c r="K3002" t="s">
        <v>22</v>
      </c>
      <c r="L3002">
        <v>727.31</v>
      </c>
    </row>
    <row r="3003" spans="2:12" x14ac:dyDescent="0.2">
      <c r="B3003" t="s">
        <v>47</v>
      </c>
      <c r="C3003" t="s">
        <v>24</v>
      </c>
      <c r="D3003">
        <v>4</v>
      </c>
      <c r="E3003" t="s">
        <v>42</v>
      </c>
      <c r="F3003" t="s">
        <v>44</v>
      </c>
      <c r="G3003">
        <v>13.3</v>
      </c>
      <c r="H3003" t="s">
        <v>27</v>
      </c>
      <c r="I3003">
        <v>7</v>
      </c>
      <c r="J3003">
        <v>2.59</v>
      </c>
      <c r="K3003" t="s">
        <v>46</v>
      </c>
      <c r="L3003">
        <v>1223.79</v>
      </c>
    </row>
    <row r="3004" spans="2:12" x14ac:dyDescent="0.2">
      <c r="B3004" t="s">
        <v>47</v>
      </c>
      <c r="C3004" t="s">
        <v>24</v>
      </c>
      <c r="D3004">
        <v>16</v>
      </c>
      <c r="E3004" t="s">
        <v>29</v>
      </c>
      <c r="F3004" t="s">
        <v>44</v>
      </c>
      <c r="G3004">
        <v>17.3</v>
      </c>
      <c r="H3004" t="s">
        <v>43</v>
      </c>
      <c r="I3004">
        <v>4.7</v>
      </c>
      <c r="J3004">
        <v>3.15</v>
      </c>
      <c r="K3004" t="s">
        <v>16</v>
      </c>
      <c r="L3004">
        <v>1237.48</v>
      </c>
    </row>
    <row r="3005" spans="2:12" x14ac:dyDescent="0.2">
      <c r="B3005" t="s">
        <v>33</v>
      </c>
      <c r="C3005" t="s">
        <v>39</v>
      </c>
      <c r="D3005">
        <v>4</v>
      </c>
      <c r="E3005" t="s">
        <v>29</v>
      </c>
      <c r="F3005" t="s">
        <v>26</v>
      </c>
      <c r="G3005">
        <v>15.6</v>
      </c>
      <c r="H3005" t="s">
        <v>43</v>
      </c>
      <c r="I3005">
        <v>7.5</v>
      </c>
      <c r="J3005">
        <v>2.08</v>
      </c>
      <c r="K3005" t="s">
        <v>22</v>
      </c>
      <c r="L3005">
        <v>937.42</v>
      </c>
    </row>
    <row r="3006" spans="2:12" x14ac:dyDescent="0.2">
      <c r="B3006" t="s">
        <v>36</v>
      </c>
      <c r="C3006" t="s">
        <v>48</v>
      </c>
      <c r="D3006">
        <v>4</v>
      </c>
      <c r="E3006" t="s">
        <v>25</v>
      </c>
      <c r="F3006" t="s">
        <v>14</v>
      </c>
      <c r="G3006">
        <v>16</v>
      </c>
      <c r="H3006" t="s">
        <v>15</v>
      </c>
      <c r="I3006">
        <v>4.4000000000000004</v>
      </c>
      <c r="J3006">
        <v>2.13</v>
      </c>
      <c r="K3006" t="s">
        <v>16</v>
      </c>
      <c r="L3006">
        <v>1653</v>
      </c>
    </row>
    <row r="3007" spans="2:12" x14ac:dyDescent="0.2">
      <c r="B3007" t="s">
        <v>23</v>
      </c>
      <c r="C3007" t="s">
        <v>39</v>
      </c>
      <c r="D3007">
        <v>32</v>
      </c>
      <c r="E3007" t="s">
        <v>19</v>
      </c>
      <c r="F3007" t="s">
        <v>20</v>
      </c>
      <c r="G3007">
        <v>14</v>
      </c>
      <c r="H3007" t="s">
        <v>43</v>
      </c>
      <c r="I3007">
        <v>8.3000000000000007</v>
      </c>
      <c r="J3007">
        <v>1.46</v>
      </c>
      <c r="K3007" t="s">
        <v>30</v>
      </c>
      <c r="L3007">
        <v>1586.35</v>
      </c>
    </row>
    <row r="3008" spans="2:12" x14ac:dyDescent="0.2">
      <c r="B3008" t="s">
        <v>33</v>
      </c>
      <c r="C3008" t="s">
        <v>24</v>
      </c>
      <c r="D3008">
        <v>4</v>
      </c>
      <c r="E3008" t="s">
        <v>42</v>
      </c>
      <c r="F3008" t="s">
        <v>20</v>
      </c>
      <c r="G3008">
        <v>14</v>
      </c>
      <c r="H3008" t="s">
        <v>43</v>
      </c>
      <c r="I3008">
        <v>10.7</v>
      </c>
      <c r="J3008">
        <v>1.99</v>
      </c>
      <c r="K3008" t="s">
        <v>22</v>
      </c>
      <c r="L3008">
        <v>713</v>
      </c>
    </row>
    <row r="3009" spans="2:12" x14ac:dyDescent="0.2">
      <c r="B3009" t="s">
        <v>11</v>
      </c>
      <c r="C3009" t="s">
        <v>41</v>
      </c>
      <c r="D3009">
        <v>64</v>
      </c>
      <c r="E3009" t="s">
        <v>42</v>
      </c>
      <c r="F3009" t="s">
        <v>40</v>
      </c>
      <c r="G3009">
        <v>13.3</v>
      </c>
      <c r="H3009" t="s">
        <v>43</v>
      </c>
      <c r="I3009">
        <v>10.8</v>
      </c>
      <c r="J3009">
        <v>3.43</v>
      </c>
      <c r="K3009" t="s">
        <v>30</v>
      </c>
      <c r="L3009">
        <v>4844.54</v>
      </c>
    </row>
    <row r="3010" spans="2:12" x14ac:dyDescent="0.2">
      <c r="B3010" t="s">
        <v>11</v>
      </c>
      <c r="C3010" t="s">
        <v>48</v>
      </c>
      <c r="D3010">
        <v>32</v>
      </c>
      <c r="E3010" t="s">
        <v>29</v>
      </c>
      <c r="F3010" t="s">
        <v>20</v>
      </c>
      <c r="G3010">
        <v>14</v>
      </c>
      <c r="H3010" t="s">
        <v>27</v>
      </c>
      <c r="I3010">
        <v>11.9</v>
      </c>
      <c r="J3010">
        <v>3.27</v>
      </c>
      <c r="K3010" t="s">
        <v>16</v>
      </c>
      <c r="L3010">
        <v>4957.58</v>
      </c>
    </row>
    <row r="3011" spans="2:12" x14ac:dyDescent="0.2">
      <c r="B3011" t="s">
        <v>36</v>
      </c>
      <c r="C3011" t="s">
        <v>37</v>
      </c>
      <c r="D3011">
        <v>4</v>
      </c>
      <c r="E3011" t="s">
        <v>13</v>
      </c>
      <c r="F3011" t="s">
        <v>32</v>
      </c>
      <c r="G3011">
        <v>14</v>
      </c>
      <c r="H3011" t="s">
        <v>15</v>
      </c>
      <c r="I3011">
        <v>11.2</v>
      </c>
      <c r="J3011">
        <v>3.4</v>
      </c>
      <c r="K3011" t="s">
        <v>22</v>
      </c>
      <c r="L3011">
        <v>1828.65</v>
      </c>
    </row>
    <row r="3012" spans="2:12" x14ac:dyDescent="0.2">
      <c r="B3012" t="s">
        <v>34</v>
      </c>
      <c r="C3012" t="s">
        <v>24</v>
      </c>
      <c r="D3012">
        <v>8</v>
      </c>
      <c r="E3012" t="s">
        <v>42</v>
      </c>
      <c r="F3012" t="s">
        <v>14</v>
      </c>
      <c r="G3012">
        <v>15.6</v>
      </c>
      <c r="H3012" t="s">
        <v>43</v>
      </c>
      <c r="I3012">
        <v>10.9</v>
      </c>
      <c r="J3012">
        <v>2.69</v>
      </c>
      <c r="K3012" t="s">
        <v>16</v>
      </c>
      <c r="L3012">
        <v>997.06</v>
      </c>
    </row>
    <row r="3013" spans="2:12" x14ac:dyDescent="0.2">
      <c r="B3013" t="s">
        <v>11</v>
      </c>
      <c r="C3013" t="s">
        <v>48</v>
      </c>
      <c r="D3013">
        <v>64</v>
      </c>
      <c r="E3013" t="s">
        <v>25</v>
      </c>
      <c r="F3013" t="s">
        <v>44</v>
      </c>
      <c r="G3013">
        <v>16</v>
      </c>
      <c r="H3013" t="s">
        <v>21</v>
      </c>
      <c r="I3013">
        <v>6.8</v>
      </c>
      <c r="J3013">
        <v>1.84</v>
      </c>
      <c r="K3013" t="s">
        <v>46</v>
      </c>
      <c r="L3013">
        <v>2751.67</v>
      </c>
    </row>
    <row r="3014" spans="2:12" x14ac:dyDescent="0.2">
      <c r="B3014" t="s">
        <v>11</v>
      </c>
      <c r="C3014" t="s">
        <v>48</v>
      </c>
      <c r="D3014">
        <v>4</v>
      </c>
      <c r="E3014" t="s">
        <v>19</v>
      </c>
      <c r="F3014" t="s">
        <v>44</v>
      </c>
      <c r="G3014">
        <v>17.3</v>
      </c>
      <c r="H3014" t="s">
        <v>43</v>
      </c>
      <c r="I3014">
        <v>4.2</v>
      </c>
      <c r="J3014">
        <v>3.15</v>
      </c>
      <c r="K3014" t="s">
        <v>30</v>
      </c>
      <c r="L3014">
        <v>1181.23</v>
      </c>
    </row>
    <row r="3015" spans="2:12" x14ac:dyDescent="0.2">
      <c r="B3015" t="s">
        <v>33</v>
      </c>
      <c r="C3015" t="s">
        <v>41</v>
      </c>
      <c r="D3015">
        <v>32</v>
      </c>
      <c r="E3015" t="s">
        <v>25</v>
      </c>
      <c r="F3015" t="s">
        <v>20</v>
      </c>
      <c r="G3015">
        <v>13.3</v>
      </c>
      <c r="H3015" t="s">
        <v>43</v>
      </c>
      <c r="I3015">
        <v>5.4</v>
      </c>
      <c r="J3015">
        <v>2.2200000000000002</v>
      </c>
      <c r="K3015" t="s">
        <v>30</v>
      </c>
      <c r="L3015">
        <v>2555.79</v>
      </c>
    </row>
    <row r="3016" spans="2:12" x14ac:dyDescent="0.2">
      <c r="B3016" t="s">
        <v>36</v>
      </c>
      <c r="C3016" t="s">
        <v>12</v>
      </c>
      <c r="D3016">
        <v>16</v>
      </c>
      <c r="E3016" t="s">
        <v>42</v>
      </c>
      <c r="F3016" t="s">
        <v>26</v>
      </c>
      <c r="G3016">
        <v>16</v>
      </c>
      <c r="H3016" t="s">
        <v>15</v>
      </c>
      <c r="I3016">
        <v>10.8</v>
      </c>
      <c r="J3016">
        <v>2.0299999999999998</v>
      </c>
      <c r="K3016" t="s">
        <v>22</v>
      </c>
      <c r="L3016">
        <v>1079.31</v>
      </c>
    </row>
    <row r="3017" spans="2:12" x14ac:dyDescent="0.2">
      <c r="B3017" t="s">
        <v>34</v>
      </c>
      <c r="C3017" t="s">
        <v>41</v>
      </c>
      <c r="D3017">
        <v>64</v>
      </c>
      <c r="E3017" t="s">
        <v>42</v>
      </c>
      <c r="F3017" t="s">
        <v>14</v>
      </c>
      <c r="G3017">
        <v>13.3</v>
      </c>
      <c r="H3017" t="s">
        <v>15</v>
      </c>
      <c r="I3017">
        <v>7.1</v>
      </c>
      <c r="J3017">
        <v>1.54</v>
      </c>
      <c r="K3017" t="s">
        <v>46</v>
      </c>
      <c r="L3017">
        <v>4101.5</v>
      </c>
    </row>
    <row r="3018" spans="2:12" x14ac:dyDescent="0.2">
      <c r="B3018" t="s">
        <v>17</v>
      </c>
      <c r="C3018" t="s">
        <v>39</v>
      </c>
      <c r="D3018">
        <v>16</v>
      </c>
      <c r="E3018" t="s">
        <v>25</v>
      </c>
      <c r="F3018" t="s">
        <v>20</v>
      </c>
      <c r="G3018">
        <v>16</v>
      </c>
      <c r="H3018" t="s">
        <v>43</v>
      </c>
      <c r="I3018">
        <v>5.0999999999999996</v>
      </c>
      <c r="J3018">
        <v>2.4</v>
      </c>
      <c r="K3018" t="s">
        <v>22</v>
      </c>
      <c r="L3018">
        <v>1947.41</v>
      </c>
    </row>
    <row r="3019" spans="2:12" x14ac:dyDescent="0.2">
      <c r="B3019" t="s">
        <v>28</v>
      </c>
      <c r="C3019" t="s">
        <v>12</v>
      </c>
      <c r="D3019">
        <v>16</v>
      </c>
      <c r="E3019" t="s">
        <v>13</v>
      </c>
      <c r="F3019" t="s">
        <v>14</v>
      </c>
      <c r="G3019">
        <v>17.3</v>
      </c>
      <c r="H3019" t="s">
        <v>21</v>
      </c>
      <c r="I3019">
        <v>5.8</v>
      </c>
      <c r="J3019">
        <v>1.29</v>
      </c>
      <c r="K3019" t="s">
        <v>46</v>
      </c>
      <c r="L3019">
        <v>828.72</v>
      </c>
    </row>
    <row r="3020" spans="2:12" x14ac:dyDescent="0.2">
      <c r="B3020" t="s">
        <v>11</v>
      </c>
      <c r="C3020" t="s">
        <v>18</v>
      </c>
      <c r="D3020">
        <v>4</v>
      </c>
      <c r="E3020" t="s">
        <v>42</v>
      </c>
      <c r="F3020" t="s">
        <v>26</v>
      </c>
      <c r="G3020">
        <v>16</v>
      </c>
      <c r="H3020" t="s">
        <v>15</v>
      </c>
      <c r="I3020">
        <v>5.5</v>
      </c>
      <c r="J3020">
        <v>2.74</v>
      </c>
      <c r="K3020" t="s">
        <v>46</v>
      </c>
      <c r="L3020">
        <v>1795.15</v>
      </c>
    </row>
    <row r="3021" spans="2:12" x14ac:dyDescent="0.2">
      <c r="B3021" t="s">
        <v>11</v>
      </c>
      <c r="C3021" t="s">
        <v>12</v>
      </c>
      <c r="D3021">
        <v>8</v>
      </c>
      <c r="E3021" t="s">
        <v>25</v>
      </c>
      <c r="F3021" t="s">
        <v>44</v>
      </c>
      <c r="G3021">
        <v>14</v>
      </c>
      <c r="H3021" t="s">
        <v>43</v>
      </c>
      <c r="I3021">
        <v>7.1</v>
      </c>
      <c r="J3021">
        <v>2.44</v>
      </c>
      <c r="K3021" t="s">
        <v>46</v>
      </c>
      <c r="L3021">
        <v>976.74</v>
      </c>
    </row>
    <row r="3022" spans="2:12" x14ac:dyDescent="0.2">
      <c r="B3022" t="s">
        <v>17</v>
      </c>
      <c r="C3022" t="s">
        <v>31</v>
      </c>
      <c r="D3022">
        <v>16</v>
      </c>
      <c r="E3022" t="s">
        <v>42</v>
      </c>
      <c r="F3022" t="s">
        <v>20</v>
      </c>
      <c r="G3022">
        <v>17.3</v>
      </c>
      <c r="H3022" t="s">
        <v>27</v>
      </c>
      <c r="I3022">
        <v>9.9</v>
      </c>
      <c r="J3022">
        <v>1.82</v>
      </c>
      <c r="K3022" t="s">
        <v>30</v>
      </c>
      <c r="L3022">
        <v>2208.39</v>
      </c>
    </row>
    <row r="3023" spans="2:12" x14ac:dyDescent="0.2">
      <c r="B3023" t="s">
        <v>36</v>
      </c>
      <c r="C3023" t="s">
        <v>37</v>
      </c>
      <c r="D3023">
        <v>4</v>
      </c>
      <c r="E3023" t="s">
        <v>19</v>
      </c>
      <c r="F3023" t="s">
        <v>20</v>
      </c>
      <c r="G3023">
        <v>16</v>
      </c>
      <c r="H3023" t="s">
        <v>43</v>
      </c>
      <c r="I3023">
        <v>5.4</v>
      </c>
      <c r="J3023">
        <v>2</v>
      </c>
      <c r="K3023" t="s">
        <v>16</v>
      </c>
      <c r="L3023">
        <v>1590.19</v>
      </c>
    </row>
    <row r="3024" spans="2:12" x14ac:dyDescent="0.2">
      <c r="B3024" t="s">
        <v>36</v>
      </c>
      <c r="C3024" t="s">
        <v>18</v>
      </c>
      <c r="D3024">
        <v>8</v>
      </c>
      <c r="E3024" t="s">
        <v>25</v>
      </c>
      <c r="F3024" t="s">
        <v>20</v>
      </c>
      <c r="G3024">
        <v>17.3</v>
      </c>
      <c r="H3024" t="s">
        <v>27</v>
      </c>
      <c r="I3024">
        <v>7.2</v>
      </c>
      <c r="J3024">
        <v>2.1800000000000002</v>
      </c>
      <c r="K3024" t="s">
        <v>22</v>
      </c>
      <c r="L3024">
        <v>2301.87</v>
      </c>
    </row>
    <row r="3025" spans="2:12" x14ac:dyDescent="0.2">
      <c r="B3025" t="s">
        <v>45</v>
      </c>
      <c r="C3025" t="s">
        <v>37</v>
      </c>
      <c r="D3025">
        <v>64</v>
      </c>
      <c r="E3025" t="s">
        <v>42</v>
      </c>
      <c r="F3025" t="s">
        <v>20</v>
      </c>
      <c r="G3025">
        <v>15.6</v>
      </c>
      <c r="H3025" t="s">
        <v>27</v>
      </c>
      <c r="I3025">
        <v>9.1999999999999993</v>
      </c>
      <c r="J3025">
        <v>3.05</v>
      </c>
      <c r="K3025" t="s">
        <v>46</v>
      </c>
      <c r="L3025">
        <v>5961.15</v>
      </c>
    </row>
    <row r="3026" spans="2:12" x14ac:dyDescent="0.2">
      <c r="B3026" t="s">
        <v>47</v>
      </c>
      <c r="C3026" t="s">
        <v>18</v>
      </c>
      <c r="D3026">
        <v>8</v>
      </c>
      <c r="E3026" t="s">
        <v>29</v>
      </c>
      <c r="F3026" t="s">
        <v>20</v>
      </c>
      <c r="G3026">
        <v>13.3</v>
      </c>
      <c r="H3026" t="s">
        <v>43</v>
      </c>
      <c r="I3026">
        <v>11</v>
      </c>
      <c r="J3026">
        <v>1.58</v>
      </c>
      <c r="K3026" t="s">
        <v>22</v>
      </c>
      <c r="L3026">
        <v>1578.17</v>
      </c>
    </row>
    <row r="3027" spans="2:12" x14ac:dyDescent="0.2">
      <c r="B3027" t="s">
        <v>11</v>
      </c>
      <c r="C3027" t="s">
        <v>37</v>
      </c>
      <c r="D3027">
        <v>4</v>
      </c>
      <c r="E3027" t="s">
        <v>42</v>
      </c>
      <c r="F3027" t="s">
        <v>35</v>
      </c>
      <c r="G3027">
        <v>16</v>
      </c>
      <c r="H3027" t="s">
        <v>21</v>
      </c>
      <c r="I3027">
        <v>7.2</v>
      </c>
      <c r="J3027">
        <v>3.15</v>
      </c>
      <c r="K3027" t="s">
        <v>16</v>
      </c>
      <c r="L3027">
        <v>1680.15</v>
      </c>
    </row>
    <row r="3028" spans="2:12" x14ac:dyDescent="0.2">
      <c r="B3028" t="s">
        <v>47</v>
      </c>
      <c r="C3028" t="s">
        <v>41</v>
      </c>
      <c r="D3028">
        <v>4</v>
      </c>
      <c r="E3028" t="s">
        <v>19</v>
      </c>
      <c r="F3028" t="s">
        <v>32</v>
      </c>
      <c r="G3028">
        <v>15.6</v>
      </c>
      <c r="H3028" t="s">
        <v>43</v>
      </c>
      <c r="I3028">
        <v>5.3</v>
      </c>
      <c r="J3028">
        <v>2.0499999999999998</v>
      </c>
      <c r="K3028" t="s">
        <v>46</v>
      </c>
      <c r="L3028">
        <v>2163.17</v>
      </c>
    </row>
    <row r="3029" spans="2:12" x14ac:dyDescent="0.2">
      <c r="B3029" t="s">
        <v>47</v>
      </c>
      <c r="C3029" t="s">
        <v>24</v>
      </c>
      <c r="D3029">
        <v>64</v>
      </c>
      <c r="E3029" t="s">
        <v>25</v>
      </c>
      <c r="F3029" t="s">
        <v>40</v>
      </c>
      <c r="G3029">
        <v>17.3</v>
      </c>
      <c r="H3029" t="s">
        <v>15</v>
      </c>
      <c r="I3029">
        <v>11.1</v>
      </c>
      <c r="J3029">
        <v>2.86</v>
      </c>
      <c r="K3029" t="s">
        <v>16</v>
      </c>
      <c r="L3029">
        <v>4301.96</v>
      </c>
    </row>
    <row r="3030" spans="2:12" x14ac:dyDescent="0.2">
      <c r="B3030" t="s">
        <v>36</v>
      </c>
      <c r="C3030" t="s">
        <v>31</v>
      </c>
      <c r="D3030">
        <v>4</v>
      </c>
      <c r="E3030" t="s">
        <v>13</v>
      </c>
      <c r="F3030" t="s">
        <v>44</v>
      </c>
      <c r="G3030">
        <v>14</v>
      </c>
      <c r="H3030" t="s">
        <v>15</v>
      </c>
      <c r="I3030">
        <v>10</v>
      </c>
      <c r="J3030">
        <v>1.7</v>
      </c>
      <c r="K3030" t="s">
        <v>22</v>
      </c>
      <c r="L3030">
        <v>577.21</v>
      </c>
    </row>
    <row r="3031" spans="2:12" x14ac:dyDescent="0.2">
      <c r="B3031" t="s">
        <v>38</v>
      </c>
      <c r="C3031" t="s">
        <v>41</v>
      </c>
      <c r="D3031">
        <v>8</v>
      </c>
      <c r="E3031" t="s">
        <v>19</v>
      </c>
      <c r="F3031" t="s">
        <v>14</v>
      </c>
      <c r="G3031">
        <v>15.6</v>
      </c>
      <c r="H3031" t="s">
        <v>27</v>
      </c>
      <c r="I3031">
        <v>9.6</v>
      </c>
      <c r="J3031">
        <v>2.19</v>
      </c>
      <c r="K3031" t="s">
        <v>16</v>
      </c>
      <c r="L3031">
        <v>2963.03</v>
      </c>
    </row>
    <row r="3032" spans="2:12" x14ac:dyDescent="0.2">
      <c r="B3032" t="s">
        <v>38</v>
      </c>
      <c r="C3032" t="s">
        <v>31</v>
      </c>
      <c r="D3032">
        <v>4</v>
      </c>
      <c r="E3032" t="s">
        <v>29</v>
      </c>
      <c r="F3032" t="s">
        <v>26</v>
      </c>
      <c r="G3032">
        <v>17.3</v>
      </c>
      <c r="H3032" t="s">
        <v>27</v>
      </c>
      <c r="I3032">
        <v>4.0999999999999996</v>
      </c>
      <c r="J3032">
        <v>1.25</v>
      </c>
      <c r="K3032" t="s">
        <v>46</v>
      </c>
      <c r="L3032">
        <v>1315.02</v>
      </c>
    </row>
    <row r="3033" spans="2:12" x14ac:dyDescent="0.2">
      <c r="B3033" t="s">
        <v>38</v>
      </c>
      <c r="C3033" t="s">
        <v>12</v>
      </c>
      <c r="D3033">
        <v>64</v>
      </c>
      <c r="E3033" t="s">
        <v>19</v>
      </c>
      <c r="F3033" t="s">
        <v>40</v>
      </c>
      <c r="G3033">
        <v>14</v>
      </c>
      <c r="H3033" t="s">
        <v>43</v>
      </c>
      <c r="I3033">
        <v>8.3000000000000007</v>
      </c>
      <c r="J3033">
        <v>1.44</v>
      </c>
      <c r="K3033" t="s">
        <v>30</v>
      </c>
      <c r="L3033">
        <v>1933.18</v>
      </c>
    </row>
    <row r="3034" spans="2:12" x14ac:dyDescent="0.2">
      <c r="B3034" t="s">
        <v>23</v>
      </c>
      <c r="C3034" t="s">
        <v>48</v>
      </c>
      <c r="D3034">
        <v>16</v>
      </c>
      <c r="E3034" t="s">
        <v>19</v>
      </c>
      <c r="F3034" t="s">
        <v>40</v>
      </c>
      <c r="G3034">
        <v>16</v>
      </c>
      <c r="H3034" t="s">
        <v>21</v>
      </c>
      <c r="I3034">
        <v>9.9</v>
      </c>
      <c r="J3034">
        <v>2.83</v>
      </c>
      <c r="K3034" t="s">
        <v>22</v>
      </c>
      <c r="L3034">
        <v>1513.45</v>
      </c>
    </row>
    <row r="3035" spans="2:12" x14ac:dyDescent="0.2">
      <c r="B3035" t="s">
        <v>23</v>
      </c>
      <c r="C3035" t="s">
        <v>18</v>
      </c>
      <c r="D3035">
        <v>16</v>
      </c>
      <c r="E3035" t="s">
        <v>13</v>
      </c>
      <c r="F3035" t="s">
        <v>44</v>
      </c>
      <c r="G3035">
        <v>16</v>
      </c>
      <c r="H3035" t="s">
        <v>21</v>
      </c>
      <c r="I3035">
        <v>7.7</v>
      </c>
      <c r="J3035">
        <v>2.3199999999999998</v>
      </c>
      <c r="K3035" t="s">
        <v>46</v>
      </c>
      <c r="L3035">
        <v>1082.78</v>
      </c>
    </row>
    <row r="3036" spans="2:12" x14ac:dyDescent="0.2">
      <c r="B3036" t="s">
        <v>33</v>
      </c>
      <c r="C3036" t="s">
        <v>31</v>
      </c>
      <c r="D3036">
        <v>16</v>
      </c>
      <c r="E3036" t="s">
        <v>29</v>
      </c>
      <c r="F3036" t="s">
        <v>44</v>
      </c>
      <c r="G3036">
        <v>13.3</v>
      </c>
      <c r="H3036" t="s">
        <v>21</v>
      </c>
      <c r="I3036">
        <v>8.6999999999999993</v>
      </c>
      <c r="J3036">
        <v>2.27</v>
      </c>
      <c r="K3036" t="s">
        <v>30</v>
      </c>
      <c r="L3036">
        <v>547.78</v>
      </c>
    </row>
    <row r="3037" spans="2:12" x14ac:dyDescent="0.2">
      <c r="B3037" t="s">
        <v>28</v>
      </c>
      <c r="C3037" t="s">
        <v>39</v>
      </c>
      <c r="D3037">
        <v>4</v>
      </c>
      <c r="E3037" t="s">
        <v>25</v>
      </c>
      <c r="F3037" t="s">
        <v>40</v>
      </c>
      <c r="G3037">
        <v>13.3</v>
      </c>
      <c r="H3037" t="s">
        <v>43</v>
      </c>
      <c r="I3037">
        <v>7.5</v>
      </c>
      <c r="J3037">
        <v>2.66</v>
      </c>
      <c r="K3037" t="s">
        <v>16</v>
      </c>
      <c r="L3037">
        <v>989.51</v>
      </c>
    </row>
    <row r="3038" spans="2:12" x14ac:dyDescent="0.2">
      <c r="B3038" t="s">
        <v>36</v>
      </c>
      <c r="C3038" t="s">
        <v>18</v>
      </c>
      <c r="D3038">
        <v>8</v>
      </c>
      <c r="E3038" t="s">
        <v>29</v>
      </c>
      <c r="F3038" t="s">
        <v>35</v>
      </c>
      <c r="G3038">
        <v>16</v>
      </c>
      <c r="H3038" t="s">
        <v>27</v>
      </c>
      <c r="I3038">
        <v>10.1</v>
      </c>
      <c r="J3038">
        <v>2.58</v>
      </c>
      <c r="K3038" t="s">
        <v>16</v>
      </c>
      <c r="L3038">
        <v>2228.7600000000002</v>
      </c>
    </row>
    <row r="3039" spans="2:12" x14ac:dyDescent="0.2">
      <c r="B3039" t="s">
        <v>17</v>
      </c>
      <c r="C3039" t="s">
        <v>24</v>
      </c>
      <c r="D3039">
        <v>16</v>
      </c>
      <c r="E3039" t="s">
        <v>13</v>
      </c>
      <c r="F3039" t="s">
        <v>40</v>
      </c>
      <c r="G3039">
        <v>14</v>
      </c>
      <c r="H3039" t="s">
        <v>27</v>
      </c>
      <c r="I3039">
        <v>11.2</v>
      </c>
      <c r="J3039">
        <v>2.5499999999999998</v>
      </c>
      <c r="K3039" t="s">
        <v>46</v>
      </c>
      <c r="L3039">
        <v>2668.04</v>
      </c>
    </row>
    <row r="3040" spans="2:12" x14ac:dyDescent="0.2">
      <c r="B3040" t="s">
        <v>34</v>
      </c>
      <c r="C3040" t="s">
        <v>12</v>
      </c>
      <c r="D3040">
        <v>64</v>
      </c>
      <c r="E3040" t="s">
        <v>19</v>
      </c>
      <c r="F3040" t="s">
        <v>32</v>
      </c>
      <c r="G3040">
        <v>15.6</v>
      </c>
      <c r="H3040" t="s">
        <v>21</v>
      </c>
      <c r="I3040">
        <v>5.6</v>
      </c>
      <c r="J3040">
        <v>1.37</v>
      </c>
      <c r="K3040" t="s">
        <v>30</v>
      </c>
      <c r="L3040">
        <v>1889.29</v>
      </c>
    </row>
    <row r="3041" spans="2:12" x14ac:dyDescent="0.2">
      <c r="B3041" t="s">
        <v>11</v>
      </c>
      <c r="C3041" t="s">
        <v>39</v>
      </c>
      <c r="D3041">
        <v>16</v>
      </c>
      <c r="E3041" t="s">
        <v>13</v>
      </c>
      <c r="F3041" t="s">
        <v>26</v>
      </c>
      <c r="G3041">
        <v>14</v>
      </c>
      <c r="H3041" t="s">
        <v>15</v>
      </c>
      <c r="I3041">
        <v>5.0999999999999996</v>
      </c>
      <c r="J3041">
        <v>3.03</v>
      </c>
      <c r="K3041" t="s">
        <v>22</v>
      </c>
      <c r="L3041">
        <v>2189.73</v>
      </c>
    </row>
    <row r="3042" spans="2:12" x14ac:dyDescent="0.2">
      <c r="B3042" t="s">
        <v>45</v>
      </c>
      <c r="C3042" t="s">
        <v>24</v>
      </c>
      <c r="D3042">
        <v>16</v>
      </c>
      <c r="E3042" t="s">
        <v>19</v>
      </c>
      <c r="F3042" t="s">
        <v>32</v>
      </c>
      <c r="G3042">
        <v>16</v>
      </c>
      <c r="H3042" t="s">
        <v>27</v>
      </c>
      <c r="I3042">
        <v>8</v>
      </c>
      <c r="J3042">
        <v>2.04</v>
      </c>
      <c r="K3042" t="s">
        <v>46</v>
      </c>
      <c r="L3042">
        <v>2259.75</v>
      </c>
    </row>
    <row r="3043" spans="2:12" x14ac:dyDescent="0.2">
      <c r="B3043" t="s">
        <v>45</v>
      </c>
      <c r="C3043" t="s">
        <v>18</v>
      </c>
      <c r="D3043">
        <v>4</v>
      </c>
      <c r="E3043" t="s">
        <v>42</v>
      </c>
      <c r="F3043" t="s">
        <v>32</v>
      </c>
      <c r="G3043">
        <v>14</v>
      </c>
      <c r="H3043" t="s">
        <v>27</v>
      </c>
      <c r="I3043">
        <v>5.0999999999999996</v>
      </c>
      <c r="J3043">
        <v>3.44</v>
      </c>
      <c r="K3043" t="s">
        <v>16</v>
      </c>
      <c r="L3043">
        <v>1708.12</v>
      </c>
    </row>
    <row r="3044" spans="2:12" x14ac:dyDescent="0.2">
      <c r="B3044" t="s">
        <v>38</v>
      </c>
      <c r="C3044" t="s">
        <v>39</v>
      </c>
      <c r="D3044">
        <v>64</v>
      </c>
      <c r="E3044" t="s">
        <v>29</v>
      </c>
      <c r="F3044" t="s">
        <v>20</v>
      </c>
      <c r="G3044">
        <v>16</v>
      </c>
      <c r="H3044" t="s">
        <v>21</v>
      </c>
      <c r="I3044">
        <v>5.9</v>
      </c>
      <c r="J3044">
        <v>3.49</v>
      </c>
      <c r="K3044" t="s">
        <v>30</v>
      </c>
      <c r="L3044">
        <v>2138.0300000000002</v>
      </c>
    </row>
    <row r="3045" spans="2:12" x14ac:dyDescent="0.2">
      <c r="B3045" t="s">
        <v>36</v>
      </c>
      <c r="C3045" t="s">
        <v>18</v>
      </c>
      <c r="D3045">
        <v>32</v>
      </c>
      <c r="E3045" t="s">
        <v>42</v>
      </c>
      <c r="F3045" t="s">
        <v>44</v>
      </c>
      <c r="G3045">
        <v>13.3</v>
      </c>
      <c r="H3045" t="s">
        <v>21</v>
      </c>
      <c r="I3045">
        <v>4.9000000000000004</v>
      </c>
      <c r="J3045">
        <v>2.0499999999999998</v>
      </c>
      <c r="K3045" t="s">
        <v>16</v>
      </c>
      <c r="L3045">
        <v>857.52</v>
      </c>
    </row>
    <row r="3046" spans="2:12" x14ac:dyDescent="0.2">
      <c r="B3046" t="s">
        <v>28</v>
      </c>
      <c r="C3046" t="s">
        <v>24</v>
      </c>
      <c r="D3046">
        <v>8</v>
      </c>
      <c r="E3046" t="s">
        <v>29</v>
      </c>
      <c r="F3046" t="s">
        <v>20</v>
      </c>
      <c r="G3046">
        <v>17.3</v>
      </c>
      <c r="H3046" t="s">
        <v>27</v>
      </c>
      <c r="I3046">
        <v>11.2</v>
      </c>
      <c r="J3046">
        <v>2.62</v>
      </c>
      <c r="K3046" t="s">
        <v>16</v>
      </c>
      <c r="L3046">
        <v>1860.34</v>
      </c>
    </row>
    <row r="3047" spans="2:12" x14ac:dyDescent="0.2">
      <c r="B3047" t="s">
        <v>34</v>
      </c>
      <c r="C3047" t="s">
        <v>18</v>
      </c>
      <c r="D3047">
        <v>8</v>
      </c>
      <c r="E3047" t="s">
        <v>25</v>
      </c>
      <c r="F3047" t="s">
        <v>14</v>
      </c>
      <c r="G3047">
        <v>15.6</v>
      </c>
      <c r="H3047" t="s">
        <v>21</v>
      </c>
      <c r="I3047">
        <v>9.1999999999999993</v>
      </c>
      <c r="J3047">
        <v>1.65</v>
      </c>
      <c r="K3047" t="s">
        <v>22</v>
      </c>
      <c r="L3047">
        <v>1190.03</v>
      </c>
    </row>
    <row r="3048" spans="2:12" x14ac:dyDescent="0.2">
      <c r="B3048" t="s">
        <v>34</v>
      </c>
      <c r="C3048" t="s">
        <v>39</v>
      </c>
      <c r="D3048">
        <v>32</v>
      </c>
      <c r="E3048" t="s">
        <v>25</v>
      </c>
      <c r="F3048" t="s">
        <v>14</v>
      </c>
      <c r="G3048">
        <v>16</v>
      </c>
      <c r="H3048" t="s">
        <v>15</v>
      </c>
      <c r="I3048">
        <v>5.9</v>
      </c>
      <c r="J3048">
        <v>2.5299999999999998</v>
      </c>
      <c r="K3048" t="s">
        <v>46</v>
      </c>
      <c r="L3048">
        <v>2153.54</v>
      </c>
    </row>
    <row r="3049" spans="2:12" x14ac:dyDescent="0.2">
      <c r="B3049" t="s">
        <v>23</v>
      </c>
      <c r="C3049" t="s">
        <v>18</v>
      </c>
      <c r="D3049">
        <v>64</v>
      </c>
      <c r="E3049" t="s">
        <v>29</v>
      </c>
      <c r="F3049" t="s">
        <v>32</v>
      </c>
      <c r="G3049">
        <v>14</v>
      </c>
      <c r="H3049" t="s">
        <v>43</v>
      </c>
      <c r="I3049">
        <v>6</v>
      </c>
      <c r="J3049">
        <v>2.13</v>
      </c>
      <c r="K3049" t="s">
        <v>22</v>
      </c>
      <c r="L3049">
        <v>2927.9</v>
      </c>
    </row>
    <row r="3050" spans="2:12" x14ac:dyDescent="0.2">
      <c r="B3050" t="s">
        <v>28</v>
      </c>
      <c r="C3050" t="s">
        <v>39</v>
      </c>
      <c r="D3050">
        <v>4</v>
      </c>
      <c r="E3050" t="s">
        <v>42</v>
      </c>
      <c r="F3050" t="s">
        <v>35</v>
      </c>
      <c r="G3050">
        <v>15.6</v>
      </c>
      <c r="H3050" t="s">
        <v>21</v>
      </c>
      <c r="I3050">
        <v>6</v>
      </c>
      <c r="J3050">
        <v>1.78</v>
      </c>
      <c r="K3050" t="s">
        <v>46</v>
      </c>
      <c r="L3050">
        <v>850.61</v>
      </c>
    </row>
    <row r="3051" spans="2:12" x14ac:dyDescent="0.2">
      <c r="B3051" t="s">
        <v>45</v>
      </c>
      <c r="C3051" t="s">
        <v>41</v>
      </c>
      <c r="D3051">
        <v>32</v>
      </c>
      <c r="E3051" t="s">
        <v>42</v>
      </c>
      <c r="F3051" t="s">
        <v>32</v>
      </c>
      <c r="G3051">
        <v>15.6</v>
      </c>
      <c r="H3051" t="s">
        <v>21</v>
      </c>
      <c r="I3051">
        <v>10</v>
      </c>
      <c r="J3051">
        <v>1.73</v>
      </c>
      <c r="K3051" t="s">
        <v>30</v>
      </c>
      <c r="L3051">
        <v>1934.77</v>
      </c>
    </row>
    <row r="3052" spans="2:12" x14ac:dyDescent="0.2">
      <c r="B3052" t="s">
        <v>45</v>
      </c>
      <c r="C3052" t="s">
        <v>24</v>
      </c>
      <c r="D3052">
        <v>64</v>
      </c>
      <c r="E3052" t="s">
        <v>25</v>
      </c>
      <c r="F3052" t="s">
        <v>44</v>
      </c>
      <c r="G3052">
        <v>16</v>
      </c>
      <c r="H3052" t="s">
        <v>15</v>
      </c>
      <c r="I3052">
        <v>5.2</v>
      </c>
      <c r="J3052">
        <v>3</v>
      </c>
      <c r="K3052" t="s">
        <v>22</v>
      </c>
      <c r="L3052">
        <v>2234.7800000000002</v>
      </c>
    </row>
    <row r="3053" spans="2:12" x14ac:dyDescent="0.2">
      <c r="B3053" t="s">
        <v>28</v>
      </c>
      <c r="C3053" t="s">
        <v>48</v>
      </c>
      <c r="D3053">
        <v>32</v>
      </c>
      <c r="E3053" t="s">
        <v>13</v>
      </c>
      <c r="F3053" t="s">
        <v>14</v>
      </c>
      <c r="G3053">
        <v>17.3</v>
      </c>
      <c r="H3053" t="s">
        <v>15</v>
      </c>
      <c r="I3053">
        <v>8.4</v>
      </c>
      <c r="J3053">
        <v>2.65</v>
      </c>
      <c r="K3053" t="s">
        <v>46</v>
      </c>
      <c r="L3053">
        <v>2814.9</v>
      </c>
    </row>
    <row r="3054" spans="2:12" x14ac:dyDescent="0.2">
      <c r="B3054" t="s">
        <v>23</v>
      </c>
      <c r="C3054" t="s">
        <v>12</v>
      </c>
      <c r="D3054">
        <v>16</v>
      </c>
      <c r="E3054" t="s">
        <v>29</v>
      </c>
      <c r="F3054" t="s">
        <v>20</v>
      </c>
      <c r="G3054">
        <v>14</v>
      </c>
      <c r="H3054" t="s">
        <v>15</v>
      </c>
      <c r="I3054">
        <v>11.9</v>
      </c>
      <c r="J3054">
        <v>2.62</v>
      </c>
      <c r="K3054" t="s">
        <v>16</v>
      </c>
      <c r="L3054">
        <v>1379.05</v>
      </c>
    </row>
    <row r="3055" spans="2:12" x14ac:dyDescent="0.2">
      <c r="B3055" t="s">
        <v>38</v>
      </c>
      <c r="C3055" t="s">
        <v>41</v>
      </c>
      <c r="D3055">
        <v>32</v>
      </c>
      <c r="E3055" t="s">
        <v>25</v>
      </c>
      <c r="F3055" t="s">
        <v>26</v>
      </c>
      <c r="G3055">
        <v>14</v>
      </c>
      <c r="H3055" t="s">
        <v>15</v>
      </c>
      <c r="I3055">
        <v>9.8000000000000007</v>
      </c>
      <c r="J3055">
        <v>2.15</v>
      </c>
      <c r="K3055" t="s">
        <v>22</v>
      </c>
      <c r="L3055">
        <v>3286.5</v>
      </c>
    </row>
    <row r="3056" spans="2:12" x14ac:dyDescent="0.2">
      <c r="B3056" t="s">
        <v>47</v>
      </c>
      <c r="C3056" t="s">
        <v>39</v>
      </c>
      <c r="D3056">
        <v>32</v>
      </c>
      <c r="E3056" t="s">
        <v>42</v>
      </c>
      <c r="F3056" t="s">
        <v>32</v>
      </c>
      <c r="G3056">
        <v>13.3</v>
      </c>
      <c r="H3056" t="s">
        <v>21</v>
      </c>
      <c r="I3056">
        <v>4.5999999999999996</v>
      </c>
      <c r="J3056">
        <v>3.45</v>
      </c>
      <c r="K3056" t="s">
        <v>22</v>
      </c>
      <c r="L3056">
        <v>1541.25</v>
      </c>
    </row>
    <row r="3057" spans="2:12" x14ac:dyDescent="0.2">
      <c r="B3057" t="s">
        <v>23</v>
      </c>
      <c r="C3057" t="s">
        <v>41</v>
      </c>
      <c r="D3057">
        <v>64</v>
      </c>
      <c r="E3057" t="s">
        <v>29</v>
      </c>
      <c r="F3057" t="s">
        <v>20</v>
      </c>
      <c r="G3057">
        <v>16</v>
      </c>
      <c r="H3057" t="s">
        <v>21</v>
      </c>
      <c r="I3057">
        <v>8.5</v>
      </c>
      <c r="J3057">
        <v>2.77</v>
      </c>
      <c r="K3057" t="s">
        <v>46</v>
      </c>
      <c r="L3057">
        <v>3722.11</v>
      </c>
    </row>
    <row r="3058" spans="2:12" x14ac:dyDescent="0.2">
      <c r="B3058" t="s">
        <v>33</v>
      </c>
      <c r="C3058" t="s">
        <v>48</v>
      </c>
      <c r="D3058">
        <v>32</v>
      </c>
      <c r="E3058" t="s">
        <v>25</v>
      </c>
      <c r="F3058" t="s">
        <v>26</v>
      </c>
      <c r="G3058">
        <v>15.6</v>
      </c>
      <c r="H3058" t="s">
        <v>27</v>
      </c>
      <c r="I3058">
        <v>7.2</v>
      </c>
      <c r="J3058">
        <v>1.74</v>
      </c>
      <c r="K3058" t="s">
        <v>46</v>
      </c>
      <c r="L3058">
        <v>3761.42</v>
      </c>
    </row>
    <row r="3059" spans="2:12" x14ac:dyDescent="0.2">
      <c r="B3059" t="s">
        <v>45</v>
      </c>
      <c r="C3059" t="s">
        <v>12</v>
      </c>
      <c r="D3059">
        <v>4</v>
      </c>
      <c r="E3059" t="s">
        <v>13</v>
      </c>
      <c r="F3059" t="s">
        <v>40</v>
      </c>
      <c r="G3059">
        <v>13.3</v>
      </c>
      <c r="H3059" t="s">
        <v>27</v>
      </c>
      <c r="I3059">
        <v>11.6</v>
      </c>
      <c r="J3059">
        <v>2.2599999999999998</v>
      </c>
      <c r="K3059" t="s">
        <v>16</v>
      </c>
      <c r="L3059">
        <v>1401.04</v>
      </c>
    </row>
    <row r="3060" spans="2:12" x14ac:dyDescent="0.2">
      <c r="B3060" t="s">
        <v>47</v>
      </c>
      <c r="C3060" t="s">
        <v>37</v>
      </c>
      <c r="D3060">
        <v>32</v>
      </c>
      <c r="E3060" t="s">
        <v>42</v>
      </c>
      <c r="F3060" t="s">
        <v>26</v>
      </c>
      <c r="G3060">
        <v>16</v>
      </c>
      <c r="H3060" t="s">
        <v>27</v>
      </c>
      <c r="I3060">
        <v>11.3</v>
      </c>
      <c r="J3060">
        <v>1.51</v>
      </c>
      <c r="K3060" t="s">
        <v>16</v>
      </c>
      <c r="L3060">
        <v>5122.71</v>
      </c>
    </row>
    <row r="3061" spans="2:12" x14ac:dyDescent="0.2">
      <c r="B3061" t="s">
        <v>28</v>
      </c>
      <c r="C3061" t="s">
        <v>12</v>
      </c>
      <c r="D3061">
        <v>8</v>
      </c>
      <c r="E3061" t="s">
        <v>25</v>
      </c>
      <c r="F3061" t="s">
        <v>26</v>
      </c>
      <c r="G3061">
        <v>13.3</v>
      </c>
      <c r="H3061" t="s">
        <v>21</v>
      </c>
      <c r="I3061">
        <v>6.7</v>
      </c>
      <c r="J3061">
        <v>1.55</v>
      </c>
      <c r="K3061" t="s">
        <v>22</v>
      </c>
      <c r="L3061">
        <v>588.70000000000005</v>
      </c>
    </row>
    <row r="3062" spans="2:12" x14ac:dyDescent="0.2">
      <c r="B3062" t="s">
        <v>33</v>
      </c>
      <c r="C3062" t="s">
        <v>48</v>
      </c>
      <c r="D3062">
        <v>16</v>
      </c>
      <c r="E3062" t="s">
        <v>19</v>
      </c>
      <c r="F3062" t="s">
        <v>32</v>
      </c>
      <c r="G3062">
        <v>14</v>
      </c>
      <c r="H3062" t="s">
        <v>27</v>
      </c>
      <c r="I3062">
        <v>4.2</v>
      </c>
      <c r="J3062">
        <v>2.97</v>
      </c>
      <c r="K3062" t="s">
        <v>30</v>
      </c>
      <c r="L3062">
        <v>2552.9299999999998</v>
      </c>
    </row>
    <row r="3063" spans="2:12" x14ac:dyDescent="0.2">
      <c r="B3063" t="s">
        <v>11</v>
      </c>
      <c r="C3063" t="s">
        <v>41</v>
      </c>
      <c r="D3063">
        <v>8</v>
      </c>
      <c r="E3063" t="s">
        <v>19</v>
      </c>
      <c r="F3063" t="s">
        <v>40</v>
      </c>
      <c r="G3063">
        <v>16</v>
      </c>
      <c r="H3063" t="s">
        <v>43</v>
      </c>
      <c r="I3063">
        <v>11.4</v>
      </c>
      <c r="J3063">
        <v>2.8</v>
      </c>
      <c r="K3063" t="s">
        <v>30</v>
      </c>
      <c r="L3063">
        <v>2643.25</v>
      </c>
    </row>
    <row r="3064" spans="2:12" x14ac:dyDescent="0.2">
      <c r="B3064" t="s">
        <v>38</v>
      </c>
      <c r="C3064" t="s">
        <v>37</v>
      </c>
      <c r="D3064">
        <v>4</v>
      </c>
      <c r="E3064" t="s">
        <v>29</v>
      </c>
      <c r="F3064" t="s">
        <v>44</v>
      </c>
      <c r="G3064">
        <v>13.3</v>
      </c>
      <c r="H3064" t="s">
        <v>43</v>
      </c>
      <c r="I3064">
        <v>10.7</v>
      </c>
      <c r="J3064">
        <v>2.6</v>
      </c>
      <c r="K3064" t="s">
        <v>46</v>
      </c>
      <c r="L3064">
        <v>1160.6300000000001</v>
      </c>
    </row>
    <row r="3065" spans="2:12" x14ac:dyDescent="0.2">
      <c r="B3065" t="s">
        <v>34</v>
      </c>
      <c r="C3065" t="s">
        <v>31</v>
      </c>
      <c r="D3065">
        <v>32</v>
      </c>
      <c r="E3065" t="s">
        <v>19</v>
      </c>
      <c r="F3065" t="s">
        <v>35</v>
      </c>
      <c r="G3065">
        <v>14</v>
      </c>
      <c r="H3065" t="s">
        <v>15</v>
      </c>
      <c r="I3065">
        <v>5.9</v>
      </c>
      <c r="J3065">
        <v>1.61</v>
      </c>
      <c r="K3065" t="s">
        <v>16</v>
      </c>
      <c r="L3065">
        <v>1560.1</v>
      </c>
    </row>
    <row r="3066" spans="2:12" x14ac:dyDescent="0.2">
      <c r="B3066" t="s">
        <v>45</v>
      </c>
      <c r="C3066" t="s">
        <v>41</v>
      </c>
      <c r="D3066">
        <v>16</v>
      </c>
      <c r="E3066" t="s">
        <v>29</v>
      </c>
      <c r="F3066" t="s">
        <v>20</v>
      </c>
      <c r="G3066">
        <v>14</v>
      </c>
      <c r="H3066" t="s">
        <v>43</v>
      </c>
      <c r="I3066">
        <v>5</v>
      </c>
      <c r="J3066">
        <v>1.54</v>
      </c>
      <c r="K3066" t="s">
        <v>46</v>
      </c>
      <c r="L3066">
        <v>1923.02</v>
      </c>
    </row>
    <row r="3067" spans="2:12" x14ac:dyDescent="0.2">
      <c r="B3067" t="s">
        <v>47</v>
      </c>
      <c r="C3067" t="s">
        <v>24</v>
      </c>
      <c r="D3067">
        <v>16</v>
      </c>
      <c r="E3067" t="s">
        <v>29</v>
      </c>
      <c r="F3067" t="s">
        <v>26</v>
      </c>
      <c r="G3067">
        <v>17.3</v>
      </c>
      <c r="H3067" t="s">
        <v>43</v>
      </c>
      <c r="I3067">
        <v>4.5</v>
      </c>
      <c r="J3067">
        <v>3.43</v>
      </c>
      <c r="K3067" t="s">
        <v>46</v>
      </c>
      <c r="L3067">
        <v>1596.73</v>
      </c>
    </row>
    <row r="3068" spans="2:12" x14ac:dyDescent="0.2">
      <c r="B3068" t="s">
        <v>34</v>
      </c>
      <c r="C3068" t="s">
        <v>12</v>
      </c>
      <c r="D3068">
        <v>8</v>
      </c>
      <c r="E3068" t="s">
        <v>13</v>
      </c>
      <c r="F3068" t="s">
        <v>44</v>
      </c>
      <c r="G3068">
        <v>17.3</v>
      </c>
      <c r="H3068" t="s">
        <v>21</v>
      </c>
      <c r="I3068">
        <v>8.9</v>
      </c>
      <c r="J3068">
        <v>1.68</v>
      </c>
      <c r="K3068" t="s">
        <v>22</v>
      </c>
      <c r="L3068">
        <v>488.37</v>
      </c>
    </row>
    <row r="3069" spans="2:12" x14ac:dyDescent="0.2">
      <c r="B3069" t="s">
        <v>11</v>
      </c>
      <c r="C3069" t="s">
        <v>24</v>
      </c>
      <c r="D3069">
        <v>8</v>
      </c>
      <c r="E3069" t="s">
        <v>13</v>
      </c>
      <c r="F3069" t="s">
        <v>44</v>
      </c>
      <c r="G3069">
        <v>15.6</v>
      </c>
      <c r="H3069" t="s">
        <v>27</v>
      </c>
      <c r="I3069">
        <v>5</v>
      </c>
      <c r="J3069">
        <v>3.27</v>
      </c>
      <c r="K3069" t="s">
        <v>16</v>
      </c>
      <c r="L3069">
        <v>1779.36</v>
      </c>
    </row>
    <row r="3070" spans="2:12" x14ac:dyDescent="0.2">
      <c r="B3070" t="s">
        <v>11</v>
      </c>
      <c r="C3070" t="s">
        <v>39</v>
      </c>
      <c r="D3070">
        <v>4</v>
      </c>
      <c r="E3070" t="s">
        <v>25</v>
      </c>
      <c r="F3070" t="s">
        <v>32</v>
      </c>
      <c r="G3070">
        <v>17.3</v>
      </c>
      <c r="H3070" t="s">
        <v>43</v>
      </c>
      <c r="I3070">
        <v>8</v>
      </c>
      <c r="J3070">
        <v>1.27</v>
      </c>
      <c r="K3070" t="s">
        <v>16</v>
      </c>
      <c r="L3070">
        <v>1378.81</v>
      </c>
    </row>
    <row r="3071" spans="2:12" x14ac:dyDescent="0.2">
      <c r="B3071" t="s">
        <v>17</v>
      </c>
      <c r="C3071" t="s">
        <v>18</v>
      </c>
      <c r="D3071">
        <v>8</v>
      </c>
      <c r="E3071" t="s">
        <v>13</v>
      </c>
      <c r="F3071" t="s">
        <v>14</v>
      </c>
      <c r="G3071">
        <v>15.6</v>
      </c>
      <c r="H3071" t="s">
        <v>21</v>
      </c>
      <c r="I3071">
        <v>12</v>
      </c>
      <c r="J3071">
        <v>1.86</v>
      </c>
      <c r="K3071" t="s">
        <v>16</v>
      </c>
      <c r="L3071">
        <v>1552.41</v>
      </c>
    </row>
    <row r="3072" spans="2:12" x14ac:dyDescent="0.2">
      <c r="B3072" t="s">
        <v>47</v>
      </c>
      <c r="C3072" t="s">
        <v>37</v>
      </c>
      <c r="D3072">
        <v>4</v>
      </c>
      <c r="E3072" t="s">
        <v>42</v>
      </c>
      <c r="F3072" t="s">
        <v>32</v>
      </c>
      <c r="G3072">
        <v>17.3</v>
      </c>
      <c r="H3072" t="s">
        <v>21</v>
      </c>
      <c r="I3072">
        <v>11.2</v>
      </c>
      <c r="J3072">
        <v>1.2</v>
      </c>
      <c r="K3072" t="s">
        <v>22</v>
      </c>
      <c r="L3072">
        <v>1494.17</v>
      </c>
    </row>
    <row r="3073" spans="2:12" x14ac:dyDescent="0.2">
      <c r="B3073" t="s">
        <v>36</v>
      </c>
      <c r="C3073" t="s">
        <v>12</v>
      </c>
      <c r="D3073">
        <v>4</v>
      </c>
      <c r="E3073" t="s">
        <v>25</v>
      </c>
      <c r="F3073" t="s">
        <v>26</v>
      </c>
      <c r="G3073">
        <v>15.6</v>
      </c>
      <c r="H3073" t="s">
        <v>43</v>
      </c>
      <c r="I3073">
        <v>5.4</v>
      </c>
      <c r="J3073">
        <v>3.33</v>
      </c>
      <c r="K3073" t="s">
        <v>22</v>
      </c>
      <c r="L3073">
        <v>917.73</v>
      </c>
    </row>
    <row r="3074" spans="2:12" x14ac:dyDescent="0.2">
      <c r="B3074" t="s">
        <v>33</v>
      </c>
      <c r="C3074" t="s">
        <v>41</v>
      </c>
      <c r="D3074">
        <v>32</v>
      </c>
      <c r="E3074" t="s">
        <v>42</v>
      </c>
      <c r="F3074" t="s">
        <v>26</v>
      </c>
      <c r="G3074">
        <v>15.6</v>
      </c>
      <c r="H3074" t="s">
        <v>15</v>
      </c>
      <c r="I3074">
        <v>10.7</v>
      </c>
      <c r="J3074">
        <v>3.1</v>
      </c>
      <c r="K3074" t="s">
        <v>46</v>
      </c>
      <c r="L3074">
        <v>3008.31</v>
      </c>
    </row>
    <row r="3075" spans="2:12" x14ac:dyDescent="0.2">
      <c r="B3075" t="s">
        <v>33</v>
      </c>
      <c r="C3075" t="s">
        <v>31</v>
      </c>
      <c r="D3075">
        <v>16</v>
      </c>
      <c r="E3075" t="s">
        <v>29</v>
      </c>
      <c r="F3075" t="s">
        <v>40</v>
      </c>
      <c r="G3075">
        <v>14</v>
      </c>
      <c r="H3075" t="s">
        <v>27</v>
      </c>
      <c r="I3075">
        <v>7.6</v>
      </c>
      <c r="J3075">
        <v>2.0699999999999998</v>
      </c>
      <c r="K3075" t="s">
        <v>46</v>
      </c>
      <c r="L3075">
        <v>1652.39</v>
      </c>
    </row>
    <row r="3076" spans="2:12" x14ac:dyDescent="0.2">
      <c r="B3076" t="s">
        <v>33</v>
      </c>
      <c r="C3076" t="s">
        <v>37</v>
      </c>
      <c r="D3076">
        <v>32</v>
      </c>
      <c r="E3076" t="s">
        <v>19</v>
      </c>
      <c r="F3076" t="s">
        <v>44</v>
      </c>
      <c r="G3076">
        <v>16</v>
      </c>
      <c r="H3076" t="s">
        <v>27</v>
      </c>
      <c r="I3076">
        <v>4.5999999999999996</v>
      </c>
      <c r="J3076">
        <v>2.06</v>
      </c>
      <c r="K3076" t="s">
        <v>16</v>
      </c>
      <c r="L3076">
        <v>3235.39</v>
      </c>
    </row>
    <row r="3077" spans="2:12" x14ac:dyDescent="0.2">
      <c r="B3077" t="s">
        <v>45</v>
      </c>
      <c r="C3077" t="s">
        <v>37</v>
      </c>
      <c r="D3077">
        <v>64</v>
      </c>
      <c r="E3077" t="s">
        <v>19</v>
      </c>
      <c r="F3077" t="s">
        <v>20</v>
      </c>
      <c r="G3077">
        <v>14</v>
      </c>
      <c r="H3077" t="s">
        <v>27</v>
      </c>
      <c r="I3077">
        <v>8.9</v>
      </c>
      <c r="J3077">
        <v>2.77</v>
      </c>
      <c r="K3077" t="s">
        <v>22</v>
      </c>
      <c r="L3077">
        <v>6546.96</v>
      </c>
    </row>
    <row r="3078" spans="2:12" x14ac:dyDescent="0.2">
      <c r="B3078" t="s">
        <v>47</v>
      </c>
      <c r="C3078" t="s">
        <v>12</v>
      </c>
      <c r="D3078">
        <v>4</v>
      </c>
      <c r="E3078" t="s">
        <v>19</v>
      </c>
      <c r="F3078" t="s">
        <v>40</v>
      </c>
      <c r="G3078">
        <v>15.6</v>
      </c>
      <c r="H3078" t="s">
        <v>15</v>
      </c>
      <c r="I3078">
        <v>11.6</v>
      </c>
      <c r="J3078">
        <v>2.36</v>
      </c>
      <c r="K3078" t="s">
        <v>30</v>
      </c>
      <c r="L3078">
        <v>1377.38</v>
      </c>
    </row>
    <row r="3079" spans="2:12" x14ac:dyDescent="0.2">
      <c r="B3079" t="s">
        <v>34</v>
      </c>
      <c r="C3079" t="s">
        <v>37</v>
      </c>
      <c r="D3079">
        <v>8</v>
      </c>
      <c r="E3079" t="s">
        <v>42</v>
      </c>
      <c r="F3079" t="s">
        <v>44</v>
      </c>
      <c r="G3079">
        <v>15.6</v>
      </c>
      <c r="H3079" t="s">
        <v>21</v>
      </c>
      <c r="I3079">
        <v>11.8</v>
      </c>
      <c r="J3079">
        <v>1.79</v>
      </c>
      <c r="K3079" t="s">
        <v>30</v>
      </c>
      <c r="L3079">
        <v>870.41</v>
      </c>
    </row>
    <row r="3080" spans="2:12" x14ac:dyDescent="0.2">
      <c r="B3080" t="s">
        <v>36</v>
      </c>
      <c r="C3080" t="s">
        <v>48</v>
      </c>
      <c r="D3080">
        <v>32</v>
      </c>
      <c r="E3080" t="s">
        <v>29</v>
      </c>
      <c r="F3080" t="s">
        <v>35</v>
      </c>
      <c r="G3080">
        <v>16</v>
      </c>
      <c r="H3080" t="s">
        <v>21</v>
      </c>
      <c r="I3080">
        <v>9.3000000000000007</v>
      </c>
      <c r="J3080">
        <v>2.97</v>
      </c>
      <c r="K3080" t="s">
        <v>30</v>
      </c>
      <c r="L3080">
        <v>1719.62</v>
      </c>
    </row>
    <row r="3081" spans="2:12" x14ac:dyDescent="0.2">
      <c r="B3081" t="s">
        <v>28</v>
      </c>
      <c r="C3081" t="s">
        <v>48</v>
      </c>
      <c r="D3081">
        <v>64</v>
      </c>
      <c r="E3081" t="s">
        <v>13</v>
      </c>
      <c r="F3081" t="s">
        <v>32</v>
      </c>
      <c r="G3081">
        <v>17.3</v>
      </c>
      <c r="H3081" t="s">
        <v>21</v>
      </c>
      <c r="I3081">
        <v>8.1</v>
      </c>
      <c r="J3081">
        <v>2.76</v>
      </c>
      <c r="K3081" t="s">
        <v>30</v>
      </c>
      <c r="L3081">
        <v>2603.9</v>
      </c>
    </row>
    <row r="3082" spans="2:12" x14ac:dyDescent="0.2">
      <c r="B3082" t="s">
        <v>17</v>
      </c>
      <c r="C3082" t="s">
        <v>37</v>
      </c>
      <c r="D3082">
        <v>8</v>
      </c>
      <c r="E3082" t="s">
        <v>29</v>
      </c>
      <c r="F3082" t="s">
        <v>35</v>
      </c>
      <c r="G3082">
        <v>14</v>
      </c>
      <c r="H3082" t="s">
        <v>43</v>
      </c>
      <c r="I3082">
        <v>11.4</v>
      </c>
      <c r="J3082">
        <v>2.72</v>
      </c>
      <c r="K3082" t="s">
        <v>30</v>
      </c>
      <c r="L3082">
        <v>2258.13</v>
      </c>
    </row>
    <row r="3083" spans="2:12" x14ac:dyDescent="0.2">
      <c r="B3083" t="s">
        <v>34</v>
      </c>
      <c r="C3083" t="s">
        <v>41</v>
      </c>
      <c r="D3083">
        <v>32</v>
      </c>
      <c r="E3083" t="s">
        <v>42</v>
      </c>
      <c r="F3083" t="s">
        <v>35</v>
      </c>
      <c r="G3083">
        <v>17.3</v>
      </c>
      <c r="H3083" t="s">
        <v>27</v>
      </c>
      <c r="I3083">
        <v>5.9</v>
      </c>
      <c r="J3083">
        <v>2.48</v>
      </c>
      <c r="K3083" t="s">
        <v>16</v>
      </c>
      <c r="L3083">
        <v>4159.2</v>
      </c>
    </row>
    <row r="3084" spans="2:12" x14ac:dyDescent="0.2">
      <c r="B3084" t="s">
        <v>47</v>
      </c>
      <c r="C3084" t="s">
        <v>31</v>
      </c>
      <c r="D3084">
        <v>16</v>
      </c>
      <c r="E3084" t="s">
        <v>13</v>
      </c>
      <c r="F3084" t="s">
        <v>20</v>
      </c>
      <c r="G3084">
        <v>16</v>
      </c>
      <c r="H3084" t="s">
        <v>27</v>
      </c>
      <c r="I3084">
        <v>4.2</v>
      </c>
      <c r="J3084">
        <v>1.93</v>
      </c>
      <c r="K3084" t="s">
        <v>46</v>
      </c>
      <c r="L3084">
        <v>2383.15</v>
      </c>
    </row>
    <row r="3085" spans="2:12" x14ac:dyDescent="0.2">
      <c r="B3085" t="s">
        <v>23</v>
      </c>
      <c r="C3085" t="s">
        <v>24</v>
      </c>
      <c r="D3085">
        <v>4</v>
      </c>
      <c r="E3085" t="s">
        <v>13</v>
      </c>
      <c r="F3085" t="s">
        <v>35</v>
      </c>
      <c r="G3085">
        <v>15.6</v>
      </c>
      <c r="H3085" t="s">
        <v>43</v>
      </c>
      <c r="I3085">
        <v>5</v>
      </c>
      <c r="J3085">
        <v>2.2200000000000002</v>
      </c>
      <c r="K3085" t="s">
        <v>22</v>
      </c>
      <c r="L3085">
        <v>1031.23</v>
      </c>
    </row>
    <row r="3086" spans="2:12" x14ac:dyDescent="0.2">
      <c r="B3086" t="s">
        <v>34</v>
      </c>
      <c r="C3086" t="s">
        <v>48</v>
      </c>
      <c r="D3086">
        <v>32</v>
      </c>
      <c r="E3086" t="s">
        <v>42</v>
      </c>
      <c r="F3086" t="s">
        <v>20</v>
      </c>
      <c r="G3086">
        <v>14</v>
      </c>
      <c r="H3086" t="s">
        <v>43</v>
      </c>
      <c r="I3086">
        <v>10.7</v>
      </c>
      <c r="J3086">
        <v>2.2400000000000002</v>
      </c>
      <c r="K3086" t="s">
        <v>30</v>
      </c>
      <c r="L3086">
        <v>1565.08</v>
      </c>
    </row>
    <row r="3087" spans="2:12" x14ac:dyDescent="0.2">
      <c r="B3087" t="s">
        <v>28</v>
      </c>
      <c r="C3087" t="s">
        <v>12</v>
      </c>
      <c r="D3087">
        <v>32</v>
      </c>
      <c r="E3087" t="s">
        <v>13</v>
      </c>
      <c r="F3087" t="s">
        <v>32</v>
      </c>
      <c r="G3087">
        <v>14</v>
      </c>
      <c r="H3087" t="s">
        <v>15</v>
      </c>
      <c r="I3087">
        <v>4.4000000000000004</v>
      </c>
      <c r="J3087">
        <v>2.21</v>
      </c>
      <c r="K3087" t="s">
        <v>22</v>
      </c>
      <c r="L3087">
        <v>1676.73</v>
      </c>
    </row>
    <row r="3088" spans="2:12" x14ac:dyDescent="0.2">
      <c r="B3088" t="s">
        <v>45</v>
      </c>
      <c r="C3088" t="s">
        <v>18</v>
      </c>
      <c r="D3088">
        <v>8</v>
      </c>
      <c r="E3088" t="s">
        <v>29</v>
      </c>
      <c r="F3088" t="s">
        <v>44</v>
      </c>
      <c r="G3088">
        <v>17.3</v>
      </c>
      <c r="H3088" t="s">
        <v>15</v>
      </c>
      <c r="I3088">
        <v>5.4</v>
      </c>
      <c r="J3088">
        <v>1.92</v>
      </c>
      <c r="K3088" t="s">
        <v>46</v>
      </c>
      <c r="L3088">
        <v>1089.8599999999999</v>
      </c>
    </row>
    <row r="3089" spans="2:12" x14ac:dyDescent="0.2">
      <c r="B3089" t="s">
        <v>36</v>
      </c>
      <c r="C3089" t="s">
        <v>41</v>
      </c>
      <c r="D3089">
        <v>16</v>
      </c>
      <c r="E3089" t="s">
        <v>42</v>
      </c>
      <c r="F3089" t="s">
        <v>44</v>
      </c>
      <c r="G3089">
        <v>17.3</v>
      </c>
      <c r="H3089" t="s">
        <v>15</v>
      </c>
      <c r="I3089">
        <v>10</v>
      </c>
      <c r="J3089">
        <v>1.34</v>
      </c>
      <c r="K3089" t="s">
        <v>30</v>
      </c>
      <c r="L3089">
        <v>1472.34</v>
      </c>
    </row>
    <row r="3090" spans="2:12" x14ac:dyDescent="0.2">
      <c r="B3090" t="s">
        <v>11</v>
      </c>
      <c r="C3090" t="s">
        <v>24</v>
      </c>
      <c r="D3090">
        <v>16</v>
      </c>
      <c r="E3090" t="s">
        <v>42</v>
      </c>
      <c r="F3090" t="s">
        <v>20</v>
      </c>
      <c r="G3090">
        <v>17.3</v>
      </c>
      <c r="H3090" t="s">
        <v>21</v>
      </c>
      <c r="I3090">
        <v>4.7</v>
      </c>
      <c r="J3090">
        <v>1.57</v>
      </c>
      <c r="K3090" t="s">
        <v>46</v>
      </c>
      <c r="L3090">
        <v>1381.82</v>
      </c>
    </row>
    <row r="3091" spans="2:12" x14ac:dyDescent="0.2">
      <c r="B3091" t="s">
        <v>45</v>
      </c>
      <c r="C3091" t="s">
        <v>41</v>
      </c>
      <c r="D3091">
        <v>4</v>
      </c>
      <c r="E3091" t="s">
        <v>19</v>
      </c>
      <c r="F3091" t="s">
        <v>14</v>
      </c>
      <c r="G3091">
        <v>17.3</v>
      </c>
      <c r="H3091" t="s">
        <v>27</v>
      </c>
      <c r="I3091">
        <v>10.9</v>
      </c>
      <c r="J3091">
        <v>3.42</v>
      </c>
      <c r="K3091" t="s">
        <v>30</v>
      </c>
      <c r="L3091">
        <v>2853.92</v>
      </c>
    </row>
    <row r="3092" spans="2:12" x14ac:dyDescent="0.2">
      <c r="B3092" t="s">
        <v>33</v>
      </c>
      <c r="C3092" t="s">
        <v>48</v>
      </c>
      <c r="D3092">
        <v>16</v>
      </c>
      <c r="E3092" t="s">
        <v>19</v>
      </c>
      <c r="F3092" t="s">
        <v>32</v>
      </c>
      <c r="G3092">
        <v>16</v>
      </c>
      <c r="H3092" t="s">
        <v>15</v>
      </c>
      <c r="I3092">
        <v>10.5</v>
      </c>
      <c r="J3092">
        <v>1.52</v>
      </c>
      <c r="K3092" t="s">
        <v>22</v>
      </c>
      <c r="L3092">
        <v>2127.46</v>
      </c>
    </row>
    <row r="3093" spans="2:12" x14ac:dyDescent="0.2">
      <c r="B3093" t="s">
        <v>23</v>
      </c>
      <c r="C3093" t="s">
        <v>37</v>
      </c>
      <c r="D3093">
        <v>64</v>
      </c>
      <c r="E3093" t="s">
        <v>25</v>
      </c>
      <c r="F3093" t="s">
        <v>26</v>
      </c>
      <c r="G3093">
        <v>17.3</v>
      </c>
      <c r="H3093" t="s">
        <v>43</v>
      </c>
      <c r="I3093">
        <v>7.4</v>
      </c>
      <c r="J3093">
        <v>1.94</v>
      </c>
      <c r="K3093" t="s">
        <v>30</v>
      </c>
      <c r="L3093">
        <v>4471.9399999999996</v>
      </c>
    </row>
    <row r="3094" spans="2:12" x14ac:dyDescent="0.2">
      <c r="B3094" t="s">
        <v>34</v>
      </c>
      <c r="C3094" t="s">
        <v>18</v>
      </c>
      <c r="D3094">
        <v>8</v>
      </c>
      <c r="E3094" t="s">
        <v>42</v>
      </c>
      <c r="F3094" t="s">
        <v>20</v>
      </c>
      <c r="G3094">
        <v>15.6</v>
      </c>
      <c r="H3094" t="s">
        <v>15</v>
      </c>
      <c r="I3094">
        <v>10.7</v>
      </c>
      <c r="J3094">
        <v>2.2000000000000002</v>
      </c>
      <c r="K3094" t="s">
        <v>46</v>
      </c>
      <c r="L3094">
        <v>1367.58</v>
      </c>
    </row>
    <row r="3095" spans="2:12" x14ac:dyDescent="0.2">
      <c r="B3095" t="s">
        <v>11</v>
      </c>
      <c r="C3095" t="s">
        <v>41</v>
      </c>
      <c r="D3095">
        <v>4</v>
      </c>
      <c r="E3095" t="s">
        <v>19</v>
      </c>
      <c r="F3095" t="s">
        <v>14</v>
      </c>
      <c r="G3095">
        <v>15.6</v>
      </c>
      <c r="H3095" t="s">
        <v>43</v>
      </c>
      <c r="I3095">
        <v>11.9</v>
      </c>
      <c r="J3095">
        <v>2.77</v>
      </c>
      <c r="K3095" t="s">
        <v>16</v>
      </c>
      <c r="L3095">
        <v>2373.71</v>
      </c>
    </row>
    <row r="3096" spans="2:12" x14ac:dyDescent="0.2">
      <c r="B3096" t="s">
        <v>11</v>
      </c>
      <c r="C3096" t="s">
        <v>31</v>
      </c>
      <c r="D3096">
        <v>16</v>
      </c>
      <c r="E3096" t="s">
        <v>13</v>
      </c>
      <c r="F3096" t="s">
        <v>44</v>
      </c>
      <c r="G3096">
        <v>15.6</v>
      </c>
      <c r="H3096" t="s">
        <v>27</v>
      </c>
      <c r="I3096">
        <v>5.6</v>
      </c>
      <c r="J3096">
        <v>2.5</v>
      </c>
      <c r="K3096" t="s">
        <v>22</v>
      </c>
      <c r="L3096">
        <v>1715.48</v>
      </c>
    </row>
    <row r="3097" spans="2:12" x14ac:dyDescent="0.2">
      <c r="B3097" t="s">
        <v>38</v>
      </c>
      <c r="C3097" t="s">
        <v>31</v>
      </c>
      <c r="D3097">
        <v>8</v>
      </c>
      <c r="E3097" t="s">
        <v>13</v>
      </c>
      <c r="F3097" t="s">
        <v>35</v>
      </c>
      <c r="G3097">
        <v>15.6</v>
      </c>
      <c r="H3097" t="s">
        <v>43</v>
      </c>
      <c r="I3097">
        <v>10.5</v>
      </c>
      <c r="J3097">
        <v>2.82</v>
      </c>
      <c r="K3097" t="s">
        <v>46</v>
      </c>
      <c r="L3097">
        <v>967.97</v>
      </c>
    </row>
    <row r="3098" spans="2:12" x14ac:dyDescent="0.2">
      <c r="B3098" t="s">
        <v>11</v>
      </c>
      <c r="C3098" t="s">
        <v>37</v>
      </c>
      <c r="D3098">
        <v>64</v>
      </c>
      <c r="E3098" t="s">
        <v>29</v>
      </c>
      <c r="F3098" t="s">
        <v>26</v>
      </c>
      <c r="G3098">
        <v>17.3</v>
      </c>
      <c r="H3098" t="s">
        <v>43</v>
      </c>
      <c r="I3098">
        <v>7.8</v>
      </c>
      <c r="J3098">
        <v>2.96</v>
      </c>
      <c r="K3098" t="s">
        <v>22</v>
      </c>
      <c r="L3098">
        <v>6366.23</v>
      </c>
    </row>
    <row r="3099" spans="2:12" x14ac:dyDescent="0.2">
      <c r="B3099" t="s">
        <v>34</v>
      </c>
      <c r="C3099" t="s">
        <v>39</v>
      </c>
      <c r="D3099">
        <v>8</v>
      </c>
      <c r="E3099" t="s">
        <v>19</v>
      </c>
      <c r="F3099" t="s">
        <v>20</v>
      </c>
      <c r="G3099">
        <v>14</v>
      </c>
      <c r="H3099" t="s">
        <v>43</v>
      </c>
      <c r="I3099">
        <v>11.4</v>
      </c>
      <c r="J3099">
        <v>1.39</v>
      </c>
      <c r="K3099" t="s">
        <v>16</v>
      </c>
      <c r="L3099">
        <v>925.1</v>
      </c>
    </row>
    <row r="3100" spans="2:12" x14ac:dyDescent="0.2">
      <c r="B3100" t="s">
        <v>28</v>
      </c>
      <c r="C3100" t="s">
        <v>41</v>
      </c>
      <c r="D3100">
        <v>8</v>
      </c>
      <c r="E3100" t="s">
        <v>19</v>
      </c>
      <c r="F3100" t="s">
        <v>20</v>
      </c>
      <c r="G3100">
        <v>16</v>
      </c>
      <c r="H3100" t="s">
        <v>21</v>
      </c>
      <c r="I3100">
        <v>7</v>
      </c>
      <c r="J3100">
        <v>2.3199999999999998</v>
      </c>
      <c r="K3100" t="s">
        <v>46</v>
      </c>
      <c r="L3100">
        <v>1479.28</v>
      </c>
    </row>
    <row r="3101" spans="2:12" x14ac:dyDescent="0.2">
      <c r="B3101" t="s">
        <v>34</v>
      </c>
      <c r="C3101" t="s">
        <v>41</v>
      </c>
      <c r="D3101">
        <v>16</v>
      </c>
      <c r="E3101" t="s">
        <v>25</v>
      </c>
      <c r="F3101" t="s">
        <v>14</v>
      </c>
      <c r="G3101">
        <v>14</v>
      </c>
      <c r="H3101" t="s">
        <v>15</v>
      </c>
      <c r="I3101">
        <v>5.7</v>
      </c>
      <c r="J3101">
        <v>1.92</v>
      </c>
      <c r="K3101" t="s">
        <v>16</v>
      </c>
      <c r="L3101">
        <v>2445.6999999999998</v>
      </c>
    </row>
    <row r="3102" spans="2:12" x14ac:dyDescent="0.2">
      <c r="B3102" t="s">
        <v>11</v>
      </c>
      <c r="C3102" t="s">
        <v>37</v>
      </c>
      <c r="D3102">
        <v>8</v>
      </c>
      <c r="E3102" t="s">
        <v>42</v>
      </c>
      <c r="F3102" t="s">
        <v>40</v>
      </c>
      <c r="G3102">
        <v>15.6</v>
      </c>
      <c r="H3102" t="s">
        <v>27</v>
      </c>
      <c r="I3102">
        <v>5.0999999999999996</v>
      </c>
      <c r="J3102">
        <v>1.81</v>
      </c>
      <c r="K3102" t="s">
        <v>16</v>
      </c>
      <c r="L3102">
        <v>3750.48</v>
      </c>
    </row>
    <row r="3103" spans="2:12" x14ac:dyDescent="0.2">
      <c r="B3103" t="s">
        <v>45</v>
      </c>
      <c r="C3103" t="s">
        <v>39</v>
      </c>
      <c r="D3103">
        <v>32</v>
      </c>
      <c r="E3103" t="s">
        <v>42</v>
      </c>
      <c r="F3103" t="s">
        <v>32</v>
      </c>
      <c r="G3103">
        <v>13.3</v>
      </c>
      <c r="H3103" t="s">
        <v>15</v>
      </c>
      <c r="I3103">
        <v>6.1</v>
      </c>
      <c r="J3103">
        <v>2.94</v>
      </c>
      <c r="K3103" t="s">
        <v>22</v>
      </c>
      <c r="L3103">
        <v>1768.11</v>
      </c>
    </row>
    <row r="3104" spans="2:12" x14ac:dyDescent="0.2">
      <c r="B3104" t="s">
        <v>34</v>
      </c>
      <c r="C3104" t="s">
        <v>48</v>
      </c>
      <c r="D3104">
        <v>8</v>
      </c>
      <c r="E3104" t="s">
        <v>42</v>
      </c>
      <c r="F3104" t="s">
        <v>44</v>
      </c>
      <c r="G3104">
        <v>16</v>
      </c>
      <c r="H3104" t="s">
        <v>21</v>
      </c>
      <c r="I3104">
        <v>10.9</v>
      </c>
      <c r="J3104">
        <v>3.09</v>
      </c>
      <c r="K3104" t="s">
        <v>30</v>
      </c>
      <c r="L3104">
        <v>528.77</v>
      </c>
    </row>
    <row r="3105" spans="2:12" x14ac:dyDescent="0.2">
      <c r="B3105" t="s">
        <v>23</v>
      </c>
      <c r="C3105" t="s">
        <v>39</v>
      </c>
      <c r="D3105">
        <v>4</v>
      </c>
      <c r="E3105" t="s">
        <v>13</v>
      </c>
      <c r="F3105" t="s">
        <v>40</v>
      </c>
      <c r="G3105">
        <v>16</v>
      </c>
      <c r="H3105" t="s">
        <v>15</v>
      </c>
      <c r="I3105">
        <v>8.1999999999999993</v>
      </c>
      <c r="J3105">
        <v>1.46</v>
      </c>
      <c r="K3105" t="s">
        <v>16</v>
      </c>
      <c r="L3105">
        <v>1259.6400000000001</v>
      </c>
    </row>
    <row r="3106" spans="2:12" x14ac:dyDescent="0.2">
      <c r="B3106" t="s">
        <v>38</v>
      </c>
      <c r="C3106" t="s">
        <v>48</v>
      </c>
      <c r="D3106">
        <v>64</v>
      </c>
      <c r="E3106" t="s">
        <v>42</v>
      </c>
      <c r="F3106" t="s">
        <v>40</v>
      </c>
      <c r="G3106">
        <v>16</v>
      </c>
      <c r="H3106" t="s">
        <v>43</v>
      </c>
      <c r="I3106">
        <v>5.3</v>
      </c>
      <c r="J3106">
        <v>2.29</v>
      </c>
      <c r="K3106" t="s">
        <v>22</v>
      </c>
      <c r="L3106">
        <v>2659.53</v>
      </c>
    </row>
    <row r="3107" spans="2:12" x14ac:dyDescent="0.2">
      <c r="B3107" t="s">
        <v>45</v>
      </c>
      <c r="C3107" t="s">
        <v>37</v>
      </c>
      <c r="D3107">
        <v>32</v>
      </c>
      <c r="E3107" t="s">
        <v>25</v>
      </c>
      <c r="F3107" t="s">
        <v>14</v>
      </c>
      <c r="G3107">
        <v>16</v>
      </c>
      <c r="H3107" t="s">
        <v>27</v>
      </c>
      <c r="I3107">
        <v>7.1</v>
      </c>
      <c r="J3107">
        <v>2.75</v>
      </c>
      <c r="K3107" t="s">
        <v>22</v>
      </c>
      <c r="L3107">
        <v>4841.63</v>
      </c>
    </row>
    <row r="3108" spans="2:12" x14ac:dyDescent="0.2">
      <c r="B3108" t="s">
        <v>11</v>
      </c>
      <c r="C3108" t="s">
        <v>24</v>
      </c>
      <c r="D3108">
        <v>4</v>
      </c>
      <c r="E3108" t="s">
        <v>13</v>
      </c>
      <c r="F3108" t="s">
        <v>44</v>
      </c>
      <c r="G3108">
        <v>17.3</v>
      </c>
      <c r="H3108" t="s">
        <v>43</v>
      </c>
      <c r="I3108">
        <v>5.2</v>
      </c>
      <c r="J3108">
        <v>2.12</v>
      </c>
      <c r="K3108" t="s">
        <v>30</v>
      </c>
      <c r="L3108">
        <v>1121.22</v>
      </c>
    </row>
    <row r="3109" spans="2:12" x14ac:dyDescent="0.2">
      <c r="B3109" t="s">
        <v>28</v>
      </c>
      <c r="C3109" t="s">
        <v>39</v>
      </c>
      <c r="D3109">
        <v>32</v>
      </c>
      <c r="E3109" t="s">
        <v>13</v>
      </c>
      <c r="F3109" t="s">
        <v>44</v>
      </c>
      <c r="G3109">
        <v>13.3</v>
      </c>
      <c r="H3109" t="s">
        <v>21</v>
      </c>
      <c r="I3109">
        <v>8.6999999999999993</v>
      </c>
      <c r="J3109">
        <v>3.37</v>
      </c>
      <c r="K3109" t="s">
        <v>16</v>
      </c>
      <c r="L3109">
        <v>836.97</v>
      </c>
    </row>
    <row r="3110" spans="2:12" x14ac:dyDescent="0.2">
      <c r="B3110" t="s">
        <v>33</v>
      </c>
      <c r="C3110" t="s">
        <v>41</v>
      </c>
      <c r="D3110">
        <v>64</v>
      </c>
      <c r="E3110" t="s">
        <v>13</v>
      </c>
      <c r="F3110" t="s">
        <v>32</v>
      </c>
      <c r="G3110">
        <v>14</v>
      </c>
      <c r="H3110" t="s">
        <v>15</v>
      </c>
      <c r="I3110">
        <v>4.5</v>
      </c>
      <c r="J3110">
        <v>2.19</v>
      </c>
      <c r="K3110" t="s">
        <v>30</v>
      </c>
      <c r="L3110">
        <v>4951.3599999999997</v>
      </c>
    </row>
    <row r="3111" spans="2:12" x14ac:dyDescent="0.2">
      <c r="B3111" t="s">
        <v>38</v>
      </c>
      <c r="C3111" t="s">
        <v>18</v>
      </c>
      <c r="D3111">
        <v>4</v>
      </c>
      <c r="E3111" t="s">
        <v>13</v>
      </c>
      <c r="F3111" t="s">
        <v>32</v>
      </c>
      <c r="G3111">
        <v>13.3</v>
      </c>
      <c r="H3111" t="s">
        <v>21</v>
      </c>
      <c r="I3111">
        <v>10.4</v>
      </c>
      <c r="J3111">
        <v>1.38</v>
      </c>
      <c r="K3111" t="s">
        <v>46</v>
      </c>
      <c r="L3111">
        <v>904.13</v>
      </c>
    </row>
    <row r="3112" spans="2:12" x14ac:dyDescent="0.2">
      <c r="B3112" t="s">
        <v>47</v>
      </c>
      <c r="C3112" t="s">
        <v>31</v>
      </c>
      <c r="D3112">
        <v>32</v>
      </c>
      <c r="E3112" t="s">
        <v>42</v>
      </c>
      <c r="F3112" t="s">
        <v>14</v>
      </c>
      <c r="G3112">
        <v>14</v>
      </c>
      <c r="H3112" t="s">
        <v>27</v>
      </c>
      <c r="I3112">
        <v>6.9</v>
      </c>
      <c r="J3112">
        <v>2.91</v>
      </c>
      <c r="K3112" t="s">
        <v>22</v>
      </c>
      <c r="L3112">
        <v>2311.17</v>
      </c>
    </row>
    <row r="3113" spans="2:12" x14ac:dyDescent="0.2">
      <c r="B3113" t="s">
        <v>38</v>
      </c>
      <c r="C3113" t="s">
        <v>39</v>
      </c>
      <c r="D3113">
        <v>32</v>
      </c>
      <c r="E3113" t="s">
        <v>42</v>
      </c>
      <c r="F3113" t="s">
        <v>32</v>
      </c>
      <c r="G3113">
        <v>16</v>
      </c>
      <c r="H3113" t="s">
        <v>27</v>
      </c>
      <c r="I3113">
        <v>8.9</v>
      </c>
      <c r="J3113">
        <v>3.44</v>
      </c>
      <c r="K3113" t="s">
        <v>16</v>
      </c>
      <c r="L3113">
        <v>2437.0300000000002</v>
      </c>
    </row>
    <row r="3114" spans="2:12" x14ac:dyDescent="0.2">
      <c r="B3114" t="s">
        <v>34</v>
      </c>
      <c r="C3114" t="s">
        <v>39</v>
      </c>
      <c r="D3114">
        <v>8</v>
      </c>
      <c r="E3114" t="s">
        <v>25</v>
      </c>
      <c r="F3114" t="s">
        <v>40</v>
      </c>
      <c r="G3114">
        <v>13.3</v>
      </c>
      <c r="H3114" t="s">
        <v>43</v>
      </c>
      <c r="I3114">
        <v>6</v>
      </c>
      <c r="J3114">
        <v>2.11</v>
      </c>
      <c r="K3114" t="s">
        <v>30</v>
      </c>
      <c r="L3114">
        <v>1114.42</v>
      </c>
    </row>
    <row r="3115" spans="2:12" x14ac:dyDescent="0.2">
      <c r="B3115" t="s">
        <v>17</v>
      </c>
      <c r="C3115" t="s">
        <v>37</v>
      </c>
      <c r="D3115">
        <v>8</v>
      </c>
      <c r="E3115" t="s">
        <v>25</v>
      </c>
      <c r="F3115" t="s">
        <v>14</v>
      </c>
      <c r="G3115">
        <v>17.3</v>
      </c>
      <c r="H3115" t="s">
        <v>15</v>
      </c>
      <c r="I3115">
        <v>4</v>
      </c>
      <c r="J3115">
        <v>2.62</v>
      </c>
      <c r="K3115" t="s">
        <v>46</v>
      </c>
      <c r="L3115">
        <v>3031.1</v>
      </c>
    </row>
    <row r="3116" spans="2:12" x14ac:dyDescent="0.2">
      <c r="B3116" t="s">
        <v>23</v>
      </c>
      <c r="C3116" t="s">
        <v>39</v>
      </c>
      <c r="D3116">
        <v>8</v>
      </c>
      <c r="E3116" t="s">
        <v>25</v>
      </c>
      <c r="F3116" t="s">
        <v>35</v>
      </c>
      <c r="G3116">
        <v>15.6</v>
      </c>
      <c r="H3116" t="s">
        <v>27</v>
      </c>
      <c r="I3116">
        <v>5.5</v>
      </c>
      <c r="J3116">
        <v>1.21</v>
      </c>
      <c r="K3116" t="s">
        <v>22</v>
      </c>
      <c r="L3116">
        <v>1892.61</v>
      </c>
    </row>
    <row r="3117" spans="2:12" x14ac:dyDescent="0.2">
      <c r="B3117" t="s">
        <v>33</v>
      </c>
      <c r="C3117" t="s">
        <v>41</v>
      </c>
      <c r="D3117">
        <v>8</v>
      </c>
      <c r="E3117" t="s">
        <v>25</v>
      </c>
      <c r="F3117" t="s">
        <v>35</v>
      </c>
      <c r="G3117">
        <v>14</v>
      </c>
      <c r="H3117" t="s">
        <v>15</v>
      </c>
      <c r="I3117">
        <v>4.5999999999999996</v>
      </c>
      <c r="J3117">
        <v>2.0299999999999998</v>
      </c>
      <c r="K3117" t="s">
        <v>46</v>
      </c>
      <c r="L3117">
        <v>1969.89</v>
      </c>
    </row>
    <row r="3118" spans="2:12" x14ac:dyDescent="0.2">
      <c r="B3118" t="s">
        <v>38</v>
      </c>
      <c r="C3118" t="s">
        <v>37</v>
      </c>
      <c r="D3118">
        <v>16</v>
      </c>
      <c r="E3118" t="s">
        <v>29</v>
      </c>
      <c r="F3118" t="s">
        <v>20</v>
      </c>
      <c r="G3118">
        <v>14</v>
      </c>
      <c r="H3118" t="s">
        <v>15</v>
      </c>
      <c r="I3118">
        <v>7.1</v>
      </c>
      <c r="J3118">
        <v>3.03</v>
      </c>
      <c r="K3118" t="s">
        <v>30</v>
      </c>
      <c r="L3118">
        <v>2331.87</v>
      </c>
    </row>
    <row r="3119" spans="2:12" x14ac:dyDescent="0.2">
      <c r="B3119" t="s">
        <v>11</v>
      </c>
      <c r="C3119" t="s">
        <v>24</v>
      </c>
      <c r="D3119">
        <v>16</v>
      </c>
      <c r="E3119" t="s">
        <v>19</v>
      </c>
      <c r="F3119" t="s">
        <v>32</v>
      </c>
      <c r="G3119">
        <v>13.3</v>
      </c>
      <c r="H3119" t="s">
        <v>27</v>
      </c>
      <c r="I3119">
        <v>10.1</v>
      </c>
      <c r="J3119">
        <v>2.68</v>
      </c>
      <c r="K3119" t="s">
        <v>46</v>
      </c>
      <c r="L3119">
        <v>2979.22</v>
      </c>
    </row>
    <row r="3120" spans="2:12" x14ac:dyDescent="0.2">
      <c r="B3120" t="s">
        <v>17</v>
      </c>
      <c r="C3120" t="s">
        <v>12</v>
      </c>
      <c r="D3120">
        <v>16</v>
      </c>
      <c r="E3120" t="s">
        <v>19</v>
      </c>
      <c r="F3120" t="s">
        <v>40</v>
      </c>
      <c r="G3120">
        <v>15.6</v>
      </c>
      <c r="H3120" t="s">
        <v>15</v>
      </c>
      <c r="I3120">
        <v>9</v>
      </c>
      <c r="J3120">
        <v>2.2599999999999998</v>
      </c>
      <c r="K3120" t="s">
        <v>16</v>
      </c>
      <c r="L3120">
        <v>1787.44</v>
      </c>
    </row>
    <row r="3121" spans="2:12" x14ac:dyDescent="0.2">
      <c r="B3121" t="s">
        <v>36</v>
      </c>
      <c r="C3121" t="s">
        <v>41</v>
      </c>
      <c r="D3121">
        <v>4</v>
      </c>
      <c r="E3121" t="s">
        <v>29</v>
      </c>
      <c r="F3121" t="s">
        <v>26</v>
      </c>
      <c r="G3121">
        <v>13.3</v>
      </c>
      <c r="H3121" t="s">
        <v>21</v>
      </c>
      <c r="I3121">
        <v>4.7</v>
      </c>
      <c r="J3121">
        <v>1.81</v>
      </c>
      <c r="K3121" t="s">
        <v>22</v>
      </c>
      <c r="L3121">
        <v>1355.12</v>
      </c>
    </row>
    <row r="3122" spans="2:12" x14ac:dyDescent="0.2">
      <c r="B3122" t="s">
        <v>33</v>
      </c>
      <c r="C3122" t="s">
        <v>37</v>
      </c>
      <c r="D3122">
        <v>16</v>
      </c>
      <c r="E3122" t="s">
        <v>42</v>
      </c>
      <c r="F3122" t="s">
        <v>32</v>
      </c>
      <c r="G3122">
        <v>16</v>
      </c>
      <c r="H3122" t="s">
        <v>21</v>
      </c>
      <c r="I3122">
        <v>7.9</v>
      </c>
      <c r="J3122">
        <v>1.51</v>
      </c>
      <c r="K3122" t="s">
        <v>30</v>
      </c>
      <c r="L3122">
        <v>1403.04</v>
      </c>
    </row>
    <row r="3123" spans="2:12" x14ac:dyDescent="0.2">
      <c r="B3123" t="s">
        <v>28</v>
      </c>
      <c r="C3123" t="s">
        <v>37</v>
      </c>
      <c r="D3123">
        <v>32</v>
      </c>
      <c r="E3123" t="s">
        <v>25</v>
      </c>
      <c r="F3123" t="s">
        <v>40</v>
      </c>
      <c r="G3123">
        <v>13.3</v>
      </c>
      <c r="H3123" t="s">
        <v>15</v>
      </c>
      <c r="I3123">
        <v>6</v>
      </c>
      <c r="J3123">
        <v>2.65</v>
      </c>
      <c r="K3123" t="s">
        <v>22</v>
      </c>
      <c r="L3123">
        <v>3190.07</v>
      </c>
    </row>
    <row r="3124" spans="2:12" x14ac:dyDescent="0.2">
      <c r="B3124" t="s">
        <v>45</v>
      </c>
      <c r="C3124" t="s">
        <v>18</v>
      </c>
      <c r="D3124">
        <v>64</v>
      </c>
      <c r="E3124" t="s">
        <v>29</v>
      </c>
      <c r="F3124" t="s">
        <v>35</v>
      </c>
      <c r="G3124">
        <v>17.3</v>
      </c>
      <c r="H3124" t="s">
        <v>43</v>
      </c>
      <c r="I3124">
        <v>8.4</v>
      </c>
      <c r="J3124">
        <v>3.02</v>
      </c>
      <c r="K3124" t="s">
        <v>16</v>
      </c>
      <c r="L3124">
        <v>3248.93</v>
      </c>
    </row>
    <row r="3125" spans="2:12" x14ac:dyDescent="0.2">
      <c r="B3125" t="s">
        <v>38</v>
      </c>
      <c r="C3125" t="s">
        <v>24</v>
      </c>
      <c r="D3125">
        <v>32</v>
      </c>
      <c r="E3125" t="s">
        <v>29</v>
      </c>
      <c r="F3125" t="s">
        <v>32</v>
      </c>
      <c r="G3125">
        <v>14</v>
      </c>
      <c r="H3125" t="s">
        <v>27</v>
      </c>
      <c r="I3125">
        <v>8.1</v>
      </c>
      <c r="J3125">
        <v>2.41</v>
      </c>
      <c r="K3125" t="s">
        <v>16</v>
      </c>
      <c r="L3125">
        <v>2509.3200000000002</v>
      </c>
    </row>
    <row r="3126" spans="2:12" x14ac:dyDescent="0.2">
      <c r="B3126" t="s">
        <v>11</v>
      </c>
      <c r="C3126" t="s">
        <v>41</v>
      </c>
      <c r="D3126">
        <v>16</v>
      </c>
      <c r="E3126" t="s">
        <v>13</v>
      </c>
      <c r="F3126" t="s">
        <v>14</v>
      </c>
      <c r="G3126">
        <v>16</v>
      </c>
      <c r="H3126" t="s">
        <v>15</v>
      </c>
      <c r="I3126">
        <v>5.8</v>
      </c>
      <c r="J3126">
        <v>1.69</v>
      </c>
      <c r="K3126" t="s">
        <v>16</v>
      </c>
      <c r="L3126">
        <v>4069.81</v>
      </c>
    </row>
    <row r="3127" spans="2:12" x14ac:dyDescent="0.2">
      <c r="B3127" t="s">
        <v>17</v>
      </c>
      <c r="C3127" t="s">
        <v>41</v>
      </c>
      <c r="D3127">
        <v>16</v>
      </c>
      <c r="E3127" t="s">
        <v>29</v>
      </c>
      <c r="F3127" t="s">
        <v>14</v>
      </c>
      <c r="G3127">
        <v>17.3</v>
      </c>
      <c r="H3127" t="s">
        <v>43</v>
      </c>
      <c r="I3127">
        <v>9.1999999999999993</v>
      </c>
      <c r="J3127">
        <v>2.78</v>
      </c>
      <c r="K3127" t="s">
        <v>46</v>
      </c>
      <c r="L3127">
        <v>3105.58</v>
      </c>
    </row>
    <row r="3128" spans="2:12" x14ac:dyDescent="0.2">
      <c r="B3128" t="s">
        <v>36</v>
      </c>
      <c r="C3128" t="s">
        <v>39</v>
      </c>
      <c r="D3128">
        <v>32</v>
      </c>
      <c r="E3128" t="s">
        <v>19</v>
      </c>
      <c r="F3128" t="s">
        <v>20</v>
      </c>
      <c r="G3128">
        <v>17.3</v>
      </c>
      <c r="H3128" t="s">
        <v>27</v>
      </c>
      <c r="I3128">
        <v>9.9</v>
      </c>
      <c r="J3128">
        <v>3.11</v>
      </c>
      <c r="K3128" t="s">
        <v>22</v>
      </c>
      <c r="L3128">
        <v>3007.87</v>
      </c>
    </row>
    <row r="3129" spans="2:12" x14ac:dyDescent="0.2">
      <c r="B3129" t="s">
        <v>17</v>
      </c>
      <c r="C3129" t="s">
        <v>41</v>
      </c>
      <c r="D3129">
        <v>4</v>
      </c>
      <c r="E3129" t="s">
        <v>25</v>
      </c>
      <c r="F3129" t="s">
        <v>14</v>
      </c>
      <c r="G3129">
        <v>14</v>
      </c>
      <c r="H3129" t="s">
        <v>15</v>
      </c>
      <c r="I3129">
        <v>4.8</v>
      </c>
      <c r="J3129">
        <v>2.16</v>
      </c>
      <c r="K3129" t="s">
        <v>30</v>
      </c>
      <c r="L3129">
        <v>2480.38</v>
      </c>
    </row>
    <row r="3130" spans="2:12" x14ac:dyDescent="0.2">
      <c r="B3130" t="s">
        <v>47</v>
      </c>
      <c r="C3130" t="s">
        <v>31</v>
      </c>
      <c r="D3130">
        <v>32</v>
      </c>
      <c r="E3130" t="s">
        <v>19</v>
      </c>
      <c r="F3130" t="s">
        <v>44</v>
      </c>
      <c r="G3130">
        <v>17.3</v>
      </c>
      <c r="H3130" t="s">
        <v>15</v>
      </c>
      <c r="I3130">
        <v>10</v>
      </c>
      <c r="J3130">
        <v>2.0099999999999998</v>
      </c>
      <c r="K3130" t="s">
        <v>22</v>
      </c>
      <c r="L3130">
        <v>1622.56</v>
      </c>
    </row>
    <row r="3131" spans="2:12" x14ac:dyDescent="0.2">
      <c r="B3131" t="s">
        <v>11</v>
      </c>
      <c r="C3131" t="s">
        <v>48</v>
      </c>
      <c r="D3131">
        <v>64</v>
      </c>
      <c r="E3131" t="s">
        <v>19</v>
      </c>
      <c r="F3131" t="s">
        <v>26</v>
      </c>
      <c r="G3131">
        <v>14</v>
      </c>
      <c r="H3131" t="s">
        <v>21</v>
      </c>
      <c r="I3131">
        <v>7.9</v>
      </c>
      <c r="J3131">
        <v>2.76</v>
      </c>
      <c r="K3131" t="s">
        <v>46</v>
      </c>
      <c r="L3131">
        <v>3578.37</v>
      </c>
    </row>
    <row r="3132" spans="2:12" x14ac:dyDescent="0.2">
      <c r="B3132" t="s">
        <v>23</v>
      </c>
      <c r="C3132" t="s">
        <v>31</v>
      </c>
      <c r="D3132">
        <v>32</v>
      </c>
      <c r="E3132" t="s">
        <v>25</v>
      </c>
      <c r="F3132" t="s">
        <v>32</v>
      </c>
      <c r="G3132">
        <v>14</v>
      </c>
      <c r="H3132" t="s">
        <v>15</v>
      </c>
      <c r="I3132">
        <v>5.4</v>
      </c>
      <c r="J3132">
        <v>2.75</v>
      </c>
      <c r="K3132" t="s">
        <v>16</v>
      </c>
      <c r="L3132">
        <v>1722.24</v>
      </c>
    </row>
    <row r="3133" spans="2:12" x14ac:dyDescent="0.2">
      <c r="B3133" t="s">
        <v>45</v>
      </c>
      <c r="C3133" t="s">
        <v>39</v>
      </c>
      <c r="D3133">
        <v>64</v>
      </c>
      <c r="E3133" t="s">
        <v>19</v>
      </c>
      <c r="F3133" t="s">
        <v>26</v>
      </c>
      <c r="G3133">
        <v>14</v>
      </c>
      <c r="H3133" t="s">
        <v>15</v>
      </c>
      <c r="I3133">
        <v>5.8</v>
      </c>
      <c r="J3133">
        <v>2.06</v>
      </c>
      <c r="K3133" t="s">
        <v>46</v>
      </c>
      <c r="L3133">
        <v>3006.93</v>
      </c>
    </row>
    <row r="3134" spans="2:12" x14ac:dyDescent="0.2">
      <c r="B3134" t="s">
        <v>47</v>
      </c>
      <c r="C3134" t="s">
        <v>48</v>
      </c>
      <c r="D3134">
        <v>16</v>
      </c>
      <c r="E3134" t="s">
        <v>42</v>
      </c>
      <c r="F3134" t="s">
        <v>40</v>
      </c>
      <c r="G3134">
        <v>16</v>
      </c>
      <c r="H3134" t="s">
        <v>27</v>
      </c>
      <c r="I3134">
        <v>10.9</v>
      </c>
      <c r="J3134">
        <v>2.88</v>
      </c>
      <c r="K3134" t="s">
        <v>22</v>
      </c>
      <c r="L3134">
        <v>2937.65</v>
      </c>
    </row>
    <row r="3135" spans="2:12" x14ac:dyDescent="0.2">
      <c r="B3135" t="s">
        <v>23</v>
      </c>
      <c r="C3135" t="s">
        <v>48</v>
      </c>
      <c r="D3135">
        <v>16</v>
      </c>
      <c r="E3135" t="s">
        <v>25</v>
      </c>
      <c r="F3135" t="s">
        <v>44</v>
      </c>
      <c r="G3135">
        <v>13.3</v>
      </c>
      <c r="H3135" t="s">
        <v>43</v>
      </c>
      <c r="I3135">
        <v>7.4</v>
      </c>
      <c r="J3135">
        <v>1.45</v>
      </c>
      <c r="K3135" t="s">
        <v>30</v>
      </c>
      <c r="L3135">
        <v>1097.72</v>
      </c>
    </row>
    <row r="3136" spans="2:12" x14ac:dyDescent="0.2">
      <c r="B3136" t="s">
        <v>28</v>
      </c>
      <c r="C3136" t="s">
        <v>18</v>
      </c>
      <c r="D3136">
        <v>64</v>
      </c>
      <c r="E3136" t="s">
        <v>25</v>
      </c>
      <c r="F3136" t="s">
        <v>20</v>
      </c>
      <c r="G3136">
        <v>13.3</v>
      </c>
      <c r="H3136" t="s">
        <v>27</v>
      </c>
      <c r="I3136">
        <v>8.4</v>
      </c>
      <c r="J3136">
        <v>3.25</v>
      </c>
      <c r="K3136" t="s">
        <v>46</v>
      </c>
      <c r="L3136">
        <v>4899.8599999999997</v>
      </c>
    </row>
    <row r="3137" spans="2:12" x14ac:dyDescent="0.2">
      <c r="B3137" t="s">
        <v>34</v>
      </c>
      <c r="C3137" t="s">
        <v>12</v>
      </c>
      <c r="D3137">
        <v>64</v>
      </c>
      <c r="E3137" t="s">
        <v>13</v>
      </c>
      <c r="F3137" t="s">
        <v>14</v>
      </c>
      <c r="G3137">
        <v>17.3</v>
      </c>
      <c r="H3137" t="s">
        <v>27</v>
      </c>
      <c r="I3137">
        <v>8.1999999999999993</v>
      </c>
      <c r="J3137">
        <v>1.64</v>
      </c>
      <c r="K3137" t="s">
        <v>22</v>
      </c>
      <c r="L3137">
        <v>3756.45</v>
      </c>
    </row>
    <row r="3138" spans="2:12" x14ac:dyDescent="0.2">
      <c r="B3138" t="s">
        <v>47</v>
      </c>
      <c r="C3138" t="s">
        <v>48</v>
      </c>
      <c r="D3138">
        <v>32</v>
      </c>
      <c r="E3138" t="s">
        <v>19</v>
      </c>
      <c r="F3138" t="s">
        <v>26</v>
      </c>
      <c r="G3138">
        <v>13.3</v>
      </c>
      <c r="H3138" t="s">
        <v>15</v>
      </c>
      <c r="I3138">
        <v>6.8</v>
      </c>
      <c r="J3138">
        <v>2.54</v>
      </c>
      <c r="K3138" t="s">
        <v>46</v>
      </c>
      <c r="L3138">
        <v>3102.56</v>
      </c>
    </row>
    <row r="3139" spans="2:12" x14ac:dyDescent="0.2">
      <c r="B3139" t="s">
        <v>36</v>
      </c>
      <c r="C3139" t="s">
        <v>41</v>
      </c>
      <c r="D3139">
        <v>8</v>
      </c>
      <c r="E3139" t="s">
        <v>42</v>
      </c>
      <c r="F3139" t="s">
        <v>26</v>
      </c>
      <c r="G3139">
        <v>17.3</v>
      </c>
      <c r="H3139" t="s">
        <v>27</v>
      </c>
      <c r="I3139">
        <v>10.4</v>
      </c>
      <c r="J3139">
        <v>3.15</v>
      </c>
      <c r="K3139" t="s">
        <v>30</v>
      </c>
      <c r="L3139">
        <v>2641.75</v>
      </c>
    </row>
    <row r="3140" spans="2:12" x14ac:dyDescent="0.2">
      <c r="B3140" t="s">
        <v>23</v>
      </c>
      <c r="C3140" t="s">
        <v>12</v>
      </c>
      <c r="D3140">
        <v>16</v>
      </c>
      <c r="E3140" t="s">
        <v>42</v>
      </c>
      <c r="F3140" t="s">
        <v>40</v>
      </c>
      <c r="G3140">
        <v>14</v>
      </c>
      <c r="H3140" t="s">
        <v>27</v>
      </c>
      <c r="I3140">
        <v>10.6</v>
      </c>
      <c r="J3140">
        <v>3.08</v>
      </c>
      <c r="K3140" t="s">
        <v>22</v>
      </c>
      <c r="L3140">
        <v>1422.46</v>
      </c>
    </row>
    <row r="3141" spans="2:12" x14ac:dyDescent="0.2">
      <c r="B3141" t="s">
        <v>36</v>
      </c>
      <c r="C3141" t="s">
        <v>12</v>
      </c>
      <c r="D3141">
        <v>32</v>
      </c>
      <c r="E3141" t="s">
        <v>13</v>
      </c>
      <c r="F3141" t="s">
        <v>20</v>
      </c>
      <c r="G3141">
        <v>17.3</v>
      </c>
      <c r="H3141" t="s">
        <v>27</v>
      </c>
      <c r="I3141">
        <v>11.9</v>
      </c>
      <c r="J3141">
        <v>1.28</v>
      </c>
      <c r="K3141" t="s">
        <v>46</v>
      </c>
      <c r="L3141">
        <v>2518.65</v>
      </c>
    </row>
    <row r="3142" spans="2:12" x14ac:dyDescent="0.2">
      <c r="B3142" t="s">
        <v>34</v>
      </c>
      <c r="C3142" t="s">
        <v>39</v>
      </c>
      <c r="D3142">
        <v>8</v>
      </c>
      <c r="E3142" t="s">
        <v>25</v>
      </c>
      <c r="F3142" t="s">
        <v>44</v>
      </c>
      <c r="G3142">
        <v>15.6</v>
      </c>
      <c r="H3142" t="s">
        <v>15</v>
      </c>
      <c r="I3142">
        <v>8.1999999999999993</v>
      </c>
      <c r="J3142">
        <v>1.36</v>
      </c>
      <c r="K3142" t="s">
        <v>46</v>
      </c>
      <c r="L3142">
        <v>807.19</v>
      </c>
    </row>
    <row r="3143" spans="2:12" x14ac:dyDescent="0.2">
      <c r="B3143" t="s">
        <v>34</v>
      </c>
      <c r="C3143" t="s">
        <v>41</v>
      </c>
      <c r="D3143">
        <v>64</v>
      </c>
      <c r="E3143" t="s">
        <v>25</v>
      </c>
      <c r="F3143" t="s">
        <v>26</v>
      </c>
      <c r="G3143">
        <v>16</v>
      </c>
      <c r="H3143" t="s">
        <v>43</v>
      </c>
      <c r="I3143">
        <v>9.4</v>
      </c>
      <c r="J3143">
        <v>2.81</v>
      </c>
      <c r="K3143" t="s">
        <v>22</v>
      </c>
      <c r="L3143">
        <v>4270.91</v>
      </c>
    </row>
    <row r="3144" spans="2:12" x14ac:dyDescent="0.2">
      <c r="B3144" t="s">
        <v>33</v>
      </c>
      <c r="C3144" t="s">
        <v>12</v>
      </c>
      <c r="D3144">
        <v>64</v>
      </c>
      <c r="E3144" t="s">
        <v>29</v>
      </c>
      <c r="F3144" t="s">
        <v>35</v>
      </c>
      <c r="G3144">
        <v>17.3</v>
      </c>
      <c r="H3144" t="s">
        <v>21</v>
      </c>
      <c r="I3144">
        <v>4</v>
      </c>
      <c r="J3144">
        <v>2.56</v>
      </c>
      <c r="K3144" t="s">
        <v>16</v>
      </c>
      <c r="L3144">
        <v>1962.32</v>
      </c>
    </row>
    <row r="3145" spans="2:12" x14ac:dyDescent="0.2">
      <c r="B3145" t="s">
        <v>33</v>
      </c>
      <c r="C3145" t="s">
        <v>48</v>
      </c>
      <c r="D3145">
        <v>16</v>
      </c>
      <c r="E3145" t="s">
        <v>29</v>
      </c>
      <c r="F3145" t="s">
        <v>20</v>
      </c>
      <c r="G3145">
        <v>17.3</v>
      </c>
      <c r="H3145" t="s">
        <v>43</v>
      </c>
      <c r="I3145">
        <v>8.6999999999999993</v>
      </c>
      <c r="J3145">
        <v>2.58</v>
      </c>
      <c r="K3145" t="s">
        <v>30</v>
      </c>
      <c r="L3145">
        <v>1555.62</v>
      </c>
    </row>
    <row r="3146" spans="2:12" x14ac:dyDescent="0.2">
      <c r="B3146" t="s">
        <v>34</v>
      </c>
      <c r="C3146" t="s">
        <v>18</v>
      </c>
      <c r="D3146">
        <v>32</v>
      </c>
      <c r="E3146" t="s">
        <v>42</v>
      </c>
      <c r="F3146" t="s">
        <v>40</v>
      </c>
      <c r="G3146">
        <v>15.6</v>
      </c>
      <c r="H3146" t="s">
        <v>43</v>
      </c>
      <c r="I3146">
        <v>10.3</v>
      </c>
      <c r="J3146">
        <v>2.2400000000000002</v>
      </c>
      <c r="K3146" t="s">
        <v>30</v>
      </c>
      <c r="L3146">
        <v>1857.31</v>
      </c>
    </row>
    <row r="3147" spans="2:12" x14ac:dyDescent="0.2">
      <c r="B3147" t="s">
        <v>23</v>
      </c>
      <c r="C3147" t="s">
        <v>18</v>
      </c>
      <c r="D3147">
        <v>8</v>
      </c>
      <c r="E3147" t="s">
        <v>29</v>
      </c>
      <c r="F3147" t="s">
        <v>32</v>
      </c>
      <c r="G3147">
        <v>13.3</v>
      </c>
      <c r="H3147" t="s">
        <v>15</v>
      </c>
      <c r="I3147">
        <v>4.9000000000000004</v>
      </c>
      <c r="J3147">
        <v>2.84</v>
      </c>
      <c r="K3147" t="s">
        <v>16</v>
      </c>
      <c r="L3147">
        <v>1427.95</v>
      </c>
    </row>
    <row r="3148" spans="2:12" x14ac:dyDescent="0.2">
      <c r="B3148" t="s">
        <v>11</v>
      </c>
      <c r="C3148" t="s">
        <v>48</v>
      </c>
      <c r="D3148">
        <v>8</v>
      </c>
      <c r="E3148" t="s">
        <v>42</v>
      </c>
      <c r="F3148" t="s">
        <v>40</v>
      </c>
      <c r="G3148">
        <v>15.6</v>
      </c>
      <c r="H3148" t="s">
        <v>21</v>
      </c>
      <c r="I3148">
        <v>7.2</v>
      </c>
      <c r="J3148">
        <v>3.05</v>
      </c>
      <c r="K3148" t="s">
        <v>16</v>
      </c>
      <c r="L3148">
        <v>1331.83</v>
      </c>
    </row>
    <row r="3149" spans="2:12" x14ac:dyDescent="0.2">
      <c r="B3149" t="s">
        <v>47</v>
      </c>
      <c r="C3149" t="s">
        <v>24</v>
      </c>
      <c r="D3149">
        <v>32</v>
      </c>
      <c r="E3149" t="s">
        <v>19</v>
      </c>
      <c r="F3149" t="s">
        <v>20</v>
      </c>
      <c r="G3149">
        <v>15.6</v>
      </c>
      <c r="H3149" t="s">
        <v>43</v>
      </c>
      <c r="I3149">
        <v>5.4</v>
      </c>
      <c r="J3149">
        <v>1.35</v>
      </c>
      <c r="K3149" t="s">
        <v>22</v>
      </c>
      <c r="L3149">
        <v>2360.5500000000002</v>
      </c>
    </row>
    <row r="3150" spans="2:12" x14ac:dyDescent="0.2">
      <c r="B3150" t="s">
        <v>33</v>
      </c>
      <c r="C3150" t="s">
        <v>12</v>
      </c>
      <c r="D3150">
        <v>16</v>
      </c>
      <c r="E3150" t="s">
        <v>29</v>
      </c>
      <c r="F3150" t="s">
        <v>14</v>
      </c>
      <c r="G3150">
        <v>16</v>
      </c>
      <c r="H3150" t="s">
        <v>15</v>
      </c>
      <c r="I3150">
        <v>8.3000000000000007</v>
      </c>
      <c r="J3150">
        <v>2.8</v>
      </c>
      <c r="K3150" t="s">
        <v>30</v>
      </c>
      <c r="L3150">
        <v>1515.53</v>
      </c>
    </row>
    <row r="3151" spans="2:12" x14ac:dyDescent="0.2">
      <c r="B3151" t="s">
        <v>36</v>
      </c>
      <c r="C3151" t="s">
        <v>39</v>
      </c>
      <c r="D3151">
        <v>32</v>
      </c>
      <c r="E3151" t="s">
        <v>13</v>
      </c>
      <c r="F3151" t="s">
        <v>35</v>
      </c>
      <c r="G3151">
        <v>17.3</v>
      </c>
      <c r="H3151" t="s">
        <v>43</v>
      </c>
      <c r="I3151">
        <v>4.5999999999999996</v>
      </c>
      <c r="J3151">
        <v>3</v>
      </c>
      <c r="K3151" t="s">
        <v>46</v>
      </c>
      <c r="L3151">
        <v>1692.56</v>
      </c>
    </row>
    <row r="3152" spans="2:12" x14ac:dyDescent="0.2">
      <c r="B3152" t="s">
        <v>23</v>
      </c>
      <c r="C3152" t="s">
        <v>37</v>
      </c>
      <c r="D3152">
        <v>4</v>
      </c>
      <c r="E3152" t="s">
        <v>25</v>
      </c>
      <c r="F3152" t="s">
        <v>20</v>
      </c>
      <c r="G3152">
        <v>16</v>
      </c>
      <c r="H3152" t="s">
        <v>15</v>
      </c>
      <c r="I3152">
        <v>10.199999999999999</v>
      </c>
      <c r="J3152">
        <v>2.93</v>
      </c>
      <c r="K3152" t="s">
        <v>16</v>
      </c>
      <c r="L3152">
        <v>2087.4299999999998</v>
      </c>
    </row>
    <row r="3153" spans="2:12" x14ac:dyDescent="0.2">
      <c r="B3153" t="s">
        <v>23</v>
      </c>
      <c r="C3153" t="s">
        <v>24</v>
      </c>
      <c r="D3153">
        <v>8</v>
      </c>
      <c r="E3153" t="s">
        <v>25</v>
      </c>
      <c r="F3153" t="s">
        <v>44</v>
      </c>
      <c r="G3153">
        <v>14</v>
      </c>
      <c r="H3153" t="s">
        <v>27</v>
      </c>
      <c r="I3153">
        <v>6.4</v>
      </c>
      <c r="J3153">
        <v>1.21</v>
      </c>
      <c r="K3153" t="s">
        <v>30</v>
      </c>
      <c r="L3153">
        <v>1242.17</v>
      </c>
    </row>
    <row r="3154" spans="2:12" x14ac:dyDescent="0.2">
      <c r="B3154" t="s">
        <v>47</v>
      </c>
      <c r="C3154" t="s">
        <v>24</v>
      </c>
      <c r="D3154">
        <v>32</v>
      </c>
      <c r="E3154" t="s">
        <v>29</v>
      </c>
      <c r="F3154" t="s">
        <v>32</v>
      </c>
      <c r="G3154">
        <v>13.3</v>
      </c>
      <c r="H3154" t="s">
        <v>27</v>
      </c>
      <c r="I3154">
        <v>7.6</v>
      </c>
      <c r="J3154">
        <v>2.52</v>
      </c>
      <c r="K3154" t="s">
        <v>22</v>
      </c>
      <c r="L3154">
        <v>3310.06</v>
      </c>
    </row>
    <row r="3155" spans="2:12" x14ac:dyDescent="0.2">
      <c r="B3155" t="s">
        <v>33</v>
      </c>
      <c r="C3155" t="s">
        <v>18</v>
      </c>
      <c r="D3155">
        <v>4</v>
      </c>
      <c r="E3155" t="s">
        <v>19</v>
      </c>
      <c r="F3155" t="s">
        <v>44</v>
      </c>
      <c r="G3155">
        <v>13.3</v>
      </c>
      <c r="H3155" t="s">
        <v>15</v>
      </c>
      <c r="I3155">
        <v>11.3</v>
      </c>
      <c r="J3155">
        <v>2.6</v>
      </c>
      <c r="K3155" t="s">
        <v>16</v>
      </c>
      <c r="L3155">
        <v>861.68</v>
      </c>
    </row>
    <row r="3156" spans="2:12" x14ac:dyDescent="0.2">
      <c r="B3156" t="s">
        <v>28</v>
      </c>
      <c r="C3156" t="s">
        <v>24</v>
      </c>
      <c r="D3156">
        <v>32</v>
      </c>
      <c r="E3156" t="s">
        <v>19</v>
      </c>
      <c r="F3156" t="s">
        <v>44</v>
      </c>
      <c r="G3156">
        <v>13.3</v>
      </c>
      <c r="H3156" t="s">
        <v>27</v>
      </c>
      <c r="I3156">
        <v>8.8000000000000007</v>
      </c>
      <c r="J3156">
        <v>2.29</v>
      </c>
      <c r="K3156" t="s">
        <v>22</v>
      </c>
      <c r="L3156">
        <v>1648.52</v>
      </c>
    </row>
    <row r="3157" spans="2:12" x14ac:dyDescent="0.2">
      <c r="B3157" t="s">
        <v>47</v>
      </c>
      <c r="C3157" t="s">
        <v>41</v>
      </c>
      <c r="D3157">
        <v>8</v>
      </c>
      <c r="E3157" t="s">
        <v>13</v>
      </c>
      <c r="F3157" t="s">
        <v>32</v>
      </c>
      <c r="G3157">
        <v>16</v>
      </c>
      <c r="H3157" t="s">
        <v>27</v>
      </c>
      <c r="I3157">
        <v>9.9</v>
      </c>
      <c r="J3157">
        <v>2.4700000000000002</v>
      </c>
      <c r="K3157" t="s">
        <v>30</v>
      </c>
      <c r="L3157">
        <v>3833.3</v>
      </c>
    </row>
    <row r="3158" spans="2:12" x14ac:dyDescent="0.2">
      <c r="B3158" t="s">
        <v>47</v>
      </c>
      <c r="C3158" t="s">
        <v>41</v>
      </c>
      <c r="D3158">
        <v>64</v>
      </c>
      <c r="E3158" t="s">
        <v>19</v>
      </c>
      <c r="F3158" t="s">
        <v>40</v>
      </c>
      <c r="G3158">
        <v>14</v>
      </c>
      <c r="H3158" t="s">
        <v>21</v>
      </c>
      <c r="I3158">
        <v>9.5</v>
      </c>
      <c r="J3158">
        <v>2.29</v>
      </c>
      <c r="K3158" t="s">
        <v>22</v>
      </c>
      <c r="L3158">
        <v>4361.6899999999996</v>
      </c>
    </row>
    <row r="3159" spans="2:12" x14ac:dyDescent="0.2">
      <c r="B3159" t="s">
        <v>11</v>
      </c>
      <c r="C3159" t="s">
        <v>31</v>
      </c>
      <c r="D3159">
        <v>64</v>
      </c>
      <c r="E3159" t="s">
        <v>19</v>
      </c>
      <c r="F3159" t="s">
        <v>44</v>
      </c>
      <c r="G3159">
        <v>13.3</v>
      </c>
      <c r="H3159" t="s">
        <v>43</v>
      </c>
      <c r="I3159">
        <v>10.8</v>
      </c>
      <c r="J3159">
        <v>2.66</v>
      </c>
      <c r="K3159" t="s">
        <v>46</v>
      </c>
      <c r="L3159">
        <v>1960.08</v>
      </c>
    </row>
    <row r="3160" spans="2:12" x14ac:dyDescent="0.2">
      <c r="B3160" t="s">
        <v>45</v>
      </c>
      <c r="C3160" t="s">
        <v>39</v>
      </c>
      <c r="D3160">
        <v>8</v>
      </c>
      <c r="E3160" t="s">
        <v>29</v>
      </c>
      <c r="F3160" t="s">
        <v>35</v>
      </c>
      <c r="G3160">
        <v>16</v>
      </c>
      <c r="H3160" t="s">
        <v>21</v>
      </c>
      <c r="I3160">
        <v>6.9</v>
      </c>
      <c r="J3160">
        <v>1.28</v>
      </c>
      <c r="K3160" t="s">
        <v>30</v>
      </c>
      <c r="L3160">
        <v>855.68</v>
      </c>
    </row>
    <row r="3161" spans="2:12" x14ac:dyDescent="0.2">
      <c r="B3161" t="s">
        <v>47</v>
      </c>
      <c r="C3161" t="s">
        <v>12</v>
      </c>
      <c r="D3161">
        <v>4</v>
      </c>
      <c r="E3161" t="s">
        <v>42</v>
      </c>
      <c r="F3161" t="s">
        <v>26</v>
      </c>
      <c r="G3161">
        <v>14</v>
      </c>
      <c r="H3161" t="s">
        <v>43</v>
      </c>
      <c r="I3161">
        <v>7.3</v>
      </c>
      <c r="J3161">
        <v>2.16</v>
      </c>
      <c r="K3161" t="s">
        <v>16</v>
      </c>
      <c r="L3161">
        <v>960.95</v>
      </c>
    </row>
    <row r="3162" spans="2:12" x14ac:dyDescent="0.2">
      <c r="B3162" t="s">
        <v>45</v>
      </c>
      <c r="C3162" t="s">
        <v>39</v>
      </c>
      <c r="D3162">
        <v>8</v>
      </c>
      <c r="E3162" t="s">
        <v>29</v>
      </c>
      <c r="F3162" t="s">
        <v>40</v>
      </c>
      <c r="G3162">
        <v>13.3</v>
      </c>
      <c r="H3162" t="s">
        <v>43</v>
      </c>
      <c r="I3162">
        <v>11.4</v>
      </c>
      <c r="J3162">
        <v>3.06</v>
      </c>
      <c r="K3162" t="s">
        <v>46</v>
      </c>
      <c r="L3162">
        <v>906.95</v>
      </c>
    </row>
    <row r="3163" spans="2:12" x14ac:dyDescent="0.2">
      <c r="B3163" t="s">
        <v>45</v>
      </c>
      <c r="C3163" t="s">
        <v>37</v>
      </c>
      <c r="D3163">
        <v>64</v>
      </c>
      <c r="E3163" t="s">
        <v>25</v>
      </c>
      <c r="F3163" t="s">
        <v>26</v>
      </c>
      <c r="G3163">
        <v>15.6</v>
      </c>
      <c r="H3163" t="s">
        <v>15</v>
      </c>
      <c r="I3163">
        <v>4</v>
      </c>
      <c r="J3163">
        <v>1.48</v>
      </c>
      <c r="K3163" t="s">
        <v>22</v>
      </c>
      <c r="L3163">
        <v>5353.2</v>
      </c>
    </row>
    <row r="3164" spans="2:12" x14ac:dyDescent="0.2">
      <c r="B3164" t="s">
        <v>45</v>
      </c>
      <c r="C3164" t="s">
        <v>18</v>
      </c>
      <c r="D3164">
        <v>8</v>
      </c>
      <c r="E3164" t="s">
        <v>25</v>
      </c>
      <c r="F3164" t="s">
        <v>35</v>
      </c>
      <c r="G3164">
        <v>17.3</v>
      </c>
      <c r="H3164" t="s">
        <v>15</v>
      </c>
      <c r="I3164">
        <v>9.9</v>
      </c>
      <c r="J3164">
        <v>1.22</v>
      </c>
      <c r="K3164" t="s">
        <v>46</v>
      </c>
      <c r="L3164">
        <v>1847.66</v>
      </c>
    </row>
    <row r="3165" spans="2:12" x14ac:dyDescent="0.2">
      <c r="B3165" t="s">
        <v>47</v>
      </c>
      <c r="C3165" t="s">
        <v>37</v>
      </c>
      <c r="D3165">
        <v>4</v>
      </c>
      <c r="E3165" t="s">
        <v>29</v>
      </c>
      <c r="F3165" t="s">
        <v>40</v>
      </c>
      <c r="G3165">
        <v>17.3</v>
      </c>
      <c r="H3165" t="s">
        <v>27</v>
      </c>
      <c r="I3165">
        <v>9.1999999999999993</v>
      </c>
      <c r="J3165">
        <v>1.33</v>
      </c>
      <c r="K3165" t="s">
        <v>46</v>
      </c>
      <c r="L3165">
        <v>3639.93</v>
      </c>
    </row>
    <row r="3166" spans="2:12" x14ac:dyDescent="0.2">
      <c r="B3166" t="s">
        <v>28</v>
      </c>
      <c r="C3166" t="s">
        <v>41</v>
      </c>
      <c r="D3166">
        <v>8</v>
      </c>
      <c r="E3166" t="s">
        <v>19</v>
      </c>
      <c r="F3166" t="s">
        <v>32</v>
      </c>
      <c r="G3166">
        <v>17.3</v>
      </c>
      <c r="H3166" t="s">
        <v>27</v>
      </c>
      <c r="I3166">
        <v>5.4</v>
      </c>
      <c r="J3166">
        <v>1.48</v>
      </c>
      <c r="K3166" t="s">
        <v>16</v>
      </c>
      <c r="L3166">
        <v>3111.54</v>
      </c>
    </row>
    <row r="3167" spans="2:12" x14ac:dyDescent="0.2">
      <c r="B3167" t="s">
        <v>28</v>
      </c>
      <c r="C3167" t="s">
        <v>41</v>
      </c>
      <c r="D3167">
        <v>16</v>
      </c>
      <c r="E3167" t="s">
        <v>29</v>
      </c>
      <c r="F3167" t="s">
        <v>35</v>
      </c>
      <c r="G3167">
        <v>17.3</v>
      </c>
      <c r="H3167" t="s">
        <v>27</v>
      </c>
      <c r="I3167">
        <v>9.6999999999999993</v>
      </c>
      <c r="J3167">
        <v>3.34</v>
      </c>
      <c r="K3167" t="s">
        <v>22</v>
      </c>
      <c r="L3167">
        <v>3625.29</v>
      </c>
    </row>
    <row r="3168" spans="2:12" x14ac:dyDescent="0.2">
      <c r="B3168" t="s">
        <v>45</v>
      </c>
      <c r="C3168" t="s">
        <v>37</v>
      </c>
      <c r="D3168">
        <v>16</v>
      </c>
      <c r="E3168" t="s">
        <v>19</v>
      </c>
      <c r="F3168" t="s">
        <v>32</v>
      </c>
      <c r="G3168">
        <v>14</v>
      </c>
      <c r="H3168" t="s">
        <v>43</v>
      </c>
      <c r="I3168">
        <v>10.7</v>
      </c>
      <c r="J3168">
        <v>1.85</v>
      </c>
      <c r="K3168" t="s">
        <v>46</v>
      </c>
      <c r="L3168">
        <v>2140.7800000000002</v>
      </c>
    </row>
    <row r="3169" spans="2:12" x14ac:dyDescent="0.2">
      <c r="B3169" t="s">
        <v>28</v>
      </c>
      <c r="C3169" t="s">
        <v>31</v>
      </c>
      <c r="D3169">
        <v>64</v>
      </c>
      <c r="E3169" t="s">
        <v>13</v>
      </c>
      <c r="F3169" t="s">
        <v>40</v>
      </c>
      <c r="G3169">
        <v>14</v>
      </c>
      <c r="H3169" t="s">
        <v>21</v>
      </c>
      <c r="I3169">
        <v>5.6</v>
      </c>
      <c r="J3169">
        <v>1.2</v>
      </c>
      <c r="K3169" t="s">
        <v>16</v>
      </c>
      <c r="L3169">
        <v>1652.97</v>
      </c>
    </row>
    <row r="3170" spans="2:12" x14ac:dyDescent="0.2">
      <c r="B3170" t="s">
        <v>17</v>
      </c>
      <c r="C3170" t="s">
        <v>37</v>
      </c>
      <c r="D3170">
        <v>16</v>
      </c>
      <c r="E3170" t="s">
        <v>25</v>
      </c>
      <c r="F3170" t="s">
        <v>44</v>
      </c>
      <c r="G3170">
        <v>17.3</v>
      </c>
      <c r="H3170" t="s">
        <v>21</v>
      </c>
      <c r="I3170">
        <v>11.2</v>
      </c>
      <c r="J3170">
        <v>2.86</v>
      </c>
      <c r="K3170" t="s">
        <v>46</v>
      </c>
      <c r="L3170">
        <v>1837.78</v>
      </c>
    </row>
    <row r="3171" spans="2:12" x14ac:dyDescent="0.2">
      <c r="B3171" t="s">
        <v>45</v>
      </c>
      <c r="C3171" t="s">
        <v>39</v>
      </c>
      <c r="D3171">
        <v>32</v>
      </c>
      <c r="E3171" t="s">
        <v>19</v>
      </c>
      <c r="F3171" t="s">
        <v>32</v>
      </c>
      <c r="G3171">
        <v>13.3</v>
      </c>
      <c r="H3171" t="s">
        <v>43</v>
      </c>
      <c r="I3171">
        <v>8.5</v>
      </c>
      <c r="J3171">
        <v>1.96</v>
      </c>
      <c r="K3171" t="s">
        <v>46</v>
      </c>
      <c r="L3171">
        <v>1656.33</v>
      </c>
    </row>
    <row r="3172" spans="2:12" x14ac:dyDescent="0.2">
      <c r="B3172" t="s">
        <v>36</v>
      </c>
      <c r="C3172" t="s">
        <v>41</v>
      </c>
      <c r="D3172">
        <v>16</v>
      </c>
      <c r="E3172" t="s">
        <v>19</v>
      </c>
      <c r="F3172" t="s">
        <v>44</v>
      </c>
      <c r="G3172">
        <v>17.3</v>
      </c>
      <c r="H3172" t="s">
        <v>43</v>
      </c>
      <c r="I3172">
        <v>9.6999999999999993</v>
      </c>
      <c r="J3172">
        <v>2.7</v>
      </c>
      <c r="K3172" t="s">
        <v>30</v>
      </c>
      <c r="L3172">
        <v>1368.76</v>
      </c>
    </row>
    <row r="3173" spans="2:12" x14ac:dyDescent="0.2">
      <c r="B3173" t="s">
        <v>17</v>
      </c>
      <c r="C3173" t="s">
        <v>48</v>
      </c>
      <c r="D3173">
        <v>32</v>
      </c>
      <c r="E3173" t="s">
        <v>13</v>
      </c>
      <c r="F3173" t="s">
        <v>35</v>
      </c>
      <c r="G3173">
        <v>13.3</v>
      </c>
      <c r="H3173" t="s">
        <v>21</v>
      </c>
      <c r="I3173">
        <v>6.3</v>
      </c>
      <c r="J3173">
        <v>2.88</v>
      </c>
      <c r="K3173" t="s">
        <v>46</v>
      </c>
      <c r="L3173">
        <v>2355.1</v>
      </c>
    </row>
    <row r="3174" spans="2:12" x14ac:dyDescent="0.2">
      <c r="B3174" t="s">
        <v>47</v>
      </c>
      <c r="C3174" t="s">
        <v>31</v>
      </c>
      <c r="D3174">
        <v>16</v>
      </c>
      <c r="E3174" t="s">
        <v>29</v>
      </c>
      <c r="F3174" t="s">
        <v>20</v>
      </c>
      <c r="G3174">
        <v>17.3</v>
      </c>
      <c r="H3174" t="s">
        <v>43</v>
      </c>
      <c r="I3174">
        <v>8.1</v>
      </c>
      <c r="J3174">
        <v>2.92</v>
      </c>
      <c r="K3174" t="s">
        <v>16</v>
      </c>
      <c r="L3174">
        <v>1392.02</v>
      </c>
    </row>
    <row r="3175" spans="2:12" x14ac:dyDescent="0.2">
      <c r="B3175" t="s">
        <v>11</v>
      </c>
      <c r="C3175" t="s">
        <v>48</v>
      </c>
      <c r="D3175">
        <v>32</v>
      </c>
      <c r="E3175" t="s">
        <v>25</v>
      </c>
      <c r="F3175" t="s">
        <v>35</v>
      </c>
      <c r="G3175">
        <v>17.3</v>
      </c>
      <c r="H3175" t="s">
        <v>21</v>
      </c>
      <c r="I3175">
        <v>8.9</v>
      </c>
      <c r="J3175">
        <v>2.58</v>
      </c>
      <c r="K3175" t="s">
        <v>46</v>
      </c>
      <c r="L3175">
        <v>2576.0700000000002</v>
      </c>
    </row>
    <row r="3176" spans="2:12" x14ac:dyDescent="0.2">
      <c r="B3176" t="s">
        <v>47</v>
      </c>
      <c r="C3176" t="s">
        <v>12</v>
      </c>
      <c r="D3176">
        <v>64</v>
      </c>
      <c r="E3176" t="s">
        <v>29</v>
      </c>
      <c r="F3176" t="s">
        <v>40</v>
      </c>
      <c r="G3176">
        <v>13.3</v>
      </c>
      <c r="H3176" t="s">
        <v>21</v>
      </c>
      <c r="I3176">
        <v>7.2</v>
      </c>
      <c r="J3176">
        <v>2.8</v>
      </c>
      <c r="K3176" t="s">
        <v>16</v>
      </c>
      <c r="L3176">
        <v>2272.37</v>
      </c>
    </row>
    <row r="3177" spans="2:12" x14ac:dyDescent="0.2">
      <c r="B3177" t="s">
        <v>17</v>
      </c>
      <c r="C3177" t="s">
        <v>31</v>
      </c>
      <c r="D3177">
        <v>32</v>
      </c>
      <c r="E3177" t="s">
        <v>19</v>
      </c>
      <c r="F3177" t="s">
        <v>35</v>
      </c>
      <c r="G3177">
        <v>16</v>
      </c>
      <c r="H3177" t="s">
        <v>43</v>
      </c>
      <c r="I3177">
        <v>10.8</v>
      </c>
      <c r="J3177">
        <v>2.02</v>
      </c>
      <c r="K3177" t="s">
        <v>16</v>
      </c>
      <c r="L3177">
        <v>2153.46</v>
      </c>
    </row>
    <row r="3178" spans="2:12" x14ac:dyDescent="0.2">
      <c r="B3178" t="s">
        <v>23</v>
      </c>
      <c r="C3178" t="s">
        <v>18</v>
      </c>
      <c r="D3178">
        <v>8</v>
      </c>
      <c r="E3178" t="s">
        <v>42</v>
      </c>
      <c r="F3178" t="s">
        <v>26</v>
      </c>
      <c r="G3178">
        <v>15.6</v>
      </c>
      <c r="H3178" t="s">
        <v>27</v>
      </c>
      <c r="I3178">
        <v>5.7</v>
      </c>
      <c r="J3178">
        <v>3.47</v>
      </c>
      <c r="K3178" t="s">
        <v>22</v>
      </c>
      <c r="L3178">
        <v>1950.51</v>
      </c>
    </row>
    <row r="3179" spans="2:12" x14ac:dyDescent="0.2">
      <c r="B3179" t="s">
        <v>28</v>
      </c>
      <c r="C3179" t="s">
        <v>31</v>
      </c>
      <c r="D3179">
        <v>64</v>
      </c>
      <c r="E3179" t="s">
        <v>25</v>
      </c>
      <c r="F3179" t="s">
        <v>26</v>
      </c>
      <c r="G3179">
        <v>17.3</v>
      </c>
      <c r="H3179" t="s">
        <v>43</v>
      </c>
      <c r="I3179">
        <v>6.3</v>
      </c>
      <c r="J3179">
        <v>3.14</v>
      </c>
      <c r="K3179" t="s">
        <v>16</v>
      </c>
      <c r="L3179">
        <v>2296.73</v>
      </c>
    </row>
    <row r="3180" spans="2:12" x14ac:dyDescent="0.2">
      <c r="B3180" t="s">
        <v>38</v>
      </c>
      <c r="C3180" t="s">
        <v>12</v>
      </c>
      <c r="D3180">
        <v>4</v>
      </c>
      <c r="E3180" t="s">
        <v>25</v>
      </c>
      <c r="F3180" t="s">
        <v>26</v>
      </c>
      <c r="G3180">
        <v>13.3</v>
      </c>
      <c r="H3180" t="s">
        <v>43</v>
      </c>
      <c r="I3180">
        <v>11.1</v>
      </c>
      <c r="J3180">
        <v>1.38</v>
      </c>
      <c r="K3180" t="s">
        <v>22</v>
      </c>
      <c r="L3180">
        <v>740.92</v>
      </c>
    </row>
    <row r="3181" spans="2:12" x14ac:dyDescent="0.2">
      <c r="B3181" t="s">
        <v>47</v>
      </c>
      <c r="C3181" t="s">
        <v>24</v>
      </c>
      <c r="D3181">
        <v>64</v>
      </c>
      <c r="E3181" t="s">
        <v>19</v>
      </c>
      <c r="F3181" t="s">
        <v>20</v>
      </c>
      <c r="G3181">
        <v>13.3</v>
      </c>
      <c r="H3181" t="s">
        <v>15</v>
      </c>
      <c r="I3181">
        <v>7.1</v>
      </c>
      <c r="J3181">
        <v>2.5499999999999998</v>
      </c>
      <c r="K3181" t="s">
        <v>30</v>
      </c>
      <c r="L3181">
        <v>3922.93</v>
      </c>
    </row>
    <row r="3182" spans="2:12" x14ac:dyDescent="0.2">
      <c r="B3182" t="s">
        <v>17</v>
      </c>
      <c r="C3182" t="s">
        <v>31</v>
      </c>
      <c r="D3182">
        <v>64</v>
      </c>
      <c r="E3182" t="s">
        <v>29</v>
      </c>
      <c r="F3182" t="s">
        <v>14</v>
      </c>
      <c r="G3182">
        <v>17.3</v>
      </c>
      <c r="H3182" t="s">
        <v>15</v>
      </c>
      <c r="I3182">
        <v>9.8000000000000007</v>
      </c>
      <c r="J3182">
        <v>3.32</v>
      </c>
      <c r="K3182" t="s">
        <v>30</v>
      </c>
      <c r="L3182">
        <v>3731.68</v>
      </c>
    </row>
    <row r="3183" spans="2:12" x14ac:dyDescent="0.2">
      <c r="B3183" t="s">
        <v>36</v>
      </c>
      <c r="C3183" t="s">
        <v>37</v>
      </c>
      <c r="D3183">
        <v>16</v>
      </c>
      <c r="E3183" t="s">
        <v>25</v>
      </c>
      <c r="F3183" t="s">
        <v>26</v>
      </c>
      <c r="G3183">
        <v>17.3</v>
      </c>
      <c r="H3183" t="s">
        <v>43</v>
      </c>
      <c r="I3183">
        <v>10.6</v>
      </c>
      <c r="J3183">
        <v>2.41</v>
      </c>
      <c r="K3183" t="s">
        <v>22</v>
      </c>
      <c r="L3183">
        <v>2053.79</v>
      </c>
    </row>
    <row r="3184" spans="2:12" x14ac:dyDescent="0.2">
      <c r="B3184" t="s">
        <v>38</v>
      </c>
      <c r="C3184" t="s">
        <v>18</v>
      </c>
      <c r="D3184">
        <v>32</v>
      </c>
      <c r="E3184" t="s">
        <v>42</v>
      </c>
      <c r="F3184" t="s">
        <v>44</v>
      </c>
      <c r="G3184">
        <v>13.3</v>
      </c>
      <c r="H3184" t="s">
        <v>43</v>
      </c>
      <c r="I3184">
        <v>4.5</v>
      </c>
      <c r="J3184">
        <v>2.64</v>
      </c>
      <c r="K3184" t="s">
        <v>30</v>
      </c>
      <c r="L3184">
        <v>1181.58</v>
      </c>
    </row>
    <row r="3185" spans="2:12" x14ac:dyDescent="0.2">
      <c r="B3185" t="s">
        <v>17</v>
      </c>
      <c r="C3185" t="s">
        <v>37</v>
      </c>
      <c r="D3185">
        <v>16</v>
      </c>
      <c r="E3185" t="s">
        <v>42</v>
      </c>
      <c r="F3185" t="s">
        <v>20</v>
      </c>
      <c r="G3185">
        <v>16</v>
      </c>
      <c r="H3185" t="s">
        <v>43</v>
      </c>
      <c r="I3185">
        <v>11.6</v>
      </c>
      <c r="J3185">
        <v>1.27</v>
      </c>
      <c r="K3185" t="s">
        <v>16</v>
      </c>
      <c r="L3185">
        <v>2558.14</v>
      </c>
    </row>
    <row r="3186" spans="2:12" x14ac:dyDescent="0.2">
      <c r="B3186" t="s">
        <v>45</v>
      </c>
      <c r="C3186" t="s">
        <v>48</v>
      </c>
      <c r="D3186">
        <v>16</v>
      </c>
      <c r="E3186" t="s">
        <v>29</v>
      </c>
      <c r="F3186" t="s">
        <v>26</v>
      </c>
      <c r="G3186">
        <v>14</v>
      </c>
      <c r="H3186" t="s">
        <v>43</v>
      </c>
      <c r="I3186">
        <v>10.6</v>
      </c>
      <c r="J3186">
        <v>3.42</v>
      </c>
      <c r="K3186" t="s">
        <v>22</v>
      </c>
      <c r="L3186">
        <v>1617.18</v>
      </c>
    </row>
    <row r="3187" spans="2:12" x14ac:dyDescent="0.2">
      <c r="B3187" t="s">
        <v>34</v>
      </c>
      <c r="C3187" t="s">
        <v>12</v>
      </c>
      <c r="D3187">
        <v>32</v>
      </c>
      <c r="E3187" t="s">
        <v>13</v>
      </c>
      <c r="F3187" t="s">
        <v>40</v>
      </c>
      <c r="G3187">
        <v>17.3</v>
      </c>
      <c r="H3187" t="s">
        <v>27</v>
      </c>
      <c r="I3187">
        <v>6.4</v>
      </c>
      <c r="J3187">
        <v>1.75</v>
      </c>
      <c r="K3187" t="s">
        <v>30</v>
      </c>
      <c r="L3187">
        <v>2497.2800000000002</v>
      </c>
    </row>
    <row r="3188" spans="2:12" x14ac:dyDescent="0.2">
      <c r="B3188" t="s">
        <v>33</v>
      </c>
      <c r="C3188" t="s">
        <v>18</v>
      </c>
      <c r="D3188">
        <v>16</v>
      </c>
      <c r="E3188" t="s">
        <v>29</v>
      </c>
      <c r="F3188" t="s">
        <v>20</v>
      </c>
      <c r="G3188">
        <v>16</v>
      </c>
      <c r="H3188" t="s">
        <v>27</v>
      </c>
      <c r="I3188">
        <v>4.5</v>
      </c>
      <c r="J3188">
        <v>1.8</v>
      </c>
      <c r="K3188" t="s">
        <v>16</v>
      </c>
      <c r="L3188">
        <v>2779.31</v>
      </c>
    </row>
    <row r="3189" spans="2:12" x14ac:dyDescent="0.2">
      <c r="B3189" t="s">
        <v>33</v>
      </c>
      <c r="C3189" t="s">
        <v>41</v>
      </c>
      <c r="D3189">
        <v>4</v>
      </c>
      <c r="E3189" t="s">
        <v>19</v>
      </c>
      <c r="F3189" t="s">
        <v>26</v>
      </c>
      <c r="G3189">
        <v>15.6</v>
      </c>
      <c r="H3189" t="s">
        <v>43</v>
      </c>
      <c r="I3189">
        <v>9.6</v>
      </c>
      <c r="J3189">
        <v>2.58</v>
      </c>
      <c r="K3189" t="s">
        <v>16</v>
      </c>
      <c r="L3189">
        <v>1577.68</v>
      </c>
    </row>
    <row r="3190" spans="2:12" x14ac:dyDescent="0.2">
      <c r="B3190" t="s">
        <v>36</v>
      </c>
      <c r="C3190" t="s">
        <v>31</v>
      </c>
      <c r="D3190">
        <v>64</v>
      </c>
      <c r="E3190" t="s">
        <v>25</v>
      </c>
      <c r="F3190" t="s">
        <v>40</v>
      </c>
      <c r="G3190">
        <v>15.6</v>
      </c>
      <c r="H3190" t="s">
        <v>15</v>
      </c>
      <c r="I3190">
        <v>11</v>
      </c>
      <c r="J3190">
        <v>1.7</v>
      </c>
      <c r="K3190" t="s">
        <v>16</v>
      </c>
      <c r="L3190">
        <v>2640.27</v>
      </c>
    </row>
    <row r="3191" spans="2:12" x14ac:dyDescent="0.2">
      <c r="B3191" t="s">
        <v>47</v>
      </c>
      <c r="C3191" t="s">
        <v>18</v>
      </c>
      <c r="D3191">
        <v>16</v>
      </c>
      <c r="E3191" t="s">
        <v>19</v>
      </c>
      <c r="F3191" t="s">
        <v>32</v>
      </c>
      <c r="G3191">
        <v>16</v>
      </c>
      <c r="H3191" t="s">
        <v>27</v>
      </c>
      <c r="I3191">
        <v>6.1</v>
      </c>
      <c r="J3191">
        <v>3.25</v>
      </c>
      <c r="K3191" t="s">
        <v>30</v>
      </c>
      <c r="L3191">
        <v>3551.87</v>
      </c>
    </row>
    <row r="3192" spans="2:12" x14ac:dyDescent="0.2">
      <c r="B3192" t="s">
        <v>47</v>
      </c>
      <c r="C3192" t="s">
        <v>39</v>
      </c>
      <c r="D3192">
        <v>16</v>
      </c>
      <c r="E3192" t="s">
        <v>29</v>
      </c>
      <c r="F3192" t="s">
        <v>26</v>
      </c>
      <c r="G3192">
        <v>14</v>
      </c>
      <c r="H3192" t="s">
        <v>21</v>
      </c>
      <c r="I3192">
        <v>8.1999999999999993</v>
      </c>
      <c r="J3192">
        <v>1.54</v>
      </c>
      <c r="K3192" t="s">
        <v>22</v>
      </c>
      <c r="L3192">
        <v>1306.29</v>
      </c>
    </row>
    <row r="3193" spans="2:12" x14ac:dyDescent="0.2">
      <c r="B3193" t="s">
        <v>38</v>
      </c>
      <c r="C3193" t="s">
        <v>41</v>
      </c>
      <c r="D3193">
        <v>32</v>
      </c>
      <c r="E3193" t="s">
        <v>29</v>
      </c>
      <c r="F3193" t="s">
        <v>35</v>
      </c>
      <c r="G3193">
        <v>17.3</v>
      </c>
      <c r="H3193" t="s">
        <v>27</v>
      </c>
      <c r="I3193">
        <v>8.3000000000000007</v>
      </c>
      <c r="J3193">
        <v>1.43</v>
      </c>
      <c r="K3193" t="s">
        <v>16</v>
      </c>
      <c r="L3193">
        <v>4868.5200000000004</v>
      </c>
    </row>
    <row r="3194" spans="2:12" x14ac:dyDescent="0.2">
      <c r="B3194" t="s">
        <v>33</v>
      </c>
      <c r="C3194" t="s">
        <v>41</v>
      </c>
      <c r="D3194">
        <v>4</v>
      </c>
      <c r="E3194" t="s">
        <v>25</v>
      </c>
      <c r="F3194" t="s">
        <v>14</v>
      </c>
      <c r="G3194">
        <v>13.3</v>
      </c>
      <c r="H3194" t="s">
        <v>15</v>
      </c>
      <c r="I3194">
        <v>10.3</v>
      </c>
      <c r="J3194">
        <v>2.68</v>
      </c>
      <c r="K3194" t="s">
        <v>46</v>
      </c>
      <c r="L3194">
        <v>1844.63</v>
      </c>
    </row>
    <row r="3195" spans="2:12" x14ac:dyDescent="0.2">
      <c r="B3195" t="s">
        <v>36</v>
      </c>
      <c r="C3195" t="s">
        <v>12</v>
      </c>
      <c r="D3195">
        <v>16</v>
      </c>
      <c r="E3195" t="s">
        <v>13</v>
      </c>
      <c r="F3195" t="s">
        <v>35</v>
      </c>
      <c r="G3195">
        <v>13.3</v>
      </c>
      <c r="H3195" t="s">
        <v>21</v>
      </c>
      <c r="I3195">
        <v>11.7</v>
      </c>
      <c r="J3195">
        <v>1.81</v>
      </c>
      <c r="K3195" t="s">
        <v>46</v>
      </c>
      <c r="L3195">
        <v>1000.81</v>
      </c>
    </row>
    <row r="3196" spans="2:12" x14ac:dyDescent="0.2">
      <c r="B3196" t="s">
        <v>45</v>
      </c>
      <c r="C3196" t="s">
        <v>12</v>
      </c>
      <c r="D3196">
        <v>4</v>
      </c>
      <c r="E3196" t="s">
        <v>29</v>
      </c>
      <c r="F3196" t="s">
        <v>35</v>
      </c>
      <c r="G3196">
        <v>15.6</v>
      </c>
      <c r="H3196" t="s">
        <v>15</v>
      </c>
      <c r="I3196">
        <v>6.8</v>
      </c>
      <c r="J3196">
        <v>1.95</v>
      </c>
      <c r="K3196" t="s">
        <v>46</v>
      </c>
      <c r="L3196">
        <v>977.15</v>
      </c>
    </row>
    <row r="3197" spans="2:12" x14ac:dyDescent="0.2">
      <c r="B3197" t="s">
        <v>28</v>
      </c>
      <c r="C3197" t="s">
        <v>18</v>
      </c>
      <c r="D3197">
        <v>16</v>
      </c>
      <c r="E3197" t="s">
        <v>42</v>
      </c>
      <c r="F3197" t="s">
        <v>40</v>
      </c>
      <c r="G3197">
        <v>17.3</v>
      </c>
      <c r="H3197" t="s">
        <v>27</v>
      </c>
      <c r="I3197">
        <v>7.1</v>
      </c>
      <c r="J3197">
        <v>2.77</v>
      </c>
      <c r="K3197" t="s">
        <v>30</v>
      </c>
      <c r="L3197">
        <v>2363.5300000000002</v>
      </c>
    </row>
    <row r="3198" spans="2:12" x14ac:dyDescent="0.2">
      <c r="B3198" t="s">
        <v>34</v>
      </c>
      <c r="C3198" t="s">
        <v>24</v>
      </c>
      <c r="D3198">
        <v>8</v>
      </c>
      <c r="E3198" t="s">
        <v>29</v>
      </c>
      <c r="F3198" t="s">
        <v>32</v>
      </c>
      <c r="G3198">
        <v>13.3</v>
      </c>
      <c r="H3198" t="s">
        <v>21</v>
      </c>
      <c r="I3198">
        <v>8.9</v>
      </c>
      <c r="J3198">
        <v>3.12</v>
      </c>
      <c r="K3198" t="s">
        <v>16</v>
      </c>
      <c r="L3198">
        <v>717.05</v>
      </c>
    </row>
    <row r="3199" spans="2:12" x14ac:dyDescent="0.2">
      <c r="B3199" t="s">
        <v>34</v>
      </c>
      <c r="C3199" t="s">
        <v>41</v>
      </c>
      <c r="D3199">
        <v>64</v>
      </c>
      <c r="E3199" t="s">
        <v>25</v>
      </c>
      <c r="F3199" t="s">
        <v>44</v>
      </c>
      <c r="G3199">
        <v>14</v>
      </c>
      <c r="H3199" t="s">
        <v>27</v>
      </c>
      <c r="I3199">
        <v>7.6</v>
      </c>
      <c r="J3199">
        <v>2.0699999999999998</v>
      </c>
      <c r="K3199" t="s">
        <v>22</v>
      </c>
      <c r="L3199">
        <v>4413.96</v>
      </c>
    </row>
    <row r="3200" spans="2:12" x14ac:dyDescent="0.2">
      <c r="B3200" t="s">
        <v>23</v>
      </c>
      <c r="C3200" t="s">
        <v>48</v>
      </c>
      <c r="D3200">
        <v>4</v>
      </c>
      <c r="E3200" t="s">
        <v>29</v>
      </c>
      <c r="F3200" t="s">
        <v>44</v>
      </c>
      <c r="G3200">
        <v>17.3</v>
      </c>
      <c r="H3200" t="s">
        <v>15</v>
      </c>
      <c r="I3200">
        <v>8.6</v>
      </c>
      <c r="J3200">
        <v>1.95</v>
      </c>
      <c r="K3200" t="s">
        <v>16</v>
      </c>
      <c r="L3200">
        <v>946.53</v>
      </c>
    </row>
    <row r="3201" spans="2:12" x14ac:dyDescent="0.2">
      <c r="B3201" t="s">
        <v>34</v>
      </c>
      <c r="C3201" t="s">
        <v>39</v>
      </c>
      <c r="D3201">
        <v>8</v>
      </c>
      <c r="E3201" t="s">
        <v>13</v>
      </c>
      <c r="F3201" t="s">
        <v>35</v>
      </c>
      <c r="G3201">
        <v>14</v>
      </c>
      <c r="H3201" t="s">
        <v>15</v>
      </c>
      <c r="I3201">
        <v>8.8000000000000007</v>
      </c>
      <c r="J3201">
        <v>3.23</v>
      </c>
      <c r="K3201" t="s">
        <v>46</v>
      </c>
      <c r="L3201">
        <v>1303.6600000000001</v>
      </c>
    </row>
    <row r="3202" spans="2:12" x14ac:dyDescent="0.2">
      <c r="B3202" t="s">
        <v>36</v>
      </c>
      <c r="C3202" t="s">
        <v>24</v>
      </c>
      <c r="D3202">
        <v>16</v>
      </c>
      <c r="E3202" t="s">
        <v>42</v>
      </c>
      <c r="F3202" t="s">
        <v>32</v>
      </c>
      <c r="G3202">
        <v>14</v>
      </c>
      <c r="H3202" t="s">
        <v>43</v>
      </c>
      <c r="I3202">
        <v>6.7</v>
      </c>
      <c r="J3202">
        <v>2.5499999999999998</v>
      </c>
      <c r="K3202" t="s">
        <v>16</v>
      </c>
      <c r="L3202">
        <v>913.18</v>
      </c>
    </row>
    <row r="3203" spans="2:12" x14ac:dyDescent="0.2">
      <c r="B3203" t="s">
        <v>11</v>
      </c>
      <c r="C3203" t="s">
        <v>37</v>
      </c>
      <c r="D3203">
        <v>4</v>
      </c>
      <c r="E3203" t="s">
        <v>13</v>
      </c>
      <c r="F3203" t="s">
        <v>40</v>
      </c>
      <c r="G3203">
        <v>15.6</v>
      </c>
      <c r="H3203" t="s">
        <v>27</v>
      </c>
      <c r="I3203">
        <v>6.3</v>
      </c>
      <c r="J3203">
        <v>1.23</v>
      </c>
      <c r="K3203" t="s">
        <v>16</v>
      </c>
      <c r="L3203">
        <v>4033.3</v>
      </c>
    </row>
    <row r="3204" spans="2:12" x14ac:dyDescent="0.2">
      <c r="B3204" t="s">
        <v>17</v>
      </c>
      <c r="C3204" t="s">
        <v>31</v>
      </c>
      <c r="D3204">
        <v>8</v>
      </c>
      <c r="E3204" t="s">
        <v>19</v>
      </c>
      <c r="F3204" t="s">
        <v>35</v>
      </c>
      <c r="G3204">
        <v>16</v>
      </c>
      <c r="H3204" t="s">
        <v>27</v>
      </c>
      <c r="I3204">
        <v>4.3</v>
      </c>
      <c r="J3204">
        <v>2.2000000000000002</v>
      </c>
      <c r="K3204" t="s">
        <v>30</v>
      </c>
      <c r="L3204">
        <v>2035.65</v>
      </c>
    </row>
    <row r="3205" spans="2:12" x14ac:dyDescent="0.2">
      <c r="B3205" t="s">
        <v>17</v>
      </c>
      <c r="C3205" t="s">
        <v>18</v>
      </c>
      <c r="D3205">
        <v>32</v>
      </c>
      <c r="E3205" t="s">
        <v>25</v>
      </c>
      <c r="F3205" t="s">
        <v>40</v>
      </c>
      <c r="G3205">
        <v>15.6</v>
      </c>
      <c r="H3205" t="s">
        <v>27</v>
      </c>
      <c r="I3205">
        <v>6.1</v>
      </c>
      <c r="J3205">
        <v>2.2799999999999998</v>
      </c>
      <c r="K3205" t="s">
        <v>46</v>
      </c>
      <c r="L3205">
        <v>4898.22</v>
      </c>
    </row>
    <row r="3206" spans="2:12" x14ac:dyDescent="0.2">
      <c r="B3206" t="s">
        <v>36</v>
      </c>
      <c r="C3206" t="s">
        <v>39</v>
      </c>
      <c r="D3206">
        <v>32</v>
      </c>
      <c r="E3206" t="s">
        <v>29</v>
      </c>
      <c r="F3206" t="s">
        <v>44</v>
      </c>
      <c r="G3206">
        <v>16</v>
      </c>
      <c r="H3206" t="s">
        <v>15</v>
      </c>
      <c r="I3206">
        <v>10.4</v>
      </c>
      <c r="J3206">
        <v>2.99</v>
      </c>
      <c r="K3206" t="s">
        <v>16</v>
      </c>
      <c r="L3206">
        <v>1368.45</v>
      </c>
    </row>
    <row r="3207" spans="2:12" x14ac:dyDescent="0.2">
      <c r="B3207" t="s">
        <v>38</v>
      </c>
      <c r="C3207" t="s">
        <v>39</v>
      </c>
      <c r="D3207">
        <v>32</v>
      </c>
      <c r="E3207" t="s">
        <v>42</v>
      </c>
      <c r="F3207" t="s">
        <v>14</v>
      </c>
      <c r="G3207">
        <v>17.3</v>
      </c>
      <c r="H3207" t="s">
        <v>43</v>
      </c>
      <c r="I3207">
        <v>11.9</v>
      </c>
      <c r="J3207">
        <v>1.75</v>
      </c>
      <c r="K3207" t="s">
        <v>46</v>
      </c>
      <c r="L3207">
        <v>1329.72</v>
      </c>
    </row>
    <row r="3208" spans="2:12" x14ac:dyDescent="0.2">
      <c r="B3208" t="s">
        <v>38</v>
      </c>
      <c r="C3208" t="s">
        <v>48</v>
      </c>
      <c r="D3208">
        <v>8</v>
      </c>
      <c r="E3208" t="s">
        <v>13</v>
      </c>
      <c r="F3208" t="s">
        <v>20</v>
      </c>
      <c r="G3208">
        <v>14</v>
      </c>
      <c r="H3208" t="s">
        <v>21</v>
      </c>
      <c r="I3208">
        <v>4.5999999999999996</v>
      </c>
      <c r="J3208">
        <v>2.23</v>
      </c>
      <c r="K3208" t="s">
        <v>22</v>
      </c>
      <c r="L3208">
        <v>1006.6</v>
      </c>
    </row>
    <row r="3209" spans="2:12" x14ac:dyDescent="0.2">
      <c r="B3209" t="s">
        <v>28</v>
      </c>
      <c r="C3209" t="s">
        <v>18</v>
      </c>
      <c r="D3209">
        <v>8</v>
      </c>
      <c r="E3209" t="s">
        <v>29</v>
      </c>
      <c r="F3209" t="s">
        <v>26</v>
      </c>
      <c r="G3209">
        <v>15.6</v>
      </c>
      <c r="H3209" t="s">
        <v>43</v>
      </c>
      <c r="I3209">
        <v>11</v>
      </c>
      <c r="J3209">
        <v>3.18</v>
      </c>
      <c r="K3209" t="s">
        <v>22</v>
      </c>
      <c r="L3209">
        <v>1474.56</v>
      </c>
    </row>
    <row r="3210" spans="2:12" x14ac:dyDescent="0.2">
      <c r="B3210" t="s">
        <v>38</v>
      </c>
      <c r="C3210" t="s">
        <v>41</v>
      </c>
      <c r="D3210">
        <v>16</v>
      </c>
      <c r="E3210" t="s">
        <v>25</v>
      </c>
      <c r="F3210" t="s">
        <v>44</v>
      </c>
      <c r="G3210">
        <v>14</v>
      </c>
      <c r="H3210" t="s">
        <v>43</v>
      </c>
      <c r="I3210">
        <v>4.9000000000000004</v>
      </c>
      <c r="J3210">
        <v>2.54</v>
      </c>
      <c r="K3210" t="s">
        <v>22</v>
      </c>
      <c r="L3210">
        <v>1420.3</v>
      </c>
    </row>
    <row r="3211" spans="2:12" x14ac:dyDescent="0.2">
      <c r="B3211" t="s">
        <v>11</v>
      </c>
      <c r="C3211" t="s">
        <v>12</v>
      </c>
      <c r="D3211">
        <v>4</v>
      </c>
      <c r="E3211" t="s">
        <v>29</v>
      </c>
      <c r="F3211" t="s">
        <v>26</v>
      </c>
      <c r="G3211">
        <v>15.6</v>
      </c>
      <c r="H3211" t="s">
        <v>27</v>
      </c>
      <c r="I3211">
        <v>9.4</v>
      </c>
      <c r="J3211">
        <v>1.22</v>
      </c>
      <c r="K3211" t="s">
        <v>30</v>
      </c>
      <c r="L3211">
        <v>1950.79</v>
      </c>
    </row>
    <row r="3212" spans="2:12" x14ac:dyDescent="0.2">
      <c r="B3212" t="s">
        <v>33</v>
      </c>
      <c r="C3212" t="s">
        <v>39</v>
      </c>
      <c r="D3212">
        <v>16</v>
      </c>
      <c r="E3212" t="s">
        <v>13</v>
      </c>
      <c r="F3212" t="s">
        <v>32</v>
      </c>
      <c r="G3212">
        <v>13.3</v>
      </c>
      <c r="H3212" t="s">
        <v>21</v>
      </c>
      <c r="I3212">
        <v>9.6</v>
      </c>
      <c r="J3212">
        <v>1.26</v>
      </c>
      <c r="K3212" t="s">
        <v>22</v>
      </c>
      <c r="L3212">
        <v>995.28</v>
      </c>
    </row>
    <row r="3213" spans="2:12" x14ac:dyDescent="0.2">
      <c r="B3213" t="s">
        <v>34</v>
      </c>
      <c r="C3213" t="s">
        <v>24</v>
      </c>
      <c r="D3213">
        <v>16</v>
      </c>
      <c r="E3213" t="s">
        <v>25</v>
      </c>
      <c r="F3213" t="s">
        <v>40</v>
      </c>
      <c r="G3213">
        <v>16</v>
      </c>
      <c r="H3213" t="s">
        <v>15</v>
      </c>
      <c r="I3213">
        <v>8.9</v>
      </c>
      <c r="J3213">
        <v>3.13</v>
      </c>
      <c r="K3213" t="s">
        <v>22</v>
      </c>
      <c r="L3213">
        <v>1746.7</v>
      </c>
    </row>
    <row r="3214" spans="2:12" x14ac:dyDescent="0.2">
      <c r="B3214" t="s">
        <v>28</v>
      </c>
      <c r="C3214" t="s">
        <v>24</v>
      </c>
      <c r="D3214">
        <v>16</v>
      </c>
      <c r="E3214" t="s">
        <v>42</v>
      </c>
      <c r="F3214" t="s">
        <v>26</v>
      </c>
      <c r="G3214">
        <v>17.3</v>
      </c>
      <c r="H3214" t="s">
        <v>43</v>
      </c>
      <c r="I3214">
        <v>9.9</v>
      </c>
      <c r="J3214">
        <v>2.67</v>
      </c>
      <c r="K3214" t="s">
        <v>46</v>
      </c>
      <c r="L3214">
        <v>1112.05</v>
      </c>
    </row>
    <row r="3215" spans="2:12" x14ac:dyDescent="0.2">
      <c r="B3215" t="s">
        <v>38</v>
      </c>
      <c r="C3215" t="s">
        <v>31</v>
      </c>
      <c r="D3215">
        <v>64</v>
      </c>
      <c r="E3215" t="s">
        <v>19</v>
      </c>
      <c r="F3215" t="s">
        <v>40</v>
      </c>
      <c r="G3215">
        <v>15.6</v>
      </c>
      <c r="H3215" t="s">
        <v>43</v>
      </c>
      <c r="I3215">
        <v>4.3</v>
      </c>
      <c r="J3215">
        <v>2.2200000000000002</v>
      </c>
      <c r="K3215" t="s">
        <v>22</v>
      </c>
      <c r="L3215">
        <v>2155.04</v>
      </c>
    </row>
    <row r="3216" spans="2:12" x14ac:dyDescent="0.2">
      <c r="B3216" t="s">
        <v>11</v>
      </c>
      <c r="C3216" t="s">
        <v>39</v>
      </c>
      <c r="D3216">
        <v>32</v>
      </c>
      <c r="E3216" t="s">
        <v>42</v>
      </c>
      <c r="F3216" t="s">
        <v>40</v>
      </c>
      <c r="G3216">
        <v>13.3</v>
      </c>
      <c r="H3216" t="s">
        <v>43</v>
      </c>
      <c r="I3216">
        <v>6.1</v>
      </c>
      <c r="J3216">
        <v>1.67</v>
      </c>
      <c r="K3216" t="s">
        <v>22</v>
      </c>
      <c r="L3216">
        <v>2108</v>
      </c>
    </row>
    <row r="3217" spans="2:12" x14ac:dyDescent="0.2">
      <c r="B3217" t="s">
        <v>17</v>
      </c>
      <c r="C3217" t="s">
        <v>12</v>
      </c>
      <c r="D3217">
        <v>32</v>
      </c>
      <c r="E3217" t="s">
        <v>29</v>
      </c>
      <c r="F3217" t="s">
        <v>40</v>
      </c>
      <c r="G3217">
        <v>15.6</v>
      </c>
      <c r="H3217" t="s">
        <v>43</v>
      </c>
      <c r="I3217">
        <v>7.4</v>
      </c>
      <c r="J3217">
        <v>3.41</v>
      </c>
      <c r="K3217" t="s">
        <v>30</v>
      </c>
      <c r="L3217">
        <v>2070.69</v>
      </c>
    </row>
    <row r="3218" spans="2:12" x14ac:dyDescent="0.2">
      <c r="B3218" t="s">
        <v>17</v>
      </c>
      <c r="C3218" t="s">
        <v>41</v>
      </c>
      <c r="D3218">
        <v>16</v>
      </c>
      <c r="E3218" t="s">
        <v>42</v>
      </c>
      <c r="F3218" t="s">
        <v>35</v>
      </c>
      <c r="G3218">
        <v>17.3</v>
      </c>
      <c r="H3218" t="s">
        <v>27</v>
      </c>
      <c r="I3218">
        <v>7.5</v>
      </c>
      <c r="J3218">
        <v>2.29</v>
      </c>
      <c r="K3218" t="s">
        <v>46</v>
      </c>
      <c r="L3218">
        <v>4130.72</v>
      </c>
    </row>
    <row r="3219" spans="2:12" x14ac:dyDescent="0.2">
      <c r="B3219" t="s">
        <v>23</v>
      </c>
      <c r="C3219" t="s">
        <v>48</v>
      </c>
      <c r="D3219">
        <v>16</v>
      </c>
      <c r="E3219" t="s">
        <v>19</v>
      </c>
      <c r="F3219" t="s">
        <v>14</v>
      </c>
      <c r="G3219">
        <v>16</v>
      </c>
      <c r="H3219" t="s">
        <v>15</v>
      </c>
      <c r="I3219">
        <v>7.3</v>
      </c>
      <c r="J3219">
        <v>2.58</v>
      </c>
      <c r="K3219" t="s">
        <v>22</v>
      </c>
      <c r="L3219">
        <v>1980.88</v>
      </c>
    </row>
    <row r="3220" spans="2:12" x14ac:dyDescent="0.2">
      <c r="B3220" t="s">
        <v>11</v>
      </c>
      <c r="C3220" t="s">
        <v>37</v>
      </c>
      <c r="D3220">
        <v>8</v>
      </c>
      <c r="E3220" t="s">
        <v>29</v>
      </c>
      <c r="F3220" t="s">
        <v>32</v>
      </c>
      <c r="G3220">
        <v>14</v>
      </c>
      <c r="H3220" t="s">
        <v>43</v>
      </c>
      <c r="I3220">
        <v>10.199999999999999</v>
      </c>
      <c r="J3220">
        <v>1.31</v>
      </c>
      <c r="K3220" t="s">
        <v>30</v>
      </c>
      <c r="L3220">
        <v>2515.0700000000002</v>
      </c>
    </row>
    <row r="3221" spans="2:12" x14ac:dyDescent="0.2">
      <c r="B3221" t="s">
        <v>36</v>
      </c>
      <c r="C3221" t="s">
        <v>41</v>
      </c>
      <c r="D3221">
        <v>16</v>
      </c>
      <c r="E3221" t="s">
        <v>13</v>
      </c>
      <c r="F3221" t="s">
        <v>32</v>
      </c>
      <c r="G3221">
        <v>13.3</v>
      </c>
      <c r="H3221" t="s">
        <v>43</v>
      </c>
      <c r="I3221">
        <v>7.5</v>
      </c>
      <c r="J3221">
        <v>1.89</v>
      </c>
      <c r="K3221" t="s">
        <v>46</v>
      </c>
      <c r="L3221">
        <v>1870.7</v>
      </c>
    </row>
    <row r="3222" spans="2:12" x14ac:dyDescent="0.2">
      <c r="B3222" t="s">
        <v>47</v>
      </c>
      <c r="C3222" t="s">
        <v>39</v>
      </c>
      <c r="D3222">
        <v>64</v>
      </c>
      <c r="E3222" t="s">
        <v>29</v>
      </c>
      <c r="F3222" t="s">
        <v>20</v>
      </c>
      <c r="G3222">
        <v>16</v>
      </c>
      <c r="H3222" t="s">
        <v>27</v>
      </c>
      <c r="I3222">
        <v>6.3</v>
      </c>
      <c r="J3222">
        <v>2.06</v>
      </c>
      <c r="K3222" t="s">
        <v>46</v>
      </c>
      <c r="L3222">
        <v>5523.93</v>
      </c>
    </row>
    <row r="3223" spans="2:12" x14ac:dyDescent="0.2">
      <c r="B3223" t="s">
        <v>28</v>
      </c>
      <c r="C3223" t="s">
        <v>12</v>
      </c>
      <c r="D3223">
        <v>4</v>
      </c>
      <c r="E3223" t="s">
        <v>25</v>
      </c>
      <c r="F3223" t="s">
        <v>44</v>
      </c>
      <c r="G3223">
        <v>14</v>
      </c>
      <c r="H3223" t="s">
        <v>15</v>
      </c>
      <c r="I3223">
        <v>5.7</v>
      </c>
      <c r="J3223">
        <v>2.15</v>
      </c>
      <c r="K3223" t="s">
        <v>46</v>
      </c>
      <c r="L3223">
        <v>584.67999999999995</v>
      </c>
    </row>
    <row r="3224" spans="2:12" x14ac:dyDescent="0.2">
      <c r="B3224" t="s">
        <v>36</v>
      </c>
      <c r="C3224" t="s">
        <v>31</v>
      </c>
      <c r="D3224">
        <v>64</v>
      </c>
      <c r="E3224" t="s">
        <v>13</v>
      </c>
      <c r="F3224" t="s">
        <v>20</v>
      </c>
      <c r="G3224">
        <v>17.3</v>
      </c>
      <c r="H3224" t="s">
        <v>15</v>
      </c>
      <c r="I3224">
        <v>6.1</v>
      </c>
      <c r="J3224">
        <v>2.62</v>
      </c>
      <c r="K3224" t="s">
        <v>16</v>
      </c>
      <c r="L3224">
        <v>2592.5300000000002</v>
      </c>
    </row>
    <row r="3225" spans="2:12" x14ac:dyDescent="0.2">
      <c r="B3225" t="s">
        <v>33</v>
      </c>
      <c r="C3225" t="s">
        <v>31</v>
      </c>
      <c r="D3225">
        <v>32</v>
      </c>
      <c r="E3225" t="s">
        <v>19</v>
      </c>
      <c r="F3225" t="s">
        <v>35</v>
      </c>
      <c r="G3225">
        <v>17.3</v>
      </c>
      <c r="H3225" t="s">
        <v>43</v>
      </c>
      <c r="I3225">
        <v>4.8</v>
      </c>
      <c r="J3225">
        <v>1.74</v>
      </c>
      <c r="K3225" t="s">
        <v>30</v>
      </c>
      <c r="L3225">
        <v>1559.25</v>
      </c>
    </row>
    <row r="3226" spans="2:12" x14ac:dyDescent="0.2">
      <c r="B3226" t="s">
        <v>28</v>
      </c>
      <c r="C3226" t="s">
        <v>39</v>
      </c>
      <c r="D3226">
        <v>16</v>
      </c>
      <c r="E3226" t="s">
        <v>25</v>
      </c>
      <c r="F3226" t="s">
        <v>40</v>
      </c>
      <c r="G3226">
        <v>14</v>
      </c>
      <c r="H3226" t="s">
        <v>27</v>
      </c>
      <c r="I3226">
        <v>4.9000000000000004</v>
      </c>
      <c r="J3226">
        <v>2.81</v>
      </c>
      <c r="K3226" t="s">
        <v>30</v>
      </c>
      <c r="L3226">
        <v>1873.9</v>
      </c>
    </row>
    <row r="3227" spans="2:12" x14ac:dyDescent="0.2">
      <c r="B3227" t="s">
        <v>47</v>
      </c>
      <c r="C3227" t="s">
        <v>39</v>
      </c>
      <c r="D3227">
        <v>64</v>
      </c>
      <c r="E3227" t="s">
        <v>29</v>
      </c>
      <c r="F3227" t="s">
        <v>14</v>
      </c>
      <c r="G3227">
        <v>15.6</v>
      </c>
      <c r="H3227" t="s">
        <v>43</v>
      </c>
      <c r="I3227">
        <v>10</v>
      </c>
      <c r="J3227">
        <v>3.5</v>
      </c>
      <c r="K3227" t="s">
        <v>46</v>
      </c>
      <c r="L3227">
        <v>3385.88</v>
      </c>
    </row>
    <row r="3228" spans="2:12" x14ac:dyDescent="0.2">
      <c r="B3228" t="s">
        <v>28</v>
      </c>
      <c r="C3228" t="s">
        <v>18</v>
      </c>
      <c r="D3228">
        <v>32</v>
      </c>
      <c r="E3228" t="s">
        <v>29</v>
      </c>
      <c r="F3228" t="s">
        <v>35</v>
      </c>
      <c r="G3228">
        <v>16</v>
      </c>
      <c r="H3228" t="s">
        <v>15</v>
      </c>
      <c r="I3228">
        <v>10.199999999999999</v>
      </c>
      <c r="J3228">
        <v>2.97</v>
      </c>
      <c r="K3228" t="s">
        <v>30</v>
      </c>
      <c r="L3228">
        <v>2595.52</v>
      </c>
    </row>
    <row r="3229" spans="2:12" x14ac:dyDescent="0.2">
      <c r="B3229" t="s">
        <v>23</v>
      </c>
      <c r="C3229" t="s">
        <v>31</v>
      </c>
      <c r="D3229">
        <v>4</v>
      </c>
      <c r="E3229" t="s">
        <v>29</v>
      </c>
      <c r="F3229" t="s">
        <v>44</v>
      </c>
      <c r="G3229">
        <v>13.3</v>
      </c>
      <c r="H3229" t="s">
        <v>43</v>
      </c>
      <c r="I3229">
        <v>7.4</v>
      </c>
      <c r="J3229">
        <v>1.64</v>
      </c>
      <c r="K3229" t="s">
        <v>46</v>
      </c>
      <c r="L3229">
        <v>555.44000000000005</v>
      </c>
    </row>
    <row r="3230" spans="2:12" x14ac:dyDescent="0.2">
      <c r="B3230" t="s">
        <v>17</v>
      </c>
      <c r="C3230" t="s">
        <v>41</v>
      </c>
      <c r="D3230">
        <v>64</v>
      </c>
      <c r="E3230" t="s">
        <v>42</v>
      </c>
      <c r="F3230" t="s">
        <v>14</v>
      </c>
      <c r="G3230">
        <v>17.3</v>
      </c>
      <c r="H3230" t="s">
        <v>15</v>
      </c>
      <c r="I3230">
        <v>8.8000000000000007</v>
      </c>
      <c r="J3230">
        <v>1.82</v>
      </c>
      <c r="K3230" t="s">
        <v>16</v>
      </c>
      <c r="L3230">
        <v>6241.81</v>
      </c>
    </row>
    <row r="3231" spans="2:12" x14ac:dyDescent="0.2">
      <c r="B3231" t="s">
        <v>23</v>
      </c>
      <c r="C3231" t="s">
        <v>39</v>
      </c>
      <c r="D3231">
        <v>4</v>
      </c>
      <c r="E3231" t="s">
        <v>19</v>
      </c>
      <c r="F3231" t="s">
        <v>40</v>
      </c>
      <c r="G3231">
        <v>15.6</v>
      </c>
      <c r="H3231" t="s">
        <v>21</v>
      </c>
      <c r="I3231">
        <v>4.0999999999999996</v>
      </c>
      <c r="J3231">
        <v>1.37</v>
      </c>
      <c r="K3231" t="s">
        <v>30</v>
      </c>
      <c r="L3231">
        <v>922.23</v>
      </c>
    </row>
    <row r="3232" spans="2:12" x14ac:dyDescent="0.2">
      <c r="B3232" t="s">
        <v>38</v>
      </c>
      <c r="C3232" t="s">
        <v>37</v>
      </c>
      <c r="D3232">
        <v>8</v>
      </c>
      <c r="E3232" t="s">
        <v>29</v>
      </c>
      <c r="F3232" t="s">
        <v>35</v>
      </c>
      <c r="G3232">
        <v>16</v>
      </c>
      <c r="H3232" t="s">
        <v>43</v>
      </c>
      <c r="I3232">
        <v>8.8000000000000007</v>
      </c>
      <c r="J3232">
        <v>3.44</v>
      </c>
      <c r="K3232" t="s">
        <v>46</v>
      </c>
      <c r="L3232">
        <v>1931.18</v>
      </c>
    </row>
    <row r="3233" spans="2:12" x14ac:dyDescent="0.2">
      <c r="B3233" t="s">
        <v>11</v>
      </c>
      <c r="C3233" t="s">
        <v>12</v>
      </c>
      <c r="D3233">
        <v>4</v>
      </c>
      <c r="E3233" t="s">
        <v>13</v>
      </c>
      <c r="F3233" t="s">
        <v>40</v>
      </c>
      <c r="G3233">
        <v>15.6</v>
      </c>
      <c r="H3233" t="s">
        <v>15</v>
      </c>
      <c r="I3233">
        <v>5.7</v>
      </c>
      <c r="J3233">
        <v>2.29</v>
      </c>
      <c r="K3233" t="s">
        <v>22</v>
      </c>
      <c r="L3233">
        <v>1636.59</v>
      </c>
    </row>
    <row r="3234" spans="2:12" x14ac:dyDescent="0.2">
      <c r="B3234" t="s">
        <v>23</v>
      </c>
      <c r="C3234" t="s">
        <v>48</v>
      </c>
      <c r="D3234">
        <v>8</v>
      </c>
      <c r="E3234" t="s">
        <v>29</v>
      </c>
      <c r="F3234" t="s">
        <v>32</v>
      </c>
      <c r="G3234">
        <v>14</v>
      </c>
      <c r="H3234" t="s">
        <v>43</v>
      </c>
      <c r="I3234">
        <v>8.3000000000000007</v>
      </c>
      <c r="J3234">
        <v>2.1</v>
      </c>
      <c r="K3234" t="s">
        <v>16</v>
      </c>
      <c r="L3234">
        <v>1316.83</v>
      </c>
    </row>
    <row r="3235" spans="2:12" x14ac:dyDescent="0.2">
      <c r="B3235" t="s">
        <v>47</v>
      </c>
      <c r="C3235" t="s">
        <v>41</v>
      </c>
      <c r="D3235">
        <v>8</v>
      </c>
      <c r="E3235" t="s">
        <v>25</v>
      </c>
      <c r="F3235" t="s">
        <v>44</v>
      </c>
      <c r="G3235">
        <v>17.3</v>
      </c>
      <c r="H3235" t="s">
        <v>21</v>
      </c>
      <c r="I3235">
        <v>9.1999999999999993</v>
      </c>
      <c r="J3235">
        <v>2.9</v>
      </c>
      <c r="K3235" t="s">
        <v>16</v>
      </c>
      <c r="L3235">
        <v>1378.45</v>
      </c>
    </row>
    <row r="3236" spans="2:12" x14ac:dyDescent="0.2">
      <c r="B3236" t="s">
        <v>45</v>
      </c>
      <c r="C3236" t="s">
        <v>37</v>
      </c>
      <c r="D3236">
        <v>8</v>
      </c>
      <c r="E3236" t="s">
        <v>13</v>
      </c>
      <c r="F3236" t="s">
        <v>14</v>
      </c>
      <c r="G3236">
        <v>16</v>
      </c>
      <c r="H3236" t="s">
        <v>43</v>
      </c>
      <c r="I3236">
        <v>11.7</v>
      </c>
      <c r="J3236">
        <v>1.55</v>
      </c>
      <c r="K3236" t="s">
        <v>16</v>
      </c>
      <c r="L3236">
        <v>1915.82</v>
      </c>
    </row>
    <row r="3237" spans="2:12" x14ac:dyDescent="0.2">
      <c r="B3237" t="s">
        <v>33</v>
      </c>
      <c r="C3237" t="s">
        <v>12</v>
      </c>
      <c r="D3237">
        <v>16</v>
      </c>
      <c r="E3237" t="s">
        <v>13</v>
      </c>
      <c r="F3237" t="s">
        <v>44</v>
      </c>
      <c r="G3237">
        <v>14</v>
      </c>
      <c r="H3237" t="s">
        <v>27</v>
      </c>
      <c r="I3237">
        <v>11.2</v>
      </c>
      <c r="J3237">
        <v>2.2799999999999998</v>
      </c>
      <c r="K3237" t="s">
        <v>46</v>
      </c>
      <c r="L3237">
        <v>1140.3599999999999</v>
      </c>
    </row>
    <row r="3238" spans="2:12" x14ac:dyDescent="0.2">
      <c r="B3238" t="s">
        <v>33</v>
      </c>
      <c r="C3238" t="s">
        <v>12</v>
      </c>
      <c r="D3238">
        <v>16</v>
      </c>
      <c r="E3238" t="s">
        <v>13</v>
      </c>
      <c r="F3238" t="s">
        <v>35</v>
      </c>
      <c r="G3238">
        <v>15.6</v>
      </c>
      <c r="H3238" t="s">
        <v>15</v>
      </c>
      <c r="I3238">
        <v>6.2</v>
      </c>
      <c r="J3238">
        <v>2.67</v>
      </c>
      <c r="K3238" t="s">
        <v>30</v>
      </c>
      <c r="L3238">
        <v>1501</v>
      </c>
    </row>
    <row r="3239" spans="2:12" x14ac:dyDescent="0.2">
      <c r="B3239" t="s">
        <v>38</v>
      </c>
      <c r="C3239" t="s">
        <v>24</v>
      </c>
      <c r="D3239">
        <v>8</v>
      </c>
      <c r="E3239" t="s">
        <v>42</v>
      </c>
      <c r="F3239" t="s">
        <v>26</v>
      </c>
      <c r="G3239">
        <v>15.6</v>
      </c>
      <c r="H3239" t="s">
        <v>15</v>
      </c>
      <c r="I3239">
        <v>5.4</v>
      </c>
      <c r="J3239">
        <v>1.96</v>
      </c>
      <c r="K3239" t="s">
        <v>22</v>
      </c>
      <c r="L3239">
        <v>1172.58</v>
      </c>
    </row>
    <row r="3240" spans="2:12" x14ac:dyDescent="0.2">
      <c r="B3240" t="s">
        <v>17</v>
      </c>
      <c r="C3240" t="s">
        <v>39</v>
      </c>
      <c r="D3240">
        <v>32</v>
      </c>
      <c r="E3240" t="s">
        <v>25</v>
      </c>
      <c r="F3240" t="s">
        <v>32</v>
      </c>
      <c r="G3240">
        <v>14</v>
      </c>
      <c r="H3240" t="s">
        <v>21</v>
      </c>
      <c r="I3240">
        <v>5.4</v>
      </c>
      <c r="J3240">
        <v>2.34</v>
      </c>
      <c r="K3240" t="s">
        <v>22</v>
      </c>
      <c r="L3240">
        <v>1792.52</v>
      </c>
    </row>
    <row r="3241" spans="2:12" x14ac:dyDescent="0.2">
      <c r="B3241" t="s">
        <v>38</v>
      </c>
      <c r="C3241" t="s">
        <v>18</v>
      </c>
      <c r="D3241">
        <v>4</v>
      </c>
      <c r="E3241" t="s">
        <v>25</v>
      </c>
      <c r="F3241" t="s">
        <v>35</v>
      </c>
      <c r="G3241">
        <v>14</v>
      </c>
      <c r="H3241" t="s">
        <v>21</v>
      </c>
      <c r="I3241">
        <v>4.8</v>
      </c>
      <c r="J3241">
        <v>1.44</v>
      </c>
      <c r="K3241" t="s">
        <v>30</v>
      </c>
      <c r="L3241">
        <v>892.05</v>
      </c>
    </row>
    <row r="3242" spans="2:12" x14ac:dyDescent="0.2">
      <c r="B3242" t="s">
        <v>11</v>
      </c>
      <c r="C3242" t="s">
        <v>31</v>
      </c>
      <c r="D3242">
        <v>16</v>
      </c>
      <c r="E3242" t="s">
        <v>19</v>
      </c>
      <c r="F3242" t="s">
        <v>14</v>
      </c>
      <c r="G3242">
        <v>16</v>
      </c>
      <c r="H3242" t="s">
        <v>43</v>
      </c>
      <c r="I3242">
        <v>4.2</v>
      </c>
      <c r="J3242">
        <v>3.41</v>
      </c>
      <c r="K3242" t="s">
        <v>16</v>
      </c>
      <c r="L3242">
        <v>1559.26</v>
      </c>
    </row>
    <row r="3243" spans="2:12" x14ac:dyDescent="0.2">
      <c r="B3243" t="s">
        <v>38</v>
      </c>
      <c r="C3243" t="s">
        <v>31</v>
      </c>
      <c r="D3243">
        <v>8</v>
      </c>
      <c r="E3243" t="s">
        <v>29</v>
      </c>
      <c r="F3243" t="s">
        <v>32</v>
      </c>
      <c r="G3243">
        <v>14</v>
      </c>
      <c r="H3243" t="s">
        <v>21</v>
      </c>
      <c r="I3243">
        <v>4.5</v>
      </c>
      <c r="J3243">
        <v>3.17</v>
      </c>
      <c r="K3243" t="s">
        <v>46</v>
      </c>
      <c r="L3243">
        <v>692.88</v>
      </c>
    </row>
    <row r="3244" spans="2:12" x14ac:dyDescent="0.2">
      <c r="B3244" t="s">
        <v>38</v>
      </c>
      <c r="C3244" t="s">
        <v>31</v>
      </c>
      <c r="D3244">
        <v>8</v>
      </c>
      <c r="E3244" t="s">
        <v>25</v>
      </c>
      <c r="F3244" t="s">
        <v>40</v>
      </c>
      <c r="G3244">
        <v>15.6</v>
      </c>
      <c r="H3244" t="s">
        <v>43</v>
      </c>
      <c r="I3244">
        <v>8.1999999999999993</v>
      </c>
      <c r="J3244">
        <v>3.1</v>
      </c>
      <c r="K3244" t="s">
        <v>30</v>
      </c>
      <c r="L3244">
        <v>1013.26</v>
      </c>
    </row>
    <row r="3245" spans="2:12" x14ac:dyDescent="0.2">
      <c r="B3245" t="s">
        <v>23</v>
      </c>
      <c r="C3245" t="s">
        <v>48</v>
      </c>
      <c r="D3245">
        <v>16</v>
      </c>
      <c r="E3245" t="s">
        <v>42</v>
      </c>
      <c r="F3245" t="s">
        <v>26</v>
      </c>
      <c r="G3245">
        <v>16</v>
      </c>
      <c r="H3245" t="s">
        <v>21</v>
      </c>
      <c r="I3245">
        <v>7.5</v>
      </c>
      <c r="J3245">
        <v>1.39</v>
      </c>
      <c r="K3245" t="s">
        <v>46</v>
      </c>
      <c r="L3245">
        <v>1231.95</v>
      </c>
    </row>
    <row r="3246" spans="2:12" x14ac:dyDescent="0.2">
      <c r="B3246" t="s">
        <v>38</v>
      </c>
      <c r="C3246" t="s">
        <v>39</v>
      </c>
      <c r="D3246">
        <v>8</v>
      </c>
      <c r="E3246" t="s">
        <v>19</v>
      </c>
      <c r="F3246" t="s">
        <v>44</v>
      </c>
      <c r="G3246">
        <v>16</v>
      </c>
      <c r="H3246" t="s">
        <v>15</v>
      </c>
      <c r="I3246">
        <v>4.8</v>
      </c>
      <c r="J3246">
        <v>1.53</v>
      </c>
      <c r="K3246" t="s">
        <v>22</v>
      </c>
      <c r="L3246">
        <v>806.43</v>
      </c>
    </row>
    <row r="3247" spans="2:12" x14ac:dyDescent="0.2">
      <c r="B3247" t="s">
        <v>17</v>
      </c>
      <c r="C3247" t="s">
        <v>39</v>
      </c>
      <c r="D3247">
        <v>4</v>
      </c>
      <c r="E3247" t="s">
        <v>19</v>
      </c>
      <c r="F3247" t="s">
        <v>14</v>
      </c>
      <c r="G3247">
        <v>13.3</v>
      </c>
      <c r="H3247" t="s">
        <v>43</v>
      </c>
      <c r="I3247">
        <v>5</v>
      </c>
      <c r="J3247">
        <v>1.97</v>
      </c>
      <c r="K3247" t="s">
        <v>22</v>
      </c>
      <c r="L3247">
        <v>1362.38</v>
      </c>
    </row>
    <row r="3248" spans="2:12" x14ac:dyDescent="0.2">
      <c r="B3248" t="s">
        <v>36</v>
      </c>
      <c r="C3248" t="s">
        <v>41</v>
      </c>
      <c r="D3248">
        <v>4</v>
      </c>
      <c r="E3248" t="s">
        <v>42</v>
      </c>
      <c r="F3248" t="s">
        <v>40</v>
      </c>
      <c r="G3248">
        <v>13.3</v>
      </c>
      <c r="H3248" t="s">
        <v>43</v>
      </c>
      <c r="I3248">
        <v>6.3</v>
      </c>
      <c r="J3248">
        <v>3.45</v>
      </c>
      <c r="K3248" t="s">
        <v>22</v>
      </c>
      <c r="L3248">
        <v>1337.09</v>
      </c>
    </row>
    <row r="3249" spans="2:12" x14ac:dyDescent="0.2">
      <c r="B3249" t="s">
        <v>45</v>
      </c>
      <c r="C3249" t="s">
        <v>48</v>
      </c>
      <c r="D3249">
        <v>16</v>
      </c>
      <c r="E3249" t="s">
        <v>25</v>
      </c>
      <c r="F3249" t="s">
        <v>14</v>
      </c>
      <c r="G3249">
        <v>15.6</v>
      </c>
      <c r="H3249" t="s">
        <v>27</v>
      </c>
      <c r="I3249">
        <v>6.6</v>
      </c>
      <c r="J3249">
        <v>1.67</v>
      </c>
      <c r="K3249" t="s">
        <v>30</v>
      </c>
      <c r="L3249">
        <v>2797.13</v>
      </c>
    </row>
    <row r="3250" spans="2:12" x14ac:dyDescent="0.2">
      <c r="B3250" t="s">
        <v>34</v>
      </c>
      <c r="C3250" t="s">
        <v>41</v>
      </c>
      <c r="D3250">
        <v>32</v>
      </c>
      <c r="E3250" t="s">
        <v>25</v>
      </c>
      <c r="F3250" t="s">
        <v>20</v>
      </c>
      <c r="G3250">
        <v>17.3</v>
      </c>
      <c r="H3250" t="s">
        <v>43</v>
      </c>
      <c r="I3250">
        <v>4.5999999999999996</v>
      </c>
      <c r="J3250">
        <v>2.2999999999999998</v>
      </c>
      <c r="K3250" t="s">
        <v>16</v>
      </c>
      <c r="L3250">
        <v>2999.95</v>
      </c>
    </row>
    <row r="3251" spans="2:12" x14ac:dyDescent="0.2">
      <c r="B3251" t="s">
        <v>11</v>
      </c>
      <c r="C3251" t="s">
        <v>24</v>
      </c>
      <c r="D3251">
        <v>64</v>
      </c>
      <c r="E3251" t="s">
        <v>29</v>
      </c>
      <c r="F3251" t="s">
        <v>26</v>
      </c>
      <c r="G3251">
        <v>16</v>
      </c>
      <c r="H3251" t="s">
        <v>27</v>
      </c>
      <c r="I3251">
        <v>7.4</v>
      </c>
      <c r="J3251">
        <v>3.45</v>
      </c>
      <c r="K3251" t="s">
        <v>30</v>
      </c>
      <c r="L3251">
        <v>6394.95</v>
      </c>
    </row>
    <row r="3252" spans="2:12" x14ac:dyDescent="0.2">
      <c r="B3252" t="s">
        <v>33</v>
      </c>
      <c r="C3252" t="s">
        <v>12</v>
      </c>
      <c r="D3252">
        <v>32</v>
      </c>
      <c r="E3252" t="s">
        <v>25</v>
      </c>
      <c r="F3252" t="s">
        <v>26</v>
      </c>
      <c r="G3252">
        <v>17.3</v>
      </c>
      <c r="H3252" t="s">
        <v>15</v>
      </c>
      <c r="I3252">
        <v>8.5</v>
      </c>
      <c r="J3252">
        <v>1.88</v>
      </c>
      <c r="K3252" t="s">
        <v>30</v>
      </c>
      <c r="L3252">
        <v>1938.81</v>
      </c>
    </row>
    <row r="3253" spans="2:12" x14ac:dyDescent="0.2">
      <c r="B3253" t="s">
        <v>33</v>
      </c>
      <c r="C3253" t="s">
        <v>24</v>
      </c>
      <c r="D3253">
        <v>32</v>
      </c>
      <c r="E3253" t="s">
        <v>29</v>
      </c>
      <c r="F3253" t="s">
        <v>44</v>
      </c>
      <c r="G3253">
        <v>14</v>
      </c>
      <c r="H3253" t="s">
        <v>21</v>
      </c>
      <c r="I3253">
        <v>8.9</v>
      </c>
      <c r="J3253">
        <v>3.21</v>
      </c>
      <c r="K3253" t="s">
        <v>22</v>
      </c>
      <c r="L3253">
        <v>899.43</v>
      </c>
    </row>
    <row r="3254" spans="2:12" x14ac:dyDescent="0.2">
      <c r="B3254" t="s">
        <v>34</v>
      </c>
      <c r="C3254" t="s">
        <v>37</v>
      </c>
      <c r="D3254">
        <v>32</v>
      </c>
      <c r="E3254" t="s">
        <v>19</v>
      </c>
      <c r="F3254" t="s">
        <v>26</v>
      </c>
      <c r="G3254">
        <v>14</v>
      </c>
      <c r="H3254" t="s">
        <v>27</v>
      </c>
      <c r="I3254">
        <v>11.8</v>
      </c>
      <c r="J3254">
        <v>2.4500000000000002</v>
      </c>
      <c r="K3254" t="s">
        <v>46</v>
      </c>
      <c r="L3254">
        <v>4246.8599999999997</v>
      </c>
    </row>
    <row r="3255" spans="2:12" x14ac:dyDescent="0.2">
      <c r="B3255" t="s">
        <v>17</v>
      </c>
      <c r="C3255" t="s">
        <v>31</v>
      </c>
      <c r="D3255">
        <v>16</v>
      </c>
      <c r="E3255" t="s">
        <v>13</v>
      </c>
      <c r="F3255" t="s">
        <v>35</v>
      </c>
      <c r="G3255">
        <v>16</v>
      </c>
      <c r="H3255" t="s">
        <v>43</v>
      </c>
      <c r="I3255">
        <v>6.4</v>
      </c>
      <c r="J3255">
        <v>1.21</v>
      </c>
      <c r="K3255" t="s">
        <v>46</v>
      </c>
      <c r="L3255">
        <v>1445.92</v>
      </c>
    </row>
    <row r="3256" spans="2:12" x14ac:dyDescent="0.2">
      <c r="B3256" t="s">
        <v>38</v>
      </c>
      <c r="C3256" t="s">
        <v>31</v>
      </c>
      <c r="D3256">
        <v>32</v>
      </c>
      <c r="E3256" t="s">
        <v>29</v>
      </c>
      <c r="F3256" t="s">
        <v>44</v>
      </c>
      <c r="G3256">
        <v>13.3</v>
      </c>
      <c r="H3256" t="s">
        <v>27</v>
      </c>
      <c r="I3256">
        <v>9.3000000000000007</v>
      </c>
      <c r="J3256">
        <v>1.63</v>
      </c>
      <c r="K3256" t="s">
        <v>46</v>
      </c>
      <c r="L3256">
        <v>1481.56</v>
      </c>
    </row>
    <row r="3257" spans="2:12" x14ac:dyDescent="0.2">
      <c r="B3257" t="s">
        <v>36</v>
      </c>
      <c r="C3257" t="s">
        <v>39</v>
      </c>
      <c r="D3257">
        <v>32</v>
      </c>
      <c r="E3257" t="s">
        <v>13</v>
      </c>
      <c r="F3257" t="s">
        <v>32</v>
      </c>
      <c r="G3257">
        <v>15.6</v>
      </c>
      <c r="H3257" t="s">
        <v>27</v>
      </c>
      <c r="I3257">
        <v>4.8</v>
      </c>
      <c r="J3257">
        <v>2</v>
      </c>
      <c r="K3257" t="s">
        <v>30</v>
      </c>
      <c r="L3257">
        <v>2818.86</v>
      </c>
    </row>
    <row r="3258" spans="2:12" x14ac:dyDescent="0.2">
      <c r="B3258" t="s">
        <v>38</v>
      </c>
      <c r="C3258" t="s">
        <v>37</v>
      </c>
      <c r="D3258">
        <v>32</v>
      </c>
      <c r="E3258" t="s">
        <v>29</v>
      </c>
      <c r="F3258" t="s">
        <v>14</v>
      </c>
      <c r="G3258">
        <v>13.3</v>
      </c>
      <c r="H3258" t="s">
        <v>15</v>
      </c>
      <c r="I3258">
        <v>5.5</v>
      </c>
      <c r="J3258">
        <v>3.2</v>
      </c>
      <c r="K3258" t="s">
        <v>22</v>
      </c>
      <c r="L3258">
        <v>3237.79</v>
      </c>
    </row>
    <row r="3259" spans="2:12" x14ac:dyDescent="0.2">
      <c r="B3259" t="s">
        <v>45</v>
      </c>
      <c r="C3259" t="s">
        <v>31</v>
      </c>
      <c r="D3259">
        <v>32</v>
      </c>
      <c r="E3259" t="s">
        <v>29</v>
      </c>
      <c r="F3259" t="s">
        <v>32</v>
      </c>
      <c r="G3259">
        <v>15.6</v>
      </c>
      <c r="H3259" t="s">
        <v>21</v>
      </c>
      <c r="I3259">
        <v>7.3</v>
      </c>
      <c r="J3259">
        <v>2.69</v>
      </c>
      <c r="K3259" t="s">
        <v>30</v>
      </c>
      <c r="L3259">
        <v>1225.32</v>
      </c>
    </row>
    <row r="3260" spans="2:12" x14ac:dyDescent="0.2">
      <c r="B3260" t="s">
        <v>33</v>
      </c>
      <c r="C3260" t="s">
        <v>41</v>
      </c>
      <c r="D3260">
        <v>32</v>
      </c>
      <c r="E3260" t="s">
        <v>29</v>
      </c>
      <c r="F3260" t="s">
        <v>20</v>
      </c>
      <c r="G3260">
        <v>13.3</v>
      </c>
      <c r="H3260" t="s">
        <v>43</v>
      </c>
      <c r="I3260">
        <v>7.1</v>
      </c>
      <c r="J3260">
        <v>1.99</v>
      </c>
      <c r="K3260" t="s">
        <v>46</v>
      </c>
      <c r="L3260">
        <v>2772.16</v>
      </c>
    </row>
    <row r="3261" spans="2:12" x14ac:dyDescent="0.2">
      <c r="B3261" t="s">
        <v>34</v>
      </c>
      <c r="C3261" t="s">
        <v>41</v>
      </c>
      <c r="D3261">
        <v>16</v>
      </c>
      <c r="E3261" t="s">
        <v>29</v>
      </c>
      <c r="F3261" t="s">
        <v>26</v>
      </c>
      <c r="G3261">
        <v>17.3</v>
      </c>
      <c r="H3261" t="s">
        <v>27</v>
      </c>
      <c r="I3261">
        <v>8.5</v>
      </c>
      <c r="J3261">
        <v>1.38</v>
      </c>
      <c r="K3261" t="s">
        <v>16</v>
      </c>
      <c r="L3261">
        <v>3619.35</v>
      </c>
    </row>
    <row r="3262" spans="2:12" x14ac:dyDescent="0.2">
      <c r="B3262" t="s">
        <v>36</v>
      </c>
      <c r="C3262" t="s">
        <v>37</v>
      </c>
      <c r="D3262">
        <v>8</v>
      </c>
      <c r="E3262" t="s">
        <v>13</v>
      </c>
      <c r="F3262" t="s">
        <v>40</v>
      </c>
      <c r="G3262">
        <v>13.3</v>
      </c>
      <c r="H3262" t="s">
        <v>21</v>
      </c>
      <c r="I3262">
        <v>7.9</v>
      </c>
      <c r="J3262">
        <v>3.39</v>
      </c>
      <c r="K3262" t="s">
        <v>30</v>
      </c>
      <c r="L3262">
        <v>1374.94</v>
      </c>
    </row>
    <row r="3263" spans="2:12" x14ac:dyDescent="0.2">
      <c r="B3263" t="s">
        <v>23</v>
      </c>
      <c r="C3263" t="s">
        <v>39</v>
      </c>
      <c r="D3263">
        <v>64</v>
      </c>
      <c r="E3263" t="s">
        <v>42</v>
      </c>
      <c r="F3263" t="s">
        <v>20</v>
      </c>
      <c r="G3263">
        <v>17.3</v>
      </c>
      <c r="H3263" t="s">
        <v>15</v>
      </c>
      <c r="I3263">
        <v>9.1999999999999993</v>
      </c>
      <c r="J3263">
        <v>2.44</v>
      </c>
      <c r="K3263" t="s">
        <v>22</v>
      </c>
      <c r="L3263">
        <v>2701.49</v>
      </c>
    </row>
    <row r="3264" spans="2:12" x14ac:dyDescent="0.2">
      <c r="B3264" t="s">
        <v>34</v>
      </c>
      <c r="C3264" t="s">
        <v>18</v>
      </c>
      <c r="D3264">
        <v>64</v>
      </c>
      <c r="E3264" t="s">
        <v>13</v>
      </c>
      <c r="F3264" t="s">
        <v>26</v>
      </c>
      <c r="G3264">
        <v>17.3</v>
      </c>
      <c r="H3264" t="s">
        <v>43</v>
      </c>
      <c r="I3264">
        <v>11.3</v>
      </c>
      <c r="J3264">
        <v>1.46</v>
      </c>
      <c r="K3264" t="s">
        <v>22</v>
      </c>
      <c r="L3264">
        <v>3159.49</v>
      </c>
    </row>
    <row r="3265" spans="2:12" x14ac:dyDescent="0.2">
      <c r="B3265" t="s">
        <v>11</v>
      </c>
      <c r="C3265" t="s">
        <v>37</v>
      </c>
      <c r="D3265">
        <v>16</v>
      </c>
      <c r="E3265" t="s">
        <v>29</v>
      </c>
      <c r="F3265" t="s">
        <v>20</v>
      </c>
      <c r="G3265">
        <v>15.6</v>
      </c>
      <c r="H3265" t="s">
        <v>43</v>
      </c>
      <c r="I3265">
        <v>6.8</v>
      </c>
      <c r="J3265">
        <v>3.4</v>
      </c>
      <c r="K3265" t="s">
        <v>16</v>
      </c>
      <c r="L3265">
        <v>3296.18</v>
      </c>
    </row>
    <row r="3266" spans="2:12" x14ac:dyDescent="0.2">
      <c r="B3266" t="s">
        <v>33</v>
      </c>
      <c r="C3266" t="s">
        <v>24</v>
      </c>
      <c r="D3266">
        <v>64</v>
      </c>
      <c r="E3266" t="s">
        <v>25</v>
      </c>
      <c r="F3266" t="s">
        <v>26</v>
      </c>
      <c r="G3266">
        <v>15.6</v>
      </c>
      <c r="H3266" t="s">
        <v>21</v>
      </c>
      <c r="I3266">
        <v>8.8000000000000007</v>
      </c>
      <c r="J3266">
        <v>1.55</v>
      </c>
      <c r="K3266" t="s">
        <v>46</v>
      </c>
      <c r="L3266">
        <v>2081.5500000000002</v>
      </c>
    </row>
    <row r="3267" spans="2:12" x14ac:dyDescent="0.2">
      <c r="B3267" t="s">
        <v>17</v>
      </c>
      <c r="C3267" t="s">
        <v>18</v>
      </c>
      <c r="D3267">
        <v>8</v>
      </c>
      <c r="E3267" t="s">
        <v>13</v>
      </c>
      <c r="F3267" t="s">
        <v>44</v>
      </c>
      <c r="G3267">
        <v>14</v>
      </c>
      <c r="H3267" t="s">
        <v>21</v>
      </c>
      <c r="I3267">
        <v>5.9</v>
      </c>
      <c r="J3267">
        <v>2.84</v>
      </c>
      <c r="K3267" t="s">
        <v>16</v>
      </c>
      <c r="L3267">
        <v>990.77</v>
      </c>
    </row>
    <row r="3268" spans="2:12" x14ac:dyDescent="0.2">
      <c r="B3268" t="s">
        <v>33</v>
      </c>
      <c r="C3268" t="s">
        <v>39</v>
      </c>
      <c r="D3268">
        <v>64</v>
      </c>
      <c r="E3268" t="s">
        <v>29</v>
      </c>
      <c r="F3268" t="s">
        <v>40</v>
      </c>
      <c r="G3268">
        <v>16</v>
      </c>
      <c r="H3268" t="s">
        <v>21</v>
      </c>
      <c r="I3268">
        <v>7.1</v>
      </c>
      <c r="J3268">
        <v>2.96</v>
      </c>
      <c r="K3268" t="s">
        <v>16</v>
      </c>
      <c r="L3268">
        <v>2132.52</v>
      </c>
    </row>
    <row r="3269" spans="2:12" x14ac:dyDescent="0.2">
      <c r="B3269" t="s">
        <v>34</v>
      </c>
      <c r="C3269" t="s">
        <v>39</v>
      </c>
      <c r="D3269">
        <v>32</v>
      </c>
      <c r="E3269" t="s">
        <v>42</v>
      </c>
      <c r="F3269" t="s">
        <v>26</v>
      </c>
      <c r="G3269">
        <v>16</v>
      </c>
      <c r="H3269" t="s">
        <v>21</v>
      </c>
      <c r="I3269">
        <v>8.6999999999999993</v>
      </c>
      <c r="J3269">
        <v>1.77</v>
      </c>
      <c r="K3269" t="s">
        <v>30</v>
      </c>
      <c r="L3269">
        <v>1113.71</v>
      </c>
    </row>
    <row r="3270" spans="2:12" x14ac:dyDescent="0.2">
      <c r="B3270" t="s">
        <v>34</v>
      </c>
      <c r="C3270" t="s">
        <v>37</v>
      </c>
      <c r="D3270">
        <v>4</v>
      </c>
      <c r="E3270" t="s">
        <v>25</v>
      </c>
      <c r="F3270" t="s">
        <v>35</v>
      </c>
      <c r="G3270">
        <v>15.6</v>
      </c>
      <c r="H3270" t="s">
        <v>27</v>
      </c>
      <c r="I3270">
        <v>7.5</v>
      </c>
      <c r="J3270">
        <v>1.93</v>
      </c>
      <c r="K3270" t="s">
        <v>46</v>
      </c>
      <c r="L3270">
        <v>2836.6</v>
      </c>
    </row>
    <row r="3271" spans="2:12" x14ac:dyDescent="0.2">
      <c r="B3271" t="s">
        <v>28</v>
      </c>
      <c r="C3271" t="s">
        <v>39</v>
      </c>
      <c r="D3271">
        <v>16</v>
      </c>
      <c r="E3271" t="s">
        <v>42</v>
      </c>
      <c r="F3271" t="s">
        <v>35</v>
      </c>
      <c r="G3271">
        <v>13.3</v>
      </c>
      <c r="H3271" t="s">
        <v>15</v>
      </c>
      <c r="I3271">
        <v>9.1</v>
      </c>
      <c r="J3271">
        <v>1.63</v>
      </c>
      <c r="K3271" t="s">
        <v>16</v>
      </c>
      <c r="L3271">
        <v>1163.28</v>
      </c>
    </row>
    <row r="3272" spans="2:12" x14ac:dyDescent="0.2">
      <c r="B3272" t="s">
        <v>17</v>
      </c>
      <c r="C3272" t="s">
        <v>37</v>
      </c>
      <c r="D3272">
        <v>16</v>
      </c>
      <c r="E3272" t="s">
        <v>13</v>
      </c>
      <c r="F3272" t="s">
        <v>32</v>
      </c>
      <c r="G3272">
        <v>16</v>
      </c>
      <c r="H3272" t="s">
        <v>21</v>
      </c>
      <c r="I3272">
        <v>5.6</v>
      </c>
      <c r="J3272">
        <v>2.14</v>
      </c>
      <c r="K3272" t="s">
        <v>46</v>
      </c>
      <c r="L3272">
        <v>2610.75</v>
      </c>
    </row>
    <row r="3273" spans="2:12" x14ac:dyDescent="0.2">
      <c r="B3273" t="s">
        <v>17</v>
      </c>
      <c r="C3273" t="s">
        <v>41</v>
      </c>
      <c r="D3273">
        <v>32</v>
      </c>
      <c r="E3273" t="s">
        <v>42</v>
      </c>
      <c r="F3273" t="s">
        <v>26</v>
      </c>
      <c r="G3273">
        <v>13.3</v>
      </c>
      <c r="H3273" t="s">
        <v>27</v>
      </c>
      <c r="I3273">
        <v>11.6</v>
      </c>
      <c r="J3273">
        <v>2.0699999999999998</v>
      </c>
      <c r="K3273" t="s">
        <v>22</v>
      </c>
      <c r="L3273">
        <v>5215.91</v>
      </c>
    </row>
    <row r="3274" spans="2:12" x14ac:dyDescent="0.2">
      <c r="B3274" t="s">
        <v>11</v>
      </c>
      <c r="C3274" t="s">
        <v>31</v>
      </c>
      <c r="D3274">
        <v>4</v>
      </c>
      <c r="E3274" t="s">
        <v>42</v>
      </c>
      <c r="F3274" t="s">
        <v>14</v>
      </c>
      <c r="G3274">
        <v>15.6</v>
      </c>
      <c r="H3274" t="s">
        <v>27</v>
      </c>
      <c r="I3274">
        <v>4.4000000000000004</v>
      </c>
      <c r="J3274">
        <v>3.28</v>
      </c>
      <c r="K3274" t="s">
        <v>22</v>
      </c>
      <c r="L3274">
        <v>1580.11</v>
      </c>
    </row>
    <row r="3275" spans="2:12" x14ac:dyDescent="0.2">
      <c r="B3275" t="s">
        <v>23</v>
      </c>
      <c r="C3275" t="s">
        <v>24</v>
      </c>
      <c r="D3275">
        <v>64</v>
      </c>
      <c r="E3275" t="s">
        <v>29</v>
      </c>
      <c r="F3275" t="s">
        <v>44</v>
      </c>
      <c r="G3275">
        <v>14</v>
      </c>
      <c r="H3275" t="s">
        <v>43</v>
      </c>
      <c r="I3275">
        <v>8.8000000000000007</v>
      </c>
      <c r="J3275">
        <v>2.7</v>
      </c>
      <c r="K3275" t="s">
        <v>16</v>
      </c>
      <c r="L3275">
        <v>1612.74</v>
      </c>
    </row>
    <row r="3276" spans="2:12" x14ac:dyDescent="0.2">
      <c r="B3276" t="s">
        <v>47</v>
      </c>
      <c r="C3276" t="s">
        <v>39</v>
      </c>
      <c r="D3276">
        <v>16</v>
      </c>
      <c r="E3276" t="s">
        <v>25</v>
      </c>
      <c r="F3276" t="s">
        <v>44</v>
      </c>
      <c r="G3276">
        <v>13.3</v>
      </c>
      <c r="H3276" t="s">
        <v>27</v>
      </c>
      <c r="I3276">
        <v>11.7</v>
      </c>
      <c r="J3276">
        <v>1.81</v>
      </c>
      <c r="K3276" t="s">
        <v>46</v>
      </c>
      <c r="L3276">
        <v>1805.41</v>
      </c>
    </row>
    <row r="3277" spans="2:12" x14ac:dyDescent="0.2">
      <c r="B3277" t="s">
        <v>45</v>
      </c>
      <c r="C3277" t="s">
        <v>37</v>
      </c>
      <c r="D3277">
        <v>4</v>
      </c>
      <c r="E3277" t="s">
        <v>13</v>
      </c>
      <c r="F3277" t="s">
        <v>44</v>
      </c>
      <c r="G3277">
        <v>15.6</v>
      </c>
      <c r="H3277" t="s">
        <v>27</v>
      </c>
      <c r="I3277">
        <v>9.5</v>
      </c>
      <c r="J3277">
        <v>3.28</v>
      </c>
      <c r="K3277" t="s">
        <v>22</v>
      </c>
      <c r="L3277">
        <v>1957.62</v>
      </c>
    </row>
    <row r="3278" spans="2:12" x14ac:dyDescent="0.2">
      <c r="B3278" t="s">
        <v>36</v>
      </c>
      <c r="C3278" t="s">
        <v>48</v>
      </c>
      <c r="D3278">
        <v>16</v>
      </c>
      <c r="E3278" t="s">
        <v>42</v>
      </c>
      <c r="F3278" t="s">
        <v>26</v>
      </c>
      <c r="G3278">
        <v>14</v>
      </c>
      <c r="H3278" t="s">
        <v>15</v>
      </c>
      <c r="I3278">
        <v>4.5</v>
      </c>
      <c r="J3278">
        <v>2.0499999999999998</v>
      </c>
      <c r="K3278" t="s">
        <v>46</v>
      </c>
      <c r="L3278">
        <v>1588.17</v>
      </c>
    </row>
    <row r="3279" spans="2:12" x14ac:dyDescent="0.2">
      <c r="B3279" t="s">
        <v>36</v>
      </c>
      <c r="C3279" t="s">
        <v>31</v>
      </c>
      <c r="D3279">
        <v>8</v>
      </c>
      <c r="E3279" t="s">
        <v>25</v>
      </c>
      <c r="F3279" t="s">
        <v>32</v>
      </c>
      <c r="G3279">
        <v>13.3</v>
      </c>
      <c r="H3279" t="s">
        <v>43</v>
      </c>
      <c r="I3279">
        <v>11.9</v>
      </c>
      <c r="J3279">
        <v>2.48</v>
      </c>
      <c r="K3279" t="s">
        <v>46</v>
      </c>
      <c r="L3279">
        <v>997.68</v>
      </c>
    </row>
    <row r="3280" spans="2:12" x14ac:dyDescent="0.2">
      <c r="B3280" t="s">
        <v>34</v>
      </c>
      <c r="C3280" t="s">
        <v>37</v>
      </c>
      <c r="D3280">
        <v>32</v>
      </c>
      <c r="E3280" t="s">
        <v>25</v>
      </c>
      <c r="F3280" t="s">
        <v>14</v>
      </c>
      <c r="G3280">
        <v>16</v>
      </c>
      <c r="H3280" t="s">
        <v>27</v>
      </c>
      <c r="I3280">
        <v>7.4</v>
      </c>
      <c r="J3280">
        <v>2.65</v>
      </c>
      <c r="K3280" t="s">
        <v>22</v>
      </c>
      <c r="L3280">
        <v>4930.72</v>
      </c>
    </row>
    <row r="3281" spans="2:12" x14ac:dyDescent="0.2">
      <c r="B3281" t="s">
        <v>38</v>
      </c>
      <c r="C3281" t="s">
        <v>12</v>
      </c>
      <c r="D3281">
        <v>4</v>
      </c>
      <c r="E3281" t="s">
        <v>25</v>
      </c>
      <c r="F3281" t="s">
        <v>26</v>
      </c>
      <c r="G3281">
        <v>15.6</v>
      </c>
      <c r="H3281" t="s">
        <v>15</v>
      </c>
      <c r="I3281">
        <v>5.8</v>
      </c>
      <c r="J3281">
        <v>1.21</v>
      </c>
      <c r="K3281" t="s">
        <v>22</v>
      </c>
      <c r="L3281">
        <v>1004.57</v>
      </c>
    </row>
    <row r="3282" spans="2:12" x14ac:dyDescent="0.2">
      <c r="B3282" t="s">
        <v>36</v>
      </c>
      <c r="C3282" t="s">
        <v>37</v>
      </c>
      <c r="D3282">
        <v>8</v>
      </c>
      <c r="E3282" t="s">
        <v>42</v>
      </c>
      <c r="F3282" t="s">
        <v>14</v>
      </c>
      <c r="G3282">
        <v>15.6</v>
      </c>
      <c r="H3282" t="s">
        <v>27</v>
      </c>
      <c r="I3282">
        <v>6</v>
      </c>
      <c r="J3282">
        <v>2.1</v>
      </c>
      <c r="K3282" t="s">
        <v>46</v>
      </c>
      <c r="L3282">
        <v>2644.57</v>
      </c>
    </row>
    <row r="3283" spans="2:12" x14ac:dyDescent="0.2">
      <c r="B3283" t="s">
        <v>11</v>
      </c>
      <c r="C3283" t="s">
        <v>37</v>
      </c>
      <c r="D3283">
        <v>8</v>
      </c>
      <c r="E3283" t="s">
        <v>29</v>
      </c>
      <c r="F3283" t="s">
        <v>20</v>
      </c>
      <c r="G3283">
        <v>13.3</v>
      </c>
      <c r="H3283" t="s">
        <v>27</v>
      </c>
      <c r="I3283">
        <v>4.3</v>
      </c>
      <c r="J3283">
        <v>3.39</v>
      </c>
      <c r="K3283" t="s">
        <v>46</v>
      </c>
      <c r="L3283">
        <v>4017.21</v>
      </c>
    </row>
    <row r="3284" spans="2:12" x14ac:dyDescent="0.2">
      <c r="B3284" t="s">
        <v>28</v>
      </c>
      <c r="C3284" t="s">
        <v>31</v>
      </c>
      <c r="D3284">
        <v>32</v>
      </c>
      <c r="E3284" t="s">
        <v>25</v>
      </c>
      <c r="F3284" t="s">
        <v>14</v>
      </c>
      <c r="G3284">
        <v>17.3</v>
      </c>
      <c r="H3284" t="s">
        <v>21</v>
      </c>
      <c r="I3284">
        <v>11.8</v>
      </c>
      <c r="J3284">
        <v>1.41</v>
      </c>
      <c r="K3284" t="s">
        <v>16</v>
      </c>
      <c r="L3284">
        <v>1097.47</v>
      </c>
    </row>
    <row r="3285" spans="2:12" x14ac:dyDescent="0.2">
      <c r="B3285" t="s">
        <v>33</v>
      </c>
      <c r="C3285" t="s">
        <v>37</v>
      </c>
      <c r="D3285">
        <v>32</v>
      </c>
      <c r="E3285" t="s">
        <v>19</v>
      </c>
      <c r="F3285" t="s">
        <v>40</v>
      </c>
      <c r="G3285">
        <v>14</v>
      </c>
      <c r="H3285" t="s">
        <v>27</v>
      </c>
      <c r="I3285">
        <v>10.4</v>
      </c>
      <c r="J3285">
        <v>2.63</v>
      </c>
      <c r="K3285" t="s">
        <v>22</v>
      </c>
      <c r="L3285">
        <v>4439.8100000000004</v>
      </c>
    </row>
    <row r="3286" spans="2:12" x14ac:dyDescent="0.2">
      <c r="B3286" t="s">
        <v>17</v>
      </c>
      <c r="C3286" t="s">
        <v>31</v>
      </c>
      <c r="D3286">
        <v>16</v>
      </c>
      <c r="E3286" t="s">
        <v>42</v>
      </c>
      <c r="F3286" t="s">
        <v>44</v>
      </c>
      <c r="G3286">
        <v>17.3</v>
      </c>
      <c r="H3286" t="s">
        <v>27</v>
      </c>
      <c r="I3286">
        <v>9.1999999999999993</v>
      </c>
      <c r="J3286">
        <v>1.21</v>
      </c>
      <c r="K3286" t="s">
        <v>16</v>
      </c>
      <c r="L3286">
        <v>1448.09</v>
      </c>
    </row>
    <row r="3287" spans="2:12" x14ac:dyDescent="0.2">
      <c r="B3287" t="s">
        <v>28</v>
      </c>
      <c r="C3287" t="s">
        <v>41</v>
      </c>
      <c r="D3287">
        <v>32</v>
      </c>
      <c r="E3287" t="s">
        <v>25</v>
      </c>
      <c r="F3287" t="s">
        <v>35</v>
      </c>
      <c r="G3287">
        <v>16</v>
      </c>
      <c r="H3287" t="s">
        <v>15</v>
      </c>
      <c r="I3287">
        <v>11.3</v>
      </c>
      <c r="J3287">
        <v>2.09</v>
      </c>
      <c r="K3287" t="s">
        <v>22</v>
      </c>
      <c r="L3287">
        <v>3633.19</v>
      </c>
    </row>
    <row r="3288" spans="2:12" x14ac:dyDescent="0.2">
      <c r="B3288" t="s">
        <v>38</v>
      </c>
      <c r="C3288" t="s">
        <v>18</v>
      </c>
      <c r="D3288">
        <v>8</v>
      </c>
      <c r="E3288" t="s">
        <v>25</v>
      </c>
      <c r="F3288" t="s">
        <v>14</v>
      </c>
      <c r="G3288">
        <v>16</v>
      </c>
      <c r="H3288" t="s">
        <v>15</v>
      </c>
      <c r="I3288">
        <v>9.1999999999999993</v>
      </c>
      <c r="J3288">
        <v>1.9</v>
      </c>
      <c r="K3288" t="s">
        <v>16</v>
      </c>
      <c r="L3288">
        <v>1793.88</v>
      </c>
    </row>
    <row r="3289" spans="2:12" x14ac:dyDescent="0.2">
      <c r="B3289" t="s">
        <v>28</v>
      </c>
      <c r="C3289" t="s">
        <v>12</v>
      </c>
      <c r="D3289">
        <v>8</v>
      </c>
      <c r="E3289" t="s">
        <v>13</v>
      </c>
      <c r="F3289" t="s">
        <v>32</v>
      </c>
      <c r="G3289">
        <v>13.3</v>
      </c>
      <c r="H3289" t="s">
        <v>15</v>
      </c>
      <c r="I3289">
        <v>4.4000000000000004</v>
      </c>
      <c r="J3289">
        <v>2.68</v>
      </c>
      <c r="K3289" t="s">
        <v>22</v>
      </c>
      <c r="L3289">
        <v>1156.06</v>
      </c>
    </row>
    <row r="3290" spans="2:12" x14ac:dyDescent="0.2">
      <c r="B3290" t="s">
        <v>17</v>
      </c>
      <c r="C3290" t="s">
        <v>48</v>
      </c>
      <c r="D3290">
        <v>4</v>
      </c>
      <c r="E3290" t="s">
        <v>25</v>
      </c>
      <c r="F3290" t="s">
        <v>20</v>
      </c>
      <c r="G3290">
        <v>13.3</v>
      </c>
      <c r="H3290" t="s">
        <v>27</v>
      </c>
      <c r="I3290">
        <v>5.3</v>
      </c>
      <c r="J3290">
        <v>2.5099999999999998</v>
      </c>
      <c r="K3290" t="s">
        <v>30</v>
      </c>
      <c r="L3290">
        <v>2661.55</v>
      </c>
    </row>
    <row r="3291" spans="2:12" x14ac:dyDescent="0.2">
      <c r="B3291" t="s">
        <v>28</v>
      </c>
      <c r="C3291" t="s">
        <v>24</v>
      </c>
      <c r="D3291">
        <v>16</v>
      </c>
      <c r="E3291" t="s">
        <v>13</v>
      </c>
      <c r="F3291" t="s">
        <v>20</v>
      </c>
      <c r="G3291">
        <v>15.6</v>
      </c>
      <c r="H3291" t="s">
        <v>15</v>
      </c>
      <c r="I3291">
        <v>4.0999999999999996</v>
      </c>
      <c r="J3291">
        <v>2.89</v>
      </c>
      <c r="K3291" t="s">
        <v>22</v>
      </c>
      <c r="L3291">
        <v>1572.68</v>
      </c>
    </row>
    <row r="3292" spans="2:12" x14ac:dyDescent="0.2">
      <c r="B3292" t="s">
        <v>47</v>
      </c>
      <c r="C3292" t="s">
        <v>24</v>
      </c>
      <c r="D3292">
        <v>16</v>
      </c>
      <c r="E3292" t="s">
        <v>42</v>
      </c>
      <c r="F3292" t="s">
        <v>14</v>
      </c>
      <c r="G3292">
        <v>13.3</v>
      </c>
      <c r="H3292" t="s">
        <v>43</v>
      </c>
      <c r="I3292">
        <v>6.9</v>
      </c>
      <c r="J3292">
        <v>2.46</v>
      </c>
      <c r="K3292" t="s">
        <v>22</v>
      </c>
      <c r="L3292">
        <v>1255.22</v>
      </c>
    </row>
    <row r="3293" spans="2:12" x14ac:dyDescent="0.2">
      <c r="B3293" t="s">
        <v>47</v>
      </c>
      <c r="C3293" t="s">
        <v>48</v>
      </c>
      <c r="D3293">
        <v>32</v>
      </c>
      <c r="E3293" t="s">
        <v>19</v>
      </c>
      <c r="F3293" t="s">
        <v>14</v>
      </c>
      <c r="G3293">
        <v>16</v>
      </c>
      <c r="H3293" t="s">
        <v>15</v>
      </c>
      <c r="I3293">
        <v>5.2</v>
      </c>
      <c r="J3293">
        <v>2.98</v>
      </c>
      <c r="K3293" t="s">
        <v>46</v>
      </c>
      <c r="L3293">
        <v>3584.12</v>
      </c>
    </row>
    <row r="3294" spans="2:12" x14ac:dyDescent="0.2">
      <c r="B3294" t="s">
        <v>17</v>
      </c>
      <c r="C3294" t="s">
        <v>12</v>
      </c>
      <c r="D3294">
        <v>16</v>
      </c>
      <c r="E3294" t="s">
        <v>29</v>
      </c>
      <c r="F3294" t="s">
        <v>40</v>
      </c>
      <c r="G3294">
        <v>16</v>
      </c>
      <c r="H3294" t="s">
        <v>21</v>
      </c>
      <c r="I3294">
        <v>11</v>
      </c>
      <c r="J3294">
        <v>1.85</v>
      </c>
      <c r="K3294" t="s">
        <v>16</v>
      </c>
      <c r="L3294">
        <v>1191.73</v>
      </c>
    </row>
    <row r="3295" spans="2:12" x14ac:dyDescent="0.2">
      <c r="B3295" t="s">
        <v>23</v>
      </c>
      <c r="C3295" t="s">
        <v>48</v>
      </c>
      <c r="D3295">
        <v>32</v>
      </c>
      <c r="E3295" t="s">
        <v>13</v>
      </c>
      <c r="F3295" t="s">
        <v>35</v>
      </c>
      <c r="G3295">
        <v>13.3</v>
      </c>
      <c r="H3295" t="s">
        <v>21</v>
      </c>
      <c r="I3295">
        <v>5.7</v>
      </c>
      <c r="J3295">
        <v>1.66</v>
      </c>
      <c r="K3295" t="s">
        <v>30</v>
      </c>
      <c r="L3295">
        <v>1633.74</v>
      </c>
    </row>
    <row r="3296" spans="2:12" x14ac:dyDescent="0.2">
      <c r="B3296" t="s">
        <v>11</v>
      </c>
      <c r="C3296" t="s">
        <v>39</v>
      </c>
      <c r="D3296">
        <v>32</v>
      </c>
      <c r="E3296" t="s">
        <v>42</v>
      </c>
      <c r="F3296" t="s">
        <v>32</v>
      </c>
      <c r="G3296">
        <v>15.6</v>
      </c>
      <c r="H3296" t="s">
        <v>27</v>
      </c>
      <c r="I3296">
        <v>10</v>
      </c>
      <c r="J3296">
        <v>3.23</v>
      </c>
      <c r="K3296" t="s">
        <v>46</v>
      </c>
      <c r="L3296">
        <v>3528.74</v>
      </c>
    </row>
    <row r="3297" spans="2:12" x14ac:dyDescent="0.2">
      <c r="B3297" t="s">
        <v>47</v>
      </c>
      <c r="C3297" t="s">
        <v>24</v>
      </c>
      <c r="D3297">
        <v>8</v>
      </c>
      <c r="E3297" t="s">
        <v>42</v>
      </c>
      <c r="F3297" t="s">
        <v>44</v>
      </c>
      <c r="G3297">
        <v>14</v>
      </c>
      <c r="H3297" t="s">
        <v>27</v>
      </c>
      <c r="I3297">
        <v>10.9</v>
      </c>
      <c r="J3297">
        <v>2.21</v>
      </c>
      <c r="K3297" t="s">
        <v>46</v>
      </c>
      <c r="L3297">
        <v>1121.47</v>
      </c>
    </row>
    <row r="3298" spans="2:12" x14ac:dyDescent="0.2">
      <c r="B3298" t="s">
        <v>45</v>
      </c>
      <c r="C3298" t="s">
        <v>24</v>
      </c>
      <c r="D3298">
        <v>8</v>
      </c>
      <c r="E3298" t="s">
        <v>29</v>
      </c>
      <c r="F3298" t="s">
        <v>44</v>
      </c>
      <c r="G3298">
        <v>17.3</v>
      </c>
      <c r="H3298" t="s">
        <v>15</v>
      </c>
      <c r="I3298">
        <v>11.5</v>
      </c>
      <c r="J3298">
        <v>1.87</v>
      </c>
      <c r="K3298" t="s">
        <v>22</v>
      </c>
      <c r="L3298">
        <v>863.5</v>
      </c>
    </row>
    <row r="3299" spans="2:12" x14ac:dyDescent="0.2">
      <c r="B3299" t="s">
        <v>11</v>
      </c>
      <c r="C3299" t="s">
        <v>39</v>
      </c>
      <c r="D3299">
        <v>64</v>
      </c>
      <c r="E3299" t="s">
        <v>25</v>
      </c>
      <c r="F3299" t="s">
        <v>44</v>
      </c>
      <c r="G3299">
        <v>14</v>
      </c>
      <c r="H3299" t="s">
        <v>27</v>
      </c>
      <c r="I3299">
        <v>10.199999999999999</v>
      </c>
      <c r="J3299">
        <v>2.4500000000000002</v>
      </c>
      <c r="K3299" t="s">
        <v>46</v>
      </c>
      <c r="L3299">
        <v>4060.48</v>
      </c>
    </row>
    <row r="3300" spans="2:12" x14ac:dyDescent="0.2">
      <c r="B3300" t="s">
        <v>11</v>
      </c>
      <c r="C3300" t="s">
        <v>18</v>
      </c>
      <c r="D3300">
        <v>64</v>
      </c>
      <c r="E3300" t="s">
        <v>13</v>
      </c>
      <c r="F3300" t="s">
        <v>44</v>
      </c>
      <c r="G3300">
        <v>17.3</v>
      </c>
      <c r="H3300" t="s">
        <v>21</v>
      </c>
      <c r="I3300">
        <v>11.6</v>
      </c>
      <c r="J3300">
        <v>2</v>
      </c>
      <c r="K3300" t="s">
        <v>22</v>
      </c>
      <c r="L3300">
        <v>2605.81</v>
      </c>
    </row>
    <row r="3301" spans="2:12" x14ac:dyDescent="0.2">
      <c r="B3301" t="s">
        <v>34</v>
      </c>
      <c r="C3301" t="s">
        <v>48</v>
      </c>
      <c r="D3301">
        <v>8</v>
      </c>
      <c r="E3301" t="s">
        <v>19</v>
      </c>
      <c r="F3301" t="s">
        <v>26</v>
      </c>
      <c r="G3301">
        <v>14</v>
      </c>
      <c r="H3301" t="s">
        <v>15</v>
      </c>
      <c r="I3301">
        <v>9.1</v>
      </c>
      <c r="J3301">
        <v>2.14</v>
      </c>
      <c r="K3301" t="s">
        <v>30</v>
      </c>
      <c r="L3301">
        <v>1609.9</v>
      </c>
    </row>
    <row r="3302" spans="2:12" x14ac:dyDescent="0.2">
      <c r="B3302" t="s">
        <v>28</v>
      </c>
      <c r="C3302" t="s">
        <v>31</v>
      </c>
      <c r="D3302">
        <v>16</v>
      </c>
      <c r="E3302" t="s">
        <v>13</v>
      </c>
      <c r="F3302" t="s">
        <v>32</v>
      </c>
      <c r="G3302">
        <v>15.6</v>
      </c>
      <c r="H3302" t="s">
        <v>27</v>
      </c>
      <c r="I3302">
        <v>9.1999999999999993</v>
      </c>
      <c r="J3302">
        <v>3.03</v>
      </c>
      <c r="K3302" t="s">
        <v>16</v>
      </c>
      <c r="L3302">
        <v>1980.16</v>
      </c>
    </row>
    <row r="3303" spans="2:12" x14ac:dyDescent="0.2">
      <c r="B3303" t="s">
        <v>38</v>
      </c>
      <c r="C3303" t="s">
        <v>24</v>
      </c>
      <c r="D3303">
        <v>32</v>
      </c>
      <c r="E3303" t="s">
        <v>19</v>
      </c>
      <c r="F3303" t="s">
        <v>40</v>
      </c>
      <c r="G3303">
        <v>16</v>
      </c>
      <c r="H3303" t="s">
        <v>27</v>
      </c>
      <c r="I3303">
        <v>7.1</v>
      </c>
      <c r="J3303">
        <v>3.28</v>
      </c>
      <c r="K3303" t="s">
        <v>46</v>
      </c>
      <c r="L3303">
        <v>3044.62</v>
      </c>
    </row>
    <row r="3304" spans="2:12" x14ac:dyDescent="0.2">
      <c r="B3304" t="s">
        <v>36</v>
      </c>
      <c r="C3304" t="s">
        <v>39</v>
      </c>
      <c r="D3304">
        <v>4</v>
      </c>
      <c r="E3304" t="s">
        <v>25</v>
      </c>
      <c r="F3304" t="s">
        <v>20</v>
      </c>
      <c r="G3304">
        <v>15.6</v>
      </c>
      <c r="H3304" t="s">
        <v>27</v>
      </c>
      <c r="I3304">
        <v>11.3</v>
      </c>
      <c r="J3304">
        <v>2.15</v>
      </c>
      <c r="K3304" t="s">
        <v>22</v>
      </c>
      <c r="L3304">
        <v>1541.16</v>
      </c>
    </row>
    <row r="3305" spans="2:12" x14ac:dyDescent="0.2">
      <c r="B3305" t="s">
        <v>45</v>
      </c>
      <c r="C3305" t="s">
        <v>39</v>
      </c>
      <c r="D3305">
        <v>16</v>
      </c>
      <c r="E3305" t="s">
        <v>29</v>
      </c>
      <c r="F3305" t="s">
        <v>35</v>
      </c>
      <c r="G3305">
        <v>13.3</v>
      </c>
      <c r="H3305" t="s">
        <v>27</v>
      </c>
      <c r="I3305">
        <v>6.5</v>
      </c>
      <c r="J3305">
        <v>2.69</v>
      </c>
      <c r="K3305" t="s">
        <v>16</v>
      </c>
      <c r="L3305">
        <v>1898.27</v>
      </c>
    </row>
    <row r="3306" spans="2:12" x14ac:dyDescent="0.2">
      <c r="B3306" t="s">
        <v>11</v>
      </c>
      <c r="C3306" t="s">
        <v>31</v>
      </c>
      <c r="D3306">
        <v>64</v>
      </c>
      <c r="E3306" t="s">
        <v>19</v>
      </c>
      <c r="F3306" t="s">
        <v>26</v>
      </c>
      <c r="G3306">
        <v>14</v>
      </c>
      <c r="H3306" t="s">
        <v>43</v>
      </c>
      <c r="I3306">
        <v>7.6</v>
      </c>
      <c r="J3306">
        <v>1.4</v>
      </c>
      <c r="K3306" t="s">
        <v>22</v>
      </c>
      <c r="L3306">
        <v>3105.8</v>
      </c>
    </row>
    <row r="3307" spans="2:12" x14ac:dyDescent="0.2">
      <c r="B3307" t="s">
        <v>17</v>
      </c>
      <c r="C3307" t="s">
        <v>41</v>
      </c>
      <c r="D3307">
        <v>4</v>
      </c>
      <c r="E3307" t="s">
        <v>13</v>
      </c>
      <c r="F3307" t="s">
        <v>44</v>
      </c>
      <c r="G3307">
        <v>17.3</v>
      </c>
      <c r="H3307" t="s">
        <v>21</v>
      </c>
      <c r="I3307">
        <v>11.3</v>
      </c>
      <c r="J3307">
        <v>2.79</v>
      </c>
      <c r="K3307" t="s">
        <v>30</v>
      </c>
      <c r="L3307">
        <v>1420.51</v>
      </c>
    </row>
    <row r="3308" spans="2:12" x14ac:dyDescent="0.2">
      <c r="B3308" t="s">
        <v>36</v>
      </c>
      <c r="C3308" t="s">
        <v>48</v>
      </c>
      <c r="D3308">
        <v>16</v>
      </c>
      <c r="E3308" t="s">
        <v>25</v>
      </c>
      <c r="F3308" t="s">
        <v>44</v>
      </c>
      <c r="G3308">
        <v>15.6</v>
      </c>
      <c r="H3308" t="s">
        <v>15</v>
      </c>
      <c r="I3308">
        <v>10.7</v>
      </c>
      <c r="J3308">
        <v>2.41</v>
      </c>
      <c r="K3308" t="s">
        <v>22</v>
      </c>
      <c r="L3308">
        <v>1395.54</v>
      </c>
    </row>
    <row r="3309" spans="2:12" x14ac:dyDescent="0.2">
      <c r="B3309" t="s">
        <v>38</v>
      </c>
      <c r="C3309" t="s">
        <v>24</v>
      </c>
      <c r="D3309">
        <v>8</v>
      </c>
      <c r="E3309" t="s">
        <v>42</v>
      </c>
      <c r="F3309" t="s">
        <v>20</v>
      </c>
      <c r="G3309">
        <v>16</v>
      </c>
      <c r="H3309" t="s">
        <v>21</v>
      </c>
      <c r="I3309">
        <v>7.1</v>
      </c>
      <c r="J3309">
        <v>2.93</v>
      </c>
      <c r="K3309" t="s">
        <v>22</v>
      </c>
      <c r="L3309">
        <v>739.85</v>
      </c>
    </row>
    <row r="3310" spans="2:12" x14ac:dyDescent="0.2">
      <c r="B3310" t="s">
        <v>34</v>
      </c>
      <c r="C3310" t="s">
        <v>24</v>
      </c>
      <c r="D3310">
        <v>4</v>
      </c>
      <c r="E3310" t="s">
        <v>13</v>
      </c>
      <c r="F3310" t="s">
        <v>26</v>
      </c>
      <c r="G3310">
        <v>17.3</v>
      </c>
      <c r="H3310" t="s">
        <v>15</v>
      </c>
      <c r="I3310">
        <v>5.6</v>
      </c>
      <c r="J3310">
        <v>2.2000000000000002</v>
      </c>
      <c r="K3310" t="s">
        <v>30</v>
      </c>
      <c r="L3310">
        <v>1281.4000000000001</v>
      </c>
    </row>
    <row r="3311" spans="2:12" x14ac:dyDescent="0.2">
      <c r="B3311" t="s">
        <v>38</v>
      </c>
      <c r="C3311" t="s">
        <v>18</v>
      </c>
      <c r="D3311">
        <v>64</v>
      </c>
      <c r="E3311" t="s">
        <v>13</v>
      </c>
      <c r="F3311" t="s">
        <v>44</v>
      </c>
      <c r="G3311">
        <v>14</v>
      </c>
      <c r="H3311" t="s">
        <v>21</v>
      </c>
      <c r="I3311">
        <v>8.9</v>
      </c>
      <c r="J3311">
        <v>3.15</v>
      </c>
      <c r="K3311" t="s">
        <v>22</v>
      </c>
      <c r="L3311">
        <v>1696.57</v>
      </c>
    </row>
    <row r="3312" spans="2:12" x14ac:dyDescent="0.2">
      <c r="B3312" t="s">
        <v>38</v>
      </c>
      <c r="C3312" t="s">
        <v>41</v>
      </c>
      <c r="D3312">
        <v>32</v>
      </c>
      <c r="E3312" t="s">
        <v>19</v>
      </c>
      <c r="F3312" t="s">
        <v>26</v>
      </c>
      <c r="G3312">
        <v>17.3</v>
      </c>
      <c r="H3312" t="s">
        <v>21</v>
      </c>
      <c r="I3312">
        <v>7.6</v>
      </c>
      <c r="J3312">
        <v>3.49</v>
      </c>
      <c r="K3312" t="s">
        <v>46</v>
      </c>
      <c r="L3312">
        <v>2369.36</v>
      </c>
    </row>
    <row r="3313" spans="2:12" x14ac:dyDescent="0.2">
      <c r="B3313" t="s">
        <v>28</v>
      </c>
      <c r="C3313" t="s">
        <v>48</v>
      </c>
      <c r="D3313">
        <v>32</v>
      </c>
      <c r="E3313" t="s">
        <v>25</v>
      </c>
      <c r="F3313" t="s">
        <v>20</v>
      </c>
      <c r="G3313">
        <v>14</v>
      </c>
      <c r="H3313" t="s">
        <v>43</v>
      </c>
      <c r="I3313">
        <v>11.5</v>
      </c>
      <c r="J3313">
        <v>2.2000000000000002</v>
      </c>
      <c r="K3313" t="s">
        <v>22</v>
      </c>
      <c r="L3313">
        <v>2143.96</v>
      </c>
    </row>
    <row r="3314" spans="2:12" x14ac:dyDescent="0.2">
      <c r="B3314" t="s">
        <v>23</v>
      </c>
      <c r="C3314" t="s">
        <v>37</v>
      </c>
      <c r="D3314">
        <v>32</v>
      </c>
      <c r="E3314" t="s">
        <v>25</v>
      </c>
      <c r="F3314" t="s">
        <v>35</v>
      </c>
      <c r="G3314">
        <v>17.3</v>
      </c>
      <c r="H3314" t="s">
        <v>15</v>
      </c>
      <c r="I3314">
        <v>5.2</v>
      </c>
      <c r="J3314">
        <v>1.32</v>
      </c>
      <c r="K3314" t="s">
        <v>46</v>
      </c>
      <c r="L3314">
        <v>3664.3</v>
      </c>
    </row>
    <row r="3315" spans="2:12" x14ac:dyDescent="0.2">
      <c r="B3315" t="s">
        <v>28</v>
      </c>
      <c r="C3315" t="s">
        <v>39</v>
      </c>
      <c r="D3315">
        <v>16</v>
      </c>
      <c r="E3315" t="s">
        <v>42</v>
      </c>
      <c r="F3315" t="s">
        <v>14</v>
      </c>
      <c r="G3315">
        <v>13.3</v>
      </c>
      <c r="H3315" t="s">
        <v>15</v>
      </c>
      <c r="I3315">
        <v>5.3</v>
      </c>
      <c r="J3315">
        <v>1.57</v>
      </c>
      <c r="K3315" t="s">
        <v>46</v>
      </c>
      <c r="L3315">
        <v>1400.77</v>
      </c>
    </row>
    <row r="3316" spans="2:12" x14ac:dyDescent="0.2">
      <c r="B3316" t="s">
        <v>33</v>
      </c>
      <c r="C3316" t="s">
        <v>31</v>
      </c>
      <c r="D3316">
        <v>64</v>
      </c>
      <c r="E3316" t="s">
        <v>42</v>
      </c>
      <c r="F3316" t="s">
        <v>35</v>
      </c>
      <c r="G3316">
        <v>13.3</v>
      </c>
      <c r="H3316" t="s">
        <v>43</v>
      </c>
      <c r="I3316">
        <v>10.9</v>
      </c>
      <c r="J3316">
        <v>2.11</v>
      </c>
      <c r="K3316" t="s">
        <v>16</v>
      </c>
      <c r="L3316">
        <v>1709.62</v>
      </c>
    </row>
    <row r="3317" spans="2:12" x14ac:dyDescent="0.2">
      <c r="B3317" t="s">
        <v>38</v>
      </c>
      <c r="C3317" t="s">
        <v>31</v>
      </c>
      <c r="D3317">
        <v>32</v>
      </c>
      <c r="E3317" t="s">
        <v>29</v>
      </c>
      <c r="F3317" t="s">
        <v>14</v>
      </c>
      <c r="G3317">
        <v>13.3</v>
      </c>
      <c r="H3317" t="s">
        <v>27</v>
      </c>
      <c r="I3317">
        <v>9.8000000000000007</v>
      </c>
      <c r="J3317">
        <v>1.69</v>
      </c>
      <c r="K3317" t="s">
        <v>22</v>
      </c>
      <c r="L3317">
        <v>2126.62</v>
      </c>
    </row>
    <row r="3318" spans="2:12" x14ac:dyDescent="0.2">
      <c r="B3318" t="s">
        <v>28</v>
      </c>
      <c r="C3318" t="s">
        <v>39</v>
      </c>
      <c r="D3318">
        <v>32</v>
      </c>
      <c r="E3318" t="s">
        <v>29</v>
      </c>
      <c r="F3318" t="s">
        <v>40</v>
      </c>
      <c r="G3318">
        <v>15.6</v>
      </c>
      <c r="H3318" t="s">
        <v>27</v>
      </c>
      <c r="I3318">
        <v>9.8000000000000007</v>
      </c>
      <c r="J3318">
        <v>2.58</v>
      </c>
      <c r="K3318" t="s">
        <v>46</v>
      </c>
      <c r="L3318">
        <v>2854.48</v>
      </c>
    </row>
    <row r="3319" spans="2:12" x14ac:dyDescent="0.2">
      <c r="B3319" t="s">
        <v>45</v>
      </c>
      <c r="C3319" t="s">
        <v>31</v>
      </c>
      <c r="D3319">
        <v>16</v>
      </c>
      <c r="E3319" t="s">
        <v>42</v>
      </c>
      <c r="F3319" t="s">
        <v>40</v>
      </c>
      <c r="G3319">
        <v>14</v>
      </c>
      <c r="H3319" t="s">
        <v>27</v>
      </c>
      <c r="I3319">
        <v>4.8</v>
      </c>
      <c r="J3319">
        <v>1.46</v>
      </c>
      <c r="K3319" t="s">
        <v>22</v>
      </c>
      <c r="L3319">
        <v>1263.21</v>
      </c>
    </row>
    <row r="3320" spans="2:12" x14ac:dyDescent="0.2">
      <c r="B3320" t="s">
        <v>36</v>
      </c>
      <c r="C3320" t="s">
        <v>31</v>
      </c>
      <c r="D3320">
        <v>64</v>
      </c>
      <c r="E3320" t="s">
        <v>25</v>
      </c>
      <c r="F3320" t="s">
        <v>20</v>
      </c>
      <c r="G3320">
        <v>15.6</v>
      </c>
      <c r="H3320" t="s">
        <v>27</v>
      </c>
      <c r="I3320">
        <v>6.9</v>
      </c>
      <c r="J3320">
        <v>2.5499999999999998</v>
      </c>
      <c r="K3320" t="s">
        <v>30</v>
      </c>
      <c r="L3320">
        <v>3536.61</v>
      </c>
    </row>
    <row r="3321" spans="2:12" x14ac:dyDescent="0.2">
      <c r="B3321" t="s">
        <v>36</v>
      </c>
      <c r="C3321" t="s">
        <v>24</v>
      </c>
      <c r="D3321">
        <v>64</v>
      </c>
      <c r="E3321" t="s">
        <v>19</v>
      </c>
      <c r="F3321" t="s">
        <v>44</v>
      </c>
      <c r="G3321">
        <v>13.3</v>
      </c>
      <c r="H3321" t="s">
        <v>21</v>
      </c>
      <c r="I3321">
        <v>9</v>
      </c>
      <c r="J3321">
        <v>3.1</v>
      </c>
      <c r="K3321" t="s">
        <v>22</v>
      </c>
      <c r="L3321">
        <v>1248.21</v>
      </c>
    </row>
    <row r="3322" spans="2:12" x14ac:dyDescent="0.2">
      <c r="B3322" t="s">
        <v>36</v>
      </c>
      <c r="C3322" t="s">
        <v>12</v>
      </c>
      <c r="D3322">
        <v>4</v>
      </c>
      <c r="E3322" t="s">
        <v>19</v>
      </c>
      <c r="F3322" t="s">
        <v>40</v>
      </c>
      <c r="G3322">
        <v>16</v>
      </c>
      <c r="H3322" t="s">
        <v>43</v>
      </c>
      <c r="I3322">
        <v>8.1</v>
      </c>
      <c r="J3322">
        <v>2.1800000000000002</v>
      </c>
      <c r="K3322" t="s">
        <v>22</v>
      </c>
      <c r="L3322">
        <v>755.63</v>
      </c>
    </row>
    <row r="3323" spans="2:12" x14ac:dyDescent="0.2">
      <c r="B3323" t="s">
        <v>23</v>
      </c>
      <c r="C3323" t="s">
        <v>12</v>
      </c>
      <c r="D3323">
        <v>16</v>
      </c>
      <c r="E3323" t="s">
        <v>29</v>
      </c>
      <c r="F3323" t="s">
        <v>40</v>
      </c>
      <c r="G3323">
        <v>17.3</v>
      </c>
      <c r="H3323" t="s">
        <v>43</v>
      </c>
      <c r="I3323">
        <v>5.4</v>
      </c>
      <c r="J3323">
        <v>1.39</v>
      </c>
      <c r="K3323" t="s">
        <v>30</v>
      </c>
      <c r="L3323">
        <v>1233.26</v>
      </c>
    </row>
    <row r="3324" spans="2:12" x14ac:dyDescent="0.2">
      <c r="B3324" t="s">
        <v>23</v>
      </c>
      <c r="C3324" t="s">
        <v>37</v>
      </c>
      <c r="D3324">
        <v>64</v>
      </c>
      <c r="E3324" t="s">
        <v>42</v>
      </c>
      <c r="F3324" t="s">
        <v>35</v>
      </c>
      <c r="G3324">
        <v>17.3</v>
      </c>
      <c r="H3324" t="s">
        <v>21</v>
      </c>
      <c r="I3324">
        <v>7.8</v>
      </c>
      <c r="J3324">
        <v>2.4300000000000002</v>
      </c>
      <c r="K3324" t="s">
        <v>30</v>
      </c>
      <c r="L3324">
        <v>2976.67</v>
      </c>
    </row>
    <row r="3325" spans="2:12" x14ac:dyDescent="0.2">
      <c r="B3325" t="s">
        <v>17</v>
      </c>
      <c r="C3325" t="s">
        <v>12</v>
      </c>
      <c r="D3325">
        <v>4</v>
      </c>
      <c r="E3325" t="s">
        <v>29</v>
      </c>
      <c r="F3325" t="s">
        <v>26</v>
      </c>
      <c r="G3325">
        <v>15.6</v>
      </c>
      <c r="H3325" t="s">
        <v>43</v>
      </c>
      <c r="I3325">
        <v>7.3</v>
      </c>
      <c r="J3325">
        <v>3.08</v>
      </c>
      <c r="K3325" t="s">
        <v>46</v>
      </c>
      <c r="L3325">
        <v>1077.95</v>
      </c>
    </row>
    <row r="3326" spans="2:12" x14ac:dyDescent="0.2">
      <c r="B3326" t="s">
        <v>45</v>
      </c>
      <c r="C3326" t="s">
        <v>18</v>
      </c>
      <c r="D3326">
        <v>4</v>
      </c>
      <c r="E3326" t="s">
        <v>42</v>
      </c>
      <c r="F3326" t="s">
        <v>40</v>
      </c>
      <c r="G3326">
        <v>16</v>
      </c>
      <c r="H3326" t="s">
        <v>21</v>
      </c>
      <c r="I3326">
        <v>8.6999999999999993</v>
      </c>
      <c r="J3326">
        <v>1.92</v>
      </c>
      <c r="K3326" t="s">
        <v>46</v>
      </c>
      <c r="L3326">
        <v>923.86</v>
      </c>
    </row>
    <row r="3327" spans="2:12" x14ac:dyDescent="0.2">
      <c r="B3327" t="s">
        <v>11</v>
      </c>
      <c r="C3327" t="s">
        <v>48</v>
      </c>
      <c r="D3327">
        <v>32</v>
      </c>
      <c r="E3327" t="s">
        <v>42</v>
      </c>
      <c r="F3327" t="s">
        <v>26</v>
      </c>
      <c r="G3327">
        <v>15.6</v>
      </c>
      <c r="H3327" t="s">
        <v>21</v>
      </c>
      <c r="I3327">
        <v>7.5</v>
      </c>
      <c r="J3327">
        <v>2.0299999999999998</v>
      </c>
      <c r="K3327" t="s">
        <v>16</v>
      </c>
      <c r="L3327">
        <v>2244.86</v>
      </c>
    </row>
    <row r="3328" spans="2:12" x14ac:dyDescent="0.2">
      <c r="B3328" t="s">
        <v>23</v>
      </c>
      <c r="C3328" t="s">
        <v>41</v>
      </c>
      <c r="D3328">
        <v>64</v>
      </c>
      <c r="E3328" t="s">
        <v>42</v>
      </c>
      <c r="F3328" t="s">
        <v>26</v>
      </c>
      <c r="G3328">
        <v>14</v>
      </c>
      <c r="H3328" t="s">
        <v>21</v>
      </c>
      <c r="I3328">
        <v>7.3</v>
      </c>
      <c r="J3328">
        <v>1.33</v>
      </c>
      <c r="K3328" t="s">
        <v>46</v>
      </c>
      <c r="L3328">
        <v>2891.4</v>
      </c>
    </row>
    <row r="3329" spans="2:12" x14ac:dyDescent="0.2">
      <c r="B3329" t="s">
        <v>38</v>
      </c>
      <c r="C3329" t="s">
        <v>41</v>
      </c>
      <c r="D3329">
        <v>32</v>
      </c>
      <c r="E3329" t="s">
        <v>42</v>
      </c>
      <c r="F3329" t="s">
        <v>40</v>
      </c>
      <c r="G3329">
        <v>16</v>
      </c>
      <c r="H3329" t="s">
        <v>15</v>
      </c>
      <c r="I3329">
        <v>4.2</v>
      </c>
      <c r="J3329">
        <v>3.47</v>
      </c>
      <c r="K3329" t="s">
        <v>46</v>
      </c>
      <c r="L3329">
        <v>3085.95</v>
      </c>
    </row>
    <row r="3330" spans="2:12" x14ac:dyDescent="0.2">
      <c r="B3330" t="s">
        <v>47</v>
      </c>
      <c r="C3330" t="s">
        <v>48</v>
      </c>
      <c r="D3330">
        <v>8</v>
      </c>
      <c r="E3330" t="s">
        <v>13</v>
      </c>
      <c r="F3330" t="s">
        <v>40</v>
      </c>
      <c r="G3330">
        <v>16</v>
      </c>
      <c r="H3330" t="s">
        <v>27</v>
      </c>
      <c r="I3330">
        <v>11.5</v>
      </c>
      <c r="J3330">
        <v>2.2400000000000002</v>
      </c>
      <c r="K3330" t="s">
        <v>22</v>
      </c>
      <c r="L3330">
        <v>3041.43</v>
      </c>
    </row>
    <row r="3331" spans="2:12" x14ac:dyDescent="0.2">
      <c r="B3331" t="s">
        <v>38</v>
      </c>
      <c r="C3331" t="s">
        <v>37</v>
      </c>
      <c r="D3331">
        <v>16</v>
      </c>
      <c r="E3331" t="s">
        <v>13</v>
      </c>
      <c r="F3331" t="s">
        <v>35</v>
      </c>
      <c r="G3331">
        <v>15.6</v>
      </c>
      <c r="H3331" t="s">
        <v>27</v>
      </c>
      <c r="I3331">
        <v>10.3</v>
      </c>
      <c r="J3331">
        <v>1.62</v>
      </c>
      <c r="K3331" t="s">
        <v>22</v>
      </c>
      <c r="L3331">
        <v>3652.48</v>
      </c>
    </row>
    <row r="3332" spans="2:12" x14ac:dyDescent="0.2">
      <c r="B3332" t="s">
        <v>28</v>
      </c>
      <c r="C3332" t="s">
        <v>18</v>
      </c>
      <c r="D3332">
        <v>8</v>
      </c>
      <c r="E3332" t="s">
        <v>29</v>
      </c>
      <c r="F3332" t="s">
        <v>14</v>
      </c>
      <c r="G3332">
        <v>15.6</v>
      </c>
      <c r="H3332" t="s">
        <v>15</v>
      </c>
      <c r="I3332">
        <v>10.7</v>
      </c>
      <c r="J3332">
        <v>1.82</v>
      </c>
      <c r="K3332" t="s">
        <v>16</v>
      </c>
      <c r="L3332">
        <v>1846.91</v>
      </c>
    </row>
    <row r="3333" spans="2:12" x14ac:dyDescent="0.2">
      <c r="B3333" t="s">
        <v>23</v>
      </c>
      <c r="C3333" t="s">
        <v>31</v>
      </c>
      <c r="D3333">
        <v>16</v>
      </c>
      <c r="E3333" t="s">
        <v>25</v>
      </c>
      <c r="F3333" t="s">
        <v>20</v>
      </c>
      <c r="G3333">
        <v>13.3</v>
      </c>
      <c r="H3333" t="s">
        <v>21</v>
      </c>
      <c r="I3333">
        <v>10.3</v>
      </c>
      <c r="J3333">
        <v>2.82</v>
      </c>
      <c r="K3333" t="s">
        <v>22</v>
      </c>
      <c r="L3333">
        <v>900.98</v>
      </c>
    </row>
    <row r="3334" spans="2:12" x14ac:dyDescent="0.2">
      <c r="B3334" t="s">
        <v>45</v>
      </c>
      <c r="C3334" t="s">
        <v>31</v>
      </c>
      <c r="D3334">
        <v>16</v>
      </c>
      <c r="E3334" t="s">
        <v>25</v>
      </c>
      <c r="F3334" t="s">
        <v>40</v>
      </c>
      <c r="G3334">
        <v>17.3</v>
      </c>
      <c r="H3334" t="s">
        <v>15</v>
      </c>
      <c r="I3334">
        <v>5.2</v>
      </c>
      <c r="J3334">
        <v>3.5</v>
      </c>
      <c r="K3334" t="s">
        <v>22</v>
      </c>
      <c r="L3334">
        <v>1395.69</v>
      </c>
    </row>
    <row r="3335" spans="2:12" x14ac:dyDescent="0.2">
      <c r="B3335" t="s">
        <v>45</v>
      </c>
      <c r="C3335" t="s">
        <v>39</v>
      </c>
      <c r="D3335">
        <v>64</v>
      </c>
      <c r="E3335" t="s">
        <v>29</v>
      </c>
      <c r="F3335" t="s">
        <v>32</v>
      </c>
      <c r="G3335">
        <v>13.3</v>
      </c>
      <c r="H3335" t="s">
        <v>15</v>
      </c>
      <c r="I3335">
        <v>11</v>
      </c>
      <c r="J3335">
        <v>3.03</v>
      </c>
      <c r="K3335" t="s">
        <v>22</v>
      </c>
      <c r="L3335">
        <v>2942.95</v>
      </c>
    </row>
    <row r="3336" spans="2:12" x14ac:dyDescent="0.2">
      <c r="B3336" t="s">
        <v>45</v>
      </c>
      <c r="C3336" t="s">
        <v>12</v>
      </c>
      <c r="D3336">
        <v>4</v>
      </c>
      <c r="E3336" t="s">
        <v>13</v>
      </c>
      <c r="F3336" t="s">
        <v>32</v>
      </c>
      <c r="G3336">
        <v>15.6</v>
      </c>
      <c r="H3336" t="s">
        <v>27</v>
      </c>
      <c r="I3336">
        <v>4.0999999999999996</v>
      </c>
      <c r="J3336">
        <v>1.62</v>
      </c>
      <c r="K3336" t="s">
        <v>30</v>
      </c>
      <c r="L3336">
        <v>1388.56</v>
      </c>
    </row>
    <row r="3337" spans="2:12" x14ac:dyDescent="0.2">
      <c r="B3337" t="s">
        <v>33</v>
      </c>
      <c r="C3337" t="s">
        <v>39</v>
      </c>
      <c r="D3337">
        <v>16</v>
      </c>
      <c r="E3337" t="s">
        <v>13</v>
      </c>
      <c r="F3337" t="s">
        <v>35</v>
      </c>
      <c r="G3337">
        <v>16</v>
      </c>
      <c r="H3337" t="s">
        <v>21</v>
      </c>
      <c r="I3337">
        <v>8.6</v>
      </c>
      <c r="J3337">
        <v>2.1</v>
      </c>
      <c r="K3337" t="s">
        <v>22</v>
      </c>
      <c r="L3337">
        <v>1018.65</v>
      </c>
    </row>
    <row r="3338" spans="2:12" x14ac:dyDescent="0.2">
      <c r="B3338" t="s">
        <v>28</v>
      </c>
      <c r="C3338" t="s">
        <v>41</v>
      </c>
      <c r="D3338">
        <v>4</v>
      </c>
      <c r="E3338" t="s">
        <v>19</v>
      </c>
      <c r="F3338" t="s">
        <v>35</v>
      </c>
      <c r="G3338">
        <v>15.6</v>
      </c>
      <c r="H3338" t="s">
        <v>27</v>
      </c>
      <c r="I3338">
        <v>6.1</v>
      </c>
      <c r="J3338">
        <v>2.17</v>
      </c>
      <c r="K3338" t="s">
        <v>22</v>
      </c>
      <c r="L3338">
        <v>2723.44</v>
      </c>
    </row>
    <row r="3339" spans="2:12" x14ac:dyDescent="0.2">
      <c r="B3339" t="s">
        <v>45</v>
      </c>
      <c r="C3339" t="s">
        <v>41</v>
      </c>
      <c r="D3339">
        <v>4</v>
      </c>
      <c r="E3339" t="s">
        <v>19</v>
      </c>
      <c r="F3339" t="s">
        <v>32</v>
      </c>
      <c r="G3339">
        <v>13.3</v>
      </c>
      <c r="H3339" t="s">
        <v>15</v>
      </c>
      <c r="I3339">
        <v>7.8</v>
      </c>
      <c r="J3339">
        <v>1.69</v>
      </c>
      <c r="K3339" t="s">
        <v>46</v>
      </c>
      <c r="L3339">
        <v>1757.36</v>
      </c>
    </row>
    <row r="3340" spans="2:12" x14ac:dyDescent="0.2">
      <c r="B3340" t="s">
        <v>33</v>
      </c>
      <c r="C3340" t="s">
        <v>41</v>
      </c>
      <c r="D3340">
        <v>64</v>
      </c>
      <c r="E3340" t="s">
        <v>42</v>
      </c>
      <c r="F3340" t="s">
        <v>35</v>
      </c>
      <c r="G3340">
        <v>17.3</v>
      </c>
      <c r="H3340" t="s">
        <v>27</v>
      </c>
      <c r="I3340">
        <v>4.3</v>
      </c>
      <c r="J3340">
        <v>1.35</v>
      </c>
      <c r="K3340" t="s">
        <v>16</v>
      </c>
      <c r="L3340">
        <v>6034.45</v>
      </c>
    </row>
    <row r="3341" spans="2:12" x14ac:dyDescent="0.2">
      <c r="B3341" t="s">
        <v>47</v>
      </c>
      <c r="C3341" t="s">
        <v>24</v>
      </c>
      <c r="D3341">
        <v>4</v>
      </c>
      <c r="E3341" t="s">
        <v>25</v>
      </c>
      <c r="F3341" t="s">
        <v>44</v>
      </c>
      <c r="G3341">
        <v>17.3</v>
      </c>
      <c r="H3341" t="s">
        <v>27</v>
      </c>
      <c r="I3341">
        <v>9.5</v>
      </c>
      <c r="J3341">
        <v>2.77</v>
      </c>
      <c r="K3341" t="s">
        <v>16</v>
      </c>
      <c r="L3341">
        <v>1428.64</v>
      </c>
    </row>
    <row r="3342" spans="2:12" x14ac:dyDescent="0.2">
      <c r="B3342" t="s">
        <v>11</v>
      </c>
      <c r="C3342" t="s">
        <v>12</v>
      </c>
      <c r="D3342">
        <v>4</v>
      </c>
      <c r="E3342" t="s">
        <v>29</v>
      </c>
      <c r="F3342" t="s">
        <v>32</v>
      </c>
      <c r="G3342">
        <v>16</v>
      </c>
      <c r="H3342" t="s">
        <v>21</v>
      </c>
      <c r="I3342">
        <v>6.9</v>
      </c>
      <c r="J3342">
        <v>1.72</v>
      </c>
      <c r="K3342" t="s">
        <v>22</v>
      </c>
      <c r="L3342">
        <v>977.53</v>
      </c>
    </row>
    <row r="3343" spans="2:12" x14ac:dyDescent="0.2">
      <c r="B3343" t="s">
        <v>23</v>
      </c>
      <c r="C3343" t="s">
        <v>18</v>
      </c>
      <c r="D3343">
        <v>64</v>
      </c>
      <c r="E3343" t="s">
        <v>25</v>
      </c>
      <c r="F3343" t="s">
        <v>20</v>
      </c>
      <c r="G3343">
        <v>15.6</v>
      </c>
      <c r="H3343" t="s">
        <v>43</v>
      </c>
      <c r="I3343">
        <v>4.7</v>
      </c>
      <c r="J3343">
        <v>1.26</v>
      </c>
      <c r="K3343" t="s">
        <v>46</v>
      </c>
      <c r="L3343">
        <v>3133.1</v>
      </c>
    </row>
    <row r="3344" spans="2:12" x14ac:dyDescent="0.2">
      <c r="B3344" t="s">
        <v>34</v>
      </c>
      <c r="C3344" t="s">
        <v>24</v>
      </c>
      <c r="D3344">
        <v>8</v>
      </c>
      <c r="E3344" t="s">
        <v>25</v>
      </c>
      <c r="F3344" t="s">
        <v>32</v>
      </c>
      <c r="G3344">
        <v>16</v>
      </c>
      <c r="H3344" t="s">
        <v>21</v>
      </c>
      <c r="I3344">
        <v>11.3</v>
      </c>
      <c r="J3344">
        <v>1.55</v>
      </c>
      <c r="K3344" t="s">
        <v>22</v>
      </c>
      <c r="L3344">
        <v>813.55</v>
      </c>
    </row>
    <row r="3345" spans="2:12" x14ac:dyDescent="0.2">
      <c r="B3345" t="s">
        <v>47</v>
      </c>
      <c r="C3345" t="s">
        <v>37</v>
      </c>
      <c r="D3345">
        <v>4</v>
      </c>
      <c r="E3345" t="s">
        <v>29</v>
      </c>
      <c r="F3345" t="s">
        <v>20</v>
      </c>
      <c r="G3345">
        <v>14</v>
      </c>
      <c r="H3345" t="s">
        <v>15</v>
      </c>
      <c r="I3345">
        <v>8.3000000000000007</v>
      </c>
      <c r="J3345">
        <v>2.02</v>
      </c>
      <c r="K3345" t="s">
        <v>16</v>
      </c>
      <c r="L3345">
        <v>2281.6</v>
      </c>
    </row>
    <row r="3346" spans="2:12" x14ac:dyDescent="0.2">
      <c r="B3346" t="s">
        <v>33</v>
      </c>
      <c r="C3346" t="s">
        <v>12</v>
      </c>
      <c r="D3346">
        <v>16</v>
      </c>
      <c r="E3346" t="s">
        <v>19</v>
      </c>
      <c r="F3346" t="s">
        <v>14</v>
      </c>
      <c r="G3346">
        <v>15.6</v>
      </c>
      <c r="H3346" t="s">
        <v>15</v>
      </c>
      <c r="I3346">
        <v>4</v>
      </c>
      <c r="J3346">
        <v>2.89</v>
      </c>
      <c r="K3346" t="s">
        <v>22</v>
      </c>
      <c r="L3346">
        <v>1509.72</v>
      </c>
    </row>
    <row r="3347" spans="2:12" x14ac:dyDescent="0.2">
      <c r="B3347" t="s">
        <v>45</v>
      </c>
      <c r="C3347" t="s">
        <v>48</v>
      </c>
      <c r="D3347">
        <v>32</v>
      </c>
      <c r="E3347" t="s">
        <v>25</v>
      </c>
      <c r="F3347" t="s">
        <v>26</v>
      </c>
      <c r="G3347">
        <v>15.6</v>
      </c>
      <c r="H3347" t="s">
        <v>27</v>
      </c>
      <c r="I3347">
        <v>5.2</v>
      </c>
      <c r="J3347">
        <v>3.1</v>
      </c>
      <c r="K3347" t="s">
        <v>46</v>
      </c>
      <c r="L3347">
        <v>3681.12</v>
      </c>
    </row>
    <row r="3348" spans="2:12" x14ac:dyDescent="0.2">
      <c r="B3348" t="s">
        <v>34</v>
      </c>
      <c r="C3348" t="s">
        <v>31</v>
      </c>
      <c r="D3348">
        <v>8</v>
      </c>
      <c r="E3348" t="s">
        <v>25</v>
      </c>
      <c r="F3348" t="s">
        <v>44</v>
      </c>
      <c r="G3348">
        <v>14</v>
      </c>
      <c r="H3348" t="s">
        <v>15</v>
      </c>
      <c r="I3348">
        <v>10.5</v>
      </c>
      <c r="J3348">
        <v>2.85</v>
      </c>
      <c r="K3348" t="s">
        <v>30</v>
      </c>
      <c r="L3348">
        <v>672.99</v>
      </c>
    </row>
    <row r="3349" spans="2:12" x14ac:dyDescent="0.2">
      <c r="B3349" t="s">
        <v>23</v>
      </c>
      <c r="C3349" t="s">
        <v>48</v>
      </c>
      <c r="D3349">
        <v>16</v>
      </c>
      <c r="E3349" t="s">
        <v>19</v>
      </c>
      <c r="F3349" t="s">
        <v>35</v>
      </c>
      <c r="G3349">
        <v>13.3</v>
      </c>
      <c r="H3349" t="s">
        <v>15</v>
      </c>
      <c r="I3349">
        <v>11.1</v>
      </c>
      <c r="J3349">
        <v>1.51</v>
      </c>
      <c r="K3349" t="s">
        <v>16</v>
      </c>
      <c r="L3349">
        <v>1887.97</v>
      </c>
    </row>
    <row r="3350" spans="2:12" x14ac:dyDescent="0.2">
      <c r="B3350" t="s">
        <v>36</v>
      </c>
      <c r="C3350" t="s">
        <v>41</v>
      </c>
      <c r="D3350">
        <v>64</v>
      </c>
      <c r="E3350" t="s">
        <v>25</v>
      </c>
      <c r="F3350" t="s">
        <v>20</v>
      </c>
      <c r="G3350">
        <v>17.3</v>
      </c>
      <c r="H3350" t="s">
        <v>15</v>
      </c>
      <c r="I3350">
        <v>6.5</v>
      </c>
      <c r="J3350">
        <v>2.52</v>
      </c>
      <c r="K3350" t="s">
        <v>30</v>
      </c>
      <c r="L3350">
        <v>5246.46</v>
      </c>
    </row>
    <row r="3351" spans="2:12" x14ac:dyDescent="0.2">
      <c r="B3351" t="s">
        <v>33</v>
      </c>
      <c r="C3351" t="s">
        <v>48</v>
      </c>
      <c r="D3351">
        <v>32</v>
      </c>
      <c r="E3351" t="s">
        <v>19</v>
      </c>
      <c r="F3351" t="s">
        <v>20</v>
      </c>
      <c r="G3351">
        <v>15.6</v>
      </c>
      <c r="H3351" t="s">
        <v>27</v>
      </c>
      <c r="I3351">
        <v>11.2</v>
      </c>
      <c r="J3351">
        <v>1.84</v>
      </c>
      <c r="K3351" t="s">
        <v>16</v>
      </c>
      <c r="L3351">
        <v>3719.02</v>
      </c>
    </row>
    <row r="3352" spans="2:12" x14ac:dyDescent="0.2">
      <c r="B3352" t="s">
        <v>17</v>
      </c>
      <c r="C3352" t="s">
        <v>39</v>
      </c>
      <c r="D3352">
        <v>32</v>
      </c>
      <c r="E3352" t="s">
        <v>29</v>
      </c>
      <c r="F3352" t="s">
        <v>35</v>
      </c>
      <c r="G3352">
        <v>17.3</v>
      </c>
      <c r="H3352" t="s">
        <v>43</v>
      </c>
      <c r="I3352">
        <v>6.5</v>
      </c>
      <c r="J3352">
        <v>1.93</v>
      </c>
      <c r="K3352" t="s">
        <v>46</v>
      </c>
      <c r="L3352">
        <v>2372.1999999999998</v>
      </c>
    </row>
    <row r="3353" spans="2:12" x14ac:dyDescent="0.2">
      <c r="B3353" t="s">
        <v>17</v>
      </c>
      <c r="C3353" t="s">
        <v>12</v>
      </c>
      <c r="D3353">
        <v>32</v>
      </c>
      <c r="E3353" t="s">
        <v>42</v>
      </c>
      <c r="F3353" t="s">
        <v>40</v>
      </c>
      <c r="G3353">
        <v>16</v>
      </c>
      <c r="H3353" t="s">
        <v>15</v>
      </c>
      <c r="I3353">
        <v>7.6</v>
      </c>
      <c r="J3353">
        <v>2.5099999999999998</v>
      </c>
      <c r="K3353" t="s">
        <v>46</v>
      </c>
      <c r="L3353">
        <v>2177.0100000000002</v>
      </c>
    </row>
    <row r="3354" spans="2:12" x14ac:dyDescent="0.2">
      <c r="B3354" t="s">
        <v>33</v>
      </c>
      <c r="C3354" t="s">
        <v>31</v>
      </c>
      <c r="D3354">
        <v>4</v>
      </c>
      <c r="E3354" t="s">
        <v>25</v>
      </c>
      <c r="F3354" t="s">
        <v>14</v>
      </c>
      <c r="G3354">
        <v>16</v>
      </c>
      <c r="H3354" t="s">
        <v>43</v>
      </c>
      <c r="I3354">
        <v>10.199999999999999</v>
      </c>
      <c r="J3354">
        <v>3.24</v>
      </c>
      <c r="K3354" t="s">
        <v>22</v>
      </c>
      <c r="L3354">
        <v>895.55</v>
      </c>
    </row>
    <row r="3355" spans="2:12" x14ac:dyDescent="0.2">
      <c r="B3355" t="s">
        <v>47</v>
      </c>
      <c r="C3355" t="s">
        <v>18</v>
      </c>
      <c r="D3355">
        <v>4</v>
      </c>
      <c r="E3355" t="s">
        <v>29</v>
      </c>
      <c r="F3355" t="s">
        <v>35</v>
      </c>
      <c r="G3355">
        <v>13.3</v>
      </c>
      <c r="H3355" t="s">
        <v>43</v>
      </c>
      <c r="I3355">
        <v>11.5</v>
      </c>
      <c r="J3355">
        <v>2.75</v>
      </c>
      <c r="K3355" t="s">
        <v>22</v>
      </c>
      <c r="L3355">
        <v>1372.2</v>
      </c>
    </row>
    <row r="3356" spans="2:12" x14ac:dyDescent="0.2">
      <c r="B3356" t="s">
        <v>47</v>
      </c>
      <c r="C3356" t="s">
        <v>39</v>
      </c>
      <c r="D3356">
        <v>4</v>
      </c>
      <c r="E3356" t="s">
        <v>25</v>
      </c>
      <c r="F3356" t="s">
        <v>40</v>
      </c>
      <c r="G3356">
        <v>16</v>
      </c>
      <c r="H3356" t="s">
        <v>27</v>
      </c>
      <c r="I3356">
        <v>11.2</v>
      </c>
      <c r="J3356">
        <v>2.31</v>
      </c>
      <c r="K3356" t="s">
        <v>16</v>
      </c>
      <c r="L3356">
        <v>1999.32</v>
      </c>
    </row>
    <row r="3357" spans="2:12" x14ac:dyDescent="0.2">
      <c r="B3357" t="s">
        <v>47</v>
      </c>
      <c r="C3357" t="s">
        <v>31</v>
      </c>
      <c r="D3357">
        <v>4</v>
      </c>
      <c r="E3357" t="s">
        <v>29</v>
      </c>
      <c r="F3357" t="s">
        <v>44</v>
      </c>
      <c r="G3357">
        <v>16</v>
      </c>
      <c r="H3357" t="s">
        <v>27</v>
      </c>
      <c r="I3357">
        <v>6.3</v>
      </c>
      <c r="J3357">
        <v>3.12</v>
      </c>
      <c r="K3357" t="s">
        <v>46</v>
      </c>
      <c r="L3357">
        <v>1340.73</v>
      </c>
    </row>
    <row r="3358" spans="2:12" x14ac:dyDescent="0.2">
      <c r="B3358" t="s">
        <v>28</v>
      </c>
      <c r="C3358" t="s">
        <v>31</v>
      </c>
      <c r="D3358">
        <v>16</v>
      </c>
      <c r="E3358" t="s">
        <v>25</v>
      </c>
      <c r="F3358" t="s">
        <v>35</v>
      </c>
      <c r="G3358">
        <v>17.3</v>
      </c>
      <c r="H3358" t="s">
        <v>21</v>
      </c>
      <c r="I3358">
        <v>7.5</v>
      </c>
      <c r="J3358">
        <v>2.27</v>
      </c>
      <c r="K3358" t="s">
        <v>22</v>
      </c>
      <c r="L3358">
        <v>828.49</v>
      </c>
    </row>
    <row r="3359" spans="2:12" x14ac:dyDescent="0.2">
      <c r="B3359" t="s">
        <v>28</v>
      </c>
      <c r="C3359" t="s">
        <v>39</v>
      </c>
      <c r="D3359">
        <v>64</v>
      </c>
      <c r="E3359" t="s">
        <v>29</v>
      </c>
      <c r="F3359" t="s">
        <v>32</v>
      </c>
      <c r="G3359">
        <v>15.6</v>
      </c>
      <c r="H3359" t="s">
        <v>43</v>
      </c>
      <c r="I3359">
        <v>9.5</v>
      </c>
      <c r="J3359">
        <v>1.77</v>
      </c>
      <c r="K3359" t="s">
        <v>30</v>
      </c>
      <c r="L3359">
        <v>2675.84</v>
      </c>
    </row>
    <row r="3360" spans="2:12" x14ac:dyDescent="0.2">
      <c r="B3360" t="s">
        <v>45</v>
      </c>
      <c r="C3360" t="s">
        <v>37</v>
      </c>
      <c r="D3360">
        <v>32</v>
      </c>
      <c r="E3360" t="s">
        <v>13</v>
      </c>
      <c r="F3360" t="s">
        <v>32</v>
      </c>
      <c r="G3360">
        <v>17.3</v>
      </c>
      <c r="H3360" t="s">
        <v>21</v>
      </c>
      <c r="I3360">
        <v>9.8000000000000007</v>
      </c>
      <c r="J3360">
        <v>2.85</v>
      </c>
      <c r="K3360" t="s">
        <v>46</v>
      </c>
      <c r="L3360">
        <v>2451.69</v>
      </c>
    </row>
    <row r="3361" spans="2:12" x14ac:dyDescent="0.2">
      <c r="B3361" t="s">
        <v>11</v>
      </c>
      <c r="C3361" t="s">
        <v>24</v>
      </c>
      <c r="D3361">
        <v>32</v>
      </c>
      <c r="E3361" t="s">
        <v>29</v>
      </c>
      <c r="F3361" t="s">
        <v>26</v>
      </c>
      <c r="G3361">
        <v>17.3</v>
      </c>
      <c r="H3361" t="s">
        <v>43</v>
      </c>
      <c r="I3361">
        <v>10.5</v>
      </c>
      <c r="J3361">
        <v>2.48</v>
      </c>
      <c r="K3361" t="s">
        <v>22</v>
      </c>
      <c r="L3361">
        <v>2537.5300000000002</v>
      </c>
    </row>
    <row r="3362" spans="2:12" x14ac:dyDescent="0.2">
      <c r="B3362" t="s">
        <v>11</v>
      </c>
      <c r="C3362" t="s">
        <v>37</v>
      </c>
      <c r="D3362">
        <v>64</v>
      </c>
      <c r="E3362" t="s">
        <v>42</v>
      </c>
      <c r="F3362" t="s">
        <v>40</v>
      </c>
      <c r="G3362">
        <v>16</v>
      </c>
      <c r="H3362" t="s">
        <v>15</v>
      </c>
      <c r="I3362">
        <v>9.1999999999999993</v>
      </c>
      <c r="J3362">
        <v>2.34</v>
      </c>
      <c r="K3362" t="s">
        <v>16</v>
      </c>
      <c r="L3362">
        <v>6748.72</v>
      </c>
    </row>
    <row r="3363" spans="2:12" x14ac:dyDescent="0.2">
      <c r="B3363" t="s">
        <v>11</v>
      </c>
      <c r="C3363" t="s">
        <v>48</v>
      </c>
      <c r="D3363">
        <v>32</v>
      </c>
      <c r="E3363" t="s">
        <v>25</v>
      </c>
      <c r="F3363" t="s">
        <v>35</v>
      </c>
      <c r="G3363">
        <v>13.3</v>
      </c>
      <c r="H3363" t="s">
        <v>15</v>
      </c>
      <c r="I3363">
        <v>11.8</v>
      </c>
      <c r="J3363">
        <v>2.88</v>
      </c>
      <c r="K3363" t="s">
        <v>30</v>
      </c>
      <c r="L3363">
        <v>3635.91</v>
      </c>
    </row>
    <row r="3364" spans="2:12" x14ac:dyDescent="0.2">
      <c r="B3364" t="s">
        <v>28</v>
      </c>
      <c r="C3364" t="s">
        <v>12</v>
      </c>
      <c r="D3364">
        <v>4</v>
      </c>
      <c r="E3364" t="s">
        <v>25</v>
      </c>
      <c r="F3364" t="s">
        <v>26</v>
      </c>
      <c r="G3364">
        <v>13.3</v>
      </c>
      <c r="H3364" t="s">
        <v>15</v>
      </c>
      <c r="I3364">
        <v>7.3</v>
      </c>
      <c r="J3364">
        <v>2.44</v>
      </c>
      <c r="K3364" t="s">
        <v>46</v>
      </c>
      <c r="L3364">
        <v>833.98</v>
      </c>
    </row>
    <row r="3365" spans="2:12" x14ac:dyDescent="0.2">
      <c r="B3365" t="s">
        <v>23</v>
      </c>
      <c r="C3365" t="s">
        <v>12</v>
      </c>
      <c r="D3365">
        <v>32</v>
      </c>
      <c r="E3365" t="s">
        <v>29</v>
      </c>
      <c r="F3365" t="s">
        <v>35</v>
      </c>
      <c r="G3365">
        <v>13.3</v>
      </c>
      <c r="H3365" t="s">
        <v>27</v>
      </c>
      <c r="I3365">
        <v>5.4</v>
      </c>
      <c r="J3365">
        <v>2.11</v>
      </c>
      <c r="K3365" t="s">
        <v>16</v>
      </c>
      <c r="L3365">
        <v>2070.4899999999998</v>
      </c>
    </row>
    <row r="3366" spans="2:12" x14ac:dyDescent="0.2">
      <c r="B3366" t="s">
        <v>34</v>
      </c>
      <c r="C3366" t="s">
        <v>31</v>
      </c>
      <c r="D3366">
        <v>4</v>
      </c>
      <c r="E3366" t="s">
        <v>19</v>
      </c>
      <c r="F3366" t="s">
        <v>20</v>
      </c>
      <c r="G3366">
        <v>14</v>
      </c>
      <c r="H3366" t="s">
        <v>21</v>
      </c>
      <c r="I3366">
        <v>6.8</v>
      </c>
      <c r="J3366">
        <v>1.43</v>
      </c>
      <c r="K3366" t="s">
        <v>30</v>
      </c>
      <c r="L3366">
        <v>788.32</v>
      </c>
    </row>
    <row r="3367" spans="2:12" x14ac:dyDescent="0.2">
      <c r="B3367" t="s">
        <v>17</v>
      </c>
      <c r="C3367" t="s">
        <v>37</v>
      </c>
      <c r="D3367">
        <v>64</v>
      </c>
      <c r="E3367" t="s">
        <v>13</v>
      </c>
      <c r="F3367" t="s">
        <v>35</v>
      </c>
      <c r="G3367">
        <v>13.3</v>
      </c>
      <c r="H3367" t="s">
        <v>27</v>
      </c>
      <c r="I3367">
        <v>10.4</v>
      </c>
      <c r="J3367">
        <v>1.36</v>
      </c>
      <c r="K3367" t="s">
        <v>30</v>
      </c>
      <c r="L3367">
        <v>9037.4500000000007</v>
      </c>
    </row>
    <row r="3368" spans="2:12" x14ac:dyDescent="0.2">
      <c r="B3368" t="s">
        <v>38</v>
      </c>
      <c r="C3368" t="s">
        <v>37</v>
      </c>
      <c r="D3368">
        <v>16</v>
      </c>
      <c r="E3368" t="s">
        <v>19</v>
      </c>
      <c r="F3368" t="s">
        <v>44</v>
      </c>
      <c r="G3368">
        <v>13.3</v>
      </c>
      <c r="H3368" t="s">
        <v>27</v>
      </c>
      <c r="I3368">
        <v>5.5</v>
      </c>
      <c r="J3368">
        <v>2.2400000000000002</v>
      </c>
      <c r="K3368" t="s">
        <v>16</v>
      </c>
      <c r="L3368">
        <v>2354.0700000000002</v>
      </c>
    </row>
    <row r="3369" spans="2:12" x14ac:dyDescent="0.2">
      <c r="B3369" t="s">
        <v>11</v>
      </c>
      <c r="C3369" t="s">
        <v>31</v>
      </c>
      <c r="D3369">
        <v>16</v>
      </c>
      <c r="E3369" t="s">
        <v>25</v>
      </c>
      <c r="F3369" t="s">
        <v>40</v>
      </c>
      <c r="G3369">
        <v>16</v>
      </c>
      <c r="H3369" t="s">
        <v>15</v>
      </c>
      <c r="I3369">
        <v>4.9000000000000004</v>
      </c>
      <c r="J3369">
        <v>1.21</v>
      </c>
      <c r="K3369" t="s">
        <v>46</v>
      </c>
      <c r="L3369">
        <v>1969.36</v>
      </c>
    </row>
    <row r="3370" spans="2:12" x14ac:dyDescent="0.2">
      <c r="B3370" t="s">
        <v>38</v>
      </c>
      <c r="C3370" t="s">
        <v>48</v>
      </c>
      <c r="D3370">
        <v>64</v>
      </c>
      <c r="E3370" t="s">
        <v>25</v>
      </c>
      <c r="F3370" t="s">
        <v>26</v>
      </c>
      <c r="G3370">
        <v>15.6</v>
      </c>
      <c r="H3370" t="s">
        <v>27</v>
      </c>
      <c r="I3370">
        <v>9.4</v>
      </c>
      <c r="J3370">
        <v>2.39</v>
      </c>
      <c r="K3370" t="s">
        <v>16</v>
      </c>
      <c r="L3370">
        <v>5545.06</v>
      </c>
    </row>
    <row r="3371" spans="2:12" x14ac:dyDescent="0.2">
      <c r="B3371" t="s">
        <v>47</v>
      </c>
      <c r="C3371" t="s">
        <v>41</v>
      </c>
      <c r="D3371">
        <v>8</v>
      </c>
      <c r="E3371" t="s">
        <v>13</v>
      </c>
      <c r="F3371" t="s">
        <v>32</v>
      </c>
      <c r="G3371">
        <v>13.3</v>
      </c>
      <c r="H3371" t="s">
        <v>21</v>
      </c>
      <c r="I3371">
        <v>5.2</v>
      </c>
      <c r="J3371">
        <v>2.6</v>
      </c>
      <c r="K3371" t="s">
        <v>16</v>
      </c>
      <c r="L3371">
        <v>1754.6</v>
      </c>
    </row>
    <row r="3372" spans="2:12" x14ac:dyDescent="0.2">
      <c r="B3372" t="s">
        <v>11</v>
      </c>
      <c r="C3372" t="s">
        <v>31</v>
      </c>
      <c r="D3372">
        <v>32</v>
      </c>
      <c r="E3372" t="s">
        <v>19</v>
      </c>
      <c r="F3372" t="s">
        <v>40</v>
      </c>
      <c r="G3372">
        <v>16</v>
      </c>
      <c r="H3372" t="s">
        <v>43</v>
      </c>
      <c r="I3372">
        <v>11.6</v>
      </c>
      <c r="J3372">
        <v>2.67</v>
      </c>
      <c r="K3372" t="s">
        <v>30</v>
      </c>
      <c r="L3372">
        <v>2186.0700000000002</v>
      </c>
    </row>
    <row r="3373" spans="2:12" x14ac:dyDescent="0.2">
      <c r="B3373" t="s">
        <v>47</v>
      </c>
      <c r="C3373" t="s">
        <v>41</v>
      </c>
      <c r="D3373">
        <v>16</v>
      </c>
      <c r="E3373" t="s">
        <v>29</v>
      </c>
      <c r="F3373" t="s">
        <v>32</v>
      </c>
      <c r="G3373">
        <v>15.6</v>
      </c>
      <c r="H3373" t="s">
        <v>21</v>
      </c>
      <c r="I3373">
        <v>7.3</v>
      </c>
      <c r="J3373">
        <v>3.08</v>
      </c>
      <c r="K3373" t="s">
        <v>46</v>
      </c>
      <c r="L3373">
        <v>2513.17</v>
      </c>
    </row>
    <row r="3374" spans="2:12" x14ac:dyDescent="0.2">
      <c r="B3374" t="s">
        <v>45</v>
      </c>
      <c r="C3374" t="s">
        <v>37</v>
      </c>
      <c r="D3374">
        <v>16</v>
      </c>
      <c r="E3374" t="s">
        <v>42</v>
      </c>
      <c r="F3374" t="s">
        <v>35</v>
      </c>
      <c r="G3374">
        <v>17.3</v>
      </c>
      <c r="H3374" t="s">
        <v>15</v>
      </c>
      <c r="I3374">
        <v>10.199999999999999</v>
      </c>
      <c r="J3374">
        <v>2.63</v>
      </c>
      <c r="K3374" t="s">
        <v>22</v>
      </c>
      <c r="L3374">
        <v>2382.27</v>
      </c>
    </row>
    <row r="3375" spans="2:12" x14ac:dyDescent="0.2">
      <c r="B3375" t="s">
        <v>33</v>
      </c>
      <c r="C3375" t="s">
        <v>31</v>
      </c>
      <c r="D3375">
        <v>4</v>
      </c>
      <c r="E3375" t="s">
        <v>13</v>
      </c>
      <c r="F3375" t="s">
        <v>26</v>
      </c>
      <c r="G3375">
        <v>16</v>
      </c>
      <c r="H3375" t="s">
        <v>43</v>
      </c>
      <c r="I3375">
        <v>8.5</v>
      </c>
      <c r="J3375">
        <v>1.2</v>
      </c>
      <c r="K3375" t="s">
        <v>46</v>
      </c>
      <c r="L3375">
        <v>916.86</v>
      </c>
    </row>
    <row r="3376" spans="2:12" x14ac:dyDescent="0.2">
      <c r="B3376" t="s">
        <v>23</v>
      </c>
      <c r="C3376" t="s">
        <v>24</v>
      </c>
      <c r="D3376">
        <v>64</v>
      </c>
      <c r="E3376" t="s">
        <v>42</v>
      </c>
      <c r="F3376" t="s">
        <v>40</v>
      </c>
      <c r="G3376">
        <v>13.3</v>
      </c>
      <c r="H3376" t="s">
        <v>43</v>
      </c>
      <c r="I3376">
        <v>8.6</v>
      </c>
      <c r="J3376">
        <v>1.36</v>
      </c>
      <c r="K3376" t="s">
        <v>30</v>
      </c>
      <c r="L3376">
        <v>1997.81</v>
      </c>
    </row>
    <row r="3377" spans="2:12" x14ac:dyDescent="0.2">
      <c r="B3377" t="s">
        <v>11</v>
      </c>
      <c r="C3377" t="s">
        <v>12</v>
      </c>
      <c r="D3377">
        <v>8</v>
      </c>
      <c r="E3377" t="s">
        <v>29</v>
      </c>
      <c r="F3377" t="s">
        <v>32</v>
      </c>
      <c r="G3377">
        <v>13.3</v>
      </c>
      <c r="H3377" t="s">
        <v>15</v>
      </c>
      <c r="I3377">
        <v>11</v>
      </c>
      <c r="J3377">
        <v>1.36</v>
      </c>
      <c r="K3377" t="s">
        <v>16</v>
      </c>
      <c r="L3377">
        <v>1630.34</v>
      </c>
    </row>
    <row r="3378" spans="2:12" x14ac:dyDescent="0.2">
      <c r="B3378" t="s">
        <v>33</v>
      </c>
      <c r="C3378" t="s">
        <v>48</v>
      </c>
      <c r="D3378">
        <v>64</v>
      </c>
      <c r="E3378" t="s">
        <v>42</v>
      </c>
      <c r="F3378" t="s">
        <v>35</v>
      </c>
      <c r="G3378">
        <v>17.3</v>
      </c>
      <c r="H3378" t="s">
        <v>43</v>
      </c>
      <c r="I3378">
        <v>9.8000000000000007</v>
      </c>
      <c r="J3378">
        <v>3.35</v>
      </c>
      <c r="K3378" t="s">
        <v>30</v>
      </c>
      <c r="L3378">
        <v>2738.45</v>
      </c>
    </row>
    <row r="3379" spans="2:12" x14ac:dyDescent="0.2">
      <c r="B3379" t="s">
        <v>28</v>
      </c>
      <c r="C3379" t="s">
        <v>12</v>
      </c>
      <c r="D3379">
        <v>16</v>
      </c>
      <c r="E3379" t="s">
        <v>42</v>
      </c>
      <c r="F3379" t="s">
        <v>44</v>
      </c>
      <c r="G3379">
        <v>16</v>
      </c>
      <c r="H3379" t="s">
        <v>15</v>
      </c>
      <c r="I3379">
        <v>6.8</v>
      </c>
      <c r="J3379">
        <v>1.37</v>
      </c>
      <c r="K3379" t="s">
        <v>46</v>
      </c>
      <c r="L3379">
        <v>861.92</v>
      </c>
    </row>
    <row r="3380" spans="2:12" x14ac:dyDescent="0.2">
      <c r="B3380" t="s">
        <v>11</v>
      </c>
      <c r="C3380" t="s">
        <v>18</v>
      </c>
      <c r="D3380">
        <v>4</v>
      </c>
      <c r="E3380" t="s">
        <v>25</v>
      </c>
      <c r="F3380" t="s">
        <v>26</v>
      </c>
      <c r="G3380">
        <v>16</v>
      </c>
      <c r="H3380" t="s">
        <v>21</v>
      </c>
      <c r="I3380">
        <v>8.1999999999999993</v>
      </c>
      <c r="J3380">
        <v>2.33</v>
      </c>
      <c r="K3380" t="s">
        <v>30</v>
      </c>
      <c r="L3380">
        <v>1499.26</v>
      </c>
    </row>
    <row r="3381" spans="2:12" x14ac:dyDescent="0.2">
      <c r="B3381" t="s">
        <v>23</v>
      </c>
      <c r="C3381" t="s">
        <v>48</v>
      </c>
      <c r="D3381">
        <v>64</v>
      </c>
      <c r="E3381" t="s">
        <v>42</v>
      </c>
      <c r="F3381" t="s">
        <v>20</v>
      </c>
      <c r="G3381">
        <v>13.3</v>
      </c>
      <c r="H3381" t="s">
        <v>43</v>
      </c>
      <c r="I3381">
        <v>10.9</v>
      </c>
      <c r="J3381">
        <v>1.97</v>
      </c>
      <c r="K3381" t="s">
        <v>30</v>
      </c>
      <c r="L3381">
        <v>2431.0300000000002</v>
      </c>
    </row>
    <row r="3382" spans="2:12" x14ac:dyDescent="0.2">
      <c r="B3382" t="s">
        <v>34</v>
      </c>
      <c r="C3382" t="s">
        <v>37</v>
      </c>
      <c r="D3382">
        <v>16</v>
      </c>
      <c r="E3382" t="s">
        <v>42</v>
      </c>
      <c r="F3382" t="s">
        <v>32</v>
      </c>
      <c r="G3382">
        <v>13.3</v>
      </c>
      <c r="H3382" t="s">
        <v>15</v>
      </c>
      <c r="I3382">
        <v>7</v>
      </c>
      <c r="J3382">
        <v>1.22</v>
      </c>
      <c r="K3382" t="s">
        <v>22</v>
      </c>
      <c r="L3382">
        <v>1985.16</v>
      </c>
    </row>
    <row r="3383" spans="2:12" x14ac:dyDescent="0.2">
      <c r="B3383" t="s">
        <v>34</v>
      </c>
      <c r="C3383" t="s">
        <v>12</v>
      </c>
      <c r="D3383">
        <v>32</v>
      </c>
      <c r="E3383" t="s">
        <v>42</v>
      </c>
      <c r="F3383" t="s">
        <v>44</v>
      </c>
      <c r="G3383">
        <v>14</v>
      </c>
      <c r="H3383" t="s">
        <v>15</v>
      </c>
      <c r="I3383">
        <v>4.5999999999999996</v>
      </c>
      <c r="J3383">
        <v>1.54</v>
      </c>
      <c r="K3383" t="s">
        <v>22</v>
      </c>
      <c r="L3383">
        <v>937.43</v>
      </c>
    </row>
    <row r="3384" spans="2:12" x14ac:dyDescent="0.2">
      <c r="B3384" t="s">
        <v>34</v>
      </c>
      <c r="C3384" t="s">
        <v>48</v>
      </c>
      <c r="D3384">
        <v>64</v>
      </c>
      <c r="E3384" t="s">
        <v>29</v>
      </c>
      <c r="F3384" t="s">
        <v>26</v>
      </c>
      <c r="G3384">
        <v>13.3</v>
      </c>
      <c r="H3384" t="s">
        <v>15</v>
      </c>
      <c r="I3384">
        <v>4.5999999999999996</v>
      </c>
      <c r="J3384">
        <v>3.12</v>
      </c>
      <c r="K3384" t="s">
        <v>30</v>
      </c>
      <c r="L3384">
        <v>3824.08</v>
      </c>
    </row>
    <row r="3385" spans="2:12" x14ac:dyDescent="0.2">
      <c r="B3385" t="s">
        <v>34</v>
      </c>
      <c r="C3385" t="s">
        <v>41</v>
      </c>
      <c r="D3385">
        <v>32</v>
      </c>
      <c r="E3385" t="s">
        <v>13</v>
      </c>
      <c r="F3385" t="s">
        <v>14</v>
      </c>
      <c r="G3385">
        <v>14</v>
      </c>
      <c r="H3385" t="s">
        <v>21</v>
      </c>
      <c r="I3385">
        <v>10.5</v>
      </c>
      <c r="J3385">
        <v>3.16</v>
      </c>
      <c r="K3385" t="s">
        <v>22</v>
      </c>
      <c r="L3385">
        <v>2299.29</v>
      </c>
    </row>
    <row r="3386" spans="2:12" x14ac:dyDescent="0.2">
      <c r="B3386" t="s">
        <v>47</v>
      </c>
      <c r="C3386" t="s">
        <v>12</v>
      </c>
      <c r="D3386">
        <v>16</v>
      </c>
      <c r="E3386" t="s">
        <v>25</v>
      </c>
      <c r="F3386" t="s">
        <v>32</v>
      </c>
      <c r="G3386">
        <v>14</v>
      </c>
      <c r="H3386" t="s">
        <v>27</v>
      </c>
      <c r="I3386">
        <v>5.6</v>
      </c>
      <c r="J3386">
        <v>2.62</v>
      </c>
      <c r="K3386" t="s">
        <v>16</v>
      </c>
      <c r="L3386">
        <v>2126.48</v>
      </c>
    </row>
    <row r="3387" spans="2:12" x14ac:dyDescent="0.2">
      <c r="B3387" t="s">
        <v>38</v>
      </c>
      <c r="C3387" t="s">
        <v>18</v>
      </c>
      <c r="D3387">
        <v>64</v>
      </c>
      <c r="E3387" t="s">
        <v>29</v>
      </c>
      <c r="F3387" t="s">
        <v>26</v>
      </c>
      <c r="G3387">
        <v>14</v>
      </c>
      <c r="H3387" t="s">
        <v>15</v>
      </c>
      <c r="I3387">
        <v>6.7</v>
      </c>
      <c r="J3387">
        <v>1.79</v>
      </c>
      <c r="K3387" t="s">
        <v>46</v>
      </c>
      <c r="L3387">
        <v>3713.82</v>
      </c>
    </row>
    <row r="3388" spans="2:12" x14ac:dyDescent="0.2">
      <c r="B3388" t="s">
        <v>28</v>
      </c>
      <c r="C3388" t="s">
        <v>48</v>
      </c>
      <c r="D3388">
        <v>4</v>
      </c>
      <c r="E3388" t="s">
        <v>19</v>
      </c>
      <c r="F3388" t="s">
        <v>44</v>
      </c>
      <c r="G3388">
        <v>15.6</v>
      </c>
      <c r="H3388" t="s">
        <v>43</v>
      </c>
      <c r="I3388">
        <v>8.6999999999999993</v>
      </c>
      <c r="J3388">
        <v>2.78</v>
      </c>
      <c r="K3388" t="s">
        <v>30</v>
      </c>
      <c r="L3388">
        <v>981.19</v>
      </c>
    </row>
    <row r="3389" spans="2:12" x14ac:dyDescent="0.2">
      <c r="B3389" t="s">
        <v>23</v>
      </c>
      <c r="C3389" t="s">
        <v>48</v>
      </c>
      <c r="D3389">
        <v>8</v>
      </c>
      <c r="E3389" t="s">
        <v>25</v>
      </c>
      <c r="F3389" t="s">
        <v>32</v>
      </c>
      <c r="G3389">
        <v>17.3</v>
      </c>
      <c r="H3389" t="s">
        <v>27</v>
      </c>
      <c r="I3389">
        <v>5.7</v>
      </c>
      <c r="J3389">
        <v>2.9</v>
      </c>
      <c r="K3389" t="s">
        <v>22</v>
      </c>
      <c r="L3389">
        <v>2311.11</v>
      </c>
    </row>
    <row r="3390" spans="2:12" x14ac:dyDescent="0.2">
      <c r="B3390" t="s">
        <v>28</v>
      </c>
      <c r="C3390" t="s">
        <v>31</v>
      </c>
      <c r="D3390">
        <v>32</v>
      </c>
      <c r="E3390" t="s">
        <v>13</v>
      </c>
      <c r="F3390" t="s">
        <v>32</v>
      </c>
      <c r="G3390">
        <v>17.3</v>
      </c>
      <c r="H3390" t="s">
        <v>43</v>
      </c>
      <c r="I3390">
        <v>5.5</v>
      </c>
      <c r="J3390">
        <v>1.76</v>
      </c>
      <c r="K3390" t="s">
        <v>22</v>
      </c>
      <c r="L3390">
        <v>1559.65</v>
      </c>
    </row>
    <row r="3391" spans="2:12" x14ac:dyDescent="0.2">
      <c r="B3391" t="s">
        <v>23</v>
      </c>
      <c r="C3391" t="s">
        <v>48</v>
      </c>
      <c r="D3391">
        <v>32</v>
      </c>
      <c r="E3391" t="s">
        <v>13</v>
      </c>
      <c r="F3391" t="s">
        <v>26</v>
      </c>
      <c r="G3391">
        <v>15.6</v>
      </c>
      <c r="H3391" t="s">
        <v>21</v>
      </c>
      <c r="I3391">
        <v>7.3</v>
      </c>
      <c r="J3391">
        <v>1.62</v>
      </c>
      <c r="K3391" t="s">
        <v>46</v>
      </c>
      <c r="L3391">
        <v>1906.69</v>
      </c>
    </row>
    <row r="3392" spans="2:12" x14ac:dyDescent="0.2">
      <c r="B3392" t="s">
        <v>33</v>
      </c>
      <c r="C3392" t="s">
        <v>39</v>
      </c>
      <c r="D3392">
        <v>64</v>
      </c>
      <c r="E3392" t="s">
        <v>42</v>
      </c>
      <c r="F3392" t="s">
        <v>35</v>
      </c>
      <c r="G3392">
        <v>15.6</v>
      </c>
      <c r="H3392" t="s">
        <v>21</v>
      </c>
      <c r="I3392">
        <v>10.8</v>
      </c>
      <c r="J3392">
        <v>1.28</v>
      </c>
      <c r="K3392" t="s">
        <v>16</v>
      </c>
      <c r="L3392">
        <v>1900.29</v>
      </c>
    </row>
    <row r="3393" spans="2:12" x14ac:dyDescent="0.2">
      <c r="B3393" t="s">
        <v>28</v>
      </c>
      <c r="C3393" t="s">
        <v>48</v>
      </c>
      <c r="D3393">
        <v>4</v>
      </c>
      <c r="E3393" t="s">
        <v>42</v>
      </c>
      <c r="F3393" t="s">
        <v>26</v>
      </c>
      <c r="G3393">
        <v>13.3</v>
      </c>
      <c r="H3393" t="s">
        <v>27</v>
      </c>
      <c r="I3393">
        <v>6.8</v>
      </c>
      <c r="J3393">
        <v>1.32</v>
      </c>
      <c r="K3393" t="s">
        <v>22</v>
      </c>
      <c r="L3393">
        <v>1673.73</v>
      </c>
    </row>
    <row r="3394" spans="2:12" x14ac:dyDescent="0.2">
      <c r="B3394" t="s">
        <v>28</v>
      </c>
      <c r="C3394" t="s">
        <v>12</v>
      </c>
      <c r="D3394">
        <v>8</v>
      </c>
      <c r="E3394" t="s">
        <v>42</v>
      </c>
      <c r="F3394" t="s">
        <v>14</v>
      </c>
      <c r="G3394">
        <v>15.6</v>
      </c>
      <c r="H3394" t="s">
        <v>15</v>
      </c>
      <c r="I3394">
        <v>6.1</v>
      </c>
      <c r="J3394">
        <v>2.97</v>
      </c>
      <c r="K3394" t="s">
        <v>46</v>
      </c>
      <c r="L3394">
        <v>927.75</v>
      </c>
    </row>
    <row r="3395" spans="2:12" x14ac:dyDescent="0.2">
      <c r="B3395" t="s">
        <v>45</v>
      </c>
      <c r="C3395" t="s">
        <v>37</v>
      </c>
      <c r="D3395">
        <v>64</v>
      </c>
      <c r="E3395" t="s">
        <v>19</v>
      </c>
      <c r="F3395" t="s">
        <v>20</v>
      </c>
      <c r="G3395">
        <v>13.3</v>
      </c>
      <c r="H3395" t="s">
        <v>21</v>
      </c>
      <c r="I3395">
        <v>10.6</v>
      </c>
      <c r="J3395">
        <v>1.73</v>
      </c>
      <c r="K3395" t="s">
        <v>46</v>
      </c>
      <c r="L3395">
        <v>3334.47</v>
      </c>
    </row>
    <row r="3396" spans="2:12" x14ac:dyDescent="0.2">
      <c r="B3396" t="s">
        <v>47</v>
      </c>
      <c r="C3396" t="s">
        <v>37</v>
      </c>
      <c r="D3396">
        <v>32</v>
      </c>
      <c r="E3396" t="s">
        <v>13</v>
      </c>
      <c r="F3396" t="s">
        <v>14</v>
      </c>
      <c r="G3396">
        <v>15.6</v>
      </c>
      <c r="H3396" t="s">
        <v>43</v>
      </c>
      <c r="I3396">
        <v>10.6</v>
      </c>
      <c r="J3396">
        <v>3.26</v>
      </c>
      <c r="K3396" t="s">
        <v>46</v>
      </c>
      <c r="L3396">
        <v>3728.6</v>
      </c>
    </row>
    <row r="3397" spans="2:12" x14ac:dyDescent="0.2">
      <c r="B3397" t="s">
        <v>23</v>
      </c>
      <c r="C3397" t="s">
        <v>12</v>
      </c>
      <c r="D3397">
        <v>4</v>
      </c>
      <c r="E3397" t="s">
        <v>19</v>
      </c>
      <c r="F3397" t="s">
        <v>32</v>
      </c>
      <c r="G3397">
        <v>14</v>
      </c>
      <c r="H3397" t="s">
        <v>27</v>
      </c>
      <c r="I3397">
        <v>10.9</v>
      </c>
      <c r="J3397">
        <v>2.35</v>
      </c>
      <c r="K3397" t="s">
        <v>16</v>
      </c>
      <c r="L3397">
        <v>1247.93</v>
      </c>
    </row>
    <row r="3398" spans="2:12" x14ac:dyDescent="0.2">
      <c r="B3398" t="s">
        <v>17</v>
      </c>
      <c r="C3398" t="s">
        <v>39</v>
      </c>
      <c r="D3398">
        <v>16</v>
      </c>
      <c r="E3398" t="s">
        <v>25</v>
      </c>
      <c r="F3398" t="s">
        <v>44</v>
      </c>
      <c r="G3398">
        <v>14</v>
      </c>
      <c r="H3398" t="s">
        <v>43</v>
      </c>
      <c r="I3398">
        <v>9.6</v>
      </c>
      <c r="J3398">
        <v>2.14</v>
      </c>
      <c r="K3398" t="s">
        <v>30</v>
      </c>
      <c r="L3398">
        <v>1016.78</v>
      </c>
    </row>
    <row r="3399" spans="2:12" x14ac:dyDescent="0.2">
      <c r="B3399" t="s">
        <v>38</v>
      </c>
      <c r="C3399" t="s">
        <v>37</v>
      </c>
      <c r="D3399">
        <v>4</v>
      </c>
      <c r="E3399" t="s">
        <v>13</v>
      </c>
      <c r="F3399" t="s">
        <v>44</v>
      </c>
      <c r="G3399">
        <v>14</v>
      </c>
      <c r="H3399" t="s">
        <v>15</v>
      </c>
      <c r="I3399">
        <v>9.6999999999999993</v>
      </c>
      <c r="J3399">
        <v>1.81</v>
      </c>
      <c r="K3399" t="s">
        <v>46</v>
      </c>
      <c r="L3399">
        <v>1159.3900000000001</v>
      </c>
    </row>
    <row r="3400" spans="2:12" x14ac:dyDescent="0.2">
      <c r="B3400" t="s">
        <v>45</v>
      </c>
      <c r="C3400" t="s">
        <v>31</v>
      </c>
      <c r="D3400">
        <v>8</v>
      </c>
      <c r="E3400" t="s">
        <v>19</v>
      </c>
      <c r="F3400" t="s">
        <v>40</v>
      </c>
      <c r="G3400">
        <v>13.3</v>
      </c>
      <c r="H3400" t="s">
        <v>21</v>
      </c>
      <c r="I3400">
        <v>11.7</v>
      </c>
      <c r="J3400">
        <v>2.04</v>
      </c>
      <c r="K3400" t="s">
        <v>30</v>
      </c>
      <c r="L3400">
        <v>664.87</v>
      </c>
    </row>
    <row r="3401" spans="2:12" x14ac:dyDescent="0.2">
      <c r="B3401" t="s">
        <v>17</v>
      </c>
      <c r="C3401" t="s">
        <v>41</v>
      </c>
      <c r="D3401">
        <v>8</v>
      </c>
      <c r="E3401" t="s">
        <v>25</v>
      </c>
      <c r="F3401" t="s">
        <v>32</v>
      </c>
      <c r="G3401">
        <v>13.3</v>
      </c>
      <c r="H3401" t="s">
        <v>43</v>
      </c>
      <c r="I3401">
        <v>5.0999999999999996</v>
      </c>
      <c r="J3401">
        <v>1.55</v>
      </c>
      <c r="K3401" t="s">
        <v>22</v>
      </c>
      <c r="L3401">
        <v>2217.11</v>
      </c>
    </row>
    <row r="3402" spans="2:12" x14ac:dyDescent="0.2">
      <c r="B3402" t="s">
        <v>47</v>
      </c>
      <c r="C3402" t="s">
        <v>31</v>
      </c>
      <c r="D3402">
        <v>4</v>
      </c>
      <c r="E3402" t="s">
        <v>25</v>
      </c>
      <c r="F3402" t="s">
        <v>44</v>
      </c>
      <c r="G3402">
        <v>17.3</v>
      </c>
      <c r="H3402" t="s">
        <v>15</v>
      </c>
      <c r="I3402">
        <v>7.9</v>
      </c>
      <c r="J3402">
        <v>1.54</v>
      </c>
      <c r="K3402" t="s">
        <v>46</v>
      </c>
      <c r="L3402">
        <v>802.06</v>
      </c>
    </row>
    <row r="3403" spans="2:12" x14ac:dyDescent="0.2">
      <c r="B3403" t="s">
        <v>36</v>
      </c>
      <c r="C3403" t="s">
        <v>12</v>
      </c>
      <c r="D3403">
        <v>32</v>
      </c>
      <c r="E3403" t="s">
        <v>25</v>
      </c>
      <c r="F3403" t="s">
        <v>44</v>
      </c>
      <c r="G3403">
        <v>14</v>
      </c>
      <c r="H3403" t="s">
        <v>21</v>
      </c>
      <c r="I3403">
        <v>4.7</v>
      </c>
      <c r="J3403">
        <v>2.61</v>
      </c>
      <c r="K3403" t="s">
        <v>22</v>
      </c>
      <c r="L3403">
        <v>634.66</v>
      </c>
    </row>
    <row r="3404" spans="2:12" x14ac:dyDescent="0.2">
      <c r="B3404" t="s">
        <v>38</v>
      </c>
      <c r="C3404" t="s">
        <v>24</v>
      </c>
      <c r="D3404">
        <v>4</v>
      </c>
      <c r="E3404" t="s">
        <v>13</v>
      </c>
      <c r="F3404" t="s">
        <v>20</v>
      </c>
      <c r="G3404">
        <v>13.3</v>
      </c>
      <c r="H3404" t="s">
        <v>43</v>
      </c>
      <c r="I3404">
        <v>10.199999999999999</v>
      </c>
      <c r="J3404">
        <v>1.95</v>
      </c>
      <c r="K3404" t="s">
        <v>22</v>
      </c>
      <c r="L3404">
        <v>934.55</v>
      </c>
    </row>
    <row r="3405" spans="2:12" x14ac:dyDescent="0.2">
      <c r="B3405" t="s">
        <v>23</v>
      </c>
      <c r="C3405" t="s">
        <v>41</v>
      </c>
      <c r="D3405">
        <v>32</v>
      </c>
      <c r="E3405" t="s">
        <v>25</v>
      </c>
      <c r="F3405" t="s">
        <v>20</v>
      </c>
      <c r="G3405">
        <v>17.3</v>
      </c>
      <c r="H3405" t="s">
        <v>43</v>
      </c>
      <c r="I3405">
        <v>5.7</v>
      </c>
      <c r="J3405">
        <v>2.15</v>
      </c>
      <c r="K3405" t="s">
        <v>22</v>
      </c>
      <c r="L3405">
        <v>2789.49</v>
      </c>
    </row>
    <row r="3406" spans="2:12" x14ac:dyDescent="0.2">
      <c r="B3406" t="s">
        <v>36</v>
      </c>
      <c r="C3406" t="s">
        <v>39</v>
      </c>
      <c r="D3406">
        <v>16</v>
      </c>
      <c r="E3406" t="s">
        <v>25</v>
      </c>
      <c r="F3406" t="s">
        <v>32</v>
      </c>
      <c r="G3406">
        <v>14</v>
      </c>
      <c r="H3406" t="s">
        <v>15</v>
      </c>
      <c r="I3406">
        <v>10</v>
      </c>
      <c r="J3406">
        <v>3.39</v>
      </c>
      <c r="K3406" t="s">
        <v>46</v>
      </c>
      <c r="L3406">
        <v>1564.41</v>
      </c>
    </row>
    <row r="3407" spans="2:12" x14ac:dyDescent="0.2">
      <c r="B3407" t="s">
        <v>45</v>
      </c>
      <c r="C3407" t="s">
        <v>12</v>
      </c>
      <c r="D3407">
        <v>64</v>
      </c>
      <c r="E3407" t="s">
        <v>42</v>
      </c>
      <c r="F3407" t="s">
        <v>32</v>
      </c>
      <c r="G3407">
        <v>14</v>
      </c>
      <c r="H3407" t="s">
        <v>15</v>
      </c>
      <c r="I3407">
        <v>10.6</v>
      </c>
      <c r="J3407">
        <v>3.25</v>
      </c>
      <c r="K3407" t="s">
        <v>16</v>
      </c>
      <c r="L3407">
        <v>2199.8200000000002</v>
      </c>
    </row>
    <row r="3408" spans="2:12" x14ac:dyDescent="0.2">
      <c r="B3408" t="s">
        <v>33</v>
      </c>
      <c r="C3408" t="s">
        <v>39</v>
      </c>
      <c r="D3408">
        <v>4</v>
      </c>
      <c r="E3408" t="s">
        <v>29</v>
      </c>
      <c r="F3408" t="s">
        <v>35</v>
      </c>
      <c r="G3408">
        <v>13.3</v>
      </c>
      <c r="H3408" t="s">
        <v>27</v>
      </c>
      <c r="I3408">
        <v>8.9</v>
      </c>
      <c r="J3408">
        <v>2.08</v>
      </c>
      <c r="K3408" t="s">
        <v>46</v>
      </c>
      <c r="L3408">
        <v>1597.14</v>
      </c>
    </row>
    <row r="3409" spans="2:12" x14ac:dyDescent="0.2">
      <c r="B3409" t="s">
        <v>38</v>
      </c>
      <c r="C3409" t="s">
        <v>41</v>
      </c>
      <c r="D3409">
        <v>32</v>
      </c>
      <c r="E3409" t="s">
        <v>25</v>
      </c>
      <c r="F3409" t="s">
        <v>26</v>
      </c>
      <c r="G3409">
        <v>14</v>
      </c>
      <c r="H3409" t="s">
        <v>15</v>
      </c>
      <c r="I3409">
        <v>11.7</v>
      </c>
      <c r="J3409">
        <v>1.39</v>
      </c>
      <c r="K3409" t="s">
        <v>16</v>
      </c>
      <c r="L3409">
        <v>3361.23</v>
      </c>
    </row>
    <row r="3410" spans="2:12" x14ac:dyDescent="0.2">
      <c r="B3410" t="s">
        <v>17</v>
      </c>
      <c r="C3410" t="s">
        <v>18</v>
      </c>
      <c r="D3410">
        <v>8</v>
      </c>
      <c r="E3410" t="s">
        <v>42</v>
      </c>
      <c r="F3410" t="s">
        <v>20</v>
      </c>
      <c r="G3410">
        <v>17.3</v>
      </c>
      <c r="H3410" t="s">
        <v>21</v>
      </c>
      <c r="I3410">
        <v>7.4</v>
      </c>
      <c r="J3410">
        <v>1.73</v>
      </c>
      <c r="K3410" t="s">
        <v>30</v>
      </c>
      <c r="L3410">
        <v>1354.62</v>
      </c>
    </row>
    <row r="3411" spans="2:12" x14ac:dyDescent="0.2">
      <c r="B3411" t="s">
        <v>17</v>
      </c>
      <c r="C3411" t="s">
        <v>37</v>
      </c>
      <c r="D3411">
        <v>16</v>
      </c>
      <c r="E3411" t="s">
        <v>25</v>
      </c>
      <c r="F3411" t="s">
        <v>32</v>
      </c>
      <c r="G3411">
        <v>13.3</v>
      </c>
      <c r="H3411" t="s">
        <v>21</v>
      </c>
      <c r="I3411">
        <v>11.8</v>
      </c>
      <c r="J3411">
        <v>3.42</v>
      </c>
      <c r="K3411" t="s">
        <v>46</v>
      </c>
      <c r="L3411">
        <v>2198.23</v>
      </c>
    </row>
    <row r="3412" spans="2:12" x14ac:dyDescent="0.2">
      <c r="B3412" t="s">
        <v>34</v>
      </c>
      <c r="C3412" t="s">
        <v>18</v>
      </c>
      <c r="D3412">
        <v>32</v>
      </c>
      <c r="E3412" t="s">
        <v>29</v>
      </c>
      <c r="F3412" t="s">
        <v>35</v>
      </c>
      <c r="G3412">
        <v>17.3</v>
      </c>
      <c r="H3412" t="s">
        <v>15</v>
      </c>
      <c r="I3412">
        <v>10.9</v>
      </c>
      <c r="J3412">
        <v>1.61</v>
      </c>
      <c r="K3412" t="s">
        <v>16</v>
      </c>
      <c r="L3412">
        <v>2629.05</v>
      </c>
    </row>
    <row r="3413" spans="2:12" x14ac:dyDescent="0.2">
      <c r="B3413" t="s">
        <v>36</v>
      </c>
      <c r="C3413" t="s">
        <v>37</v>
      </c>
      <c r="D3413">
        <v>16</v>
      </c>
      <c r="E3413" t="s">
        <v>13</v>
      </c>
      <c r="F3413" t="s">
        <v>35</v>
      </c>
      <c r="G3413">
        <v>13.3</v>
      </c>
      <c r="H3413" t="s">
        <v>15</v>
      </c>
      <c r="I3413">
        <v>10.3</v>
      </c>
      <c r="J3413">
        <v>2.2799999999999998</v>
      </c>
      <c r="K3413" t="s">
        <v>46</v>
      </c>
      <c r="L3413">
        <v>2378.5300000000002</v>
      </c>
    </row>
    <row r="3414" spans="2:12" x14ac:dyDescent="0.2">
      <c r="B3414" t="s">
        <v>34</v>
      </c>
      <c r="C3414" t="s">
        <v>41</v>
      </c>
      <c r="D3414">
        <v>4</v>
      </c>
      <c r="E3414" t="s">
        <v>25</v>
      </c>
      <c r="F3414" t="s">
        <v>20</v>
      </c>
      <c r="G3414">
        <v>15.6</v>
      </c>
      <c r="H3414" t="s">
        <v>21</v>
      </c>
      <c r="I3414">
        <v>10</v>
      </c>
      <c r="J3414">
        <v>1.52</v>
      </c>
      <c r="K3414" t="s">
        <v>16</v>
      </c>
      <c r="L3414">
        <v>1513.35</v>
      </c>
    </row>
    <row r="3415" spans="2:12" x14ac:dyDescent="0.2">
      <c r="B3415" t="s">
        <v>17</v>
      </c>
      <c r="C3415" t="s">
        <v>37</v>
      </c>
      <c r="D3415">
        <v>4</v>
      </c>
      <c r="E3415" t="s">
        <v>13</v>
      </c>
      <c r="F3415" t="s">
        <v>20</v>
      </c>
      <c r="G3415">
        <v>14</v>
      </c>
      <c r="H3415" t="s">
        <v>21</v>
      </c>
      <c r="I3415">
        <v>11.6</v>
      </c>
      <c r="J3415">
        <v>2.4900000000000002</v>
      </c>
      <c r="K3415" t="s">
        <v>16</v>
      </c>
      <c r="L3415">
        <v>1686.48</v>
      </c>
    </row>
    <row r="3416" spans="2:12" x14ac:dyDescent="0.2">
      <c r="B3416" t="s">
        <v>28</v>
      </c>
      <c r="C3416" t="s">
        <v>37</v>
      </c>
      <c r="D3416">
        <v>64</v>
      </c>
      <c r="E3416" t="s">
        <v>25</v>
      </c>
      <c r="F3416" t="s">
        <v>32</v>
      </c>
      <c r="G3416">
        <v>14</v>
      </c>
      <c r="H3416" t="s">
        <v>27</v>
      </c>
      <c r="I3416">
        <v>11.6</v>
      </c>
      <c r="J3416">
        <v>2.15</v>
      </c>
      <c r="K3416" t="s">
        <v>30</v>
      </c>
      <c r="L3416">
        <v>6622.67</v>
      </c>
    </row>
    <row r="3417" spans="2:12" x14ac:dyDescent="0.2">
      <c r="B3417" t="s">
        <v>38</v>
      </c>
      <c r="C3417" t="s">
        <v>37</v>
      </c>
      <c r="D3417">
        <v>4</v>
      </c>
      <c r="E3417" t="s">
        <v>29</v>
      </c>
      <c r="F3417" t="s">
        <v>26</v>
      </c>
      <c r="G3417">
        <v>16</v>
      </c>
      <c r="H3417" t="s">
        <v>21</v>
      </c>
      <c r="I3417">
        <v>8</v>
      </c>
      <c r="J3417">
        <v>2.8</v>
      </c>
      <c r="K3417" t="s">
        <v>16</v>
      </c>
      <c r="L3417">
        <v>1257.71</v>
      </c>
    </row>
    <row r="3418" spans="2:12" x14ac:dyDescent="0.2">
      <c r="B3418" t="s">
        <v>23</v>
      </c>
      <c r="C3418" t="s">
        <v>31</v>
      </c>
      <c r="D3418">
        <v>64</v>
      </c>
      <c r="E3418" t="s">
        <v>13</v>
      </c>
      <c r="F3418" t="s">
        <v>32</v>
      </c>
      <c r="G3418">
        <v>17.3</v>
      </c>
      <c r="H3418" t="s">
        <v>43</v>
      </c>
      <c r="I3418">
        <v>9.3000000000000007</v>
      </c>
      <c r="J3418">
        <v>2.16</v>
      </c>
      <c r="K3418" t="s">
        <v>30</v>
      </c>
      <c r="L3418">
        <v>2125.33</v>
      </c>
    </row>
    <row r="3419" spans="2:12" x14ac:dyDescent="0.2">
      <c r="B3419" t="s">
        <v>28</v>
      </c>
      <c r="C3419" t="s">
        <v>48</v>
      </c>
      <c r="D3419">
        <v>64</v>
      </c>
      <c r="E3419" t="s">
        <v>13</v>
      </c>
      <c r="F3419" t="s">
        <v>35</v>
      </c>
      <c r="G3419">
        <v>17.3</v>
      </c>
      <c r="H3419" t="s">
        <v>15</v>
      </c>
      <c r="I3419">
        <v>10.3</v>
      </c>
      <c r="J3419">
        <v>1.83</v>
      </c>
      <c r="K3419" t="s">
        <v>16</v>
      </c>
      <c r="L3419">
        <v>4112.1899999999996</v>
      </c>
    </row>
    <row r="3420" spans="2:12" x14ac:dyDescent="0.2">
      <c r="B3420" t="s">
        <v>34</v>
      </c>
      <c r="C3420" t="s">
        <v>12</v>
      </c>
      <c r="D3420">
        <v>64</v>
      </c>
      <c r="E3420" t="s">
        <v>13</v>
      </c>
      <c r="F3420" t="s">
        <v>26</v>
      </c>
      <c r="G3420">
        <v>14</v>
      </c>
      <c r="H3420" t="s">
        <v>15</v>
      </c>
      <c r="I3420">
        <v>6.5</v>
      </c>
      <c r="J3420">
        <v>2.34</v>
      </c>
      <c r="K3420" t="s">
        <v>16</v>
      </c>
      <c r="L3420">
        <v>2395.34</v>
      </c>
    </row>
    <row r="3421" spans="2:12" x14ac:dyDescent="0.2">
      <c r="B3421" t="s">
        <v>28</v>
      </c>
      <c r="C3421" t="s">
        <v>37</v>
      </c>
      <c r="D3421">
        <v>4</v>
      </c>
      <c r="E3421" t="s">
        <v>29</v>
      </c>
      <c r="F3421" t="s">
        <v>20</v>
      </c>
      <c r="G3421">
        <v>16</v>
      </c>
      <c r="H3421" t="s">
        <v>27</v>
      </c>
      <c r="I3421">
        <v>10.4</v>
      </c>
      <c r="J3421">
        <v>1.45</v>
      </c>
      <c r="K3421" t="s">
        <v>46</v>
      </c>
      <c r="L3421">
        <v>2867.36</v>
      </c>
    </row>
    <row r="3422" spans="2:12" x14ac:dyDescent="0.2">
      <c r="B3422" t="s">
        <v>36</v>
      </c>
      <c r="C3422" t="s">
        <v>41</v>
      </c>
      <c r="D3422">
        <v>64</v>
      </c>
      <c r="E3422" t="s">
        <v>19</v>
      </c>
      <c r="F3422" t="s">
        <v>40</v>
      </c>
      <c r="G3422">
        <v>14</v>
      </c>
      <c r="H3422" t="s">
        <v>43</v>
      </c>
      <c r="I3422">
        <v>9.9</v>
      </c>
      <c r="J3422">
        <v>1.55</v>
      </c>
      <c r="K3422" t="s">
        <v>30</v>
      </c>
      <c r="L3422">
        <v>3953.82</v>
      </c>
    </row>
    <row r="3423" spans="2:12" x14ac:dyDescent="0.2">
      <c r="B3423" t="s">
        <v>45</v>
      </c>
      <c r="C3423" t="s">
        <v>37</v>
      </c>
      <c r="D3423">
        <v>4</v>
      </c>
      <c r="E3423" t="s">
        <v>13</v>
      </c>
      <c r="F3423" t="s">
        <v>44</v>
      </c>
      <c r="G3423">
        <v>16</v>
      </c>
      <c r="H3423" t="s">
        <v>15</v>
      </c>
      <c r="I3423">
        <v>8.8000000000000007</v>
      </c>
      <c r="J3423">
        <v>3</v>
      </c>
      <c r="K3423" t="s">
        <v>46</v>
      </c>
      <c r="L3423">
        <v>1360.35</v>
      </c>
    </row>
    <row r="3424" spans="2:12" x14ac:dyDescent="0.2">
      <c r="B3424" t="s">
        <v>47</v>
      </c>
      <c r="C3424" t="s">
        <v>41</v>
      </c>
      <c r="D3424">
        <v>8</v>
      </c>
      <c r="E3424" t="s">
        <v>25</v>
      </c>
      <c r="F3424" t="s">
        <v>35</v>
      </c>
      <c r="G3424">
        <v>17.3</v>
      </c>
      <c r="H3424" t="s">
        <v>27</v>
      </c>
      <c r="I3424">
        <v>4.9000000000000004</v>
      </c>
      <c r="J3424">
        <v>2.87</v>
      </c>
      <c r="K3424" t="s">
        <v>30</v>
      </c>
      <c r="L3424">
        <v>4047.62</v>
      </c>
    </row>
    <row r="3425" spans="2:12" x14ac:dyDescent="0.2">
      <c r="B3425" t="s">
        <v>34</v>
      </c>
      <c r="C3425" t="s">
        <v>18</v>
      </c>
      <c r="D3425">
        <v>4</v>
      </c>
      <c r="E3425" t="s">
        <v>13</v>
      </c>
      <c r="F3425" t="s">
        <v>35</v>
      </c>
      <c r="G3425">
        <v>16</v>
      </c>
      <c r="H3425" t="s">
        <v>43</v>
      </c>
      <c r="I3425">
        <v>8.8000000000000007</v>
      </c>
      <c r="J3425">
        <v>2.58</v>
      </c>
      <c r="K3425" t="s">
        <v>30</v>
      </c>
      <c r="L3425">
        <v>1198.18</v>
      </c>
    </row>
    <row r="3426" spans="2:12" x14ac:dyDescent="0.2">
      <c r="B3426" t="s">
        <v>34</v>
      </c>
      <c r="C3426" t="s">
        <v>18</v>
      </c>
      <c r="D3426">
        <v>16</v>
      </c>
      <c r="E3426" t="s">
        <v>42</v>
      </c>
      <c r="F3426" t="s">
        <v>26</v>
      </c>
      <c r="G3426">
        <v>14</v>
      </c>
      <c r="H3426" t="s">
        <v>27</v>
      </c>
      <c r="I3426">
        <v>5.0999999999999996</v>
      </c>
      <c r="J3426">
        <v>1.98</v>
      </c>
      <c r="K3426" t="s">
        <v>22</v>
      </c>
      <c r="L3426">
        <v>2088.15</v>
      </c>
    </row>
    <row r="3427" spans="2:12" x14ac:dyDescent="0.2">
      <c r="B3427" t="s">
        <v>33</v>
      </c>
      <c r="C3427" t="s">
        <v>12</v>
      </c>
      <c r="D3427">
        <v>64</v>
      </c>
      <c r="E3427" t="s">
        <v>29</v>
      </c>
      <c r="F3427" t="s">
        <v>14</v>
      </c>
      <c r="G3427">
        <v>13.3</v>
      </c>
      <c r="H3427" t="s">
        <v>15</v>
      </c>
      <c r="I3427">
        <v>9.6999999999999993</v>
      </c>
      <c r="J3427">
        <v>2.16</v>
      </c>
      <c r="K3427" t="s">
        <v>30</v>
      </c>
      <c r="L3427">
        <v>2420.98</v>
      </c>
    </row>
    <row r="3428" spans="2:12" x14ac:dyDescent="0.2">
      <c r="B3428" t="s">
        <v>23</v>
      </c>
      <c r="C3428" t="s">
        <v>41</v>
      </c>
      <c r="D3428">
        <v>8</v>
      </c>
      <c r="E3428" t="s">
        <v>29</v>
      </c>
      <c r="F3428" t="s">
        <v>35</v>
      </c>
      <c r="G3428">
        <v>17.3</v>
      </c>
      <c r="H3428" t="s">
        <v>43</v>
      </c>
      <c r="I3428">
        <v>8.1</v>
      </c>
      <c r="J3428">
        <v>3.32</v>
      </c>
      <c r="K3428" t="s">
        <v>46</v>
      </c>
      <c r="L3428">
        <v>1942.28</v>
      </c>
    </row>
    <row r="3429" spans="2:12" x14ac:dyDescent="0.2">
      <c r="B3429" t="s">
        <v>28</v>
      </c>
      <c r="C3429" t="s">
        <v>18</v>
      </c>
      <c r="D3429">
        <v>16</v>
      </c>
      <c r="E3429" t="s">
        <v>13</v>
      </c>
      <c r="F3429" t="s">
        <v>26</v>
      </c>
      <c r="G3429">
        <v>17.3</v>
      </c>
      <c r="H3429" t="s">
        <v>27</v>
      </c>
      <c r="I3429">
        <v>7</v>
      </c>
      <c r="J3429">
        <v>2.93</v>
      </c>
      <c r="K3429" t="s">
        <v>16</v>
      </c>
      <c r="L3429">
        <v>2573.94</v>
      </c>
    </row>
    <row r="3430" spans="2:12" x14ac:dyDescent="0.2">
      <c r="B3430" t="s">
        <v>17</v>
      </c>
      <c r="C3430" t="s">
        <v>24</v>
      </c>
      <c r="D3430">
        <v>4</v>
      </c>
      <c r="E3430" t="s">
        <v>29</v>
      </c>
      <c r="F3430" t="s">
        <v>44</v>
      </c>
      <c r="G3430">
        <v>13.3</v>
      </c>
      <c r="H3430" t="s">
        <v>43</v>
      </c>
      <c r="I3430">
        <v>10.5</v>
      </c>
      <c r="J3430">
        <v>1.43</v>
      </c>
      <c r="K3430" t="s">
        <v>22</v>
      </c>
      <c r="L3430">
        <v>922.42</v>
      </c>
    </row>
    <row r="3431" spans="2:12" x14ac:dyDescent="0.2">
      <c r="B3431" t="s">
        <v>17</v>
      </c>
      <c r="C3431" t="s">
        <v>37</v>
      </c>
      <c r="D3431">
        <v>8</v>
      </c>
      <c r="E3431" t="s">
        <v>19</v>
      </c>
      <c r="F3431" t="s">
        <v>35</v>
      </c>
      <c r="G3431">
        <v>16</v>
      </c>
      <c r="H3431" t="s">
        <v>43</v>
      </c>
      <c r="I3431">
        <v>11.8</v>
      </c>
      <c r="J3431">
        <v>3.46</v>
      </c>
      <c r="K3431" t="s">
        <v>22</v>
      </c>
      <c r="L3431">
        <v>2499.52</v>
      </c>
    </row>
    <row r="3432" spans="2:12" x14ac:dyDescent="0.2">
      <c r="B3432" t="s">
        <v>33</v>
      </c>
      <c r="C3432" t="s">
        <v>41</v>
      </c>
      <c r="D3432">
        <v>32</v>
      </c>
      <c r="E3432" t="s">
        <v>25</v>
      </c>
      <c r="F3432" t="s">
        <v>14</v>
      </c>
      <c r="G3432">
        <v>13.3</v>
      </c>
      <c r="H3432" t="s">
        <v>15</v>
      </c>
      <c r="I3432">
        <v>6.1</v>
      </c>
      <c r="J3432">
        <v>2.46</v>
      </c>
      <c r="K3432" t="s">
        <v>22</v>
      </c>
      <c r="L3432">
        <v>3276.19</v>
      </c>
    </row>
    <row r="3433" spans="2:12" x14ac:dyDescent="0.2">
      <c r="B3433" t="s">
        <v>36</v>
      </c>
      <c r="C3433" t="s">
        <v>48</v>
      </c>
      <c r="D3433">
        <v>64</v>
      </c>
      <c r="E3433" t="s">
        <v>19</v>
      </c>
      <c r="F3433" t="s">
        <v>40</v>
      </c>
      <c r="G3433">
        <v>16</v>
      </c>
      <c r="H3433" t="s">
        <v>27</v>
      </c>
      <c r="I3433">
        <v>8.4</v>
      </c>
      <c r="J3433">
        <v>1.64</v>
      </c>
      <c r="K3433" t="s">
        <v>16</v>
      </c>
      <c r="L3433">
        <v>5283.48</v>
      </c>
    </row>
    <row r="3434" spans="2:12" x14ac:dyDescent="0.2">
      <c r="B3434" t="s">
        <v>28</v>
      </c>
      <c r="C3434" t="s">
        <v>31</v>
      </c>
      <c r="D3434">
        <v>32</v>
      </c>
      <c r="E3434" t="s">
        <v>25</v>
      </c>
      <c r="F3434" t="s">
        <v>14</v>
      </c>
      <c r="G3434">
        <v>14</v>
      </c>
      <c r="H3434" t="s">
        <v>27</v>
      </c>
      <c r="I3434">
        <v>11.9</v>
      </c>
      <c r="J3434">
        <v>2.46</v>
      </c>
      <c r="K3434" t="s">
        <v>30</v>
      </c>
      <c r="L3434">
        <v>2143.1999999999998</v>
      </c>
    </row>
    <row r="3435" spans="2:12" x14ac:dyDescent="0.2">
      <c r="B3435" t="s">
        <v>36</v>
      </c>
      <c r="C3435" t="s">
        <v>12</v>
      </c>
      <c r="D3435">
        <v>64</v>
      </c>
      <c r="E3435" t="s">
        <v>19</v>
      </c>
      <c r="F3435" t="s">
        <v>40</v>
      </c>
      <c r="G3435">
        <v>13.3</v>
      </c>
      <c r="H3435" t="s">
        <v>43</v>
      </c>
      <c r="I3435">
        <v>4.8</v>
      </c>
      <c r="J3435">
        <v>2.95</v>
      </c>
      <c r="K3435" t="s">
        <v>16</v>
      </c>
      <c r="L3435">
        <v>1892.48</v>
      </c>
    </row>
    <row r="3436" spans="2:12" x14ac:dyDescent="0.2">
      <c r="B3436" t="s">
        <v>23</v>
      </c>
      <c r="C3436" t="s">
        <v>39</v>
      </c>
      <c r="D3436">
        <v>64</v>
      </c>
      <c r="E3436" t="s">
        <v>29</v>
      </c>
      <c r="F3436" t="s">
        <v>44</v>
      </c>
      <c r="G3436">
        <v>14</v>
      </c>
      <c r="H3436" t="s">
        <v>43</v>
      </c>
      <c r="I3436">
        <v>7.3</v>
      </c>
      <c r="J3436">
        <v>2.63</v>
      </c>
      <c r="K3436" t="s">
        <v>16</v>
      </c>
      <c r="L3436">
        <v>1743.69</v>
      </c>
    </row>
    <row r="3437" spans="2:12" x14ac:dyDescent="0.2">
      <c r="B3437" t="s">
        <v>23</v>
      </c>
      <c r="C3437" t="s">
        <v>41</v>
      </c>
      <c r="D3437">
        <v>64</v>
      </c>
      <c r="E3437" t="s">
        <v>29</v>
      </c>
      <c r="F3437" t="s">
        <v>20</v>
      </c>
      <c r="G3437">
        <v>17.3</v>
      </c>
      <c r="H3437" t="s">
        <v>21</v>
      </c>
      <c r="I3437">
        <v>5.8</v>
      </c>
      <c r="J3437">
        <v>1.32</v>
      </c>
      <c r="K3437" t="s">
        <v>16</v>
      </c>
      <c r="L3437">
        <v>3728.84</v>
      </c>
    </row>
    <row r="3438" spans="2:12" x14ac:dyDescent="0.2">
      <c r="B3438" t="s">
        <v>34</v>
      </c>
      <c r="C3438" t="s">
        <v>39</v>
      </c>
      <c r="D3438">
        <v>64</v>
      </c>
      <c r="E3438" t="s">
        <v>29</v>
      </c>
      <c r="F3438" t="s">
        <v>35</v>
      </c>
      <c r="G3438">
        <v>14</v>
      </c>
      <c r="H3438" t="s">
        <v>15</v>
      </c>
      <c r="I3438">
        <v>6.2</v>
      </c>
      <c r="J3438">
        <v>3.12</v>
      </c>
      <c r="K3438" t="s">
        <v>30</v>
      </c>
      <c r="L3438">
        <v>3009.83</v>
      </c>
    </row>
    <row r="3439" spans="2:12" x14ac:dyDescent="0.2">
      <c r="B3439" t="s">
        <v>34</v>
      </c>
      <c r="C3439" t="s">
        <v>24</v>
      </c>
      <c r="D3439">
        <v>4</v>
      </c>
      <c r="E3439" t="s">
        <v>19</v>
      </c>
      <c r="F3439" t="s">
        <v>40</v>
      </c>
      <c r="G3439">
        <v>17.3</v>
      </c>
      <c r="H3439" t="s">
        <v>21</v>
      </c>
      <c r="I3439">
        <v>6.2</v>
      </c>
      <c r="J3439">
        <v>2.4300000000000002</v>
      </c>
      <c r="K3439" t="s">
        <v>16</v>
      </c>
      <c r="L3439">
        <v>702.67</v>
      </c>
    </row>
    <row r="3440" spans="2:12" x14ac:dyDescent="0.2">
      <c r="B3440" t="s">
        <v>38</v>
      </c>
      <c r="C3440" t="s">
        <v>37</v>
      </c>
      <c r="D3440">
        <v>16</v>
      </c>
      <c r="E3440" t="s">
        <v>29</v>
      </c>
      <c r="F3440" t="s">
        <v>44</v>
      </c>
      <c r="G3440">
        <v>13.3</v>
      </c>
      <c r="H3440" t="s">
        <v>43</v>
      </c>
      <c r="I3440">
        <v>8.4</v>
      </c>
      <c r="J3440">
        <v>2.9</v>
      </c>
      <c r="K3440" t="s">
        <v>30</v>
      </c>
      <c r="L3440">
        <v>1360.76</v>
      </c>
    </row>
    <row r="3441" spans="2:12" x14ac:dyDescent="0.2">
      <c r="B3441" t="s">
        <v>17</v>
      </c>
      <c r="C3441" t="s">
        <v>39</v>
      </c>
      <c r="D3441">
        <v>16</v>
      </c>
      <c r="E3441" t="s">
        <v>25</v>
      </c>
      <c r="F3441" t="s">
        <v>40</v>
      </c>
      <c r="G3441">
        <v>17.3</v>
      </c>
      <c r="H3441" t="s">
        <v>15</v>
      </c>
      <c r="I3441">
        <v>6.5</v>
      </c>
      <c r="J3441">
        <v>2.23</v>
      </c>
      <c r="K3441" t="s">
        <v>22</v>
      </c>
      <c r="L3441">
        <v>2260.6</v>
      </c>
    </row>
    <row r="3442" spans="2:12" x14ac:dyDescent="0.2">
      <c r="B3442" t="s">
        <v>28</v>
      </c>
      <c r="C3442" t="s">
        <v>37</v>
      </c>
      <c r="D3442">
        <v>32</v>
      </c>
      <c r="E3442" t="s">
        <v>42</v>
      </c>
      <c r="F3442" t="s">
        <v>35</v>
      </c>
      <c r="G3442">
        <v>16</v>
      </c>
      <c r="H3442" t="s">
        <v>43</v>
      </c>
      <c r="I3442">
        <v>10</v>
      </c>
      <c r="J3442">
        <v>2.96</v>
      </c>
      <c r="K3442" t="s">
        <v>22</v>
      </c>
      <c r="L3442">
        <v>2449.5</v>
      </c>
    </row>
    <row r="3443" spans="2:12" x14ac:dyDescent="0.2">
      <c r="B3443" t="s">
        <v>28</v>
      </c>
      <c r="C3443" t="s">
        <v>41</v>
      </c>
      <c r="D3443">
        <v>32</v>
      </c>
      <c r="E3443" t="s">
        <v>29</v>
      </c>
      <c r="F3443" t="s">
        <v>14</v>
      </c>
      <c r="G3443">
        <v>14</v>
      </c>
      <c r="H3443" t="s">
        <v>27</v>
      </c>
      <c r="I3443">
        <v>10.3</v>
      </c>
      <c r="J3443">
        <v>3.11</v>
      </c>
      <c r="K3443" t="s">
        <v>16</v>
      </c>
      <c r="L3443">
        <v>4466.93</v>
      </c>
    </row>
    <row r="3444" spans="2:12" x14ac:dyDescent="0.2">
      <c r="B3444" t="s">
        <v>28</v>
      </c>
      <c r="C3444" t="s">
        <v>12</v>
      </c>
      <c r="D3444">
        <v>16</v>
      </c>
      <c r="E3444" t="s">
        <v>13</v>
      </c>
      <c r="F3444" t="s">
        <v>32</v>
      </c>
      <c r="G3444">
        <v>15.6</v>
      </c>
      <c r="H3444" t="s">
        <v>21</v>
      </c>
      <c r="I3444">
        <v>7.8</v>
      </c>
      <c r="J3444">
        <v>1.79</v>
      </c>
      <c r="K3444" t="s">
        <v>22</v>
      </c>
      <c r="L3444">
        <v>1012.6</v>
      </c>
    </row>
    <row r="3445" spans="2:12" x14ac:dyDescent="0.2">
      <c r="B3445" t="s">
        <v>28</v>
      </c>
      <c r="C3445" t="s">
        <v>41</v>
      </c>
      <c r="D3445">
        <v>32</v>
      </c>
      <c r="E3445" t="s">
        <v>13</v>
      </c>
      <c r="F3445" t="s">
        <v>35</v>
      </c>
      <c r="G3445">
        <v>14</v>
      </c>
      <c r="H3445" t="s">
        <v>21</v>
      </c>
      <c r="I3445">
        <v>10.5</v>
      </c>
      <c r="J3445">
        <v>3.04</v>
      </c>
      <c r="K3445" t="s">
        <v>46</v>
      </c>
      <c r="L3445">
        <v>2151.65</v>
      </c>
    </row>
    <row r="3446" spans="2:12" x14ac:dyDescent="0.2">
      <c r="B3446" t="s">
        <v>28</v>
      </c>
      <c r="C3446" t="s">
        <v>31</v>
      </c>
      <c r="D3446">
        <v>4</v>
      </c>
      <c r="E3446" t="s">
        <v>29</v>
      </c>
      <c r="F3446" t="s">
        <v>40</v>
      </c>
      <c r="G3446">
        <v>15.6</v>
      </c>
      <c r="H3446" t="s">
        <v>43</v>
      </c>
      <c r="I3446">
        <v>8.6</v>
      </c>
      <c r="J3446">
        <v>1.56</v>
      </c>
      <c r="K3446" t="s">
        <v>22</v>
      </c>
      <c r="L3446">
        <v>986.62</v>
      </c>
    </row>
    <row r="3447" spans="2:12" x14ac:dyDescent="0.2">
      <c r="B3447" t="s">
        <v>34</v>
      </c>
      <c r="C3447" t="s">
        <v>31</v>
      </c>
      <c r="D3447">
        <v>32</v>
      </c>
      <c r="E3447" t="s">
        <v>25</v>
      </c>
      <c r="F3447" t="s">
        <v>20</v>
      </c>
      <c r="G3447">
        <v>15.6</v>
      </c>
      <c r="H3447" t="s">
        <v>15</v>
      </c>
      <c r="I3447">
        <v>9.9</v>
      </c>
      <c r="J3447">
        <v>2.19</v>
      </c>
      <c r="K3447" t="s">
        <v>46</v>
      </c>
      <c r="L3447">
        <v>1828.37</v>
      </c>
    </row>
    <row r="3448" spans="2:12" x14ac:dyDescent="0.2">
      <c r="B3448" t="s">
        <v>47</v>
      </c>
      <c r="C3448" t="s">
        <v>41</v>
      </c>
      <c r="D3448">
        <v>32</v>
      </c>
      <c r="E3448" t="s">
        <v>19</v>
      </c>
      <c r="F3448" t="s">
        <v>40</v>
      </c>
      <c r="G3448">
        <v>16</v>
      </c>
      <c r="H3448" t="s">
        <v>15</v>
      </c>
      <c r="I3448">
        <v>6.8</v>
      </c>
      <c r="J3448">
        <v>3.46</v>
      </c>
      <c r="K3448" t="s">
        <v>30</v>
      </c>
      <c r="L3448">
        <v>4546.57</v>
      </c>
    </row>
    <row r="3449" spans="2:12" x14ac:dyDescent="0.2">
      <c r="B3449" t="s">
        <v>47</v>
      </c>
      <c r="C3449" t="s">
        <v>12</v>
      </c>
      <c r="D3449">
        <v>8</v>
      </c>
      <c r="E3449" t="s">
        <v>13</v>
      </c>
      <c r="F3449" t="s">
        <v>32</v>
      </c>
      <c r="G3449">
        <v>14</v>
      </c>
      <c r="H3449" t="s">
        <v>27</v>
      </c>
      <c r="I3449">
        <v>6.3</v>
      </c>
      <c r="J3449">
        <v>3.12</v>
      </c>
      <c r="K3449" t="s">
        <v>46</v>
      </c>
      <c r="L3449">
        <v>1662.14</v>
      </c>
    </row>
    <row r="3450" spans="2:12" x14ac:dyDescent="0.2">
      <c r="B3450" t="s">
        <v>28</v>
      </c>
      <c r="C3450" t="s">
        <v>24</v>
      </c>
      <c r="D3450">
        <v>16</v>
      </c>
      <c r="E3450" t="s">
        <v>42</v>
      </c>
      <c r="F3450" t="s">
        <v>44</v>
      </c>
      <c r="G3450">
        <v>15.6</v>
      </c>
      <c r="H3450" t="s">
        <v>27</v>
      </c>
      <c r="I3450">
        <v>12</v>
      </c>
      <c r="J3450">
        <v>3.33</v>
      </c>
      <c r="K3450" t="s">
        <v>16</v>
      </c>
      <c r="L3450">
        <v>1331.44</v>
      </c>
    </row>
    <row r="3451" spans="2:12" x14ac:dyDescent="0.2">
      <c r="B3451" t="s">
        <v>45</v>
      </c>
      <c r="C3451" t="s">
        <v>12</v>
      </c>
      <c r="D3451">
        <v>32</v>
      </c>
      <c r="E3451" t="s">
        <v>25</v>
      </c>
      <c r="F3451" t="s">
        <v>44</v>
      </c>
      <c r="G3451">
        <v>15.6</v>
      </c>
      <c r="H3451" t="s">
        <v>43</v>
      </c>
      <c r="I3451">
        <v>10.7</v>
      </c>
      <c r="J3451">
        <v>2.96</v>
      </c>
      <c r="K3451" t="s">
        <v>30</v>
      </c>
      <c r="L3451">
        <v>887.67</v>
      </c>
    </row>
    <row r="3452" spans="2:12" x14ac:dyDescent="0.2">
      <c r="B3452" t="s">
        <v>47</v>
      </c>
      <c r="C3452" t="s">
        <v>12</v>
      </c>
      <c r="D3452">
        <v>8</v>
      </c>
      <c r="E3452" t="s">
        <v>13</v>
      </c>
      <c r="F3452" t="s">
        <v>14</v>
      </c>
      <c r="G3452">
        <v>13.3</v>
      </c>
      <c r="H3452" t="s">
        <v>43</v>
      </c>
      <c r="I3452">
        <v>7.2</v>
      </c>
      <c r="J3452">
        <v>2.04</v>
      </c>
      <c r="K3452" t="s">
        <v>16</v>
      </c>
      <c r="L3452">
        <v>1148.43</v>
      </c>
    </row>
    <row r="3453" spans="2:12" x14ac:dyDescent="0.2">
      <c r="B3453" t="s">
        <v>34</v>
      </c>
      <c r="C3453" t="s">
        <v>24</v>
      </c>
      <c r="D3453">
        <v>32</v>
      </c>
      <c r="E3453" t="s">
        <v>29</v>
      </c>
      <c r="F3453" t="s">
        <v>35</v>
      </c>
      <c r="G3453">
        <v>13.3</v>
      </c>
      <c r="H3453" t="s">
        <v>27</v>
      </c>
      <c r="I3453">
        <v>7.4</v>
      </c>
      <c r="J3453">
        <v>2.92</v>
      </c>
      <c r="K3453" t="s">
        <v>22</v>
      </c>
      <c r="L3453">
        <v>2499.5</v>
      </c>
    </row>
    <row r="3454" spans="2:12" x14ac:dyDescent="0.2">
      <c r="B3454" t="s">
        <v>38</v>
      </c>
      <c r="C3454" t="s">
        <v>37</v>
      </c>
      <c r="D3454">
        <v>8</v>
      </c>
      <c r="E3454" t="s">
        <v>29</v>
      </c>
      <c r="F3454" t="s">
        <v>40</v>
      </c>
      <c r="G3454">
        <v>14</v>
      </c>
      <c r="H3454" t="s">
        <v>27</v>
      </c>
      <c r="I3454">
        <v>8</v>
      </c>
      <c r="J3454">
        <v>2.46</v>
      </c>
      <c r="K3454" t="s">
        <v>22</v>
      </c>
      <c r="L3454">
        <v>2727.06</v>
      </c>
    </row>
    <row r="3455" spans="2:12" x14ac:dyDescent="0.2">
      <c r="B3455" t="s">
        <v>11</v>
      </c>
      <c r="C3455" t="s">
        <v>18</v>
      </c>
      <c r="D3455">
        <v>4</v>
      </c>
      <c r="E3455" t="s">
        <v>29</v>
      </c>
      <c r="F3455" t="s">
        <v>35</v>
      </c>
      <c r="G3455">
        <v>17.3</v>
      </c>
      <c r="H3455" t="s">
        <v>27</v>
      </c>
      <c r="I3455">
        <v>9.4</v>
      </c>
      <c r="J3455">
        <v>2.85</v>
      </c>
      <c r="K3455" t="s">
        <v>46</v>
      </c>
      <c r="L3455">
        <v>2987.6</v>
      </c>
    </row>
    <row r="3456" spans="2:12" x14ac:dyDescent="0.2">
      <c r="B3456" t="s">
        <v>33</v>
      </c>
      <c r="C3456" t="s">
        <v>24</v>
      </c>
      <c r="D3456">
        <v>32</v>
      </c>
      <c r="E3456" t="s">
        <v>42</v>
      </c>
      <c r="F3456" t="s">
        <v>35</v>
      </c>
      <c r="G3456">
        <v>16</v>
      </c>
      <c r="H3456" t="s">
        <v>15</v>
      </c>
      <c r="I3456">
        <v>7.1</v>
      </c>
      <c r="J3456">
        <v>2.76</v>
      </c>
      <c r="K3456" t="s">
        <v>22</v>
      </c>
      <c r="L3456">
        <v>1696.23</v>
      </c>
    </row>
    <row r="3457" spans="2:12" x14ac:dyDescent="0.2">
      <c r="B3457" t="s">
        <v>17</v>
      </c>
      <c r="C3457" t="s">
        <v>18</v>
      </c>
      <c r="D3457">
        <v>4</v>
      </c>
      <c r="E3457" t="s">
        <v>42</v>
      </c>
      <c r="F3457" t="s">
        <v>14</v>
      </c>
      <c r="G3457">
        <v>14</v>
      </c>
      <c r="H3457" t="s">
        <v>15</v>
      </c>
      <c r="I3457">
        <v>9.6999999999999993</v>
      </c>
      <c r="J3457">
        <v>2.83</v>
      </c>
      <c r="K3457" t="s">
        <v>16</v>
      </c>
      <c r="L3457">
        <v>1731.38</v>
      </c>
    </row>
    <row r="3458" spans="2:12" x14ac:dyDescent="0.2">
      <c r="B3458" t="s">
        <v>47</v>
      </c>
      <c r="C3458" t="s">
        <v>41</v>
      </c>
      <c r="D3458">
        <v>32</v>
      </c>
      <c r="E3458" t="s">
        <v>42</v>
      </c>
      <c r="F3458" t="s">
        <v>32</v>
      </c>
      <c r="G3458">
        <v>15.6</v>
      </c>
      <c r="H3458" t="s">
        <v>15</v>
      </c>
      <c r="I3458">
        <v>10.7</v>
      </c>
      <c r="J3458">
        <v>3.06</v>
      </c>
      <c r="K3458" t="s">
        <v>30</v>
      </c>
      <c r="L3458">
        <v>3801.46</v>
      </c>
    </row>
    <row r="3459" spans="2:12" x14ac:dyDescent="0.2">
      <c r="B3459" t="s">
        <v>36</v>
      </c>
      <c r="C3459" t="s">
        <v>48</v>
      </c>
      <c r="D3459">
        <v>16</v>
      </c>
      <c r="E3459" t="s">
        <v>19</v>
      </c>
      <c r="F3459" t="s">
        <v>35</v>
      </c>
      <c r="G3459">
        <v>14</v>
      </c>
      <c r="H3459" t="s">
        <v>43</v>
      </c>
      <c r="I3459">
        <v>10.8</v>
      </c>
      <c r="J3459">
        <v>1.23</v>
      </c>
      <c r="K3459" t="s">
        <v>16</v>
      </c>
      <c r="L3459">
        <v>1633.54</v>
      </c>
    </row>
    <row r="3460" spans="2:12" x14ac:dyDescent="0.2">
      <c r="B3460" t="s">
        <v>11</v>
      </c>
      <c r="C3460" t="s">
        <v>12</v>
      </c>
      <c r="D3460">
        <v>64</v>
      </c>
      <c r="E3460" t="s">
        <v>29</v>
      </c>
      <c r="F3460" t="s">
        <v>20</v>
      </c>
      <c r="G3460">
        <v>13.3</v>
      </c>
      <c r="H3460" t="s">
        <v>21</v>
      </c>
      <c r="I3460">
        <v>7.2</v>
      </c>
      <c r="J3460">
        <v>2.86</v>
      </c>
      <c r="K3460" t="s">
        <v>22</v>
      </c>
      <c r="L3460">
        <v>2366.2600000000002</v>
      </c>
    </row>
    <row r="3461" spans="2:12" x14ac:dyDescent="0.2">
      <c r="B3461" t="s">
        <v>33</v>
      </c>
      <c r="C3461" t="s">
        <v>31</v>
      </c>
      <c r="D3461">
        <v>64</v>
      </c>
      <c r="E3461" t="s">
        <v>29</v>
      </c>
      <c r="F3461" t="s">
        <v>35</v>
      </c>
      <c r="G3461">
        <v>15.6</v>
      </c>
      <c r="H3461" t="s">
        <v>21</v>
      </c>
      <c r="I3461">
        <v>10.6</v>
      </c>
      <c r="J3461">
        <v>3.02</v>
      </c>
      <c r="K3461" t="s">
        <v>22</v>
      </c>
      <c r="L3461">
        <v>1702.56</v>
      </c>
    </row>
    <row r="3462" spans="2:12" x14ac:dyDescent="0.2">
      <c r="B3462" t="s">
        <v>33</v>
      </c>
      <c r="C3462" t="s">
        <v>39</v>
      </c>
      <c r="D3462">
        <v>8</v>
      </c>
      <c r="E3462" t="s">
        <v>25</v>
      </c>
      <c r="F3462" t="s">
        <v>14</v>
      </c>
      <c r="G3462">
        <v>15.6</v>
      </c>
      <c r="H3462" t="s">
        <v>21</v>
      </c>
      <c r="I3462">
        <v>7.9</v>
      </c>
      <c r="J3462">
        <v>3.17</v>
      </c>
      <c r="K3462" t="s">
        <v>46</v>
      </c>
      <c r="L3462">
        <v>809.82</v>
      </c>
    </row>
    <row r="3463" spans="2:12" x14ac:dyDescent="0.2">
      <c r="B3463" t="s">
        <v>28</v>
      </c>
      <c r="C3463" t="s">
        <v>41</v>
      </c>
      <c r="D3463">
        <v>8</v>
      </c>
      <c r="E3463" t="s">
        <v>13</v>
      </c>
      <c r="F3463" t="s">
        <v>35</v>
      </c>
      <c r="G3463">
        <v>15.6</v>
      </c>
      <c r="H3463" t="s">
        <v>43</v>
      </c>
      <c r="I3463">
        <v>8</v>
      </c>
      <c r="J3463">
        <v>2.0699999999999998</v>
      </c>
      <c r="K3463" t="s">
        <v>30</v>
      </c>
      <c r="L3463">
        <v>1862.26</v>
      </c>
    </row>
    <row r="3464" spans="2:12" x14ac:dyDescent="0.2">
      <c r="B3464" t="s">
        <v>23</v>
      </c>
      <c r="C3464" t="s">
        <v>41</v>
      </c>
      <c r="D3464">
        <v>16</v>
      </c>
      <c r="E3464" t="s">
        <v>19</v>
      </c>
      <c r="F3464" t="s">
        <v>14</v>
      </c>
      <c r="G3464">
        <v>16</v>
      </c>
      <c r="H3464" t="s">
        <v>15</v>
      </c>
      <c r="I3464">
        <v>5.7</v>
      </c>
      <c r="J3464">
        <v>1.35</v>
      </c>
      <c r="K3464" t="s">
        <v>30</v>
      </c>
      <c r="L3464">
        <v>2604.0300000000002</v>
      </c>
    </row>
    <row r="3465" spans="2:12" x14ac:dyDescent="0.2">
      <c r="B3465" t="s">
        <v>38</v>
      </c>
      <c r="C3465" t="s">
        <v>12</v>
      </c>
      <c r="D3465">
        <v>64</v>
      </c>
      <c r="E3465" t="s">
        <v>13</v>
      </c>
      <c r="F3465" t="s">
        <v>32</v>
      </c>
      <c r="G3465">
        <v>15.6</v>
      </c>
      <c r="H3465" t="s">
        <v>43</v>
      </c>
      <c r="I3465">
        <v>6.5</v>
      </c>
      <c r="J3465">
        <v>2.68</v>
      </c>
      <c r="K3465" t="s">
        <v>22</v>
      </c>
      <c r="L3465">
        <v>2127.83</v>
      </c>
    </row>
    <row r="3466" spans="2:12" x14ac:dyDescent="0.2">
      <c r="B3466" t="s">
        <v>33</v>
      </c>
      <c r="C3466" t="s">
        <v>12</v>
      </c>
      <c r="D3466">
        <v>64</v>
      </c>
      <c r="E3466" t="s">
        <v>19</v>
      </c>
      <c r="F3466" t="s">
        <v>40</v>
      </c>
      <c r="G3466">
        <v>13.3</v>
      </c>
      <c r="H3466" t="s">
        <v>21</v>
      </c>
      <c r="I3466">
        <v>5.9</v>
      </c>
      <c r="J3466">
        <v>2.8</v>
      </c>
      <c r="K3466" t="s">
        <v>22</v>
      </c>
      <c r="L3466">
        <v>1816.86</v>
      </c>
    </row>
    <row r="3467" spans="2:12" x14ac:dyDescent="0.2">
      <c r="B3467" t="s">
        <v>36</v>
      </c>
      <c r="C3467" t="s">
        <v>31</v>
      </c>
      <c r="D3467">
        <v>16</v>
      </c>
      <c r="E3467" t="s">
        <v>19</v>
      </c>
      <c r="F3467" t="s">
        <v>44</v>
      </c>
      <c r="G3467">
        <v>13.3</v>
      </c>
      <c r="H3467" t="s">
        <v>43</v>
      </c>
      <c r="I3467">
        <v>6.1</v>
      </c>
      <c r="J3467">
        <v>2.19</v>
      </c>
      <c r="K3467" t="s">
        <v>30</v>
      </c>
      <c r="L3467">
        <v>573.15</v>
      </c>
    </row>
    <row r="3468" spans="2:12" x14ac:dyDescent="0.2">
      <c r="B3468" t="s">
        <v>17</v>
      </c>
      <c r="C3468" t="s">
        <v>24</v>
      </c>
      <c r="D3468">
        <v>16</v>
      </c>
      <c r="E3468" t="s">
        <v>13</v>
      </c>
      <c r="F3468" t="s">
        <v>40</v>
      </c>
      <c r="G3468">
        <v>17.3</v>
      </c>
      <c r="H3468" t="s">
        <v>21</v>
      </c>
      <c r="I3468">
        <v>10.6</v>
      </c>
      <c r="J3468">
        <v>2.1</v>
      </c>
      <c r="K3468" t="s">
        <v>22</v>
      </c>
      <c r="L3468">
        <v>1408.88</v>
      </c>
    </row>
    <row r="3469" spans="2:12" x14ac:dyDescent="0.2">
      <c r="B3469" t="s">
        <v>47</v>
      </c>
      <c r="C3469" t="s">
        <v>31</v>
      </c>
      <c r="D3469">
        <v>8</v>
      </c>
      <c r="E3469" t="s">
        <v>13</v>
      </c>
      <c r="F3469" t="s">
        <v>32</v>
      </c>
      <c r="G3469">
        <v>13.3</v>
      </c>
      <c r="H3469" t="s">
        <v>21</v>
      </c>
      <c r="I3469">
        <v>9.4</v>
      </c>
      <c r="J3469">
        <v>1.3</v>
      </c>
      <c r="K3469" t="s">
        <v>22</v>
      </c>
      <c r="L3469">
        <v>988.44</v>
      </c>
    </row>
    <row r="3470" spans="2:12" x14ac:dyDescent="0.2">
      <c r="B3470" t="s">
        <v>17</v>
      </c>
      <c r="C3470" t="s">
        <v>18</v>
      </c>
      <c r="D3470">
        <v>32</v>
      </c>
      <c r="E3470" t="s">
        <v>19</v>
      </c>
      <c r="F3470" t="s">
        <v>40</v>
      </c>
      <c r="G3470">
        <v>17.3</v>
      </c>
      <c r="H3470" t="s">
        <v>21</v>
      </c>
      <c r="I3470">
        <v>6.2</v>
      </c>
      <c r="J3470">
        <v>2.19</v>
      </c>
      <c r="K3470" t="s">
        <v>16</v>
      </c>
      <c r="L3470">
        <v>2409.37</v>
      </c>
    </row>
    <row r="3471" spans="2:12" x14ac:dyDescent="0.2">
      <c r="B3471" t="s">
        <v>47</v>
      </c>
      <c r="C3471" t="s">
        <v>48</v>
      </c>
      <c r="D3471">
        <v>32</v>
      </c>
      <c r="E3471" t="s">
        <v>25</v>
      </c>
      <c r="F3471" t="s">
        <v>40</v>
      </c>
      <c r="G3471">
        <v>16</v>
      </c>
      <c r="H3471" t="s">
        <v>27</v>
      </c>
      <c r="I3471">
        <v>5.3</v>
      </c>
      <c r="J3471">
        <v>1.99</v>
      </c>
      <c r="K3471" t="s">
        <v>16</v>
      </c>
      <c r="L3471">
        <v>4638.29</v>
      </c>
    </row>
    <row r="3472" spans="2:12" x14ac:dyDescent="0.2">
      <c r="B3472" t="s">
        <v>28</v>
      </c>
      <c r="C3472" t="s">
        <v>37</v>
      </c>
      <c r="D3472">
        <v>32</v>
      </c>
      <c r="E3472" t="s">
        <v>25</v>
      </c>
      <c r="F3472" t="s">
        <v>35</v>
      </c>
      <c r="G3472">
        <v>16</v>
      </c>
      <c r="H3472" t="s">
        <v>21</v>
      </c>
      <c r="I3472">
        <v>10.4</v>
      </c>
      <c r="J3472">
        <v>2.31</v>
      </c>
      <c r="K3472" t="s">
        <v>46</v>
      </c>
      <c r="L3472">
        <v>2560.02</v>
      </c>
    </row>
    <row r="3473" spans="2:12" x14ac:dyDescent="0.2">
      <c r="B3473" t="s">
        <v>23</v>
      </c>
      <c r="C3473" t="s">
        <v>48</v>
      </c>
      <c r="D3473">
        <v>8</v>
      </c>
      <c r="E3473" t="s">
        <v>42</v>
      </c>
      <c r="F3473" t="s">
        <v>32</v>
      </c>
      <c r="G3473">
        <v>17.3</v>
      </c>
      <c r="H3473" t="s">
        <v>15</v>
      </c>
      <c r="I3473">
        <v>7.8</v>
      </c>
      <c r="J3473">
        <v>2.63</v>
      </c>
      <c r="K3473" t="s">
        <v>46</v>
      </c>
      <c r="L3473">
        <v>1372.86</v>
      </c>
    </row>
    <row r="3474" spans="2:12" x14ac:dyDescent="0.2">
      <c r="B3474" t="s">
        <v>34</v>
      </c>
      <c r="C3474" t="s">
        <v>18</v>
      </c>
      <c r="D3474">
        <v>8</v>
      </c>
      <c r="E3474" t="s">
        <v>25</v>
      </c>
      <c r="F3474" t="s">
        <v>26</v>
      </c>
      <c r="G3474">
        <v>13.3</v>
      </c>
      <c r="H3474" t="s">
        <v>21</v>
      </c>
      <c r="I3474">
        <v>7.3</v>
      </c>
      <c r="J3474">
        <v>3.48</v>
      </c>
      <c r="K3474" t="s">
        <v>46</v>
      </c>
      <c r="L3474">
        <v>982.54</v>
      </c>
    </row>
    <row r="3475" spans="2:12" x14ac:dyDescent="0.2">
      <c r="B3475" t="s">
        <v>36</v>
      </c>
      <c r="C3475" t="s">
        <v>37</v>
      </c>
      <c r="D3475">
        <v>16</v>
      </c>
      <c r="E3475" t="s">
        <v>42</v>
      </c>
      <c r="F3475" t="s">
        <v>32</v>
      </c>
      <c r="G3475">
        <v>17.3</v>
      </c>
      <c r="H3475" t="s">
        <v>21</v>
      </c>
      <c r="I3475">
        <v>11.9</v>
      </c>
      <c r="J3475">
        <v>2.11</v>
      </c>
      <c r="K3475" t="s">
        <v>16</v>
      </c>
      <c r="L3475">
        <v>1388.2</v>
      </c>
    </row>
    <row r="3476" spans="2:12" x14ac:dyDescent="0.2">
      <c r="B3476" t="s">
        <v>45</v>
      </c>
      <c r="C3476" t="s">
        <v>31</v>
      </c>
      <c r="D3476">
        <v>4</v>
      </c>
      <c r="E3476" t="s">
        <v>29</v>
      </c>
      <c r="F3476" t="s">
        <v>40</v>
      </c>
      <c r="G3476">
        <v>13.3</v>
      </c>
      <c r="H3476" t="s">
        <v>27</v>
      </c>
      <c r="I3476">
        <v>4.7</v>
      </c>
      <c r="J3476">
        <v>1.78</v>
      </c>
      <c r="K3476" t="s">
        <v>16</v>
      </c>
      <c r="L3476">
        <v>1131.32</v>
      </c>
    </row>
    <row r="3477" spans="2:12" x14ac:dyDescent="0.2">
      <c r="B3477" t="s">
        <v>23</v>
      </c>
      <c r="C3477" t="s">
        <v>31</v>
      </c>
      <c r="D3477">
        <v>16</v>
      </c>
      <c r="E3477" t="s">
        <v>29</v>
      </c>
      <c r="F3477" t="s">
        <v>32</v>
      </c>
      <c r="G3477">
        <v>13.3</v>
      </c>
      <c r="H3477" t="s">
        <v>21</v>
      </c>
      <c r="I3477">
        <v>8</v>
      </c>
      <c r="J3477">
        <v>2.15</v>
      </c>
      <c r="K3477" t="s">
        <v>22</v>
      </c>
      <c r="L3477">
        <v>922.24</v>
      </c>
    </row>
    <row r="3478" spans="2:12" x14ac:dyDescent="0.2">
      <c r="B3478" t="s">
        <v>17</v>
      </c>
      <c r="C3478" t="s">
        <v>18</v>
      </c>
      <c r="D3478">
        <v>32</v>
      </c>
      <c r="E3478" t="s">
        <v>25</v>
      </c>
      <c r="F3478" t="s">
        <v>14</v>
      </c>
      <c r="G3478">
        <v>14</v>
      </c>
      <c r="H3478" t="s">
        <v>27</v>
      </c>
      <c r="I3478">
        <v>10</v>
      </c>
      <c r="J3478">
        <v>3.12</v>
      </c>
      <c r="K3478" t="s">
        <v>46</v>
      </c>
      <c r="L3478">
        <v>4445.51</v>
      </c>
    </row>
    <row r="3479" spans="2:12" x14ac:dyDescent="0.2">
      <c r="B3479" t="s">
        <v>36</v>
      </c>
      <c r="C3479" t="s">
        <v>24</v>
      </c>
      <c r="D3479">
        <v>8</v>
      </c>
      <c r="E3479" t="s">
        <v>29</v>
      </c>
      <c r="F3479" t="s">
        <v>26</v>
      </c>
      <c r="G3479">
        <v>13.3</v>
      </c>
      <c r="H3479" t="s">
        <v>15</v>
      </c>
      <c r="I3479">
        <v>9.5</v>
      </c>
      <c r="J3479">
        <v>2.87</v>
      </c>
      <c r="K3479" t="s">
        <v>46</v>
      </c>
      <c r="L3479">
        <v>1144.23</v>
      </c>
    </row>
    <row r="3480" spans="2:12" x14ac:dyDescent="0.2">
      <c r="B3480" t="s">
        <v>45</v>
      </c>
      <c r="C3480" t="s">
        <v>48</v>
      </c>
      <c r="D3480">
        <v>4</v>
      </c>
      <c r="E3480" t="s">
        <v>25</v>
      </c>
      <c r="F3480" t="s">
        <v>35</v>
      </c>
      <c r="G3480">
        <v>13.3</v>
      </c>
      <c r="H3480" t="s">
        <v>27</v>
      </c>
      <c r="I3480">
        <v>8.1999999999999993</v>
      </c>
      <c r="J3480">
        <v>1.65</v>
      </c>
      <c r="K3480" t="s">
        <v>30</v>
      </c>
      <c r="L3480">
        <v>1908.87</v>
      </c>
    </row>
    <row r="3481" spans="2:12" x14ac:dyDescent="0.2">
      <c r="B3481" t="s">
        <v>45</v>
      </c>
      <c r="C3481" t="s">
        <v>41</v>
      </c>
      <c r="D3481">
        <v>16</v>
      </c>
      <c r="E3481" t="s">
        <v>42</v>
      </c>
      <c r="F3481" t="s">
        <v>14</v>
      </c>
      <c r="G3481">
        <v>14</v>
      </c>
      <c r="H3481" t="s">
        <v>27</v>
      </c>
      <c r="I3481">
        <v>4.3</v>
      </c>
      <c r="J3481">
        <v>1.36</v>
      </c>
      <c r="K3481" t="s">
        <v>46</v>
      </c>
      <c r="L3481">
        <v>2675.48</v>
      </c>
    </row>
    <row r="3482" spans="2:12" x14ac:dyDescent="0.2">
      <c r="B3482" t="s">
        <v>34</v>
      </c>
      <c r="C3482" t="s">
        <v>48</v>
      </c>
      <c r="D3482">
        <v>8</v>
      </c>
      <c r="E3482" t="s">
        <v>13</v>
      </c>
      <c r="F3482" t="s">
        <v>40</v>
      </c>
      <c r="G3482">
        <v>14</v>
      </c>
      <c r="H3482" t="s">
        <v>27</v>
      </c>
      <c r="I3482">
        <v>6.9</v>
      </c>
      <c r="J3482">
        <v>3.23</v>
      </c>
      <c r="K3482" t="s">
        <v>22</v>
      </c>
      <c r="L3482">
        <v>2051.5100000000002</v>
      </c>
    </row>
    <row r="3483" spans="2:12" x14ac:dyDescent="0.2">
      <c r="B3483" t="s">
        <v>11</v>
      </c>
      <c r="C3483" t="s">
        <v>37</v>
      </c>
      <c r="D3483">
        <v>32</v>
      </c>
      <c r="E3483" t="s">
        <v>19</v>
      </c>
      <c r="F3483" t="s">
        <v>14</v>
      </c>
      <c r="G3483">
        <v>16</v>
      </c>
      <c r="H3483" t="s">
        <v>15</v>
      </c>
      <c r="I3483">
        <v>8.1999999999999993</v>
      </c>
      <c r="J3483">
        <v>3.32</v>
      </c>
      <c r="K3483" t="s">
        <v>22</v>
      </c>
      <c r="L3483">
        <v>5301.22</v>
      </c>
    </row>
    <row r="3484" spans="2:12" x14ac:dyDescent="0.2">
      <c r="B3484" t="s">
        <v>11</v>
      </c>
      <c r="C3484" t="s">
        <v>12</v>
      </c>
      <c r="D3484">
        <v>8</v>
      </c>
      <c r="E3484" t="s">
        <v>19</v>
      </c>
      <c r="F3484" t="s">
        <v>14</v>
      </c>
      <c r="G3484">
        <v>17.3</v>
      </c>
      <c r="H3484" t="s">
        <v>43</v>
      </c>
      <c r="I3484">
        <v>10.1</v>
      </c>
      <c r="J3484">
        <v>3</v>
      </c>
      <c r="K3484" t="s">
        <v>30</v>
      </c>
      <c r="L3484">
        <v>1526.12</v>
      </c>
    </row>
    <row r="3485" spans="2:12" x14ac:dyDescent="0.2">
      <c r="B3485" t="s">
        <v>17</v>
      </c>
      <c r="C3485" t="s">
        <v>18</v>
      </c>
      <c r="D3485">
        <v>8</v>
      </c>
      <c r="E3485" t="s">
        <v>42</v>
      </c>
      <c r="F3485" t="s">
        <v>32</v>
      </c>
      <c r="G3485">
        <v>15.6</v>
      </c>
      <c r="H3485" t="s">
        <v>43</v>
      </c>
      <c r="I3485">
        <v>4.2</v>
      </c>
      <c r="J3485">
        <v>3.49</v>
      </c>
      <c r="K3485" t="s">
        <v>30</v>
      </c>
      <c r="L3485">
        <v>1619.06</v>
      </c>
    </row>
    <row r="3486" spans="2:12" x14ac:dyDescent="0.2">
      <c r="B3486" t="s">
        <v>45</v>
      </c>
      <c r="C3486" t="s">
        <v>31</v>
      </c>
      <c r="D3486">
        <v>16</v>
      </c>
      <c r="E3486" t="s">
        <v>25</v>
      </c>
      <c r="F3486" t="s">
        <v>32</v>
      </c>
      <c r="G3486">
        <v>13.3</v>
      </c>
      <c r="H3486" t="s">
        <v>27</v>
      </c>
      <c r="I3486">
        <v>8.6999999999999993</v>
      </c>
      <c r="J3486">
        <v>1.44</v>
      </c>
      <c r="K3486" t="s">
        <v>46</v>
      </c>
      <c r="L3486">
        <v>1610.33</v>
      </c>
    </row>
    <row r="3487" spans="2:12" x14ac:dyDescent="0.2">
      <c r="B3487" t="s">
        <v>17</v>
      </c>
      <c r="C3487" t="s">
        <v>12</v>
      </c>
      <c r="D3487">
        <v>16</v>
      </c>
      <c r="E3487" t="s">
        <v>13</v>
      </c>
      <c r="F3487" t="s">
        <v>14</v>
      </c>
      <c r="G3487">
        <v>13.3</v>
      </c>
      <c r="H3487" t="s">
        <v>43</v>
      </c>
      <c r="I3487">
        <v>6.3</v>
      </c>
      <c r="J3487">
        <v>2.1800000000000002</v>
      </c>
      <c r="K3487" t="s">
        <v>30</v>
      </c>
      <c r="L3487">
        <v>1282.47</v>
      </c>
    </row>
    <row r="3488" spans="2:12" x14ac:dyDescent="0.2">
      <c r="B3488" t="s">
        <v>38</v>
      </c>
      <c r="C3488" t="s">
        <v>31</v>
      </c>
      <c r="D3488">
        <v>8</v>
      </c>
      <c r="E3488" t="s">
        <v>42</v>
      </c>
      <c r="F3488" t="s">
        <v>44</v>
      </c>
      <c r="G3488">
        <v>15.6</v>
      </c>
      <c r="H3488" t="s">
        <v>43</v>
      </c>
      <c r="I3488">
        <v>5.0999999999999996</v>
      </c>
      <c r="J3488">
        <v>1.66</v>
      </c>
      <c r="K3488" t="s">
        <v>46</v>
      </c>
      <c r="L3488">
        <v>581.11</v>
      </c>
    </row>
    <row r="3489" spans="2:12" x14ac:dyDescent="0.2">
      <c r="B3489" t="s">
        <v>38</v>
      </c>
      <c r="C3489" t="s">
        <v>48</v>
      </c>
      <c r="D3489">
        <v>32</v>
      </c>
      <c r="E3489" t="s">
        <v>42</v>
      </c>
      <c r="F3489" t="s">
        <v>20</v>
      </c>
      <c r="G3489">
        <v>14</v>
      </c>
      <c r="H3489" t="s">
        <v>43</v>
      </c>
      <c r="I3489">
        <v>9.9</v>
      </c>
      <c r="J3489">
        <v>3.07</v>
      </c>
      <c r="K3489" t="s">
        <v>30</v>
      </c>
      <c r="L3489">
        <v>1570.99</v>
      </c>
    </row>
    <row r="3490" spans="2:12" x14ac:dyDescent="0.2">
      <c r="B3490" t="s">
        <v>17</v>
      </c>
      <c r="C3490" t="s">
        <v>48</v>
      </c>
      <c r="D3490">
        <v>32</v>
      </c>
      <c r="E3490" t="s">
        <v>29</v>
      </c>
      <c r="F3490" t="s">
        <v>44</v>
      </c>
      <c r="G3490">
        <v>16</v>
      </c>
      <c r="H3490" t="s">
        <v>15</v>
      </c>
      <c r="I3490">
        <v>11.8</v>
      </c>
      <c r="J3490">
        <v>2.79</v>
      </c>
      <c r="K3490" t="s">
        <v>46</v>
      </c>
      <c r="L3490">
        <v>2599.6799999999998</v>
      </c>
    </row>
    <row r="3491" spans="2:12" x14ac:dyDescent="0.2">
      <c r="B3491" t="s">
        <v>34</v>
      </c>
      <c r="C3491" t="s">
        <v>41</v>
      </c>
      <c r="D3491">
        <v>32</v>
      </c>
      <c r="E3491" t="s">
        <v>19</v>
      </c>
      <c r="F3491" t="s">
        <v>35</v>
      </c>
      <c r="G3491">
        <v>15.6</v>
      </c>
      <c r="H3491" t="s">
        <v>27</v>
      </c>
      <c r="I3491">
        <v>9</v>
      </c>
      <c r="J3491">
        <v>2.74</v>
      </c>
      <c r="K3491" t="s">
        <v>46</v>
      </c>
      <c r="L3491">
        <v>4753.57</v>
      </c>
    </row>
    <row r="3492" spans="2:12" x14ac:dyDescent="0.2">
      <c r="B3492" t="s">
        <v>47</v>
      </c>
      <c r="C3492" t="s">
        <v>48</v>
      </c>
      <c r="D3492">
        <v>16</v>
      </c>
      <c r="E3492" t="s">
        <v>29</v>
      </c>
      <c r="F3492" t="s">
        <v>40</v>
      </c>
      <c r="G3492">
        <v>16</v>
      </c>
      <c r="H3492" t="s">
        <v>43</v>
      </c>
      <c r="I3492">
        <v>11.6</v>
      </c>
      <c r="J3492">
        <v>2.2000000000000002</v>
      </c>
      <c r="K3492" t="s">
        <v>16</v>
      </c>
      <c r="L3492">
        <v>2130.15</v>
      </c>
    </row>
    <row r="3493" spans="2:12" x14ac:dyDescent="0.2">
      <c r="B3493" t="s">
        <v>33</v>
      </c>
      <c r="C3493" t="s">
        <v>39</v>
      </c>
      <c r="D3493">
        <v>32</v>
      </c>
      <c r="E3493" t="s">
        <v>19</v>
      </c>
      <c r="F3493" t="s">
        <v>40</v>
      </c>
      <c r="G3493">
        <v>16</v>
      </c>
      <c r="H3493" t="s">
        <v>27</v>
      </c>
      <c r="I3493">
        <v>6.2</v>
      </c>
      <c r="J3493">
        <v>1.75</v>
      </c>
      <c r="K3493" t="s">
        <v>30</v>
      </c>
      <c r="L3493">
        <v>2856.92</v>
      </c>
    </row>
    <row r="3494" spans="2:12" x14ac:dyDescent="0.2">
      <c r="B3494" t="s">
        <v>33</v>
      </c>
      <c r="C3494" t="s">
        <v>12</v>
      </c>
      <c r="D3494">
        <v>32</v>
      </c>
      <c r="E3494" t="s">
        <v>25</v>
      </c>
      <c r="F3494" t="s">
        <v>26</v>
      </c>
      <c r="G3494">
        <v>13.3</v>
      </c>
      <c r="H3494" t="s">
        <v>21</v>
      </c>
      <c r="I3494">
        <v>6.9</v>
      </c>
      <c r="J3494">
        <v>2.2200000000000002</v>
      </c>
      <c r="K3494" t="s">
        <v>30</v>
      </c>
      <c r="L3494">
        <v>1220.42</v>
      </c>
    </row>
    <row r="3495" spans="2:12" x14ac:dyDescent="0.2">
      <c r="B3495" t="s">
        <v>11</v>
      </c>
      <c r="C3495" t="s">
        <v>41</v>
      </c>
      <c r="D3495">
        <v>4</v>
      </c>
      <c r="E3495" t="s">
        <v>25</v>
      </c>
      <c r="F3495" t="s">
        <v>32</v>
      </c>
      <c r="G3495">
        <v>16</v>
      </c>
      <c r="H3495" t="s">
        <v>21</v>
      </c>
      <c r="I3495">
        <v>9.6999999999999993</v>
      </c>
      <c r="J3495">
        <v>1.21</v>
      </c>
      <c r="K3495" t="s">
        <v>46</v>
      </c>
      <c r="L3495">
        <v>2116.1799999999998</v>
      </c>
    </row>
    <row r="3496" spans="2:12" x14ac:dyDescent="0.2">
      <c r="B3496" t="s">
        <v>38</v>
      </c>
      <c r="C3496" t="s">
        <v>31</v>
      </c>
      <c r="D3496">
        <v>32</v>
      </c>
      <c r="E3496" t="s">
        <v>13</v>
      </c>
      <c r="F3496" t="s">
        <v>40</v>
      </c>
      <c r="G3496">
        <v>14</v>
      </c>
      <c r="H3496" t="s">
        <v>21</v>
      </c>
      <c r="I3496">
        <v>10.6</v>
      </c>
      <c r="J3496">
        <v>2.0299999999999998</v>
      </c>
      <c r="K3496" t="s">
        <v>16</v>
      </c>
      <c r="L3496">
        <v>1207.77</v>
      </c>
    </row>
    <row r="3497" spans="2:12" x14ac:dyDescent="0.2">
      <c r="B3497" t="s">
        <v>45</v>
      </c>
      <c r="C3497" t="s">
        <v>41</v>
      </c>
      <c r="D3497">
        <v>64</v>
      </c>
      <c r="E3497" t="s">
        <v>29</v>
      </c>
      <c r="F3497" t="s">
        <v>14</v>
      </c>
      <c r="G3497">
        <v>14</v>
      </c>
      <c r="H3497" t="s">
        <v>27</v>
      </c>
      <c r="I3497">
        <v>7.6</v>
      </c>
      <c r="J3497">
        <v>2.12</v>
      </c>
      <c r="K3497" t="s">
        <v>16</v>
      </c>
      <c r="L3497">
        <v>6499.67</v>
      </c>
    </row>
    <row r="3498" spans="2:12" x14ac:dyDescent="0.2">
      <c r="B3498" t="s">
        <v>45</v>
      </c>
      <c r="C3498" t="s">
        <v>24</v>
      </c>
      <c r="D3498">
        <v>16</v>
      </c>
      <c r="E3498" t="s">
        <v>19</v>
      </c>
      <c r="F3498" t="s">
        <v>26</v>
      </c>
      <c r="G3498">
        <v>14</v>
      </c>
      <c r="H3498" t="s">
        <v>21</v>
      </c>
      <c r="I3498">
        <v>11.3</v>
      </c>
      <c r="J3498">
        <v>1.88</v>
      </c>
      <c r="K3498" t="s">
        <v>46</v>
      </c>
      <c r="L3498">
        <v>1100.6500000000001</v>
      </c>
    </row>
    <row r="3499" spans="2:12" x14ac:dyDescent="0.2">
      <c r="B3499" t="s">
        <v>34</v>
      </c>
      <c r="C3499" t="s">
        <v>41</v>
      </c>
      <c r="D3499">
        <v>8</v>
      </c>
      <c r="E3499" t="s">
        <v>29</v>
      </c>
      <c r="F3499" t="s">
        <v>20</v>
      </c>
      <c r="G3499">
        <v>16</v>
      </c>
      <c r="H3499" t="s">
        <v>27</v>
      </c>
      <c r="I3499">
        <v>11.3</v>
      </c>
      <c r="J3499">
        <v>2.97</v>
      </c>
      <c r="K3499" t="s">
        <v>30</v>
      </c>
      <c r="L3499">
        <v>3040.78</v>
      </c>
    </row>
    <row r="3500" spans="2:12" x14ac:dyDescent="0.2">
      <c r="B3500" t="s">
        <v>47</v>
      </c>
      <c r="C3500" t="s">
        <v>24</v>
      </c>
      <c r="D3500">
        <v>8</v>
      </c>
      <c r="E3500" t="s">
        <v>25</v>
      </c>
      <c r="F3500" t="s">
        <v>14</v>
      </c>
      <c r="G3500">
        <v>13.3</v>
      </c>
      <c r="H3500" t="s">
        <v>43</v>
      </c>
      <c r="I3500">
        <v>8.1999999999999993</v>
      </c>
      <c r="J3500">
        <v>2.13</v>
      </c>
      <c r="K3500" t="s">
        <v>22</v>
      </c>
      <c r="L3500">
        <v>1380.63</v>
      </c>
    </row>
    <row r="3501" spans="2:12" x14ac:dyDescent="0.2">
      <c r="B3501" t="s">
        <v>28</v>
      </c>
      <c r="C3501" t="s">
        <v>24</v>
      </c>
      <c r="D3501">
        <v>4</v>
      </c>
      <c r="E3501" t="s">
        <v>19</v>
      </c>
      <c r="F3501" t="s">
        <v>35</v>
      </c>
      <c r="G3501">
        <v>14</v>
      </c>
      <c r="H3501" t="s">
        <v>15</v>
      </c>
      <c r="I3501">
        <v>4.7</v>
      </c>
      <c r="J3501">
        <v>2.13</v>
      </c>
      <c r="K3501" t="s">
        <v>16</v>
      </c>
      <c r="L3501">
        <v>1165.3699999999999</v>
      </c>
    </row>
    <row r="3502" spans="2:12" x14ac:dyDescent="0.2">
      <c r="B3502" t="s">
        <v>36</v>
      </c>
      <c r="C3502" t="s">
        <v>41</v>
      </c>
      <c r="D3502">
        <v>8</v>
      </c>
      <c r="E3502" t="s">
        <v>42</v>
      </c>
      <c r="F3502" t="s">
        <v>20</v>
      </c>
      <c r="G3502">
        <v>14</v>
      </c>
      <c r="H3502" t="s">
        <v>15</v>
      </c>
      <c r="I3502">
        <v>4</v>
      </c>
      <c r="J3502">
        <v>2.31</v>
      </c>
      <c r="K3502" t="s">
        <v>30</v>
      </c>
      <c r="L3502">
        <v>1590.63</v>
      </c>
    </row>
    <row r="3503" spans="2:12" x14ac:dyDescent="0.2">
      <c r="B3503" t="s">
        <v>17</v>
      </c>
      <c r="C3503" t="s">
        <v>41</v>
      </c>
      <c r="D3503">
        <v>16</v>
      </c>
      <c r="E3503" t="s">
        <v>42</v>
      </c>
      <c r="F3503" t="s">
        <v>32</v>
      </c>
      <c r="G3503">
        <v>14</v>
      </c>
      <c r="H3503" t="s">
        <v>27</v>
      </c>
      <c r="I3503">
        <v>7.6</v>
      </c>
      <c r="J3503">
        <v>2.23</v>
      </c>
      <c r="K3503" t="s">
        <v>22</v>
      </c>
      <c r="L3503">
        <v>3686.8</v>
      </c>
    </row>
    <row r="3504" spans="2:12" x14ac:dyDescent="0.2">
      <c r="B3504" t="s">
        <v>36</v>
      </c>
      <c r="C3504" t="s">
        <v>37</v>
      </c>
      <c r="D3504">
        <v>64</v>
      </c>
      <c r="E3504" t="s">
        <v>29</v>
      </c>
      <c r="F3504" t="s">
        <v>35</v>
      </c>
      <c r="G3504">
        <v>15.6</v>
      </c>
      <c r="H3504" t="s">
        <v>15</v>
      </c>
      <c r="I3504">
        <v>7.4</v>
      </c>
      <c r="J3504">
        <v>3.27</v>
      </c>
      <c r="K3504" t="s">
        <v>46</v>
      </c>
      <c r="L3504">
        <v>5503.95</v>
      </c>
    </row>
    <row r="3505" spans="2:12" x14ac:dyDescent="0.2">
      <c r="B3505" t="s">
        <v>47</v>
      </c>
      <c r="C3505" t="s">
        <v>12</v>
      </c>
      <c r="D3505">
        <v>16</v>
      </c>
      <c r="E3505" t="s">
        <v>25</v>
      </c>
      <c r="F3505" t="s">
        <v>14</v>
      </c>
      <c r="G3505">
        <v>14</v>
      </c>
      <c r="H3505" t="s">
        <v>21</v>
      </c>
      <c r="I3505">
        <v>4.0999999999999996</v>
      </c>
      <c r="J3505">
        <v>1.33</v>
      </c>
      <c r="K3505" t="s">
        <v>16</v>
      </c>
      <c r="L3505">
        <v>1113.05</v>
      </c>
    </row>
    <row r="3506" spans="2:12" x14ac:dyDescent="0.2">
      <c r="B3506" t="s">
        <v>11</v>
      </c>
      <c r="C3506" t="s">
        <v>18</v>
      </c>
      <c r="D3506">
        <v>4</v>
      </c>
      <c r="E3506" t="s">
        <v>29</v>
      </c>
      <c r="F3506" t="s">
        <v>35</v>
      </c>
      <c r="G3506">
        <v>13.3</v>
      </c>
      <c r="H3506" t="s">
        <v>43</v>
      </c>
      <c r="I3506">
        <v>5.0999999999999996</v>
      </c>
      <c r="J3506">
        <v>1.48</v>
      </c>
      <c r="K3506" t="s">
        <v>22</v>
      </c>
      <c r="L3506">
        <v>1626.54</v>
      </c>
    </row>
    <row r="3507" spans="2:12" x14ac:dyDescent="0.2">
      <c r="B3507" t="s">
        <v>23</v>
      </c>
      <c r="C3507" t="s">
        <v>39</v>
      </c>
      <c r="D3507">
        <v>4</v>
      </c>
      <c r="E3507" t="s">
        <v>25</v>
      </c>
      <c r="F3507" t="s">
        <v>32</v>
      </c>
      <c r="G3507">
        <v>17.3</v>
      </c>
      <c r="H3507" t="s">
        <v>43</v>
      </c>
      <c r="I3507">
        <v>9.9</v>
      </c>
      <c r="J3507">
        <v>3.25</v>
      </c>
      <c r="K3507" t="s">
        <v>30</v>
      </c>
      <c r="L3507">
        <v>1111.18</v>
      </c>
    </row>
    <row r="3508" spans="2:12" x14ac:dyDescent="0.2">
      <c r="B3508" t="s">
        <v>45</v>
      </c>
      <c r="C3508" t="s">
        <v>39</v>
      </c>
      <c r="D3508">
        <v>8</v>
      </c>
      <c r="E3508" t="s">
        <v>25</v>
      </c>
      <c r="F3508" t="s">
        <v>40</v>
      </c>
      <c r="G3508">
        <v>13.3</v>
      </c>
      <c r="H3508" t="s">
        <v>27</v>
      </c>
      <c r="I3508">
        <v>4.8</v>
      </c>
      <c r="J3508">
        <v>1.49</v>
      </c>
      <c r="K3508" t="s">
        <v>30</v>
      </c>
      <c r="L3508">
        <v>1684.91</v>
      </c>
    </row>
    <row r="3509" spans="2:12" x14ac:dyDescent="0.2">
      <c r="B3509" t="s">
        <v>23</v>
      </c>
      <c r="C3509" t="s">
        <v>18</v>
      </c>
      <c r="D3509">
        <v>32</v>
      </c>
      <c r="E3509" t="s">
        <v>13</v>
      </c>
      <c r="F3509" t="s">
        <v>14</v>
      </c>
      <c r="G3509">
        <v>15.6</v>
      </c>
      <c r="H3509" t="s">
        <v>15</v>
      </c>
      <c r="I3509">
        <v>4.0999999999999996</v>
      </c>
      <c r="J3509">
        <v>2.89</v>
      </c>
      <c r="K3509" t="s">
        <v>16</v>
      </c>
      <c r="L3509">
        <v>2587.8000000000002</v>
      </c>
    </row>
    <row r="3510" spans="2:12" x14ac:dyDescent="0.2">
      <c r="B3510" t="s">
        <v>47</v>
      </c>
      <c r="C3510" t="s">
        <v>18</v>
      </c>
      <c r="D3510">
        <v>4</v>
      </c>
      <c r="E3510" t="s">
        <v>42</v>
      </c>
      <c r="F3510" t="s">
        <v>14</v>
      </c>
      <c r="G3510">
        <v>17.3</v>
      </c>
      <c r="H3510" t="s">
        <v>27</v>
      </c>
      <c r="I3510">
        <v>10</v>
      </c>
      <c r="J3510">
        <v>3.02</v>
      </c>
      <c r="K3510" t="s">
        <v>22</v>
      </c>
      <c r="L3510">
        <v>2289.7800000000002</v>
      </c>
    </row>
    <row r="3511" spans="2:12" x14ac:dyDescent="0.2">
      <c r="B3511" t="s">
        <v>38</v>
      </c>
      <c r="C3511" t="s">
        <v>41</v>
      </c>
      <c r="D3511">
        <v>64</v>
      </c>
      <c r="E3511" t="s">
        <v>42</v>
      </c>
      <c r="F3511" t="s">
        <v>32</v>
      </c>
      <c r="G3511">
        <v>17.3</v>
      </c>
      <c r="H3511" t="s">
        <v>15</v>
      </c>
      <c r="I3511">
        <v>4.2</v>
      </c>
      <c r="J3511">
        <v>2.5499999999999998</v>
      </c>
      <c r="K3511" t="s">
        <v>30</v>
      </c>
      <c r="L3511">
        <v>4504.45</v>
      </c>
    </row>
    <row r="3512" spans="2:12" x14ac:dyDescent="0.2">
      <c r="B3512" t="s">
        <v>17</v>
      </c>
      <c r="C3512" t="s">
        <v>41</v>
      </c>
      <c r="D3512">
        <v>32</v>
      </c>
      <c r="E3512" t="s">
        <v>42</v>
      </c>
      <c r="F3512" t="s">
        <v>40</v>
      </c>
      <c r="G3512">
        <v>15.6</v>
      </c>
      <c r="H3512" t="s">
        <v>27</v>
      </c>
      <c r="I3512">
        <v>5.7</v>
      </c>
      <c r="J3512">
        <v>1.31</v>
      </c>
      <c r="K3512" t="s">
        <v>22</v>
      </c>
      <c r="L3512">
        <v>5637.55</v>
      </c>
    </row>
    <row r="3513" spans="2:12" x14ac:dyDescent="0.2">
      <c r="B3513" t="s">
        <v>38</v>
      </c>
      <c r="C3513" t="s">
        <v>12</v>
      </c>
      <c r="D3513">
        <v>32</v>
      </c>
      <c r="E3513" t="s">
        <v>25</v>
      </c>
      <c r="F3513" t="s">
        <v>40</v>
      </c>
      <c r="G3513">
        <v>15.6</v>
      </c>
      <c r="H3513" t="s">
        <v>27</v>
      </c>
      <c r="I3513">
        <v>6.8</v>
      </c>
      <c r="J3513">
        <v>1.41</v>
      </c>
      <c r="K3513" t="s">
        <v>16</v>
      </c>
      <c r="L3513">
        <v>2360.34</v>
      </c>
    </row>
    <row r="3514" spans="2:12" x14ac:dyDescent="0.2">
      <c r="B3514" t="s">
        <v>17</v>
      </c>
      <c r="C3514" t="s">
        <v>18</v>
      </c>
      <c r="D3514">
        <v>4</v>
      </c>
      <c r="E3514" t="s">
        <v>29</v>
      </c>
      <c r="F3514" t="s">
        <v>44</v>
      </c>
      <c r="G3514">
        <v>15.6</v>
      </c>
      <c r="H3514" t="s">
        <v>27</v>
      </c>
      <c r="I3514">
        <v>5.4</v>
      </c>
      <c r="J3514">
        <v>1.74</v>
      </c>
      <c r="K3514" t="s">
        <v>46</v>
      </c>
      <c r="L3514">
        <v>1925.36</v>
      </c>
    </row>
    <row r="3515" spans="2:12" x14ac:dyDescent="0.2">
      <c r="B3515" t="s">
        <v>11</v>
      </c>
      <c r="C3515" t="s">
        <v>24</v>
      </c>
      <c r="D3515">
        <v>8</v>
      </c>
      <c r="E3515" t="s">
        <v>13</v>
      </c>
      <c r="F3515" t="s">
        <v>32</v>
      </c>
      <c r="G3515">
        <v>17.3</v>
      </c>
      <c r="H3515" t="s">
        <v>15</v>
      </c>
      <c r="I3515">
        <v>10.7</v>
      </c>
      <c r="J3515">
        <v>2.23</v>
      </c>
      <c r="K3515" t="s">
        <v>46</v>
      </c>
      <c r="L3515">
        <v>2097.12</v>
      </c>
    </row>
    <row r="3516" spans="2:12" x14ac:dyDescent="0.2">
      <c r="B3516" t="s">
        <v>38</v>
      </c>
      <c r="C3516" t="s">
        <v>37</v>
      </c>
      <c r="D3516">
        <v>8</v>
      </c>
      <c r="E3516" t="s">
        <v>25</v>
      </c>
      <c r="F3516" t="s">
        <v>40</v>
      </c>
      <c r="G3516">
        <v>17.3</v>
      </c>
      <c r="H3516" t="s">
        <v>15</v>
      </c>
      <c r="I3516">
        <v>6.7</v>
      </c>
      <c r="J3516">
        <v>1.22</v>
      </c>
      <c r="K3516" t="s">
        <v>22</v>
      </c>
      <c r="L3516">
        <v>2271.02</v>
      </c>
    </row>
    <row r="3517" spans="2:12" x14ac:dyDescent="0.2">
      <c r="B3517" t="s">
        <v>47</v>
      </c>
      <c r="C3517" t="s">
        <v>41</v>
      </c>
      <c r="D3517">
        <v>16</v>
      </c>
      <c r="E3517" t="s">
        <v>29</v>
      </c>
      <c r="F3517" t="s">
        <v>35</v>
      </c>
      <c r="G3517">
        <v>13.3</v>
      </c>
      <c r="H3517" t="s">
        <v>21</v>
      </c>
      <c r="I3517">
        <v>8.9</v>
      </c>
      <c r="J3517">
        <v>1.4</v>
      </c>
      <c r="K3517" t="s">
        <v>16</v>
      </c>
      <c r="L3517">
        <v>2098.84</v>
      </c>
    </row>
    <row r="3518" spans="2:12" x14ac:dyDescent="0.2">
      <c r="B3518" t="s">
        <v>34</v>
      </c>
      <c r="C3518" t="s">
        <v>18</v>
      </c>
      <c r="D3518">
        <v>32</v>
      </c>
      <c r="E3518" t="s">
        <v>29</v>
      </c>
      <c r="F3518" t="s">
        <v>14</v>
      </c>
      <c r="G3518">
        <v>16</v>
      </c>
      <c r="H3518" t="s">
        <v>15</v>
      </c>
      <c r="I3518">
        <v>5.8</v>
      </c>
      <c r="J3518">
        <v>2.91</v>
      </c>
      <c r="K3518" t="s">
        <v>16</v>
      </c>
      <c r="L3518">
        <v>2734.17</v>
      </c>
    </row>
    <row r="3519" spans="2:12" x14ac:dyDescent="0.2">
      <c r="B3519" t="s">
        <v>38</v>
      </c>
      <c r="C3519" t="s">
        <v>18</v>
      </c>
      <c r="D3519">
        <v>8</v>
      </c>
      <c r="E3519" t="s">
        <v>25</v>
      </c>
      <c r="F3519" t="s">
        <v>44</v>
      </c>
      <c r="G3519">
        <v>15.6</v>
      </c>
      <c r="H3519" t="s">
        <v>21</v>
      </c>
      <c r="I3519">
        <v>8.1</v>
      </c>
      <c r="J3519">
        <v>2.54</v>
      </c>
      <c r="K3519" t="s">
        <v>16</v>
      </c>
      <c r="L3519">
        <v>654.66</v>
      </c>
    </row>
    <row r="3520" spans="2:12" x14ac:dyDescent="0.2">
      <c r="B3520" t="s">
        <v>28</v>
      </c>
      <c r="C3520" t="s">
        <v>31</v>
      </c>
      <c r="D3520">
        <v>16</v>
      </c>
      <c r="E3520" t="s">
        <v>42</v>
      </c>
      <c r="F3520" t="s">
        <v>32</v>
      </c>
      <c r="G3520">
        <v>13.3</v>
      </c>
      <c r="H3520" t="s">
        <v>27</v>
      </c>
      <c r="I3520">
        <v>8.8000000000000007</v>
      </c>
      <c r="J3520">
        <v>3.36</v>
      </c>
      <c r="K3520" t="s">
        <v>30</v>
      </c>
      <c r="L3520">
        <v>1370.21</v>
      </c>
    </row>
    <row r="3521" spans="2:12" x14ac:dyDescent="0.2">
      <c r="B3521" t="s">
        <v>36</v>
      </c>
      <c r="C3521" t="s">
        <v>37</v>
      </c>
      <c r="D3521">
        <v>64</v>
      </c>
      <c r="E3521" t="s">
        <v>25</v>
      </c>
      <c r="F3521" t="s">
        <v>32</v>
      </c>
      <c r="G3521">
        <v>14</v>
      </c>
      <c r="H3521" t="s">
        <v>43</v>
      </c>
      <c r="I3521">
        <v>11.7</v>
      </c>
      <c r="J3521">
        <v>2.1</v>
      </c>
      <c r="K3521" t="s">
        <v>30</v>
      </c>
      <c r="L3521">
        <v>4012.72</v>
      </c>
    </row>
    <row r="3522" spans="2:12" x14ac:dyDescent="0.2">
      <c r="B3522" t="s">
        <v>11</v>
      </c>
      <c r="C3522" t="s">
        <v>31</v>
      </c>
      <c r="D3522">
        <v>16</v>
      </c>
      <c r="E3522" t="s">
        <v>29</v>
      </c>
      <c r="F3522" t="s">
        <v>35</v>
      </c>
      <c r="G3522">
        <v>14</v>
      </c>
      <c r="H3522" t="s">
        <v>43</v>
      </c>
      <c r="I3522">
        <v>5.4</v>
      </c>
      <c r="J3522">
        <v>1.85</v>
      </c>
      <c r="K3522" t="s">
        <v>16</v>
      </c>
      <c r="L3522">
        <v>1487.16</v>
      </c>
    </row>
    <row r="3523" spans="2:12" x14ac:dyDescent="0.2">
      <c r="B3523" t="s">
        <v>28</v>
      </c>
      <c r="C3523" t="s">
        <v>31</v>
      </c>
      <c r="D3523">
        <v>8</v>
      </c>
      <c r="E3523" t="s">
        <v>29</v>
      </c>
      <c r="F3523" t="s">
        <v>40</v>
      </c>
      <c r="G3523">
        <v>13.3</v>
      </c>
      <c r="H3523" t="s">
        <v>27</v>
      </c>
      <c r="I3523">
        <v>6.4</v>
      </c>
      <c r="J3523">
        <v>2.2000000000000002</v>
      </c>
      <c r="K3523" t="s">
        <v>46</v>
      </c>
      <c r="L3523">
        <v>1409.33</v>
      </c>
    </row>
    <row r="3524" spans="2:12" x14ac:dyDescent="0.2">
      <c r="B3524" t="s">
        <v>34</v>
      </c>
      <c r="C3524" t="s">
        <v>39</v>
      </c>
      <c r="D3524">
        <v>64</v>
      </c>
      <c r="E3524" t="s">
        <v>25</v>
      </c>
      <c r="F3524" t="s">
        <v>14</v>
      </c>
      <c r="G3524">
        <v>16</v>
      </c>
      <c r="H3524" t="s">
        <v>27</v>
      </c>
      <c r="I3524">
        <v>7</v>
      </c>
      <c r="J3524">
        <v>2.75</v>
      </c>
      <c r="K3524" t="s">
        <v>30</v>
      </c>
      <c r="L3524">
        <v>4330.32</v>
      </c>
    </row>
    <row r="3525" spans="2:12" x14ac:dyDescent="0.2">
      <c r="B3525" t="s">
        <v>17</v>
      </c>
      <c r="C3525" t="s">
        <v>24</v>
      </c>
      <c r="D3525">
        <v>64</v>
      </c>
      <c r="E3525" t="s">
        <v>13</v>
      </c>
      <c r="F3525" t="s">
        <v>14</v>
      </c>
      <c r="G3525">
        <v>14</v>
      </c>
      <c r="H3525" t="s">
        <v>21</v>
      </c>
      <c r="I3525">
        <v>7.7</v>
      </c>
      <c r="J3525">
        <v>1.85</v>
      </c>
      <c r="K3525" t="s">
        <v>22</v>
      </c>
      <c r="L3525">
        <v>2846.14</v>
      </c>
    </row>
    <row r="3526" spans="2:12" x14ac:dyDescent="0.2">
      <c r="B3526" t="s">
        <v>34</v>
      </c>
      <c r="C3526" t="s">
        <v>24</v>
      </c>
      <c r="D3526">
        <v>16</v>
      </c>
      <c r="E3526" t="s">
        <v>42</v>
      </c>
      <c r="F3526" t="s">
        <v>35</v>
      </c>
      <c r="G3526">
        <v>17.3</v>
      </c>
      <c r="H3526" t="s">
        <v>21</v>
      </c>
      <c r="I3526">
        <v>9.4</v>
      </c>
      <c r="J3526">
        <v>3.3</v>
      </c>
      <c r="K3526" t="s">
        <v>30</v>
      </c>
      <c r="L3526">
        <v>1067.3599999999999</v>
      </c>
    </row>
    <row r="3527" spans="2:12" x14ac:dyDescent="0.2">
      <c r="B3527" t="s">
        <v>34</v>
      </c>
      <c r="C3527" t="s">
        <v>18</v>
      </c>
      <c r="D3527">
        <v>16</v>
      </c>
      <c r="E3527" t="s">
        <v>19</v>
      </c>
      <c r="F3527" t="s">
        <v>14</v>
      </c>
      <c r="G3527">
        <v>13.3</v>
      </c>
      <c r="H3527" t="s">
        <v>27</v>
      </c>
      <c r="I3527">
        <v>11.3</v>
      </c>
      <c r="J3527">
        <v>1.67</v>
      </c>
      <c r="K3527" t="s">
        <v>46</v>
      </c>
      <c r="L3527">
        <v>2382.64</v>
      </c>
    </row>
    <row r="3528" spans="2:12" x14ac:dyDescent="0.2">
      <c r="B3528" t="s">
        <v>23</v>
      </c>
      <c r="C3528" t="s">
        <v>18</v>
      </c>
      <c r="D3528">
        <v>16</v>
      </c>
      <c r="E3528" t="s">
        <v>42</v>
      </c>
      <c r="F3528" t="s">
        <v>35</v>
      </c>
      <c r="G3528">
        <v>15.6</v>
      </c>
      <c r="H3528" t="s">
        <v>27</v>
      </c>
      <c r="I3528">
        <v>9.8000000000000007</v>
      </c>
      <c r="J3528">
        <v>2.38</v>
      </c>
      <c r="K3528" t="s">
        <v>22</v>
      </c>
      <c r="L3528">
        <v>2246.1</v>
      </c>
    </row>
    <row r="3529" spans="2:12" x14ac:dyDescent="0.2">
      <c r="B3529" t="s">
        <v>47</v>
      </c>
      <c r="C3529" t="s">
        <v>39</v>
      </c>
      <c r="D3529">
        <v>4</v>
      </c>
      <c r="E3529" t="s">
        <v>29</v>
      </c>
      <c r="F3529" t="s">
        <v>40</v>
      </c>
      <c r="G3529">
        <v>14</v>
      </c>
      <c r="H3529" t="s">
        <v>21</v>
      </c>
      <c r="I3529">
        <v>6.1</v>
      </c>
      <c r="J3529">
        <v>3.01</v>
      </c>
      <c r="K3529" t="s">
        <v>22</v>
      </c>
      <c r="L3529">
        <v>1074.73</v>
      </c>
    </row>
    <row r="3530" spans="2:12" x14ac:dyDescent="0.2">
      <c r="B3530" t="s">
        <v>34</v>
      </c>
      <c r="C3530" t="s">
        <v>37</v>
      </c>
      <c r="D3530">
        <v>64</v>
      </c>
      <c r="E3530" t="s">
        <v>42</v>
      </c>
      <c r="F3530" t="s">
        <v>35</v>
      </c>
      <c r="G3530">
        <v>14</v>
      </c>
      <c r="H3530" t="s">
        <v>43</v>
      </c>
      <c r="I3530">
        <v>6.9</v>
      </c>
      <c r="J3530">
        <v>1.49</v>
      </c>
      <c r="K3530" t="s">
        <v>46</v>
      </c>
      <c r="L3530">
        <v>3342.11</v>
      </c>
    </row>
    <row r="3531" spans="2:12" x14ac:dyDescent="0.2">
      <c r="B3531" t="s">
        <v>23</v>
      </c>
      <c r="C3531" t="s">
        <v>39</v>
      </c>
      <c r="D3531">
        <v>4</v>
      </c>
      <c r="E3531" t="s">
        <v>13</v>
      </c>
      <c r="F3531" t="s">
        <v>40</v>
      </c>
      <c r="G3531">
        <v>16</v>
      </c>
      <c r="H3531" t="s">
        <v>15</v>
      </c>
      <c r="I3531">
        <v>9.6999999999999993</v>
      </c>
      <c r="J3531">
        <v>2.54</v>
      </c>
      <c r="K3531" t="s">
        <v>16</v>
      </c>
      <c r="L3531">
        <v>1390.74</v>
      </c>
    </row>
    <row r="3532" spans="2:12" x14ac:dyDescent="0.2">
      <c r="B3532" t="s">
        <v>36</v>
      </c>
      <c r="C3532" t="s">
        <v>24</v>
      </c>
      <c r="D3532">
        <v>64</v>
      </c>
      <c r="E3532" t="s">
        <v>29</v>
      </c>
      <c r="F3532" t="s">
        <v>32</v>
      </c>
      <c r="G3532">
        <v>17.3</v>
      </c>
      <c r="H3532" t="s">
        <v>21</v>
      </c>
      <c r="I3532">
        <v>10.7</v>
      </c>
      <c r="J3532">
        <v>3.25</v>
      </c>
      <c r="K3532" t="s">
        <v>16</v>
      </c>
      <c r="L3532">
        <v>2338.25</v>
      </c>
    </row>
    <row r="3533" spans="2:12" x14ac:dyDescent="0.2">
      <c r="B3533" t="s">
        <v>36</v>
      </c>
      <c r="C3533" t="s">
        <v>41</v>
      </c>
      <c r="D3533">
        <v>8</v>
      </c>
      <c r="E3533" t="s">
        <v>13</v>
      </c>
      <c r="F3533" t="s">
        <v>44</v>
      </c>
      <c r="G3533">
        <v>13.3</v>
      </c>
      <c r="H3533" t="s">
        <v>15</v>
      </c>
      <c r="I3533">
        <v>10.9</v>
      </c>
      <c r="J3533">
        <v>2.7</v>
      </c>
      <c r="K3533" t="s">
        <v>16</v>
      </c>
      <c r="L3533">
        <v>1397.34</v>
      </c>
    </row>
    <row r="3534" spans="2:12" x14ac:dyDescent="0.2">
      <c r="B3534" t="s">
        <v>28</v>
      </c>
      <c r="C3534" t="s">
        <v>37</v>
      </c>
      <c r="D3534">
        <v>16</v>
      </c>
      <c r="E3534" t="s">
        <v>42</v>
      </c>
      <c r="F3534" t="s">
        <v>26</v>
      </c>
      <c r="G3534">
        <v>13.3</v>
      </c>
      <c r="H3534" t="s">
        <v>15</v>
      </c>
      <c r="I3534">
        <v>5.0999999999999996</v>
      </c>
      <c r="J3534">
        <v>2.64</v>
      </c>
      <c r="K3534" t="s">
        <v>22</v>
      </c>
      <c r="L3534">
        <v>2049.0700000000002</v>
      </c>
    </row>
    <row r="3535" spans="2:12" x14ac:dyDescent="0.2">
      <c r="B3535" t="s">
        <v>34</v>
      </c>
      <c r="C3535" t="s">
        <v>18</v>
      </c>
      <c r="D3535">
        <v>16</v>
      </c>
      <c r="E3535" t="s">
        <v>42</v>
      </c>
      <c r="F3535" t="s">
        <v>32</v>
      </c>
      <c r="G3535">
        <v>16</v>
      </c>
      <c r="H3535" t="s">
        <v>43</v>
      </c>
      <c r="I3535">
        <v>5.9</v>
      </c>
      <c r="J3535">
        <v>3.2</v>
      </c>
      <c r="K3535" t="s">
        <v>22</v>
      </c>
      <c r="L3535">
        <v>1501.81</v>
      </c>
    </row>
    <row r="3536" spans="2:12" x14ac:dyDescent="0.2">
      <c r="B3536" t="s">
        <v>23</v>
      </c>
      <c r="C3536" t="s">
        <v>12</v>
      </c>
      <c r="D3536">
        <v>16</v>
      </c>
      <c r="E3536" t="s">
        <v>25</v>
      </c>
      <c r="F3536" t="s">
        <v>44</v>
      </c>
      <c r="G3536">
        <v>17.3</v>
      </c>
      <c r="H3536" t="s">
        <v>27</v>
      </c>
      <c r="I3536">
        <v>10.8</v>
      </c>
      <c r="J3536">
        <v>1.62</v>
      </c>
      <c r="K3536" t="s">
        <v>30</v>
      </c>
      <c r="L3536">
        <v>1126.53</v>
      </c>
    </row>
    <row r="3537" spans="2:12" x14ac:dyDescent="0.2">
      <c r="B3537" t="s">
        <v>36</v>
      </c>
      <c r="C3537" t="s">
        <v>12</v>
      </c>
      <c r="D3537">
        <v>32</v>
      </c>
      <c r="E3537" t="s">
        <v>13</v>
      </c>
      <c r="F3537" t="s">
        <v>35</v>
      </c>
      <c r="G3537">
        <v>16</v>
      </c>
      <c r="H3537" t="s">
        <v>43</v>
      </c>
      <c r="I3537">
        <v>10.4</v>
      </c>
      <c r="J3537">
        <v>1.22</v>
      </c>
      <c r="K3537" t="s">
        <v>46</v>
      </c>
      <c r="L3537">
        <v>1567.91</v>
      </c>
    </row>
    <row r="3538" spans="2:12" x14ac:dyDescent="0.2">
      <c r="B3538" t="s">
        <v>47</v>
      </c>
      <c r="C3538" t="s">
        <v>48</v>
      </c>
      <c r="D3538">
        <v>64</v>
      </c>
      <c r="E3538" t="s">
        <v>19</v>
      </c>
      <c r="F3538" t="s">
        <v>14</v>
      </c>
      <c r="G3538">
        <v>17.3</v>
      </c>
      <c r="H3538" t="s">
        <v>21</v>
      </c>
      <c r="I3538">
        <v>5.4</v>
      </c>
      <c r="J3538">
        <v>2.77</v>
      </c>
      <c r="K3538" t="s">
        <v>16</v>
      </c>
      <c r="L3538">
        <v>3499.99</v>
      </c>
    </row>
    <row r="3539" spans="2:12" x14ac:dyDescent="0.2">
      <c r="B3539" t="s">
        <v>34</v>
      </c>
      <c r="C3539" t="s">
        <v>18</v>
      </c>
      <c r="D3539">
        <v>8</v>
      </c>
      <c r="E3539" t="s">
        <v>25</v>
      </c>
      <c r="F3539" t="s">
        <v>40</v>
      </c>
      <c r="G3539">
        <v>13.3</v>
      </c>
      <c r="H3539" t="s">
        <v>15</v>
      </c>
      <c r="I3539">
        <v>9.1</v>
      </c>
      <c r="J3539">
        <v>2.44</v>
      </c>
      <c r="K3539" t="s">
        <v>30</v>
      </c>
      <c r="L3539">
        <v>1564.86</v>
      </c>
    </row>
    <row r="3540" spans="2:12" x14ac:dyDescent="0.2">
      <c r="B3540" t="s">
        <v>36</v>
      </c>
      <c r="C3540" t="s">
        <v>31</v>
      </c>
      <c r="D3540">
        <v>32</v>
      </c>
      <c r="E3540" t="s">
        <v>42</v>
      </c>
      <c r="F3540" t="s">
        <v>40</v>
      </c>
      <c r="G3540">
        <v>17.3</v>
      </c>
      <c r="H3540" t="s">
        <v>15</v>
      </c>
      <c r="I3540">
        <v>6.9</v>
      </c>
      <c r="J3540">
        <v>1.32</v>
      </c>
      <c r="K3540" t="s">
        <v>46</v>
      </c>
      <c r="L3540">
        <v>1487.63</v>
      </c>
    </row>
    <row r="3541" spans="2:12" x14ac:dyDescent="0.2">
      <c r="B3541" t="s">
        <v>28</v>
      </c>
      <c r="C3541" t="s">
        <v>37</v>
      </c>
      <c r="D3541">
        <v>16</v>
      </c>
      <c r="E3541" t="s">
        <v>19</v>
      </c>
      <c r="F3541" t="s">
        <v>26</v>
      </c>
      <c r="G3541">
        <v>13.3</v>
      </c>
      <c r="H3541" t="s">
        <v>15</v>
      </c>
      <c r="I3541">
        <v>9.1999999999999993</v>
      </c>
      <c r="J3541">
        <v>2.3199999999999998</v>
      </c>
      <c r="K3541" t="s">
        <v>30</v>
      </c>
      <c r="L3541">
        <v>2356.62</v>
      </c>
    </row>
    <row r="3542" spans="2:12" x14ac:dyDescent="0.2">
      <c r="B3542" t="s">
        <v>45</v>
      </c>
      <c r="C3542" t="s">
        <v>24</v>
      </c>
      <c r="D3542">
        <v>4</v>
      </c>
      <c r="E3542" t="s">
        <v>13</v>
      </c>
      <c r="F3542" t="s">
        <v>35</v>
      </c>
      <c r="G3542">
        <v>15.6</v>
      </c>
      <c r="H3542" t="s">
        <v>15</v>
      </c>
      <c r="I3542">
        <v>8.8000000000000007</v>
      </c>
      <c r="J3542">
        <v>1.48</v>
      </c>
      <c r="K3542" t="s">
        <v>30</v>
      </c>
      <c r="L3542">
        <v>1282.6199999999999</v>
      </c>
    </row>
    <row r="3543" spans="2:12" x14ac:dyDescent="0.2">
      <c r="B3543" t="s">
        <v>36</v>
      </c>
      <c r="C3543" t="s">
        <v>48</v>
      </c>
      <c r="D3543">
        <v>32</v>
      </c>
      <c r="E3543" t="s">
        <v>42</v>
      </c>
      <c r="F3543" t="s">
        <v>20</v>
      </c>
      <c r="G3543">
        <v>13.3</v>
      </c>
      <c r="H3543" t="s">
        <v>43</v>
      </c>
      <c r="I3543">
        <v>6.5</v>
      </c>
      <c r="J3543">
        <v>2.9</v>
      </c>
      <c r="K3543" t="s">
        <v>30</v>
      </c>
      <c r="L3543">
        <v>1543.55</v>
      </c>
    </row>
    <row r="3544" spans="2:12" x14ac:dyDescent="0.2">
      <c r="B3544" t="s">
        <v>47</v>
      </c>
      <c r="C3544" t="s">
        <v>18</v>
      </c>
      <c r="D3544">
        <v>8</v>
      </c>
      <c r="E3544" t="s">
        <v>25</v>
      </c>
      <c r="F3544" t="s">
        <v>14</v>
      </c>
      <c r="G3544">
        <v>15.6</v>
      </c>
      <c r="H3544" t="s">
        <v>15</v>
      </c>
      <c r="I3544">
        <v>5.3</v>
      </c>
      <c r="J3544">
        <v>1.7</v>
      </c>
      <c r="K3544" t="s">
        <v>22</v>
      </c>
      <c r="L3544">
        <v>2106.5300000000002</v>
      </c>
    </row>
    <row r="3545" spans="2:12" x14ac:dyDescent="0.2">
      <c r="B3545" t="s">
        <v>11</v>
      </c>
      <c r="C3545" t="s">
        <v>31</v>
      </c>
      <c r="D3545">
        <v>8</v>
      </c>
      <c r="E3545" t="s">
        <v>13</v>
      </c>
      <c r="F3545" t="s">
        <v>20</v>
      </c>
      <c r="G3545">
        <v>17.3</v>
      </c>
      <c r="H3545" t="s">
        <v>43</v>
      </c>
      <c r="I3545">
        <v>6.5</v>
      </c>
      <c r="J3545">
        <v>1.99</v>
      </c>
      <c r="K3545" t="s">
        <v>16</v>
      </c>
      <c r="L3545">
        <v>1394.65</v>
      </c>
    </row>
    <row r="3546" spans="2:12" x14ac:dyDescent="0.2">
      <c r="B3546" t="s">
        <v>28</v>
      </c>
      <c r="C3546" t="s">
        <v>18</v>
      </c>
      <c r="D3546">
        <v>8</v>
      </c>
      <c r="E3546" t="s">
        <v>13</v>
      </c>
      <c r="F3546" t="s">
        <v>44</v>
      </c>
      <c r="G3546">
        <v>13.3</v>
      </c>
      <c r="H3546" t="s">
        <v>15</v>
      </c>
      <c r="I3546">
        <v>6.8</v>
      </c>
      <c r="J3546">
        <v>3.05</v>
      </c>
      <c r="K3546" t="s">
        <v>16</v>
      </c>
      <c r="L3546">
        <v>1127.1400000000001</v>
      </c>
    </row>
    <row r="3547" spans="2:12" x14ac:dyDescent="0.2">
      <c r="B3547" t="s">
        <v>38</v>
      </c>
      <c r="C3547" t="s">
        <v>41</v>
      </c>
      <c r="D3547">
        <v>32</v>
      </c>
      <c r="E3547" t="s">
        <v>13</v>
      </c>
      <c r="F3547" t="s">
        <v>32</v>
      </c>
      <c r="G3547">
        <v>14</v>
      </c>
      <c r="H3547" t="s">
        <v>15</v>
      </c>
      <c r="I3547">
        <v>8.6999999999999993</v>
      </c>
      <c r="J3547">
        <v>1.5</v>
      </c>
      <c r="K3547" t="s">
        <v>22</v>
      </c>
      <c r="L3547">
        <v>3186.51</v>
      </c>
    </row>
    <row r="3548" spans="2:12" x14ac:dyDescent="0.2">
      <c r="B3548" t="s">
        <v>38</v>
      </c>
      <c r="C3548" t="s">
        <v>12</v>
      </c>
      <c r="D3548">
        <v>4</v>
      </c>
      <c r="E3548" t="s">
        <v>42</v>
      </c>
      <c r="F3548" t="s">
        <v>20</v>
      </c>
      <c r="G3548">
        <v>15.6</v>
      </c>
      <c r="H3548" t="s">
        <v>21</v>
      </c>
      <c r="I3548">
        <v>7.5</v>
      </c>
      <c r="J3548">
        <v>2.2000000000000002</v>
      </c>
      <c r="K3548" t="s">
        <v>22</v>
      </c>
      <c r="L3548">
        <v>518.11</v>
      </c>
    </row>
    <row r="3549" spans="2:12" x14ac:dyDescent="0.2">
      <c r="B3549" t="s">
        <v>23</v>
      </c>
      <c r="C3549" t="s">
        <v>31</v>
      </c>
      <c r="D3549">
        <v>8</v>
      </c>
      <c r="E3549" t="s">
        <v>13</v>
      </c>
      <c r="F3549" t="s">
        <v>35</v>
      </c>
      <c r="G3549">
        <v>17.3</v>
      </c>
      <c r="H3549" t="s">
        <v>27</v>
      </c>
      <c r="I3549">
        <v>5</v>
      </c>
      <c r="J3549">
        <v>1.38</v>
      </c>
      <c r="K3549" t="s">
        <v>30</v>
      </c>
      <c r="L3549">
        <v>1464.19</v>
      </c>
    </row>
    <row r="3550" spans="2:12" x14ac:dyDescent="0.2">
      <c r="B3550" t="s">
        <v>17</v>
      </c>
      <c r="C3550" t="s">
        <v>37</v>
      </c>
      <c r="D3550">
        <v>32</v>
      </c>
      <c r="E3550" t="s">
        <v>25</v>
      </c>
      <c r="F3550" t="s">
        <v>20</v>
      </c>
      <c r="G3550">
        <v>15.6</v>
      </c>
      <c r="H3550" t="s">
        <v>21</v>
      </c>
      <c r="I3550">
        <v>4.4000000000000004</v>
      </c>
      <c r="J3550">
        <v>1.52</v>
      </c>
      <c r="K3550" t="s">
        <v>22</v>
      </c>
      <c r="L3550">
        <v>3451.69</v>
      </c>
    </row>
    <row r="3551" spans="2:12" x14ac:dyDescent="0.2">
      <c r="B3551" t="s">
        <v>11</v>
      </c>
      <c r="C3551" t="s">
        <v>48</v>
      </c>
      <c r="D3551">
        <v>16</v>
      </c>
      <c r="E3551" t="s">
        <v>19</v>
      </c>
      <c r="F3551" t="s">
        <v>32</v>
      </c>
      <c r="G3551">
        <v>13.3</v>
      </c>
      <c r="H3551" t="s">
        <v>27</v>
      </c>
      <c r="I3551">
        <v>11</v>
      </c>
      <c r="J3551">
        <v>3.43</v>
      </c>
      <c r="K3551" t="s">
        <v>22</v>
      </c>
      <c r="L3551">
        <v>3693.77</v>
      </c>
    </row>
    <row r="3552" spans="2:12" x14ac:dyDescent="0.2">
      <c r="B3552" t="s">
        <v>45</v>
      </c>
      <c r="C3552" t="s">
        <v>24</v>
      </c>
      <c r="D3552">
        <v>16</v>
      </c>
      <c r="E3552" t="s">
        <v>29</v>
      </c>
      <c r="F3552" t="s">
        <v>35</v>
      </c>
      <c r="G3552">
        <v>15.6</v>
      </c>
      <c r="H3552" t="s">
        <v>27</v>
      </c>
      <c r="I3552">
        <v>7.6</v>
      </c>
      <c r="J3552">
        <v>1.72</v>
      </c>
      <c r="K3552" t="s">
        <v>16</v>
      </c>
      <c r="L3552">
        <v>2041.25</v>
      </c>
    </row>
    <row r="3553" spans="2:12" x14ac:dyDescent="0.2">
      <c r="B3553" t="s">
        <v>28</v>
      </c>
      <c r="C3553" t="s">
        <v>31</v>
      </c>
      <c r="D3553">
        <v>4</v>
      </c>
      <c r="E3553" t="s">
        <v>42</v>
      </c>
      <c r="F3553" t="s">
        <v>32</v>
      </c>
      <c r="G3553">
        <v>15.6</v>
      </c>
      <c r="H3553" t="s">
        <v>27</v>
      </c>
      <c r="I3553">
        <v>10.8</v>
      </c>
      <c r="J3553">
        <v>2.2200000000000002</v>
      </c>
      <c r="K3553" t="s">
        <v>22</v>
      </c>
      <c r="L3553">
        <v>1272.24</v>
      </c>
    </row>
    <row r="3554" spans="2:12" x14ac:dyDescent="0.2">
      <c r="B3554" t="s">
        <v>17</v>
      </c>
      <c r="C3554" t="s">
        <v>31</v>
      </c>
      <c r="D3554">
        <v>64</v>
      </c>
      <c r="E3554" t="s">
        <v>29</v>
      </c>
      <c r="F3554" t="s">
        <v>32</v>
      </c>
      <c r="G3554">
        <v>16</v>
      </c>
      <c r="H3554" t="s">
        <v>21</v>
      </c>
      <c r="I3554">
        <v>9.5</v>
      </c>
      <c r="J3554">
        <v>2.16</v>
      </c>
      <c r="K3554" t="s">
        <v>16</v>
      </c>
      <c r="L3554">
        <v>2503.83</v>
      </c>
    </row>
    <row r="3555" spans="2:12" x14ac:dyDescent="0.2">
      <c r="B3555" t="s">
        <v>34</v>
      </c>
      <c r="C3555" t="s">
        <v>31</v>
      </c>
      <c r="D3555">
        <v>4</v>
      </c>
      <c r="E3555" t="s">
        <v>13</v>
      </c>
      <c r="F3555" t="s">
        <v>44</v>
      </c>
      <c r="G3555">
        <v>13.3</v>
      </c>
      <c r="H3555" t="s">
        <v>21</v>
      </c>
      <c r="I3555">
        <v>9.9</v>
      </c>
      <c r="J3555">
        <v>2.46</v>
      </c>
      <c r="K3555" t="s">
        <v>22</v>
      </c>
      <c r="L3555">
        <v>462.19</v>
      </c>
    </row>
    <row r="3556" spans="2:12" x14ac:dyDescent="0.2">
      <c r="B3556" t="s">
        <v>28</v>
      </c>
      <c r="C3556" t="s">
        <v>48</v>
      </c>
      <c r="D3556">
        <v>4</v>
      </c>
      <c r="E3556" t="s">
        <v>13</v>
      </c>
      <c r="F3556" t="s">
        <v>20</v>
      </c>
      <c r="G3556">
        <v>17.3</v>
      </c>
      <c r="H3556" t="s">
        <v>21</v>
      </c>
      <c r="I3556">
        <v>5.3</v>
      </c>
      <c r="J3556">
        <v>2.91</v>
      </c>
      <c r="K3556" t="s">
        <v>30</v>
      </c>
      <c r="L3556">
        <v>977.17</v>
      </c>
    </row>
    <row r="3557" spans="2:12" x14ac:dyDescent="0.2">
      <c r="B3557" t="s">
        <v>23</v>
      </c>
      <c r="C3557" t="s">
        <v>18</v>
      </c>
      <c r="D3557">
        <v>4</v>
      </c>
      <c r="E3557" t="s">
        <v>13</v>
      </c>
      <c r="F3557" t="s">
        <v>14</v>
      </c>
      <c r="G3557">
        <v>14</v>
      </c>
      <c r="H3557" t="s">
        <v>43</v>
      </c>
      <c r="I3557">
        <v>8.9</v>
      </c>
      <c r="J3557">
        <v>1.5</v>
      </c>
      <c r="K3557" t="s">
        <v>46</v>
      </c>
      <c r="L3557">
        <v>1240.4100000000001</v>
      </c>
    </row>
    <row r="3558" spans="2:12" x14ac:dyDescent="0.2">
      <c r="B3558" t="s">
        <v>34</v>
      </c>
      <c r="C3558" t="s">
        <v>37</v>
      </c>
      <c r="D3558">
        <v>4</v>
      </c>
      <c r="E3558" t="s">
        <v>25</v>
      </c>
      <c r="F3558" t="s">
        <v>20</v>
      </c>
      <c r="G3558">
        <v>15.6</v>
      </c>
      <c r="H3558" t="s">
        <v>21</v>
      </c>
      <c r="I3558">
        <v>9.6</v>
      </c>
      <c r="J3558">
        <v>1.28</v>
      </c>
      <c r="K3558" t="s">
        <v>16</v>
      </c>
      <c r="L3558">
        <v>1390.99</v>
      </c>
    </row>
    <row r="3559" spans="2:12" x14ac:dyDescent="0.2">
      <c r="B3559" t="s">
        <v>38</v>
      </c>
      <c r="C3559" t="s">
        <v>12</v>
      </c>
      <c r="D3559">
        <v>8</v>
      </c>
      <c r="E3559" t="s">
        <v>42</v>
      </c>
      <c r="F3559" t="s">
        <v>35</v>
      </c>
      <c r="G3559">
        <v>16</v>
      </c>
      <c r="H3559" t="s">
        <v>27</v>
      </c>
      <c r="I3559">
        <v>4.7</v>
      </c>
      <c r="J3559">
        <v>2.69</v>
      </c>
      <c r="K3559" t="s">
        <v>30</v>
      </c>
      <c r="L3559">
        <v>1253.8900000000001</v>
      </c>
    </row>
    <row r="3560" spans="2:12" x14ac:dyDescent="0.2">
      <c r="B3560" t="s">
        <v>17</v>
      </c>
      <c r="C3560" t="s">
        <v>18</v>
      </c>
      <c r="D3560">
        <v>8</v>
      </c>
      <c r="E3560" t="s">
        <v>29</v>
      </c>
      <c r="F3560" t="s">
        <v>35</v>
      </c>
      <c r="G3560">
        <v>16</v>
      </c>
      <c r="H3560" t="s">
        <v>27</v>
      </c>
      <c r="I3560">
        <v>10.8</v>
      </c>
      <c r="J3560">
        <v>1.4</v>
      </c>
      <c r="K3560" t="s">
        <v>22</v>
      </c>
      <c r="L3560">
        <v>3265.88</v>
      </c>
    </row>
    <row r="3561" spans="2:12" x14ac:dyDescent="0.2">
      <c r="B3561" t="s">
        <v>36</v>
      </c>
      <c r="C3561" t="s">
        <v>12</v>
      </c>
      <c r="D3561">
        <v>64</v>
      </c>
      <c r="E3561" t="s">
        <v>13</v>
      </c>
      <c r="F3561" t="s">
        <v>20</v>
      </c>
      <c r="G3561">
        <v>16</v>
      </c>
      <c r="H3561" t="s">
        <v>15</v>
      </c>
      <c r="I3561">
        <v>10.4</v>
      </c>
      <c r="J3561">
        <v>2.5499999999999998</v>
      </c>
      <c r="K3561" t="s">
        <v>16</v>
      </c>
      <c r="L3561">
        <v>2662.01</v>
      </c>
    </row>
    <row r="3562" spans="2:12" x14ac:dyDescent="0.2">
      <c r="B3562" t="s">
        <v>23</v>
      </c>
      <c r="C3562" t="s">
        <v>24</v>
      </c>
      <c r="D3562">
        <v>8</v>
      </c>
      <c r="E3562" t="s">
        <v>25</v>
      </c>
      <c r="F3562" t="s">
        <v>44</v>
      </c>
      <c r="G3562">
        <v>14</v>
      </c>
      <c r="H3562" t="s">
        <v>21</v>
      </c>
      <c r="I3562">
        <v>9.1</v>
      </c>
      <c r="J3562">
        <v>1.99</v>
      </c>
      <c r="K3562" t="s">
        <v>46</v>
      </c>
      <c r="L3562">
        <v>735</v>
      </c>
    </row>
    <row r="3563" spans="2:12" x14ac:dyDescent="0.2">
      <c r="B3563" t="s">
        <v>28</v>
      </c>
      <c r="C3563" t="s">
        <v>18</v>
      </c>
      <c r="D3563">
        <v>16</v>
      </c>
      <c r="E3563" t="s">
        <v>19</v>
      </c>
      <c r="F3563" t="s">
        <v>44</v>
      </c>
      <c r="G3563">
        <v>14</v>
      </c>
      <c r="H3563" t="s">
        <v>15</v>
      </c>
      <c r="I3563">
        <v>6.1</v>
      </c>
      <c r="J3563">
        <v>2.29</v>
      </c>
      <c r="K3563" t="s">
        <v>16</v>
      </c>
      <c r="L3563">
        <v>1369.38</v>
      </c>
    </row>
    <row r="3564" spans="2:12" x14ac:dyDescent="0.2">
      <c r="B3564" t="s">
        <v>28</v>
      </c>
      <c r="C3564" t="s">
        <v>39</v>
      </c>
      <c r="D3564">
        <v>8</v>
      </c>
      <c r="E3564" t="s">
        <v>19</v>
      </c>
      <c r="F3564" t="s">
        <v>35</v>
      </c>
      <c r="G3564">
        <v>14</v>
      </c>
      <c r="H3564" t="s">
        <v>27</v>
      </c>
      <c r="I3564">
        <v>7.4</v>
      </c>
      <c r="J3564">
        <v>2.1</v>
      </c>
      <c r="K3564" t="s">
        <v>46</v>
      </c>
      <c r="L3564">
        <v>1561.91</v>
      </c>
    </row>
    <row r="3565" spans="2:12" x14ac:dyDescent="0.2">
      <c r="B3565" t="s">
        <v>17</v>
      </c>
      <c r="C3565" t="s">
        <v>18</v>
      </c>
      <c r="D3565">
        <v>8</v>
      </c>
      <c r="E3565" t="s">
        <v>25</v>
      </c>
      <c r="F3565" t="s">
        <v>14</v>
      </c>
      <c r="G3565">
        <v>13.3</v>
      </c>
      <c r="H3565" t="s">
        <v>15</v>
      </c>
      <c r="I3565">
        <v>11</v>
      </c>
      <c r="J3565">
        <v>2.58</v>
      </c>
      <c r="K3565" t="s">
        <v>22</v>
      </c>
      <c r="L3565">
        <v>2324.67</v>
      </c>
    </row>
    <row r="3566" spans="2:12" x14ac:dyDescent="0.2">
      <c r="B3566" t="s">
        <v>17</v>
      </c>
      <c r="C3566" t="s">
        <v>41</v>
      </c>
      <c r="D3566">
        <v>64</v>
      </c>
      <c r="E3566" t="s">
        <v>19</v>
      </c>
      <c r="F3566" t="s">
        <v>14</v>
      </c>
      <c r="G3566">
        <v>13.3</v>
      </c>
      <c r="H3566" t="s">
        <v>43</v>
      </c>
      <c r="I3566">
        <v>11.8</v>
      </c>
      <c r="J3566">
        <v>1.58</v>
      </c>
      <c r="K3566" t="s">
        <v>22</v>
      </c>
      <c r="L3566">
        <v>5629.66</v>
      </c>
    </row>
    <row r="3567" spans="2:12" x14ac:dyDescent="0.2">
      <c r="B3567" t="s">
        <v>38</v>
      </c>
      <c r="C3567" t="s">
        <v>24</v>
      </c>
      <c r="D3567">
        <v>8</v>
      </c>
      <c r="E3567" t="s">
        <v>25</v>
      </c>
      <c r="F3567" t="s">
        <v>26</v>
      </c>
      <c r="G3567">
        <v>14</v>
      </c>
      <c r="H3567" t="s">
        <v>27</v>
      </c>
      <c r="I3567">
        <v>7.6</v>
      </c>
      <c r="J3567">
        <v>2.5499999999999998</v>
      </c>
      <c r="K3567" t="s">
        <v>16</v>
      </c>
      <c r="L3567">
        <v>1605.89</v>
      </c>
    </row>
    <row r="3568" spans="2:12" x14ac:dyDescent="0.2">
      <c r="B3568" t="s">
        <v>34</v>
      </c>
      <c r="C3568" t="s">
        <v>37</v>
      </c>
      <c r="D3568">
        <v>64</v>
      </c>
      <c r="E3568" t="s">
        <v>19</v>
      </c>
      <c r="F3568" t="s">
        <v>35</v>
      </c>
      <c r="G3568">
        <v>15.6</v>
      </c>
      <c r="H3568" t="s">
        <v>15</v>
      </c>
      <c r="I3568">
        <v>4.9000000000000004</v>
      </c>
      <c r="J3568">
        <v>3.09</v>
      </c>
      <c r="K3568" t="s">
        <v>30</v>
      </c>
      <c r="L3568">
        <v>5510.73</v>
      </c>
    </row>
    <row r="3569" spans="2:12" x14ac:dyDescent="0.2">
      <c r="B3569" t="s">
        <v>17</v>
      </c>
      <c r="C3569" t="s">
        <v>24</v>
      </c>
      <c r="D3569">
        <v>8</v>
      </c>
      <c r="E3569" t="s">
        <v>25</v>
      </c>
      <c r="F3569" t="s">
        <v>35</v>
      </c>
      <c r="G3569">
        <v>14</v>
      </c>
      <c r="H3569" t="s">
        <v>43</v>
      </c>
      <c r="I3569">
        <v>9.9</v>
      </c>
      <c r="J3569">
        <v>2.83</v>
      </c>
      <c r="K3569" t="s">
        <v>16</v>
      </c>
      <c r="L3569">
        <v>1424.69</v>
      </c>
    </row>
    <row r="3570" spans="2:12" x14ac:dyDescent="0.2">
      <c r="B3570" t="s">
        <v>28</v>
      </c>
      <c r="C3570" t="s">
        <v>37</v>
      </c>
      <c r="D3570">
        <v>64</v>
      </c>
      <c r="E3570" t="s">
        <v>25</v>
      </c>
      <c r="F3570" t="s">
        <v>44</v>
      </c>
      <c r="G3570">
        <v>17.3</v>
      </c>
      <c r="H3570" t="s">
        <v>15</v>
      </c>
      <c r="I3570">
        <v>8.4</v>
      </c>
      <c r="J3570">
        <v>2.33</v>
      </c>
      <c r="K3570" t="s">
        <v>16</v>
      </c>
      <c r="L3570">
        <v>3517.57</v>
      </c>
    </row>
    <row r="3571" spans="2:12" x14ac:dyDescent="0.2">
      <c r="B3571" t="s">
        <v>28</v>
      </c>
      <c r="C3571" t="s">
        <v>31</v>
      </c>
      <c r="D3571">
        <v>4</v>
      </c>
      <c r="E3571" t="s">
        <v>42</v>
      </c>
      <c r="F3571" t="s">
        <v>32</v>
      </c>
      <c r="G3571">
        <v>13.3</v>
      </c>
      <c r="H3571" t="s">
        <v>15</v>
      </c>
      <c r="I3571">
        <v>10.9</v>
      </c>
      <c r="J3571">
        <v>2.25</v>
      </c>
      <c r="K3571" t="s">
        <v>30</v>
      </c>
      <c r="L3571">
        <v>674.83</v>
      </c>
    </row>
    <row r="3572" spans="2:12" x14ac:dyDescent="0.2">
      <c r="B3572" t="s">
        <v>47</v>
      </c>
      <c r="C3572" t="s">
        <v>31</v>
      </c>
      <c r="D3572">
        <v>64</v>
      </c>
      <c r="E3572" t="s">
        <v>19</v>
      </c>
      <c r="F3572" t="s">
        <v>32</v>
      </c>
      <c r="G3572">
        <v>13.3</v>
      </c>
      <c r="H3572" t="s">
        <v>21</v>
      </c>
      <c r="I3572">
        <v>6.4</v>
      </c>
      <c r="J3572">
        <v>2.0099999999999998</v>
      </c>
      <c r="K3572" t="s">
        <v>30</v>
      </c>
      <c r="L3572">
        <v>2202.11</v>
      </c>
    </row>
    <row r="3573" spans="2:12" x14ac:dyDescent="0.2">
      <c r="B3573" t="s">
        <v>17</v>
      </c>
      <c r="C3573" t="s">
        <v>39</v>
      </c>
      <c r="D3573">
        <v>8</v>
      </c>
      <c r="E3573" t="s">
        <v>42</v>
      </c>
      <c r="F3573" t="s">
        <v>32</v>
      </c>
      <c r="G3573">
        <v>14</v>
      </c>
      <c r="H3573" t="s">
        <v>27</v>
      </c>
      <c r="I3573">
        <v>9.3000000000000007</v>
      </c>
      <c r="J3573">
        <v>2.95</v>
      </c>
      <c r="K3573" t="s">
        <v>16</v>
      </c>
      <c r="L3573">
        <v>2063.44</v>
      </c>
    </row>
    <row r="3574" spans="2:12" x14ac:dyDescent="0.2">
      <c r="B3574" t="s">
        <v>47</v>
      </c>
      <c r="C3574" t="s">
        <v>48</v>
      </c>
      <c r="D3574">
        <v>16</v>
      </c>
      <c r="E3574" t="s">
        <v>25</v>
      </c>
      <c r="F3574" t="s">
        <v>35</v>
      </c>
      <c r="G3574">
        <v>13.3</v>
      </c>
      <c r="H3574" t="s">
        <v>27</v>
      </c>
      <c r="I3574">
        <v>9.1999999999999993</v>
      </c>
      <c r="J3574">
        <v>2.5</v>
      </c>
      <c r="K3574" t="s">
        <v>22</v>
      </c>
      <c r="L3574">
        <v>3173.07</v>
      </c>
    </row>
    <row r="3575" spans="2:12" x14ac:dyDescent="0.2">
      <c r="B3575" t="s">
        <v>36</v>
      </c>
      <c r="C3575" t="s">
        <v>18</v>
      </c>
      <c r="D3575">
        <v>8</v>
      </c>
      <c r="E3575" t="s">
        <v>19</v>
      </c>
      <c r="F3575" t="s">
        <v>44</v>
      </c>
      <c r="G3575">
        <v>15.6</v>
      </c>
      <c r="H3575" t="s">
        <v>43</v>
      </c>
      <c r="I3575">
        <v>8</v>
      </c>
      <c r="J3575">
        <v>2.48</v>
      </c>
      <c r="K3575" t="s">
        <v>30</v>
      </c>
      <c r="L3575">
        <v>838.06</v>
      </c>
    </row>
    <row r="3576" spans="2:12" x14ac:dyDescent="0.2">
      <c r="B3576" t="s">
        <v>45</v>
      </c>
      <c r="C3576" t="s">
        <v>48</v>
      </c>
      <c r="D3576">
        <v>16</v>
      </c>
      <c r="E3576" t="s">
        <v>29</v>
      </c>
      <c r="F3576" t="s">
        <v>26</v>
      </c>
      <c r="G3576">
        <v>15.6</v>
      </c>
      <c r="H3576" t="s">
        <v>43</v>
      </c>
      <c r="I3576">
        <v>4.5999999999999996</v>
      </c>
      <c r="J3576">
        <v>1.48</v>
      </c>
      <c r="K3576" t="s">
        <v>30</v>
      </c>
      <c r="L3576">
        <v>1580.08</v>
      </c>
    </row>
    <row r="3577" spans="2:12" x14ac:dyDescent="0.2">
      <c r="B3577" t="s">
        <v>23</v>
      </c>
      <c r="C3577" t="s">
        <v>37</v>
      </c>
      <c r="D3577">
        <v>8</v>
      </c>
      <c r="E3577" t="s">
        <v>42</v>
      </c>
      <c r="F3577" t="s">
        <v>32</v>
      </c>
      <c r="G3577">
        <v>13.3</v>
      </c>
      <c r="H3577" t="s">
        <v>21</v>
      </c>
      <c r="I3577">
        <v>11.7</v>
      </c>
      <c r="J3577">
        <v>2.13</v>
      </c>
      <c r="K3577" t="s">
        <v>46</v>
      </c>
      <c r="L3577">
        <v>1217.96</v>
      </c>
    </row>
    <row r="3578" spans="2:12" x14ac:dyDescent="0.2">
      <c r="B3578" t="s">
        <v>33</v>
      </c>
      <c r="C3578" t="s">
        <v>18</v>
      </c>
      <c r="D3578">
        <v>16</v>
      </c>
      <c r="E3578" t="s">
        <v>19</v>
      </c>
      <c r="F3578" t="s">
        <v>20</v>
      </c>
      <c r="G3578">
        <v>16</v>
      </c>
      <c r="H3578" t="s">
        <v>43</v>
      </c>
      <c r="I3578">
        <v>6.4</v>
      </c>
      <c r="J3578">
        <v>1.43</v>
      </c>
      <c r="K3578" t="s">
        <v>46</v>
      </c>
      <c r="L3578">
        <v>1763.68</v>
      </c>
    </row>
    <row r="3579" spans="2:12" x14ac:dyDescent="0.2">
      <c r="B3579" t="s">
        <v>34</v>
      </c>
      <c r="C3579" t="s">
        <v>39</v>
      </c>
      <c r="D3579">
        <v>32</v>
      </c>
      <c r="E3579" t="s">
        <v>42</v>
      </c>
      <c r="F3579" t="s">
        <v>44</v>
      </c>
      <c r="G3579">
        <v>16</v>
      </c>
      <c r="H3579" t="s">
        <v>27</v>
      </c>
      <c r="I3579">
        <v>8.8000000000000007</v>
      </c>
      <c r="J3579">
        <v>1.24</v>
      </c>
      <c r="K3579" t="s">
        <v>16</v>
      </c>
      <c r="L3579">
        <v>1765.61</v>
      </c>
    </row>
    <row r="3580" spans="2:12" x14ac:dyDescent="0.2">
      <c r="B3580" t="s">
        <v>23</v>
      </c>
      <c r="C3580" t="s">
        <v>12</v>
      </c>
      <c r="D3580">
        <v>8</v>
      </c>
      <c r="E3580" t="s">
        <v>25</v>
      </c>
      <c r="F3580" t="s">
        <v>35</v>
      </c>
      <c r="G3580">
        <v>17.3</v>
      </c>
      <c r="H3580" t="s">
        <v>43</v>
      </c>
      <c r="I3580">
        <v>7.5</v>
      </c>
      <c r="J3580">
        <v>3.44</v>
      </c>
      <c r="K3580" t="s">
        <v>16</v>
      </c>
      <c r="L3580">
        <v>1076.5</v>
      </c>
    </row>
    <row r="3581" spans="2:12" x14ac:dyDescent="0.2">
      <c r="B3581" t="s">
        <v>28</v>
      </c>
      <c r="C3581" t="s">
        <v>48</v>
      </c>
      <c r="D3581">
        <v>4</v>
      </c>
      <c r="E3581" t="s">
        <v>13</v>
      </c>
      <c r="F3581" t="s">
        <v>40</v>
      </c>
      <c r="G3581">
        <v>13.3</v>
      </c>
      <c r="H3581" t="s">
        <v>43</v>
      </c>
      <c r="I3581">
        <v>6.8</v>
      </c>
      <c r="J3581">
        <v>2.13</v>
      </c>
      <c r="K3581" t="s">
        <v>46</v>
      </c>
      <c r="L3581">
        <v>1029.49</v>
      </c>
    </row>
    <row r="3582" spans="2:12" x14ac:dyDescent="0.2">
      <c r="B3582" t="s">
        <v>34</v>
      </c>
      <c r="C3582" t="s">
        <v>37</v>
      </c>
      <c r="D3582">
        <v>64</v>
      </c>
      <c r="E3582" t="s">
        <v>19</v>
      </c>
      <c r="F3582" t="s">
        <v>26</v>
      </c>
      <c r="G3582">
        <v>14</v>
      </c>
      <c r="H3582" t="s">
        <v>21</v>
      </c>
      <c r="I3582">
        <v>9.6</v>
      </c>
      <c r="J3582">
        <v>2.95</v>
      </c>
      <c r="K3582" t="s">
        <v>30</v>
      </c>
      <c r="L3582">
        <v>3257.35</v>
      </c>
    </row>
    <row r="3583" spans="2:12" x14ac:dyDescent="0.2">
      <c r="B3583" t="s">
        <v>34</v>
      </c>
      <c r="C3583" t="s">
        <v>18</v>
      </c>
      <c r="D3583">
        <v>8</v>
      </c>
      <c r="E3583" t="s">
        <v>29</v>
      </c>
      <c r="F3583" t="s">
        <v>32</v>
      </c>
      <c r="G3583">
        <v>13.3</v>
      </c>
      <c r="H3583" t="s">
        <v>21</v>
      </c>
      <c r="I3583">
        <v>6</v>
      </c>
      <c r="J3583">
        <v>2.17</v>
      </c>
      <c r="K3583" t="s">
        <v>22</v>
      </c>
      <c r="L3583">
        <v>1117.77</v>
      </c>
    </row>
    <row r="3584" spans="2:12" x14ac:dyDescent="0.2">
      <c r="B3584" t="s">
        <v>28</v>
      </c>
      <c r="C3584" t="s">
        <v>39</v>
      </c>
      <c r="D3584">
        <v>4</v>
      </c>
      <c r="E3584" t="s">
        <v>19</v>
      </c>
      <c r="F3584" t="s">
        <v>20</v>
      </c>
      <c r="G3584">
        <v>16</v>
      </c>
      <c r="H3584" t="s">
        <v>21</v>
      </c>
      <c r="I3584">
        <v>6.4</v>
      </c>
      <c r="J3584">
        <v>1.9</v>
      </c>
      <c r="K3584" t="s">
        <v>46</v>
      </c>
      <c r="L3584">
        <v>771.52</v>
      </c>
    </row>
    <row r="3585" spans="2:12" x14ac:dyDescent="0.2">
      <c r="B3585" t="s">
        <v>17</v>
      </c>
      <c r="C3585" t="s">
        <v>39</v>
      </c>
      <c r="D3585">
        <v>32</v>
      </c>
      <c r="E3585" t="s">
        <v>19</v>
      </c>
      <c r="F3585" t="s">
        <v>35</v>
      </c>
      <c r="G3585">
        <v>14</v>
      </c>
      <c r="H3585" t="s">
        <v>21</v>
      </c>
      <c r="I3585">
        <v>11</v>
      </c>
      <c r="J3585">
        <v>3.2</v>
      </c>
      <c r="K3585" t="s">
        <v>16</v>
      </c>
      <c r="L3585">
        <v>1885.31</v>
      </c>
    </row>
    <row r="3586" spans="2:12" x14ac:dyDescent="0.2">
      <c r="B3586" t="s">
        <v>23</v>
      </c>
      <c r="C3586" t="s">
        <v>41</v>
      </c>
      <c r="D3586">
        <v>16</v>
      </c>
      <c r="E3586" t="s">
        <v>13</v>
      </c>
      <c r="F3586" t="s">
        <v>44</v>
      </c>
      <c r="G3586">
        <v>16</v>
      </c>
      <c r="H3586" t="s">
        <v>27</v>
      </c>
      <c r="I3586">
        <v>5.5</v>
      </c>
      <c r="J3586">
        <v>1.8</v>
      </c>
      <c r="K3586" t="s">
        <v>46</v>
      </c>
      <c r="L3586">
        <v>2392.11</v>
      </c>
    </row>
    <row r="3587" spans="2:12" x14ac:dyDescent="0.2">
      <c r="B3587" t="s">
        <v>23</v>
      </c>
      <c r="C3587" t="s">
        <v>39</v>
      </c>
      <c r="D3587">
        <v>8</v>
      </c>
      <c r="E3587" t="s">
        <v>19</v>
      </c>
      <c r="F3587" t="s">
        <v>20</v>
      </c>
      <c r="G3587">
        <v>16</v>
      </c>
      <c r="H3587" t="s">
        <v>27</v>
      </c>
      <c r="I3587">
        <v>10.6</v>
      </c>
      <c r="J3587">
        <v>2.19</v>
      </c>
      <c r="K3587" t="s">
        <v>16</v>
      </c>
      <c r="L3587">
        <v>1957.04</v>
      </c>
    </row>
    <row r="3588" spans="2:12" x14ac:dyDescent="0.2">
      <c r="B3588" t="s">
        <v>36</v>
      </c>
      <c r="C3588" t="s">
        <v>37</v>
      </c>
      <c r="D3588">
        <v>32</v>
      </c>
      <c r="E3588" t="s">
        <v>13</v>
      </c>
      <c r="F3588" t="s">
        <v>44</v>
      </c>
      <c r="G3588">
        <v>16</v>
      </c>
      <c r="H3588" t="s">
        <v>15</v>
      </c>
      <c r="I3588">
        <v>7.5</v>
      </c>
      <c r="J3588">
        <v>1.33</v>
      </c>
      <c r="K3588" t="s">
        <v>46</v>
      </c>
      <c r="L3588">
        <v>2565.27</v>
      </c>
    </row>
    <row r="3589" spans="2:12" x14ac:dyDescent="0.2">
      <c r="B3589" t="s">
        <v>45</v>
      </c>
      <c r="C3589" t="s">
        <v>39</v>
      </c>
      <c r="D3589">
        <v>4</v>
      </c>
      <c r="E3589" t="s">
        <v>19</v>
      </c>
      <c r="F3589" t="s">
        <v>20</v>
      </c>
      <c r="G3589">
        <v>17.3</v>
      </c>
      <c r="H3589" t="s">
        <v>27</v>
      </c>
      <c r="I3589">
        <v>5.6</v>
      </c>
      <c r="J3589">
        <v>3.37</v>
      </c>
      <c r="K3589" t="s">
        <v>16</v>
      </c>
      <c r="L3589">
        <v>1615.11</v>
      </c>
    </row>
    <row r="3590" spans="2:12" x14ac:dyDescent="0.2">
      <c r="B3590" t="s">
        <v>45</v>
      </c>
      <c r="C3590" t="s">
        <v>12</v>
      </c>
      <c r="D3590">
        <v>16</v>
      </c>
      <c r="E3590" t="s">
        <v>19</v>
      </c>
      <c r="F3590" t="s">
        <v>35</v>
      </c>
      <c r="G3590">
        <v>17.3</v>
      </c>
      <c r="H3590" t="s">
        <v>43</v>
      </c>
      <c r="I3590">
        <v>11.6</v>
      </c>
      <c r="J3590">
        <v>1.26</v>
      </c>
      <c r="K3590" t="s">
        <v>16</v>
      </c>
      <c r="L3590">
        <v>1249.9000000000001</v>
      </c>
    </row>
    <row r="3591" spans="2:12" x14ac:dyDescent="0.2">
      <c r="B3591" t="s">
        <v>36</v>
      </c>
      <c r="C3591" t="s">
        <v>37</v>
      </c>
      <c r="D3591">
        <v>32</v>
      </c>
      <c r="E3591" t="s">
        <v>13</v>
      </c>
      <c r="F3591" t="s">
        <v>26</v>
      </c>
      <c r="G3591">
        <v>13.3</v>
      </c>
      <c r="H3591" t="s">
        <v>27</v>
      </c>
      <c r="I3591">
        <v>5.7</v>
      </c>
      <c r="J3591">
        <v>1.34</v>
      </c>
      <c r="K3591" t="s">
        <v>30</v>
      </c>
      <c r="L3591">
        <v>4225.49</v>
      </c>
    </row>
    <row r="3592" spans="2:12" x14ac:dyDescent="0.2">
      <c r="B3592" t="s">
        <v>45</v>
      </c>
      <c r="C3592" t="s">
        <v>18</v>
      </c>
      <c r="D3592">
        <v>16</v>
      </c>
      <c r="E3592" t="s">
        <v>29</v>
      </c>
      <c r="F3592" t="s">
        <v>20</v>
      </c>
      <c r="G3592">
        <v>15.6</v>
      </c>
      <c r="H3592" t="s">
        <v>43</v>
      </c>
      <c r="I3592">
        <v>10.9</v>
      </c>
      <c r="J3592">
        <v>1.4</v>
      </c>
      <c r="K3592" t="s">
        <v>30</v>
      </c>
      <c r="L3592">
        <v>1694.14</v>
      </c>
    </row>
    <row r="3593" spans="2:12" x14ac:dyDescent="0.2">
      <c r="B3593" t="s">
        <v>11</v>
      </c>
      <c r="C3593" t="s">
        <v>37</v>
      </c>
      <c r="D3593">
        <v>32</v>
      </c>
      <c r="E3593" t="s">
        <v>29</v>
      </c>
      <c r="F3593" t="s">
        <v>32</v>
      </c>
      <c r="G3593">
        <v>13.3</v>
      </c>
      <c r="H3593" t="s">
        <v>27</v>
      </c>
      <c r="I3593">
        <v>8.8000000000000007</v>
      </c>
      <c r="J3593">
        <v>2.2200000000000002</v>
      </c>
      <c r="K3593" t="s">
        <v>16</v>
      </c>
      <c r="L3593">
        <v>6654.65</v>
      </c>
    </row>
    <row r="3594" spans="2:12" x14ac:dyDescent="0.2">
      <c r="B3594" t="s">
        <v>47</v>
      </c>
      <c r="C3594" t="s">
        <v>24</v>
      </c>
      <c r="D3594">
        <v>64</v>
      </c>
      <c r="E3594" t="s">
        <v>19</v>
      </c>
      <c r="F3594" t="s">
        <v>14</v>
      </c>
      <c r="G3594">
        <v>13.3</v>
      </c>
      <c r="H3594" t="s">
        <v>27</v>
      </c>
      <c r="I3594">
        <v>10.1</v>
      </c>
      <c r="J3594">
        <v>1.65</v>
      </c>
      <c r="K3594" t="s">
        <v>22</v>
      </c>
      <c r="L3594">
        <v>5005.1499999999996</v>
      </c>
    </row>
    <row r="3595" spans="2:12" x14ac:dyDescent="0.2">
      <c r="B3595" t="s">
        <v>28</v>
      </c>
      <c r="C3595" t="s">
        <v>12</v>
      </c>
      <c r="D3595">
        <v>4</v>
      </c>
      <c r="E3595" t="s">
        <v>29</v>
      </c>
      <c r="F3595" t="s">
        <v>14</v>
      </c>
      <c r="G3595">
        <v>14</v>
      </c>
      <c r="H3595" t="s">
        <v>15</v>
      </c>
      <c r="I3595">
        <v>10.1</v>
      </c>
      <c r="J3595">
        <v>1.78</v>
      </c>
      <c r="K3595" t="s">
        <v>22</v>
      </c>
      <c r="L3595">
        <v>1075.93</v>
      </c>
    </row>
    <row r="3596" spans="2:12" x14ac:dyDescent="0.2">
      <c r="B3596" t="s">
        <v>11</v>
      </c>
      <c r="C3596" t="s">
        <v>24</v>
      </c>
      <c r="D3596">
        <v>64</v>
      </c>
      <c r="E3596" t="s">
        <v>13</v>
      </c>
      <c r="F3596" t="s">
        <v>26</v>
      </c>
      <c r="G3596">
        <v>14</v>
      </c>
      <c r="H3596" t="s">
        <v>15</v>
      </c>
      <c r="I3596">
        <v>6.5</v>
      </c>
      <c r="J3596">
        <v>1.37</v>
      </c>
      <c r="K3596" t="s">
        <v>30</v>
      </c>
      <c r="L3596">
        <v>4571.21</v>
      </c>
    </row>
    <row r="3597" spans="2:12" x14ac:dyDescent="0.2">
      <c r="B3597" t="s">
        <v>36</v>
      </c>
      <c r="C3597" t="s">
        <v>24</v>
      </c>
      <c r="D3597">
        <v>16</v>
      </c>
      <c r="E3597" t="s">
        <v>42</v>
      </c>
      <c r="F3597" t="s">
        <v>14</v>
      </c>
      <c r="G3597">
        <v>17.3</v>
      </c>
      <c r="H3597" t="s">
        <v>27</v>
      </c>
      <c r="I3597">
        <v>6.7</v>
      </c>
      <c r="J3597">
        <v>1.26</v>
      </c>
      <c r="K3597" t="s">
        <v>16</v>
      </c>
      <c r="L3597">
        <v>1855.29</v>
      </c>
    </row>
    <row r="3598" spans="2:12" x14ac:dyDescent="0.2">
      <c r="B3598" t="s">
        <v>17</v>
      </c>
      <c r="C3598" t="s">
        <v>48</v>
      </c>
      <c r="D3598">
        <v>16</v>
      </c>
      <c r="E3598" t="s">
        <v>42</v>
      </c>
      <c r="F3598" t="s">
        <v>32</v>
      </c>
      <c r="G3598">
        <v>15.6</v>
      </c>
      <c r="H3598" t="s">
        <v>27</v>
      </c>
      <c r="I3598">
        <v>5.3</v>
      </c>
      <c r="J3598">
        <v>1.6</v>
      </c>
      <c r="K3598" t="s">
        <v>46</v>
      </c>
      <c r="L3598">
        <v>3032.69</v>
      </c>
    </row>
    <row r="3599" spans="2:12" x14ac:dyDescent="0.2">
      <c r="B3599" t="s">
        <v>33</v>
      </c>
      <c r="C3599" t="s">
        <v>37</v>
      </c>
      <c r="D3599">
        <v>16</v>
      </c>
      <c r="E3599" t="s">
        <v>19</v>
      </c>
      <c r="F3599" t="s">
        <v>26</v>
      </c>
      <c r="G3599">
        <v>14</v>
      </c>
      <c r="H3599" t="s">
        <v>43</v>
      </c>
      <c r="I3599">
        <v>7.1</v>
      </c>
      <c r="J3599">
        <v>2.96</v>
      </c>
      <c r="K3599" t="s">
        <v>16</v>
      </c>
      <c r="L3599">
        <v>1854.68</v>
      </c>
    </row>
    <row r="3600" spans="2:12" x14ac:dyDescent="0.2">
      <c r="B3600" t="s">
        <v>33</v>
      </c>
      <c r="C3600" t="s">
        <v>39</v>
      </c>
      <c r="D3600">
        <v>4</v>
      </c>
      <c r="E3600" t="s">
        <v>19</v>
      </c>
      <c r="F3600" t="s">
        <v>26</v>
      </c>
      <c r="G3600">
        <v>16</v>
      </c>
      <c r="H3600" t="s">
        <v>21</v>
      </c>
      <c r="I3600">
        <v>11.6</v>
      </c>
      <c r="J3600">
        <v>2.94</v>
      </c>
      <c r="K3600" t="s">
        <v>46</v>
      </c>
      <c r="L3600">
        <v>904.55</v>
      </c>
    </row>
    <row r="3601" spans="2:12" x14ac:dyDescent="0.2">
      <c r="B3601" t="s">
        <v>38</v>
      </c>
      <c r="C3601" t="s">
        <v>18</v>
      </c>
      <c r="D3601">
        <v>16</v>
      </c>
      <c r="E3601" t="s">
        <v>25</v>
      </c>
      <c r="F3601" t="s">
        <v>26</v>
      </c>
      <c r="G3601">
        <v>17.3</v>
      </c>
      <c r="H3601" t="s">
        <v>43</v>
      </c>
      <c r="I3601">
        <v>11.2</v>
      </c>
      <c r="J3601">
        <v>2.64</v>
      </c>
      <c r="K3601" t="s">
        <v>30</v>
      </c>
      <c r="L3601">
        <v>1770.93</v>
      </c>
    </row>
    <row r="3602" spans="2:12" x14ac:dyDescent="0.2">
      <c r="B3602" t="s">
        <v>11</v>
      </c>
      <c r="C3602" t="s">
        <v>41</v>
      </c>
      <c r="D3602">
        <v>4</v>
      </c>
      <c r="E3602" t="s">
        <v>13</v>
      </c>
      <c r="F3602" t="s">
        <v>20</v>
      </c>
      <c r="G3602">
        <v>13.3</v>
      </c>
      <c r="H3602" t="s">
        <v>43</v>
      </c>
      <c r="I3602">
        <v>4.0999999999999996</v>
      </c>
      <c r="J3602">
        <v>1.29</v>
      </c>
      <c r="K3602" t="s">
        <v>16</v>
      </c>
      <c r="L3602">
        <v>2127.46</v>
      </c>
    </row>
    <row r="3603" spans="2:12" x14ac:dyDescent="0.2">
      <c r="B3603" t="s">
        <v>38</v>
      </c>
      <c r="C3603" t="s">
        <v>18</v>
      </c>
      <c r="D3603">
        <v>16</v>
      </c>
      <c r="E3603" t="s">
        <v>42</v>
      </c>
      <c r="F3603" t="s">
        <v>32</v>
      </c>
      <c r="G3603">
        <v>17.3</v>
      </c>
      <c r="H3603" t="s">
        <v>43</v>
      </c>
      <c r="I3603">
        <v>10.9</v>
      </c>
      <c r="J3603">
        <v>3.32</v>
      </c>
      <c r="K3603" t="s">
        <v>46</v>
      </c>
      <c r="L3603">
        <v>1388.44</v>
      </c>
    </row>
    <row r="3604" spans="2:12" x14ac:dyDescent="0.2">
      <c r="B3604" t="s">
        <v>45</v>
      </c>
      <c r="C3604" t="s">
        <v>12</v>
      </c>
      <c r="D3604">
        <v>16</v>
      </c>
      <c r="E3604" t="s">
        <v>42</v>
      </c>
      <c r="F3604" t="s">
        <v>26</v>
      </c>
      <c r="G3604">
        <v>16</v>
      </c>
      <c r="H3604" t="s">
        <v>27</v>
      </c>
      <c r="I3604">
        <v>10</v>
      </c>
      <c r="J3604">
        <v>2.5099999999999998</v>
      </c>
      <c r="K3604" t="s">
        <v>30</v>
      </c>
      <c r="L3604">
        <v>1586.06</v>
      </c>
    </row>
    <row r="3605" spans="2:12" x14ac:dyDescent="0.2">
      <c r="B3605" t="s">
        <v>36</v>
      </c>
      <c r="C3605" t="s">
        <v>41</v>
      </c>
      <c r="D3605">
        <v>8</v>
      </c>
      <c r="E3605" t="s">
        <v>29</v>
      </c>
      <c r="F3605" t="s">
        <v>35</v>
      </c>
      <c r="G3605">
        <v>13.3</v>
      </c>
      <c r="H3605" t="s">
        <v>21</v>
      </c>
      <c r="I3605">
        <v>8</v>
      </c>
      <c r="J3605">
        <v>1.39</v>
      </c>
      <c r="K3605" t="s">
        <v>30</v>
      </c>
      <c r="L3605">
        <v>1266.83</v>
      </c>
    </row>
    <row r="3606" spans="2:12" x14ac:dyDescent="0.2">
      <c r="B3606" t="s">
        <v>17</v>
      </c>
      <c r="C3606" t="s">
        <v>48</v>
      </c>
      <c r="D3606">
        <v>64</v>
      </c>
      <c r="E3606" t="s">
        <v>19</v>
      </c>
      <c r="F3606" t="s">
        <v>44</v>
      </c>
      <c r="G3606">
        <v>15.6</v>
      </c>
      <c r="H3606" t="s">
        <v>21</v>
      </c>
      <c r="I3606">
        <v>5.3</v>
      </c>
      <c r="J3606">
        <v>1.6</v>
      </c>
      <c r="K3606" t="s">
        <v>46</v>
      </c>
      <c r="L3606">
        <v>2407.4</v>
      </c>
    </row>
    <row r="3607" spans="2:12" x14ac:dyDescent="0.2">
      <c r="B3607" t="s">
        <v>45</v>
      </c>
      <c r="C3607" t="s">
        <v>12</v>
      </c>
      <c r="D3607">
        <v>4</v>
      </c>
      <c r="E3607" t="s">
        <v>42</v>
      </c>
      <c r="F3607" t="s">
        <v>35</v>
      </c>
      <c r="G3607">
        <v>14</v>
      </c>
      <c r="H3607" t="s">
        <v>43</v>
      </c>
      <c r="I3607">
        <v>10.6</v>
      </c>
      <c r="J3607">
        <v>1.82</v>
      </c>
      <c r="K3607" t="s">
        <v>46</v>
      </c>
      <c r="L3607">
        <v>629.32000000000005</v>
      </c>
    </row>
    <row r="3608" spans="2:12" x14ac:dyDescent="0.2">
      <c r="B3608" t="s">
        <v>17</v>
      </c>
      <c r="C3608" t="s">
        <v>18</v>
      </c>
      <c r="D3608">
        <v>16</v>
      </c>
      <c r="E3608" t="s">
        <v>19</v>
      </c>
      <c r="F3608" t="s">
        <v>44</v>
      </c>
      <c r="G3608">
        <v>14</v>
      </c>
      <c r="H3608" t="s">
        <v>21</v>
      </c>
      <c r="I3608">
        <v>7.2</v>
      </c>
      <c r="J3608">
        <v>2.4300000000000002</v>
      </c>
      <c r="K3608" t="s">
        <v>46</v>
      </c>
      <c r="L3608">
        <v>1288.29</v>
      </c>
    </row>
    <row r="3609" spans="2:12" x14ac:dyDescent="0.2">
      <c r="B3609" t="s">
        <v>47</v>
      </c>
      <c r="C3609" t="s">
        <v>18</v>
      </c>
      <c r="D3609">
        <v>16</v>
      </c>
      <c r="E3609" t="s">
        <v>13</v>
      </c>
      <c r="F3609" t="s">
        <v>20</v>
      </c>
      <c r="G3609">
        <v>15.6</v>
      </c>
      <c r="H3609" t="s">
        <v>27</v>
      </c>
      <c r="I3609">
        <v>11</v>
      </c>
      <c r="J3609">
        <v>2.5299999999999998</v>
      </c>
      <c r="K3609" t="s">
        <v>46</v>
      </c>
      <c r="L3609">
        <v>3435.47</v>
      </c>
    </row>
    <row r="3610" spans="2:12" x14ac:dyDescent="0.2">
      <c r="B3610" t="s">
        <v>11</v>
      </c>
      <c r="C3610" t="s">
        <v>41</v>
      </c>
      <c r="D3610">
        <v>32</v>
      </c>
      <c r="E3610" t="s">
        <v>19</v>
      </c>
      <c r="F3610" t="s">
        <v>32</v>
      </c>
      <c r="G3610">
        <v>17.3</v>
      </c>
      <c r="H3610" t="s">
        <v>43</v>
      </c>
      <c r="I3610">
        <v>8.6999999999999993</v>
      </c>
      <c r="J3610">
        <v>1.84</v>
      </c>
      <c r="K3610" t="s">
        <v>22</v>
      </c>
      <c r="L3610">
        <v>4456.88</v>
      </c>
    </row>
    <row r="3611" spans="2:12" x14ac:dyDescent="0.2">
      <c r="B3611" t="s">
        <v>11</v>
      </c>
      <c r="C3611" t="s">
        <v>37</v>
      </c>
      <c r="D3611">
        <v>64</v>
      </c>
      <c r="E3611" t="s">
        <v>25</v>
      </c>
      <c r="F3611" t="s">
        <v>44</v>
      </c>
      <c r="G3611">
        <v>15.6</v>
      </c>
      <c r="H3611" t="s">
        <v>15</v>
      </c>
      <c r="I3611">
        <v>8.6999999999999993</v>
      </c>
      <c r="J3611">
        <v>3.25</v>
      </c>
      <c r="K3611" t="s">
        <v>16</v>
      </c>
      <c r="L3611">
        <v>5295.72</v>
      </c>
    </row>
    <row r="3612" spans="2:12" x14ac:dyDescent="0.2">
      <c r="B3612" t="s">
        <v>38</v>
      </c>
      <c r="C3612" t="s">
        <v>41</v>
      </c>
      <c r="D3612">
        <v>16</v>
      </c>
      <c r="E3612" t="s">
        <v>25</v>
      </c>
      <c r="F3612" t="s">
        <v>14</v>
      </c>
      <c r="G3612">
        <v>17.3</v>
      </c>
      <c r="H3612" t="s">
        <v>15</v>
      </c>
      <c r="I3612">
        <v>4.4000000000000004</v>
      </c>
      <c r="J3612">
        <v>2.58</v>
      </c>
      <c r="K3612" t="s">
        <v>46</v>
      </c>
      <c r="L3612">
        <v>2594.3000000000002</v>
      </c>
    </row>
    <row r="3613" spans="2:12" x14ac:dyDescent="0.2">
      <c r="B3613" t="s">
        <v>11</v>
      </c>
      <c r="C3613" t="s">
        <v>18</v>
      </c>
      <c r="D3613">
        <v>8</v>
      </c>
      <c r="E3613" t="s">
        <v>29</v>
      </c>
      <c r="F3613" t="s">
        <v>32</v>
      </c>
      <c r="G3613">
        <v>17.3</v>
      </c>
      <c r="H3613" t="s">
        <v>15</v>
      </c>
      <c r="I3613">
        <v>8.4</v>
      </c>
      <c r="J3613">
        <v>1.98</v>
      </c>
      <c r="K3613" t="s">
        <v>16</v>
      </c>
      <c r="L3613">
        <v>2537.35</v>
      </c>
    </row>
    <row r="3614" spans="2:12" x14ac:dyDescent="0.2">
      <c r="B3614" t="s">
        <v>47</v>
      </c>
      <c r="C3614" t="s">
        <v>41</v>
      </c>
      <c r="D3614">
        <v>4</v>
      </c>
      <c r="E3614" t="s">
        <v>19</v>
      </c>
      <c r="F3614" t="s">
        <v>20</v>
      </c>
      <c r="G3614">
        <v>15.6</v>
      </c>
      <c r="H3614" t="s">
        <v>43</v>
      </c>
      <c r="I3614">
        <v>5.5</v>
      </c>
      <c r="J3614">
        <v>2.5</v>
      </c>
      <c r="K3614" t="s">
        <v>16</v>
      </c>
      <c r="L3614">
        <v>1985.63</v>
      </c>
    </row>
    <row r="3615" spans="2:12" x14ac:dyDescent="0.2">
      <c r="B3615" t="s">
        <v>17</v>
      </c>
      <c r="C3615" t="s">
        <v>18</v>
      </c>
      <c r="D3615">
        <v>32</v>
      </c>
      <c r="E3615" t="s">
        <v>25</v>
      </c>
      <c r="F3615" t="s">
        <v>26</v>
      </c>
      <c r="G3615">
        <v>15.6</v>
      </c>
      <c r="H3615" t="s">
        <v>43</v>
      </c>
      <c r="I3615">
        <v>9.6</v>
      </c>
      <c r="J3615">
        <v>2.02</v>
      </c>
      <c r="K3615" t="s">
        <v>46</v>
      </c>
      <c r="L3615">
        <v>3060.13</v>
      </c>
    </row>
    <row r="3616" spans="2:12" x14ac:dyDescent="0.2">
      <c r="B3616" t="s">
        <v>33</v>
      </c>
      <c r="C3616" t="s">
        <v>31</v>
      </c>
      <c r="D3616">
        <v>16</v>
      </c>
      <c r="E3616" t="s">
        <v>13</v>
      </c>
      <c r="F3616" t="s">
        <v>35</v>
      </c>
      <c r="G3616">
        <v>14</v>
      </c>
      <c r="H3616" t="s">
        <v>27</v>
      </c>
      <c r="I3616">
        <v>5.6</v>
      </c>
      <c r="J3616">
        <v>1.86</v>
      </c>
      <c r="K3616" t="s">
        <v>30</v>
      </c>
      <c r="L3616">
        <v>1594.83</v>
      </c>
    </row>
    <row r="3617" spans="2:12" x14ac:dyDescent="0.2">
      <c r="B3617" t="s">
        <v>23</v>
      </c>
      <c r="C3617" t="s">
        <v>41</v>
      </c>
      <c r="D3617">
        <v>64</v>
      </c>
      <c r="E3617" t="s">
        <v>25</v>
      </c>
      <c r="F3617" t="s">
        <v>26</v>
      </c>
      <c r="G3617">
        <v>16</v>
      </c>
      <c r="H3617" t="s">
        <v>21</v>
      </c>
      <c r="I3617">
        <v>8</v>
      </c>
      <c r="J3617">
        <v>3.15</v>
      </c>
      <c r="K3617" t="s">
        <v>22</v>
      </c>
      <c r="L3617">
        <v>3678.66</v>
      </c>
    </row>
    <row r="3618" spans="2:12" x14ac:dyDescent="0.2">
      <c r="B3618" t="s">
        <v>28</v>
      </c>
      <c r="C3618" t="s">
        <v>41</v>
      </c>
      <c r="D3618">
        <v>16</v>
      </c>
      <c r="E3618" t="s">
        <v>42</v>
      </c>
      <c r="F3618" t="s">
        <v>26</v>
      </c>
      <c r="G3618">
        <v>17.3</v>
      </c>
      <c r="H3618" t="s">
        <v>21</v>
      </c>
      <c r="I3618">
        <v>6</v>
      </c>
      <c r="J3618">
        <v>3.05</v>
      </c>
      <c r="K3618" t="s">
        <v>30</v>
      </c>
      <c r="L3618">
        <v>1539.91</v>
      </c>
    </row>
    <row r="3619" spans="2:12" x14ac:dyDescent="0.2">
      <c r="B3619" t="s">
        <v>36</v>
      </c>
      <c r="C3619" t="s">
        <v>18</v>
      </c>
      <c r="D3619">
        <v>32</v>
      </c>
      <c r="E3619" t="s">
        <v>19</v>
      </c>
      <c r="F3619" t="s">
        <v>32</v>
      </c>
      <c r="G3619">
        <v>15.6</v>
      </c>
      <c r="H3619" t="s">
        <v>21</v>
      </c>
      <c r="I3619">
        <v>6.3</v>
      </c>
      <c r="J3619">
        <v>2.85</v>
      </c>
      <c r="K3619" t="s">
        <v>30</v>
      </c>
      <c r="L3619">
        <v>1962.55</v>
      </c>
    </row>
    <row r="3620" spans="2:12" x14ac:dyDescent="0.2">
      <c r="B3620" t="s">
        <v>34</v>
      </c>
      <c r="C3620" t="s">
        <v>39</v>
      </c>
      <c r="D3620">
        <v>16</v>
      </c>
      <c r="E3620" t="s">
        <v>25</v>
      </c>
      <c r="F3620" t="s">
        <v>44</v>
      </c>
      <c r="G3620">
        <v>16</v>
      </c>
      <c r="H3620" t="s">
        <v>21</v>
      </c>
      <c r="I3620">
        <v>6.4</v>
      </c>
      <c r="J3620">
        <v>1.53</v>
      </c>
      <c r="K3620" t="s">
        <v>16</v>
      </c>
      <c r="L3620">
        <v>908.19</v>
      </c>
    </row>
    <row r="3621" spans="2:12" x14ac:dyDescent="0.2">
      <c r="B3621" t="s">
        <v>34</v>
      </c>
      <c r="C3621" t="s">
        <v>41</v>
      </c>
      <c r="D3621">
        <v>4</v>
      </c>
      <c r="E3621" t="s">
        <v>13</v>
      </c>
      <c r="F3621" t="s">
        <v>26</v>
      </c>
      <c r="G3621">
        <v>16</v>
      </c>
      <c r="H3621" t="s">
        <v>21</v>
      </c>
      <c r="I3621">
        <v>6</v>
      </c>
      <c r="J3621">
        <v>1.36</v>
      </c>
      <c r="K3621" t="s">
        <v>46</v>
      </c>
      <c r="L3621">
        <v>1379.92</v>
      </c>
    </row>
    <row r="3622" spans="2:12" x14ac:dyDescent="0.2">
      <c r="B3622" t="s">
        <v>17</v>
      </c>
      <c r="C3622" t="s">
        <v>12</v>
      </c>
      <c r="D3622">
        <v>32</v>
      </c>
      <c r="E3622" t="s">
        <v>42</v>
      </c>
      <c r="F3622" t="s">
        <v>35</v>
      </c>
      <c r="G3622">
        <v>16</v>
      </c>
      <c r="H3622" t="s">
        <v>21</v>
      </c>
      <c r="I3622">
        <v>7.1</v>
      </c>
      <c r="J3622">
        <v>1.45</v>
      </c>
      <c r="K3622" t="s">
        <v>46</v>
      </c>
      <c r="L3622">
        <v>1519.13</v>
      </c>
    </row>
    <row r="3623" spans="2:12" x14ac:dyDescent="0.2">
      <c r="B3623" t="s">
        <v>33</v>
      </c>
      <c r="C3623" t="s">
        <v>41</v>
      </c>
      <c r="D3623">
        <v>64</v>
      </c>
      <c r="E3623" t="s">
        <v>19</v>
      </c>
      <c r="F3623" t="s">
        <v>20</v>
      </c>
      <c r="G3623">
        <v>17.3</v>
      </c>
      <c r="H3623" t="s">
        <v>43</v>
      </c>
      <c r="I3623">
        <v>8.5</v>
      </c>
      <c r="J3623">
        <v>2.5499999999999998</v>
      </c>
      <c r="K3623" t="s">
        <v>30</v>
      </c>
      <c r="L3623">
        <v>4306.51</v>
      </c>
    </row>
    <row r="3624" spans="2:12" x14ac:dyDescent="0.2">
      <c r="B3624" t="s">
        <v>36</v>
      </c>
      <c r="C3624" t="s">
        <v>31</v>
      </c>
      <c r="D3624">
        <v>32</v>
      </c>
      <c r="E3624" t="s">
        <v>13</v>
      </c>
      <c r="F3624" t="s">
        <v>35</v>
      </c>
      <c r="G3624">
        <v>17.3</v>
      </c>
      <c r="H3624" t="s">
        <v>43</v>
      </c>
      <c r="I3624">
        <v>9.1</v>
      </c>
      <c r="J3624">
        <v>3.07</v>
      </c>
      <c r="K3624" t="s">
        <v>30</v>
      </c>
      <c r="L3624">
        <v>1539.39</v>
      </c>
    </row>
    <row r="3625" spans="2:12" x14ac:dyDescent="0.2">
      <c r="B3625" t="s">
        <v>47</v>
      </c>
      <c r="C3625" t="s">
        <v>12</v>
      </c>
      <c r="D3625">
        <v>64</v>
      </c>
      <c r="E3625" t="s">
        <v>42</v>
      </c>
      <c r="F3625" t="s">
        <v>20</v>
      </c>
      <c r="G3625">
        <v>13.3</v>
      </c>
      <c r="H3625" t="s">
        <v>15</v>
      </c>
      <c r="I3625">
        <v>8.4</v>
      </c>
      <c r="J3625">
        <v>2.5499999999999998</v>
      </c>
      <c r="K3625" t="s">
        <v>16</v>
      </c>
      <c r="L3625">
        <v>2565.42</v>
      </c>
    </row>
    <row r="3626" spans="2:12" x14ac:dyDescent="0.2">
      <c r="B3626" t="s">
        <v>34</v>
      </c>
      <c r="C3626" t="s">
        <v>48</v>
      </c>
      <c r="D3626">
        <v>32</v>
      </c>
      <c r="E3626" t="s">
        <v>19</v>
      </c>
      <c r="F3626" t="s">
        <v>26</v>
      </c>
      <c r="G3626">
        <v>17.3</v>
      </c>
      <c r="H3626" t="s">
        <v>21</v>
      </c>
      <c r="I3626">
        <v>8.4</v>
      </c>
      <c r="J3626">
        <v>2.74</v>
      </c>
      <c r="K3626" t="s">
        <v>46</v>
      </c>
      <c r="L3626">
        <v>1851.07</v>
      </c>
    </row>
    <row r="3627" spans="2:12" x14ac:dyDescent="0.2">
      <c r="B3627" t="s">
        <v>23</v>
      </c>
      <c r="C3627" t="s">
        <v>48</v>
      </c>
      <c r="D3627">
        <v>64</v>
      </c>
      <c r="E3627" t="s">
        <v>29</v>
      </c>
      <c r="F3627" t="s">
        <v>14</v>
      </c>
      <c r="G3627">
        <v>17.3</v>
      </c>
      <c r="H3627" t="s">
        <v>27</v>
      </c>
      <c r="I3627">
        <v>10.4</v>
      </c>
      <c r="J3627">
        <v>2.41</v>
      </c>
      <c r="K3627" t="s">
        <v>22</v>
      </c>
      <c r="L3627">
        <v>5514.45</v>
      </c>
    </row>
    <row r="3628" spans="2:12" x14ac:dyDescent="0.2">
      <c r="B3628" t="s">
        <v>28</v>
      </c>
      <c r="C3628" t="s">
        <v>41</v>
      </c>
      <c r="D3628">
        <v>8</v>
      </c>
      <c r="E3628" t="s">
        <v>42</v>
      </c>
      <c r="F3628" t="s">
        <v>44</v>
      </c>
      <c r="G3628">
        <v>15.6</v>
      </c>
      <c r="H3628" t="s">
        <v>43</v>
      </c>
      <c r="I3628">
        <v>11.4</v>
      </c>
      <c r="J3628">
        <v>2.15</v>
      </c>
      <c r="K3628" t="s">
        <v>22</v>
      </c>
      <c r="L3628">
        <v>921.37</v>
      </c>
    </row>
    <row r="3629" spans="2:12" x14ac:dyDescent="0.2">
      <c r="B3629" t="s">
        <v>47</v>
      </c>
      <c r="C3629" t="s">
        <v>24</v>
      </c>
      <c r="D3629">
        <v>32</v>
      </c>
      <c r="E3629" t="s">
        <v>13</v>
      </c>
      <c r="F3629" t="s">
        <v>44</v>
      </c>
      <c r="G3629">
        <v>17.3</v>
      </c>
      <c r="H3629" t="s">
        <v>43</v>
      </c>
      <c r="I3629">
        <v>9</v>
      </c>
      <c r="J3629">
        <v>1.84</v>
      </c>
      <c r="K3629" t="s">
        <v>30</v>
      </c>
      <c r="L3629">
        <v>1621.45</v>
      </c>
    </row>
    <row r="3630" spans="2:12" x14ac:dyDescent="0.2">
      <c r="B3630" t="s">
        <v>36</v>
      </c>
      <c r="C3630" t="s">
        <v>48</v>
      </c>
      <c r="D3630">
        <v>8</v>
      </c>
      <c r="E3630" t="s">
        <v>19</v>
      </c>
      <c r="F3630" t="s">
        <v>26</v>
      </c>
      <c r="G3630">
        <v>14</v>
      </c>
      <c r="H3630" t="s">
        <v>21</v>
      </c>
      <c r="I3630">
        <v>8.4</v>
      </c>
      <c r="J3630">
        <v>1.24</v>
      </c>
      <c r="K3630" t="s">
        <v>22</v>
      </c>
      <c r="L3630">
        <v>924.42</v>
      </c>
    </row>
    <row r="3631" spans="2:12" x14ac:dyDescent="0.2">
      <c r="B3631" t="s">
        <v>34</v>
      </c>
      <c r="C3631" t="s">
        <v>18</v>
      </c>
      <c r="D3631">
        <v>64</v>
      </c>
      <c r="E3631" t="s">
        <v>42</v>
      </c>
      <c r="F3631" t="s">
        <v>44</v>
      </c>
      <c r="G3631">
        <v>16</v>
      </c>
      <c r="H3631" t="s">
        <v>21</v>
      </c>
      <c r="I3631">
        <v>4.4000000000000004</v>
      </c>
      <c r="J3631">
        <v>2.8</v>
      </c>
      <c r="K3631" t="s">
        <v>46</v>
      </c>
      <c r="L3631">
        <v>1475.9</v>
      </c>
    </row>
    <row r="3632" spans="2:12" x14ac:dyDescent="0.2">
      <c r="B3632" t="s">
        <v>38</v>
      </c>
      <c r="C3632" t="s">
        <v>18</v>
      </c>
      <c r="D3632">
        <v>64</v>
      </c>
      <c r="E3632" t="s">
        <v>25</v>
      </c>
      <c r="F3632" t="s">
        <v>14</v>
      </c>
      <c r="G3632">
        <v>15.6</v>
      </c>
      <c r="H3632" t="s">
        <v>43</v>
      </c>
      <c r="I3632">
        <v>10</v>
      </c>
      <c r="J3632">
        <v>1.81</v>
      </c>
      <c r="K3632" t="s">
        <v>22</v>
      </c>
      <c r="L3632">
        <v>3192.05</v>
      </c>
    </row>
    <row r="3633" spans="2:12" x14ac:dyDescent="0.2">
      <c r="B3633" t="s">
        <v>11</v>
      </c>
      <c r="C3633" t="s">
        <v>48</v>
      </c>
      <c r="D3633">
        <v>16</v>
      </c>
      <c r="E3633" t="s">
        <v>42</v>
      </c>
      <c r="F3633" t="s">
        <v>40</v>
      </c>
      <c r="G3633">
        <v>17.3</v>
      </c>
      <c r="H3633" t="s">
        <v>27</v>
      </c>
      <c r="I3633">
        <v>5.5</v>
      </c>
      <c r="J3633">
        <v>3.05</v>
      </c>
      <c r="K3633" t="s">
        <v>22</v>
      </c>
      <c r="L3633">
        <v>3391.82</v>
      </c>
    </row>
    <row r="3634" spans="2:12" x14ac:dyDescent="0.2">
      <c r="B3634" t="s">
        <v>33</v>
      </c>
      <c r="C3634" t="s">
        <v>31</v>
      </c>
      <c r="D3634">
        <v>16</v>
      </c>
      <c r="E3634" t="s">
        <v>25</v>
      </c>
      <c r="F3634" t="s">
        <v>14</v>
      </c>
      <c r="G3634">
        <v>13.3</v>
      </c>
      <c r="H3634" t="s">
        <v>27</v>
      </c>
      <c r="I3634">
        <v>6.2</v>
      </c>
      <c r="J3634">
        <v>3.27</v>
      </c>
      <c r="K3634" t="s">
        <v>16</v>
      </c>
      <c r="L3634">
        <v>1594.52</v>
      </c>
    </row>
    <row r="3635" spans="2:12" x14ac:dyDescent="0.2">
      <c r="B3635" t="s">
        <v>36</v>
      </c>
      <c r="C3635" t="s">
        <v>24</v>
      </c>
      <c r="D3635">
        <v>64</v>
      </c>
      <c r="E3635" t="s">
        <v>13</v>
      </c>
      <c r="F3635" t="s">
        <v>32</v>
      </c>
      <c r="G3635">
        <v>17.3</v>
      </c>
      <c r="H3635" t="s">
        <v>15</v>
      </c>
      <c r="I3635">
        <v>5.2</v>
      </c>
      <c r="J3635">
        <v>3.43</v>
      </c>
      <c r="K3635" t="s">
        <v>16</v>
      </c>
      <c r="L3635">
        <v>3396.06</v>
      </c>
    </row>
    <row r="3636" spans="2:12" x14ac:dyDescent="0.2">
      <c r="B3636" t="s">
        <v>17</v>
      </c>
      <c r="C3636" t="s">
        <v>18</v>
      </c>
      <c r="D3636">
        <v>16</v>
      </c>
      <c r="E3636" t="s">
        <v>13</v>
      </c>
      <c r="F3636" t="s">
        <v>44</v>
      </c>
      <c r="G3636">
        <v>14</v>
      </c>
      <c r="H3636" t="s">
        <v>15</v>
      </c>
      <c r="I3636">
        <v>10.9</v>
      </c>
      <c r="J3636">
        <v>1.22</v>
      </c>
      <c r="K3636" t="s">
        <v>16</v>
      </c>
      <c r="L3636">
        <v>1779.17</v>
      </c>
    </row>
    <row r="3637" spans="2:12" x14ac:dyDescent="0.2">
      <c r="B3637" t="s">
        <v>36</v>
      </c>
      <c r="C3637" t="s">
        <v>41</v>
      </c>
      <c r="D3637">
        <v>64</v>
      </c>
      <c r="E3637" t="s">
        <v>25</v>
      </c>
      <c r="F3637" t="s">
        <v>32</v>
      </c>
      <c r="G3637">
        <v>13.3</v>
      </c>
      <c r="H3637" t="s">
        <v>43</v>
      </c>
      <c r="I3637">
        <v>10.7</v>
      </c>
      <c r="J3637">
        <v>2.4900000000000002</v>
      </c>
      <c r="K3637" t="s">
        <v>30</v>
      </c>
      <c r="L3637">
        <v>3823.67</v>
      </c>
    </row>
    <row r="3638" spans="2:12" x14ac:dyDescent="0.2">
      <c r="B3638" t="s">
        <v>28</v>
      </c>
      <c r="C3638" t="s">
        <v>12</v>
      </c>
      <c r="D3638">
        <v>8</v>
      </c>
      <c r="E3638" t="s">
        <v>25</v>
      </c>
      <c r="F3638" t="s">
        <v>35</v>
      </c>
      <c r="G3638">
        <v>16</v>
      </c>
      <c r="H3638" t="s">
        <v>21</v>
      </c>
      <c r="I3638">
        <v>10.1</v>
      </c>
      <c r="J3638">
        <v>3.39</v>
      </c>
      <c r="K3638" t="s">
        <v>46</v>
      </c>
      <c r="L3638">
        <v>940.66</v>
      </c>
    </row>
    <row r="3639" spans="2:12" x14ac:dyDescent="0.2">
      <c r="B3639" t="s">
        <v>23</v>
      </c>
      <c r="C3639" t="s">
        <v>41</v>
      </c>
      <c r="D3639">
        <v>8</v>
      </c>
      <c r="E3639" t="s">
        <v>25</v>
      </c>
      <c r="F3639" t="s">
        <v>32</v>
      </c>
      <c r="G3639">
        <v>14</v>
      </c>
      <c r="H3639" t="s">
        <v>15</v>
      </c>
      <c r="I3639">
        <v>11.9</v>
      </c>
      <c r="J3639">
        <v>2.94</v>
      </c>
      <c r="K3639" t="s">
        <v>22</v>
      </c>
      <c r="L3639">
        <v>2164.41</v>
      </c>
    </row>
    <row r="3640" spans="2:12" x14ac:dyDescent="0.2">
      <c r="B3640" t="s">
        <v>28</v>
      </c>
      <c r="C3640" t="s">
        <v>18</v>
      </c>
      <c r="D3640">
        <v>32</v>
      </c>
      <c r="E3640" t="s">
        <v>42</v>
      </c>
      <c r="F3640" t="s">
        <v>40</v>
      </c>
      <c r="G3640">
        <v>14</v>
      </c>
      <c r="H3640" t="s">
        <v>43</v>
      </c>
      <c r="I3640">
        <v>11.6</v>
      </c>
      <c r="J3640">
        <v>1.63</v>
      </c>
      <c r="K3640" t="s">
        <v>46</v>
      </c>
      <c r="L3640">
        <v>1536.53</v>
      </c>
    </row>
    <row r="3641" spans="2:12" x14ac:dyDescent="0.2">
      <c r="B3641" t="s">
        <v>17</v>
      </c>
      <c r="C3641" t="s">
        <v>12</v>
      </c>
      <c r="D3641">
        <v>32</v>
      </c>
      <c r="E3641" t="s">
        <v>25</v>
      </c>
      <c r="F3641" t="s">
        <v>32</v>
      </c>
      <c r="G3641">
        <v>15.6</v>
      </c>
      <c r="H3641" t="s">
        <v>15</v>
      </c>
      <c r="I3641">
        <v>7.7</v>
      </c>
      <c r="J3641">
        <v>3.36</v>
      </c>
      <c r="K3641" t="s">
        <v>30</v>
      </c>
      <c r="L3641">
        <v>2571.87</v>
      </c>
    </row>
    <row r="3642" spans="2:12" x14ac:dyDescent="0.2">
      <c r="B3642" t="s">
        <v>34</v>
      </c>
      <c r="C3642" t="s">
        <v>41</v>
      </c>
      <c r="D3642">
        <v>4</v>
      </c>
      <c r="E3642" t="s">
        <v>42</v>
      </c>
      <c r="F3642" t="s">
        <v>40</v>
      </c>
      <c r="G3642">
        <v>15.6</v>
      </c>
      <c r="H3642" t="s">
        <v>27</v>
      </c>
      <c r="I3642">
        <v>5</v>
      </c>
      <c r="J3642">
        <v>2.9</v>
      </c>
      <c r="K3642" t="s">
        <v>46</v>
      </c>
      <c r="L3642">
        <v>2137.61</v>
      </c>
    </row>
    <row r="3643" spans="2:12" x14ac:dyDescent="0.2">
      <c r="B3643" t="s">
        <v>34</v>
      </c>
      <c r="C3643" t="s">
        <v>48</v>
      </c>
      <c r="D3643">
        <v>16</v>
      </c>
      <c r="E3643" t="s">
        <v>25</v>
      </c>
      <c r="F3643" t="s">
        <v>14</v>
      </c>
      <c r="G3643">
        <v>17.3</v>
      </c>
      <c r="H3643" t="s">
        <v>21</v>
      </c>
      <c r="I3643">
        <v>5.2</v>
      </c>
      <c r="J3643">
        <v>2.57</v>
      </c>
      <c r="K3643" t="s">
        <v>46</v>
      </c>
      <c r="L3643">
        <v>1247.6199999999999</v>
      </c>
    </row>
    <row r="3644" spans="2:12" x14ac:dyDescent="0.2">
      <c r="B3644" t="s">
        <v>38</v>
      </c>
      <c r="C3644" t="s">
        <v>18</v>
      </c>
      <c r="D3644">
        <v>64</v>
      </c>
      <c r="E3644" t="s">
        <v>13</v>
      </c>
      <c r="F3644" t="s">
        <v>26</v>
      </c>
      <c r="G3644">
        <v>14</v>
      </c>
      <c r="H3644" t="s">
        <v>15</v>
      </c>
      <c r="I3644">
        <v>7.5</v>
      </c>
      <c r="J3644">
        <v>3.16</v>
      </c>
      <c r="K3644" t="s">
        <v>46</v>
      </c>
      <c r="L3644">
        <v>3740.26</v>
      </c>
    </row>
    <row r="3645" spans="2:12" x14ac:dyDescent="0.2">
      <c r="B3645" t="s">
        <v>28</v>
      </c>
      <c r="C3645" t="s">
        <v>31</v>
      </c>
      <c r="D3645">
        <v>64</v>
      </c>
      <c r="E3645" t="s">
        <v>42</v>
      </c>
      <c r="F3645" t="s">
        <v>20</v>
      </c>
      <c r="G3645">
        <v>15.6</v>
      </c>
      <c r="H3645" t="s">
        <v>43</v>
      </c>
      <c r="I3645">
        <v>11.1</v>
      </c>
      <c r="J3645">
        <v>2.81</v>
      </c>
      <c r="K3645" t="s">
        <v>22</v>
      </c>
      <c r="L3645">
        <v>1935.17</v>
      </c>
    </row>
    <row r="3646" spans="2:12" x14ac:dyDescent="0.2">
      <c r="B3646" t="s">
        <v>38</v>
      </c>
      <c r="C3646" t="s">
        <v>31</v>
      </c>
      <c r="D3646">
        <v>32</v>
      </c>
      <c r="E3646" t="s">
        <v>42</v>
      </c>
      <c r="F3646" t="s">
        <v>35</v>
      </c>
      <c r="G3646">
        <v>16</v>
      </c>
      <c r="H3646" t="s">
        <v>43</v>
      </c>
      <c r="I3646">
        <v>7.7</v>
      </c>
      <c r="J3646">
        <v>1.28</v>
      </c>
      <c r="K3646" t="s">
        <v>30</v>
      </c>
      <c r="L3646">
        <v>1282.04</v>
      </c>
    </row>
    <row r="3647" spans="2:12" x14ac:dyDescent="0.2">
      <c r="B3647" t="s">
        <v>23</v>
      </c>
      <c r="C3647" t="s">
        <v>18</v>
      </c>
      <c r="D3647">
        <v>4</v>
      </c>
      <c r="E3647" t="s">
        <v>19</v>
      </c>
      <c r="F3647" t="s">
        <v>44</v>
      </c>
      <c r="G3647">
        <v>16</v>
      </c>
      <c r="H3647" t="s">
        <v>15</v>
      </c>
      <c r="I3647">
        <v>5.9</v>
      </c>
      <c r="J3647">
        <v>2.64</v>
      </c>
      <c r="K3647" t="s">
        <v>30</v>
      </c>
      <c r="L3647">
        <v>1115.18</v>
      </c>
    </row>
    <row r="3648" spans="2:12" x14ac:dyDescent="0.2">
      <c r="B3648" t="s">
        <v>45</v>
      </c>
      <c r="C3648" t="s">
        <v>12</v>
      </c>
      <c r="D3648">
        <v>64</v>
      </c>
      <c r="E3648" t="s">
        <v>42</v>
      </c>
      <c r="F3648" t="s">
        <v>20</v>
      </c>
      <c r="G3648">
        <v>16</v>
      </c>
      <c r="H3648" t="s">
        <v>43</v>
      </c>
      <c r="I3648">
        <v>7.9</v>
      </c>
      <c r="J3648">
        <v>1.52</v>
      </c>
      <c r="K3648" t="s">
        <v>16</v>
      </c>
      <c r="L3648">
        <v>1847.85</v>
      </c>
    </row>
    <row r="3649" spans="2:12" x14ac:dyDescent="0.2">
      <c r="B3649" t="s">
        <v>28</v>
      </c>
      <c r="C3649" t="s">
        <v>18</v>
      </c>
      <c r="D3649">
        <v>64</v>
      </c>
      <c r="E3649" t="s">
        <v>29</v>
      </c>
      <c r="F3649" t="s">
        <v>32</v>
      </c>
      <c r="G3649">
        <v>15.6</v>
      </c>
      <c r="H3649" t="s">
        <v>21</v>
      </c>
      <c r="I3649">
        <v>4.3</v>
      </c>
      <c r="J3649">
        <v>3.3</v>
      </c>
      <c r="K3649" t="s">
        <v>16</v>
      </c>
      <c r="L3649">
        <v>2818.35</v>
      </c>
    </row>
    <row r="3650" spans="2:12" x14ac:dyDescent="0.2">
      <c r="B3650" t="s">
        <v>23</v>
      </c>
      <c r="C3650" t="s">
        <v>18</v>
      </c>
      <c r="D3650">
        <v>4</v>
      </c>
      <c r="E3650" t="s">
        <v>13</v>
      </c>
      <c r="F3650" t="s">
        <v>26</v>
      </c>
      <c r="G3650">
        <v>14</v>
      </c>
      <c r="H3650" t="s">
        <v>43</v>
      </c>
      <c r="I3650">
        <v>9.8000000000000007</v>
      </c>
      <c r="J3650">
        <v>3.32</v>
      </c>
      <c r="K3650" t="s">
        <v>30</v>
      </c>
      <c r="L3650">
        <v>1255.6400000000001</v>
      </c>
    </row>
    <row r="3651" spans="2:12" x14ac:dyDescent="0.2">
      <c r="B3651" t="s">
        <v>47</v>
      </c>
      <c r="C3651" t="s">
        <v>24</v>
      </c>
      <c r="D3651">
        <v>16</v>
      </c>
      <c r="E3651" t="s">
        <v>19</v>
      </c>
      <c r="F3651" t="s">
        <v>20</v>
      </c>
      <c r="G3651">
        <v>16</v>
      </c>
      <c r="H3651" t="s">
        <v>21</v>
      </c>
      <c r="I3651">
        <v>6.6</v>
      </c>
      <c r="J3651">
        <v>3.43</v>
      </c>
      <c r="K3651" t="s">
        <v>22</v>
      </c>
      <c r="L3651">
        <v>1447.54</v>
      </c>
    </row>
    <row r="3652" spans="2:12" x14ac:dyDescent="0.2">
      <c r="B3652" t="s">
        <v>28</v>
      </c>
      <c r="C3652" t="s">
        <v>31</v>
      </c>
      <c r="D3652">
        <v>8</v>
      </c>
      <c r="E3652" t="s">
        <v>29</v>
      </c>
      <c r="F3652" t="s">
        <v>40</v>
      </c>
      <c r="G3652">
        <v>15.6</v>
      </c>
      <c r="H3652" t="s">
        <v>43</v>
      </c>
      <c r="I3652">
        <v>11.1</v>
      </c>
      <c r="J3652">
        <v>2.11</v>
      </c>
      <c r="K3652" t="s">
        <v>16</v>
      </c>
      <c r="L3652">
        <v>931.55</v>
      </c>
    </row>
    <row r="3653" spans="2:12" x14ac:dyDescent="0.2">
      <c r="B3653" t="s">
        <v>11</v>
      </c>
      <c r="C3653" t="s">
        <v>48</v>
      </c>
      <c r="D3653">
        <v>4</v>
      </c>
      <c r="E3653" t="s">
        <v>29</v>
      </c>
      <c r="F3653" t="s">
        <v>40</v>
      </c>
      <c r="G3653">
        <v>16</v>
      </c>
      <c r="H3653" t="s">
        <v>21</v>
      </c>
      <c r="I3653">
        <v>7</v>
      </c>
      <c r="J3653">
        <v>2.08</v>
      </c>
      <c r="K3653" t="s">
        <v>16</v>
      </c>
      <c r="L3653">
        <v>1613.47</v>
      </c>
    </row>
    <row r="3654" spans="2:12" x14ac:dyDescent="0.2">
      <c r="B3654" t="s">
        <v>36</v>
      </c>
      <c r="C3654" t="s">
        <v>39</v>
      </c>
      <c r="D3654">
        <v>16</v>
      </c>
      <c r="E3654" t="s">
        <v>13</v>
      </c>
      <c r="F3654" t="s">
        <v>35</v>
      </c>
      <c r="G3654">
        <v>16</v>
      </c>
      <c r="H3654" t="s">
        <v>43</v>
      </c>
      <c r="I3654">
        <v>7.4</v>
      </c>
      <c r="J3654">
        <v>2.87</v>
      </c>
      <c r="K3654" t="s">
        <v>22</v>
      </c>
      <c r="L3654">
        <v>1241.28</v>
      </c>
    </row>
    <row r="3655" spans="2:12" x14ac:dyDescent="0.2">
      <c r="B3655" t="s">
        <v>28</v>
      </c>
      <c r="C3655" t="s">
        <v>37</v>
      </c>
      <c r="D3655">
        <v>4</v>
      </c>
      <c r="E3655" t="s">
        <v>13</v>
      </c>
      <c r="F3655" t="s">
        <v>32</v>
      </c>
      <c r="G3655">
        <v>16</v>
      </c>
      <c r="H3655" t="s">
        <v>15</v>
      </c>
      <c r="I3655">
        <v>9</v>
      </c>
      <c r="J3655">
        <v>1.26</v>
      </c>
      <c r="K3655" t="s">
        <v>30</v>
      </c>
      <c r="L3655">
        <v>2188.5100000000002</v>
      </c>
    </row>
    <row r="3656" spans="2:12" x14ac:dyDescent="0.2">
      <c r="B3656" t="s">
        <v>11</v>
      </c>
      <c r="C3656" t="s">
        <v>31</v>
      </c>
      <c r="D3656">
        <v>8</v>
      </c>
      <c r="E3656" t="s">
        <v>13</v>
      </c>
      <c r="F3656" t="s">
        <v>26</v>
      </c>
      <c r="G3656">
        <v>14</v>
      </c>
      <c r="H3656" t="s">
        <v>27</v>
      </c>
      <c r="I3656">
        <v>11.1</v>
      </c>
      <c r="J3656">
        <v>1.28</v>
      </c>
      <c r="K3656" t="s">
        <v>16</v>
      </c>
      <c r="L3656">
        <v>2053.66</v>
      </c>
    </row>
    <row r="3657" spans="2:12" x14ac:dyDescent="0.2">
      <c r="B3657" t="s">
        <v>45</v>
      </c>
      <c r="C3657" t="s">
        <v>18</v>
      </c>
      <c r="D3657">
        <v>16</v>
      </c>
      <c r="E3657" t="s">
        <v>19</v>
      </c>
      <c r="F3657" t="s">
        <v>26</v>
      </c>
      <c r="G3657">
        <v>16</v>
      </c>
      <c r="H3657" t="s">
        <v>43</v>
      </c>
      <c r="I3657">
        <v>10.5</v>
      </c>
      <c r="J3657">
        <v>1.38</v>
      </c>
      <c r="K3657" t="s">
        <v>22</v>
      </c>
      <c r="L3657">
        <v>1539.07</v>
      </c>
    </row>
    <row r="3658" spans="2:12" x14ac:dyDescent="0.2">
      <c r="B3658" t="s">
        <v>11</v>
      </c>
      <c r="C3658" t="s">
        <v>39</v>
      </c>
      <c r="D3658">
        <v>64</v>
      </c>
      <c r="E3658" t="s">
        <v>19</v>
      </c>
      <c r="F3658" t="s">
        <v>14</v>
      </c>
      <c r="G3658">
        <v>17.3</v>
      </c>
      <c r="H3658" t="s">
        <v>21</v>
      </c>
      <c r="I3658">
        <v>4.0999999999999996</v>
      </c>
      <c r="J3658">
        <v>3.4</v>
      </c>
      <c r="K3658" t="s">
        <v>16</v>
      </c>
      <c r="L3658">
        <v>3179.9</v>
      </c>
    </row>
    <row r="3659" spans="2:12" x14ac:dyDescent="0.2">
      <c r="B3659" t="s">
        <v>38</v>
      </c>
      <c r="C3659" t="s">
        <v>39</v>
      </c>
      <c r="D3659">
        <v>16</v>
      </c>
      <c r="E3659" t="s">
        <v>19</v>
      </c>
      <c r="F3659" t="s">
        <v>20</v>
      </c>
      <c r="G3659">
        <v>15.6</v>
      </c>
      <c r="H3659" t="s">
        <v>43</v>
      </c>
      <c r="I3659">
        <v>6.2</v>
      </c>
      <c r="J3659">
        <v>1.6</v>
      </c>
      <c r="K3659" t="s">
        <v>30</v>
      </c>
      <c r="L3659">
        <v>1241.22</v>
      </c>
    </row>
    <row r="3660" spans="2:12" x14ac:dyDescent="0.2">
      <c r="B3660" t="s">
        <v>33</v>
      </c>
      <c r="C3660" t="s">
        <v>31</v>
      </c>
      <c r="D3660">
        <v>4</v>
      </c>
      <c r="E3660" t="s">
        <v>13</v>
      </c>
      <c r="F3660" t="s">
        <v>44</v>
      </c>
      <c r="G3660">
        <v>14</v>
      </c>
      <c r="H3660" t="s">
        <v>21</v>
      </c>
      <c r="I3660">
        <v>11.3</v>
      </c>
      <c r="J3660">
        <v>1.45</v>
      </c>
      <c r="K3660" t="s">
        <v>46</v>
      </c>
      <c r="L3660">
        <v>376.72</v>
      </c>
    </row>
    <row r="3661" spans="2:12" x14ac:dyDescent="0.2">
      <c r="B3661" t="s">
        <v>23</v>
      </c>
      <c r="C3661" t="s">
        <v>37</v>
      </c>
      <c r="D3661">
        <v>8</v>
      </c>
      <c r="E3661" t="s">
        <v>25</v>
      </c>
      <c r="F3661" t="s">
        <v>32</v>
      </c>
      <c r="G3661">
        <v>13.3</v>
      </c>
      <c r="H3661" t="s">
        <v>27</v>
      </c>
      <c r="I3661">
        <v>5.8</v>
      </c>
      <c r="J3661">
        <v>2.65</v>
      </c>
      <c r="K3661" t="s">
        <v>22</v>
      </c>
      <c r="L3661">
        <v>2836.88</v>
      </c>
    </row>
    <row r="3662" spans="2:12" x14ac:dyDescent="0.2">
      <c r="B3662" t="s">
        <v>28</v>
      </c>
      <c r="C3662" t="s">
        <v>12</v>
      </c>
      <c r="D3662">
        <v>4</v>
      </c>
      <c r="E3662" t="s">
        <v>42</v>
      </c>
      <c r="F3662" t="s">
        <v>26</v>
      </c>
      <c r="G3662">
        <v>13.3</v>
      </c>
      <c r="H3662" t="s">
        <v>43</v>
      </c>
      <c r="I3662">
        <v>7.5</v>
      </c>
      <c r="J3662">
        <v>2.02</v>
      </c>
      <c r="K3662" t="s">
        <v>16</v>
      </c>
      <c r="L3662">
        <v>570.97</v>
      </c>
    </row>
    <row r="3663" spans="2:12" x14ac:dyDescent="0.2">
      <c r="B3663" t="s">
        <v>38</v>
      </c>
      <c r="C3663" t="s">
        <v>48</v>
      </c>
      <c r="D3663">
        <v>4</v>
      </c>
      <c r="E3663" t="s">
        <v>19</v>
      </c>
      <c r="F3663" t="s">
        <v>14</v>
      </c>
      <c r="G3663">
        <v>17.3</v>
      </c>
      <c r="H3663" t="s">
        <v>27</v>
      </c>
      <c r="I3663">
        <v>8.5</v>
      </c>
      <c r="J3663">
        <v>2.84</v>
      </c>
      <c r="K3663" t="s">
        <v>46</v>
      </c>
      <c r="L3663">
        <v>2096.91</v>
      </c>
    </row>
    <row r="3664" spans="2:12" x14ac:dyDescent="0.2">
      <c r="B3664" t="s">
        <v>23</v>
      </c>
      <c r="C3664" t="s">
        <v>37</v>
      </c>
      <c r="D3664">
        <v>8</v>
      </c>
      <c r="E3664" t="s">
        <v>13</v>
      </c>
      <c r="F3664" t="s">
        <v>40</v>
      </c>
      <c r="G3664">
        <v>16</v>
      </c>
      <c r="H3664" t="s">
        <v>43</v>
      </c>
      <c r="I3664">
        <v>7.6</v>
      </c>
      <c r="J3664">
        <v>2.83</v>
      </c>
      <c r="K3664" t="s">
        <v>22</v>
      </c>
      <c r="L3664">
        <v>1713.47</v>
      </c>
    </row>
    <row r="3665" spans="2:12" x14ac:dyDescent="0.2">
      <c r="B3665" t="s">
        <v>23</v>
      </c>
      <c r="C3665" t="s">
        <v>12</v>
      </c>
      <c r="D3665">
        <v>32</v>
      </c>
      <c r="E3665" t="s">
        <v>13</v>
      </c>
      <c r="F3665" t="s">
        <v>35</v>
      </c>
      <c r="G3665">
        <v>15.6</v>
      </c>
      <c r="H3665" t="s">
        <v>15</v>
      </c>
      <c r="I3665">
        <v>10.4</v>
      </c>
      <c r="J3665">
        <v>2.21</v>
      </c>
      <c r="K3665" t="s">
        <v>30</v>
      </c>
      <c r="L3665">
        <v>1917.79</v>
      </c>
    </row>
    <row r="3666" spans="2:12" x14ac:dyDescent="0.2">
      <c r="B3666" t="s">
        <v>11</v>
      </c>
      <c r="C3666" t="s">
        <v>48</v>
      </c>
      <c r="D3666">
        <v>64</v>
      </c>
      <c r="E3666" t="s">
        <v>42</v>
      </c>
      <c r="F3666" t="s">
        <v>26</v>
      </c>
      <c r="G3666">
        <v>16</v>
      </c>
      <c r="H3666" t="s">
        <v>27</v>
      </c>
      <c r="I3666">
        <v>7.8</v>
      </c>
      <c r="J3666">
        <v>1.54</v>
      </c>
      <c r="K3666" t="s">
        <v>16</v>
      </c>
      <c r="L3666">
        <v>6693.77</v>
      </c>
    </row>
    <row r="3667" spans="2:12" x14ac:dyDescent="0.2">
      <c r="B3667" t="s">
        <v>17</v>
      </c>
      <c r="C3667" t="s">
        <v>18</v>
      </c>
      <c r="D3667">
        <v>32</v>
      </c>
      <c r="E3667" t="s">
        <v>42</v>
      </c>
      <c r="F3667" t="s">
        <v>26</v>
      </c>
      <c r="G3667">
        <v>14</v>
      </c>
      <c r="H3667" t="s">
        <v>43</v>
      </c>
      <c r="I3667">
        <v>5.3</v>
      </c>
      <c r="J3667">
        <v>1.54</v>
      </c>
      <c r="K3667" t="s">
        <v>30</v>
      </c>
      <c r="L3667">
        <v>2323.2600000000002</v>
      </c>
    </row>
    <row r="3668" spans="2:12" x14ac:dyDescent="0.2">
      <c r="B3668" t="s">
        <v>17</v>
      </c>
      <c r="C3668" t="s">
        <v>31</v>
      </c>
      <c r="D3668">
        <v>16</v>
      </c>
      <c r="E3668" t="s">
        <v>13</v>
      </c>
      <c r="F3668" t="s">
        <v>32</v>
      </c>
      <c r="G3668">
        <v>14</v>
      </c>
      <c r="H3668" t="s">
        <v>43</v>
      </c>
      <c r="I3668">
        <v>4.0999999999999996</v>
      </c>
      <c r="J3668">
        <v>2.2000000000000002</v>
      </c>
      <c r="K3668" t="s">
        <v>46</v>
      </c>
      <c r="L3668">
        <v>1354.78</v>
      </c>
    </row>
    <row r="3669" spans="2:12" x14ac:dyDescent="0.2">
      <c r="B3669" t="s">
        <v>36</v>
      </c>
      <c r="C3669" t="s">
        <v>12</v>
      </c>
      <c r="D3669">
        <v>64</v>
      </c>
      <c r="E3669" t="s">
        <v>25</v>
      </c>
      <c r="F3669" t="s">
        <v>35</v>
      </c>
      <c r="G3669">
        <v>17.3</v>
      </c>
      <c r="H3669" t="s">
        <v>21</v>
      </c>
      <c r="I3669">
        <v>7.6</v>
      </c>
      <c r="J3669">
        <v>3.32</v>
      </c>
      <c r="K3669" t="s">
        <v>22</v>
      </c>
      <c r="L3669">
        <v>1774.7</v>
      </c>
    </row>
    <row r="3670" spans="2:12" x14ac:dyDescent="0.2">
      <c r="B3670" t="s">
        <v>17</v>
      </c>
      <c r="C3670" t="s">
        <v>41</v>
      </c>
      <c r="D3670">
        <v>32</v>
      </c>
      <c r="E3670" t="s">
        <v>19</v>
      </c>
      <c r="F3670" t="s">
        <v>14</v>
      </c>
      <c r="G3670">
        <v>13.3</v>
      </c>
      <c r="H3670" t="s">
        <v>27</v>
      </c>
      <c r="I3670">
        <v>5.9</v>
      </c>
      <c r="J3670">
        <v>3.47</v>
      </c>
      <c r="K3670" t="s">
        <v>30</v>
      </c>
      <c r="L3670">
        <v>6091.5</v>
      </c>
    </row>
    <row r="3671" spans="2:12" x14ac:dyDescent="0.2">
      <c r="B3671" t="s">
        <v>47</v>
      </c>
      <c r="C3671" t="s">
        <v>31</v>
      </c>
      <c r="D3671">
        <v>16</v>
      </c>
      <c r="E3671" t="s">
        <v>13</v>
      </c>
      <c r="F3671" t="s">
        <v>44</v>
      </c>
      <c r="G3671">
        <v>14</v>
      </c>
      <c r="H3671" t="s">
        <v>21</v>
      </c>
      <c r="I3671">
        <v>5.2</v>
      </c>
      <c r="J3671">
        <v>1.96</v>
      </c>
      <c r="K3671" t="s">
        <v>16</v>
      </c>
      <c r="L3671">
        <v>688.17</v>
      </c>
    </row>
    <row r="3672" spans="2:12" x14ac:dyDescent="0.2">
      <c r="B3672" t="s">
        <v>11</v>
      </c>
      <c r="C3672" t="s">
        <v>12</v>
      </c>
      <c r="D3672">
        <v>4</v>
      </c>
      <c r="E3672" t="s">
        <v>13</v>
      </c>
      <c r="F3672" t="s">
        <v>40</v>
      </c>
      <c r="G3672">
        <v>15.6</v>
      </c>
      <c r="H3672" t="s">
        <v>15</v>
      </c>
      <c r="I3672">
        <v>6.3</v>
      </c>
      <c r="J3672">
        <v>1.28</v>
      </c>
      <c r="K3672" t="s">
        <v>46</v>
      </c>
      <c r="L3672">
        <v>1428.02</v>
      </c>
    </row>
    <row r="3673" spans="2:12" x14ac:dyDescent="0.2">
      <c r="B3673" t="s">
        <v>17</v>
      </c>
      <c r="C3673" t="s">
        <v>18</v>
      </c>
      <c r="D3673">
        <v>16</v>
      </c>
      <c r="E3673" t="s">
        <v>13</v>
      </c>
      <c r="F3673" t="s">
        <v>20</v>
      </c>
      <c r="G3673">
        <v>14</v>
      </c>
      <c r="H3673" t="s">
        <v>21</v>
      </c>
      <c r="I3673">
        <v>8.4</v>
      </c>
      <c r="J3673">
        <v>1.55</v>
      </c>
      <c r="K3673" t="s">
        <v>22</v>
      </c>
      <c r="L3673">
        <v>1847.65</v>
      </c>
    </row>
    <row r="3674" spans="2:12" x14ac:dyDescent="0.2">
      <c r="B3674" t="s">
        <v>45</v>
      </c>
      <c r="C3674" t="s">
        <v>24</v>
      </c>
      <c r="D3674">
        <v>4</v>
      </c>
      <c r="E3674" t="s">
        <v>29</v>
      </c>
      <c r="F3674" t="s">
        <v>40</v>
      </c>
      <c r="G3674">
        <v>15.6</v>
      </c>
      <c r="H3674" t="s">
        <v>15</v>
      </c>
      <c r="I3674">
        <v>7.9</v>
      </c>
      <c r="J3674">
        <v>3.26</v>
      </c>
      <c r="K3674" t="s">
        <v>16</v>
      </c>
      <c r="L3674">
        <v>1261.7</v>
      </c>
    </row>
    <row r="3675" spans="2:12" x14ac:dyDescent="0.2">
      <c r="B3675" t="s">
        <v>34</v>
      </c>
      <c r="C3675" t="s">
        <v>31</v>
      </c>
      <c r="D3675">
        <v>8</v>
      </c>
      <c r="E3675" t="s">
        <v>13</v>
      </c>
      <c r="F3675" t="s">
        <v>14</v>
      </c>
      <c r="G3675">
        <v>13.3</v>
      </c>
      <c r="H3675" t="s">
        <v>43</v>
      </c>
      <c r="I3675">
        <v>5.4</v>
      </c>
      <c r="J3675">
        <v>1.22</v>
      </c>
      <c r="K3675" t="s">
        <v>16</v>
      </c>
      <c r="L3675">
        <v>741.38</v>
      </c>
    </row>
    <row r="3676" spans="2:12" x14ac:dyDescent="0.2">
      <c r="B3676" t="s">
        <v>34</v>
      </c>
      <c r="C3676" t="s">
        <v>12</v>
      </c>
      <c r="D3676">
        <v>8</v>
      </c>
      <c r="E3676" t="s">
        <v>13</v>
      </c>
      <c r="F3676" t="s">
        <v>35</v>
      </c>
      <c r="G3676">
        <v>15.6</v>
      </c>
      <c r="H3676" t="s">
        <v>27</v>
      </c>
      <c r="I3676">
        <v>4.5</v>
      </c>
      <c r="J3676">
        <v>2.84</v>
      </c>
      <c r="K3676" t="s">
        <v>30</v>
      </c>
      <c r="L3676">
        <v>1536.93</v>
      </c>
    </row>
    <row r="3677" spans="2:12" x14ac:dyDescent="0.2">
      <c r="B3677" t="s">
        <v>33</v>
      </c>
      <c r="C3677" t="s">
        <v>48</v>
      </c>
      <c r="D3677">
        <v>8</v>
      </c>
      <c r="E3677" t="s">
        <v>29</v>
      </c>
      <c r="F3677" t="s">
        <v>44</v>
      </c>
      <c r="G3677">
        <v>15.6</v>
      </c>
      <c r="H3677" t="s">
        <v>21</v>
      </c>
      <c r="I3677">
        <v>6.2</v>
      </c>
      <c r="J3677">
        <v>2.2200000000000002</v>
      </c>
      <c r="K3677" t="s">
        <v>46</v>
      </c>
      <c r="L3677">
        <v>937.21</v>
      </c>
    </row>
    <row r="3678" spans="2:12" x14ac:dyDescent="0.2">
      <c r="B3678" t="s">
        <v>11</v>
      </c>
      <c r="C3678" t="s">
        <v>41</v>
      </c>
      <c r="D3678">
        <v>64</v>
      </c>
      <c r="E3678" t="s">
        <v>29</v>
      </c>
      <c r="F3678" t="s">
        <v>26</v>
      </c>
      <c r="G3678">
        <v>13.3</v>
      </c>
      <c r="H3678" t="s">
        <v>27</v>
      </c>
      <c r="I3678">
        <v>8.6999999999999993</v>
      </c>
      <c r="J3678">
        <v>1.65</v>
      </c>
      <c r="K3678" t="s">
        <v>30</v>
      </c>
      <c r="L3678">
        <v>9729.41</v>
      </c>
    </row>
    <row r="3679" spans="2:12" x14ac:dyDescent="0.2">
      <c r="B3679" t="s">
        <v>38</v>
      </c>
      <c r="C3679" t="s">
        <v>37</v>
      </c>
      <c r="D3679">
        <v>32</v>
      </c>
      <c r="E3679" t="s">
        <v>25</v>
      </c>
      <c r="F3679" t="s">
        <v>32</v>
      </c>
      <c r="G3679">
        <v>17.3</v>
      </c>
      <c r="H3679" t="s">
        <v>27</v>
      </c>
      <c r="I3679">
        <v>8.5</v>
      </c>
      <c r="J3679">
        <v>3.18</v>
      </c>
      <c r="K3679" t="s">
        <v>16</v>
      </c>
      <c r="L3679">
        <v>4831.96</v>
      </c>
    </row>
    <row r="3680" spans="2:12" x14ac:dyDescent="0.2">
      <c r="B3680" t="s">
        <v>34</v>
      </c>
      <c r="C3680" t="s">
        <v>48</v>
      </c>
      <c r="D3680">
        <v>64</v>
      </c>
      <c r="E3680" t="s">
        <v>42</v>
      </c>
      <c r="F3680" t="s">
        <v>32</v>
      </c>
      <c r="G3680">
        <v>16</v>
      </c>
      <c r="H3680" t="s">
        <v>43</v>
      </c>
      <c r="I3680">
        <v>10.5</v>
      </c>
      <c r="J3680">
        <v>1.93</v>
      </c>
      <c r="K3680" t="s">
        <v>16</v>
      </c>
      <c r="L3680">
        <v>2803.18</v>
      </c>
    </row>
    <row r="3681" spans="2:12" x14ac:dyDescent="0.2">
      <c r="B3681" t="s">
        <v>17</v>
      </c>
      <c r="C3681" t="s">
        <v>39</v>
      </c>
      <c r="D3681">
        <v>16</v>
      </c>
      <c r="E3681" t="s">
        <v>25</v>
      </c>
      <c r="F3681" t="s">
        <v>26</v>
      </c>
      <c r="G3681">
        <v>13.3</v>
      </c>
      <c r="H3681" t="s">
        <v>43</v>
      </c>
      <c r="I3681">
        <v>9.8000000000000007</v>
      </c>
      <c r="J3681">
        <v>3.45</v>
      </c>
      <c r="K3681" t="s">
        <v>22</v>
      </c>
      <c r="L3681">
        <v>1619.71</v>
      </c>
    </row>
    <row r="3682" spans="2:12" x14ac:dyDescent="0.2">
      <c r="B3682" t="s">
        <v>36</v>
      </c>
      <c r="C3682" t="s">
        <v>41</v>
      </c>
      <c r="D3682">
        <v>64</v>
      </c>
      <c r="E3682" t="s">
        <v>25</v>
      </c>
      <c r="F3682" t="s">
        <v>44</v>
      </c>
      <c r="G3682">
        <v>13.3</v>
      </c>
      <c r="H3682" t="s">
        <v>21</v>
      </c>
      <c r="I3682">
        <v>5.0999999999999996</v>
      </c>
      <c r="J3682">
        <v>2.91</v>
      </c>
      <c r="K3682" t="s">
        <v>30</v>
      </c>
      <c r="L3682">
        <v>2098</v>
      </c>
    </row>
    <row r="3683" spans="2:12" x14ac:dyDescent="0.2">
      <c r="B3683" t="s">
        <v>17</v>
      </c>
      <c r="C3683" t="s">
        <v>24</v>
      </c>
      <c r="D3683">
        <v>64</v>
      </c>
      <c r="E3683" t="s">
        <v>13</v>
      </c>
      <c r="F3683" t="s">
        <v>26</v>
      </c>
      <c r="G3683">
        <v>14</v>
      </c>
      <c r="H3683" t="s">
        <v>43</v>
      </c>
      <c r="I3683">
        <v>9.3000000000000007</v>
      </c>
      <c r="J3683">
        <v>1.34</v>
      </c>
      <c r="K3683" t="s">
        <v>46</v>
      </c>
      <c r="L3683">
        <v>3166.37</v>
      </c>
    </row>
    <row r="3684" spans="2:12" x14ac:dyDescent="0.2">
      <c r="B3684" t="s">
        <v>38</v>
      </c>
      <c r="C3684" t="s">
        <v>12</v>
      </c>
      <c r="D3684">
        <v>32</v>
      </c>
      <c r="E3684" t="s">
        <v>42</v>
      </c>
      <c r="F3684" t="s">
        <v>26</v>
      </c>
      <c r="G3684">
        <v>13.3</v>
      </c>
      <c r="H3684" t="s">
        <v>43</v>
      </c>
      <c r="I3684">
        <v>7</v>
      </c>
      <c r="J3684">
        <v>2.42</v>
      </c>
      <c r="K3684" t="s">
        <v>30</v>
      </c>
      <c r="L3684">
        <v>1123.8</v>
      </c>
    </row>
    <row r="3685" spans="2:12" x14ac:dyDescent="0.2">
      <c r="B3685" t="s">
        <v>47</v>
      </c>
      <c r="C3685" t="s">
        <v>24</v>
      </c>
      <c r="D3685">
        <v>64</v>
      </c>
      <c r="E3685" t="s">
        <v>29</v>
      </c>
      <c r="F3685" t="s">
        <v>32</v>
      </c>
      <c r="G3685">
        <v>13.3</v>
      </c>
      <c r="H3685" t="s">
        <v>43</v>
      </c>
      <c r="I3685">
        <v>10.8</v>
      </c>
      <c r="J3685">
        <v>3.28</v>
      </c>
      <c r="K3685" t="s">
        <v>46</v>
      </c>
      <c r="L3685">
        <v>3151.78</v>
      </c>
    </row>
    <row r="3686" spans="2:12" x14ac:dyDescent="0.2">
      <c r="B3686" t="s">
        <v>36</v>
      </c>
      <c r="C3686" t="s">
        <v>24</v>
      </c>
      <c r="D3686">
        <v>16</v>
      </c>
      <c r="E3686" t="s">
        <v>42</v>
      </c>
      <c r="F3686" t="s">
        <v>44</v>
      </c>
      <c r="G3686">
        <v>14</v>
      </c>
      <c r="H3686" t="s">
        <v>27</v>
      </c>
      <c r="I3686">
        <v>9.3000000000000007</v>
      </c>
      <c r="J3686">
        <v>1.96</v>
      </c>
      <c r="K3686" t="s">
        <v>22</v>
      </c>
      <c r="L3686">
        <v>1173.3900000000001</v>
      </c>
    </row>
    <row r="3687" spans="2:12" x14ac:dyDescent="0.2">
      <c r="B3687" t="s">
        <v>11</v>
      </c>
      <c r="C3687" t="s">
        <v>24</v>
      </c>
      <c r="D3687">
        <v>16</v>
      </c>
      <c r="E3687" t="s">
        <v>13</v>
      </c>
      <c r="F3687" t="s">
        <v>32</v>
      </c>
      <c r="G3687">
        <v>16</v>
      </c>
      <c r="H3687" t="s">
        <v>27</v>
      </c>
      <c r="I3687">
        <v>9.6999999999999993</v>
      </c>
      <c r="J3687">
        <v>1.84</v>
      </c>
      <c r="K3687" t="s">
        <v>22</v>
      </c>
      <c r="L3687">
        <v>3274.5</v>
      </c>
    </row>
    <row r="3688" spans="2:12" x14ac:dyDescent="0.2">
      <c r="B3688" t="s">
        <v>33</v>
      </c>
      <c r="C3688" t="s">
        <v>37</v>
      </c>
      <c r="D3688">
        <v>8</v>
      </c>
      <c r="E3688" t="s">
        <v>42</v>
      </c>
      <c r="F3688" t="s">
        <v>32</v>
      </c>
      <c r="G3688">
        <v>13.3</v>
      </c>
      <c r="H3688" t="s">
        <v>15</v>
      </c>
      <c r="I3688">
        <v>7.6</v>
      </c>
      <c r="J3688">
        <v>3.44</v>
      </c>
      <c r="K3688" t="s">
        <v>16</v>
      </c>
      <c r="L3688">
        <v>1694.89</v>
      </c>
    </row>
    <row r="3689" spans="2:12" x14ac:dyDescent="0.2">
      <c r="B3689" t="s">
        <v>45</v>
      </c>
      <c r="C3689" t="s">
        <v>37</v>
      </c>
      <c r="D3689">
        <v>8</v>
      </c>
      <c r="E3689" t="s">
        <v>42</v>
      </c>
      <c r="F3689" t="s">
        <v>20</v>
      </c>
      <c r="G3689">
        <v>14</v>
      </c>
      <c r="H3689" t="s">
        <v>15</v>
      </c>
      <c r="I3689">
        <v>10.8</v>
      </c>
      <c r="J3689">
        <v>1.72</v>
      </c>
      <c r="K3689" t="s">
        <v>46</v>
      </c>
      <c r="L3689">
        <v>1739.68</v>
      </c>
    </row>
    <row r="3690" spans="2:12" x14ac:dyDescent="0.2">
      <c r="B3690" t="s">
        <v>28</v>
      </c>
      <c r="C3690" t="s">
        <v>41</v>
      </c>
      <c r="D3690">
        <v>64</v>
      </c>
      <c r="E3690" t="s">
        <v>42</v>
      </c>
      <c r="F3690" t="s">
        <v>40</v>
      </c>
      <c r="G3690">
        <v>16</v>
      </c>
      <c r="H3690" t="s">
        <v>21</v>
      </c>
      <c r="I3690">
        <v>6.9</v>
      </c>
      <c r="J3690">
        <v>2.1</v>
      </c>
      <c r="K3690" t="s">
        <v>22</v>
      </c>
      <c r="L3690">
        <v>3035.26</v>
      </c>
    </row>
    <row r="3691" spans="2:12" x14ac:dyDescent="0.2">
      <c r="B3691" t="s">
        <v>17</v>
      </c>
      <c r="C3691" t="s">
        <v>37</v>
      </c>
      <c r="D3691">
        <v>4</v>
      </c>
      <c r="E3691" t="s">
        <v>42</v>
      </c>
      <c r="F3691" t="s">
        <v>44</v>
      </c>
      <c r="G3691">
        <v>14</v>
      </c>
      <c r="H3691" t="s">
        <v>21</v>
      </c>
      <c r="I3691">
        <v>10.1</v>
      </c>
      <c r="J3691">
        <v>1.92</v>
      </c>
      <c r="K3691" t="s">
        <v>22</v>
      </c>
      <c r="L3691">
        <v>1097.17</v>
      </c>
    </row>
    <row r="3692" spans="2:12" x14ac:dyDescent="0.2">
      <c r="B3692" t="s">
        <v>47</v>
      </c>
      <c r="C3692" t="s">
        <v>18</v>
      </c>
      <c r="D3692">
        <v>64</v>
      </c>
      <c r="E3692" t="s">
        <v>13</v>
      </c>
      <c r="F3692" t="s">
        <v>35</v>
      </c>
      <c r="G3692">
        <v>16</v>
      </c>
      <c r="H3692" t="s">
        <v>27</v>
      </c>
      <c r="I3692">
        <v>7.9</v>
      </c>
      <c r="J3692">
        <v>2.42</v>
      </c>
      <c r="K3692" t="s">
        <v>16</v>
      </c>
      <c r="L3692">
        <v>6923.52</v>
      </c>
    </row>
    <row r="3693" spans="2:12" x14ac:dyDescent="0.2">
      <c r="B3693" t="s">
        <v>47</v>
      </c>
      <c r="C3693" t="s">
        <v>24</v>
      </c>
      <c r="D3693">
        <v>64</v>
      </c>
      <c r="E3693" t="s">
        <v>42</v>
      </c>
      <c r="F3693" t="s">
        <v>20</v>
      </c>
      <c r="G3693">
        <v>15.6</v>
      </c>
      <c r="H3693" t="s">
        <v>27</v>
      </c>
      <c r="I3693">
        <v>6.6</v>
      </c>
      <c r="J3693">
        <v>1.61</v>
      </c>
      <c r="K3693" t="s">
        <v>22</v>
      </c>
      <c r="L3693">
        <v>4594.03</v>
      </c>
    </row>
    <row r="3694" spans="2:12" x14ac:dyDescent="0.2">
      <c r="B3694" t="s">
        <v>28</v>
      </c>
      <c r="C3694" t="s">
        <v>37</v>
      </c>
      <c r="D3694">
        <v>4</v>
      </c>
      <c r="E3694" t="s">
        <v>29</v>
      </c>
      <c r="F3694" t="s">
        <v>26</v>
      </c>
      <c r="G3694">
        <v>13.3</v>
      </c>
      <c r="H3694" t="s">
        <v>27</v>
      </c>
      <c r="I3694">
        <v>5.2</v>
      </c>
      <c r="J3694">
        <v>2.25</v>
      </c>
      <c r="K3694" t="s">
        <v>22</v>
      </c>
      <c r="L3694">
        <v>2618.94</v>
      </c>
    </row>
    <row r="3695" spans="2:12" x14ac:dyDescent="0.2">
      <c r="B3695" t="s">
        <v>34</v>
      </c>
      <c r="C3695" t="s">
        <v>41</v>
      </c>
      <c r="D3695">
        <v>4</v>
      </c>
      <c r="E3695" t="s">
        <v>25</v>
      </c>
      <c r="F3695" t="s">
        <v>44</v>
      </c>
      <c r="G3695">
        <v>14</v>
      </c>
      <c r="H3695" t="s">
        <v>27</v>
      </c>
      <c r="I3695">
        <v>9</v>
      </c>
      <c r="J3695">
        <v>2.66</v>
      </c>
      <c r="K3695" t="s">
        <v>22</v>
      </c>
      <c r="L3695">
        <v>1793.72</v>
      </c>
    </row>
    <row r="3696" spans="2:12" x14ac:dyDescent="0.2">
      <c r="B3696" t="s">
        <v>47</v>
      </c>
      <c r="C3696" t="s">
        <v>39</v>
      </c>
      <c r="D3696">
        <v>16</v>
      </c>
      <c r="E3696" t="s">
        <v>42</v>
      </c>
      <c r="F3696" t="s">
        <v>32</v>
      </c>
      <c r="G3696">
        <v>16</v>
      </c>
      <c r="H3696" t="s">
        <v>43</v>
      </c>
      <c r="I3696">
        <v>10</v>
      </c>
      <c r="J3696">
        <v>2.57</v>
      </c>
      <c r="K3696" t="s">
        <v>30</v>
      </c>
      <c r="L3696">
        <v>1528.78</v>
      </c>
    </row>
    <row r="3697" spans="2:12" x14ac:dyDescent="0.2">
      <c r="B3697" t="s">
        <v>28</v>
      </c>
      <c r="C3697" t="s">
        <v>12</v>
      </c>
      <c r="D3697">
        <v>32</v>
      </c>
      <c r="E3697" t="s">
        <v>42</v>
      </c>
      <c r="F3697" t="s">
        <v>26</v>
      </c>
      <c r="G3697">
        <v>17.3</v>
      </c>
      <c r="H3697" t="s">
        <v>27</v>
      </c>
      <c r="I3697">
        <v>5.3</v>
      </c>
      <c r="J3697">
        <v>1.63</v>
      </c>
      <c r="K3697" t="s">
        <v>22</v>
      </c>
      <c r="L3697">
        <v>1923.7</v>
      </c>
    </row>
    <row r="3698" spans="2:12" x14ac:dyDescent="0.2">
      <c r="B3698" t="s">
        <v>23</v>
      </c>
      <c r="C3698" t="s">
        <v>39</v>
      </c>
      <c r="D3698">
        <v>32</v>
      </c>
      <c r="E3698" t="s">
        <v>13</v>
      </c>
      <c r="F3698" t="s">
        <v>26</v>
      </c>
      <c r="G3698">
        <v>14</v>
      </c>
      <c r="H3698" t="s">
        <v>43</v>
      </c>
      <c r="I3698">
        <v>4.3</v>
      </c>
      <c r="J3698">
        <v>1.25</v>
      </c>
      <c r="K3698" t="s">
        <v>16</v>
      </c>
      <c r="L3698">
        <v>1455.83</v>
      </c>
    </row>
    <row r="3699" spans="2:12" x14ac:dyDescent="0.2">
      <c r="B3699" t="s">
        <v>33</v>
      </c>
      <c r="C3699" t="s">
        <v>31</v>
      </c>
      <c r="D3699">
        <v>64</v>
      </c>
      <c r="E3699" t="s">
        <v>42</v>
      </c>
      <c r="F3699" t="s">
        <v>20</v>
      </c>
      <c r="G3699">
        <v>16</v>
      </c>
      <c r="H3699" t="s">
        <v>27</v>
      </c>
      <c r="I3699">
        <v>6.3</v>
      </c>
      <c r="J3699">
        <v>3.13</v>
      </c>
      <c r="K3699" t="s">
        <v>46</v>
      </c>
      <c r="L3699">
        <v>2964.97</v>
      </c>
    </row>
    <row r="3700" spans="2:12" x14ac:dyDescent="0.2">
      <c r="B3700" t="s">
        <v>28</v>
      </c>
      <c r="C3700" t="s">
        <v>31</v>
      </c>
      <c r="D3700">
        <v>16</v>
      </c>
      <c r="E3700" t="s">
        <v>29</v>
      </c>
      <c r="F3700" t="s">
        <v>35</v>
      </c>
      <c r="G3700">
        <v>13.3</v>
      </c>
      <c r="H3700" t="s">
        <v>15</v>
      </c>
      <c r="I3700">
        <v>5.6</v>
      </c>
      <c r="J3700">
        <v>2.35</v>
      </c>
      <c r="K3700" t="s">
        <v>30</v>
      </c>
      <c r="L3700">
        <v>1207.52</v>
      </c>
    </row>
    <row r="3701" spans="2:12" x14ac:dyDescent="0.2">
      <c r="B3701" t="s">
        <v>23</v>
      </c>
      <c r="C3701" t="s">
        <v>18</v>
      </c>
      <c r="D3701">
        <v>32</v>
      </c>
      <c r="E3701" t="s">
        <v>19</v>
      </c>
      <c r="F3701" t="s">
        <v>14</v>
      </c>
      <c r="G3701">
        <v>17.3</v>
      </c>
      <c r="H3701" t="s">
        <v>43</v>
      </c>
      <c r="I3701">
        <v>11.8</v>
      </c>
      <c r="J3701">
        <v>2.37</v>
      </c>
      <c r="K3701" t="s">
        <v>30</v>
      </c>
      <c r="L3701">
        <v>2248.75</v>
      </c>
    </row>
    <row r="3702" spans="2:12" x14ac:dyDescent="0.2">
      <c r="B3702" t="s">
        <v>28</v>
      </c>
      <c r="C3702" t="s">
        <v>37</v>
      </c>
      <c r="D3702">
        <v>4</v>
      </c>
      <c r="E3702" t="s">
        <v>25</v>
      </c>
      <c r="F3702" t="s">
        <v>35</v>
      </c>
      <c r="G3702">
        <v>13.3</v>
      </c>
      <c r="H3702" t="s">
        <v>15</v>
      </c>
      <c r="I3702">
        <v>8</v>
      </c>
      <c r="J3702">
        <v>3.25</v>
      </c>
      <c r="K3702" t="s">
        <v>30</v>
      </c>
      <c r="L3702">
        <v>1941.84</v>
      </c>
    </row>
    <row r="3703" spans="2:12" x14ac:dyDescent="0.2">
      <c r="B3703" t="s">
        <v>38</v>
      </c>
      <c r="C3703" t="s">
        <v>39</v>
      </c>
      <c r="D3703">
        <v>64</v>
      </c>
      <c r="E3703" t="s">
        <v>19</v>
      </c>
      <c r="F3703" t="s">
        <v>20</v>
      </c>
      <c r="G3703">
        <v>13.3</v>
      </c>
      <c r="H3703" t="s">
        <v>43</v>
      </c>
      <c r="I3703">
        <v>7.9</v>
      </c>
      <c r="J3703">
        <v>2.4500000000000002</v>
      </c>
      <c r="K3703" t="s">
        <v>46</v>
      </c>
      <c r="L3703">
        <v>2418</v>
      </c>
    </row>
    <row r="3704" spans="2:12" x14ac:dyDescent="0.2">
      <c r="B3704" t="s">
        <v>36</v>
      </c>
      <c r="C3704" t="s">
        <v>41</v>
      </c>
      <c r="D3704">
        <v>8</v>
      </c>
      <c r="E3704" t="s">
        <v>19</v>
      </c>
      <c r="F3704" t="s">
        <v>35</v>
      </c>
      <c r="G3704">
        <v>17.3</v>
      </c>
      <c r="H3704" t="s">
        <v>27</v>
      </c>
      <c r="I3704">
        <v>9.4</v>
      </c>
      <c r="J3704">
        <v>1.7</v>
      </c>
      <c r="K3704" t="s">
        <v>22</v>
      </c>
      <c r="L3704">
        <v>3140.95</v>
      </c>
    </row>
    <row r="3705" spans="2:12" x14ac:dyDescent="0.2">
      <c r="B3705" t="s">
        <v>33</v>
      </c>
      <c r="C3705" t="s">
        <v>12</v>
      </c>
      <c r="D3705">
        <v>16</v>
      </c>
      <c r="E3705" t="s">
        <v>25</v>
      </c>
      <c r="F3705" t="s">
        <v>44</v>
      </c>
      <c r="G3705">
        <v>15.6</v>
      </c>
      <c r="H3705" t="s">
        <v>21</v>
      </c>
      <c r="I3705">
        <v>10.9</v>
      </c>
      <c r="J3705">
        <v>3.48</v>
      </c>
      <c r="K3705" t="s">
        <v>22</v>
      </c>
      <c r="L3705">
        <v>686.11</v>
      </c>
    </row>
    <row r="3706" spans="2:12" x14ac:dyDescent="0.2">
      <c r="B3706" t="s">
        <v>17</v>
      </c>
      <c r="C3706" t="s">
        <v>31</v>
      </c>
      <c r="D3706">
        <v>32</v>
      </c>
      <c r="E3706" t="s">
        <v>19</v>
      </c>
      <c r="F3706" t="s">
        <v>20</v>
      </c>
      <c r="G3706">
        <v>13.3</v>
      </c>
      <c r="H3706" t="s">
        <v>43</v>
      </c>
      <c r="I3706">
        <v>5.4</v>
      </c>
      <c r="J3706">
        <v>2.7</v>
      </c>
      <c r="K3706" t="s">
        <v>46</v>
      </c>
      <c r="L3706">
        <v>1872.56</v>
      </c>
    </row>
    <row r="3707" spans="2:12" x14ac:dyDescent="0.2">
      <c r="B3707" t="s">
        <v>34</v>
      </c>
      <c r="C3707" t="s">
        <v>39</v>
      </c>
      <c r="D3707">
        <v>16</v>
      </c>
      <c r="E3707" t="s">
        <v>25</v>
      </c>
      <c r="F3707" t="s">
        <v>26</v>
      </c>
      <c r="G3707">
        <v>13.3</v>
      </c>
      <c r="H3707" t="s">
        <v>21</v>
      </c>
      <c r="I3707">
        <v>11.7</v>
      </c>
      <c r="J3707">
        <v>2.6</v>
      </c>
      <c r="K3707" t="s">
        <v>30</v>
      </c>
      <c r="L3707">
        <v>1087.74</v>
      </c>
    </row>
    <row r="3708" spans="2:12" x14ac:dyDescent="0.2">
      <c r="B3708" t="s">
        <v>38</v>
      </c>
      <c r="C3708" t="s">
        <v>39</v>
      </c>
      <c r="D3708">
        <v>4</v>
      </c>
      <c r="E3708" t="s">
        <v>25</v>
      </c>
      <c r="F3708" t="s">
        <v>32</v>
      </c>
      <c r="G3708">
        <v>16</v>
      </c>
      <c r="H3708" t="s">
        <v>15</v>
      </c>
      <c r="I3708">
        <v>4.9000000000000004</v>
      </c>
      <c r="J3708">
        <v>3.5</v>
      </c>
      <c r="K3708" t="s">
        <v>46</v>
      </c>
      <c r="L3708">
        <v>1121.7</v>
      </c>
    </row>
    <row r="3709" spans="2:12" x14ac:dyDescent="0.2">
      <c r="B3709" t="s">
        <v>34</v>
      </c>
      <c r="C3709" t="s">
        <v>24</v>
      </c>
      <c r="D3709">
        <v>64</v>
      </c>
      <c r="E3709" t="s">
        <v>19</v>
      </c>
      <c r="F3709" t="s">
        <v>20</v>
      </c>
      <c r="G3709">
        <v>13.3</v>
      </c>
      <c r="H3709" t="s">
        <v>27</v>
      </c>
      <c r="I3709">
        <v>6</v>
      </c>
      <c r="J3709">
        <v>1.39</v>
      </c>
      <c r="K3709" t="s">
        <v>22</v>
      </c>
      <c r="L3709">
        <v>3875.08</v>
      </c>
    </row>
    <row r="3710" spans="2:12" x14ac:dyDescent="0.2">
      <c r="B3710" t="s">
        <v>45</v>
      </c>
      <c r="C3710" t="s">
        <v>18</v>
      </c>
      <c r="D3710">
        <v>4</v>
      </c>
      <c r="E3710" t="s">
        <v>25</v>
      </c>
      <c r="F3710" t="s">
        <v>35</v>
      </c>
      <c r="G3710">
        <v>13.3</v>
      </c>
      <c r="H3710" t="s">
        <v>21</v>
      </c>
      <c r="I3710">
        <v>11.1</v>
      </c>
      <c r="J3710">
        <v>2.92</v>
      </c>
      <c r="K3710" t="s">
        <v>16</v>
      </c>
      <c r="L3710">
        <v>939.43</v>
      </c>
    </row>
    <row r="3711" spans="2:12" x14ac:dyDescent="0.2">
      <c r="B3711" t="s">
        <v>23</v>
      </c>
      <c r="C3711" t="s">
        <v>39</v>
      </c>
      <c r="D3711">
        <v>32</v>
      </c>
      <c r="E3711" t="s">
        <v>42</v>
      </c>
      <c r="F3711" t="s">
        <v>26</v>
      </c>
      <c r="G3711">
        <v>14</v>
      </c>
      <c r="H3711" t="s">
        <v>27</v>
      </c>
      <c r="I3711">
        <v>11.7</v>
      </c>
      <c r="J3711">
        <v>2.48</v>
      </c>
      <c r="K3711" t="s">
        <v>16</v>
      </c>
      <c r="L3711">
        <v>2089.9</v>
      </c>
    </row>
    <row r="3712" spans="2:12" x14ac:dyDescent="0.2">
      <c r="B3712" t="s">
        <v>47</v>
      </c>
      <c r="C3712" t="s">
        <v>12</v>
      </c>
      <c r="D3712">
        <v>4</v>
      </c>
      <c r="E3712" t="s">
        <v>13</v>
      </c>
      <c r="F3712" t="s">
        <v>14</v>
      </c>
      <c r="G3712">
        <v>13.3</v>
      </c>
      <c r="H3712" t="s">
        <v>43</v>
      </c>
      <c r="I3712">
        <v>11.3</v>
      </c>
      <c r="J3712">
        <v>2.23</v>
      </c>
      <c r="K3712" t="s">
        <v>30</v>
      </c>
      <c r="L3712">
        <v>874.34</v>
      </c>
    </row>
    <row r="3713" spans="2:12" x14ac:dyDescent="0.2">
      <c r="B3713" t="s">
        <v>28</v>
      </c>
      <c r="C3713" t="s">
        <v>48</v>
      </c>
      <c r="D3713">
        <v>16</v>
      </c>
      <c r="E3713" t="s">
        <v>19</v>
      </c>
      <c r="F3713" t="s">
        <v>40</v>
      </c>
      <c r="G3713">
        <v>13.3</v>
      </c>
      <c r="H3713" t="s">
        <v>27</v>
      </c>
      <c r="I3713">
        <v>8.3000000000000007</v>
      </c>
      <c r="J3713">
        <v>1.89</v>
      </c>
      <c r="K3713" t="s">
        <v>46</v>
      </c>
      <c r="L3713">
        <v>2559</v>
      </c>
    </row>
    <row r="3714" spans="2:12" x14ac:dyDescent="0.2">
      <c r="B3714" t="s">
        <v>34</v>
      </c>
      <c r="C3714" t="s">
        <v>24</v>
      </c>
      <c r="D3714">
        <v>32</v>
      </c>
      <c r="E3714" t="s">
        <v>19</v>
      </c>
      <c r="F3714" t="s">
        <v>40</v>
      </c>
      <c r="G3714">
        <v>17.3</v>
      </c>
      <c r="H3714" t="s">
        <v>15</v>
      </c>
      <c r="I3714">
        <v>5.9</v>
      </c>
      <c r="J3714">
        <v>2.04</v>
      </c>
      <c r="K3714" t="s">
        <v>46</v>
      </c>
      <c r="L3714">
        <v>2259.69</v>
      </c>
    </row>
    <row r="3715" spans="2:12" x14ac:dyDescent="0.2">
      <c r="B3715" t="s">
        <v>36</v>
      </c>
      <c r="C3715" t="s">
        <v>39</v>
      </c>
      <c r="D3715">
        <v>8</v>
      </c>
      <c r="E3715" t="s">
        <v>42</v>
      </c>
      <c r="F3715" t="s">
        <v>26</v>
      </c>
      <c r="G3715">
        <v>16</v>
      </c>
      <c r="H3715" t="s">
        <v>43</v>
      </c>
      <c r="I3715">
        <v>9.1</v>
      </c>
      <c r="J3715">
        <v>1.45</v>
      </c>
      <c r="K3715" t="s">
        <v>46</v>
      </c>
      <c r="L3715">
        <v>1063.58</v>
      </c>
    </row>
    <row r="3716" spans="2:12" x14ac:dyDescent="0.2">
      <c r="B3716" t="s">
        <v>36</v>
      </c>
      <c r="C3716" t="s">
        <v>12</v>
      </c>
      <c r="D3716">
        <v>16</v>
      </c>
      <c r="E3716" t="s">
        <v>29</v>
      </c>
      <c r="F3716" t="s">
        <v>44</v>
      </c>
      <c r="G3716">
        <v>15.6</v>
      </c>
      <c r="H3716" t="s">
        <v>15</v>
      </c>
      <c r="I3716">
        <v>10.8</v>
      </c>
      <c r="J3716">
        <v>2.15</v>
      </c>
      <c r="K3716" t="s">
        <v>22</v>
      </c>
      <c r="L3716">
        <v>902.12</v>
      </c>
    </row>
    <row r="3717" spans="2:12" x14ac:dyDescent="0.2">
      <c r="B3717" t="s">
        <v>33</v>
      </c>
      <c r="C3717" t="s">
        <v>41</v>
      </c>
      <c r="D3717">
        <v>4</v>
      </c>
      <c r="E3717" t="s">
        <v>42</v>
      </c>
      <c r="F3717" t="s">
        <v>35</v>
      </c>
      <c r="G3717">
        <v>15.6</v>
      </c>
      <c r="H3717" t="s">
        <v>15</v>
      </c>
      <c r="I3717">
        <v>11.6</v>
      </c>
      <c r="J3717">
        <v>3.5</v>
      </c>
      <c r="K3717" t="s">
        <v>16</v>
      </c>
      <c r="L3717">
        <v>1794.17</v>
      </c>
    </row>
    <row r="3718" spans="2:12" x14ac:dyDescent="0.2">
      <c r="B3718" t="s">
        <v>45</v>
      </c>
      <c r="C3718" t="s">
        <v>12</v>
      </c>
      <c r="D3718">
        <v>64</v>
      </c>
      <c r="E3718" t="s">
        <v>42</v>
      </c>
      <c r="F3718" t="s">
        <v>26</v>
      </c>
      <c r="G3718">
        <v>17.3</v>
      </c>
      <c r="H3718" t="s">
        <v>21</v>
      </c>
      <c r="I3718">
        <v>10.199999999999999</v>
      </c>
      <c r="J3718">
        <v>3.04</v>
      </c>
      <c r="K3718" t="s">
        <v>46</v>
      </c>
      <c r="L3718">
        <v>1578.82</v>
      </c>
    </row>
    <row r="3719" spans="2:12" x14ac:dyDescent="0.2">
      <c r="B3719" t="s">
        <v>23</v>
      </c>
      <c r="C3719" t="s">
        <v>39</v>
      </c>
      <c r="D3719">
        <v>64</v>
      </c>
      <c r="E3719" t="s">
        <v>25</v>
      </c>
      <c r="F3719" t="s">
        <v>35</v>
      </c>
      <c r="G3719">
        <v>15.6</v>
      </c>
      <c r="H3719" t="s">
        <v>21</v>
      </c>
      <c r="I3719">
        <v>11.9</v>
      </c>
      <c r="J3719">
        <v>1.3</v>
      </c>
      <c r="K3719" t="s">
        <v>22</v>
      </c>
      <c r="L3719">
        <v>2217.61</v>
      </c>
    </row>
    <row r="3720" spans="2:12" x14ac:dyDescent="0.2">
      <c r="B3720" t="s">
        <v>11</v>
      </c>
      <c r="C3720" t="s">
        <v>39</v>
      </c>
      <c r="D3720">
        <v>64</v>
      </c>
      <c r="E3720" t="s">
        <v>19</v>
      </c>
      <c r="F3720" t="s">
        <v>26</v>
      </c>
      <c r="G3720">
        <v>16</v>
      </c>
      <c r="H3720" t="s">
        <v>43</v>
      </c>
      <c r="I3720">
        <v>5</v>
      </c>
      <c r="J3720">
        <v>1.52</v>
      </c>
      <c r="K3720" t="s">
        <v>22</v>
      </c>
      <c r="L3720">
        <v>3859.84</v>
      </c>
    </row>
    <row r="3721" spans="2:12" x14ac:dyDescent="0.2">
      <c r="B3721" t="s">
        <v>23</v>
      </c>
      <c r="C3721" t="s">
        <v>31</v>
      </c>
      <c r="D3721">
        <v>64</v>
      </c>
      <c r="E3721" t="s">
        <v>42</v>
      </c>
      <c r="F3721" t="s">
        <v>20</v>
      </c>
      <c r="G3721">
        <v>13.3</v>
      </c>
      <c r="H3721" t="s">
        <v>43</v>
      </c>
      <c r="I3721">
        <v>5.5</v>
      </c>
      <c r="J3721">
        <v>2.09</v>
      </c>
      <c r="K3721" t="s">
        <v>22</v>
      </c>
      <c r="L3721">
        <v>1553.98</v>
      </c>
    </row>
    <row r="3722" spans="2:12" x14ac:dyDescent="0.2">
      <c r="B3722" t="s">
        <v>11</v>
      </c>
      <c r="C3722" t="s">
        <v>39</v>
      </c>
      <c r="D3722">
        <v>8</v>
      </c>
      <c r="E3722" t="s">
        <v>42</v>
      </c>
      <c r="F3722" t="s">
        <v>20</v>
      </c>
      <c r="G3722">
        <v>13.3</v>
      </c>
      <c r="H3722" t="s">
        <v>43</v>
      </c>
      <c r="I3722">
        <v>11.9</v>
      </c>
      <c r="J3722">
        <v>2.59</v>
      </c>
      <c r="K3722" t="s">
        <v>30</v>
      </c>
      <c r="L3722">
        <v>1233.71</v>
      </c>
    </row>
    <row r="3723" spans="2:12" x14ac:dyDescent="0.2">
      <c r="B3723" t="s">
        <v>11</v>
      </c>
      <c r="C3723" t="s">
        <v>31</v>
      </c>
      <c r="D3723">
        <v>16</v>
      </c>
      <c r="E3723" t="s">
        <v>42</v>
      </c>
      <c r="F3723" t="s">
        <v>35</v>
      </c>
      <c r="G3723">
        <v>16</v>
      </c>
      <c r="H3723" t="s">
        <v>43</v>
      </c>
      <c r="I3723">
        <v>9.1</v>
      </c>
      <c r="J3723">
        <v>1.53</v>
      </c>
      <c r="K3723" t="s">
        <v>16</v>
      </c>
      <c r="L3723">
        <v>1284.3599999999999</v>
      </c>
    </row>
    <row r="3724" spans="2:12" x14ac:dyDescent="0.2">
      <c r="B3724" t="s">
        <v>34</v>
      </c>
      <c r="C3724" t="s">
        <v>18</v>
      </c>
      <c r="D3724">
        <v>16</v>
      </c>
      <c r="E3724" t="s">
        <v>19</v>
      </c>
      <c r="F3724" t="s">
        <v>40</v>
      </c>
      <c r="G3724">
        <v>15.6</v>
      </c>
      <c r="H3724" t="s">
        <v>43</v>
      </c>
      <c r="I3724">
        <v>10.9</v>
      </c>
      <c r="J3724">
        <v>1.63</v>
      </c>
      <c r="K3724" t="s">
        <v>30</v>
      </c>
      <c r="L3724">
        <v>1519.29</v>
      </c>
    </row>
    <row r="3725" spans="2:12" x14ac:dyDescent="0.2">
      <c r="B3725" t="s">
        <v>34</v>
      </c>
      <c r="C3725" t="s">
        <v>48</v>
      </c>
      <c r="D3725">
        <v>32</v>
      </c>
      <c r="E3725" t="s">
        <v>19</v>
      </c>
      <c r="F3725" t="s">
        <v>32</v>
      </c>
      <c r="G3725">
        <v>17.3</v>
      </c>
      <c r="H3725" t="s">
        <v>21</v>
      </c>
      <c r="I3725">
        <v>7.9</v>
      </c>
      <c r="J3725">
        <v>2.27</v>
      </c>
      <c r="K3725" t="s">
        <v>16</v>
      </c>
      <c r="L3725">
        <v>1937.71</v>
      </c>
    </row>
    <row r="3726" spans="2:12" x14ac:dyDescent="0.2">
      <c r="B3726" t="s">
        <v>23</v>
      </c>
      <c r="C3726" t="s">
        <v>41</v>
      </c>
      <c r="D3726">
        <v>8</v>
      </c>
      <c r="E3726" t="s">
        <v>29</v>
      </c>
      <c r="F3726" t="s">
        <v>35</v>
      </c>
      <c r="G3726">
        <v>14</v>
      </c>
      <c r="H3726" t="s">
        <v>27</v>
      </c>
      <c r="I3726">
        <v>9.4</v>
      </c>
      <c r="J3726">
        <v>2.97</v>
      </c>
      <c r="K3726" t="s">
        <v>30</v>
      </c>
      <c r="L3726">
        <v>2853.63</v>
      </c>
    </row>
    <row r="3727" spans="2:12" x14ac:dyDescent="0.2">
      <c r="B3727" t="s">
        <v>17</v>
      </c>
      <c r="C3727" t="s">
        <v>39</v>
      </c>
      <c r="D3727">
        <v>32</v>
      </c>
      <c r="E3727" t="s">
        <v>13</v>
      </c>
      <c r="F3727" t="s">
        <v>14</v>
      </c>
      <c r="G3727">
        <v>15.6</v>
      </c>
      <c r="H3727" t="s">
        <v>15</v>
      </c>
      <c r="I3727">
        <v>8.8000000000000007</v>
      </c>
      <c r="J3727">
        <v>2.4</v>
      </c>
      <c r="K3727" t="s">
        <v>16</v>
      </c>
      <c r="L3727">
        <v>2948.28</v>
      </c>
    </row>
    <row r="3728" spans="2:12" x14ac:dyDescent="0.2">
      <c r="B3728" t="s">
        <v>34</v>
      </c>
      <c r="C3728" t="s">
        <v>41</v>
      </c>
      <c r="D3728">
        <v>64</v>
      </c>
      <c r="E3728" t="s">
        <v>13</v>
      </c>
      <c r="F3728" t="s">
        <v>44</v>
      </c>
      <c r="G3728">
        <v>14</v>
      </c>
      <c r="H3728" t="s">
        <v>43</v>
      </c>
      <c r="I3728">
        <v>8.4</v>
      </c>
      <c r="J3728">
        <v>3.41</v>
      </c>
      <c r="K3728" t="s">
        <v>46</v>
      </c>
      <c r="L3728">
        <v>2608.38</v>
      </c>
    </row>
    <row r="3729" spans="2:12" x14ac:dyDescent="0.2">
      <c r="B3729" t="s">
        <v>38</v>
      </c>
      <c r="C3729" t="s">
        <v>31</v>
      </c>
      <c r="D3729">
        <v>8</v>
      </c>
      <c r="E3729" t="s">
        <v>13</v>
      </c>
      <c r="F3729" t="s">
        <v>26</v>
      </c>
      <c r="G3729">
        <v>17.3</v>
      </c>
      <c r="H3729" t="s">
        <v>21</v>
      </c>
      <c r="I3729">
        <v>8.4</v>
      </c>
      <c r="J3729">
        <v>2.08</v>
      </c>
      <c r="K3729" t="s">
        <v>16</v>
      </c>
      <c r="L3729">
        <v>838.52</v>
      </c>
    </row>
    <row r="3730" spans="2:12" x14ac:dyDescent="0.2">
      <c r="B3730" t="s">
        <v>11</v>
      </c>
      <c r="C3730" t="s">
        <v>12</v>
      </c>
      <c r="D3730">
        <v>64</v>
      </c>
      <c r="E3730" t="s">
        <v>42</v>
      </c>
      <c r="F3730" t="s">
        <v>14</v>
      </c>
      <c r="G3730">
        <v>15.6</v>
      </c>
      <c r="H3730" t="s">
        <v>43</v>
      </c>
      <c r="I3730">
        <v>6.8</v>
      </c>
      <c r="J3730">
        <v>1.22</v>
      </c>
      <c r="K3730" t="s">
        <v>30</v>
      </c>
      <c r="L3730">
        <v>2799.75</v>
      </c>
    </row>
    <row r="3731" spans="2:12" x14ac:dyDescent="0.2">
      <c r="B3731" t="s">
        <v>38</v>
      </c>
      <c r="C3731" t="s">
        <v>48</v>
      </c>
      <c r="D3731">
        <v>16</v>
      </c>
      <c r="E3731" t="s">
        <v>13</v>
      </c>
      <c r="F3731" t="s">
        <v>35</v>
      </c>
      <c r="G3731">
        <v>17.3</v>
      </c>
      <c r="H3731" t="s">
        <v>21</v>
      </c>
      <c r="I3731">
        <v>6.6</v>
      </c>
      <c r="J3731">
        <v>1.5</v>
      </c>
      <c r="K3731" t="s">
        <v>16</v>
      </c>
      <c r="L3731">
        <v>1353.93</v>
      </c>
    </row>
    <row r="3732" spans="2:12" x14ac:dyDescent="0.2">
      <c r="B3732" t="s">
        <v>28</v>
      </c>
      <c r="C3732" t="s">
        <v>18</v>
      </c>
      <c r="D3732">
        <v>16</v>
      </c>
      <c r="E3732" t="s">
        <v>19</v>
      </c>
      <c r="F3732" t="s">
        <v>14</v>
      </c>
      <c r="G3732">
        <v>16</v>
      </c>
      <c r="H3732" t="s">
        <v>27</v>
      </c>
      <c r="I3732">
        <v>4.0999999999999996</v>
      </c>
      <c r="J3732">
        <v>3.15</v>
      </c>
      <c r="K3732" t="s">
        <v>22</v>
      </c>
      <c r="L3732">
        <v>2715.2</v>
      </c>
    </row>
    <row r="3733" spans="2:12" x14ac:dyDescent="0.2">
      <c r="B3733" t="s">
        <v>38</v>
      </c>
      <c r="C3733" t="s">
        <v>12</v>
      </c>
      <c r="D3733">
        <v>64</v>
      </c>
      <c r="E3733" t="s">
        <v>19</v>
      </c>
      <c r="F3733" t="s">
        <v>40</v>
      </c>
      <c r="G3733">
        <v>14</v>
      </c>
      <c r="H3733" t="s">
        <v>43</v>
      </c>
      <c r="I3733">
        <v>9.1</v>
      </c>
      <c r="J3733">
        <v>2.82</v>
      </c>
      <c r="K3733" t="s">
        <v>16</v>
      </c>
      <c r="L3733">
        <v>2036.02</v>
      </c>
    </row>
    <row r="3734" spans="2:12" x14ac:dyDescent="0.2">
      <c r="B3734" t="s">
        <v>36</v>
      </c>
      <c r="C3734" t="s">
        <v>31</v>
      </c>
      <c r="D3734">
        <v>8</v>
      </c>
      <c r="E3734" t="s">
        <v>19</v>
      </c>
      <c r="F3734" t="s">
        <v>35</v>
      </c>
      <c r="G3734">
        <v>15.6</v>
      </c>
      <c r="H3734" t="s">
        <v>27</v>
      </c>
      <c r="I3734">
        <v>5.9</v>
      </c>
      <c r="J3734">
        <v>2.62</v>
      </c>
      <c r="K3734" t="s">
        <v>30</v>
      </c>
      <c r="L3734">
        <v>1648.14</v>
      </c>
    </row>
    <row r="3735" spans="2:12" x14ac:dyDescent="0.2">
      <c r="B3735" t="s">
        <v>36</v>
      </c>
      <c r="C3735" t="s">
        <v>31</v>
      </c>
      <c r="D3735">
        <v>8</v>
      </c>
      <c r="E3735" t="s">
        <v>13</v>
      </c>
      <c r="F3735" t="s">
        <v>20</v>
      </c>
      <c r="G3735">
        <v>15.6</v>
      </c>
      <c r="H3735" t="s">
        <v>27</v>
      </c>
      <c r="I3735">
        <v>4.8</v>
      </c>
      <c r="J3735">
        <v>2.6</v>
      </c>
      <c r="K3735" t="s">
        <v>46</v>
      </c>
      <c r="L3735">
        <v>1602.32</v>
      </c>
    </row>
    <row r="3736" spans="2:12" x14ac:dyDescent="0.2">
      <c r="B3736" t="s">
        <v>23</v>
      </c>
      <c r="C3736" t="s">
        <v>24</v>
      </c>
      <c r="D3736">
        <v>4</v>
      </c>
      <c r="E3736" t="s">
        <v>13</v>
      </c>
      <c r="F3736" t="s">
        <v>44</v>
      </c>
      <c r="G3736">
        <v>15.6</v>
      </c>
      <c r="H3736" t="s">
        <v>21</v>
      </c>
      <c r="I3736">
        <v>12</v>
      </c>
      <c r="J3736">
        <v>2.21</v>
      </c>
      <c r="K3736" t="s">
        <v>46</v>
      </c>
      <c r="L3736">
        <v>571.41</v>
      </c>
    </row>
    <row r="3737" spans="2:12" x14ac:dyDescent="0.2">
      <c r="B3737" t="s">
        <v>38</v>
      </c>
      <c r="C3737" t="s">
        <v>48</v>
      </c>
      <c r="D3737">
        <v>8</v>
      </c>
      <c r="E3737" t="s">
        <v>13</v>
      </c>
      <c r="F3737" t="s">
        <v>40</v>
      </c>
      <c r="G3737">
        <v>13.3</v>
      </c>
      <c r="H3737" t="s">
        <v>15</v>
      </c>
      <c r="I3737">
        <v>5.8</v>
      </c>
      <c r="J3737">
        <v>2.5299999999999998</v>
      </c>
      <c r="K3737" t="s">
        <v>46</v>
      </c>
      <c r="L3737">
        <v>1641.16</v>
      </c>
    </row>
    <row r="3738" spans="2:12" x14ac:dyDescent="0.2">
      <c r="B3738" t="s">
        <v>47</v>
      </c>
      <c r="C3738" t="s">
        <v>24</v>
      </c>
      <c r="D3738">
        <v>16</v>
      </c>
      <c r="E3738" t="s">
        <v>29</v>
      </c>
      <c r="F3738" t="s">
        <v>32</v>
      </c>
      <c r="G3738">
        <v>13.3</v>
      </c>
      <c r="H3738" t="s">
        <v>21</v>
      </c>
      <c r="I3738">
        <v>4.9000000000000004</v>
      </c>
      <c r="J3738">
        <v>3.27</v>
      </c>
      <c r="K3738" t="s">
        <v>46</v>
      </c>
      <c r="L3738">
        <v>1227.51</v>
      </c>
    </row>
    <row r="3739" spans="2:12" x14ac:dyDescent="0.2">
      <c r="B3739" t="s">
        <v>45</v>
      </c>
      <c r="C3739" t="s">
        <v>37</v>
      </c>
      <c r="D3739">
        <v>16</v>
      </c>
      <c r="E3739" t="s">
        <v>25</v>
      </c>
      <c r="F3739" t="s">
        <v>26</v>
      </c>
      <c r="G3739">
        <v>15.6</v>
      </c>
      <c r="H3739" t="s">
        <v>15</v>
      </c>
      <c r="I3739">
        <v>8.4</v>
      </c>
      <c r="J3739">
        <v>2.16</v>
      </c>
      <c r="K3739" t="s">
        <v>46</v>
      </c>
      <c r="L3739">
        <v>2869.56</v>
      </c>
    </row>
    <row r="3740" spans="2:12" x14ac:dyDescent="0.2">
      <c r="B3740" t="s">
        <v>23</v>
      </c>
      <c r="C3740" t="s">
        <v>18</v>
      </c>
      <c r="D3740">
        <v>4</v>
      </c>
      <c r="E3740" t="s">
        <v>29</v>
      </c>
      <c r="F3740" t="s">
        <v>32</v>
      </c>
      <c r="G3740">
        <v>15.6</v>
      </c>
      <c r="H3740" t="s">
        <v>15</v>
      </c>
      <c r="I3740">
        <v>8.8000000000000007</v>
      </c>
      <c r="J3740">
        <v>1.4</v>
      </c>
      <c r="K3740" t="s">
        <v>22</v>
      </c>
      <c r="L3740">
        <v>1420.57</v>
      </c>
    </row>
    <row r="3741" spans="2:12" x14ac:dyDescent="0.2">
      <c r="B3741" t="s">
        <v>34</v>
      </c>
      <c r="C3741" t="s">
        <v>48</v>
      </c>
      <c r="D3741">
        <v>32</v>
      </c>
      <c r="E3741" t="s">
        <v>13</v>
      </c>
      <c r="F3741" t="s">
        <v>26</v>
      </c>
      <c r="G3741">
        <v>15.6</v>
      </c>
      <c r="H3741" t="s">
        <v>27</v>
      </c>
      <c r="I3741">
        <v>8.8000000000000007</v>
      </c>
      <c r="J3741">
        <v>2.92</v>
      </c>
      <c r="K3741" t="s">
        <v>22</v>
      </c>
      <c r="L3741">
        <v>3558.3</v>
      </c>
    </row>
    <row r="3742" spans="2:12" x14ac:dyDescent="0.2">
      <c r="B3742" t="s">
        <v>17</v>
      </c>
      <c r="C3742" t="s">
        <v>37</v>
      </c>
      <c r="D3742">
        <v>32</v>
      </c>
      <c r="E3742" t="s">
        <v>19</v>
      </c>
      <c r="F3742" t="s">
        <v>44</v>
      </c>
      <c r="G3742">
        <v>15.6</v>
      </c>
      <c r="H3742" t="s">
        <v>15</v>
      </c>
      <c r="I3742">
        <v>9.6</v>
      </c>
      <c r="J3742">
        <v>2.46</v>
      </c>
      <c r="K3742" t="s">
        <v>30</v>
      </c>
      <c r="L3742">
        <v>3408.32</v>
      </c>
    </row>
    <row r="3743" spans="2:12" x14ac:dyDescent="0.2">
      <c r="B3743" t="s">
        <v>23</v>
      </c>
      <c r="C3743" t="s">
        <v>31</v>
      </c>
      <c r="D3743">
        <v>4</v>
      </c>
      <c r="E3743" t="s">
        <v>13</v>
      </c>
      <c r="F3743" t="s">
        <v>40</v>
      </c>
      <c r="G3743">
        <v>13.3</v>
      </c>
      <c r="H3743" t="s">
        <v>21</v>
      </c>
      <c r="I3743">
        <v>11.5</v>
      </c>
      <c r="J3743">
        <v>1.66</v>
      </c>
      <c r="K3743" t="s">
        <v>46</v>
      </c>
      <c r="L3743">
        <v>660.52</v>
      </c>
    </row>
    <row r="3744" spans="2:12" x14ac:dyDescent="0.2">
      <c r="B3744" t="s">
        <v>28</v>
      </c>
      <c r="C3744" t="s">
        <v>12</v>
      </c>
      <c r="D3744">
        <v>64</v>
      </c>
      <c r="E3744" t="s">
        <v>25</v>
      </c>
      <c r="F3744" t="s">
        <v>26</v>
      </c>
      <c r="G3744">
        <v>14</v>
      </c>
      <c r="H3744" t="s">
        <v>15</v>
      </c>
      <c r="I3744">
        <v>6.7</v>
      </c>
      <c r="J3744">
        <v>2.76</v>
      </c>
      <c r="K3744" t="s">
        <v>46</v>
      </c>
      <c r="L3744">
        <v>2503.42</v>
      </c>
    </row>
    <row r="3745" spans="2:12" x14ac:dyDescent="0.2">
      <c r="B3745" t="s">
        <v>45</v>
      </c>
      <c r="C3745" t="s">
        <v>48</v>
      </c>
      <c r="D3745">
        <v>32</v>
      </c>
      <c r="E3745" t="s">
        <v>13</v>
      </c>
      <c r="F3745" t="s">
        <v>40</v>
      </c>
      <c r="G3745">
        <v>15.6</v>
      </c>
      <c r="H3745" t="s">
        <v>27</v>
      </c>
      <c r="I3745">
        <v>6.5</v>
      </c>
      <c r="J3745">
        <v>3.43</v>
      </c>
      <c r="K3745" t="s">
        <v>30</v>
      </c>
      <c r="L3745">
        <v>3751.1</v>
      </c>
    </row>
    <row r="3746" spans="2:12" x14ac:dyDescent="0.2">
      <c r="B3746" t="s">
        <v>23</v>
      </c>
      <c r="C3746" t="s">
        <v>41</v>
      </c>
      <c r="D3746">
        <v>8</v>
      </c>
      <c r="E3746" t="s">
        <v>42</v>
      </c>
      <c r="F3746" t="s">
        <v>44</v>
      </c>
      <c r="G3746">
        <v>14</v>
      </c>
      <c r="H3746" t="s">
        <v>15</v>
      </c>
      <c r="I3746">
        <v>9.6999999999999993</v>
      </c>
      <c r="J3746">
        <v>1.84</v>
      </c>
      <c r="K3746" t="s">
        <v>46</v>
      </c>
      <c r="L3746">
        <v>1303.3599999999999</v>
      </c>
    </row>
    <row r="3747" spans="2:12" x14ac:dyDescent="0.2">
      <c r="B3747" t="s">
        <v>33</v>
      </c>
      <c r="C3747" t="s">
        <v>18</v>
      </c>
      <c r="D3747">
        <v>8</v>
      </c>
      <c r="E3747" t="s">
        <v>29</v>
      </c>
      <c r="F3747" t="s">
        <v>40</v>
      </c>
      <c r="G3747">
        <v>16</v>
      </c>
      <c r="H3747" t="s">
        <v>43</v>
      </c>
      <c r="I3747">
        <v>4.2</v>
      </c>
      <c r="J3747">
        <v>1.62</v>
      </c>
      <c r="K3747" t="s">
        <v>46</v>
      </c>
      <c r="L3747">
        <v>1477.92</v>
      </c>
    </row>
    <row r="3748" spans="2:12" x14ac:dyDescent="0.2">
      <c r="B3748" t="s">
        <v>38</v>
      </c>
      <c r="C3748" t="s">
        <v>18</v>
      </c>
      <c r="D3748">
        <v>32</v>
      </c>
      <c r="E3748" t="s">
        <v>29</v>
      </c>
      <c r="F3748" t="s">
        <v>14</v>
      </c>
      <c r="G3748">
        <v>15.6</v>
      </c>
      <c r="H3748" t="s">
        <v>15</v>
      </c>
      <c r="I3748">
        <v>10.5</v>
      </c>
      <c r="J3748">
        <v>3.35</v>
      </c>
      <c r="K3748" t="s">
        <v>16</v>
      </c>
      <c r="L3748">
        <v>2641.73</v>
      </c>
    </row>
    <row r="3749" spans="2:12" x14ac:dyDescent="0.2">
      <c r="B3749" t="s">
        <v>11</v>
      </c>
      <c r="C3749" t="s">
        <v>39</v>
      </c>
      <c r="D3749">
        <v>4</v>
      </c>
      <c r="E3749" t="s">
        <v>13</v>
      </c>
      <c r="F3749" t="s">
        <v>32</v>
      </c>
      <c r="G3749">
        <v>14</v>
      </c>
      <c r="H3749" t="s">
        <v>27</v>
      </c>
      <c r="I3749">
        <v>8.6999999999999993</v>
      </c>
      <c r="J3749">
        <v>1.8</v>
      </c>
      <c r="K3749" t="s">
        <v>22</v>
      </c>
      <c r="L3749">
        <v>2254.7399999999998</v>
      </c>
    </row>
    <row r="3750" spans="2:12" x14ac:dyDescent="0.2">
      <c r="B3750" t="s">
        <v>33</v>
      </c>
      <c r="C3750" t="s">
        <v>41</v>
      </c>
      <c r="D3750">
        <v>64</v>
      </c>
      <c r="E3750" t="s">
        <v>29</v>
      </c>
      <c r="F3750" t="s">
        <v>32</v>
      </c>
      <c r="G3750">
        <v>15.6</v>
      </c>
      <c r="H3750" t="s">
        <v>43</v>
      </c>
      <c r="I3750">
        <v>8.6999999999999993</v>
      </c>
      <c r="J3750">
        <v>1.88</v>
      </c>
      <c r="K3750" t="s">
        <v>46</v>
      </c>
      <c r="L3750">
        <v>4381.4399999999996</v>
      </c>
    </row>
    <row r="3751" spans="2:12" x14ac:dyDescent="0.2">
      <c r="B3751" t="s">
        <v>34</v>
      </c>
      <c r="C3751" t="s">
        <v>39</v>
      </c>
      <c r="D3751">
        <v>16</v>
      </c>
      <c r="E3751" t="s">
        <v>13</v>
      </c>
      <c r="F3751" t="s">
        <v>20</v>
      </c>
      <c r="G3751">
        <v>15.6</v>
      </c>
      <c r="H3751" t="s">
        <v>43</v>
      </c>
      <c r="I3751">
        <v>9.6999999999999993</v>
      </c>
      <c r="J3751">
        <v>3.44</v>
      </c>
      <c r="K3751" t="s">
        <v>22</v>
      </c>
      <c r="L3751">
        <v>1195.28</v>
      </c>
    </row>
    <row r="3752" spans="2:12" x14ac:dyDescent="0.2">
      <c r="B3752" t="s">
        <v>47</v>
      </c>
      <c r="C3752" t="s">
        <v>37</v>
      </c>
      <c r="D3752">
        <v>32</v>
      </c>
      <c r="E3752" t="s">
        <v>13</v>
      </c>
      <c r="F3752" t="s">
        <v>35</v>
      </c>
      <c r="G3752">
        <v>14</v>
      </c>
      <c r="H3752" t="s">
        <v>27</v>
      </c>
      <c r="I3752">
        <v>7.6</v>
      </c>
      <c r="J3752">
        <v>1.28</v>
      </c>
      <c r="K3752" t="s">
        <v>30</v>
      </c>
      <c r="L3752">
        <v>5551.23</v>
      </c>
    </row>
    <row r="3753" spans="2:12" x14ac:dyDescent="0.2">
      <c r="B3753" t="s">
        <v>23</v>
      </c>
      <c r="C3753" t="s">
        <v>18</v>
      </c>
      <c r="D3753">
        <v>64</v>
      </c>
      <c r="E3753" t="s">
        <v>13</v>
      </c>
      <c r="F3753" t="s">
        <v>32</v>
      </c>
      <c r="G3753">
        <v>13.3</v>
      </c>
      <c r="H3753" t="s">
        <v>27</v>
      </c>
      <c r="I3753">
        <v>4.3</v>
      </c>
      <c r="J3753">
        <v>1.41</v>
      </c>
      <c r="K3753" t="s">
        <v>30</v>
      </c>
      <c r="L3753">
        <v>4867.83</v>
      </c>
    </row>
    <row r="3754" spans="2:12" x14ac:dyDescent="0.2">
      <c r="B3754" t="s">
        <v>11</v>
      </c>
      <c r="C3754" t="s">
        <v>39</v>
      </c>
      <c r="D3754">
        <v>32</v>
      </c>
      <c r="E3754" t="s">
        <v>25</v>
      </c>
      <c r="F3754" t="s">
        <v>32</v>
      </c>
      <c r="G3754">
        <v>13.3</v>
      </c>
      <c r="H3754" t="s">
        <v>43</v>
      </c>
      <c r="I3754">
        <v>10.1</v>
      </c>
      <c r="J3754">
        <v>1.37</v>
      </c>
      <c r="K3754" t="s">
        <v>16</v>
      </c>
      <c r="L3754">
        <v>2500.77</v>
      </c>
    </row>
    <row r="3755" spans="2:12" x14ac:dyDescent="0.2">
      <c r="B3755" t="s">
        <v>11</v>
      </c>
      <c r="C3755" t="s">
        <v>39</v>
      </c>
      <c r="D3755">
        <v>8</v>
      </c>
      <c r="E3755" t="s">
        <v>13</v>
      </c>
      <c r="F3755" t="s">
        <v>32</v>
      </c>
      <c r="G3755">
        <v>17.3</v>
      </c>
      <c r="H3755" t="s">
        <v>21</v>
      </c>
      <c r="I3755">
        <v>8.8000000000000007</v>
      </c>
      <c r="J3755">
        <v>1.66</v>
      </c>
      <c r="K3755" t="s">
        <v>22</v>
      </c>
      <c r="L3755">
        <v>1317.39</v>
      </c>
    </row>
    <row r="3756" spans="2:12" x14ac:dyDescent="0.2">
      <c r="B3756" t="s">
        <v>28</v>
      </c>
      <c r="C3756" t="s">
        <v>24</v>
      </c>
      <c r="D3756">
        <v>4</v>
      </c>
      <c r="E3756" t="s">
        <v>13</v>
      </c>
      <c r="F3756" t="s">
        <v>32</v>
      </c>
      <c r="G3756">
        <v>14</v>
      </c>
      <c r="H3756" t="s">
        <v>27</v>
      </c>
      <c r="I3756">
        <v>10.1</v>
      </c>
      <c r="J3756">
        <v>2.97</v>
      </c>
      <c r="K3756" t="s">
        <v>46</v>
      </c>
      <c r="L3756">
        <v>1471.08</v>
      </c>
    </row>
    <row r="3757" spans="2:12" x14ac:dyDescent="0.2">
      <c r="B3757" t="s">
        <v>28</v>
      </c>
      <c r="C3757" t="s">
        <v>41</v>
      </c>
      <c r="D3757">
        <v>8</v>
      </c>
      <c r="E3757" t="s">
        <v>19</v>
      </c>
      <c r="F3757" t="s">
        <v>40</v>
      </c>
      <c r="G3757">
        <v>13.3</v>
      </c>
      <c r="H3757" t="s">
        <v>15</v>
      </c>
      <c r="I3757">
        <v>5.6</v>
      </c>
      <c r="J3757">
        <v>3.34</v>
      </c>
      <c r="K3757" t="s">
        <v>30</v>
      </c>
      <c r="L3757">
        <v>2053.5300000000002</v>
      </c>
    </row>
    <row r="3758" spans="2:12" x14ac:dyDescent="0.2">
      <c r="B3758" t="s">
        <v>28</v>
      </c>
      <c r="C3758" t="s">
        <v>24</v>
      </c>
      <c r="D3758">
        <v>8</v>
      </c>
      <c r="E3758" t="s">
        <v>13</v>
      </c>
      <c r="F3758" t="s">
        <v>44</v>
      </c>
      <c r="G3758">
        <v>14</v>
      </c>
      <c r="H3758" t="s">
        <v>27</v>
      </c>
      <c r="I3758">
        <v>11.8</v>
      </c>
      <c r="J3758">
        <v>3.45</v>
      </c>
      <c r="K3758" t="s">
        <v>46</v>
      </c>
      <c r="L3758">
        <v>1202.8599999999999</v>
      </c>
    </row>
    <row r="3759" spans="2:12" x14ac:dyDescent="0.2">
      <c r="B3759" t="s">
        <v>28</v>
      </c>
      <c r="C3759" t="s">
        <v>18</v>
      </c>
      <c r="D3759">
        <v>4</v>
      </c>
      <c r="E3759" t="s">
        <v>19</v>
      </c>
      <c r="F3759" t="s">
        <v>44</v>
      </c>
      <c r="G3759">
        <v>17.3</v>
      </c>
      <c r="H3759" t="s">
        <v>21</v>
      </c>
      <c r="I3759">
        <v>7</v>
      </c>
      <c r="J3759">
        <v>2.59</v>
      </c>
      <c r="K3759" t="s">
        <v>46</v>
      </c>
      <c r="L3759">
        <v>569.4</v>
      </c>
    </row>
    <row r="3760" spans="2:12" x14ac:dyDescent="0.2">
      <c r="B3760" t="s">
        <v>23</v>
      </c>
      <c r="C3760" t="s">
        <v>48</v>
      </c>
      <c r="D3760">
        <v>16</v>
      </c>
      <c r="E3760" t="s">
        <v>42</v>
      </c>
      <c r="F3760" t="s">
        <v>35</v>
      </c>
      <c r="G3760">
        <v>13.3</v>
      </c>
      <c r="H3760" t="s">
        <v>21</v>
      </c>
      <c r="I3760">
        <v>8.6</v>
      </c>
      <c r="J3760">
        <v>1.66</v>
      </c>
      <c r="K3760" t="s">
        <v>46</v>
      </c>
      <c r="L3760">
        <v>1181.92</v>
      </c>
    </row>
    <row r="3761" spans="2:12" x14ac:dyDescent="0.2">
      <c r="B3761" t="s">
        <v>11</v>
      </c>
      <c r="C3761" t="s">
        <v>41</v>
      </c>
      <c r="D3761">
        <v>32</v>
      </c>
      <c r="E3761" t="s">
        <v>13</v>
      </c>
      <c r="F3761" t="s">
        <v>32</v>
      </c>
      <c r="G3761">
        <v>17.3</v>
      </c>
      <c r="H3761" t="s">
        <v>21</v>
      </c>
      <c r="I3761">
        <v>12</v>
      </c>
      <c r="J3761">
        <v>2.25</v>
      </c>
      <c r="K3761" t="s">
        <v>30</v>
      </c>
      <c r="L3761">
        <v>3511.43</v>
      </c>
    </row>
    <row r="3762" spans="2:12" x14ac:dyDescent="0.2">
      <c r="B3762" t="s">
        <v>34</v>
      </c>
      <c r="C3762" t="s">
        <v>18</v>
      </c>
      <c r="D3762">
        <v>8</v>
      </c>
      <c r="E3762" t="s">
        <v>29</v>
      </c>
      <c r="F3762" t="s">
        <v>32</v>
      </c>
      <c r="G3762">
        <v>16</v>
      </c>
      <c r="H3762" t="s">
        <v>27</v>
      </c>
      <c r="I3762">
        <v>8.1</v>
      </c>
      <c r="J3762">
        <v>1.62</v>
      </c>
      <c r="K3762" t="s">
        <v>22</v>
      </c>
      <c r="L3762">
        <v>2420.6999999999998</v>
      </c>
    </row>
    <row r="3763" spans="2:12" x14ac:dyDescent="0.2">
      <c r="B3763" t="s">
        <v>36</v>
      </c>
      <c r="C3763" t="s">
        <v>31</v>
      </c>
      <c r="D3763">
        <v>8</v>
      </c>
      <c r="E3763" t="s">
        <v>29</v>
      </c>
      <c r="F3763" t="s">
        <v>32</v>
      </c>
      <c r="G3763">
        <v>14</v>
      </c>
      <c r="H3763" t="s">
        <v>15</v>
      </c>
      <c r="I3763">
        <v>11.8</v>
      </c>
      <c r="J3763">
        <v>1.85</v>
      </c>
      <c r="K3763" t="s">
        <v>16</v>
      </c>
      <c r="L3763">
        <v>1134.6500000000001</v>
      </c>
    </row>
    <row r="3764" spans="2:12" x14ac:dyDescent="0.2">
      <c r="B3764" t="s">
        <v>34</v>
      </c>
      <c r="C3764" t="s">
        <v>39</v>
      </c>
      <c r="D3764">
        <v>8</v>
      </c>
      <c r="E3764" t="s">
        <v>25</v>
      </c>
      <c r="F3764" t="s">
        <v>20</v>
      </c>
      <c r="G3764">
        <v>17.3</v>
      </c>
      <c r="H3764" t="s">
        <v>27</v>
      </c>
      <c r="I3764">
        <v>6.3</v>
      </c>
      <c r="J3764">
        <v>2.31</v>
      </c>
      <c r="K3764" t="s">
        <v>16</v>
      </c>
      <c r="L3764">
        <v>1922.57</v>
      </c>
    </row>
    <row r="3765" spans="2:12" x14ac:dyDescent="0.2">
      <c r="B3765" t="s">
        <v>17</v>
      </c>
      <c r="C3765" t="s">
        <v>41</v>
      </c>
      <c r="D3765">
        <v>8</v>
      </c>
      <c r="E3765" t="s">
        <v>25</v>
      </c>
      <c r="F3765" t="s">
        <v>32</v>
      </c>
      <c r="G3765">
        <v>16</v>
      </c>
      <c r="H3765" t="s">
        <v>21</v>
      </c>
      <c r="I3765">
        <v>6.8</v>
      </c>
      <c r="J3765">
        <v>2.5299999999999998</v>
      </c>
      <c r="K3765" t="s">
        <v>22</v>
      </c>
      <c r="L3765">
        <v>2246.77</v>
      </c>
    </row>
    <row r="3766" spans="2:12" x14ac:dyDescent="0.2">
      <c r="B3766" t="s">
        <v>33</v>
      </c>
      <c r="C3766" t="s">
        <v>41</v>
      </c>
      <c r="D3766">
        <v>8</v>
      </c>
      <c r="E3766" t="s">
        <v>13</v>
      </c>
      <c r="F3766" t="s">
        <v>40</v>
      </c>
      <c r="G3766">
        <v>15.6</v>
      </c>
      <c r="H3766" t="s">
        <v>21</v>
      </c>
      <c r="I3766">
        <v>9.1</v>
      </c>
      <c r="J3766">
        <v>1.87</v>
      </c>
      <c r="K3766" t="s">
        <v>22</v>
      </c>
      <c r="L3766">
        <v>1507.93</v>
      </c>
    </row>
    <row r="3767" spans="2:12" x14ac:dyDescent="0.2">
      <c r="B3767" t="s">
        <v>17</v>
      </c>
      <c r="C3767" t="s">
        <v>39</v>
      </c>
      <c r="D3767">
        <v>32</v>
      </c>
      <c r="E3767" t="s">
        <v>25</v>
      </c>
      <c r="F3767" t="s">
        <v>40</v>
      </c>
      <c r="G3767">
        <v>16</v>
      </c>
      <c r="H3767" t="s">
        <v>15</v>
      </c>
      <c r="I3767">
        <v>11.3</v>
      </c>
      <c r="J3767">
        <v>2.72</v>
      </c>
      <c r="K3767" t="s">
        <v>16</v>
      </c>
      <c r="L3767">
        <v>3116.32</v>
      </c>
    </row>
    <row r="3768" spans="2:12" x14ac:dyDescent="0.2">
      <c r="B3768" t="s">
        <v>23</v>
      </c>
      <c r="C3768" t="s">
        <v>39</v>
      </c>
      <c r="D3768">
        <v>16</v>
      </c>
      <c r="E3768" t="s">
        <v>13</v>
      </c>
      <c r="F3768" t="s">
        <v>44</v>
      </c>
      <c r="G3768">
        <v>17.3</v>
      </c>
      <c r="H3768" t="s">
        <v>43</v>
      </c>
      <c r="I3768">
        <v>9.3000000000000007</v>
      </c>
      <c r="J3768">
        <v>1.42</v>
      </c>
      <c r="K3768" t="s">
        <v>30</v>
      </c>
      <c r="L3768">
        <v>995.95</v>
      </c>
    </row>
    <row r="3769" spans="2:12" x14ac:dyDescent="0.2">
      <c r="B3769" t="s">
        <v>11</v>
      </c>
      <c r="C3769" t="s">
        <v>39</v>
      </c>
      <c r="D3769">
        <v>32</v>
      </c>
      <c r="E3769" t="s">
        <v>25</v>
      </c>
      <c r="F3769" t="s">
        <v>20</v>
      </c>
      <c r="G3769">
        <v>13.3</v>
      </c>
      <c r="H3769" t="s">
        <v>15</v>
      </c>
      <c r="I3769">
        <v>10.5</v>
      </c>
      <c r="J3769">
        <v>3.49</v>
      </c>
      <c r="K3769" t="s">
        <v>30</v>
      </c>
      <c r="L3769">
        <v>2953.07</v>
      </c>
    </row>
    <row r="3770" spans="2:12" x14ac:dyDescent="0.2">
      <c r="B3770" t="s">
        <v>47</v>
      </c>
      <c r="C3770" t="s">
        <v>31</v>
      </c>
      <c r="D3770">
        <v>32</v>
      </c>
      <c r="E3770" t="s">
        <v>29</v>
      </c>
      <c r="F3770" t="s">
        <v>14</v>
      </c>
      <c r="G3770">
        <v>17.3</v>
      </c>
      <c r="H3770" t="s">
        <v>43</v>
      </c>
      <c r="I3770">
        <v>8.6999999999999993</v>
      </c>
      <c r="J3770">
        <v>2.0299999999999998</v>
      </c>
      <c r="K3770" t="s">
        <v>30</v>
      </c>
      <c r="L3770">
        <v>1988.8</v>
      </c>
    </row>
    <row r="3771" spans="2:12" x14ac:dyDescent="0.2">
      <c r="B3771" t="s">
        <v>17</v>
      </c>
      <c r="C3771" t="s">
        <v>18</v>
      </c>
      <c r="D3771">
        <v>4</v>
      </c>
      <c r="E3771" t="s">
        <v>42</v>
      </c>
      <c r="F3771" t="s">
        <v>26</v>
      </c>
      <c r="G3771">
        <v>14</v>
      </c>
      <c r="H3771" t="s">
        <v>15</v>
      </c>
      <c r="I3771">
        <v>6</v>
      </c>
      <c r="J3771">
        <v>3.17</v>
      </c>
      <c r="K3771" t="s">
        <v>22</v>
      </c>
      <c r="L3771">
        <v>1630.53</v>
      </c>
    </row>
    <row r="3772" spans="2:12" x14ac:dyDescent="0.2">
      <c r="B3772" t="s">
        <v>17</v>
      </c>
      <c r="C3772" t="s">
        <v>31</v>
      </c>
      <c r="D3772">
        <v>16</v>
      </c>
      <c r="E3772" t="s">
        <v>42</v>
      </c>
      <c r="F3772" t="s">
        <v>26</v>
      </c>
      <c r="G3772">
        <v>14</v>
      </c>
      <c r="H3772" t="s">
        <v>27</v>
      </c>
      <c r="I3772">
        <v>6.5</v>
      </c>
      <c r="J3772">
        <v>1.43</v>
      </c>
      <c r="K3772" t="s">
        <v>30</v>
      </c>
      <c r="L3772">
        <v>2081.36</v>
      </c>
    </row>
    <row r="3773" spans="2:12" x14ac:dyDescent="0.2">
      <c r="B3773" t="s">
        <v>38</v>
      </c>
      <c r="C3773" t="s">
        <v>31</v>
      </c>
      <c r="D3773">
        <v>8</v>
      </c>
      <c r="E3773" t="s">
        <v>29</v>
      </c>
      <c r="F3773" t="s">
        <v>32</v>
      </c>
      <c r="G3773">
        <v>15.6</v>
      </c>
      <c r="H3773" t="s">
        <v>21</v>
      </c>
      <c r="I3773">
        <v>6.3</v>
      </c>
      <c r="J3773">
        <v>2.14</v>
      </c>
      <c r="K3773" t="s">
        <v>22</v>
      </c>
      <c r="L3773">
        <v>900.23</v>
      </c>
    </row>
    <row r="3774" spans="2:12" x14ac:dyDescent="0.2">
      <c r="B3774" t="s">
        <v>36</v>
      </c>
      <c r="C3774" t="s">
        <v>37</v>
      </c>
      <c r="D3774">
        <v>32</v>
      </c>
      <c r="E3774" t="s">
        <v>25</v>
      </c>
      <c r="F3774" t="s">
        <v>40</v>
      </c>
      <c r="G3774">
        <v>15.6</v>
      </c>
      <c r="H3774" t="s">
        <v>43</v>
      </c>
      <c r="I3774">
        <v>8.9</v>
      </c>
      <c r="J3774">
        <v>2.99</v>
      </c>
      <c r="K3774" t="s">
        <v>30</v>
      </c>
      <c r="L3774">
        <v>2815.63</v>
      </c>
    </row>
    <row r="3775" spans="2:12" x14ac:dyDescent="0.2">
      <c r="B3775" t="s">
        <v>23</v>
      </c>
      <c r="C3775" t="s">
        <v>24</v>
      </c>
      <c r="D3775">
        <v>4</v>
      </c>
      <c r="E3775" t="s">
        <v>19</v>
      </c>
      <c r="F3775" t="s">
        <v>32</v>
      </c>
      <c r="G3775">
        <v>17.3</v>
      </c>
      <c r="H3775" t="s">
        <v>27</v>
      </c>
      <c r="I3775">
        <v>7.3</v>
      </c>
      <c r="J3775">
        <v>1.71</v>
      </c>
      <c r="K3775" t="s">
        <v>22</v>
      </c>
      <c r="L3775">
        <v>1505.81</v>
      </c>
    </row>
    <row r="3776" spans="2:12" x14ac:dyDescent="0.2">
      <c r="B3776" t="s">
        <v>38</v>
      </c>
      <c r="C3776" t="s">
        <v>24</v>
      </c>
      <c r="D3776">
        <v>8</v>
      </c>
      <c r="E3776" t="s">
        <v>25</v>
      </c>
      <c r="F3776" t="s">
        <v>20</v>
      </c>
      <c r="G3776">
        <v>15.6</v>
      </c>
      <c r="H3776" t="s">
        <v>43</v>
      </c>
      <c r="I3776">
        <v>11.1</v>
      </c>
      <c r="J3776">
        <v>3.48</v>
      </c>
      <c r="K3776" t="s">
        <v>46</v>
      </c>
      <c r="L3776">
        <v>1252.1300000000001</v>
      </c>
    </row>
    <row r="3777" spans="2:12" x14ac:dyDescent="0.2">
      <c r="B3777" t="s">
        <v>17</v>
      </c>
      <c r="C3777" t="s">
        <v>12</v>
      </c>
      <c r="D3777">
        <v>64</v>
      </c>
      <c r="E3777" t="s">
        <v>42</v>
      </c>
      <c r="F3777" t="s">
        <v>14</v>
      </c>
      <c r="G3777">
        <v>16</v>
      </c>
      <c r="H3777" t="s">
        <v>27</v>
      </c>
      <c r="I3777">
        <v>7.1</v>
      </c>
      <c r="J3777">
        <v>1.47</v>
      </c>
      <c r="K3777" t="s">
        <v>46</v>
      </c>
      <c r="L3777">
        <v>4179.72</v>
      </c>
    </row>
    <row r="3778" spans="2:12" x14ac:dyDescent="0.2">
      <c r="B3778" t="s">
        <v>33</v>
      </c>
      <c r="C3778" t="s">
        <v>18</v>
      </c>
      <c r="D3778">
        <v>4</v>
      </c>
      <c r="E3778" t="s">
        <v>13</v>
      </c>
      <c r="F3778" t="s">
        <v>26</v>
      </c>
      <c r="G3778">
        <v>17.3</v>
      </c>
      <c r="H3778" t="s">
        <v>43</v>
      </c>
      <c r="I3778">
        <v>9.4</v>
      </c>
      <c r="J3778">
        <v>2.31</v>
      </c>
      <c r="K3778" t="s">
        <v>30</v>
      </c>
      <c r="L3778">
        <v>1171.1300000000001</v>
      </c>
    </row>
    <row r="3779" spans="2:12" x14ac:dyDescent="0.2">
      <c r="B3779" t="s">
        <v>17</v>
      </c>
      <c r="C3779" t="s">
        <v>41</v>
      </c>
      <c r="D3779">
        <v>4</v>
      </c>
      <c r="E3779" t="s">
        <v>25</v>
      </c>
      <c r="F3779" t="s">
        <v>20</v>
      </c>
      <c r="G3779">
        <v>14</v>
      </c>
      <c r="H3779" t="s">
        <v>27</v>
      </c>
      <c r="I3779">
        <v>5.3</v>
      </c>
      <c r="J3779">
        <v>3.36</v>
      </c>
      <c r="K3779" t="s">
        <v>16</v>
      </c>
      <c r="L3779">
        <v>3481.23</v>
      </c>
    </row>
    <row r="3780" spans="2:12" x14ac:dyDescent="0.2">
      <c r="B3780" t="s">
        <v>34</v>
      </c>
      <c r="C3780" t="s">
        <v>48</v>
      </c>
      <c r="D3780">
        <v>16</v>
      </c>
      <c r="E3780" t="s">
        <v>29</v>
      </c>
      <c r="F3780" t="s">
        <v>20</v>
      </c>
      <c r="G3780">
        <v>14</v>
      </c>
      <c r="H3780" t="s">
        <v>15</v>
      </c>
      <c r="I3780">
        <v>8.3000000000000007</v>
      </c>
      <c r="J3780">
        <v>2.87</v>
      </c>
      <c r="K3780" t="s">
        <v>22</v>
      </c>
      <c r="L3780">
        <v>1973.81</v>
      </c>
    </row>
    <row r="3781" spans="2:12" x14ac:dyDescent="0.2">
      <c r="B3781" t="s">
        <v>17</v>
      </c>
      <c r="C3781" t="s">
        <v>37</v>
      </c>
      <c r="D3781">
        <v>64</v>
      </c>
      <c r="E3781" t="s">
        <v>13</v>
      </c>
      <c r="F3781" t="s">
        <v>35</v>
      </c>
      <c r="G3781">
        <v>15.6</v>
      </c>
      <c r="H3781" t="s">
        <v>15</v>
      </c>
      <c r="I3781">
        <v>7.4</v>
      </c>
      <c r="J3781">
        <v>1.3</v>
      </c>
      <c r="K3781" t="s">
        <v>22</v>
      </c>
      <c r="L3781">
        <v>7551.04</v>
      </c>
    </row>
    <row r="3782" spans="2:12" x14ac:dyDescent="0.2">
      <c r="B3782" t="s">
        <v>34</v>
      </c>
      <c r="C3782" t="s">
        <v>41</v>
      </c>
      <c r="D3782">
        <v>64</v>
      </c>
      <c r="E3782" t="s">
        <v>29</v>
      </c>
      <c r="F3782" t="s">
        <v>44</v>
      </c>
      <c r="G3782">
        <v>17.3</v>
      </c>
      <c r="H3782" t="s">
        <v>15</v>
      </c>
      <c r="I3782">
        <v>6.1</v>
      </c>
      <c r="J3782">
        <v>2.4</v>
      </c>
      <c r="K3782" t="s">
        <v>16</v>
      </c>
      <c r="L3782">
        <v>3572.77</v>
      </c>
    </row>
    <row r="3783" spans="2:12" x14ac:dyDescent="0.2">
      <c r="B3783" t="s">
        <v>34</v>
      </c>
      <c r="C3783" t="s">
        <v>18</v>
      </c>
      <c r="D3783">
        <v>16</v>
      </c>
      <c r="E3783" t="s">
        <v>29</v>
      </c>
      <c r="F3783" t="s">
        <v>44</v>
      </c>
      <c r="G3783">
        <v>17.3</v>
      </c>
      <c r="H3783" t="s">
        <v>21</v>
      </c>
      <c r="I3783">
        <v>4.4000000000000004</v>
      </c>
      <c r="J3783">
        <v>1.5</v>
      </c>
      <c r="K3783" t="s">
        <v>46</v>
      </c>
      <c r="L3783">
        <v>929.79</v>
      </c>
    </row>
    <row r="3784" spans="2:12" x14ac:dyDescent="0.2">
      <c r="B3784" t="s">
        <v>17</v>
      </c>
      <c r="C3784" t="s">
        <v>39</v>
      </c>
      <c r="D3784">
        <v>32</v>
      </c>
      <c r="E3784" t="s">
        <v>13</v>
      </c>
      <c r="F3784" t="s">
        <v>14</v>
      </c>
      <c r="G3784">
        <v>13.3</v>
      </c>
      <c r="H3784" t="s">
        <v>15</v>
      </c>
      <c r="I3784">
        <v>5.9</v>
      </c>
      <c r="J3784">
        <v>2.85</v>
      </c>
      <c r="K3784" t="s">
        <v>22</v>
      </c>
      <c r="L3784">
        <v>2748.86</v>
      </c>
    </row>
    <row r="3785" spans="2:12" x14ac:dyDescent="0.2">
      <c r="B3785" t="s">
        <v>28</v>
      </c>
      <c r="C3785" t="s">
        <v>18</v>
      </c>
      <c r="D3785">
        <v>16</v>
      </c>
      <c r="E3785" t="s">
        <v>42</v>
      </c>
      <c r="F3785" t="s">
        <v>20</v>
      </c>
      <c r="G3785">
        <v>16</v>
      </c>
      <c r="H3785" t="s">
        <v>21</v>
      </c>
      <c r="I3785">
        <v>5.2</v>
      </c>
      <c r="J3785">
        <v>2.88</v>
      </c>
      <c r="K3785" t="s">
        <v>46</v>
      </c>
      <c r="L3785">
        <v>1088.8800000000001</v>
      </c>
    </row>
    <row r="3786" spans="2:12" x14ac:dyDescent="0.2">
      <c r="B3786" t="s">
        <v>38</v>
      </c>
      <c r="C3786" t="s">
        <v>37</v>
      </c>
      <c r="D3786">
        <v>16</v>
      </c>
      <c r="E3786" t="s">
        <v>13</v>
      </c>
      <c r="F3786" t="s">
        <v>14</v>
      </c>
      <c r="G3786">
        <v>14</v>
      </c>
      <c r="H3786" t="s">
        <v>21</v>
      </c>
      <c r="I3786">
        <v>6.5</v>
      </c>
      <c r="J3786">
        <v>2.2799999999999998</v>
      </c>
      <c r="K3786" t="s">
        <v>22</v>
      </c>
      <c r="L3786">
        <v>1730.12</v>
      </c>
    </row>
    <row r="3787" spans="2:12" x14ac:dyDescent="0.2">
      <c r="B3787" t="s">
        <v>45</v>
      </c>
      <c r="C3787" t="s">
        <v>37</v>
      </c>
      <c r="D3787">
        <v>64</v>
      </c>
      <c r="E3787" t="s">
        <v>19</v>
      </c>
      <c r="F3787" t="s">
        <v>40</v>
      </c>
      <c r="G3787">
        <v>17.3</v>
      </c>
      <c r="H3787" t="s">
        <v>27</v>
      </c>
      <c r="I3787">
        <v>10.6</v>
      </c>
      <c r="J3787">
        <v>2.86</v>
      </c>
      <c r="K3787" t="s">
        <v>46</v>
      </c>
      <c r="L3787">
        <v>7077.82</v>
      </c>
    </row>
    <row r="3788" spans="2:12" x14ac:dyDescent="0.2">
      <c r="B3788" t="s">
        <v>23</v>
      </c>
      <c r="C3788" t="s">
        <v>31</v>
      </c>
      <c r="D3788">
        <v>16</v>
      </c>
      <c r="E3788" t="s">
        <v>19</v>
      </c>
      <c r="F3788" t="s">
        <v>35</v>
      </c>
      <c r="G3788">
        <v>17.3</v>
      </c>
      <c r="H3788" t="s">
        <v>21</v>
      </c>
      <c r="I3788">
        <v>6.3</v>
      </c>
      <c r="J3788">
        <v>1.7</v>
      </c>
      <c r="K3788" t="s">
        <v>22</v>
      </c>
      <c r="L3788">
        <v>980.81</v>
      </c>
    </row>
    <row r="3789" spans="2:12" x14ac:dyDescent="0.2">
      <c r="B3789" t="s">
        <v>23</v>
      </c>
      <c r="C3789" t="s">
        <v>12</v>
      </c>
      <c r="D3789">
        <v>64</v>
      </c>
      <c r="E3789" t="s">
        <v>25</v>
      </c>
      <c r="F3789" t="s">
        <v>40</v>
      </c>
      <c r="G3789">
        <v>14</v>
      </c>
      <c r="H3789" t="s">
        <v>27</v>
      </c>
      <c r="I3789">
        <v>6.2</v>
      </c>
      <c r="J3789">
        <v>1.21</v>
      </c>
      <c r="K3789" t="s">
        <v>16</v>
      </c>
      <c r="L3789">
        <v>3363.72</v>
      </c>
    </row>
    <row r="3790" spans="2:12" x14ac:dyDescent="0.2">
      <c r="B3790" t="s">
        <v>38</v>
      </c>
      <c r="C3790" t="s">
        <v>12</v>
      </c>
      <c r="D3790">
        <v>4</v>
      </c>
      <c r="E3790" t="s">
        <v>25</v>
      </c>
      <c r="F3790" t="s">
        <v>44</v>
      </c>
      <c r="G3790">
        <v>15.6</v>
      </c>
      <c r="H3790" t="s">
        <v>43</v>
      </c>
      <c r="I3790">
        <v>10.5</v>
      </c>
      <c r="J3790">
        <v>3.17</v>
      </c>
      <c r="K3790" t="s">
        <v>30</v>
      </c>
      <c r="L3790">
        <v>597.5</v>
      </c>
    </row>
    <row r="3791" spans="2:12" x14ac:dyDescent="0.2">
      <c r="B3791" t="s">
        <v>36</v>
      </c>
      <c r="C3791" t="s">
        <v>48</v>
      </c>
      <c r="D3791">
        <v>16</v>
      </c>
      <c r="E3791" t="s">
        <v>42</v>
      </c>
      <c r="F3791" t="s">
        <v>14</v>
      </c>
      <c r="G3791">
        <v>14</v>
      </c>
      <c r="H3791" t="s">
        <v>43</v>
      </c>
      <c r="I3791">
        <v>4.5</v>
      </c>
      <c r="J3791">
        <v>1.85</v>
      </c>
      <c r="K3791" t="s">
        <v>16</v>
      </c>
      <c r="L3791">
        <v>1380.44</v>
      </c>
    </row>
    <row r="3792" spans="2:12" x14ac:dyDescent="0.2">
      <c r="B3792" t="s">
        <v>23</v>
      </c>
      <c r="C3792" t="s">
        <v>39</v>
      </c>
      <c r="D3792">
        <v>64</v>
      </c>
      <c r="E3792" t="s">
        <v>19</v>
      </c>
      <c r="F3792" t="s">
        <v>20</v>
      </c>
      <c r="G3792">
        <v>15.6</v>
      </c>
      <c r="H3792" t="s">
        <v>43</v>
      </c>
      <c r="I3792">
        <v>11.1</v>
      </c>
      <c r="J3792">
        <v>2.93</v>
      </c>
      <c r="K3792" t="s">
        <v>16</v>
      </c>
      <c r="L3792">
        <v>2760.14</v>
      </c>
    </row>
    <row r="3793" spans="2:12" x14ac:dyDescent="0.2">
      <c r="B3793" t="s">
        <v>38</v>
      </c>
      <c r="C3793" t="s">
        <v>48</v>
      </c>
      <c r="D3793">
        <v>64</v>
      </c>
      <c r="E3793" t="s">
        <v>13</v>
      </c>
      <c r="F3793" t="s">
        <v>20</v>
      </c>
      <c r="G3793">
        <v>15.6</v>
      </c>
      <c r="H3793" t="s">
        <v>43</v>
      </c>
      <c r="I3793">
        <v>7.2</v>
      </c>
      <c r="J3793">
        <v>1.77</v>
      </c>
      <c r="K3793" t="s">
        <v>30</v>
      </c>
      <c r="L3793">
        <v>3232.52</v>
      </c>
    </row>
    <row r="3794" spans="2:12" x14ac:dyDescent="0.2">
      <c r="B3794" t="s">
        <v>36</v>
      </c>
      <c r="C3794" t="s">
        <v>39</v>
      </c>
      <c r="D3794">
        <v>64</v>
      </c>
      <c r="E3794" t="s">
        <v>42</v>
      </c>
      <c r="F3794" t="s">
        <v>14</v>
      </c>
      <c r="G3794">
        <v>13.3</v>
      </c>
      <c r="H3794" t="s">
        <v>27</v>
      </c>
      <c r="I3794">
        <v>7.1</v>
      </c>
      <c r="J3794">
        <v>2.78</v>
      </c>
      <c r="K3794" t="s">
        <v>30</v>
      </c>
      <c r="L3794">
        <v>3232.81</v>
      </c>
    </row>
    <row r="3795" spans="2:12" x14ac:dyDescent="0.2">
      <c r="B3795" t="s">
        <v>17</v>
      </c>
      <c r="C3795" t="s">
        <v>31</v>
      </c>
      <c r="D3795">
        <v>4</v>
      </c>
      <c r="E3795" t="s">
        <v>13</v>
      </c>
      <c r="F3795" t="s">
        <v>35</v>
      </c>
      <c r="G3795">
        <v>16</v>
      </c>
      <c r="H3795" t="s">
        <v>27</v>
      </c>
      <c r="I3795">
        <v>4.3</v>
      </c>
      <c r="J3795">
        <v>2.61</v>
      </c>
      <c r="K3795" t="s">
        <v>22</v>
      </c>
      <c r="L3795">
        <v>1889.98</v>
      </c>
    </row>
    <row r="3796" spans="2:12" x14ac:dyDescent="0.2">
      <c r="B3796" t="s">
        <v>28</v>
      </c>
      <c r="C3796" t="s">
        <v>39</v>
      </c>
      <c r="D3796">
        <v>8</v>
      </c>
      <c r="E3796" t="s">
        <v>13</v>
      </c>
      <c r="F3796" t="s">
        <v>14</v>
      </c>
      <c r="G3796">
        <v>13.3</v>
      </c>
      <c r="H3796" t="s">
        <v>43</v>
      </c>
      <c r="I3796">
        <v>11.3</v>
      </c>
      <c r="J3796">
        <v>2.96</v>
      </c>
      <c r="K3796" t="s">
        <v>46</v>
      </c>
      <c r="L3796">
        <v>1080.29</v>
      </c>
    </row>
    <row r="3797" spans="2:12" x14ac:dyDescent="0.2">
      <c r="B3797" t="s">
        <v>34</v>
      </c>
      <c r="C3797" t="s">
        <v>31</v>
      </c>
      <c r="D3797">
        <v>16</v>
      </c>
      <c r="E3797" t="s">
        <v>19</v>
      </c>
      <c r="F3797" t="s">
        <v>44</v>
      </c>
      <c r="G3797">
        <v>15.6</v>
      </c>
      <c r="H3797" t="s">
        <v>15</v>
      </c>
      <c r="I3797">
        <v>6.7</v>
      </c>
      <c r="J3797">
        <v>2.61</v>
      </c>
      <c r="K3797" t="s">
        <v>16</v>
      </c>
      <c r="L3797">
        <v>1078.83</v>
      </c>
    </row>
    <row r="3798" spans="2:12" x14ac:dyDescent="0.2">
      <c r="B3798" t="s">
        <v>11</v>
      </c>
      <c r="C3798" t="s">
        <v>24</v>
      </c>
      <c r="D3798">
        <v>8</v>
      </c>
      <c r="E3798" t="s">
        <v>13</v>
      </c>
      <c r="F3798" t="s">
        <v>40</v>
      </c>
      <c r="G3798">
        <v>13.3</v>
      </c>
      <c r="H3798" t="s">
        <v>21</v>
      </c>
      <c r="I3798">
        <v>12</v>
      </c>
      <c r="J3798">
        <v>2.35</v>
      </c>
      <c r="K3798" t="s">
        <v>22</v>
      </c>
      <c r="L3798">
        <v>1240.02</v>
      </c>
    </row>
    <row r="3799" spans="2:12" x14ac:dyDescent="0.2">
      <c r="B3799" t="s">
        <v>11</v>
      </c>
      <c r="C3799" t="s">
        <v>18</v>
      </c>
      <c r="D3799">
        <v>4</v>
      </c>
      <c r="E3799" t="s">
        <v>19</v>
      </c>
      <c r="F3799" t="s">
        <v>32</v>
      </c>
      <c r="G3799">
        <v>15.6</v>
      </c>
      <c r="H3799" t="s">
        <v>21</v>
      </c>
      <c r="I3799">
        <v>8.5</v>
      </c>
      <c r="J3799">
        <v>2.52</v>
      </c>
      <c r="K3799" t="s">
        <v>46</v>
      </c>
      <c r="L3799">
        <v>1456.63</v>
      </c>
    </row>
    <row r="3800" spans="2:12" x14ac:dyDescent="0.2">
      <c r="B3800" t="s">
        <v>45</v>
      </c>
      <c r="C3800" t="s">
        <v>48</v>
      </c>
      <c r="D3800">
        <v>32</v>
      </c>
      <c r="E3800" t="s">
        <v>19</v>
      </c>
      <c r="F3800" t="s">
        <v>44</v>
      </c>
      <c r="G3800">
        <v>13.3</v>
      </c>
      <c r="H3800" t="s">
        <v>43</v>
      </c>
      <c r="I3800">
        <v>6.9</v>
      </c>
      <c r="J3800">
        <v>2.82</v>
      </c>
      <c r="K3800" t="s">
        <v>22</v>
      </c>
      <c r="L3800">
        <v>1342.25</v>
      </c>
    </row>
    <row r="3801" spans="2:12" x14ac:dyDescent="0.2">
      <c r="B3801" t="s">
        <v>34</v>
      </c>
      <c r="C3801" t="s">
        <v>24</v>
      </c>
      <c r="D3801">
        <v>16</v>
      </c>
      <c r="E3801" t="s">
        <v>25</v>
      </c>
      <c r="F3801" t="s">
        <v>40</v>
      </c>
      <c r="G3801">
        <v>16</v>
      </c>
      <c r="H3801" t="s">
        <v>15</v>
      </c>
      <c r="I3801">
        <v>5.0999999999999996</v>
      </c>
      <c r="J3801">
        <v>1.44</v>
      </c>
      <c r="K3801" t="s">
        <v>16</v>
      </c>
      <c r="L3801">
        <v>1541.85</v>
      </c>
    </row>
    <row r="3802" spans="2:12" x14ac:dyDescent="0.2">
      <c r="B3802" t="s">
        <v>11</v>
      </c>
      <c r="C3802" t="s">
        <v>37</v>
      </c>
      <c r="D3802">
        <v>64</v>
      </c>
      <c r="E3802" t="s">
        <v>13</v>
      </c>
      <c r="F3802" t="s">
        <v>32</v>
      </c>
      <c r="G3802">
        <v>15.6</v>
      </c>
      <c r="H3802" t="s">
        <v>27</v>
      </c>
      <c r="I3802">
        <v>7.5</v>
      </c>
      <c r="J3802">
        <v>1.37</v>
      </c>
      <c r="K3802" t="s">
        <v>16</v>
      </c>
      <c r="L3802">
        <v>10807.88</v>
      </c>
    </row>
    <row r="3803" spans="2:12" x14ac:dyDescent="0.2">
      <c r="B3803" t="s">
        <v>17</v>
      </c>
      <c r="C3803" t="s">
        <v>18</v>
      </c>
      <c r="D3803">
        <v>64</v>
      </c>
      <c r="E3803" t="s">
        <v>13</v>
      </c>
      <c r="F3803" t="s">
        <v>14</v>
      </c>
      <c r="G3803">
        <v>15.6</v>
      </c>
      <c r="H3803" t="s">
        <v>15</v>
      </c>
      <c r="I3803">
        <v>10.1</v>
      </c>
      <c r="J3803">
        <v>2.97</v>
      </c>
      <c r="K3803" t="s">
        <v>22</v>
      </c>
      <c r="L3803">
        <v>5748.21</v>
      </c>
    </row>
    <row r="3804" spans="2:12" x14ac:dyDescent="0.2">
      <c r="B3804" t="s">
        <v>11</v>
      </c>
      <c r="C3804" t="s">
        <v>31</v>
      </c>
      <c r="D3804">
        <v>4</v>
      </c>
      <c r="E3804" t="s">
        <v>25</v>
      </c>
      <c r="F3804" t="s">
        <v>14</v>
      </c>
      <c r="G3804">
        <v>17.3</v>
      </c>
      <c r="H3804" t="s">
        <v>21</v>
      </c>
      <c r="I3804">
        <v>9.1999999999999993</v>
      </c>
      <c r="J3804">
        <v>3.2</v>
      </c>
      <c r="K3804" t="s">
        <v>22</v>
      </c>
      <c r="L3804">
        <v>1165.44</v>
      </c>
    </row>
    <row r="3805" spans="2:12" x14ac:dyDescent="0.2">
      <c r="B3805" t="s">
        <v>36</v>
      </c>
      <c r="C3805" t="s">
        <v>12</v>
      </c>
      <c r="D3805">
        <v>16</v>
      </c>
      <c r="E3805" t="s">
        <v>29</v>
      </c>
      <c r="F3805" t="s">
        <v>44</v>
      </c>
      <c r="G3805">
        <v>15.6</v>
      </c>
      <c r="H3805" t="s">
        <v>21</v>
      </c>
      <c r="I3805">
        <v>10.5</v>
      </c>
      <c r="J3805">
        <v>2.5499999999999998</v>
      </c>
      <c r="K3805" t="s">
        <v>46</v>
      </c>
      <c r="L3805">
        <v>579.69000000000005</v>
      </c>
    </row>
    <row r="3806" spans="2:12" x14ac:dyDescent="0.2">
      <c r="B3806" t="s">
        <v>45</v>
      </c>
      <c r="C3806" t="s">
        <v>37</v>
      </c>
      <c r="D3806">
        <v>4</v>
      </c>
      <c r="E3806" t="s">
        <v>29</v>
      </c>
      <c r="F3806" t="s">
        <v>32</v>
      </c>
      <c r="G3806">
        <v>14</v>
      </c>
      <c r="H3806" t="s">
        <v>43</v>
      </c>
      <c r="I3806">
        <v>5.6</v>
      </c>
      <c r="J3806">
        <v>2.75</v>
      </c>
      <c r="K3806" t="s">
        <v>30</v>
      </c>
      <c r="L3806">
        <v>1477.4</v>
      </c>
    </row>
    <row r="3807" spans="2:12" x14ac:dyDescent="0.2">
      <c r="B3807" t="s">
        <v>36</v>
      </c>
      <c r="C3807" t="s">
        <v>48</v>
      </c>
      <c r="D3807">
        <v>8</v>
      </c>
      <c r="E3807" t="s">
        <v>13</v>
      </c>
      <c r="F3807" t="s">
        <v>14</v>
      </c>
      <c r="G3807">
        <v>17.3</v>
      </c>
      <c r="H3807" t="s">
        <v>21</v>
      </c>
      <c r="I3807">
        <v>9.1</v>
      </c>
      <c r="J3807">
        <v>2.89</v>
      </c>
      <c r="K3807" t="s">
        <v>22</v>
      </c>
      <c r="L3807">
        <v>1260.55</v>
      </c>
    </row>
    <row r="3808" spans="2:12" x14ac:dyDescent="0.2">
      <c r="B3808" t="s">
        <v>34</v>
      </c>
      <c r="C3808" t="s">
        <v>41</v>
      </c>
      <c r="D3808">
        <v>4</v>
      </c>
      <c r="E3808" t="s">
        <v>13</v>
      </c>
      <c r="F3808" t="s">
        <v>40</v>
      </c>
      <c r="G3808">
        <v>16</v>
      </c>
      <c r="H3808" t="s">
        <v>15</v>
      </c>
      <c r="I3808">
        <v>5.0999999999999996</v>
      </c>
      <c r="J3808">
        <v>1.53</v>
      </c>
      <c r="K3808" t="s">
        <v>22</v>
      </c>
      <c r="L3808">
        <v>1989.8</v>
      </c>
    </row>
    <row r="3809" spans="2:12" x14ac:dyDescent="0.2">
      <c r="B3809" t="s">
        <v>23</v>
      </c>
      <c r="C3809" t="s">
        <v>31</v>
      </c>
      <c r="D3809">
        <v>32</v>
      </c>
      <c r="E3809" t="s">
        <v>19</v>
      </c>
      <c r="F3809" t="s">
        <v>44</v>
      </c>
      <c r="G3809">
        <v>14</v>
      </c>
      <c r="H3809" t="s">
        <v>15</v>
      </c>
      <c r="I3809">
        <v>4.3</v>
      </c>
      <c r="J3809">
        <v>2.4300000000000002</v>
      </c>
      <c r="K3809" t="s">
        <v>30</v>
      </c>
      <c r="L3809">
        <v>1042.44</v>
      </c>
    </row>
    <row r="3810" spans="2:12" x14ac:dyDescent="0.2">
      <c r="B3810" t="s">
        <v>38</v>
      </c>
      <c r="C3810" t="s">
        <v>39</v>
      </c>
      <c r="D3810">
        <v>32</v>
      </c>
      <c r="E3810" t="s">
        <v>25</v>
      </c>
      <c r="F3810" t="s">
        <v>40</v>
      </c>
      <c r="G3810">
        <v>15.6</v>
      </c>
      <c r="H3810" t="s">
        <v>15</v>
      </c>
      <c r="I3810">
        <v>4.3</v>
      </c>
      <c r="J3810">
        <v>2.44</v>
      </c>
      <c r="K3810" t="s">
        <v>22</v>
      </c>
      <c r="L3810">
        <v>2068.2399999999998</v>
      </c>
    </row>
    <row r="3811" spans="2:12" x14ac:dyDescent="0.2">
      <c r="B3811" t="s">
        <v>47</v>
      </c>
      <c r="C3811" t="s">
        <v>37</v>
      </c>
      <c r="D3811">
        <v>16</v>
      </c>
      <c r="E3811" t="s">
        <v>19</v>
      </c>
      <c r="F3811" t="s">
        <v>44</v>
      </c>
      <c r="G3811">
        <v>13.3</v>
      </c>
      <c r="H3811" t="s">
        <v>43</v>
      </c>
      <c r="I3811">
        <v>9</v>
      </c>
      <c r="J3811">
        <v>3.12</v>
      </c>
      <c r="K3811" t="s">
        <v>16</v>
      </c>
      <c r="L3811">
        <v>1823.71</v>
      </c>
    </row>
    <row r="3812" spans="2:12" x14ac:dyDescent="0.2">
      <c r="B3812" t="s">
        <v>36</v>
      </c>
      <c r="C3812" t="s">
        <v>24</v>
      </c>
      <c r="D3812">
        <v>16</v>
      </c>
      <c r="E3812" t="s">
        <v>29</v>
      </c>
      <c r="F3812" t="s">
        <v>20</v>
      </c>
      <c r="G3812">
        <v>16</v>
      </c>
      <c r="H3812" t="s">
        <v>15</v>
      </c>
      <c r="I3812">
        <v>5</v>
      </c>
      <c r="J3812">
        <v>3.19</v>
      </c>
      <c r="K3812" t="s">
        <v>22</v>
      </c>
      <c r="L3812">
        <v>1602.42</v>
      </c>
    </row>
    <row r="3813" spans="2:12" x14ac:dyDescent="0.2">
      <c r="B3813" t="s">
        <v>11</v>
      </c>
      <c r="C3813" t="s">
        <v>24</v>
      </c>
      <c r="D3813">
        <v>32</v>
      </c>
      <c r="E3813" t="s">
        <v>13</v>
      </c>
      <c r="F3813" t="s">
        <v>35</v>
      </c>
      <c r="G3813">
        <v>14</v>
      </c>
      <c r="H3813" t="s">
        <v>15</v>
      </c>
      <c r="I3813">
        <v>6.3</v>
      </c>
      <c r="J3813">
        <v>2.25</v>
      </c>
      <c r="K3813" t="s">
        <v>30</v>
      </c>
      <c r="L3813">
        <v>2834.77</v>
      </c>
    </row>
    <row r="3814" spans="2:12" x14ac:dyDescent="0.2">
      <c r="B3814" t="s">
        <v>33</v>
      </c>
      <c r="C3814" t="s">
        <v>12</v>
      </c>
      <c r="D3814">
        <v>64</v>
      </c>
      <c r="E3814" t="s">
        <v>42</v>
      </c>
      <c r="F3814" t="s">
        <v>32</v>
      </c>
      <c r="G3814">
        <v>15.6</v>
      </c>
      <c r="H3814" t="s">
        <v>21</v>
      </c>
      <c r="I3814">
        <v>9</v>
      </c>
      <c r="J3814">
        <v>2.42</v>
      </c>
      <c r="K3814" t="s">
        <v>16</v>
      </c>
      <c r="L3814">
        <v>1535.39</v>
      </c>
    </row>
    <row r="3815" spans="2:12" x14ac:dyDescent="0.2">
      <c r="B3815" t="s">
        <v>23</v>
      </c>
      <c r="C3815" t="s">
        <v>39</v>
      </c>
      <c r="D3815">
        <v>32</v>
      </c>
      <c r="E3815" t="s">
        <v>42</v>
      </c>
      <c r="F3815" t="s">
        <v>35</v>
      </c>
      <c r="G3815">
        <v>17.3</v>
      </c>
      <c r="H3815" t="s">
        <v>43</v>
      </c>
      <c r="I3815">
        <v>11</v>
      </c>
      <c r="J3815">
        <v>2.27</v>
      </c>
      <c r="K3815" t="s">
        <v>16</v>
      </c>
      <c r="L3815">
        <v>1430.17</v>
      </c>
    </row>
    <row r="3816" spans="2:12" x14ac:dyDescent="0.2">
      <c r="B3816" t="s">
        <v>33</v>
      </c>
      <c r="C3816" t="s">
        <v>12</v>
      </c>
      <c r="D3816">
        <v>32</v>
      </c>
      <c r="E3816" t="s">
        <v>19</v>
      </c>
      <c r="F3816" t="s">
        <v>14</v>
      </c>
      <c r="G3816">
        <v>17.3</v>
      </c>
      <c r="H3816" t="s">
        <v>43</v>
      </c>
      <c r="I3816">
        <v>10</v>
      </c>
      <c r="J3816">
        <v>2.21</v>
      </c>
      <c r="K3816" t="s">
        <v>46</v>
      </c>
      <c r="L3816">
        <v>1517.66</v>
      </c>
    </row>
    <row r="3817" spans="2:12" x14ac:dyDescent="0.2">
      <c r="B3817" t="s">
        <v>23</v>
      </c>
      <c r="C3817" t="s">
        <v>37</v>
      </c>
      <c r="D3817">
        <v>64</v>
      </c>
      <c r="E3817" t="s">
        <v>25</v>
      </c>
      <c r="F3817" t="s">
        <v>26</v>
      </c>
      <c r="G3817">
        <v>13.3</v>
      </c>
      <c r="H3817" t="s">
        <v>43</v>
      </c>
      <c r="I3817">
        <v>7.5</v>
      </c>
      <c r="J3817">
        <v>3.02</v>
      </c>
      <c r="K3817" t="s">
        <v>22</v>
      </c>
      <c r="L3817">
        <v>3849.33</v>
      </c>
    </row>
    <row r="3818" spans="2:12" x14ac:dyDescent="0.2">
      <c r="B3818" t="s">
        <v>47</v>
      </c>
      <c r="C3818" t="s">
        <v>41</v>
      </c>
      <c r="D3818">
        <v>16</v>
      </c>
      <c r="E3818" t="s">
        <v>19</v>
      </c>
      <c r="F3818" t="s">
        <v>14</v>
      </c>
      <c r="G3818">
        <v>14</v>
      </c>
      <c r="H3818" t="s">
        <v>15</v>
      </c>
      <c r="I3818">
        <v>10.5</v>
      </c>
      <c r="J3818">
        <v>1.27</v>
      </c>
      <c r="K3818" t="s">
        <v>30</v>
      </c>
      <c r="L3818">
        <v>3174.41</v>
      </c>
    </row>
    <row r="3819" spans="2:12" x14ac:dyDescent="0.2">
      <c r="B3819" t="s">
        <v>38</v>
      </c>
      <c r="C3819" t="s">
        <v>39</v>
      </c>
      <c r="D3819">
        <v>4</v>
      </c>
      <c r="E3819" t="s">
        <v>25</v>
      </c>
      <c r="F3819" t="s">
        <v>26</v>
      </c>
      <c r="G3819">
        <v>14</v>
      </c>
      <c r="H3819" t="s">
        <v>27</v>
      </c>
      <c r="I3819">
        <v>7.5</v>
      </c>
      <c r="J3819">
        <v>2.99</v>
      </c>
      <c r="K3819" t="s">
        <v>22</v>
      </c>
      <c r="L3819">
        <v>1531.43</v>
      </c>
    </row>
    <row r="3820" spans="2:12" x14ac:dyDescent="0.2">
      <c r="B3820" t="s">
        <v>11</v>
      </c>
      <c r="C3820" t="s">
        <v>39</v>
      </c>
      <c r="D3820">
        <v>32</v>
      </c>
      <c r="E3820" t="s">
        <v>29</v>
      </c>
      <c r="F3820" t="s">
        <v>26</v>
      </c>
      <c r="G3820">
        <v>16</v>
      </c>
      <c r="H3820" t="s">
        <v>43</v>
      </c>
      <c r="I3820">
        <v>10.199999999999999</v>
      </c>
      <c r="J3820">
        <v>2.75</v>
      </c>
      <c r="K3820" t="s">
        <v>46</v>
      </c>
      <c r="L3820">
        <v>2703.24</v>
      </c>
    </row>
    <row r="3821" spans="2:12" x14ac:dyDescent="0.2">
      <c r="B3821" t="s">
        <v>28</v>
      </c>
      <c r="C3821" t="s">
        <v>31</v>
      </c>
      <c r="D3821">
        <v>16</v>
      </c>
      <c r="E3821" t="s">
        <v>13</v>
      </c>
      <c r="F3821" t="s">
        <v>20</v>
      </c>
      <c r="G3821">
        <v>13.3</v>
      </c>
      <c r="H3821" t="s">
        <v>21</v>
      </c>
      <c r="I3821">
        <v>11.9</v>
      </c>
      <c r="J3821">
        <v>3.09</v>
      </c>
      <c r="K3821" t="s">
        <v>46</v>
      </c>
      <c r="L3821">
        <v>990.24</v>
      </c>
    </row>
    <row r="3822" spans="2:12" x14ac:dyDescent="0.2">
      <c r="B3822" t="s">
        <v>47</v>
      </c>
      <c r="C3822" t="s">
        <v>48</v>
      </c>
      <c r="D3822">
        <v>8</v>
      </c>
      <c r="E3822" t="s">
        <v>13</v>
      </c>
      <c r="F3822" t="s">
        <v>35</v>
      </c>
      <c r="G3822">
        <v>15.6</v>
      </c>
      <c r="H3822" t="s">
        <v>21</v>
      </c>
      <c r="I3822">
        <v>5.9</v>
      </c>
      <c r="J3822">
        <v>3.17</v>
      </c>
      <c r="K3822" t="s">
        <v>22</v>
      </c>
      <c r="L3822">
        <v>1540.66</v>
      </c>
    </row>
    <row r="3823" spans="2:12" x14ac:dyDescent="0.2">
      <c r="B3823" t="s">
        <v>33</v>
      </c>
      <c r="C3823" t="s">
        <v>31</v>
      </c>
      <c r="D3823">
        <v>4</v>
      </c>
      <c r="E3823" t="s">
        <v>19</v>
      </c>
      <c r="F3823" t="s">
        <v>14</v>
      </c>
      <c r="G3823">
        <v>14</v>
      </c>
      <c r="H3823" t="s">
        <v>15</v>
      </c>
      <c r="I3823">
        <v>11.6</v>
      </c>
      <c r="J3823">
        <v>1.34</v>
      </c>
      <c r="K3823" t="s">
        <v>30</v>
      </c>
      <c r="L3823">
        <v>989.5</v>
      </c>
    </row>
    <row r="3824" spans="2:12" x14ac:dyDescent="0.2">
      <c r="B3824" t="s">
        <v>45</v>
      </c>
      <c r="C3824" t="s">
        <v>37</v>
      </c>
      <c r="D3824">
        <v>16</v>
      </c>
      <c r="E3824" t="s">
        <v>13</v>
      </c>
      <c r="F3824" t="s">
        <v>35</v>
      </c>
      <c r="G3824">
        <v>14</v>
      </c>
      <c r="H3824" t="s">
        <v>15</v>
      </c>
      <c r="I3824">
        <v>7.3</v>
      </c>
      <c r="J3824">
        <v>1.32</v>
      </c>
      <c r="K3824" t="s">
        <v>30</v>
      </c>
      <c r="L3824">
        <v>2566.79</v>
      </c>
    </row>
    <row r="3825" spans="2:12" x14ac:dyDescent="0.2">
      <c r="B3825" t="s">
        <v>33</v>
      </c>
      <c r="C3825" t="s">
        <v>37</v>
      </c>
      <c r="D3825">
        <v>16</v>
      </c>
      <c r="E3825" t="s">
        <v>13</v>
      </c>
      <c r="F3825" t="s">
        <v>32</v>
      </c>
      <c r="G3825">
        <v>15.6</v>
      </c>
      <c r="H3825" t="s">
        <v>27</v>
      </c>
      <c r="I3825">
        <v>5</v>
      </c>
      <c r="J3825">
        <v>3.34</v>
      </c>
      <c r="K3825" t="s">
        <v>22</v>
      </c>
      <c r="L3825">
        <v>3605.23</v>
      </c>
    </row>
    <row r="3826" spans="2:12" x14ac:dyDescent="0.2">
      <c r="B3826" t="s">
        <v>17</v>
      </c>
      <c r="C3826" t="s">
        <v>41</v>
      </c>
      <c r="D3826">
        <v>4</v>
      </c>
      <c r="E3826" t="s">
        <v>42</v>
      </c>
      <c r="F3826" t="s">
        <v>32</v>
      </c>
      <c r="G3826">
        <v>17.3</v>
      </c>
      <c r="H3826" t="s">
        <v>43</v>
      </c>
      <c r="I3826">
        <v>11.8</v>
      </c>
      <c r="J3826">
        <v>2.5499999999999998</v>
      </c>
      <c r="K3826" t="s">
        <v>30</v>
      </c>
      <c r="L3826">
        <v>2064.61</v>
      </c>
    </row>
    <row r="3827" spans="2:12" x14ac:dyDescent="0.2">
      <c r="B3827" t="s">
        <v>33</v>
      </c>
      <c r="C3827" t="s">
        <v>48</v>
      </c>
      <c r="D3827">
        <v>4</v>
      </c>
      <c r="E3827" t="s">
        <v>42</v>
      </c>
      <c r="F3827" t="s">
        <v>40</v>
      </c>
      <c r="G3827">
        <v>13.3</v>
      </c>
      <c r="H3827" t="s">
        <v>27</v>
      </c>
      <c r="I3827">
        <v>11.5</v>
      </c>
      <c r="J3827">
        <v>2.64</v>
      </c>
      <c r="K3827" t="s">
        <v>22</v>
      </c>
      <c r="L3827">
        <v>1710.62</v>
      </c>
    </row>
    <row r="3828" spans="2:12" x14ac:dyDescent="0.2">
      <c r="B3828" t="s">
        <v>38</v>
      </c>
      <c r="C3828" t="s">
        <v>18</v>
      </c>
      <c r="D3828">
        <v>16</v>
      </c>
      <c r="E3828" t="s">
        <v>19</v>
      </c>
      <c r="F3828" t="s">
        <v>26</v>
      </c>
      <c r="G3828">
        <v>16</v>
      </c>
      <c r="H3828" t="s">
        <v>27</v>
      </c>
      <c r="I3828">
        <v>7.8</v>
      </c>
      <c r="J3828">
        <v>1.23</v>
      </c>
      <c r="K3828" t="s">
        <v>30</v>
      </c>
      <c r="L3828">
        <v>2735.23</v>
      </c>
    </row>
    <row r="3829" spans="2:12" x14ac:dyDescent="0.2">
      <c r="B3829" t="s">
        <v>38</v>
      </c>
      <c r="C3829" t="s">
        <v>31</v>
      </c>
      <c r="D3829">
        <v>16</v>
      </c>
      <c r="E3829" t="s">
        <v>19</v>
      </c>
      <c r="F3829" t="s">
        <v>35</v>
      </c>
      <c r="G3829">
        <v>13.3</v>
      </c>
      <c r="H3829" t="s">
        <v>15</v>
      </c>
      <c r="I3829">
        <v>9.6999999999999993</v>
      </c>
      <c r="J3829">
        <v>1.57</v>
      </c>
      <c r="K3829" t="s">
        <v>30</v>
      </c>
      <c r="L3829">
        <v>1122.74</v>
      </c>
    </row>
    <row r="3830" spans="2:12" x14ac:dyDescent="0.2">
      <c r="B3830" t="s">
        <v>11</v>
      </c>
      <c r="C3830" t="s">
        <v>31</v>
      </c>
      <c r="D3830">
        <v>8</v>
      </c>
      <c r="E3830" t="s">
        <v>42</v>
      </c>
      <c r="F3830" t="s">
        <v>26</v>
      </c>
      <c r="G3830">
        <v>14</v>
      </c>
      <c r="H3830" t="s">
        <v>43</v>
      </c>
      <c r="I3830">
        <v>8.1</v>
      </c>
      <c r="J3830">
        <v>3.23</v>
      </c>
      <c r="K3830" t="s">
        <v>16</v>
      </c>
      <c r="L3830">
        <v>1160.18</v>
      </c>
    </row>
    <row r="3831" spans="2:12" x14ac:dyDescent="0.2">
      <c r="B3831" t="s">
        <v>11</v>
      </c>
      <c r="C3831" t="s">
        <v>37</v>
      </c>
      <c r="D3831">
        <v>4</v>
      </c>
      <c r="E3831" t="s">
        <v>25</v>
      </c>
      <c r="F3831" t="s">
        <v>14</v>
      </c>
      <c r="G3831">
        <v>13.3</v>
      </c>
      <c r="H3831" t="s">
        <v>21</v>
      </c>
      <c r="I3831">
        <v>6</v>
      </c>
      <c r="J3831">
        <v>1.95</v>
      </c>
      <c r="K3831" t="s">
        <v>16</v>
      </c>
      <c r="L3831">
        <v>1947.86</v>
      </c>
    </row>
    <row r="3832" spans="2:12" x14ac:dyDescent="0.2">
      <c r="B3832" t="s">
        <v>11</v>
      </c>
      <c r="C3832" t="s">
        <v>48</v>
      </c>
      <c r="D3832">
        <v>8</v>
      </c>
      <c r="E3832" t="s">
        <v>29</v>
      </c>
      <c r="F3832" t="s">
        <v>44</v>
      </c>
      <c r="G3832">
        <v>14</v>
      </c>
      <c r="H3832" t="s">
        <v>43</v>
      </c>
      <c r="I3832">
        <v>4.5</v>
      </c>
      <c r="J3832">
        <v>2.0699999999999998</v>
      </c>
      <c r="K3832" t="s">
        <v>22</v>
      </c>
      <c r="L3832">
        <v>1222.4000000000001</v>
      </c>
    </row>
    <row r="3833" spans="2:12" x14ac:dyDescent="0.2">
      <c r="B3833" t="s">
        <v>33</v>
      </c>
      <c r="C3833" t="s">
        <v>18</v>
      </c>
      <c r="D3833">
        <v>8</v>
      </c>
      <c r="E3833" t="s">
        <v>19</v>
      </c>
      <c r="F3833" t="s">
        <v>32</v>
      </c>
      <c r="G3833">
        <v>16</v>
      </c>
      <c r="H3833" t="s">
        <v>43</v>
      </c>
      <c r="I3833">
        <v>11.5</v>
      </c>
      <c r="J3833">
        <v>2.39</v>
      </c>
      <c r="K3833" t="s">
        <v>16</v>
      </c>
      <c r="L3833">
        <v>1335.46</v>
      </c>
    </row>
    <row r="3834" spans="2:12" x14ac:dyDescent="0.2">
      <c r="B3834" t="s">
        <v>11</v>
      </c>
      <c r="C3834" t="s">
        <v>39</v>
      </c>
      <c r="D3834">
        <v>4</v>
      </c>
      <c r="E3834" t="s">
        <v>25</v>
      </c>
      <c r="F3834" t="s">
        <v>35</v>
      </c>
      <c r="G3834">
        <v>15.6</v>
      </c>
      <c r="H3834" t="s">
        <v>15</v>
      </c>
      <c r="I3834">
        <v>11.3</v>
      </c>
      <c r="J3834">
        <v>1.77</v>
      </c>
      <c r="K3834" t="s">
        <v>22</v>
      </c>
      <c r="L3834">
        <v>1970.58</v>
      </c>
    </row>
    <row r="3835" spans="2:12" x14ac:dyDescent="0.2">
      <c r="B3835" t="s">
        <v>36</v>
      </c>
      <c r="C3835" t="s">
        <v>18</v>
      </c>
      <c r="D3835">
        <v>16</v>
      </c>
      <c r="E3835" t="s">
        <v>13</v>
      </c>
      <c r="F3835" t="s">
        <v>44</v>
      </c>
      <c r="G3835">
        <v>14</v>
      </c>
      <c r="H3835" t="s">
        <v>27</v>
      </c>
      <c r="I3835">
        <v>10</v>
      </c>
      <c r="J3835">
        <v>2.2400000000000002</v>
      </c>
      <c r="K3835" t="s">
        <v>46</v>
      </c>
      <c r="L3835">
        <v>1589.41</v>
      </c>
    </row>
    <row r="3836" spans="2:12" x14ac:dyDescent="0.2">
      <c r="B3836" t="s">
        <v>23</v>
      </c>
      <c r="C3836" t="s">
        <v>12</v>
      </c>
      <c r="D3836">
        <v>4</v>
      </c>
      <c r="E3836" t="s">
        <v>19</v>
      </c>
      <c r="F3836" t="s">
        <v>32</v>
      </c>
      <c r="G3836">
        <v>15.6</v>
      </c>
      <c r="H3836" t="s">
        <v>15</v>
      </c>
      <c r="I3836">
        <v>7.1</v>
      </c>
      <c r="J3836">
        <v>2.5299999999999998</v>
      </c>
      <c r="K3836" t="s">
        <v>22</v>
      </c>
      <c r="L3836">
        <v>950.82</v>
      </c>
    </row>
    <row r="3837" spans="2:12" x14ac:dyDescent="0.2">
      <c r="B3837" t="s">
        <v>36</v>
      </c>
      <c r="C3837" t="s">
        <v>12</v>
      </c>
      <c r="D3837">
        <v>8</v>
      </c>
      <c r="E3837" t="s">
        <v>13</v>
      </c>
      <c r="F3837" t="s">
        <v>40</v>
      </c>
      <c r="G3837">
        <v>16</v>
      </c>
      <c r="H3837" t="s">
        <v>15</v>
      </c>
      <c r="I3837">
        <v>8.3000000000000007</v>
      </c>
      <c r="J3837">
        <v>1.96</v>
      </c>
      <c r="K3837" t="s">
        <v>16</v>
      </c>
      <c r="L3837">
        <v>1033.71</v>
      </c>
    </row>
    <row r="3838" spans="2:12" x14ac:dyDescent="0.2">
      <c r="B3838" t="s">
        <v>23</v>
      </c>
      <c r="C3838" t="s">
        <v>12</v>
      </c>
      <c r="D3838">
        <v>32</v>
      </c>
      <c r="E3838" t="s">
        <v>13</v>
      </c>
      <c r="F3838" t="s">
        <v>44</v>
      </c>
      <c r="G3838">
        <v>16</v>
      </c>
      <c r="H3838" t="s">
        <v>27</v>
      </c>
      <c r="I3838">
        <v>11.4</v>
      </c>
      <c r="J3838">
        <v>1.3</v>
      </c>
      <c r="K3838" t="s">
        <v>46</v>
      </c>
      <c r="L3838">
        <v>1580.47</v>
      </c>
    </row>
    <row r="3839" spans="2:12" x14ac:dyDescent="0.2">
      <c r="B3839" t="s">
        <v>34</v>
      </c>
      <c r="C3839" t="s">
        <v>37</v>
      </c>
      <c r="D3839">
        <v>64</v>
      </c>
      <c r="E3839" t="s">
        <v>13</v>
      </c>
      <c r="F3839" t="s">
        <v>35</v>
      </c>
      <c r="G3839">
        <v>16</v>
      </c>
      <c r="H3839" t="s">
        <v>43</v>
      </c>
      <c r="I3839">
        <v>5.5</v>
      </c>
      <c r="J3839">
        <v>2.4500000000000002</v>
      </c>
      <c r="K3839" t="s">
        <v>22</v>
      </c>
      <c r="L3839">
        <v>4342.3500000000004</v>
      </c>
    </row>
    <row r="3840" spans="2:12" x14ac:dyDescent="0.2">
      <c r="B3840" t="s">
        <v>23</v>
      </c>
      <c r="C3840" t="s">
        <v>24</v>
      </c>
      <c r="D3840">
        <v>4</v>
      </c>
      <c r="E3840" t="s">
        <v>29</v>
      </c>
      <c r="F3840" t="s">
        <v>40</v>
      </c>
      <c r="G3840">
        <v>13.3</v>
      </c>
      <c r="H3840" t="s">
        <v>43</v>
      </c>
      <c r="I3840">
        <v>5.6</v>
      </c>
      <c r="J3840">
        <v>1.26</v>
      </c>
      <c r="K3840" t="s">
        <v>30</v>
      </c>
      <c r="L3840">
        <v>783.22</v>
      </c>
    </row>
    <row r="3841" spans="2:12" x14ac:dyDescent="0.2">
      <c r="B3841" t="s">
        <v>23</v>
      </c>
      <c r="C3841" t="s">
        <v>18</v>
      </c>
      <c r="D3841">
        <v>32</v>
      </c>
      <c r="E3841" t="s">
        <v>42</v>
      </c>
      <c r="F3841" t="s">
        <v>26</v>
      </c>
      <c r="G3841">
        <v>13.3</v>
      </c>
      <c r="H3841" t="s">
        <v>21</v>
      </c>
      <c r="I3841">
        <v>10.5</v>
      </c>
      <c r="J3841">
        <v>3.23</v>
      </c>
      <c r="K3841" t="s">
        <v>22</v>
      </c>
      <c r="L3841">
        <v>1536.96</v>
      </c>
    </row>
    <row r="3842" spans="2:12" x14ac:dyDescent="0.2">
      <c r="B3842" t="s">
        <v>45</v>
      </c>
      <c r="C3842" t="s">
        <v>37</v>
      </c>
      <c r="D3842">
        <v>8</v>
      </c>
      <c r="E3842" t="s">
        <v>42</v>
      </c>
      <c r="F3842" t="s">
        <v>44</v>
      </c>
      <c r="G3842">
        <v>17.3</v>
      </c>
      <c r="H3842" t="s">
        <v>21</v>
      </c>
      <c r="I3842">
        <v>7.3</v>
      </c>
      <c r="J3842">
        <v>1.48</v>
      </c>
      <c r="K3842" t="s">
        <v>16</v>
      </c>
      <c r="L3842">
        <v>991.72</v>
      </c>
    </row>
    <row r="3843" spans="2:12" x14ac:dyDescent="0.2">
      <c r="B3843" t="s">
        <v>23</v>
      </c>
      <c r="C3843" t="s">
        <v>18</v>
      </c>
      <c r="D3843">
        <v>8</v>
      </c>
      <c r="E3843" t="s">
        <v>25</v>
      </c>
      <c r="F3843" t="s">
        <v>40</v>
      </c>
      <c r="G3843">
        <v>14</v>
      </c>
      <c r="H3843" t="s">
        <v>21</v>
      </c>
      <c r="I3843">
        <v>8</v>
      </c>
      <c r="J3843">
        <v>1.55</v>
      </c>
      <c r="K3843" t="s">
        <v>22</v>
      </c>
      <c r="L3843">
        <v>1181.72</v>
      </c>
    </row>
    <row r="3844" spans="2:12" x14ac:dyDescent="0.2">
      <c r="B3844" t="s">
        <v>38</v>
      </c>
      <c r="C3844" t="s">
        <v>41</v>
      </c>
      <c r="D3844">
        <v>64</v>
      </c>
      <c r="E3844" t="s">
        <v>42</v>
      </c>
      <c r="F3844" t="s">
        <v>26</v>
      </c>
      <c r="G3844">
        <v>15.6</v>
      </c>
      <c r="H3844" t="s">
        <v>43</v>
      </c>
      <c r="I3844">
        <v>5.5</v>
      </c>
      <c r="J3844">
        <v>1.44</v>
      </c>
      <c r="K3844" t="s">
        <v>46</v>
      </c>
      <c r="L3844">
        <v>3517.02</v>
      </c>
    </row>
    <row r="3845" spans="2:12" x14ac:dyDescent="0.2">
      <c r="B3845" t="s">
        <v>11</v>
      </c>
      <c r="C3845" t="s">
        <v>37</v>
      </c>
      <c r="D3845">
        <v>32</v>
      </c>
      <c r="E3845" t="s">
        <v>29</v>
      </c>
      <c r="F3845" t="s">
        <v>20</v>
      </c>
      <c r="G3845">
        <v>17.3</v>
      </c>
      <c r="H3845" t="s">
        <v>27</v>
      </c>
      <c r="I3845">
        <v>9.8000000000000007</v>
      </c>
      <c r="J3845">
        <v>2.4500000000000002</v>
      </c>
      <c r="K3845" t="s">
        <v>30</v>
      </c>
      <c r="L3845">
        <v>7115.5</v>
      </c>
    </row>
    <row r="3846" spans="2:12" x14ac:dyDescent="0.2">
      <c r="B3846" t="s">
        <v>38</v>
      </c>
      <c r="C3846" t="s">
        <v>48</v>
      </c>
      <c r="D3846">
        <v>64</v>
      </c>
      <c r="E3846" t="s">
        <v>13</v>
      </c>
      <c r="F3846" t="s">
        <v>26</v>
      </c>
      <c r="G3846">
        <v>17.3</v>
      </c>
      <c r="H3846" t="s">
        <v>21</v>
      </c>
      <c r="I3846">
        <v>8.6</v>
      </c>
      <c r="J3846">
        <v>2.99</v>
      </c>
      <c r="K3846" t="s">
        <v>22</v>
      </c>
      <c r="L3846">
        <v>2677.87</v>
      </c>
    </row>
    <row r="3847" spans="2:12" x14ac:dyDescent="0.2">
      <c r="B3847" t="s">
        <v>45</v>
      </c>
      <c r="C3847" t="s">
        <v>39</v>
      </c>
      <c r="D3847">
        <v>8</v>
      </c>
      <c r="E3847" t="s">
        <v>29</v>
      </c>
      <c r="F3847" t="s">
        <v>32</v>
      </c>
      <c r="G3847">
        <v>16</v>
      </c>
      <c r="H3847" t="s">
        <v>21</v>
      </c>
      <c r="I3847">
        <v>10.3</v>
      </c>
      <c r="J3847">
        <v>2.0099999999999998</v>
      </c>
      <c r="K3847" t="s">
        <v>16</v>
      </c>
      <c r="L3847">
        <v>987.48</v>
      </c>
    </row>
    <row r="3848" spans="2:12" x14ac:dyDescent="0.2">
      <c r="B3848" t="s">
        <v>23</v>
      </c>
      <c r="C3848" t="s">
        <v>48</v>
      </c>
      <c r="D3848">
        <v>8</v>
      </c>
      <c r="E3848" t="s">
        <v>13</v>
      </c>
      <c r="F3848" t="s">
        <v>32</v>
      </c>
      <c r="G3848">
        <v>13.3</v>
      </c>
      <c r="H3848" t="s">
        <v>15</v>
      </c>
      <c r="I3848">
        <v>8</v>
      </c>
      <c r="J3848">
        <v>3.34</v>
      </c>
      <c r="K3848" t="s">
        <v>30</v>
      </c>
      <c r="L3848">
        <v>1451.79</v>
      </c>
    </row>
    <row r="3849" spans="2:12" x14ac:dyDescent="0.2">
      <c r="B3849" t="s">
        <v>38</v>
      </c>
      <c r="C3849" t="s">
        <v>18</v>
      </c>
      <c r="D3849">
        <v>64</v>
      </c>
      <c r="E3849" t="s">
        <v>19</v>
      </c>
      <c r="F3849" t="s">
        <v>20</v>
      </c>
      <c r="G3849">
        <v>15.6</v>
      </c>
      <c r="H3849" t="s">
        <v>27</v>
      </c>
      <c r="I3849">
        <v>11.6</v>
      </c>
      <c r="J3849">
        <v>3.15</v>
      </c>
      <c r="K3849" t="s">
        <v>30</v>
      </c>
      <c r="L3849">
        <v>5469.88</v>
      </c>
    </row>
    <row r="3850" spans="2:12" x14ac:dyDescent="0.2">
      <c r="B3850" t="s">
        <v>11</v>
      </c>
      <c r="C3850" t="s">
        <v>48</v>
      </c>
      <c r="D3850">
        <v>8</v>
      </c>
      <c r="E3850" t="s">
        <v>29</v>
      </c>
      <c r="F3850" t="s">
        <v>32</v>
      </c>
      <c r="G3850">
        <v>14</v>
      </c>
      <c r="H3850" t="s">
        <v>15</v>
      </c>
      <c r="I3850">
        <v>7.9</v>
      </c>
      <c r="J3850">
        <v>3.37</v>
      </c>
      <c r="K3850" t="s">
        <v>30</v>
      </c>
      <c r="L3850">
        <v>2431.88</v>
      </c>
    </row>
    <row r="3851" spans="2:12" x14ac:dyDescent="0.2">
      <c r="B3851" t="s">
        <v>28</v>
      </c>
      <c r="C3851" t="s">
        <v>39</v>
      </c>
      <c r="D3851">
        <v>8</v>
      </c>
      <c r="E3851" t="s">
        <v>25</v>
      </c>
      <c r="F3851" t="s">
        <v>40</v>
      </c>
      <c r="G3851">
        <v>17.3</v>
      </c>
      <c r="H3851" t="s">
        <v>21</v>
      </c>
      <c r="I3851">
        <v>10</v>
      </c>
      <c r="J3851">
        <v>1.49</v>
      </c>
      <c r="K3851" t="s">
        <v>16</v>
      </c>
      <c r="L3851">
        <v>954.01</v>
      </c>
    </row>
    <row r="3852" spans="2:12" x14ac:dyDescent="0.2">
      <c r="B3852" t="s">
        <v>45</v>
      </c>
      <c r="C3852" t="s">
        <v>24</v>
      </c>
      <c r="D3852">
        <v>8</v>
      </c>
      <c r="E3852" t="s">
        <v>25</v>
      </c>
      <c r="F3852" t="s">
        <v>35</v>
      </c>
      <c r="G3852">
        <v>17.3</v>
      </c>
      <c r="H3852" t="s">
        <v>43</v>
      </c>
      <c r="I3852">
        <v>9.1999999999999993</v>
      </c>
      <c r="J3852">
        <v>2.79</v>
      </c>
      <c r="K3852" t="s">
        <v>16</v>
      </c>
      <c r="L3852">
        <v>1122.99</v>
      </c>
    </row>
    <row r="3853" spans="2:12" x14ac:dyDescent="0.2">
      <c r="B3853" t="s">
        <v>45</v>
      </c>
      <c r="C3853" t="s">
        <v>18</v>
      </c>
      <c r="D3853">
        <v>4</v>
      </c>
      <c r="E3853" t="s">
        <v>13</v>
      </c>
      <c r="F3853" t="s">
        <v>14</v>
      </c>
      <c r="G3853">
        <v>16</v>
      </c>
      <c r="H3853" t="s">
        <v>43</v>
      </c>
      <c r="I3853">
        <v>4.0999999999999996</v>
      </c>
      <c r="J3853">
        <v>3.26</v>
      </c>
      <c r="K3853" t="s">
        <v>46</v>
      </c>
      <c r="L3853">
        <v>1266.72</v>
      </c>
    </row>
    <row r="3854" spans="2:12" x14ac:dyDescent="0.2">
      <c r="B3854" t="s">
        <v>47</v>
      </c>
      <c r="C3854" t="s">
        <v>18</v>
      </c>
      <c r="D3854">
        <v>4</v>
      </c>
      <c r="E3854" t="s">
        <v>25</v>
      </c>
      <c r="F3854" t="s">
        <v>26</v>
      </c>
      <c r="G3854">
        <v>17.3</v>
      </c>
      <c r="H3854" t="s">
        <v>27</v>
      </c>
      <c r="I3854">
        <v>5.6</v>
      </c>
      <c r="J3854">
        <v>2.08</v>
      </c>
      <c r="K3854" t="s">
        <v>22</v>
      </c>
      <c r="L3854">
        <v>2777.63</v>
      </c>
    </row>
    <row r="3855" spans="2:12" x14ac:dyDescent="0.2">
      <c r="B3855" t="s">
        <v>17</v>
      </c>
      <c r="C3855" t="s">
        <v>12</v>
      </c>
      <c r="D3855">
        <v>64</v>
      </c>
      <c r="E3855" t="s">
        <v>29</v>
      </c>
      <c r="F3855" t="s">
        <v>14</v>
      </c>
      <c r="G3855">
        <v>13.3</v>
      </c>
      <c r="H3855" t="s">
        <v>21</v>
      </c>
      <c r="I3855">
        <v>4.5999999999999996</v>
      </c>
      <c r="J3855">
        <v>2.71</v>
      </c>
      <c r="K3855" t="s">
        <v>30</v>
      </c>
      <c r="L3855">
        <v>2457.2399999999998</v>
      </c>
    </row>
    <row r="3856" spans="2:12" x14ac:dyDescent="0.2">
      <c r="B3856" t="s">
        <v>47</v>
      </c>
      <c r="C3856" t="s">
        <v>31</v>
      </c>
      <c r="D3856">
        <v>32</v>
      </c>
      <c r="E3856" t="s">
        <v>42</v>
      </c>
      <c r="F3856" t="s">
        <v>40</v>
      </c>
      <c r="G3856">
        <v>16</v>
      </c>
      <c r="H3856" t="s">
        <v>15</v>
      </c>
      <c r="I3856">
        <v>5</v>
      </c>
      <c r="J3856">
        <v>2.04</v>
      </c>
      <c r="K3856" t="s">
        <v>46</v>
      </c>
      <c r="L3856">
        <v>1876.96</v>
      </c>
    </row>
    <row r="3857" spans="2:12" x14ac:dyDescent="0.2">
      <c r="B3857" t="s">
        <v>33</v>
      </c>
      <c r="C3857" t="s">
        <v>41</v>
      </c>
      <c r="D3857">
        <v>16</v>
      </c>
      <c r="E3857" t="s">
        <v>29</v>
      </c>
      <c r="F3857" t="s">
        <v>14</v>
      </c>
      <c r="G3857">
        <v>14</v>
      </c>
      <c r="H3857" t="s">
        <v>27</v>
      </c>
      <c r="I3857">
        <v>9.1999999999999993</v>
      </c>
      <c r="J3857">
        <v>2.71</v>
      </c>
      <c r="K3857" t="s">
        <v>46</v>
      </c>
      <c r="L3857">
        <v>3184.52</v>
      </c>
    </row>
    <row r="3858" spans="2:12" x14ac:dyDescent="0.2">
      <c r="B3858" t="s">
        <v>33</v>
      </c>
      <c r="C3858" t="s">
        <v>18</v>
      </c>
      <c r="D3858">
        <v>4</v>
      </c>
      <c r="E3858" t="s">
        <v>13</v>
      </c>
      <c r="F3858" t="s">
        <v>35</v>
      </c>
      <c r="G3858">
        <v>16</v>
      </c>
      <c r="H3858" t="s">
        <v>43</v>
      </c>
      <c r="I3858">
        <v>11</v>
      </c>
      <c r="J3858">
        <v>1.61</v>
      </c>
      <c r="K3858" t="s">
        <v>16</v>
      </c>
      <c r="L3858">
        <v>1322.76</v>
      </c>
    </row>
    <row r="3859" spans="2:12" x14ac:dyDescent="0.2">
      <c r="B3859" t="s">
        <v>33</v>
      </c>
      <c r="C3859" t="s">
        <v>31</v>
      </c>
      <c r="D3859">
        <v>8</v>
      </c>
      <c r="E3859" t="s">
        <v>25</v>
      </c>
      <c r="F3859" t="s">
        <v>32</v>
      </c>
      <c r="G3859">
        <v>13.3</v>
      </c>
      <c r="H3859" t="s">
        <v>43</v>
      </c>
      <c r="I3859">
        <v>11.1</v>
      </c>
      <c r="J3859">
        <v>2.57</v>
      </c>
      <c r="K3859" t="s">
        <v>22</v>
      </c>
      <c r="L3859">
        <v>1005.73</v>
      </c>
    </row>
    <row r="3860" spans="2:12" x14ac:dyDescent="0.2">
      <c r="B3860" t="s">
        <v>38</v>
      </c>
      <c r="C3860" t="s">
        <v>39</v>
      </c>
      <c r="D3860">
        <v>8</v>
      </c>
      <c r="E3860" t="s">
        <v>19</v>
      </c>
      <c r="F3860" t="s">
        <v>32</v>
      </c>
      <c r="G3860">
        <v>14</v>
      </c>
      <c r="H3860" t="s">
        <v>15</v>
      </c>
      <c r="I3860">
        <v>5.5</v>
      </c>
      <c r="J3860">
        <v>1.98</v>
      </c>
      <c r="K3860" t="s">
        <v>22</v>
      </c>
      <c r="L3860">
        <v>1372.3</v>
      </c>
    </row>
    <row r="3861" spans="2:12" x14ac:dyDescent="0.2">
      <c r="B3861" t="s">
        <v>45</v>
      </c>
      <c r="C3861" t="s">
        <v>18</v>
      </c>
      <c r="D3861">
        <v>64</v>
      </c>
      <c r="E3861" t="s">
        <v>13</v>
      </c>
      <c r="F3861" t="s">
        <v>26</v>
      </c>
      <c r="G3861">
        <v>16</v>
      </c>
      <c r="H3861" t="s">
        <v>15</v>
      </c>
      <c r="I3861">
        <v>9.5</v>
      </c>
      <c r="J3861">
        <v>3.36</v>
      </c>
      <c r="K3861" t="s">
        <v>22</v>
      </c>
      <c r="L3861">
        <v>4147.8</v>
      </c>
    </row>
    <row r="3862" spans="2:12" x14ac:dyDescent="0.2">
      <c r="B3862" t="s">
        <v>38</v>
      </c>
      <c r="C3862" t="s">
        <v>12</v>
      </c>
      <c r="D3862">
        <v>64</v>
      </c>
      <c r="E3862" t="s">
        <v>42</v>
      </c>
      <c r="F3862" t="s">
        <v>35</v>
      </c>
      <c r="G3862">
        <v>14</v>
      </c>
      <c r="H3862" t="s">
        <v>21</v>
      </c>
      <c r="I3862">
        <v>10.4</v>
      </c>
      <c r="J3862">
        <v>2.42</v>
      </c>
      <c r="K3862" t="s">
        <v>30</v>
      </c>
      <c r="L3862">
        <v>1291.79</v>
      </c>
    </row>
    <row r="3863" spans="2:12" x14ac:dyDescent="0.2">
      <c r="B3863" t="s">
        <v>47</v>
      </c>
      <c r="C3863" t="s">
        <v>24</v>
      </c>
      <c r="D3863">
        <v>32</v>
      </c>
      <c r="E3863" t="s">
        <v>29</v>
      </c>
      <c r="F3863" t="s">
        <v>14</v>
      </c>
      <c r="G3863">
        <v>16</v>
      </c>
      <c r="H3863" t="s">
        <v>21</v>
      </c>
      <c r="I3863">
        <v>9.8000000000000007</v>
      </c>
      <c r="J3863">
        <v>1.33</v>
      </c>
      <c r="K3863" t="s">
        <v>16</v>
      </c>
      <c r="L3863">
        <v>1953.57</v>
      </c>
    </row>
    <row r="3864" spans="2:12" x14ac:dyDescent="0.2">
      <c r="B3864" t="s">
        <v>28</v>
      </c>
      <c r="C3864" t="s">
        <v>18</v>
      </c>
      <c r="D3864">
        <v>64</v>
      </c>
      <c r="E3864" t="s">
        <v>19</v>
      </c>
      <c r="F3864" t="s">
        <v>32</v>
      </c>
      <c r="G3864">
        <v>15.6</v>
      </c>
      <c r="H3864" t="s">
        <v>21</v>
      </c>
      <c r="I3864">
        <v>9.6</v>
      </c>
      <c r="J3864">
        <v>2.93</v>
      </c>
      <c r="K3864" t="s">
        <v>30</v>
      </c>
      <c r="L3864">
        <v>2603.86</v>
      </c>
    </row>
    <row r="3865" spans="2:12" x14ac:dyDescent="0.2">
      <c r="B3865" t="s">
        <v>17</v>
      </c>
      <c r="C3865" t="s">
        <v>37</v>
      </c>
      <c r="D3865">
        <v>32</v>
      </c>
      <c r="E3865" t="s">
        <v>13</v>
      </c>
      <c r="F3865" t="s">
        <v>20</v>
      </c>
      <c r="G3865">
        <v>13.3</v>
      </c>
      <c r="H3865" t="s">
        <v>21</v>
      </c>
      <c r="I3865">
        <v>9.3000000000000007</v>
      </c>
      <c r="J3865">
        <v>2.04</v>
      </c>
      <c r="K3865" t="s">
        <v>46</v>
      </c>
      <c r="L3865">
        <v>2961.14</v>
      </c>
    </row>
    <row r="3866" spans="2:12" x14ac:dyDescent="0.2">
      <c r="B3866" t="s">
        <v>11</v>
      </c>
      <c r="C3866" t="s">
        <v>37</v>
      </c>
      <c r="D3866">
        <v>8</v>
      </c>
      <c r="E3866" t="s">
        <v>13</v>
      </c>
      <c r="F3866" t="s">
        <v>35</v>
      </c>
      <c r="G3866">
        <v>16</v>
      </c>
      <c r="H3866" t="s">
        <v>27</v>
      </c>
      <c r="I3866">
        <v>8.3000000000000007</v>
      </c>
      <c r="J3866">
        <v>2.4900000000000002</v>
      </c>
      <c r="K3866" t="s">
        <v>30</v>
      </c>
      <c r="L3866">
        <v>4379.09</v>
      </c>
    </row>
    <row r="3867" spans="2:12" x14ac:dyDescent="0.2">
      <c r="B3867" t="s">
        <v>38</v>
      </c>
      <c r="C3867" t="s">
        <v>39</v>
      </c>
      <c r="D3867">
        <v>32</v>
      </c>
      <c r="E3867" t="s">
        <v>42</v>
      </c>
      <c r="F3867" t="s">
        <v>32</v>
      </c>
      <c r="G3867">
        <v>16</v>
      </c>
      <c r="H3867" t="s">
        <v>21</v>
      </c>
      <c r="I3867">
        <v>8.6</v>
      </c>
      <c r="J3867">
        <v>2.62</v>
      </c>
      <c r="K3867" t="s">
        <v>16</v>
      </c>
      <c r="L3867">
        <v>1106.4000000000001</v>
      </c>
    </row>
    <row r="3868" spans="2:12" x14ac:dyDescent="0.2">
      <c r="B3868" t="s">
        <v>28</v>
      </c>
      <c r="C3868" t="s">
        <v>39</v>
      </c>
      <c r="D3868">
        <v>4</v>
      </c>
      <c r="E3868" t="s">
        <v>13</v>
      </c>
      <c r="F3868" t="s">
        <v>14</v>
      </c>
      <c r="G3868">
        <v>17.3</v>
      </c>
      <c r="H3868" t="s">
        <v>21</v>
      </c>
      <c r="I3868">
        <v>10.6</v>
      </c>
      <c r="J3868">
        <v>2</v>
      </c>
      <c r="K3868" t="s">
        <v>46</v>
      </c>
      <c r="L3868">
        <v>758.7</v>
      </c>
    </row>
    <row r="3869" spans="2:12" x14ac:dyDescent="0.2">
      <c r="B3869" t="s">
        <v>28</v>
      </c>
      <c r="C3869" t="s">
        <v>41</v>
      </c>
      <c r="D3869">
        <v>32</v>
      </c>
      <c r="E3869" t="s">
        <v>29</v>
      </c>
      <c r="F3869" t="s">
        <v>40</v>
      </c>
      <c r="G3869">
        <v>13.3</v>
      </c>
      <c r="H3869" t="s">
        <v>43</v>
      </c>
      <c r="I3869">
        <v>11.9</v>
      </c>
      <c r="J3869">
        <v>1.87</v>
      </c>
      <c r="K3869" t="s">
        <v>46</v>
      </c>
      <c r="L3869">
        <v>2789.69</v>
      </c>
    </row>
    <row r="3870" spans="2:12" x14ac:dyDescent="0.2">
      <c r="B3870" t="s">
        <v>23</v>
      </c>
      <c r="C3870" t="s">
        <v>39</v>
      </c>
      <c r="D3870">
        <v>16</v>
      </c>
      <c r="E3870" t="s">
        <v>29</v>
      </c>
      <c r="F3870" t="s">
        <v>35</v>
      </c>
      <c r="G3870">
        <v>13.3</v>
      </c>
      <c r="H3870" t="s">
        <v>27</v>
      </c>
      <c r="I3870">
        <v>10</v>
      </c>
      <c r="J3870">
        <v>2.8</v>
      </c>
      <c r="K3870" t="s">
        <v>16</v>
      </c>
      <c r="L3870">
        <v>1996.19</v>
      </c>
    </row>
    <row r="3871" spans="2:12" x14ac:dyDescent="0.2">
      <c r="B3871" t="s">
        <v>47</v>
      </c>
      <c r="C3871" t="s">
        <v>12</v>
      </c>
      <c r="D3871">
        <v>32</v>
      </c>
      <c r="E3871" t="s">
        <v>25</v>
      </c>
      <c r="F3871" t="s">
        <v>35</v>
      </c>
      <c r="G3871">
        <v>15.6</v>
      </c>
      <c r="H3871" t="s">
        <v>27</v>
      </c>
      <c r="I3871">
        <v>6.1</v>
      </c>
      <c r="J3871">
        <v>2.14</v>
      </c>
      <c r="K3871" t="s">
        <v>16</v>
      </c>
      <c r="L3871">
        <v>3032.6</v>
      </c>
    </row>
    <row r="3872" spans="2:12" x14ac:dyDescent="0.2">
      <c r="B3872" t="s">
        <v>28</v>
      </c>
      <c r="C3872" t="s">
        <v>24</v>
      </c>
      <c r="D3872">
        <v>16</v>
      </c>
      <c r="E3872" t="s">
        <v>42</v>
      </c>
      <c r="F3872" t="s">
        <v>44</v>
      </c>
      <c r="G3872">
        <v>16</v>
      </c>
      <c r="H3872" t="s">
        <v>21</v>
      </c>
      <c r="I3872">
        <v>10.9</v>
      </c>
      <c r="J3872">
        <v>3.37</v>
      </c>
      <c r="K3872" t="s">
        <v>16</v>
      </c>
      <c r="L3872">
        <v>693.06</v>
      </c>
    </row>
    <row r="3873" spans="2:12" x14ac:dyDescent="0.2">
      <c r="B3873" t="s">
        <v>17</v>
      </c>
      <c r="C3873" t="s">
        <v>12</v>
      </c>
      <c r="D3873">
        <v>8</v>
      </c>
      <c r="E3873" t="s">
        <v>19</v>
      </c>
      <c r="F3873" t="s">
        <v>14</v>
      </c>
      <c r="G3873">
        <v>13.3</v>
      </c>
      <c r="H3873" t="s">
        <v>15</v>
      </c>
      <c r="I3873">
        <v>7</v>
      </c>
      <c r="J3873">
        <v>2.39</v>
      </c>
      <c r="K3873" t="s">
        <v>46</v>
      </c>
      <c r="L3873">
        <v>1599.97</v>
      </c>
    </row>
    <row r="3874" spans="2:12" x14ac:dyDescent="0.2">
      <c r="B3874" t="s">
        <v>23</v>
      </c>
      <c r="C3874" t="s">
        <v>12</v>
      </c>
      <c r="D3874">
        <v>8</v>
      </c>
      <c r="E3874" t="s">
        <v>19</v>
      </c>
      <c r="F3874" t="s">
        <v>44</v>
      </c>
      <c r="G3874">
        <v>15.6</v>
      </c>
      <c r="H3874" t="s">
        <v>27</v>
      </c>
      <c r="I3874">
        <v>10.7</v>
      </c>
      <c r="J3874">
        <v>1.74</v>
      </c>
      <c r="K3874" t="s">
        <v>30</v>
      </c>
      <c r="L3874">
        <v>1187.5899999999999</v>
      </c>
    </row>
    <row r="3875" spans="2:12" x14ac:dyDescent="0.2">
      <c r="B3875" t="s">
        <v>47</v>
      </c>
      <c r="C3875" t="s">
        <v>41</v>
      </c>
      <c r="D3875">
        <v>4</v>
      </c>
      <c r="E3875" t="s">
        <v>25</v>
      </c>
      <c r="F3875" t="s">
        <v>44</v>
      </c>
      <c r="G3875">
        <v>13.3</v>
      </c>
      <c r="H3875" t="s">
        <v>43</v>
      </c>
      <c r="I3875">
        <v>11.6</v>
      </c>
      <c r="J3875">
        <v>2.5</v>
      </c>
      <c r="K3875" t="s">
        <v>46</v>
      </c>
      <c r="L3875">
        <v>1443.08</v>
      </c>
    </row>
    <row r="3876" spans="2:12" x14ac:dyDescent="0.2">
      <c r="B3876" t="s">
        <v>28</v>
      </c>
      <c r="C3876" t="s">
        <v>41</v>
      </c>
      <c r="D3876">
        <v>4</v>
      </c>
      <c r="E3876" t="s">
        <v>25</v>
      </c>
      <c r="F3876" t="s">
        <v>20</v>
      </c>
      <c r="G3876">
        <v>17.3</v>
      </c>
      <c r="H3876" t="s">
        <v>15</v>
      </c>
      <c r="I3876">
        <v>7.6</v>
      </c>
      <c r="J3876">
        <v>3.24</v>
      </c>
      <c r="K3876" t="s">
        <v>30</v>
      </c>
      <c r="L3876">
        <v>2050.83</v>
      </c>
    </row>
    <row r="3877" spans="2:12" x14ac:dyDescent="0.2">
      <c r="B3877" t="s">
        <v>45</v>
      </c>
      <c r="C3877" t="s">
        <v>12</v>
      </c>
      <c r="D3877">
        <v>64</v>
      </c>
      <c r="E3877" t="s">
        <v>42</v>
      </c>
      <c r="F3877" t="s">
        <v>35</v>
      </c>
      <c r="G3877">
        <v>13.3</v>
      </c>
      <c r="H3877" t="s">
        <v>27</v>
      </c>
      <c r="I3877">
        <v>11.3</v>
      </c>
      <c r="J3877">
        <v>1.56</v>
      </c>
      <c r="K3877" t="s">
        <v>22</v>
      </c>
      <c r="L3877">
        <v>2751.07</v>
      </c>
    </row>
    <row r="3878" spans="2:12" x14ac:dyDescent="0.2">
      <c r="B3878" t="s">
        <v>36</v>
      </c>
      <c r="C3878" t="s">
        <v>18</v>
      </c>
      <c r="D3878">
        <v>4</v>
      </c>
      <c r="E3878" t="s">
        <v>19</v>
      </c>
      <c r="F3878" t="s">
        <v>14</v>
      </c>
      <c r="G3878">
        <v>14</v>
      </c>
      <c r="H3878" t="s">
        <v>15</v>
      </c>
      <c r="I3878">
        <v>4.5</v>
      </c>
      <c r="J3878">
        <v>2.13</v>
      </c>
      <c r="K3878" t="s">
        <v>22</v>
      </c>
      <c r="L3878">
        <v>1506.43</v>
      </c>
    </row>
    <row r="3879" spans="2:12" x14ac:dyDescent="0.2">
      <c r="B3879" t="s">
        <v>34</v>
      </c>
      <c r="C3879" t="s">
        <v>48</v>
      </c>
      <c r="D3879">
        <v>32</v>
      </c>
      <c r="E3879" t="s">
        <v>13</v>
      </c>
      <c r="F3879" t="s">
        <v>44</v>
      </c>
      <c r="G3879">
        <v>13.3</v>
      </c>
      <c r="H3879" t="s">
        <v>15</v>
      </c>
      <c r="I3879">
        <v>10.1</v>
      </c>
      <c r="J3879">
        <v>2.02</v>
      </c>
      <c r="K3879" t="s">
        <v>30</v>
      </c>
      <c r="L3879">
        <v>1735.06</v>
      </c>
    </row>
    <row r="3880" spans="2:12" x14ac:dyDescent="0.2">
      <c r="B3880" t="s">
        <v>17</v>
      </c>
      <c r="C3880" t="s">
        <v>48</v>
      </c>
      <c r="D3880">
        <v>32</v>
      </c>
      <c r="E3880" t="s">
        <v>25</v>
      </c>
      <c r="F3880" t="s">
        <v>32</v>
      </c>
      <c r="G3880">
        <v>17.3</v>
      </c>
      <c r="H3880" t="s">
        <v>27</v>
      </c>
      <c r="I3880">
        <v>5.8</v>
      </c>
      <c r="J3880">
        <v>1.21</v>
      </c>
      <c r="K3880" t="s">
        <v>16</v>
      </c>
      <c r="L3880">
        <v>5063.8100000000004</v>
      </c>
    </row>
    <row r="3881" spans="2:12" x14ac:dyDescent="0.2">
      <c r="B3881" t="s">
        <v>47</v>
      </c>
      <c r="C3881" t="s">
        <v>31</v>
      </c>
      <c r="D3881">
        <v>32</v>
      </c>
      <c r="E3881" t="s">
        <v>42</v>
      </c>
      <c r="F3881" t="s">
        <v>35</v>
      </c>
      <c r="G3881">
        <v>13.3</v>
      </c>
      <c r="H3881" t="s">
        <v>27</v>
      </c>
      <c r="I3881">
        <v>10.8</v>
      </c>
      <c r="J3881">
        <v>2.6</v>
      </c>
      <c r="K3881" t="s">
        <v>46</v>
      </c>
      <c r="L3881">
        <v>2354.62</v>
      </c>
    </row>
    <row r="3882" spans="2:12" x14ac:dyDescent="0.2">
      <c r="B3882" t="s">
        <v>17</v>
      </c>
      <c r="C3882" t="s">
        <v>31</v>
      </c>
      <c r="D3882">
        <v>16</v>
      </c>
      <c r="E3882" t="s">
        <v>29</v>
      </c>
      <c r="F3882" t="s">
        <v>35</v>
      </c>
      <c r="G3882">
        <v>17.3</v>
      </c>
      <c r="H3882" t="s">
        <v>15</v>
      </c>
      <c r="I3882">
        <v>9.9</v>
      </c>
      <c r="J3882">
        <v>1.5</v>
      </c>
      <c r="K3882" t="s">
        <v>30</v>
      </c>
      <c r="L3882">
        <v>1953.31</v>
      </c>
    </row>
    <row r="3883" spans="2:12" x14ac:dyDescent="0.2">
      <c r="B3883" t="s">
        <v>23</v>
      </c>
      <c r="C3883" t="s">
        <v>31</v>
      </c>
      <c r="D3883">
        <v>64</v>
      </c>
      <c r="E3883" t="s">
        <v>25</v>
      </c>
      <c r="F3883" t="s">
        <v>40</v>
      </c>
      <c r="G3883">
        <v>14</v>
      </c>
      <c r="H3883" t="s">
        <v>21</v>
      </c>
      <c r="I3883">
        <v>8.6999999999999993</v>
      </c>
      <c r="J3883">
        <v>2.58</v>
      </c>
      <c r="K3883" t="s">
        <v>46</v>
      </c>
      <c r="L3883">
        <v>1558.21</v>
      </c>
    </row>
    <row r="3884" spans="2:12" x14ac:dyDescent="0.2">
      <c r="B3884" t="s">
        <v>33</v>
      </c>
      <c r="C3884" t="s">
        <v>39</v>
      </c>
      <c r="D3884">
        <v>4</v>
      </c>
      <c r="E3884" t="s">
        <v>42</v>
      </c>
      <c r="F3884" t="s">
        <v>26</v>
      </c>
      <c r="G3884">
        <v>14</v>
      </c>
      <c r="H3884" t="s">
        <v>27</v>
      </c>
      <c r="I3884">
        <v>10.5</v>
      </c>
      <c r="J3884">
        <v>2.68</v>
      </c>
      <c r="K3884" t="s">
        <v>30</v>
      </c>
      <c r="L3884">
        <v>1262.48</v>
      </c>
    </row>
    <row r="3885" spans="2:12" x14ac:dyDescent="0.2">
      <c r="B3885" t="s">
        <v>45</v>
      </c>
      <c r="C3885" t="s">
        <v>48</v>
      </c>
      <c r="D3885">
        <v>4</v>
      </c>
      <c r="E3885" t="s">
        <v>42</v>
      </c>
      <c r="F3885" t="s">
        <v>32</v>
      </c>
      <c r="G3885">
        <v>14</v>
      </c>
      <c r="H3885" t="s">
        <v>21</v>
      </c>
      <c r="I3885">
        <v>4.4000000000000004</v>
      </c>
      <c r="J3885">
        <v>3.36</v>
      </c>
      <c r="K3885" t="s">
        <v>22</v>
      </c>
      <c r="L3885">
        <v>774.76</v>
      </c>
    </row>
    <row r="3886" spans="2:12" x14ac:dyDescent="0.2">
      <c r="B3886" t="s">
        <v>33</v>
      </c>
      <c r="C3886" t="s">
        <v>39</v>
      </c>
      <c r="D3886">
        <v>4</v>
      </c>
      <c r="E3886" t="s">
        <v>25</v>
      </c>
      <c r="F3886" t="s">
        <v>35</v>
      </c>
      <c r="G3886">
        <v>17.3</v>
      </c>
      <c r="H3886" t="s">
        <v>15</v>
      </c>
      <c r="I3886">
        <v>6.2</v>
      </c>
      <c r="J3886">
        <v>2.36</v>
      </c>
      <c r="K3886" t="s">
        <v>16</v>
      </c>
      <c r="L3886">
        <v>1269.3800000000001</v>
      </c>
    </row>
    <row r="3887" spans="2:12" x14ac:dyDescent="0.2">
      <c r="B3887" t="s">
        <v>28</v>
      </c>
      <c r="C3887" t="s">
        <v>48</v>
      </c>
      <c r="D3887">
        <v>4</v>
      </c>
      <c r="E3887" t="s">
        <v>29</v>
      </c>
      <c r="F3887" t="s">
        <v>26</v>
      </c>
      <c r="G3887">
        <v>17.3</v>
      </c>
      <c r="H3887" t="s">
        <v>43</v>
      </c>
      <c r="I3887">
        <v>10.199999999999999</v>
      </c>
      <c r="J3887">
        <v>1.58</v>
      </c>
      <c r="K3887" t="s">
        <v>16</v>
      </c>
      <c r="L3887">
        <v>1301.8699999999999</v>
      </c>
    </row>
    <row r="3888" spans="2:12" x14ac:dyDescent="0.2">
      <c r="B3888" t="s">
        <v>36</v>
      </c>
      <c r="C3888" t="s">
        <v>37</v>
      </c>
      <c r="D3888">
        <v>32</v>
      </c>
      <c r="E3888" t="s">
        <v>42</v>
      </c>
      <c r="F3888" t="s">
        <v>40</v>
      </c>
      <c r="G3888">
        <v>16</v>
      </c>
      <c r="H3888" t="s">
        <v>21</v>
      </c>
      <c r="I3888">
        <v>11.2</v>
      </c>
      <c r="J3888">
        <v>3.32</v>
      </c>
      <c r="K3888" t="s">
        <v>30</v>
      </c>
      <c r="L3888">
        <v>2164.52</v>
      </c>
    </row>
    <row r="3889" spans="2:12" x14ac:dyDescent="0.2">
      <c r="B3889" t="s">
        <v>38</v>
      </c>
      <c r="C3889" t="s">
        <v>41</v>
      </c>
      <c r="D3889">
        <v>16</v>
      </c>
      <c r="E3889" t="s">
        <v>42</v>
      </c>
      <c r="F3889" t="s">
        <v>44</v>
      </c>
      <c r="G3889">
        <v>14</v>
      </c>
      <c r="H3889" t="s">
        <v>21</v>
      </c>
      <c r="I3889">
        <v>12</v>
      </c>
      <c r="J3889">
        <v>2.23</v>
      </c>
      <c r="K3889" t="s">
        <v>30</v>
      </c>
      <c r="L3889">
        <v>1089.24</v>
      </c>
    </row>
    <row r="3890" spans="2:12" x14ac:dyDescent="0.2">
      <c r="B3890" t="s">
        <v>23</v>
      </c>
      <c r="C3890" t="s">
        <v>41</v>
      </c>
      <c r="D3890">
        <v>16</v>
      </c>
      <c r="E3890" t="s">
        <v>25</v>
      </c>
      <c r="F3890" t="s">
        <v>26</v>
      </c>
      <c r="G3890">
        <v>15.6</v>
      </c>
      <c r="H3890" t="s">
        <v>43</v>
      </c>
      <c r="I3890">
        <v>8.4</v>
      </c>
      <c r="J3890">
        <v>3.22</v>
      </c>
      <c r="K3890" t="s">
        <v>46</v>
      </c>
      <c r="L3890">
        <v>2215.7600000000002</v>
      </c>
    </row>
    <row r="3891" spans="2:12" x14ac:dyDescent="0.2">
      <c r="B3891" t="s">
        <v>17</v>
      </c>
      <c r="C3891" t="s">
        <v>39</v>
      </c>
      <c r="D3891">
        <v>16</v>
      </c>
      <c r="E3891" t="s">
        <v>25</v>
      </c>
      <c r="F3891" t="s">
        <v>35</v>
      </c>
      <c r="G3891">
        <v>15.6</v>
      </c>
      <c r="H3891" t="s">
        <v>27</v>
      </c>
      <c r="I3891">
        <v>6.1</v>
      </c>
      <c r="J3891">
        <v>2.08</v>
      </c>
      <c r="K3891" t="s">
        <v>46</v>
      </c>
      <c r="L3891">
        <v>3183.53</v>
      </c>
    </row>
    <row r="3892" spans="2:12" x14ac:dyDescent="0.2">
      <c r="B3892" t="s">
        <v>47</v>
      </c>
      <c r="C3892" t="s">
        <v>37</v>
      </c>
      <c r="D3892">
        <v>16</v>
      </c>
      <c r="E3892" t="s">
        <v>13</v>
      </c>
      <c r="F3892" t="s">
        <v>26</v>
      </c>
      <c r="G3892">
        <v>16</v>
      </c>
      <c r="H3892" t="s">
        <v>21</v>
      </c>
      <c r="I3892">
        <v>4.4000000000000004</v>
      </c>
      <c r="J3892">
        <v>1.95</v>
      </c>
      <c r="K3892" t="s">
        <v>46</v>
      </c>
      <c r="L3892">
        <v>2515.5700000000002</v>
      </c>
    </row>
    <row r="3893" spans="2:12" x14ac:dyDescent="0.2">
      <c r="B3893" t="s">
        <v>38</v>
      </c>
      <c r="C3893" t="s">
        <v>48</v>
      </c>
      <c r="D3893">
        <v>64</v>
      </c>
      <c r="E3893" t="s">
        <v>13</v>
      </c>
      <c r="F3893" t="s">
        <v>44</v>
      </c>
      <c r="G3893">
        <v>14</v>
      </c>
      <c r="H3893" t="s">
        <v>27</v>
      </c>
      <c r="I3893">
        <v>9.1999999999999993</v>
      </c>
      <c r="J3893">
        <v>2.2999999999999998</v>
      </c>
      <c r="K3893" t="s">
        <v>16</v>
      </c>
      <c r="L3893">
        <v>3225.05</v>
      </c>
    </row>
    <row r="3894" spans="2:12" x14ac:dyDescent="0.2">
      <c r="B3894" t="s">
        <v>11</v>
      </c>
      <c r="C3894" t="s">
        <v>31</v>
      </c>
      <c r="D3894">
        <v>16</v>
      </c>
      <c r="E3894" t="s">
        <v>25</v>
      </c>
      <c r="F3894" t="s">
        <v>14</v>
      </c>
      <c r="G3894">
        <v>17.3</v>
      </c>
      <c r="H3894" t="s">
        <v>21</v>
      </c>
      <c r="I3894">
        <v>11.3</v>
      </c>
      <c r="J3894">
        <v>2.06</v>
      </c>
      <c r="K3894" t="s">
        <v>46</v>
      </c>
      <c r="L3894">
        <v>1519.99</v>
      </c>
    </row>
    <row r="3895" spans="2:12" x14ac:dyDescent="0.2">
      <c r="B3895" t="s">
        <v>33</v>
      </c>
      <c r="C3895" t="s">
        <v>39</v>
      </c>
      <c r="D3895">
        <v>32</v>
      </c>
      <c r="E3895" t="s">
        <v>13</v>
      </c>
      <c r="F3895" t="s">
        <v>32</v>
      </c>
      <c r="G3895">
        <v>17.3</v>
      </c>
      <c r="H3895" t="s">
        <v>27</v>
      </c>
      <c r="I3895">
        <v>5.8</v>
      </c>
      <c r="J3895">
        <v>2.4500000000000002</v>
      </c>
      <c r="K3895" t="s">
        <v>16</v>
      </c>
      <c r="L3895">
        <v>2877</v>
      </c>
    </row>
    <row r="3896" spans="2:12" x14ac:dyDescent="0.2">
      <c r="B3896" t="s">
        <v>23</v>
      </c>
      <c r="C3896" t="s">
        <v>18</v>
      </c>
      <c r="D3896">
        <v>4</v>
      </c>
      <c r="E3896" t="s">
        <v>19</v>
      </c>
      <c r="F3896" t="s">
        <v>32</v>
      </c>
      <c r="G3896">
        <v>17.3</v>
      </c>
      <c r="H3896" t="s">
        <v>27</v>
      </c>
      <c r="I3896">
        <v>9.9</v>
      </c>
      <c r="J3896">
        <v>3.45</v>
      </c>
      <c r="K3896" t="s">
        <v>16</v>
      </c>
      <c r="L3896">
        <v>1907.84</v>
      </c>
    </row>
    <row r="3897" spans="2:12" x14ac:dyDescent="0.2">
      <c r="B3897" t="s">
        <v>38</v>
      </c>
      <c r="C3897" t="s">
        <v>18</v>
      </c>
      <c r="D3897">
        <v>64</v>
      </c>
      <c r="E3897" t="s">
        <v>29</v>
      </c>
      <c r="F3897" t="s">
        <v>20</v>
      </c>
      <c r="G3897">
        <v>16</v>
      </c>
      <c r="H3897" t="s">
        <v>27</v>
      </c>
      <c r="I3897">
        <v>8.8000000000000007</v>
      </c>
      <c r="J3897">
        <v>1.22</v>
      </c>
      <c r="K3897" t="s">
        <v>22</v>
      </c>
      <c r="L3897">
        <v>5485.45</v>
      </c>
    </row>
    <row r="3898" spans="2:12" x14ac:dyDescent="0.2">
      <c r="B3898" t="s">
        <v>47</v>
      </c>
      <c r="C3898" t="s">
        <v>37</v>
      </c>
      <c r="D3898">
        <v>64</v>
      </c>
      <c r="E3898" t="s">
        <v>25</v>
      </c>
      <c r="F3898" t="s">
        <v>20</v>
      </c>
      <c r="G3898">
        <v>13.3</v>
      </c>
      <c r="H3898" t="s">
        <v>27</v>
      </c>
      <c r="I3898">
        <v>10.1</v>
      </c>
      <c r="J3898">
        <v>3.17</v>
      </c>
      <c r="K3898" t="s">
        <v>16</v>
      </c>
      <c r="L3898">
        <v>8562.44</v>
      </c>
    </row>
    <row r="3899" spans="2:12" x14ac:dyDescent="0.2">
      <c r="B3899" t="s">
        <v>47</v>
      </c>
      <c r="C3899" t="s">
        <v>48</v>
      </c>
      <c r="D3899">
        <v>32</v>
      </c>
      <c r="E3899" t="s">
        <v>42</v>
      </c>
      <c r="F3899" t="s">
        <v>40</v>
      </c>
      <c r="G3899">
        <v>16</v>
      </c>
      <c r="H3899" t="s">
        <v>43</v>
      </c>
      <c r="I3899">
        <v>7.4</v>
      </c>
      <c r="J3899">
        <v>1.36</v>
      </c>
      <c r="K3899" t="s">
        <v>30</v>
      </c>
      <c r="L3899">
        <v>2487.09</v>
      </c>
    </row>
    <row r="3900" spans="2:12" x14ac:dyDescent="0.2">
      <c r="B3900" t="s">
        <v>47</v>
      </c>
      <c r="C3900" t="s">
        <v>48</v>
      </c>
      <c r="D3900">
        <v>8</v>
      </c>
      <c r="E3900" t="s">
        <v>42</v>
      </c>
      <c r="F3900" t="s">
        <v>35</v>
      </c>
      <c r="G3900">
        <v>17.3</v>
      </c>
      <c r="H3900" t="s">
        <v>21</v>
      </c>
      <c r="I3900">
        <v>9</v>
      </c>
      <c r="J3900">
        <v>1.93</v>
      </c>
      <c r="K3900" t="s">
        <v>22</v>
      </c>
      <c r="L3900">
        <v>1115.49</v>
      </c>
    </row>
    <row r="3901" spans="2:12" x14ac:dyDescent="0.2">
      <c r="B3901" t="s">
        <v>28</v>
      </c>
      <c r="C3901" t="s">
        <v>41</v>
      </c>
      <c r="D3901">
        <v>64</v>
      </c>
      <c r="E3901" t="s">
        <v>25</v>
      </c>
      <c r="F3901" t="s">
        <v>26</v>
      </c>
      <c r="G3901">
        <v>17.3</v>
      </c>
      <c r="H3901" t="s">
        <v>43</v>
      </c>
      <c r="I3901">
        <v>7.5</v>
      </c>
      <c r="J3901">
        <v>2.0499999999999998</v>
      </c>
      <c r="K3901" t="s">
        <v>16</v>
      </c>
      <c r="L3901">
        <v>4241.3</v>
      </c>
    </row>
    <row r="3902" spans="2:12" x14ac:dyDescent="0.2">
      <c r="B3902" t="s">
        <v>34</v>
      </c>
      <c r="C3902" t="s">
        <v>12</v>
      </c>
      <c r="D3902">
        <v>16</v>
      </c>
      <c r="E3902" t="s">
        <v>19</v>
      </c>
      <c r="F3902" t="s">
        <v>20</v>
      </c>
      <c r="G3902">
        <v>17.3</v>
      </c>
      <c r="H3902" t="s">
        <v>43</v>
      </c>
      <c r="I3902">
        <v>5.4</v>
      </c>
      <c r="J3902">
        <v>2.29</v>
      </c>
      <c r="K3902" t="s">
        <v>30</v>
      </c>
      <c r="L3902">
        <v>993.8</v>
      </c>
    </row>
    <row r="3903" spans="2:12" x14ac:dyDescent="0.2">
      <c r="B3903" t="s">
        <v>45</v>
      </c>
      <c r="C3903" t="s">
        <v>24</v>
      </c>
      <c r="D3903">
        <v>16</v>
      </c>
      <c r="E3903" t="s">
        <v>42</v>
      </c>
      <c r="F3903" t="s">
        <v>20</v>
      </c>
      <c r="G3903">
        <v>17.3</v>
      </c>
      <c r="H3903" t="s">
        <v>21</v>
      </c>
      <c r="I3903">
        <v>4.9000000000000004</v>
      </c>
      <c r="J3903">
        <v>2.46</v>
      </c>
      <c r="K3903" t="s">
        <v>16</v>
      </c>
      <c r="L3903">
        <v>918.72</v>
      </c>
    </row>
    <row r="3904" spans="2:12" x14ac:dyDescent="0.2">
      <c r="B3904" t="s">
        <v>47</v>
      </c>
      <c r="C3904" t="s">
        <v>39</v>
      </c>
      <c r="D3904">
        <v>64</v>
      </c>
      <c r="E3904" t="s">
        <v>42</v>
      </c>
      <c r="F3904" t="s">
        <v>26</v>
      </c>
      <c r="G3904">
        <v>13.3</v>
      </c>
      <c r="H3904" t="s">
        <v>15</v>
      </c>
      <c r="I3904">
        <v>7.2</v>
      </c>
      <c r="J3904">
        <v>2.5</v>
      </c>
      <c r="K3904" t="s">
        <v>46</v>
      </c>
      <c r="L3904">
        <v>3158.58</v>
      </c>
    </row>
    <row r="3905" spans="2:12" x14ac:dyDescent="0.2">
      <c r="B3905" t="s">
        <v>47</v>
      </c>
      <c r="C3905" t="s">
        <v>18</v>
      </c>
      <c r="D3905">
        <v>4</v>
      </c>
      <c r="E3905" t="s">
        <v>13</v>
      </c>
      <c r="F3905" t="s">
        <v>32</v>
      </c>
      <c r="G3905">
        <v>17.3</v>
      </c>
      <c r="H3905" t="s">
        <v>15</v>
      </c>
      <c r="I3905">
        <v>5.7</v>
      </c>
      <c r="J3905">
        <v>2.86</v>
      </c>
      <c r="K3905" t="s">
        <v>16</v>
      </c>
      <c r="L3905">
        <v>2039.19</v>
      </c>
    </row>
    <row r="3906" spans="2:12" x14ac:dyDescent="0.2">
      <c r="B3906" t="s">
        <v>45</v>
      </c>
      <c r="C3906" t="s">
        <v>41</v>
      </c>
      <c r="D3906">
        <v>32</v>
      </c>
      <c r="E3906" t="s">
        <v>29</v>
      </c>
      <c r="F3906" t="s">
        <v>44</v>
      </c>
      <c r="G3906">
        <v>13.3</v>
      </c>
      <c r="H3906" t="s">
        <v>21</v>
      </c>
      <c r="I3906">
        <v>8.8000000000000007</v>
      </c>
      <c r="J3906">
        <v>2.14</v>
      </c>
      <c r="K3906" t="s">
        <v>22</v>
      </c>
      <c r="L3906">
        <v>1564.26</v>
      </c>
    </row>
    <row r="3907" spans="2:12" x14ac:dyDescent="0.2">
      <c r="B3907" t="s">
        <v>28</v>
      </c>
      <c r="C3907" t="s">
        <v>18</v>
      </c>
      <c r="D3907">
        <v>64</v>
      </c>
      <c r="E3907" t="s">
        <v>42</v>
      </c>
      <c r="F3907" t="s">
        <v>14</v>
      </c>
      <c r="G3907">
        <v>13.3</v>
      </c>
      <c r="H3907" t="s">
        <v>27</v>
      </c>
      <c r="I3907">
        <v>4.2</v>
      </c>
      <c r="J3907">
        <v>2.86</v>
      </c>
      <c r="K3907" t="s">
        <v>16</v>
      </c>
      <c r="L3907">
        <v>4239.8900000000003</v>
      </c>
    </row>
    <row r="3908" spans="2:12" x14ac:dyDescent="0.2">
      <c r="B3908" t="s">
        <v>36</v>
      </c>
      <c r="C3908" t="s">
        <v>24</v>
      </c>
      <c r="D3908">
        <v>32</v>
      </c>
      <c r="E3908" t="s">
        <v>29</v>
      </c>
      <c r="F3908" t="s">
        <v>40</v>
      </c>
      <c r="G3908">
        <v>15.6</v>
      </c>
      <c r="H3908" t="s">
        <v>43</v>
      </c>
      <c r="I3908">
        <v>4.5</v>
      </c>
      <c r="J3908">
        <v>1.55</v>
      </c>
      <c r="K3908" t="s">
        <v>46</v>
      </c>
      <c r="L3908">
        <v>1843.16</v>
      </c>
    </row>
    <row r="3909" spans="2:12" x14ac:dyDescent="0.2">
      <c r="B3909" t="s">
        <v>45</v>
      </c>
      <c r="C3909" t="s">
        <v>12</v>
      </c>
      <c r="D3909">
        <v>64</v>
      </c>
      <c r="E3909" t="s">
        <v>19</v>
      </c>
      <c r="F3909" t="s">
        <v>26</v>
      </c>
      <c r="G3909">
        <v>15.6</v>
      </c>
      <c r="H3909" t="s">
        <v>27</v>
      </c>
      <c r="I3909">
        <v>4.5999999999999996</v>
      </c>
      <c r="J3909">
        <v>2.67</v>
      </c>
      <c r="K3909" t="s">
        <v>30</v>
      </c>
      <c r="L3909">
        <v>3540.14</v>
      </c>
    </row>
    <row r="3910" spans="2:12" x14ac:dyDescent="0.2">
      <c r="B3910" t="s">
        <v>33</v>
      </c>
      <c r="C3910" t="s">
        <v>37</v>
      </c>
      <c r="D3910">
        <v>16</v>
      </c>
      <c r="E3910" t="s">
        <v>25</v>
      </c>
      <c r="F3910" t="s">
        <v>14</v>
      </c>
      <c r="G3910">
        <v>14</v>
      </c>
      <c r="H3910" t="s">
        <v>15</v>
      </c>
      <c r="I3910">
        <v>7.4</v>
      </c>
      <c r="J3910">
        <v>3.03</v>
      </c>
      <c r="K3910" t="s">
        <v>30</v>
      </c>
      <c r="L3910">
        <v>2538.5</v>
      </c>
    </row>
    <row r="3911" spans="2:12" x14ac:dyDescent="0.2">
      <c r="B3911" t="s">
        <v>34</v>
      </c>
      <c r="C3911" t="s">
        <v>37</v>
      </c>
      <c r="D3911">
        <v>16</v>
      </c>
      <c r="E3911" t="s">
        <v>13</v>
      </c>
      <c r="F3911" t="s">
        <v>35</v>
      </c>
      <c r="G3911">
        <v>13.3</v>
      </c>
      <c r="H3911" t="s">
        <v>27</v>
      </c>
      <c r="I3911">
        <v>9.6999999999999993</v>
      </c>
      <c r="J3911">
        <v>2.0299999999999998</v>
      </c>
      <c r="K3911" t="s">
        <v>30</v>
      </c>
      <c r="L3911">
        <v>3321.8</v>
      </c>
    </row>
    <row r="3912" spans="2:12" x14ac:dyDescent="0.2">
      <c r="B3912" t="s">
        <v>23</v>
      </c>
      <c r="C3912" t="s">
        <v>18</v>
      </c>
      <c r="D3912">
        <v>64</v>
      </c>
      <c r="E3912" t="s">
        <v>19</v>
      </c>
      <c r="F3912" t="s">
        <v>32</v>
      </c>
      <c r="G3912">
        <v>15.6</v>
      </c>
      <c r="H3912" t="s">
        <v>15</v>
      </c>
      <c r="I3912">
        <v>10.5</v>
      </c>
      <c r="J3912">
        <v>3.11</v>
      </c>
      <c r="K3912" t="s">
        <v>16</v>
      </c>
      <c r="L3912">
        <v>4135.7700000000004</v>
      </c>
    </row>
    <row r="3913" spans="2:12" x14ac:dyDescent="0.2">
      <c r="B3913" t="s">
        <v>34</v>
      </c>
      <c r="C3913" t="s">
        <v>24</v>
      </c>
      <c r="D3913">
        <v>16</v>
      </c>
      <c r="E3913" t="s">
        <v>29</v>
      </c>
      <c r="F3913" t="s">
        <v>44</v>
      </c>
      <c r="G3913">
        <v>17.3</v>
      </c>
      <c r="H3913" t="s">
        <v>15</v>
      </c>
      <c r="I3913">
        <v>8.6</v>
      </c>
      <c r="J3913">
        <v>1.96</v>
      </c>
      <c r="K3913" t="s">
        <v>46</v>
      </c>
      <c r="L3913">
        <v>978.76</v>
      </c>
    </row>
    <row r="3914" spans="2:12" x14ac:dyDescent="0.2">
      <c r="B3914" t="s">
        <v>38</v>
      </c>
      <c r="C3914" t="s">
        <v>12</v>
      </c>
      <c r="D3914">
        <v>8</v>
      </c>
      <c r="E3914" t="s">
        <v>25</v>
      </c>
      <c r="F3914" t="s">
        <v>40</v>
      </c>
      <c r="G3914">
        <v>14</v>
      </c>
      <c r="H3914" t="s">
        <v>43</v>
      </c>
      <c r="I3914">
        <v>7.6</v>
      </c>
      <c r="J3914">
        <v>1.32</v>
      </c>
      <c r="K3914" t="s">
        <v>46</v>
      </c>
      <c r="L3914">
        <v>865.87</v>
      </c>
    </row>
    <row r="3915" spans="2:12" x14ac:dyDescent="0.2">
      <c r="B3915" t="s">
        <v>36</v>
      </c>
      <c r="C3915" t="s">
        <v>31</v>
      </c>
      <c r="D3915">
        <v>32</v>
      </c>
      <c r="E3915" t="s">
        <v>29</v>
      </c>
      <c r="F3915" t="s">
        <v>44</v>
      </c>
      <c r="G3915">
        <v>16</v>
      </c>
      <c r="H3915" t="s">
        <v>15</v>
      </c>
      <c r="I3915">
        <v>8.3000000000000007</v>
      </c>
      <c r="J3915">
        <v>1.37</v>
      </c>
      <c r="K3915" t="s">
        <v>30</v>
      </c>
      <c r="L3915">
        <v>1264.6500000000001</v>
      </c>
    </row>
    <row r="3916" spans="2:12" x14ac:dyDescent="0.2">
      <c r="B3916" t="s">
        <v>28</v>
      </c>
      <c r="C3916" t="s">
        <v>48</v>
      </c>
      <c r="D3916">
        <v>8</v>
      </c>
      <c r="E3916" t="s">
        <v>42</v>
      </c>
      <c r="F3916" t="s">
        <v>20</v>
      </c>
      <c r="G3916">
        <v>13.3</v>
      </c>
      <c r="H3916" t="s">
        <v>21</v>
      </c>
      <c r="I3916">
        <v>9.6999999999999993</v>
      </c>
      <c r="J3916">
        <v>2.2400000000000002</v>
      </c>
      <c r="K3916" t="s">
        <v>30</v>
      </c>
      <c r="L3916">
        <v>1036.19</v>
      </c>
    </row>
    <row r="3917" spans="2:12" x14ac:dyDescent="0.2">
      <c r="B3917" t="s">
        <v>45</v>
      </c>
      <c r="C3917" t="s">
        <v>18</v>
      </c>
      <c r="D3917">
        <v>8</v>
      </c>
      <c r="E3917" t="s">
        <v>13</v>
      </c>
      <c r="F3917" t="s">
        <v>20</v>
      </c>
      <c r="G3917">
        <v>16</v>
      </c>
      <c r="H3917" t="s">
        <v>15</v>
      </c>
      <c r="I3917">
        <v>6.6</v>
      </c>
      <c r="J3917">
        <v>3</v>
      </c>
      <c r="K3917" t="s">
        <v>46</v>
      </c>
      <c r="L3917">
        <v>1714.92</v>
      </c>
    </row>
    <row r="3918" spans="2:12" x14ac:dyDescent="0.2">
      <c r="B3918" t="s">
        <v>17</v>
      </c>
      <c r="C3918" t="s">
        <v>48</v>
      </c>
      <c r="D3918">
        <v>4</v>
      </c>
      <c r="E3918" t="s">
        <v>25</v>
      </c>
      <c r="F3918" t="s">
        <v>14</v>
      </c>
      <c r="G3918">
        <v>14</v>
      </c>
      <c r="H3918" t="s">
        <v>21</v>
      </c>
      <c r="I3918">
        <v>7.7</v>
      </c>
      <c r="J3918">
        <v>1.33</v>
      </c>
      <c r="K3918" t="s">
        <v>46</v>
      </c>
      <c r="L3918">
        <v>1215.3399999999999</v>
      </c>
    </row>
    <row r="3919" spans="2:12" x14ac:dyDescent="0.2">
      <c r="B3919" t="s">
        <v>28</v>
      </c>
      <c r="C3919" t="s">
        <v>31</v>
      </c>
      <c r="D3919">
        <v>8</v>
      </c>
      <c r="E3919" t="s">
        <v>42</v>
      </c>
      <c r="F3919" t="s">
        <v>20</v>
      </c>
      <c r="G3919">
        <v>15.6</v>
      </c>
      <c r="H3919" t="s">
        <v>15</v>
      </c>
      <c r="I3919">
        <v>7.1</v>
      </c>
      <c r="J3919">
        <v>2.2799999999999998</v>
      </c>
      <c r="K3919" t="s">
        <v>22</v>
      </c>
      <c r="L3919">
        <v>920.08</v>
      </c>
    </row>
    <row r="3920" spans="2:12" x14ac:dyDescent="0.2">
      <c r="B3920" t="s">
        <v>34</v>
      </c>
      <c r="C3920" t="s">
        <v>48</v>
      </c>
      <c r="D3920">
        <v>8</v>
      </c>
      <c r="E3920" t="s">
        <v>42</v>
      </c>
      <c r="F3920" t="s">
        <v>20</v>
      </c>
      <c r="G3920">
        <v>16</v>
      </c>
      <c r="H3920" t="s">
        <v>43</v>
      </c>
      <c r="I3920">
        <v>8.1</v>
      </c>
      <c r="J3920">
        <v>2.35</v>
      </c>
      <c r="K3920" t="s">
        <v>22</v>
      </c>
      <c r="L3920">
        <v>1142.96</v>
      </c>
    </row>
    <row r="3921" spans="2:12" x14ac:dyDescent="0.2">
      <c r="B3921" t="s">
        <v>33</v>
      </c>
      <c r="C3921" t="s">
        <v>24</v>
      </c>
      <c r="D3921">
        <v>8</v>
      </c>
      <c r="E3921" t="s">
        <v>13</v>
      </c>
      <c r="F3921" t="s">
        <v>35</v>
      </c>
      <c r="G3921">
        <v>16</v>
      </c>
      <c r="H3921" t="s">
        <v>27</v>
      </c>
      <c r="I3921">
        <v>9.8000000000000007</v>
      </c>
      <c r="J3921">
        <v>2.13</v>
      </c>
      <c r="K3921" t="s">
        <v>46</v>
      </c>
      <c r="L3921">
        <v>1784.03</v>
      </c>
    </row>
    <row r="3922" spans="2:12" x14ac:dyDescent="0.2">
      <c r="B3922" t="s">
        <v>36</v>
      </c>
      <c r="C3922" t="s">
        <v>48</v>
      </c>
      <c r="D3922">
        <v>64</v>
      </c>
      <c r="E3922" t="s">
        <v>42</v>
      </c>
      <c r="F3922" t="s">
        <v>20</v>
      </c>
      <c r="G3922">
        <v>15.6</v>
      </c>
      <c r="H3922" t="s">
        <v>43</v>
      </c>
      <c r="I3922">
        <v>8.8000000000000007</v>
      </c>
      <c r="J3922">
        <v>3.19</v>
      </c>
      <c r="K3922" t="s">
        <v>30</v>
      </c>
      <c r="L3922">
        <v>2683.2</v>
      </c>
    </row>
    <row r="3923" spans="2:12" x14ac:dyDescent="0.2">
      <c r="B3923" t="s">
        <v>11</v>
      </c>
      <c r="C3923" t="s">
        <v>12</v>
      </c>
      <c r="D3923">
        <v>8</v>
      </c>
      <c r="E3923" t="s">
        <v>25</v>
      </c>
      <c r="F3923" t="s">
        <v>14</v>
      </c>
      <c r="G3923">
        <v>17.3</v>
      </c>
      <c r="H3923" t="s">
        <v>43</v>
      </c>
      <c r="I3923">
        <v>10.199999999999999</v>
      </c>
      <c r="J3923">
        <v>2.41</v>
      </c>
      <c r="K3923" t="s">
        <v>16</v>
      </c>
      <c r="L3923">
        <v>1526.33</v>
      </c>
    </row>
    <row r="3924" spans="2:12" x14ac:dyDescent="0.2">
      <c r="B3924" t="s">
        <v>38</v>
      </c>
      <c r="C3924" t="s">
        <v>39</v>
      </c>
      <c r="D3924">
        <v>64</v>
      </c>
      <c r="E3924" t="s">
        <v>29</v>
      </c>
      <c r="F3924" t="s">
        <v>14</v>
      </c>
      <c r="G3924">
        <v>13.3</v>
      </c>
      <c r="H3924" t="s">
        <v>43</v>
      </c>
      <c r="I3924">
        <v>11.4</v>
      </c>
      <c r="J3924">
        <v>1.67</v>
      </c>
      <c r="K3924" t="s">
        <v>22</v>
      </c>
      <c r="L3924">
        <v>2355.5500000000002</v>
      </c>
    </row>
    <row r="3925" spans="2:12" x14ac:dyDescent="0.2">
      <c r="B3925" t="s">
        <v>33</v>
      </c>
      <c r="C3925" t="s">
        <v>48</v>
      </c>
      <c r="D3925">
        <v>32</v>
      </c>
      <c r="E3925" t="s">
        <v>29</v>
      </c>
      <c r="F3925" t="s">
        <v>35</v>
      </c>
      <c r="G3925">
        <v>13.3</v>
      </c>
      <c r="H3925" t="s">
        <v>15</v>
      </c>
      <c r="I3925">
        <v>9.6999999999999993</v>
      </c>
      <c r="J3925">
        <v>3.09</v>
      </c>
      <c r="K3925" t="s">
        <v>16</v>
      </c>
      <c r="L3925">
        <v>2478.7199999999998</v>
      </c>
    </row>
    <row r="3926" spans="2:12" x14ac:dyDescent="0.2">
      <c r="B3926" t="s">
        <v>33</v>
      </c>
      <c r="C3926" t="s">
        <v>48</v>
      </c>
      <c r="D3926">
        <v>8</v>
      </c>
      <c r="E3926" t="s">
        <v>42</v>
      </c>
      <c r="F3926" t="s">
        <v>32</v>
      </c>
      <c r="G3926">
        <v>14</v>
      </c>
      <c r="H3926" t="s">
        <v>27</v>
      </c>
      <c r="I3926">
        <v>6.3</v>
      </c>
      <c r="J3926">
        <v>3.02</v>
      </c>
      <c r="K3926" t="s">
        <v>30</v>
      </c>
      <c r="L3926">
        <v>1705.68</v>
      </c>
    </row>
    <row r="3927" spans="2:12" x14ac:dyDescent="0.2">
      <c r="B3927" t="s">
        <v>38</v>
      </c>
      <c r="C3927" t="s">
        <v>18</v>
      </c>
      <c r="D3927">
        <v>64</v>
      </c>
      <c r="E3927" t="s">
        <v>19</v>
      </c>
      <c r="F3927" t="s">
        <v>35</v>
      </c>
      <c r="G3927">
        <v>15.6</v>
      </c>
      <c r="H3927" t="s">
        <v>27</v>
      </c>
      <c r="I3927">
        <v>7.1</v>
      </c>
      <c r="J3927">
        <v>2.0099999999999998</v>
      </c>
      <c r="K3927" t="s">
        <v>22</v>
      </c>
      <c r="L3927">
        <v>5485</v>
      </c>
    </row>
    <row r="3928" spans="2:12" x14ac:dyDescent="0.2">
      <c r="B3928" t="s">
        <v>11</v>
      </c>
      <c r="C3928" t="s">
        <v>12</v>
      </c>
      <c r="D3928">
        <v>4</v>
      </c>
      <c r="E3928" t="s">
        <v>25</v>
      </c>
      <c r="F3928" t="s">
        <v>35</v>
      </c>
      <c r="G3928">
        <v>15.6</v>
      </c>
      <c r="H3928" t="s">
        <v>27</v>
      </c>
      <c r="I3928">
        <v>7.9</v>
      </c>
      <c r="J3928">
        <v>2.15</v>
      </c>
      <c r="K3928" t="s">
        <v>22</v>
      </c>
      <c r="L3928">
        <v>2053.33</v>
      </c>
    </row>
    <row r="3929" spans="2:12" x14ac:dyDescent="0.2">
      <c r="B3929" t="s">
        <v>36</v>
      </c>
      <c r="C3929" t="s">
        <v>39</v>
      </c>
      <c r="D3929">
        <v>32</v>
      </c>
      <c r="E3929" t="s">
        <v>42</v>
      </c>
      <c r="F3929" t="s">
        <v>35</v>
      </c>
      <c r="G3929">
        <v>17.3</v>
      </c>
      <c r="H3929" t="s">
        <v>15</v>
      </c>
      <c r="I3929">
        <v>5.7</v>
      </c>
      <c r="J3929">
        <v>1.38</v>
      </c>
      <c r="K3929" t="s">
        <v>30</v>
      </c>
      <c r="L3929">
        <v>1827.34</v>
      </c>
    </row>
    <row r="3930" spans="2:12" x14ac:dyDescent="0.2">
      <c r="B3930" t="s">
        <v>11</v>
      </c>
      <c r="C3930" t="s">
        <v>18</v>
      </c>
      <c r="D3930">
        <v>4</v>
      </c>
      <c r="E3930" t="s">
        <v>29</v>
      </c>
      <c r="F3930" t="s">
        <v>44</v>
      </c>
      <c r="G3930">
        <v>13.3</v>
      </c>
      <c r="H3930" t="s">
        <v>43</v>
      </c>
      <c r="I3930">
        <v>8</v>
      </c>
      <c r="J3930">
        <v>2.75</v>
      </c>
      <c r="K3930" t="s">
        <v>30</v>
      </c>
      <c r="L3930">
        <v>1074.19</v>
      </c>
    </row>
    <row r="3931" spans="2:12" x14ac:dyDescent="0.2">
      <c r="B3931" t="s">
        <v>36</v>
      </c>
      <c r="C3931" t="s">
        <v>48</v>
      </c>
      <c r="D3931">
        <v>32</v>
      </c>
      <c r="E3931" t="s">
        <v>13</v>
      </c>
      <c r="F3931" t="s">
        <v>40</v>
      </c>
      <c r="G3931">
        <v>15.6</v>
      </c>
      <c r="H3931" t="s">
        <v>15</v>
      </c>
      <c r="I3931">
        <v>10.9</v>
      </c>
      <c r="J3931">
        <v>2.64</v>
      </c>
      <c r="K3931" t="s">
        <v>46</v>
      </c>
      <c r="L3931">
        <v>2865.98</v>
      </c>
    </row>
    <row r="3932" spans="2:12" x14ac:dyDescent="0.2">
      <c r="B3932" t="s">
        <v>38</v>
      </c>
      <c r="C3932" t="s">
        <v>39</v>
      </c>
      <c r="D3932">
        <v>16</v>
      </c>
      <c r="E3932" t="s">
        <v>29</v>
      </c>
      <c r="F3932" t="s">
        <v>35</v>
      </c>
      <c r="G3932">
        <v>14</v>
      </c>
      <c r="H3932" t="s">
        <v>27</v>
      </c>
      <c r="I3932">
        <v>8.8000000000000007</v>
      </c>
      <c r="J3932">
        <v>2.09</v>
      </c>
      <c r="K3932" t="s">
        <v>16</v>
      </c>
      <c r="L3932">
        <v>2033.43</v>
      </c>
    </row>
    <row r="3933" spans="2:12" x14ac:dyDescent="0.2">
      <c r="B3933" t="s">
        <v>34</v>
      </c>
      <c r="C3933" t="s">
        <v>41</v>
      </c>
      <c r="D3933">
        <v>8</v>
      </c>
      <c r="E3933" t="s">
        <v>42</v>
      </c>
      <c r="F3933" t="s">
        <v>35</v>
      </c>
      <c r="G3933">
        <v>16</v>
      </c>
      <c r="H3933" t="s">
        <v>15</v>
      </c>
      <c r="I3933">
        <v>8.5</v>
      </c>
      <c r="J3933">
        <v>3.45</v>
      </c>
      <c r="K3933" t="s">
        <v>22</v>
      </c>
      <c r="L3933">
        <v>1792.09</v>
      </c>
    </row>
    <row r="3934" spans="2:12" x14ac:dyDescent="0.2">
      <c r="B3934" t="s">
        <v>28</v>
      </c>
      <c r="C3934" t="s">
        <v>24</v>
      </c>
      <c r="D3934">
        <v>32</v>
      </c>
      <c r="E3934" t="s">
        <v>29</v>
      </c>
      <c r="F3934" t="s">
        <v>40</v>
      </c>
      <c r="G3934">
        <v>13.3</v>
      </c>
      <c r="H3934" t="s">
        <v>43</v>
      </c>
      <c r="I3934">
        <v>7.3</v>
      </c>
      <c r="J3934">
        <v>1.27</v>
      </c>
      <c r="K3934" t="s">
        <v>16</v>
      </c>
      <c r="L3934">
        <v>1739.27</v>
      </c>
    </row>
    <row r="3935" spans="2:12" x14ac:dyDescent="0.2">
      <c r="B3935" t="s">
        <v>45</v>
      </c>
      <c r="C3935" t="s">
        <v>41</v>
      </c>
      <c r="D3935">
        <v>4</v>
      </c>
      <c r="E3935" t="s">
        <v>29</v>
      </c>
      <c r="F3935" t="s">
        <v>20</v>
      </c>
      <c r="G3935">
        <v>13.3</v>
      </c>
      <c r="H3935" t="s">
        <v>43</v>
      </c>
      <c r="I3935">
        <v>11.2</v>
      </c>
      <c r="J3935">
        <v>3.32</v>
      </c>
      <c r="K3935" t="s">
        <v>46</v>
      </c>
      <c r="L3935">
        <v>1535.55</v>
      </c>
    </row>
    <row r="3936" spans="2:12" x14ac:dyDescent="0.2">
      <c r="B3936" t="s">
        <v>38</v>
      </c>
      <c r="C3936" t="s">
        <v>48</v>
      </c>
      <c r="D3936">
        <v>4</v>
      </c>
      <c r="E3936" t="s">
        <v>42</v>
      </c>
      <c r="F3936" t="s">
        <v>14</v>
      </c>
      <c r="G3936">
        <v>16</v>
      </c>
      <c r="H3936" t="s">
        <v>21</v>
      </c>
      <c r="I3936">
        <v>10.8</v>
      </c>
      <c r="J3936">
        <v>1.29</v>
      </c>
      <c r="K3936" t="s">
        <v>30</v>
      </c>
      <c r="L3936">
        <v>766.97</v>
      </c>
    </row>
    <row r="3937" spans="2:12" x14ac:dyDescent="0.2">
      <c r="B3937" t="s">
        <v>28</v>
      </c>
      <c r="C3937" t="s">
        <v>24</v>
      </c>
      <c r="D3937">
        <v>8</v>
      </c>
      <c r="E3937" t="s">
        <v>25</v>
      </c>
      <c r="F3937" t="s">
        <v>14</v>
      </c>
      <c r="G3937">
        <v>16</v>
      </c>
      <c r="H3937" t="s">
        <v>27</v>
      </c>
      <c r="I3937">
        <v>4.4000000000000004</v>
      </c>
      <c r="J3937">
        <v>3.02</v>
      </c>
      <c r="K3937" t="s">
        <v>22</v>
      </c>
      <c r="L3937">
        <v>1969.11</v>
      </c>
    </row>
    <row r="3938" spans="2:12" x14ac:dyDescent="0.2">
      <c r="B3938" t="s">
        <v>28</v>
      </c>
      <c r="C3938" t="s">
        <v>37</v>
      </c>
      <c r="D3938">
        <v>8</v>
      </c>
      <c r="E3938" t="s">
        <v>25</v>
      </c>
      <c r="F3938" t="s">
        <v>35</v>
      </c>
      <c r="G3938">
        <v>16</v>
      </c>
      <c r="H3938" t="s">
        <v>21</v>
      </c>
      <c r="I3938">
        <v>5.5</v>
      </c>
      <c r="J3938">
        <v>1.77</v>
      </c>
      <c r="K3938" t="s">
        <v>22</v>
      </c>
      <c r="L3938">
        <v>1656.86</v>
      </c>
    </row>
    <row r="3939" spans="2:12" x14ac:dyDescent="0.2">
      <c r="B3939" t="s">
        <v>38</v>
      </c>
      <c r="C3939" t="s">
        <v>24</v>
      </c>
      <c r="D3939">
        <v>4</v>
      </c>
      <c r="E3939" t="s">
        <v>19</v>
      </c>
      <c r="F3939" t="s">
        <v>44</v>
      </c>
      <c r="G3939">
        <v>17.3</v>
      </c>
      <c r="H3939" t="s">
        <v>43</v>
      </c>
      <c r="I3939">
        <v>7.4</v>
      </c>
      <c r="J3939">
        <v>1.76</v>
      </c>
      <c r="K3939" t="s">
        <v>22</v>
      </c>
      <c r="L3939">
        <v>662.72</v>
      </c>
    </row>
    <row r="3940" spans="2:12" x14ac:dyDescent="0.2">
      <c r="B3940" t="s">
        <v>38</v>
      </c>
      <c r="C3940" t="s">
        <v>18</v>
      </c>
      <c r="D3940">
        <v>64</v>
      </c>
      <c r="E3940" t="s">
        <v>29</v>
      </c>
      <c r="F3940" t="s">
        <v>44</v>
      </c>
      <c r="G3940">
        <v>15.6</v>
      </c>
      <c r="H3940" t="s">
        <v>43</v>
      </c>
      <c r="I3940">
        <v>4.8</v>
      </c>
      <c r="J3940">
        <v>1.94</v>
      </c>
      <c r="K3940" t="s">
        <v>30</v>
      </c>
      <c r="L3940">
        <v>2229.29</v>
      </c>
    </row>
    <row r="3941" spans="2:12" x14ac:dyDescent="0.2">
      <c r="B3941" t="s">
        <v>11</v>
      </c>
      <c r="C3941" t="s">
        <v>18</v>
      </c>
      <c r="D3941">
        <v>64</v>
      </c>
      <c r="E3941" t="s">
        <v>42</v>
      </c>
      <c r="F3941" t="s">
        <v>26</v>
      </c>
      <c r="G3941">
        <v>14</v>
      </c>
      <c r="H3941" t="s">
        <v>43</v>
      </c>
      <c r="I3941">
        <v>11</v>
      </c>
      <c r="J3941">
        <v>2.76</v>
      </c>
      <c r="K3941" t="s">
        <v>46</v>
      </c>
      <c r="L3941">
        <v>3764.52</v>
      </c>
    </row>
    <row r="3942" spans="2:12" x14ac:dyDescent="0.2">
      <c r="B3942" t="s">
        <v>28</v>
      </c>
      <c r="C3942" t="s">
        <v>18</v>
      </c>
      <c r="D3942">
        <v>8</v>
      </c>
      <c r="E3942" t="s">
        <v>42</v>
      </c>
      <c r="F3942" t="s">
        <v>20</v>
      </c>
      <c r="G3942">
        <v>15.6</v>
      </c>
      <c r="H3942" t="s">
        <v>15</v>
      </c>
      <c r="I3942">
        <v>5.3</v>
      </c>
      <c r="J3942">
        <v>2.2200000000000002</v>
      </c>
      <c r="K3942" t="s">
        <v>30</v>
      </c>
      <c r="L3942">
        <v>1492.01</v>
      </c>
    </row>
    <row r="3943" spans="2:12" x14ac:dyDescent="0.2">
      <c r="B3943" t="s">
        <v>38</v>
      </c>
      <c r="C3943" t="s">
        <v>37</v>
      </c>
      <c r="D3943">
        <v>32</v>
      </c>
      <c r="E3943" t="s">
        <v>13</v>
      </c>
      <c r="F3943" t="s">
        <v>14</v>
      </c>
      <c r="G3943">
        <v>17.3</v>
      </c>
      <c r="H3943" t="s">
        <v>21</v>
      </c>
      <c r="I3943">
        <v>11.3</v>
      </c>
      <c r="J3943">
        <v>1.45</v>
      </c>
      <c r="K3943" t="s">
        <v>46</v>
      </c>
      <c r="L3943">
        <v>2412.36</v>
      </c>
    </row>
    <row r="3944" spans="2:12" x14ac:dyDescent="0.2">
      <c r="B3944" t="s">
        <v>23</v>
      </c>
      <c r="C3944" t="s">
        <v>37</v>
      </c>
      <c r="D3944">
        <v>16</v>
      </c>
      <c r="E3944" t="s">
        <v>29</v>
      </c>
      <c r="F3944" t="s">
        <v>35</v>
      </c>
      <c r="G3944">
        <v>17.3</v>
      </c>
      <c r="H3944" t="s">
        <v>15</v>
      </c>
      <c r="I3944">
        <v>8.3000000000000007</v>
      </c>
      <c r="J3944">
        <v>2.65</v>
      </c>
      <c r="K3944" t="s">
        <v>30</v>
      </c>
      <c r="L3944">
        <v>2602.59</v>
      </c>
    </row>
    <row r="3945" spans="2:12" x14ac:dyDescent="0.2">
      <c r="B3945" t="s">
        <v>17</v>
      </c>
      <c r="C3945" t="s">
        <v>41</v>
      </c>
      <c r="D3945">
        <v>32</v>
      </c>
      <c r="E3945" t="s">
        <v>29</v>
      </c>
      <c r="F3945" t="s">
        <v>20</v>
      </c>
      <c r="G3945">
        <v>16</v>
      </c>
      <c r="H3945" t="s">
        <v>15</v>
      </c>
      <c r="I3945">
        <v>9</v>
      </c>
      <c r="J3945">
        <v>1.96</v>
      </c>
      <c r="K3945" t="s">
        <v>30</v>
      </c>
      <c r="L3945">
        <v>5187.17</v>
      </c>
    </row>
    <row r="3946" spans="2:12" x14ac:dyDescent="0.2">
      <c r="B3946" t="s">
        <v>34</v>
      </c>
      <c r="C3946" t="s">
        <v>12</v>
      </c>
      <c r="D3946">
        <v>16</v>
      </c>
      <c r="E3946" t="s">
        <v>13</v>
      </c>
      <c r="F3946" t="s">
        <v>40</v>
      </c>
      <c r="G3946">
        <v>13.3</v>
      </c>
      <c r="H3946" t="s">
        <v>21</v>
      </c>
      <c r="I3946">
        <v>10.9</v>
      </c>
      <c r="J3946">
        <v>2.2400000000000002</v>
      </c>
      <c r="K3946" t="s">
        <v>46</v>
      </c>
      <c r="L3946">
        <v>764.47</v>
      </c>
    </row>
    <row r="3947" spans="2:12" x14ac:dyDescent="0.2">
      <c r="B3947" t="s">
        <v>38</v>
      </c>
      <c r="C3947" t="s">
        <v>37</v>
      </c>
      <c r="D3947">
        <v>8</v>
      </c>
      <c r="E3947" t="s">
        <v>29</v>
      </c>
      <c r="F3947" t="s">
        <v>32</v>
      </c>
      <c r="G3947">
        <v>17.3</v>
      </c>
      <c r="H3947" t="s">
        <v>43</v>
      </c>
      <c r="I3947">
        <v>8.6999999999999993</v>
      </c>
      <c r="J3947">
        <v>1.23</v>
      </c>
      <c r="K3947" t="s">
        <v>22</v>
      </c>
      <c r="L3947">
        <v>1761.63</v>
      </c>
    </row>
    <row r="3948" spans="2:12" x14ac:dyDescent="0.2">
      <c r="B3948" t="s">
        <v>47</v>
      </c>
      <c r="C3948" t="s">
        <v>18</v>
      </c>
      <c r="D3948">
        <v>4</v>
      </c>
      <c r="E3948" t="s">
        <v>13</v>
      </c>
      <c r="F3948" t="s">
        <v>40</v>
      </c>
      <c r="G3948">
        <v>13.3</v>
      </c>
      <c r="H3948" t="s">
        <v>27</v>
      </c>
      <c r="I3948">
        <v>6.7</v>
      </c>
      <c r="J3948">
        <v>2.71</v>
      </c>
      <c r="K3948" t="s">
        <v>22</v>
      </c>
      <c r="L3948">
        <v>2534.46</v>
      </c>
    </row>
    <row r="3949" spans="2:12" x14ac:dyDescent="0.2">
      <c r="B3949" t="s">
        <v>36</v>
      </c>
      <c r="C3949" t="s">
        <v>12</v>
      </c>
      <c r="D3949">
        <v>16</v>
      </c>
      <c r="E3949" t="s">
        <v>19</v>
      </c>
      <c r="F3949" t="s">
        <v>40</v>
      </c>
      <c r="G3949">
        <v>14</v>
      </c>
      <c r="H3949" t="s">
        <v>21</v>
      </c>
      <c r="I3949">
        <v>5.5</v>
      </c>
      <c r="J3949">
        <v>1.26</v>
      </c>
      <c r="K3949" t="s">
        <v>16</v>
      </c>
      <c r="L3949">
        <v>878.79</v>
      </c>
    </row>
    <row r="3950" spans="2:12" x14ac:dyDescent="0.2">
      <c r="B3950" t="s">
        <v>34</v>
      </c>
      <c r="C3950" t="s">
        <v>39</v>
      </c>
      <c r="D3950">
        <v>16</v>
      </c>
      <c r="E3950" t="s">
        <v>25</v>
      </c>
      <c r="F3950" t="s">
        <v>14</v>
      </c>
      <c r="G3950">
        <v>15.6</v>
      </c>
      <c r="H3950" t="s">
        <v>15</v>
      </c>
      <c r="I3950">
        <v>6.2</v>
      </c>
      <c r="J3950">
        <v>1.3</v>
      </c>
      <c r="K3950" t="s">
        <v>46</v>
      </c>
      <c r="L3950">
        <v>1504.43</v>
      </c>
    </row>
    <row r="3951" spans="2:12" x14ac:dyDescent="0.2">
      <c r="B3951" t="s">
        <v>23</v>
      </c>
      <c r="C3951" t="s">
        <v>31</v>
      </c>
      <c r="D3951">
        <v>64</v>
      </c>
      <c r="E3951" t="s">
        <v>42</v>
      </c>
      <c r="F3951" t="s">
        <v>32</v>
      </c>
      <c r="G3951">
        <v>13.3</v>
      </c>
      <c r="H3951" t="s">
        <v>15</v>
      </c>
      <c r="I3951">
        <v>8.6</v>
      </c>
      <c r="J3951">
        <v>1.33</v>
      </c>
      <c r="K3951" t="s">
        <v>16</v>
      </c>
      <c r="L3951">
        <v>1982.54</v>
      </c>
    </row>
    <row r="3952" spans="2:12" x14ac:dyDescent="0.2">
      <c r="B3952" t="s">
        <v>11</v>
      </c>
      <c r="C3952" t="s">
        <v>48</v>
      </c>
      <c r="D3952">
        <v>8</v>
      </c>
      <c r="E3952" t="s">
        <v>42</v>
      </c>
      <c r="F3952" t="s">
        <v>44</v>
      </c>
      <c r="G3952">
        <v>17.3</v>
      </c>
      <c r="H3952" t="s">
        <v>27</v>
      </c>
      <c r="I3952">
        <v>10.1</v>
      </c>
      <c r="J3952">
        <v>2.5499999999999998</v>
      </c>
      <c r="K3952" t="s">
        <v>16</v>
      </c>
      <c r="L3952">
        <v>1910.72</v>
      </c>
    </row>
    <row r="3953" spans="2:12" x14ac:dyDescent="0.2">
      <c r="B3953" t="s">
        <v>45</v>
      </c>
      <c r="C3953" t="s">
        <v>24</v>
      </c>
      <c r="D3953">
        <v>32</v>
      </c>
      <c r="E3953" t="s">
        <v>42</v>
      </c>
      <c r="F3953" t="s">
        <v>35</v>
      </c>
      <c r="G3953">
        <v>15.6</v>
      </c>
      <c r="H3953" t="s">
        <v>15</v>
      </c>
      <c r="I3953">
        <v>11.1</v>
      </c>
      <c r="J3953">
        <v>2.92</v>
      </c>
      <c r="K3953" t="s">
        <v>16</v>
      </c>
      <c r="L3953">
        <v>1885.09</v>
      </c>
    </row>
    <row r="3954" spans="2:12" x14ac:dyDescent="0.2">
      <c r="B3954" t="s">
        <v>17</v>
      </c>
      <c r="C3954" t="s">
        <v>41</v>
      </c>
      <c r="D3954">
        <v>32</v>
      </c>
      <c r="E3954" t="s">
        <v>42</v>
      </c>
      <c r="F3954" t="s">
        <v>40</v>
      </c>
      <c r="G3954">
        <v>17.3</v>
      </c>
      <c r="H3954" t="s">
        <v>21</v>
      </c>
      <c r="I3954">
        <v>7.9</v>
      </c>
      <c r="J3954">
        <v>1.26</v>
      </c>
      <c r="K3954" t="s">
        <v>16</v>
      </c>
      <c r="L3954">
        <v>2926.14</v>
      </c>
    </row>
    <row r="3955" spans="2:12" x14ac:dyDescent="0.2">
      <c r="B3955" t="s">
        <v>33</v>
      </c>
      <c r="C3955" t="s">
        <v>12</v>
      </c>
      <c r="D3955">
        <v>32</v>
      </c>
      <c r="E3955" t="s">
        <v>19</v>
      </c>
      <c r="F3955" t="s">
        <v>40</v>
      </c>
      <c r="G3955">
        <v>17.3</v>
      </c>
      <c r="H3955" t="s">
        <v>27</v>
      </c>
      <c r="I3955">
        <v>9.6999999999999993</v>
      </c>
      <c r="J3955">
        <v>3.48</v>
      </c>
      <c r="K3955" t="s">
        <v>46</v>
      </c>
      <c r="L3955">
        <v>2352.81</v>
      </c>
    </row>
    <row r="3956" spans="2:12" x14ac:dyDescent="0.2">
      <c r="B3956" t="s">
        <v>34</v>
      </c>
      <c r="C3956" t="s">
        <v>37</v>
      </c>
      <c r="D3956">
        <v>8</v>
      </c>
      <c r="E3956" t="s">
        <v>25</v>
      </c>
      <c r="F3956" t="s">
        <v>26</v>
      </c>
      <c r="G3956">
        <v>14</v>
      </c>
      <c r="H3956" t="s">
        <v>43</v>
      </c>
      <c r="I3956">
        <v>10.8</v>
      </c>
      <c r="J3956">
        <v>3.49</v>
      </c>
      <c r="K3956" t="s">
        <v>16</v>
      </c>
      <c r="L3956">
        <v>1654.64</v>
      </c>
    </row>
    <row r="3957" spans="2:12" x14ac:dyDescent="0.2">
      <c r="B3957" t="s">
        <v>36</v>
      </c>
      <c r="C3957" t="s">
        <v>31</v>
      </c>
      <c r="D3957">
        <v>32</v>
      </c>
      <c r="E3957" t="s">
        <v>19</v>
      </c>
      <c r="F3957" t="s">
        <v>14</v>
      </c>
      <c r="G3957">
        <v>14</v>
      </c>
      <c r="H3957" t="s">
        <v>27</v>
      </c>
      <c r="I3957">
        <v>5</v>
      </c>
      <c r="J3957">
        <v>2.66</v>
      </c>
      <c r="K3957" t="s">
        <v>30</v>
      </c>
      <c r="L3957">
        <v>2111.1</v>
      </c>
    </row>
    <row r="3958" spans="2:12" x14ac:dyDescent="0.2">
      <c r="B3958" t="s">
        <v>33</v>
      </c>
      <c r="C3958" t="s">
        <v>12</v>
      </c>
      <c r="D3958">
        <v>16</v>
      </c>
      <c r="E3958" t="s">
        <v>25</v>
      </c>
      <c r="F3958" t="s">
        <v>44</v>
      </c>
      <c r="G3958">
        <v>13.3</v>
      </c>
      <c r="H3958" t="s">
        <v>21</v>
      </c>
      <c r="I3958">
        <v>9.1999999999999993</v>
      </c>
      <c r="J3958">
        <v>3.35</v>
      </c>
      <c r="K3958" t="s">
        <v>46</v>
      </c>
      <c r="L3958">
        <v>630.66999999999996</v>
      </c>
    </row>
    <row r="3959" spans="2:12" x14ac:dyDescent="0.2">
      <c r="B3959" t="s">
        <v>36</v>
      </c>
      <c r="C3959" t="s">
        <v>41</v>
      </c>
      <c r="D3959">
        <v>64</v>
      </c>
      <c r="E3959" t="s">
        <v>13</v>
      </c>
      <c r="F3959" t="s">
        <v>32</v>
      </c>
      <c r="G3959">
        <v>13.3</v>
      </c>
      <c r="H3959" t="s">
        <v>15</v>
      </c>
      <c r="I3959">
        <v>9.6</v>
      </c>
      <c r="J3959">
        <v>2.38</v>
      </c>
      <c r="K3959" t="s">
        <v>46</v>
      </c>
      <c r="L3959">
        <v>5044.17</v>
      </c>
    </row>
    <row r="3960" spans="2:12" x14ac:dyDescent="0.2">
      <c r="B3960" t="s">
        <v>38</v>
      </c>
      <c r="C3960" t="s">
        <v>24</v>
      </c>
      <c r="D3960">
        <v>4</v>
      </c>
      <c r="E3960" t="s">
        <v>13</v>
      </c>
      <c r="F3960" t="s">
        <v>26</v>
      </c>
      <c r="G3960">
        <v>16</v>
      </c>
      <c r="H3960" t="s">
        <v>27</v>
      </c>
      <c r="I3960">
        <v>6.7</v>
      </c>
      <c r="J3960">
        <v>1.6</v>
      </c>
      <c r="K3960" t="s">
        <v>22</v>
      </c>
      <c r="L3960">
        <v>1531.81</v>
      </c>
    </row>
    <row r="3961" spans="2:12" x14ac:dyDescent="0.2">
      <c r="B3961" t="s">
        <v>11</v>
      </c>
      <c r="C3961" t="s">
        <v>31</v>
      </c>
      <c r="D3961">
        <v>16</v>
      </c>
      <c r="E3961" t="s">
        <v>29</v>
      </c>
      <c r="F3961" t="s">
        <v>35</v>
      </c>
      <c r="G3961">
        <v>13.3</v>
      </c>
      <c r="H3961" t="s">
        <v>15</v>
      </c>
      <c r="I3961">
        <v>9.9</v>
      </c>
      <c r="J3961">
        <v>1.85</v>
      </c>
      <c r="K3961" t="s">
        <v>16</v>
      </c>
      <c r="L3961">
        <v>1820.12</v>
      </c>
    </row>
    <row r="3962" spans="2:12" x14ac:dyDescent="0.2">
      <c r="B3962" t="s">
        <v>33</v>
      </c>
      <c r="C3962" t="s">
        <v>24</v>
      </c>
      <c r="D3962">
        <v>16</v>
      </c>
      <c r="E3962" t="s">
        <v>42</v>
      </c>
      <c r="F3962" t="s">
        <v>14</v>
      </c>
      <c r="G3962">
        <v>16</v>
      </c>
      <c r="H3962" t="s">
        <v>27</v>
      </c>
      <c r="I3962">
        <v>10.3</v>
      </c>
      <c r="J3962">
        <v>3.44</v>
      </c>
      <c r="K3962" t="s">
        <v>22</v>
      </c>
      <c r="L3962">
        <v>1717.29</v>
      </c>
    </row>
    <row r="3963" spans="2:12" x14ac:dyDescent="0.2">
      <c r="B3963" t="s">
        <v>38</v>
      </c>
      <c r="C3963" t="s">
        <v>31</v>
      </c>
      <c r="D3963">
        <v>16</v>
      </c>
      <c r="E3963" t="s">
        <v>13</v>
      </c>
      <c r="F3963" t="s">
        <v>40</v>
      </c>
      <c r="G3963">
        <v>14</v>
      </c>
      <c r="H3963" t="s">
        <v>15</v>
      </c>
      <c r="I3963">
        <v>5.0999999999999996</v>
      </c>
      <c r="J3963">
        <v>1.87</v>
      </c>
      <c r="K3963" t="s">
        <v>46</v>
      </c>
      <c r="L3963">
        <v>1239.76</v>
      </c>
    </row>
    <row r="3964" spans="2:12" x14ac:dyDescent="0.2">
      <c r="B3964" t="s">
        <v>36</v>
      </c>
      <c r="C3964" t="s">
        <v>39</v>
      </c>
      <c r="D3964">
        <v>32</v>
      </c>
      <c r="E3964" t="s">
        <v>19</v>
      </c>
      <c r="F3964" t="s">
        <v>14</v>
      </c>
      <c r="G3964">
        <v>15.6</v>
      </c>
      <c r="H3964" t="s">
        <v>21</v>
      </c>
      <c r="I3964">
        <v>6</v>
      </c>
      <c r="J3964">
        <v>1.39</v>
      </c>
      <c r="K3964" t="s">
        <v>46</v>
      </c>
      <c r="L3964">
        <v>1603.76</v>
      </c>
    </row>
    <row r="3965" spans="2:12" x14ac:dyDescent="0.2">
      <c r="B3965" t="s">
        <v>45</v>
      </c>
      <c r="C3965" t="s">
        <v>12</v>
      </c>
      <c r="D3965">
        <v>4</v>
      </c>
      <c r="E3965" t="s">
        <v>42</v>
      </c>
      <c r="F3965" t="s">
        <v>20</v>
      </c>
      <c r="G3965">
        <v>13.3</v>
      </c>
      <c r="H3965" t="s">
        <v>43</v>
      </c>
      <c r="I3965">
        <v>5.2</v>
      </c>
      <c r="J3965">
        <v>1.38</v>
      </c>
      <c r="K3965" t="s">
        <v>46</v>
      </c>
      <c r="L3965">
        <v>573.42999999999995</v>
      </c>
    </row>
    <row r="3966" spans="2:12" x14ac:dyDescent="0.2">
      <c r="B3966" t="s">
        <v>34</v>
      </c>
      <c r="C3966" t="s">
        <v>48</v>
      </c>
      <c r="D3966">
        <v>8</v>
      </c>
      <c r="E3966" t="s">
        <v>13</v>
      </c>
      <c r="F3966" t="s">
        <v>32</v>
      </c>
      <c r="G3966">
        <v>14</v>
      </c>
      <c r="H3966" t="s">
        <v>15</v>
      </c>
      <c r="I3966">
        <v>5.6</v>
      </c>
      <c r="J3966">
        <v>3.22</v>
      </c>
      <c r="K3966" t="s">
        <v>22</v>
      </c>
      <c r="L3966">
        <v>1449.27</v>
      </c>
    </row>
    <row r="3967" spans="2:12" x14ac:dyDescent="0.2">
      <c r="B3967" t="s">
        <v>17</v>
      </c>
      <c r="C3967" t="s">
        <v>12</v>
      </c>
      <c r="D3967">
        <v>32</v>
      </c>
      <c r="E3967" t="s">
        <v>13</v>
      </c>
      <c r="F3967" t="s">
        <v>40</v>
      </c>
      <c r="G3967">
        <v>17.3</v>
      </c>
      <c r="H3967" t="s">
        <v>27</v>
      </c>
      <c r="I3967">
        <v>8.5</v>
      </c>
      <c r="J3967">
        <v>2.59</v>
      </c>
      <c r="K3967" t="s">
        <v>46</v>
      </c>
      <c r="L3967">
        <v>3407.93</v>
      </c>
    </row>
    <row r="3968" spans="2:12" x14ac:dyDescent="0.2">
      <c r="B3968" t="s">
        <v>33</v>
      </c>
      <c r="C3968" t="s">
        <v>31</v>
      </c>
      <c r="D3968">
        <v>4</v>
      </c>
      <c r="E3968" t="s">
        <v>19</v>
      </c>
      <c r="F3968" t="s">
        <v>20</v>
      </c>
      <c r="G3968">
        <v>17.3</v>
      </c>
      <c r="H3968" t="s">
        <v>27</v>
      </c>
      <c r="I3968">
        <v>11.7</v>
      </c>
      <c r="J3968">
        <v>3.46</v>
      </c>
      <c r="K3968" t="s">
        <v>46</v>
      </c>
      <c r="L3968">
        <v>1357.24</v>
      </c>
    </row>
    <row r="3969" spans="2:12" x14ac:dyDescent="0.2">
      <c r="B3969" t="s">
        <v>11</v>
      </c>
      <c r="C3969" t="s">
        <v>18</v>
      </c>
      <c r="D3969">
        <v>16</v>
      </c>
      <c r="E3969" t="s">
        <v>42</v>
      </c>
      <c r="F3969" t="s">
        <v>14</v>
      </c>
      <c r="G3969">
        <v>14</v>
      </c>
      <c r="H3969" t="s">
        <v>27</v>
      </c>
      <c r="I3969">
        <v>6.7</v>
      </c>
      <c r="J3969">
        <v>2.7</v>
      </c>
      <c r="K3969" t="s">
        <v>22</v>
      </c>
      <c r="L3969">
        <v>3166.61</v>
      </c>
    </row>
    <row r="3970" spans="2:12" x14ac:dyDescent="0.2">
      <c r="B3970" t="s">
        <v>45</v>
      </c>
      <c r="C3970" t="s">
        <v>31</v>
      </c>
      <c r="D3970">
        <v>64</v>
      </c>
      <c r="E3970" t="s">
        <v>19</v>
      </c>
      <c r="F3970" t="s">
        <v>26</v>
      </c>
      <c r="G3970">
        <v>14</v>
      </c>
      <c r="H3970" t="s">
        <v>43</v>
      </c>
      <c r="I3970">
        <v>10.5</v>
      </c>
      <c r="J3970">
        <v>2.98</v>
      </c>
      <c r="K3970" t="s">
        <v>22</v>
      </c>
      <c r="L3970">
        <v>2070.04</v>
      </c>
    </row>
    <row r="3971" spans="2:12" x14ac:dyDescent="0.2">
      <c r="B3971" t="s">
        <v>17</v>
      </c>
      <c r="C3971" t="s">
        <v>18</v>
      </c>
      <c r="D3971">
        <v>4</v>
      </c>
      <c r="E3971" t="s">
        <v>29</v>
      </c>
      <c r="F3971" t="s">
        <v>20</v>
      </c>
      <c r="G3971">
        <v>14</v>
      </c>
      <c r="H3971" t="s">
        <v>27</v>
      </c>
      <c r="I3971">
        <v>6.6</v>
      </c>
      <c r="J3971">
        <v>1.91</v>
      </c>
      <c r="K3971" t="s">
        <v>22</v>
      </c>
      <c r="L3971">
        <v>2616.83</v>
      </c>
    </row>
    <row r="3972" spans="2:12" x14ac:dyDescent="0.2">
      <c r="B3972" t="s">
        <v>33</v>
      </c>
      <c r="C3972" t="s">
        <v>37</v>
      </c>
      <c r="D3972">
        <v>32</v>
      </c>
      <c r="E3972" t="s">
        <v>13</v>
      </c>
      <c r="F3972" t="s">
        <v>35</v>
      </c>
      <c r="G3972">
        <v>16</v>
      </c>
      <c r="H3972" t="s">
        <v>15</v>
      </c>
      <c r="I3972">
        <v>9.1999999999999993</v>
      </c>
      <c r="J3972">
        <v>2.39</v>
      </c>
      <c r="K3972" t="s">
        <v>22</v>
      </c>
      <c r="L3972">
        <v>3581.4</v>
      </c>
    </row>
    <row r="3973" spans="2:12" x14ac:dyDescent="0.2">
      <c r="B3973" t="s">
        <v>11</v>
      </c>
      <c r="C3973" t="s">
        <v>31</v>
      </c>
      <c r="D3973">
        <v>16</v>
      </c>
      <c r="E3973" t="s">
        <v>42</v>
      </c>
      <c r="F3973" t="s">
        <v>14</v>
      </c>
      <c r="G3973">
        <v>16</v>
      </c>
      <c r="H3973" t="s">
        <v>21</v>
      </c>
      <c r="I3973">
        <v>10</v>
      </c>
      <c r="J3973">
        <v>2.74</v>
      </c>
      <c r="K3973" t="s">
        <v>46</v>
      </c>
      <c r="L3973">
        <v>1212.3900000000001</v>
      </c>
    </row>
    <row r="3974" spans="2:12" x14ac:dyDescent="0.2">
      <c r="B3974" t="s">
        <v>34</v>
      </c>
      <c r="C3974" t="s">
        <v>31</v>
      </c>
      <c r="D3974">
        <v>32</v>
      </c>
      <c r="E3974" t="s">
        <v>25</v>
      </c>
      <c r="F3974" t="s">
        <v>14</v>
      </c>
      <c r="G3974">
        <v>16</v>
      </c>
      <c r="H3974" t="s">
        <v>15</v>
      </c>
      <c r="I3974">
        <v>6.3</v>
      </c>
      <c r="J3974">
        <v>1.29</v>
      </c>
      <c r="K3974" t="s">
        <v>16</v>
      </c>
      <c r="L3974">
        <v>1690.85</v>
      </c>
    </row>
    <row r="3975" spans="2:12" x14ac:dyDescent="0.2">
      <c r="B3975" t="s">
        <v>36</v>
      </c>
      <c r="C3975" t="s">
        <v>41</v>
      </c>
      <c r="D3975">
        <v>16</v>
      </c>
      <c r="E3975" t="s">
        <v>29</v>
      </c>
      <c r="F3975" t="s">
        <v>40</v>
      </c>
      <c r="G3975">
        <v>15.6</v>
      </c>
      <c r="H3975" t="s">
        <v>15</v>
      </c>
      <c r="I3975">
        <v>6.3</v>
      </c>
      <c r="J3975">
        <v>3.19</v>
      </c>
      <c r="K3975" t="s">
        <v>46</v>
      </c>
      <c r="L3975">
        <v>2857.09</v>
      </c>
    </row>
    <row r="3976" spans="2:12" x14ac:dyDescent="0.2">
      <c r="B3976" t="s">
        <v>33</v>
      </c>
      <c r="C3976" t="s">
        <v>37</v>
      </c>
      <c r="D3976">
        <v>16</v>
      </c>
      <c r="E3976" t="s">
        <v>19</v>
      </c>
      <c r="F3976" t="s">
        <v>20</v>
      </c>
      <c r="G3976">
        <v>16</v>
      </c>
      <c r="H3976" t="s">
        <v>21</v>
      </c>
      <c r="I3976">
        <v>7.3</v>
      </c>
      <c r="J3976">
        <v>1.21</v>
      </c>
      <c r="K3976" t="s">
        <v>22</v>
      </c>
      <c r="L3976">
        <v>1810.68</v>
      </c>
    </row>
    <row r="3977" spans="2:12" x14ac:dyDescent="0.2">
      <c r="B3977" t="s">
        <v>33</v>
      </c>
      <c r="C3977" t="s">
        <v>37</v>
      </c>
      <c r="D3977">
        <v>32</v>
      </c>
      <c r="E3977" t="s">
        <v>13</v>
      </c>
      <c r="F3977" t="s">
        <v>32</v>
      </c>
      <c r="G3977">
        <v>13.3</v>
      </c>
      <c r="H3977" t="s">
        <v>21</v>
      </c>
      <c r="I3977">
        <v>7.2</v>
      </c>
      <c r="J3977">
        <v>2.52</v>
      </c>
      <c r="K3977" t="s">
        <v>22</v>
      </c>
      <c r="L3977">
        <v>2318.83</v>
      </c>
    </row>
    <row r="3978" spans="2:12" x14ac:dyDescent="0.2">
      <c r="B3978" t="s">
        <v>33</v>
      </c>
      <c r="C3978" t="s">
        <v>31</v>
      </c>
      <c r="D3978">
        <v>8</v>
      </c>
      <c r="E3978" t="s">
        <v>13</v>
      </c>
      <c r="F3978" t="s">
        <v>32</v>
      </c>
      <c r="G3978">
        <v>13.3</v>
      </c>
      <c r="H3978" t="s">
        <v>27</v>
      </c>
      <c r="I3978">
        <v>4.2</v>
      </c>
      <c r="J3978">
        <v>2.9</v>
      </c>
      <c r="K3978" t="s">
        <v>22</v>
      </c>
      <c r="L3978">
        <v>1382</v>
      </c>
    </row>
    <row r="3979" spans="2:12" x14ac:dyDescent="0.2">
      <c r="B3979" t="s">
        <v>33</v>
      </c>
      <c r="C3979" t="s">
        <v>12</v>
      </c>
      <c r="D3979">
        <v>64</v>
      </c>
      <c r="E3979" t="s">
        <v>19</v>
      </c>
      <c r="F3979" t="s">
        <v>32</v>
      </c>
      <c r="G3979">
        <v>16</v>
      </c>
      <c r="H3979" t="s">
        <v>15</v>
      </c>
      <c r="I3979">
        <v>11.1</v>
      </c>
      <c r="J3979">
        <v>2.74</v>
      </c>
      <c r="K3979" t="s">
        <v>22</v>
      </c>
      <c r="L3979">
        <v>2849.93</v>
      </c>
    </row>
    <row r="3980" spans="2:12" x14ac:dyDescent="0.2">
      <c r="B3980" t="s">
        <v>28</v>
      </c>
      <c r="C3980" t="s">
        <v>12</v>
      </c>
      <c r="D3980">
        <v>8</v>
      </c>
      <c r="E3980" t="s">
        <v>42</v>
      </c>
      <c r="F3980" t="s">
        <v>32</v>
      </c>
      <c r="G3980">
        <v>14</v>
      </c>
      <c r="H3980" t="s">
        <v>15</v>
      </c>
      <c r="I3980">
        <v>5.2</v>
      </c>
      <c r="J3980">
        <v>1.68</v>
      </c>
      <c r="K3980" t="s">
        <v>46</v>
      </c>
      <c r="L3980">
        <v>996.27</v>
      </c>
    </row>
    <row r="3981" spans="2:12" x14ac:dyDescent="0.2">
      <c r="B3981" t="s">
        <v>45</v>
      </c>
      <c r="C3981" t="s">
        <v>39</v>
      </c>
      <c r="D3981">
        <v>16</v>
      </c>
      <c r="E3981" t="s">
        <v>13</v>
      </c>
      <c r="F3981" t="s">
        <v>44</v>
      </c>
      <c r="G3981">
        <v>13.3</v>
      </c>
      <c r="H3981" t="s">
        <v>15</v>
      </c>
      <c r="I3981">
        <v>4.5999999999999996</v>
      </c>
      <c r="J3981">
        <v>3.36</v>
      </c>
      <c r="K3981" t="s">
        <v>46</v>
      </c>
      <c r="L3981">
        <v>1009.83</v>
      </c>
    </row>
    <row r="3982" spans="2:12" x14ac:dyDescent="0.2">
      <c r="B3982" t="s">
        <v>47</v>
      </c>
      <c r="C3982" t="s">
        <v>24</v>
      </c>
      <c r="D3982">
        <v>8</v>
      </c>
      <c r="E3982" t="s">
        <v>25</v>
      </c>
      <c r="F3982" t="s">
        <v>20</v>
      </c>
      <c r="G3982">
        <v>14</v>
      </c>
      <c r="H3982" t="s">
        <v>43</v>
      </c>
      <c r="I3982">
        <v>11.2</v>
      </c>
      <c r="J3982">
        <v>2.16</v>
      </c>
      <c r="K3982" t="s">
        <v>22</v>
      </c>
      <c r="L3982">
        <v>1402.01</v>
      </c>
    </row>
    <row r="3983" spans="2:12" x14ac:dyDescent="0.2">
      <c r="B3983" t="s">
        <v>28</v>
      </c>
      <c r="C3983" t="s">
        <v>41</v>
      </c>
      <c r="D3983">
        <v>8</v>
      </c>
      <c r="E3983" t="s">
        <v>19</v>
      </c>
      <c r="F3983" t="s">
        <v>32</v>
      </c>
      <c r="G3983">
        <v>15.6</v>
      </c>
      <c r="H3983" t="s">
        <v>15</v>
      </c>
      <c r="I3983">
        <v>11.4</v>
      </c>
      <c r="J3983">
        <v>1.59</v>
      </c>
      <c r="K3983" t="s">
        <v>30</v>
      </c>
      <c r="L3983">
        <v>2303.15</v>
      </c>
    </row>
    <row r="3984" spans="2:12" x14ac:dyDescent="0.2">
      <c r="B3984" t="s">
        <v>34</v>
      </c>
      <c r="C3984" t="s">
        <v>39</v>
      </c>
      <c r="D3984">
        <v>8</v>
      </c>
      <c r="E3984" t="s">
        <v>29</v>
      </c>
      <c r="F3984" t="s">
        <v>26</v>
      </c>
      <c r="G3984">
        <v>17.3</v>
      </c>
      <c r="H3984" t="s">
        <v>27</v>
      </c>
      <c r="I3984">
        <v>9.1</v>
      </c>
      <c r="J3984">
        <v>3.33</v>
      </c>
      <c r="K3984" t="s">
        <v>22</v>
      </c>
      <c r="L3984">
        <v>1746.11</v>
      </c>
    </row>
    <row r="3985" spans="2:12" x14ac:dyDescent="0.2">
      <c r="B3985" t="s">
        <v>17</v>
      </c>
      <c r="C3985" t="s">
        <v>12</v>
      </c>
      <c r="D3985">
        <v>64</v>
      </c>
      <c r="E3985" t="s">
        <v>42</v>
      </c>
      <c r="F3985" t="s">
        <v>26</v>
      </c>
      <c r="G3985">
        <v>16</v>
      </c>
      <c r="H3985" t="s">
        <v>43</v>
      </c>
      <c r="I3985">
        <v>8</v>
      </c>
      <c r="J3985">
        <v>1.55</v>
      </c>
      <c r="K3985" t="s">
        <v>30</v>
      </c>
      <c r="L3985">
        <v>2624.49</v>
      </c>
    </row>
    <row r="3986" spans="2:12" x14ac:dyDescent="0.2">
      <c r="B3986" t="s">
        <v>11</v>
      </c>
      <c r="C3986" t="s">
        <v>31</v>
      </c>
      <c r="D3986">
        <v>64</v>
      </c>
      <c r="E3986" t="s">
        <v>42</v>
      </c>
      <c r="F3986" t="s">
        <v>20</v>
      </c>
      <c r="G3986">
        <v>13.3</v>
      </c>
      <c r="H3986" t="s">
        <v>21</v>
      </c>
      <c r="I3986">
        <v>7.3</v>
      </c>
      <c r="J3986">
        <v>2.34</v>
      </c>
      <c r="K3986" t="s">
        <v>22</v>
      </c>
      <c r="L3986">
        <v>2210.4699999999998</v>
      </c>
    </row>
    <row r="3987" spans="2:12" x14ac:dyDescent="0.2">
      <c r="B3987" t="s">
        <v>23</v>
      </c>
      <c r="C3987" t="s">
        <v>12</v>
      </c>
      <c r="D3987">
        <v>4</v>
      </c>
      <c r="E3987" t="s">
        <v>42</v>
      </c>
      <c r="F3987" t="s">
        <v>35</v>
      </c>
      <c r="G3987">
        <v>17.3</v>
      </c>
      <c r="H3987" t="s">
        <v>21</v>
      </c>
      <c r="I3987">
        <v>11.7</v>
      </c>
      <c r="J3987">
        <v>2.42</v>
      </c>
      <c r="K3987" t="s">
        <v>30</v>
      </c>
      <c r="L3987">
        <v>702.51</v>
      </c>
    </row>
    <row r="3988" spans="2:12" x14ac:dyDescent="0.2">
      <c r="B3988" t="s">
        <v>38</v>
      </c>
      <c r="C3988" t="s">
        <v>18</v>
      </c>
      <c r="D3988">
        <v>8</v>
      </c>
      <c r="E3988" t="s">
        <v>42</v>
      </c>
      <c r="F3988" t="s">
        <v>14</v>
      </c>
      <c r="G3988">
        <v>17.3</v>
      </c>
      <c r="H3988" t="s">
        <v>15</v>
      </c>
      <c r="I3988">
        <v>7</v>
      </c>
      <c r="J3988">
        <v>2.78</v>
      </c>
      <c r="K3988" t="s">
        <v>16</v>
      </c>
      <c r="L3988">
        <v>1546.07</v>
      </c>
    </row>
    <row r="3989" spans="2:12" x14ac:dyDescent="0.2">
      <c r="B3989" t="s">
        <v>45</v>
      </c>
      <c r="C3989" t="s">
        <v>41</v>
      </c>
      <c r="D3989">
        <v>8</v>
      </c>
      <c r="E3989" t="s">
        <v>29</v>
      </c>
      <c r="F3989" t="s">
        <v>26</v>
      </c>
      <c r="G3989">
        <v>17.3</v>
      </c>
      <c r="H3989" t="s">
        <v>15</v>
      </c>
      <c r="I3989">
        <v>8.3000000000000007</v>
      </c>
      <c r="J3989">
        <v>1.43</v>
      </c>
      <c r="K3989" t="s">
        <v>16</v>
      </c>
      <c r="L3989">
        <v>2191.5700000000002</v>
      </c>
    </row>
    <row r="3990" spans="2:12" x14ac:dyDescent="0.2">
      <c r="B3990" t="s">
        <v>17</v>
      </c>
      <c r="C3990" t="s">
        <v>12</v>
      </c>
      <c r="D3990">
        <v>4</v>
      </c>
      <c r="E3990" t="s">
        <v>13</v>
      </c>
      <c r="F3990" t="s">
        <v>26</v>
      </c>
      <c r="G3990">
        <v>13.3</v>
      </c>
      <c r="H3990" t="s">
        <v>27</v>
      </c>
      <c r="I3990">
        <v>5.5</v>
      </c>
      <c r="J3990">
        <v>2.67</v>
      </c>
      <c r="K3990" t="s">
        <v>22</v>
      </c>
      <c r="L3990">
        <v>1664.83</v>
      </c>
    </row>
    <row r="3991" spans="2:12" x14ac:dyDescent="0.2">
      <c r="B3991" t="s">
        <v>28</v>
      </c>
      <c r="C3991" t="s">
        <v>37</v>
      </c>
      <c r="D3991">
        <v>4</v>
      </c>
      <c r="E3991" t="s">
        <v>42</v>
      </c>
      <c r="F3991" t="s">
        <v>40</v>
      </c>
      <c r="G3991">
        <v>17.3</v>
      </c>
      <c r="H3991" t="s">
        <v>15</v>
      </c>
      <c r="I3991">
        <v>6.1</v>
      </c>
      <c r="J3991">
        <v>1.23</v>
      </c>
      <c r="K3991" t="s">
        <v>22</v>
      </c>
      <c r="L3991">
        <v>1725.55</v>
      </c>
    </row>
    <row r="3992" spans="2:12" x14ac:dyDescent="0.2">
      <c r="B3992" t="s">
        <v>47</v>
      </c>
      <c r="C3992" t="s">
        <v>12</v>
      </c>
      <c r="D3992">
        <v>32</v>
      </c>
      <c r="E3992" t="s">
        <v>13</v>
      </c>
      <c r="F3992" t="s">
        <v>20</v>
      </c>
      <c r="G3992">
        <v>16</v>
      </c>
      <c r="H3992" t="s">
        <v>15</v>
      </c>
      <c r="I3992">
        <v>10.6</v>
      </c>
      <c r="J3992">
        <v>1.95</v>
      </c>
      <c r="K3992" t="s">
        <v>30</v>
      </c>
      <c r="L3992">
        <v>2437.2800000000002</v>
      </c>
    </row>
    <row r="3993" spans="2:12" x14ac:dyDescent="0.2">
      <c r="B3993" t="s">
        <v>28</v>
      </c>
      <c r="C3993" t="s">
        <v>12</v>
      </c>
      <c r="D3993">
        <v>8</v>
      </c>
      <c r="E3993" t="s">
        <v>25</v>
      </c>
      <c r="F3993" t="s">
        <v>14</v>
      </c>
      <c r="G3993">
        <v>15.6</v>
      </c>
      <c r="H3993" t="s">
        <v>27</v>
      </c>
      <c r="I3993">
        <v>8.9</v>
      </c>
      <c r="J3993">
        <v>1.72</v>
      </c>
      <c r="K3993" t="s">
        <v>16</v>
      </c>
      <c r="L3993">
        <v>1394.3</v>
      </c>
    </row>
    <row r="3994" spans="2:12" x14ac:dyDescent="0.2">
      <c r="B3994" t="s">
        <v>38</v>
      </c>
      <c r="C3994" t="s">
        <v>24</v>
      </c>
      <c r="D3994">
        <v>4</v>
      </c>
      <c r="E3994" t="s">
        <v>25</v>
      </c>
      <c r="F3994" t="s">
        <v>32</v>
      </c>
      <c r="G3994">
        <v>15.6</v>
      </c>
      <c r="H3994" t="s">
        <v>43</v>
      </c>
      <c r="I3994">
        <v>10.1</v>
      </c>
      <c r="J3994">
        <v>3.31</v>
      </c>
      <c r="K3994" t="s">
        <v>46</v>
      </c>
      <c r="L3994">
        <v>1006.07</v>
      </c>
    </row>
    <row r="3995" spans="2:12" x14ac:dyDescent="0.2">
      <c r="B3995" t="s">
        <v>45</v>
      </c>
      <c r="C3995" t="s">
        <v>31</v>
      </c>
      <c r="D3995">
        <v>8</v>
      </c>
      <c r="E3995" t="s">
        <v>25</v>
      </c>
      <c r="F3995" t="s">
        <v>35</v>
      </c>
      <c r="G3995">
        <v>17.3</v>
      </c>
      <c r="H3995" t="s">
        <v>27</v>
      </c>
      <c r="I3995">
        <v>4.4000000000000004</v>
      </c>
      <c r="J3995">
        <v>3.26</v>
      </c>
      <c r="K3995" t="s">
        <v>46</v>
      </c>
      <c r="L3995">
        <v>1678.03</v>
      </c>
    </row>
    <row r="3996" spans="2:12" x14ac:dyDescent="0.2">
      <c r="B3996" t="s">
        <v>11</v>
      </c>
      <c r="C3996" t="s">
        <v>37</v>
      </c>
      <c r="D3996">
        <v>8</v>
      </c>
      <c r="E3996" t="s">
        <v>25</v>
      </c>
      <c r="F3996" t="s">
        <v>44</v>
      </c>
      <c r="G3996">
        <v>17.3</v>
      </c>
      <c r="H3996" t="s">
        <v>43</v>
      </c>
      <c r="I3996">
        <v>8.3000000000000007</v>
      </c>
      <c r="J3996">
        <v>2.68</v>
      </c>
      <c r="K3996" t="s">
        <v>22</v>
      </c>
      <c r="L3996">
        <v>1846.92</v>
      </c>
    </row>
    <row r="3997" spans="2:12" x14ac:dyDescent="0.2">
      <c r="B3997" t="s">
        <v>45</v>
      </c>
      <c r="C3997" t="s">
        <v>18</v>
      </c>
      <c r="D3997">
        <v>8</v>
      </c>
      <c r="E3997" t="s">
        <v>25</v>
      </c>
      <c r="F3997" t="s">
        <v>14</v>
      </c>
      <c r="G3997">
        <v>14</v>
      </c>
      <c r="H3997" t="s">
        <v>15</v>
      </c>
      <c r="I3997">
        <v>4.7</v>
      </c>
      <c r="J3997">
        <v>1.99</v>
      </c>
      <c r="K3997" t="s">
        <v>30</v>
      </c>
      <c r="L3997">
        <v>1492.9</v>
      </c>
    </row>
    <row r="3998" spans="2:12" x14ac:dyDescent="0.2">
      <c r="B3998" t="s">
        <v>36</v>
      </c>
      <c r="C3998" t="s">
        <v>37</v>
      </c>
      <c r="D3998">
        <v>64</v>
      </c>
      <c r="E3998" t="s">
        <v>29</v>
      </c>
      <c r="F3998" t="s">
        <v>40</v>
      </c>
      <c r="G3998">
        <v>16</v>
      </c>
      <c r="H3998" t="s">
        <v>43</v>
      </c>
      <c r="I3998">
        <v>6.8</v>
      </c>
      <c r="J3998">
        <v>3.47</v>
      </c>
      <c r="K3998" t="s">
        <v>22</v>
      </c>
      <c r="L3998">
        <v>4355.1499999999996</v>
      </c>
    </row>
    <row r="3999" spans="2:12" x14ac:dyDescent="0.2">
      <c r="B3999" t="s">
        <v>34</v>
      </c>
      <c r="C3999" t="s">
        <v>31</v>
      </c>
      <c r="D3999">
        <v>64</v>
      </c>
      <c r="E3999" t="s">
        <v>13</v>
      </c>
      <c r="F3999" t="s">
        <v>26</v>
      </c>
      <c r="G3999">
        <v>15.6</v>
      </c>
      <c r="H3999" t="s">
        <v>43</v>
      </c>
      <c r="I3999">
        <v>8.4</v>
      </c>
      <c r="J3999">
        <v>2.52</v>
      </c>
      <c r="K3999" t="s">
        <v>22</v>
      </c>
      <c r="L3999">
        <v>2333.19</v>
      </c>
    </row>
    <row r="4000" spans="2:12" x14ac:dyDescent="0.2">
      <c r="B4000" t="s">
        <v>36</v>
      </c>
      <c r="C4000" t="s">
        <v>39</v>
      </c>
      <c r="D4000">
        <v>32</v>
      </c>
      <c r="E4000" t="s">
        <v>13</v>
      </c>
      <c r="F4000" t="s">
        <v>40</v>
      </c>
      <c r="G4000">
        <v>14</v>
      </c>
      <c r="H4000" t="s">
        <v>15</v>
      </c>
      <c r="I4000">
        <v>4.5</v>
      </c>
      <c r="J4000">
        <v>1.46</v>
      </c>
      <c r="K4000" t="s">
        <v>30</v>
      </c>
      <c r="L4000">
        <v>1955.88</v>
      </c>
    </row>
    <row r="4001" spans="2:12" x14ac:dyDescent="0.2">
      <c r="B4001" t="s">
        <v>34</v>
      </c>
      <c r="C4001" t="s">
        <v>39</v>
      </c>
      <c r="D4001">
        <v>4</v>
      </c>
      <c r="E4001" t="s">
        <v>29</v>
      </c>
      <c r="F4001" t="s">
        <v>44</v>
      </c>
      <c r="G4001">
        <v>14</v>
      </c>
      <c r="H4001" t="s">
        <v>21</v>
      </c>
      <c r="I4001">
        <v>4.7</v>
      </c>
      <c r="J4001">
        <v>1.89</v>
      </c>
      <c r="K4001" t="s">
        <v>22</v>
      </c>
      <c r="L4001">
        <v>419.41</v>
      </c>
    </row>
    <row r="4002" spans="2:12" x14ac:dyDescent="0.2">
      <c r="B4002" t="s">
        <v>11</v>
      </c>
      <c r="C4002" t="s">
        <v>24</v>
      </c>
      <c r="D4002">
        <v>64</v>
      </c>
      <c r="E4002" t="s">
        <v>19</v>
      </c>
      <c r="F4002" t="s">
        <v>40</v>
      </c>
      <c r="G4002">
        <v>13.3</v>
      </c>
      <c r="H4002" t="s">
        <v>21</v>
      </c>
      <c r="I4002">
        <v>7.8</v>
      </c>
      <c r="J4002">
        <v>2.33</v>
      </c>
      <c r="K4002" t="s">
        <v>30</v>
      </c>
      <c r="L4002">
        <v>2990.19</v>
      </c>
    </row>
    <row r="4003" spans="2:12" x14ac:dyDescent="0.2">
      <c r="B4003" t="s">
        <v>36</v>
      </c>
      <c r="C4003" t="s">
        <v>41</v>
      </c>
      <c r="D4003">
        <v>8</v>
      </c>
      <c r="E4003" t="s">
        <v>42</v>
      </c>
      <c r="F4003" t="s">
        <v>35</v>
      </c>
      <c r="G4003">
        <v>14</v>
      </c>
      <c r="H4003" t="s">
        <v>15</v>
      </c>
      <c r="I4003">
        <v>7</v>
      </c>
      <c r="J4003">
        <v>1.95</v>
      </c>
      <c r="K4003" t="s">
        <v>22</v>
      </c>
      <c r="L4003">
        <v>1819.05</v>
      </c>
    </row>
    <row r="4004" spans="2:12" x14ac:dyDescent="0.2">
      <c r="B4004" t="s">
        <v>28</v>
      </c>
      <c r="C4004" t="s">
        <v>37</v>
      </c>
      <c r="D4004">
        <v>8</v>
      </c>
      <c r="E4004" t="s">
        <v>13</v>
      </c>
      <c r="F4004" t="s">
        <v>40</v>
      </c>
      <c r="G4004">
        <v>13.3</v>
      </c>
      <c r="H4004" t="s">
        <v>27</v>
      </c>
      <c r="I4004">
        <v>9.8000000000000007</v>
      </c>
      <c r="J4004">
        <v>1.81</v>
      </c>
      <c r="K4004" t="s">
        <v>16</v>
      </c>
      <c r="L4004">
        <v>2653.21</v>
      </c>
    </row>
    <row r="4005" spans="2:12" x14ac:dyDescent="0.2">
      <c r="B4005" t="s">
        <v>36</v>
      </c>
      <c r="C4005" t="s">
        <v>48</v>
      </c>
      <c r="D4005">
        <v>4</v>
      </c>
      <c r="E4005" t="s">
        <v>19</v>
      </c>
      <c r="F4005" t="s">
        <v>35</v>
      </c>
      <c r="G4005">
        <v>14</v>
      </c>
      <c r="H4005" t="s">
        <v>27</v>
      </c>
      <c r="I4005">
        <v>6.8</v>
      </c>
      <c r="J4005">
        <v>1.88</v>
      </c>
      <c r="K4005" t="s">
        <v>16</v>
      </c>
      <c r="L4005">
        <v>1788.81</v>
      </c>
    </row>
    <row r="4006" spans="2:12" x14ac:dyDescent="0.2">
      <c r="B4006" t="s">
        <v>36</v>
      </c>
      <c r="C4006" t="s">
        <v>41</v>
      </c>
      <c r="D4006">
        <v>64</v>
      </c>
      <c r="E4006" t="s">
        <v>19</v>
      </c>
      <c r="F4006" t="s">
        <v>44</v>
      </c>
      <c r="G4006">
        <v>16</v>
      </c>
      <c r="H4006" t="s">
        <v>43</v>
      </c>
      <c r="I4006">
        <v>7.1</v>
      </c>
      <c r="J4006">
        <v>1.9</v>
      </c>
      <c r="K4006" t="s">
        <v>22</v>
      </c>
      <c r="L4006">
        <v>2931.71</v>
      </c>
    </row>
    <row r="4007" spans="2:12" x14ac:dyDescent="0.2">
      <c r="B4007" t="s">
        <v>38</v>
      </c>
      <c r="C4007" t="s">
        <v>41</v>
      </c>
      <c r="D4007">
        <v>4</v>
      </c>
      <c r="E4007" t="s">
        <v>25</v>
      </c>
      <c r="F4007" t="s">
        <v>14</v>
      </c>
      <c r="G4007">
        <v>16</v>
      </c>
      <c r="H4007" t="s">
        <v>27</v>
      </c>
      <c r="I4007">
        <v>8.1</v>
      </c>
      <c r="J4007">
        <v>2.83</v>
      </c>
      <c r="K4007" t="s">
        <v>30</v>
      </c>
      <c r="L4007">
        <v>2627.84</v>
      </c>
    </row>
    <row r="4008" spans="2:12" x14ac:dyDescent="0.2">
      <c r="B4008" t="s">
        <v>11</v>
      </c>
      <c r="C4008" t="s">
        <v>24</v>
      </c>
      <c r="D4008">
        <v>16</v>
      </c>
      <c r="E4008" t="s">
        <v>29</v>
      </c>
      <c r="F4008" t="s">
        <v>26</v>
      </c>
      <c r="G4008">
        <v>16</v>
      </c>
      <c r="H4008" t="s">
        <v>43</v>
      </c>
      <c r="I4008">
        <v>11.3</v>
      </c>
      <c r="J4008">
        <v>3.33</v>
      </c>
      <c r="K4008" t="s">
        <v>30</v>
      </c>
      <c r="L4008">
        <v>1824.64</v>
      </c>
    </row>
    <row r="4009" spans="2:12" x14ac:dyDescent="0.2">
      <c r="B4009" t="s">
        <v>36</v>
      </c>
      <c r="C4009" t="s">
        <v>37</v>
      </c>
      <c r="D4009">
        <v>64</v>
      </c>
      <c r="E4009" t="s">
        <v>13</v>
      </c>
      <c r="F4009" t="s">
        <v>44</v>
      </c>
      <c r="G4009">
        <v>17.3</v>
      </c>
      <c r="H4009" t="s">
        <v>43</v>
      </c>
      <c r="I4009">
        <v>6.5</v>
      </c>
      <c r="J4009">
        <v>2.2799999999999998</v>
      </c>
      <c r="K4009" t="s">
        <v>22</v>
      </c>
      <c r="L4009">
        <v>3035.17</v>
      </c>
    </row>
    <row r="4010" spans="2:12" x14ac:dyDescent="0.2">
      <c r="B4010" t="s">
        <v>33</v>
      </c>
      <c r="C4010" t="s">
        <v>12</v>
      </c>
      <c r="D4010">
        <v>64</v>
      </c>
      <c r="E4010" t="s">
        <v>13</v>
      </c>
      <c r="F4010" t="s">
        <v>14</v>
      </c>
      <c r="G4010">
        <v>15.6</v>
      </c>
      <c r="H4010" t="s">
        <v>27</v>
      </c>
      <c r="I4010">
        <v>7.7</v>
      </c>
      <c r="J4010">
        <v>2.08</v>
      </c>
      <c r="K4010" t="s">
        <v>22</v>
      </c>
      <c r="L4010">
        <v>3653.91</v>
      </c>
    </row>
    <row r="4011" spans="2:12" x14ac:dyDescent="0.2">
      <c r="B4011" t="s">
        <v>36</v>
      </c>
      <c r="C4011" t="s">
        <v>24</v>
      </c>
      <c r="D4011">
        <v>32</v>
      </c>
      <c r="E4011" t="s">
        <v>29</v>
      </c>
      <c r="F4011" t="s">
        <v>35</v>
      </c>
      <c r="G4011">
        <v>13.3</v>
      </c>
      <c r="H4011" t="s">
        <v>27</v>
      </c>
      <c r="I4011">
        <v>5.6</v>
      </c>
      <c r="J4011">
        <v>2.34</v>
      </c>
      <c r="K4011" t="s">
        <v>16</v>
      </c>
      <c r="L4011">
        <v>2670.47</v>
      </c>
    </row>
    <row r="4012" spans="2:12" x14ac:dyDescent="0.2">
      <c r="B4012" t="s">
        <v>17</v>
      </c>
      <c r="C4012" t="s">
        <v>48</v>
      </c>
      <c r="D4012">
        <v>32</v>
      </c>
      <c r="E4012" t="s">
        <v>29</v>
      </c>
      <c r="F4012" t="s">
        <v>20</v>
      </c>
      <c r="G4012">
        <v>14</v>
      </c>
      <c r="H4012" t="s">
        <v>15</v>
      </c>
      <c r="I4012">
        <v>6.5</v>
      </c>
      <c r="J4012">
        <v>1.36</v>
      </c>
      <c r="K4012" t="s">
        <v>16</v>
      </c>
      <c r="L4012">
        <v>3531.78</v>
      </c>
    </row>
    <row r="4013" spans="2:12" x14ac:dyDescent="0.2">
      <c r="B4013" t="s">
        <v>34</v>
      </c>
      <c r="C4013" t="s">
        <v>18</v>
      </c>
      <c r="D4013">
        <v>16</v>
      </c>
      <c r="E4013" t="s">
        <v>19</v>
      </c>
      <c r="F4013" t="s">
        <v>40</v>
      </c>
      <c r="G4013">
        <v>15.6</v>
      </c>
      <c r="H4013" t="s">
        <v>27</v>
      </c>
      <c r="I4013">
        <v>6.8</v>
      </c>
      <c r="J4013">
        <v>3.37</v>
      </c>
      <c r="K4013" t="s">
        <v>22</v>
      </c>
      <c r="L4013">
        <v>2732.85</v>
      </c>
    </row>
    <row r="4014" spans="2:12" x14ac:dyDescent="0.2">
      <c r="B4014" t="s">
        <v>23</v>
      </c>
      <c r="C4014" t="s">
        <v>31</v>
      </c>
      <c r="D4014">
        <v>16</v>
      </c>
      <c r="E4014" t="s">
        <v>25</v>
      </c>
      <c r="F4014" t="s">
        <v>35</v>
      </c>
      <c r="G4014">
        <v>16</v>
      </c>
      <c r="H4014" t="s">
        <v>15</v>
      </c>
      <c r="I4014">
        <v>6.4</v>
      </c>
      <c r="J4014">
        <v>1.26</v>
      </c>
      <c r="K4014" t="s">
        <v>46</v>
      </c>
      <c r="L4014">
        <v>1503.56</v>
      </c>
    </row>
    <row r="4015" spans="2:12" x14ac:dyDescent="0.2">
      <c r="B4015" t="s">
        <v>28</v>
      </c>
      <c r="C4015" t="s">
        <v>41</v>
      </c>
      <c r="D4015">
        <v>16</v>
      </c>
      <c r="E4015" t="s">
        <v>42</v>
      </c>
      <c r="F4015" t="s">
        <v>26</v>
      </c>
      <c r="G4015">
        <v>13.3</v>
      </c>
      <c r="H4015" t="s">
        <v>43</v>
      </c>
      <c r="I4015">
        <v>12</v>
      </c>
      <c r="J4015">
        <v>3.39</v>
      </c>
      <c r="K4015" t="s">
        <v>22</v>
      </c>
      <c r="L4015">
        <v>1715.84</v>
      </c>
    </row>
    <row r="4016" spans="2:12" x14ac:dyDescent="0.2">
      <c r="B4016" t="s">
        <v>23</v>
      </c>
      <c r="C4016" t="s">
        <v>39</v>
      </c>
      <c r="D4016">
        <v>4</v>
      </c>
      <c r="E4016" t="s">
        <v>42</v>
      </c>
      <c r="F4016" t="s">
        <v>14</v>
      </c>
      <c r="G4016">
        <v>13.3</v>
      </c>
      <c r="H4016" t="s">
        <v>15</v>
      </c>
      <c r="I4016">
        <v>8.4</v>
      </c>
      <c r="J4016">
        <v>2.62</v>
      </c>
      <c r="K4016" t="s">
        <v>46</v>
      </c>
      <c r="L4016">
        <v>845.86</v>
      </c>
    </row>
    <row r="4017" spans="2:12" x14ac:dyDescent="0.2">
      <c r="B4017" t="s">
        <v>36</v>
      </c>
      <c r="C4017" t="s">
        <v>37</v>
      </c>
      <c r="D4017">
        <v>64</v>
      </c>
      <c r="E4017" t="s">
        <v>13</v>
      </c>
      <c r="F4017" t="s">
        <v>32</v>
      </c>
      <c r="G4017">
        <v>13.3</v>
      </c>
      <c r="H4017" t="s">
        <v>15</v>
      </c>
      <c r="I4017">
        <v>4</v>
      </c>
      <c r="J4017">
        <v>2.62</v>
      </c>
      <c r="K4017" t="s">
        <v>30</v>
      </c>
      <c r="L4017">
        <v>4913.3599999999997</v>
      </c>
    </row>
    <row r="4018" spans="2:12" x14ac:dyDescent="0.2">
      <c r="B4018" t="s">
        <v>23</v>
      </c>
      <c r="C4018" t="s">
        <v>12</v>
      </c>
      <c r="D4018">
        <v>4</v>
      </c>
      <c r="E4018" t="s">
        <v>29</v>
      </c>
      <c r="F4018" t="s">
        <v>40</v>
      </c>
      <c r="G4018">
        <v>13.3</v>
      </c>
      <c r="H4018" t="s">
        <v>27</v>
      </c>
      <c r="I4018">
        <v>4</v>
      </c>
      <c r="J4018">
        <v>1.73</v>
      </c>
      <c r="K4018" t="s">
        <v>16</v>
      </c>
      <c r="L4018">
        <v>1290.46</v>
      </c>
    </row>
    <row r="4019" spans="2:12" x14ac:dyDescent="0.2">
      <c r="B4019" t="s">
        <v>33</v>
      </c>
      <c r="C4019" t="s">
        <v>24</v>
      </c>
      <c r="D4019">
        <v>32</v>
      </c>
      <c r="E4019" t="s">
        <v>25</v>
      </c>
      <c r="F4019" t="s">
        <v>40</v>
      </c>
      <c r="G4019">
        <v>13.3</v>
      </c>
      <c r="H4019" t="s">
        <v>21</v>
      </c>
      <c r="I4019">
        <v>9.9</v>
      </c>
      <c r="J4019">
        <v>2.89</v>
      </c>
      <c r="K4019" t="s">
        <v>30</v>
      </c>
      <c r="L4019">
        <v>1306.79</v>
      </c>
    </row>
    <row r="4020" spans="2:12" x14ac:dyDescent="0.2">
      <c r="B4020" t="s">
        <v>11</v>
      </c>
      <c r="C4020" t="s">
        <v>48</v>
      </c>
      <c r="D4020">
        <v>32</v>
      </c>
      <c r="E4020" t="s">
        <v>42</v>
      </c>
      <c r="F4020" t="s">
        <v>35</v>
      </c>
      <c r="G4020">
        <v>15.6</v>
      </c>
      <c r="H4020" t="s">
        <v>27</v>
      </c>
      <c r="I4020">
        <v>7.7</v>
      </c>
      <c r="J4020">
        <v>2.79</v>
      </c>
      <c r="K4020" t="s">
        <v>46</v>
      </c>
      <c r="L4020">
        <v>4357.24</v>
      </c>
    </row>
    <row r="4021" spans="2:12" x14ac:dyDescent="0.2">
      <c r="B4021" t="s">
        <v>11</v>
      </c>
      <c r="C4021" t="s">
        <v>18</v>
      </c>
      <c r="D4021">
        <v>16</v>
      </c>
      <c r="E4021" t="s">
        <v>42</v>
      </c>
      <c r="F4021" t="s">
        <v>40</v>
      </c>
      <c r="G4021">
        <v>13.3</v>
      </c>
      <c r="H4021" t="s">
        <v>43</v>
      </c>
      <c r="I4021">
        <v>6</v>
      </c>
      <c r="J4021">
        <v>2.11</v>
      </c>
      <c r="K4021" t="s">
        <v>46</v>
      </c>
      <c r="L4021">
        <v>1905.26</v>
      </c>
    </row>
    <row r="4022" spans="2:12" x14ac:dyDescent="0.2">
      <c r="B4022" t="s">
        <v>45</v>
      </c>
      <c r="C4022" t="s">
        <v>12</v>
      </c>
      <c r="D4022">
        <v>32</v>
      </c>
      <c r="E4022" t="s">
        <v>25</v>
      </c>
      <c r="F4022" t="s">
        <v>14</v>
      </c>
      <c r="G4022">
        <v>14</v>
      </c>
      <c r="H4022" t="s">
        <v>27</v>
      </c>
      <c r="I4022">
        <v>5.3</v>
      </c>
      <c r="J4022">
        <v>1.3</v>
      </c>
      <c r="K4022" t="s">
        <v>16</v>
      </c>
      <c r="L4022">
        <v>2115.71</v>
      </c>
    </row>
    <row r="4023" spans="2:12" x14ac:dyDescent="0.2">
      <c r="B4023" t="s">
        <v>28</v>
      </c>
      <c r="C4023" t="s">
        <v>39</v>
      </c>
      <c r="D4023">
        <v>4</v>
      </c>
      <c r="E4023" t="s">
        <v>29</v>
      </c>
      <c r="F4023" t="s">
        <v>14</v>
      </c>
      <c r="G4023">
        <v>14</v>
      </c>
      <c r="H4023" t="s">
        <v>15</v>
      </c>
      <c r="I4023">
        <v>7.2</v>
      </c>
      <c r="J4023">
        <v>3.3</v>
      </c>
      <c r="K4023" t="s">
        <v>16</v>
      </c>
      <c r="L4023">
        <v>1081.19</v>
      </c>
    </row>
    <row r="4024" spans="2:12" x14ac:dyDescent="0.2">
      <c r="B4024" t="s">
        <v>17</v>
      </c>
      <c r="C4024" t="s">
        <v>48</v>
      </c>
      <c r="D4024">
        <v>4</v>
      </c>
      <c r="E4024" t="s">
        <v>25</v>
      </c>
      <c r="F4024" t="s">
        <v>26</v>
      </c>
      <c r="G4024">
        <v>15.6</v>
      </c>
      <c r="H4024" t="s">
        <v>27</v>
      </c>
      <c r="I4024">
        <v>4.0999999999999996</v>
      </c>
      <c r="J4024">
        <v>2.8</v>
      </c>
      <c r="K4024" t="s">
        <v>46</v>
      </c>
      <c r="L4024">
        <v>2854.77</v>
      </c>
    </row>
    <row r="4025" spans="2:12" x14ac:dyDescent="0.2">
      <c r="B4025" t="s">
        <v>17</v>
      </c>
      <c r="C4025" t="s">
        <v>37</v>
      </c>
      <c r="D4025">
        <v>64</v>
      </c>
      <c r="E4025" t="s">
        <v>42</v>
      </c>
      <c r="F4025" t="s">
        <v>32</v>
      </c>
      <c r="G4025">
        <v>13.3</v>
      </c>
      <c r="H4025" t="s">
        <v>21</v>
      </c>
      <c r="I4025">
        <v>4.4000000000000004</v>
      </c>
      <c r="J4025">
        <v>2.88</v>
      </c>
      <c r="K4025" t="s">
        <v>30</v>
      </c>
      <c r="L4025">
        <v>3724.57</v>
      </c>
    </row>
    <row r="4026" spans="2:12" x14ac:dyDescent="0.2">
      <c r="B4026" t="s">
        <v>28</v>
      </c>
      <c r="C4026" t="s">
        <v>37</v>
      </c>
      <c r="D4026">
        <v>8</v>
      </c>
      <c r="E4026" t="s">
        <v>25</v>
      </c>
      <c r="F4026" t="s">
        <v>20</v>
      </c>
      <c r="G4026">
        <v>16</v>
      </c>
      <c r="H4026" t="s">
        <v>27</v>
      </c>
      <c r="I4026">
        <v>9.5</v>
      </c>
      <c r="J4026">
        <v>1.28</v>
      </c>
      <c r="K4026" t="s">
        <v>46</v>
      </c>
      <c r="L4026">
        <v>3101.86</v>
      </c>
    </row>
    <row r="4027" spans="2:12" x14ac:dyDescent="0.2">
      <c r="B4027" t="s">
        <v>34</v>
      </c>
      <c r="C4027" t="s">
        <v>18</v>
      </c>
      <c r="D4027">
        <v>32</v>
      </c>
      <c r="E4027" t="s">
        <v>13</v>
      </c>
      <c r="F4027" t="s">
        <v>35</v>
      </c>
      <c r="G4027">
        <v>16</v>
      </c>
      <c r="H4027" t="s">
        <v>15</v>
      </c>
      <c r="I4027">
        <v>9</v>
      </c>
      <c r="J4027">
        <v>2</v>
      </c>
      <c r="K4027" t="s">
        <v>22</v>
      </c>
      <c r="L4027">
        <v>2851.04</v>
      </c>
    </row>
    <row r="4028" spans="2:12" x14ac:dyDescent="0.2">
      <c r="B4028" t="s">
        <v>36</v>
      </c>
      <c r="C4028" t="s">
        <v>24</v>
      </c>
      <c r="D4028">
        <v>16</v>
      </c>
      <c r="E4028" t="s">
        <v>25</v>
      </c>
      <c r="F4028" t="s">
        <v>32</v>
      </c>
      <c r="G4028">
        <v>17.3</v>
      </c>
      <c r="H4028" t="s">
        <v>43</v>
      </c>
      <c r="I4028">
        <v>7.5</v>
      </c>
      <c r="J4028">
        <v>1.63</v>
      </c>
      <c r="K4028" t="s">
        <v>46</v>
      </c>
      <c r="L4028">
        <v>1225.3499999999999</v>
      </c>
    </row>
    <row r="4029" spans="2:12" x14ac:dyDescent="0.2">
      <c r="B4029" t="s">
        <v>23</v>
      </c>
      <c r="C4029" t="s">
        <v>37</v>
      </c>
      <c r="D4029">
        <v>16</v>
      </c>
      <c r="E4029" t="s">
        <v>42</v>
      </c>
      <c r="F4029" t="s">
        <v>14</v>
      </c>
      <c r="G4029">
        <v>13.3</v>
      </c>
      <c r="H4029" t="s">
        <v>43</v>
      </c>
      <c r="I4029">
        <v>8.8000000000000007</v>
      </c>
      <c r="J4029">
        <v>1.84</v>
      </c>
      <c r="K4029" t="s">
        <v>16</v>
      </c>
      <c r="L4029">
        <v>1680.17</v>
      </c>
    </row>
    <row r="4030" spans="2:12" x14ac:dyDescent="0.2">
      <c r="B4030" t="s">
        <v>33</v>
      </c>
      <c r="C4030" t="s">
        <v>39</v>
      </c>
      <c r="D4030">
        <v>32</v>
      </c>
      <c r="E4030" t="s">
        <v>13</v>
      </c>
      <c r="F4030" t="s">
        <v>20</v>
      </c>
      <c r="G4030">
        <v>14</v>
      </c>
      <c r="H4030" t="s">
        <v>15</v>
      </c>
      <c r="I4030">
        <v>9.9</v>
      </c>
      <c r="J4030">
        <v>1.68</v>
      </c>
      <c r="K4030" t="s">
        <v>46</v>
      </c>
      <c r="L4030">
        <v>1915.14</v>
      </c>
    </row>
    <row r="4031" spans="2:12" x14ac:dyDescent="0.2">
      <c r="B4031" t="s">
        <v>17</v>
      </c>
      <c r="C4031" t="s">
        <v>31</v>
      </c>
      <c r="D4031">
        <v>16</v>
      </c>
      <c r="E4031" t="s">
        <v>19</v>
      </c>
      <c r="F4031" t="s">
        <v>32</v>
      </c>
      <c r="G4031">
        <v>17.3</v>
      </c>
      <c r="H4031" t="s">
        <v>21</v>
      </c>
      <c r="I4031">
        <v>5.4</v>
      </c>
      <c r="J4031">
        <v>1.68</v>
      </c>
      <c r="K4031" t="s">
        <v>30</v>
      </c>
      <c r="L4031">
        <v>1147.52</v>
      </c>
    </row>
    <row r="4032" spans="2:12" x14ac:dyDescent="0.2">
      <c r="B4032" t="s">
        <v>17</v>
      </c>
      <c r="C4032" t="s">
        <v>48</v>
      </c>
      <c r="D4032">
        <v>4</v>
      </c>
      <c r="E4032" t="s">
        <v>13</v>
      </c>
      <c r="F4032" t="s">
        <v>32</v>
      </c>
      <c r="G4032">
        <v>16</v>
      </c>
      <c r="H4032" t="s">
        <v>21</v>
      </c>
      <c r="I4032">
        <v>7</v>
      </c>
      <c r="J4032">
        <v>2.15</v>
      </c>
      <c r="K4032" t="s">
        <v>22</v>
      </c>
      <c r="L4032">
        <v>1399.47</v>
      </c>
    </row>
    <row r="4033" spans="2:12" x14ac:dyDescent="0.2">
      <c r="B4033" t="s">
        <v>28</v>
      </c>
      <c r="C4033" t="s">
        <v>12</v>
      </c>
      <c r="D4033">
        <v>16</v>
      </c>
      <c r="E4033" t="s">
        <v>25</v>
      </c>
      <c r="F4033" t="s">
        <v>44</v>
      </c>
      <c r="G4033">
        <v>15.6</v>
      </c>
      <c r="H4033" t="s">
        <v>21</v>
      </c>
      <c r="I4033">
        <v>7.1</v>
      </c>
      <c r="J4033">
        <v>3.35</v>
      </c>
      <c r="K4033" t="s">
        <v>30</v>
      </c>
      <c r="L4033">
        <v>730.31</v>
      </c>
    </row>
    <row r="4034" spans="2:12" x14ac:dyDescent="0.2">
      <c r="B4034" t="s">
        <v>45</v>
      </c>
      <c r="C4034" t="s">
        <v>37</v>
      </c>
      <c r="D4034">
        <v>32</v>
      </c>
      <c r="E4034" t="s">
        <v>29</v>
      </c>
      <c r="F4034" t="s">
        <v>14</v>
      </c>
      <c r="G4034">
        <v>16</v>
      </c>
      <c r="H4034" t="s">
        <v>27</v>
      </c>
      <c r="I4034">
        <v>9.6</v>
      </c>
      <c r="J4034">
        <v>2.06</v>
      </c>
      <c r="K4034" t="s">
        <v>22</v>
      </c>
      <c r="L4034">
        <v>4758.83</v>
      </c>
    </row>
    <row r="4035" spans="2:12" x14ac:dyDescent="0.2">
      <c r="B4035" t="s">
        <v>33</v>
      </c>
      <c r="C4035" t="s">
        <v>48</v>
      </c>
      <c r="D4035">
        <v>64</v>
      </c>
      <c r="E4035" t="s">
        <v>13</v>
      </c>
      <c r="F4035" t="s">
        <v>35</v>
      </c>
      <c r="G4035">
        <v>14</v>
      </c>
      <c r="H4035" t="s">
        <v>27</v>
      </c>
      <c r="I4035">
        <v>7.6</v>
      </c>
      <c r="J4035">
        <v>1.33</v>
      </c>
      <c r="K4035" t="s">
        <v>22</v>
      </c>
      <c r="L4035">
        <v>4875.8100000000004</v>
      </c>
    </row>
    <row r="4036" spans="2:12" x14ac:dyDescent="0.2">
      <c r="B4036" t="s">
        <v>38</v>
      </c>
      <c r="C4036" t="s">
        <v>24</v>
      </c>
      <c r="D4036">
        <v>8</v>
      </c>
      <c r="E4036" t="s">
        <v>19</v>
      </c>
      <c r="F4036" t="s">
        <v>14</v>
      </c>
      <c r="G4036">
        <v>14</v>
      </c>
      <c r="H4036" t="s">
        <v>15</v>
      </c>
      <c r="I4036">
        <v>11.5</v>
      </c>
      <c r="J4036">
        <v>1.25</v>
      </c>
      <c r="K4036" t="s">
        <v>22</v>
      </c>
      <c r="L4036">
        <v>1333.69</v>
      </c>
    </row>
    <row r="4037" spans="2:12" x14ac:dyDescent="0.2">
      <c r="B4037" t="s">
        <v>33</v>
      </c>
      <c r="C4037" t="s">
        <v>31</v>
      </c>
      <c r="D4037">
        <v>8</v>
      </c>
      <c r="E4037" t="s">
        <v>25</v>
      </c>
      <c r="F4037" t="s">
        <v>26</v>
      </c>
      <c r="G4037">
        <v>15.6</v>
      </c>
      <c r="H4037" t="s">
        <v>43</v>
      </c>
      <c r="I4037">
        <v>7.7</v>
      </c>
      <c r="J4037">
        <v>1.48</v>
      </c>
      <c r="K4037" t="s">
        <v>22</v>
      </c>
      <c r="L4037">
        <v>867.32</v>
      </c>
    </row>
    <row r="4038" spans="2:12" x14ac:dyDescent="0.2">
      <c r="B4038" t="s">
        <v>33</v>
      </c>
      <c r="C4038" t="s">
        <v>12</v>
      </c>
      <c r="D4038">
        <v>64</v>
      </c>
      <c r="E4038" t="s">
        <v>25</v>
      </c>
      <c r="F4038" t="s">
        <v>14</v>
      </c>
      <c r="G4038">
        <v>14</v>
      </c>
      <c r="H4038" t="s">
        <v>43</v>
      </c>
      <c r="I4038">
        <v>6.5</v>
      </c>
      <c r="J4038">
        <v>2.39</v>
      </c>
      <c r="K4038" t="s">
        <v>16</v>
      </c>
      <c r="L4038">
        <v>1883.12</v>
      </c>
    </row>
    <row r="4039" spans="2:12" x14ac:dyDescent="0.2">
      <c r="B4039" t="s">
        <v>36</v>
      </c>
      <c r="C4039" t="s">
        <v>24</v>
      </c>
      <c r="D4039">
        <v>64</v>
      </c>
      <c r="E4039" t="s">
        <v>13</v>
      </c>
      <c r="F4039" t="s">
        <v>40</v>
      </c>
      <c r="G4039">
        <v>16</v>
      </c>
      <c r="H4039" t="s">
        <v>21</v>
      </c>
      <c r="I4039">
        <v>11.3</v>
      </c>
      <c r="J4039">
        <v>2.81</v>
      </c>
      <c r="K4039" t="s">
        <v>30</v>
      </c>
      <c r="L4039">
        <v>2048.0700000000002</v>
      </c>
    </row>
    <row r="4040" spans="2:12" x14ac:dyDescent="0.2">
      <c r="B4040" t="s">
        <v>38</v>
      </c>
      <c r="C4040" t="s">
        <v>12</v>
      </c>
      <c r="D4040">
        <v>8</v>
      </c>
      <c r="E4040" t="s">
        <v>29</v>
      </c>
      <c r="F4040" t="s">
        <v>44</v>
      </c>
      <c r="G4040">
        <v>13.3</v>
      </c>
      <c r="H4040" t="s">
        <v>27</v>
      </c>
      <c r="I4040">
        <v>9.9</v>
      </c>
      <c r="J4040">
        <v>3.35</v>
      </c>
      <c r="K4040" t="s">
        <v>30</v>
      </c>
      <c r="L4040">
        <v>959.24</v>
      </c>
    </row>
    <row r="4041" spans="2:12" x14ac:dyDescent="0.2">
      <c r="B4041" t="s">
        <v>38</v>
      </c>
      <c r="C4041" t="s">
        <v>37</v>
      </c>
      <c r="D4041">
        <v>8</v>
      </c>
      <c r="E4041" t="s">
        <v>25</v>
      </c>
      <c r="F4041" t="s">
        <v>14</v>
      </c>
      <c r="G4041">
        <v>16</v>
      </c>
      <c r="H4041" t="s">
        <v>21</v>
      </c>
      <c r="I4041">
        <v>9.6999999999999993</v>
      </c>
      <c r="J4041">
        <v>1.94</v>
      </c>
      <c r="K4041" t="s">
        <v>16</v>
      </c>
      <c r="L4041">
        <v>1629.8</v>
      </c>
    </row>
    <row r="4042" spans="2:12" x14ac:dyDescent="0.2">
      <c r="B4042" t="s">
        <v>36</v>
      </c>
      <c r="C4042" t="s">
        <v>24</v>
      </c>
      <c r="D4042">
        <v>16</v>
      </c>
      <c r="E4042" t="s">
        <v>13</v>
      </c>
      <c r="F4042" t="s">
        <v>20</v>
      </c>
      <c r="G4042">
        <v>16</v>
      </c>
      <c r="H4042" t="s">
        <v>15</v>
      </c>
      <c r="I4042">
        <v>5.4</v>
      </c>
      <c r="J4042">
        <v>1.24</v>
      </c>
      <c r="K4042" t="s">
        <v>30</v>
      </c>
      <c r="L4042">
        <v>1637.39</v>
      </c>
    </row>
    <row r="4043" spans="2:12" x14ac:dyDescent="0.2">
      <c r="B4043" t="s">
        <v>17</v>
      </c>
      <c r="C4043" t="s">
        <v>18</v>
      </c>
      <c r="D4043">
        <v>4</v>
      </c>
      <c r="E4043" t="s">
        <v>42</v>
      </c>
      <c r="F4043" t="s">
        <v>40</v>
      </c>
      <c r="G4043">
        <v>17.3</v>
      </c>
      <c r="H4043" t="s">
        <v>43</v>
      </c>
      <c r="I4043">
        <v>8.6999999999999993</v>
      </c>
      <c r="J4043">
        <v>2.71</v>
      </c>
      <c r="K4043" t="s">
        <v>16</v>
      </c>
      <c r="L4043">
        <v>1403.33</v>
      </c>
    </row>
    <row r="4044" spans="2:12" x14ac:dyDescent="0.2">
      <c r="B4044" t="s">
        <v>28</v>
      </c>
      <c r="C4044" t="s">
        <v>31</v>
      </c>
      <c r="D4044">
        <v>4</v>
      </c>
      <c r="E4044" t="s">
        <v>29</v>
      </c>
      <c r="F4044" t="s">
        <v>26</v>
      </c>
      <c r="G4044">
        <v>16</v>
      </c>
      <c r="H4044" t="s">
        <v>27</v>
      </c>
      <c r="I4044">
        <v>6.2</v>
      </c>
      <c r="J4044">
        <v>3.46</v>
      </c>
      <c r="K4044" t="s">
        <v>22</v>
      </c>
      <c r="L4044">
        <v>1279.1099999999999</v>
      </c>
    </row>
    <row r="4045" spans="2:12" x14ac:dyDescent="0.2">
      <c r="B4045" t="s">
        <v>17</v>
      </c>
      <c r="C4045" t="s">
        <v>48</v>
      </c>
      <c r="D4045">
        <v>16</v>
      </c>
      <c r="E4045" t="s">
        <v>13</v>
      </c>
      <c r="F4045" t="s">
        <v>44</v>
      </c>
      <c r="G4045">
        <v>14</v>
      </c>
      <c r="H4045" t="s">
        <v>27</v>
      </c>
      <c r="I4045">
        <v>4.4000000000000004</v>
      </c>
      <c r="J4045">
        <v>1.97</v>
      </c>
      <c r="K4045" t="s">
        <v>30</v>
      </c>
      <c r="L4045">
        <v>2335.12</v>
      </c>
    </row>
    <row r="4046" spans="2:12" x14ac:dyDescent="0.2">
      <c r="B4046" t="s">
        <v>47</v>
      </c>
      <c r="C4046" t="s">
        <v>39</v>
      </c>
      <c r="D4046">
        <v>64</v>
      </c>
      <c r="E4046" t="s">
        <v>13</v>
      </c>
      <c r="F4046" t="s">
        <v>26</v>
      </c>
      <c r="G4046">
        <v>17.3</v>
      </c>
      <c r="H4046" t="s">
        <v>27</v>
      </c>
      <c r="I4046">
        <v>8.1</v>
      </c>
      <c r="J4046">
        <v>1.23</v>
      </c>
      <c r="K4046" t="s">
        <v>16</v>
      </c>
      <c r="L4046">
        <v>5472.27</v>
      </c>
    </row>
    <row r="4047" spans="2:12" x14ac:dyDescent="0.2">
      <c r="B4047" t="s">
        <v>28</v>
      </c>
      <c r="C4047" t="s">
        <v>39</v>
      </c>
      <c r="D4047">
        <v>4</v>
      </c>
      <c r="E4047" t="s">
        <v>13</v>
      </c>
      <c r="F4047" t="s">
        <v>35</v>
      </c>
      <c r="G4047">
        <v>15.6</v>
      </c>
      <c r="H4047" t="s">
        <v>43</v>
      </c>
      <c r="I4047">
        <v>5.5</v>
      </c>
      <c r="J4047">
        <v>3.34</v>
      </c>
      <c r="K4047" t="s">
        <v>30</v>
      </c>
      <c r="L4047">
        <v>999.95</v>
      </c>
    </row>
    <row r="4048" spans="2:12" x14ac:dyDescent="0.2">
      <c r="B4048" t="s">
        <v>45</v>
      </c>
      <c r="C4048" t="s">
        <v>41</v>
      </c>
      <c r="D4048">
        <v>8</v>
      </c>
      <c r="E4048" t="s">
        <v>19</v>
      </c>
      <c r="F4048" t="s">
        <v>14</v>
      </c>
      <c r="G4048">
        <v>14</v>
      </c>
      <c r="H4048" t="s">
        <v>27</v>
      </c>
      <c r="I4048">
        <v>8.6</v>
      </c>
      <c r="J4048">
        <v>3.11</v>
      </c>
      <c r="K4048" t="s">
        <v>46</v>
      </c>
      <c r="L4048">
        <v>2605.4499999999998</v>
      </c>
    </row>
    <row r="4049" spans="2:12" x14ac:dyDescent="0.2">
      <c r="B4049" t="s">
        <v>36</v>
      </c>
      <c r="C4049" t="s">
        <v>31</v>
      </c>
      <c r="D4049">
        <v>4</v>
      </c>
      <c r="E4049" t="s">
        <v>25</v>
      </c>
      <c r="F4049" t="s">
        <v>20</v>
      </c>
      <c r="G4049">
        <v>16</v>
      </c>
      <c r="H4049" t="s">
        <v>21</v>
      </c>
      <c r="I4049">
        <v>4.4000000000000004</v>
      </c>
      <c r="J4049">
        <v>3.36</v>
      </c>
      <c r="K4049" t="s">
        <v>30</v>
      </c>
      <c r="L4049">
        <v>611.05999999999995</v>
      </c>
    </row>
    <row r="4050" spans="2:12" x14ac:dyDescent="0.2">
      <c r="B4050" t="s">
        <v>33</v>
      </c>
      <c r="C4050" t="s">
        <v>48</v>
      </c>
      <c r="D4050">
        <v>8</v>
      </c>
      <c r="E4050" t="s">
        <v>25</v>
      </c>
      <c r="F4050" t="s">
        <v>14</v>
      </c>
      <c r="G4050">
        <v>15.6</v>
      </c>
      <c r="H4050" t="s">
        <v>27</v>
      </c>
      <c r="I4050">
        <v>10.6</v>
      </c>
      <c r="J4050">
        <v>1.85</v>
      </c>
      <c r="K4050" t="s">
        <v>46</v>
      </c>
      <c r="L4050">
        <v>2376.5</v>
      </c>
    </row>
    <row r="4051" spans="2:12" x14ac:dyDescent="0.2">
      <c r="B4051" t="s">
        <v>47</v>
      </c>
      <c r="C4051" t="s">
        <v>24</v>
      </c>
      <c r="D4051">
        <v>4</v>
      </c>
      <c r="E4051" t="s">
        <v>42</v>
      </c>
      <c r="F4051" t="s">
        <v>20</v>
      </c>
      <c r="G4051">
        <v>14</v>
      </c>
      <c r="H4051" t="s">
        <v>43</v>
      </c>
      <c r="I4051">
        <v>10.8</v>
      </c>
      <c r="J4051">
        <v>3.13</v>
      </c>
      <c r="K4051" t="s">
        <v>22</v>
      </c>
      <c r="L4051">
        <v>1097.24</v>
      </c>
    </row>
    <row r="4052" spans="2:12" x14ac:dyDescent="0.2">
      <c r="B4052" t="s">
        <v>47</v>
      </c>
      <c r="C4052" t="s">
        <v>41</v>
      </c>
      <c r="D4052">
        <v>4</v>
      </c>
      <c r="E4052" t="s">
        <v>19</v>
      </c>
      <c r="F4052" t="s">
        <v>20</v>
      </c>
      <c r="G4052">
        <v>15.6</v>
      </c>
      <c r="H4052" t="s">
        <v>15</v>
      </c>
      <c r="I4052">
        <v>10</v>
      </c>
      <c r="J4052">
        <v>1.85</v>
      </c>
      <c r="K4052" t="s">
        <v>22</v>
      </c>
      <c r="L4052">
        <v>2567.02</v>
      </c>
    </row>
    <row r="4053" spans="2:12" x14ac:dyDescent="0.2">
      <c r="B4053" t="s">
        <v>45</v>
      </c>
      <c r="C4053" t="s">
        <v>18</v>
      </c>
      <c r="D4053">
        <v>16</v>
      </c>
      <c r="E4053" t="s">
        <v>29</v>
      </c>
      <c r="F4053" t="s">
        <v>14</v>
      </c>
      <c r="G4053">
        <v>17.3</v>
      </c>
      <c r="H4053" t="s">
        <v>15</v>
      </c>
      <c r="I4053">
        <v>6.7</v>
      </c>
      <c r="J4053">
        <v>2.33</v>
      </c>
      <c r="K4053" t="s">
        <v>16</v>
      </c>
      <c r="L4053">
        <v>1982.78</v>
      </c>
    </row>
    <row r="4054" spans="2:12" x14ac:dyDescent="0.2">
      <c r="B4054" t="s">
        <v>38</v>
      </c>
      <c r="C4054" t="s">
        <v>37</v>
      </c>
      <c r="D4054">
        <v>8</v>
      </c>
      <c r="E4054" t="s">
        <v>42</v>
      </c>
      <c r="F4054" t="s">
        <v>32</v>
      </c>
      <c r="G4054">
        <v>16</v>
      </c>
      <c r="H4054" t="s">
        <v>43</v>
      </c>
      <c r="I4054">
        <v>8.4</v>
      </c>
      <c r="J4054">
        <v>2.4300000000000002</v>
      </c>
      <c r="K4054" t="s">
        <v>16</v>
      </c>
      <c r="L4054">
        <v>1542.52</v>
      </c>
    </row>
    <row r="4055" spans="2:12" x14ac:dyDescent="0.2">
      <c r="B4055" t="s">
        <v>36</v>
      </c>
      <c r="C4055" t="s">
        <v>41</v>
      </c>
      <c r="D4055">
        <v>64</v>
      </c>
      <c r="E4055" t="s">
        <v>13</v>
      </c>
      <c r="F4055" t="s">
        <v>35</v>
      </c>
      <c r="G4055">
        <v>13.3</v>
      </c>
      <c r="H4055" t="s">
        <v>27</v>
      </c>
      <c r="I4055">
        <v>9.5</v>
      </c>
      <c r="J4055">
        <v>3.32</v>
      </c>
      <c r="K4055" t="s">
        <v>16</v>
      </c>
      <c r="L4055">
        <v>6624.15</v>
      </c>
    </row>
    <row r="4056" spans="2:12" x14ac:dyDescent="0.2">
      <c r="B4056" t="s">
        <v>33</v>
      </c>
      <c r="C4056" t="s">
        <v>41</v>
      </c>
      <c r="D4056">
        <v>4</v>
      </c>
      <c r="E4056" t="s">
        <v>29</v>
      </c>
      <c r="F4056" t="s">
        <v>32</v>
      </c>
      <c r="G4056">
        <v>17.3</v>
      </c>
      <c r="H4056" t="s">
        <v>15</v>
      </c>
      <c r="I4056">
        <v>4.5999999999999996</v>
      </c>
      <c r="J4056">
        <v>1.46</v>
      </c>
      <c r="K4056" t="s">
        <v>46</v>
      </c>
      <c r="L4056">
        <v>2070.16</v>
      </c>
    </row>
    <row r="4057" spans="2:12" x14ac:dyDescent="0.2">
      <c r="B4057" t="s">
        <v>45</v>
      </c>
      <c r="C4057" t="s">
        <v>31</v>
      </c>
      <c r="D4057">
        <v>64</v>
      </c>
      <c r="E4057" t="s">
        <v>13</v>
      </c>
      <c r="F4057" t="s">
        <v>40</v>
      </c>
      <c r="G4057">
        <v>13.3</v>
      </c>
      <c r="H4057" t="s">
        <v>21</v>
      </c>
      <c r="I4057">
        <v>5.8</v>
      </c>
      <c r="J4057">
        <v>2.02</v>
      </c>
      <c r="K4057" t="s">
        <v>22</v>
      </c>
      <c r="L4057">
        <v>1705.35</v>
      </c>
    </row>
    <row r="4058" spans="2:12" x14ac:dyDescent="0.2">
      <c r="B4058" t="s">
        <v>36</v>
      </c>
      <c r="C4058" t="s">
        <v>31</v>
      </c>
      <c r="D4058">
        <v>16</v>
      </c>
      <c r="E4058" t="s">
        <v>19</v>
      </c>
      <c r="F4058" t="s">
        <v>32</v>
      </c>
      <c r="G4058">
        <v>14</v>
      </c>
      <c r="H4058" t="s">
        <v>21</v>
      </c>
      <c r="I4058">
        <v>10.7</v>
      </c>
      <c r="J4058">
        <v>1.77</v>
      </c>
      <c r="K4058" t="s">
        <v>16</v>
      </c>
      <c r="L4058">
        <v>814.51</v>
      </c>
    </row>
    <row r="4059" spans="2:12" x14ac:dyDescent="0.2">
      <c r="B4059" t="s">
        <v>11</v>
      </c>
      <c r="C4059" t="s">
        <v>12</v>
      </c>
      <c r="D4059">
        <v>16</v>
      </c>
      <c r="E4059" t="s">
        <v>42</v>
      </c>
      <c r="F4059" t="s">
        <v>20</v>
      </c>
      <c r="G4059">
        <v>17.3</v>
      </c>
      <c r="H4059" t="s">
        <v>27</v>
      </c>
      <c r="I4059">
        <v>7.4</v>
      </c>
      <c r="J4059">
        <v>1.74</v>
      </c>
      <c r="K4059" t="s">
        <v>30</v>
      </c>
      <c r="L4059">
        <v>2269.77</v>
      </c>
    </row>
    <row r="4060" spans="2:12" x14ac:dyDescent="0.2">
      <c r="B4060" t="s">
        <v>47</v>
      </c>
      <c r="C4060" t="s">
        <v>39</v>
      </c>
      <c r="D4060">
        <v>64</v>
      </c>
      <c r="E4060" t="s">
        <v>13</v>
      </c>
      <c r="F4060" t="s">
        <v>35</v>
      </c>
      <c r="G4060">
        <v>15.6</v>
      </c>
      <c r="H4060" t="s">
        <v>27</v>
      </c>
      <c r="I4060">
        <v>5.0999999999999996</v>
      </c>
      <c r="J4060">
        <v>3.45</v>
      </c>
      <c r="K4060" t="s">
        <v>16</v>
      </c>
      <c r="L4060">
        <v>5504.4</v>
      </c>
    </row>
    <row r="4061" spans="2:12" x14ac:dyDescent="0.2">
      <c r="B4061" t="s">
        <v>11</v>
      </c>
      <c r="C4061" t="s">
        <v>48</v>
      </c>
      <c r="D4061">
        <v>4</v>
      </c>
      <c r="E4061" t="s">
        <v>19</v>
      </c>
      <c r="F4061" t="s">
        <v>14</v>
      </c>
      <c r="G4061">
        <v>14</v>
      </c>
      <c r="H4061" t="s">
        <v>43</v>
      </c>
      <c r="I4061">
        <v>10.9</v>
      </c>
      <c r="J4061">
        <v>2.15</v>
      </c>
      <c r="K4061" t="s">
        <v>30</v>
      </c>
      <c r="L4061">
        <v>1834.59</v>
      </c>
    </row>
    <row r="4062" spans="2:12" x14ac:dyDescent="0.2">
      <c r="B4062" t="s">
        <v>34</v>
      </c>
      <c r="C4062" t="s">
        <v>31</v>
      </c>
      <c r="D4062">
        <v>16</v>
      </c>
      <c r="E4062" t="s">
        <v>29</v>
      </c>
      <c r="F4062" t="s">
        <v>20</v>
      </c>
      <c r="G4062">
        <v>15.6</v>
      </c>
      <c r="H4062" t="s">
        <v>43</v>
      </c>
      <c r="I4062">
        <v>5.8</v>
      </c>
      <c r="J4062">
        <v>2.4300000000000002</v>
      </c>
      <c r="K4062" t="s">
        <v>46</v>
      </c>
      <c r="L4062">
        <v>983.95</v>
      </c>
    </row>
    <row r="4063" spans="2:12" x14ac:dyDescent="0.2">
      <c r="B4063" t="s">
        <v>36</v>
      </c>
      <c r="C4063" t="s">
        <v>39</v>
      </c>
      <c r="D4063">
        <v>32</v>
      </c>
      <c r="E4063" t="s">
        <v>25</v>
      </c>
      <c r="F4063" t="s">
        <v>26</v>
      </c>
      <c r="G4063">
        <v>15.6</v>
      </c>
      <c r="H4063" t="s">
        <v>27</v>
      </c>
      <c r="I4063">
        <v>7.9</v>
      </c>
      <c r="J4063">
        <v>1.97</v>
      </c>
      <c r="K4063" t="s">
        <v>16</v>
      </c>
      <c r="L4063">
        <v>2923.67</v>
      </c>
    </row>
    <row r="4064" spans="2:12" x14ac:dyDescent="0.2">
      <c r="B4064" t="s">
        <v>23</v>
      </c>
      <c r="C4064" t="s">
        <v>18</v>
      </c>
      <c r="D4064">
        <v>64</v>
      </c>
      <c r="E4064" t="s">
        <v>42</v>
      </c>
      <c r="F4064" t="s">
        <v>14</v>
      </c>
      <c r="G4064">
        <v>17.3</v>
      </c>
      <c r="H4064" t="s">
        <v>27</v>
      </c>
      <c r="I4064">
        <v>4.3</v>
      </c>
      <c r="J4064">
        <v>2.91</v>
      </c>
      <c r="K4064" t="s">
        <v>30</v>
      </c>
      <c r="L4064">
        <v>4462.33</v>
      </c>
    </row>
    <row r="4065" spans="2:12" x14ac:dyDescent="0.2">
      <c r="B4065" t="s">
        <v>45</v>
      </c>
      <c r="C4065" t="s">
        <v>12</v>
      </c>
      <c r="D4065">
        <v>32</v>
      </c>
      <c r="E4065" t="s">
        <v>42</v>
      </c>
      <c r="F4065" t="s">
        <v>26</v>
      </c>
      <c r="G4065">
        <v>13.3</v>
      </c>
      <c r="H4065" t="s">
        <v>27</v>
      </c>
      <c r="I4065">
        <v>9.5</v>
      </c>
      <c r="J4065">
        <v>3.14</v>
      </c>
      <c r="K4065" t="s">
        <v>16</v>
      </c>
      <c r="L4065">
        <v>1882.97</v>
      </c>
    </row>
    <row r="4066" spans="2:12" x14ac:dyDescent="0.2">
      <c r="B4066" t="s">
        <v>28</v>
      </c>
      <c r="C4066" t="s">
        <v>48</v>
      </c>
      <c r="D4066">
        <v>8</v>
      </c>
      <c r="E4066" t="s">
        <v>13</v>
      </c>
      <c r="F4066" t="s">
        <v>20</v>
      </c>
      <c r="G4066">
        <v>15.6</v>
      </c>
      <c r="H4066" t="s">
        <v>15</v>
      </c>
      <c r="I4066">
        <v>7.5</v>
      </c>
      <c r="J4066">
        <v>1.47</v>
      </c>
      <c r="K4066" t="s">
        <v>46</v>
      </c>
      <c r="L4066">
        <v>1575.43</v>
      </c>
    </row>
    <row r="4067" spans="2:12" x14ac:dyDescent="0.2">
      <c r="B4067" t="s">
        <v>45</v>
      </c>
      <c r="C4067" t="s">
        <v>18</v>
      </c>
      <c r="D4067">
        <v>16</v>
      </c>
      <c r="E4067" t="s">
        <v>29</v>
      </c>
      <c r="F4067" t="s">
        <v>32</v>
      </c>
      <c r="G4067">
        <v>17.3</v>
      </c>
      <c r="H4067" t="s">
        <v>27</v>
      </c>
      <c r="I4067">
        <v>7.2</v>
      </c>
      <c r="J4067">
        <v>2.39</v>
      </c>
      <c r="K4067" t="s">
        <v>46</v>
      </c>
      <c r="L4067">
        <v>2832.28</v>
      </c>
    </row>
    <row r="4068" spans="2:12" x14ac:dyDescent="0.2">
      <c r="B4068" t="s">
        <v>47</v>
      </c>
      <c r="C4068" t="s">
        <v>24</v>
      </c>
      <c r="D4068">
        <v>32</v>
      </c>
      <c r="E4068" t="s">
        <v>42</v>
      </c>
      <c r="F4068" t="s">
        <v>14</v>
      </c>
      <c r="G4068">
        <v>14</v>
      </c>
      <c r="H4068" t="s">
        <v>15</v>
      </c>
      <c r="I4068">
        <v>10.8</v>
      </c>
      <c r="J4068">
        <v>1.83</v>
      </c>
      <c r="K4068" t="s">
        <v>46</v>
      </c>
      <c r="L4068">
        <v>2116.8000000000002</v>
      </c>
    </row>
    <row r="4069" spans="2:12" x14ac:dyDescent="0.2">
      <c r="B4069" t="s">
        <v>11</v>
      </c>
      <c r="C4069" t="s">
        <v>39</v>
      </c>
      <c r="D4069">
        <v>16</v>
      </c>
      <c r="E4069" t="s">
        <v>42</v>
      </c>
      <c r="F4069" t="s">
        <v>20</v>
      </c>
      <c r="G4069">
        <v>13.3</v>
      </c>
      <c r="H4069" t="s">
        <v>21</v>
      </c>
      <c r="I4069">
        <v>11.6</v>
      </c>
      <c r="J4069">
        <v>2.73</v>
      </c>
      <c r="K4069" t="s">
        <v>46</v>
      </c>
      <c r="L4069">
        <v>1234.07</v>
      </c>
    </row>
    <row r="4070" spans="2:12" x14ac:dyDescent="0.2">
      <c r="B4070" t="s">
        <v>34</v>
      </c>
      <c r="C4070" t="s">
        <v>24</v>
      </c>
      <c r="D4070">
        <v>8</v>
      </c>
      <c r="E4070" t="s">
        <v>13</v>
      </c>
      <c r="F4070" t="s">
        <v>26</v>
      </c>
      <c r="G4070">
        <v>15.6</v>
      </c>
      <c r="H4070" t="s">
        <v>15</v>
      </c>
      <c r="I4070">
        <v>8.1</v>
      </c>
      <c r="J4070">
        <v>2.02</v>
      </c>
      <c r="K4070" t="s">
        <v>16</v>
      </c>
      <c r="L4070">
        <v>1446.51</v>
      </c>
    </row>
    <row r="4071" spans="2:12" x14ac:dyDescent="0.2">
      <c r="B4071" t="s">
        <v>36</v>
      </c>
      <c r="C4071" t="s">
        <v>41</v>
      </c>
      <c r="D4071">
        <v>8</v>
      </c>
      <c r="E4071" t="s">
        <v>29</v>
      </c>
      <c r="F4071" t="s">
        <v>44</v>
      </c>
      <c r="G4071">
        <v>16</v>
      </c>
      <c r="H4071" t="s">
        <v>21</v>
      </c>
      <c r="I4071">
        <v>10.199999999999999</v>
      </c>
      <c r="J4071">
        <v>2.93</v>
      </c>
      <c r="K4071" t="s">
        <v>22</v>
      </c>
      <c r="L4071">
        <v>913.2</v>
      </c>
    </row>
    <row r="4072" spans="2:12" x14ac:dyDescent="0.2">
      <c r="B4072" t="s">
        <v>11</v>
      </c>
      <c r="C4072" t="s">
        <v>48</v>
      </c>
      <c r="D4072">
        <v>32</v>
      </c>
      <c r="E4072" t="s">
        <v>25</v>
      </c>
      <c r="F4072" t="s">
        <v>44</v>
      </c>
      <c r="G4072">
        <v>17.3</v>
      </c>
      <c r="H4072" t="s">
        <v>27</v>
      </c>
      <c r="I4072">
        <v>11.2</v>
      </c>
      <c r="J4072">
        <v>2.14</v>
      </c>
      <c r="K4072" t="s">
        <v>22</v>
      </c>
      <c r="L4072">
        <v>3724.2</v>
      </c>
    </row>
    <row r="4073" spans="2:12" x14ac:dyDescent="0.2">
      <c r="B4073" t="s">
        <v>11</v>
      </c>
      <c r="C4073" t="s">
        <v>24</v>
      </c>
      <c r="D4073">
        <v>32</v>
      </c>
      <c r="E4073" t="s">
        <v>29</v>
      </c>
      <c r="F4073" t="s">
        <v>35</v>
      </c>
      <c r="G4073">
        <v>17.3</v>
      </c>
      <c r="H4073" t="s">
        <v>15</v>
      </c>
      <c r="I4073">
        <v>10.7</v>
      </c>
      <c r="J4073">
        <v>3.38</v>
      </c>
      <c r="K4073" t="s">
        <v>46</v>
      </c>
      <c r="L4073">
        <v>3226.39</v>
      </c>
    </row>
    <row r="4074" spans="2:12" x14ac:dyDescent="0.2">
      <c r="B4074" t="s">
        <v>28</v>
      </c>
      <c r="C4074" t="s">
        <v>37</v>
      </c>
      <c r="D4074">
        <v>8</v>
      </c>
      <c r="E4074" t="s">
        <v>29</v>
      </c>
      <c r="F4074" t="s">
        <v>14</v>
      </c>
      <c r="G4074">
        <v>13.3</v>
      </c>
      <c r="H4074" t="s">
        <v>43</v>
      </c>
      <c r="I4074">
        <v>8.6999999999999993</v>
      </c>
      <c r="J4074">
        <v>2.5099999999999998</v>
      </c>
      <c r="K4074" t="s">
        <v>16</v>
      </c>
      <c r="L4074">
        <v>1723.52</v>
      </c>
    </row>
    <row r="4075" spans="2:12" x14ac:dyDescent="0.2">
      <c r="B4075" t="s">
        <v>38</v>
      </c>
      <c r="C4075" t="s">
        <v>31</v>
      </c>
      <c r="D4075">
        <v>4</v>
      </c>
      <c r="E4075" t="s">
        <v>19</v>
      </c>
      <c r="F4075" t="s">
        <v>44</v>
      </c>
      <c r="G4075">
        <v>16</v>
      </c>
      <c r="H4075" t="s">
        <v>27</v>
      </c>
      <c r="I4075">
        <v>5.9</v>
      </c>
      <c r="J4075">
        <v>2.15</v>
      </c>
      <c r="K4075" t="s">
        <v>16</v>
      </c>
      <c r="L4075">
        <v>1071.48</v>
      </c>
    </row>
    <row r="4076" spans="2:12" x14ac:dyDescent="0.2">
      <c r="B4076" t="s">
        <v>33</v>
      </c>
      <c r="C4076" t="s">
        <v>41</v>
      </c>
      <c r="D4076">
        <v>64</v>
      </c>
      <c r="E4076" t="s">
        <v>42</v>
      </c>
      <c r="F4076" t="s">
        <v>40</v>
      </c>
      <c r="G4076">
        <v>15.6</v>
      </c>
      <c r="H4076" t="s">
        <v>21</v>
      </c>
      <c r="I4076">
        <v>11.6</v>
      </c>
      <c r="J4076">
        <v>3.43</v>
      </c>
      <c r="K4076" t="s">
        <v>22</v>
      </c>
      <c r="L4076">
        <v>3129.4</v>
      </c>
    </row>
    <row r="4077" spans="2:12" x14ac:dyDescent="0.2">
      <c r="B4077" t="s">
        <v>33</v>
      </c>
      <c r="C4077" t="s">
        <v>18</v>
      </c>
      <c r="D4077">
        <v>8</v>
      </c>
      <c r="E4077" t="s">
        <v>29</v>
      </c>
      <c r="F4077" t="s">
        <v>14</v>
      </c>
      <c r="G4077">
        <v>16</v>
      </c>
      <c r="H4077" t="s">
        <v>27</v>
      </c>
      <c r="I4077">
        <v>8.8000000000000007</v>
      </c>
      <c r="J4077">
        <v>3.41</v>
      </c>
      <c r="K4077" t="s">
        <v>46</v>
      </c>
      <c r="L4077">
        <v>2404.9699999999998</v>
      </c>
    </row>
    <row r="4078" spans="2:12" x14ac:dyDescent="0.2">
      <c r="B4078" t="s">
        <v>17</v>
      </c>
      <c r="C4078" t="s">
        <v>37</v>
      </c>
      <c r="D4078">
        <v>8</v>
      </c>
      <c r="E4078" t="s">
        <v>42</v>
      </c>
      <c r="F4078" t="s">
        <v>26</v>
      </c>
      <c r="G4078">
        <v>14</v>
      </c>
      <c r="H4078" t="s">
        <v>43</v>
      </c>
      <c r="I4078">
        <v>5.4</v>
      </c>
      <c r="J4078">
        <v>1.48</v>
      </c>
      <c r="K4078" t="s">
        <v>22</v>
      </c>
      <c r="L4078">
        <v>1956.77</v>
      </c>
    </row>
    <row r="4079" spans="2:12" x14ac:dyDescent="0.2">
      <c r="B4079" t="s">
        <v>34</v>
      </c>
      <c r="C4079" t="s">
        <v>18</v>
      </c>
      <c r="D4079">
        <v>4</v>
      </c>
      <c r="E4079" t="s">
        <v>25</v>
      </c>
      <c r="F4079" t="s">
        <v>32</v>
      </c>
      <c r="G4079">
        <v>13.3</v>
      </c>
      <c r="H4079" t="s">
        <v>43</v>
      </c>
      <c r="I4079">
        <v>6.2</v>
      </c>
      <c r="J4079">
        <v>2.84</v>
      </c>
      <c r="K4079" t="s">
        <v>30</v>
      </c>
      <c r="L4079">
        <v>1084.43</v>
      </c>
    </row>
    <row r="4080" spans="2:12" x14ac:dyDescent="0.2">
      <c r="B4080" t="s">
        <v>47</v>
      </c>
      <c r="C4080" t="s">
        <v>48</v>
      </c>
      <c r="D4080">
        <v>32</v>
      </c>
      <c r="E4080" t="s">
        <v>13</v>
      </c>
      <c r="F4080" t="s">
        <v>32</v>
      </c>
      <c r="G4080">
        <v>16</v>
      </c>
      <c r="H4080" t="s">
        <v>15</v>
      </c>
      <c r="I4080">
        <v>4.2</v>
      </c>
      <c r="J4080">
        <v>2.09</v>
      </c>
      <c r="K4080" t="s">
        <v>30</v>
      </c>
      <c r="L4080">
        <v>3380.07</v>
      </c>
    </row>
    <row r="4081" spans="2:12" x14ac:dyDescent="0.2">
      <c r="B4081" t="s">
        <v>38</v>
      </c>
      <c r="C4081" t="s">
        <v>18</v>
      </c>
      <c r="D4081">
        <v>8</v>
      </c>
      <c r="E4081" t="s">
        <v>42</v>
      </c>
      <c r="F4081" t="s">
        <v>35</v>
      </c>
      <c r="G4081">
        <v>14</v>
      </c>
      <c r="H4081" t="s">
        <v>21</v>
      </c>
      <c r="I4081">
        <v>10</v>
      </c>
      <c r="J4081">
        <v>2.78</v>
      </c>
      <c r="K4081" t="s">
        <v>46</v>
      </c>
      <c r="L4081">
        <v>1023.73</v>
      </c>
    </row>
    <row r="4082" spans="2:12" x14ac:dyDescent="0.2">
      <c r="B4082" t="s">
        <v>38</v>
      </c>
      <c r="C4082" t="s">
        <v>31</v>
      </c>
      <c r="D4082">
        <v>32</v>
      </c>
      <c r="E4082" t="s">
        <v>42</v>
      </c>
      <c r="F4082" t="s">
        <v>14</v>
      </c>
      <c r="G4082">
        <v>15.6</v>
      </c>
      <c r="H4082" t="s">
        <v>43</v>
      </c>
      <c r="I4082">
        <v>11.1</v>
      </c>
      <c r="J4082">
        <v>2.62</v>
      </c>
      <c r="K4082" t="s">
        <v>22</v>
      </c>
      <c r="L4082">
        <v>1358.97</v>
      </c>
    </row>
    <row r="4083" spans="2:12" x14ac:dyDescent="0.2">
      <c r="B4083" t="s">
        <v>23</v>
      </c>
      <c r="C4083" t="s">
        <v>31</v>
      </c>
      <c r="D4083">
        <v>8</v>
      </c>
      <c r="E4083" t="s">
        <v>29</v>
      </c>
      <c r="F4083" t="s">
        <v>35</v>
      </c>
      <c r="G4083">
        <v>14</v>
      </c>
      <c r="H4083" t="s">
        <v>43</v>
      </c>
      <c r="I4083">
        <v>9.8000000000000007</v>
      </c>
      <c r="J4083">
        <v>3.11</v>
      </c>
      <c r="K4083" t="s">
        <v>30</v>
      </c>
      <c r="L4083">
        <v>828.59</v>
      </c>
    </row>
    <row r="4084" spans="2:12" x14ac:dyDescent="0.2">
      <c r="B4084" t="s">
        <v>23</v>
      </c>
      <c r="C4084" t="s">
        <v>39</v>
      </c>
      <c r="D4084">
        <v>32</v>
      </c>
      <c r="E4084" t="s">
        <v>13</v>
      </c>
      <c r="F4084" t="s">
        <v>20</v>
      </c>
      <c r="G4084">
        <v>15.6</v>
      </c>
      <c r="H4084" t="s">
        <v>27</v>
      </c>
      <c r="I4084">
        <v>10.7</v>
      </c>
      <c r="J4084">
        <v>1.3</v>
      </c>
      <c r="K4084" t="s">
        <v>30</v>
      </c>
      <c r="L4084">
        <v>2787.23</v>
      </c>
    </row>
    <row r="4085" spans="2:12" x14ac:dyDescent="0.2">
      <c r="B4085" t="s">
        <v>36</v>
      </c>
      <c r="C4085" t="s">
        <v>48</v>
      </c>
      <c r="D4085">
        <v>64</v>
      </c>
      <c r="E4085" t="s">
        <v>25</v>
      </c>
      <c r="F4085" t="s">
        <v>26</v>
      </c>
      <c r="G4085">
        <v>16</v>
      </c>
      <c r="H4085" t="s">
        <v>21</v>
      </c>
      <c r="I4085">
        <v>5.4</v>
      </c>
      <c r="J4085">
        <v>3.06</v>
      </c>
      <c r="K4085" t="s">
        <v>22</v>
      </c>
      <c r="L4085">
        <v>2764.58</v>
      </c>
    </row>
    <row r="4086" spans="2:12" x14ac:dyDescent="0.2">
      <c r="B4086" t="s">
        <v>17</v>
      </c>
      <c r="C4086" t="s">
        <v>37</v>
      </c>
      <c r="D4086">
        <v>4</v>
      </c>
      <c r="E4086" t="s">
        <v>19</v>
      </c>
      <c r="F4086" t="s">
        <v>26</v>
      </c>
      <c r="G4086">
        <v>17.3</v>
      </c>
      <c r="H4086" t="s">
        <v>21</v>
      </c>
      <c r="I4086">
        <v>7.2</v>
      </c>
      <c r="J4086">
        <v>3.44</v>
      </c>
      <c r="K4086" t="s">
        <v>46</v>
      </c>
      <c r="L4086">
        <v>2010.95</v>
      </c>
    </row>
    <row r="4087" spans="2:12" x14ac:dyDescent="0.2">
      <c r="B4087" t="s">
        <v>47</v>
      </c>
      <c r="C4087" t="s">
        <v>41</v>
      </c>
      <c r="D4087">
        <v>4</v>
      </c>
      <c r="E4087" t="s">
        <v>42</v>
      </c>
      <c r="F4087" t="s">
        <v>20</v>
      </c>
      <c r="G4087">
        <v>13.3</v>
      </c>
      <c r="H4087" t="s">
        <v>27</v>
      </c>
      <c r="I4087">
        <v>6.3</v>
      </c>
      <c r="J4087">
        <v>1.81</v>
      </c>
      <c r="K4087" t="s">
        <v>22</v>
      </c>
      <c r="L4087">
        <v>2586.27</v>
      </c>
    </row>
    <row r="4088" spans="2:12" x14ac:dyDescent="0.2">
      <c r="B4088" t="s">
        <v>23</v>
      </c>
      <c r="C4088" t="s">
        <v>37</v>
      </c>
      <c r="D4088">
        <v>8</v>
      </c>
      <c r="E4088" t="s">
        <v>29</v>
      </c>
      <c r="F4088" t="s">
        <v>14</v>
      </c>
      <c r="G4088">
        <v>16</v>
      </c>
      <c r="H4088" t="s">
        <v>43</v>
      </c>
      <c r="I4088">
        <v>9.5</v>
      </c>
      <c r="J4088">
        <v>1.89</v>
      </c>
      <c r="K4088" t="s">
        <v>16</v>
      </c>
      <c r="L4088">
        <v>1829.26</v>
      </c>
    </row>
    <row r="4089" spans="2:12" x14ac:dyDescent="0.2">
      <c r="B4089" t="s">
        <v>28</v>
      </c>
      <c r="C4089" t="s">
        <v>24</v>
      </c>
      <c r="D4089">
        <v>32</v>
      </c>
      <c r="E4089" t="s">
        <v>25</v>
      </c>
      <c r="F4089" t="s">
        <v>14</v>
      </c>
      <c r="G4089">
        <v>17.3</v>
      </c>
      <c r="H4089" t="s">
        <v>43</v>
      </c>
      <c r="I4089">
        <v>7.1</v>
      </c>
      <c r="J4089">
        <v>1.8</v>
      </c>
      <c r="K4089" t="s">
        <v>46</v>
      </c>
      <c r="L4089">
        <v>1879.38</v>
      </c>
    </row>
    <row r="4090" spans="2:12" x14ac:dyDescent="0.2">
      <c r="B4090" t="s">
        <v>36</v>
      </c>
      <c r="C4090" t="s">
        <v>48</v>
      </c>
      <c r="D4090">
        <v>16</v>
      </c>
      <c r="E4090" t="s">
        <v>13</v>
      </c>
      <c r="F4090" t="s">
        <v>20</v>
      </c>
      <c r="G4090">
        <v>16</v>
      </c>
      <c r="H4090" t="s">
        <v>15</v>
      </c>
      <c r="I4090">
        <v>4.2</v>
      </c>
      <c r="J4090">
        <v>1.24</v>
      </c>
      <c r="K4090" t="s">
        <v>46</v>
      </c>
      <c r="L4090">
        <v>1912.7</v>
      </c>
    </row>
    <row r="4091" spans="2:12" x14ac:dyDescent="0.2">
      <c r="B4091" t="s">
        <v>38</v>
      </c>
      <c r="C4091" t="s">
        <v>31</v>
      </c>
      <c r="D4091">
        <v>4</v>
      </c>
      <c r="E4091" t="s">
        <v>42</v>
      </c>
      <c r="F4091" t="s">
        <v>26</v>
      </c>
      <c r="G4091">
        <v>13.3</v>
      </c>
      <c r="H4091" t="s">
        <v>15</v>
      </c>
      <c r="I4091">
        <v>8.6</v>
      </c>
      <c r="J4091">
        <v>3.15</v>
      </c>
      <c r="K4091" t="s">
        <v>16</v>
      </c>
      <c r="L4091">
        <v>707.32</v>
      </c>
    </row>
    <row r="4092" spans="2:12" x14ac:dyDescent="0.2">
      <c r="B4092" t="s">
        <v>38</v>
      </c>
      <c r="C4092" t="s">
        <v>48</v>
      </c>
      <c r="D4092">
        <v>32</v>
      </c>
      <c r="E4092" t="s">
        <v>25</v>
      </c>
      <c r="F4092" t="s">
        <v>26</v>
      </c>
      <c r="G4092">
        <v>16</v>
      </c>
      <c r="H4092" t="s">
        <v>43</v>
      </c>
      <c r="I4092">
        <v>8.5</v>
      </c>
      <c r="J4092">
        <v>1.69</v>
      </c>
      <c r="K4092" t="s">
        <v>16</v>
      </c>
      <c r="L4092">
        <v>2130.54</v>
      </c>
    </row>
    <row r="4093" spans="2:12" x14ac:dyDescent="0.2">
      <c r="B4093" t="s">
        <v>36</v>
      </c>
      <c r="C4093" t="s">
        <v>12</v>
      </c>
      <c r="D4093">
        <v>8</v>
      </c>
      <c r="E4093" t="s">
        <v>19</v>
      </c>
      <c r="F4093" t="s">
        <v>32</v>
      </c>
      <c r="G4093">
        <v>14</v>
      </c>
      <c r="H4093" t="s">
        <v>21</v>
      </c>
      <c r="I4093">
        <v>11.6</v>
      </c>
      <c r="J4093">
        <v>1.75</v>
      </c>
      <c r="K4093" t="s">
        <v>46</v>
      </c>
      <c r="L4093">
        <v>665.87</v>
      </c>
    </row>
    <row r="4094" spans="2:12" x14ac:dyDescent="0.2">
      <c r="B4094" t="s">
        <v>36</v>
      </c>
      <c r="C4094" t="s">
        <v>18</v>
      </c>
      <c r="D4094">
        <v>8</v>
      </c>
      <c r="E4094" t="s">
        <v>29</v>
      </c>
      <c r="F4094" t="s">
        <v>20</v>
      </c>
      <c r="G4094">
        <v>14</v>
      </c>
      <c r="H4094" t="s">
        <v>15</v>
      </c>
      <c r="I4094">
        <v>5</v>
      </c>
      <c r="J4094">
        <v>2.4900000000000002</v>
      </c>
      <c r="K4094" t="s">
        <v>16</v>
      </c>
      <c r="L4094">
        <v>1462.93</v>
      </c>
    </row>
    <row r="4095" spans="2:12" x14ac:dyDescent="0.2">
      <c r="B4095" t="s">
        <v>28</v>
      </c>
      <c r="C4095" t="s">
        <v>37</v>
      </c>
      <c r="D4095">
        <v>32</v>
      </c>
      <c r="E4095" t="s">
        <v>19</v>
      </c>
      <c r="F4095" t="s">
        <v>14</v>
      </c>
      <c r="G4095">
        <v>13.3</v>
      </c>
      <c r="H4095" t="s">
        <v>15</v>
      </c>
      <c r="I4095">
        <v>8.9</v>
      </c>
      <c r="J4095">
        <v>3.27</v>
      </c>
      <c r="K4095" t="s">
        <v>46</v>
      </c>
      <c r="L4095">
        <v>3140.06</v>
      </c>
    </row>
    <row r="4096" spans="2:12" x14ac:dyDescent="0.2">
      <c r="B4096" t="s">
        <v>28</v>
      </c>
      <c r="C4096" t="s">
        <v>37</v>
      </c>
      <c r="D4096">
        <v>4</v>
      </c>
      <c r="E4096" t="s">
        <v>29</v>
      </c>
      <c r="F4096" t="s">
        <v>20</v>
      </c>
      <c r="G4096">
        <v>15.6</v>
      </c>
      <c r="H4096" t="s">
        <v>43</v>
      </c>
      <c r="I4096">
        <v>7.9</v>
      </c>
      <c r="J4096">
        <v>2.73</v>
      </c>
      <c r="K4096" t="s">
        <v>30</v>
      </c>
      <c r="L4096">
        <v>1757.1</v>
      </c>
    </row>
    <row r="4097" spans="2:12" x14ac:dyDescent="0.2">
      <c r="B4097" t="s">
        <v>34</v>
      </c>
      <c r="C4097" t="s">
        <v>48</v>
      </c>
      <c r="D4097">
        <v>32</v>
      </c>
      <c r="E4097" t="s">
        <v>13</v>
      </c>
      <c r="F4097" t="s">
        <v>26</v>
      </c>
      <c r="G4097">
        <v>13.3</v>
      </c>
      <c r="H4097" t="s">
        <v>21</v>
      </c>
      <c r="I4097">
        <v>4.9000000000000004</v>
      </c>
      <c r="J4097">
        <v>2.2000000000000002</v>
      </c>
      <c r="K4097" t="s">
        <v>16</v>
      </c>
      <c r="L4097">
        <v>1607.21</v>
      </c>
    </row>
    <row r="4098" spans="2:12" x14ac:dyDescent="0.2">
      <c r="B4098" t="s">
        <v>17</v>
      </c>
      <c r="C4098" t="s">
        <v>12</v>
      </c>
      <c r="D4098">
        <v>64</v>
      </c>
      <c r="E4098" t="s">
        <v>25</v>
      </c>
      <c r="F4098" t="s">
        <v>32</v>
      </c>
      <c r="G4098">
        <v>16</v>
      </c>
      <c r="H4098" t="s">
        <v>15</v>
      </c>
      <c r="I4098">
        <v>4.5999999999999996</v>
      </c>
      <c r="J4098">
        <v>2.25</v>
      </c>
      <c r="K4098" t="s">
        <v>22</v>
      </c>
      <c r="L4098">
        <v>3654.78</v>
      </c>
    </row>
    <row r="4099" spans="2:12" x14ac:dyDescent="0.2">
      <c r="B4099" t="s">
        <v>45</v>
      </c>
      <c r="C4099" t="s">
        <v>31</v>
      </c>
      <c r="D4099">
        <v>16</v>
      </c>
      <c r="E4099" t="s">
        <v>29</v>
      </c>
      <c r="F4099" t="s">
        <v>26</v>
      </c>
      <c r="G4099">
        <v>17.3</v>
      </c>
      <c r="H4099" t="s">
        <v>15</v>
      </c>
      <c r="I4099">
        <v>9.3000000000000007</v>
      </c>
      <c r="J4099">
        <v>1.86</v>
      </c>
      <c r="K4099" t="s">
        <v>30</v>
      </c>
      <c r="L4099">
        <v>1462.14</v>
      </c>
    </row>
    <row r="4100" spans="2:12" x14ac:dyDescent="0.2">
      <c r="B4100" t="s">
        <v>47</v>
      </c>
      <c r="C4100" t="s">
        <v>31</v>
      </c>
      <c r="D4100">
        <v>64</v>
      </c>
      <c r="E4100" t="s">
        <v>19</v>
      </c>
      <c r="F4100" t="s">
        <v>14</v>
      </c>
      <c r="G4100">
        <v>14</v>
      </c>
      <c r="H4100" t="s">
        <v>15</v>
      </c>
      <c r="I4100">
        <v>7.9</v>
      </c>
      <c r="J4100">
        <v>1.22</v>
      </c>
      <c r="K4100" t="s">
        <v>30</v>
      </c>
      <c r="L4100">
        <v>3289.91</v>
      </c>
    </row>
    <row r="4101" spans="2:12" x14ac:dyDescent="0.2">
      <c r="B4101" t="s">
        <v>47</v>
      </c>
      <c r="C4101" t="s">
        <v>24</v>
      </c>
      <c r="D4101">
        <v>4</v>
      </c>
      <c r="E4101" t="s">
        <v>42</v>
      </c>
      <c r="F4101" t="s">
        <v>20</v>
      </c>
      <c r="G4101">
        <v>13.3</v>
      </c>
      <c r="H4101" t="s">
        <v>15</v>
      </c>
      <c r="I4101">
        <v>10.4</v>
      </c>
      <c r="J4101">
        <v>2.99</v>
      </c>
      <c r="K4101" t="s">
        <v>16</v>
      </c>
      <c r="L4101">
        <v>1292.49</v>
      </c>
    </row>
    <row r="4102" spans="2:12" x14ac:dyDescent="0.2">
      <c r="B4102" t="s">
        <v>33</v>
      </c>
      <c r="C4102" t="s">
        <v>48</v>
      </c>
      <c r="D4102">
        <v>16</v>
      </c>
      <c r="E4102" t="s">
        <v>29</v>
      </c>
      <c r="F4102" t="s">
        <v>20</v>
      </c>
      <c r="G4102">
        <v>15.6</v>
      </c>
      <c r="H4102" t="s">
        <v>15</v>
      </c>
      <c r="I4102">
        <v>9</v>
      </c>
      <c r="J4102">
        <v>2.83</v>
      </c>
      <c r="K4102" t="s">
        <v>16</v>
      </c>
      <c r="L4102">
        <v>2008.01</v>
      </c>
    </row>
    <row r="4103" spans="2:12" x14ac:dyDescent="0.2">
      <c r="B4103" t="s">
        <v>11</v>
      </c>
      <c r="C4103" t="s">
        <v>37</v>
      </c>
      <c r="D4103">
        <v>64</v>
      </c>
      <c r="E4103" t="s">
        <v>42</v>
      </c>
      <c r="F4103" t="s">
        <v>35</v>
      </c>
      <c r="G4103">
        <v>16</v>
      </c>
      <c r="H4103" t="s">
        <v>15</v>
      </c>
      <c r="I4103">
        <v>4.2</v>
      </c>
      <c r="J4103">
        <v>1.53</v>
      </c>
      <c r="K4103" t="s">
        <v>22</v>
      </c>
      <c r="L4103">
        <v>6817.83</v>
      </c>
    </row>
    <row r="4104" spans="2:12" x14ac:dyDescent="0.2">
      <c r="B4104" t="s">
        <v>17</v>
      </c>
      <c r="C4104" t="s">
        <v>12</v>
      </c>
      <c r="D4104">
        <v>16</v>
      </c>
      <c r="E4104" t="s">
        <v>19</v>
      </c>
      <c r="F4104" t="s">
        <v>14</v>
      </c>
      <c r="G4104">
        <v>13.3</v>
      </c>
      <c r="H4104" t="s">
        <v>21</v>
      </c>
      <c r="I4104">
        <v>8.5</v>
      </c>
      <c r="J4104">
        <v>2.16</v>
      </c>
      <c r="K4104" t="s">
        <v>30</v>
      </c>
      <c r="L4104">
        <v>1276.33</v>
      </c>
    </row>
    <row r="4105" spans="2:12" x14ac:dyDescent="0.2">
      <c r="B4105" t="s">
        <v>45</v>
      </c>
      <c r="C4105" t="s">
        <v>12</v>
      </c>
      <c r="D4105">
        <v>64</v>
      </c>
      <c r="E4105" t="s">
        <v>29</v>
      </c>
      <c r="F4105" t="s">
        <v>32</v>
      </c>
      <c r="G4105">
        <v>14</v>
      </c>
      <c r="H4105" t="s">
        <v>15</v>
      </c>
      <c r="I4105">
        <v>4.8</v>
      </c>
      <c r="J4105">
        <v>2.19</v>
      </c>
      <c r="K4105" t="s">
        <v>46</v>
      </c>
      <c r="L4105">
        <v>2504.23</v>
      </c>
    </row>
    <row r="4106" spans="2:12" x14ac:dyDescent="0.2">
      <c r="B4106" t="s">
        <v>47</v>
      </c>
      <c r="C4106" t="s">
        <v>31</v>
      </c>
      <c r="D4106">
        <v>32</v>
      </c>
      <c r="E4106" t="s">
        <v>42</v>
      </c>
      <c r="F4106" t="s">
        <v>32</v>
      </c>
      <c r="G4106">
        <v>15.6</v>
      </c>
      <c r="H4106" t="s">
        <v>43</v>
      </c>
      <c r="I4106">
        <v>7.5</v>
      </c>
      <c r="J4106">
        <v>3.27</v>
      </c>
      <c r="K4106" t="s">
        <v>30</v>
      </c>
      <c r="L4106">
        <v>1602.11</v>
      </c>
    </row>
    <row r="4107" spans="2:12" x14ac:dyDescent="0.2">
      <c r="B4107" t="s">
        <v>11</v>
      </c>
      <c r="C4107" t="s">
        <v>31</v>
      </c>
      <c r="D4107">
        <v>32</v>
      </c>
      <c r="E4107" t="s">
        <v>19</v>
      </c>
      <c r="F4107" t="s">
        <v>44</v>
      </c>
      <c r="G4107">
        <v>16</v>
      </c>
      <c r="H4107" t="s">
        <v>27</v>
      </c>
      <c r="I4107">
        <v>8.6999999999999993</v>
      </c>
      <c r="J4107">
        <v>2.87</v>
      </c>
      <c r="K4107" t="s">
        <v>16</v>
      </c>
      <c r="L4107">
        <v>2444.19</v>
      </c>
    </row>
    <row r="4108" spans="2:12" x14ac:dyDescent="0.2">
      <c r="B4108" t="s">
        <v>38</v>
      </c>
      <c r="C4108" t="s">
        <v>48</v>
      </c>
      <c r="D4108">
        <v>4</v>
      </c>
      <c r="E4108" t="s">
        <v>13</v>
      </c>
      <c r="F4108" t="s">
        <v>20</v>
      </c>
      <c r="G4108">
        <v>14</v>
      </c>
      <c r="H4108" t="s">
        <v>15</v>
      </c>
      <c r="I4108">
        <v>9.1999999999999993</v>
      </c>
      <c r="J4108">
        <v>2.46</v>
      </c>
      <c r="K4108" t="s">
        <v>22</v>
      </c>
      <c r="L4108">
        <v>1460.59</v>
      </c>
    </row>
    <row r="4109" spans="2:12" x14ac:dyDescent="0.2">
      <c r="B4109" t="s">
        <v>34</v>
      </c>
      <c r="C4109" t="s">
        <v>18</v>
      </c>
      <c r="D4109">
        <v>16</v>
      </c>
      <c r="E4109" t="s">
        <v>29</v>
      </c>
      <c r="F4109" t="s">
        <v>35</v>
      </c>
      <c r="G4109">
        <v>17.3</v>
      </c>
      <c r="H4109" t="s">
        <v>21</v>
      </c>
      <c r="I4109">
        <v>10.8</v>
      </c>
      <c r="J4109">
        <v>3.39</v>
      </c>
      <c r="K4109" t="s">
        <v>22</v>
      </c>
      <c r="L4109">
        <v>1316.82</v>
      </c>
    </row>
    <row r="4110" spans="2:12" x14ac:dyDescent="0.2">
      <c r="B4110" t="s">
        <v>11</v>
      </c>
      <c r="C4110" t="s">
        <v>31</v>
      </c>
      <c r="D4110">
        <v>8</v>
      </c>
      <c r="E4110" t="s">
        <v>13</v>
      </c>
      <c r="F4110" t="s">
        <v>32</v>
      </c>
      <c r="G4110">
        <v>15.6</v>
      </c>
      <c r="H4110" t="s">
        <v>27</v>
      </c>
      <c r="I4110">
        <v>6.9</v>
      </c>
      <c r="J4110">
        <v>2.89</v>
      </c>
      <c r="K4110" t="s">
        <v>22</v>
      </c>
      <c r="L4110">
        <v>2262.42</v>
      </c>
    </row>
    <row r="4111" spans="2:12" x14ac:dyDescent="0.2">
      <c r="B4111" t="s">
        <v>33</v>
      </c>
      <c r="C4111" t="s">
        <v>41</v>
      </c>
      <c r="D4111">
        <v>16</v>
      </c>
      <c r="E4111" t="s">
        <v>25</v>
      </c>
      <c r="F4111" t="s">
        <v>40</v>
      </c>
      <c r="G4111">
        <v>13.3</v>
      </c>
      <c r="H4111" t="s">
        <v>43</v>
      </c>
      <c r="I4111">
        <v>10</v>
      </c>
      <c r="J4111">
        <v>2.11</v>
      </c>
      <c r="K4111" t="s">
        <v>16</v>
      </c>
      <c r="L4111">
        <v>1994.72</v>
      </c>
    </row>
    <row r="4112" spans="2:12" x14ac:dyDescent="0.2">
      <c r="B4112" t="s">
        <v>33</v>
      </c>
      <c r="C4112" t="s">
        <v>41</v>
      </c>
      <c r="D4112">
        <v>8</v>
      </c>
      <c r="E4112" t="s">
        <v>29</v>
      </c>
      <c r="F4112" t="s">
        <v>44</v>
      </c>
      <c r="G4112">
        <v>16</v>
      </c>
      <c r="H4112" t="s">
        <v>21</v>
      </c>
      <c r="I4112">
        <v>10</v>
      </c>
      <c r="J4112">
        <v>1.63</v>
      </c>
      <c r="K4112" t="s">
        <v>46</v>
      </c>
      <c r="L4112">
        <v>900.95</v>
      </c>
    </row>
    <row r="4113" spans="2:12" x14ac:dyDescent="0.2">
      <c r="B4113" t="s">
        <v>17</v>
      </c>
      <c r="C4113" t="s">
        <v>31</v>
      </c>
      <c r="D4113">
        <v>32</v>
      </c>
      <c r="E4113" t="s">
        <v>19</v>
      </c>
      <c r="F4113" t="s">
        <v>44</v>
      </c>
      <c r="G4113">
        <v>16</v>
      </c>
      <c r="H4113" t="s">
        <v>27</v>
      </c>
      <c r="I4113">
        <v>7.4</v>
      </c>
      <c r="J4113">
        <v>3.46</v>
      </c>
      <c r="K4113" t="s">
        <v>30</v>
      </c>
      <c r="L4113">
        <v>2308.06</v>
      </c>
    </row>
    <row r="4114" spans="2:12" x14ac:dyDescent="0.2">
      <c r="B4114" t="s">
        <v>45</v>
      </c>
      <c r="C4114" t="s">
        <v>31</v>
      </c>
      <c r="D4114">
        <v>32</v>
      </c>
      <c r="E4114" t="s">
        <v>42</v>
      </c>
      <c r="F4114" t="s">
        <v>20</v>
      </c>
      <c r="G4114">
        <v>13.3</v>
      </c>
      <c r="H4114" t="s">
        <v>21</v>
      </c>
      <c r="I4114">
        <v>4.5</v>
      </c>
      <c r="J4114">
        <v>2.5499999999999998</v>
      </c>
      <c r="K4114" t="s">
        <v>30</v>
      </c>
      <c r="L4114">
        <v>1075.54</v>
      </c>
    </row>
    <row r="4115" spans="2:12" x14ac:dyDescent="0.2">
      <c r="B4115" t="s">
        <v>47</v>
      </c>
      <c r="C4115" t="s">
        <v>12</v>
      </c>
      <c r="D4115">
        <v>16</v>
      </c>
      <c r="E4115" t="s">
        <v>13</v>
      </c>
      <c r="F4115" t="s">
        <v>32</v>
      </c>
      <c r="G4115">
        <v>17.3</v>
      </c>
      <c r="H4115" t="s">
        <v>21</v>
      </c>
      <c r="I4115">
        <v>6.9</v>
      </c>
      <c r="J4115">
        <v>1.32</v>
      </c>
      <c r="K4115" t="s">
        <v>22</v>
      </c>
      <c r="L4115">
        <v>1328.95</v>
      </c>
    </row>
    <row r="4116" spans="2:12" x14ac:dyDescent="0.2">
      <c r="B4116" t="s">
        <v>28</v>
      </c>
      <c r="C4116" t="s">
        <v>48</v>
      </c>
      <c r="D4116">
        <v>64</v>
      </c>
      <c r="E4116" t="s">
        <v>19</v>
      </c>
      <c r="F4116" t="s">
        <v>35</v>
      </c>
      <c r="G4116">
        <v>16</v>
      </c>
      <c r="H4116" t="s">
        <v>21</v>
      </c>
      <c r="I4116">
        <v>5.5</v>
      </c>
      <c r="J4116">
        <v>2.78</v>
      </c>
      <c r="K4116" t="s">
        <v>46</v>
      </c>
      <c r="L4116">
        <v>2758.48</v>
      </c>
    </row>
    <row r="4117" spans="2:12" x14ac:dyDescent="0.2">
      <c r="B4117" t="s">
        <v>38</v>
      </c>
      <c r="C4117" t="s">
        <v>37</v>
      </c>
      <c r="D4117">
        <v>8</v>
      </c>
      <c r="E4117" t="s">
        <v>25</v>
      </c>
      <c r="F4117" t="s">
        <v>14</v>
      </c>
      <c r="G4117">
        <v>13.3</v>
      </c>
      <c r="H4117" t="s">
        <v>21</v>
      </c>
      <c r="I4117">
        <v>7.4</v>
      </c>
      <c r="J4117">
        <v>3.36</v>
      </c>
      <c r="K4117" t="s">
        <v>16</v>
      </c>
      <c r="L4117">
        <v>1321.54</v>
      </c>
    </row>
    <row r="4118" spans="2:12" x14ac:dyDescent="0.2">
      <c r="B4118" t="s">
        <v>36</v>
      </c>
      <c r="C4118" t="s">
        <v>41</v>
      </c>
      <c r="D4118">
        <v>4</v>
      </c>
      <c r="E4118" t="s">
        <v>13</v>
      </c>
      <c r="F4118" t="s">
        <v>14</v>
      </c>
      <c r="G4118">
        <v>17.3</v>
      </c>
      <c r="H4118" t="s">
        <v>21</v>
      </c>
      <c r="I4118">
        <v>8</v>
      </c>
      <c r="J4118">
        <v>2.76</v>
      </c>
      <c r="K4118" t="s">
        <v>22</v>
      </c>
      <c r="L4118">
        <v>1309.29</v>
      </c>
    </row>
    <row r="4119" spans="2:12" x14ac:dyDescent="0.2">
      <c r="B4119" t="s">
        <v>36</v>
      </c>
      <c r="C4119" t="s">
        <v>39</v>
      </c>
      <c r="D4119">
        <v>64</v>
      </c>
      <c r="E4119" t="s">
        <v>25</v>
      </c>
      <c r="F4119" t="s">
        <v>40</v>
      </c>
      <c r="G4119">
        <v>16</v>
      </c>
      <c r="H4119" t="s">
        <v>27</v>
      </c>
      <c r="I4119">
        <v>6.6</v>
      </c>
      <c r="J4119">
        <v>2.5099999999999998</v>
      </c>
      <c r="K4119" t="s">
        <v>16</v>
      </c>
      <c r="L4119">
        <v>4404.93</v>
      </c>
    </row>
    <row r="4120" spans="2:12" x14ac:dyDescent="0.2">
      <c r="B4120" t="s">
        <v>11</v>
      </c>
      <c r="C4120" t="s">
        <v>37</v>
      </c>
      <c r="D4120">
        <v>64</v>
      </c>
      <c r="E4120" t="s">
        <v>29</v>
      </c>
      <c r="F4120" t="s">
        <v>14</v>
      </c>
      <c r="G4120">
        <v>17.3</v>
      </c>
      <c r="H4120" t="s">
        <v>43</v>
      </c>
      <c r="I4120">
        <v>5.6</v>
      </c>
      <c r="J4120">
        <v>1.63</v>
      </c>
      <c r="K4120" t="s">
        <v>30</v>
      </c>
      <c r="L4120">
        <v>6370.53</v>
      </c>
    </row>
    <row r="4121" spans="2:12" x14ac:dyDescent="0.2">
      <c r="B4121" t="s">
        <v>17</v>
      </c>
      <c r="C4121" t="s">
        <v>39</v>
      </c>
      <c r="D4121">
        <v>16</v>
      </c>
      <c r="E4121" t="s">
        <v>25</v>
      </c>
      <c r="F4121" t="s">
        <v>26</v>
      </c>
      <c r="G4121">
        <v>15.6</v>
      </c>
      <c r="H4121" t="s">
        <v>27</v>
      </c>
      <c r="I4121">
        <v>4.2</v>
      </c>
      <c r="J4121">
        <v>1.4</v>
      </c>
      <c r="K4121" t="s">
        <v>30</v>
      </c>
      <c r="L4121">
        <v>3193.18</v>
      </c>
    </row>
    <row r="4122" spans="2:12" x14ac:dyDescent="0.2">
      <c r="B4122" t="s">
        <v>36</v>
      </c>
      <c r="C4122" t="s">
        <v>41</v>
      </c>
      <c r="D4122">
        <v>16</v>
      </c>
      <c r="E4122" t="s">
        <v>42</v>
      </c>
      <c r="F4122" t="s">
        <v>40</v>
      </c>
      <c r="G4122">
        <v>16</v>
      </c>
      <c r="H4122" t="s">
        <v>15</v>
      </c>
      <c r="I4122">
        <v>9.5</v>
      </c>
      <c r="J4122">
        <v>2.21</v>
      </c>
      <c r="K4122" t="s">
        <v>30</v>
      </c>
      <c r="L4122">
        <v>2300.31</v>
      </c>
    </row>
    <row r="4123" spans="2:12" x14ac:dyDescent="0.2">
      <c r="B4123" t="s">
        <v>11</v>
      </c>
      <c r="C4123" t="s">
        <v>12</v>
      </c>
      <c r="D4123">
        <v>32</v>
      </c>
      <c r="E4123" t="s">
        <v>13</v>
      </c>
      <c r="F4123" t="s">
        <v>40</v>
      </c>
      <c r="G4123">
        <v>17.3</v>
      </c>
      <c r="H4123" t="s">
        <v>21</v>
      </c>
      <c r="I4123">
        <v>4</v>
      </c>
      <c r="J4123">
        <v>3.16</v>
      </c>
      <c r="K4123" t="s">
        <v>46</v>
      </c>
      <c r="L4123">
        <v>1787.65</v>
      </c>
    </row>
    <row r="4124" spans="2:12" x14ac:dyDescent="0.2">
      <c r="B4124" t="s">
        <v>45</v>
      </c>
      <c r="C4124" t="s">
        <v>18</v>
      </c>
      <c r="D4124">
        <v>64</v>
      </c>
      <c r="E4124" t="s">
        <v>29</v>
      </c>
      <c r="F4124" t="s">
        <v>20</v>
      </c>
      <c r="G4124">
        <v>15.6</v>
      </c>
      <c r="H4124" t="s">
        <v>43</v>
      </c>
      <c r="I4124">
        <v>4.9000000000000004</v>
      </c>
      <c r="J4124">
        <v>1.63</v>
      </c>
      <c r="K4124" t="s">
        <v>30</v>
      </c>
      <c r="L4124">
        <v>3112.09</v>
      </c>
    </row>
    <row r="4125" spans="2:12" x14ac:dyDescent="0.2">
      <c r="B4125" t="s">
        <v>28</v>
      </c>
      <c r="C4125" t="s">
        <v>48</v>
      </c>
      <c r="D4125">
        <v>4</v>
      </c>
      <c r="E4125" t="s">
        <v>19</v>
      </c>
      <c r="F4125" t="s">
        <v>32</v>
      </c>
      <c r="G4125">
        <v>15.6</v>
      </c>
      <c r="H4125" t="s">
        <v>15</v>
      </c>
      <c r="I4125">
        <v>7.7</v>
      </c>
      <c r="J4125">
        <v>1.56</v>
      </c>
      <c r="K4125" t="s">
        <v>16</v>
      </c>
      <c r="L4125">
        <v>1681.59</v>
      </c>
    </row>
    <row r="4126" spans="2:12" x14ac:dyDescent="0.2">
      <c r="B4126" t="s">
        <v>33</v>
      </c>
      <c r="C4126" t="s">
        <v>12</v>
      </c>
      <c r="D4126">
        <v>16</v>
      </c>
      <c r="E4126" t="s">
        <v>19</v>
      </c>
      <c r="F4126" t="s">
        <v>35</v>
      </c>
      <c r="G4126">
        <v>17.3</v>
      </c>
      <c r="H4126" t="s">
        <v>43</v>
      </c>
      <c r="I4126">
        <v>8.4</v>
      </c>
      <c r="J4126">
        <v>2.5099999999999998</v>
      </c>
      <c r="K4126" t="s">
        <v>46</v>
      </c>
      <c r="L4126">
        <v>1157.1300000000001</v>
      </c>
    </row>
    <row r="4127" spans="2:12" x14ac:dyDescent="0.2">
      <c r="B4127" t="s">
        <v>17</v>
      </c>
      <c r="C4127" t="s">
        <v>48</v>
      </c>
      <c r="D4127">
        <v>32</v>
      </c>
      <c r="E4127" t="s">
        <v>42</v>
      </c>
      <c r="F4127" t="s">
        <v>40</v>
      </c>
      <c r="G4127">
        <v>15.6</v>
      </c>
      <c r="H4127" t="s">
        <v>15</v>
      </c>
      <c r="I4127">
        <v>10.1</v>
      </c>
      <c r="J4127">
        <v>3.34</v>
      </c>
      <c r="K4127" t="s">
        <v>46</v>
      </c>
      <c r="L4127">
        <v>3084.28</v>
      </c>
    </row>
    <row r="4128" spans="2:12" x14ac:dyDescent="0.2">
      <c r="B4128" t="s">
        <v>36</v>
      </c>
      <c r="C4128" t="s">
        <v>39</v>
      </c>
      <c r="D4128">
        <v>8</v>
      </c>
      <c r="E4128" t="s">
        <v>19</v>
      </c>
      <c r="F4128" t="s">
        <v>35</v>
      </c>
      <c r="G4128">
        <v>15.6</v>
      </c>
      <c r="H4128" t="s">
        <v>15</v>
      </c>
      <c r="I4128">
        <v>9.6999999999999993</v>
      </c>
      <c r="J4128">
        <v>2.19</v>
      </c>
      <c r="K4128" t="s">
        <v>46</v>
      </c>
      <c r="L4128">
        <v>1421.48</v>
      </c>
    </row>
    <row r="4129" spans="2:12" x14ac:dyDescent="0.2">
      <c r="B4129" t="s">
        <v>23</v>
      </c>
      <c r="C4129" t="s">
        <v>48</v>
      </c>
      <c r="D4129">
        <v>8</v>
      </c>
      <c r="E4129" t="s">
        <v>13</v>
      </c>
      <c r="F4129" t="s">
        <v>35</v>
      </c>
      <c r="G4129">
        <v>16</v>
      </c>
      <c r="H4129" t="s">
        <v>15</v>
      </c>
      <c r="I4129">
        <v>6.8</v>
      </c>
      <c r="J4129">
        <v>2.02</v>
      </c>
      <c r="K4129" t="s">
        <v>22</v>
      </c>
      <c r="L4129">
        <v>1757.56</v>
      </c>
    </row>
    <row r="4130" spans="2:12" x14ac:dyDescent="0.2">
      <c r="B4130" t="s">
        <v>11</v>
      </c>
      <c r="C4130" t="s">
        <v>24</v>
      </c>
      <c r="D4130">
        <v>16</v>
      </c>
      <c r="E4130" t="s">
        <v>13</v>
      </c>
      <c r="F4130" t="s">
        <v>35</v>
      </c>
      <c r="G4130">
        <v>13.3</v>
      </c>
      <c r="H4130" t="s">
        <v>27</v>
      </c>
      <c r="I4130">
        <v>10.199999999999999</v>
      </c>
      <c r="J4130">
        <v>2.66</v>
      </c>
      <c r="K4130" t="s">
        <v>46</v>
      </c>
      <c r="L4130">
        <v>2919.89</v>
      </c>
    </row>
    <row r="4131" spans="2:12" x14ac:dyDescent="0.2">
      <c r="B4131" t="s">
        <v>34</v>
      </c>
      <c r="C4131" t="s">
        <v>37</v>
      </c>
      <c r="D4131">
        <v>64</v>
      </c>
      <c r="E4131" t="s">
        <v>13</v>
      </c>
      <c r="F4131" t="s">
        <v>26</v>
      </c>
      <c r="G4131">
        <v>17.3</v>
      </c>
      <c r="H4131" t="s">
        <v>21</v>
      </c>
      <c r="I4131">
        <v>8.1</v>
      </c>
      <c r="J4131">
        <v>1.83</v>
      </c>
      <c r="K4131" t="s">
        <v>16</v>
      </c>
      <c r="L4131">
        <v>3470.59</v>
      </c>
    </row>
    <row r="4132" spans="2:12" x14ac:dyDescent="0.2">
      <c r="B4132" t="s">
        <v>45</v>
      </c>
      <c r="C4132" t="s">
        <v>37</v>
      </c>
      <c r="D4132">
        <v>4</v>
      </c>
      <c r="E4132" t="s">
        <v>25</v>
      </c>
      <c r="F4132" t="s">
        <v>14</v>
      </c>
      <c r="G4132">
        <v>13.3</v>
      </c>
      <c r="H4132" t="s">
        <v>27</v>
      </c>
      <c r="I4132">
        <v>7.2</v>
      </c>
      <c r="J4132">
        <v>3.28</v>
      </c>
      <c r="K4132" t="s">
        <v>30</v>
      </c>
      <c r="L4132">
        <v>2581.5500000000002</v>
      </c>
    </row>
    <row r="4133" spans="2:12" x14ac:dyDescent="0.2">
      <c r="B4133" t="s">
        <v>11</v>
      </c>
      <c r="C4133" t="s">
        <v>12</v>
      </c>
      <c r="D4133">
        <v>4</v>
      </c>
      <c r="E4133" t="s">
        <v>42</v>
      </c>
      <c r="F4133" t="s">
        <v>32</v>
      </c>
      <c r="G4133">
        <v>13.3</v>
      </c>
      <c r="H4133" t="s">
        <v>43</v>
      </c>
      <c r="I4133">
        <v>11.6</v>
      </c>
      <c r="J4133">
        <v>1.81</v>
      </c>
      <c r="K4133" t="s">
        <v>16</v>
      </c>
      <c r="L4133">
        <v>1065.4000000000001</v>
      </c>
    </row>
    <row r="4134" spans="2:12" x14ac:dyDescent="0.2">
      <c r="B4134" t="s">
        <v>34</v>
      </c>
      <c r="C4134" t="s">
        <v>48</v>
      </c>
      <c r="D4134">
        <v>64</v>
      </c>
      <c r="E4134" t="s">
        <v>19</v>
      </c>
      <c r="F4134" t="s">
        <v>26</v>
      </c>
      <c r="G4134">
        <v>17.3</v>
      </c>
      <c r="H4134" t="s">
        <v>21</v>
      </c>
      <c r="I4134">
        <v>6.7</v>
      </c>
      <c r="J4134">
        <v>3.05</v>
      </c>
      <c r="K4134" t="s">
        <v>30</v>
      </c>
      <c r="L4134">
        <v>2708.25</v>
      </c>
    </row>
    <row r="4135" spans="2:12" x14ac:dyDescent="0.2">
      <c r="B4135" t="s">
        <v>47</v>
      </c>
      <c r="C4135" t="s">
        <v>41</v>
      </c>
      <c r="D4135">
        <v>4</v>
      </c>
      <c r="E4135" t="s">
        <v>25</v>
      </c>
      <c r="F4135" t="s">
        <v>14</v>
      </c>
      <c r="G4135">
        <v>16</v>
      </c>
      <c r="H4135" t="s">
        <v>15</v>
      </c>
      <c r="I4135">
        <v>8.8000000000000007</v>
      </c>
      <c r="J4135">
        <v>2.11</v>
      </c>
      <c r="K4135" t="s">
        <v>22</v>
      </c>
      <c r="L4135">
        <v>2736.31</v>
      </c>
    </row>
    <row r="4136" spans="2:12" x14ac:dyDescent="0.2">
      <c r="B4136" t="s">
        <v>28</v>
      </c>
      <c r="C4136" t="s">
        <v>18</v>
      </c>
      <c r="D4136">
        <v>4</v>
      </c>
      <c r="E4136" t="s">
        <v>42</v>
      </c>
      <c r="F4136" t="s">
        <v>20</v>
      </c>
      <c r="G4136">
        <v>16</v>
      </c>
      <c r="H4136" t="s">
        <v>43</v>
      </c>
      <c r="I4136">
        <v>4.0999999999999996</v>
      </c>
      <c r="J4136">
        <v>1.53</v>
      </c>
      <c r="K4136" t="s">
        <v>16</v>
      </c>
      <c r="L4136">
        <v>932.68</v>
      </c>
    </row>
    <row r="4137" spans="2:12" x14ac:dyDescent="0.2">
      <c r="B4137" t="s">
        <v>45</v>
      </c>
      <c r="C4137" t="s">
        <v>41</v>
      </c>
      <c r="D4137">
        <v>32</v>
      </c>
      <c r="E4137" t="s">
        <v>19</v>
      </c>
      <c r="F4137" t="s">
        <v>32</v>
      </c>
      <c r="G4137">
        <v>16</v>
      </c>
      <c r="H4137" t="s">
        <v>15</v>
      </c>
      <c r="I4137">
        <v>5.8</v>
      </c>
      <c r="J4137">
        <v>3.13</v>
      </c>
      <c r="K4137" t="s">
        <v>22</v>
      </c>
      <c r="L4137">
        <v>3486.3</v>
      </c>
    </row>
    <row r="4138" spans="2:12" x14ac:dyDescent="0.2">
      <c r="B4138" t="s">
        <v>45</v>
      </c>
      <c r="C4138" t="s">
        <v>41</v>
      </c>
      <c r="D4138">
        <v>64</v>
      </c>
      <c r="E4138" t="s">
        <v>29</v>
      </c>
      <c r="F4138" t="s">
        <v>26</v>
      </c>
      <c r="G4138">
        <v>17.3</v>
      </c>
      <c r="H4138" t="s">
        <v>43</v>
      </c>
      <c r="I4138">
        <v>10.1</v>
      </c>
      <c r="J4138">
        <v>2.11</v>
      </c>
      <c r="K4138" t="s">
        <v>30</v>
      </c>
      <c r="L4138">
        <v>4437.53</v>
      </c>
    </row>
    <row r="4139" spans="2:12" x14ac:dyDescent="0.2">
      <c r="B4139" t="s">
        <v>17</v>
      </c>
      <c r="C4139" t="s">
        <v>31</v>
      </c>
      <c r="D4139">
        <v>8</v>
      </c>
      <c r="E4139" t="s">
        <v>29</v>
      </c>
      <c r="F4139" t="s">
        <v>40</v>
      </c>
      <c r="G4139">
        <v>14</v>
      </c>
      <c r="H4139" t="s">
        <v>21</v>
      </c>
      <c r="I4139">
        <v>4.5999999999999996</v>
      </c>
      <c r="J4139">
        <v>1.29</v>
      </c>
      <c r="K4139" t="s">
        <v>16</v>
      </c>
      <c r="L4139">
        <v>1026.05</v>
      </c>
    </row>
    <row r="4140" spans="2:12" x14ac:dyDescent="0.2">
      <c r="B4140" t="s">
        <v>28</v>
      </c>
      <c r="C4140" t="s">
        <v>31</v>
      </c>
      <c r="D4140">
        <v>8</v>
      </c>
      <c r="E4140" t="s">
        <v>29</v>
      </c>
      <c r="F4140" t="s">
        <v>26</v>
      </c>
      <c r="G4140">
        <v>14</v>
      </c>
      <c r="H4140" t="s">
        <v>21</v>
      </c>
      <c r="I4140">
        <v>11.8</v>
      </c>
      <c r="J4140">
        <v>2.46</v>
      </c>
      <c r="K4140" t="s">
        <v>16</v>
      </c>
      <c r="L4140">
        <v>865.14</v>
      </c>
    </row>
    <row r="4141" spans="2:12" x14ac:dyDescent="0.2">
      <c r="B4141" t="s">
        <v>11</v>
      </c>
      <c r="C4141" t="s">
        <v>41</v>
      </c>
      <c r="D4141">
        <v>8</v>
      </c>
      <c r="E4141" t="s">
        <v>13</v>
      </c>
      <c r="F4141" t="s">
        <v>44</v>
      </c>
      <c r="G4141">
        <v>17.3</v>
      </c>
      <c r="H4141" t="s">
        <v>21</v>
      </c>
      <c r="I4141">
        <v>4.3</v>
      </c>
      <c r="J4141">
        <v>3</v>
      </c>
      <c r="K4141" t="s">
        <v>30</v>
      </c>
      <c r="L4141">
        <v>1561.82</v>
      </c>
    </row>
    <row r="4142" spans="2:12" x14ac:dyDescent="0.2">
      <c r="B4142" t="s">
        <v>33</v>
      </c>
      <c r="C4142" t="s">
        <v>48</v>
      </c>
      <c r="D4142">
        <v>4</v>
      </c>
      <c r="E4142" t="s">
        <v>13</v>
      </c>
      <c r="F4142" t="s">
        <v>20</v>
      </c>
      <c r="G4142">
        <v>17.3</v>
      </c>
      <c r="H4142" t="s">
        <v>27</v>
      </c>
      <c r="I4142">
        <v>9.1</v>
      </c>
      <c r="J4142">
        <v>2.06</v>
      </c>
      <c r="K4142" t="s">
        <v>46</v>
      </c>
      <c r="L4142">
        <v>1907.97</v>
      </c>
    </row>
    <row r="4143" spans="2:12" x14ac:dyDescent="0.2">
      <c r="B4143" t="s">
        <v>45</v>
      </c>
      <c r="C4143" t="s">
        <v>31</v>
      </c>
      <c r="D4143">
        <v>4</v>
      </c>
      <c r="E4143" t="s">
        <v>29</v>
      </c>
      <c r="F4143" t="s">
        <v>26</v>
      </c>
      <c r="G4143">
        <v>17.3</v>
      </c>
      <c r="H4143" t="s">
        <v>27</v>
      </c>
      <c r="I4143">
        <v>6.3</v>
      </c>
      <c r="J4143">
        <v>2.57</v>
      </c>
      <c r="K4143" t="s">
        <v>30</v>
      </c>
      <c r="L4143">
        <v>1488.82</v>
      </c>
    </row>
    <row r="4144" spans="2:12" x14ac:dyDescent="0.2">
      <c r="B4144" t="s">
        <v>17</v>
      </c>
      <c r="C4144" t="s">
        <v>24</v>
      </c>
      <c r="D4144">
        <v>4</v>
      </c>
      <c r="E4144" t="s">
        <v>25</v>
      </c>
      <c r="F4144" t="s">
        <v>32</v>
      </c>
      <c r="G4144">
        <v>17.3</v>
      </c>
      <c r="H4144" t="s">
        <v>43</v>
      </c>
      <c r="I4144">
        <v>11.2</v>
      </c>
      <c r="J4144">
        <v>2.85</v>
      </c>
      <c r="K4144" t="s">
        <v>16</v>
      </c>
      <c r="L4144">
        <v>1543.31</v>
      </c>
    </row>
    <row r="4145" spans="2:12" x14ac:dyDescent="0.2">
      <c r="B4145" t="s">
        <v>33</v>
      </c>
      <c r="C4145" t="s">
        <v>37</v>
      </c>
      <c r="D4145">
        <v>64</v>
      </c>
      <c r="E4145" t="s">
        <v>13</v>
      </c>
      <c r="F4145" t="s">
        <v>14</v>
      </c>
      <c r="G4145">
        <v>14</v>
      </c>
      <c r="H4145" t="s">
        <v>43</v>
      </c>
      <c r="I4145">
        <v>4.5</v>
      </c>
      <c r="J4145">
        <v>1.93</v>
      </c>
      <c r="K4145" t="s">
        <v>16</v>
      </c>
      <c r="L4145">
        <v>4036.59</v>
      </c>
    </row>
    <row r="4146" spans="2:12" x14ac:dyDescent="0.2">
      <c r="B4146" t="s">
        <v>38</v>
      </c>
      <c r="C4146" t="s">
        <v>48</v>
      </c>
      <c r="D4146">
        <v>64</v>
      </c>
      <c r="E4146" t="s">
        <v>42</v>
      </c>
      <c r="F4146" t="s">
        <v>20</v>
      </c>
      <c r="G4146">
        <v>15.6</v>
      </c>
      <c r="H4146" t="s">
        <v>15</v>
      </c>
      <c r="I4146">
        <v>11.4</v>
      </c>
      <c r="J4146">
        <v>1.41</v>
      </c>
      <c r="K4146" t="s">
        <v>16</v>
      </c>
      <c r="L4146">
        <v>3486.54</v>
      </c>
    </row>
    <row r="4147" spans="2:12" x14ac:dyDescent="0.2">
      <c r="B4147" t="s">
        <v>36</v>
      </c>
      <c r="C4147" t="s">
        <v>31</v>
      </c>
      <c r="D4147">
        <v>32</v>
      </c>
      <c r="E4147" t="s">
        <v>13</v>
      </c>
      <c r="F4147" t="s">
        <v>14</v>
      </c>
      <c r="G4147">
        <v>17.3</v>
      </c>
      <c r="H4147" t="s">
        <v>15</v>
      </c>
      <c r="I4147">
        <v>6.6</v>
      </c>
      <c r="J4147">
        <v>2.0299999999999998</v>
      </c>
      <c r="K4147" t="s">
        <v>46</v>
      </c>
      <c r="L4147">
        <v>1723.82</v>
      </c>
    </row>
    <row r="4148" spans="2:12" x14ac:dyDescent="0.2">
      <c r="B4148" t="s">
        <v>23</v>
      </c>
      <c r="C4148" t="s">
        <v>41</v>
      </c>
      <c r="D4148">
        <v>4</v>
      </c>
      <c r="E4148" t="s">
        <v>19</v>
      </c>
      <c r="F4148" t="s">
        <v>14</v>
      </c>
      <c r="G4148">
        <v>13.3</v>
      </c>
      <c r="H4148" t="s">
        <v>27</v>
      </c>
      <c r="I4148">
        <v>4.9000000000000004</v>
      </c>
      <c r="J4148">
        <v>1.83</v>
      </c>
      <c r="K4148" t="s">
        <v>22</v>
      </c>
      <c r="L4148">
        <v>2404.87</v>
      </c>
    </row>
    <row r="4149" spans="2:12" x14ac:dyDescent="0.2">
      <c r="B4149" t="s">
        <v>28</v>
      </c>
      <c r="C4149" t="s">
        <v>48</v>
      </c>
      <c r="D4149">
        <v>32</v>
      </c>
      <c r="E4149" t="s">
        <v>42</v>
      </c>
      <c r="F4149" t="s">
        <v>14</v>
      </c>
      <c r="G4149">
        <v>16</v>
      </c>
      <c r="H4149" t="s">
        <v>27</v>
      </c>
      <c r="I4149">
        <v>8.1</v>
      </c>
      <c r="J4149">
        <v>1.7</v>
      </c>
      <c r="K4149" t="s">
        <v>22</v>
      </c>
      <c r="L4149">
        <v>2983.71</v>
      </c>
    </row>
    <row r="4150" spans="2:12" x14ac:dyDescent="0.2">
      <c r="B4150" t="s">
        <v>28</v>
      </c>
      <c r="C4150" t="s">
        <v>37</v>
      </c>
      <c r="D4150">
        <v>64</v>
      </c>
      <c r="E4150" t="s">
        <v>13</v>
      </c>
      <c r="F4150" t="s">
        <v>32</v>
      </c>
      <c r="G4150">
        <v>14</v>
      </c>
      <c r="H4150" t="s">
        <v>15</v>
      </c>
      <c r="I4150">
        <v>7.3</v>
      </c>
      <c r="J4150">
        <v>1.44</v>
      </c>
      <c r="K4150" t="s">
        <v>22</v>
      </c>
      <c r="L4150">
        <v>4973.08</v>
      </c>
    </row>
    <row r="4151" spans="2:12" x14ac:dyDescent="0.2">
      <c r="B4151" t="s">
        <v>28</v>
      </c>
      <c r="C4151" t="s">
        <v>24</v>
      </c>
      <c r="D4151">
        <v>32</v>
      </c>
      <c r="E4151" t="s">
        <v>19</v>
      </c>
      <c r="F4151" t="s">
        <v>14</v>
      </c>
      <c r="G4151">
        <v>16</v>
      </c>
      <c r="H4151" t="s">
        <v>15</v>
      </c>
      <c r="I4151">
        <v>8.1999999999999993</v>
      </c>
      <c r="J4151">
        <v>3.01</v>
      </c>
      <c r="K4151" t="s">
        <v>16</v>
      </c>
      <c r="L4151">
        <v>2276.86</v>
      </c>
    </row>
    <row r="4152" spans="2:12" x14ac:dyDescent="0.2">
      <c r="B4152" t="s">
        <v>34</v>
      </c>
      <c r="C4152" t="s">
        <v>39</v>
      </c>
      <c r="D4152">
        <v>4</v>
      </c>
      <c r="E4152" t="s">
        <v>42</v>
      </c>
      <c r="F4152" t="s">
        <v>20</v>
      </c>
      <c r="G4152">
        <v>13.3</v>
      </c>
      <c r="H4152" t="s">
        <v>43</v>
      </c>
      <c r="I4152">
        <v>8</v>
      </c>
      <c r="J4152">
        <v>1.83</v>
      </c>
      <c r="K4152" t="s">
        <v>30</v>
      </c>
      <c r="L4152">
        <v>816.63</v>
      </c>
    </row>
    <row r="4153" spans="2:12" x14ac:dyDescent="0.2">
      <c r="B4153" t="s">
        <v>45</v>
      </c>
      <c r="C4153" t="s">
        <v>12</v>
      </c>
      <c r="D4153">
        <v>8</v>
      </c>
      <c r="E4153" t="s">
        <v>13</v>
      </c>
      <c r="F4153" t="s">
        <v>20</v>
      </c>
      <c r="G4153">
        <v>16</v>
      </c>
      <c r="H4153" t="s">
        <v>27</v>
      </c>
      <c r="I4153">
        <v>4.4000000000000004</v>
      </c>
      <c r="J4153">
        <v>3.32</v>
      </c>
      <c r="K4153" t="s">
        <v>16</v>
      </c>
      <c r="L4153">
        <v>1636.87</v>
      </c>
    </row>
    <row r="4154" spans="2:12" x14ac:dyDescent="0.2">
      <c r="B4154" t="s">
        <v>47</v>
      </c>
      <c r="C4154" t="s">
        <v>12</v>
      </c>
      <c r="D4154">
        <v>64</v>
      </c>
      <c r="E4154" t="s">
        <v>19</v>
      </c>
      <c r="F4154" t="s">
        <v>32</v>
      </c>
      <c r="G4154">
        <v>15.6</v>
      </c>
      <c r="H4154" t="s">
        <v>15</v>
      </c>
      <c r="I4154">
        <v>4.8</v>
      </c>
      <c r="J4154">
        <v>2.62</v>
      </c>
      <c r="K4154" t="s">
        <v>16</v>
      </c>
      <c r="L4154">
        <v>3475.97</v>
      </c>
    </row>
    <row r="4155" spans="2:12" x14ac:dyDescent="0.2">
      <c r="B4155" t="s">
        <v>34</v>
      </c>
      <c r="C4155" t="s">
        <v>37</v>
      </c>
      <c r="D4155">
        <v>8</v>
      </c>
      <c r="E4155" t="s">
        <v>25</v>
      </c>
      <c r="F4155" t="s">
        <v>44</v>
      </c>
      <c r="G4155">
        <v>15.6</v>
      </c>
      <c r="H4155" t="s">
        <v>15</v>
      </c>
      <c r="I4155">
        <v>6.2</v>
      </c>
      <c r="J4155">
        <v>3.22</v>
      </c>
      <c r="K4155" t="s">
        <v>30</v>
      </c>
      <c r="L4155">
        <v>1655.97</v>
      </c>
    </row>
    <row r="4156" spans="2:12" x14ac:dyDescent="0.2">
      <c r="B4156" t="s">
        <v>28</v>
      </c>
      <c r="C4156" t="s">
        <v>39</v>
      </c>
      <c r="D4156">
        <v>16</v>
      </c>
      <c r="E4156" t="s">
        <v>29</v>
      </c>
      <c r="F4156" t="s">
        <v>32</v>
      </c>
      <c r="G4156">
        <v>16</v>
      </c>
      <c r="H4156" t="s">
        <v>43</v>
      </c>
      <c r="I4156">
        <v>9.3000000000000007</v>
      </c>
      <c r="J4156">
        <v>1.94</v>
      </c>
      <c r="K4156" t="s">
        <v>46</v>
      </c>
      <c r="L4156">
        <v>1380.42</v>
      </c>
    </row>
    <row r="4157" spans="2:12" x14ac:dyDescent="0.2">
      <c r="B4157" t="s">
        <v>34</v>
      </c>
      <c r="C4157" t="s">
        <v>31</v>
      </c>
      <c r="D4157">
        <v>4</v>
      </c>
      <c r="E4157" t="s">
        <v>25</v>
      </c>
      <c r="F4157" t="s">
        <v>44</v>
      </c>
      <c r="G4157">
        <v>16</v>
      </c>
      <c r="H4157" t="s">
        <v>15</v>
      </c>
      <c r="I4157">
        <v>5.9</v>
      </c>
      <c r="J4157">
        <v>2.39</v>
      </c>
      <c r="K4157" t="s">
        <v>46</v>
      </c>
      <c r="L4157">
        <v>852.87</v>
      </c>
    </row>
    <row r="4158" spans="2:12" x14ac:dyDescent="0.2">
      <c r="B4158" t="s">
        <v>33</v>
      </c>
      <c r="C4158" t="s">
        <v>12</v>
      </c>
      <c r="D4158">
        <v>32</v>
      </c>
      <c r="E4158" t="s">
        <v>42</v>
      </c>
      <c r="F4158" t="s">
        <v>26</v>
      </c>
      <c r="G4158">
        <v>17.3</v>
      </c>
      <c r="H4158" t="s">
        <v>43</v>
      </c>
      <c r="I4158">
        <v>8.4</v>
      </c>
      <c r="J4158">
        <v>1.44</v>
      </c>
      <c r="K4158" t="s">
        <v>16</v>
      </c>
      <c r="L4158">
        <v>1259.45</v>
      </c>
    </row>
    <row r="4159" spans="2:12" x14ac:dyDescent="0.2">
      <c r="B4159" t="s">
        <v>36</v>
      </c>
      <c r="C4159" t="s">
        <v>18</v>
      </c>
      <c r="D4159">
        <v>8</v>
      </c>
      <c r="E4159" t="s">
        <v>25</v>
      </c>
      <c r="F4159" t="s">
        <v>40</v>
      </c>
      <c r="G4159">
        <v>14</v>
      </c>
      <c r="H4159" t="s">
        <v>15</v>
      </c>
      <c r="I4159">
        <v>8.9</v>
      </c>
      <c r="J4159">
        <v>3.26</v>
      </c>
      <c r="K4159" t="s">
        <v>22</v>
      </c>
      <c r="L4159">
        <v>1434.09</v>
      </c>
    </row>
    <row r="4160" spans="2:12" x14ac:dyDescent="0.2">
      <c r="B4160" t="s">
        <v>23</v>
      </c>
      <c r="C4160" t="s">
        <v>37</v>
      </c>
      <c r="D4160">
        <v>32</v>
      </c>
      <c r="E4160" t="s">
        <v>25</v>
      </c>
      <c r="F4160" t="s">
        <v>35</v>
      </c>
      <c r="G4160">
        <v>16</v>
      </c>
      <c r="H4160" t="s">
        <v>43</v>
      </c>
      <c r="I4160">
        <v>4.2</v>
      </c>
      <c r="J4160">
        <v>1.57</v>
      </c>
      <c r="K4160" t="s">
        <v>22</v>
      </c>
      <c r="L4160">
        <v>2844.41</v>
      </c>
    </row>
    <row r="4161" spans="2:12" x14ac:dyDescent="0.2">
      <c r="B4161" t="s">
        <v>17</v>
      </c>
      <c r="C4161" t="s">
        <v>48</v>
      </c>
      <c r="D4161">
        <v>64</v>
      </c>
      <c r="E4161" t="s">
        <v>19</v>
      </c>
      <c r="F4161" t="s">
        <v>35</v>
      </c>
      <c r="G4161">
        <v>15.6</v>
      </c>
      <c r="H4161" t="s">
        <v>27</v>
      </c>
      <c r="I4161">
        <v>9.3000000000000007</v>
      </c>
      <c r="J4161">
        <v>1.47</v>
      </c>
      <c r="K4161" t="s">
        <v>46</v>
      </c>
      <c r="L4161">
        <v>7463.58</v>
      </c>
    </row>
    <row r="4162" spans="2:12" x14ac:dyDescent="0.2">
      <c r="B4162" t="s">
        <v>47</v>
      </c>
      <c r="C4162" t="s">
        <v>18</v>
      </c>
      <c r="D4162">
        <v>64</v>
      </c>
      <c r="E4162" t="s">
        <v>25</v>
      </c>
      <c r="F4162" t="s">
        <v>14</v>
      </c>
      <c r="G4162">
        <v>17.3</v>
      </c>
      <c r="H4162" t="s">
        <v>43</v>
      </c>
      <c r="I4162">
        <v>6.5</v>
      </c>
      <c r="J4162">
        <v>1.73</v>
      </c>
      <c r="K4162" t="s">
        <v>30</v>
      </c>
      <c r="L4162">
        <v>4357.63</v>
      </c>
    </row>
    <row r="4163" spans="2:12" x14ac:dyDescent="0.2">
      <c r="B4163" t="s">
        <v>36</v>
      </c>
      <c r="C4163" t="s">
        <v>12</v>
      </c>
      <c r="D4163">
        <v>32</v>
      </c>
      <c r="E4163" t="s">
        <v>13</v>
      </c>
      <c r="F4163" t="s">
        <v>32</v>
      </c>
      <c r="G4163">
        <v>13.3</v>
      </c>
      <c r="H4163" t="s">
        <v>27</v>
      </c>
      <c r="I4163">
        <v>11</v>
      </c>
      <c r="J4163">
        <v>2.89</v>
      </c>
      <c r="K4163" t="s">
        <v>30</v>
      </c>
      <c r="L4163">
        <v>2196.88</v>
      </c>
    </row>
    <row r="4164" spans="2:12" x14ac:dyDescent="0.2">
      <c r="B4164" t="s">
        <v>34</v>
      </c>
      <c r="C4164" t="s">
        <v>41</v>
      </c>
      <c r="D4164">
        <v>32</v>
      </c>
      <c r="E4164" t="s">
        <v>25</v>
      </c>
      <c r="F4164" t="s">
        <v>14</v>
      </c>
      <c r="G4164">
        <v>17.3</v>
      </c>
      <c r="H4164" t="s">
        <v>15</v>
      </c>
      <c r="I4164">
        <v>6.1</v>
      </c>
      <c r="J4164">
        <v>1.85</v>
      </c>
      <c r="K4164" t="s">
        <v>16</v>
      </c>
      <c r="L4164">
        <v>3694.81</v>
      </c>
    </row>
    <row r="4165" spans="2:12" x14ac:dyDescent="0.2">
      <c r="B4165" t="s">
        <v>38</v>
      </c>
      <c r="C4165" t="s">
        <v>39</v>
      </c>
      <c r="D4165">
        <v>4</v>
      </c>
      <c r="E4165" t="s">
        <v>25</v>
      </c>
      <c r="F4165" t="s">
        <v>14</v>
      </c>
      <c r="G4165">
        <v>16</v>
      </c>
      <c r="H4165" t="s">
        <v>21</v>
      </c>
      <c r="I4165">
        <v>11.9</v>
      </c>
      <c r="J4165">
        <v>2.08</v>
      </c>
      <c r="K4165" t="s">
        <v>16</v>
      </c>
      <c r="L4165">
        <v>986.47</v>
      </c>
    </row>
    <row r="4166" spans="2:12" x14ac:dyDescent="0.2">
      <c r="B4166" t="s">
        <v>11</v>
      </c>
      <c r="C4166" t="s">
        <v>41</v>
      </c>
      <c r="D4166">
        <v>64</v>
      </c>
      <c r="E4166" t="s">
        <v>42</v>
      </c>
      <c r="F4166" t="s">
        <v>20</v>
      </c>
      <c r="G4166">
        <v>14</v>
      </c>
      <c r="H4166" t="s">
        <v>21</v>
      </c>
      <c r="I4166">
        <v>7.7</v>
      </c>
      <c r="J4166">
        <v>2.4900000000000002</v>
      </c>
      <c r="K4166" t="s">
        <v>46</v>
      </c>
      <c r="L4166">
        <v>4209.55</v>
      </c>
    </row>
    <row r="4167" spans="2:12" x14ac:dyDescent="0.2">
      <c r="B4167" t="s">
        <v>33</v>
      </c>
      <c r="C4167" t="s">
        <v>41</v>
      </c>
      <c r="D4167">
        <v>16</v>
      </c>
      <c r="E4167" t="s">
        <v>13</v>
      </c>
      <c r="F4167" t="s">
        <v>20</v>
      </c>
      <c r="G4167">
        <v>16</v>
      </c>
      <c r="H4167" t="s">
        <v>21</v>
      </c>
      <c r="I4167">
        <v>7.2</v>
      </c>
      <c r="J4167">
        <v>3.33</v>
      </c>
      <c r="K4167" t="s">
        <v>30</v>
      </c>
      <c r="L4167">
        <v>1938.69</v>
      </c>
    </row>
    <row r="4168" spans="2:12" x14ac:dyDescent="0.2">
      <c r="B4168" t="s">
        <v>17</v>
      </c>
      <c r="C4168" t="s">
        <v>41</v>
      </c>
      <c r="D4168">
        <v>4</v>
      </c>
      <c r="E4168" t="s">
        <v>29</v>
      </c>
      <c r="F4168" t="s">
        <v>44</v>
      </c>
      <c r="G4168">
        <v>17.3</v>
      </c>
      <c r="H4168" t="s">
        <v>43</v>
      </c>
      <c r="I4168">
        <v>10.9</v>
      </c>
      <c r="J4168">
        <v>1.21</v>
      </c>
      <c r="K4168" t="s">
        <v>30</v>
      </c>
      <c r="L4168">
        <v>1537.37</v>
      </c>
    </row>
    <row r="4169" spans="2:12" x14ac:dyDescent="0.2">
      <c r="B4169" t="s">
        <v>45</v>
      </c>
      <c r="C4169" t="s">
        <v>18</v>
      </c>
      <c r="D4169">
        <v>8</v>
      </c>
      <c r="E4169" t="s">
        <v>29</v>
      </c>
      <c r="F4169" t="s">
        <v>40</v>
      </c>
      <c r="G4169">
        <v>17.3</v>
      </c>
      <c r="H4169" t="s">
        <v>21</v>
      </c>
      <c r="I4169">
        <v>4.0999999999999996</v>
      </c>
      <c r="J4169">
        <v>2.21</v>
      </c>
      <c r="K4169" t="s">
        <v>30</v>
      </c>
      <c r="L4169">
        <v>1066.68</v>
      </c>
    </row>
    <row r="4170" spans="2:12" x14ac:dyDescent="0.2">
      <c r="B4170" t="s">
        <v>28</v>
      </c>
      <c r="C4170" t="s">
        <v>39</v>
      </c>
      <c r="D4170">
        <v>4</v>
      </c>
      <c r="E4170" t="s">
        <v>25</v>
      </c>
      <c r="F4170" t="s">
        <v>20</v>
      </c>
      <c r="G4170">
        <v>16</v>
      </c>
      <c r="H4170" t="s">
        <v>15</v>
      </c>
      <c r="I4170">
        <v>8.5</v>
      </c>
      <c r="J4170">
        <v>2.2999999999999998</v>
      </c>
      <c r="K4170" t="s">
        <v>22</v>
      </c>
      <c r="L4170">
        <v>1359.58</v>
      </c>
    </row>
    <row r="4171" spans="2:12" x14ac:dyDescent="0.2">
      <c r="B4171" t="s">
        <v>17</v>
      </c>
      <c r="C4171" t="s">
        <v>39</v>
      </c>
      <c r="D4171">
        <v>16</v>
      </c>
      <c r="E4171" t="s">
        <v>13</v>
      </c>
      <c r="F4171" t="s">
        <v>44</v>
      </c>
      <c r="G4171">
        <v>17.3</v>
      </c>
      <c r="H4171" t="s">
        <v>43</v>
      </c>
      <c r="I4171">
        <v>11.4</v>
      </c>
      <c r="J4171">
        <v>1.72</v>
      </c>
      <c r="K4171" t="s">
        <v>22</v>
      </c>
      <c r="L4171">
        <v>1396.78</v>
      </c>
    </row>
    <row r="4172" spans="2:12" x14ac:dyDescent="0.2">
      <c r="B4172" t="s">
        <v>23</v>
      </c>
      <c r="C4172" t="s">
        <v>48</v>
      </c>
      <c r="D4172">
        <v>4</v>
      </c>
      <c r="E4172" t="s">
        <v>25</v>
      </c>
      <c r="F4172" t="s">
        <v>40</v>
      </c>
      <c r="G4172">
        <v>13.3</v>
      </c>
      <c r="H4172" t="s">
        <v>21</v>
      </c>
      <c r="I4172">
        <v>11.5</v>
      </c>
      <c r="J4172">
        <v>1.41</v>
      </c>
      <c r="K4172" t="s">
        <v>16</v>
      </c>
      <c r="L4172">
        <v>951.85</v>
      </c>
    </row>
    <row r="4173" spans="2:12" x14ac:dyDescent="0.2">
      <c r="B4173" t="s">
        <v>36</v>
      </c>
      <c r="C4173" t="s">
        <v>39</v>
      </c>
      <c r="D4173">
        <v>32</v>
      </c>
      <c r="E4173" t="s">
        <v>19</v>
      </c>
      <c r="F4173" t="s">
        <v>40</v>
      </c>
      <c r="G4173">
        <v>16</v>
      </c>
      <c r="H4173" t="s">
        <v>21</v>
      </c>
      <c r="I4173">
        <v>10.4</v>
      </c>
      <c r="J4173">
        <v>2.66</v>
      </c>
      <c r="K4173" t="s">
        <v>46</v>
      </c>
      <c r="L4173">
        <v>1449.82</v>
      </c>
    </row>
    <row r="4174" spans="2:12" x14ac:dyDescent="0.2">
      <c r="B4174" t="s">
        <v>11</v>
      </c>
      <c r="C4174" t="s">
        <v>31</v>
      </c>
      <c r="D4174">
        <v>64</v>
      </c>
      <c r="E4174" t="s">
        <v>42</v>
      </c>
      <c r="F4174" t="s">
        <v>20</v>
      </c>
      <c r="G4174">
        <v>16</v>
      </c>
      <c r="H4174" t="s">
        <v>21</v>
      </c>
      <c r="I4174">
        <v>9.1</v>
      </c>
      <c r="J4174">
        <v>2.94</v>
      </c>
      <c r="K4174" t="s">
        <v>16</v>
      </c>
      <c r="L4174">
        <v>2366.15</v>
      </c>
    </row>
    <row r="4175" spans="2:12" x14ac:dyDescent="0.2">
      <c r="B4175" t="s">
        <v>45</v>
      </c>
      <c r="C4175" t="s">
        <v>12</v>
      </c>
      <c r="D4175">
        <v>8</v>
      </c>
      <c r="E4175" t="s">
        <v>29</v>
      </c>
      <c r="F4175" t="s">
        <v>14</v>
      </c>
      <c r="G4175">
        <v>13.3</v>
      </c>
      <c r="H4175" t="s">
        <v>15</v>
      </c>
      <c r="I4175">
        <v>9.1999999999999993</v>
      </c>
      <c r="J4175">
        <v>2.84</v>
      </c>
      <c r="K4175" t="s">
        <v>30</v>
      </c>
      <c r="L4175">
        <v>918.41</v>
      </c>
    </row>
    <row r="4176" spans="2:12" x14ac:dyDescent="0.2">
      <c r="B4176" t="s">
        <v>36</v>
      </c>
      <c r="C4176" t="s">
        <v>37</v>
      </c>
      <c r="D4176">
        <v>16</v>
      </c>
      <c r="E4176" t="s">
        <v>42</v>
      </c>
      <c r="F4176" t="s">
        <v>14</v>
      </c>
      <c r="G4176">
        <v>14</v>
      </c>
      <c r="H4176" t="s">
        <v>27</v>
      </c>
      <c r="I4176">
        <v>5.3</v>
      </c>
      <c r="J4176">
        <v>2.2599999999999998</v>
      </c>
      <c r="K4176" t="s">
        <v>22</v>
      </c>
      <c r="L4176">
        <v>2747.1</v>
      </c>
    </row>
    <row r="4177" spans="2:12" x14ac:dyDescent="0.2">
      <c r="B4177" t="s">
        <v>17</v>
      </c>
      <c r="C4177" t="s">
        <v>24</v>
      </c>
      <c r="D4177">
        <v>32</v>
      </c>
      <c r="E4177" t="s">
        <v>29</v>
      </c>
      <c r="F4177" t="s">
        <v>40</v>
      </c>
      <c r="G4177">
        <v>15.6</v>
      </c>
      <c r="H4177" t="s">
        <v>27</v>
      </c>
      <c r="I4177">
        <v>5.9</v>
      </c>
      <c r="J4177">
        <v>1.37</v>
      </c>
      <c r="K4177" t="s">
        <v>46</v>
      </c>
      <c r="L4177">
        <v>4061.45</v>
      </c>
    </row>
    <row r="4178" spans="2:12" x14ac:dyDescent="0.2">
      <c r="B4178" t="s">
        <v>11</v>
      </c>
      <c r="C4178" t="s">
        <v>31</v>
      </c>
      <c r="D4178">
        <v>16</v>
      </c>
      <c r="E4178" t="s">
        <v>42</v>
      </c>
      <c r="F4178" t="s">
        <v>14</v>
      </c>
      <c r="G4178">
        <v>13.3</v>
      </c>
      <c r="H4178" t="s">
        <v>43</v>
      </c>
      <c r="I4178">
        <v>4.5</v>
      </c>
      <c r="J4178">
        <v>1.63</v>
      </c>
      <c r="K4178" t="s">
        <v>16</v>
      </c>
      <c r="L4178">
        <v>1303.54</v>
      </c>
    </row>
    <row r="4179" spans="2:12" x14ac:dyDescent="0.2">
      <c r="B4179" t="s">
        <v>36</v>
      </c>
      <c r="C4179" t="s">
        <v>37</v>
      </c>
      <c r="D4179">
        <v>32</v>
      </c>
      <c r="E4179" t="s">
        <v>13</v>
      </c>
      <c r="F4179" t="s">
        <v>44</v>
      </c>
      <c r="G4179">
        <v>17.3</v>
      </c>
      <c r="H4179" t="s">
        <v>43</v>
      </c>
      <c r="I4179">
        <v>11</v>
      </c>
      <c r="J4179">
        <v>2.67</v>
      </c>
      <c r="K4179" t="s">
        <v>46</v>
      </c>
      <c r="L4179">
        <v>1834.06</v>
      </c>
    </row>
    <row r="4180" spans="2:12" x14ac:dyDescent="0.2">
      <c r="B4180" t="s">
        <v>28</v>
      </c>
      <c r="C4180" t="s">
        <v>41</v>
      </c>
      <c r="D4180">
        <v>8</v>
      </c>
      <c r="E4180" t="s">
        <v>29</v>
      </c>
      <c r="F4180" t="s">
        <v>35</v>
      </c>
      <c r="G4180">
        <v>17.3</v>
      </c>
      <c r="H4180" t="s">
        <v>27</v>
      </c>
      <c r="I4180">
        <v>4.9000000000000004</v>
      </c>
      <c r="J4180">
        <v>1.21</v>
      </c>
      <c r="K4180" t="s">
        <v>46</v>
      </c>
      <c r="L4180">
        <v>3127.88</v>
      </c>
    </row>
    <row r="4181" spans="2:12" x14ac:dyDescent="0.2">
      <c r="B4181" t="s">
        <v>36</v>
      </c>
      <c r="C4181" t="s">
        <v>24</v>
      </c>
      <c r="D4181">
        <v>32</v>
      </c>
      <c r="E4181" t="s">
        <v>19</v>
      </c>
      <c r="F4181" t="s">
        <v>40</v>
      </c>
      <c r="G4181">
        <v>15.6</v>
      </c>
      <c r="H4181" t="s">
        <v>21</v>
      </c>
      <c r="I4181">
        <v>4.9000000000000004</v>
      </c>
      <c r="J4181">
        <v>2.4500000000000002</v>
      </c>
      <c r="K4181" t="s">
        <v>22</v>
      </c>
      <c r="L4181">
        <v>1340.72</v>
      </c>
    </row>
    <row r="4182" spans="2:12" x14ac:dyDescent="0.2">
      <c r="B4182" t="s">
        <v>11</v>
      </c>
      <c r="C4182" t="s">
        <v>37</v>
      </c>
      <c r="D4182">
        <v>32</v>
      </c>
      <c r="E4182" t="s">
        <v>13</v>
      </c>
      <c r="F4182" t="s">
        <v>20</v>
      </c>
      <c r="G4182">
        <v>13.3</v>
      </c>
      <c r="H4182" t="s">
        <v>43</v>
      </c>
      <c r="I4182">
        <v>6.2</v>
      </c>
      <c r="J4182">
        <v>2.81</v>
      </c>
      <c r="K4182" t="s">
        <v>46</v>
      </c>
      <c r="L4182">
        <v>4080.94</v>
      </c>
    </row>
    <row r="4183" spans="2:12" x14ac:dyDescent="0.2">
      <c r="B4183" t="s">
        <v>38</v>
      </c>
      <c r="C4183" t="s">
        <v>12</v>
      </c>
      <c r="D4183">
        <v>32</v>
      </c>
      <c r="E4183" t="s">
        <v>42</v>
      </c>
      <c r="F4183" t="s">
        <v>14</v>
      </c>
      <c r="G4183">
        <v>17.3</v>
      </c>
      <c r="H4183" t="s">
        <v>15</v>
      </c>
      <c r="I4183">
        <v>8.3000000000000007</v>
      </c>
      <c r="J4183">
        <v>2.31</v>
      </c>
      <c r="K4183" t="s">
        <v>46</v>
      </c>
      <c r="L4183">
        <v>1582.63</v>
      </c>
    </row>
    <row r="4184" spans="2:12" x14ac:dyDescent="0.2">
      <c r="B4184" t="s">
        <v>23</v>
      </c>
      <c r="C4184" t="s">
        <v>41</v>
      </c>
      <c r="D4184">
        <v>64</v>
      </c>
      <c r="E4184" t="s">
        <v>29</v>
      </c>
      <c r="F4184" t="s">
        <v>44</v>
      </c>
      <c r="G4184">
        <v>15.6</v>
      </c>
      <c r="H4184" t="s">
        <v>43</v>
      </c>
      <c r="I4184">
        <v>7.8</v>
      </c>
      <c r="J4184">
        <v>3.27</v>
      </c>
      <c r="K4184" t="s">
        <v>22</v>
      </c>
      <c r="L4184">
        <v>2826.21</v>
      </c>
    </row>
    <row r="4185" spans="2:12" x14ac:dyDescent="0.2">
      <c r="B4185" t="s">
        <v>34</v>
      </c>
      <c r="C4185" t="s">
        <v>12</v>
      </c>
      <c r="D4185">
        <v>4</v>
      </c>
      <c r="E4185" t="s">
        <v>13</v>
      </c>
      <c r="F4185" t="s">
        <v>20</v>
      </c>
      <c r="G4185">
        <v>17.3</v>
      </c>
      <c r="H4185" t="s">
        <v>21</v>
      </c>
      <c r="I4185">
        <v>6.2</v>
      </c>
      <c r="J4185">
        <v>1.74</v>
      </c>
      <c r="K4185" t="s">
        <v>30</v>
      </c>
      <c r="L4185">
        <v>797.85</v>
      </c>
    </row>
    <row r="4186" spans="2:12" x14ac:dyDescent="0.2">
      <c r="B4186" t="s">
        <v>34</v>
      </c>
      <c r="C4186" t="s">
        <v>31</v>
      </c>
      <c r="D4186">
        <v>4</v>
      </c>
      <c r="E4186" t="s">
        <v>25</v>
      </c>
      <c r="F4186" t="s">
        <v>35</v>
      </c>
      <c r="G4186">
        <v>14</v>
      </c>
      <c r="H4186" t="s">
        <v>15</v>
      </c>
      <c r="I4186">
        <v>8.9</v>
      </c>
      <c r="J4186">
        <v>1.58</v>
      </c>
      <c r="K4186" t="s">
        <v>16</v>
      </c>
      <c r="L4186">
        <v>1096.9100000000001</v>
      </c>
    </row>
    <row r="4187" spans="2:12" x14ac:dyDescent="0.2">
      <c r="B4187" t="s">
        <v>47</v>
      </c>
      <c r="C4187" t="s">
        <v>37</v>
      </c>
      <c r="D4187">
        <v>4</v>
      </c>
      <c r="E4187" t="s">
        <v>42</v>
      </c>
      <c r="F4187" t="s">
        <v>44</v>
      </c>
      <c r="G4187">
        <v>13.3</v>
      </c>
      <c r="H4187" t="s">
        <v>15</v>
      </c>
      <c r="I4187">
        <v>9</v>
      </c>
      <c r="J4187">
        <v>3.04</v>
      </c>
      <c r="K4187" t="s">
        <v>30</v>
      </c>
      <c r="L4187">
        <v>1384.55</v>
      </c>
    </row>
    <row r="4188" spans="2:12" x14ac:dyDescent="0.2">
      <c r="B4188" t="s">
        <v>33</v>
      </c>
      <c r="C4188" t="s">
        <v>39</v>
      </c>
      <c r="D4188">
        <v>64</v>
      </c>
      <c r="E4188" t="s">
        <v>25</v>
      </c>
      <c r="F4188" t="s">
        <v>35</v>
      </c>
      <c r="G4188">
        <v>16</v>
      </c>
      <c r="H4188" t="s">
        <v>43</v>
      </c>
      <c r="I4188">
        <v>4.7</v>
      </c>
      <c r="J4188">
        <v>3.01</v>
      </c>
      <c r="K4188" t="s">
        <v>46</v>
      </c>
      <c r="L4188">
        <v>2601.73</v>
      </c>
    </row>
    <row r="4189" spans="2:12" x14ac:dyDescent="0.2">
      <c r="B4189" t="s">
        <v>36</v>
      </c>
      <c r="C4189" t="s">
        <v>31</v>
      </c>
      <c r="D4189">
        <v>32</v>
      </c>
      <c r="E4189" t="s">
        <v>13</v>
      </c>
      <c r="F4189" t="s">
        <v>40</v>
      </c>
      <c r="G4189">
        <v>16</v>
      </c>
      <c r="H4189" t="s">
        <v>21</v>
      </c>
      <c r="I4189">
        <v>6.3</v>
      </c>
      <c r="J4189">
        <v>2.56</v>
      </c>
      <c r="K4189" t="s">
        <v>30</v>
      </c>
      <c r="L4189">
        <v>1203.3800000000001</v>
      </c>
    </row>
    <row r="4190" spans="2:12" x14ac:dyDescent="0.2">
      <c r="B4190" t="s">
        <v>23</v>
      </c>
      <c r="C4190" t="s">
        <v>24</v>
      </c>
      <c r="D4190">
        <v>16</v>
      </c>
      <c r="E4190" t="s">
        <v>19</v>
      </c>
      <c r="F4190" t="s">
        <v>35</v>
      </c>
      <c r="G4190">
        <v>15.6</v>
      </c>
      <c r="H4190" t="s">
        <v>27</v>
      </c>
      <c r="I4190">
        <v>9.5</v>
      </c>
      <c r="J4190">
        <v>3.07</v>
      </c>
      <c r="K4190" t="s">
        <v>46</v>
      </c>
      <c r="L4190">
        <v>2334.58</v>
      </c>
    </row>
    <row r="4191" spans="2:12" x14ac:dyDescent="0.2">
      <c r="B4191" t="s">
        <v>33</v>
      </c>
      <c r="C4191" t="s">
        <v>31</v>
      </c>
      <c r="D4191">
        <v>64</v>
      </c>
      <c r="E4191" t="s">
        <v>29</v>
      </c>
      <c r="F4191" t="s">
        <v>14</v>
      </c>
      <c r="G4191">
        <v>16</v>
      </c>
      <c r="H4191" t="s">
        <v>15</v>
      </c>
      <c r="I4191">
        <v>9.6</v>
      </c>
      <c r="J4191">
        <v>1.25</v>
      </c>
      <c r="K4191" t="s">
        <v>30</v>
      </c>
      <c r="L4191">
        <v>2610.23</v>
      </c>
    </row>
    <row r="4192" spans="2:12" x14ac:dyDescent="0.2">
      <c r="B4192" t="s">
        <v>45</v>
      </c>
      <c r="C4192" t="s">
        <v>39</v>
      </c>
      <c r="D4192">
        <v>8</v>
      </c>
      <c r="E4192" t="s">
        <v>42</v>
      </c>
      <c r="F4192" t="s">
        <v>14</v>
      </c>
      <c r="G4192">
        <v>16</v>
      </c>
      <c r="H4192" t="s">
        <v>15</v>
      </c>
      <c r="I4192">
        <v>7.6</v>
      </c>
      <c r="J4192">
        <v>2.97</v>
      </c>
      <c r="K4192" t="s">
        <v>16</v>
      </c>
      <c r="L4192">
        <v>1171.56</v>
      </c>
    </row>
    <row r="4193" spans="2:12" x14ac:dyDescent="0.2">
      <c r="B4193" t="s">
        <v>11</v>
      </c>
      <c r="C4193" t="s">
        <v>24</v>
      </c>
      <c r="D4193">
        <v>4</v>
      </c>
      <c r="E4193" t="s">
        <v>13</v>
      </c>
      <c r="F4193" t="s">
        <v>20</v>
      </c>
      <c r="G4193">
        <v>14</v>
      </c>
      <c r="H4193" t="s">
        <v>43</v>
      </c>
      <c r="I4193">
        <v>7.9</v>
      </c>
      <c r="J4193">
        <v>2.1800000000000002</v>
      </c>
      <c r="K4193" t="s">
        <v>22</v>
      </c>
      <c r="L4193">
        <v>1363.75</v>
      </c>
    </row>
    <row r="4194" spans="2:12" x14ac:dyDescent="0.2">
      <c r="B4194" t="s">
        <v>36</v>
      </c>
      <c r="C4194" t="s">
        <v>41</v>
      </c>
      <c r="D4194">
        <v>16</v>
      </c>
      <c r="E4194" t="s">
        <v>25</v>
      </c>
      <c r="F4194" t="s">
        <v>26</v>
      </c>
      <c r="G4194">
        <v>16</v>
      </c>
      <c r="H4194" t="s">
        <v>27</v>
      </c>
      <c r="I4194">
        <v>4.3</v>
      </c>
      <c r="J4194">
        <v>2.41</v>
      </c>
      <c r="K4194" t="s">
        <v>16</v>
      </c>
      <c r="L4194">
        <v>3578.11</v>
      </c>
    </row>
    <row r="4195" spans="2:12" x14ac:dyDescent="0.2">
      <c r="B4195" t="s">
        <v>36</v>
      </c>
      <c r="C4195" t="s">
        <v>39</v>
      </c>
      <c r="D4195">
        <v>8</v>
      </c>
      <c r="E4195" t="s">
        <v>29</v>
      </c>
      <c r="F4195" t="s">
        <v>14</v>
      </c>
      <c r="G4195">
        <v>15.6</v>
      </c>
      <c r="H4195" t="s">
        <v>15</v>
      </c>
      <c r="I4195">
        <v>7.3</v>
      </c>
      <c r="J4195">
        <v>1.82</v>
      </c>
      <c r="K4195" t="s">
        <v>16</v>
      </c>
      <c r="L4195">
        <v>1532.91</v>
      </c>
    </row>
    <row r="4196" spans="2:12" x14ac:dyDescent="0.2">
      <c r="B4196" t="s">
        <v>34</v>
      </c>
      <c r="C4196" t="s">
        <v>41</v>
      </c>
      <c r="D4196">
        <v>8</v>
      </c>
      <c r="E4196" t="s">
        <v>13</v>
      </c>
      <c r="F4196" t="s">
        <v>26</v>
      </c>
      <c r="G4196">
        <v>15.6</v>
      </c>
      <c r="H4196" t="s">
        <v>21</v>
      </c>
      <c r="I4196">
        <v>6</v>
      </c>
      <c r="J4196">
        <v>1.43</v>
      </c>
      <c r="K4196" t="s">
        <v>16</v>
      </c>
      <c r="L4196">
        <v>1596.43</v>
      </c>
    </row>
    <row r="4197" spans="2:12" x14ac:dyDescent="0.2">
      <c r="B4197" t="s">
        <v>28</v>
      </c>
      <c r="C4197" t="s">
        <v>12</v>
      </c>
      <c r="D4197">
        <v>4</v>
      </c>
      <c r="E4197" t="s">
        <v>42</v>
      </c>
      <c r="F4197" t="s">
        <v>35</v>
      </c>
      <c r="G4197">
        <v>16</v>
      </c>
      <c r="H4197" t="s">
        <v>27</v>
      </c>
      <c r="I4197">
        <v>6.3</v>
      </c>
      <c r="J4197">
        <v>1.34</v>
      </c>
      <c r="K4197" t="s">
        <v>30</v>
      </c>
      <c r="L4197">
        <v>1107.72</v>
      </c>
    </row>
    <row r="4198" spans="2:12" x14ac:dyDescent="0.2">
      <c r="B4198" t="s">
        <v>17</v>
      </c>
      <c r="C4198" t="s">
        <v>18</v>
      </c>
      <c r="D4198">
        <v>16</v>
      </c>
      <c r="E4198" t="s">
        <v>29</v>
      </c>
      <c r="F4198" t="s">
        <v>14</v>
      </c>
      <c r="G4198">
        <v>17.3</v>
      </c>
      <c r="H4198" t="s">
        <v>15</v>
      </c>
      <c r="I4198">
        <v>10.8</v>
      </c>
      <c r="J4198">
        <v>2.66</v>
      </c>
      <c r="K4198" t="s">
        <v>30</v>
      </c>
      <c r="L4198">
        <v>3005.79</v>
      </c>
    </row>
    <row r="4199" spans="2:12" x14ac:dyDescent="0.2">
      <c r="B4199" t="s">
        <v>34</v>
      </c>
      <c r="C4199" t="s">
        <v>12</v>
      </c>
      <c r="D4199">
        <v>32</v>
      </c>
      <c r="E4199" t="s">
        <v>29</v>
      </c>
      <c r="F4199" t="s">
        <v>40</v>
      </c>
      <c r="G4199">
        <v>15.6</v>
      </c>
      <c r="H4199" t="s">
        <v>43</v>
      </c>
      <c r="I4199">
        <v>11.2</v>
      </c>
      <c r="J4199">
        <v>2.33</v>
      </c>
      <c r="K4199" t="s">
        <v>30</v>
      </c>
      <c r="L4199">
        <v>1387.62</v>
      </c>
    </row>
    <row r="4200" spans="2:12" x14ac:dyDescent="0.2">
      <c r="B4200" t="s">
        <v>36</v>
      </c>
      <c r="C4200" t="s">
        <v>18</v>
      </c>
      <c r="D4200">
        <v>64</v>
      </c>
      <c r="E4200" t="s">
        <v>29</v>
      </c>
      <c r="F4200" t="s">
        <v>26</v>
      </c>
      <c r="G4200">
        <v>13.3</v>
      </c>
      <c r="H4200" t="s">
        <v>27</v>
      </c>
      <c r="I4200">
        <v>7.6</v>
      </c>
      <c r="J4200">
        <v>2.95</v>
      </c>
      <c r="K4200" t="s">
        <v>30</v>
      </c>
      <c r="L4200">
        <v>4863.8599999999997</v>
      </c>
    </row>
    <row r="4201" spans="2:12" x14ac:dyDescent="0.2">
      <c r="B4201" t="s">
        <v>36</v>
      </c>
      <c r="C4201" t="s">
        <v>31</v>
      </c>
      <c r="D4201">
        <v>32</v>
      </c>
      <c r="E4201" t="s">
        <v>19</v>
      </c>
      <c r="F4201" t="s">
        <v>35</v>
      </c>
      <c r="G4201">
        <v>16</v>
      </c>
      <c r="H4201" t="s">
        <v>15</v>
      </c>
      <c r="I4201">
        <v>6.4</v>
      </c>
      <c r="J4201">
        <v>3.14</v>
      </c>
      <c r="K4201" t="s">
        <v>16</v>
      </c>
      <c r="L4201">
        <v>1841.36</v>
      </c>
    </row>
    <row r="4202" spans="2:12" x14ac:dyDescent="0.2">
      <c r="B4202" t="s">
        <v>36</v>
      </c>
      <c r="C4202" t="s">
        <v>48</v>
      </c>
      <c r="D4202">
        <v>16</v>
      </c>
      <c r="E4202" t="s">
        <v>29</v>
      </c>
      <c r="F4202" t="s">
        <v>35</v>
      </c>
      <c r="G4202">
        <v>16</v>
      </c>
      <c r="H4202" t="s">
        <v>43</v>
      </c>
      <c r="I4202">
        <v>7</v>
      </c>
      <c r="J4202">
        <v>1.24</v>
      </c>
      <c r="K4202" t="s">
        <v>46</v>
      </c>
      <c r="L4202">
        <v>1785.73</v>
      </c>
    </row>
    <row r="4203" spans="2:12" x14ac:dyDescent="0.2">
      <c r="B4203" t="s">
        <v>33</v>
      </c>
      <c r="C4203" t="s">
        <v>31</v>
      </c>
      <c r="D4203">
        <v>32</v>
      </c>
      <c r="E4203" t="s">
        <v>25</v>
      </c>
      <c r="F4203" t="s">
        <v>44</v>
      </c>
      <c r="G4203">
        <v>14</v>
      </c>
      <c r="H4203" t="s">
        <v>43</v>
      </c>
      <c r="I4203">
        <v>11.7</v>
      </c>
      <c r="J4203">
        <v>1.35</v>
      </c>
      <c r="K4203" t="s">
        <v>30</v>
      </c>
      <c r="L4203">
        <v>872.61</v>
      </c>
    </row>
    <row r="4204" spans="2:12" x14ac:dyDescent="0.2">
      <c r="B4204" t="s">
        <v>28</v>
      </c>
      <c r="C4204" t="s">
        <v>12</v>
      </c>
      <c r="D4204">
        <v>8</v>
      </c>
      <c r="E4204" t="s">
        <v>19</v>
      </c>
      <c r="F4204" t="s">
        <v>20</v>
      </c>
      <c r="G4204">
        <v>15.6</v>
      </c>
      <c r="H4204" t="s">
        <v>27</v>
      </c>
      <c r="I4204">
        <v>7.3</v>
      </c>
      <c r="J4204">
        <v>3.43</v>
      </c>
      <c r="K4204" t="s">
        <v>46</v>
      </c>
      <c r="L4204">
        <v>1577.94</v>
      </c>
    </row>
    <row r="4205" spans="2:12" x14ac:dyDescent="0.2">
      <c r="B4205" t="s">
        <v>36</v>
      </c>
      <c r="C4205" t="s">
        <v>39</v>
      </c>
      <c r="D4205">
        <v>16</v>
      </c>
      <c r="E4205" t="s">
        <v>29</v>
      </c>
      <c r="F4205" t="s">
        <v>14</v>
      </c>
      <c r="G4205">
        <v>13.3</v>
      </c>
      <c r="H4205" t="s">
        <v>43</v>
      </c>
      <c r="I4205">
        <v>4.8</v>
      </c>
      <c r="J4205">
        <v>2.12</v>
      </c>
      <c r="K4205" t="s">
        <v>30</v>
      </c>
      <c r="L4205">
        <v>1211.97</v>
      </c>
    </row>
    <row r="4206" spans="2:12" x14ac:dyDescent="0.2">
      <c r="B4206" t="s">
        <v>17</v>
      </c>
      <c r="C4206" t="s">
        <v>18</v>
      </c>
      <c r="D4206">
        <v>32</v>
      </c>
      <c r="E4206" t="s">
        <v>25</v>
      </c>
      <c r="F4206" t="s">
        <v>32</v>
      </c>
      <c r="G4206">
        <v>13.3</v>
      </c>
      <c r="H4206" t="s">
        <v>43</v>
      </c>
      <c r="I4206">
        <v>8.1</v>
      </c>
      <c r="J4206">
        <v>2.65</v>
      </c>
      <c r="K4206" t="s">
        <v>16</v>
      </c>
      <c r="L4206">
        <v>2703.68</v>
      </c>
    </row>
    <row r="4207" spans="2:12" x14ac:dyDescent="0.2">
      <c r="B4207" t="s">
        <v>36</v>
      </c>
      <c r="C4207" t="s">
        <v>12</v>
      </c>
      <c r="D4207">
        <v>8</v>
      </c>
      <c r="E4207" t="s">
        <v>19</v>
      </c>
      <c r="F4207" t="s">
        <v>26</v>
      </c>
      <c r="G4207">
        <v>16</v>
      </c>
      <c r="H4207" t="s">
        <v>21</v>
      </c>
      <c r="I4207">
        <v>7.3</v>
      </c>
      <c r="J4207">
        <v>1.44</v>
      </c>
      <c r="K4207" t="s">
        <v>22</v>
      </c>
      <c r="L4207">
        <v>710.07</v>
      </c>
    </row>
    <row r="4208" spans="2:12" x14ac:dyDescent="0.2">
      <c r="B4208" t="s">
        <v>47</v>
      </c>
      <c r="C4208" t="s">
        <v>39</v>
      </c>
      <c r="D4208">
        <v>4</v>
      </c>
      <c r="E4208" t="s">
        <v>25</v>
      </c>
      <c r="F4208" t="s">
        <v>35</v>
      </c>
      <c r="G4208">
        <v>15.6</v>
      </c>
      <c r="H4208" t="s">
        <v>21</v>
      </c>
      <c r="I4208">
        <v>4.5</v>
      </c>
      <c r="J4208">
        <v>2.71</v>
      </c>
      <c r="K4208" t="s">
        <v>30</v>
      </c>
      <c r="L4208">
        <v>1232.49</v>
      </c>
    </row>
    <row r="4209" spans="2:12" x14ac:dyDescent="0.2">
      <c r="B4209" t="s">
        <v>47</v>
      </c>
      <c r="C4209" t="s">
        <v>48</v>
      </c>
      <c r="D4209">
        <v>4</v>
      </c>
      <c r="E4209" t="s">
        <v>25</v>
      </c>
      <c r="F4209" t="s">
        <v>32</v>
      </c>
      <c r="G4209">
        <v>16</v>
      </c>
      <c r="H4209" t="s">
        <v>43</v>
      </c>
      <c r="I4209">
        <v>4.5999999999999996</v>
      </c>
      <c r="J4209">
        <v>2.02</v>
      </c>
      <c r="K4209" t="s">
        <v>22</v>
      </c>
      <c r="L4209">
        <v>1567.86</v>
      </c>
    </row>
    <row r="4210" spans="2:12" x14ac:dyDescent="0.2">
      <c r="B4210" t="s">
        <v>45</v>
      </c>
      <c r="C4210" t="s">
        <v>12</v>
      </c>
      <c r="D4210">
        <v>16</v>
      </c>
      <c r="E4210" t="s">
        <v>19</v>
      </c>
      <c r="F4210" t="s">
        <v>35</v>
      </c>
      <c r="G4210">
        <v>16</v>
      </c>
      <c r="H4210" t="s">
        <v>27</v>
      </c>
      <c r="I4210">
        <v>5.4</v>
      </c>
      <c r="J4210">
        <v>1.29</v>
      </c>
      <c r="K4210" t="s">
        <v>16</v>
      </c>
      <c r="L4210">
        <v>1920.59</v>
      </c>
    </row>
    <row r="4211" spans="2:12" x14ac:dyDescent="0.2">
      <c r="B4211" t="s">
        <v>11</v>
      </c>
      <c r="C4211" t="s">
        <v>31</v>
      </c>
      <c r="D4211">
        <v>16</v>
      </c>
      <c r="E4211" t="s">
        <v>13</v>
      </c>
      <c r="F4211" t="s">
        <v>35</v>
      </c>
      <c r="G4211">
        <v>14</v>
      </c>
      <c r="H4211" t="s">
        <v>27</v>
      </c>
      <c r="I4211">
        <v>8.8000000000000007</v>
      </c>
      <c r="J4211">
        <v>2.2999999999999998</v>
      </c>
      <c r="K4211" t="s">
        <v>22</v>
      </c>
      <c r="L4211">
        <v>2524.25</v>
      </c>
    </row>
    <row r="4212" spans="2:12" x14ac:dyDescent="0.2">
      <c r="B4212" t="s">
        <v>36</v>
      </c>
      <c r="C4212" t="s">
        <v>12</v>
      </c>
      <c r="D4212">
        <v>8</v>
      </c>
      <c r="E4212" t="s">
        <v>25</v>
      </c>
      <c r="F4212" t="s">
        <v>26</v>
      </c>
      <c r="G4212">
        <v>13.3</v>
      </c>
      <c r="H4212" t="s">
        <v>15</v>
      </c>
      <c r="I4212">
        <v>4.5</v>
      </c>
      <c r="J4212">
        <v>3.34</v>
      </c>
      <c r="K4212" t="s">
        <v>22</v>
      </c>
      <c r="L4212">
        <v>1182.6500000000001</v>
      </c>
    </row>
    <row r="4213" spans="2:12" x14ac:dyDescent="0.2">
      <c r="B4213" t="s">
        <v>38</v>
      </c>
      <c r="C4213" t="s">
        <v>24</v>
      </c>
      <c r="D4213">
        <v>64</v>
      </c>
      <c r="E4213" t="s">
        <v>25</v>
      </c>
      <c r="F4213" t="s">
        <v>35</v>
      </c>
      <c r="G4213">
        <v>16</v>
      </c>
      <c r="H4213" t="s">
        <v>15</v>
      </c>
      <c r="I4213">
        <v>5.5</v>
      </c>
      <c r="J4213">
        <v>3.29</v>
      </c>
      <c r="K4213" t="s">
        <v>22</v>
      </c>
      <c r="L4213">
        <v>3311.88</v>
      </c>
    </row>
    <row r="4214" spans="2:12" x14ac:dyDescent="0.2">
      <c r="B4214" t="s">
        <v>11</v>
      </c>
      <c r="C4214" t="s">
        <v>12</v>
      </c>
      <c r="D4214">
        <v>16</v>
      </c>
      <c r="E4214" t="s">
        <v>29</v>
      </c>
      <c r="F4214" t="s">
        <v>20</v>
      </c>
      <c r="G4214">
        <v>13.3</v>
      </c>
      <c r="H4214" t="s">
        <v>15</v>
      </c>
      <c r="I4214">
        <v>7.5</v>
      </c>
      <c r="J4214">
        <v>3.07</v>
      </c>
      <c r="K4214" t="s">
        <v>30</v>
      </c>
      <c r="L4214">
        <v>1791.55</v>
      </c>
    </row>
    <row r="4215" spans="2:12" x14ac:dyDescent="0.2">
      <c r="B4215" t="s">
        <v>28</v>
      </c>
      <c r="C4215" t="s">
        <v>37</v>
      </c>
      <c r="D4215">
        <v>4</v>
      </c>
      <c r="E4215" t="s">
        <v>29</v>
      </c>
      <c r="F4215" t="s">
        <v>20</v>
      </c>
      <c r="G4215">
        <v>17.3</v>
      </c>
      <c r="H4215" t="s">
        <v>27</v>
      </c>
      <c r="I4215">
        <v>8.5</v>
      </c>
      <c r="J4215">
        <v>3.11</v>
      </c>
      <c r="K4215" t="s">
        <v>16</v>
      </c>
      <c r="L4215">
        <v>2850.04</v>
      </c>
    </row>
    <row r="4216" spans="2:12" x14ac:dyDescent="0.2">
      <c r="B4216" t="s">
        <v>11</v>
      </c>
      <c r="C4216" t="s">
        <v>41</v>
      </c>
      <c r="D4216">
        <v>16</v>
      </c>
      <c r="E4216" t="s">
        <v>42</v>
      </c>
      <c r="F4216" t="s">
        <v>26</v>
      </c>
      <c r="G4216">
        <v>14</v>
      </c>
      <c r="H4216" t="s">
        <v>21</v>
      </c>
      <c r="I4216">
        <v>6.7</v>
      </c>
      <c r="J4216">
        <v>1.48</v>
      </c>
      <c r="K4216" t="s">
        <v>30</v>
      </c>
      <c r="L4216">
        <v>2223.46</v>
      </c>
    </row>
    <row r="4217" spans="2:12" x14ac:dyDescent="0.2">
      <c r="B4217" t="s">
        <v>34</v>
      </c>
      <c r="C4217" t="s">
        <v>48</v>
      </c>
      <c r="D4217">
        <v>4</v>
      </c>
      <c r="E4217" t="s">
        <v>29</v>
      </c>
      <c r="F4217" t="s">
        <v>44</v>
      </c>
      <c r="G4217">
        <v>17.3</v>
      </c>
      <c r="H4217" t="s">
        <v>43</v>
      </c>
      <c r="I4217">
        <v>8.1</v>
      </c>
      <c r="J4217">
        <v>1.85</v>
      </c>
      <c r="K4217" t="s">
        <v>46</v>
      </c>
      <c r="L4217">
        <v>998.69</v>
      </c>
    </row>
    <row r="4218" spans="2:12" x14ac:dyDescent="0.2">
      <c r="B4218" t="s">
        <v>38</v>
      </c>
      <c r="C4218" t="s">
        <v>12</v>
      </c>
      <c r="D4218">
        <v>4</v>
      </c>
      <c r="E4218" t="s">
        <v>42</v>
      </c>
      <c r="F4218" t="s">
        <v>44</v>
      </c>
      <c r="G4218">
        <v>15.6</v>
      </c>
      <c r="H4218" t="s">
        <v>27</v>
      </c>
      <c r="I4218">
        <v>8.9</v>
      </c>
      <c r="J4218">
        <v>1.94</v>
      </c>
      <c r="K4218" t="s">
        <v>16</v>
      </c>
      <c r="L4218">
        <v>678.64</v>
      </c>
    </row>
    <row r="4219" spans="2:12" x14ac:dyDescent="0.2">
      <c r="B4219" t="s">
        <v>17</v>
      </c>
      <c r="C4219" t="s">
        <v>18</v>
      </c>
      <c r="D4219">
        <v>16</v>
      </c>
      <c r="E4219" t="s">
        <v>29</v>
      </c>
      <c r="F4219" t="s">
        <v>35</v>
      </c>
      <c r="G4219">
        <v>15.6</v>
      </c>
      <c r="H4219" t="s">
        <v>15</v>
      </c>
      <c r="I4219">
        <v>11.8</v>
      </c>
      <c r="J4219">
        <v>2.74</v>
      </c>
      <c r="K4219" t="s">
        <v>22</v>
      </c>
      <c r="L4219">
        <v>2871.01</v>
      </c>
    </row>
    <row r="4220" spans="2:12" x14ac:dyDescent="0.2">
      <c r="B4220" t="s">
        <v>23</v>
      </c>
      <c r="C4220" t="s">
        <v>41</v>
      </c>
      <c r="D4220">
        <v>4</v>
      </c>
      <c r="E4220" t="s">
        <v>25</v>
      </c>
      <c r="F4220" t="s">
        <v>40</v>
      </c>
      <c r="G4220">
        <v>14</v>
      </c>
      <c r="H4220" t="s">
        <v>21</v>
      </c>
      <c r="I4220">
        <v>9</v>
      </c>
      <c r="J4220">
        <v>2.93</v>
      </c>
      <c r="K4220" t="s">
        <v>16</v>
      </c>
      <c r="L4220">
        <v>1242.68</v>
      </c>
    </row>
    <row r="4221" spans="2:12" x14ac:dyDescent="0.2">
      <c r="B4221" t="s">
        <v>36</v>
      </c>
      <c r="C4221" t="s">
        <v>39</v>
      </c>
      <c r="D4221">
        <v>4</v>
      </c>
      <c r="E4221" t="s">
        <v>19</v>
      </c>
      <c r="F4221" t="s">
        <v>35</v>
      </c>
      <c r="G4221">
        <v>17.3</v>
      </c>
      <c r="H4221" t="s">
        <v>21</v>
      </c>
      <c r="I4221">
        <v>11.8</v>
      </c>
      <c r="J4221">
        <v>2.76</v>
      </c>
      <c r="K4221" t="s">
        <v>30</v>
      </c>
      <c r="L4221">
        <v>726.95</v>
      </c>
    </row>
    <row r="4222" spans="2:12" x14ac:dyDescent="0.2">
      <c r="B4222" t="s">
        <v>17</v>
      </c>
      <c r="C4222" t="s">
        <v>37</v>
      </c>
      <c r="D4222">
        <v>4</v>
      </c>
      <c r="E4222" t="s">
        <v>42</v>
      </c>
      <c r="F4222" t="s">
        <v>35</v>
      </c>
      <c r="G4222">
        <v>14</v>
      </c>
      <c r="H4222" t="s">
        <v>21</v>
      </c>
      <c r="I4222">
        <v>5.8</v>
      </c>
      <c r="J4222">
        <v>2.4900000000000002</v>
      </c>
      <c r="K4222" t="s">
        <v>30</v>
      </c>
      <c r="L4222">
        <v>1557.32</v>
      </c>
    </row>
    <row r="4223" spans="2:12" x14ac:dyDescent="0.2">
      <c r="B4223" t="s">
        <v>11</v>
      </c>
      <c r="C4223" t="s">
        <v>37</v>
      </c>
      <c r="D4223">
        <v>8</v>
      </c>
      <c r="E4223" t="s">
        <v>13</v>
      </c>
      <c r="F4223" t="s">
        <v>35</v>
      </c>
      <c r="G4223">
        <v>13.3</v>
      </c>
      <c r="H4223" t="s">
        <v>43</v>
      </c>
      <c r="I4223">
        <v>9.1999999999999993</v>
      </c>
      <c r="J4223">
        <v>2.94</v>
      </c>
      <c r="K4223" t="s">
        <v>46</v>
      </c>
      <c r="L4223">
        <v>2461.6799999999998</v>
      </c>
    </row>
    <row r="4224" spans="2:12" x14ac:dyDescent="0.2">
      <c r="B4224" t="s">
        <v>47</v>
      </c>
      <c r="C4224" t="s">
        <v>37</v>
      </c>
      <c r="D4224">
        <v>64</v>
      </c>
      <c r="E4224" t="s">
        <v>25</v>
      </c>
      <c r="F4224" t="s">
        <v>32</v>
      </c>
      <c r="G4224">
        <v>13.3</v>
      </c>
      <c r="H4224" t="s">
        <v>27</v>
      </c>
      <c r="I4224">
        <v>4.5</v>
      </c>
      <c r="J4224">
        <v>2.4300000000000002</v>
      </c>
      <c r="K4224" t="s">
        <v>16</v>
      </c>
      <c r="L4224">
        <v>8434.32</v>
      </c>
    </row>
    <row r="4225" spans="2:12" x14ac:dyDescent="0.2">
      <c r="B4225" t="s">
        <v>33</v>
      </c>
      <c r="C4225" t="s">
        <v>31</v>
      </c>
      <c r="D4225">
        <v>4</v>
      </c>
      <c r="E4225" t="s">
        <v>13</v>
      </c>
      <c r="F4225" t="s">
        <v>32</v>
      </c>
      <c r="G4225">
        <v>14</v>
      </c>
      <c r="H4225" t="s">
        <v>27</v>
      </c>
      <c r="I4225">
        <v>7.3</v>
      </c>
      <c r="J4225">
        <v>3.32</v>
      </c>
      <c r="K4225" t="s">
        <v>22</v>
      </c>
      <c r="L4225">
        <v>1256.5999999999999</v>
      </c>
    </row>
    <row r="4226" spans="2:12" x14ac:dyDescent="0.2">
      <c r="B4226" t="s">
        <v>17</v>
      </c>
      <c r="C4226" t="s">
        <v>18</v>
      </c>
      <c r="D4226">
        <v>4</v>
      </c>
      <c r="E4226" t="s">
        <v>13</v>
      </c>
      <c r="F4226" t="s">
        <v>44</v>
      </c>
      <c r="G4226">
        <v>13.3</v>
      </c>
      <c r="H4226" t="s">
        <v>21</v>
      </c>
      <c r="I4226">
        <v>11.2</v>
      </c>
      <c r="J4226">
        <v>3.19</v>
      </c>
      <c r="K4226" t="s">
        <v>22</v>
      </c>
      <c r="L4226">
        <v>911.6</v>
      </c>
    </row>
    <row r="4227" spans="2:12" x14ac:dyDescent="0.2">
      <c r="B4227" t="s">
        <v>36</v>
      </c>
      <c r="C4227" t="s">
        <v>39</v>
      </c>
      <c r="D4227">
        <v>64</v>
      </c>
      <c r="E4227" t="s">
        <v>25</v>
      </c>
      <c r="F4227" t="s">
        <v>26</v>
      </c>
      <c r="G4227">
        <v>17.3</v>
      </c>
      <c r="H4227" t="s">
        <v>15</v>
      </c>
      <c r="I4227">
        <v>5.6</v>
      </c>
      <c r="J4227">
        <v>2.2400000000000002</v>
      </c>
      <c r="K4227" t="s">
        <v>30</v>
      </c>
      <c r="L4227">
        <v>3289.23</v>
      </c>
    </row>
    <row r="4228" spans="2:12" x14ac:dyDescent="0.2">
      <c r="B4228" t="s">
        <v>34</v>
      </c>
      <c r="C4228" t="s">
        <v>31</v>
      </c>
      <c r="D4228">
        <v>4</v>
      </c>
      <c r="E4228" t="s">
        <v>19</v>
      </c>
      <c r="F4228" t="s">
        <v>44</v>
      </c>
      <c r="G4228">
        <v>13.3</v>
      </c>
      <c r="H4228" t="s">
        <v>15</v>
      </c>
      <c r="I4228">
        <v>11.1</v>
      </c>
      <c r="J4228">
        <v>1.47</v>
      </c>
      <c r="K4228" t="s">
        <v>30</v>
      </c>
      <c r="L4228">
        <v>679.67</v>
      </c>
    </row>
    <row r="4229" spans="2:12" x14ac:dyDescent="0.2">
      <c r="B4229" t="s">
        <v>11</v>
      </c>
      <c r="C4229" t="s">
        <v>39</v>
      </c>
      <c r="D4229">
        <v>4</v>
      </c>
      <c r="E4229" t="s">
        <v>42</v>
      </c>
      <c r="F4229" t="s">
        <v>35</v>
      </c>
      <c r="G4229">
        <v>17.3</v>
      </c>
      <c r="H4229" t="s">
        <v>15</v>
      </c>
      <c r="I4229">
        <v>10.6</v>
      </c>
      <c r="J4229">
        <v>1.29</v>
      </c>
      <c r="K4229" t="s">
        <v>16</v>
      </c>
      <c r="L4229">
        <v>1676.89</v>
      </c>
    </row>
    <row r="4230" spans="2:12" x14ac:dyDescent="0.2">
      <c r="B4230" t="s">
        <v>17</v>
      </c>
      <c r="C4230" t="s">
        <v>12</v>
      </c>
      <c r="D4230">
        <v>4</v>
      </c>
      <c r="E4230" t="s">
        <v>25</v>
      </c>
      <c r="F4230" t="s">
        <v>44</v>
      </c>
      <c r="G4230">
        <v>13.3</v>
      </c>
      <c r="H4230" t="s">
        <v>43</v>
      </c>
      <c r="I4230">
        <v>5.2</v>
      </c>
      <c r="J4230">
        <v>2.88</v>
      </c>
      <c r="K4230" t="s">
        <v>46</v>
      </c>
      <c r="L4230">
        <v>584.64</v>
      </c>
    </row>
    <row r="4231" spans="2:12" x14ac:dyDescent="0.2">
      <c r="B4231" t="s">
        <v>38</v>
      </c>
      <c r="C4231" t="s">
        <v>24</v>
      </c>
      <c r="D4231">
        <v>64</v>
      </c>
      <c r="E4231" t="s">
        <v>19</v>
      </c>
      <c r="F4231" t="s">
        <v>40</v>
      </c>
      <c r="G4231">
        <v>17.3</v>
      </c>
      <c r="H4231" t="s">
        <v>43</v>
      </c>
      <c r="I4231">
        <v>5.4</v>
      </c>
      <c r="J4231">
        <v>1.62</v>
      </c>
      <c r="K4231" t="s">
        <v>22</v>
      </c>
      <c r="L4231">
        <v>2652.02</v>
      </c>
    </row>
    <row r="4232" spans="2:12" x14ac:dyDescent="0.2">
      <c r="B4232" t="s">
        <v>23</v>
      </c>
      <c r="C4232" t="s">
        <v>48</v>
      </c>
      <c r="D4232">
        <v>64</v>
      </c>
      <c r="E4232" t="s">
        <v>19</v>
      </c>
      <c r="F4232" t="s">
        <v>20</v>
      </c>
      <c r="G4232">
        <v>16</v>
      </c>
      <c r="H4232" t="s">
        <v>15</v>
      </c>
      <c r="I4232">
        <v>6.3</v>
      </c>
      <c r="J4232">
        <v>2.56</v>
      </c>
      <c r="K4232" t="s">
        <v>22</v>
      </c>
      <c r="L4232">
        <v>4064.62</v>
      </c>
    </row>
    <row r="4233" spans="2:12" x14ac:dyDescent="0.2">
      <c r="B4233" t="s">
        <v>34</v>
      </c>
      <c r="C4233" t="s">
        <v>39</v>
      </c>
      <c r="D4233">
        <v>64</v>
      </c>
      <c r="E4233" t="s">
        <v>13</v>
      </c>
      <c r="F4233" t="s">
        <v>20</v>
      </c>
      <c r="G4233">
        <v>14</v>
      </c>
      <c r="H4233" t="s">
        <v>43</v>
      </c>
      <c r="I4233">
        <v>8.1</v>
      </c>
      <c r="J4233">
        <v>3.14</v>
      </c>
      <c r="K4233" t="s">
        <v>16</v>
      </c>
      <c r="L4233">
        <v>2243.56</v>
      </c>
    </row>
    <row r="4234" spans="2:12" x14ac:dyDescent="0.2">
      <c r="B4234" t="s">
        <v>11</v>
      </c>
      <c r="C4234" t="s">
        <v>31</v>
      </c>
      <c r="D4234">
        <v>64</v>
      </c>
      <c r="E4234" t="s">
        <v>42</v>
      </c>
      <c r="F4234" t="s">
        <v>32</v>
      </c>
      <c r="G4234">
        <v>14</v>
      </c>
      <c r="H4234" t="s">
        <v>27</v>
      </c>
      <c r="I4234">
        <v>8.3000000000000007</v>
      </c>
      <c r="J4234">
        <v>2.14</v>
      </c>
      <c r="K4234" t="s">
        <v>16</v>
      </c>
      <c r="L4234">
        <v>4217.7299999999996</v>
      </c>
    </row>
    <row r="4235" spans="2:12" x14ac:dyDescent="0.2">
      <c r="B4235" t="s">
        <v>45</v>
      </c>
      <c r="C4235" t="s">
        <v>31</v>
      </c>
      <c r="D4235">
        <v>4</v>
      </c>
      <c r="E4235" t="s">
        <v>25</v>
      </c>
      <c r="F4235" t="s">
        <v>35</v>
      </c>
      <c r="G4235">
        <v>14</v>
      </c>
      <c r="H4235" t="s">
        <v>43</v>
      </c>
      <c r="I4235">
        <v>11.7</v>
      </c>
      <c r="J4235">
        <v>1.53</v>
      </c>
      <c r="K4235" t="s">
        <v>22</v>
      </c>
      <c r="L4235">
        <v>648.55999999999995</v>
      </c>
    </row>
    <row r="4236" spans="2:12" x14ac:dyDescent="0.2">
      <c r="B4236" t="s">
        <v>33</v>
      </c>
      <c r="C4236" t="s">
        <v>31</v>
      </c>
      <c r="D4236">
        <v>64</v>
      </c>
      <c r="E4236" t="s">
        <v>42</v>
      </c>
      <c r="F4236" t="s">
        <v>44</v>
      </c>
      <c r="G4236">
        <v>14</v>
      </c>
      <c r="H4236" t="s">
        <v>21</v>
      </c>
      <c r="I4236">
        <v>5.0999999999999996</v>
      </c>
      <c r="J4236">
        <v>2.91</v>
      </c>
      <c r="K4236" t="s">
        <v>30</v>
      </c>
      <c r="L4236">
        <v>949.46</v>
      </c>
    </row>
    <row r="4237" spans="2:12" x14ac:dyDescent="0.2">
      <c r="B4237" t="s">
        <v>45</v>
      </c>
      <c r="C4237" t="s">
        <v>37</v>
      </c>
      <c r="D4237">
        <v>64</v>
      </c>
      <c r="E4237" t="s">
        <v>13</v>
      </c>
      <c r="F4237" t="s">
        <v>35</v>
      </c>
      <c r="G4237">
        <v>14</v>
      </c>
      <c r="H4237" t="s">
        <v>27</v>
      </c>
      <c r="I4237">
        <v>9</v>
      </c>
      <c r="J4237">
        <v>3.27</v>
      </c>
      <c r="K4237" t="s">
        <v>46</v>
      </c>
      <c r="L4237">
        <v>6447.47</v>
      </c>
    </row>
    <row r="4238" spans="2:12" x14ac:dyDescent="0.2">
      <c r="B4238" t="s">
        <v>34</v>
      </c>
      <c r="C4238" t="s">
        <v>41</v>
      </c>
      <c r="D4238">
        <v>4</v>
      </c>
      <c r="E4238" t="s">
        <v>29</v>
      </c>
      <c r="F4238" t="s">
        <v>40</v>
      </c>
      <c r="G4238">
        <v>14</v>
      </c>
      <c r="H4238" t="s">
        <v>43</v>
      </c>
      <c r="I4238">
        <v>9.3000000000000007</v>
      </c>
      <c r="J4238">
        <v>1.93</v>
      </c>
      <c r="K4238" t="s">
        <v>16</v>
      </c>
      <c r="L4238">
        <v>1561.62</v>
      </c>
    </row>
    <row r="4239" spans="2:12" x14ac:dyDescent="0.2">
      <c r="B4239" t="s">
        <v>47</v>
      </c>
      <c r="C4239" t="s">
        <v>18</v>
      </c>
      <c r="D4239">
        <v>4</v>
      </c>
      <c r="E4239" t="s">
        <v>13</v>
      </c>
      <c r="F4239" t="s">
        <v>40</v>
      </c>
      <c r="G4239">
        <v>16</v>
      </c>
      <c r="H4239" t="s">
        <v>43</v>
      </c>
      <c r="I4239">
        <v>11.9</v>
      </c>
      <c r="J4239">
        <v>2.19</v>
      </c>
      <c r="K4239" t="s">
        <v>30</v>
      </c>
      <c r="L4239">
        <v>1637.89</v>
      </c>
    </row>
    <row r="4240" spans="2:12" x14ac:dyDescent="0.2">
      <c r="B4240" t="s">
        <v>34</v>
      </c>
      <c r="C4240" t="s">
        <v>18</v>
      </c>
      <c r="D4240">
        <v>32</v>
      </c>
      <c r="E4240" t="s">
        <v>13</v>
      </c>
      <c r="F4240" t="s">
        <v>35</v>
      </c>
      <c r="G4240">
        <v>15.6</v>
      </c>
      <c r="H4240" t="s">
        <v>27</v>
      </c>
      <c r="I4240">
        <v>5.7</v>
      </c>
      <c r="J4240">
        <v>1.86</v>
      </c>
      <c r="K4240" t="s">
        <v>22</v>
      </c>
      <c r="L4240">
        <v>3534.24</v>
      </c>
    </row>
    <row r="4241" spans="2:12" x14ac:dyDescent="0.2">
      <c r="B4241" t="s">
        <v>17</v>
      </c>
      <c r="C4241" t="s">
        <v>48</v>
      </c>
      <c r="D4241">
        <v>4</v>
      </c>
      <c r="E4241" t="s">
        <v>13</v>
      </c>
      <c r="F4241" t="s">
        <v>14</v>
      </c>
      <c r="G4241">
        <v>15.6</v>
      </c>
      <c r="H4241" t="s">
        <v>15</v>
      </c>
      <c r="I4241">
        <v>7.1</v>
      </c>
      <c r="J4241">
        <v>2.19</v>
      </c>
      <c r="K4241" t="s">
        <v>30</v>
      </c>
      <c r="L4241">
        <v>2287.59</v>
      </c>
    </row>
    <row r="4242" spans="2:12" x14ac:dyDescent="0.2">
      <c r="B4242" t="s">
        <v>28</v>
      </c>
      <c r="C4242" t="s">
        <v>41</v>
      </c>
      <c r="D4242">
        <v>4</v>
      </c>
      <c r="E4242" t="s">
        <v>25</v>
      </c>
      <c r="F4242" t="s">
        <v>20</v>
      </c>
      <c r="G4242">
        <v>13.3</v>
      </c>
      <c r="H4242" t="s">
        <v>43</v>
      </c>
      <c r="I4242">
        <v>5.3</v>
      </c>
      <c r="J4242">
        <v>1.21</v>
      </c>
      <c r="K4242" t="s">
        <v>30</v>
      </c>
      <c r="L4242">
        <v>1588.3</v>
      </c>
    </row>
    <row r="4243" spans="2:12" x14ac:dyDescent="0.2">
      <c r="B4243" t="s">
        <v>45</v>
      </c>
      <c r="C4243" t="s">
        <v>18</v>
      </c>
      <c r="D4243">
        <v>64</v>
      </c>
      <c r="E4243" t="s">
        <v>13</v>
      </c>
      <c r="F4243" t="s">
        <v>26</v>
      </c>
      <c r="G4243">
        <v>14</v>
      </c>
      <c r="H4243" t="s">
        <v>27</v>
      </c>
      <c r="I4243">
        <v>10.6</v>
      </c>
      <c r="J4243">
        <v>2.56</v>
      </c>
      <c r="K4243" t="s">
        <v>16</v>
      </c>
      <c r="L4243">
        <v>5053.87</v>
      </c>
    </row>
    <row r="4244" spans="2:12" x14ac:dyDescent="0.2">
      <c r="B4244" t="s">
        <v>38</v>
      </c>
      <c r="C4244" t="s">
        <v>31</v>
      </c>
      <c r="D4244">
        <v>4</v>
      </c>
      <c r="E4244" t="s">
        <v>29</v>
      </c>
      <c r="F4244" t="s">
        <v>26</v>
      </c>
      <c r="G4244">
        <v>15.6</v>
      </c>
      <c r="H4244" t="s">
        <v>21</v>
      </c>
      <c r="I4244">
        <v>5.6</v>
      </c>
      <c r="J4244">
        <v>1.76</v>
      </c>
      <c r="K4244" t="s">
        <v>16</v>
      </c>
      <c r="L4244">
        <v>594.70000000000005</v>
      </c>
    </row>
    <row r="4245" spans="2:12" x14ac:dyDescent="0.2">
      <c r="B4245" t="s">
        <v>47</v>
      </c>
      <c r="C4245" t="s">
        <v>31</v>
      </c>
      <c r="D4245">
        <v>16</v>
      </c>
      <c r="E4245" t="s">
        <v>42</v>
      </c>
      <c r="F4245" t="s">
        <v>20</v>
      </c>
      <c r="G4245">
        <v>15.6</v>
      </c>
      <c r="H4245" t="s">
        <v>15</v>
      </c>
      <c r="I4245">
        <v>11.6</v>
      </c>
      <c r="J4245">
        <v>3.32</v>
      </c>
      <c r="K4245" t="s">
        <v>16</v>
      </c>
      <c r="L4245">
        <v>1482.31</v>
      </c>
    </row>
    <row r="4246" spans="2:12" x14ac:dyDescent="0.2">
      <c r="B4246" t="s">
        <v>11</v>
      </c>
      <c r="C4246" t="s">
        <v>18</v>
      </c>
      <c r="D4246">
        <v>16</v>
      </c>
      <c r="E4246" t="s">
        <v>13</v>
      </c>
      <c r="F4246" t="s">
        <v>20</v>
      </c>
      <c r="G4246">
        <v>14</v>
      </c>
      <c r="H4246" t="s">
        <v>15</v>
      </c>
      <c r="I4246">
        <v>7.1</v>
      </c>
      <c r="J4246">
        <v>2.56</v>
      </c>
      <c r="K4246" t="s">
        <v>30</v>
      </c>
      <c r="L4246">
        <v>2768.17</v>
      </c>
    </row>
    <row r="4247" spans="2:12" x14ac:dyDescent="0.2">
      <c r="B4247" t="s">
        <v>11</v>
      </c>
      <c r="C4247" t="s">
        <v>39</v>
      </c>
      <c r="D4247">
        <v>8</v>
      </c>
      <c r="E4247" t="s">
        <v>29</v>
      </c>
      <c r="F4247" t="s">
        <v>32</v>
      </c>
      <c r="G4247">
        <v>15.6</v>
      </c>
      <c r="H4247" t="s">
        <v>15</v>
      </c>
      <c r="I4247">
        <v>9.1</v>
      </c>
      <c r="J4247">
        <v>2.0299999999999998</v>
      </c>
      <c r="K4247" t="s">
        <v>30</v>
      </c>
      <c r="L4247">
        <v>2117.69</v>
      </c>
    </row>
    <row r="4248" spans="2:12" x14ac:dyDescent="0.2">
      <c r="B4248" t="s">
        <v>45</v>
      </c>
      <c r="C4248" t="s">
        <v>41</v>
      </c>
      <c r="D4248">
        <v>32</v>
      </c>
      <c r="E4248" t="s">
        <v>19</v>
      </c>
      <c r="F4248" t="s">
        <v>26</v>
      </c>
      <c r="G4248">
        <v>14</v>
      </c>
      <c r="H4248" t="s">
        <v>21</v>
      </c>
      <c r="I4248">
        <v>4.7</v>
      </c>
      <c r="J4248">
        <v>2.2200000000000002</v>
      </c>
      <c r="K4248" t="s">
        <v>30</v>
      </c>
      <c r="L4248">
        <v>2193.9899999999998</v>
      </c>
    </row>
    <row r="4249" spans="2:12" x14ac:dyDescent="0.2">
      <c r="B4249" t="s">
        <v>28</v>
      </c>
      <c r="C4249" t="s">
        <v>18</v>
      </c>
      <c r="D4249">
        <v>4</v>
      </c>
      <c r="E4249" t="s">
        <v>19</v>
      </c>
      <c r="F4249" t="s">
        <v>20</v>
      </c>
      <c r="G4249">
        <v>15.6</v>
      </c>
      <c r="H4249" t="s">
        <v>43</v>
      </c>
      <c r="I4249">
        <v>8</v>
      </c>
      <c r="J4249">
        <v>2.71</v>
      </c>
      <c r="K4249" t="s">
        <v>46</v>
      </c>
      <c r="L4249">
        <v>1332.98</v>
      </c>
    </row>
    <row r="4250" spans="2:12" x14ac:dyDescent="0.2">
      <c r="B4250" t="s">
        <v>11</v>
      </c>
      <c r="C4250" t="s">
        <v>18</v>
      </c>
      <c r="D4250">
        <v>16</v>
      </c>
      <c r="E4250" t="s">
        <v>42</v>
      </c>
      <c r="F4250" t="s">
        <v>20</v>
      </c>
      <c r="G4250">
        <v>13.3</v>
      </c>
      <c r="H4250" t="s">
        <v>15</v>
      </c>
      <c r="I4250">
        <v>12</v>
      </c>
      <c r="J4250">
        <v>2.95</v>
      </c>
      <c r="K4250" t="s">
        <v>30</v>
      </c>
      <c r="L4250">
        <v>2254.58</v>
      </c>
    </row>
    <row r="4251" spans="2:12" x14ac:dyDescent="0.2">
      <c r="B4251" t="s">
        <v>45</v>
      </c>
      <c r="C4251" t="s">
        <v>12</v>
      </c>
      <c r="D4251">
        <v>32</v>
      </c>
      <c r="E4251" t="s">
        <v>29</v>
      </c>
      <c r="F4251" t="s">
        <v>14</v>
      </c>
      <c r="G4251">
        <v>14</v>
      </c>
      <c r="H4251" t="s">
        <v>43</v>
      </c>
      <c r="I4251">
        <v>4.2</v>
      </c>
      <c r="J4251">
        <v>1.63</v>
      </c>
      <c r="K4251" t="s">
        <v>46</v>
      </c>
      <c r="L4251">
        <v>1475.75</v>
      </c>
    </row>
    <row r="4252" spans="2:12" x14ac:dyDescent="0.2">
      <c r="B4252" t="s">
        <v>11</v>
      </c>
      <c r="C4252" t="s">
        <v>39</v>
      </c>
      <c r="D4252">
        <v>4</v>
      </c>
      <c r="E4252" t="s">
        <v>25</v>
      </c>
      <c r="F4252" t="s">
        <v>44</v>
      </c>
      <c r="G4252">
        <v>14</v>
      </c>
      <c r="H4252" t="s">
        <v>27</v>
      </c>
      <c r="I4252">
        <v>5.0999999999999996</v>
      </c>
      <c r="J4252">
        <v>3.33</v>
      </c>
      <c r="K4252" t="s">
        <v>46</v>
      </c>
      <c r="L4252">
        <v>1364.11</v>
      </c>
    </row>
    <row r="4253" spans="2:12" x14ac:dyDescent="0.2">
      <c r="B4253" t="s">
        <v>33</v>
      </c>
      <c r="C4253" t="s">
        <v>12</v>
      </c>
      <c r="D4253">
        <v>32</v>
      </c>
      <c r="E4253" t="s">
        <v>25</v>
      </c>
      <c r="F4253" t="s">
        <v>32</v>
      </c>
      <c r="G4253">
        <v>14</v>
      </c>
      <c r="H4253" t="s">
        <v>21</v>
      </c>
      <c r="I4253">
        <v>9</v>
      </c>
      <c r="J4253">
        <v>2.77</v>
      </c>
      <c r="K4253" t="s">
        <v>16</v>
      </c>
      <c r="L4253">
        <v>1156.47</v>
      </c>
    </row>
    <row r="4254" spans="2:12" x14ac:dyDescent="0.2">
      <c r="B4254" t="s">
        <v>38</v>
      </c>
      <c r="C4254" t="s">
        <v>31</v>
      </c>
      <c r="D4254">
        <v>4</v>
      </c>
      <c r="E4254" t="s">
        <v>29</v>
      </c>
      <c r="F4254" t="s">
        <v>40</v>
      </c>
      <c r="G4254">
        <v>14</v>
      </c>
      <c r="H4254" t="s">
        <v>21</v>
      </c>
      <c r="I4254">
        <v>7.4</v>
      </c>
      <c r="J4254">
        <v>1.81</v>
      </c>
      <c r="K4254" t="s">
        <v>16</v>
      </c>
      <c r="L4254">
        <v>805.23</v>
      </c>
    </row>
    <row r="4255" spans="2:12" x14ac:dyDescent="0.2">
      <c r="B4255" t="s">
        <v>33</v>
      </c>
      <c r="C4255" t="s">
        <v>18</v>
      </c>
      <c r="D4255">
        <v>64</v>
      </c>
      <c r="E4255" t="s">
        <v>29</v>
      </c>
      <c r="F4255" t="s">
        <v>26</v>
      </c>
      <c r="G4255">
        <v>13.3</v>
      </c>
      <c r="H4255" t="s">
        <v>27</v>
      </c>
      <c r="I4255">
        <v>4.9000000000000004</v>
      </c>
      <c r="J4255">
        <v>1.9</v>
      </c>
      <c r="K4255" t="s">
        <v>16</v>
      </c>
      <c r="L4255">
        <v>4893.83</v>
      </c>
    </row>
    <row r="4256" spans="2:12" x14ac:dyDescent="0.2">
      <c r="B4256" t="s">
        <v>23</v>
      </c>
      <c r="C4256" t="s">
        <v>39</v>
      </c>
      <c r="D4256">
        <v>16</v>
      </c>
      <c r="E4256" t="s">
        <v>13</v>
      </c>
      <c r="F4256" t="s">
        <v>44</v>
      </c>
      <c r="G4256">
        <v>15.6</v>
      </c>
      <c r="H4256" t="s">
        <v>21</v>
      </c>
      <c r="I4256">
        <v>6.3</v>
      </c>
      <c r="J4256">
        <v>3.13</v>
      </c>
      <c r="K4256" t="s">
        <v>16</v>
      </c>
      <c r="L4256">
        <v>857.89</v>
      </c>
    </row>
    <row r="4257" spans="2:12" x14ac:dyDescent="0.2">
      <c r="B4257" t="s">
        <v>34</v>
      </c>
      <c r="C4257" t="s">
        <v>12</v>
      </c>
      <c r="D4257">
        <v>32</v>
      </c>
      <c r="E4257" t="s">
        <v>29</v>
      </c>
      <c r="F4257" t="s">
        <v>26</v>
      </c>
      <c r="G4257">
        <v>13.3</v>
      </c>
      <c r="H4257" t="s">
        <v>21</v>
      </c>
      <c r="I4257">
        <v>7.1</v>
      </c>
      <c r="J4257">
        <v>3.23</v>
      </c>
      <c r="K4257" t="s">
        <v>30</v>
      </c>
      <c r="L4257">
        <v>1276.81</v>
      </c>
    </row>
    <row r="4258" spans="2:12" x14ac:dyDescent="0.2">
      <c r="B4258" t="s">
        <v>11</v>
      </c>
      <c r="C4258" t="s">
        <v>37</v>
      </c>
      <c r="D4258">
        <v>64</v>
      </c>
      <c r="E4258" t="s">
        <v>19</v>
      </c>
      <c r="F4258" t="s">
        <v>32</v>
      </c>
      <c r="G4258">
        <v>16</v>
      </c>
      <c r="H4258" t="s">
        <v>43</v>
      </c>
      <c r="I4258">
        <v>8.1999999999999993</v>
      </c>
      <c r="J4258">
        <v>1.89</v>
      </c>
      <c r="K4258" t="s">
        <v>30</v>
      </c>
      <c r="L4258">
        <v>6605.39</v>
      </c>
    </row>
    <row r="4259" spans="2:12" x14ac:dyDescent="0.2">
      <c r="B4259" t="s">
        <v>47</v>
      </c>
      <c r="C4259" t="s">
        <v>24</v>
      </c>
      <c r="D4259">
        <v>4</v>
      </c>
      <c r="E4259" t="s">
        <v>42</v>
      </c>
      <c r="F4259" t="s">
        <v>44</v>
      </c>
      <c r="G4259">
        <v>13.3</v>
      </c>
      <c r="H4259" t="s">
        <v>27</v>
      </c>
      <c r="I4259">
        <v>10.6</v>
      </c>
      <c r="J4259">
        <v>3.38</v>
      </c>
      <c r="K4259" t="s">
        <v>22</v>
      </c>
      <c r="L4259">
        <v>1021.27</v>
      </c>
    </row>
    <row r="4260" spans="2:12" x14ac:dyDescent="0.2">
      <c r="B4260" t="s">
        <v>33</v>
      </c>
      <c r="C4260" t="s">
        <v>37</v>
      </c>
      <c r="D4260">
        <v>16</v>
      </c>
      <c r="E4260" t="s">
        <v>29</v>
      </c>
      <c r="F4260" t="s">
        <v>32</v>
      </c>
      <c r="G4260">
        <v>15.6</v>
      </c>
      <c r="H4260" t="s">
        <v>43</v>
      </c>
      <c r="I4260">
        <v>4.0999999999999996</v>
      </c>
      <c r="J4260">
        <v>2.09</v>
      </c>
      <c r="K4260" t="s">
        <v>30</v>
      </c>
      <c r="L4260">
        <v>2088.23</v>
      </c>
    </row>
    <row r="4261" spans="2:12" x14ac:dyDescent="0.2">
      <c r="B4261" t="s">
        <v>47</v>
      </c>
      <c r="C4261" t="s">
        <v>12</v>
      </c>
      <c r="D4261">
        <v>8</v>
      </c>
      <c r="E4261" t="s">
        <v>42</v>
      </c>
      <c r="F4261" t="s">
        <v>40</v>
      </c>
      <c r="G4261">
        <v>13.3</v>
      </c>
      <c r="H4261" t="s">
        <v>15</v>
      </c>
      <c r="I4261">
        <v>5</v>
      </c>
      <c r="J4261">
        <v>1.8</v>
      </c>
      <c r="K4261" t="s">
        <v>16</v>
      </c>
      <c r="L4261">
        <v>1118.57</v>
      </c>
    </row>
    <row r="4262" spans="2:12" x14ac:dyDescent="0.2">
      <c r="B4262" t="s">
        <v>47</v>
      </c>
      <c r="C4262" t="s">
        <v>24</v>
      </c>
      <c r="D4262">
        <v>8</v>
      </c>
      <c r="E4262" t="s">
        <v>19</v>
      </c>
      <c r="F4262" t="s">
        <v>35</v>
      </c>
      <c r="G4262">
        <v>13.3</v>
      </c>
      <c r="H4262" t="s">
        <v>27</v>
      </c>
      <c r="I4262">
        <v>8.6999999999999993</v>
      </c>
      <c r="J4262">
        <v>3.32</v>
      </c>
      <c r="K4262" t="s">
        <v>22</v>
      </c>
      <c r="L4262">
        <v>2025.38</v>
      </c>
    </row>
    <row r="4263" spans="2:12" x14ac:dyDescent="0.2">
      <c r="B4263" t="s">
        <v>38</v>
      </c>
      <c r="C4263" t="s">
        <v>12</v>
      </c>
      <c r="D4263">
        <v>8</v>
      </c>
      <c r="E4263" t="s">
        <v>25</v>
      </c>
      <c r="F4263" t="s">
        <v>44</v>
      </c>
      <c r="G4263">
        <v>16</v>
      </c>
      <c r="H4263" t="s">
        <v>15</v>
      </c>
      <c r="I4263">
        <v>5.3</v>
      </c>
      <c r="J4263">
        <v>3.31</v>
      </c>
      <c r="K4263" t="s">
        <v>30</v>
      </c>
      <c r="L4263">
        <v>846.36</v>
      </c>
    </row>
    <row r="4264" spans="2:12" x14ac:dyDescent="0.2">
      <c r="B4264" t="s">
        <v>45</v>
      </c>
      <c r="C4264" t="s">
        <v>41</v>
      </c>
      <c r="D4264">
        <v>16</v>
      </c>
      <c r="E4264" t="s">
        <v>29</v>
      </c>
      <c r="F4264" t="s">
        <v>35</v>
      </c>
      <c r="G4264">
        <v>14</v>
      </c>
      <c r="H4264" t="s">
        <v>43</v>
      </c>
      <c r="I4264">
        <v>9</v>
      </c>
      <c r="J4264">
        <v>1.83</v>
      </c>
      <c r="K4264" t="s">
        <v>46</v>
      </c>
      <c r="L4264">
        <v>1911.64</v>
      </c>
    </row>
    <row r="4265" spans="2:12" x14ac:dyDescent="0.2">
      <c r="B4265" t="s">
        <v>47</v>
      </c>
      <c r="C4265" t="s">
        <v>12</v>
      </c>
      <c r="D4265">
        <v>64</v>
      </c>
      <c r="E4265" t="s">
        <v>13</v>
      </c>
      <c r="F4265" t="s">
        <v>35</v>
      </c>
      <c r="G4265">
        <v>16</v>
      </c>
      <c r="H4265" t="s">
        <v>21</v>
      </c>
      <c r="I4265">
        <v>8.1</v>
      </c>
      <c r="J4265">
        <v>1.26</v>
      </c>
      <c r="K4265" t="s">
        <v>30</v>
      </c>
      <c r="L4265">
        <v>2464.84</v>
      </c>
    </row>
    <row r="4266" spans="2:12" x14ac:dyDescent="0.2">
      <c r="B4266" t="s">
        <v>23</v>
      </c>
      <c r="C4266" t="s">
        <v>39</v>
      </c>
      <c r="D4266">
        <v>32</v>
      </c>
      <c r="E4266" t="s">
        <v>19</v>
      </c>
      <c r="F4266" t="s">
        <v>40</v>
      </c>
      <c r="G4266">
        <v>17.3</v>
      </c>
      <c r="H4266" t="s">
        <v>43</v>
      </c>
      <c r="I4266">
        <v>8.8000000000000007</v>
      </c>
      <c r="J4266">
        <v>2.4500000000000002</v>
      </c>
      <c r="K4266" t="s">
        <v>16</v>
      </c>
      <c r="L4266">
        <v>1715.82</v>
      </c>
    </row>
    <row r="4267" spans="2:12" x14ac:dyDescent="0.2">
      <c r="B4267" t="s">
        <v>23</v>
      </c>
      <c r="C4267" t="s">
        <v>24</v>
      </c>
      <c r="D4267">
        <v>4</v>
      </c>
      <c r="E4267" t="s">
        <v>42</v>
      </c>
      <c r="F4267" t="s">
        <v>35</v>
      </c>
      <c r="G4267">
        <v>15.6</v>
      </c>
      <c r="H4267" t="s">
        <v>15</v>
      </c>
      <c r="I4267">
        <v>8</v>
      </c>
      <c r="J4267">
        <v>2.39</v>
      </c>
      <c r="K4267" t="s">
        <v>16</v>
      </c>
      <c r="L4267">
        <v>1146.45</v>
      </c>
    </row>
    <row r="4268" spans="2:12" x14ac:dyDescent="0.2">
      <c r="B4268" t="s">
        <v>23</v>
      </c>
      <c r="C4268" t="s">
        <v>31</v>
      </c>
      <c r="D4268">
        <v>16</v>
      </c>
      <c r="E4268" t="s">
        <v>13</v>
      </c>
      <c r="F4268" t="s">
        <v>44</v>
      </c>
      <c r="G4268">
        <v>15.6</v>
      </c>
      <c r="H4268" t="s">
        <v>27</v>
      </c>
      <c r="I4268">
        <v>11.2</v>
      </c>
      <c r="J4268">
        <v>2.35</v>
      </c>
      <c r="K4268" t="s">
        <v>46</v>
      </c>
      <c r="L4268">
        <v>1331.74</v>
      </c>
    </row>
    <row r="4269" spans="2:12" x14ac:dyDescent="0.2">
      <c r="B4269" t="s">
        <v>38</v>
      </c>
      <c r="C4269" t="s">
        <v>18</v>
      </c>
      <c r="D4269">
        <v>32</v>
      </c>
      <c r="E4269" t="s">
        <v>13</v>
      </c>
      <c r="F4269" t="s">
        <v>14</v>
      </c>
      <c r="G4269">
        <v>16</v>
      </c>
      <c r="H4269" t="s">
        <v>15</v>
      </c>
      <c r="I4269">
        <v>10.3</v>
      </c>
      <c r="J4269">
        <v>2.13</v>
      </c>
      <c r="K4269" t="s">
        <v>16</v>
      </c>
      <c r="L4269">
        <v>2812.74</v>
      </c>
    </row>
    <row r="4270" spans="2:12" x14ac:dyDescent="0.2">
      <c r="B4270" t="s">
        <v>47</v>
      </c>
      <c r="C4270" t="s">
        <v>12</v>
      </c>
      <c r="D4270">
        <v>4</v>
      </c>
      <c r="E4270" t="s">
        <v>29</v>
      </c>
      <c r="F4270" t="s">
        <v>26</v>
      </c>
      <c r="G4270">
        <v>13.3</v>
      </c>
      <c r="H4270" t="s">
        <v>43</v>
      </c>
      <c r="I4270">
        <v>4.5</v>
      </c>
      <c r="J4270">
        <v>1.98</v>
      </c>
      <c r="K4270" t="s">
        <v>16</v>
      </c>
      <c r="L4270">
        <v>967.3</v>
      </c>
    </row>
    <row r="4271" spans="2:12" x14ac:dyDescent="0.2">
      <c r="B4271" t="s">
        <v>38</v>
      </c>
      <c r="C4271" t="s">
        <v>24</v>
      </c>
      <c r="D4271">
        <v>4</v>
      </c>
      <c r="E4271" t="s">
        <v>19</v>
      </c>
      <c r="F4271" t="s">
        <v>20</v>
      </c>
      <c r="G4271">
        <v>16</v>
      </c>
      <c r="H4271" t="s">
        <v>43</v>
      </c>
      <c r="I4271">
        <v>5.5</v>
      </c>
      <c r="J4271">
        <v>1.55</v>
      </c>
      <c r="K4271" t="s">
        <v>22</v>
      </c>
      <c r="L4271">
        <v>1133.22</v>
      </c>
    </row>
    <row r="4272" spans="2:12" x14ac:dyDescent="0.2">
      <c r="B4272" t="s">
        <v>33</v>
      </c>
      <c r="C4272" t="s">
        <v>37</v>
      </c>
      <c r="D4272">
        <v>16</v>
      </c>
      <c r="E4272" t="s">
        <v>19</v>
      </c>
      <c r="F4272" t="s">
        <v>35</v>
      </c>
      <c r="G4272">
        <v>15.6</v>
      </c>
      <c r="H4272" t="s">
        <v>43</v>
      </c>
      <c r="I4272">
        <v>7.2</v>
      </c>
      <c r="J4272">
        <v>1.96</v>
      </c>
      <c r="K4272" t="s">
        <v>46</v>
      </c>
      <c r="L4272">
        <v>2280.4</v>
      </c>
    </row>
    <row r="4273" spans="2:12" x14ac:dyDescent="0.2">
      <c r="B4273" t="s">
        <v>34</v>
      </c>
      <c r="C4273" t="s">
        <v>37</v>
      </c>
      <c r="D4273">
        <v>16</v>
      </c>
      <c r="E4273" t="s">
        <v>19</v>
      </c>
      <c r="F4273" t="s">
        <v>44</v>
      </c>
      <c r="G4273">
        <v>13.3</v>
      </c>
      <c r="H4273" t="s">
        <v>27</v>
      </c>
      <c r="I4273">
        <v>9.5</v>
      </c>
      <c r="J4273">
        <v>3.21</v>
      </c>
      <c r="K4273" t="s">
        <v>22</v>
      </c>
      <c r="L4273">
        <v>2239.1799999999998</v>
      </c>
    </row>
    <row r="4274" spans="2:12" x14ac:dyDescent="0.2">
      <c r="B4274" t="s">
        <v>28</v>
      </c>
      <c r="C4274" t="s">
        <v>12</v>
      </c>
      <c r="D4274">
        <v>32</v>
      </c>
      <c r="E4274" t="s">
        <v>42</v>
      </c>
      <c r="F4274" t="s">
        <v>40</v>
      </c>
      <c r="G4274">
        <v>17.3</v>
      </c>
      <c r="H4274" t="s">
        <v>15</v>
      </c>
      <c r="I4274">
        <v>6.1</v>
      </c>
      <c r="J4274">
        <v>2.63</v>
      </c>
      <c r="K4274" t="s">
        <v>46</v>
      </c>
      <c r="L4274">
        <v>1452.04</v>
      </c>
    </row>
    <row r="4275" spans="2:12" x14ac:dyDescent="0.2">
      <c r="B4275" t="s">
        <v>47</v>
      </c>
      <c r="C4275" t="s">
        <v>39</v>
      </c>
      <c r="D4275">
        <v>64</v>
      </c>
      <c r="E4275" t="s">
        <v>42</v>
      </c>
      <c r="F4275" t="s">
        <v>20</v>
      </c>
      <c r="G4275">
        <v>15.6</v>
      </c>
      <c r="H4275" t="s">
        <v>21</v>
      </c>
      <c r="I4275">
        <v>4.5</v>
      </c>
      <c r="J4275">
        <v>3.43</v>
      </c>
      <c r="K4275" t="s">
        <v>22</v>
      </c>
      <c r="L4275">
        <v>2293.83</v>
      </c>
    </row>
    <row r="4276" spans="2:12" x14ac:dyDescent="0.2">
      <c r="B4276" t="s">
        <v>34</v>
      </c>
      <c r="C4276" t="s">
        <v>24</v>
      </c>
      <c r="D4276">
        <v>32</v>
      </c>
      <c r="E4276" t="s">
        <v>29</v>
      </c>
      <c r="F4276" t="s">
        <v>35</v>
      </c>
      <c r="G4276">
        <v>13.3</v>
      </c>
      <c r="H4276" t="s">
        <v>21</v>
      </c>
      <c r="I4276">
        <v>4.3</v>
      </c>
      <c r="J4276">
        <v>3.39</v>
      </c>
      <c r="K4276" t="s">
        <v>30</v>
      </c>
      <c r="L4276">
        <v>1244.53</v>
      </c>
    </row>
    <row r="4277" spans="2:12" x14ac:dyDescent="0.2">
      <c r="B4277" t="s">
        <v>34</v>
      </c>
      <c r="C4277" t="s">
        <v>39</v>
      </c>
      <c r="D4277">
        <v>16</v>
      </c>
      <c r="E4277" t="s">
        <v>29</v>
      </c>
      <c r="F4277" t="s">
        <v>44</v>
      </c>
      <c r="G4277">
        <v>16</v>
      </c>
      <c r="H4277" t="s">
        <v>43</v>
      </c>
      <c r="I4277">
        <v>5</v>
      </c>
      <c r="J4277">
        <v>1.36</v>
      </c>
      <c r="K4277" t="s">
        <v>46</v>
      </c>
      <c r="L4277">
        <v>823.77</v>
      </c>
    </row>
    <row r="4278" spans="2:12" x14ac:dyDescent="0.2">
      <c r="B4278" t="s">
        <v>38</v>
      </c>
      <c r="C4278" t="s">
        <v>48</v>
      </c>
      <c r="D4278">
        <v>32</v>
      </c>
      <c r="E4278" t="s">
        <v>13</v>
      </c>
      <c r="F4278" t="s">
        <v>14</v>
      </c>
      <c r="G4278">
        <v>14</v>
      </c>
      <c r="H4278" t="s">
        <v>27</v>
      </c>
      <c r="I4278">
        <v>7.5</v>
      </c>
      <c r="J4278">
        <v>3.17</v>
      </c>
      <c r="K4278" t="s">
        <v>16</v>
      </c>
      <c r="L4278">
        <v>3389.44</v>
      </c>
    </row>
    <row r="4279" spans="2:12" x14ac:dyDescent="0.2">
      <c r="B4279" t="s">
        <v>36</v>
      </c>
      <c r="C4279" t="s">
        <v>41</v>
      </c>
      <c r="D4279">
        <v>64</v>
      </c>
      <c r="E4279" t="s">
        <v>25</v>
      </c>
      <c r="F4279" t="s">
        <v>44</v>
      </c>
      <c r="G4279">
        <v>15.6</v>
      </c>
      <c r="H4279" t="s">
        <v>27</v>
      </c>
      <c r="I4279">
        <v>7.5</v>
      </c>
      <c r="J4279">
        <v>2.96</v>
      </c>
      <c r="K4279" t="s">
        <v>30</v>
      </c>
      <c r="L4279">
        <v>4849.78</v>
      </c>
    </row>
    <row r="4280" spans="2:12" x14ac:dyDescent="0.2">
      <c r="B4280" t="s">
        <v>33</v>
      </c>
      <c r="C4280" t="s">
        <v>31</v>
      </c>
      <c r="D4280">
        <v>8</v>
      </c>
      <c r="E4280" t="s">
        <v>13</v>
      </c>
      <c r="F4280" t="s">
        <v>26</v>
      </c>
      <c r="G4280">
        <v>17.3</v>
      </c>
      <c r="H4280" t="s">
        <v>21</v>
      </c>
      <c r="I4280">
        <v>8.6999999999999993</v>
      </c>
      <c r="J4280">
        <v>2.2599999999999998</v>
      </c>
      <c r="K4280" t="s">
        <v>30</v>
      </c>
      <c r="L4280">
        <v>911.01</v>
      </c>
    </row>
    <row r="4281" spans="2:12" x14ac:dyDescent="0.2">
      <c r="B4281" t="s">
        <v>34</v>
      </c>
      <c r="C4281" t="s">
        <v>41</v>
      </c>
      <c r="D4281">
        <v>64</v>
      </c>
      <c r="E4281" t="s">
        <v>13</v>
      </c>
      <c r="F4281" t="s">
        <v>44</v>
      </c>
      <c r="G4281">
        <v>16</v>
      </c>
      <c r="H4281" t="s">
        <v>21</v>
      </c>
      <c r="I4281">
        <v>10.5</v>
      </c>
      <c r="J4281">
        <v>2.52</v>
      </c>
      <c r="K4281" t="s">
        <v>30</v>
      </c>
      <c r="L4281">
        <v>2498</v>
      </c>
    </row>
    <row r="4282" spans="2:12" x14ac:dyDescent="0.2">
      <c r="B4282" t="s">
        <v>33</v>
      </c>
      <c r="C4282" t="s">
        <v>31</v>
      </c>
      <c r="D4282">
        <v>64</v>
      </c>
      <c r="E4282" t="s">
        <v>13</v>
      </c>
      <c r="F4282" t="s">
        <v>32</v>
      </c>
      <c r="G4282">
        <v>13.3</v>
      </c>
      <c r="H4282" t="s">
        <v>27</v>
      </c>
      <c r="I4282">
        <v>7.8</v>
      </c>
      <c r="J4282">
        <v>3.12</v>
      </c>
      <c r="K4282" t="s">
        <v>16</v>
      </c>
      <c r="L4282">
        <v>3416.96</v>
      </c>
    </row>
    <row r="4283" spans="2:12" x14ac:dyDescent="0.2">
      <c r="B4283" t="s">
        <v>33</v>
      </c>
      <c r="C4283" t="s">
        <v>39</v>
      </c>
      <c r="D4283">
        <v>4</v>
      </c>
      <c r="E4283" t="s">
        <v>29</v>
      </c>
      <c r="F4283" t="s">
        <v>44</v>
      </c>
      <c r="G4283">
        <v>13.3</v>
      </c>
      <c r="H4283" t="s">
        <v>15</v>
      </c>
      <c r="I4283">
        <v>4.7</v>
      </c>
      <c r="J4283">
        <v>2.95</v>
      </c>
      <c r="K4283" t="s">
        <v>16</v>
      </c>
      <c r="L4283">
        <v>890.96</v>
      </c>
    </row>
    <row r="4284" spans="2:12" x14ac:dyDescent="0.2">
      <c r="B4284" t="s">
        <v>36</v>
      </c>
      <c r="C4284" t="s">
        <v>41</v>
      </c>
      <c r="D4284">
        <v>32</v>
      </c>
      <c r="E4284" t="s">
        <v>13</v>
      </c>
      <c r="F4284" t="s">
        <v>26</v>
      </c>
      <c r="G4284">
        <v>17.3</v>
      </c>
      <c r="H4284" t="s">
        <v>43</v>
      </c>
      <c r="I4284">
        <v>7.7</v>
      </c>
      <c r="J4284">
        <v>2.14</v>
      </c>
      <c r="K4284" t="s">
        <v>46</v>
      </c>
      <c r="L4284">
        <v>3036.96</v>
      </c>
    </row>
    <row r="4285" spans="2:12" x14ac:dyDescent="0.2">
      <c r="B4285" t="s">
        <v>11</v>
      </c>
      <c r="C4285" t="s">
        <v>24</v>
      </c>
      <c r="D4285">
        <v>4</v>
      </c>
      <c r="E4285" t="s">
        <v>29</v>
      </c>
      <c r="F4285" t="s">
        <v>44</v>
      </c>
      <c r="G4285">
        <v>17.3</v>
      </c>
      <c r="H4285" t="s">
        <v>21</v>
      </c>
      <c r="I4285">
        <v>5</v>
      </c>
      <c r="J4285">
        <v>3.14</v>
      </c>
      <c r="K4285" t="s">
        <v>30</v>
      </c>
      <c r="L4285">
        <v>995.83</v>
      </c>
    </row>
    <row r="4286" spans="2:12" x14ac:dyDescent="0.2">
      <c r="B4286" t="s">
        <v>34</v>
      </c>
      <c r="C4286" t="s">
        <v>39</v>
      </c>
      <c r="D4286">
        <v>8</v>
      </c>
      <c r="E4286" t="s">
        <v>25</v>
      </c>
      <c r="F4286" t="s">
        <v>14</v>
      </c>
      <c r="G4286">
        <v>14</v>
      </c>
      <c r="H4286" t="s">
        <v>21</v>
      </c>
      <c r="I4286">
        <v>7.6</v>
      </c>
      <c r="J4286">
        <v>2.25</v>
      </c>
      <c r="K4286" t="s">
        <v>16</v>
      </c>
      <c r="L4286">
        <v>944.66</v>
      </c>
    </row>
    <row r="4287" spans="2:12" x14ac:dyDescent="0.2">
      <c r="B4287" t="s">
        <v>23</v>
      </c>
      <c r="C4287" t="s">
        <v>41</v>
      </c>
      <c r="D4287">
        <v>16</v>
      </c>
      <c r="E4287" t="s">
        <v>29</v>
      </c>
      <c r="F4287" t="s">
        <v>32</v>
      </c>
      <c r="G4287">
        <v>16</v>
      </c>
      <c r="H4287" t="s">
        <v>27</v>
      </c>
      <c r="I4287">
        <v>5.4</v>
      </c>
      <c r="J4287">
        <v>3.3</v>
      </c>
      <c r="K4287" t="s">
        <v>30</v>
      </c>
      <c r="L4287">
        <v>3603.62</v>
      </c>
    </row>
    <row r="4288" spans="2:12" x14ac:dyDescent="0.2">
      <c r="B4288" t="s">
        <v>23</v>
      </c>
      <c r="C4288" t="s">
        <v>31</v>
      </c>
      <c r="D4288">
        <v>4</v>
      </c>
      <c r="E4288" t="s">
        <v>13</v>
      </c>
      <c r="F4288" t="s">
        <v>32</v>
      </c>
      <c r="G4288">
        <v>16</v>
      </c>
      <c r="H4288" t="s">
        <v>15</v>
      </c>
      <c r="I4288">
        <v>7.9</v>
      </c>
      <c r="J4288">
        <v>3.38</v>
      </c>
      <c r="K4288" t="s">
        <v>16</v>
      </c>
      <c r="L4288">
        <v>1137.27</v>
      </c>
    </row>
    <row r="4289" spans="2:12" x14ac:dyDescent="0.2">
      <c r="B4289" t="s">
        <v>23</v>
      </c>
      <c r="C4289" t="s">
        <v>24</v>
      </c>
      <c r="D4289">
        <v>8</v>
      </c>
      <c r="E4289" t="s">
        <v>13</v>
      </c>
      <c r="F4289" t="s">
        <v>26</v>
      </c>
      <c r="G4289">
        <v>14</v>
      </c>
      <c r="H4289" t="s">
        <v>21</v>
      </c>
      <c r="I4289">
        <v>7.1</v>
      </c>
      <c r="J4289">
        <v>2.4700000000000002</v>
      </c>
      <c r="K4289" t="s">
        <v>16</v>
      </c>
      <c r="L4289">
        <v>874.04</v>
      </c>
    </row>
    <row r="4290" spans="2:12" x14ac:dyDescent="0.2">
      <c r="B4290" t="s">
        <v>23</v>
      </c>
      <c r="C4290" t="s">
        <v>12</v>
      </c>
      <c r="D4290">
        <v>4</v>
      </c>
      <c r="E4290" t="s">
        <v>29</v>
      </c>
      <c r="F4290" t="s">
        <v>35</v>
      </c>
      <c r="G4290">
        <v>16</v>
      </c>
      <c r="H4290" t="s">
        <v>21</v>
      </c>
      <c r="I4290">
        <v>5.0999999999999996</v>
      </c>
      <c r="J4290">
        <v>3.36</v>
      </c>
      <c r="K4290" t="s">
        <v>22</v>
      </c>
      <c r="L4290">
        <v>732.44</v>
      </c>
    </row>
    <row r="4291" spans="2:12" x14ac:dyDescent="0.2">
      <c r="B4291" t="s">
        <v>28</v>
      </c>
      <c r="C4291" t="s">
        <v>39</v>
      </c>
      <c r="D4291">
        <v>32</v>
      </c>
      <c r="E4291" t="s">
        <v>29</v>
      </c>
      <c r="F4291" t="s">
        <v>20</v>
      </c>
      <c r="G4291">
        <v>13.3</v>
      </c>
      <c r="H4291" t="s">
        <v>15</v>
      </c>
      <c r="I4291">
        <v>5.0999999999999996</v>
      </c>
      <c r="J4291">
        <v>1.21</v>
      </c>
      <c r="K4291" t="s">
        <v>30</v>
      </c>
      <c r="L4291">
        <v>1895.44</v>
      </c>
    </row>
    <row r="4292" spans="2:12" x14ac:dyDescent="0.2">
      <c r="B4292" t="s">
        <v>11</v>
      </c>
      <c r="C4292" t="s">
        <v>39</v>
      </c>
      <c r="D4292">
        <v>32</v>
      </c>
      <c r="E4292" t="s">
        <v>25</v>
      </c>
      <c r="F4292" t="s">
        <v>20</v>
      </c>
      <c r="G4292">
        <v>14</v>
      </c>
      <c r="H4292" t="s">
        <v>21</v>
      </c>
      <c r="I4292">
        <v>7.1</v>
      </c>
      <c r="J4292">
        <v>2.08</v>
      </c>
      <c r="K4292" t="s">
        <v>22</v>
      </c>
      <c r="L4292">
        <v>2064.5500000000002</v>
      </c>
    </row>
    <row r="4293" spans="2:12" x14ac:dyDescent="0.2">
      <c r="B4293" t="s">
        <v>38</v>
      </c>
      <c r="C4293" t="s">
        <v>12</v>
      </c>
      <c r="D4293">
        <v>4</v>
      </c>
      <c r="E4293" t="s">
        <v>13</v>
      </c>
      <c r="F4293" t="s">
        <v>40</v>
      </c>
      <c r="G4293">
        <v>16</v>
      </c>
      <c r="H4293" t="s">
        <v>15</v>
      </c>
      <c r="I4293">
        <v>6.3</v>
      </c>
      <c r="J4293">
        <v>2.6</v>
      </c>
      <c r="K4293" t="s">
        <v>16</v>
      </c>
      <c r="L4293">
        <v>1129.4000000000001</v>
      </c>
    </row>
    <row r="4294" spans="2:12" x14ac:dyDescent="0.2">
      <c r="B4294" t="s">
        <v>28</v>
      </c>
      <c r="C4294" t="s">
        <v>48</v>
      </c>
      <c r="D4294">
        <v>16</v>
      </c>
      <c r="E4294" t="s">
        <v>19</v>
      </c>
      <c r="F4294" t="s">
        <v>26</v>
      </c>
      <c r="G4294">
        <v>13.3</v>
      </c>
      <c r="H4294" t="s">
        <v>27</v>
      </c>
      <c r="I4294">
        <v>10.8</v>
      </c>
      <c r="J4294">
        <v>1.67</v>
      </c>
      <c r="K4294" t="s">
        <v>30</v>
      </c>
      <c r="L4294">
        <v>2615.16</v>
      </c>
    </row>
    <row r="4295" spans="2:12" x14ac:dyDescent="0.2">
      <c r="B4295" t="s">
        <v>47</v>
      </c>
      <c r="C4295" t="s">
        <v>31</v>
      </c>
      <c r="D4295">
        <v>4</v>
      </c>
      <c r="E4295" t="s">
        <v>19</v>
      </c>
      <c r="F4295" t="s">
        <v>44</v>
      </c>
      <c r="G4295">
        <v>15.6</v>
      </c>
      <c r="H4295" t="s">
        <v>21</v>
      </c>
      <c r="I4295">
        <v>5.6</v>
      </c>
      <c r="J4295">
        <v>1.87</v>
      </c>
      <c r="K4295" t="s">
        <v>16</v>
      </c>
      <c r="L4295">
        <v>597.29</v>
      </c>
    </row>
    <row r="4296" spans="2:12" x14ac:dyDescent="0.2">
      <c r="B4296" t="s">
        <v>23</v>
      </c>
      <c r="C4296" t="s">
        <v>48</v>
      </c>
      <c r="D4296">
        <v>32</v>
      </c>
      <c r="E4296" t="s">
        <v>25</v>
      </c>
      <c r="F4296" t="s">
        <v>14</v>
      </c>
      <c r="G4296">
        <v>13.3</v>
      </c>
      <c r="H4296" t="s">
        <v>21</v>
      </c>
      <c r="I4296">
        <v>11.3</v>
      </c>
      <c r="J4296">
        <v>3.31</v>
      </c>
      <c r="K4296" t="s">
        <v>46</v>
      </c>
      <c r="L4296">
        <v>1812.08</v>
      </c>
    </row>
    <row r="4297" spans="2:12" x14ac:dyDescent="0.2">
      <c r="B4297" t="s">
        <v>34</v>
      </c>
      <c r="C4297" t="s">
        <v>18</v>
      </c>
      <c r="D4297">
        <v>4</v>
      </c>
      <c r="E4297" t="s">
        <v>19</v>
      </c>
      <c r="F4297" t="s">
        <v>14</v>
      </c>
      <c r="G4297">
        <v>17.3</v>
      </c>
      <c r="H4297" t="s">
        <v>43</v>
      </c>
      <c r="I4297">
        <v>7.8</v>
      </c>
      <c r="J4297">
        <v>1.28</v>
      </c>
      <c r="K4297" t="s">
        <v>16</v>
      </c>
      <c r="L4297">
        <v>1192.76</v>
      </c>
    </row>
    <row r="4298" spans="2:12" x14ac:dyDescent="0.2">
      <c r="B4298" t="s">
        <v>38</v>
      </c>
      <c r="C4298" t="s">
        <v>12</v>
      </c>
      <c r="D4298">
        <v>64</v>
      </c>
      <c r="E4298" t="s">
        <v>13</v>
      </c>
      <c r="F4298" t="s">
        <v>40</v>
      </c>
      <c r="G4298">
        <v>16</v>
      </c>
      <c r="H4298" t="s">
        <v>27</v>
      </c>
      <c r="I4298">
        <v>4.5</v>
      </c>
      <c r="J4298">
        <v>1.29</v>
      </c>
      <c r="K4298" t="s">
        <v>30</v>
      </c>
      <c r="L4298">
        <v>3571.86</v>
      </c>
    </row>
    <row r="4299" spans="2:12" x14ac:dyDescent="0.2">
      <c r="B4299" t="s">
        <v>36</v>
      </c>
      <c r="C4299" t="s">
        <v>18</v>
      </c>
      <c r="D4299">
        <v>16</v>
      </c>
      <c r="E4299" t="s">
        <v>13</v>
      </c>
      <c r="F4299" t="s">
        <v>32</v>
      </c>
      <c r="G4299">
        <v>16</v>
      </c>
      <c r="H4299" t="s">
        <v>27</v>
      </c>
      <c r="I4299">
        <v>7.5</v>
      </c>
      <c r="J4299">
        <v>2.0299999999999998</v>
      </c>
      <c r="K4299" t="s">
        <v>22</v>
      </c>
      <c r="L4299">
        <v>2765.67</v>
      </c>
    </row>
    <row r="4300" spans="2:12" x14ac:dyDescent="0.2">
      <c r="B4300" t="s">
        <v>33</v>
      </c>
      <c r="C4300" t="s">
        <v>18</v>
      </c>
      <c r="D4300">
        <v>32</v>
      </c>
      <c r="E4300" t="s">
        <v>42</v>
      </c>
      <c r="F4300" t="s">
        <v>20</v>
      </c>
      <c r="G4300">
        <v>15.6</v>
      </c>
      <c r="H4300" t="s">
        <v>43</v>
      </c>
      <c r="I4300">
        <v>10.3</v>
      </c>
      <c r="J4300">
        <v>1.24</v>
      </c>
      <c r="K4300" t="s">
        <v>16</v>
      </c>
      <c r="L4300">
        <v>1818.11</v>
      </c>
    </row>
    <row r="4301" spans="2:12" x14ac:dyDescent="0.2">
      <c r="B4301" t="s">
        <v>36</v>
      </c>
      <c r="C4301" t="s">
        <v>31</v>
      </c>
      <c r="D4301">
        <v>4</v>
      </c>
      <c r="E4301" t="s">
        <v>42</v>
      </c>
      <c r="F4301" t="s">
        <v>20</v>
      </c>
      <c r="G4301">
        <v>17.3</v>
      </c>
      <c r="H4301" t="s">
        <v>43</v>
      </c>
      <c r="I4301">
        <v>5.6</v>
      </c>
      <c r="J4301">
        <v>1.76</v>
      </c>
      <c r="K4301" t="s">
        <v>46</v>
      </c>
      <c r="L4301">
        <v>640.79999999999995</v>
      </c>
    </row>
    <row r="4302" spans="2:12" x14ac:dyDescent="0.2">
      <c r="B4302" t="s">
        <v>47</v>
      </c>
      <c r="C4302" t="s">
        <v>18</v>
      </c>
      <c r="D4302">
        <v>32</v>
      </c>
      <c r="E4302" t="s">
        <v>29</v>
      </c>
      <c r="F4302" t="s">
        <v>44</v>
      </c>
      <c r="G4302">
        <v>15.6</v>
      </c>
      <c r="H4302" t="s">
        <v>43</v>
      </c>
      <c r="I4302">
        <v>10.9</v>
      </c>
      <c r="J4302">
        <v>1.68</v>
      </c>
      <c r="K4302" t="s">
        <v>22</v>
      </c>
      <c r="L4302">
        <v>1869.49</v>
      </c>
    </row>
    <row r="4303" spans="2:12" x14ac:dyDescent="0.2">
      <c r="B4303" t="s">
        <v>17</v>
      </c>
      <c r="C4303" t="s">
        <v>18</v>
      </c>
      <c r="D4303">
        <v>64</v>
      </c>
      <c r="E4303" t="s">
        <v>25</v>
      </c>
      <c r="F4303" t="s">
        <v>35</v>
      </c>
      <c r="G4303">
        <v>17.3</v>
      </c>
      <c r="H4303" t="s">
        <v>43</v>
      </c>
      <c r="I4303">
        <v>9.4</v>
      </c>
      <c r="J4303">
        <v>1.22</v>
      </c>
      <c r="K4303" t="s">
        <v>22</v>
      </c>
      <c r="L4303">
        <v>4423.3100000000004</v>
      </c>
    </row>
    <row r="4304" spans="2:12" x14ac:dyDescent="0.2">
      <c r="B4304" t="s">
        <v>36</v>
      </c>
      <c r="C4304" t="s">
        <v>18</v>
      </c>
      <c r="D4304">
        <v>64</v>
      </c>
      <c r="E4304" t="s">
        <v>42</v>
      </c>
      <c r="F4304" t="s">
        <v>26</v>
      </c>
      <c r="G4304">
        <v>14</v>
      </c>
      <c r="H4304" t="s">
        <v>21</v>
      </c>
      <c r="I4304">
        <v>10.9</v>
      </c>
      <c r="J4304">
        <v>1.53</v>
      </c>
      <c r="K4304" t="s">
        <v>30</v>
      </c>
      <c r="L4304">
        <v>1927.45</v>
      </c>
    </row>
    <row r="4305" spans="2:12" x14ac:dyDescent="0.2">
      <c r="B4305" t="s">
        <v>47</v>
      </c>
      <c r="C4305" t="s">
        <v>41</v>
      </c>
      <c r="D4305">
        <v>8</v>
      </c>
      <c r="E4305" t="s">
        <v>29</v>
      </c>
      <c r="F4305" t="s">
        <v>20</v>
      </c>
      <c r="G4305">
        <v>17.3</v>
      </c>
      <c r="H4305" t="s">
        <v>27</v>
      </c>
      <c r="I4305">
        <v>4.5999999999999996</v>
      </c>
      <c r="J4305">
        <v>3.4</v>
      </c>
      <c r="K4305" t="s">
        <v>30</v>
      </c>
      <c r="L4305">
        <v>3912.86</v>
      </c>
    </row>
    <row r="4306" spans="2:12" x14ac:dyDescent="0.2">
      <c r="B4306" t="s">
        <v>33</v>
      </c>
      <c r="C4306" t="s">
        <v>48</v>
      </c>
      <c r="D4306">
        <v>8</v>
      </c>
      <c r="E4306" t="s">
        <v>29</v>
      </c>
      <c r="F4306" t="s">
        <v>44</v>
      </c>
      <c r="G4306">
        <v>13.3</v>
      </c>
      <c r="H4306" t="s">
        <v>21</v>
      </c>
      <c r="I4306">
        <v>6</v>
      </c>
      <c r="J4306">
        <v>3.17</v>
      </c>
      <c r="K4306" t="s">
        <v>22</v>
      </c>
      <c r="L4306">
        <v>580.02</v>
      </c>
    </row>
    <row r="4307" spans="2:12" x14ac:dyDescent="0.2">
      <c r="B4307" t="s">
        <v>38</v>
      </c>
      <c r="C4307" t="s">
        <v>18</v>
      </c>
      <c r="D4307">
        <v>16</v>
      </c>
      <c r="E4307" t="s">
        <v>13</v>
      </c>
      <c r="F4307" t="s">
        <v>26</v>
      </c>
      <c r="G4307">
        <v>17.3</v>
      </c>
      <c r="H4307" t="s">
        <v>21</v>
      </c>
      <c r="I4307">
        <v>10.199999999999999</v>
      </c>
      <c r="J4307">
        <v>2.19</v>
      </c>
      <c r="K4307" t="s">
        <v>16</v>
      </c>
      <c r="L4307">
        <v>1354.1</v>
      </c>
    </row>
    <row r="4308" spans="2:12" x14ac:dyDescent="0.2">
      <c r="B4308" t="s">
        <v>11</v>
      </c>
      <c r="C4308" t="s">
        <v>37</v>
      </c>
      <c r="D4308">
        <v>4</v>
      </c>
      <c r="E4308" t="s">
        <v>29</v>
      </c>
      <c r="F4308" t="s">
        <v>40</v>
      </c>
      <c r="G4308">
        <v>13.3</v>
      </c>
      <c r="H4308" t="s">
        <v>43</v>
      </c>
      <c r="I4308">
        <v>8.8000000000000007</v>
      </c>
      <c r="J4308">
        <v>3.5</v>
      </c>
      <c r="K4308" t="s">
        <v>16</v>
      </c>
      <c r="L4308">
        <v>2205.4</v>
      </c>
    </row>
    <row r="4309" spans="2:12" x14ac:dyDescent="0.2">
      <c r="B4309" t="s">
        <v>45</v>
      </c>
      <c r="C4309" t="s">
        <v>48</v>
      </c>
      <c r="D4309">
        <v>32</v>
      </c>
      <c r="E4309" t="s">
        <v>13</v>
      </c>
      <c r="F4309" t="s">
        <v>35</v>
      </c>
      <c r="G4309">
        <v>16</v>
      </c>
      <c r="H4309" t="s">
        <v>27</v>
      </c>
      <c r="I4309">
        <v>7.1</v>
      </c>
      <c r="J4309">
        <v>2.5299999999999998</v>
      </c>
      <c r="K4309" t="s">
        <v>22</v>
      </c>
      <c r="L4309">
        <v>3502.82</v>
      </c>
    </row>
    <row r="4310" spans="2:12" x14ac:dyDescent="0.2">
      <c r="B4310" t="s">
        <v>34</v>
      </c>
      <c r="C4310" t="s">
        <v>41</v>
      </c>
      <c r="D4310">
        <v>32</v>
      </c>
      <c r="E4310" t="s">
        <v>19</v>
      </c>
      <c r="F4310" t="s">
        <v>35</v>
      </c>
      <c r="G4310">
        <v>17.3</v>
      </c>
      <c r="H4310" t="s">
        <v>15</v>
      </c>
      <c r="I4310">
        <v>9.1999999999999993</v>
      </c>
      <c r="J4310">
        <v>2.96</v>
      </c>
      <c r="K4310" t="s">
        <v>22</v>
      </c>
      <c r="L4310">
        <v>3687.9</v>
      </c>
    </row>
    <row r="4311" spans="2:12" x14ac:dyDescent="0.2">
      <c r="B4311" t="s">
        <v>11</v>
      </c>
      <c r="C4311" t="s">
        <v>41</v>
      </c>
      <c r="D4311">
        <v>32</v>
      </c>
      <c r="E4311" t="s">
        <v>25</v>
      </c>
      <c r="F4311" t="s">
        <v>14</v>
      </c>
      <c r="G4311">
        <v>17.3</v>
      </c>
      <c r="H4311" t="s">
        <v>21</v>
      </c>
      <c r="I4311">
        <v>4.4000000000000004</v>
      </c>
      <c r="J4311">
        <v>1.3</v>
      </c>
      <c r="K4311" t="s">
        <v>22</v>
      </c>
      <c r="L4311">
        <v>3662.38</v>
      </c>
    </row>
    <row r="4312" spans="2:12" x14ac:dyDescent="0.2">
      <c r="B4312" t="s">
        <v>45</v>
      </c>
      <c r="C4312" t="s">
        <v>39</v>
      </c>
      <c r="D4312">
        <v>64</v>
      </c>
      <c r="E4312" t="s">
        <v>42</v>
      </c>
      <c r="F4312" t="s">
        <v>20</v>
      </c>
      <c r="G4312">
        <v>15.6</v>
      </c>
      <c r="H4312" t="s">
        <v>43</v>
      </c>
      <c r="I4312">
        <v>7.6</v>
      </c>
      <c r="J4312">
        <v>3.09</v>
      </c>
      <c r="K4312" t="s">
        <v>16</v>
      </c>
      <c r="L4312">
        <v>2258.08</v>
      </c>
    </row>
    <row r="4313" spans="2:12" x14ac:dyDescent="0.2">
      <c r="B4313" t="s">
        <v>38</v>
      </c>
      <c r="C4313" t="s">
        <v>24</v>
      </c>
      <c r="D4313">
        <v>16</v>
      </c>
      <c r="E4313" t="s">
        <v>25</v>
      </c>
      <c r="F4313" t="s">
        <v>35</v>
      </c>
      <c r="G4313">
        <v>16</v>
      </c>
      <c r="H4313" t="s">
        <v>21</v>
      </c>
      <c r="I4313">
        <v>6.9</v>
      </c>
      <c r="J4313">
        <v>2.2799999999999998</v>
      </c>
      <c r="K4313" t="s">
        <v>22</v>
      </c>
      <c r="L4313">
        <v>1037.3900000000001</v>
      </c>
    </row>
    <row r="4314" spans="2:12" x14ac:dyDescent="0.2">
      <c r="B4314" t="s">
        <v>47</v>
      </c>
      <c r="C4314" t="s">
        <v>48</v>
      </c>
      <c r="D4314">
        <v>8</v>
      </c>
      <c r="E4314" t="s">
        <v>19</v>
      </c>
      <c r="F4314" t="s">
        <v>40</v>
      </c>
      <c r="G4314">
        <v>16</v>
      </c>
      <c r="H4314" t="s">
        <v>27</v>
      </c>
      <c r="I4314">
        <v>7.2</v>
      </c>
      <c r="J4314">
        <v>3.36</v>
      </c>
      <c r="K4314" t="s">
        <v>30</v>
      </c>
      <c r="L4314">
        <v>3059.52</v>
      </c>
    </row>
    <row r="4315" spans="2:12" x14ac:dyDescent="0.2">
      <c r="B4315" t="s">
        <v>28</v>
      </c>
      <c r="C4315" t="s">
        <v>31</v>
      </c>
      <c r="D4315">
        <v>16</v>
      </c>
      <c r="E4315" t="s">
        <v>13</v>
      </c>
      <c r="F4315" t="s">
        <v>26</v>
      </c>
      <c r="G4315">
        <v>16</v>
      </c>
      <c r="H4315" t="s">
        <v>15</v>
      </c>
      <c r="I4315">
        <v>5.9</v>
      </c>
      <c r="J4315">
        <v>1.48</v>
      </c>
      <c r="K4315" t="s">
        <v>46</v>
      </c>
      <c r="L4315">
        <v>1524.16</v>
      </c>
    </row>
    <row r="4316" spans="2:12" x14ac:dyDescent="0.2">
      <c r="B4316" t="s">
        <v>45</v>
      </c>
      <c r="C4316" t="s">
        <v>48</v>
      </c>
      <c r="D4316">
        <v>4</v>
      </c>
      <c r="E4316" t="s">
        <v>13</v>
      </c>
      <c r="F4316" t="s">
        <v>44</v>
      </c>
      <c r="G4316">
        <v>13.3</v>
      </c>
      <c r="H4316" t="s">
        <v>27</v>
      </c>
      <c r="I4316">
        <v>6.5</v>
      </c>
      <c r="J4316">
        <v>1.87</v>
      </c>
      <c r="K4316" t="s">
        <v>16</v>
      </c>
      <c r="L4316">
        <v>1278.99</v>
      </c>
    </row>
    <row r="4317" spans="2:12" x14ac:dyDescent="0.2">
      <c r="B4317" t="s">
        <v>36</v>
      </c>
      <c r="C4317" t="s">
        <v>12</v>
      </c>
      <c r="D4317">
        <v>8</v>
      </c>
      <c r="E4317" t="s">
        <v>19</v>
      </c>
      <c r="F4317" t="s">
        <v>35</v>
      </c>
      <c r="G4317">
        <v>14</v>
      </c>
      <c r="H4317" t="s">
        <v>43</v>
      </c>
      <c r="I4317">
        <v>6.8</v>
      </c>
      <c r="J4317">
        <v>2.44</v>
      </c>
      <c r="K4317" t="s">
        <v>22</v>
      </c>
      <c r="L4317">
        <v>919.74</v>
      </c>
    </row>
    <row r="4318" spans="2:12" x14ac:dyDescent="0.2">
      <c r="B4318" t="s">
        <v>34</v>
      </c>
      <c r="C4318" t="s">
        <v>24</v>
      </c>
      <c r="D4318">
        <v>8</v>
      </c>
      <c r="E4318" t="s">
        <v>19</v>
      </c>
      <c r="F4318" t="s">
        <v>26</v>
      </c>
      <c r="G4318">
        <v>16</v>
      </c>
      <c r="H4318" t="s">
        <v>43</v>
      </c>
      <c r="I4318">
        <v>7.2</v>
      </c>
      <c r="J4318">
        <v>2.12</v>
      </c>
      <c r="K4318" t="s">
        <v>16</v>
      </c>
      <c r="L4318">
        <v>1161.3599999999999</v>
      </c>
    </row>
    <row r="4319" spans="2:12" x14ac:dyDescent="0.2">
      <c r="B4319" t="s">
        <v>45</v>
      </c>
      <c r="C4319" t="s">
        <v>24</v>
      </c>
      <c r="D4319">
        <v>8</v>
      </c>
      <c r="E4319" t="s">
        <v>42</v>
      </c>
      <c r="F4319" t="s">
        <v>26</v>
      </c>
      <c r="G4319">
        <v>15.6</v>
      </c>
      <c r="H4319" t="s">
        <v>21</v>
      </c>
      <c r="I4319">
        <v>11.5</v>
      </c>
      <c r="J4319">
        <v>1.96</v>
      </c>
      <c r="K4319" t="s">
        <v>16</v>
      </c>
      <c r="L4319">
        <v>763.39</v>
      </c>
    </row>
    <row r="4320" spans="2:12" x14ac:dyDescent="0.2">
      <c r="B4320" t="s">
        <v>34</v>
      </c>
      <c r="C4320" t="s">
        <v>31</v>
      </c>
      <c r="D4320">
        <v>64</v>
      </c>
      <c r="E4320" t="s">
        <v>25</v>
      </c>
      <c r="F4320" t="s">
        <v>32</v>
      </c>
      <c r="G4320">
        <v>17.3</v>
      </c>
      <c r="H4320" t="s">
        <v>21</v>
      </c>
      <c r="I4320">
        <v>5.5</v>
      </c>
      <c r="J4320">
        <v>1.51</v>
      </c>
      <c r="K4320" t="s">
        <v>30</v>
      </c>
      <c r="L4320">
        <v>1858.16</v>
      </c>
    </row>
    <row r="4321" spans="2:12" x14ac:dyDescent="0.2">
      <c r="B4321" t="s">
        <v>38</v>
      </c>
      <c r="C4321" t="s">
        <v>39</v>
      </c>
      <c r="D4321">
        <v>32</v>
      </c>
      <c r="E4321" t="s">
        <v>42</v>
      </c>
      <c r="F4321" t="s">
        <v>40</v>
      </c>
      <c r="G4321">
        <v>17.3</v>
      </c>
      <c r="H4321" t="s">
        <v>21</v>
      </c>
      <c r="I4321">
        <v>4.2</v>
      </c>
      <c r="J4321">
        <v>3.06</v>
      </c>
      <c r="K4321" t="s">
        <v>16</v>
      </c>
      <c r="L4321">
        <v>1110.6400000000001</v>
      </c>
    </row>
    <row r="4322" spans="2:12" x14ac:dyDescent="0.2">
      <c r="B4322" t="s">
        <v>33</v>
      </c>
      <c r="C4322" t="s">
        <v>39</v>
      </c>
      <c r="D4322">
        <v>8</v>
      </c>
      <c r="E4322" t="s">
        <v>19</v>
      </c>
      <c r="F4322" t="s">
        <v>26</v>
      </c>
      <c r="G4322">
        <v>13.3</v>
      </c>
      <c r="H4322" t="s">
        <v>43</v>
      </c>
      <c r="I4322">
        <v>5.6</v>
      </c>
      <c r="J4322">
        <v>1.39</v>
      </c>
      <c r="K4322" t="s">
        <v>22</v>
      </c>
      <c r="L4322">
        <v>1013.42</v>
      </c>
    </row>
    <row r="4323" spans="2:12" x14ac:dyDescent="0.2">
      <c r="B4323" t="s">
        <v>34</v>
      </c>
      <c r="C4323" t="s">
        <v>48</v>
      </c>
      <c r="D4323">
        <v>8</v>
      </c>
      <c r="E4323" t="s">
        <v>25</v>
      </c>
      <c r="F4323" t="s">
        <v>32</v>
      </c>
      <c r="G4323">
        <v>13.3</v>
      </c>
      <c r="H4323" t="s">
        <v>43</v>
      </c>
      <c r="I4323">
        <v>11.6</v>
      </c>
      <c r="J4323">
        <v>2.4300000000000002</v>
      </c>
      <c r="K4323" t="s">
        <v>22</v>
      </c>
      <c r="L4323">
        <v>1382.29</v>
      </c>
    </row>
    <row r="4324" spans="2:12" x14ac:dyDescent="0.2">
      <c r="B4324" t="s">
        <v>28</v>
      </c>
      <c r="C4324" t="s">
        <v>12</v>
      </c>
      <c r="D4324">
        <v>16</v>
      </c>
      <c r="E4324" t="s">
        <v>19</v>
      </c>
      <c r="F4324" t="s">
        <v>20</v>
      </c>
      <c r="G4324">
        <v>17.3</v>
      </c>
      <c r="H4324" t="s">
        <v>21</v>
      </c>
      <c r="I4324">
        <v>6.8</v>
      </c>
      <c r="J4324">
        <v>1.86</v>
      </c>
      <c r="K4324" t="s">
        <v>30</v>
      </c>
      <c r="L4324">
        <v>810.19</v>
      </c>
    </row>
    <row r="4325" spans="2:12" x14ac:dyDescent="0.2">
      <c r="B4325" t="s">
        <v>17</v>
      </c>
      <c r="C4325" t="s">
        <v>48</v>
      </c>
      <c r="D4325">
        <v>64</v>
      </c>
      <c r="E4325" t="s">
        <v>29</v>
      </c>
      <c r="F4325" t="s">
        <v>32</v>
      </c>
      <c r="G4325">
        <v>13.3</v>
      </c>
      <c r="H4325" t="s">
        <v>27</v>
      </c>
      <c r="I4325">
        <v>4.3</v>
      </c>
      <c r="J4325">
        <v>3.11</v>
      </c>
      <c r="K4325" t="s">
        <v>46</v>
      </c>
      <c r="L4325">
        <v>6948.16</v>
      </c>
    </row>
    <row r="4326" spans="2:12" x14ac:dyDescent="0.2">
      <c r="B4326" t="s">
        <v>38</v>
      </c>
      <c r="C4326" t="s">
        <v>41</v>
      </c>
      <c r="D4326">
        <v>4</v>
      </c>
      <c r="E4326" t="s">
        <v>42</v>
      </c>
      <c r="F4326" t="s">
        <v>26</v>
      </c>
      <c r="G4326">
        <v>16</v>
      </c>
      <c r="H4326" t="s">
        <v>27</v>
      </c>
      <c r="I4326">
        <v>10.9</v>
      </c>
      <c r="J4326">
        <v>1.95</v>
      </c>
      <c r="K4326" t="s">
        <v>30</v>
      </c>
      <c r="L4326">
        <v>2225.7800000000002</v>
      </c>
    </row>
    <row r="4327" spans="2:12" x14ac:dyDescent="0.2">
      <c r="B4327" t="s">
        <v>11</v>
      </c>
      <c r="C4327" t="s">
        <v>48</v>
      </c>
      <c r="D4327">
        <v>32</v>
      </c>
      <c r="E4327" t="s">
        <v>19</v>
      </c>
      <c r="F4327" t="s">
        <v>35</v>
      </c>
      <c r="G4327">
        <v>14</v>
      </c>
      <c r="H4327" t="s">
        <v>43</v>
      </c>
      <c r="I4327">
        <v>6.6</v>
      </c>
      <c r="J4327">
        <v>2.16</v>
      </c>
      <c r="K4327" t="s">
        <v>16</v>
      </c>
      <c r="L4327">
        <v>2830.04</v>
      </c>
    </row>
    <row r="4328" spans="2:12" x14ac:dyDescent="0.2">
      <c r="B4328" t="s">
        <v>34</v>
      </c>
      <c r="C4328" t="s">
        <v>48</v>
      </c>
      <c r="D4328">
        <v>32</v>
      </c>
      <c r="E4328" t="s">
        <v>42</v>
      </c>
      <c r="F4328" t="s">
        <v>35</v>
      </c>
      <c r="G4328">
        <v>13.3</v>
      </c>
      <c r="H4328" t="s">
        <v>21</v>
      </c>
      <c r="I4328">
        <v>9.9</v>
      </c>
      <c r="J4328">
        <v>2.38</v>
      </c>
      <c r="K4328" t="s">
        <v>22</v>
      </c>
      <c r="L4328">
        <v>1442.32</v>
      </c>
    </row>
    <row r="4329" spans="2:12" x14ac:dyDescent="0.2">
      <c r="B4329" t="s">
        <v>33</v>
      </c>
      <c r="C4329" t="s">
        <v>31</v>
      </c>
      <c r="D4329">
        <v>64</v>
      </c>
      <c r="E4329" t="s">
        <v>13</v>
      </c>
      <c r="F4329" t="s">
        <v>14</v>
      </c>
      <c r="G4329">
        <v>16</v>
      </c>
      <c r="H4329" t="s">
        <v>43</v>
      </c>
      <c r="I4329">
        <v>9.3000000000000007</v>
      </c>
      <c r="J4329">
        <v>1.48</v>
      </c>
      <c r="K4329" t="s">
        <v>46</v>
      </c>
      <c r="L4329">
        <v>2306.92</v>
      </c>
    </row>
    <row r="4330" spans="2:12" x14ac:dyDescent="0.2">
      <c r="B4330" t="s">
        <v>11</v>
      </c>
      <c r="C4330" t="s">
        <v>18</v>
      </c>
      <c r="D4330">
        <v>8</v>
      </c>
      <c r="E4330" t="s">
        <v>13</v>
      </c>
      <c r="F4330" t="s">
        <v>44</v>
      </c>
      <c r="G4330">
        <v>13.3</v>
      </c>
      <c r="H4330" t="s">
        <v>21</v>
      </c>
      <c r="I4330">
        <v>7</v>
      </c>
      <c r="J4330">
        <v>2.23</v>
      </c>
      <c r="K4330" t="s">
        <v>30</v>
      </c>
      <c r="L4330">
        <v>1161.4000000000001</v>
      </c>
    </row>
    <row r="4331" spans="2:12" x14ac:dyDescent="0.2">
      <c r="B4331" t="s">
        <v>33</v>
      </c>
      <c r="C4331" t="s">
        <v>24</v>
      </c>
      <c r="D4331">
        <v>8</v>
      </c>
      <c r="E4331" t="s">
        <v>42</v>
      </c>
      <c r="F4331" t="s">
        <v>26</v>
      </c>
      <c r="G4331">
        <v>15.6</v>
      </c>
      <c r="H4331" t="s">
        <v>27</v>
      </c>
      <c r="I4331">
        <v>4.5999999999999996</v>
      </c>
      <c r="J4331">
        <v>2.66</v>
      </c>
      <c r="K4331" t="s">
        <v>16</v>
      </c>
      <c r="L4331">
        <v>1600.11</v>
      </c>
    </row>
    <row r="4332" spans="2:12" x14ac:dyDescent="0.2">
      <c r="B4332" t="s">
        <v>45</v>
      </c>
      <c r="C4332" t="s">
        <v>12</v>
      </c>
      <c r="D4332">
        <v>32</v>
      </c>
      <c r="E4332" t="s">
        <v>13</v>
      </c>
      <c r="F4332" t="s">
        <v>14</v>
      </c>
      <c r="G4332">
        <v>13.3</v>
      </c>
      <c r="H4332" t="s">
        <v>27</v>
      </c>
      <c r="I4332">
        <v>5.8</v>
      </c>
      <c r="J4332">
        <v>2.67</v>
      </c>
      <c r="K4332" t="s">
        <v>16</v>
      </c>
      <c r="L4332">
        <v>2228.31</v>
      </c>
    </row>
    <row r="4333" spans="2:12" x14ac:dyDescent="0.2">
      <c r="B4333" t="s">
        <v>23</v>
      </c>
      <c r="C4333" t="s">
        <v>12</v>
      </c>
      <c r="D4333">
        <v>16</v>
      </c>
      <c r="E4333" t="s">
        <v>13</v>
      </c>
      <c r="F4333" t="s">
        <v>44</v>
      </c>
      <c r="G4333">
        <v>13.3</v>
      </c>
      <c r="H4333" t="s">
        <v>43</v>
      </c>
      <c r="I4333">
        <v>7.9</v>
      </c>
      <c r="J4333">
        <v>1.67</v>
      </c>
      <c r="K4333" t="s">
        <v>16</v>
      </c>
      <c r="L4333">
        <v>833.35</v>
      </c>
    </row>
    <row r="4334" spans="2:12" x14ac:dyDescent="0.2">
      <c r="B4334" t="s">
        <v>38</v>
      </c>
      <c r="C4334" t="s">
        <v>37</v>
      </c>
      <c r="D4334">
        <v>64</v>
      </c>
      <c r="E4334" t="s">
        <v>29</v>
      </c>
      <c r="F4334" t="s">
        <v>44</v>
      </c>
      <c r="G4334">
        <v>14</v>
      </c>
      <c r="H4334" t="s">
        <v>27</v>
      </c>
      <c r="I4334">
        <v>11</v>
      </c>
      <c r="J4334">
        <v>2.2400000000000002</v>
      </c>
      <c r="K4334" t="s">
        <v>46</v>
      </c>
      <c r="L4334">
        <v>4512.6000000000004</v>
      </c>
    </row>
    <row r="4335" spans="2:12" x14ac:dyDescent="0.2">
      <c r="B4335" t="s">
        <v>45</v>
      </c>
      <c r="C4335" t="s">
        <v>24</v>
      </c>
      <c r="D4335">
        <v>4</v>
      </c>
      <c r="E4335" t="s">
        <v>13</v>
      </c>
      <c r="F4335" t="s">
        <v>32</v>
      </c>
      <c r="G4335">
        <v>14</v>
      </c>
      <c r="H4335" t="s">
        <v>15</v>
      </c>
      <c r="I4335">
        <v>7.5</v>
      </c>
      <c r="J4335">
        <v>1.32</v>
      </c>
      <c r="K4335" t="s">
        <v>30</v>
      </c>
      <c r="L4335">
        <v>998.06</v>
      </c>
    </row>
    <row r="4336" spans="2:12" x14ac:dyDescent="0.2">
      <c r="B4336" t="s">
        <v>45</v>
      </c>
      <c r="C4336" t="s">
        <v>48</v>
      </c>
      <c r="D4336">
        <v>32</v>
      </c>
      <c r="E4336" t="s">
        <v>25</v>
      </c>
      <c r="F4336" t="s">
        <v>32</v>
      </c>
      <c r="G4336">
        <v>13.3</v>
      </c>
      <c r="H4336" t="s">
        <v>21</v>
      </c>
      <c r="I4336">
        <v>11.4</v>
      </c>
      <c r="J4336">
        <v>1.69</v>
      </c>
      <c r="K4336" t="s">
        <v>22</v>
      </c>
      <c r="L4336">
        <v>1777.74</v>
      </c>
    </row>
    <row r="4337" spans="2:12" x14ac:dyDescent="0.2">
      <c r="B4337" t="s">
        <v>11</v>
      </c>
      <c r="C4337" t="s">
        <v>24</v>
      </c>
      <c r="D4337">
        <v>16</v>
      </c>
      <c r="E4337" t="s">
        <v>13</v>
      </c>
      <c r="F4337" t="s">
        <v>40</v>
      </c>
      <c r="G4337">
        <v>13.3</v>
      </c>
      <c r="H4337" t="s">
        <v>21</v>
      </c>
      <c r="I4337">
        <v>7.3</v>
      </c>
      <c r="J4337">
        <v>2.21</v>
      </c>
      <c r="K4337" t="s">
        <v>16</v>
      </c>
      <c r="L4337">
        <v>1373.49</v>
      </c>
    </row>
    <row r="4338" spans="2:12" x14ac:dyDescent="0.2">
      <c r="B4338" t="s">
        <v>28</v>
      </c>
      <c r="C4338" t="s">
        <v>37</v>
      </c>
      <c r="D4338">
        <v>64</v>
      </c>
      <c r="E4338" t="s">
        <v>25</v>
      </c>
      <c r="F4338" t="s">
        <v>20</v>
      </c>
      <c r="G4338">
        <v>13.3</v>
      </c>
      <c r="H4338" t="s">
        <v>21</v>
      </c>
      <c r="I4338">
        <v>10.3</v>
      </c>
      <c r="J4338">
        <v>2.21</v>
      </c>
      <c r="K4338" t="s">
        <v>22</v>
      </c>
      <c r="L4338">
        <v>3169.83</v>
      </c>
    </row>
    <row r="4339" spans="2:12" x14ac:dyDescent="0.2">
      <c r="B4339" t="s">
        <v>47</v>
      </c>
      <c r="C4339" t="s">
        <v>12</v>
      </c>
      <c r="D4339">
        <v>8</v>
      </c>
      <c r="E4339" t="s">
        <v>19</v>
      </c>
      <c r="F4339" t="s">
        <v>26</v>
      </c>
      <c r="G4339">
        <v>14</v>
      </c>
      <c r="H4339" t="s">
        <v>43</v>
      </c>
      <c r="I4339">
        <v>4.5</v>
      </c>
      <c r="J4339">
        <v>3.31</v>
      </c>
      <c r="K4339" t="s">
        <v>16</v>
      </c>
      <c r="L4339">
        <v>1185.3599999999999</v>
      </c>
    </row>
    <row r="4340" spans="2:12" x14ac:dyDescent="0.2">
      <c r="B4340" t="s">
        <v>33</v>
      </c>
      <c r="C4340" t="s">
        <v>41</v>
      </c>
      <c r="D4340">
        <v>8</v>
      </c>
      <c r="E4340" t="s">
        <v>29</v>
      </c>
      <c r="F4340" t="s">
        <v>20</v>
      </c>
      <c r="G4340">
        <v>14</v>
      </c>
      <c r="H4340" t="s">
        <v>43</v>
      </c>
      <c r="I4340">
        <v>9.3000000000000007</v>
      </c>
      <c r="J4340">
        <v>1.46</v>
      </c>
      <c r="K4340" t="s">
        <v>46</v>
      </c>
      <c r="L4340">
        <v>1809.15</v>
      </c>
    </row>
    <row r="4341" spans="2:12" x14ac:dyDescent="0.2">
      <c r="B4341" t="s">
        <v>36</v>
      </c>
      <c r="C4341" t="s">
        <v>31</v>
      </c>
      <c r="D4341">
        <v>32</v>
      </c>
      <c r="E4341" t="s">
        <v>29</v>
      </c>
      <c r="F4341" t="s">
        <v>26</v>
      </c>
      <c r="G4341">
        <v>17.3</v>
      </c>
      <c r="H4341" t="s">
        <v>43</v>
      </c>
      <c r="I4341">
        <v>4</v>
      </c>
      <c r="J4341">
        <v>2.29</v>
      </c>
      <c r="K4341" t="s">
        <v>22</v>
      </c>
      <c r="L4341">
        <v>1426.75</v>
      </c>
    </row>
    <row r="4342" spans="2:12" x14ac:dyDescent="0.2">
      <c r="B4342" t="s">
        <v>36</v>
      </c>
      <c r="C4342" t="s">
        <v>48</v>
      </c>
      <c r="D4342">
        <v>64</v>
      </c>
      <c r="E4342" t="s">
        <v>19</v>
      </c>
      <c r="F4342" t="s">
        <v>26</v>
      </c>
      <c r="G4342">
        <v>14</v>
      </c>
      <c r="H4342" t="s">
        <v>43</v>
      </c>
      <c r="I4342">
        <v>11.2</v>
      </c>
      <c r="J4342">
        <v>1.42</v>
      </c>
      <c r="K4342" t="s">
        <v>30</v>
      </c>
      <c r="L4342">
        <v>2823.43</v>
      </c>
    </row>
    <row r="4343" spans="2:12" x14ac:dyDescent="0.2">
      <c r="B4343" t="s">
        <v>34</v>
      </c>
      <c r="C4343" t="s">
        <v>41</v>
      </c>
      <c r="D4343">
        <v>4</v>
      </c>
      <c r="E4343" t="s">
        <v>42</v>
      </c>
      <c r="F4343" t="s">
        <v>32</v>
      </c>
      <c r="G4343">
        <v>14</v>
      </c>
      <c r="H4343" t="s">
        <v>43</v>
      </c>
      <c r="I4343">
        <v>5.7</v>
      </c>
      <c r="J4343">
        <v>2.61</v>
      </c>
      <c r="K4343" t="s">
        <v>22</v>
      </c>
      <c r="L4343">
        <v>1216.0999999999999</v>
      </c>
    </row>
    <row r="4344" spans="2:12" x14ac:dyDescent="0.2">
      <c r="B4344" t="s">
        <v>38</v>
      </c>
      <c r="C4344" t="s">
        <v>41</v>
      </c>
      <c r="D4344">
        <v>8</v>
      </c>
      <c r="E4344" t="s">
        <v>19</v>
      </c>
      <c r="F4344" t="s">
        <v>35</v>
      </c>
      <c r="G4344">
        <v>13.3</v>
      </c>
      <c r="H4344" t="s">
        <v>43</v>
      </c>
      <c r="I4344">
        <v>11.6</v>
      </c>
      <c r="J4344">
        <v>2.6</v>
      </c>
      <c r="K4344" t="s">
        <v>22</v>
      </c>
      <c r="L4344">
        <v>1520.77</v>
      </c>
    </row>
    <row r="4345" spans="2:12" x14ac:dyDescent="0.2">
      <c r="B4345" t="s">
        <v>47</v>
      </c>
      <c r="C4345" t="s">
        <v>48</v>
      </c>
      <c r="D4345">
        <v>8</v>
      </c>
      <c r="E4345" t="s">
        <v>29</v>
      </c>
      <c r="F4345" t="s">
        <v>20</v>
      </c>
      <c r="G4345">
        <v>15.6</v>
      </c>
      <c r="H4345" t="s">
        <v>15</v>
      </c>
      <c r="I4345">
        <v>7</v>
      </c>
      <c r="J4345">
        <v>2.2400000000000002</v>
      </c>
      <c r="K4345" t="s">
        <v>30</v>
      </c>
      <c r="L4345">
        <v>2150.36</v>
      </c>
    </row>
    <row r="4346" spans="2:12" x14ac:dyDescent="0.2">
      <c r="B4346" t="s">
        <v>45</v>
      </c>
      <c r="C4346" t="s">
        <v>24</v>
      </c>
      <c r="D4346">
        <v>8</v>
      </c>
      <c r="E4346" t="s">
        <v>42</v>
      </c>
      <c r="F4346" t="s">
        <v>32</v>
      </c>
      <c r="G4346">
        <v>13.3</v>
      </c>
      <c r="H4346" t="s">
        <v>21</v>
      </c>
      <c r="I4346">
        <v>7.8</v>
      </c>
      <c r="J4346">
        <v>1.55</v>
      </c>
      <c r="K4346" t="s">
        <v>46</v>
      </c>
      <c r="L4346">
        <v>596.88</v>
      </c>
    </row>
    <row r="4347" spans="2:12" x14ac:dyDescent="0.2">
      <c r="B4347" t="s">
        <v>45</v>
      </c>
      <c r="C4347" t="s">
        <v>24</v>
      </c>
      <c r="D4347">
        <v>4</v>
      </c>
      <c r="E4347" t="s">
        <v>42</v>
      </c>
      <c r="F4347" t="s">
        <v>14</v>
      </c>
      <c r="G4347">
        <v>17.3</v>
      </c>
      <c r="H4347" t="s">
        <v>43</v>
      </c>
      <c r="I4347">
        <v>4.4000000000000004</v>
      </c>
      <c r="J4347">
        <v>3.22</v>
      </c>
      <c r="K4347" t="s">
        <v>16</v>
      </c>
      <c r="L4347">
        <v>721.85</v>
      </c>
    </row>
    <row r="4348" spans="2:12" x14ac:dyDescent="0.2">
      <c r="B4348" t="s">
        <v>38</v>
      </c>
      <c r="C4348" t="s">
        <v>37</v>
      </c>
      <c r="D4348">
        <v>8</v>
      </c>
      <c r="E4348" t="s">
        <v>19</v>
      </c>
      <c r="F4348" t="s">
        <v>40</v>
      </c>
      <c r="G4348">
        <v>15.6</v>
      </c>
      <c r="H4348" t="s">
        <v>43</v>
      </c>
      <c r="I4348">
        <v>9.4</v>
      </c>
      <c r="J4348">
        <v>3.01</v>
      </c>
      <c r="K4348" t="s">
        <v>46</v>
      </c>
      <c r="L4348">
        <v>1746.85</v>
      </c>
    </row>
    <row r="4349" spans="2:12" x14ac:dyDescent="0.2">
      <c r="B4349" t="s">
        <v>38</v>
      </c>
      <c r="C4349" t="s">
        <v>48</v>
      </c>
      <c r="D4349">
        <v>16</v>
      </c>
      <c r="E4349" t="s">
        <v>13</v>
      </c>
      <c r="F4349" t="s">
        <v>44</v>
      </c>
      <c r="G4349">
        <v>15.6</v>
      </c>
      <c r="H4349" t="s">
        <v>21</v>
      </c>
      <c r="I4349">
        <v>10.199999999999999</v>
      </c>
      <c r="J4349">
        <v>2</v>
      </c>
      <c r="K4349" t="s">
        <v>30</v>
      </c>
      <c r="L4349">
        <v>1013.06</v>
      </c>
    </row>
    <row r="4350" spans="2:12" x14ac:dyDescent="0.2">
      <c r="B4350" t="s">
        <v>47</v>
      </c>
      <c r="C4350" t="s">
        <v>37</v>
      </c>
      <c r="D4350">
        <v>4</v>
      </c>
      <c r="E4350" t="s">
        <v>29</v>
      </c>
      <c r="F4350" t="s">
        <v>40</v>
      </c>
      <c r="G4350">
        <v>14</v>
      </c>
      <c r="H4350" t="s">
        <v>43</v>
      </c>
      <c r="I4350">
        <v>5.5</v>
      </c>
      <c r="J4350">
        <v>3.45</v>
      </c>
      <c r="K4350" t="s">
        <v>30</v>
      </c>
      <c r="L4350">
        <v>2068.36</v>
      </c>
    </row>
    <row r="4351" spans="2:12" x14ac:dyDescent="0.2">
      <c r="B4351" t="s">
        <v>38</v>
      </c>
      <c r="C4351" t="s">
        <v>41</v>
      </c>
      <c r="D4351">
        <v>16</v>
      </c>
      <c r="E4351" t="s">
        <v>19</v>
      </c>
      <c r="F4351" t="s">
        <v>35</v>
      </c>
      <c r="G4351">
        <v>15.6</v>
      </c>
      <c r="H4351" t="s">
        <v>21</v>
      </c>
      <c r="I4351">
        <v>9.4</v>
      </c>
      <c r="J4351">
        <v>1.91</v>
      </c>
      <c r="K4351" t="s">
        <v>46</v>
      </c>
      <c r="L4351">
        <v>1981.52</v>
      </c>
    </row>
    <row r="4352" spans="2:12" x14ac:dyDescent="0.2">
      <c r="B4352" t="s">
        <v>23</v>
      </c>
      <c r="C4352" t="s">
        <v>31</v>
      </c>
      <c r="D4352">
        <v>64</v>
      </c>
      <c r="E4352" t="s">
        <v>42</v>
      </c>
      <c r="F4352" t="s">
        <v>35</v>
      </c>
      <c r="G4352">
        <v>14</v>
      </c>
      <c r="H4352" t="s">
        <v>27</v>
      </c>
      <c r="I4352">
        <v>6.6</v>
      </c>
      <c r="J4352">
        <v>1.84</v>
      </c>
      <c r="K4352" t="s">
        <v>30</v>
      </c>
      <c r="L4352">
        <v>2736.02</v>
      </c>
    </row>
    <row r="4353" spans="2:12" x14ac:dyDescent="0.2">
      <c r="B4353" t="s">
        <v>36</v>
      </c>
      <c r="C4353" t="s">
        <v>12</v>
      </c>
      <c r="D4353">
        <v>64</v>
      </c>
      <c r="E4353" t="s">
        <v>29</v>
      </c>
      <c r="F4353" t="s">
        <v>26</v>
      </c>
      <c r="G4353">
        <v>17.3</v>
      </c>
      <c r="H4353" t="s">
        <v>21</v>
      </c>
      <c r="I4353">
        <v>5.7</v>
      </c>
      <c r="J4353">
        <v>1.36</v>
      </c>
      <c r="K4353" t="s">
        <v>46</v>
      </c>
      <c r="L4353">
        <v>1952.34</v>
      </c>
    </row>
    <row r="4354" spans="2:12" x14ac:dyDescent="0.2">
      <c r="B4354" t="s">
        <v>11</v>
      </c>
      <c r="C4354" t="s">
        <v>31</v>
      </c>
      <c r="D4354">
        <v>64</v>
      </c>
      <c r="E4354" t="s">
        <v>13</v>
      </c>
      <c r="F4354" t="s">
        <v>20</v>
      </c>
      <c r="G4354">
        <v>17.3</v>
      </c>
      <c r="H4354" t="s">
        <v>27</v>
      </c>
      <c r="I4354">
        <v>4</v>
      </c>
      <c r="J4354">
        <v>3.08</v>
      </c>
      <c r="K4354" t="s">
        <v>16</v>
      </c>
      <c r="L4354">
        <v>5531.83</v>
      </c>
    </row>
    <row r="4355" spans="2:12" x14ac:dyDescent="0.2">
      <c r="B4355" t="s">
        <v>38</v>
      </c>
      <c r="C4355" t="s">
        <v>31</v>
      </c>
      <c r="D4355">
        <v>64</v>
      </c>
      <c r="E4355" t="s">
        <v>29</v>
      </c>
      <c r="F4355" t="s">
        <v>32</v>
      </c>
      <c r="G4355">
        <v>15.6</v>
      </c>
      <c r="H4355" t="s">
        <v>21</v>
      </c>
      <c r="I4355">
        <v>7.5</v>
      </c>
      <c r="J4355">
        <v>1.78</v>
      </c>
      <c r="K4355" t="s">
        <v>30</v>
      </c>
      <c r="L4355">
        <v>1939.2</v>
      </c>
    </row>
    <row r="4356" spans="2:12" x14ac:dyDescent="0.2">
      <c r="B4356" t="s">
        <v>33</v>
      </c>
      <c r="C4356" t="s">
        <v>41</v>
      </c>
      <c r="D4356">
        <v>4</v>
      </c>
      <c r="E4356" t="s">
        <v>13</v>
      </c>
      <c r="F4356" t="s">
        <v>35</v>
      </c>
      <c r="G4356">
        <v>16</v>
      </c>
      <c r="H4356" t="s">
        <v>27</v>
      </c>
      <c r="I4356">
        <v>7.1</v>
      </c>
      <c r="J4356">
        <v>1.63</v>
      </c>
      <c r="K4356" t="s">
        <v>46</v>
      </c>
      <c r="L4356">
        <v>2642.94</v>
      </c>
    </row>
    <row r="4357" spans="2:12" x14ac:dyDescent="0.2">
      <c r="B4357" t="s">
        <v>17</v>
      </c>
      <c r="C4357" t="s">
        <v>48</v>
      </c>
      <c r="D4357">
        <v>16</v>
      </c>
      <c r="E4357" t="s">
        <v>42</v>
      </c>
      <c r="F4357" t="s">
        <v>26</v>
      </c>
      <c r="G4357">
        <v>14</v>
      </c>
      <c r="H4357" t="s">
        <v>27</v>
      </c>
      <c r="I4357">
        <v>8.3000000000000007</v>
      </c>
      <c r="J4357">
        <v>3.49</v>
      </c>
      <c r="K4357" t="s">
        <v>46</v>
      </c>
      <c r="L4357">
        <v>3029.45</v>
      </c>
    </row>
    <row r="4358" spans="2:12" x14ac:dyDescent="0.2">
      <c r="B4358" t="s">
        <v>23</v>
      </c>
      <c r="C4358" t="s">
        <v>18</v>
      </c>
      <c r="D4358">
        <v>64</v>
      </c>
      <c r="E4358" t="s">
        <v>29</v>
      </c>
      <c r="F4358" t="s">
        <v>32</v>
      </c>
      <c r="G4358">
        <v>14</v>
      </c>
      <c r="H4358" t="s">
        <v>43</v>
      </c>
      <c r="I4358">
        <v>7.6</v>
      </c>
      <c r="J4358">
        <v>2.67</v>
      </c>
      <c r="K4358" t="s">
        <v>16</v>
      </c>
      <c r="L4358">
        <v>2881.49</v>
      </c>
    </row>
    <row r="4359" spans="2:12" x14ac:dyDescent="0.2">
      <c r="B4359" t="s">
        <v>45</v>
      </c>
      <c r="C4359" t="s">
        <v>24</v>
      </c>
      <c r="D4359">
        <v>64</v>
      </c>
      <c r="E4359" t="s">
        <v>19</v>
      </c>
      <c r="F4359" t="s">
        <v>14</v>
      </c>
      <c r="G4359">
        <v>16</v>
      </c>
      <c r="H4359" t="s">
        <v>21</v>
      </c>
      <c r="I4359">
        <v>5.2</v>
      </c>
      <c r="J4359">
        <v>2.65</v>
      </c>
      <c r="K4359" t="s">
        <v>30</v>
      </c>
      <c r="L4359">
        <v>2292.48</v>
      </c>
    </row>
    <row r="4360" spans="2:12" x14ac:dyDescent="0.2">
      <c r="B4360" t="s">
        <v>38</v>
      </c>
      <c r="C4360" t="s">
        <v>39</v>
      </c>
      <c r="D4360">
        <v>4</v>
      </c>
      <c r="E4360" t="s">
        <v>29</v>
      </c>
      <c r="F4360" t="s">
        <v>20</v>
      </c>
      <c r="G4360">
        <v>16</v>
      </c>
      <c r="H4360" t="s">
        <v>43</v>
      </c>
      <c r="I4360">
        <v>11.4</v>
      </c>
      <c r="J4360">
        <v>2.27</v>
      </c>
      <c r="K4360" t="s">
        <v>30</v>
      </c>
      <c r="L4360">
        <v>1027.0999999999999</v>
      </c>
    </row>
    <row r="4361" spans="2:12" x14ac:dyDescent="0.2">
      <c r="B4361" t="s">
        <v>47</v>
      </c>
      <c r="C4361" t="s">
        <v>24</v>
      </c>
      <c r="D4361">
        <v>32</v>
      </c>
      <c r="E4361" t="s">
        <v>13</v>
      </c>
      <c r="F4361" t="s">
        <v>14</v>
      </c>
      <c r="G4361">
        <v>13.3</v>
      </c>
      <c r="H4361" t="s">
        <v>15</v>
      </c>
      <c r="I4361">
        <v>5.3</v>
      </c>
      <c r="J4361">
        <v>1.54</v>
      </c>
      <c r="K4361" t="s">
        <v>22</v>
      </c>
      <c r="L4361">
        <v>2522.44</v>
      </c>
    </row>
    <row r="4362" spans="2:12" x14ac:dyDescent="0.2">
      <c r="B4362" t="s">
        <v>23</v>
      </c>
      <c r="C4362" t="s">
        <v>12</v>
      </c>
      <c r="D4362">
        <v>64</v>
      </c>
      <c r="E4362" t="s">
        <v>19</v>
      </c>
      <c r="F4362" t="s">
        <v>32</v>
      </c>
      <c r="G4362">
        <v>14</v>
      </c>
      <c r="H4362" t="s">
        <v>27</v>
      </c>
      <c r="I4362">
        <v>4.0999999999999996</v>
      </c>
      <c r="J4362">
        <v>2.87</v>
      </c>
      <c r="K4362" t="s">
        <v>46</v>
      </c>
      <c r="L4362">
        <v>3355.51</v>
      </c>
    </row>
    <row r="4363" spans="2:12" x14ac:dyDescent="0.2">
      <c r="B4363" t="s">
        <v>47</v>
      </c>
      <c r="C4363" t="s">
        <v>37</v>
      </c>
      <c r="D4363">
        <v>4</v>
      </c>
      <c r="E4363" t="s">
        <v>25</v>
      </c>
      <c r="F4363" t="s">
        <v>35</v>
      </c>
      <c r="G4363">
        <v>16</v>
      </c>
      <c r="H4363" t="s">
        <v>27</v>
      </c>
      <c r="I4363">
        <v>4.9000000000000004</v>
      </c>
      <c r="J4363">
        <v>2.21</v>
      </c>
      <c r="K4363" t="s">
        <v>16</v>
      </c>
      <c r="L4363">
        <v>3574.26</v>
      </c>
    </row>
    <row r="4364" spans="2:12" x14ac:dyDescent="0.2">
      <c r="B4364" t="s">
        <v>47</v>
      </c>
      <c r="C4364" t="s">
        <v>24</v>
      </c>
      <c r="D4364">
        <v>64</v>
      </c>
      <c r="E4364" t="s">
        <v>42</v>
      </c>
      <c r="F4364" t="s">
        <v>26</v>
      </c>
      <c r="G4364">
        <v>15.6</v>
      </c>
      <c r="H4364" t="s">
        <v>15</v>
      </c>
      <c r="I4364">
        <v>9.4</v>
      </c>
      <c r="J4364">
        <v>1.42</v>
      </c>
      <c r="K4364" t="s">
        <v>46</v>
      </c>
      <c r="L4364">
        <v>3375.83</v>
      </c>
    </row>
    <row r="4365" spans="2:12" x14ac:dyDescent="0.2">
      <c r="B4365" t="s">
        <v>23</v>
      </c>
      <c r="C4365" t="s">
        <v>18</v>
      </c>
      <c r="D4365">
        <v>8</v>
      </c>
      <c r="E4365" t="s">
        <v>29</v>
      </c>
      <c r="F4365" t="s">
        <v>40</v>
      </c>
      <c r="G4365">
        <v>15.6</v>
      </c>
      <c r="H4365" t="s">
        <v>21</v>
      </c>
      <c r="I4365">
        <v>6.9</v>
      </c>
      <c r="J4365">
        <v>3.15</v>
      </c>
      <c r="K4365" t="s">
        <v>16</v>
      </c>
      <c r="L4365">
        <v>1239.1400000000001</v>
      </c>
    </row>
    <row r="4366" spans="2:12" x14ac:dyDescent="0.2">
      <c r="B4366" t="s">
        <v>28</v>
      </c>
      <c r="C4366" t="s">
        <v>41</v>
      </c>
      <c r="D4366">
        <v>64</v>
      </c>
      <c r="E4366" t="s">
        <v>13</v>
      </c>
      <c r="F4366" t="s">
        <v>44</v>
      </c>
      <c r="G4366">
        <v>15.6</v>
      </c>
      <c r="H4366" t="s">
        <v>21</v>
      </c>
      <c r="I4366">
        <v>6.5</v>
      </c>
      <c r="J4366">
        <v>2.79</v>
      </c>
      <c r="K4366" t="s">
        <v>46</v>
      </c>
      <c r="L4366">
        <v>2415.3200000000002</v>
      </c>
    </row>
    <row r="4367" spans="2:12" x14ac:dyDescent="0.2">
      <c r="B4367" t="s">
        <v>11</v>
      </c>
      <c r="C4367" t="s">
        <v>12</v>
      </c>
      <c r="D4367">
        <v>64</v>
      </c>
      <c r="E4367" t="s">
        <v>42</v>
      </c>
      <c r="F4367" t="s">
        <v>26</v>
      </c>
      <c r="G4367">
        <v>17.3</v>
      </c>
      <c r="H4367" t="s">
        <v>27</v>
      </c>
      <c r="I4367">
        <v>4.4000000000000004</v>
      </c>
      <c r="J4367">
        <v>2.2200000000000002</v>
      </c>
      <c r="K4367" t="s">
        <v>30</v>
      </c>
      <c r="L4367">
        <v>4515.54</v>
      </c>
    </row>
    <row r="4368" spans="2:12" x14ac:dyDescent="0.2">
      <c r="B4368" t="s">
        <v>23</v>
      </c>
      <c r="C4368" t="s">
        <v>37</v>
      </c>
      <c r="D4368">
        <v>8</v>
      </c>
      <c r="E4368" t="s">
        <v>19</v>
      </c>
      <c r="F4368" t="s">
        <v>44</v>
      </c>
      <c r="G4368">
        <v>14</v>
      </c>
      <c r="H4368" t="s">
        <v>43</v>
      </c>
      <c r="I4368">
        <v>11</v>
      </c>
      <c r="J4368">
        <v>1.99</v>
      </c>
      <c r="K4368" t="s">
        <v>30</v>
      </c>
      <c r="L4368">
        <v>1278.01</v>
      </c>
    </row>
    <row r="4369" spans="2:12" x14ac:dyDescent="0.2">
      <c r="B4369" t="s">
        <v>36</v>
      </c>
      <c r="C4369" t="s">
        <v>39</v>
      </c>
      <c r="D4369">
        <v>16</v>
      </c>
      <c r="E4369" t="s">
        <v>25</v>
      </c>
      <c r="F4369" t="s">
        <v>35</v>
      </c>
      <c r="G4369">
        <v>16</v>
      </c>
      <c r="H4369" t="s">
        <v>21</v>
      </c>
      <c r="I4369">
        <v>5.4</v>
      </c>
      <c r="J4369">
        <v>2.21</v>
      </c>
      <c r="K4369" t="s">
        <v>30</v>
      </c>
      <c r="L4369">
        <v>1177.01</v>
      </c>
    </row>
    <row r="4370" spans="2:12" x14ac:dyDescent="0.2">
      <c r="B4370" t="s">
        <v>47</v>
      </c>
      <c r="C4370" t="s">
        <v>48</v>
      </c>
      <c r="D4370">
        <v>32</v>
      </c>
      <c r="E4370" t="s">
        <v>25</v>
      </c>
      <c r="F4370" t="s">
        <v>32</v>
      </c>
      <c r="G4370">
        <v>13.3</v>
      </c>
      <c r="H4370" t="s">
        <v>21</v>
      </c>
      <c r="I4370">
        <v>9.9</v>
      </c>
      <c r="J4370">
        <v>3.12</v>
      </c>
      <c r="K4370" t="s">
        <v>22</v>
      </c>
      <c r="L4370">
        <v>2025.11</v>
      </c>
    </row>
    <row r="4371" spans="2:12" x14ac:dyDescent="0.2">
      <c r="B4371" t="s">
        <v>34</v>
      </c>
      <c r="C4371" t="s">
        <v>41</v>
      </c>
      <c r="D4371">
        <v>4</v>
      </c>
      <c r="E4371" t="s">
        <v>19</v>
      </c>
      <c r="F4371" t="s">
        <v>14</v>
      </c>
      <c r="G4371">
        <v>15.6</v>
      </c>
      <c r="H4371" t="s">
        <v>21</v>
      </c>
      <c r="I4371">
        <v>4.9000000000000004</v>
      </c>
      <c r="J4371">
        <v>2.56</v>
      </c>
      <c r="K4371" t="s">
        <v>46</v>
      </c>
      <c r="L4371">
        <v>1240.71</v>
      </c>
    </row>
    <row r="4372" spans="2:12" x14ac:dyDescent="0.2">
      <c r="B4372" t="s">
        <v>34</v>
      </c>
      <c r="C4372" t="s">
        <v>18</v>
      </c>
      <c r="D4372">
        <v>32</v>
      </c>
      <c r="E4372" t="s">
        <v>25</v>
      </c>
      <c r="F4372" t="s">
        <v>35</v>
      </c>
      <c r="G4372">
        <v>13.3</v>
      </c>
      <c r="H4372" t="s">
        <v>27</v>
      </c>
      <c r="I4372">
        <v>9.6999999999999993</v>
      </c>
      <c r="J4372">
        <v>1.86</v>
      </c>
      <c r="K4372" t="s">
        <v>30</v>
      </c>
      <c r="L4372">
        <v>3198.4</v>
      </c>
    </row>
    <row r="4373" spans="2:12" x14ac:dyDescent="0.2">
      <c r="B4373" t="s">
        <v>34</v>
      </c>
      <c r="C4373" t="s">
        <v>24</v>
      </c>
      <c r="D4373">
        <v>4</v>
      </c>
      <c r="E4373" t="s">
        <v>42</v>
      </c>
      <c r="F4373" t="s">
        <v>26</v>
      </c>
      <c r="G4373">
        <v>17.3</v>
      </c>
      <c r="H4373" t="s">
        <v>43</v>
      </c>
      <c r="I4373">
        <v>5.5</v>
      </c>
      <c r="J4373">
        <v>2.35</v>
      </c>
      <c r="K4373" t="s">
        <v>30</v>
      </c>
      <c r="L4373">
        <v>940.01</v>
      </c>
    </row>
    <row r="4374" spans="2:12" x14ac:dyDescent="0.2">
      <c r="B4374" t="s">
        <v>36</v>
      </c>
      <c r="C4374" t="s">
        <v>41</v>
      </c>
      <c r="D4374">
        <v>4</v>
      </c>
      <c r="E4374" t="s">
        <v>42</v>
      </c>
      <c r="F4374" t="s">
        <v>26</v>
      </c>
      <c r="G4374">
        <v>16</v>
      </c>
      <c r="H4374" t="s">
        <v>43</v>
      </c>
      <c r="I4374">
        <v>7.5</v>
      </c>
      <c r="J4374">
        <v>3</v>
      </c>
      <c r="K4374" t="s">
        <v>46</v>
      </c>
      <c r="L4374">
        <v>1300.44</v>
      </c>
    </row>
    <row r="4375" spans="2:12" x14ac:dyDescent="0.2">
      <c r="B4375" t="s">
        <v>17</v>
      </c>
      <c r="C4375" t="s">
        <v>31</v>
      </c>
      <c r="D4375">
        <v>64</v>
      </c>
      <c r="E4375" t="s">
        <v>25</v>
      </c>
      <c r="F4375" t="s">
        <v>32</v>
      </c>
      <c r="G4375">
        <v>17.3</v>
      </c>
      <c r="H4375" t="s">
        <v>27</v>
      </c>
      <c r="I4375">
        <v>10.7</v>
      </c>
      <c r="J4375">
        <v>2.82</v>
      </c>
      <c r="K4375" t="s">
        <v>22</v>
      </c>
      <c r="L4375">
        <v>4982.93</v>
      </c>
    </row>
    <row r="4376" spans="2:12" x14ac:dyDescent="0.2">
      <c r="B4376" t="s">
        <v>33</v>
      </c>
      <c r="C4376" t="s">
        <v>37</v>
      </c>
      <c r="D4376">
        <v>64</v>
      </c>
      <c r="E4376" t="s">
        <v>13</v>
      </c>
      <c r="F4376" t="s">
        <v>44</v>
      </c>
      <c r="G4376">
        <v>14</v>
      </c>
      <c r="H4376" t="s">
        <v>27</v>
      </c>
      <c r="I4376">
        <v>9.3000000000000007</v>
      </c>
      <c r="J4376">
        <v>2.6</v>
      </c>
      <c r="K4376" t="s">
        <v>30</v>
      </c>
      <c r="L4376">
        <v>4458.63</v>
      </c>
    </row>
    <row r="4377" spans="2:12" x14ac:dyDescent="0.2">
      <c r="B4377" t="s">
        <v>33</v>
      </c>
      <c r="C4377" t="s">
        <v>39</v>
      </c>
      <c r="D4377">
        <v>16</v>
      </c>
      <c r="E4377" t="s">
        <v>19</v>
      </c>
      <c r="F4377" t="s">
        <v>14</v>
      </c>
      <c r="G4377">
        <v>13.3</v>
      </c>
      <c r="H4377" t="s">
        <v>27</v>
      </c>
      <c r="I4377">
        <v>6.9</v>
      </c>
      <c r="J4377">
        <v>2.69</v>
      </c>
      <c r="K4377" t="s">
        <v>46</v>
      </c>
      <c r="L4377">
        <v>2098.7600000000002</v>
      </c>
    </row>
    <row r="4378" spans="2:12" x14ac:dyDescent="0.2">
      <c r="B4378" t="s">
        <v>23</v>
      </c>
      <c r="C4378" t="s">
        <v>48</v>
      </c>
      <c r="D4378">
        <v>16</v>
      </c>
      <c r="E4378" t="s">
        <v>19</v>
      </c>
      <c r="F4378" t="s">
        <v>20</v>
      </c>
      <c r="G4378">
        <v>15.6</v>
      </c>
      <c r="H4378" t="s">
        <v>21</v>
      </c>
      <c r="I4378">
        <v>10</v>
      </c>
      <c r="J4378">
        <v>2.04</v>
      </c>
      <c r="K4378" t="s">
        <v>30</v>
      </c>
      <c r="L4378">
        <v>1241.55</v>
      </c>
    </row>
    <row r="4379" spans="2:12" x14ac:dyDescent="0.2">
      <c r="B4379" t="s">
        <v>11</v>
      </c>
      <c r="C4379" t="s">
        <v>24</v>
      </c>
      <c r="D4379">
        <v>32</v>
      </c>
      <c r="E4379" t="s">
        <v>29</v>
      </c>
      <c r="F4379" t="s">
        <v>40</v>
      </c>
      <c r="G4379">
        <v>16</v>
      </c>
      <c r="H4379" t="s">
        <v>43</v>
      </c>
      <c r="I4379">
        <v>4.5</v>
      </c>
      <c r="J4379">
        <v>2.25</v>
      </c>
      <c r="K4379" t="s">
        <v>30</v>
      </c>
      <c r="L4379">
        <v>2663.7</v>
      </c>
    </row>
    <row r="4380" spans="2:12" x14ac:dyDescent="0.2">
      <c r="B4380" t="s">
        <v>11</v>
      </c>
      <c r="C4380" t="s">
        <v>37</v>
      </c>
      <c r="D4380">
        <v>64</v>
      </c>
      <c r="E4380" t="s">
        <v>13</v>
      </c>
      <c r="F4380" t="s">
        <v>26</v>
      </c>
      <c r="G4380">
        <v>15.6</v>
      </c>
      <c r="H4380" t="s">
        <v>15</v>
      </c>
      <c r="I4380">
        <v>8.8000000000000007</v>
      </c>
      <c r="J4380">
        <v>1.83</v>
      </c>
      <c r="K4380" t="s">
        <v>30</v>
      </c>
      <c r="L4380">
        <v>8168.12</v>
      </c>
    </row>
    <row r="4381" spans="2:12" x14ac:dyDescent="0.2">
      <c r="B4381" t="s">
        <v>23</v>
      </c>
      <c r="C4381" t="s">
        <v>12</v>
      </c>
      <c r="D4381">
        <v>64</v>
      </c>
      <c r="E4381" t="s">
        <v>25</v>
      </c>
      <c r="F4381" t="s">
        <v>14</v>
      </c>
      <c r="G4381">
        <v>17.3</v>
      </c>
      <c r="H4381" t="s">
        <v>21</v>
      </c>
      <c r="I4381">
        <v>10.9</v>
      </c>
      <c r="J4381">
        <v>2.4</v>
      </c>
      <c r="K4381" t="s">
        <v>30</v>
      </c>
      <c r="L4381">
        <v>1961.24</v>
      </c>
    </row>
    <row r="4382" spans="2:12" x14ac:dyDescent="0.2">
      <c r="B4382" t="s">
        <v>33</v>
      </c>
      <c r="C4382" t="s">
        <v>48</v>
      </c>
      <c r="D4382">
        <v>8</v>
      </c>
      <c r="E4382" t="s">
        <v>29</v>
      </c>
      <c r="F4382" t="s">
        <v>35</v>
      </c>
      <c r="G4382">
        <v>15.6</v>
      </c>
      <c r="H4382" t="s">
        <v>21</v>
      </c>
      <c r="I4382">
        <v>10.199999999999999</v>
      </c>
      <c r="J4382">
        <v>3.02</v>
      </c>
      <c r="K4382" t="s">
        <v>16</v>
      </c>
      <c r="L4382">
        <v>1124.3499999999999</v>
      </c>
    </row>
    <row r="4383" spans="2:12" x14ac:dyDescent="0.2">
      <c r="B4383" t="s">
        <v>17</v>
      </c>
      <c r="C4383" t="s">
        <v>24</v>
      </c>
      <c r="D4383">
        <v>32</v>
      </c>
      <c r="E4383" t="s">
        <v>13</v>
      </c>
      <c r="F4383" t="s">
        <v>32</v>
      </c>
      <c r="G4383">
        <v>15.6</v>
      </c>
      <c r="H4383" t="s">
        <v>21</v>
      </c>
      <c r="I4383">
        <v>4.8</v>
      </c>
      <c r="J4383">
        <v>3.2</v>
      </c>
      <c r="K4383" t="s">
        <v>22</v>
      </c>
      <c r="L4383">
        <v>2016.76</v>
      </c>
    </row>
    <row r="4384" spans="2:12" x14ac:dyDescent="0.2">
      <c r="B4384" t="s">
        <v>47</v>
      </c>
      <c r="C4384" t="s">
        <v>37</v>
      </c>
      <c r="D4384">
        <v>4</v>
      </c>
      <c r="E4384" t="s">
        <v>19</v>
      </c>
      <c r="F4384" t="s">
        <v>20</v>
      </c>
      <c r="G4384">
        <v>16</v>
      </c>
      <c r="H4384" t="s">
        <v>27</v>
      </c>
      <c r="I4384">
        <v>10.199999999999999</v>
      </c>
      <c r="J4384">
        <v>2.38</v>
      </c>
      <c r="K4384" t="s">
        <v>22</v>
      </c>
      <c r="L4384">
        <v>3668.46</v>
      </c>
    </row>
    <row r="4385" spans="2:12" x14ac:dyDescent="0.2">
      <c r="B4385" t="s">
        <v>38</v>
      </c>
      <c r="C4385" t="s">
        <v>24</v>
      </c>
      <c r="D4385">
        <v>64</v>
      </c>
      <c r="E4385" t="s">
        <v>29</v>
      </c>
      <c r="F4385" t="s">
        <v>44</v>
      </c>
      <c r="G4385">
        <v>17.3</v>
      </c>
      <c r="H4385" t="s">
        <v>43</v>
      </c>
      <c r="I4385">
        <v>5</v>
      </c>
      <c r="J4385">
        <v>1.72</v>
      </c>
      <c r="K4385" t="s">
        <v>46</v>
      </c>
      <c r="L4385">
        <v>1833.72</v>
      </c>
    </row>
    <row r="4386" spans="2:12" x14ac:dyDescent="0.2">
      <c r="B4386" t="s">
        <v>28</v>
      </c>
      <c r="C4386" t="s">
        <v>24</v>
      </c>
      <c r="D4386">
        <v>4</v>
      </c>
      <c r="E4386" t="s">
        <v>25</v>
      </c>
      <c r="F4386" t="s">
        <v>14</v>
      </c>
      <c r="G4386">
        <v>17.3</v>
      </c>
      <c r="H4386" t="s">
        <v>15</v>
      </c>
      <c r="I4386">
        <v>5.9</v>
      </c>
      <c r="J4386">
        <v>1.71</v>
      </c>
      <c r="K4386" t="s">
        <v>30</v>
      </c>
      <c r="L4386">
        <v>1289.42</v>
      </c>
    </row>
    <row r="4387" spans="2:12" x14ac:dyDescent="0.2">
      <c r="B4387" t="s">
        <v>36</v>
      </c>
      <c r="C4387" t="s">
        <v>48</v>
      </c>
      <c r="D4387">
        <v>8</v>
      </c>
      <c r="E4387" t="s">
        <v>25</v>
      </c>
      <c r="F4387" t="s">
        <v>40</v>
      </c>
      <c r="G4387">
        <v>13.3</v>
      </c>
      <c r="H4387" t="s">
        <v>27</v>
      </c>
      <c r="I4387">
        <v>10.199999999999999</v>
      </c>
      <c r="J4387">
        <v>3.37</v>
      </c>
      <c r="K4387" t="s">
        <v>30</v>
      </c>
      <c r="L4387">
        <v>2205.37</v>
      </c>
    </row>
    <row r="4388" spans="2:12" x14ac:dyDescent="0.2">
      <c r="B4388" t="s">
        <v>17</v>
      </c>
      <c r="C4388" t="s">
        <v>18</v>
      </c>
      <c r="D4388">
        <v>16</v>
      </c>
      <c r="E4388" t="s">
        <v>13</v>
      </c>
      <c r="F4388" t="s">
        <v>35</v>
      </c>
      <c r="G4388">
        <v>13.3</v>
      </c>
      <c r="H4388" t="s">
        <v>15</v>
      </c>
      <c r="I4388">
        <v>9.1999999999999993</v>
      </c>
      <c r="J4388">
        <v>1.47</v>
      </c>
      <c r="K4388" t="s">
        <v>30</v>
      </c>
      <c r="L4388">
        <v>2695.37</v>
      </c>
    </row>
    <row r="4389" spans="2:12" x14ac:dyDescent="0.2">
      <c r="B4389" t="s">
        <v>17</v>
      </c>
      <c r="C4389" t="s">
        <v>41</v>
      </c>
      <c r="D4389">
        <v>8</v>
      </c>
      <c r="E4389" t="s">
        <v>29</v>
      </c>
      <c r="F4389" t="s">
        <v>44</v>
      </c>
      <c r="G4389">
        <v>13.3</v>
      </c>
      <c r="H4389" t="s">
        <v>15</v>
      </c>
      <c r="I4389">
        <v>5.2</v>
      </c>
      <c r="J4389">
        <v>3.05</v>
      </c>
      <c r="K4389" t="s">
        <v>46</v>
      </c>
      <c r="L4389">
        <v>1930.69</v>
      </c>
    </row>
    <row r="4390" spans="2:12" x14ac:dyDescent="0.2">
      <c r="B4390" t="s">
        <v>23</v>
      </c>
      <c r="C4390" t="s">
        <v>31</v>
      </c>
      <c r="D4390">
        <v>8</v>
      </c>
      <c r="E4390" t="s">
        <v>13</v>
      </c>
      <c r="F4390" t="s">
        <v>26</v>
      </c>
      <c r="G4390">
        <v>17.3</v>
      </c>
      <c r="H4390" t="s">
        <v>43</v>
      </c>
      <c r="I4390">
        <v>8.4</v>
      </c>
      <c r="J4390">
        <v>2.27</v>
      </c>
      <c r="K4390" t="s">
        <v>46</v>
      </c>
      <c r="L4390">
        <v>1044.23</v>
      </c>
    </row>
    <row r="4391" spans="2:12" x14ac:dyDescent="0.2">
      <c r="B4391" t="s">
        <v>11</v>
      </c>
      <c r="C4391" t="s">
        <v>39</v>
      </c>
      <c r="D4391">
        <v>16</v>
      </c>
      <c r="E4391" t="s">
        <v>19</v>
      </c>
      <c r="F4391" t="s">
        <v>20</v>
      </c>
      <c r="G4391">
        <v>14</v>
      </c>
      <c r="H4391" t="s">
        <v>27</v>
      </c>
      <c r="I4391">
        <v>4.4000000000000004</v>
      </c>
      <c r="J4391">
        <v>3.04</v>
      </c>
      <c r="K4391" t="s">
        <v>30</v>
      </c>
      <c r="L4391">
        <v>3063.2</v>
      </c>
    </row>
    <row r="4392" spans="2:12" x14ac:dyDescent="0.2">
      <c r="B4392" t="s">
        <v>47</v>
      </c>
      <c r="C4392" t="s">
        <v>48</v>
      </c>
      <c r="D4392">
        <v>32</v>
      </c>
      <c r="E4392" t="s">
        <v>19</v>
      </c>
      <c r="F4392" t="s">
        <v>40</v>
      </c>
      <c r="G4392">
        <v>14</v>
      </c>
      <c r="H4392" t="s">
        <v>15</v>
      </c>
      <c r="I4392">
        <v>11</v>
      </c>
      <c r="J4392">
        <v>1.89</v>
      </c>
      <c r="K4392" t="s">
        <v>46</v>
      </c>
      <c r="L4392">
        <v>3300.59</v>
      </c>
    </row>
    <row r="4393" spans="2:12" x14ac:dyDescent="0.2">
      <c r="B4393" t="s">
        <v>38</v>
      </c>
      <c r="C4393" t="s">
        <v>37</v>
      </c>
      <c r="D4393">
        <v>8</v>
      </c>
      <c r="E4393" t="s">
        <v>42</v>
      </c>
      <c r="F4393" t="s">
        <v>44</v>
      </c>
      <c r="G4393">
        <v>13.3</v>
      </c>
      <c r="H4393" t="s">
        <v>27</v>
      </c>
      <c r="I4393">
        <v>5.4</v>
      </c>
      <c r="J4393">
        <v>2.89</v>
      </c>
      <c r="K4393" t="s">
        <v>16</v>
      </c>
      <c r="L4393">
        <v>1694.04</v>
      </c>
    </row>
    <row r="4394" spans="2:12" x14ac:dyDescent="0.2">
      <c r="B4394" t="s">
        <v>28</v>
      </c>
      <c r="C4394" t="s">
        <v>12</v>
      </c>
      <c r="D4394">
        <v>8</v>
      </c>
      <c r="E4394" t="s">
        <v>19</v>
      </c>
      <c r="F4394" t="s">
        <v>14</v>
      </c>
      <c r="G4394">
        <v>14</v>
      </c>
      <c r="H4394" t="s">
        <v>15</v>
      </c>
      <c r="I4394">
        <v>5.5</v>
      </c>
      <c r="J4394">
        <v>3.49</v>
      </c>
      <c r="K4394" t="s">
        <v>30</v>
      </c>
      <c r="L4394">
        <v>1005.53</v>
      </c>
    </row>
    <row r="4395" spans="2:12" x14ac:dyDescent="0.2">
      <c r="B4395" t="s">
        <v>38</v>
      </c>
      <c r="C4395" t="s">
        <v>12</v>
      </c>
      <c r="D4395">
        <v>8</v>
      </c>
      <c r="E4395" t="s">
        <v>25</v>
      </c>
      <c r="F4395" t="s">
        <v>14</v>
      </c>
      <c r="G4395">
        <v>16</v>
      </c>
      <c r="H4395" t="s">
        <v>15</v>
      </c>
      <c r="I4395">
        <v>10.5</v>
      </c>
      <c r="J4395">
        <v>2.0699999999999998</v>
      </c>
      <c r="K4395" t="s">
        <v>46</v>
      </c>
      <c r="L4395">
        <v>1061.05</v>
      </c>
    </row>
    <row r="4396" spans="2:12" x14ac:dyDescent="0.2">
      <c r="B4396" t="s">
        <v>11</v>
      </c>
      <c r="C4396" t="s">
        <v>18</v>
      </c>
      <c r="D4396">
        <v>16</v>
      </c>
      <c r="E4396" t="s">
        <v>29</v>
      </c>
      <c r="F4396" t="s">
        <v>26</v>
      </c>
      <c r="G4396">
        <v>13.3</v>
      </c>
      <c r="H4396" t="s">
        <v>43</v>
      </c>
      <c r="I4396">
        <v>4.3</v>
      </c>
      <c r="J4396">
        <v>3.44</v>
      </c>
      <c r="K4396" t="s">
        <v>46</v>
      </c>
      <c r="L4396">
        <v>2380.4499999999998</v>
      </c>
    </row>
    <row r="4397" spans="2:12" x14ac:dyDescent="0.2">
      <c r="B4397" t="s">
        <v>34</v>
      </c>
      <c r="C4397" t="s">
        <v>31</v>
      </c>
      <c r="D4397">
        <v>32</v>
      </c>
      <c r="E4397" t="s">
        <v>42</v>
      </c>
      <c r="F4397" t="s">
        <v>20</v>
      </c>
      <c r="G4397">
        <v>16</v>
      </c>
      <c r="H4397" t="s">
        <v>21</v>
      </c>
      <c r="I4397">
        <v>5.3</v>
      </c>
      <c r="J4397">
        <v>2.41</v>
      </c>
      <c r="K4397" t="s">
        <v>46</v>
      </c>
      <c r="L4397">
        <v>1116.06</v>
      </c>
    </row>
    <row r="4398" spans="2:12" x14ac:dyDescent="0.2">
      <c r="B4398" t="s">
        <v>33</v>
      </c>
      <c r="C4398" t="s">
        <v>18</v>
      </c>
      <c r="D4398">
        <v>32</v>
      </c>
      <c r="E4398" t="s">
        <v>42</v>
      </c>
      <c r="F4398" t="s">
        <v>35</v>
      </c>
      <c r="G4398">
        <v>15.6</v>
      </c>
      <c r="H4398" t="s">
        <v>27</v>
      </c>
      <c r="I4398">
        <v>8.9</v>
      </c>
      <c r="J4398">
        <v>3.35</v>
      </c>
      <c r="K4398" t="s">
        <v>46</v>
      </c>
      <c r="L4398">
        <v>2998.45</v>
      </c>
    </row>
    <row r="4399" spans="2:12" x14ac:dyDescent="0.2">
      <c r="B4399" t="s">
        <v>36</v>
      </c>
      <c r="C4399" t="s">
        <v>37</v>
      </c>
      <c r="D4399">
        <v>8</v>
      </c>
      <c r="E4399" t="s">
        <v>13</v>
      </c>
      <c r="F4399" t="s">
        <v>44</v>
      </c>
      <c r="G4399">
        <v>15.6</v>
      </c>
      <c r="H4399" t="s">
        <v>43</v>
      </c>
      <c r="I4399">
        <v>6.5</v>
      </c>
      <c r="J4399">
        <v>1.91</v>
      </c>
      <c r="K4399" t="s">
        <v>46</v>
      </c>
      <c r="L4399">
        <v>1262.06</v>
      </c>
    </row>
    <row r="4400" spans="2:12" x14ac:dyDescent="0.2">
      <c r="B4400" t="s">
        <v>45</v>
      </c>
      <c r="C4400" t="s">
        <v>48</v>
      </c>
      <c r="D4400">
        <v>64</v>
      </c>
      <c r="E4400" t="s">
        <v>13</v>
      </c>
      <c r="F4400" t="s">
        <v>14</v>
      </c>
      <c r="G4400">
        <v>15.6</v>
      </c>
      <c r="H4400" t="s">
        <v>27</v>
      </c>
      <c r="I4400">
        <v>6.4</v>
      </c>
      <c r="J4400">
        <v>1.25</v>
      </c>
      <c r="K4400" t="s">
        <v>16</v>
      </c>
      <c r="L4400">
        <v>5277.47</v>
      </c>
    </row>
    <row r="4401" spans="2:12" x14ac:dyDescent="0.2">
      <c r="B4401" t="s">
        <v>38</v>
      </c>
      <c r="C4401" t="s">
        <v>24</v>
      </c>
      <c r="D4401">
        <v>8</v>
      </c>
      <c r="E4401" t="s">
        <v>25</v>
      </c>
      <c r="F4401" t="s">
        <v>14</v>
      </c>
      <c r="G4401">
        <v>16</v>
      </c>
      <c r="H4401" t="s">
        <v>21</v>
      </c>
      <c r="I4401">
        <v>5.6</v>
      </c>
      <c r="J4401">
        <v>2.11</v>
      </c>
      <c r="K4401" t="s">
        <v>30</v>
      </c>
      <c r="L4401">
        <v>927.8</v>
      </c>
    </row>
    <row r="4402" spans="2:12" x14ac:dyDescent="0.2">
      <c r="B4402" t="s">
        <v>11</v>
      </c>
      <c r="C4402" t="s">
        <v>41</v>
      </c>
      <c r="D4402">
        <v>64</v>
      </c>
      <c r="E4402" t="s">
        <v>13</v>
      </c>
      <c r="F4402" t="s">
        <v>40</v>
      </c>
      <c r="G4402">
        <v>15.6</v>
      </c>
      <c r="H4402" t="s">
        <v>21</v>
      </c>
      <c r="I4402">
        <v>11.8</v>
      </c>
      <c r="J4402">
        <v>1.41</v>
      </c>
      <c r="K4402" t="s">
        <v>46</v>
      </c>
      <c r="L4402">
        <v>5289.04</v>
      </c>
    </row>
    <row r="4403" spans="2:12" x14ac:dyDescent="0.2">
      <c r="B4403" t="s">
        <v>38</v>
      </c>
      <c r="C4403" t="s">
        <v>12</v>
      </c>
      <c r="D4403">
        <v>16</v>
      </c>
      <c r="E4403" t="s">
        <v>19</v>
      </c>
      <c r="F4403" t="s">
        <v>14</v>
      </c>
      <c r="G4403">
        <v>17.3</v>
      </c>
      <c r="H4403" t="s">
        <v>21</v>
      </c>
      <c r="I4403">
        <v>9.4</v>
      </c>
      <c r="J4403">
        <v>2.14</v>
      </c>
      <c r="K4403" t="s">
        <v>16</v>
      </c>
      <c r="L4403">
        <v>1024.8</v>
      </c>
    </row>
    <row r="4404" spans="2:12" x14ac:dyDescent="0.2">
      <c r="B4404" t="s">
        <v>34</v>
      </c>
      <c r="C4404" t="s">
        <v>24</v>
      </c>
      <c r="D4404">
        <v>16</v>
      </c>
      <c r="E4404" t="s">
        <v>25</v>
      </c>
      <c r="F4404" t="s">
        <v>26</v>
      </c>
      <c r="G4404">
        <v>13.3</v>
      </c>
      <c r="H4404" t="s">
        <v>15</v>
      </c>
      <c r="I4404">
        <v>6.5</v>
      </c>
      <c r="J4404">
        <v>1.98</v>
      </c>
      <c r="K4404" t="s">
        <v>22</v>
      </c>
      <c r="L4404">
        <v>1618.9</v>
      </c>
    </row>
    <row r="4405" spans="2:12" x14ac:dyDescent="0.2">
      <c r="B4405" t="s">
        <v>45</v>
      </c>
      <c r="C4405" t="s">
        <v>37</v>
      </c>
      <c r="D4405">
        <v>8</v>
      </c>
      <c r="E4405" t="s">
        <v>42</v>
      </c>
      <c r="F4405" t="s">
        <v>44</v>
      </c>
      <c r="G4405">
        <v>14</v>
      </c>
      <c r="H4405" t="s">
        <v>27</v>
      </c>
      <c r="I4405">
        <v>5.6</v>
      </c>
      <c r="J4405">
        <v>2.25</v>
      </c>
      <c r="K4405" t="s">
        <v>22</v>
      </c>
      <c r="L4405">
        <v>1580.97</v>
      </c>
    </row>
    <row r="4406" spans="2:12" x14ac:dyDescent="0.2">
      <c r="B4406" t="s">
        <v>11</v>
      </c>
      <c r="C4406" t="s">
        <v>48</v>
      </c>
      <c r="D4406">
        <v>8</v>
      </c>
      <c r="E4406" t="s">
        <v>42</v>
      </c>
      <c r="F4406" t="s">
        <v>14</v>
      </c>
      <c r="G4406">
        <v>17.3</v>
      </c>
      <c r="H4406" t="s">
        <v>43</v>
      </c>
      <c r="I4406">
        <v>11.5</v>
      </c>
      <c r="J4406">
        <v>2.86</v>
      </c>
      <c r="K4406" t="s">
        <v>30</v>
      </c>
      <c r="L4406">
        <v>1627.92</v>
      </c>
    </row>
    <row r="4407" spans="2:12" x14ac:dyDescent="0.2">
      <c r="B4407" t="s">
        <v>47</v>
      </c>
      <c r="C4407" t="s">
        <v>39</v>
      </c>
      <c r="D4407">
        <v>16</v>
      </c>
      <c r="E4407" t="s">
        <v>29</v>
      </c>
      <c r="F4407" t="s">
        <v>44</v>
      </c>
      <c r="G4407">
        <v>16</v>
      </c>
      <c r="H4407" t="s">
        <v>27</v>
      </c>
      <c r="I4407">
        <v>7.2</v>
      </c>
      <c r="J4407">
        <v>2.76</v>
      </c>
      <c r="K4407" t="s">
        <v>46</v>
      </c>
      <c r="L4407">
        <v>1835.42</v>
      </c>
    </row>
    <row r="4408" spans="2:12" x14ac:dyDescent="0.2">
      <c r="B4408" t="s">
        <v>23</v>
      </c>
      <c r="C4408" t="s">
        <v>24</v>
      </c>
      <c r="D4408">
        <v>64</v>
      </c>
      <c r="E4408" t="s">
        <v>42</v>
      </c>
      <c r="F4408" t="s">
        <v>32</v>
      </c>
      <c r="G4408">
        <v>16</v>
      </c>
      <c r="H4408" t="s">
        <v>21</v>
      </c>
      <c r="I4408">
        <v>10.4</v>
      </c>
      <c r="J4408">
        <v>2.2599999999999998</v>
      </c>
      <c r="K4408" t="s">
        <v>30</v>
      </c>
      <c r="L4408">
        <v>1722.63</v>
      </c>
    </row>
    <row r="4409" spans="2:12" x14ac:dyDescent="0.2">
      <c r="B4409" t="s">
        <v>23</v>
      </c>
      <c r="C4409" t="s">
        <v>18</v>
      </c>
      <c r="D4409">
        <v>64</v>
      </c>
      <c r="E4409" t="s">
        <v>13</v>
      </c>
      <c r="F4409" t="s">
        <v>35</v>
      </c>
      <c r="G4409">
        <v>14</v>
      </c>
      <c r="H4409" t="s">
        <v>21</v>
      </c>
      <c r="I4409">
        <v>10.4</v>
      </c>
      <c r="J4409">
        <v>1.77</v>
      </c>
      <c r="K4409" t="s">
        <v>46</v>
      </c>
      <c r="L4409">
        <v>2471.9699999999998</v>
      </c>
    </row>
    <row r="4410" spans="2:12" x14ac:dyDescent="0.2">
      <c r="B4410" t="s">
        <v>38</v>
      </c>
      <c r="C4410" t="s">
        <v>12</v>
      </c>
      <c r="D4410">
        <v>16</v>
      </c>
      <c r="E4410" t="s">
        <v>29</v>
      </c>
      <c r="F4410" t="s">
        <v>44</v>
      </c>
      <c r="G4410">
        <v>16</v>
      </c>
      <c r="H4410" t="s">
        <v>21</v>
      </c>
      <c r="I4410">
        <v>11.3</v>
      </c>
      <c r="J4410">
        <v>1.35</v>
      </c>
      <c r="K4410" t="s">
        <v>16</v>
      </c>
      <c r="L4410">
        <v>599.28</v>
      </c>
    </row>
    <row r="4411" spans="2:12" x14ac:dyDescent="0.2">
      <c r="B4411" t="s">
        <v>34</v>
      </c>
      <c r="C4411" t="s">
        <v>18</v>
      </c>
      <c r="D4411">
        <v>4</v>
      </c>
      <c r="E4411" t="s">
        <v>19</v>
      </c>
      <c r="F4411" t="s">
        <v>26</v>
      </c>
      <c r="G4411">
        <v>13.3</v>
      </c>
      <c r="H4411" t="s">
        <v>15</v>
      </c>
      <c r="I4411">
        <v>10.7</v>
      </c>
      <c r="J4411">
        <v>2.5099999999999998</v>
      </c>
      <c r="K4411" t="s">
        <v>30</v>
      </c>
      <c r="L4411">
        <v>1424.14</v>
      </c>
    </row>
    <row r="4412" spans="2:12" x14ac:dyDescent="0.2">
      <c r="B4412" t="s">
        <v>34</v>
      </c>
      <c r="C4412" t="s">
        <v>18</v>
      </c>
      <c r="D4412">
        <v>8</v>
      </c>
      <c r="E4412" t="s">
        <v>25</v>
      </c>
      <c r="F4412" t="s">
        <v>44</v>
      </c>
      <c r="G4412">
        <v>14</v>
      </c>
      <c r="H4412" t="s">
        <v>21</v>
      </c>
      <c r="I4412">
        <v>4.8</v>
      </c>
      <c r="J4412">
        <v>3.08</v>
      </c>
      <c r="K4412" t="s">
        <v>22</v>
      </c>
      <c r="L4412">
        <v>820.06</v>
      </c>
    </row>
    <row r="4413" spans="2:12" x14ac:dyDescent="0.2">
      <c r="B4413" t="s">
        <v>23</v>
      </c>
      <c r="C4413" t="s">
        <v>18</v>
      </c>
      <c r="D4413">
        <v>4</v>
      </c>
      <c r="E4413" t="s">
        <v>13</v>
      </c>
      <c r="F4413" t="s">
        <v>44</v>
      </c>
      <c r="G4413">
        <v>15.6</v>
      </c>
      <c r="H4413" t="s">
        <v>43</v>
      </c>
      <c r="I4413">
        <v>10.3</v>
      </c>
      <c r="J4413">
        <v>1.48</v>
      </c>
      <c r="K4413" t="s">
        <v>46</v>
      </c>
      <c r="L4413">
        <v>771.77</v>
      </c>
    </row>
    <row r="4414" spans="2:12" x14ac:dyDescent="0.2">
      <c r="B4414" t="s">
        <v>47</v>
      </c>
      <c r="C4414" t="s">
        <v>48</v>
      </c>
      <c r="D4414">
        <v>64</v>
      </c>
      <c r="E4414" t="s">
        <v>42</v>
      </c>
      <c r="F4414" t="s">
        <v>32</v>
      </c>
      <c r="G4414">
        <v>16</v>
      </c>
      <c r="H4414" t="s">
        <v>27</v>
      </c>
      <c r="I4414">
        <v>10.9</v>
      </c>
      <c r="J4414">
        <v>1.54</v>
      </c>
      <c r="K4414" t="s">
        <v>22</v>
      </c>
      <c r="L4414">
        <v>5891.73</v>
      </c>
    </row>
    <row r="4415" spans="2:12" x14ac:dyDescent="0.2">
      <c r="B4415" t="s">
        <v>45</v>
      </c>
      <c r="C4415" t="s">
        <v>24</v>
      </c>
      <c r="D4415">
        <v>4</v>
      </c>
      <c r="E4415" t="s">
        <v>42</v>
      </c>
      <c r="F4415" t="s">
        <v>20</v>
      </c>
      <c r="G4415">
        <v>17.3</v>
      </c>
      <c r="H4415" t="s">
        <v>15</v>
      </c>
      <c r="I4415">
        <v>9.8000000000000007</v>
      </c>
      <c r="J4415">
        <v>2.86</v>
      </c>
      <c r="K4415" t="s">
        <v>30</v>
      </c>
      <c r="L4415">
        <v>1007.41</v>
      </c>
    </row>
    <row r="4416" spans="2:12" x14ac:dyDescent="0.2">
      <c r="B4416" t="s">
        <v>17</v>
      </c>
      <c r="C4416" t="s">
        <v>37</v>
      </c>
      <c r="D4416">
        <v>4</v>
      </c>
      <c r="E4416" t="s">
        <v>42</v>
      </c>
      <c r="F4416" t="s">
        <v>32</v>
      </c>
      <c r="G4416">
        <v>16</v>
      </c>
      <c r="H4416" t="s">
        <v>21</v>
      </c>
      <c r="I4416">
        <v>7.4</v>
      </c>
      <c r="J4416">
        <v>2.61</v>
      </c>
      <c r="K4416" t="s">
        <v>46</v>
      </c>
      <c r="L4416">
        <v>1521.85</v>
      </c>
    </row>
    <row r="4417" spans="2:12" x14ac:dyDescent="0.2">
      <c r="B4417" t="s">
        <v>36</v>
      </c>
      <c r="C4417" t="s">
        <v>37</v>
      </c>
      <c r="D4417">
        <v>16</v>
      </c>
      <c r="E4417" t="s">
        <v>29</v>
      </c>
      <c r="F4417" t="s">
        <v>40</v>
      </c>
      <c r="G4417">
        <v>16</v>
      </c>
      <c r="H4417" t="s">
        <v>15</v>
      </c>
      <c r="I4417">
        <v>11.5</v>
      </c>
      <c r="J4417">
        <v>2.27</v>
      </c>
      <c r="K4417" t="s">
        <v>30</v>
      </c>
      <c r="L4417">
        <v>2797.87</v>
      </c>
    </row>
    <row r="4418" spans="2:12" x14ac:dyDescent="0.2">
      <c r="B4418" t="s">
        <v>38</v>
      </c>
      <c r="C4418" t="s">
        <v>41</v>
      </c>
      <c r="D4418">
        <v>16</v>
      </c>
      <c r="E4418" t="s">
        <v>25</v>
      </c>
      <c r="F4418" t="s">
        <v>40</v>
      </c>
      <c r="G4418">
        <v>13.3</v>
      </c>
      <c r="H4418" t="s">
        <v>15</v>
      </c>
      <c r="I4418">
        <v>5.9</v>
      </c>
      <c r="J4418">
        <v>3.4</v>
      </c>
      <c r="K4418" t="s">
        <v>46</v>
      </c>
      <c r="L4418">
        <v>2482.89</v>
      </c>
    </row>
    <row r="4419" spans="2:12" x14ac:dyDescent="0.2">
      <c r="B4419" t="s">
        <v>45</v>
      </c>
      <c r="C4419" t="s">
        <v>24</v>
      </c>
      <c r="D4419">
        <v>64</v>
      </c>
      <c r="E4419" t="s">
        <v>13</v>
      </c>
      <c r="F4419" t="s">
        <v>32</v>
      </c>
      <c r="G4419">
        <v>14</v>
      </c>
      <c r="H4419" t="s">
        <v>21</v>
      </c>
      <c r="I4419">
        <v>9.3000000000000007</v>
      </c>
      <c r="J4419">
        <v>3.28</v>
      </c>
      <c r="K4419" t="s">
        <v>46</v>
      </c>
      <c r="L4419">
        <v>1993.31</v>
      </c>
    </row>
    <row r="4420" spans="2:12" x14ac:dyDescent="0.2">
      <c r="B4420" t="s">
        <v>45</v>
      </c>
      <c r="C4420" t="s">
        <v>39</v>
      </c>
      <c r="D4420">
        <v>64</v>
      </c>
      <c r="E4420" t="s">
        <v>13</v>
      </c>
      <c r="F4420" t="s">
        <v>44</v>
      </c>
      <c r="G4420">
        <v>13.3</v>
      </c>
      <c r="H4420" t="s">
        <v>15</v>
      </c>
      <c r="I4420">
        <v>6.4</v>
      </c>
      <c r="J4420">
        <v>1.21</v>
      </c>
      <c r="K4420" t="s">
        <v>30</v>
      </c>
      <c r="L4420">
        <v>1867.76</v>
      </c>
    </row>
    <row r="4421" spans="2:12" x14ac:dyDescent="0.2">
      <c r="B4421" t="s">
        <v>28</v>
      </c>
      <c r="C4421" t="s">
        <v>31</v>
      </c>
      <c r="D4421">
        <v>4</v>
      </c>
      <c r="E4421" t="s">
        <v>13</v>
      </c>
      <c r="F4421" t="s">
        <v>40</v>
      </c>
      <c r="G4421">
        <v>15.6</v>
      </c>
      <c r="H4421" t="s">
        <v>27</v>
      </c>
      <c r="I4421">
        <v>5.9</v>
      </c>
      <c r="J4421">
        <v>1.87</v>
      </c>
      <c r="K4421" t="s">
        <v>22</v>
      </c>
      <c r="L4421">
        <v>1513.3</v>
      </c>
    </row>
    <row r="4422" spans="2:12" x14ac:dyDescent="0.2">
      <c r="B4422" t="s">
        <v>34</v>
      </c>
      <c r="C4422" t="s">
        <v>48</v>
      </c>
      <c r="D4422">
        <v>16</v>
      </c>
      <c r="E4422" t="s">
        <v>42</v>
      </c>
      <c r="F4422" t="s">
        <v>20</v>
      </c>
      <c r="G4422">
        <v>16</v>
      </c>
      <c r="H4422" t="s">
        <v>15</v>
      </c>
      <c r="I4422">
        <v>6.9</v>
      </c>
      <c r="J4422">
        <v>1.51</v>
      </c>
      <c r="K4422" t="s">
        <v>46</v>
      </c>
      <c r="L4422">
        <v>1613.02</v>
      </c>
    </row>
    <row r="4423" spans="2:12" x14ac:dyDescent="0.2">
      <c r="B4423" t="s">
        <v>36</v>
      </c>
      <c r="C4423" t="s">
        <v>48</v>
      </c>
      <c r="D4423">
        <v>64</v>
      </c>
      <c r="E4423" t="s">
        <v>19</v>
      </c>
      <c r="F4423" t="s">
        <v>35</v>
      </c>
      <c r="G4423">
        <v>14</v>
      </c>
      <c r="H4423" t="s">
        <v>21</v>
      </c>
      <c r="I4423">
        <v>5.5</v>
      </c>
      <c r="J4423">
        <v>3.24</v>
      </c>
      <c r="K4423" t="s">
        <v>30</v>
      </c>
      <c r="L4423">
        <v>2521.23</v>
      </c>
    </row>
    <row r="4424" spans="2:12" x14ac:dyDescent="0.2">
      <c r="B4424" t="s">
        <v>38</v>
      </c>
      <c r="C4424" t="s">
        <v>37</v>
      </c>
      <c r="D4424">
        <v>32</v>
      </c>
      <c r="E4424" t="s">
        <v>25</v>
      </c>
      <c r="F4424" t="s">
        <v>14</v>
      </c>
      <c r="G4424">
        <v>15.6</v>
      </c>
      <c r="H4424" t="s">
        <v>27</v>
      </c>
      <c r="I4424">
        <v>4.7</v>
      </c>
      <c r="J4424">
        <v>1.99</v>
      </c>
      <c r="K4424" t="s">
        <v>16</v>
      </c>
      <c r="L4424">
        <v>4701.1000000000004</v>
      </c>
    </row>
    <row r="4425" spans="2:12" x14ac:dyDescent="0.2">
      <c r="B4425" t="s">
        <v>11</v>
      </c>
      <c r="C4425" t="s">
        <v>12</v>
      </c>
      <c r="D4425">
        <v>8</v>
      </c>
      <c r="E4425" t="s">
        <v>13</v>
      </c>
      <c r="F4425" t="s">
        <v>35</v>
      </c>
      <c r="G4425">
        <v>16</v>
      </c>
      <c r="H4425" t="s">
        <v>15</v>
      </c>
      <c r="I4425">
        <v>4.8</v>
      </c>
      <c r="J4425">
        <v>3.43</v>
      </c>
      <c r="K4425" t="s">
        <v>30</v>
      </c>
      <c r="L4425">
        <v>1683.37</v>
      </c>
    </row>
    <row r="4426" spans="2:12" x14ac:dyDescent="0.2">
      <c r="B4426" t="s">
        <v>38</v>
      </c>
      <c r="C4426" t="s">
        <v>48</v>
      </c>
      <c r="D4426">
        <v>32</v>
      </c>
      <c r="E4426" t="s">
        <v>29</v>
      </c>
      <c r="F4426" t="s">
        <v>35</v>
      </c>
      <c r="G4426">
        <v>16</v>
      </c>
      <c r="H4426" t="s">
        <v>15</v>
      </c>
      <c r="I4426">
        <v>10</v>
      </c>
      <c r="J4426">
        <v>3.3</v>
      </c>
      <c r="K4426" t="s">
        <v>16</v>
      </c>
      <c r="L4426">
        <v>2620.23</v>
      </c>
    </row>
    <row r="4427" spans="2:12" x14ac:dyDescent="0.2">
      <c r="B4427" t="s">
        <v>17</v>
      </c>
      <c r="C4427" t="s">
        <v>18</v>
      </c>
      <c r="D4427">
        <v>8</v>
      </c>
      <c r="E4427" t="s">
        <v>19</v>
      </c>
      <c r="F4427" t="s">
        <v>20</v>
      </c>
      <c r="G4427">
        <v>15.6</v>
      </c>
      <c r="H4427" t="s">
        <v>15</v>
      </c>
      <c r="I4427">
        <v>7.1</v>
      </c>
      <c r="J4427">
        <v>1.95</v>
      </c>
      <c r="K4427" t="s">
        <v>16</v>
      </c>
      <c r="L4427">
        <v>2370.27</v>
      </c>
    </row>
    <row r="4428" spans="2:12" x14ac:dyDescent="0.2">
      <c r="B4428" t="s">
        <v>47</v>
      </c>
      <c r="C4428" t="s">
        <v>18</v>
      </c>
      <c r="D4428">
        <v>16</v>
      </c>
      <c r="E4428" t="s">
        <v>19</v>
      </c>
      <c r="F4428" t="s">
        <v>32</v>
      </c>
      <c r="G4428">
        <v>13.3</v>
      </c>
      <c r="H4428" t="s">
        <v>21</v>
      </c>
      <c r="I4428">
        <v>5.4</v>
      </c>
      <c r="J4428">
        <v>2.9</v>
      </c>
      <c r="K4428" t="s">
        <v>22</v>
      </c>
      <c r="L4428">
        <v>1522.75</v>
      </c>
    </row>
    <row r="4429" spans="2:12" x14ac:dyDescent="0.2">
      <c r="B4429" t="s">
        <v>33</v>
      </c>
      <c r="C4429" t="s">
        <v>48</v>
      </c>
      <c r="D4429">
        <v>16</v>
      </c>
      <c r="E4429" t="s">
        <v>13</v>
      </c>
      <c r="F4429" t="s">
        <v>44</v>
      </c>
      <c r="G4429">
        <v>14</v>
      </c>
      <c r="H4429" t="s">
        <v>43</v>
      </c>
      <c r="I4429">
        <v>10</v>
      </c>
      <c r="J4429">
        <v>2.39</v>
      </c>
      <c r="K4429" t="s">
        <v>22</v>
      </c>
      <c r="L4429">
        <v>913.56</v>
      </c>
    </row>
    <row r="4430" spans="2:12" x14ac:dyDescent="0.2">
      <c r="B4430" t="s">
        <v>28</v>
      </c>
      <c r="C4430" t="s">
        <v>24</v>
      </c>
      <c r="D4430">
        <v>8</v>
      </c>
      <c r="E4430" t="s">
        <v>29</v>
      </c>
      <c r="F4430" t="s">
        <v>44</v>
      </c>
      <c r="G4430">
        <v>13.3</v>
      </c>
      <c r="H4430" t="s">
        <v>27</v>
      </c>
      <c r="I4430">
        <v>4.4000000000000004</v>
      </c>
      <c r="J4430">
        <v>2.72</v>
      </c>
      <c r="K4430" t="s">
        <v>30</v>
      </c>
      <c r="L4430">
        <v>991.25</v>
      </c>
    </row>
    <row r="4431" spans="2:12" x14ac:dyDescent="0.2">
      <c r="B4431" t="s">
        <v>47</v>
      </c>
      <c r="C4431" t="s">
        <v>18</v>
      </c>
      <c r="D4431">
        <v>8</v>
      </c>
      <c r="E4431" t="s">
        <v>25</v>
      </c>
      <c r="F4431" t="s">
        <v>32</v>
      </c>
      <c r="G4431">
        <v>17.3</v>
      </c>
      <c r="H4431" t="s">
        <v>21</v>
      </c>
      <c r="I4431">
        <v>11.6</v>
      </c>
      <c r="J4431">
        <v>2.44</v>
      </c>
      <c r="K4431" t="s">
        <v>46</v>
      </c>
      <c r="L4431">
        <v>1471.22</v>
      </c>
    </row>
    <row r="4432" spans="2:12" x14ac:dyDescent="0.2">
      <c r="B4432" t="s">
        <v>33</v>
      </c>
      <c r="C4432" t="s">
        <v>18</v>
      </c>
      <c r="D4432">
        <v>32</v>
      </c>
      <c r="E4432" t="s">
        <v>42</v>
      </c>
      <c r="F4432" t="s">
        <v>40</v>
      </c>
      <c r="G4432">
        <v>17.3</v>
      </c>
      <c r="H4432" t="s">
        <v>21</v>
      </c>
      <c r="I4432">
        <v>6.3</v>
      </c>
      <c r="J4432">
        <v>2.41</v>
      </c>
      <c r="K4432" t="s">
        <v>16</v>
      </c>
      <c r="L4432">
        <v>1537.33</v>
      </c>
    </row>
    <row r="4433" spans="2:12" x14ac:dyDescent="0.2">
      <c r="B4433" t="s">
        <v>38</v>
      </c>
      <c r="C4433" t="s">
        <v>31</v>
      </c>
      <c r="D4433">
        <v>32</v>
      </c>
      <c r="E4433" t="s">
        <v>19</v>
      </c>
      <c r="F4433" t="s">
        <v>14</v>
      </c>
      <c r="G4433">
        <v>16</v>
      </c>
      <c r="H4433" t="s">
        <v>15</v>
      </c>
      <c r="I4433">
        <v>11.5</v>
      </c>
      <c r="J4433">
        <v>1.53</v>
      </c>
      <c r="K4433" t="s">
        <v>16</v>
      </c>
      <c r="L4433">
        <v>1828.12</v>
      </c>
    </row>
    <row r="4434" spans="2:12" x14ac:dyDescent="0.2">
      <c r="B4434" t="s">
        <v>47</v>
      </c>
      <c r="C4434" t="s">
        <v>31</v>
      </c>
      <c r="D4434">
        <v>8</v>
      </c>
      <c r="E4434" t="s">
        <v>13</v>
      </c>
      <c r="F4434" t="s">
        <v>26</v>
      </c>
      <c r="G4434">
        <v>14</v>
      </c>
      <c r="H4434" t="s">
        <v>27</v>
      </c>
      <c r="I4434">
        <v>5.7</v>
      </c>
      <c r="J4434">
        <v>3.37</v>
      </c>
      <c r="K4434" t="s">
        <v>16</v>
      </c>
      <c r="L4434">
        <v>1874.27</v>
      </c>
    </row>
    <row r="4435" spans="2:12" x14ac:dyDescent="0.2">
      <c r="B4435" t="s">
        <v>34</v>
      </c>
      <c r="C4435" t="s">
        <v>18</v>
      </c>
      <c r="D4435">
        <v>16</v>
      </c>
      <c r="E4435" t="s">
        <v>19</v>
      </c>
      <c r="F4435" t="s">
        <v>35</v>
      </c>
      <c r="G4435">
        <v>15.6</v>
      </c>
      <c r="H4435" t="s">
        <v>43</v>
      </c>
      <c r="I4435">
        <v>10</v>
      </c>
      <c r="J4435">
        <v>2.64</v>
      </c>
      <c r="K4435" t="s">
        <v>16</v>
      </c>
      <c r="L4435">
        <v>1699.51</v>
      </c>
    </row>
    <row r="4436" spans="2:12" x14ac:dyDescent="0.2">
      <c r="B4436" t="s">
        <v>36</v>
      </c>
      <c r="C4436" t="s">
        <v>18</v>
      </c>
      <c r="D4436">
        <v>8</v>
      </c>
      <c r="E4436" t="s">
        <v>25</v>
      </c>
      <c r="F4436" t="s">
        <v>35</v>
      </c>
      <c r="G4436">
        <v>14</v>
      </c>
      <c r="H4436" t="s">
        <v>21</v>
      </c>
      <c r="I4436">
        <v>6</v>
      </c>
      <c r="J4436">
        <v>1.25</v>
      </c>
      <c r="K4436" t="s">
        <v>30</v>
      </c>
      <c r="L4436">
        <v>994.1</v>
      </c>
    </row>
    <row r="4437" spans="2:12" x14ac:dyDescent="0.2">
      <c r="B4437" t="s">
        <v>36</v>
      </c>
      <c r="C4437" t="s">
        <v>31</v>
      </c>
      <c r="D4437">
        <v>4</v>
      </c>
      <c r="E4437" t="s">
        <v>42</v>
      </c>
      <c r="F4437" t="s">
        <v>26</v>
      </c>
      <c r="G4437">
        <v>16</v>
      </c>
      <c r="H4437" t="s">
        <v>43</v>
      </c>
      <c r="I4437">
        <v>4.8</v>
      </c>
      <c r="J4437">
        <v>3.27</v>
      </c>
      <c r="K4437" t="s">
        <v>30</v>
      </c>
      <c r="L4437">
        <v>768.61</v>
      </c>
    </row>
    <row r="4438" spans="2:12" x14ac:dyDescent="0.2">
      <c r="B4438" t="s">
        <v>11</v>
      </c>
      <c r="C4438" t="s">
        <v>18</v>
      </c>
      <c r="D4438">
        <v>8</v>
      </c>
      <c r="E4438" t="s">
        <v>19</v>
      </c>
      <c r="F4438" t="s">
        <v>20</v>
      </c>
      <c r="G4438">
        <v>17.3</v>
      </c>
      <c r="H4438" t="s">
        <v>43</v>
      </c>
      <c r="I4438">
        <v>11</v>
      </c>
      <c r="J4438">
        <v>2.4300000000000002</v>
      </c>
      <c r="K4438" t="s">
        <v>46</v>
      </c>
      <c r="L4438">
        <v>2078.34</v>
      </c>
    </row>
    <row r="4439" spans="2:12" x14ac:dyDescent="0.2">
      <c r="B4439" t="s">
        <v>33</v>
      </c>
      <c r="C4439" t="s">
        <v>12</v>
      </c>
      <c r="D4439">
        <v>64</v>
      </c>
      <c r="E4439" t="s">
        <v>13</v>
      </c>
      <c r="F4439" t="s">
        <v>44</v>
      </c>
      <c r="G4439">
        <v>17.3</v>
      </c>
      <c r="H4439" t="s">
        <v>43</v>
      </c>
      <c r="I4439">
        <v>8.1999999999999993</v>
      </c>
      <c r="J4439">
        <v>3.43</v>
      </c>
      <c r="K4439" t="s">
        <v>22</v>
      </c>
      <c r="L4439">
        <v>1389.26</v>
      </c>
    </row>
    <row r="4440" spans="2:12" x14ac:dyDescent="0.2">
      <c r="B4440" t="s">
        <v>36</v>
      </c>
      <c r="C4440" t="s">
        <v>37</v>
      </c>
      <c r="D4440">
        <v>4</v>
      </c>
      <c r="E4440" t="s">
        <v>25</v>
      </c>
      <c r="F4440" t="s">
        <v>44</v>
      </c>
      <c r="G4440">
        <v>17.3</v>
      </c>
      <c r="H4440" t="s">
        <v>43</v>
      </c>
      <c r="I4440">
        <v>6.3</v>
      </c>
      <c r="J4440">
        <v>2.2200000000000002</v>
      </c>
      <c r="K4440" t="s">
        <v>16</v>
      </c>
      <c r="L4440">
        <v>1155.03</v>
      </c>
    </row>
    <row r="4441" spans="2:12" x14ac:dyDescent="0.2">
      <c r="B4441" t="s">
        <v>47</v>
      </c>
      <c r="C4441" t="s">
        <v>48</v>
      </c>
      <c r="D4441">
        <v>8</v>
      </c>
      <c r="E4441" t="s">
        <v>42</v>
      </c>
      <c r="F4441" t="s">
        <v>40</v>
      </c>
      <c r="G4441">
        <v>16</v>
      </c>
      <c r="H4441" t="s">
        <v>15</v>
      </c>
      <c r="I4441">
        <v>6.1</v>
      </c>
      <c r="J4441">
        <v>1.94</v>
      </c>
      <c r="K4441" t="s">
        <v>30</v>
      </c>
      <c r="L4441">
        <v>1758.61</v>
      </c>
    </row>
    <row r="4442" spans="2:12" x14ac:dyDescent="0.2">
      <c r="B4442" t="s">
        <v>33</v>
      </c>
      <c r="C4442" t="s">
        <v>39</v>
      </c>
      <c r="D4442">
        <v>8</v>
      </c>
      <c r="E4442" t="s">
        <v>19</v>
      </c>
      <c r="F4442" t="s">
        <v>32</v>
      </c>
      <c r="G4442">
        <v>17.3</v>
      </c>
      <c r="H4442" t="s">
        <v>27</v>
      </c>
      <c r="I4442">
        <v>6.5</v>
      </c>
      <c r="J4442">
        <v>3.04</v>
      </c>
      <c r="K4442" t="s">
        <v>22</v>
      </c>
      <c r="L4442">
        <v>1863.16</v>
      </c>
    </row>
    <row r="4443" spans="2:12" x14ac:dyDescent="0.2">
      <c r="B4443" t="s">
        <v>45</v>
      </c>
      <c r="C4443" t="s">
        <v>24</v>
      </c>
      <c r="D4443">
        <v>8</v>
      </c>
      <c r="E4443" t="s">
        <v>19</v>
      </c>
      <c r="F4443" t="s">
        <v>35</v>
      </c>
      <c r="G4443">
        <v>15.6</v>
      </c>
      <c r="H4443" t="s">
        <v>21</v>
      </c>
      <c r="I4443">
        <v>6.5</v>
      </c>
      <c r="J4443">
        <v>1.92</v>
      </c>
      <c r="K4443" t="s">
        <v>46</v>
      </c>
      <c r="L4443">
        <v>959.76</v>
      </c>
    </row>
    <row r="4444" spans="2:12" x14ac:dyDescent="0.2">
      <c r="B4444" t="s">
        <v>47</v>
      </c>
      <c r="C4444" t="s">
        <v>37</v>
      </c>
      <c r="D4444">
        <v>64</v>
      </c>
      <c r="E4444" t="s">
        <v>19</v>
      </c>
      <c r="F4444" t="s">
        <v>20</v>
      </c>
      <c r="G4444">
        <v>17.3</v>
      </c>
      <c r="H4444" t="s">
        <v>15</v>
      </c>
      <c r="I4444">
        <v>4.5999999999999996</v>
      </c>
      <c r="J4444">
        <v>1.88</v>
      </c>
      <c r="K4444" t="s">
        <v>30</v>
      </c>
      <c r="L4444">
        <v>7081.61</v>
      </c>
    </row>
    <row r="4445" spans="2:12" x14ac:dyDescent="0.2">
      <c r="B4445" t="s">
        <v>28</v>
      </c>
      <c r="C4445" t="s">
        <v>37</v>
      </c>
      <c r="D4445">
        <v>4</v>
      </c>
      <c r="E4445" t="s">
        <v>29</v>
      </c>
      <c r="F4445" t="s">
        <v>20</v>
      </c>
      <c r="G4445">
        <v>15.6</v>
      </c>
      <c r="H4445" t="s">
        <v>15</v>
      </c>
      <c r="I4445">
        <v>8.1</v>
      </c>
      <c r="J4445">
        <v>2.97</v>
      </c>
      <c r="K4445" t="s">
        <v>22</v>
      </c>
      <c r="L4445">
        <v>2033.5</v>
      </c>
    </row>
    <row r="4446" spans="2:12" x14ac:dyDescent="0.2">
      <c r="B4446" t="s">
        <v>28</v>
      </c>
      <c r="C4446" t="s">
        <v>12</v>
      </c>
      <c r="D4446">
        <v>8</v>
      </c>
      <c r="E4446" t="s">
        <v>25</v>
      </c>
      <c r="F4446" t="s">
        <v>14</v>
      </c>
      <c r="G4446">
        <v>16</v>
      </c>
      <c r="H4446" t="s">
        <v>43</v>
      </c>
      <c r="I4446">
        <v>10.8</v>
      </c>
      <c r="J4446">
        <v>1.77</v>
      </c>
      <c r="K4446" t="s">
        <v>16</v>
      </c>
      <c r="L4446">
        <v>1022.36</v>
      </c>
    </row>
    <row r="4447" spans="2:12" x14ac:dyDescent="0.2">
      <c r="B4447" t="s">
        <v>28</v>
      </c>
      <c r="C4447" t="s">
        <v>24</v>
      </c>
      <c r="D4447">
        <v>32</v>
      </c>
      <c r="E4447" t="s">
        <v>25</v>
      </c>
      <c r="F4447" t="s">
        <v>40</v>
      </c>
      <c r="G4447">
        <v>16</v>
      </c>
      <c r="H4447" t="s">
        <v>21</v>
      </c>
      <c r="I4447">
        <v>8.3000000000000007</v>
      </c>
      <c r="J4447">
        <v>1.78</v>
      </c>
      <c r="K4447" t="s">
        <v>22</v>
      </c>
      <c r="L4447">
        <v>1419.23</v>
      </c>
    </row>
    <row r="4448" spans="2:12" x14ac:dyDescent="0.2">
      <c r="B4448" t="s">
        <v>17</v>
      </c>
      <c r="C4448" t="s">
        <v>48</v>
      </c>
      <c r="D4448">
        <v>32</v>
      </c>
      <c r="E4448" t="s">
        <v>42</v>
      </c>
      <c r="F4448" t="s">
        <v>14</v>
      </c>
      <c r="G4448">
        <v>14</v>
      </c>
      <c r="H4448" t="s">
        <v>21</v>
      </c>
      <c r="I4448">
        <v>7.5</v>
      </c>
      <c r="J4448">
        <v>1.86</v>
      </c>
      <c r="K4448" t="s">
        <v>46</v>
      </c>
      <c r="L4448">
        <v>1854.24</v>
      </c>
    </row>
    <row r="4449" spans="2:12" x14ac:dyDescent="0.2">
      <c r="B4449" t="s">
        <v>38</v>
      </c>
      <c r="C4449" t="s">
        <v>18</v>
      </c>
      <c r="D4449">
        <v>32</v>
      </c>
      <c r="E4449" t="s">
        <v>25</v>
      </c>
      <c r="F4449" t="s">
        <v>44</v>
      </c>
      <c r="G4449">
        <v>16</v>
      </c>
      <c r="H4449" t="s">
        <v>15</v>
      </c>
      <c r="I4449">
        <v>4.3</v>
      </c>
      <c r="J4449">
        <v>2.97</v>
      </c>
      <c r="K4449" t="s">
        <v>30</v>
      </c>
      <c r="L4449">
        <v>1790.02</v>
      </c>
    </row>
    <row r="4450" spans="2:12" x14ac:dyDescent="0.2">
      <c r="B4450" t="s">
        <v>17</v>
      </c>
      <c r="C4450" t="s">
        <v>39</v>
      </c>
      <c r="D4450">
        <v>64</v>
      </c>
      <c r="E4450" t="s">
        <v>25</v>
      </c>
      <c r="F4450" t="s">
        <v>20</v>
      </c>
      <c r="G4450">
        <v>15.6</v>
      </c>
      <c r="H4450" t="s">
        <v>15</v>
      </c>
      <c r="I4450">
        <v>5.8</v>
      </c>
      <c r="J4450">
        <v>1.72</v>
      </c>
      <c r="K4450" t="s">
        <v>16</v>
      </c>
      <c r="L4450">
        <v>4537.37</v>
      </c>
    </row>
    <row r="4451" spans="2:12" x14ac:dyDescent="0.2">
      <c r="B4451" t="s">
        <v>36</v>
      </c>
      <c r="C4451" t="s">
        <v>41</v>
      </c>
      <c r="D4451">
        <v>8</v>
      </c>
      <c r="E4451" t="s">
        <v>29</v>
      </c>
      <c r="F4451" t="s">
        <v>20</v>
      </c>
      <c r="G4451">
        <v>13.3</v>
      </c>
      <c r="H4451" t="s">
        <v>15</v>
      </c>
      <c r="I4451">
        <v>7.7</v>
      </c>
      <c r="J4451">
        <v>2.95</v>
      </c>
      <c r="K4451" t="s">
        <v>22</v>
      </c>
      <c r="L4451">
        <v>2201.2600000000002</v>
      </c>
    </row>
    <row r="4452" spans="2:12" x14ac:dyDescent="0.2">
      <c r="B4452" t="s">
        <v>17</v>
      </c>
      <c r="C4452" t="s">
        <v>39</v>
      </c>
      <c r="D4452">
        <v>32</v>
      </c>
      <c r="E4452" t="s">
        <v>42</v>
      </c>
      <c r="F4452" t="s">
        <v>14</v>
      </c>
      <c r="G4452">
        <v>13.3</v>
      </c>
      <c r="H4452" t="s">
        <v>27</v>
      </c>
      <c r="I4452">
        <v>7.5</v>
      </c>
      <c r="J4452">
        <v>2.44</v>
      </c>
      <c r="K4452" t="s">
        <v>46</v>
      </c>
      <c r="L4452">
        <v>2964.84</v>
      </c>
    </row>
    <row r="4453" spans="2:12" x14ac:dyDescent="0.2">
      <c r="B4453" t="s">
        <v>34</v>
      </c>
      <c r="C4453" t="s">
        <v>39</v>
      </c>
      <c r="D4453">
        <v>8</v>
      </c>
      <c r="E4453" t="s">
        <v>25</v>
      </c>
      <c r="F4453" t="s">
        <v>14</v>
      </c>
      <c r="G4453">
        <v>16</v>
      </c>
      <c r="H4453" t="s">
        <v>15</v>
      </c>
      <c r="I4453">
        <v>7</v>
      </c>
      <c r="J4453">
        <v>2.2999999999999998</v>
      </c>
      <c r="K4453" t="s">
        <v>16</v>
      </c>
      <c r="L4453">
        <v>1393.59</v>
      </c>
    </row>
    <row r="4454" spans="2:12" x14ac:dyDescent="0.2">
      <c r="B4454" t="s">
        <v>34</v>
      </c>
      <c r="C4454" t="s">
        <v>39</v>
      </c>
      <c r="D4454">
        <v>8</v>
      </c>
      <c r="E4454" t="s">
        <v>19</v>
      </c>
      <c r="F4454" t="s">
        <v>44</v>
      </c>
      <c r="G4454">
        <v>17.3</v>
      </c>
      <c r="H4454" t="s">
        <v>15</v>
      </c>
      <c r="I4454">
        <v>5</v>
      </c>
      <c r="J4454">
        <v>2.92</v>
      </c>
      <c r="K4454" t="s">
        <v>22</v>
      </c>
      <c r="L4454">
        <v>1013.68</v>
      </c>
    </row>
    <row r="4455" spans="2:12" x14ac:dyDescent="0.2">
      <c r="B4455" t="s">
        <v>33</v>
      </c>
      <c r="C4455" t="s">
        <v>18</v>
      </c>
      <c r="D4455">
        <v>8</v>
      </c>
      <c r="E4455" t="s">
        <v>13</v>
      </c>
      <c r="F4455" t="s">
        <v>32</v>
      </c>
      <c r="G4455">
        <v>16</v>
      </c>
      <c r="H4455" t="s">
        <v>43</v>
      </c>
      <c r="I4455">
        <v>6.3</v>
      </c>
      <c r="J4455">
        <v>2.36</v>
      </c>
      <c r="K4455" t="s">
        <v>46</v>
      </c>
      <c r="L4455">
        <v>1322.27</v>
      </c>
    </row>
    <row r="4456" spans="2:12" x14ac:dyDescent="0.2">
      <c r="B4456" t="s">
        <v>17</v>
      </c>
      <c r="C4456" t="s">
        <v>41</v>
      </c>
      <c r="D4456">
        <v>16</v>
      </c>
      <c r="E4456" t="s">
        <v>13</v>
      </c>
      <c r="F4456" t="s">
        <v>14</v>
      </c>
      <c r="G4456">
        <v>15.6</v>
      </c>
      <c r="H4456" t="s">
        <v>15</v>
      </c>
      <c r="I4456">
        <v>8.6</v>
      </c>
      <c r="J4456">
        <v>2.63</v>
      </c>
      <c r="K4456" t="s">
        <v>22</v>
      </c>
      <c r="L4456">
        <v>3819.68</v>
      </c>
    </row>
    <row r="4457" spans="2:12" x14ac:dyDescent="0.2">
      <c r="B4457" t="s">
        <v>36</v>
      </c>
      <c r="C4457" t="s">
        <v>12</v>
      </c>
      <c r="D4457">
        <v>32</v>
      </c>
      <c r="E4457" t="s">
        <v>13</v>
      </c>
      <c r="F4457" t="s">
        <v>26</v>
      </c>
      <c r="G4457">
        <v>16</v>
      </c>
      <c r="H4457" t="s">
        <v>21</v>
      </c>
      <c r="I4457">
        <v>9.3000000000000007</v>
      </c>
      <c r="J4457">
        <v>1.67</v>
      </c>
      <c r="K4457" t="s">
        <v>22</v>
      </c>
      <c r="L4457">
        <v>1266.44</v>
      </c>
    </row>
    <row r="4458" spans="2:12" x14ac:dyDescent="0.2">
      <c r="B4458" t="s">
        <v>28</v>
      </c>
      <c r="C4458" t="s">
        <v>31</v>
      </c>
      <c r="D4458">
        <v>32</v>
      </c>
      <c r="E4458" t="s">
        <v>42</v>
      </c>
      <c r="F4458" t="s">
        <v>14</v>
      </c>
      <c r="G4458">
        <v>14</v>
      </c>
      <c r="H4458" t="s">
        <v>21</v>
      </c>
      <c r="I4458">
        <v>10.7</v>
      </c>
      <c r="J4458">
        <v>2.5099999999999998</v>
      </c>
      <c r="K4458" t="s">
        <v>46</v>
      </c>
      <c r="L4458">
        <v>902.17</v>
      </c>
    </row>
    <row r="4459" spans="2:12" x14ac:dyDescent="0.2">
      <c r="B4459" t="s">
        <v>36</v>
      </c>
      <c r="C4459" t="s">
        <v>37</v>
      </c>
      <c r="D4459">
        <v>32</v>
      </c>
      <c r="E4459" t="s">
        <v>25</v>
      </c>
      <c r="F4459" t="s">
        <v>40</v>
      </c>
      <c r="G4459">
        <v>14</v>
      </c>
      <c r="H4459" t="s">
        <v>27</v>
      </c>
      <c r="I4459">
        <v>9.8000000000000007</v>
      </c>
      <c r="J4459">
        <v>2.59</v>
      </c>
      <c r="K4459" t="s">
        <v>30</v>
      </c>
      <c r="L4459">
        <v>4292.57</v>
      </c>
    </row>
    <row r="4460" spans="2:12" x14ac:dyDescent="0.2">
      <c r="B4460" t="s">
        <v>17</v>
      </c>
      <c r="C4460" t="s">
        <v>12</v>
      </c>
      <c r="D4460">
        <v>16</v>
      </c>
      <c r="E4460" t="s">
        <v>13</v>
      </c>
      <c r="F4460" t="s">
        <v>32</v>
      </c>
      <c r="G4460">
        <v>14</v>
      </c>
      <c r="H4460" t="s">
        <v>43</v>
      </c>
      <c r="I4460">
        <v>10</v>
      </c>
      <c r="J4460">
        <v>3.27</v>
      </c>
      <c r="K4460" t="s">
        <v>16</v>
      </c>
      <c r="L4460">
        <v>1276.51</v>
      </c>
    </row>
    <row r="4461" spans="2:12" x14ac:dyDescent="0.2">
      <c r="B4461" t="s">
        <v>38</v>
      </c>
      <c r="C4461" t="s">
        <v>39</v>
      </c>
      <c r="D4461">
        <v>8</v>
      </c>
      <c r="E4461" t="s">
        <v>25</v>
      </c>
      <c r="F4461" t="s">
        <v>26</v>
      </c>
      <c r="G4461">
        <v>13.3</v>
      </c>
      <c r="H4461" t="s">
        <v>15</v>
      </c>
      <c r="I4461">
        <v>6.4</v>
      </c>
      <c r="J4461">
        <v>2.06</v>
      </c>
      <c r="K4461" t="s">
        <v>30</v>
      </c>
      <c r="L4461">
        <v>1247.49</v>
      </c>
    </row>
    <row r="4462" spans="2:12" x14ac:dyDescent="0.2">
      <c r="B4462" t="s">
        <v>23</v>
      </c>
      <c r="C4462" t="s">
        <v>31</v>
      </c>
      <c r="D4462">
        <v>32</v>
      </c>
      <c r="E4462" t="s">
        <v>42</v>
      </c>
      <c r="F4462" t="s">
        <v>35</v>
      </c>
      <c r="G4462">
        <v>15.6</v>
      </c>
      <c r="H4462" t="s">
        <v>21</v>
      </c>
      <c r="I4462">
        <v>10</v>
      </c>
      <c r="J4462">
        <v>1.75</v>
      </c>
      <c r="K4462" t="s">
        <v>46</v>
      </c>
      <c r="L4462">
        <v>995.76</v>
      </c>
    </row>
    <row r="4463" spans="2:12" x14ac:dyDescent="0.2">
      <c r="B4463" t="s">
        <v>33</v>
      </c>
      <c r="C4463" t="s">
        <v>18</v>
      </c>
      <c r="D4463">
        <v>32</v>
      </c>
      <c r="E4463" t="s">
        <v>29</v>
      </c>
      <c r="F4463" t="s">
        <v>26</v>
      </c>
      <c r="G4463">
        <v>14</v>
      </c>
      <c r="H4463" t="s">
        <v>43</v>
      </c>
      <c r="I4463">
        <v>6.6</v>
      </c>
      <c r="J4463">
        <v>3.18</v>
      </c>
      <c r="K4463" t="s">
        <v>46</v>
      </c>
      <c r="L4463">
        <v>2102.1799999999998</v>
      </c>
    </row>
    <row r="4464" spans="2:12" x14ac:dyDescent="0.2">
      <c r="B4464" t="s">
        <v>34</v>
      </c>
      <c r="C4464" t="s">
        <v>41</v>
      </c>
      <c r="D4464">
        <v>8</v>
      </c>
      <c r="E4464" t="s">
        <v>13</v>
      </c>
      <c r="F4464" t="s">
        <v>44</v>
      </c>
      <c r="G4464">
        <v>16</v>
      </c>
      <c r="H4464" t="s">
        <v>27</v>
      </c>
      <c r="I4464">
        <v>8.5</v>
      </c>
      <c r="J4464">
        <v>2.39</v>
      </c>
      <c r="K4464" t="s">
        <v>30</v>
      </c>
      <c r="L4464">
        <v>2010.74</v>
      </c>
    </row>
    <row r="4465" spans="2:12" x14ac:dyDescent="0.2">
      <c r="B4465" t="s">
        <v>45</v>
      </c>
      <c r="C4465" t="s">
        <v>12</v>
      </c>
      <c r="D4465">
        <v>64</v>
      </c>
      <c r="E4465" t="s">
        <v>19</v>
      </c>
      <c r="F4465" t="s">
        <v>32</v>
      </c>
      <c r="G4465">
        <v>13.3</v>
      </c>
      <c r="H4465" t="s">
        <v>43</v>
      </c>
      <c r="I4465">
        <v>9.5</v>
      </c>
      <c r="J4465">
        <v>1.82</v>
      </c>
      <c r="K4465" t="s">
        <v>30</v>
      </c>
      <c r="L4465">
        <v>1934.54</v>
      </c>
    </row>
    <row r="4466" spans="2:12" x14ac:dyDescent="0.2">
      <c r="B4466" t="s">
        <v>11</v>
      </c>
      <c r="C4466" t="s">
        <v>41</v>
      </c>
      <c r="D4466">
        <v>64</v>
      </c>
      <c r="E4466" t="s">
        <v>25</v>
      </c>
      <c r="F4466" t="s">
        <v>20</v>
      </c>
      <c r="G4466">
        <v>16</v>
      </c>
      <c r="H4466" t="s">
        <v>15</v>
      </c>
      <c r="I4466">
        <v>5.8</v>
      </c>
      <c r="J4466">
        <v>2.78</v>
      </c>
      <c r="K4466" t="s">
        <v>16</v>
      </c>
      <c r="L4466">
        <v>8023.23</v>
      </c>
    </row>
    <row r="4467" spans="2:12" x14ac:dyDescent="0.2">
      <c r="B4467" t="s">
        <v>11</v>
      </c>
      <c r="C4467" t="s">
        <v>31</v>
      </c>
      <c r="D4467">
        <v>16</v>
      </c>
      <c r="E4467" t="s">
        <v>25</v>
      </c>
      <c r="F4467" t="s">
        <v>20</v>
      </c>
      <c r="G4467">
        <v>16</v>
      </c>
      <c r="H4467" t="s">
        <v>15</v>
      </c>
      <c r="I4467">
        <v>5.3</v>
      </c>
      <c r="J4467">
        <v>2.56</v>
      </c>
      <c r="K4467" t="s">
        <v>30</v>
      </c>
      <c r="L4467">
        <v>2172.88</v>
      </c>
    </row>
    <row r="4468" spans="2:12" x14ac:dyDescent="0.2">
      <c r="B4468" t="s">
        <v>23</v>
      </c>
      <c r="C4468" t="s">
        <v>39</v>
      </c>
      <c r="D4468">
        <v>32</v>
      </c>
      <c r="E4468" t="s">
        <v>42</v>
      </c>
      <c r="F4468" t="s">
        <v>14</v>
      </c>
      <c r="G4468">
        <v>14</v>
      </c>
      <c r="H4468" t="s">
        <v>43</v>
      </c>
      <c r="I4468">
        <v>8.8000000000000007</v>
      </c>
      <c r="J4468">
        <v>1.91</v>
      </c>
      <c r="K4468" t="s">
        <v>16</v>
      </c>
      <c r="L4468">
        <v>1413.56</v>
      </c>
    </row>
    <row r="4469" spans="2:12" x14ac:dyDescent="0.2">
      <c r="B4469" t="s">
        <v>47</v>
      </c>
      <c r="C4469" t="s">
        <v>37</v>
      </c>
      <c r="D4469">
        <v>64</v>
      </c>
      <c r="E4469" t="s">
        <v>42</v>
      </c>
      <c r="F4469" t="s">
        <v>35</v>
      </c>
      <c r="G4469">
        <v>16</v>
      </c>
      <c r="H4469" t="s">
        <v>15</v>
      </c>
      <c r="I4469">
        <v>11.3</v>
      </c>
      <c r="J4469">
        <v>3.27</v>
      </c>
      <c r="K4469" t="s">
        <v>16</v>
      </c>
      <c r="L4469">
        <v>5731.34</v>
      </c>
    </row>
    <row r="4470" spans="2:12" x14ac:dyDescent="0.2">
      <c r="B4470" t="s">
        <v>45</v>
      </c>
      <c r="C4470" t="s">
        <v>48</v>
      </c>
      <c r="D4470">
        <v>4</v>
      </c>
      <c r="E4470" t="s">
        <v>13</v>
      </c>
      <c r="F4470" t="s">
        <v>14</v>
      </c>
      <c r="G4470">
        <v>17.3</v>
      </c>
      <c r="H4470" t="s">
        <v>15</v>
      </c>
      <c r="I4470">
        <v>7.4</v>
      </c>
      <c r="J4470">
        <v>2.98</v>
      </c>
      <c r="K4470" t="s">
        <v>22</v>
      </c>
      <c r="L4470">
        <v>1416.75</v>
      </c>
    </row>
    <row r="4471" spans="2:12" x14ac:dyDescent="0.2">
      <c r="B4471" t="s">
        <v>17</v>
      </c>
      <c r="C4471" t="s">
        <v>41</v>
      </c>
      <c r="D4471">
        <v>32</v>
      </c>
      <c r="E4471" t="s">
        <v>25</v>
      </c>
      <c r="F4471" t="s">
        <v>14</v>
      </c>
      <c r="G4471">
        <v>16</v>
      </c>
      <c r="H4471" t="s">
        <v>27</v>
      </c>
      <c r="I4471">
        <v>9.8000000000000007</v>
      </c>
      <c r="J4471">
        <v>2.4</v>
      </c>
      <c r="K4471" t="s">
        <v>46</v>
      </c>
      <c r="L4471">
        <v>6682.57</v>
      </c>
    </row>
    <row r="4472" spans="2:12" x14ac:dyDescent="0.2">
      <c r="B4472" t="s">
        <v>17</v>
      </c>
      <c r="C4472" t="s">
        <v>39</v>
      </c>
      <c r="D4472">
        <v>8</v>
      </c>
      <c r="E4472" t="s">
        <v>25</v>
      </c>
      <c r="F4472" t="s">
        <v>32</v>
      </c>
      <c r="G4472">
        <v>13.3</v>
      </c>
      <c r="H4472" t="s">
        <v>27</v>
      </c>
      <c r="I4472">
        <v>11.5</v>
      </c>
      <c r="J4472">
        <v>2.59</v>
      </c>
      <c r="K4472" t="s">
        <v>30</v>
      </c>
      <c r="L4472">
        <v>2455.83</v>
      </c>
    </row>
    <row r="4473" spans="2:12" x14ac:dyDescent="0.2">
      <c r="B4473" t="s">
        <v>28</v>
      </c>
      <c r="C4473" t="s">
        <v>12</v>
      </c>
      <c r="D4473">
        <v>16</v>
      </c>
      <c r="E4473" t="s">
        <v>42</v>
      </c>
      <c r="F4473" t="s">
        <v>32</v>
      </c>
      <c r="G4473">
        <v>16</v>
      </c>
      <c r="H4473" t="s">
        <v>21</v>
      </c>
      <c r="I4473">
        <v>5.5</v>
      </c>
      <c r="J4473">
        <v>2.8</v>
      </c>
      <c r="K4473" t="s">
        <v>22</v>
      </c>
      <c r="L4473">
        <v>826.35</v>
      </c>
    </row>
    <row r="4474" spans="2:12" x14ac:dyDescent="0.2">
      <c r="B4474" t="s">
        <v>17</v>
      </c>
      <c r="C4474" t="s">
        <v>24</v>
      </c>
      <c r="D4474">
        <v>8</v>
      </c>
      <c r="E4474" t="s">
        <v>13</v>
      </c>
      <c r="F4474" t="s">
        <v>32</v>
      </c>
      <c r="G4474">
        <v>15.6</v>
      </c>
      <c r="H4474" t="s">
        <v>27</v>
      </c>
      <c r="I4474">
        <v>11.3</v>
      </c>
      <c r="J4474">
        <v>3.07</v>
      </c>
      <c r="K4474" t="s">
        <v>46</v>
      </c>
      <c r="L4474">
        <v>2510.63</v>
      </c>
    </row>
    <row r="4475" spans="2:12" x14ac:dyDescent="0.2">
      <c r="B4475" t="s">
        <v>28</v>
      </c>
      <c r="C4475" t="s">
        <v>41</v>
      </c>
      <c r="D4475">
        <v>4</v>
      </c>
      <c r="E4475" t="s">
        <v>13</v>
      </c>
      <c r="F4475" t="s">
        <v>40</v>
      </c>
      <c r="G4475">
        <v>16</v>
      </c>
      <c r="H4475" t="s">
        <v>15</v>
      </c>
      <c r="I4475">
        <v>10.5</v>
      </c>
      <c r="J4475">
        <v>3.17</v>
      </c>
      <c r="K4475" t="s">
        <v>16</v>
      </c>
      <c r="L4475">
        <v>1937.55</v>
      </c>
    </row>
    <row r="4476" spans="2:12" x14ac:dyDescent="0.2">
      <c r="B4476" t="s">
        <v>23</v>
      </c>
      <c r="C4476" t="s">
        <v>24</v>
      </c>
      <c r="D4476">
        <v>64</v>
      </c>
      <c r="E4476" t="s">
        <v>29</v>
      </c>
      <c r="F4476" t="s">
        <v>32</v>
      </c>
      <c r="G4476">
        <v>13.3</v>
      </c>
      <c r="H4476" t="s">
        <v>27</v>
      </c>
      <c r="I4476">
        <v>6.6</v>
      </c>
      <c r="J4476">
        <v>2.0099999999999998</v>
      </c>
      <c r="K4476" t="s">
        <v>46</v>
      </c>
      <c r="L4476">
        <v>3899.04</v>
      </c>
    </row>
    <row r="4477" spans="2:12" x14ac:dyDescent="0.2">
      <c r="B4477" t="s">
        <v>17</v>
      </c>
      <c r="C4477" t="s">
        <v>37</v>
      </c>
      <c r="D4477">
        <v>64</v>
      </c>
      <c r="E4477" t="s">
        <v>25</v>
      </c>
      <c r="F4477" t="s">
        <v>35</v>
      </c>
      <c r="G4477">
        <v>13.3</v>
      </c>
      <c r="H4477" t="s">
        <v>21</v>
      </c>
      <c r="I4477">
        <v>10.4</v>
      </c>
      <c r="J4477">
        <v>3.04</v>
      </c>
      <c r="K4477" t="s">
        <v>22</v>
      </c>
      <c r="L4477">
        <v>4559.42</v>
      </c>
    </row>
    <row r="4478" spans="2:12" x14ac:dyDescent="0.2">
      <c r="B4478" t="s">
        <v>45</v>
      </c>
      <c r="C4478" t="s">
        <v>41</v>
      </c>
      <c r="D4478">
        <v>8</v>
      </c>
      <c r="E4478" t="s">
        <v>29</v>
      </c>
      <c r="F4478" t="s">
        <v>44</v>
      </c>
      <c r="G4478">
        <v>15.6</v>
      </c>
      <c r="H4478" t="s">
        <v>27</v>
      </c>
      <c r="I4478">
        <v>9</v>
      </c>
      <c r="J4478">
        <v>3.14</v>
      </c>
      <c r="K4478" t="s">
        <v>46</v>
      </c>
      <c r="L4478">
        <v>2140.54</v>
      </c>
    </row>
    <row r="4479" spans="2:12" x14ac:dyDescent="0.2">
      <c r="B4479" t="s">
        <v>33</v>
      </c>
      <c r="C4479" t="s">
        <v>41</v>
      </c>
      <c r="D4479">
        <v>32</v>
      </c>
      <c r="E4479" t="s">
        <v>25</v>
      </c>
      <c r="F4479" t="s">
        <v>32</v>
      </c>
      <c r="G4479">
        <v>13.3</v>
      </c>
      <c r="H4479" t="s">
        <v>21</v>
      </c>
      <c r="I4479">
        <v>7.6</v>
      </c>
      <c r="J4479">
        <v>2.1</v>
      </c>
      <c r="K4479" t="s">
        <v>16</v>
      </c>
      <c r="L4479">
        <v>2139.4299999999998</v>
      </c>
    </row>
    <row r="4480" spans="2:12" x14ac:dyDescent="0.2">
      <c r="B4480" t="s">
        <v>34</v>
      </c>
      <c r="C4480" t="s">
        <v>41</v>
      </c>
      <c r="D4480">
        <v>32</v>
      </c>
      <c r="E4480" t="s">
        <v>19</v>
      </c>
      <c r="F4480" t="s">
        <v>14</v>
      </c>
      <c r="G4480">
        <v>15.6</v>
      </c>
      <c r="H4480" t="s">
        <v>27</v>
      </c>
      <c r="I4480">
        <v>6.9</v>
      </c>
      <c r="J4480">
        <v>2.02</v>
      </c>
      <c r="K4480" t="s">
        <v>46</v>
      </c>
      <c r="L4480">
        <v>4745.26</v>
      </c>
    </row>
    <row r="4481" spans="2:12" x14ac:dyDescent="0.2">
      <c r="B4481" t="s">
        <v>11</v>
      </c>
      <c r="C4481" t="s">
        <v>12</v>
      </c>
      <c r="D4481">
        <v>16</v>
      </c>
      <c r="E4481" t="s">
        <v>29</v>
      </c>
      <c r="F4481" t="s">
        <v>32</v>
      </c>
      <c r="G4481">
        <v>17.3</v>
      </c>
      <c r="H4481" t="s">
        <v>21</v>
      </c>
      <c r="I4481">
        <v>9.1999999999999993</v>
      </c>
      <c r="J4481">
        <v>3.4</v>
      </c>
      <c r="K4481" t="s">
        <v>22</v>
      </c>
      <c r="L4481">
        <v>1364.73</v>
      </c>
    </row>
    <row r="4482" spans="2:12" x14ac:dyDescent="0.2">
      <c r="B4482" t="s">
        <v>34</v>
      </c>
      <c r="C4482" t="s">
        <v>37</v>
      </c>
      <c r="D4482">
        <v>8</v>
      </c>
      <c r="E4482" t="s">
        <v>19</v>
      </c>
      <c r="F4482" t="s">
        <v>20</v>
      </c>
      <c r="G4482">
        <v>17.3</v>
      </c>
      <c r="H4482" t="s">
        <v>43</v>
      </c>
      <c r="I4482">
        <v>4.3</v>
      </c>
      <c r="J4482">
        <v>1.57</v>
      </c>
      <c r="K4482" t="s">
        <v>16</v>
      </c>
      <c r="L4482">
        <v>1812.45</v>
      </c>
    </row>
    <row r="4483" spans="2:12" x14ac:dyDescent="0.2">
      <c r="B4483" t="s">
        <v>38</v>
      </c>
      <c r="C4483" t="s">
        <v>24</v>
      </c>
      <c r="D4483">
        <v>32</v>
      </c>
      <c r="E4483" t="s">
        <v>42</v>
      </c>
      <c r="F4483" t="s">
        <v>35</v>
      </c>
      <c r="G4483">
        <v>13.3</v>
      </c>
      <c r="H4483" t="s">
        <v>15</v>
      </c>
      <c r="I4483">
        <v>6.5</v>
      </c>
      <c r="J4483">
        <v>2.72</v>
      </c>
      <c r="K4483" t="s">
        <v>46</v>
      </c>
      <c r="L4483">
        <v>1693.15</v>
      </c>
    </row>
    <row r="4484" spans="2:12" x14ac:dyDescent="0.2">
      <c r="B4484" t="s">
        <v>38</v>
      </c>
      <c r="C4484" t="s">
        <v>31</v>
      </c>
      <c r="D4484">
        <v>64</v>
      </c>
      <c r="E4484" t="s">
        <v>19</v>
      </c>
      <c r="F4484" t="s">
        <v>32</v>
      </c>
      <c r="G4484">
        <v>15.6</v>
      </c>
      <c r="H4484" t="s">
        <v>43</v>
      </c>
      <c r="I4484">
        <v>5.2</v>
      </c>
      <c r="J4484">
        <v>1.82</v>
      </c>
      <c r="K4484" t="s">
        <v>16</v>
      </c>
      <c r="L4484">
        <v>2284.4899999999998</v>
      </c>
    </row>
    <row r="4485" spans="2:12" x14ac:dyDescent="0.2">
      <c r="B4485" t="s">
        <v>45</v>
      </c>
      <c r="C4485" t="s">
        <v>24</v>
      </c>
      <c r="D4485">
        <v>4</v>
      </c>
      <c r="E4485" t="s">
        <v>13</v>
      </c>
      <c r="F4485" t="s">
        <v>32</v>
      </c>
      <c r="G4485">
        <v>13.3</v>
      </c>
      <c r="H4485" t="s">
        <v>27</v>
      </c>
      <c r="I4485">
        <v>7.3</v>
      </c>
      <c r="J4485">
        <v>3.23</v>
      </c>
      <c r="K4485" t="s">
        <v>22</v>
      </c>
      <c r="L4485">
        <v>1411.36</v>
      </c>
    </row>
    <row r="4486" spans="2:12" x14ac:dyDescent="0.2">
      <c r="B4486" t="s">
        <v>33</v>
      </c>
      <c r="C4486" t="s">
        <v>48</v>
      </c>
      <c r="D4486">
        <v>32</v>
      </c>
      <c r="E4486" t="s">
        <v>19</v>
      </c>
      <c r="F4486" t="s">
        <v>44</v>
      </c>
      <c r="G4486">
        <v>13.3</v>
      </c>
      <c r="H4486" t="s">
        <v>43</v>
      </c>
      <c r="I4486">
        <v>5.3</v>
      </c>
      <c r="J4486">
        <v>2.83</v>
      </c>
      <c r="K4486" t="s">
        <v>30</v>
      </c>
      <c r="L4486">
        <v>1327.49</v>
      </c>
    </row>
    <row r="4487" spans="2:12" x14ac:dyDescent="0.2">
      <c r="B4487" t="s">
        <v>23</v>
      </c>
      <c r="C4487" t="s">
        <v>31</v>
      </c>
      <c r="D4487">
        <v>4</v>
      </c>
      <c r="E4487" t="s">
        <v>19</v>
      </c>
      <c r="F4487" t="s">
        <v>26</v>
      </c>
      <c r="G4487">
        <v>15.6</v>
      </c>
      <c r="H4487" t="s">
        <v>27</v>
      </c>
      <c r="I4487">
        <v>10.6</v>
      </c>
      <c r="J4487">
        <v>3.35</v>
      </c>
      <c r="K4487" t="s">
        <v>16</v>
      </c>
      <c r="L4487">
        <v>1470.46</v>
      </c>
    </row>
    <row r="4488" spans="2:12" x14ac:dyDescent="0.2">
      <c r="B4488" t="s">
        <v>23</v>
      </c>
      <c r="C4488" t="s">
        <v>37</v>
      </c>
      <c r="D4488">
        <v>4</v>
      </c>
      <c r="E4488" t="s">
        <v>19</v>
      </c>
      <c r="F4488" t="s">
        <v>35</v>
      </c>
      <c r="G4488">
        <v>15.6</v>
      </c>
      <c r="H4488" t="s">
        <v>21</v>
      </c>
      <c r="I4488">
        <v>11.6</v>
      </c>
      <c r="J4488">
        <v>2.63</v>
      </c>
      <c r="K4488" t="s">
        <v>16</v>
      </c>
      <c r="L4488">
        <v>1285.9100000000001</v>
      </c>
    </row>
    <row r="4489" spans="2:12" x14ac:dyDescent="0.2">
      <c r="B4489" t="s">
        <v>17</v>
      </c>
      <c r="C4489" t="s">
        <v>37</v>
      </c>
      <c r="D4489">
        <v>8</v>
      </c>
      <c r="E4489" t="s">
        <v>19</v>
      </c>
      <c r="F4489" t="s">
        <v>32</v>
      </c>
      <c r="G4489">
        <v>16</v>
      </c>
      <c r="H4489" t="s">
        <v>21</v>
      </c>
      <c r="I4489">
        <v>10.6</v>
      </c>
      <c r="J4489">
        <v>3.19</v>
      </c>
      <c r="K4489" t="s">
        <v>46</v>
      </c>
      <c r="L4489">
        <v>1990.56</v>
      </c>
    </row>
    <row r="4490" spans="2:12" x14ac:dyDescent="0.2">
      <c r="B4490" t="s">
        <v>34</v>
      </c>
      <c r="C4490" t="s">
        <v>39</v>
      </c>
      <c r="D4490">
        <v>8</v>
      </c>
      <c r="E4490" t="s">
        <v>25</v>
      </c>
      <c r="F4490" t="s">
        <v>26</v>
      </c>
      <c r="G4490">
        <v>16</v>
      </c>
      <c r="H4490" t="s">
        <v>21</v>
      </c>
      <c r="I4490">
        <v>5.9</v>
      </c>
      <c r="J4490">
        <v>2.81</v>
      </c>
      <c r="K4490" t="s">
        <v>16</v>
      </c>
      <c r="L4490">
        <v>853.81</v>
      </c>
    </row>
    <row r="4491" spans="2:12" x14ac:dyDescent="0.2">
      <c r="B4491" t="s">
        <v>11</v>
      </c>
      <c r="C4491" t="s">
        <v>12</v>
      </c>
      <c r="D4491">
        <v>16</v>
      </c>
      <c r="E4491" t="s">
        <v>42</v>
      </c>
      <c r="F4491" t="s">
        <v>40</v>
      </c>
      <c r="G4491">
        <v>17.3</v>
      </c>
      <c r="H4491" t="s">
        <v>21</v>
      </c>
      <c r="I4491">
        <v>9.3000000000000007</v>
      </c>
      <c r="J4491">
        <v>2.52</v>
      </c>
      <c r="K4491" t="s">
        <v>30</v>
      </c>
      <c r="L4491">
        <v>1154.76</v>
      </c>
    </row>
    <row r="4492" spans="2:12" x14ac:dyDescent="0.2">
      <c r="B4492" t="s">
        <v>33</v>
      </c>
      <c r="C4492" t="s">
        <v>24</v>
      </c>
      <c r="D4492">
        <v>16</v>
      </c>
      <c r="E4492" t="s">
        <v>42</v>
      </c>
      <c r="F4492" t="s">
        <v>32</v>
      </c>
      <c r="G4492">
        <v>15.6</v>
      </c>
      <c r="H4492" t="s">
        <v>43</v>
      </c>
      <c r="I4492">
        <v>10.9</v>
      </c>
      <c r="J4492">
        <v>1.69</v>
      </c>
      <c r="K4492" t="s">
        <v>30</v>
      </c>
      <c r="L4492">
        <v>1094.55</v>
      </c>
    </row>
    <row r="4493" spans="2:12" x14ac:dyDescent="0.2">
      <c r="B4493" t="s">
        <v>36</v>
      </c>
      <c r="C4493" t="s">
        <v>12</v>
      </c>
      <c r="D4493">
        <v>8</v>
      </c>
      <c r="E4493" t="s">
        <v>29</v>
      </c>
      <c r="F4493" t="s">
        <v>44</v>
      </c>
      <c r="G4493">
        <v>15.6</v>
      </c>
      <c r="H4493" t="s">
        <v>43</v>
      </c>
      <c r="I4493">
        <v>5.8</v>
      </c>
      <c r="J4493">
        <v>1.39</v>
      </c>
      <c r="K4493" t="s">
        <v>46</v>
      </c>
      <c r="L4493">
        <v>771.39</v>
      </c>
    </row>
    <row r="4494" spans="2:12" x14ac:dyDescent="0.2">
      <c r="B4494" t="s">
        <v>38</v>
      </c>
      <c r="C4494" t="s">
        <v>39</v>
      </c>
      <c r="D4494">
        <v>64</v>
      </c>
      <c r="E4494" t="s">
        <v>13</v>
      </c>
      <c r="F4494" t="s">
        <v>40</v>
      </c>
      <c r="G4494">
        <v>17.3</v>
      </c>
      <c r="H4494" t="s">
        <v>27</v>
      </c>
      <c r="I4494">
        <v>4.3</v>
      </c>
      <c r="J4494">
        <v>2.27</v>
      </c>
      <c r="K4494" t="s">
        <v>16</v>
      </c>
      <c r="L4494">
        <v>4246.12</v>
      </c>
    </row>
    <row r="4495" spans="2:12" x14ac:dyDescent="0.2">
      <c r="B4495" t="s">
        <v>28</v>
      </c>
      <c r="C4495" t="s">
        <v>48</v>
      </c>
      <c r="D4495">
        <v>64</v>
      </c>
      <c r="E4495" t="s">
        <v>42</v>
      </c>
      <c r="F4495" t="s">
        <v>20</v>
      </c>
      <c r="G4495">
        <v>16</v>
      </c>
      <c r="H4495" t="s">
        <v>43</v>
      </c>
      <c r="I4495">
        <v>11.3</v>
      </c>
      <c r="J4495">
        <v>3.42</v>
      </c>
      <c r="K4495" t="s">
        <v>30</v>
      </c>
      <c r="L4495">
        <v>2859.09</v>
      </c>
    </row>
    <row r="4496" spans="2:12" x14ac:dyDescent="0.2">
      <c r="B4496" t="s">
        <v>47</v>
      </c>
      <c r="C4496" t="s">
        <v>24</v>
      </c>
      <c r="D4496">
        <v>16</v>
      </c>
      <c r="E4496" t="s">
        <v>13</v>
      </c>
      <c r="F4496" t="s">
        <v>35</v>
      </c>
      <c r="G4496">
        <v>15.6</v>
      </c>
      <c r="H4496" t="s">
        <v>15</v>
      </c>
      <c r="I4496">
        <v>7.2</v>
      </c>
      <c r="J4496">
        <v>2.56</v>
      </c>
      <c r="K4496" t="s">
        <v>30</v>
      </c>
      <c r="L4496">
        <v>2169.4699999999998</v>
      </c>
    </row>
    <row r="4497" spans="2:12" x14ac:dyDescent="0.2">
      <c r="B4497" t="s">
        <v>34</v>
      </c>
      <c r="C4497" t="s">
        <v>37</v>
      </c>
      <c r="D4497">
        <v>32</v>
      </c>
      <c r="E4497" t="s">
        <v>42</v>
      </c>
      <c r="F4497" t="s">
        <v>40</v>
      </c>
      <c r="G4497">
        <v>17.3</v>
      </c>
      <c r="H4497" t="s">
        <v>21</v>
      </c>
      <c r="I4497">
        <v>7.6</v>
      </c>
      <c r="J4497">
        <v>3.13</v>
      </c>
      <c r="K4497" t="s">
        <v>46</v>
      </c>
      <c r="L4497">
        <v>2107.23</v>
      </c>
    </row>
    <row r="4498" spans="2:12" x14ac:dyDescent="0.2">
      <c r="B4498" t="s">
        <v>17</v>
      </c>
      <c r="C4498" t="s">
        <v>48</v>
      </c>
      <c r="D4498">
        <v>32</v>
      </c>
      <c r="E4498" t="s">
        <v>19</v>
      </c>
      <c r="F4498" t="s">
        <v>20</v>
      </c>
      <c r="G4498">
        <v>16</v>
      </c>
      <c r="H4498" t="s">
        <v>21</v>
      </c>
      <c r="I4498">
        <v>10.199999999999999</v>
      </c>
      <c r="J4498">
        <v>1.25</v>
      </c>
      <c r="K4498" t="s">
        <v>30</v>
      </c>
      <c r="L4498">
        <v>2642.95</v>
      </c>
    </row>
    <row r="4499" spans="2:12" x14ac:dyDescent="0.2">
      <c r="B4499" t="s">
        <v>38</v>
      </c>
      <c r="C4499" t="s">
        <v>31</v>
      </c>
      <c r="D4499">
        <v>4</v>
      </c>
      <c r="E4499" t="s">
        <v>13</v>
      </c>
      <c r="F4499" t="s">
        <v>44</v>
      </c>
      <c r="G4499">
        <v>16</v>
      </c>
      <c r="H4499" t="s">
        <v>27</v>
      </c>
      <c r="I4499">
        <v>10.3</v>
      </c>
      <c r="J4499">
        <v>3.4</v>
      </c>
      <c r="K4499" t="s">
        <v>16</v>
      </c>
      <c r="L4499">
        <v>954.73</v>
      </c>
    </row>
    <row r="4500" spans="2:12" x14ac:dyDescent="0.2">
      <c r="B4500" t="s">
        <v>33</v>
      </c>
      <c r="C4500" t="s">
        <v>41</v>
      </c>
      <c r="D4500">
        <v>4</v>
      </c>
      <c r="E4500" t="s">
        <v>13</v>
      </c>
      <c r="F4500" t="s">
        <v>35</v>
      </c>
      <c r="G4500">
        <v>15.6</v>
      </c>
      <c r="H4500" t="s">
        <v>43</v>
      </c>
      <c r="I4500">
        <v>6.6</v>
      </c>
      <c r="J4500">
        <v>1.24</v>
      </c>
      <c r="K4500" t="s">
        <v>30</v>
      </c>
      <c r="L4500">
        <v>1575.63</v>
      </c>
    </row>
    <row r="4501" spans="2:12" x14ac:dyDescent="0.2">
      <c r="B4501" t="s">
        <v>11</v>
      </c>
      <c r="C4501" t="s">
        <v>12</v>
      </c>
      <c r="D4501">
        <v>8</v>
      </c>
      <c r="E4501" t="s">
        <v>42</v>
      </c>
      <c r="F4501" t="s">
        <v>20</v>
      </c>
      <c r="G4501">
        <v>15.6</v>
      </c>
      <c r="H4501" t="s">
        <v>27</v>
      </c>
      <c r="I4501">
        <v>5.9</v>
      </c>
      <c r="J4501">
        <v>2.96</v>
      </c>
      <c r="K4501" t="s">
        <v>46</v>
      </c>
      <c r="L4501">
        <v>1807.01</v>
      </c>
    </row>
    <row r="4502" spans="2:12" x14ac:dyDescent="0.2">
      <c r="B4502" t="s">
        <v>47</v>
      </c>
      <c r="C4502" t="s">
        <v>12</v>
      </c>
      <c r="D4502">
        <v>16</v>
      </c>
      <c r="E4502" t="s">
        <v>42</v>
      </c>
      <c r="F4502" t="s">
        <v>44</v>
      </c>
      <c r="G4502">
        <v>17.3</v>
      </c>
      <c r="H4502" t="s">
        <v>43</v>
      </c>
      <c r="I4502">
        <v>11.2</v>
      </c>
      <c r="J4502">
        <v>2.09</v>
      </c>
      <c r="K4502" t="s">
        <v>16</v>
      </c>
      <c r="L4502">
        <v>784.28</v>
      </c>
    </row>
    <row r="4503" spans="2:12" x14ac:dyDescent="0.2">
      <c r="B4503" t="s">
        <v>23</v>
      </c>
      <c r="C4503" t="s">
        <v>18</v>
      </c>
      <c r="D4503">
        <v>16</v>
      </c>
      <c r="E4503" t="s">
        <v>13</v>
      </c>
      <c r="F4503" t="s">
        <v>20</v>
      </c>
      <c r="G4503">
        <v>13.3</v>
      </c>
      <c r="H4503" t="s">
        <v>15</v>
      </c>
      <c r="I4503">
        <v>6.8</v>
      </c>
      <c r="J4503">
        <v>2.95</v>
      </c>
      <c r="K4503" t="s">
        <v>22</v>
      </c>
      <c r="L4503">
        <v>1775.02</v>
      </c>
    </row>
    <row r="4504" spans="2:12" x14ac:dyDescent="0.2">
      <c r="B4504" t="s">
        <v>23</v>
      </c>
      <c r="C4504" t="s">
        <v>31</v>
      </c>
      <c r="D4504">
        <v>32</v>
      </c>
      <c r="E4504" t="s">
        <v>13</v>
      </c>
      <c r="F4504" t="s">
        <v>20</v>
      </c>
      <c r="G4504">
        <v>17.3</v>
      </c>
      <c r="H4504" t="s">
        <v>15</v>
      </c>
      <c r="I4504">
        <v>4.2</v>
      </c>
      <c r="J4504">
        <v>3.15</v>
      </c>
      <c r="K4504" t="s">
        <v>22</v>
      </c>
      <c r="L4504">
        <v>1895.45</v>
      </c>
    </row>
    <row r="4505" spans="2:12" x14ac:dyDescent="0.2">
      <c r="B4505" t="s">
        <v>45</v>
      </c>
      <c r="C4505" t="s">
        <v>39</v>
      </c>
      <c r="D4505">
        <v>4</v>
      </c>
      <c r="E4505" t="s">
        <v>19</v>
      </c>
      <c r="F4505" t="s">
        <v>14</v>
      </c>
      <c r="G4505">
        <v>15.6</v>
      </c>
      <c r="H4505" t="s">
        <v>27</v>
      </c>
      <c r="I4505">
        <v>9.9</v>
      </c>
      <c r="J4505">
        <v>1.93</v>
      </c>
      <c r="K4505" t="s">
        <v>30</v>
      </c>
      <c r="L4505">
        <v>1589.66</v>
      </c>
    </row>
    <row r="4506" spans="2:12" x14ac:dyDescent="0.2">
      <c r="B4506" t="s">
        <v>34</v>
      </c>
      <c r="C4506" t="s">
        <v>37</v>
      </c>
      <c r="D4506">
        <v>8</v>
      </c>
      <c r="E4506" t="s">
        <v>25</v>
      </c>
      <c r="F4506" t="s">
        <v>40</v>
      </c>
      <c r="G4506">
        <v>15.6</v>
      </c>
      <c r="H4506" t="s">
        <v>27</v>
      </c>
      <c r="I4506">
        <v>8.3000000000000007</v>
      </c>
      <c r="J4506">
        <v>3.24</v>
      </c>
      <c r="K4506" t="s">
        <v>46</v>
      </c>
      <c r="L4506">
        <v>3035.7</v>
      </c>
    </row>
    <row r="4507" spans="2:12" x14ac:dyDescent="0.2">
      <c r="B4507" t="s">
        <v>36</v>
      </c>
      <c r="C4507" t="s">
        <v>48</v>
      </c>
      <c r="D4507">
        <v>4</v>
      </c>
      <c r="E4507" t="s">
        <v>13</v>
      </c>
      <c r="F4507" t="s">
        <v>35</v>
      </c>
      <c r="G4507">
        <v>13.3</v>
      </c>
      <c r="H4507" t="s">
        <v>43</v>
      </c>
      <c r="I4507">
        <v>4.7</v>
      </c>
      <c r="J4507">
        <v>2.5</v>
      </c>
      <c r="K4507" t="s">
        <v>30</v>
      </c>
      <c r="L4507">
        <v>1095.06</v>
      </c>
    </row>
    <row r="4508" spans="2:12" x14ac:dyDescent="0.2">
      <c r="B4508" t="s">
        <v>33</v>
      </c>
      <c r="C4508" t="s">
        <v>37</v>
      </c>
      <c r="D4508">
        <v>8</v>
      </c>
      <c r="E4508" t="s">
        <v>29</v>
      </c>
      <c r="F4508" t="s">
        <v>40</v>
      </c>
      <c r="G4508">
        <v>14</v>
      </c>
      <c r="H4508" t="s">
        <v>15</v>
      </c>
      <c r="I4508">
        <v>4.7</v>
      </c>
      <c r="J4508">
        <v>1.85</v>
      </c>
      <c r="K4508" t="s">
        <v>16</v>
      </c>
      <c r="L4508">
        <v>1946.06</v>
      </c>
    </row>
    <row r="4509" spans="2:12" x14ac:dyDescent="0.2">
      <c r="B4509" t="s">
        <v>36</v>
      </c>
      <c r="C4509" t="s">
        <v>18</v>
      </c>
      <c r="D4509">
        <v>32</v>
      </c>
      <c r="E4509" t="s">
        <v>13</v>
      </c>
      <c r="F4509" t="s">
        <v>40</v>
      </c>
      <c r="G4509">
        <v>16</v>
      </c>
      <c r="H4509" t="s">
        <v>21</v>
      </c>
      <c r="I4509">
        <v>7.7</v>
      </c>
      <c r="J4509">
        <v>2.9</v>
      </c>
      <c r="K4509" t="s">
        <v>30</v>
      </c>
      <c r="L4509">
        <v>1796.95</v>
      </c>
    </row>
    <row r="4510" spans="2:12" x14ac:dyDescent="0.2">
      <c r="B4510" t="s">
        <v>28</v>
      </c>
      <c r="C4510" t="s">
        <v>37</v>
      </c>
      <c r="D4510">
        <v>4</v>
      </c>
      <c r="E4510" t="s">
        <v>42</v>
      </c>
      <c r="F4510" t="s">
        <v>20</v>
      </c>
      <c r="G4510">
        <v>14</v>
      </c>
      <c r="H4510" t="s">
        <v>21</v>
      </c>
      <c r="I4510">
        <v>8.9</v>
      </c>
      <c r="J4510">
        <v>1.54</v>
      </c>
      <c r="K4510" t="s">
        <v>46</v>
      </c>
      <c r="L4510">
        <v>1026.5</v>
      </c>
    </row>
    <row r="4511" spans="2:12" x14ac:dyDescent="0.2">
      <c r="B4511" t="s">
        <v>34</v>
      </c>
      <c r="C4511" t="s">
        <v>12</v>
      </c>
      <c r="D4511">
        <v>64</v>
      </c>
      <c r="E4511" t="s">
        <v>42</v>
      </c>
      <c r="F4511" t="s">
        <v>26</v>
      </c>
      <c r="G4511">
        <v>17.3</v>
      </c>
      <c r="H4511" t="s">
        <v>27</v>
      </c>
      <c r="I4511">
        <v>6.5</v>
      </c>
      <c r="J4511">
        <v>1.4</v>
      </c>
      <c r="K4511" t="s">
        <v>16</v>
      </c>
      <c r="L4511">
        <v>3165.79</v>
      </c>
    </row>
    <row r="4512" spans="2:12" x14ac:dyDescent="0.2">
      <c r="B4512" t="s">
        <v>33</v>
      </c>
      <c r="C4512" t="s">
        <v>39</v>
      </c>
      <c r="D4512">
        <v>32</v>
      </c>
      <c r="E4512" t="s">
        <v>13</v>
      </c>
      <c r="F4512" t="s">
        <v>35</v>
      </c>
      <c r="G4512">
        <v>14</v>
      </c>
      <c r="H4512" t="s">
        <v>15</v>
      </c>
      <c r="I4512">
        <v>9.6999999999999993</v>
      </c>
      <c r="J4512">
        <v>2.5</v>
      </c>
      <c r="K4512" t="s">
        <v>16</v>
      </c>
      <c r="L4512">
        <v>1891.08</v>
      </c>
    </row>
    <row r="4513" spans="2:12" x14ac:dyDescent="0.2">
      <c r="B4513" t="s">
        <v>34</v>
      </c>
      <c r="C4513" t="s">
        <v>39</v>
      </c>
      <c r="D4513">
        <v>32</v>
      </c>
      <c r="E4513" t="s">
        <v>19</v>
      </c>
      <c r="F4513" t="s">
        <v>20</v>
      </c>
      <c r="G4513">
        <v>17.3</v>
      </c>
      <c r="H4513" t="s">
        <v>21</v>
      </c>
      <c r="I4513">
        <v>7</v>
      </c>
      <c r="J4513">
        <v>2.62</v>
      </c>
      <c r="K4513" t="s">
        <v>46</v>
      </c>
      <c r="L4513">
        <v>1545.52</v>
      </c>
    </row>
    <row r="4514" spans="2:12" x14ac:dyDescent="0.2">
      <c r="B4514" t="s">
        <v>38</v>
      </c>
      <c r="C4514" t="s">
        <v>18</v>
      </c>
      <c r="D4514">
        <v>64</v>
      </c>
      <c r="E4514" t="s">
        <v>29</v>
      </c>
      <c r="F4514" t="s">
        <v>14</v>
      </c>
      <c r="G4514">
        <v>13.3</v>
      </c>
      <c r="H4514" t="s">
        <v>21</v>
      </c>
      <c r="I4514">
        <v>5.6</v>
      </c>
      <c r="J4514">
        <v>2.14</v>
      </c>
      <c r="K4514" t="s">
        <v>16</v>
      </c>
      <c r="L4514">
        <v>2396.29</v>
      </c>
    </row>
    <row r="4515" spans="2:12" x14ac:dyDescent="0.2">
      <c r="B4515" t="s">
        <v>11</v>
      </c>
      <c r="C4515" t="s">
        <v>48</v>
      </c>
      <c r="D4515">
        <v>4</v>
      </c>
      <c r="E4515" t="s">
        <v>19</v>
      </c>
      <c r="F4515" t="s">
        <v>26</v>
      </c>
      <c r="G4515">
        <v>13.3</v>
      </c>
      <c r="H4515" t="s">
        <v>27</v>
      </c>
      <c r="I4515">
        <v>7.6</v>
      </c>
      <c r="J4515">
        <v>2.2999999999999998</v>
      </c>
      <c r="K4515" t="s">
        <v>22</v>
      </c>
      <c r="L4515">
        <v>2782.12</v>
      </c>
    </row>
    <row r="4516" spans="2:12" x14ac:dyDescent="0.2">
      <c r="B4516" t="s">
        <v>17</v>
      </c>
      <c r="C4516" t="s">
        <v>31</v>
      </c>
      <c r="D4516">
        <v>16</v>
      </c>
      <c r="E4516" t="s">
        <v>19</v>
      </c>
      <c r="F4516" t="s">
        <v>35</v>
      </c>
      <c r="G4516">
        <v>17.3</v>
      </c>
      <c r="H4516" t="s">
        <v>43</v>
      </c>
      <c r="I4516">
        <v>4.3</v>
      </c>
      <c r="J4516">
        <v>3.27</v>
      </c>
      <c r="K4516" t="s">
        <v>30</v>
      </c>
      <c r="L4516">
        <v>1483.79</v>
      </c>
    </row>
    <row r="4517" spans="2:12" x14ac:dyDescent="0.2">
      <c r="B4517" t="s">
        <v>47</v>
      </c>
      <c r="C4517" t="s">
        <v>31</v>
      </c>
      <c r="D4517">
        <v>64</v>
      </c>
      <c r="E4517" t="s">
        <v>13</v>
      </c>
      <c r="F4517" t="s">
        <v>32</v>
      </c>
      <c r="G4517">
        <v>17.3</v>
      </c>
      <c r="H4517" t="s">
        <v>21</v>
      </c>
      <c r="I4517">
        <v>9.8000000000000007</v>
      </c>
      <c r="J4517">
        <v>2.83</v>
      </c>
      <c r="K4517" t="s">
        <v>16</v>
      </c>
      <c r="L4517">
        <v>2400.6</v>
      </c>
    </row>
    <row r="4518" spans="2:12" x14ac:dyDescent="0.2">
      <c r="B4518" t="s">
        <v>38</v>
      </c>
      <c r="C4518" t="s">
        <v>12</v>
      </c>
      <c r="D4518">
        <v>64</v>
      </c>
      <c r="E4518" t="s">
        <v>13</v>
      </c>
      <c r="F4518" t="s">
        <v>40</v>
      </c>
      <c r="G4518">
        <v>13.3</v>
      </c>
      <c r="H4518" t="s">
        <v>27</v>
      </c>
      <c r="I4518">
        <v>9.9</v>
      </c>
      <c r="J4518">
        <v>1.64</v>
      </c>
      <c r="K4518" t="s">
        <v>16</v>
      </c>
      <c r="L4518">
        <v>3241.74</v>
      </c>
    </row>
    <row r="4519" spans="2:12" x14ac:dyDescent="0.2">
      <c r="B4519" t="s">
        <v>45</v>
      </c>
      <c r="C4519" t="s">
        <v>39</v>
      </c>
      <c r="D4519">
        <v>32</v>
      </c>
      <c r="E4519" t="s">
        <v>25</v>
      </c>
      <c r="F4519" t="s">
        <v>32</v>
      </c>
      <c r="G4519">
        <v>14</v>
      </c>
      <c r="H4519" t="s">
        <v>43</v>
      </c>
      <c r="I4519">
        <v>7.7</v>
      </c>
      <c r="J4519">
        <v>1.84</v>
      </c>
      <c r="K4519" t="s">
        <v>16</v>
      </c>
      <c r="L4519">
        <v>1499.82</v>
      </c>
    </row>
    <row r="4520" spans="2:12" x14ac:dyDescent="0.2">
      <c r="B4520" t="s">
        <v>17</v>
      </c>
      <c r="C4520" t="s">
        <v>48</v>
      </c>
      <c r="D4520">
        <v>16</v>
      </c>
      <c r="E4520" t="s">
        <v>29</v>
      </c>
      <c r="F4520" t="s">
        <v>26</v>
      </c>
      <c r="G4520">
        <v>13.3</v>
      </c>
      <c r="H4520" t="s">
        <v>43</v>
      </c>
      <c r="I4520">
        <v>8.8000000000000007</v>
      </c>
      <c r="J4520">
        <v>1.67</v>
      </c>
      <c r="K4520" t="s">
        <v>16</v>
      </c>
      <c r="L4520">
        <v>2136</v>
      </c>
    </row>
    <row r="4521" spans="2:12" x14ac:dyDescent="0.2">
      <c r="B4521" t="s">
        <v>11</v>
      </c>
      <c r="C4521" t="s">
        <v>24</v>
      </c>
      <c r="D4521">
        <v>64</v>
      </c>
      <c r="E4521" t="s">
        <v>42</v>
      </c>
      <c r="F4521" t="s">
        <v>35</v>
      </c>
      <c r="G4521">
        <v>14</v>
      </c>
      <c r="H4521" t="s">
        <v>15</v>
      </c>
      <c r="I4521">
        <v>4.9000000000000004</v>
      </c>
      <c r="J4521">
        <v>1.8</v>
      </c>
      <c r="K4521" t="s">
        <v>30</v>
      </c>
      <c r="L4521">
        <v>3591.1</v>
      </c>
    </row>
    <row r="4522" spans="2:12" x14ac:dyDescent="0.2">
      <c r="B4522" t="s">
        <v>34</v>
      </c>
      <c r="C4522" t="s">
        <v>18</v>
      </c>
      <c r="D4522">
        <v>8</v>
      </c>
      <c r="E4522" t="s">
        <v>25</v>
      </c>
      <c r="F4522" t="s">
        <v>32</v>
      </c>
      <c r="G4522">
        <v>14</v>
      </c>
      <c r="H4522" t="s">
        <v>15</v>
      </c>
      <c r="I4522">
        <v>11.6</v>
      </c>
      <c r="J4522">
        <v>1.62</v>
      </c>
      <c r="K4522" t="s">
        <v>46</v>
      </c>
      <c r="L4522">
        <v>1481.84</v>
      </c>
    </row>
    <row r="4523" spans="2:12" x14ac:dyDescent="0.2">
      <c r="B4523" t="s">
        <v>23</v>
      </c>
      <c r="C4523" t="s">
        <v>48</v>
      </c>
      <c r="D4523">
        <v>32</v>
      </c>
      <c r="E4523" t="s">
        <v>25</v>
      </c>
      <c r="F4523" t="s">
        <v>32</v>
      </c>
      <c r="G4523">
        <v>17.3</v>
      </c>
      <c r="H4523" t="s">
        <v>27</v>
      </c>
      <c r="I4523">
        <v>4.9000000000000004</v>
      </c>
      <c r="J4523">
        <v>1.7</v>
      </c>
      <c r="K4523" t="s">
        <v>30</v>
      </c>
      <c r="L4523">
        <v>3480.44</v>
      </c>
    </row>
    <row r="4524" spans="2:12" x14ac:dyDescent="0.2">
      <c r="B4524" t="s">
        <v>23</v>
      </c>
      <c r="C4524" t="s">
        <v>24</v>
      </c>
      <c r="D4524">
        <v>16</v>
      </c>
      <c r="E4524" t="s">
        <v>25</v>
      </c>
      <c r="F4524" t="s">
        <v>26</v>
      </c>
      <c r="G4524">
        <v>15.6</v>
      </c>
      <c r="H4524" t="s">
        <v>15</v>
      </c>
      <c r="I4524">
        <v>4.4000000000000004</v>
      </c>
      <c r="J4524">
        <v>2.38</v>
      </c>
      <c r="K4524" t="s">
        <v>22</v>
      </c>
      <c r="L4524">
        <v>1633.81</v>
      </c>
    </row>
    <row r="4525" spans="2:12" x14ac:dyDescent="0.2">
      <c r="B4525" t="s">
        <v>23</v>
      </c>
      <c r="C4525" t="s">
        <v>48</v>
      </c>
      <c r="D4525">
        <v>4</v>
      </c>
      <c r="E4525" t="s">
        <v>13</v>
      </c>
      <c r="F4525" t="s">
        <v>20</v>
      </c>
      <c r="G4525">
        <v>16</v>
      </c>
      <c r="H4525" t="s">
        <v>43</v>
      </c>
      <c r="I4525">
        <v>9.1999999999999993</v>
      </c>
      <c r="J4525">
        <v>1.82</v>
      </c>
      <c r="K4525" t="s">
        <v>16</v>
      </c>
      <c r="L4525">
        <v>1350.17</v>
      </c>
    </row>
    <row r="4526" spans="2:12" x14ac:dyDescent="0.2">
      <c r="B4526" t="s">
        <v>28</v>
      </c>
      <c r="C4526" t="s">
        <v>48</v>
      </c>
      <c r="D4526">
        <v>16</v>
      </c>
      <c r="E4526" t="s">
        <v>13</v>
      </c>
      <c r="F4526" t="s">
        <v>20</v>
      </c>
      <c r="G4526">
        <v>13.3</v>
      </c>
      <c r="H4526" t="s">
        <v>15</v>
      </c>
      <c r="I4526">
        <v>6.8</v>
      </c>
      <c r="J4526">
        <v>1.46</v>
      </c>
      <c r="K4526" t="s">
        <v>22</v>
      </c>
      <c r="L4526">
        <v>1960.96</v>
      </c>
    </row>
    <row r="4527" spans="2:12" x14ac:dyDescent="0.2">
      <c r="B4527" t="s">
        <v>47</v>
      </c>
      <c r="C4527" t="s">
        <v>31</v>
      </c>
      <c r="D4527">
        <v>16</v>
      </c>
      <c r="E4527" t="s">
        <v>42</v>
      </c>
      <c r="F4527" t="s">
        <v>26</v>
      </c>
      <c r="G4527">
        <v>17.3</v>
      </c>
      <c r="H4527" t="s">
        <v>27</v>
      </c>
      <c r="I4527">
        <v>10.8</v>
      </c>
      <c r="J4527">
        <v>2.46</v>
      </c>
      <c r="K4527" t="s">
        <v>46</v>
      </c>
      <c r="L4527">
        <v>1963.59</v>
      </c>
    </row>
    <row r="4528" spans="2:12" x14ac:dyDescent="0.2">
      <c r="B4528" t="s">
        <v>38</v>
      </c>
      <c r="C4528" t="s">
        <v>41</v>
      </c>
      <c r="D4528">
        <v>64</v>
      </c>
      <c r="E4528" t="s">
        <v>13</v>
      </c>
      <c r="F4528" t="s">
        <v>26</v>
      </c>
      <c r="G4528">
        <v>16</v>
      </c>
      <c r="H4528" t="s">
        <v>27</v>
      </c>
      <c r="I4528">
        <v>4.9000000000000004</v>
      </c>
      <c r="J4528">
        <v>3.4</v>
      </c>
      <c r="K4528" t="s">
        <v>30</v>
      </c>
      <c r="L4528">
        <v>7156.64</v>
      </c>
    </row>
    <row r="4529" spans="2:12" x14ac:dyDescent="0.2">
      <c r="B4529" t="s">
        <v>45</v>
      </c>
      <c r="C4529" t="s">
        <v>41</v>
      </c>
      <c r="D4529">
        <v>8</v>
      </c>
      <c r="E4529" t="s">
        <v>25</v>
      </c>
      <c r="F4529" t="s">
        <v>20</v>
      </c>
      <c r="G4529">
        <v>17.3</v>
      </c>
      <c r="H4529" t="s">
        <v>27</v>
      </c>
      <c r="I4529">
        <v>9.5</v>
      </c>
      <c r="J4529">
        <v>3.43</v>
      </c>
      <c r="K4529" t="s">
        <v>16</v>
      </c>
      <c r="L4529">
        <v>2941.95</v>
      </c>
    </row>
    <row r="4530" spans="2:12" x14ac:dyDescent="0.2">
      <c r="B4530" t="s">
        <v>34</v>
      </c>
      <c r="C4530" t="s">
        <v>31</v>
      </c>
      <c r="D4530">
        <v>8</v>
      </c>
      <c r="E4530" t="s">
        <v>13</v>
      </c>
      <c r="F4530" t="s">
        <v>32</v>
      </c>
      <c r="G4530">
        <v>17.3</v>
      </c>
      <c r="H4530" t="s">
        <v>27</v>
      </c>
      <c r="I4530">
        <v>5</v>
      </c>
      <c r="J4530">
        <v>3.49</v>
      </c>
      <c r="K4530" t="s">
        <v>16</v>
      </c>
      <c r="L4530">
        <v>1552.28</v>
      </c>
    </row>
    <row r="4531" spans="2:12" x14ac:dyDescent="0.2">
      <c r="B4531" t="s">
        <v>36</v>
      </c>
      <c r="C4531" t="s">
        <v>31</v>
      </c>
      <c r="D4531">
        <v>16</v>
      </c>
      <c r="E4531" t="s">
        <v>19</v>
      </c>
      <c r="F4531" t="s">
        <v>40</v>
      </c>
      <c r="G4531">
        <v>15.6</v>
      </c>
      <c r="H4531" t="s">
        <v>43</v>
      </c>
      <c r="I4531">
        <v>9.9</v>
      </c>
      <c r="J4531">
        <v>2.59</v>
      </c>
      <c r="K4531" t="s">
        <v>46</v>
      </c>
      <c r="L4531">
        <v>1268.8</v>
      </c>
    </row>
    <row r="4532" spans="2:12" x14ac:dyDescent="0.2">
      <c r="B4532" t="s">
        <v>45</v>
      </c>
      <c r="C4532" t="s">
        <v>31</v>
      </c>
      <c r="D4532">
        <v>32</v>
      </c>
      <c r="E4532" t="s">
        <v>29</v>
      </c>
      <c r="F4532" t="s">
        <v>20</v>
      </c>
      <c r="G4532">
        <v>13.3</v>
      </c>
      <c r="H4532" t="s">
        <v>43</v>
      </c>
      <c r="I4532">
        <v>6.2</v>
      </c>
      <c r="J4532">
        <v>1.88</v>
      </c>
      <c r="K4532" t="s">
        <v>22</v>
      </c>
      <c r="L4532">
        <v>1204.07</v>
      </c>
    </row>
    <row r="4533" spans="2:12" x14ac:dyDescent="0.2">
      <c r="B4533" t="s">
        <v>11</v>
      </c>
      <c r="C4533" t="s">
        <v>39</v>
      </c>
      <c r="D4533">
        <v>64</v>
      </c>
      <c r="E4533" t="s">
        <v>29</v>
      </c>
      <c r="F4533" t="s">
        <v>26</v>
      </c>
      <c r="G4533">
        <v>13.3</v>
      </c>
      <c r="H4533" t="s">
        <v>15</v>
      </c>
      <c r="I4533">
        <v>10.6</v>
      </c>
      <c r="J4533">
        <v>1.75</v>
      </c>
      <c r="K4533" t="s">
        <v>16</v>
      </c>
      <c r="L4533">
        <v>4286.92</v>
      </c>
    </row>
    <row r="4534" spans="2:12" x14ac:dyDescent="0.2">
      <c r="B4534" t="s">
        <v>23</v>
      </c>
      <c r="C4534" t="s">
        <v>12</v>
      </c>
      <c r="D4534">
        <v>8</v>
      </c>
      <c r="E4534" t="s">
        <v>13</v>
      </c>
      <c r="F4534" t="s">
        <v>40</v>
      </c>
      <c r="G4534">
        <v>16</v>
      </c>
      <c r="H4534" t="s">
        <v>27</v>
      </c>
      <c r="I4534">
        <v>7</v>
      </c>
      <c r="J4534">
        <v>2.1800000000000002</v>
      </c>
      <c r="K4534" t="s">
        <v>30</v>
      </c>
      <c r="L4534">
        <v>1402.89</v>
      </c>
    </row>
    <row r="4535" spans="2:12" x14ac:dyDescent="0.2">
      <c r="B4535" t="s">
        <v>11</v>
      </c>
      <c r="C4535" t="s">
        <v>39</v>
      </c>
      <c r="D4535">
        <v>32</v>
      </c>
      <c r="E4535" t="s">
        <v>29</v>
      </c>
      <c r="F4535" t="s">
        <v>32</v>
      </c>
      <c r="G4535">
        <v>15.6</v>
      </c>
      <c r="H4535" t="s">
        <v>15</v>
      </c>
      <c r="I4535">
        <v>9.4</v>
      </c>
      <c r="J4535">
        <v>1.31</v>
      </c>
      <c r="K4535" t="s">
        <v>16</v>
      </c>
      <c r="L4535">
        <v>3214.96</v>
      </c>
    </row>
    <row r="4536" spans="2:12" x14ac:dyDescent="0.2">
      <c r="B4536" t="s">
        <v>38</v>
      </c>
      <c r="C4536" t="s">
        <v>37</v>
      </c>
      <c r="D4536">
        <v>64</v>
      </c>
      <c r="E4536" t="s">
        <v>25</v>
      </c>
      <c r="F4536" t="s">
        <v>26</v>
      </c>
      <c r="G4536">
        <v>15.6</v>
      </c>
      <c r="H4536" t="s">
        <v>27</v>
      </c>
      <c r="I4536">
        <v>5.8</v>
      </c>
      <c r="J4536">
        <v>2.4900000000000002</v>
      </c>
      <c r="K4536" t="s">
        <v>22</v>
      </c>
      <c r="L4536">
        <v>7315.87</v>
      </c>
    </row>
    <row r="4537" spans="2:12" x14ac:dyDescent="0.2">
      <c r="B4537" t="s">
        <v>38</v>
      </c>
      <c r="C4537" t="s">
        <v>41</v>
      </c>
      <c r="D4537">
        <v>4</v>
      </c>
      <c r="E4537" t="s">
        <v>19</v>
      </c>
      <c r="F4537" t="s">
        <v>20</v>
      </c>
      <c r="G4537">
        <v>15.6</v>
      </c>
      <c r="H4537" t="s">
        <v>15</v>
      </c>
      <c r="I4537">
        <v>6.8</v>
      </c>
      <c r="J4537">
        <v>1.68</v>
      </c>
      <c r="K4537" t="s">
        <v>46</v>
      </c>
      <c r="L4537">
        <v>1916.99</v>
      </c>
    </row>
    <row r="4538" spans="2:12" x14ac:dyDescent="0.2">
      <c r="B4538" t="s">
        <v>33</v>
      </c>
      <c r="C4538" t="s">
        <v>48</v>
      </c>
      <c r="D4538">
        <v>8</v>
      </c>
      <c r="E4538" t="s">
        <v>19</v>
      </c>
      <c r="F4538" t="s">
        <v>20</v>
      </c>
      <c r="G4538">
        <v>13.3</v>
      </c>
      <c r="H4538" t="s">
        <v>15</v>
      </c>
      <c r="I4538">
        <v>11.9</v>
      </c>
      <c r="J4538">
        <v>2.25</v>
      </c>
      <c r="K4538" t="s">
        <v>22</v>
      </c>
      <c r="L4538">
        <v>1470</v>
      </c>
    </row>
    <row r="4539" spans="2:12" x14ac:dyDescent="0.2">
      <c r="B4539" t="s">
        <v>34</v>
      </c>
      <c r="C4539" t="s">
        <v>39</v>
      </c>
      <c r="D4539">
        <v>4</v>
      </c>
      <c r="E4539" t="s">
        <v>42</v>
      </c>
      <c r="F4539" t="s">
        <v>44</v>
      </c>
      <c r="G4539">
        <v>13.3</v>
      </c>
      <c r="H4539" t="s">
        <v>21</v>
      </c>
      <c r="I4539">
        <v>8.1999999999999993</v>
      </c>
      <c r="J4539">
        <v>3.43</v>
      </c>
      <c r="K4539" t="s">
        <v>30</v>
      </c>
      <c r="L4539">
        <v>458.33</v>
      </c>
    </row>
    <row r="4540" spans="2:12" x14ac:dyDescent="0.2">
      <c r="B4540" t="s">
        <v>47</v>
      </c>
      <c r="C4540" t="s">
        <v>31</v>
      </c>
      <c r="D4540">
        <v>16</v>
      </c>
      <c r="E4540" t="s">
        <v>19</v>
      </c>
      <c r="F4540" t="s">
        <v>32</v>
      </c>
      <c r="G4540">
        <v>16</v>
      </c>
      <c r="H4540" t="s">
        <v>15</v>
      </c>
      <c r="I4540">
        <v>5.0999999999999996</v>
      </c>
      <c r="J4540">
        <v>1.79</v>
      </c>
      <c r="K4540" t="s">
        <v>46</v>
      </c>
      <c r="L4540">
        <v>1857.71</v>
      </c>
    </row>
    <row r="4541" spans="2:12" x14ac:dyDescent="0.2">
      <c r="B4541" t="s">
        <v>28</v>
      </c>
      <c r="C4541" t="s">
        <v>31</v>
      </c>
      <c r="D4541">
        <v>32</v>
      </c>
      <c r="E4541" t="s">
        <v>25</v>
      </c>
      <c r="F4541" t="s">
        <v>26</v>
      </c>
      <c r="G4541">
        <v>17.3</v>
      </c>
      <c r="H4541" t="s">
        <v>15</v>
      </c>
      <c r="I4541">
        <v>5.8</v>
      </c>
      <c r="J4541">
        <v>3.4</v>
      </c>
      <c r="K4541" t="s">
        <v>46</v>
      </c>
      <c r="L4541">
        <v>1730.5</v>
      </c>
    </row>
    <row r="4542" spans="2:12" x14ac:dyDescent="0.2">
      <c r="B4542" t="s">
        <v>45</v>
      </c>
      <c r="C4542" t="s">
        <v>48</v>
      </c>
      <c r="D4542">
        <v>4</v>
      </c>
      <c r="E4542" t="s">
        <v>13</v>
      </c>
      <c r="F4542" t="s">
        <v>40</v>
      </c>
      <c r="G4542">
        <v>13.3</v>
      </c>
      <c r="H4542" t="s">
        <v>27</v>
      </c>
      <c r="I4542">
        <v>8.5</v>
      </c>
      <c r="J4542">
        <v>2.29</v>
      </c>
      <c r="K4542" t="s">
        <v>30</v>
      </c>
      <c r="L4542">
        <v>1742.28</v>
      </c>
    </row>
    <row r="4543" spans="2:12" x14ac:dyDescent="0.2">
      <c r="B4543" t="s">
        <v>28</v>
      </c>
      <c r="C4543" t="s">
        <v>12</v>
      </c>
      <c r="D4543">
        <v>4</v>
      </c>
      <c r="E4543" t="s">
        <v>19</v>
      </c>
      <c r="F4543" t="s">
        <v>44</v>
      </c>
      <c r="G4543">
        <v>14</v>
      </c>
      <c r="H4543" t="s">
        <v>15</v>
      </c>
      <c r="I4543">
        <v>10.8</v>
      </c>
      <c r="J4543">
        <v>1.53</v>
      </c>
      <c r="K4543" t="s">
        <v>16</v>
      </c>
      <c r="L4543">
        <v>658.27</v>
      </c>
    </row>
    <row r="4544" spans="2:12" x14ac:dyDescent="0.2">
      <c r="B4544" t="s">
        <v>45</v>
      </c>
      <c r="C4544" t="s">
        <v>24</v>
      </c>
      <c r="D4544">
        <v>64</v>
      </c>
      <c r="E4544" t="s">
        <v>42</v>
      </c>
      <c r="F4544" t="s">
        <v>14</v>
      </c>
      <c r="G4544">
        <v>16</v>
      </c>
      <c r="H4544" t="s">
        <v>21</v>
      </c>
      <c r="I4544">
        <v>8.6999999999999993</v>
      </c>
      <c r="J4544">
        <v>2.97</v>
      </c>
      <c r="K4544" t="s">
        <v>16</v>
      </c>
      <c r="L4544">
        <v>1950.7</v>
      </c>
    </row>
    <row r="4545" spans="2:12" x14ac:dyDescent="0.2">
      <c r="B4545" t="s">
        <v>17</v>
      </c>
      <c r="C4545" t="s">
        <v>37</v>
      </c>
      <c r="D4545">
        <v>32</v>
      </c>
      <c r="E4545" t="s">
        <v>25</v>
      </c>
      <c r="F4545" t="s">
        <v>44</v>
      </c>
      <c r="G4545">
        <v>15.6</v>
      </c>
      <c r="H4545" t="s">
        <v>43</v>
      </c>
      <c r="I4545">
        <v>10.4</v>
      </c>
      <c r="J4545">
        <v>1.83</v>
      </c>
      <c r="K4545" t="s">
        <v>46</v>
      </c>
      <c r="L4545">
        <v>2724.81</v>
      </c>
    </row>
    <row r="4546" spans="2:12" x14ac:dyDescent="0.2">
      <c r="B4546" t="s">
        <v>23</v>
      </c>
      <c r="C4546" t="s">
        <v>41</v>
      </c>
      <c r="D4546">
        <v>4</v>
      </c>
      <c r="E4546" t="s">
        <v>13</v>
      </c>
      <c r="F4546" t="s">
        <v>26</v>
      </c>
      <c r="G4546">
        <v>14</v>
      </c>
      <c r="H4546" t="s">
        <v>27</v>
      </c>
      <c r="I4546">
        <v>8.6</v>
      </c>
      <c r="J4546">
        <v>2.5299999999999998</v>
      </c>
      <c r="K4546" t="s">
        <v>30</v>
      </c>
      <c r="L4546">
        <v>2454.11</v>
      </c>
    </row>
    <row r="4547" spans="2:12" x14ac:dyDescent="0.2">
      <c r="B4547" t="s">
        <v>17</v>
      </c>
      <c r="C4547" t="s">
        <v>48</v>
      </c>
      <c r="D4547">
        <v>16</v>
      </c>
      <c r="E4547" t="s">
        <v>13</v>
      </c>
      <c r="F4547" t="s">
        <v>32</v>
      </c>
      <c r="G4547">
        <v>16</v>
      </c>
      <c r="H4547" t="s">
        <v>27</v>
      </c>
      <c r="I4547">
        <v>10.5</v>
      </c>
      <c r="J4547">
        <v>2.96</v>
      </c>
      <c r="K4547" t="s">
        <v>30</v>
      </c>
      <c r="L4547">
        <v>3649.25</v>
      </c>
    </row>
    <row r="4548" spans="2:12" x14ac:dyDescent="0.2">
      <c r="B4548" t="s">
        <v>11</v>
      </c>
      <c r="C4548" t="s">
        <v>31</v>
      </c>
      <c r="D4548">
        <v>8</v>
      </c>
      <c r="E4548" t="s">
        <v>25</v>
      </c>
      <c r="F4548" t="s">
        <v>35</v>
      </c>
      <c r="G4548">
        <v>15.6</v>
      </c>
      <c r="H4548" t="s">
        <v>21</v>
      </c>
      <c r="I4548">
        <v>11.9</v>
      </c>
      <c r="J4548">
        <v>1.27</v>
      </c>
      <c r="K4548" t="s">
        <v>22</v>
      </c>
      <c r="L4548">
        <v>1295.3599999999999</v>
      </c>
    </row>
    <row r="4549" spans="2:12" x14ac:dyDescent="0.2">
      <c r="B4549" t="s">
        <v>47</v>
      </c>
      <c r="C4549" t="s">
        <v>31</v>
      </c>
      <c r="D4549">
        <v>16</v>
      </c>
      <c r="E4549" t="s">
        <v>25</v>
      </c>
      <c r="F4549" t="s">
        <v>14</v>
      </c>
      <c r="G4549">
        <v>16</v>
      </c>
      <c r="H4549" t="s">
        <v>27</v>
      </c>
      <c r="I4549">
        <v>8.9</v>
      </c>
      <c r="J4549">
        <v>3.41</v>
      </c>
      <c r="K4549" t="s">
        <v>30</v>
      </c>
      <c r="L4549">
        <v>2240.9</v>
      </c>
    </row>
    <row r="4550" spans="2:12" x14ac:dyDescent="0.2">
      <c r="B4550" t="s">
        <v>38</v>
      </c>
      <c r="C4550" t="s">
        <v>41</v>
      </c>
      <c r="D4550">
        <v>64</v>
      </c>
      <c r="E4550" t="s">
        <v>25</v>
      </c>
      <c r="F4550" t="s">
        <v>26</v>
      </c>
      <c r="G4550">
        <v>14</v>
      </c>
      <c r="H4550" t="s">
        <v>43</v>
      </c>
      <c r="I4550">
        <v>9.6999999999999993</v>
      </c>
      <c r="J4550">
        <v>2.72</v>
      </c>
      <c r="K4550" t="s">
        <v>16</v>
      </c>
      <c r="L4550">
        <v>3984.35</v>
      </c>
    </row>
    <row r="4551" spans="2:12" x14ac:dyDescent="0.2">
      <c r="B4551" t="s">
        <v>23</v>
      </c>
      <c r="C4551" t="s">
        <v>39</v>
      </c>
      <c r="D4551">
        <v>16</v>
      </c>
      <c r="E4551" t="s">
        <v>13</v>
      </c>
      <c r="F4551" t="s">
        <v>14</v>
      </c>
      <c r="G4551">
        <v>17.3</v>
      </c>
      <c r="H4551" t="s">
        <v>21</v>
      </c>
      <c r="I4551">
        <v>7.9</v>
      </c>
      <c r="J4551">
        <v>1.73</v>
      </c>
      <c r="K4551" t="s">
        <v>22</v>
      </c>
      <c r="L4551">
        <v>1107.3</v>
      </c>
    </row>
    <row r="4552" spans="2:12" x14ac:dyDescent="0.2">
      <c r="B4552" t="s">
        <v>45</v>
      </c>
      <c r="C4552" t="s">
        <v>37</v>
      </c>
      <c r="D4552">
        <v>32</v>
      </c>
      <c r="E4552" t="s">
        <v>25</v>
      </c>
      <c r="F4552" t="s">
        <v>32</v>
      </c>
      <c r="G4552">
        <v>17.3</v>
      </c>
      <c r="H4552" t="s">
        <v>21</v>
      </c>
      <c r="I4552">
        <v>6.5</v>
      </c>
      <c r="J4552">
        <v>1.62</v>
      </c>
      <c r="K4552" t="s">
        <v>30</v>
      </c>
      <c r="L4552">
        <v>2349.02</v>
      </c>
    </row>
    <row r="4553" spans="2:12" x14ac:dyDescent="0.2">
      <c r="B4553" t="s">
        <v>34</v>
      </c>
      <c r="C4553" t="s">
        <v>18</v>
      </c>
      <c r="D4553">
        <v>4</v>
      </c>
      <c r="E4553" t="s">
        <v>19</v>
      </c>
      <c r="F4553" t="s">
        <v>35</v>
      </c>
      <c r="G4553">
        <v>14</v>
      </c>
      <c r="H4553" t="s">
        <v>21</v>
      </c>
      <c r="I4553">
        <v>6.6</v>
      </c>
      <c r="J4553">
        <v>1.21</v>
      </c>
      <c r="K4553" t="s">
        <v>22</v>
      </c>
      <c r="L4553">
        <v>825.46</v>
      </c>
    </row>
    <row r="4554" spans="2:12" x14ac:dyDescent="0.2">
      <c r="B4554" t="s">
        <v>28</v>
      </c>
      <c r="C4554" t="s">
        <v>48</v>
      </c>
      <c r="D4554">
        <v>16</v>
      </c>
      <c r="E4554" t="s">
        <v>29</v>
      </c>
      <c r="F4554" t="s">
        <v>20</v>
      </c>
      <c r="G4554">
        <v>16</v>
      </c>
      <c r="H4554" t="s">
        <v>15</v>
      </c>
      <c r="I4554">
        <v>8.1999999999999993</v>
      </c>
      <c r="J4554">
        <v>2.67</v>
      </c>
      <c r="K4554" t="s">
        <v>16</v>
      </c>
      <c r="L4554">
        <v>2051.79</v>
      </c>
    </row>
    <row r="4555" spans="2:12" x14ac:dyDescent="0.2">
      <c r="B4555" t="s">
        <v>11</v>
      </c>
      <c r="C4555" t="s">
        <v>24</v>
      </c>
      <c r="D4555">
        <v>64</v>
      </c>
      <c r="E4555" t="s">
        <v>13</v>
      </c>
      <c r="F4555" t="s">
        <v>32</v>
      </c>
      <c r="G4555">
        <v>17.3</v>
      </c>
      <c r="H4555" t="s">
        <v>15</v>
      </c>
      <c r="I4555">
        <v>11.3</v>
      </c>
      <c r="J4555">
        <v>2.93</v>
      </c>
      <c r="K4555" t="s">
        <v>46</v>
      </c>
      <c r="L4555">
        <v>4890.34</v>
      </c>
    </row>
    <row r="4556" spans="2:12" x14ac:dyDescent="0.2">
      <c r="B4556" t="s">
        <v>45</v>
      </c>
      <c r="C4556" t="s">
        <v>12</v>
      </c>
      <c r="D4556">
        <v>8</v>
      </c>
      <c r="E4556" t="s">
        <v>29</v>
      </c>
      <c r="F4556" t="s">
        <v>35</v>
      </c>
      <c r="G4556">
        <v>13.3</v>
      </c>
      <c r="H4556" t="s">
        <v>21</v>
      </c>
      <c r="I4556">
        <v>5.8</v>
      </c>
      <c r="J4556">
        <v>1.83</v>
      </c>
      <c r="K4556" t="s">
        <v>30</v>
      </c>
      <c r="L4556">
        <v>700.19</v>
      </c>
    </row>
    <row r="4557" spans="2:12" x14ac:dyDescent="0.2">
      <c r="B4557" t="s">
        <v>34</v>
      </c>
      <c r="C4557" t="s">
        <v>18</v>
      </c>
      <c r="D4557">
        <v>32</v>
      </c>
      <c r="E4557" t="s">
        <v>13</v>
      </c>
      <c r="F4557" t="s">
        <v>32</v>
      </c>
      <c r="G4557">
        <v>15.6</v>
      </c>
      <c r="H4557" t="s">
        <v>43</v>
      </c>
      <c r="I4557">
        <v>10.7</v>
      </c>
      <c r="J4557">
        <v>2.5299999999999998</v>
      </c>
      <c r="K4557" t="s">
        <v>30</v>
      </c>
      <c r="L4557">
        <v>2153.7600000000002</v>
      </c>
    </row>
    <row r="4558" spans="2:12" x14ac:dyDescent="0.2">
      <c r="B4558" t="s">
        <v>28</v>
      </c>
      <c r="C4558" t="s">
        <v>18</v>
      </c>
      <c r="D4558">
        <v>64</v>
      </c>
      <c r="E4558" t="s">
        <v>19</v>
      </c>
      <c r="F4558" t="s">
        <v>44</v>
      </c>
      <c r="G4558">
        <v>17.3</v>
      </c>
      <c r="H4558" t="s">
        <v>15</v>
      </c>
      <c r="I4558">
        <v>7</v>
      </c>
      <c r="J4558">
        <v>3.32</v>
      </c>
      <c r="K4558" t="s">
        <v>46</v>
      </c>
      <c r="L4558">
        <v>2596.14</v>
      </c>
    </row>
    <row r="4559" spans="2:12" x14ac:dyDescent="0.2">
      <c r="B4559" t="s">
        <v>36</v>
      </c>
      <c r="C4559" t="s">
        <v>41</v>
      </c>
      <c r="D4559">
        <v>32</v>
      </c>
      <c r="E4559" t="s">
        <v>29</v>
      </c>
      <c r="F4559" t="s">
        <v>44</v>
      </c>
      <c r="G4559">
        <v>14</v>
      </c>
      <c r="H4559" t="s">
        <v>15</v>
      </c>
      <c r="I4559">
        <v>4.9000000000000004</v>
      </c>
      <c r="J4559">
        <v>3.34</v>
      </c>
      <c r="K4559" t="s">
        <v>22</v>
      </c>
      <c r="L4559">
        <v>2325.9699999999998</v>
      </c>
    </row>
    <row r="4560" spans="2:12" x14ac:dyDescent="0.2">
      <c r="B4560" t="s">
        <v>34</v>
      </c>
      <c r="C4560" t="s">
        <v>12</v>
      </c>
      <c r="D4560">
        <v>64</v>
      </c>
      <c r="E4560" t="s">
        <v>29</v>
      </c>
      <c r="F4560" t="s">
        <v>32</v>
      </c>
      <c r="G4560">
        <v>16</v>
      </c>
      <c r="H4560" t="s">
        <v>43</v>
      </c>
      <c r="I4560">
        <v>10.9</v>
      </c>
      <c r="J4560">
        <v>1.97</v>
      </c>
      <c r="K4560" t="s">
        <v>30</v>
      </c>
      <c r="L4560">
        <v>2283.6999999999998</v>
      </c>
    </row>
    <row r="4561" spans="2:12" x14ac:dyDescent="0.2">
      <c r="B4561" t="s">
        <v>45</v>
      </c>
      <c r="C4561" t="s">
        <v>24</v>
      </c>
      <c r="D4561">
        <v>8</v>
      </c>
      <c r="E4561" t="s">
        <v>25</v>
      </c>
      <c r="F4561" t="s">
        <v>35</v>
      </c>
      <c r="G4561">
        <v>14</v>
      </c>
      <c r="H4561" t="s">
        <v>43</v>
      </c>
      <c r="I4561">
        <v>6.4</v>
      </c>
      <c r="J4561">
        <v>2.81</v>
      </c>
      <c r="K4561" t="s">
        <v>16</v>
      </c>
      <c r="L4561">
        <v>1054.99</v>
      </c>
    </row>
    <row r="4562" spans="2:12" x14ac:dyDescent="0.2">
      <c r="B4562" t="s">
        <v>34</v>
      </c>
      <c r="C4562" t="s">
        <v>37</v>
      </c>
      <c r="D4562">
        <v>64</v>
      </c>
      <c r="E4562" t="s">
        <v>19</v>
      </c>
      <c r="F4562" t="s">
        <v>26</v>
      </c>
      <c r="G4562">
        <v>15.6</v>
      </c>
      <c r="H4562" t="s">
        <v>27</v>
      </c>
      <c r="I4562">
        <v>4.9000000000000004</v>
      </c>
      <c r="J4562">
        <v>3.5</v>
      </c>
      <c r="K4562" t="s">
        <v>16</v>
      </c>
      <c r="L4562">
        <v>7239.5</v>
      </c>
    </row>
    <row r="4563" spans="2:12" x14ac:dyDescent="0.2">
      <c r="B4563" t="s">
        <v>11</v>
      </c>
      <c r="C4563" t="s">
        <v>31</v>
      </c>
      <c r="D4563">
        <v>64</v>
      </c>
      <c r="E4563" t="s">
        <v>25</v>
      </c>
      <c r="F4563" t="s">
        <v>32</v>
      </c>
      <c r="G4563">
        <v>14</v>
      </c>
      <c r="H4563" t="s">
        <v>15</v>
      </c>
      <c r="I4563">
        <v>8.5</v>
      </c>
      <c r="J4563">
        <v>1.54</v>
      </c>
      <c r="K4563" t="s">
        <v>30</v>
      </c>
      <c r="L4563">
        <v>3831.53</v>
      </c>
    </row>
    <row r="4564" spans="2:12" x14ac:dyDescent="0.2">
      <c r="B4564" t="s">
        <v>23</v>
      </c>
      <c r="C4564" t="s">
        <v>37</v>
      </c>
      <c r="D4564">
        <v>64</v>
      </c>
      <c r="E4564" t="s">
        <v>13</v>
      </c>
      <c r="F4564" t="s">
        <v>44</v>
      </c>
      <c r="G4564">
        <v>15.6</v>
      </c>
      <c r="H4564" t="s">
        <v>43</v>
      </c>
      <c r="I4564">
        <v>10.6</v>
      </c>
      <c r="J4564">
        <v>2.57</v>
      </c>
      <c r="K4564" t="s">
        <v>16</v>
      </c>
      <c r="L4564">
        <v>2896.12</v>
      </c>
    </row>
    <row r="4565" spans="2:12" x14ac:dyDescent="0.2">
      <c r="B4565" t="s">
        <v>34</v>
      </c>
      <c r="C4565" t="s">
        <v>37</v>
      </c>
      <c r="D4565">
        <v>4</v>
      </c>
      <c r="E4565" t="s">
        <v>19</v>
      </c>
      <c r="F4565" t="s">
        <v>32</v>
      </c>
      <c r="G4565">
        <v>15.6</v>
      </c>
      <c r="H4565" t="s">
        <v>21</v>
      </c>
      <c r="I4565">
        <v>10.9</v>
      </c>
      <c r="J4565">
        <v>3.49</v>
      </c>
      <c r="K4565" t="s">
        <v>16</v>
      </c>
      <c r="L4565">
        <v>1498.27</v>
      </c>
    </row>
    <row r="4566" spans="2:12" x14ac:dyDescent="0.2">
      <c r="B4566" t="s">
        <v>36</v>
      </c>
      <c r="C4566" t="s">
        <v>48</v>
      </c>
      <c r="D4566">
        <v>64</v>
      </c>
      <c r="E4566" t="s">
        <v>42</v>
      </c>
      <c r="F4566" t="s">
        <v>26</v>
      </c>
      <c r="G4566">
        <v>17.3</v>
      </c>
      <c r="H4566" t="s">
        <v>21</v>
      </c>
      <c r="I4566">
        <v>10.7</v>
      </c>
      <c r="J4566">
        <v>2.87</v>
      </c>
      <c r="K4566" t="s">
        <v>46</v>
      </c>
      <c r="L4566">
        <v>2376.35</v>
      </c>
    </row>
    <row r="4567" spans="2:12" x14ac:dyDescent="0.2">
      <c r="B4567" t="s">
        <v>17</v>
      </c>
      <c r="C4567" t="s">
        <v>12</v>
      </c>
      <c r="D4567">
        <v>16</v>
      </c>
      <c r="E4567" t="s">
        <v>25</v>
      </c>
      <c r="F4567" t="s">
        <v>26</v>
      </c>
      <c r="G4567">
        <v>16</v>
      </c>
      <c r="H4567" t="s">
        <v>27</v>
      </c>
      <c r="I4567">
        <v>8.6999999999999993</v>
      </c>
      <c r="J4567">
        <v>1.56</v>
      </c>
      <c r="K4567" t="s">
        <v>16</v>
      </c>
      <c r="L4567">
        <v>2521.73</v>
      </c>
    </row>
    <row r="4568" spans="2:12" x14ac:dyDescent="0.2">
      <c r="B4568" t="s">
        <v>23</v>
      </c>
      <c r="C4568" t="s">
        <v>39</v>
      </c>
      <c r="D4568">
        <v>8</v>
      </c>
      <c r="E4568" t="s">
        <v>13</v>
      </c>
      <c r="F4568" t="s">
        <v>14</v>
      </c>
      <c r="G4568">
        <v>15.6</v>
      </c>
      <c r="H4568" t="s">
        <v>43</v>
      </c>
      <c r="I4568">
        <v>10.6</v>
      </c>
      <c r="J4568">
        <v>1.75</v>
      </c>
      <c r="K4568" t="s">
        <v>30</v>
      </c>
      <c r="L4568">
        <v>1060.1099999999999</v>
      </c>
    </row>
    <row r="4569" spans="2:12" x14ac:dyDescent="0.2">
      <c r="B4569" t="s">
        <v>17</v>
      </c>
      <c r="C4569" t="s">
        <v>39</v>
      </c>
      <c r="D4569">
        <v>16</v>
      </c>
      <c r="E4569" t="s">
        <v>13</v>
      </c>
      <c r="F4569" t="s">
        <v>35</v>
      </c>
      <c r="G4569">
        <v>14</v>
      </c>
      <c r="H4569" t="s">
        <v>15</v>
      </c>
      <c r="I4569">
        <v>8.1</v>
      </c>
      <c r="J4569">
        <v>3.49</v>
      </c>
      <c r="K4569" t="s">
        <v>30</v>
      </c>
      <c r="L4569">
        <v>2173.0300000000002</v>
      </c>
    </row>
    <row r="4570" spans="2:12" x14ac:dyDescent="0.2">
      <c r="B4570" t="s">
        <v>47</v>
      </c>
      <c r="C4570" t="s">
        <v>12</v>
      </c>
      <c r="D4570">
        <v>32</v>
      </c>
      <c r="E4570" t="s">
        <v>42</v>
      </c>
      <c r="F4570" t="s">
        <v>14</v>
      </c>
      <c r="G4570">
        <v>16</v>
      </c>
      <c r="H4570" t="s">
        <v>21</v>
      </c>
      <c r="I4570">
        <v>8.3000000000000007</v>
      </c>
      <c r="J4570">
        <v>2.35</v>
      </c>
      <c r="K4570" t="s">
        <v>30</v>
      </c>
      <c r="L4570">
        <v>1352.58</v>
      </c>
    </row>
    <row r="4571" spans="2:12" x14ac:dyDescent="0.2">
      <c r="B4571" t="s">
        <v>17</v>
      </c>
      <c r="C4571" t="s">
        <v>24</v>
      </c>
      <c r="D4571">
        <v>16</v>
      </c>
      <c r="E4571" t="s">
        <v>29</v>
      </c>
      <c r="F4571" t="s">
        <v>26</v>
      </c>
      <c r="G4571">
        <v>13.3</v>
      </c>
      <c r="H4571" t="s">
        <v>21</v>
      </c>
      <c r="I4571">
        <v>9.3000000000000007</v>
      </c>
      <c r="J4571">
        <v>3.43</v>
      </c>
      <c r="K4571" t="s">
        <v>22</v>
      </c>
      <c r="L4571">
        <v>1275.6300000000001</v>
      </c>
    </row>
    <row r="4572" spans="2:12" x14ac:dyDescent="0.2">
      <c r="B4572" t="s">
        <v>28</v>
      </c>
      <c r="C4572" t="s">
        <v>39</v>
      </c>
      <c r="D4572">
        <v>16</v>
      </c>
      <c r="E4572" t="s">
        <v>19</v>
      </c>
      <c r="F4572" t="s">
        <v>35</v>
      </c>
      <c r="G4572">
        <v>15.6</v>
      </c>
      <c r="H4572" t="s">
        <v>43</v>
      </c>
      <c r="I4572">
        <v>10.4</v>
      </c>
      <c r="J4572">
        <v>2.2799999999999998</v>
      </c>
      <c r="K4572" t="s">
        <v>16</v>
      </c>
      <c r="L4572">
        <v>1308.8699999999999</v>
      </c>
    </row>
    <row r="4573" spans="2:12" x14ac:dyDescent="0.2">
      <c r="B4573" t="s">
        <v>36</v>
      </c>
      <c r="C4573" t="s">
        <v>37</v>
      </c>
      <c r="D4573">
        <v>32</v>
      </c>
      <c r="E4573" t="s">
        <v>29</v>
      </c>
      <c r="F4573" t="s">
        <v>44</v>
      </c>
      <c r="G4573">
        <v>14</v>
      </c>
      <c r="H4573" t="s">
        <v>15</v>
      </c>
      <c r="I4573">
        <v>8.1</v>
      </c>
      <c r="J4573">
        <v>2.4300000000000002</v>
      </c>
      <c r="K4573" t="s">
        <v>46</v>
      </c>
      <c r="L4573">
        <v>2123.69</v>
      </c>
    </row>
    <row r="4574" spans="2:12" x14ac:dyDescent="0.2">
      <c r="B4574" t="s">
        <v>45</v>
      </c>
      <c r="C4574" t="s">
        <v>37</v>
      </c>
      <c r="D4574">
        <v>4</v>
      </c>
      <c r="E4574" t="s">
        <v>29</v>
      </c>
      <c r="F4574" t="s">
        <v>20</v>
      </c>
      <c r="G4574">
        <v>13.3</v>
      </c>
      <c r="H4574" t="s">
        <v>21</v>
      </c>
      <c r="I4574">
        <v>9</v>
      </c>
      <c r="J4574">
        <v>1.58</v>
      </c>
      <c r="K4574" t="s">
        <v>22</v>
      </c>
      <c r="L4574">
        <v>1407.1</v>
      </c>
    </row>
    <row r="4575" spans="2:12" x14ac:dyDescent="0.2">
      <c r="B4575" t="s">
        <v>11</v>
      </c>
      <c r="C4575" t="s">
        <v>37</v>
      </c>
      <c r="D4575">
        <v>8</v>
      </c>
      <c r="E4575" t="s">
        <v>19</v>
      </c>
      <c r="F4575" t="s">
        <v>44</v>
      </c>
      <c r="G4575">
        <v>17.3</v>
      </c>
      <c r="H4575" t="s">
        <v>27</v>
      </c>
      <c r="I4575">
        <v>5</v>
      </c>
      <c r="J4575">
        <v>2.0699999999999998</v>
      </c>
      <c r="K4575" t="s">
        <v>16</v>
      </c>
      <c r="L4575">
        <v>2901.7</v>
      </c>
    </row>
    <row r="4576" spans="2:12" x14ac:dyDescent="0.2">
      <c r="B4576" t="s">
        <v>17</v>
      </c>
      <c r="C4576" t="s">
        <v>31</v>
      </c>
      <c r="D4576">
        <v>4</v>
      </c>
      <c r="E4576" t="s">
        <v>19</v>
      </c>
      <c r="F4576" t="s">
        <v>44</v>
      </c>
      <c r="G4576">
        <v>13.3</v>
      </c>
      <c r="H4576" t="s">
        <v>43</v>
      </c>
      <c r="I4576">
        <v>10</v>
      </c>
      <c r="J4576">
        <v>3.05</v>
      </c>
      <c r="K4576" t="s">
        <v>30</v>
      </c>
      <c r="L4576">
        <v>601.12</v>
      </c>
    </row>
    <row r="4577" spans="2:12" x14ac:dyDescent="0.2">
      <c r="B4577" t="s">
        <v>34</v>
      </c>
      <c r="C4577" t="s">
        <v>31</v>
      </c>
      <c r="D4577">
        <v>16</v>
      </c>
      <c r="E4577" t="s">
        <v>19</v>
      </c>
      <c r="F4577" t="s">
        <v>44</v>
      </c>
      <c r="G4577">
        <v>15.6</v>
      </c>
      <c r="H4577" t="s">
        <v>15</v>
      </c>
      <c r="I4577">
        <v>11.1</v>
      </c>
      <c r="J4577">
        <v>2.5099999999999998</v>
      </c>
      <c r="K4577" t="s">
        <v>46</v>
      </c>
      <c r="L4577">
        <v>821.86</v>
      </c>
    </row>
    <row r="4578" spans="2:12" x14ac:dyDescent="0.2">
      <c r="B4578" t="s">
        <v>47</v>
      </c>
      <c r="C4578" t="s">
        <v>18</v>
      </c>
      <c r="D4578">
        <v>4</v>
      </c>
      <c r="E4578" t="s">
        <v>19</v>
      </c>
      <c r="F4578" t="s">
        <v>40</v>
      </c>
      <c r="G4578">
        <v>15.6</v>
      </c>
      <c r="H4578" t="s">
        <v>21</v>
      </c>
      <c r="I4578">
        <v>7.8</v>
      </c>
      <c r="J4578">
        <v>3.18</v>
      </c>
      <c r="K4578" t="s">
        <v>30</v>
      </c>
      <c r="L4578">
        <v>1311.81</v>
      </c>
    </row>
    <row r="4579" spans="2:12" x14ac:dyDescent="0.2">
      <c r="B4579" t="s">
        <v>45</v>
      </c>
      <c r="C4579" t="s">
        <v>41</v>
      </c>
      <c r="D4579">
        <v>4</v>
      </c>
      <c r="E4579" t="s">
        <v>42</v>
      </c>
      <c r="F4579" t="s">
        <v>40</v>
      </c>
      <c r="G4579">
        <v>16</v>
      </c>
      <c r="H4579" t="s">
        <v>21</v>
      </c>
      <c r="I4579">
        <v>10.9</v>
      </c>
      <c r="J4579">
        <v>2.93</v>
      </c>
      <c r="K4579" t="s">
        <v>16</v>
      </c>
      <c r="L4579">
        <v>1213.9100000000001</v>
      </c>
    </row>
    <row r="4580" spans="2:12" x14ac:dyDescent="0.2">
      <c r="B4580" t="s">
        <v>33</v>
      </c>
      <c r="C4580" t="s">
        <v>48</v>
      </c>
      <c r="D4580">
        <v>4</v>
      </c>
      <c r="E4580" t="s">
        <v>13</v>
      </c>
      <c r="F4580" t="s">
        <v>44</v>
      </c>
      <c r="G4580">
        <v>16</v>
      </c>
      <c r="H4580" t="s">
        <v>43</v>
      </c>
      <c r="I4580">
        <v>4.5</v>
      </c>
      <c r="J4580">
        <v>2.74</v>
      </c>
      <c r="K4580" t="s">
        <v>16</v>
      </c>
      <c r="L4580">
        <v>738.23</v>
      </c>
    </row>
    <row r="4581" spans="2:12" x14ac:dyDescent="0.2">
      <c r="B4581" t="s">
        <v>47</v>
      </c>
      <c r="C4581" t="s">
        <v>12</v>
      </c>
      <c r="D4581">
        <v>32</v>
      </c>
      <c r="E4581" t="s">
        <v>13</v>
      </c>
      <c r="F4581" t="s">
        <v>20</v>
      </c>
      <c r="G4581">
        <v>13.3</v>
      </c>
      <c r="H4581" t="s">
        <v>27</v>
      </c>
      <c r="I4581">
        <v>4.2</v>
      </c>
      <c r="J4581">
        <v>2.74</v>
      </c>
      <c r="K4581" t="s">
        <v>16</v>
      </c>
      <c r="L4581">
        <v>2889.3</v>
      </c>
    </row>
    <row r="4582" spans="2:12" x14ac:dyDescent="0.2">
      <c r="B4582" t="s">
        <v>23</v>
      </c>
      <c r="C4582" t="s">
        <v>31</v>
      </c>
      <c r="D4582">
        <v>64</v>
      </c>
      <c r="E4582" t="s">
        <v>42</v>
      </c>
      <c r="F4582" t="s">
        <v>14</v>
      </c>
      <c r="G4582">
        <v>17.3</v>
      </c>
      <c r="H4582" t="s">
        <v>15</v>
      </c>
      <c r="I4582">
        <v>4</v>
      </c>
      <c r="J4582">
        <v>2.5099999999999998</v>
      </c>
      <c r="K4582" t="s">
        <v>46</v>
      </c>
      <c r="L4582">
        <v>2216.29</v>
      </c>
    </row>
    <row r="4583" spans="2:12" x14ac:dyDescent="0.2">
      <c r="B4583" t="s">
        <v>11</v>
      </c>
      <c r="C4583" t="s">
        <v>18</v>
      </c>
      <c r="D4583">
        <v>4</v>
      </c>
      <c r="E4583" t="s">
        <v>13</v>
      </c>
      <c r="F4583" t="s">
        <v>44</v>
      </c>
      <c r="G4583">
        <v>15.6</v>
      </c>
      <c r="H4583" t="s">
        <v>43</v>
      </c>
      <c r="I4583">
        <v>11.6</v>
      </c>
      <c r="J4583">
        <v>3.47</v>
      </c>
      <c r="K4583" t="s">
        <v>22</v>
      </c>
      <c r="L4583">
        <v>1382.57</v>
      </c>
    </row>
    <row r="4584" spans="2:12" x14ac:dyDescent="0.2">
      <c r="B4584" t="s">
        <v>33</v>
      </c>
      <c r="C4584" t="s">
        <v>41</v>
      </c>
      <c r="D4584">
        <v>8</v>
      </c>
      <c r="E4584" t="s">
        <v>42</v>
      </c>
      <c r="F4584" t="s">
        <v>32</v>
      </c>
      <c r="G4584">
        <v>15.6</v>
      </c>
      <c r="H4584" t="s">
        <v>15</v>
      </c>
      <c r="I4584">
        <v>6</v>
      </c>
      <c r="J4584">
        <v>2.7</v>
      </c>
      <c r="K4584" t="s">
        <v>30</v>
      </c>
      <c r="L4584">
        <v>1794.81</v>
      </c>
    </row>
    <row r="4585" spans="2:12" x14ac:dyDescent="0.2">
      <c r="B4585" t="s">
        <v>47</v>
      </c>
      <c r="C4585" t="s">
        <v>39</v>
      </c>
      <c r="D4585">
        <v>8</v>
      </c>
      <c r="E4585" t="s">
        <v>25</v>
      </c>
      <c r="F4585" t="s">
        <v>40</v>
      </c>
      <c r="G4585">
        <v>16</v>
      </c>
      <c r="H4585" t="s">
        <v>27</v>
      </c>
      <c r="I4585">
        <v>9.8000000000000007</v>
      </c>
      <c r="J4585">
        <v>2.77</v>
      </c>
      <c r="K4585" t="s">
        <v>30</v>
      </c>
      <c r="L4585">
        <v>2255.69</v>
      </c>
    </row>
    <row r="4586" spans="2:12" x14ac:dyDescent="0.2">
      <c r="B4586" t="s">
        <v>28</v>
      </c>
      <c r="C4586" t="s">
        <v>39</v>
      </c>
      <c r="D4586">
        <v>8</v>
      </c>
      <c r="E4586" t="s">
        <v>42</v>
      </c>
      <c r="F4586" t="s">
        <v>35</v>
      </c>
      <c r="G4586">
        <v>17.3</v>
      </c>
      <c r="H4586" t="s">
        <v>15</v>
      </c>
      <c r="I4586">
        <v>6</v>
      </c>
      <c r="J4586">
        <v>1.62</v>
      </c>
      <c r="K4586" t="s">
        <v>16</v>
      </c>
      <c r="L4586">
        <v>1197.24</v>
      </c>
    </row>
    <row r="4587" spans="2:12" x14ac:dyDescent="0.2">
      <c r="B4587" t="s">
        <v>45</v>
      </c>
      <c r="C4587" t="s">
        <v>48</v>
      </c>
      <c r="D4587">
        <v>64</v>
      </c>
      <c r="E4587" t="s">
        <v>19</v>
      </c>
      <c r="F4587" t="s">
        <v>20</v>
      </c>
      <c r="G4587">
        <v>15.6</v>
      </c>
      <c r="H4587" t="s">
        <v>43</v>
      </c>
      <c r="I4587">
        <v>11.3</v>
      </c>
      <c r="J4587">
        <v>2.97</v>
      </c>
      <c r="K4587" t="s">
        <v>46</v>
      </c>
      <c r="L4587">
        <v>3259.84</v>
      </c>
    </row>
    <row r="4588" spans="2:12" x14ac:dyDescent="0.2">
      <c r="B4588" t="s">
        <v>23</v>
      </c>
      <c r="C4588" t="s">
        <v>39</v>
      </c>
      <c r="D4588">
        <v>4</v>
      </c>
      <c r="E4588" t="s">
        <v>25</v>
      </c>
      <c r="F4588" t="s">
        <v>32</v>
      </c>
      <c r="G4588">
        <v>14</v>
      </c>
      <c r="H4588" t="s">
        <v>43</v>
      </c>
      <c r="I4588">
        <v>4.9000000000000004</v>
      </c>
      <c r="J4588">
        <v>1.92</v>
      </c>
      <c r="K4588" t="s">
        <v>22</v>
      </c>
      <c r="L4588">
        <v>920.64</v>
      </c>
    </row>
    <row r="4589" spans="2:12" x14ac:dyDescent="0.2">
      <c r="B4589" t="s">
        <v>36</v>
      </c>
      <c r="C4589" t="s">
        <v>12</v>
      </c>
      <c r="D4589">
        <v>4</v>
      </c>
      <c r="E4589" t="s">
        <v>25</v>
      </c>
      <c r="F4589" t="s">
        <v>35</v>
      </c>
      <c r="G4589">
        <v>13.3</v>
      </c>
      <c r="H4589" t="s">
        <v>15</v>
      </c>
      <c r="I4589">
        <v>10.199999999999999</v>
      </c>
      <c r="J4589">
        <v>1.58</v>
      </c>
      <c r="K4589" t="s">
        <v>16</v>
      </c>
      <c r="L4589">
        <v>952.51</v>
      </c>
    </row>
    <row r="4590" spans="2:12" x14ac:dyDescent="0.2">
      <c r="B4590" t="s">
        <v>38</v>
      </c>
      <c r="C4590" t="s">
        <v>12</v>
      </c>
      <c r="D4590">
        <v>4</v>
      </c>
      <c r="E4590" t="s">
        <v>25</v>
      </c>
      <c r="F4590" t="s">
        <v>44</v>
      </c>
      <c r="G4590">
        <v>13.3</v>
      </c>
      <c r="H4590" t="s">
        <v>15</v>
      </c>
      <c r="I4590">
        <v>9.5</v>
      </c>
      <c r="J4590">
        <v>2.69</v>
      </c>
      <c r="K4590" t="s">
        <v>16</v>
      </c>
      <c r="L4590">
        <v>530.71</v>
      </c>
    </row>
    <row r="4591" spans="2:12" x14ac:dyDescent="0.2">
      <c r="B4591" t="s">
        <v>34</v>
      </c>
      <c r="C4591" t="s">
        <v>24</v>
      </c>
      <c r="D4591">
        <v>32</v>
      </c>
      <c r="E4591" t="s">
        <v>19</v>
      </c>
      <c r="F4591" t="s">
        <v>20</v>
      </c>
      <c r="G4591">
        <v>13.3</v>
      </c>
      <c r="H4591" t="s">
        <v>21</v>
      </c>
      <c r="I4591">
        <v>7.7</v>
      </c>
      <c r="J4591">
        <v>3.1</v>
      </c>
      <c r="K4591" t="s">
        <v>30</v>
      </c>
      <c r="L4591">
        <v>1330.3</v>
      </c>
    </row>
    <row r="4592" spans="2:12" x14ac:dyDescent="0.2">
      <c r="B4592" t="s">
        <v>28</v>
      </c>
      <c r="C4592" t="s">
        <v>48</v>
      </c>
      <c r="D4592">
        <v>4</v>
      </c>
      <c r="E4592" t="s">
        <v>19</v>
      </c>
      <c r="F4592" t="s">
        <v>20</v>
      </c>
      <c r="G4592">
        <v>13.3</v>
      </c>
      <c r="H4592" t="s">
        <v>15</v>
      </c>
      <c r="I4592">
        <v>7.3</v>
      </c>
      <c r="J4592">
        <v>1.51</v>
      </c>
      <c r="K4592" t="s">
        <v>16</v>
      </c>
      <c r="L4592">
        <v>1383.59</v>
      </c>
    </row>
    <row r="4593" spans="2:12" x14ac:dyDescent="0.2">
      <c r="B4593" t="s">
        <v>33</v>
      </c>
      <c r="C4593" t="s">
        <v>37</v>
      </c>
      <c r="D4593">
        <v>16</v>
      </c>
      <c r="E4593" t="s">
        <v>13</v>
      </c>
      <c r="F4593" t="s">
        <v>40</v>
      </c>
      <c r="G4593">
        <v>15.6</v>
      </c>
      <c r="H4593" t="s">
        <v>27</v>
      </c>
      <c r="I4593">
        <v>5.7</v>
      </c>
      <c r="J4593">
        <v>3.05</v>
      </c>
      <c r="K4593" t="s">
        <v>22</v>
      </c>
      <c r="L4593">
        <v>3547.37</v>
      </c>
    </row>
    <row r="4594" spans="2:12" x14ac:dyDescent="0.2">
      <c r="B4594" t="s">
        <v>33</v>
      </c>
      <c r="C4594" t="s">
        <v>48</v>
      </c>
      <c r="D4594">
        <v>16</v>
      </c>
      <c r="E4594" t="s">
        <v>25</v>
      </c>
      <c r="F4594" t="s">
        <v>44</v>
      </c>
      <c r="G4594">
        <v>15.6</v>
      </c>
      <c r="H4594" t="s">
        <v>15</v>
      </c>
      <c r="I4594">
        <v>10.199999999999999</v>
      </c>
      <c r="J4594">
        <v>3.46</v>
      </c>
      <c r="K4594" t="s">
        <v>22</v>
      </c>
      <c r="L4594">
        <v>1368.35</v>
      </c>
    </row>
    <row r="4595" spans="2:12" x14ac:dyDescent="0.2">
      <c r="B4595" t="s">
        <v>23</v>
      </c>
      <c r="C4595" t="s">
        <v>48</v>
      </c>
      <c r="D4595">
        <v>32</v>
      </c>
      <c r="E4595" t="s">
        <v>19</v>
      </c>
      <c r="F4595" t="s">
        <v>35</v>
      </c>
      <c r="G4595">
        <v>16</v>
      </c>
      <c r="H4595" t="s">
        <v>21</v>
      </c>
      <c r="I4595">
        <v>7.3</v>
      </c>
      <c r="J4595">
        <v>2.31</v>
      </c>
      <c r="K4595" t="s">
        <v>30</v>
      </c>
      <c r="L4595">
        <v>1892.67</v>
      </c>
    </row>
    <row r="4596" spans="2:12" x14ac:dyDescent="0.2">
      <c r="B4596" t="s">
        <v>17</v>
      </c>
      <c r="C4596" t="s">
        <v>18</v>
      </c>
      <c r="D4596">
        <v>4</v>
      </c>
      <c r="E4596" t="s">
        <v>25</v>
      </c>
      <c r="F4596" t="s">
        <v>20</v>
      </c>
      <c r="G4596">
        <v>15.6</v>
      </c>
      <c r="H4596" t="s">
        <v>21</v>
      </c>
      <c r="I4596">
        <v>6.9</v>
      </c>
      <c r="J4596">
        <v>1.52</v>
      </c>
      <c r="K4596" t="s">
        <v>46</v>
      </c>
      <c r="L4596">
        <v>1317.35</v>
      </c>
    </row>
    <row r="4597" spans="2:12" x14ac:dyDescent="0.2">
      <c r="B4597" t="s">
        <v>17</v>
      </c>
      <c r="C4597" t="s">
        <v>48</v>
      </c>
      <c r="D4597">
        <v>32</v>
      </c>
      <c r="E4597" t="s">
        <v>19</v>
      </c>
      <c r="F4597" t="s">
        <v>32</v>
      </c>
      <c r="G4597">
        <v>13.3</v>
      </c>
      <c r="H4597" t="s">
        <v>27</v>
      </c>
      <c r="I4597">
        <v>9.9</v>
      </c>
      <c r="J4597">
        <v>2.0299999999999998</v>
      </c>
      <c r="K4597" t="s">
        <v>22</v>
      </c>
      <c r="L4597">
        <v>4636.18</v>
      </c>
    </row>
    <row r="4598" spans="2:12" x14ac:dyDescent="0.2">
      <c r="B4598" t="s">
        <v>23</v>
      </c>
      <c r="C4598" t="s">
        <v>18</v>
      </c>
      <c r="D4598">
        <v>4</v>
      </c>
      <c r="E4598" t="s">
        <v>19</v>
      </c>
      <c r="F4598" t="s">
        <v>44</v>
      </c>
      <c r="G4598">
        <v>17.3</v>
      </c>
      <c r="H4598" t="s">
        <v>43</v>
      </c>
      <c r="I4598">
        <v>10.5</v>
      </c>
      <c r="J4598">
        <v>2.87</v>
      </c>
      <c r="K4598" t="s">
        <v>16</v>
      </c>
      <c r="L4598">
        <v>818.83</v>
      </c>
    </row>
    <row r="4599" spans="2:12" x14ac:dyDescent="0.2">
      <c r="B4599" t="s">
        <v>28</v>
      </c>
      <c r="C4599" t="s">
        <v>12</v>
      </c>
      <c r="D4599">
        <v>8</v>
      </c>
      <c r="E4599" t="s">
        <v>25</v>
      </c>
      <c r="F4599" t="s">
        <v>40</v>
      </c>
      <c r="G4599">
        <v>13.3</v>
      </c>
      <c r="H4599" t="s">
        <v>21</v>
      </c>
      <c r="I4599">
        <v>6</v>
      </c>
      <c r="J4599">
        <v>2.41</v>
      </c>
      <c r="K4599" t="s">
        <v>22</v>
      </c>
      <c r="L4599">
        <v>665.09</v>
      </c>
    </row>
    <row r="4600" spans="2:12" x14ac:dyDescent="0.2">
      <c r="B4600" t="s">
        <v>47</v>
      </c>
      <c r="C4600" t="s">
        <v>41</v>
      </c>
      <c r="D4600">
        <v>16</v>
      </c>
      <c r="E4600" t="s">
        <v>42</v>
      </c>
      <c r="F4600" t="s">
        <v>26</v>
      </c>
      <c r="G4600">
        <v>17.3</v>
      </c>
      <c r="H4600" t="s">
        <v>21</v>
      </c>
      <c r="I4600">
        <v>9.9</v>
      </c>
      <c r="J4600">
        <v>2.73</v>
      </c>
      <c r="K4600" t="s">
        <v>16</v>
      </c>
      <c r="L4600">
        <v>1883.27</v>
      </c>
    </row>
    <row r="4601" spans="2:12" x14ac:dyDescent="0.2">
      <c r="B4601" t="s">
        <v>45</v>
      </c>
      <c r="C4601" t="s">
        <v>18</v>
      </c>
      <c r="D4601">
        <v>4</v>
      </c>
      <c r="E4601" t="s">
        <v>29</v>
      </c>
      <c r="F4601" t="s">
        <v>35</v>
      </c>
      <c r="G4601">
        <v>17.3</v>
      </c>
      <c r="H4601" t="s">
        <v>43</v>
      </c>
      <c r="I4601">
        <v>10.7</v>
      </c>
      <c r="J4601">
        <v>1.66</v>
      </c>
      <c r="K4601" t="s">
        <v>46</v>
      </c>
      <c r="L4601">
        <v>1270.82</v>
      </c>
    </row>
    <row r="4602" spans="2:12" x14ac:dyDescent="0.2">
      <c r="B4602" t="s">
        <v>38</v>
      </c>
      <c r="C4602" t="s">
        <v>37</v>
      </c>
      <c r="D4602">
        <v>8</v>
      </c>
      <c r="E4602" t="s">
        <v>25</v>
      </c>
      <c r="F4602" t="s">
        <v>32</v>
      </c>
      <c r="G4602">
        <v>14</v>
      </c>
      <c r="H4602" t="s">
        <v>27</v>
      </c>
      <c r="I4602">
        <v>6.3</v>
      </c>
      <c r="J4602">
        <v>2.09</v>
      </c>
      <c r="K4602" t="s">
        <v>16</v>
      </c>
      <c r="L4602">
        <v>2895.57</v>
      </c>
    </row>
    <row r="4603" spans="2:12" x14ac:dyDescent="0.2">
      <c r="B4603" t="s">
        <v>23</v>
      </c>
      <c r="C4603" t="s">
        <v>12</v>
      </c>
      <c r="D4603">
        <v>32</v>
      </c>
      <c r="E4603" t="s">
        <v>42</v>
      </c>
      <c r="F4603" t="s">
        <v>35</v>
      </c>
      <c r="G4603">
        <v>13.3</v>
      </c>
      <c r="H4603" t="s">
        <v>15</v>
      </c>
      <c r="I4603">
        <v>5.7</v>
      </c>
      <c r="J4603">
        <v>2.5099999999999998</v>
      </c>
      <c r="K4603" t="s">
        <v>46</v>
      </c>
      <c r="L4603">
        <v>1414.21</v>
      </c>
    </row>
    <row r="4604" spans="2:12" x14ac:dyDescent="0.2">
      <c r="B4604" t="s">
        <v>34</v>
      </c>
      <c r="C4604" t="s">
        <v>37</v>
      </c>
      <c r="D4604">
        <v>32</v>
      </c>
      <c r="E4604" t="s">
        <v>42</v>
      </c>
      <c r="F4604" t="s">
        <v>44</v>
      </c>
      <c r="G4604">
        <v>15.6</v>
      </c>
      <c r="H4604" t="s">
        <v>15</v>
      </c>
      <c r="I4604">
        <v>8.9</v>
      </c>
      <c r="J4604">
        <v>1.72</v>
      </c>
      <c r="K4604" t="s">
        <v>16</v>
      </c>
      <c r="L4604">
        <v>1957.19</v>
      </c>
    </row>
    <row r="4605" spans="2:12" x14ac:dyDescent="0.2">
      <c r="B4605" t="s">
        <v>34</v>
      </c>
      <c r="C4605" t="s">
        <v>39</v>
      </c>
      <c r="D4605">
        <v>16</v>
      </c>
      <c r="E4605" t="s">
        <v>19</v>
      </c>
      <c r="F4605" t="s">
        <v>32</v>
      </c>
      <c r="G4605">
        <v>14</v>
      </c>
      <c r="H4605" t="s">
        <v>43</v>
      </c>
      <c r="I4605">
        <v>10</v>
      </c>
      <c r="J4605">
        <v>2.64</v>
      </c>
      <c r="K4605" t="s">
        <v>46</v>
      </c>
      <c r="L4605">
        <v>1130.33</v>
      </c>
    </row>
    <row r="4606" spans="2:12" x14ac:dyDescent="0.2">
      <c r="B4606" t="s">
        <v>17</v>
      </c>
      <c r="C4606" t="s">
        <v>31</v>
      </c>
      <c r="D4606">
        <v>8</v>
      </c>
      <c r="E4606" t="s">
        <v>25</v>
      </c>
      <c r="F4606" t="s">
        <v>14</v>
      </c>
      <c r="G4606">
        <v>17.3</v>
      </c>
      <c r="H4606" t="s">
        <v>21</v>
      </c>
      <c r="I4606">
        <v>9.9</v>
      </c>
      <c r="J4606">
        <v>3.3</v>
      </c>
      <c r="K4606" t="s">
        <v>22</v>
      </c>
      <c r="L4606">
        <v>1093.45</v>
      </c>
    </row>
    <row r="4607" spans="2:12" x14ac:dyDescent="0.2">
      <c r="B4607" t="s">
        <v>45</v>
      </c>
      <c r="C4607" t="s">
        <v>37</v>
      </c>
      <c r="D4607">
        <v>4</v>
      </c>
      <c r="E4607" t="s">
        <v>19</v>
      </c>
      <c r="F4607" t="s">
        <v>40</v>
      </c>
      <c r="G4607">
        <v>14</v>
      </c>
      <c r="H4607" t="s">
        <v>43</v>
      </c>
      <c r="I4607">
        <v>11.5</v>
      </c>
      <c r="J4607">
        <v>1.31</v>
      </c>
      <c r="K4607" t="s">
        <v>16</v>
      </c>
      <c r="L4607">
        <v>1507.04</v>
      </c>
    </row>
    <row r="4608" spans="2:12" x14ac:dyDescent="0.2">
      <c r="B4608" t="s">
        <v>47</v>
      </c>
      <c r="C4608" t="s">
        <v>39</v>
      </c>
      <c r="D4608">
        <v>4</v>
      </c>
      <c r="E4608" t="s">
        <v>25</v>
      </c>
      <c r="F4608" t="s">
        <v>26</v>
      </c>
      <c r="G4608">
        <v>15.6</v>
      </c>
      <c r="H4608" t="s">
        <v>43</v>
      </c>
      <c r="I4608">
        <v>9.1999999999999993</v>
      </c>
      <c r="J4608">
        <v>2.92</v>
      </c>
      <c r="K4608" t="s">
        <v>46</v>
      </c>
      <c r="L4608">
        <v>1433.99</v>
      </c>
    </row>
    <row r="4609" spans="2:12" x14ac:dyDescent="0.2">
      <c r="B4609" t="s">
        <v>34</v>
      </c>
      <c r="C4609" t="s">
        <v>37</v>
      </c>
      <c r="D4609">
        <v>4</v>
      </c>
      <c r="E4609" t="s">
        <v>25</v>
      </c>
      <c r="F4609" t="s">
        <v>44</v>
      </c>
      <c r="G4609">
        <v>15.6</v>
      </c>
      <c r="H4609" t="s">
        <v>27</v>
      </c>
      <c r="I4609">
        <v>8.6999999999999993</v>
      </c>
      <c r="J4609">
        <v>2.69</v>
      </c>
      <c r="K4609" t="s">
        <v>30</v>
      </c>
      <c r="L4609">
        <v>1930.36</v>
      </c>
    </row>
    <row r="4610" spans="2:12" x14ac:dyDescent="0.2">
      <c r="B4610" t="s">
        <v>11</v>
      </c>
      <c r="C4610" t="s">
        <v>41</v>
      </c>
      <c r="D4610">
        <v>16</v>
      </c>
      <c r="E4610" t="s">
        <v>29</v>
      </c>
      <c r="F4610" t="s">
        <v>40</v>
      </c>
      <c r="G4610">
        <v>16</v>
      </c>
      <c r="H4610" t="s">
        <v>21</v>
      </c>
      <c r="I4610">
        <v>9.1</v>
      </c>
      <c r="J4610">
        <v>3.2</v>
      </c>
      <c r="K4610" t="s">
        <v>46</v>
      </c>
      <c r="L4610">
        <v>2782.56</v>
      </c>
    </row>
    <row r="4611" spans="2:12" x14ac:dyDescent="0.2">
      <c r="B4611" t="s">
        <v>33</v>
      </c>
      <c r="C4611" t="s">
        <v>37</v>
      </c>
      <c r="D4611">
        <v>8</v>
      </c>
      <c r="E4611" t="s">
        <v>42</v>
      </c>
      <c r="F4611" t="s">
        <v>14</v>
      </c>
      <c r="G4611">
        <v>16</v>
      </c>
      <c r="H4611" t="s">
        <v>15</v>
      </c>
      <c r="I4611">
        <v>8.1</v>
      </c>
      <c r="J4611">
        <v>3.25</v>
      </c>
      <c r="K4611" t="s">
        <v>16</v>
      </c>
      <c r="L4611">
        <v>1978.89</v>
      </c>
    </row>
    <row r="4612" spans="2:12" x14ac:dyDescent="0.2">
      <c r="B4612" t="s">
        <v>23</v>
      </c>
      <c r="C4612" t="s">
        <v>18</v>
      </c>
      <c r="D4612">
        <v>16</v>
      </c>
      <c r="E4612" t="s">
        <v>19</v>
      </c>
      <c r="F4612" t="s">
        <v>32</v>
      </c>
      <c r="G4612">
        <v>15.6</v>
      </c>
      <c r="H4612" t="s">
        <v>43</v>
      </c>
      <c r="I4612">
        <v>4.3</v>
      </c>
      <c r="J4612">
        <v>2.98</v>
      </c>
      <c r="K4612" t="s">
        <v>22</v>
      </c>
      <c r="L4612">
        <v>1767.06</v>
      </c>
    </row>
    <row r="4613" spans="2:12" x14ac:dyDescent="0.2">
      <c r="B4613" t="s">
        <v>36</v>
      </c>
      <c r="C4613" t="s">
        <v>37</v>
      </c>
      <c r="D4613">
        <v>16</v>
      </c>
      <c r="E4613" t="s">
        <v>13</v>
      </c>
      <c r="F4613" t="s">
        <v>14</v>
      </c>
      <c r="G4613">
        <v>15.6</v>
      </c>
      <c r="H4613" t="s">
        <v>27</v>
      </c>
      <c r="I4613">
        <v>8.6999999999999993</v>
      </c>
      <c r="J4613">
        <v>1.34</v>
      </c>
      <c r="K4613" t="s">
        <v>30</v>
      </c>
      <c r="L4613">
        <v>3483.15</v>
      </c>
    </row>
    <row r="4614" spans="2:12" x14ac:dyDescent="0.2">
      <c r="B4614" t="s">
        <v>17</v>
      </c>
      <c r="C4614" t="s">
        <v>18</v>
      </c>
      <c r="D4614">
        <v>8</v>
      </c>
      <c r="E4614" t="s">
        <v>25</v>
      </c>
      <c r="F4614" t="s">
        <v>40</v>
      </c>
      <c r="G4614">
        <v>13.3</v>
      </c>
      <c r="H4614" t="s">
        <v>27</v>
      </c>
      <c r="I4614">
        <v>5.9</v>
      </c>
      <c r="J4614">
        <v>2.95</v>
      </c>
      <c r="K4614" t="s">
        <v>16</v>
      </c>
      <c r="L4614">
        <v>2872.35</v>
      </c>
    </row>
    <row r="4615" spans="2:12" x14ac:dyDescent="0.2">
      <c r="B4615" t="s">
        <v>23</v>
      </c>
      <c r="C4615" t="s">
        <v>12</v>
      </c>
      <c r="D4615">
        <v>32</v>
      </c>
      <c r="E4615" t="s">
        <v>13</v>
      </c>
      <c r="F4615" t="s">
        <v>40</v>
      </c>
      <c r="G4615">
        <v>16</v>
      </c>
      <c r="H4615" t="s">
        <v>27</v>
      </c>
      <c r="I4615">
        <v>4.3</v>
      </c>
      <c r="J4615">
        <v>1.53</v>
      </c>
      <c r="K4615" t="s">
        <v>46</v>
      </c>
      <c r="L4615">
        <v>2303.84</v>
      </c>
    </row>
    <row r="4616" spans="2:12" x14ac:dyDescent="0.2">
      <c r="B4616" t="s">
        <v>47</v>
      </c>
      <c r="C4616" t="s">
        <v>12</v>
      </c>
      <c r="D4616">
        <v>32</v>
      </c>
      <c r="E4616" t="s">
        <v>19</v>
      </c>
      <c r="F4616" t="s">
        <v>40</v>
      </c>
      <c r="G4616">
        <v>14</v>
      </c>
      <c r="H4616" t="s">
        <v>21</v>
      </c>
      <c r="I4616">
        <v>5.4</v>
      </c>
      <c r="J4616">
        <v>2.67</v>
      </c>
      <c r="K4616" t="s">
        <v>22</v>
      </c>
      <c r="L4616">
        <v>1527.34</v>
      </c>
    </row>
    <row r="4617" spans="2:12" x14ac:dyDescent="0.2">
      <c r="B4617" t="s">
        <v>34</v>
      </c>
      <c r="C4617" t="s">
        <v>12</v>
      </c>
      <c r="D4617">
        <v>16</v>
      </c>
      <c r="E4617" t="s">
        <v>13</v>
      </c>
      <c r="F4617" t="s">
        <v>35</v>
      </c>
      <c r="G4617">
        <v>16</v>
      </c>
      <c r="H4617" t="s">
        <v>43</v>
      </c>
      <c r="I4617">
        <v>4.0999999999999996</v>
      </c>
      <c r="J4617">
        <v>2.89</v>
      </c>
      <c r="K4617" t="s">
        <v>22</v>
      </c>
      <c r="L4617">
        <v>1256.8900000000001</v>
      </c>
    </row>
    <row r="4618" spans="2:12" x14ac:dyDescent="0.2">
      <c r="B4618" t="s">
        <v>45</v>
      </c>
      <c r="C4618" t="s">
        <v>39</v>
      </c>
      <c r="D4618">
        <v>32</v>
      </c>
      <c r="E4618" t="s">
        <v>29</v>
      </c>
      <c r="F4618" t="s">
        <v>14</v>
      </c>
      <c r="G4618">
        <v>13.3</v>
      </c>
      <c r="H4618" t="s">
        <v>15</v>
      </c>
      <c r="I4618">
        <v>6.1</v>
      </c>
      <c r="J4618">
        <v>3.43</v>
      </c>
      <c r="K4618" t="s">
        <v>46</v>
      </c>
      <c r="L4618">
        <v>2041.37</v>
      </c>
    </row>
    <row r="4619" spans="2:12" x14ac:dyDescent="0.2">
      <c r="B4619" t="s">
        <v>38</v>
      </c>
      <c r="C4619" t="s">
        <v>31</v>
      </c>
      <c r="D4619">
        <v>4</v>
      </c>
      <c r="E4619" t="s">
        <v>13</v>
      </c>
      <c r="F4619" t="s">
        <v>14</v>
      </c>
      <c r="G4619">
        <v>13.3</v>
      </c>
      <c r="H4619" t="s">
        <v>15</v>
      </c>
      <c r="I4619">
        <v>4.9000000000000004</v>
      </c>
      <c r="J4619">
        <v>2.86</v>
      </c>
      <c r="K4619" t="s">
        <v>46</v>
      </c>
      <c r="L4619">
        <v>937.03</v>
      </c>
    </row>
    <row r="4620" spans="2:12" x14ac:dyDescent="0.2">
      <c r="B4620" t="s">
        <v>23</v>
      </c>
      <c r="C4620" t="s">
        <v>37</v>
      </c>
      <c r="D4620">
        <v>4</v>
      </c>
      <c r="E4620" t="s">
        <v>13</v>
      </c>
      <c r="F4620" t="s">
        <v>32</v>
      </c>
      <c r="G4620">
        <v>16</v>
      </c>
      <c r="H4620" t="s">
        <v>15</v>
      </c>
      <c r="I4620">
        <v>8.1</v>
      </c>
      <c r="J4620">
        <v>2.27</v>
      </c>
      <c r="K4620" t="s">
        <v>30</v>
      </c>
      <c r="L4620">
        <v>2018.45</v>
      </c>
    </row>
    <row r="4621" spans="2:12" x14ac:dyDescent="0.2">
      <c r="B4621" t="s">
        <v>38</v>
      </c>
      <c r="C4621" t="s">
        <v>41</v>
      </c>
      <c r="D4621">
        <v>32</v>
      </c>
      <c r="E4621" t="s">
        <v>25</v>
      </c>
      <c r="F4621" t="s">
        <v>40</v>
      </c>
      <c r="G4621">
        <v>14</v>
      </c>
      <c r="H4621" t="s">
        <v>43</v>
      </c>
      <c r="I4621">
        <v>7.9</v>
      </c>
      <c r="J4621">
        <v>2.89</v>
      </c>
      <c r="K4621" t="s">
        <v>16</v>
      </c>
      <c r="L4621">
        <v>2504.35</v>
      </c>
    </row>
    <row r="4622" spans="2:12" x14ac:dyDescent="0.2">
      <c r="B4622" t="s">
        <v>38</v>
      </c>
      <c r="C4622" t="s">
        <v>48</v>
      </c>
      <c r="D4622">
        <v>64</v>
      </c>
      <c r="E4622" t="s">
        <v>25</v>
      </c>
      <c r="F4622" t="s">
        <v>20</v>
      </c>
      <c r="G4622">
        <v>15.6</v>
      </c>
      <c r="H4622" t="s">
        <v>15</v>
      </c>
      <c r="I4622">
        <v>5.7</v>
      </c>
      <c r="J4622">
        <v>2.86</v>
      </c>
      <c r="K4622" t="s">
        <v>46</v>
      </c>
      <c r="L4622">
        <v>4014.19</v>
      </c>
    </row>
    <row r="4623" spans="2:12" x14ac:dyDescent="0.2">
      <c r="B4623" t="s">
        <v>47</v>
      </c>
      <c r="C4623" t="s">
        <v>12</v>
      </c>
      <c r="D4623">
        <v>64</v>
      </c>
      <c r="E4623" t="s">
        <v>29</v>
      </c>
      <c r="F4623" t="s">
        <v>32</v>
      </c>
      <c r="G4623">
        <v>15.6</v>
      </c>
      <c r="H4623" t="s">
        <v>15</v>
      </c>
      <c r="I4623">
        <v>6.4</v>
      </c>
      <c r="J4623">
        <v>3.17</v>
      </c>
      <c r="K4623" t="s">
        <v>16</v>
      </c>
      <c r="L4623">
        <v>3420.38</v>
      </c>
    </row>
    <row r="4624" spans="2:12" x14ac:dyDescent="0.2">
      <c r="B4624" t="s">
        <v>11</v>
      </c>
      <c r="C4624" t="s">
        <v>37</v>
      </c>
      <c r="D4624">
        <v>8</v>
      </c>
      <c r="E4624" t="s">
        <v>25</v>
      </c>
      <c r="F4624" t="s">
        <v>32</v>
      </c>
      <c r="G4624">
        <v>14</v>
      </c>
      <c r="H4624" t="s">
        <v>15</v>
      </c>
      <c r="I4624">
        <v>11.8</v>
      </c>
      <c r="J4624">
        <v>3.49</v>
      </c>
      <c r="K4624" t="s">
        <v>46</v>
      </c>
      <c r="L4624">
        <v>2995.34</v>
      </c>
    </row>
    <row r="4625" spans="2:12" x14ac:dyDescent="0.2">
      <c r="B4625" t="s">
        <v>23</v>
      </c>
      <c r="C4625" t="s">
        <v>39</v>
      </c>
      <c r="D4625">
        <v>16</v>
      </c>
      <c r="E4625" t="s">
        <v>19</v>
      </c>
      <c r="F4625" t="s">
        <v>20</v>
      </c>
      <c r="G4625">
        <v>14</v>
      </c>
      <c r="H4625" t="s">
        <v>21</v>
      </c>
      <c r="I4625">
        <v>8.3000000000000007</v>
      </c>
      <c r="J4625">
        <v>3.19</v>
      </c>
      <c r="K4625" t="s">
        <v>22</v>
      </c>
      <c r="L4625">
        <v>1157.73</v>
      </c>
    </row>
    <row r="4626" spans="2:12" x14ac:dyDescent="0.2">
      <c r="B4626" t="s">
        <v>11</v>
      </c>
      <c r="C4626" t="s">
        <v>18</v>
      </c>
      <c r="D4626">
        <v>4</v>
      </c>
      <c r="E4626" t="s">
        <v>29</v>
      </c>
      <c r="F4626" t="s">
        <v>44</v>
      </c>
      <c r="G4626">
        <v>13.3</v>
      </c>
      <c r="H4626" t="s">
        <v>21</v>
      </c>
      <c r="I4626">
        <v>4.5999999999999996</v>
      </c>
      <c r="J4626">
        <v>1.55</v>
      </c>
      <c r="K4626" t="s">
        <v>16</v>
      </c>
      <c r="L4626">
        <v>833.28</v>
      </c>
    </row>
    <row r="4627" spans="2:12" x14ac:dyDescent="0.2">
      <c r="B4627" t="s">
        <v>28</v>
      </c>
      <c r="C4627" t="s">
        <v>39</v>
      </c>
      <c r="D4627">
        <v>64</v>
      </c>
      <c r="E4627" t="s">
        <v>13</v>
      </c>
      <c r="F4627" t="s">
        <v>26</v>
      </c>
      <c r="G4627">
        <v>16</v>
      </c>
      <c r="H4627" t="s">
        <v>43</v>
      </c>
      <c r="I4627">
        <v>10.8</v>
      </c>
      <c r="J4627">
        <v>1.41</v>
      </c>
      <c r="K4627" t="s">
        <v>30</v>
      </c>
      <c r="L4627">
        <v>2704.31</v>
      </c>
    </row>
    <row r="4628" spans="2:12" x14ac:dyDescent="0.2">
      <c r="B4628" t="s">
        <v>17</v>
      </c>
      <c r="C4628" t="s">
        <v>48</v>
      </c>
      <c r="D4628">
        <v>16</v>
      </c>
      <c r="E4628" t="s">
        <v>29</v>
      </c>
      <c r="F4628" t="s">
        <v>32</v>
      </c>
      <c r="G4628">
        <v>14</v>
      </c>
      <c r="H4628" t="s">
        <v>21</v>
      </c>
      <c r="I4628">
        <v>10.199999999999999</v>
      </c>
      <c r="J4628">
        <v>2.41</v>
      </c>
      <c r="K4628" t="s">
        <v>46</v>
      </c>
      <c r="L4628">
        <v>1864.27</v>
      </c>
    </row>
    <row r="4629" spans="2:12" x14ac:dyDescent="0.2">
      <c r="B4629" t="s">
        <v>11</v>
      </c>
      <c r="C4629" t="s">
        <v>48</v>
      </c>
      <c r="D4629">
        <v>4</v>
      </c>
      <c r="E4629" t="s">
        <v>13</v>
      </c>
      <c r="F4629" t="s">
        <v>20</v>
      </c>
      <c r="G4629">
        <v>15.6</v>
      </c>
      <c r="H4629" t="s">
        <v>43</v>
      </c>
      <c r="I4629">
        <v>4.2</v>
      </c>
      <c r="J4629">
        <v>1.56</v>
      </c>
      <c r="K4629" t="s">
        <v>22</v>
      </c>
      <c r="L4629">
        <v>1928.23</v>
      </c>
    </row>
    <row r="4630" spans="2:12" x14ac:dyDescent="0.2">
      <c r="B4630" t="s">
        <v>17</v>
      </c>
      <c r="C4630" t="s">
        <v>12</v>
      </c>
      <c r="D4630">
        <v>4</v>
      </c>
      <c r="E4630" t="s">
        <v>19</v>
      </c>
      <c r="F4630" t="s">
        <v>14</v>
      </c>
      <c r="G4630">
        <v>13.3</v>
      </c>
      <c r="H4630" t="s">
        <v>27</v>
      </c>
      <c r="I4630">
        <v>6.4</v>
      </c>
      <c r="J4630">
        <v>2.09</v>
      </c>
      <c r="K4630" t="s">
        <v>30</v>
      </c>
      <c r="L4630">
        <v>1888.31</v>
      </c>
    </row>
    <row r="4631" spans="2:12" x14ac:dyDescent="0.2">
      <c r="B4631" t="s">
        <v>36</v>
      </c>
      <c r="C4631" t="s">
        <v>12</v>
      </c>
      <c r="D4631">
        <v>8</v>
      </c>
      <c r="E4631" t="s">
        <v>19</v>
      </c>
      <c r="F4631" t="s">
        <v>26</v>
      </c>
      <c r="G4631">
        <v>16</v>
      </c>
      <c r="H4631" t="s">
        <v>43</v>
      </c>
      <c r="I4631">
        <v>5.8</v>
      </c>
      <c r="J4631">
        <v>3.24</v>
      </c>
      <c r="K4631" t="s">
        <v>30</v>
      </c>
      <c r="L4631">
        <v>1065.48</v>
      </c>
    </row>
    <row r="4632" spans="2:12" x14ac:dyDescent="0.2">
      <c r="B4632" t="s">
        <v>11</v>
      </c>
      <c r="C4632" t="s">
        <v>31</v>
      </c>
      <c r="D4632">
        <v>32</v>
      </c>
      <c r="E4632" t="s">
        <v>19</v>
      </c>
      <c r="F4632" t="s">
        <v>32</v>
      </c>
      <c r="G4632">
        <v>17.3</v>
      </c>
      <c r="H4632" t="s">
        <v>43</v>
      </c>
      <c r="I4632">
        <v>11.2</v>
      </c>
      <c r="J4632">
        <v>1.23</v>
      </c>
      <c r="K4632" t="s">
        <v>16</v>
      </c>
      <c r="L4632">
        <v>2258.36</v>
      </c>
    </row>
    <row r="4633" spans="2:12" x14ac:dyDescent="0.2">
      <c r="B4633" t="s">
        <v>47</v>
      </c>
      <c r="C4633" t="s">
        <v>24</v>
      </c>
      <c r="D4633">
        <v>4</v>
      </c>
      <c r="E4633" t="s">
        <v>13</v>
      </c>
      <c r="F4633" t="s">
        <v>32</v>
      </c>
      <c r="G4633">
        <v>17.3</v>
      </c>
      <c r="H4633" t="s">
        <v>43</v>
      </c>
      <c r="I4633">
        <v>5.8</v>
      </c>
      <c r="J4633">
        <v>2.15</v>
      </c>
      <c r="K4633" t="s">
        <v>22</v>
      </c>
      <c r="L4633">
        <v>1237.5899999999999</v>
      </c>
    </row>
    <row r="4634" spans="2:12" x14ac:dyDescent="0.2">
      <c r="B4634" t="s">
        <v>38</v>
      </c>
      <c r="C4634" t="s">
        <v>39</v>
      </c>
      <c r="D4634">
        <v>8</v>
      </c>
      <c r="E4634" t="s">
        <v>42</v>
      </c>
      <c r="F4634" t="s">
        <v>35</v>
      </c>
      <c r="G4634">
        <v>14</v>
      </c>
      <c r="H4634" t="s">
        <v>43</v>
      </c>
      <c r="I4634">
        <v>9.6999999999999993</v>
      </c>
      <c r="J4634">
        <v>1.97</v>
      </c>
      <c r="K4634" t="s">
        <v>46</v>
      </c>
      <c r="L4634">
        <v>943.59</v>
      </c>
    </row>
    <row r="4635" spans="2:12" x14ac:dyDescent="0.2">
      <c r="B4635" t="s">
        <v>47</v>
      </c>
      <c r="C4635" t="s">
        <v>37</v>
      </c>
      <c r="D4635">
        <v>8</v>
      </c>
      <c r="E4635" t="s">
        <v>29</v>
      </c>
      <c r="F4635" t="s">
        <v>40</v>
      </c>
      <c r="G4635">
        <v>15.6</v>
      </c>
      <c r="H4635" t="s">
        <v>43</v>
      </c>
      <c r="I4635">
        <v>10.5</v>
      </c>
      <c r="J4635">
        <v>3.28</v>
      </c>
      <c r="K4635" t="s">
        <v>16</v>
      </c>
      <c r="L4635">
        <v>2342.92</v>
      </c>
    </row>
    <row r="4636" spans="2:12" x14ac:dyDescent="0.2">
      <c r="B4636" t="s">
        <v>36</v>
      </c>
      <c r="C4636" t="s">
        <v>18</v>
      </c>
      <c r="D4636">
        <v>16</v>
      </c>
      <c r="E4636" t="s">
        <v>13</v>
      </c>
      <c r="F4636" t="s">
        <v>44</v>
      </c>
      <c r="G4636">
        <v>15.6</v>
      </c>
      <c r="H4636" t="s">
        <v>15</v>
      </c>
      <c r="I4636">
        <v>6.5</v>
      </c>
      <c r="J4636">
        <v>3.12</v>
      </c>
      <c r="K4636" t="s">
        <v>22</v>
      </c>
      <c r="L4636">
        <v>1370.71</v>
      </c>
    </row>
    <row r="4637" spans="2:12" x14ac:dyDescent="0.2">
      <c r="B4637" t="s">
        <v>38</v>
      </c>
      <c r="C4637" t="s">
        <v>18</v>
      </c>
      <c r="D4637">
        <v>32</v>
      </c>
      <c r="E4637" t="s">
        <v>42</v>
      </c>
      <c r="F4637" t="s">
        <v>40</v>
      </c>
      <c r="G4637">
        <v>17.3</v>
      </c>
      <c r="H4637" t="s">
        <v>43</v>
      </c>
      <c r="I4637">
        <v>7.7</v>
      </c>
      <c r="J4637">
        <v>2.38</v>
      </c>
      <c r="K4637" t="s">
        <v>30</v>
      </c>
      <c r="L4637">
        <v>1773.52</v>
      </c>
    </row>
    <row r="4638" spans="2:12" x14ac:dyDescent="0.2">
      <c r="B4638" t="s">
        <v>28</v>
      </c>
      <c r="C4638" t="s">
        <v>41</v>
      </c>
      <c r="D4638">
        <v>32</v>
      </c>
      <c r="E4638" t="s">
        <v>25</v>
      </c>
      <c r="F4638" t="s">
        <v>35</v>
      </c>
      <c r="G4638">
        <v>14</v>
      </c>
      <c r="H4638" t="s">
        <v>43</v>
      </c>
      <c r="I4638">
        <v>5.2</v>
      </c>
      <c r="J4638">
        <v>2.4900000000000002</v>
      </c>
      <c r="K4638" t="s">
        <v>30</v>
      </c>
      <c r="L4638">
        <v>2689.64</v>
      </c>
    </row>
    <row r="4639" spans="2:12" x14ac:dyDescent="0.2">
      <c r="B4639" t="s">
        <v>11</v>
      </c>
      <c r="C4639" t="s">
        <v>37</v>
      </c>
      <c r="D4639">
        <v>32</v>
      </c>
      <c r="E4639" t="s">
        <v>19</v>
      </c>
      <c r="F4639" t="s">
        <v>44</v>
      </c>
      <c r="G4639">
        <v>17.3</v>
      </c>
      <c r="H4639" t="s">
        <v>43</v>
      </c>
      <c r="I4639">
        <v>9.1999999999999993</v>
      </c>
      <c r="J4639">
        <v>1.26</v>
      </c>
      <c r="K4639" t="s">
        <v>22</v>
      </c>
      <c r="L4639">
        <v>2827.3</v>
      </c>
    </row>
    <row r="4640" spans="2:12" x14ac:dyDescent="0.2">
      <c r="B4640" t="s">
        <v>36</v>
      </c>
      <c r="C4640" t="s">
        <v>18</v>
      </c>
      <c r="D4640">
        <v>64</v>
      </c>
      <c r="E4640" t="s">
        <v>42</v>
      </c>
      <c r="F4640" t="s">
        <v>32</v>
      </c>
      <c r="G4640">
        <v>15.6</v>
      </c>
      <c r="H4640" t="s">
        <v>27</v>
      </c>
      <c r="I4640">
        <v>4.8</v>
      </c>
      <c r="J4640">
        <v>2.02</v>
      </c>
      <c r="K4640" t="s">
        <v>30</v>
      </c>
      <c r="L4640">
        <v>4572.79</v>
      </c>
    </row>
    <row r="4641" spans="2:12" x14ac:dyDescent="0.2">
      <c r="B4641" t="s">
        <v>47</v>
      </c>
      <c r="C4641" t="s">
        <v>18</v>
      </c>
      <c r="D4641">
        <v>32</v>
      </c>
      <c r="E4641" t="s">
        <v>13</v>
      </c>
      <c r="F4641" t="s">
        <v>44</v>
      </c>
      <c r="G4641">
        <v>14</v>
      </c>
      <c r="H4641" t="s">
        <v>21</v>
      </c>
      <c r="I4641">
        <v>7.7</v>
      </c>
      <c r="J4641">
        <v>2.99</v>
      </c>
      <c r="K4641" t="s">
        <v>16</v>
      </c>
      <c r="L4641">
        <v>1427.54</v>
      </c>
    </row>
    <row r="4642" spans="2:12" x14ac:dyDescent="0.2">
      <c r="B4642" t="s">
        <v>45</v>
      </c>
      <c r="C4642" t="s">
        <v>39</v>
      </c>
      <c r="D4642">
        <v>8</v>
      </c>
      <c r="E4642" t="s">
        <v>19</v>
      </c>
      <c r="F4642" t="s">
        <v>32</v>
      </c>
      <c r="G4642">
        <v>15.6</v>
      </c>
      <c r="H4642" t="s">
        <v>15</v>
      </c>
      <c r="I4642">
        <v>8.5</v>
      </c>
      <c r="J4642">
        <v>2.84</v>
      </c>
      <c r="K4642" t="s">
        <v>30</v>
      </c>
      <c r="L4642">
        <v>1483.42</v>
      </c>
    </row>
    <row r="4643" spans="2:12" x14ac:dyDescent="0.2">
      <c r="B4643" t="s">
        <v>47</v>
      </c>
      <c r="C4643" t="s">
        <v>39</v>
      </c>
      <c r="D4643">
        <v>16</v>
      </c>
      <c r="E4643" t="s">
        <v>13</v>
      </c>
      <c r="F4643" t="s">
        <v>32</v>
      </c>
      <c r="G4643">
        <v>16</v>
      </c>
      <c r="H4643" t="s">
        <v>21</v>
      </c>
      <c r="I4643">
        <v>5.8</v>
      </c>
      <c r="J4643">
        <v>2.92</v>
      </c>
      <c r="K4643" t="s">
        <v>16</v>
      </c>
      <c r="L4643">
        <v>1415.18</v>
      </c>
    </row>
    <row r="4644" spans="2:12" x14ac:dyDescent="0.2">
      <c r="B4644" t="s">
        <v>28</v>
      </c>
      <c r="C4644" t="s">
        <v>31</v>
      </c>
      <c r="D4644">
        <v>16</v>
      </c>
      <c r="E4644" t="s">
        <v>13</v>
      </c>
      <c r="F4644" t="s">
        <v>35</v>
      </c>
      <c r="G4644">
        <v>16</v>
      </c>
      <c r="H4644" t="s">
        <v>27</v>
      </c>
      <c r="I4644">
        <v>6.7</v>
      </c>
      <c r="J4644">
        <v>1.46</v>
      </c>
      <c r="K4644" t="s">
        <v>30</v>
      </c>
      <c r="L4644">
        <v>1934.7</v>
      </c>
    </row>
    <row r="4645" spans="2:12" x14ac:dyDescent="0.2">
      <c r="B4645" t="s">
        <v>34</v>
      </c>
      <c r="C4645" t="s">
        <v>48</v>
      </c>
      <c r="D4645">
        <v>4</v>
      </c>
      <c r="E4645" t="s">
        <v>25</v>
      </c>
      <c r="F4645" t="s">
        <v>20</v>
      </c>
      <c r="G4645">
        <v>17.3</v>
      </c>
      <c r="H4645" t="s">
        <v>43</v>
      </c>
      <c r="I4645">
        <v>6</v>
      </c>
      <c r="J4645">
        <v>1.72</v>
      </c>
      <c r="K4645" t="s">
        <v>16</v>
      </c>
      <c r="L4645">
        <v>1150.24</v>
      </c>
    </row>
    <row r="4646" spans="2:12" x14ac:dyDescent="0.2">
      <c r="B4646" t="s">
        <v>47</v>
      </c>
      <c r="C4646" t="s">
        <v>18</v>
      </c>
      <c r="D4646">
        <v>16</v>
      </c>
      <c r="E4646" t="s">
        <v>25</v>
      </c>
      <c r="F4646" t="s">
        <v>14</v>
      </c>
      <c r="G4646">
        <v>15.6</v>
      </c>
      <c r="H4646" t="s">
        <v>21</v>
      </c>
      <c r="I4646">
        <v>7.4</v>
      </c>
      <c r="J4646">
        <v>2.68</v>
      </c>
      <c r="K4646" t="s">
        <v>16</v>
      </c>
      <c r="L4646">
        <v>1739.98</v>
      </c>
    </row>
    <row r="4647" spans="2:12" x14ac:dyDescent="0.2">
      <c r="B4647" t="s">
        <v>47</v>
      </c>
      <c r="C4647" t="s">
        <v>24</v>
      </c>
      <c r="D4647">
        <v>16</v>
      </c>
      <c r="E4647" t="s">
        <v>42</v>
      </c>
      <c r="F4647" t="s">
        <v>44</v>
      </c>
      <c r="G4647">
        <v>13.3</v>
      </c>
      <c r="H4647" t="s">
        <v>21</v>
      </c>
      <c r="I4647">
        <v>7.8</v>
      </c>
      <c r="J4647">
        <v>1.51</v>
      </c>
      <c r="K4647" t="s">
        <v>30</v>
      </c>
      <c r="L4647">
        <v>663.24</v>
      </c>
    </row>
    <row r="4648" spans="2:12" x14ac:dyDescent="0.2">
      <c r="B4648" t="s">
        <v>36</v>
      </c>
      <c r="C4648" t="s">
        <v>24</v>
      </c>
      <c r="D4648">
        <v>4</v>
      </c>
      <c r="E4648" t="s">
        <v>25</v>
      </c>
      <c r="F4648" t="s">
        <v>26</v>
      </c>
      <c r="G4648">
        <v>14</v>
      </c>
      <c r="H4648" t="s">
        <v>15</v>
      </c>
      <c r="I4648">
        <v>9.5</v>
      </c>
      <c r="J4648">
        <v>2.54</v>
      </c>
      <c r="K4648" t="s">
        <v>46</v>
      </c>
      <c r="L4648">
        <v>1213.17</v>
      </c>
    </row>
    <row r="4649" spans="2:12" x14ac:dyDescent="0.2">
      <c r="B4649" t="s">
        <v>36</v>
      </c>
      <c r="C4649" t="s">
        <v>41</v>
      </c>
      <c r="D4649">
        <v>32</v>
      </c>
      <c r="E4649" t="s">
        <v>25</v>
      </c>
      <c r="F4649" t="s">
        <v>40</v>
      </c>
      <c r="G4649">
        <v>16</v>
      </c>
      <c r="H4649" t="s">
        <v>43</v>
      </c>
      <c r="I4649">
        <v>8.1</v>
      </c>
      <c r="J4649">
        <v>2.87</v>
      </c>
      <c r="K4649" t="s">
        <v>30</v>
      </c>
      <c r="L4649">
        <v>3036.8</v>
      </c>
    </row>
    <row r="4650" spans="2:12" x14ac:dyDescent="0.2">
      <c r="B4650" t="s">
        <v>17</v>
      </c>
      <c r="C4650" t="s">
        <v>48</v>
      </c>
      <c r="D4650">
        <v>4</v>
      </c>
      <c r="E4650" t="s">
        <v>13</v>
      </c>
      <c r="F4650" t="s">
        <v>35</v>
      </c>
      <c r="G4650">
        <v>13.3</v>
      </c>
      <c r="H4650" t="s">
        <v>27</v>
      </c>
      <c r="I4650">
        <v>11.1</v>
      </c>
      <c r="J4650">
        <v>1.84</v>
      </c>
      <c r="K4650" t="s">
        <v>30</v>
      </c>
      <c r="L4650">
        <v>2461.81</v>
      </c>
    </row>
    <row r="4651" spans="2:12" x14ac:dyDescent="0.2">
      <c r="B4651" t="s">
        <v>34</v>
      </c>
      <c r="C4651" t="s">
        <v>31</v>
      </c>
      <c r="D4651">
        <v>64</v>
      </c>
      <c r="E4651" t="s">
        <v>25</v>
      </c>
      <c r="F4651" t="s">
        <v>14</v>
      </c>
      <c r="G4651">
        <v>15.6</v>
      </c>
      <c r="H4651" t="s">
        <v>27</v>
      </c>
      <c r="I4651">
        <v>8.3000000000000007</v>
      </c>
      <c r="J4651">
        <v>2.14</v>
      </c>
      <c r="K4651" t="s">
        <v>30</v>
      </c>
      <c r="L4651">
        <v>3561.26</v>
      </c>
    </row>
    <row r="4652" spans="2:12" x14ac:dyDescent="0.2">
      <c r="B4652" t="s">
        <v>17</v>
      </c>
      <c r="C4652" t="s">
        <v>12</v>
      </c>
      <c r="D4652">
        <v>4</v>
      </c>
      <c r="E4652" t="s">
        <v>29</v>
      </c>
      <c r="F4652" t="s">
        <v>26</v>
      </c>
      <c r="G4652">
        <v>14</v>
      </c>
      <c r="H4652" t="s">
        <v>21</v>
      </c>
      <c r="I4652">
        <v>4.0999999999999996</v>
      </c>
      <c r="J4652">
        <v>2.84</v>
      </c>
      <c r="K4652" t="s">
        <v>30</v>
      </c>
      <c r="L4652">
        <v>909.21</v>
      </c>
    </row>
    <row r="4653" spans="2:12" x14ac:dyDescent="0.2">
      <c r="B4653" t="s">
        <v>33</v>
      </c>
      <c r="C4653" t="s">
        <v>37</v>
      </c>
      <c r="D4653">
        <v>4</v>
      </c>
      <c r="E4653" t="s">
        <v>19</v>
      </c>
      <c r="F4653" t="s">
        <v>35</v>
      </c>
      <c r="G4653">
        <v>14</v>
      </c>
      <c r="H4653" t="s">
        <v>43</v>
      </c>
      <c r="I4653">
        <v>10.9</v>
      </c>
      <c r="J4653">
        <v>2.09</v>
      </c>
      <c r="K4653" t="s">
        <v>30</v>
      </c>
      <c r="L4653">
        <v>1651.67</v>
      </c>
    </row>
    <row r="4654" spans="2:12" x14ac:dyDescent="0.2">
      <c r="B4654" t="s">
        <v>47</v>
      </c>
      <c r="C4654" t="s">
        <v>39</v>
      </c>
      <c r="D4654">
        <v>4</v>
      </c>
      <c r="E4654" t="s">
        <v>19</v>
      </c>
      <c r="F4654" t="s">
        <v>35</v>
      </c>
      <c r="G4654">
        <v>17.3</v>
      </c>
      <c r="H4654" t="s">
        <v>15</v>
      </c>
      <c r="I4654">
        <v>5.0999999999999996</v>
      </c>
      <c r="J4654">
        <v>3.43</v>
      </c>
      <c r="K4654" t="s">
        <v>16</v>
      </c>
      <c r="L4654">
        <v>1475.38</v>
      </c>
    </row>
    <row r="4655" spans="2:12" x14ac:dyDescent="0.2">
      <c r="B4655" t="s">
        <v>17</v>
      </c>
      <c r="C4655" t="s">
        <v>39</v>
      </c>
      <c r="D4655">
        <v>8</v>
      </c>
      <c r="E4655" t="s">
        <v>42</v>
      </c>
      <c r="F4655" t="s">
        <v>26</v>
      </c>
      <c r="G4655">
        <v>15.6</v>
      </c>
      <c r="H4655" t="s">
        <v>43</v>
      </c>
      <c r="I4655">
        <v>10.199999999999999</v>
      </c>
      <c r="J4655">
        <v>2.0499999999999998</v>
      </c>
      <c r="K4655" t="s">
        <v>22</v>
      </c>
      <c r="L4655">
        <v>1389.53</v>
      </c>
    </row>
    <row r="4656" spans="2:12" x14ac:dyDescent="0.2">
      <c r="B4656" t="s">
        <v>34</v>
      </c>
      <c r="C4656" t="s">
        <v>37</v>
      </c>
      <c r="D4656">
        <v>16</v>
      </c>
      <c r="E4656" t="s">
        <v>29</v>
      </c>
      <c r="F4656" t="s">
        <v>32</v>
      </c>
      <c r="G4656">
        <v>16</v>
      </c>
      <c r="H4656" t="s">
        <v>43</v>
      </c>
      <c r="I4656">
        <v>5.6</v>
      </c>
      <c r="J4656">
        <v>1.42</v>
      </c>
      <c r="K4656" t="s">
        <v>46</v>
      </c>
      <c r="L4656">
        <v>2143</v>
      </c>
    </row>
    <row r="4657" spans="2:12" x14ac:dyDescent="0.2">
      <c r="B4657" t="s">
        <v>47</v>
      </c>
      <c r="C4657" t="s">
        <v>37</v>
      </c>
      <c r="D4657">
        <v>8</v>
      </c>
      <c r="E4657" t="s">
        <v>25</v>
      </c>
      <c r="F4657" t="s">
        <v>26</v>
      </c>
      <c r="G4657">
        <v>13.3</v>
      </c>
      <c r="H4657" t="s">
        <v>15</v>
      </c>
      <c r="I4657">
        <v>7.4</v>
      </c>
      <c r="J4657">
        <v>1.62</v>
      </c>
      <c r="K4657" t="s">
        <v>16</v>
      </c>
      <c r="L4657">
        <v>2534.1</v>
      </c>
    </row>
    <row r="4658" spans="2:12" x14ac:dyDescent="0.2">
      <c r="B4658" t="s">
        <v>28</v>
      </c>
      <c r="C4658" t="s">
        <v>31</v>
      </c>
      <c r="D4658">
        <v>4</v>
      </c>
      <c r="E4658" t="s">
        <v>42</v>
      </c>
      <c r="F4658" t="s">
        <v>44</v>
      </c>
      <c r="G4658">
        <v>13.3</v>
      </c>
      <c r="H4658" t="s">
        <v>43</v>
      </c>
      <c r="I4658">
        <v>4.3</v>
      </c>
      <c r="J4658">
        <v>3.47</v>
      </c>
      <c r="K4658" t="s">
        <v>16</v>
      </c>
      <c r="L4658">
        <v>570.19000000000005</v>
      </c>
    </row>
    <row r="4659" spans="2:12" x14ac:dyDescent="0.2">
      <c r="B4659" t="s">
        <v>34</v>
      </c>
      <c r="C4659" t="s">
        <v>31</v>
      </c>
      <c r="D4659">
        <v>4</v>
      </c>
      <c r="E4659" t="s">
        <v>13</v>
      </c>
      <c r="F4659" t="s">
        <v>26</v>
      </c>
      <c r="G4659">
        <v>15.6</v>
      </c>
      <c r="H4659" t="s">
        <v>27</v>
      </c>
      <c r="I4659">
        <v>4.5</v>
      </c>
      <c r="J4659">
        <v>2.94</v>
      </c>
      <c r="K4659" t="s">
        <v>30</v>
      </c>
      <c r="L4659">
        <v>1304.67</v>
      </c>
    </row>
    <row r="4660" spans="2:12" x14ac:dyDescent="0.2">
      <c r="B4660" t="s">
        <v>28</v>
      </c>
      <c r="C4660" t="s">
        <v>48</v>
      </c>
      <c r="D4660">
        <v>32</v>
      </c>
      <c r="E4660" t="s">
        <v>19</v>
      </c>
      <c r="F4660" t="s">
        <v>32</v>
      </c>
      <c r="G4660">
        <v>15.6</v>
      </c>
      <c r="H4660" t="s">
        <v>15</v>
      </c>
      <c r="I4660">
        <v>10</v>
      </c>
      <c r="J4660">
        <v>1.39</v>
      </c>
      <c r="K4660" t="s">
        <v>16</v>
      </c>
      <c r="L4660">
        <v>2672.98</v>
      </c>
    </row>
    <row r="4661" spans="2:12" x14ac:dyDescent="0.2">
      <c r="B4661" t="s">
        <v>33</v>
      </c>
      <c r="C4661" t="s">
        <v>12</v>
      </c>
      <c r="D4661">
        <v>64</v>
      </c>
      <c r="E4661" t="s">
        <v>29</v>
      </c>
      <c r="F4661" t="s">
        <v>14</v>
      </c>
      <c r="G4661">
        <v>15.6</v>
      </c>
      <c r="H4661" t="s">
        <v>43</v>
      </c>
      <c r="I4661">
        <v>10.6</v>
      </c>
      <c r="J4661">
        <v>3.13</v>
      </c>
      <c r="K4661" t="s">
        <v>22</v>
      </c>
      <c r="L4661">
        <v>2256.52</v>
      </c>
    </row>
    <row r="4662" spans="2:12" x14ac:dyDescent="0.2">
      <c r="B4662" t="s">
        <v>28</v>
      </c>
      <c r="C4662" t="s">
        <v>31</v>
      </c>
      <c r="D4662">
        <v>4</v>
      </c>
      <c r="E4662" t="s">
        <v>29</v>
      </c>
      <c r="F4662" t="s">
        <v>20</v>
      </c>
      <c r="G4662">
        <v>14</v>
      </c>
      <c r="H4662" t="s">
        <v>27</v>
      </c>
      <c r="I4662">
        <v>9.9</v>
      </c>
      <c r="J4662">
        <v>2.06</v>
      </c>
      <c r="K4662" t="s">
        <v>46</v>
      </c>
      <c r="L4662">
        <v>1375.47</v>
      </c>
    </row>
    <row r="4663" spans="2:12" x14ac:dyDescent="0.2">
      <c r="B4663" t="s">
        <v>45</v>
      </c>
      <c r="C4663" t="s">
        <v>24</v>
      </c>
      <c r="D4663">
        <v>32</v>
      </c>
      <c r="E4663" t="s">
        <v>19</v>
      </c>
      <c r="F4663" t="s">
        <v>44</v>
      </c>
      <c r="G4663">
        <v>15.6</v>
      </c>
      <c r="H4663" t="s">
        <v>27</v>
      </c>
      <c r="I4663">
        <v>9</v>
      </c>
      <c r="J4663">
        <v>1.96</v>
      </c>
      <c r="K4663" t="s">
        <v>30</v>
      </c>
      <c r="L4663">
        <v>1945.89</v>
      </c>
    </row>
    <row r="4664" spans="2:12" x14ac:dyDescent="0.2">
      <c r="B4664" t="s">
        <v>36</v>
      </c>
      <c r="C4664" t="s">
        <v>24</v>
      </c>
      <c r="D4664">
        <v>32</v>
      </c>
      <c r="E4664" t="s">
        <v>13</v>
      </c>
      <c r="F4664" t="s">
        <v>14</v>
      </c>
      <c r="G4664">
        <v>15.6</v>
      </c>
      <c r="H4664" t="s">
        <v>15</v>
      </c>
      <c r="I4664">
        <v>8.1999999999999993</v>
      </c>
      <c r="J4664">
        <v>3.39</v>
      </c>
      <c r="K4664" t="s">
        <v>30</v>
      </c>
      <c r="L4664">
        <v>2122.3200000000002</v>
      </c>
    </row>
    <row r="4665" spans="2:12" x14ac:dyDescent="0.2">
      <c r="B4665" t="s">
        <v>38</v>
      </c>
      <c r="C4665" t="s">
        <v>18</v>
      </c>
      <c r="D4665">
        <v>8</v>
      </c>
      <c r="E4665" t="s">
        <v>13</v>
      </c>
      <c r="F4665" t="s">
        <v>44</v>
      </c>
      <c r="G4665">
        <v>15.6</v>
      </c>
      <c r="H4665" t="s">
        <v>27</v>
      </c>
      <c r="I4665">
        <v>4.7</v>
      </c>
      <c r="J4665">
        <v>2.16</v>
      </c>
      <c r="K4665" t="s">
        <v>30</v>
      </c>
      <c r="L4665">
        <v>1531.94</v>
      </c>
    </row>
    <row r="4666" spans="2:12" x14ac:dyDescent="0.2">
      <c r="B4666" t="s">
        <v>23</v>
      </c>
      <c r="C4666" t="s">
        <v>39</v>
      </c>
      <c r="D4666">
        <v>8</v>
      </c>
      <c r="E4666" t="s">
        <v>13</v>
      </c>
      <c r="F4666" t="s">
        <v>44</v>
      </c>
      <c r="G4666">
        <v>16</v>
      </c>
      <c r="H4666" t="s">
        <v>21</v>
      </c>
      <c r="I4666">
        <v>9.6</v>
      </c>
      <c r="J4666">
        <v>2.02</v>
      </c>
      <c r="K4666" t="s">
        <v>16</v>
      </c>
      <c r="L4666">
        <v>628.5</v>
      </c>
    </row>
    <row r="4667" spans="2:12" x14ac:dyDescent="0.2">
      <c r="B4667" t="s">
        <v>36</v>
      </c>
      <c r="C4667" t="s">
        <v>12</v>
      </c>
      <c r="D4667">
        <v>16</v>
      </c>
      <c r="E4667" t="s">
        <v>25</v>
      </c>
      <c r="F4667" t="s">
        <v>44</v>
      </c>
      <c r="G4667">
        <v>16</v>
      </c>
      <c r="H4667" t="s">
        <v>15</v>
      </c>
      <c r="I4667">
        <v>4.2</v>
      </c>
      <c r="J4667">
        <v>2.84</v>
      </c>
      <c r="K4667" t="s">
        <v>46</v>
      </c>
      <c r="L4667">
        <v>876.28</v>
      </c>
    </row>
    <row r="4668" spans="2:12" x14ac:dyDescent="0.2">
      <c r="B4668" t="s">
        <v>45</v>
      </c>
      <c r="C4668" t="s">
        <v>48</v>
      </c>
      <c r="D4668">
        <v>32</v>
      </c>
      <c r="E4668" t="s">
        <v>29</v>
      </c>
      <c r="F4668" t="s">
        <v>40</v>
      </c>
      <c r="G4668">
        <v>13.3</v>
      </c>
      <c r="H4668" t="s">
        <v>15</v>
      </c>
      <c r="I4668">
        <v>5.8</v>
      </c>
      <c r="J4668">
        <v>3.04</v>
      </c>
      <c r="K4668" t="s">
        <v>30</v>
      </c>
      <c r="L4668">
        <v>2485.6999999999998</v>
      </c>
    </row>
    <row r="4669" spans="2:12" x14ac:dyDescent="0.2">
      <c r="B4669" t="s">
        <v>28</v>
      </c>
      <c r="C4669" t="s">
        <v>31</v>
      </c>
      <c r="D4669">
        <v>64</v>
      </c>
      <c r="E4669" t="s">
        <v>29</v>
      </c>
      <c r="F4669" t="s">
        <v>32</v>
      </c>
      <c r="G4669">
        <v>17.3</v>
      </c>
      <c r="H4669" t="s">
        <v>15</v>
      </c>
      <c r="I4669">
        <v>5.4</v>
      </c>
      <c r="J4669">
        <v>2.58</v>
      </c>
      <c r="K4669" t="s">
        <v>46</v>
      </c>
      <c r="L4669">
        <v>2678.16</v>
      </c>
    </row>
    <row r="4670" spans="2:12" x14ac:dyDescent="0.2">
      <c r="B4670" t="s">
        <v>38</v>
      </c>
      <c r="C4670" t="s">
        <v>24</v>
      </c>
      <c r="D4670">
        <v>4</v>
      </c>
      <c r="E4670" t="s">
        <v>42</v>
      </c>
      <c r="F4670" t="s">
        <v>44</v>
      </c>
      <c r="G4670">
        <v>17.3</v>
      </c>
      <c r="H4670" t="s">
        <v>27</v>
      </c>
      <c r="I4670">
        <v>10</v>
      </c>
      <c r="J4670">
        <v>1.98</v>
      </c>
      <c r="K4670" t="s">
        <v>16</v>
      </c>
      <c r="L4670">
        <v>1002.59</v>
      </c>
    </row>
    <row r="4671" spans="2:12" x14ac:dyDescent="0.2">
      <c r="B4671" t="s">
        <v>17</v>
      </c>
      <c r="C4671" t="s">
        <v>41</v>
      </c>
      <c r="D4671">
        <v>16</v>
      </c>
      <c r="E4671" t="s">
        <v>29</v>
      </c>
      <c r="F4671" t="s">
        <v>14</v>
      </c>
      <c r="G4671">
        <v>17.3</v>
      </c>
      <c r="H4671" t="s">
        <v>15</v>
      </c>
      <c r="I4671">
        <v>5.0999999999999996</v>
      </c>
      <c r="J4671">
        <v>2.85</v>
      </c>
      <c r="K4671" t="s">
        <v>46</v>
      </c>
      <c r="L4671">
        <v>3689.72</v>
      </c>
    </row>
    <row r="4672" spans="2:12" x14ac:dyDescent="0.2">
      <c r="B4672" t="s">
        <v>36</v>
      </c>
      <c r="C4672" t="s">
        <v>39</v>
      </c>
      <c r="D4672">
        <v>4</v>
      </c>
      <c r="E4672" t="s">
        <v>19</v>
      </c>
      <c r="F4672" t="s">
        <v>20</v>
      </c>
      <c r="G4672">
        <v>14</v>
      </c>
      <c r="H4672" t="s">
        <v>15</v>
      </c>
      <c r="I4672">
        <v>11.4</v>
      </c>
      <c r="J4672">
        <v>2.4300000000000002</v>
      </c>
      <c r="K4672" t="s">
        <v>46</v>
      </c>
      <c r="L4672">
        <v>1179.6400000000001</v>
      </c>
    </row>
    <row r="4673" spans="2:12" x14ac:dyDescent="0.2">
      <c r="B4673" t="s">
        <v>47</v>
      </c>
      <c r="C4673" t="s">
        <v>37</v>
      </c>
      <c r="D4673">
        <v>8</v>
      </c>
      <c r="E4673" t="s">
        <v>13</v>
      </c>
      <c r="F4673" t="s">
        <v>44</v>
      </c>
      <c r="G4673">
        <v>15.6</v>
      </c>
      <c r="H4673" t="s">
        <v>21</v>
      </c>
      <c r="I4673">
        <v>5.5</v>
      </c>
      <c r="J4673">
        <v>2.04</v>
      </c>
      <c r="K4673" t="s">
        <v>22</v>
      </c>
      <c r="L4673">
        <v>1478.92</v>
      </c>
    </row>
    <row r="4674" spans="2:12" x14ac:dyDescent="0.2">
      <c r="B4674" t="s">
        <v>17</v>
      </c>
      <c r="C4674" t="s">
        <v>24</v>
      </c>
      <c r="D4674">
        <v>64</v>
      </c>
      <c r="E4674" t="s">
        <v>13</v>
      </c>
      <c r="F4674" t="s">
        <v>14</v>
      </c>
      <c r="G4674">
        <v>13.3</v>
      </c>
      <c r="H4674" t="s">
        <v>27</v>
      </c>
      <c r="I4674">
        <v>7.2</v>
      </c>
      <c r="J4674">
        <v>2.4700000000000002</v>
      </c>
      <c r="K4674" t="s">
        <v>46</v>
      </c>
      <c r="L4674">
        <v>5584.02</v>
      </c>
    </row>
    <row r="4675" spans="2:12" x14ac:dyDescent="0.2">
      <c r="B4675" t="s">
        <v>45</v>
      </c>
      <c r="C4675" t="s">
        <v>12</v>
      </c>
      <c r="D4675">
        <v>64</v>
      </c>
      <c r="E4675" t="s">
        <v>19</v>
      </c>
      <c r="F4675" t="s">
        <v>40</v>
      </c>
      <c r="G4675">
        <v>16</v>
      </c>
      <c r="H4675" t="s">
        <v>43</v>
      </c>
      <c r="I4675">
        <v>10.5</v>
      </c>
      <c r="J4675">
        <v>3.39</v>
      </c>
      <c r="K4675" t="s">
        <v>46</v>
      </c>
      <c r="L4675">
        <v>2288.2800000000002</v>
      </c>
    </row>
    <row r="4676" spans="2:12" x14ac:dyDescent="0.2">
      <c r="B4676" t="s">
        <v>23</v>
      </c>
      <c r="C4676" t="s">
        <v>37</v>
      </c>
      <c r="D4676">
        <v>4</v>
      </c>
      <c r="E4676" t="s">
        <v>42</v>
      </c>
      <c r="F4676" t="s">
        <v>40</v>
      </c>
      <c r="G4676">
        <v>13.3</v>
      </c>
      <c r="H4676" t="s">
        <v>21</v>
      </c>
      <c r="I4676">
        <v>6.3</v>
      </c>
      <c r="J4676">
        <v>3.42</v>
      </c>
      <c r="K4676" t="s">
        <v>46</v>
      </c>
      <c r="L4676">
        <v>971.17</v>
      </c>
    </row>
    <row r="4677" spans="2:12" x14ac:dyDescent="0.2">
      <c r="B4677" t="s">
        <v>33</v>
      </c>
      <c r="C4677" t="s">
        <v>12</v>
      </c>
      <c r="D4677">
        <v>32</v>
      </c>
      <c r="E4677" t="s">
        <v>19</v>
      </c>
      <c r="F4677" t="s">
        <v>20</v>
      </c>
      <c r="G4677">
        <v>13.3</v>
      </c>
      <c r="H4677" t="s">
        <v>15</v>
      </c>
      <c r="I4677">
        <v>9.8000000000000007</v>
      </c>
      <c r="J4677">
        <v>1.36</v>
      </c>
      <c r="K4677" t="s">
        <v>22</v>
      </c>
      <c r="L4677">
        <v>1542.42</v>
      </c>
    </row>
    <row r="4678" spans="2:12" x14ac:dyDescent="0.2">
      <c r="B4678" t="s">
        <v>47</v>
      </c>
      <c r="C4678" t="s">
        <v>18</v>
      </c>
      <c r="D4678">
        <v>64</v>
      </c>
      <c r="E4678" t="s">
        <v>25</v>
      </c>
      <c r="F4678" t="s">
        <v>14</v>
      </c>
      <c r="G4678">
        <v>13.3</v>
      </c>
      <c r="H4678" t="s">
        <v>15</v>
      </c>
      <c r="I4678">
        <v>9.1</v>
      </c>
      <c r="J4678">
        <v>3.24</v>
      </c>
      <c r="K4678" t="s">
        <v>30</v>
      </c>
      <c r="L4678">
        <v>4811.58</v>
      </c>
    </row>
    <row r="4679" spans="2:12" x14ac:dyDescent="0.2">
      <c r="B4679" t="s">
        <v>47</v>
      </c>
      <c r="C4679" t="s">
        <v>18</v>
      </c>
      <c r="D4679">
        <v>16</v>
      </c>
      <c r="E4679" t="s">
        <v>42</v>
      </c>
      <c r="F4679" t="s">
        <v>20</v>
      </c>
      <c r="G4679">
        <v>13.3</v>
      </c>
      <c r="H4679" t="s">
        <v>43</v>
      </c>
      <c r="I4679">
        <v>9</v>
      </c>
      <c r="J4679">
        <v>2.48</v>
      </c>
      <c r="K4679" t="s">
        <v>22</v>
      </c>
      <c r="L4679">
        <v>1762.36</v>
      </c>
    </row>
    <row r="4680" spans="2:12" x14ac:dyDescent="0.2">
      <c r="B4680" t="s">
        <v>45</v>
      </c>
      <c r="C4680" t="s">
        <v>48</v>
      </c>
      <c r="D4680">
        <v>64</v>
      </c>
      <c r="E4680" t="s">
        <v>29</v>
      </c>
      <c r="F4680" t="s">
        <v>14</v>
      </c>
      <c r="G4680">
        <v>13.3</v>
      </c>
      <c r="H4680" t="s">
        <v>21</v>
      </c>
      <c r="I4680">
        <v>8.4</v>
      </c>
      <c r="J4680">
        <v>2.44</v>
      </c>
      <c r="K4680" t="s">
        <v>16</v>
      </c>
      <c r="L4680">
        <v>2388.7399999999998</v>
      </c>
    </row>
    <row r="4681" spans="2:12" x14ac:dyDescent="0.2">
      <c r="B4681" t="s">
        <v>17</v>
      </c>
      <c r="C4681" t="s">
        <v>48</v>
      </c>
      <c r="D4681">
        <v>16</v>
      </c>
      <c r="E4681" t="s">
        <v>42</v>
      </c>
      <c r="F4681" t="s">
        <v>26</v>
      </c>
      <c r="G4681">
        <v>13.3</v>
      </c>
      <c r="H4681" t="s">
        <v>15</v>
      </c>
      <c r="I4681">
        <v>10.9</v>
      </c>
      <c r="J4681">
        <v>2.4500000000000002</v>
      </c>
      <c r="K4681" t="s">
        <v>30</v>
      </c>
      <c r="L4681">
        <v>2223.4699999999998</v>
      </c>
    </row>
    <row r="4682" spans="2:12" x14ac:dyDescent="0.2">
      <c r="B4682" t="s">
        <v>34</v>
      </c>
      <c r="C4682" t="s">
        <v>31</v>
      </c>
      <c r="D4682">
        <v>16</v>
      </c>
      <c r="E4682" t="s">
        <v>19</v>
      </c>
      <c r="F4682" t="s">
        <v>35</v>
      </c>
      <c r="G4682">
        <v>15.6</v>
      </c>
      <c r="H4682" t="s">
        <v>21</v>
      </c>
      <c r="I4682">
        <v>7.5</v>
      </c>
      <c r="J4682">
        <v>2.27</v>
      </c>
      <c r="K4682" t="s">
        <v>22</v>
      </c>
      <c r="L4682">
        <v>929.16</v>
      </c>
    </row>
    <row r="4683" spans="2:12" x14ac:dyDescent="0.2">
      <c r="B4683" t="s">
        <v>28</v>
      </c>
      <c r="C4683" t="s">
        <v>12</v>
      </c>
      <c r="D4683">
        <v>8</v>
      </c>
      <c r="E4683" t="s">
        <v>25</v>
      </c>
      <c r="F4683" t="s">
        <v>32</v>
      </c>
      <c r="G4683">
        <v>13.3</v>
      </c>
      <c r="H4683" t="s">
        <v>15</v>
      </c>
      <c r="I4683">
        <v>8.5</v>
      </c>
      <c r="J4683">
        <v>1.64</v>
      </c>
      <c r="K4683" t="s">
        <v>22</v>
      </c>
      <c r="L4683">
        <v>1179.8900000000001</v>
      </c>
    </row>
    <row r="4684" spans="2:12" x14ac:dyDescent="0.2">
      <c r="B4684" t="s">
        <v>47</v>
      </c>
      <c r="C4684" t="s">
        <v>37</v>
      </c>
      <c r="D4684">
        <v>16</v>
      </c>
      <c r="E4684" t="s">
        <v>19</v>
      </c>
      <c r="F4684" t="s">
        <v>20</v>
      </c>
      <c r="G4684">
        <v>14</v>
      </c>
      <c r="H4684" t="s">
        <v>21</v>
      </c>
      <c r="I4684">
        <v>5.3</v>
      </c>
      <c r="J4684">
        <v>1.9</v>
      </c>
      <c r="K4684" t="s">
        <v>22</v>
      </c>
      <c r="L4684">
        <v>2237.9299999999998</v>
      </c>
    </row>
    <row r="4685" spans="2:12" x14ac:dyDescent="0.2">
      <c r="B4685" t="s">
        <v>36</v>
      </c>
      <c r="C4685" t="s">
        <v>39</v>
      </c>
      <c r="D4685">
        <v>4</v>
      </c>
      <c r="E4685" t="s">
        <v>42</v>
      </c>
      <c r="F4685" t="s">
        <v>44</v>
      </c>
      <c r="G4685">
        <v>13.3</v>
      </c>
      <c r="H4685" t="s">
        <v>21</v>
      </c>
      <c r="I4685">
        <v>7.6</v>
      </c>
      <c r="J4685">
        <v>2.5499999999999998</v>
      </c>
      <c r="K4685" t="s">
        <v>16</v>
      </c>
      <c r="L4685">
        <v>433.1</v>
      </c>
    </row>
    <row r="4686" spans="2:12" x14ac:dyDescent="0.2">
      <c r="B4686" t="s">
        <v>23</v>
      </c>
      <c r="C4686" t="s">
        <v>39</v>
      </c>
      <c r="D4686">
        <v>4</v>
      </c>
      <c r="E4686" t="s">
        <v>25</v>
      </c>
      <c r="F4686" t="s">
        <v>35</v>
      </c>
      <c r="G4686">
        <v>14</v>
      </c>
      <c r="H4686" t="s">
        <v>15</v>
      </c>
      <c r="I4686">
        <v>5.8</v>
      </c>
      <c r="J4686">
        <v>2.95</v>
      </c>
      <c r="K4686" t="s">
        <v>30</v>
      </c>
      <c r="L4686">
        <v>1130.1400000000001</v>
      </c>
    </row>
    <row r="4687" spans="2:12" x14ac:dyDescent="0.2">
      <c r="B4687" t="s">
        <v>45</v>
      </c>
      <c r="C4687" t="s">
        <v>12</v>
      </c>
      <c r="D4687">
        <v>32</v>
      </c>
      <c r="E4687" t="s">
        <v>19</v>
      </c>
      <c r="F4687" t="s">
        <v>35</v>
      </c>
      <c r="G4687">
        <v>15.6</v>
      </c>
      <c r="H4687" t="s">
        <v>15</v>
      </c>
      <c r="I4687">
        <v>5</v>
      </c>
      <c r="J4687">
        <v>1.57</v>
      </c>
      <c r="K4687" t="s">
        <v>16</v>
      </c>
      <c r="L4687">
        <v>1715.85</v>
      </c>
    </row>
    <row r="4688" spans="2:12" x14ac:dyDescent="0.2">
      <c r="B4688" t="s">
        <v>28</v>
      </c>
      <c r="C4688" t="s">
        <v>41</v>
      </c>
      <c r="D4688">
        <v>32</v>
      </c>
      <c r="E4688" t="s">
        <v>25</v>
      </c>
      <c r="F4688" t="s">
        <v>14</v>
      </c>
      <c r="G4688">
        <v>15.6</v>
      </c>
      <c r="H4688" t="s">
        <v>21</v>
      </c>
      <c r="I4688">
        <v>7.4</v>
      </c>
      <c r="J4688">
        <v>2.63</v>
      </c>
      <c r="K4688" t="s">
        <v>46</v>
      </c>
      <c r="L4688">
        <v>2417.65</v>
      </c>
    </row>
    <row r="4689" spans="2:12" x14ac:dyDescent="0.2">
      <c r="B4689" t="s">
        <v>38</v>
      </c>
      <c r="C4689" t="s">
        <v>48</v>
      </c>
      <c r="D4689">
        <v>8</v>
      </c>
      <c r="E4689" t="s">
        <v>29</v>
      </c>
      <c r="F4689" t="s">
        <v>26</v>
      </c>
      <c r="G4689">
        <v>13.3</v>
      </c>
      <c r="H4689" t="s">
        <v>43</v>
      </c>
      <c r="I4689">
        <v>5.0999999999999996</v>
      </c>
      <c r="J4689">
        <v>2.95</v>
      </c>
      <c r="K4689" t="s">
        <v>30</v>
      </c>
      <c r="L4689">
        <v>1308.3800000000001</v>
      </c>
    </row>
    <row r="4690" spans="2:12" x14ac:dyDescent="0.2">
      <c r="B4690" t="s">
        <v>28</v>
      </c>
      <c r="C4690" t="s">
        <v>24</v>
      </c>
      <c r="D4690">
        <v>8</v>
      </c>
      <c r="E4690" t="s">
        <v>13</v>
      </c>
      <c r="F4690" t="s">
        <v>14</v>
      </c>
      <c r="G4690">
        <v>16</v>
      </c>
      <c r="H4690" t="s">
        <v>27</v>
      </c>
      <c r="I4690">
        <v>5.3</v>
      </c>
      <c r="J4690">
        <v>1.28</v>
      </c>
      <c r="K4690" t="s">
        <v>16</v>
      </c>
      <c r="L4690">
        <v>1909.19</v>
      </c>
    </row>
    <row r="4691" spans="2:12" x14ac:dyDescent="0.2">
      <c r="B4691" t="s">
        <v>38</v>
      </c>
      <c r="C4691" t="s">
        <v>48</v>
      </c>
      <c r="D4691">
        <v>32</v>
      </c>
      <c r="E4691" t="s">
        <v>19</v>
      </c>
      <c r="F4691" t="s">
        <v>20</v>
      </c>
      <c r="G4691">
        <v>14</v>
      </c>
      <c r="H4691" t="s">
        <v>21</v>
      </c>
      <c r="I4691">
        <v>10.4</v>
      </c>
      <c r="J4691">
        <v>2.09</v>
      </c>
      <c r="K4691" t="s">
        <v>30</v>
      </c>
      <c r="L4691">
        <v>1540.29</v>
      </c>
    </row>
    <row r="4692" spans="2:12" x14ac:dyDescent="0.2">
      <c r="B4692" t="s">
        <v>17</v>
      </c>
      <c r="C4692" t="s">
        <v>31</v>
      </c>
      <c r="D4692">
        <v>4</v>
      </c>
      <c r="E4692" t="s">
        <v>19</v>
      </c>
      <c r="F4692" t="s">
        <v>26</v>
      </c>
      <c r="G4692">
        <v>16</v>
      </c>
      <c r="H4692" t="s">
        <v>27</v>
      </c>
      <c r="I4692">
        <v>10.9</v>
      </c>
      <c r="J4692">
        <v>3.09</v>
      </c>
      <c r="K4692" t="s">
        <v>16</v>
      </c>
      <c r="L4692">
        <v>1792.5</v>
      </c>
    </row>
    <row r="4693" spans="2:12" x14ac:dyDescent="0.2">
      <c r="B4693" t="s">
        <v>34</v>
      </c>
      <c r="C4693" t="s">
        <v>48</v>
      </c>
      <c r="D4693">
        <v>32</v>
      </c>
      <c r="E4693" t="s">
        <v>29</v>
      </c>
      <c r="F4693" t="s">
        <v>32</v>
      </c>
      <c r="G4693">
        <v>16</v>
      </c>
      <c r="H4693" t="s">
        <v>15</v>
      </c>
      <c r="I4693">
        <v>8.8000000000000007</v>
      </c>
      <c r="J4693">
        <v>3.08</v>
      </c>
      <c r="K4693" t="s">
        <v>30</v>
      </c>
      <c r="L4693">
        <v>2685.25</v>
      </c>
    </row>
    <row r="4694" spans="2:12" x14ac:dyDescent="0.2">
      <c r="B4694" t="s">
        <v>11</v>
      </c>
      <c r="C4694" t="s">
        <v>39</v>
      </c>
      <c r="D4694">
        <v>32</v>
      </c>
      <c r="E4694" t="s">
        <v>25</v>
      </c>
      <c r="F4694" t="s">
        <v>14</v>
      </c>
      <c r="G4694">
        <v>13.3</v>
      </c>
      <c r="H4694" t="s">
        <v>21</v>
      </c>
      <c r="I4694">
        <v>5.6</v>
      </c>
      <c r="J4694">
        <v>2.21</v>
      </c>
      <c r="K4694" t="s">
        <v>30</v>
      </c>
      <c r="L4694">
        <v>2089.5700000000002</v>
      </c>
    </row>
    <row r="4695" spans="2:12" x14ac:dyDescent="0.2">
      <c r="B4695" t="s">
        <v>38</v>
      </c>
      <c r="C4695" t="s">
        <v>39</v>
      </c>
      <c r="D4695">
        <v>32</v>
      </c>
      <c r="E4695" t="s">
        <v>42</v>
      </c>
      <c r="F4695" t="s">
        <v>35</v>
      </c>
      <c r="G4695">
        <v>16</v>
      </c>
      <c r="H4695" t="s">
        <v>27</v>
      </c>
      <c r="I4695">
        <v>9.8000000000000007</v>
      </c>
      <c r="J4695">
        <v>1.99</v>
      </c>
      <c r="K4695" t="s">
        <v>16</v>
      </c>
      <c r="L4695">
        <v>2571</v>
      </c>
    </row>
    <row r="4696" spans="2:12" x14ac:dyDescent="0.2">
      <c r="B4696" t="s">
        <v>33</v>
      </c>
      <c r="C4696" t="s">
        <v>12</v>
      </c>
      <c r="D4696">
        <v>32</v>
      </c>
      <c r="E4696" t="s">
        <v>13</v>
      </c>
      <c r="F4696" t="s">
        <v>40</v>
      </c>
      <c r="G4696">
        <v>13.3</v>
      </c>
      <c r="H4696" t="s">
        <v>27</v>
      </c>
      <c r="I4696">
        <v>10</v>
      </c>
      <c r="J4696">
        <v>1.76</v>
      </c>
      <c r="K4696" t="s">
        <v>46</v>
      </c>
      <c r="L4696">
        <v>2171.37</v>
      </c>
    </row>
    <row r="4697" spans="2:12" x14ac:dyDescent="0.2">
      <c r="B4697" t="s">
        <v>33</v>
      </c>
      <c r="C4697" t="s">
        <v>12</v>
      </c>
      <c r="D4697">
        <v>4</v>
      </c>
      <c r="E4697" t="s">
        <v>13</v>
      </c>
      <c r="F4697" t="s">
        <v>14</v>
      </c>
      <c r="G4697">
        <v>16</v>
      </c>
      <c r="H4697" t="s">
        <v>43</v>
      </c>
      <c r="I4697">
        <v>7.1</v>
      </c>
      <c r="J4697">
        <v>1.73</v>
      </c>
      <c r="K4697" t="s">
        <v>46</v>
      </c>
      <c r="L4697">
        <v>975.8</v>
      </c>
    </row>
    <row r="4698" spans="2:12" x14ac:dyDescent="0.2">
      <c r="B4698" t="s">
        <v>28</v>
      </c>
      <c r="C4698" t="s">
        <v>37</v>
      </c>
      <c r="D4698">
        <v>16</v>
      </c>
      <c r="E4698" t="s">
        <v>25</v>
      </c>
      <c r="F4698" t="s">
        <v>26</v>
      </c>
      <c r="G4698">
        <v>14</v>
      </c>
      <c r="H4698" t="s">
        <v>15</v>
      </c>
      <c r="I4698">
        <v>9.5</v>
      </c>
      <c r="J4698">
        <v>1.71</v>
      </c>
      <c r="K4698" t="s">
        <v>22</v>
      </c>
      <c r="L4698">
        <v>2591.23</v>
      </c>
    </row>
    <row r="4699" spans="2:12" x14ac:dyDescent="0.2">
      <c r="B4699" t="s">
        <v>45</v>
      </c>
      <c r="C4699" t="s">
        <v>12</v>
      </c>
      <c r="D4699">
        <v>16</v>
      </c>
      <c r="E4699" t="s">
        <v>13</v>
      </c>
      <c r="F4699" t="s">
        <v>20</v>
      </c>
      <c r="G4699">
        <v>13.3</v>
      </c>
      <c r="H4699" t="s">
        <v>21</v>
      </c>
      <c r="I4699">
        <v>6.5</v>
      </c>
      <c r="J4699">
        <v>3.39</v>
      </c>
      <c r="K4699" t="s">
        <v>46</v>
      </c>
      <c r="L4699">
        <v>899.35</v>
      </c>
    </row>
    <row r="4700" spans="2:12" x14ac:dyDescent="0.2">
      <c r="B4700" t="s">
        <v>11</v>
      </c>
      <c r="C4700" t="s">
        <v>39</v>
      </c>
      <c r="D4700">
        <v>64</v>
      </c>
      <c r="E4700" t="s">
        <v>42</v>
      </c>
      <c r="F4700" t="s">
        <v>35</v>
      </c>
      <c r="G4700">
        <v>17.3</v>
      </c>
      <c r="H4700" t="s">
        <v>43</v>
      </c>
      <c r="I4700">
        <v>10.199999999999999</v>
      </c>
      <c r="J4700">
        <v>1.82</v>
      </c>
      <c r="K4700" t="s">
        <v>46</v>
      </c>
      <c r="L4700">
        <v>3113.95</v>
      </c>
    </row>
    <row r="4701" spans="2:12" x14ac:dyDescent="0.2">
      <c r="B4701" t="s">
        <v>17</v>
      </c>
      <c r="C4701" t="s">
        <v>41</v>
      </c>
      <c r="D4701">
        <v>32</v>
      </c>
      <c r="E4701" t="s">
        <v>19</v>
      </c>
      <c r="F4701" t="s">
        <v>44</v>
      </c>
      <c r="G4701">
        <v>13.3</v>
      </c>
      <c r="H4701" t="s">
        <v>43</v>
      </c>
      <c r="I4701">
        <v>11.9</v>
      </c>
      <c r="J4701">
        <v>2.67</v>
      </c>
      <c r="K4701" t="s">
        <v>16</v>
      </c>
      <c r="L4701">
        <v>2582.9</v>
      </c>
    </row>
    <row r="4702" spans="2:12" x14ac:dyDescent="0.2">
      <c r="B4702" t="s">
        <v>47</v>
      </c>
      <c r="C4702" t="s">
        <v>41</v>
      </c>
      <c r="D4702">
        <v>16</v>
      </c>
      <c r="E4702" t="s">
        <v>19</v>
      </c>
      <c r="F4702" t="s">
        <v>40</v>
      </c>
      <c r="G4702">
        <v>14</v>
      </c>
      <c r="H4702" t="s">
        <v>27</v>
      </c>
      <c r="I4702">
        <v>6</v>
      </c>
      <c r="J4702">
        <v>1.45</v>
      </c>
      <c r="K4702" t="s">
        <v>16</v>
      </c>
      <c r="L4702">
        <v>4381.9399999999996</v>
      </c>
    </row>
    <row r="4703" spans="2:12" x14ac:dyDescent="0.2">
      <c r="B4703" t="s">
        <v>28</v>
      </c>
      <c r="C4703" t="s">
        <v>39</v>
      </c>
      <c r="D4703">
        <v>16</v>
      </c>
      <c r="E4703" t="s">
        <v>19</v>
      </c>
      <c r="F4703" t="s">
        <v>14</v>
      </c>
      <c r="G4703">
        <v>16</v>
      </c>
      <c r="H4703" t="s">
        <v>15</v>
      </c>
      <c r="I4703">
        <v>10.9</v>
      </c>
      <c r="J4703">
        <v>2.96</v>
      </c>
      <c r="K4703" t="s">
        <v>30</v>
      </c>
      <c r="L4703">
        <v>1749.9</v>
      </c>
    </row>
    <row r="4704" spans="2:12" x14ac:dyDescent="0.2">
      <c r="B4704" t="s">
        <v>33</v>
      </c>
      <c r="C4704" t="s">
        <v>12</v>
      </c>
      <c r="D4704">
        <v>64</v>
      </c>
      <c r="E4704" t="s">
        <v>42</v>
      </c>
      <c r="F4704" t="s">
        <v>26</v>
      </c>
      <c r="G4704">
        <v>16</v>
      </c>
      <c r="H4704" t="s">
        <v>27</v>
      </c>
      <c r="I4704">
        <v>4.2</v>
      </c>
      <c r="J4704">
        <v>1.48</v>
      </c>
      <c r="K4704" t="s">
        <v>16</v>
      </c>
      <c r="L4704">
        <v>2938.49</v>
      </c>
    </row>
    <row r="4705" spans="2:12" x14ac:dyDescent="0.2">
      <c r="B4705" t="s">
        <v>23</v>
      </c>
      <c r="C4705" t="s">
        <v>18</v>
      </c>
      <c r="D4705">
        <v>32</v>
      </c>
      <c r="E4705" t="s">
        <v>42</v>
      </c>
      <c r="F4705" t="s">
        <v>35</v>
      </c>
      <c r="G4705">
        <v>17.3</v>
      </c>
      <c r="H4705" t="s">
        <v>27</v>
      </c>
      <c r="I4705">
        <v>8.1999999999999993</v>
      </c>
      <c r="J4705">
        <v>1.67</v>
      </c>
      <c r="K4705" t="s">
        <v>30</v>
      </c>
      <c r="L4705">
        <v>2986.8</v>
      </c>
    </row>
    <row r="4706" spans="2:12" x14ac:dyDescent="0.2">
      <c r="B4706" t="s">
        <v>38</v>
      </c>
      <c r="C4706" t="s">
        <v>12</v>
      </c>
      <c r="D4706">
        <v>8</v>
      </c>
      <c r="E4706" t="s">
        <v>25</v>
      </c>
      <c r="F4706" t="s">
        <v>44</v>
      </c>
      <c r="G4706">
        <v>17.3</v>
      </c>
      <c r="H4706" t="s">
        <v>21</v>
      </c>
      <c r="I4706">
        <v>8.4</v>
      </c>
      <c r="J4706">
        <v>2.21</v>
      </c>
      <c r="K4706" t="s">
        <v>22</v>
      </c>
      <c r="L4706">
        <v>664.95</v>
      </c>
    </row>
    <row r="4707" spans="2:12" x14ac:dyDescent="0.2">
      <c r="B4707" t="s">
        <v>34</v>
      </c>
      <c r="C4707" t="s">
        <v>48</v>
      </c>
      <c r="D4707">
        <v>32</v>
      </c>
      <c r="E4707" t="s">
        <v>42</v>
      </c>
      <c r="F4707" t="s">
        <v>44</v>
      </c>
      <c r="G4707">
        <v>17.3</v>
      </c>
      <c r="H4707" t="s">
        <v>43</v>
      </c>
      <c r="I4707">
        <v>4.5999999999999996</v>
      </c>
      <c r="J4707">
        <v>3.49</v>
      </c>
      <c r="K4707" t="s">
        <v>30</v>
      </c>
      <c r="L4707">
        <v>1251.1199999999999</v>
      </c>
    </row>
    <row r="4708" spans="2:12" x14ac:dyDescent="0.2">
      <c r="B4708" t="s">
        <v>33</v>
      </c>
      <c r="C4708" t="s">
        <v>12</v>
      </c>
      <c r="D4708">
        <v>16</v>
      </c>
      <c r="E4708" t="s">
        <v>29</v>
      </c>
      <c r="F4708" t="s">
        <v>14</v>
      </c>
      <c r="G4708">
        <v>14</v>
      </c>
      <c r="H4708" t="s">
        <v>21</v>
      </c>
      <c r="I4708">
        <v>7.6</v>
      </c>
      <c r="J4708">
        <v>1.38</v>
      </c>
      <c r="K4708" t="s">
        <v>22</v>
      </c>
      <c r="L4708">
        <v>1005.49</v>
      </c>
    </row>
    <row r="4709" spans="2:12" x14ac:dyDescent="0.2">
      <c r="B4709" t="s">
        <v>11</v>
      </c>
      <c r="C4709" t="s">
        <v>24</v>
      </c>
      <c r="D4709">
        <v>8</v>
      </c>
      <c r="E4709" t="s">
        <v>29</v>
      </c>
      <c r="F4709" t="s">
        <v>35</v>
      </c>
      <c r="G4709">
        <v>16</v>
      </c>
      <c r="H4709" t="s">
        <v>27</v>
      </c>
      <c r="I4709">
        <v>9.4</v>
      </c>
      <c r="J4709">
        <v>2.78</v>
      </c>
      <c r="K4709" t="s">
        <v>22</v>
      </c>
      <c r="L4709">
        <v>2769.9</v>
      </c>
    </row>
    <row r="4710" spans="2:12" x14ac:dyDescent="0.2">
      <c r="B4710" t="s">
        <v>36</v>
      </c>
      <c r="C4710" t="s">
        <v>37</v>
      </c>
      <c r="D4710">
        <v>4</v>
      </c>
      <c r="E4710" t="s">
        <v>42</v>
      </c>
      <c r="F4710" t="s">
        <v>44</v>
      </c>
      <c r="G4710">
        <v>13.3</v>
      </c>
      <c r="H4710" t="s">
        <v>43</v>
      </c>
      <c r="I4710">
        <v>9.5</v>
      </c>
      <c r="J4710">
        <v>2.0299999999999998</v>
      </c>
      <c r="K4710" t="s">
        <v>30</v>
      </c>
      <c r="L4710">
        <v>711.91</v>
      </c>
    </row>
    <row r="4711" spans="2:12" x14ac:dyDescent="0.2">
      <c r="B4711" t="s">
        <v>47</v>
      </c>
      <c r="C4711" t="s">
        <v>48</v>
      </c>
      <c r="D4711">
        <v>64</v>
      </c>
      <c r="E4711" t="s">
        <v>42</v>
      </c>
      <c r="F4711" t="s">
        <v>35</v>
      </c>
      <c r="G4711">
        <v>15.6</v>
      </c>
      <c r="H4711" t="s">
        <v>27</v>
      </c>
      <c r="I4711">
        <v>11.1</v>
      </c>
      <c r="J4711">
        <v>1.25</v>
      </c>
      <c r="K4711" t="s">
        <v>30</v>
      </c>
      <c r="L4711">
        <v>5839.74</v>
      </c>
    </row>
    <row r="4712" spans="2:12" x14ac:dyDescent="0.2">
      <c r="B4712" t="s">
        <v>28</v>
      </c>
      <c r="C4712" t="s">
        <v>24</v>
      </c>
      <c r="D4712">
        <v>32</v>
      </c>
      <c r="E4712" t="s">
        <v>29</v>
      </c>
      <c r="F4712" t="s">
        <v>35</v>
      </c>
      <c r="G4712">
        <v>17.3</v>
      </c>
      <c r="H4712" t="s">
        <v>15</v>
      </c>
      <c r="I4712">
        <v>11.4</v>
      </c>
      <c r="J4712">
        <v>2.68</v>
      </c>
      <c r="K4712" t="s">
        <v>22</v>
      </c>
      <c r="L4712">
        <v>2086.1</v>
      </c>
    </row>
    <row r="4713" spans="2:12" x14ac:dyDescent="0.2">
      <c r="B4713" t="s">
        <v>17</v>
      </c>
      <c r="C4713" t="s">
        <v>41</v>
      </c>
      <c r="D4713">
        <v>16</v>
      </c>
      <c r="E4713" t="s">
        <v>42</v>
      </c>
      <c r="F4713" t="s">
        <v>44</v>
      </c>
      <c r="G4713">
        <v>13.3</v>
      </c>
      <c r="H4713" t="s">
        <v>27</v>
      </c>
      <c r="I4713">
        <v>10.199999999999999</v>
      </c>
      <c r="J4713">
        <v>1.34</v>
      </c>
      <c r="K4713" t="s">
        <v>16</v>
      </c>
      <c r="L4713">
        <v>2421.0300000000002</v>
      </c>
    </row>
    <row r="4714" spans="2:12" x14ac:dyDescent="0.2">
      <c r="B4714" t="s">
        <v>47</v>
      </c>
      <c r="C4714" t="s">
        <v>18</v>
      </c>
      <c r="D4714">
        <v>4</v>
      </c>
      <c r="E4714" t="s">
        <v>13</v>
      </c>
      <c r="F4714" t="s">
        <v>32</v>
      </c>
      <c r="G4714">
        <v>13.3</v>
      </c>
      <c r="H4714" t="s">
        <v>15</v>
      </c>
      <c r="I4714">
        <v>7.8</v>
      </c>
      <c r="J4714">
        <v>3.41</v>
      </c>
      <c r="K4714" t="s">
        <v>46</v>
      </c>
      <c r="L4714">
        <v>1925.09</v>
      </c>
    </row>
    <row r="4715" spans="2:12" x14ac:dyDescent="0.2">
      <c r="B4715" t="s">
        <v>34</v>
      </c>
      <c r="C4715" t="s">
        <v>48</v>
      </c>
      <c r="D4715">
        <v>4</v>
      </c>
      <c r="E4715" t="s">
        <v>25</v>
      </c>
      <c r="F4715" t="s">
        <v>20</v>
      </c>
      <c r="G4715">
        <v>14</v>
      </c>
      <c r="H4715" t="s">
        <v>15</v>
      </c>
      <c r="I4715">
        <v>7.5</v>
      </c>
      <c r="J4715">
        <v>3.04</v>
      </c>
      <c r="K4715" t="s">
        <v>30</v>
      </c>
      <c r="L4715">
        <v>1469.68</v>
      </c>
    </row>
    <row r="4716" spans="2:12" x14ac:dyDescent="0.2">
      <c r="B4716" t="s">
        <v>11</v>
      </c>
      <c r="C4716" t="s">
        <v>24</v>
      </c>
      <c r="D4716">
        <v>32</v>
      </c>
      <c r="E4716" t="s">
        <v>29</v>
      </c>
      <c r="F4716" t="s">
        <v>14</v>
      </c>
      <c r="G4716">
        <v>17.3</v>
      </c>
      <c r="H4716" t="s">
        <v>15</v>
      </c>
      <c r="I4716">
        <v>9.3000000000000007</v>
      </c>
      <c r="J4716">
        <v>1.8</v>
      </c>
      <c r="K4716" t="s">
        <v>22</v>
      </c>
      <c r="L4716">
        <v>3354.67</v>
      </c>
    </row>
    <row r="4717" spans="2:12" x14ac:dyDescent="0.2">
      <c r="B4717" t="s">
        <v>23</v>
      </c>
      <c r="C4717" t="s">
        <v>41</v>
      </c>
      <c r="D4717">
        <v>64</v>
      </c>
      <c r="E4717" t="s">
        <v>13</v>
      </c>
      <c r="F4717" t="s">
        <v>40</v>
      </c>
      <c r="G4717">
        <v>13.3</v>
      </c>
      <c r="H4717" t="s">
        <v>27</v>
      </c>
      <c r="I4717">
        <v>4.0999999999999996</v>
      </c>
      <c r="J4717">
        <v>3.23</v>
      </c>
      <c r="K4717" t="s">
        <v>16</v>
      </c>
      <c r="L4717">
        <v>6653.69</v>
      </c>
    </row>
    <row r="4718" spans="2:12" x14ac:dyDescent="0.2">
      <c r="B4718" t="s">
        <v>45</v>
      </c>
      <c r="C4718" t="s">
        <v>41</v>
      </c>
      <c r="D4718">
        <v>16</v>
      </c>
      <c r="E4718" t="s">
        <v>29</v>
      </c>
      <c r="F4718" t="s">
        <v>20</v>
      </c>
      <c r="G4718">
        <v>16</v>
      </c>
      <c r="H4718" t="s">
        <v>27</v>
      </c>
      <c r="I4718">
        <v>9.9</v>
      </c>
      <c r="J4718">
        <v>1.55</v>
      </c>
      <c r="K4718" t="s">
        <v>30</v>
      </c>
      <c r="L4718">
        <v>3478.09</v>
      </c>
    </row>
    <row r="4719" spans="2:12" x14ac:dyDescent="0.2">
      <c r="B4719" t="s">
        <v>47</v>
      </c>
      <c r="C4719" t="s">
        <v>37</v>
      </c>
      <c r="D4719">
        <v>4</v>
      </c>
      <c r="E4719" t="s">
        <v>42</v>
      </c>
      <c r="F4719" t="s">
        <v>40</v>
      </c>
      <c r="G4719">
        <v>14</v>
      </c>
      <c r="H4719" t="s">
        <v>27</v>
      </c>
      <c r="I4719">
        <v>11.3</v>
      </c>
      <c r="J4719">
        <v>2.2599999999999998</v>
      </c>
      <c r="K4719" t="s">
        <v>46</v>
      </c>
      <c r="L4719">
        <v>2689.4</v>
      </c>
    </row>
    <row r="4720" spans="2:12" x14ac:dyDescent="0.2">
      <c r="B4720" t="s">
        <v>47</v>
      </c>
      <c r="C4720" t="s">
        <v>24</v>
      </c>
      <c r="D4720">
        <v>64</v>
      </c>
      <c r="E4720" t="s">
        <v>13</v>
      </c>
      <c r="F4720" t="s">
        <v>32</v>
      </c>
      <c r="G4720">
        <v>17.3</v>
      </c>
      <c r="H4720" t="s">
        <v>43</v>
      </c>
      <c r="I4720">
        <v>4.7</v>
      </c>
      <c r="J4720">
        <v>2.94</v>
      </c>
      <c r="K4720" t="s">
        <v>46</v>
      </c>
      <c r="L4720">
        <v>3449.29</v>
      </c>
    </row>
    <row r="4721" spans="2:12" x14ac:dyDescent="0.2">
      <c r="B4721" t="s">
        <v>45</v>
      </c>
      <c r="C4721" t="s">
        <v>48</v>
      </c>
      <c r="D4721">
        <v>64</v>
      </c>
      <c r="E4721" t="s">
        <v>29</v>
      </c>
      <c r="F4721" t="s">
        <v>32</v>
      </c>
      <c r="G4721">
        <v>14</v>
      </c>
      <c r="H4721" t="s">
        <v>27</v>
      </c>
      <c r="I4721">
        <v>7.6</v>
      </c>
      <c r="J4721">
        <v>2.82</v>
      </c>
      <c r="K4721" t="s">
        <v>30</v>
      </c>
      <c r="L4721">
        <v>4870.1400000000003</v>
      </c>
    </row>
    <row r="4722" spans="2:12" x14ac:dyDescent="0.2">
      <c r="B4722" t="s">
        <v>45</v>
      </c>
      <c r="C4722" t="s">
        <v>39</v>
      </c>
      <c r="D4722">
        <v>64</v>
      </c>
      <c r="E4722" t="s">
        <v>42</v>
      </c>
      <c r="F4722" t="s">
        <v>44</v>
      </c>
      <c r="G4722">
        <v>14</v>
      </c>
      <c r="H4722" t="s">
        <v>43</v>
      </c>
      <c r="I4722">
        <v>11.8</v>
      </c>
      <c r="J4722">
        <v>3.27</v>
      </c>
      <c r="K4722" t="s">
        <v>16</v>
      </c>
      <c r="L4722">
        <v>1407.66</v>
      </c>
    </row>
    <row r="4723" spans="2:12" x14ac:dyDescent="0.2">
      <c r="B4723" t="s">
        <v>38</v>
      </c>
      <c r="C4723" t="s">
        <v>31</v>
      </c>
      <c r="D4723">
        <v>16</v>
      </c>
      <c r="E4723" t="s">
        <v>25</v>
      </c>
      <c r="F4723" t="s">
        <v>44</v>
      </c>
      <c r="G4723">
        <v>14</v>
      </c>
      <c r="H4723" t="s">
        <v>15</v>
      </c>
      <c r="I4723">
        <v>7.5</v>
      </c>
      <c r="J4723">
        <v>3.48</v>
      </c>
      <c r="K4723" t="s">
        <v>46</v>
      </c>
      <c r="L4723">
        <v>899.34</v>
      </c>
    </row>
    <row r="4724" spans="2:12" x14ac:dyDescent="0.2">
      <c r="B4724" t="s">
        <v>34</v>
      </c>
      <c r="C4724" t="s">
        <v>18</v>
      </c>
      <c r="D4724">
        <v>16</v>
      </c>
      <c r="E4724" t="s">
        <v>13</v>
      </c>
      <c r="F4724" t="s">
        <v>14</v>
      </c>
      <c r="G4724">
        <v>14</v>
      </c>
      <c r="H4724" t="s">
        <v>43</v>
      </c>
      <c r="I4724">
        <v>8.6</v>
      </c>
      <c r="J4724">
        <v>2.5299999999999998</v>
      </c>
      <c r="K4724" t="s">
        <v>22</v>
      </c>
      <c r="L4724">
        <v>1540.5</v>
      </c>
    </row>
    <row r="4725" spans="2:12" x14ac:dyDescent="0.2">
      <c r="B4725" t="s">
        <v>36</v>
      </c>
      <c r="C4725" t="s">
        <v>24</v>
      </c>
      <c r="D4725">
        <v>16</v>
      </c>
      <c r="E4725" t="s">
        <v>42</v>
      </c>
      <c r="F4725" t="s">
        <v>14</v>
      </c>
      <c r="G4725">
        <v>13.3</v>
      </c>
      <c r="H4725" t="s">
        <v>21</v>
      </c>
      <c r="I4725">
        <v>5.4</v>
      </c>
      <c r="J4725">
        <v>2.85</v>
      </c>
      <c r="K4725" t="s">
        <v>30</v>
      </c>
      <c r="L4725">
        <v>940.32</v>
      </c>
    </row>
    <row r="4726" spans="2:12" x14ac:dyDescent="0.2">
      <c r="B4726" t="s">
        <v>11</v>
      </c>
      <c r="C4726" t="s">
        <v>18</v>
      </c>
      <c r="D4726">
        <v>16</v>
      </c>
      <c r="E4726" t="s">
        <v>29</v>
      </c>
      <c r="F4726" t="s">
        <v>20</v>
      </c>
      <c r="G4726">
        <v>17.3</v>
      </c>
      <c r="H4726" t="s">
        <v>43</v>
      </c>
      <c r="I4726">
        <v>11.5</v>
      </c>
      <c r="J4726">
        <v>1.64</v>
      </c>
      <c r="K4726" t="s">
        <v>30</v>
      </c>
      <c r="L4726">
        <v>2509.35</v>
      </c>
    </row>
    <row r="4727" spans="2:12" x14ac:dyDescent="0.2">
      <c r="B4727" t="s">
        <v>38</v>
      </c>
      <c r="C4727" t="s">
        <v>48</v>
      </c>
      <c r="D4727">
        <v>32</v>
      </c>
      <c r="E4727" t="s">
        <v>29</v>
      </c>
      <c r="F4727" t="s">
        <v>20</v>
      </c>
      <c r="G4727">
        <v>15.6</v>
      </c>
      <c r="H4727" t="s">
        <v>43</v>
      </c>
      <c r="I4727">
        <v>10.5</v>
      </c>
      <c r="J4727">
        <v>2.36</v>
      </c>
      <c r="K4727" t="s">
        <v>22</v>
      </c>
      <c r="L4727">
        <v>2206.15</v>
      </c>
    </row>
    <row r="4728" spans="2:12" x14ac:dyDescent="0.2">
      <c r="B4728" t="s">
        <v>11</v>
      </c>
      <c r="C4728" t="s">
        <v>48</v>
      </c>
      <c r="D4728">
        <v>4</v>
      </c>
      <c r="E4728" t="s">
        <v>29</v>
      </c>
      <c r="F4728" t="s">
        <v>35</v>
      </c>
      <c r="G4728">
        <v>17.3</v>
      </c>
      <c r="H4728" t="s">
        <v>21</v>
      </c>
      <c r="I4728">
        <v>7.1</v>
      </c>
      <c r="J4728">
        <v>3.33</v>
      </c>
      <c r="K4728" t="s">
        <v>46</v>
      </c>
      <c r="L4728">
        <v>1598.92</v>
      </c>
    </row>
    <row r="4729" spans="2:12" x14ac:dyDescent="0.2">
      <c r="B4729" t="s">
        <v>47</v>
      </c>
      <c r="C4729" t="s">
        <v>37</v>
      </c>
      <c r="D4729">
        <v>4</v>
      </c>
      <c r="E4729" t="s">
        <v>19</v>
      </c>
      <c r="F4729" t="s">
        <v>20</v>
      </c>
      <c r="G4729">
        <v>14</v>
      </c>
      <c r="H4729" t="s">
        <v>43</v>
      </c>
      <c r="I4729">
        <v>4.5999999999999996</v>
      </c>
      <c r="J4729">
        <v>2.68</v>
      </c>
      <c r="K4729" t="s">
        <v>46</v>
      </c>
      <c r="L4729">
        <v>1926.78</v>
      </c>
    </row>
    <row r="4730" spans="2:12" x14ac:dyDescent="0.2">
      <c r="B4730" t="s">
        <v>34</v>
      </c>
      <c r="C4730" t="s">
        <v>12</v>
      </c>
      <c r="D4730">
        <v>64</v>
      </c>
      <c r="E4730" t="s">
        <v>42</v>
      </c>
      <c r="F4730" t="s">
        <v>20</v>
      </c>
      <c r="G4730">
        <v>15.6</v>
      </c>
      <c r="H4730" t="s">
        <v>15</v>
      </c>
      <c r="I4730">
        <v>9.6999999999999993</v>
      </c>
      <c r="J4730">
        <v>3.24</v>
      </c>
      <c r="K4730" t="s">
        <v>16</v>
      </c>
      <c r="L4730">
        <v>2221.38</v>
      </c>
    </row>
    <row r="4731" spans="2:12" x14ac:dyDescent="0.2">
      <c r="B4731" t="s">
        <v>45</v>
      </c>
      <c r="C4731" t="s">
        <v>24</v>
      </c>
      <c r="D4731">
        <v>64</v>
      </c>
      <c r="E4731" t="s">
        <v>19</v>
      </c>
      <c r="F4731" t="s">
        <v>14</v>
      </c>
      <c r="G4731">
        <v>16</v>
      </c>
      <c r="H4731" t="s">
        <v>15</v>
      </c>
      <c r="I4731">
        <v>4.7</v>
      </c>
      <c r="J4731">
        <v>2.74</v>
      </c>
      <c r="K4731" t="s">
        <v>16</v>
      </c>
      <c r="L4731">
        <v>3326.04</v>
      </c>
    </row>
    <row r="4732" spans="2:12" x14ac:dyDescent="0.2">
      <c r="B4732" t="s">
        <v>47</v>
      </c>
      <c r="C4732" t="s">
        <v>37</v>
      </c>
      <c r="D4732">
        <v>16</v>
      </c>
      <c r="E4732" t="s">
        <v>13</v>
      </c>
      <c r="F4732" t="s">
        <v>14</v>
      </c>
      <c r="G4732">
        <v>13.3</v>
      </c>
      <c r="H4732" t="s">
        <v>27</v>
      </c>
      <c r="I4732">
        <v>6.3</v>
      </c>
      <c r="J4732">
        <v>1.88</v>
      </c>
      <c r="K4732" t="s">
        <v>16</v>
      </c>
      <c r="L4732">
        <v>4238.6499999999996</v>
      </c>
    </row>
    <row r="4733" spans="2:12" x14ac:dyDescent="0.2">
      <c r="B4733" t="s">
        <v>47</v>
      </c>
      <c r="C4733" t="s">
        <v>24</v>
      </c>
      <c r="D4733">
        <v>16</v>
      </c>
      <c r="E4733" t="s">
        <v>19</v>
      </c>
      <c r="F4733" t="s">
        <v>44</v>
      </c>
      <c r="G4733">
        <v>17.3</v>
      </c>
      <c r="H4733" t="s">
        <v>15</v>
      </c>
      <c r="I4733">
        <v>10.3</v>
      </c>
      <c r="J4733">
        <v>3.34</v>
      </c>
      <c r="K4733" t="s">
        <v>22</v>
      </c>
      <c r="L4733">
        <v>1411.27</v>
      </c>
    </row>
    <row r="4734" spans="2:12" x14ac:dyDescent="0.2">
      <c r="B4734" t="s">
        <v>17</v>
      </c>
      <c r="C4734" t="s">
        <v>24</v>
      </c>
      <c r="D4734">
        <v>64</v>
      </c>
      <c r="E4734" t="s">
        <v>13</v>
      </c>
      <c r="F4734" t="s">
        <v>26</v>
      </c>
      <c r="G4734">
        <v>13.3</v>
      </c>
      <c r="H4734" t="s">
        <v>15</v>
      </c>
      <c r="I4734">
        <v>11.4</v>
      </c>
      <c r="J4734">
        <v>3.36</v>
      </c>
      <c r="K4734" t="s">
        <v>16</v>
      </c>
      <c r="L4734">
        <v>4235.6099999999997</v>
      </c>
    </row>
    <row r="4735" spans="2:12" x14ac:dyDescent="0.2">
      <c r="B4735" t="s">
        <v>28</v>
      </c>
      <c r="C4735" t="s">
        <v>12</v>
      </c>
      <c r="D4735">
        <v>32</v>
      </c>
      <c r="E4735" t="s">
        <v>29</v>
      </c>
      <c r="F4735" t="s">
        <v>35</v>
      </c>
      <c r="G4735">
        <v>16</v>
      </c>
      <c r="H4735" t="s">
        <v>43</v>
      </c>
      <c r="I4735">
        <v>5.3</v>
      </c>
      <c r="J4735">
        <v>3.41</v>
      </c>
      <c r="K4735" t="s">
        <v>46</v>
      </c>
      <c r="L4735">
        <v>1490.24</v>
      </c>
    </row>
    <row r="4736" spans="2:12" x14ac:dyDescent="0.2">
      <c r="B4736" t="s">
        <v>11</v>
      </c>
      <c r="C4736" t="s">
        <v>41</v>
      </c>
      <c r="D4736">
        <v>32</v>
      </c>
      <c r="E4736" t="s">
        <v>13</v>
      </c>
      <c r="F4736" t="s">
        <v>14</v>
      </c>
      <c r="G4736">
        <v>15.6</v>
      </c>
      <c r="H4736" t="s">
        <v>43</v>
      </c>
      <c r="I4736">
        <v>8.1</v>
      </c>
      <c r="J4736">
        <v>3.45</v>
      </c>
      <c r="K4736" t="s">
        <v>22</v>
      </c>
      <c r="L4736">
        <v>4363.4799999999996</v>
      </c>
    </row>
    <row r="4737" spans="2:12" x14ac:dyDescent="0.2">
      <c r="B4737" t="s">
        <v>28</v>
      </c>
      <c r="C4737" t="s">
        <v>37</v>
      </c>
      <c r="D4737">
        <v>16</v>
      </c>
      <c r="E4737" t="s">
        <v>13</v>
      </c>
      <c r="F4737" t="s">
        <v>44</v>
      </c>
      <c r="G4737">
        <v>13.3</v>
      </c>
      <c r="H4737" t="s">
        <v>27</v>
      </c>
      <c r="I4737">
        <v>7.5</v>
      </c>
      <c r="J4737">
        <v>3.44</v>
      </c>
      <c r="K4737" t="s">
        <v>46</v>
      </c>
      <c r="L4737">
        <v>2158.9299999999998</v>
      </c>
    </row>
    <row r="4738" spans="2:12" x14ac:dyDescent="0.2">
      <c r="B4738" t="s">
        <v>38</v>
      </c>
      <c r="C4738" t="s">
        <v>37</v>
      </c>
      <c r="D4738">
        <v>16</v>
      </c>
      <c r="E4738" t="s">
        <v>19</v>
      </c>
      <c r="F4738" t="s">
        <v>35</v>
      </c>
      <c r="G4738">
        <v>17.3</v>
      </c>
      <c r="H4738" t="s">
        <v>43</v>
      </c>
      <c r="I4738">
        <v>9.6</v>
      </c>
      <c r="J4738">
        <v>1.37</v>
      </c>
      <c r="K4738" t="s">
        <v>46</v>
      </c>
      <c r="L4738">
        <v>2112.4499999999998</v>
      </c>
    </row>
    <row r="4739" spans="2:12" x14ac:dyDescent="0.2">
      <c r="B4739" t="s">
        <v>45</v>
      </c>
      <c r="C4739" t="s">
        <v>31</v>
      </c>
      <c r="D4739">
        <v>32</v>
      </c>
      <c r="E4739" t="s">
        <v>29</v>
      </c>
      <c r="F4739" t="s">
        <v>40</v>
      </c>
      <c r="G4739">
        <v>16</v>
      </c>
      <c r="H4739" t="s">
        <v>21</v>
      </c>
      <c r="I4739">
        <v>5.3</v>
      </c>
      <c r="J4739">
        <v>2.4500000000000002</v>
      </c>
      <c r="K4739" t="s">
        <v>46</v>
      </c>
      <c r="L4739">
        <v>1333.66</v>
      </c>
    </row>
    <row r="4740" spans="2:12" x14ac:dyDescent="0.2">
      <c r="B4740" t="s">
        <v>17</v>
      </c>
      <c r="C4740" t="s">
        <v>12</v>
      </c>
      <c r="D4740">
        <v>4</v>
      </c>
      <c r="E4740" t="s">
        <v>19</v>
      </c>
      <c r="F4740" t="s">
        <v>40</v>
      </c>
      <c r="G4740">
        <v>14</v>
      </c>
      <c r="H4740" t="s">
        <v>15</v>
      </c>
      <c r="I4740">
        <v>4.3</v>
      </c>
      <c r="J4740">
        <v>1.64</v>
      </c>
      <c r="K4740" t="s">
        <v>46</v>
      </c>
      <c r="L4740">
        <v>1426.7</v>
      </c>
    </row>
    <row r="4741" spans="2:12" x14ac:dyDescent="0.2">
      <c r="B4741" t="s">
        <v>34</v>
      </c>
      <c r="C4741" t="s">
        <v>39</v>
      </c>
      <c r="D4741">
        <v>16</v>
      </c>
      <c r="E4741" t="s">
        <v>19</v>
      </c>
      <c r="F4741" t="s">
        <v>35</v>
      </c>
      <c r="G4741">
        <v>17.3</v>
      </c>
      <c r="H4741" t="s">
        <v>27</v>
      </c>
      <c r="I4741">
        <v>9.9</v>
      </c>
      <c r="J4741">
        <v>2.71</v>
      </c>
      <c r="K4741" t="s">
        <v>46</v>
      </c>
      <c r="L4741">
        <v>2198.73</v>
      </c>
    </row>
    <row r="4742" spans="2:12" x14ac:dyDescent="0.2">
      <c r="B4742" t="s">
        <v>23</v>
      </c>
      <c r="C4742" t="s">
        <v>39</v>
      </c>
      <c r="D4742">
        <v>8</v>
      </c>
      <c r="E4742" t="s">
        <v>19</v>
      </c>
      <c r="F4742" t="s">
        <v>20</v>
      </c>
      <c r="G4742">
        <v>15.6</v>
      </c>
      <c r="H4742" t="s">
        <v>21</v>
      </c>
      <c r="I4742">
        <v>9.5</v>
      </c>
      <c r="J4742">
        <v>3.39</v>
      </c>
      <c r="K4742" t="s">
        <v>16</v>
      </c>
      <c r="L4742">
        <v>988.01</v>
      </c>
    </row>
    <row r="4743" spans="2:12" x14ac:dyDescent="0.2">
      <c r="B4743" t="s">
        <v>47</v>
      </c>
      <c r="C4743" t="s">
        <v>48</v>
      </c>
      <c r="D4743">
        <v>32</v>
      </c>
      <c r="E4743" t="s">
        <v>19</v>
      </c>
      <c r="F4743" t="s">
        <v>26</v>
      </c>
      <c r="G4743">
        <v>17.3</v>
      </c>
      <c r="H4743" t="s">
        <v>15</v>
      </c>
      <c r="I4743">
        <v>11.9</v>
      </c>
      <c r="J4743">
        <v>3.4</v>
      </c>
      <c r="K4743" t="s">
        <v>22</v>
      </c>
      <c r="L4743">
        <v>3432.75</v>
      </c>
    </row>
    <row r="4744" spans="2:12" x14ac:dyDescent="0.2">
      <c r="B4744" t="s">
        <v>45</v>
      </c>
      <c r="C4744" t="s">
        <v>41</v>
      </c>
      <c r="D4744">
        <v>4</v>
      </c>
      <c r="E4744" t="s">
        <v>19</v>
      </c>
      <c r="F4744" t="s">
        <v>20</v>
      </c>
      <c r="G4744">
        <v>14</v>
      </c>
      <c r="H4744" t="s">
        <v>21</v>
      </c>
      <c r="I4744">
        <v>9.3000000000000007</v>
      </c>
      <c r="J4744">
        <v>2.94</v>
      </c>
      <c r="K4744" t="s">
        <v>46</v>
      </c>
      <c r="L4744">
        <v>1196.02</v>
      </c>
    </row>
    <row r="4745" spans="2:12" x14ac:dyDescent="0.2">
      <c r="B4745" t="s">
        <v>34</v>
      </c>
      <c r="C4745" t="s">
        <v>31</v>
      </c>
      <c r="D4745">
        <v>8</v>
      </c>
      <c r="E4745" t="s">
        <v>25</v>
      </c>
      <c r="F4745" t="s">
        <v>35</v>
      </c>
      <c r="G4745">
        <v>17.3</v>
      </c>
      <c r="H4745" t="s">
        <v>27</v>
      </c>
      <c r="I4745">
        <v>4.9000000000000004</v>
      </c>
      <c r="J4745">
        <v>3.02</v>
      </c>
      <c r="K4745" t="s">
        <v>22</v>
      </c>
      <c r="L4745">
        <v>1628.8</v>
      </c>
    </row>
    <row r="4746" spans="2:12" x14ac:dyDescent="0.2">
      <c r="B4746" t="s">
        <v>23</v>
      </c>
      <c r="C4746" t="s">
        <v>37</v>
      </c>
      <c r="D4746">
        <v>8</v>
      </c>
      <c r="E4746" t="s">
        <v>42</v>
      </c>
      <c r="F4746" t="s">
        <v>20</v>
      </c>
      <c r="G4746">
        <v>15.6</v>
      </c>
      <c r="H4746" t="s">
        <v>27</v>
      </c>
      <c r="I4746">
        <v>8.6</v>
      </c>
      <c r="J4746">
        <v>3.16</v>
      </c>
      <c r="K4746" t="s">
        <v>30</v>
      </c>
      <c r="L4746">
        <v>2522.04</v>
      </c>
    </row>
    <row r="4747" spans="2:12" x14ac:dyDescent="0.2">
      <c r="B4747" t="s">
        <v>45</v>
      </c>
      <c r="C4747" t="s">
        <v>37</v>
      </c>
      <c r="D4747">
        <v>4</v>
      </c>
      <c r="E4747" t="s">
        <v>25</v>
      </c>
      <c r="F4747" t="s">
        <v>20</v>
      </c>
      <c r="G4747">
        <v>15.6</v>
      </c>
      <c r="H4747" t="s">
        <v>43</v>
      </c>
      <c r="I4747">
        <v>12</v>
      </c>
      <c r="J4747">
        <v>3.06</v>
      </c>
      <c r="K4747" t="s">
        <v>22</v>
      </c>
      <c r="L4747">
        <v>1538.39</v>
      </c>
    </row>
    <row r="4748" spans="2:12" x14ac:dyDescent="0.2">
      <c r="B4748" t="s">
        <v>33</v>
      </c>
      <c r="C4748" t="s">
        <v>39</v>
      </c>
      <c r="D4748">
        <v>16</v>
      </c>
      <c r="E4748" t="s">
        <v>19</v>
      </c>
      <c r="F4748" t="s">
        <v>44</v>
      </c>
      <c r="G4748">
        <v>14</v>
      </c>
      <c r="H4748" t="s">
        <v>43</v>
      </c>
      <c r="I4748">
        <v>5</v>
      </c>
      <c r="J4748">
        <v>2.6</v>
      </c>
      <c r="K4748" t="s">
        <v>22</v>
      </c>
      <c r="L4748">
        <v>763.81</v>
      </c>
    </row>
    <row r="4749" spans="2:12" x14ac:dyDescent="0.2">
      <c r="B4749" t="s">
        <v>28</v>
      </c>
      <c r="C4749" t="s">
        <v>41</v>
      </c>
      <c r="D4749">
        <v>32</v>
      </c>
      <c r="E4749" t="s">
        <v>19</v>
      </c>
      <c r="F4749" t="s">
        <v>14</v>
      </c>
      <c r="G4749">
        <v>15.6</v>
      </c>
      <c r="H4749" t="s">
        <v>43</v>
      </c>
      <c r="I4749">
        <v>8.9</v>
      </c>
      <c r="J4749">
        <v>1.49</v>
      </c>
      <c r="K4749" t="s">
        <v>46</v>
      </c>
      <c r="L4749">
        <v>3018</v>
      </c>
    </row>
    <row r="4750" spans="2:12" x14ac:dyDescent="0.2">
      <c r="B4750" t="s">
        <v>36</v>
      </c>
      <c r="C4750" t="s">
        <v>24</v>
      </c>
      <c r="D4750">
        <v>8</v>
      </c>
      <c r="E4750" t="s">
        <v>13</v>
      </c>
      <c r="F4750" t="s">
        <v>32</v>
      </c>
      <c r="G4750">
        <v>17.3</v>
      </c>
      <c r="H4750" t="s">
        <v>27</v>
      </c>
      <c r="I4750">
        <v>7.7</v>
      </c>
      <c r="J4750">
        <v>3.06</v>
      </c>
      <c r="K4750" t="s">
        <v>22</v>
      </c>
      <c r="L4750">
        <v>1699.48</v>
      </c>
    </row>
    <row r="4751" spans="2:12" x14ac:dyDescent="0.2">
      <c r="B4751" t="s">
        <v>23</v>
      </c>
      <c r="C4751" t="s">
        <v>31</v>
      </c>
      <c r="D4751">
        <v>32</v>
      </c>
      <c r="E4751" t="s">
        <v>29</v>
      </c>
      <c r="F4751" t="s">
        <v>40</v>
      </c>
      <c r="G4751">
        <v>14</v>
      </c>
      <c r="H4751" t="s">
        <v>21</v>
      </c>
      <c r="I4751">
        <v>10.3</v>
      </c>
      <c r="J4751">
        <v>3.37</v>
      </c>
      <c r="K4751" t="s">
        <v>22</v>
      </c>
      <c r="L4751">
        <v>1047.93</v>
      </c>
    </row>
    <row r="4752" spans="2:12" x14ac:dyDescent="0.2">
      <c r="B4752" t="s">
        <v>45</v>
      </c>
      <c r="C4752" t="s">
        <v>31</v>
      </c>
      <c r="D4752">
        <v>4</v>
      </c>
      <c r="E4752" t="s">
        <v>25</v>
      </c>
      <c r="F4752" t="s">
        <v>20</v>
      </c>
      <c r="G4752">
        <v>13.3</v>
      </c>
      <c r="H4752" t="s">
        <v>15</v>
      </c>
      <c r="I4752">
        <v>8.6</v>
      </c>
      <c r="J4752">
        <v>3.24</v>
      </c>
      <c r="K4752" t="s">
        <v>46</v>
      </c>
      <c r="L4752">
        <v>1005.94</v>
      </c>
    </row>
    <row r="4753" spans="2:12" x14ac:dyDescent="0.2">
      <c r="B4753" t="s">
        <v>36</v>
      </c>
      <c r="C4753" t="s">
        <v>24</v>
      </c>
      <c r="D4753">
        <v>4</v>
      </c>
      <c r="E4753" t="s">
        <v>42</v>
      </c>
      <c r="F4753" t="s">
        <v>40</v>
      </c>
      <c r="G4753">
        <v>13.3</v>
      </c>
      <c r="H4753" t="s">
        <v>21</v>
      </c>
      <c r="I4753">
        <v>8.9</v>
      </c>
      <c r="J4753">
        <v>2.16</v>
      </c>
      <c r="K4753" t="s">
        <v>22</v>
      </c>
      <c r="L4753">
        <v>512.54</v>
      </c>
    </row>
    <row r="4754" spans="2:12" x14ac:dyDescent="0.2">
      <c r="B4754" t="s">
        <v>33</v>
      </c>
      <c r="C4754" t="s">
        <v>24</v>
      </c>
      <c r="D4754">
        <v>8</v>
      </c>
      <c r="E4754" t="s">
        <v>13</v>
      </c>
      <c r="F4754" t="s">
        <v>14</v>
      </c>
      <c r="G4754">
        <v>16</v>
      </c>
      <c r="H4754" t="s">
        <v>43</v>
      </c>
      <c r="I4754">
        <v>11</v>
      </c>
      <c r="J4754">
        <v>1.78</v>
      </c>
      <c r="K4754" t="s">
        <v>30</v>
      </c>
      <c r="L4754">
        <v>980.33</v>
      </c>
    </row>
    <row r="4755" spans="2:12" x14ac:dyDescent="0.2">
      <c r="B4755" t="s">
        <v>47</v>
      </c>
      <c r="C4755" t="s">
        <v>18</v>
      </c>
      <c r="D4755">
        <v>64</v>
      </c>
      <c r="E4755" t="s">
        <v>19</v>
      </c>
      <c r="F4755" t="s">
        <v>40</v>
      </c>
      <c r="G4755">
        <v>13.3</v>
      </c>
      <c r="H4755" t="s">
        <v>27</v>
      </c>
      <c r="I4755">
        <v>6.9</v>
      </c>
      <c r="J4755">
        <v>1.42</v>
      </c>
      <c r="K4755" t="s">
        <v>46</v>
      </c>
      <c r="L4755">
        <v>6322.61</v>
      </c>
    </row>
    <row r="4756" spans="2:12" x14ac:dyDescent="0.2">
      <c r="B4756" t="s">
        <v>47</v>
      </c>
      <c r="C4756" t="s">
        <v>18</v>
      </c>
      <c r="D4756">
        <v>4</v>
      </c>
      <c r="E4756" t="s">
        <v>42</v>
      </c>
      <c r="F4756" t="s">
        <v>32</v>
      </c>
      <c r="G4756">
        <v>17.3</v>
      </c>
      <c r="H4756" t="s">
        <v>21</v>
      </c>
      <c r="I4756">
        <v>5.4</v>
      </c>
      <c r="J4756">
        <v>1.56</v>
      </c>
      <c r="K4756" t="s">
        <v>46</v>
      </c>
      <c r="L4756">
        <v>1281.94</v>
      </c>
    </row>
    <row r="4757" spans="2:12" x14ac:dyDescent="0.2">
      <c r="B4757" t="s">
        <v>33</v>
      </c>
      <c r="C4757" t="s">
        <v>24</v>
      </c>
      <c r="D4757">
        <v>16</v>
      </c>
      <c r="E4757" t="s">
        <v>29</v>
      </c>
      <c r="F4757" t="s">
        <v>14</v>
      </c>
      <c r="G4757">
        <v>13.3</v>
      </c>
      <c r="H4757" t="s">
        <v>21</v>
      </c>
      <c r="I4757">
        <v>7.9</v>
      </c>
      <c r="J4757">
        <v>2.48</v>
      </c>
      <c r="K4757" t="s">
        <v>30</v>
      </c>
      <c r="L4757">
        <v>1010.14</v>
      </c>
    </row>
    <row r="4758" spans="2:12" x14ac:dyDescent="0.2">
      <c r="B4758" t="s">
        <v>45</v>
      </c>
      <c r="C4758" t="s">
        <v>37</v>
      </c>
      <c r="D4758">
        <v>8</v>
      </c>
      <c r="E4758" t="s">
        <v>29</v>
      </c>
      <c r="F4758" t="s">
        <v>32</v>
      </c>
      <c r="G4758">
        <v>17.3</v>
      </c>
      <c r="H4758" t="s">
        <v>43</v>
      </c>
      <c r="I4758">
        <v>5.2</v>
      </c>
      <c r="J4758">
        <v>2.1800000000000002</v>
      </c>
      <c r="K4758" t="s">
        <v>46</v>
      </c>
      <c r="L4758">
        <v>1870.78</v>
      </c>
    </row>
    <row r="4759" spans="2:12" x14ac:dyDescent="0.2">
      <c r="B4759" t="s">
        <v>11</v>
      </c>
      <c r="C4759" t="s">
        <v>31</v>
      </c>
      <c r="D4759">
        <v>16</v>
      </c>
      <c r="E4759" t="s">
        <v>29</v>
      </c>
      <c r="F4759" t="s">
        <v>14</v>
      </c>
      <c r="G4759">
        <v>16</v>
      </c>
      <c r="H4759" t="s">
        <v>21</v>
      </c>
      <c r="I4759">
        <v>8.4</v>
      </c>
      <c r="J4759">
        <v>1.57</v>
      </c>
      <c r="K4759" t="s">
        <v>46</v>
      </c>
      <c r="L4759">
        <v>1530.66</v>
      </c>
    </row>
    <row r="4760" spans="2:12" x14ac:dyDescent="0.2">
      <c r="B4760" t="s">
        <v>45</v>
      </c>
      <c r="C4760" t="s">
        <v>41</v>
      </c>
      <c r="D4760">
        <v>16</v>
      </c>
      <c r="E4760" t="s">
        <v>19</v>
      </c>
      <c r="F4760" t="s">
        <v>35</v>
      </c>
      <c r="G4760">
        <v>17.3</v>
      </c>
      <c r="H4760" t="s">
        <v>21</v>
      </c>
      <c r="I4760">
        <v>8.3000000000000007</v>
      </c>
      <c r="J4760">
        <v>1.7</v>
      </c>
      <c r="K4760" t="s">
        <v>30</v>
      </c>
      <c r="L4760">
        <v>1956.9</v>
      </c>
    </row>
    <row r="4761" spans="2:12" x14ac:dyDescent="0.2">
      <c r="B4761" t="s">
        <v>23</v>
      </c>
      <c r="C4761" t="s">
        <v>39</v>
      </c>
      <c r="D4761">
        <v>8</v>
      </c>
      <c r="E4761" t="s">
        <v>29</v>
      </c>
      <c r="F4761" t="s">
        <v>26</v>
      </c>
      <c r="G4761">
        <v>14</v>
      </c>
      <c r="H4761" t="s">
        <v>43</v>
      </c>
      <c r="I4761">
        <v>5.4</v>
      </c>
      <c r="J4761">
        <v>2.56</v>
      </c>
      <c r="K4761" t="s">
        <v>46</v>
      </c>
      <c r="L4761">
        <v>902.04</v>
      </c>
    </row>
    <row r="4762" spans="2:12" x14ac:dyDescent="0.2">
      <c r="B4762" t="s">
        <v>28</v>
      </c>
      <c r="C4762" t="s">
        <v>24</v>
      </c>
      <c r="D4762">
        <v>64</v>
      </c>
      <c r="E4762" t="s">
        <v>29</v>
      </c>
      <c r="F4762" t="s">
        <v>26</v>
      </c>
      <c r="G4762">
        <v>17.3</v>
      </c>
      <c r="H4762" t="s">
        <v>43</v>
      </c>
      <c r="I4762">
        <v>6.7</v>
      </c>
      <c r="J4762">
        <v>1.78</v>
      </c>
      <c r="K4762" t="s">
        <v>16</v>
      </c>
      <c r="L4762">
        <v>2719.82</v>
      </c>
    </row>
    <row r="4763" spans="2:12" x14ac:dyDescent="0.2">
      <c r="B4763" t="s">
        <v>33</v>
      </c>
      <c r="C4763" t="s">
        <v>12</v>
      </c>
      <c r="D4763">
        <v>8</v>
      </c>
      <c r="E4763" t="s">
        <v>19</v>
      </c>
      <c r="F4763" t="s">
        <v>20</v>
      </c>
      <c r="G4763">
        <v>14</v>
      </c>
      <c r="H4763" t="s">
        <v>21</v>
      </c>
      <c r="I4763">
        <v>5.8</v>
      </c>
      <c r="J4763">
        <v>1.49</v>
      </c>
      <c r="K4763" t="s">
        <v>16</v>
      </c>
      <c r="L4763">
        <v>658.31</v>
      </c>
    </row>
    <row r="4764" spans="2:12" x14ac:dyDescent="0.2">
      <c r="B4764" t="s">
        <v>38</v>
      </c>
      <c r="C4764" t="s">
        <v>31</v>
      </c>
      <c r="D4764">
        <v>32</v>
      </c>
      <c r="E4764" t="s">
        <v>29</v>
      </c>
      <c r="F4764" t="s">
        <v>14</v>
      </c>
      <c r="G4764">
        <v>15.6</v>
      </c>
      <c r="H4764" t="s">
        <v>43</v>
      </c>
      <c r="I4764">
        <v>10.199999999999999</v>
      </c>
      <c r="J4764">
        <v>2.74</v>
      </c>
      <c r="K4764" t="s">
        <v>22</v>
      </c>
      <c r="L4764">
        <v>1417.99</v>
      </c>
    </row>
    <row r="4765" spans="2:12" x14ac:dyDescent="0.2">
      <c r="B4765" t="s">
        <v>11</v>
      </c>
      <c r="C4765" t="s">
        <v>12</v>
      </c>
      <c r="D4765">
        <v>8</v>
      </c>
      <c r="E4765" t="s">
        <v>29</v>
      </c>
      <c r="F4765" t="s">
        <v>44</v>
      </c>
      <c r="G4765">
        <v>15.6</v>
      </c>
      <c r="H4765" t="s">
        <v>21</v>
      </c>
      <c r="I4765">
        <v>11</v>
      </c>
      <c r="J4765">
        <v>2.85</v>
      </c>
      <c r="K4765" t="s">
        <v>22</v>
      </c>
      <c r="L4765">
        <v>871.55</v>
      </c>
    </row>
    <row r="4766" spans="2:12" x14ac:dyDescent="0.2">
      <c r="B4766" t="s">
        <v>11</v>
      </c>
      <c r="C4766" t="s">
        <v>48</v>
      </c>
      <c r="D4766">
        <v>32</v>
      </c>
      <c r="E4766" t="s">
        <v>13</v>
      </c>
      <c r="F4766" t="s">
        <v>35</v>
      </c>
      <c r="G4766">
        <v>15.6</v>
      </c>
      <c r="H4766" t="s">
        <v>43</v>
      </c>
      <c r="I4766">
        <v>9.9</v>
      </c>
      <c r="J4766">
        <v>2.19</v>
      </c>
      <c r="K4766" t="s">
        <v>22</v>
      </c>
      <c r="L4766">
        <v>3259.99</v>
      </c>
    </row>
    <row r="4767" spans="2:12" x14ac:dyDescent="0.2">
      <c r="B4767" t="s">
        <v>28</v>
      </c>
      <c r="C4767" t="s">
        <v>48</v>
      </c>
      <c r="D4767">
        <v>8</v>
      </c>
      <c r="E4767" t="s">
        <v>13</v>
      </c>
      <c r="F4767" t="s">
        <v>40</v>
      </c>
      <c r="G4767">
        <v>14</v>
      </c>
      <c r="H4767" t="s">
        <v>21</v>
      </c>
      <c r="I4767">
        <v>11.6</v>
      </c>
      <c r="J4767">
        <v>3.24</v>
      </c>
      <c r="K4767" t="s">
        <v>22</v>
      </c>
      <c r="L4767">
        <v>1173.27</v>
      </c>
    </row>
    <row r="4768" spans="2:12" x14ac:dyDescent="0.2">
      <c r="B4768" t="s">
        <v>33</v>
      </c>
      <c r="C4768" t="s">
        <v>41</v>
      </c>
      <c r="D4768">
        <v>16</v>
      </c>
      <c r="E4768" t="s">
        <v>42</v>
      </c>
      <c r="F4768" t="s">
        <v>26</v>
      </c>
      <c r="G4768">
        <v>15.6</v>
      </c>
      <c r="H4768" t="s">
        <v>27</v>
      </c>
      <c r="I4768">
        <v>11.9</v>
      </c>
      <c r="J4768">
        <v>1.44</v>
      </c>
      <c r="K4768" t="s">
        <v>46</v>
      </c>
      <c r="L4768">
        <v>3088.16</v>
      </c>
    </row>
    <row r="4769" spans="2:12" x14ac:dyDescent="0.2">
      <c r="B4769" t="s">
        <v>28</v>
      </c>
      <c r="C4769" t="s">
        <v>48</v>
      </c>
      <c r="D4769">
        <v>4</v>
      </c>
      <c r="E4769" t="s">
        <v>25</v>
      </c>
      <c r="F4769" t="s">
        <v>14</v>
      </c>
      <c r="G4769">
        <v>17.3</v>
      </c>
      <c r="H4769" t="s">
        <v>21</v>
      </c>
      <c r="I4769">
        <v>4.9000000000000004</v>
      </c>
      <c r="J4769">
        <v>2.83</v>
      </c>
      <c r="K4769" t="s">
        <v>30</v>
      </c>
      <c r="L4769">
        <v>1009.9</v>
      </c>
    </row>
    <row r="4770" spans="2:12" x14ac:dyDescent="0.2">
      <c r="B4770" t="s">
        <v>38</v>
      </c>
      <c r="C4770" t="s">
        <v>18</v>
      </c>
      <c r="D4770">
        <v>64</v>
      </c>
      <c r="E4770" t="s">
        <v>42</v>
      </c>
      <c r="F4770" t="s">
        <v>40</v>
      </c>
      <c r="G4770">
        <v>17.3</v>
      </c>
      <c r="H4770" t="s">
        <v>15</v>
      </c>
      <c r="I4770">
        <v>5.4</v>
      </c>
      <c r="J4770">
        <v>2.14</v>
      </c>
      <c r="K4770" t="s">
        <v>46</v>
      </c>
      <c r="L4770">
        <v>3299.2</v>
      </c>
    </row>
    <row r="4771" spans="2:12" x14ac:dyDescent="0.2">
      <c r="B4771" t="s">
        <v>34</v>
      </c>
      <c r="C4771" t="s">
        <v>24</v>
      </c>
      <c r="D4771">
        <v>4</v>
      </c>
      <c r="E4771" t="s">
        <v>13</v>
      </c>
      <c r="F4771" t="s">
        <v>26</v>
      </c>
      <c r="G4771">
        <v>14</v>
      </c>
      <c r="H4771" t="s">
        <v>27</v>
      </c>
      <c r="I4771">
        <v>9.9</v>
      </c>
      <c r="J4771">
        <v>3.29</v>
      </c>
      <c r="K4771" t="s">
        <v>30</v>
      </c>
      <c r="L4771">
        <v>1622.71</v>
      </c>
    </row>
    <row r="4772" spans="2:12" x14ac:dyDescent="0.2">
      <c r="B4772" t="s">
        <v>11</v>
      </c>
      <c r="C4772" t="s">
        <v>48</v>
      </c>
      <c r="D4772">
        <v>32</v>
      </c>
      <c r="E4772" t="s">
        <v>25</v>
      </c>
      <c r="F4772" t="s">
        <v>44</v>
      </c>
      <c r="G4772">
        <v>17.3</v>
      </c>
      <c r="H4772" t="s">
        <v>43</v>
      </c>
      <c r="I4772">
        <v>7.3</v>
      </c>
      <c r="J4772">
        <v>3.01</v>
      </c>
      <c r="K4772" t="s">
        <v>30</v>
      </c>
      <c r="L4772">
        <v>2204.4299999999998</v>
      </c>
    </row>
    <row r="4773" spans="2:12" x14ac:dyDescent="0.2">
      <c r="B4773" t="s">
        <v>33</v>
      </c>
      <c r="C4773" t="s">
        <v>24</v>
      </c>
      <c r="D4773">
        <v>8</v>
      </c>
      <c r="E4773" t="s">
        <v>25</v>
      </c>
      <c r="F4773" t="s">
        <v>14</v>
      </c>
      <c r="G4773">
        <v>15.6</v>
      </c>
      <c r="H4773" t="s">
        <v>21</v>
      </c>
      <c r="I4773">
        <v>10.6</v>
      </c>
      <c r="J4773">
        <v>2.57</v>
      </c>
      <c r="K4773" t="s">
        <v>46</v>
      </c>
      <c r="L4773">
        <v>953.16</v>
      </c>
    </row>
    <row r="4774" spans="2:12" x14ac:dyDescent="0.2">
      <c r="B4774" t="s">
        <v>23</v>
      </c>
      <c r="C4774" t="s">
        <v>48</v>
      </c>
      <c r="D4774">
        <v>16</v>
      </c>
      <c r="E4774" t="s">
        <v>25</v>
      </c>
      <c r="F4774" t="s">
        <v>26</v>
      </c>
      <c r="G4774">
        <v>13.3</v>
      </c>
      <c r="H4774" t="s">
        <v>43</v>
      </c>
      <c r="I4774">
        <v>10.9</v>
      </c>
      <c r="J4774">
        <v>1.68</v>
      </c>
      <c r="K4774" t="s">
        <v>46</v>
      </c>
      <c r="L4774">
        <v>1371.23</v>
      </c>
    </row>
    <row r="4775" spans="2:12" x14ac:dyDescent="0.2">
      <c r="B4775" t="s">
        <v>23</v>
      </c>
      <c r="C4775" t="s">
        <v>39</v>
      </c>
      <c r="D4775">
        <v>16</v>
      </c>
      <c r="E4775" t="s">
        <v>42</v>
      </c>
      <c r="F4775" t="s">
        <v>20</v>
      </c>
      <c r="G4775">
        <v>15.6</v>
      </c>
      <c r="H4775" t="s">
        <v>15</v>
      </c>
      <c r="I4775">
        <v>4.9000000000000004</v>
      </c>
      <c r="J4775">
        <v>3.04</v>
      </c>
      <c r="K4775" t="s">
        <v>16</v>
      </c>
      <c r="L4775">
        <v>1340.83</v>
      </c>
    </row>
    <row r="4776" spans="2:12" x14ac:dyDescent="0.2">
      <c r="B4776" t="s">
        <v>47</v>
      </c>
      <c r="C4776" t="s">
        <v>39</v>
      </c>
      <c r="D4776">
        <v>16</v>
      </c>
      <c r="E4776" t="s">
        <v>29</v>
      </c>
      <c r="F4776" t="s">
        <v>26</v>
      </c>
      <c r="G4776">
        <v>16</v>
      </c>
      <c r="H4776" t="s">
        <v>43</v>
      </c>
      <c r="I4776">
        <v>7.6</v>
      </c>
      <c r="J4776">
        <v>3.49</v>
      </c>
      <c r="K4776" t="s">
        <v>30</v>
      </c>
      <c r="L4776">
        <v>1689.42</v>
      </c>
    </row>
    <row r="4777" spans="2:12" x14ac:dyDescent="0.2">
      <c r="B4777" t="s">
        <v>23</v>
      </c>
      <c r="C4777" t="s">
        <v>31</v>
      </c>
      <c r="D4777">
        <v>32</v>
      </c>
      <c r="E4777" t="s">
        <v>29</v>
      </c>
      <c r="F4777" t="s">
        <v>32</v>
      </c>
      <c r="G4777">
        <v>15.6</v>
      </c>
      <c r="H4777" t="s">
        <v>21</v>
      </c>
      <c r="I4777">
        <v>11.6</v>
      </c>
      <c r="J4777">
        <v>2.5299999999999998</v>
      </c>
      <c r="K4777" t="s">
        <v>22</v>
      </c>
      <c r="L4777">
        <v>1259.03</v>
      </c>
    </row>
    <row r="4778" spans="2:12" x14ac:dyDescent="0.2">
      <c r="B4778" t="s">
        <v>33</v>
      </c>
      <c r="C4778" t="s">
        <v>18</v>
      </c>
      <c r="D4778">
        <v>32</v>
      </c>
      <c r="E4778" t="s">
        <v>29</v>
      </c>
      <c r="F4778" t="s">
        <v>32</v>
      </c>
      <c r="G4778">
        <v>15.6</v>
      </c>
      <c r="H4778" t="s">
        <v>21</v>
      </c>
      <c r="I4778">
        <v>7.2</v>
      </c>
      <c r="J4778">
        <v>2.04</v>
      </c>
      <c r="K4778" t="s">
        <v>30</v>
      </c>
      <c r="L4778">
        <v>1829.73</v>
      </c>
    </row>
    <row r="4779" spans="2:12" x14ac:dyDescent="0.2">
      <c r="B4779" t="s">
        <v>33</v>
      </c>
      <c r="C4779" t="s">
        <v>39</v>
      </c>
      <c r="D4779">
        <v>4</v>
      </c>
      <c r="E4779" t="s">
        <v>25</v>
      </c>
      <c r="F4779" t="s">
        <v>40</v>
      </c>
      <c r="G4779">
        <v>13.3</v>
      </c>
      <c r="H4779" t="s">
        <v>15</v>
      </c>
      <c r="I4779">
        <v>12</v>
      </c>
      <c r="J4779">
        <v>3.46</v>
      </c>
      <c r="K4779" t="s">
        <v>46</v>
      </c>
      <c r="L4779">
        <v>1023.32</v>
      </c>
    </row>
    <row r="4780" spans="2:12" x14ac:dyDescent="0.2">
      <c r="B4780" t="s">
        <v>23</v>
      </c>
      <c r="C4780" t="s">
        <v>37</v>
      </c>
      <c r="D4780">
        <v>8</v>
      </c>
      <c r="E4780" t="s">
        <v>19</v>
      </c>
      <c r="F4780" t="s">
        <v>32</v>
      </c>
      <c r="G4780">
        <v>16</v>
      </c>
      <c r="H4780" t="s">
        <v>15</v>
      </c>
      <c r="I4780">
        <v>7.8</v>
      </c>
      <c r="J4780">
        <v>1.43</v>
      </c>
      <c r="K4780" t="s">
        <v>22</v>
      </c>
      <c r="L4780">
        <v>2335.21</v>
      </c>
    </row>
    <row r="4781" spans="2:12" x14ac:dyDescent="0.2">
      <c r="B4781" t="s">
        <v>11</v>
      </c>
      <c r="C4781" t="s">
        <v>24</v>
      </c>
      <c r="D4781">
        <v>8</v>
      </c>
      <c r="E4781" t="s">
        <v>25</v>
      </c>
      <c r="F4781" t="s">
        <v>26</v>
      </c>
      <c r="G4781">
        <v>14</v>
      </c>
      <c r="H4781" t="s">
        <v>15</v>
      </c>
      <c r="I4781">
        <v>10.5</v>
      </c>
      <c r="J4781">
        <v>2.5499999999999998</v>
      </c>
      <c r="K4781" t="s">
        <v>16</v>
      </c>
      <c r="L4781">
        <v>1844.04</v>
      </c>
    </row>
    <row r="4782" spans="2:12" x14ac:dyDescent="0.2">
      <c r="B4782" t="s">
        <v>33</v>
      </c>
      <c r="C4782" t="s">
        <v>18</v>
      </c>
      <c r="D4782">
        <v>16</v>
      </c>
      <c r="E4782" t="s">
        <v>13</v>
      </c>
      <c r="F4782" t="s">
        <v>44</v>
      </c>
      <c r="G4782">
        <v>15.6</v>
      </c>
      <c r="H4782" t="s">
        <v>21</v>
      </c>
      <c r="I4782">
        <v>9.6999999999999993</v>
      </c>
      <c r="J4782">
        <v>2.82</v>
      </c>
      <c r="K4782" t="s">
        <v>46</v>
      </c>
      <c r="L4782">
        <v>909.83</v>
      </c>
    </row>
    <row r="4783" spans="2:12" x14ac:dyDescent="0.2">
      <c r="B4783" t="s">
        <v>33</v>
      </c>
      <c r="C4783" t="s">
        <v>39</v>
      </c>
      <c r="D4783">
        <v>4</v>
      </c>
      <c r="E4783" t="s">
        <v>25</v>
      </c>
      <c r="F4783" t="s">
        <v>40</v>
      </c>
      <c r="G4783">
        <v>13.3</v>
      </c>
      <c r="H4783" t="s">
        <v>43</v>
      </c>
      <c r="I4783">
        <v>4.0999999999999996</v>
      </c>
      <c r="J4783">
        <v>2.98</v>
      </c>
      <c r="K4783" t="s">
        <v>22</v>
      </c>
      <c r="L4783">
        <v>1036.8900000000001</v>
      </c>
    </row>
    <row r="4784" spans="2:12" x14ac:dyDescent="0.2">
      <c r="B4784" t="s">
        <v>38</v>
      </c>
      <c r="C4784" t="s">
        <v>37</v>
      </c>
      <c r="D4784">
        <v>8</v>
      </c>
      <c r="E4784" t="s">
        <v>42</v>
      </c>
      <c r="F4784" t="s">
        <v>40</v>
      </c>
      <c r="G4784">
        <v>14</v>
      </c>
      <c r="H4784" t="s">
        <v>27</v>
      </c>
      <c r="I4784">
        <v>5.3</v>
      </c>
      <c r="J4784">
        <v>3.45</v>
      </c>
      <c r="K4784" t="s">
        <v>46</v>
      </c>
      <c r="L4784">
        <v>2267.41</v>
      </c>
    </row>
    <row r="4785" spans="2:12" x14ac:dyDescent="0.2">
      <c r="B4785" t="s">
        <v>33</v>
      </c>
      <c r="C4785" t="s">
        <v>31</v>
      </c>
      <c r="D4785">
        <v>4</v>
      </c>
      <c r="E4785" t="s">
        <v>29</v>
      </c>
      <c r="F4785" t="s">
        <v>35</v>
      </c>
      <c r="G4785">
        <v>13.3</v>
      </c>
      <c r="H4785" t="s">
        <v>27</v>
      </c>
      <c r="I4785">
        <v>4.5</v>
      </c>
      <c r="J4785">
        <v>2.02</v>
      </c>
      <c r="K4785" t="s">
        <v>30</v>
      </c>
      <c r="L4785">
        <v>1354.87</v>
      </c>
    </row>
    <row r="4786" spans="2:12" x14ac:dyDescent="0.2">
      <c r="B4786" t="s">
        <v>28</v>
      </c>
      <c r="C4786" t="s">
        <v>37</v>
      </c>
      <c r="D4786">
        <v>8</v>
      </c>
      <c r="E4786" t="s">
        <v>25</v>
      </c>
      <c r="F4786" t="s">
        <v>14</v>
      </c>
      <c r="G4786">
        <v>13.3</v>
      </c>
      <c r="H4786" t="s">
        <v>15</v>
      </c>
      <c r="I4786">
        <v>7.3</v>
      </c>
      <c r="J4786">
        <v>1.26</v>
      </c>
      <c r="K4786" t="s">
        <v>30</v>
      </c>
      <c r="L4786">
        <v>2104.67</v>
      </c>
    </row>
    <row r="4787" spans="2:12" x14ac:dyDescent="0.2">
      <c r="B4787" t="s">
        <v>17</v>
      </c>
      <c r="C4787" t="s">
        <v>18</v>
      </c>
      <c r="D4787">
        <v>16</v>
      </c>
      <c r="E4787" t="s">
        <v>13</v>
      </c>
      <c r="F4787" t="s">
        <v>32</v>
      </c>
      <c r="G4787">
        <v>13.3</v>
      </c>
      <c r="H4787" t="s">
        <v>27</v>
      </c>
      <c r="I4787">
        <v>6.6</v>
      </c>
      <c r="J4787">
        <v>2.35</v>
      </c>
      <c r="K4787" t="s">
        <v>46</v>
      </c>
      <c r="L4787">
        <v>3324.46</v>
      </c>
    </row>
    <row r="4788" spans="2:12" x14ac:dyDescent="0.2">
      <c r="B4788" t="s">
        <v>34</v>
      </c>
      <c r="C4788" t="s">
        <v>31</v>
      </c>
      <c r="D4788">
        <v>64</v>
      </c>
      <c r="E4788" t="s">
        <v>19</v>
      </c>
      <c r="F4788" t="s">
        <v>32</v>
      </c>
      <c r="G4788">
        <v>16</v>
      </c>
      <c r="H4788" t="s">
        <v>27</v>
      </c>
      <c r="I4788">
        <v>11</v>
      </c>
      <c r="J4788">
        <v>2.4500000000000002</v>
      </c>
      <c r="K4788" t="s">
        <v>30</v>
      </c>
      <c r="L4788">
        <v>3692.19</v>
      </c>
    </row>
    <row r="4789" spans="2:12" x14ac:dyDescent="0.2">
      <c r="B4789" t="s">
        <v>36</v>
      </c>
      <c r="C4789" t="s">
        <v>12</v>
      </c>
      <c r="D4789">
        <v>8</v>
      </c>
      <c r="E4789" t="s">
        <v>19</v>
      </c>
      <c r="F4789" t="s">
        <v>40</v>
      </c>
      <c r="G4789">
        <v>16</v>
      </c>
      <c r="H4789" t="s">
        <v>21</v>
      </c>
      <c r="I4789">
        <v>10.7</v>
      </c>
      <c r="J4789">
        <v>2.54</v>
      </c>
      <c r="K4789" t="s">
        <v>22</v>
      </c>
      <c r="L4789">
        <v>694.21</v>
      </c>
    </row>
    <row r="4790" spans="2:12" x14ac:dyDescent="0.2">
      <c r="B4790" t="s">
        <v>47</v>
      </c>
      <c r="C4790" t="s">
        <v>37</v>
      </c>
      <c r="D4790">
        <v>4</v>
      </c>
      <c r="E4790" t="s">
        <v>25</v>
      </c>
      <c r="F4790" t="s">
        <v>35</v>
      </c>
      <c r="G4790">
        <v>16</v>
      </c>
      <c r="H4790" t="s">
        <v>43</v>
      </c>
      <c r="I4790">
        <v>10</v>
      </c>
      <c r="J4790">
        <v>2.64</v>
      </c>
      <c r="K4790" t="s">
        <v>30</v>
      </c>
      <c r="L4790">
        <v>1993.2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8A7C-BB64-5F4A-ADB0-CC1C45CFA13E}">
  <dimension ref="B3:M10"/>
  <sheetViews>
    <sheetView zoomScale="110" zoomScaleNormal="110" workbookViewId="0">
      <selection activeCell="G18" sqref="G18"/>
    </sheetView>
  </sheetViews>
  <sheetFormatPr baseColWidth="10" defaultColWidth="11.5" defaultRowHeight="16" x14ac:dyDescent="0.2"/>
  <cols>
    <col min="2" max="2" width="18.6640625" bestFit="1" customWidth="1"/>
    <col min="3" max="3" width="17.5" bestFit="1" customWidth="1"/>
    <col min="4" max="12" width="10.6640625" bestFit="1" customWidth="1"/>
    <col min="13" max="13" width="17.33203125" bestFit="1" customWidth="1"/>
    <col min="14" max="21" width="18.33203125" bestFit="1" customWidth="1"/>
    <col min="22" max="22" width="18.6640625" bestFit="1" customWidth="1"/>
    <col min="23" max="23" width="22.83203125" bestFit="1" customWidth="1"/>
  </cols>
  <sheetData>
    <row r="3" spans="2:13" x14ac:dyDescent="0.2">
      <c r="B3" s="1" t="s">
        <v>49</v>
      </c>
      <c r="C3" s="1" t="s">
        <v>0</v>
      </c>
      <c r="D3" s="2"/>
      <c r="E3" s="2"/>
      <c r="F3" s="2"/>
      <c r="G3" s="2"/>
      <c r="H3" s="2"/>
      <c r="I3" s="2"/>
      <c r="J3" s="2"/>
      <c r="K3" s="2"/>
      <c r="L3" s="2"/>
      <c r="M3" s="2"/>
    </row>
    <row r="4" spans="2:13" x14ac:dyDescent="0.2">
      <c r="B4" s="1" t="s">
        <v>53</v>
      </c>
      <c r="C4" s="2" t="s">
        <v>33</v>
      </c>
      <c r="D4" s="2" t="s">
        <v>11</v>
      </c>
      <c r="E4" s="2" t="s">
        <v>23</v>
      </c>
      <c r="F4" s="2" t="s">
        <v>34</v>
      </c>
      <c r="G4" s="2" t="s">
        <v>38</v>
      </c>
      <c r="H4" s="2" t="s">
        <v>28</v>
      </c>
      <c r="I4" s="2" t="s">
        <v>36</v>
      </c>
      <c r="J4" s="2" t="s">
        <v>47</v>
      </c>
      <c r="K4" s="2" t="s">
        <v>17</v>
      </c>
      <c r="L4" s="2" t="s">
        <v>45</v>
      </c>
      <c r="M4" s="2" t="s">
        <v>73</v>
      </c>
    </row>
    <row r="5" spans="2:13" x14ac:dyDescent="0.2">
      <c r="B5" s="16">
        <v>4</v>
      </c>
      <c r="C5" s="2">
        <v>1249.9634090909092</v>
      </c>
      <c r="D5" s="2">
        <v>1772.1572527472524</v>
      </c>
      <c r="E5" s="2">
        <v>1218.5924999999997</v>
      </c>
      <c r="F5" s="2">
        <v>1202.4628571428575</v>
      </c>
      <c r="G5" s="2">
        <v>1154.4148484848488</v>
      </c>
      <c r="H5" s="2">
        <v>1336.3242268041233</v>
      </c>
      <c r="I5" s="2">
        <v>1252.9373749999993</v>
      </c>
      <c r="J5" s="2">
        <v>1646.4704464285701</v>
      </c>
      <c r="K5" s="2">
        <v>1671.9352336448599</v>
      </c>
      <c r="L5" s="2">
        <v>1296.4231632653064</v>
      </c>
      <c r="M5" s="2">
        <v>1385.6944580777085</v>
      </c>
    </row>
    <row r="6" spans="2:13" x14ac:dyDescent="0.2">
      <c r="B6" s="16">
        <v>8</v>
      </c>
      <c r="C6" s="2">
        <v>1338.2669565217391</v>
      </c>
      <c r="D6" s="2">
        <v>2012.3975000000007</v>
      </c>
      <c r="E6" s="2">
        <v>1451.1225688073398</v>
      </c>
      <c r="F6" s="2">
        <v>1374.376597938144</v>
      </c>
      <c r="G6" s="2">
        <v>1335.6327678571431</v>
      </c>
      <c r="H6" s="2">
        <v>1429.5676315789476</v>
      </c>
      <c r="I6" s="2">
        <v>1414.9354736842104</v>
      </c>
      <c r="J6" s="2">
        <v>1795.7850505050505</v>
      </c>
      <c r="K6" s="2">
        <v>1992.7041176470586</v>
      </c>
      <c r="L6" s="2">
        <v>1364.4581999999996</v>
      </c>
      <c r="M6" s="2">
        <v>1542.3336363636372</v>
      </c>
    </row>
    <row r="7" spans="2:13" x14ac:dyDescent="0.2">
      <c r="B7" s="16">
        <v>16</v>
      </c>
      <c r="C7" s="2">
        <v>1643.1713592233009</v>
      </c>
      <c r="D7" s="2">
        <v>2379.892524271846</v>
      </c>
      <c r="E7" s="2">
        <v>1656.5243820224714</v>
      </c>
      <c r="F7" s="2">
        <v>1693.9867045454541</v>
      </c>
      <c r="G7" s="2">
        <v>1694.7710389610388</v>
      </c>
      <c r="H7" s="2">
        <v>1735.337727272728</v>
      </c>
      <c r="I7" s="2">
        <v>1639.6766666666667</v>
      </c>
      <c r="J7" s="2">
        <v>2162.4466981132082</v>
      </c>
      <c r="K7" s="2">
        <v>2344.3564545454547</v>
      </c>
      <c r="L7" s="2">
        <v>1736.4038888888892</v>
      </c>
      <c r="M7" s="2">
        <v>1886.9917935349304</v>
      </c>
    </row>
    <row r="8" spans="2:13" x14ac:dyDescent="0.2">
      <c r="B8" s="16">
        <v>32</v>
      </c>
      <c r="C8" s="2">
        <v>2190.4319999999993</v>
      </c>
      <c r="D8" s="2">
        <v>3410.8528735632181</v>
      </c>
      <c r="E8" s="2">
        <v>2142.1977551020404</v>
      </c>
      <c r="F8" s="2">
        <v>2277.0369999999994</v>
      </c>
      <c r="G8" s="2">
        <v>2207.8193636363631</v>
      </c>
      <c r="H8" s="2">
        <v>2248.0572527472523</v>
      </c>
      <c r="I8" s="2">
        <v>2085.2873831775705</v>
      </c>
      <c r="J8" s="2">
        <v>2814.6778021978007</v>
      </c>
      <c r="K8" s="2">
        <v>3189.6220388349534</v>
      </c>
      <c r="L8" s="2">
        <v>2279.5532258064522</v>
      </c>
      <c r="M8" s="2">
        <v>2474.3982279792758</v>
      </c>
    </row>
    <row r="9" spans="2:13" x14ac:dyDescent="0.2">
      <c r="B9" s="16">
        <v>64</v>
      </c>
      <c r="C9" s="2">
        <v>3168.1979545454542</v>
      </c>
      <c r="D9" s="2">
        <v>4615.6553389830515</v>
      </c>
      <c r="E9" s="2">
        <v>3181.8124468085089</v>
      </c>
      <c r="F9" s="2">
        <v>3324.7490123456787</v>
      </c>
      <c r="G9" s="2">
        <v>3347.5286407766971</v>
      </c>
      <c r="H9" s="2">
        <v>3220.9355434782624</v>
      </c>
      <c r="I9" s="2">
        <v>3337.3813541666673</v>
      </c>
      <c r="J9" s="2">
        <v>4105.519186046512</v>
      </c>
      <c r="K9" s="2">
        <v>4704.9517391304344</v>
      </c>
      <c r="L9" s="2">
        <v>3287.1258064516132</v>
      </c>
      <c r="M9" s="2">
        <v>3626.9271086956546</v>
      </c>
    </row>
    <row r="10" spans="2:13" x14ac:dyDescent="0.2">
      <c r="B10" s="3" t="s">
        <v>73</v>
      </c>
      <c r="C10" s="2">
        <v>1902.088004385965</v>
      </c>
      <c r="D10" s="2">
        <v>2918.3856211812617</v>
      </c>
      <c r="E10" s="2">
        <v>1900.0738353413658</v>
      </c>
      <c r="F10" s="2">
        <v>1933.6963146551725</v>
      </c>
      <c r="G10" s="2">
        <v>1960.1414970059898</v>
      </c>
      <c r="H10" s="2">
        <v>2008.7378153153145</v>
      </c>
      <c r="I10" s="2">
        <v>1967.5657763975153</v>
      </c>
      <c r="J10" s="2">
        <v>2430.398967611336</v>
      </c>
      <c r="K10" s="2">
        <v>2656.8119620253178</v>
      </c>
      <c r="L10" s="2">
        <v>1977.7906962025304</v>
      </c>
      <c r="M10" s="2">
        <v>2168.9505817116556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EF33D-B5DF-4190-A5C3-0891A9E0FB57}">
  <dimension ref="D2:L18"/>
  <sheetViews>
    <sheetView tabSelected="1" topLeftCell="D1" zoomScale="170" zoomScaleNormal="170" workbookViewId="0">
      <selection activeCell="K9" sqref="K9"/>
    </sheetView>
  </sheetViews>
  <sheetFormatPr baseColWidth="10" defaultColWidth="8.83203125" defaultRowHeight="16" x14ac:dyDescent="0.2"/>
  <cols>
    <col min="4" max="4" width="9.6640625" bestFit="1" customWidth="1"/>
    <col min="5" max="5" width="11.1640625" bestFit="1" customWidth="1"/>
    <col min="7" max="7" width="10.5" bestFit="1" customWidth="1"/>
    <col min="8" max="9" width="12" bestFit="1" customWidth="1"/>
    <col min="10" max="10" width="15.6640625" customWidth="1"/>
    <col min="11" max="11" width="14.5" bestFit="1" customWidth="1"/>
    <col min="12" max="12" width="10.83203125" customWidth="1"/>
    <col min="13" max="13" width="11.1640625" customWidth="1"/>
    <col min="14" max="4276" width="4.5" bestFit="1" customWidth="1"/>
    <col min="4277" max="4787" width="5.5" bestFit="1" customWidth="1"/>
    <col min="4788" max="4788" width="11" bestFit="1" customWidth="1"/>
  </cols>
  <sheetData>
    <row r="2" spans="4:12" x14ac:dyDescent="0.2">
      <c r="E2" s="13" t="s">
        <v>52</v>
      </c>
      <c r="F2" s="13" t="s">
        <v>53</v>
      </c>
      <c r="G2" s="13" t="s">
        <v>54</v>
      </c>
      <c r="H2" s="13" t="s">
        <v>55</v>
      </c>
      <c r="I2" s="13" t="s">
        <v>50</v>
      </c>
      <c r="J2" s="13" t="s">
        <v>72</v>
      </c>
    </row>
    <row r="3" spans="4:12" x14ac:dyDescent="0.2">
      <c r="D3" s="13" t="s">
        <v>56</v>
      </c>
      <c r="E3" s="12">
        <f>MAX(laptop_prices3[Price ($)])</f>
        <v>10807.88</v>
      </c>
      <c r="F3" s="11">
        <f>MAX(laptop_prices3[RAM (GB)])</f>
        <v>64</v>
      </c>
      <c r="G3" s="11">
        <f>MAX(laptop_prices3[Screen Size (inch)])</f>
        <v>17.3</v>
      </c>
      <c r="H3" s="11">
        <f>MAX(laptop_prices3[Battery Life (hours)])</f>
        <v>12</v>
      </c>
      <c r="I3" s="11">
        <f>MAX(laptop_prices3[Weight (kg)])</f>
        <v>3.5</v>
      </c>
      <c r="J3" s="11">
        <f>MAX(laptop_prices3[Storage Raw Value])</f>
        <v>2000</v>
      </c>
    </row>
    <row r="4" spans="4:12" x14ac:dyDescent="0.2">
      <c r="D4" s="13" t="s">
        <v>58</v>
      </c>
      <c r="E4" s="11" t="s">
        <v>59</v>
      </c>
      <c r="F4" s="11" t="s">
        <v>60</v>
      </c>
      <c r="G4" s="11" t="s">
        <v>60</v>
      </c>
      <c r="H4" s="11" t="s">
        <v>60</v>
      </c>
      <c r="I4" s="11" t="s">
        <v>59</v>
      </c>
      <c r="J4" s="11" t="s">
        <v>60</v>
      </c>
    </row>
    <row r="5" spans="4:12" x14ac:dyDescent="0.2">
      <c r="D5" s="13" t="s">
        <v>57</v>
      </c>
      <c r="E5" s="15">
        <v>5</v>
      </c>
      <c r="F5" s="15">
        <v>7</v>
      </c>
      <c r="G5" s="15">
        <v>2</v>
      </c>
      <c r="H5" s="15">
        <v>7</v>
      </c>
      <c r="I5" s="15">
        <v>2</v>
      </c>
      <c r="J5" s="15">
        <v>8</v>
      </c>
      <c r="K5" s="17" t="s">
        <v>74</v>
      </c>
      <c r="L5" t="s">
        <v>75</v>
      </c>
    </row>
    <row r="8" spans="4:12" x14ac:dyDescent="0.2">
      <c r="E8" t="s">
        <v>67</v>
      </c>
      <c r="F8" t="s">
        <v>68</v>
      </c>
      <c r="G8" t="s">
        <v>61</v>
      </c>
      <c r="H8" t="s">
        <v>0</v>
      </c>
      <c r="I8" t="s">
        <v>69</v>
      </c>
      <c r="J8" t="s">
        <v>4</v>
      </c>
      <c r="K8" t="s">
        <v>52</v>
      </c>
    </row>
    <row r="9" spans="4:12" x14ac:dyDescent="0.2">
      <c r="E9" s="14">
        <v>1</v>
      </c>
      <c r="F9" s="4">
        <f>LARGE(laptop_prices3[Comp Total],ScoreCard!E9)</f>
        <v>50.502277731902012</v>
      </c>
      <c r="G9">
        <f>INDEX(laptop_prices3[ID '#],MATCH(F9,laptop_prices3[Comp Total],0))</f>
        <v>3708</v>
      </c>
      <c r="H9" t="str">
        <f>INDEX(laptop_prices3[Brand],MATCH(F9,laptop_prices3[Comp Total],0))</f>
        <v>Asus</v>
      </c>
      <c r="I9" t="str">
        <f>INDEX(laptop_prices3[Processor],MATCH(F9,laptop_prices3[Comp Total],0))</f>
        <v>AMD Ryzen 5</v>
      </c>
      <c r="J9" t="str">
        <f>INDEX(laptop_prices3[GPU],MATCH(F9,laptop_prices3[Comp Total],0))</f>
        <v>Nvidia RTX 2060</v>
      </c>
      <c r="K9" s="10">
        <f>INDEX(laptop_prices3[Price ($)],MATCH(F9,laptop_prices3[Comp Total],0))</f>
        <v>2217.61</v>
      </c>
    </row>
    <row r="10" spans="4:12" x14ac:dyDescent="0.2">
      <c r="E10" s="14">
        <v>2</v>
      </c>
      <c r="F10" s="4">
        <f>LARGE(laptop_prices3[Comp Total],ScoreCard!E10)</f>
        <v>50.363020919350397</v>
      </c>
      <c r="G10">
        <f>INDEX(laptop_prices3[ID '#],MATCH(F10,laptop_prices3[Comp Total],0))</f>
        <v>1584</v>
      </c>
      <c r="H10" t="str">
        <f>INDEX(laptop_prices3[Brand],MATCH(F10,laptop_prices3[Comp Total],0))</f>
        <v>Apple</v>
      </c>
      <c r="I10" t="str">
        <f>INDEX(laptop_prices3[Processor],MATCH(F10,laptop_prices3[Comp Total],0))</f>
        <v>Intel i7</v>
      </c>
      <c r="J10" t="str">
        <f>INDEX(laptop_prices3[GPU],MATCH(F10,laptop_prices3[Comp Total],0))</f>
        <v>Integrated</v>
      </c>
      <c r="K10" s="10">
        <f>INDEX(laptop_prices3[Price ($)],MATCH(F10,laptop_prices3[Comp Total],0))</f>
        <v>3580.22</v>
      </c>
    </row>
    <row r="11" spans="4:12" x14ac:dyDescent="0.2">
      <c r="E11" s="14">
        <v>3</v>
      </c>
      <c r="F11" s="4">
        <f>LARGE(laptop_prices3[Comp Total],ScoreCard!E11)</f>
        <v>50.179523809523808</v>
      </c>
      <c r="G11">
        <f>INDEX(laptop_prices3[ID '#],MATCH(F11,laptop_prices3[Comp Total],0))</f>
        <v>2875</v>
      </c>
      <c r="H11" t="str">
        <f>INDEX(laptop_prices3[Brand],MATCH(F11,laptop_prices3[Comp Total],0))</f>
        <v>HP</v>
      </c>
      <c r="I11" t="str">
        <f>INDEX(laptop_prices3[Processor],MATCH(F11,laptop_prices3[Comp Total],0))</f>
        <v>Intel i7</v>
      </c>
      <c r="J11" t="str">
        <f>INDEX(laptop_prices3[GPU],MATCH(F11,laptop_prices3[Comp Total],0))</f>
        <v>Nvidia RTX 2060</v>
      </c>
      <c r="K11" s="10">
        <f>INDEX(laptop_prices3[Price ($)],MATCH(F11,laptop_prices3[Comp Total],0))</f>
        <v>5327.03</v>
      </c>
    </row>
    <row r="12" spans="4:12" x14ac:dyDescent="0.2">
      <c r="E12" s="14">
        <v>4</v>
      </c>
      <c r="F12" s="4">
        <f>LARGE(laptop_prices3[Comp Total],ScoreCard!E12)</f>
        <v>50.108020919350402</v>
      </c>
      <c r="G12">
        <f>INDEX(laptop_prices3[ID '#],MATCH(F12,laptop_prices3[Comp Total],0))</f>
        <v>2933</v>
      </c>
      <c r="H12" t="str">
        <f>INDEX(laptop_prices3[Brand],MATCH(F12,laptop_prices3[Comp Total],0))</f>
        <v>Apple</v>
      </c>
      <c r="I12" t="str">
        <f>INDEX(laptop_prices3[Processor],MATCH(F12,laptop_prices3[Comp Total],0))</f>
        <v>Intel i7</v>
      </c>
      <c r="J12" t="str">
        <f>INDEX(laptop_prices3[GPU],MATCH(F12,laptop_prices3[Comp Total],0))</f>
        <v>Nvidia RTX 2060</v>
      </c>
      <c r="K12" s="10">
        <f>INDEX(laptop_prices3[Price ($)],MATCH(F12,laptop_prices3[Comp Total],0))</f>
        <v>3590.02</v>
      </c>
    </row>
    <row r="13" spans="4:12" x14ac:dyDescent="0.2">
      <c r="E13" s="14">
        <v>5</v>
      </c>
      <c r="F13" s="4">
        <f>LARGE(laptop_prices3[Comp Total],ScoreCard!E13)</f>
        <v>49.967572254335259</v>
      </c>
      <c r="G13">
        <f>INDEX(laptop_prices3[ID '#],MATCH(F13,laptop_prices3[Comp Total],0))</f>
        <v>1394</v>
      </c>
      <c r="H13" t="str">
        <f>INDEX(laptop_prices3[Brand],MATCH(F13,laptop_prices3[Comp Total],0))</f>
        <v>Apple</v>
      </c>
      <c r="I13" t="str">
        <f>INDEX(laptop_prices3[Processor],MATCH(F13,laptop_prices3[Comp Total],0))</f>
        <v>AMD Ryzen 9</v>
      </c>
      <c r="J13" t="str">
        <f>INDEX(laptop_prices3[GPU],MATCH(F13,laptop_prices3[Comp Total],0))</f>
        <v>Nvidia RTX 3060</v>
      </c>
      <c r="K13" s="10">
        <f>INDEX(laptop_prices3[Price ($)],MATCH(F13,laptop_prices3[Comp Total],0))</f>
        <v>4865.8599999999997</v>
      </c>
    </row>
    <row r="14" spans="4:12" x14ac:dyDescent="0.2">
      <c r="E14" s="14">
        <v>6</v>
      </c>
      <c r="F14" s="4">
        <f>LARGE(laptop_prices3[Comp Total],ScoreCard!E14)</f>
        <v>49.855667492430499</v>
      </c>
      <c r="G14">
        <f>INDEX(laptop_prices3[ID '#],MATCH(F14,laptop_prices3[Comp Total],0))</f>
        <v>1980</v>
      </c>
      <c r="H14" t="str">
        <f>INDEX(laptop_prices3[Brand],MATCH(F14,laptop_prices3[Comp Total],0))</f>
        <v>Apple</v>
      </c>
      <c r="I14" t="str">
        <f>INDEX(laptop_prices3[Processor],MATCH(F14,laptop_prices3[Comp Total],0))</f>
        <v>AMD Ryzen 7</v>
      </c>
      <c r="J14" t="str">
        <f>INDEX(laptop_prices3[GPU],MATCH(F14,laptop_prices3[Comp Total],0))</f>
        <v>Nvidia GTX 1650</v>
      </c>
      <c r="K14" s="10">
        <f>INDEX(laptop_prices3[Price ($)],MATCH(F14,laptop_prices3[Comp Total],0))</f>
        <v>4374.84</v>
      </c>
    </row>
    <row r="15" spans="4:12" x14ac:dyDescent="0.2">
      <c r="E15" s="14">
        <v>7</v>
      </c>
      <c r="F15" s="4">
        <f>LARGE(laptop_prices3[Comp Total],ScoreCard!E15)</f>
        <v>49.851377649325627</v>
      </c>
      <c r="G15">
        <f>INDEX(laptop_prices3[ID '#],MATCH(F15,laptop_prices3[Comp Total],0))</f>
        <v>1974</v>
      </c>
      <c r="H15" t="str">
        <f>INDEX(laptop_prices3[Brand],MATCH(F15,laptop_prices3[Comp Total],0))</f>
        <v>Samsung</v>
      </c>
      <c r="I15" t="str">
        <f>INDEX(laptop_prices3[Processor],MATCH(F15,laptop_prices3[Comp Total],0))</f>
        <v>AMD Ryzen 7</v>
      </c>
      <c r="J15" t="str">
        <f>INDEX(laptop_prices3[GPU],MATCH(F15,laptop_prices3[Comp Total],0))</f>
        <v>Nvidia RTX 3080</v>
      </c>
      <c r="K15" s="10">
        <f>INDEX(laptop_prices3[Price ($)],MATCH(F15,laptop_prices3[Comp Total],0))</f>
        <v>5448.95</v>
      </c>
    </row>
    <row r="16" spans="4:12" x14ac:dyDescent="0.2">
      <c r="E16" s="14">
        <v>8</v>
      </c>
      <c r="F16" s="4">
        <f>LARGE(laptop_prices3[Comp Total],ScoreCard!E16)</f>
        <v>49.748706303330579</v>
      </c>
      <c r="G16">
        <f>INDEX(laptop_prices3[ID '#],MATCH(F16,laptop_prices3[Comp Total],0))</f>
        <v>3179</v>
      </c>
      <c r="H16" t="str">
        <f>INDEX(laptop_prices3[Brand],MATCH(F16,laptop_prices3[Comp Total],0))</f>
        <v>Microsoft</v>
      </c>
      <c r="I16" t="str">
        <f>INDEX(laptop_prices3[Processor],MATCH(F16,laptop_prices3[Comp Total],0))</f>
        <v>Intel i3</v>
      </c>
      <c r="J16" t="str">
        <f>INDEX(laptop_prices3[GPU],MATCH(F16,laptop_prices3[Comp Total],0))</f>
        <v>AMD Radeon RX 6800</v>
      </c>
      <c r="K16" s="10">
        <f>INDEX(laptop_prices3[Price ($)],MATCH(F16,laptop_prices3[Comp Total],0))</f>
        <v>2640.27</v>
      </c>
    </row>
    <row r="17" spans="5:11" x14ac:dyDescent="0.2">
      <c r="E17" s="14">
        <v>9</v>
      </c>
      <c r="F17" s="4">
        <f>LARGE(laptop_prices3[Comp Total],ScoreCard!E17)</f>
        <v>49.743497109826592</v>
      </c>
      <c r="G17">
        <f>INDEX(laptop_prices3[ID '#],MATCH(F17,laptop_prices3[Comp Total],0))</f>
        <v>3510</v>
      </c>
      <c r="H17" t="str">
        <f>INDEX(laptop_prices3[Brand],MATCH(F17,laptop_prices3[Comp Total],0))</f>
        <v>Microsoft</v>
      </c>
      <c r="I17" t="str">
        <f>INDEX(laptop_prices3[Processor],MATCH(F17,laptop_prices3[Comp Total],0))</f>
        <v>AMD Ryzen 9</v>
      </c>
      <c r="J17" t="str">
        <f>INDEX(laptop_prices3[GPU],MATCH(F17,laptop_prices3[Comp Total],0))</f>
        <v>AMD Radeon RX 6600</v>
      </c>
      <c r="K17" s="10">
        <f>INDEX(laptop_prices3[Price ($)],MATCH(F17,laptop_prices3[Comp Total],0))</f>
        <v>4012.72</v>
      </c>
    </row>
    <row r="18" spans="5:11" x14ac:dyDescent="0.2">
      <c r="E18" s="14">
        <v>10</v>
      </c>
      <c r="F18" s="4">
        <f>LARGE(laptop_prices3[Comp Total],ScoreCard!E18)</f>
        <v>49.694182493806771</v>
      </c>
      <c r="G18">
        <f>INDEX(laptop_prices3[ID '#],MATCH(F18,laptop_prices3[Comp Total],0))</f>
        <v>631</v>
      </c>
      <c r="H18" t="str">
        <f>INDEX(laptop_prices3[Brand],MATCH(F18,laptop_prices3[Comp Total],0))</f>
        <v>Asus</v>
      </c>
      <c r="I18" t="str">
        <f>INDEX(laptop_prices3[Processor],MATCH(F18,laptop_prices3[Comp Total],0))</f>
        <v>Intel i9</v>
      </c>
      <c r="J18" t="str">
        <f>INDEX(laptop_prices3[GPU],MATCH(F18,laptop_prices3[Comp Total],0))</f>
        <v>Nvidia RTX 3060</v>
      </c>
      <c r="K18" s="10">
        <f>INDEX(laptop_prices3[Price ($)],MATCH(F18,laptop_prices3[Comp Total],0))</f>
        <v>7099.91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9027-052E-4D7E-93C9-BC2C09402765}">
  <dimension ref="B2:U4781"/>
  <sheetViews>
    <sheetView topLeftCell="B1" zoomScaleNormal="100" workbookViewId="0">
      <selection activeCell="P3" sqref="P3"/>
    </sheetView>
  </sheetViews>
  <sheetFormatPr baseColWidth="10" defaultColWidth="8.83203125" defaultRowHeight="16" x14ac:dyDescent="0.2"/>
  <cols>
    <col min="2" max="2" width="13.33203125" bestFit="1" customWidth="1"/>
    <col min="3" max="3" width="11.5" bestFit="1" customWidth="1"/>
    <col min="4" max="4" width="11" bestFit="1" customWidth="1"/>
    <col min="5" max="5" width="10.83203125" bestFit="1" customWidth="1"/>
    <col min="6" max="6" width="19.1640625" bestFit="1" customWidth="1"/>
    <col min="7" max="7" width="18.1640625" bestFit="1" customWidth="1"/>
    <col min="8" max="9" width="19.1640625" bestFit="1" customWidth="1"/>
    <col min="10" max="10" width="12.33203125" bestFit="1" customWidth="1"/>
    <col min="11" max="11" width="18" bestFit="1" customWidth="1"/>
    <col min="12" max="12" width="9.6640625" bestFit="1" customWidth="1"/>
    <col min="14" max="14" width="12.6640625" bestFit="1" customWidth="1"/>
    <col min="15" max="15" width="12.33203125" bestFit="1" customWidth="1"/>
    <col min="16" max="16" width="18.5" bestFit="1" customWidth="1"/>
    <col min="17" max="18" width="14.5" bestFit="1" customWidth="1"/>
    <col min="19" max="19" width="14.1640625" bestFit="1" customWidth="1"/>
    <col min="20" max="20" width="19.1640625" bestFit="1" customWidth="1"/>
    <col min="21" max="21" width="15.1640625" bestFit="1" customWidth="1"/>
  </cols>
  <sheetData>
    <row r="2" spans="2:21" x14ac:dyDescent="0.2">
      <c r="B2" s="7" t="s">
        <v>66</v>
      </c>
      <c r="C2" t="s">
        <v>61</v>
      </c>
      <c r="D2" t="s">
        <v>0</v>
      </c>
      <c r="E2" t="s">
        <v>1</v>
      </c>
      <c r="F2" t="s">
        <v>2</v>
      </c>
      <c r="G2" t="s">
        <v>3</v>
      </c>
      <c r="H2" t="s">
        <v>4</v>
      </c>
      <c r="I2" t="s">
        <v>5</v>
      </c>
      <c r="J2" t="s">
        <v>6</v>
      </c>
      <c r="K2" t="s">
        <v>7</v>
      </c>
      <c r="L2" t="s">
        <v>8</v>
      </c>
      <c r="M2" t="s">
        <v>9</v>
      </c>
      <c r="N2" t="s">
        <v>10</v>
      </c>
      <c r="O2" s="7" t="s">
        <v>51</v>
      </c>
      <c r="P2" s="7" t="s">
        <v>62</v>
      </c>
      <c r="Q2" s="7" t="s">
        <v>63</v>
      </c>
      <c r="R2" s="7" t="s">
        <v>64</v>
      </c>
      <c r="S2" s="7" t="s">
        <v>65</v>
      </c>
      <c r="T2" s="9" t="s">
        <v>70</v>
      </c>
      <c r="U2" s="9" t="s">
        <v>71</v>
      </c>
    </row>
    <row r="3" spans="2:21" x14ac:dyDescent="0.2">
      <c r="B3" s="8" cm="1">
        <f t="array" ref="B3">SUM(laptop_prices3[[#This Row],[RAM Comp]:[Weight Comp]]+laptop_prices3[[#This Row],[Storage Comp]])</f>
        <v>25.072238095238099</v>
      </c>
      <c r="C3">
        <v>1</v>
      </c>
      <c r="D3" t="s">
        <v>11</v>
      </c>
      <c r="E3" t="s">
        <v>12</v>
      </c>
      <c r="F3">
        <v>64</v>
      </c>
      <c r="G3" t="s">
        <v>13</v>
      </c>
      <c r="H3" t="s">
        <v>14</v>
      </c>
      <c r="I3">
        <v>17.3</v>
      </c>
      <c r="J3" t="s">
        <v>15</v>
      </c>
      <c r="K3">
        <v>8.9</v>
      </c>
      <c r="L3">
        <v>1.42</v>
      </c>
      <c r="M3" t="s">
        <v>16</v>
      </c>
      <c r="N3">
        <v>3997.07</v>
      </c>
      <c r="O3" s="5">
        <f>(ScoreCard!$E$3-laptop_prices3[[#This Row],[Price ($)]])/ScoreCard!$E$3*ScoreCard!$E$5</f>
        <v>3.1508538214710007</v>
      </c>
      <c r="P3" s="5">
        <f>laptop_prices3[[#This Row],[RAM (GB)]]/ScoreCard!$F$3*ScoreCard!$F$5</f>
        <v>7</v>
      </c>
      <c r="Q3" s="5">
        <f>laptop_prices3[[#This Row],[Screen Size (inch)]]/ScoreCard!$G$3*ScoreCard!$G$5</f>
        <v>2</v>
      </c>
      <c r="R3" s="5">
        <f>laptop_prices3[[#This Row],[Battery Life (hours)]]/ScoreCard!$H$3*ScoreCard!$H$5</f>
        <v>5.1916666666666664</v>
      </c>
      <c r="S3" s="5">
        <f>ScoreCard!$I$3-laptop_prices3[[#This Row],[Weight (kg)]]/ScoreCard!$I$3*ScoreCard!$I$5</f>
        <v>2.6885714285714286</v>
      </c>
      <c r="T3" s="6" cm="1">
        <f t="array" ref="T3">_xlfn.IFS(laptop_prices3[[#This Row],[Storage]]="512GB SSD", 512, laptop_prices3[[#This Row],[Storage]] = "1TB SSD", 1000, laptop_prices3[[#This Row],[Storage]] = "2TB SSD", 2000, laptop_prices3[[#This Row],[Storage]]= "256GB SSD", 256, laptop_prices3[[#This Row],[Storage]] = "1TB HDD", 1000*0.7)</f>
        <v>512</v>
      </c>
      <c r="U3" s="5">
        <f>laptop_prices3[[#This Row],[Storage Raw Value]]/ScoreCard!$J$3*ScoreCard!$J$5</f>
        <v>2.048</v>
      </c>
    </row>
    <row r="4" spans="2:21" x14ac:dyDescent="0.2">
      <c r="B4" s="4" cm="1">
        <f t="array" ref="B4">SUM(laptop_prices3[[#This Row],[RAM Comp]:[Weight Comp]]+laptop_prices3[[#This Row],[Storage Comp]])</f>
        <v>25.570759014588496</v>
      </c>
      <c r="C4">
        <v>2</v>
      </c>
      <c r="D4" t="s">
        <v>17</v>
      </c>
      <c r="E4" t="s">
        <v>18</v>
      </c>
      <c r="F4">
        <v>4</v>
      </c>
      <c r="G4" t="s">
        <v>19</v>
      </c>
      <c r="H4" t="s">
        <v>20</v>
      </c>
      <c r="I4">
        <v>14</v>
      </c>
      <c r="J4" t="s">
        <v>21</v>
      </c>
      <c r="K4">
        <v>9.4</v>
      </c>
      <c r="L4">
        <v>2.57</v>
      </c>
      <c r="M4" t="s">
        <v>22</v>
      </c>
      <c r="N4">
        <v>1355.78</v>
      </c>
      <c r="O4" s="5">
        <f>(ScoreCard!$E$3-laptop_prices3[[#This Row],[Price ($)]])/ScoreCard!$E$3*ScoreCard!$E$5</f>
        <v>4.3727817111218847</v>
      </c>
      <c r="P4" s="5">
        <f>laptop_prices3[[#This Row],[RAM (GB)]]/ScoreCard!$F$3*ScoreCard!$F$5</f>
        <v>0.4375</v>
      </c>
      <c r="Q4" s="5">
        <f>laptop_prices3[[#This Row],[Screen Size (inch)]]/ScoreCard!$G$3*ScoreCard!$G$5</f>
        <v>1.6184971098265895</v>
      </c>
      <c r="R4" s="5">
        <f>laptop_prices3[[#This Row],[Battery Life (hours)]]/ScoreCard!$H$3*ScoreCard!$H$5</f>
        <v>5.4833333333333334</v>
      </c>
      <c r="S4" s="5">
        <f>ScoreCard!$I$3-laptop_prices3[[#This Row],[Weight (kg)]]/ScoreCard!$I$3*ScoreCard!$I$5</f>
        <v>2.0314285714285716</v>
      </c>
      <c r="T4" s="6" cm="1">
        <f t="array" ref="T4">_xlfn.IFS(laptop_prices3[[#This Row],[Storage]]="512GB SSD", 512, laptop_prices3[[#This Row],[Storage]] = "1TB SSD", 1000, laptop_prices3[[#This Row],[Storage]] = "2TB SSD", 2000, laptop_prices3[[#This Row],[Storage]]= "256GB SSD", 256, laptop_prices3[[#This Row],[Storage]] = "1TB HDD", 1000*0.7)</f>
        <v>1000</v>
      </c>
      <c r="U4" s="5">
        <f>laptop_prices3[[#This Row],[Storage Raw Value]]/ScoreCard!$J$3*ScoreCard!$J$5</f>
        <v>4</v>
      </c>
    </row>
    <row r="5" spans="2:21" x14ac:dyDescent="0.2">
      <c r="B5" s="4" cm="1">
        <f t="array" ref="B5">SUM(laptop_prices3[[#This Row],[RAM Comp]:[Weight Comp]]+laptop_prices3[[#This Row],[Storage Comp]])</f>
        <v>44.501619873382879</v>
      </c>
      <c r="C5">
        <v>3</v>
      </c>
      <c r="D5" t="s">
        <v>23</v>
      </c>
      <c r="E5" t="s">
        <v>24</v>
      </c>
      <c r="F5">
        <v>32</v>
      </c>
      <c r="G5" t="s">
        <v>25</v>
      </c>
      <c r="H5" t="s">
        <v>26</v>
      </c>
      <c r="I5">
        <v>13.3</v>
      </c>
      <c r="J5" t="s">
        <v>27</v>
      </c>
      <c r="K5">
        <v>8.5</v>
      </c>
      <c r="L5">
        <v>1.74</v>
      </c>
      <c r="M5" t="s">
        <v>16</v>
      </c>
      <c r="N5">
        <v>2673.07</v>
      </c>
      <c r="O5" s="5">
        <f>(ScoreCard!$E$3-laptop_prices3[[#This Row],[Price ($)]])/ScoreCard!$E$3*ScoreCard!$E$5</f>
        <v>3.7633698745729967</v>
      </c>
      <c r="P5" s="5">
        <f>laptop_prices3[[#This Row],[RAM (GB)]]/ScoreCard!$F$3*ScoreCard!$F$5</f>
        <v>3.5</v>
      </c>
      <c r="Q5" s="5">
        <f>laptop_prices3[[#This Row],[Screen Size (inch)]]/ScoreCard!$G$3*ScoreCard!$G$5</f>
        <v>1.5375722543352601</v>
      </c>
      <c r="R5" s="5">
        <f>laptop_prices3[[#This Row],[Battery Life (hours)]]/ScoreCard!$H$3*ScoreCard!$H$5</f>
        <v>4.9583333333333339</v>
      </c>
      <c r="S5" s="5">
        <f>ScoreCard!$I$3-laptop_prices3[[#This Row],[Weight (kg)]]/ScoreCard!$I$3*ScoreCard!$I$5</f>
        <v>2.5057142857142858</v>
      </c>
      <c r="T5" s="6" cm="1">
        <f t="array" ref="T5">_xlfn.IFS(laptop_prices3[[#This Row],[Storage]]="512GB SSD", 512, laptop_prices3[[#This Row],[Storage]] = "1TB SSD", 1000, laptop_prices3[[#This Row],[Storage]] = "2TB SSD", 2000, laptop_prices3[[#This Row],[Storage]]= "256GB SSD", 256, laptop_prices3[[#This Row],[Storage]] = "1TB HDD", 1000*0.7)</f>
        <v>2000</v>
      </c>
      <c r="U5" s="5">
        <f>laptop_prices3[[#This Row],[Storage Raw Value]]/ScoreCard!$J$3*ScoreCard!$J$5</f>
        <v>8</v>
      </c>
    </row>
    <row r="6" spans="2:21" x14ac:dyDescent="0.2">
      <c r="B6" s="4" cm="1">
        <f t="array" ref="B6">SUM(laptop_prices3[[#This Row],[RAM Comp]:[Weight Comp]]+laptop_prices3[[#This Row],[Storage Comp]])</f>
        <v>13.924643682906689</v>
      </c>
      <c r="C6">
        <v>4</v>
      </c>
      <c r="D6" t="s">
        <v>28</v>
      </c>
      <c r="E6" t="s">
        <v>24</v>
      </c>
      <c r="F6">
        <v>4</v>
      </c>
      <c r="G6" t="s">
        <v>29</v>
      </c>
      <c r="H6" t="s">
        <v>20</v>
      </c>
      <c r="I6">
        <v>13.3</v>
      </c>
      <c r="J6" t="s">
        <v>21</v>
      </c>
      <c r="K6">
        <v>10.5</v>
      </c>
      <c r="L6">
        <v>3.1</v>
      </c>
      <c r="M6" t="s">
        <v>30</v>
      </c>
      <c r="N6">
        <v>751.17</v>
      </c>
      <c r="O6" s="5">
        <f>(ScoreCard!$E$3-laptop_prices3[[#This Row],[Price ($)]])/ScoreCard!$E$3*ScoreCard!$E$5</f>
        <v>4.6524896649481668</v>
      </c>
      <c r="P6" s="5">
        <f>laptop_prices3[[#This Row],[RAM (GB)]]/ScoreCard!$F$3*ScoreCard!$F$5</f>
        <v>0.4375</v>
      </c>
      <c r="Q6" s="5">
        <f>laptop_prices3[[#This Row],[Screen Size (inch)]]/ScoreCard!$G$3*ScoreCard!$G$5</f>
        <v>1.5375722543352601</v>
      </c>
      <c r="R6" s="5">
        <f>laptop_prices3[[#This Row],[Battery Life (hours)]]/ScoreCard!$H$3*ScoreCard!$H$5</f>
        <v>6.125</v>
      </c>
      <c r="S6" s="5">
        <f>ScoreCard!$I$3-laptop_prices3[[#This Row],[Weight (kg)]]/ScoreCard!$I$3*ScoreCard!$I$5</f>
        <v>1.7285714285714284</v>
      </c>
      <c r="T6" s="6" cm="1">
        <f t="array" ref="T6">_xlfn.IFS(laptop_prices3[[#This Row],[Storage]]="512GB SSD", 512, laptop_prices3[[#This Row],[Storage]] = "1TB SSD", 1000, laptop_prices3[[#This Row],[Storage]] = "2TB SSD", 2000, laptop_prices3[[#This Row],[Storage]]= "256GB SSD", 256, laptop_prices3[[#This Row],[Storage]] = "1TB HDD", 1000*0.7)</f>
        <v>256</v>
      </c>
      <c r="U6" s="5">
        <f>laptop_prices3[[#This Row],[Storage Raw Value]]/ScoreCard!$J$3*ScoreCard!$J$5</f>
        <v>1.024</v>
      </c>
    </row>
    <row r="7" spans="2:21" x14ac:dyDescent="0.2">
      <c r="B7" s="4" cm="1">
        <f t="array" ref="B7">SUM(laptop_prices3[[#This Row],[RAM Comp]:[Weight Comp]]+laptop_prices3[[#This Row],[Storage Comp]])</f>
        <v>11.276782411230389</v>
      </c>
      <c r="C7">
        <v>5</v>
      </c>
      <c r="D7" t="s">
        <v>17</v>
      </c>
      <c r="E7" t="s">
        <v>31</v>
      </c>
      <c r="F7">
        <v>4</v>
      </c>
      <c r="G7" t="s">
        <v>29</v>
      </c>
      <c r="H7" t="s">
        <v>32</v>
      </c>
      <c r="I7">
        <v>16</v>
      </c>
      <c r="J7" t="s">
        <v>27</v>
      </c>
      <c r="K7">
        <v>5.7</v>
      </c>
      <c r="L7">
        <v>3.38</v>
      </c>
      <c r="M7" t="s">
        <v>22</v>
      </c>
      <c r="N7">
        <v>2059.83</v>
      </c>
      <c r="O7" s="5">
        <f>(ScoreCard!$E$3-laptop_prices3[[#This Row],[Price ($)]])/ScoreCard!$E$3*ScoreCard!$E$5</f>
        <v>4.0470702857544687</v>
      </c>
      <c r="P7" s="5">
        <f>laptop_prices3[[#This Row],[RAM (GB)]]/ScoreCard!$F$3*ScoreCard!$F$5</f>
        <v>0.4375</v>
      </c>
      <c r="Q7" s="5">
        <f>laptop_prices3[[#This Row],[Screen Size (inch)]]/ScoreCard!$G$3*ScoreCard!$G$5</f>
        <v>1.8497109826589595</v>
      </c>
      <c r="R7" s="5">
        <f>laptop_prices3[[#This Row],[Battery Life (hours)]]/ScoreCard!$H$3*ScoreCard!$H$5</f>
        <v>3.3250000000000002</v>
      </c>
      <c r="S7" s="5">
        <f>ScoreCard!$I$3-laptop_prices3[[#This Row],[Weight (kg)]]/ScoreCard!$I$3*ScoreCard!$I$5</f>
        <v>1.5685714285714287</v>
      </c>
      <c r="T7" s="6" cm="1">
        <f t="array" ref="T7">_xlfn.IFS(laptop_prices3[[#This Row],[Storage]]="512GB SSD", 512, laptop_prices3[[#This Row],[Storage]] = "1TB SSD", 1000, laptop_prices3[[#This Row],[Storage]] = "2TB SSD", 2000, laptop_prices3[[#This Row],[Storage]]= "256GB SSD", 256, laptop_prices3[[#This Row],[Storage]] = "1TB HDD", 1000*0.7)</f>
        <v>256</v>
      </c>
      <c r="U7" s="5">
        <f>laptop_prices3[[#This Row],[Storage Raw Value]]/ScoreCard!$J$3*ScoreCard!$J$5</f>
        <v>1.024</v>
      </c>
    </row>
    <row r="8" spans="2:21" x14ac:dyDescent="0.2">
      <c r="B8" s="4" cm="1">
        <f t="array" ref="B8">SUM(laptop_prices3[[#This Row],[RAM Comp]:[Weight Comp]]+laptop_prices3[[#This Row],[Storage Comp]])</f>
        <v>47.203020919350401</v>
      </c>
      <c r="C8">
        <v>6</v>
      </c>
      <c r="D8" t="s">
        <v>33</v>
      </c>
      <c r="E8" t="s">
        <v>12</v>
      </c>
      <c r="F8">
        <v>64</v>
      </c>
      <c r="G8" t="s">
        <v>25</v>
      </c>
      <c r="H8" t="s">
        <v>26</v>
      </c>
      <c r="I8">
        <v>14</v>
      </c>
      <c r="J8" t="s">
        <v>21</v>
      </c>
      <c r="K8">
        <v>7.1</v>
      </c>
      <c r="L8">
        <v>1.85</v>
      </c>
      <c r="M8" t="s">
        <v>22</v>
      </c>
      <c r="N8">
        <v>1676.64</v>
      </c>
      <c r="O8" s="5">
        <f>(ScoreCard!$E$3-laptop_prices3[[#This Row],[Price ($)]])/ScoreCard!$E$3*ScoreCard!$E$5</f>
        <v>4.2243437195823788</v>
      </c>
      <c r="P8" s="5">
        <f>laptop_prices3[[#This Row],[RAM (GB)]]/ScoreCard!$F$3*ScoreCard!$F$5</f>
        <v>7</v>
      </c>
      <c r="Q8" s="5">
        <f>laptop_prices3[[#This Row],[Screen Size (inch)]]/ScoreCard!$G$3*ScoreCard!$G$5</f>
        <v>1.6184971098265895</v>
      </c>
      <c r="R8" s="5">
        <f>laptop_prices3[[#This Row],[Battery Life (hours)]]/ScoreCard!$H$3*ScoreCard!$H$5</f>
        <v>4.1416666666666666</v>
      </c>
      <c r="S8" s="5">
        <f>ScoreCard!$I$3-laptop_prices3[[#This Row],[Weight (kg)]]/ScoreCard!$I$3*ScoreCard!$I$5</f>
        <v>2.4428571428571431</v>
      </c>
      <c r="T8" s="6" cm="1">
        <f t="array" ref="T8">_xlfn.IFS(laptop_prices3[[#This Row],[Storage]]="512GB SSD", 512, laptop_prices3[[#This Row],[Storage]] = "1TB SSD", 1000, laptop_prices3[[#This Row],[Storage]] = "2TB SSD", 2000, laptop_prices3[[#This Row],[Storage]]= "256GB SSD", 256, laptop_prices3[[#This Row],[Storage]] = "1TB HDD", 1000*0.7)</f>
        <v>2000</v>
      </c>
      <c r="U8" s="5">
        <f>laptop_prices3[[#This Row],[Storage Raw Value]]/ScoreCard!$J$3*ScoreCard!$J$5</f>
        <v>8</v>
      </c>
    </row>
    <row r="9" spans="2:21" x14ac:dyDescent="0.2">
      <c r="B9" s="4" cm="1">
        <f t="array" ref="B9">SUM(laptop_prices3[[#This Row],[RAM Comp]:[Weight Comp]]+laptop_prices3[[#This Row],[Storage Comp]])</f>
        <v>26.355372969997248</v>
      </c>
      <c r="C9">
        <v>7</v>
      </c>
      <c r="D9" t="s">
        <v>34</v>
      </c>
      <c r="E9" t="s">
        <v>24</v>
      </c>
      <c r="F9">
        <v>8</v>
      </c>
      <c r="G9" t="s">
        <v>19</v>
      </c>
      <c r="H9" t="s">
        <v>35</v>
      </c>
      <c r="I9">
        <v>15.6</v>
      </c>
      <c r="J9" t="s">
        <v>15</v>
      </c>
      <c r="K9">
        <v>9.1</v>
      </c>
      <c r="L9">
        <v>1.98</v>
      </c>
      <c r="M9" t="s">
        <v>30</v>
      </c>
      <c r="N9">
        <v>1449.05</v>
      </c>
      <c r="O9" s="5">
        <f>(ScoreCard!$E$3-laptop_prices3[[#This Row],[Price ($)]])/ScoreCard!$E$3*ScoreCard!$E$5</f>
        <v>4.3296326384082731</v>
      </c>
      <c r="P9" s="5">
        <f>laptop_prices3[[#This Row],[RAM (GB)]]/ScoreCard!$F$3*ScoreCard!$F$5</f>
        <v>0.875</v>
      </c>
      <c r="Q9" s="5">
        <f>laptop_prices3[[#This Row],[Screen Size (inch)]]/ScoreCard!$G$3*ScoreCard!$G$5</f>
        <v>1.8034682080924855</v>
      </c>
      <c r="R9" s="5">
        <f>laptop_prices3[[#This Row],[Battery Life (hours)]]/ScoreCard!$H$3*ScoreCard!$H$5</f>
        <v>5.3083333333333336</v>
      </c>
      <c r="S9" s="5">
        <f>ScoreCard!$I$3-laptop_prices3[[#This Row],[Weight (kg)]]/ScoreCard!$I$3*ScoreCard!$I$5</f>
        <v>2.3685714285714283</v>
      </c>
      <c r="T9" s="6" cm="1">
        <f t="array" ref="T9">_xlfn.IFS(laptop_prices3[[#This Row],[Storage]]="512GB SSD", 512, laptop_prices3[[#This Row],[Storage]] = "1TB SSD", 1000, laptop_prices3[[#This Row],[Storage]] = "2TB SSD", 2000, laptop_prices3[[#This Row],[Storage]]= "256GB SSD", 256, laptop_prices3[[#This Row],[Storage]] = "1TB HDD", 1000*0.7)</f>
        <v>1000</v>
      </c>
      <c r="U9" s="5">
        <f>laptop_prices3[[#This Row],[Storage Raw Value]]/ScoreCard!$J$3*ScoreCard!$J$5</f>
        <v>4</v>
      </c>
    </row>
    <row r="10" spans="2:21" x14ac:dyDescent="0.2">
      <c r="B10" s="4" cm="1">
        <f t="array" ref="B10">SUM(laptop_prices3[[#This Row],[RAM Comp]:[Weight Comp]]+laptop_prices3[[#This Row],[Storage Comp]])</f>
        <v>27.37166666666667</v>
      </c>
      <c r="C10">
        <v>8</v>
      </c>
      <c r="D10" t="s">
        <v>36</v>
      </c>
      <c r="E10" t="s">
        <v>37</v>
      </c>
      <c r="F10">
        <v>8</v>
      </c>
      <c r="G10" t="s">
        <v>19</v>
      </c>
      <c r="H10" t="s">
        <v>20</v>
      </c>
      <c r="I10">
        <v>17.3</v>
      </c>
      <c r="J10" t="s">
        <v>15</v>
      </c>
      <c r="K10">
        <v>9.8000000000000007</v>
      </c>
      <c r="L10">
        <v>1.26</v>
      </c>
      <c r="M10" t="s">
        <v>22</v>
      </c>
      <c r="N10">
        <v>2193.5500000000002</v>
      </c>
      <c r="O10" s="5">
        <f>(ScoreCard!$E$3-laptop_prices3[[#This Row],[Price ($)]])/ScoreCard!$E$3*ScoreCard!$E$5</f>
        <v>3.9852080148928373</v>
      </c>
      <c r="P10" s="5">
        <f>laptop_prices3[[#This Row],[RAM (GB)]]/ScoreCard!$F$3*ScoreCard!$F$5</f>
        <v>0.875</v>
      </c>
      <c r="Q10" s="5">
        <f>laptop_prices3[[#This Row],[Screen Size (inch)]]/ScoreCard!$G$3*ScoreCard!$G$5</f>
        <v>2</v>
      </c>
      <c r="R10" s="5">
        <f>laptop_prices3[[#This Row],[Battery Life (hours)]]/ScoreCard!$H$3*ScoreCard!$H$5</f>
        <v>5.7166666666666677</v>
      </c>
      <c r="S10" s="5">
        <f>ScoreCard!$I$3-laptop_prices3[[#This Row],[Weight (kg)]]/ScoreCard!$I$3*ScoreCard!$I$5</f>
        <v>2.7800000000000002</v>
      </c>
      <c r="T10" s="6" cm="1">
        <f t="array" ref="T10">_xlfn.IFS(laptop_prices3[[#This Row],[Storage]]="512GB SSD", 512, laptop_prices3[[#This Row],[Storage]] = "1TB SSD", 1000, laptop_prices3[[#This Row],[Storage]] = "2TB SSD", 2000, laptop_prices3[[#This Row],[Storage]]= "256GB SSD", 256, laptop_prices3[[#This Row],[Storage]] = "1TB HDD", 1000*0.7)</f>
        <v>1000</v>
      </c>
      <c r="U10" s="5">
        <f>laptop_prices3[[#This Row],[Storage Raw Value]]/ScoreCard!$J$3*ScoreCard!$J$5</f>
        <v>4</v>
      </c>
    </row>
    <row r="11" spans="2:21" x14ac:dyDescent="0.2">
      <c r="B11" s="4" cm="1">
        <f t="array" ref="B11">SUM(laptop_prices3[[#This Row],[RAM Comp]:[Weight Comp]]+laptop_prices3[[#This Row],[Storage Comp]])</f>
        <v>22.262087255711535</v>
      </c>
      <c r="C11">
        <v>9</v>
      </c>
      <c r="D11" t="s">
        <v>11</v>
      </c>
      <c r="E11" t="s">
        <v>24</v>
      </c>
      <c r="F11">
        <v>64</v>
      </c>
      <c r="G11" t="s">
        <v>29</v>
      </c>
      <c r="H11" t="s">
        <v>35</v>
      </c>
      <c r="I11">
        <v>15.6</v>
      </c>
      <c r="J11" t="s">
        <v>27</v>
      </c>
      <c r="K11">
        <v>11.5</v>
      </c>
      <c r="L11">
        <v>1.48</v>
      </c>
      <c r="M11" t="s">
        <v>22</v>
      </c>
      <c r="N11">
        <v>6409.03</v>
      </c>
      <c r="O11" s="5">
        <f>(ScoreCard!$E$3-laptop_prices3[[#This Row],[Price ($)]])/ScoreCard!$E$3*ScoreCard!$E$5</f>
        <v>2.0350198188728963</v>
      </c>
      <c r="P11" s="5">
        <f>laptop_prices3[[#This Row],[RAM (GB)]]/ScoreCard!$F$3*ScoreCard!$F$5</f>
        <v>7</v>
      </c>
      <c r="Q11" s="5">
        <f>laptop_prices3[[#This Row],[Screen Size (inch)]]/ScoreCard!$G$3*ScoreCard!$G$5</f>
        <v>1.8034682080924855</v>
      </c>
      <c r="R11" s="5">
        <f>laptop_prices3[[#This Row],[Battery Life (hours)]]/ScoreCard!$H$3*ScoreCard!$H$5</f>
        <v>6.7083333333333339</v>
      </c>
      <c r="S11" s="5">
        <f>ScoreCard!$I$3-laptop_prices3[[#This Row],[Weight (kg)]]/ScoreCard!$I$3*ScoreCard!$I$5</f>
        <v>2.6542857142857144</v>
      </c>
      <c r="T11" s="6" cm="1">
        <f t="array" ref="T11">_xlfn.IFS(laptop_prices3[[#This Row],[Storage]]="512GB SSD", 512, laptop_prices3[[#This Row],[Storage]] = "1TB SSD", 1000, laptop_prices3[[#This Row],[Storage]] = "2TB SSD", 2000, laptop_prices3[[#This Row],[Storage]]= "256GB SSD", 256, laptop_prices3[[#This Row],[Storage]] = "1TB HDD", 1000*0.7)</f>
        <v>256</v>
      </c>
      <c r="U11" s="5">
        <f>laptop_prices3[[#This Row],[Storage Raw Value]]/ScoreCard!$J$3*ScoreCard!$J$5</f>
        <v>1.024</v>
      </c>
    </row>
    <row r="12" spans="2:21" x14ac:dyDescent="0.2">
      <c r="B12" s="4" cm="1">
        <f t="array" ref="B12">SUM(laptop_prices3[[#This Row],[RAM Comp]:[Weight Comp]]+laptop_prices3[[#This Row],[Storage Comp]])</f>
        <v>24.679568538398016</v>
      </c>
      <c r="C12">
        <v>10</v>
      </c>
      <c r="D12" t="s">
        <v>38</v>
      </c>
      <c r="E12" t="s">
        <v>39</v>
      </c>
      <c r="F12">
        <v>4</v>
      </c>
      <c r="G12" t="s">
        <v>19</v>
      </c>
      <c r="H12" t="s">
        <v>40</v>
      </c>
      <c r="I12">
        <v>14</v>
      </c>
      <c r="J12" t="s">
        <v>27</v>
      </c>
      <c r="K12">
        <v>7.5</v>
      </c>
      <c r="L12">
        <v>2.19</v>
      </c>
      <c r="M12" t="s">
        <v>16</v>
      </c>
      <c r="N12">
        <v>1556.72</v>
      </c>
      <c r="O12" s="5">
        <f>(ScoreCard!$E$3-laptop_prices3[[#This Row],[Price ($)]])/ScoreCard!$E$3*ScoreCard!$E$5</f>
        <v>4.2798217596790495</v>
      </c>
      <c r="P12" s="5">
        <f>laptop_prices3[[#This Row],[RAM (GB)]]/ScoreCard!$F$3*ScoreCard!$F$5</f>
        <v>0.4375</v>
      </c>
      <c r="Q12" s="5">
        <f>laptop_prices3[[#This Row],[Screen Size (inch)]]/ScoreCard!$G$3*ScoreCard!$G$5</f>
        <v>1.6184971098265895</v>
      </c>
      <c r="R12" s="5">
        <f>laptop_prices3[[#This Row],[Battery Life (hours)]]/ScoreCard!$H$3*ScoreCard!$H$5</f>
        <v>4.375</v>
      </c>
      <c r="S12" s="5">
        <f>ScoreCard!$I$3-laptop_prices3[[#This Row],[Weight (kg)]]/ScoreCard!$I$3*ScoreCard!$I$5</f>
        <v>2.2485714285714287</v>
      </c>
      <c r="T12" s="6" cm="1">
        <f t="array" ref="T12">_xlfn.IFS(laptop_prices3[[#This Row],[Storage]]="512GB SSD", 512, laptop_prices3[[#This Row],[Storage]] = "1TB SSD", 1000, laptop_prices3[[#This Row],[Storage]] = "2TB SSD", 2000, laptop_prices3[[#This Row],[Storage]]= "256GB SSD", 256, laptop_prices3[[#This Row],[Storage]] = "1TB HDD", 1000*0.7)</f>
        <v>1000</v>
      </c>
      <c r="U12" s="5">
        <f>laptop_prices3[[#This Row],[Storage Raw Value]]/ScoreCard!$J$3*ScoreCard!$J$5</f>
        <v>4</v>
      </c>
    </row>
    <row r="13" spans="2:21" x14ac:dyDescent="0.2">
      <c r="B13" s="4" cm="1">
        <f t="array" ref="B13">SUM(laptop_prices3[[#This Row],[RAM Comp]:[Weight Comp]]+laptop_prices3[[#This Row],[Storage Comp]])</f>
        <v>12.608330030278006</v>
      </c>
      <c r="C13">
        <v>11</v>
      </c>
      <c r="D13" t="s">
        <v>17</v>
      </c>
      <c r="E13" t="s">
        <v>41</v>
      </c>
      <c r="F13">
        <v>8</v>
      </c>
      <c r="G13" t="s">
        <v>29</v>
      </c>
      <c r="H13" t="s">
        <v>14</v>
      </c>
      <c r="I13">
        <v>16</v>
      </c>
      <c r="J13" t="s">
        <v>21</v>
      </c>
      <c r="K13">
        <v>6.4</v>
      </c>
      <c r="L13">
        <v>2.5299999999999998</v>
      </c>
      <c r="M13" t="s">
        <v>30</v>
      </c>
      <c r="N13">
        <v>2044.38</v>
      </c>
      <c r="O13" s="5">
        <f>(ScoreCard!$E$3-laptop_prices3[[#This Row],[Price ($)]])/ScoreCard!$E$3*ScoreCard!$E$5</f>
        <v>4.0542178484587179</v>
      </c>
      <c r="P13" s="5">
        <f>laptop_prices3[[#This Row],[RAM (GB)]]/ScoreCard!$F$3*ScoreCard!$F$5</f>
        <v>0.875</v>
      </c>
      <c r="Q13" s="5">
        <f>laptop_prices3[[#This Row],[Screen Size (inch)]]/ScoreCard!$G$3*ScoreCard!$G$5</f>
        <v>1.8497109826589595</v>
      </c>
      <c r="R13" s="5">
        <f>laptop_prices3[[#This Row],[Battery Life (hours)]]/ScoreCard!$H$3*ScoreCard!$H$5</f>
        <v>3.7333333333333334</v>
      </c>
      <c r="S13" s="5">
        <f>ScoreCard!$I$3-laptop_prices3[[#This Row],[Weight (kg)]]/ScoreCard!$I$3*ScoreCard!$I$5</f>
        <v>2.0542857142857143</v>
      </c>
      <c r="T13" s="6" cm="1">
        <f t="array" ref="T13">_xlfn.IFS(laptop_prices3[[#This Row],[Storage]]="512GB SSD", 512, laptop_prices3[[#This Row],[Storage]] = "1TB SSD", 1000, laptop_prices3[[#This Row],[Storage]] = "2TB SSD", 2000, laptop_prices3[[#This Row],[Storage]]= "256GB SSD", 256, laptop_prices3[[#This Row],[Storage]] = "1TB HDD", 1000*0.7)</f>
        <v>256</v>
      </c>
      <c r="U13" s="5">
        <f>laptop_prices3[[#This Row],[Storage Raw Value]]/ScoreCard!$J$3*ScoreCard!$J$5</f>
        <v>1.024</v>
      </c>
    </row>
    <row r="14" spans="2:21" x14ac:dyDescent="0.2">
      <c r="B14" s="4" cm="1">
        <f t="array" ref="B14">SUM(laptop_prices3[[#This Row],[RAM Comp]:[Weight Comp]]+laptop_prices3[[#This Row],[Storage Comp]])</f>
        <v>24.19994907789706</v>
      </c>
      <c r="C14">
        <v>12</v>
      </c>
      <c r="D14" t="s">
        <v>17</v>
      </c>
      <c r="E14" t="s">
        <v>24</v>
      </c>
      <c r="F14">
        <v>32</v>
      </c>
      <c r="G14" t="s">
        <v>42</v>
      </c>
      <c r="H14" t="s">
        <v>40</v>
      </c>
      <c r="I14">
        <v>16</v>
      </c>
      <c r="J14" t="s">
        <v>43</v>
      </c>
      <c r="K14">
        <v>8.3000000000000007</v>
      </c>
      <c r="L14">
        <v>1.21</v>
      </c>
      <c r="M14" t="s">
        <v>30</v>
      </c>
      <c r="N14">
        <v>2032.69</v>
      </c>
      <c r="O14" s="5">
        <f>(ScoreCard!$E$3-laptop_prices3[[#This Row],[Price ($)]])/ScoreCard!$E$3*ScoreCard!$E$5</f>
        <v>4.0596259395922232</v>
      </c>
      <c r="P14" s="5">
        <f>laptop_prices3[[#This Row],[RAM (GB)]]/ScoreCard!$F$3*ScoreCard!$F$5</f>
        <v>3.5</v>
      </c>
      <c r="Q14" s="5">
        <f>laptop_prices3[[#This Row],[Screen Size (inch)]]/ScoreCard!$G$3*ScoreCard!$G$5</f>
        <v>1.8497109826589595</v>
      </c>
      <c r="R14" s="5">
        <f>laptop_prices3[[#This Row],[Battery Life (hours)]]/ScoreCard!$H$3*ScoreCard!$H$5</f>
        <v>4.8416666666666677</v>
      </c>
      <c r="S14" s="5">
        <f>ScoreCard!$I$3-laptop_prices3[[#This Row],[Weight (kg)]]/ScoreCard!$I$3*ScoreCard!$I$5</f>
        <v>2.8085714285714287</v>
      </c>
      <c r="T14" s="6" cm="1">
        <f t="array" ref="T14">_xlfn.IFS(laptop_prices3[[#This Row],[Storage]]="512GB SSD", 512, laptop_prices3[[#This Row],[Storage]] = "1TB SSD", 1000, laptop_prices3[[#This Row],[Storage]] = "2TB SSD", 2000, laptop_prices3[[#This Row],[Storage]]= "256GB SSD", 256, laptop_prices3[[#This Row],[Storage]] = "1TB HDD", 1000*0.7)</f>
        <v>700</v>
      </c>
      <c r="U14" s="5">
        <f>laptop_prices3[[#This Row],[Storage Raw Value]]/ScoreCard!$J$3*ScoreCard!$J$5</f>
        <v>2.8</v>
      </c>
    </row>
    <row r="15" spans="2:21" x14ac:dyDescent="0.2">
      <c r="B15" s="4" cm="1">
        <f t="array" ref="B15">SUM(laptop_prices3[[#This Row],[RAM Comp]:[Weight Comp]]+laptop_prices3[[#This Row],[Storage Comp]])</f>
        <v>13.611068125516102</v>
      </c>
      <c r="C15">
        <v>13</v>
      </c>
      <c r="D15" t="s">
        <v>28</v>
      </c>
      <c r="E15" t="s">
        <v>24</v>
      </c>
      <c r="F15">
        <v>4</v>
      </c>
      <c r="G15" t="s">
        <v>29</v>
      </c>
      <c r="H15" t="s">
        <v>35</v>
      </c>
      <c r="I15">
        <v>16</v>
      </c>
      <c r="J15" t="s">
        <v>27</v>
      </c>
      <c r="K15">
        <v>9.3000000000000007</v>
      </c>
      <c r="L15">
        <v>2.97</v>
      </c>
      <c r="M15" t="s">
        <v>30</v>
      </c>
      <c r="N15">
        <v>1770.05</v>
      </c>
      <c r="O15" s="5">
        <f>(ScoreCard!$E$3-laptop_prices3[[#This Row],[Price ($)]])/ScoreCard!$E$3*ScoreCard!$E$5</f>
        <v>4.1811298793102818</v>
      </c>
      <c r="P15" s="5">
        <f>laptop_prices3[[#This Row],[RAM (GB)]]/ScoreCard!$F$3*ScoreCard!$F$5</f>
        <v>0.4375</v>
      </c>
      <c r="Q15" s="5">
        <f>laptop_prices3[[#This Row],[Screen Size (inch)]]/ScoreCard!$G$3*ScoreCard!$G$5</f>
        <v>1.8497109826589595</v>
      </c>
      <c r="R15" s="5">
        <f>laptop_prices3[[#This Row],[Battery Life (hours)]]/ScoreCard!$H$3*ScoreCard!$H$5</f>
        <v>5.4249999999999998</v>
      </c>
      <c r="S15" s="5">
        <f>ScoreCard!$I$3-laptop_prices3[[#This Row],[Weight (kg)]]/ScoreCard!$I$3*ScoreCard!$I$5</f>
        <v>1.8028571428571427</v>
      </c>
      <c r="T15" s="6" cm="1">
        <f t="array" ref="T15">_xlfn.IFS(laptop_prices3[[#This Row],[Storage]]="512GB SSD", 512, laptop_prices3[[#This Row],[Storage]] = "1TB SSD", 1000, laptop_prices3[[#This Row],[Storage]] = "2TB SSD", 2000, laptop_prices3[[#This Row],[Storage]]= "256GB SSD", 256, laptop_prices3[[#This Row],[Storage]] = "1TB HDD", 1000*0.7)</f>
        <v>256</v>
      </c>
      <c r="U15" s="5">
        <f>laptop_prices3[[#This Row],[Storage Raw Value]]/ScoreCard!$J$3*ScoreCard!$J$5</f>
        <v>1.024</v>
      </c>
    </row>
    <row r="16" spans="2:21" x14ac:dyDescent="0.2">
      <c r="B16" s="4" cm="1">
        <f t="array" ref="B16">SUM(laptop_prices3[[#This Row],[RAM Comp]:[Weight Comp]]+laptop_prices3[[#This Row],[Storage Comp]])</f>
        <v>20.449515827140104</v>
      </c>
      <c r="C16">
        <v>14</v>
      </c>
      <c r="D16" t="s">
        <v>33</v>
      </c>
      <c r="E16" t="s">
        <v>12</v>
      </c>
      <c r="F16">
        <v>16</v>
      </c>
      <c r="G16" t="s">
        <v>13</v>
      </c>
      <c r="H16" t="s">
        <v>44</v>
      </c>
      <c r="I16">
        <v>15.6</v>
      </c>
      <c r="J16" t="s">
        <v>43</v>
      </c>
      <c r="K16">
        <v>10.9</v>
      </c>
      <c r="L16">
        <v>2.02</v>
      </c>
      <c r="M16" t="s">
        <v>30</v>
      </c>
      <c r="N16">
        <v>629.96</v>
      </c>
      <c r="O16" s="5">
        <f>(ScoreCard!$E$3-laptop_prices3[[#This Row],[Price ($)]])/ScoreCard!$E$3*ScoreCard!$E$5</f>
        <v>4.7085644918337355</v>
      </c>
      <c r="P16" s="5">
        <f>laptop_prices3[[#This Row],[RAM (GB)]]/ScoreCard!$F$3*ScoreCard!$F$5</f>
        <v>1.75</v>
      </c>
      <c r="Q16" s="5">
        <f>laptop_prices3[[#This Row],[Screen Size (inch)]]/ScoreCard!$G$3*ScoreCard!$G$5</f>
        <v>1.8034682080924855</v>
      </c>
      <c r="R16" s="5">
        <f>laptop_prices3[[#This Row],[Battery Life (hours)]]/ScoreCard!$H$3*ScoreCard!$H$5</f>
        <v>6.3583333333333334</v>
      </c>
      <c r="S16" s="5">
        <f>ScoreCard!$I$3-laptop_prices3[[#This Row],[Weight (kg)]]/ScoreCard!$I$3*ScoreCard!$I$5</f>
        <v>2.3457142857142856</v>
      </c>
      <c r="T16" s="6" cm="1">
        <f t="array" ref="T16">_xlfn.IFS(laptop_prices3[[#This Row],[Storage]]="512GB SSD", 512, laptop_prices3[[#This Row],[Storage]] = "1TB SSD", 1000, laptop_prices3[[#This Row],[Storage]] = "2TB SSD", 2000, laptop_prices3[[#This Row],[Storage]]= "256GB SSD", 256, laptop_prices3[[#This Row],[Storage]] = "1TB HDD", 1000*0.7)</f>
        <v>512</v>
      </c>
      <c r="U16" s="5">
        <f>laptop_prices3[[#This Row],[Storage Raw Value]]/ScoreCard!$J$3*ScoreCard!$J$5</f>
        <v>2.048</v>
      </c>
    </row>
    <row r="17" spans="2:21" x14ac:dyDescent="0.2">
      <c r="B17" s="4" cm="1">
        <f t="array" ref="B17">SUM(laptop_prices3[[#This Row],[RAM Comp]:[Weight Comp]]+laptop_prices3[[#This Row],[Storage Comp]])</f>
        <v>18.097087255711536</v>
      </c>
      <c r="C17">
        <v>15</v>
      </c>
      <c r="D17" t="s">
        <v>45</v>
      </c>
      <c r="E17" t="s">
        <v>31</v>
      </c>
      <c r="F17">
        <v>32</v>
      </c>
      <c r="G17" t="s">
        <v>29</v>
      </c>
      <c r="H17" t="s">
        <v>26</v>
      </c>
      <c r="I17">
        <v>15.6</v>
      </c>
      <c r="J17" t="s">
        <v>15</v>
      </c>
      <c r="K17">
        <v>11.8</v>
      </c>
      <c r="L17">
        <v>2.95</v>
      </c>
      <c r="M17" t="s">
        <v>46</v>
      </c>
      <c r="N17">
        <v>1909.02</v>
      </c>
      <c r="O17" s="5">
        <f>(ScoreCard!$E$3-laptop_prices3[[#This Row],[Price ($)]])/ScoreCard!$E$3*ScoreCard!$E$5</f>
        <v>4.1168388250054591</v>
      </c>
      <c r="P17" s="5">
        <f>laptop_prices3[[#This Row],[RAM (GB)]]/ScoreCard!$F$3*ScoreCard!$F$5</f>
        <v>3.5</v>
      </c>
      <c r="Q17" s="5">
        <f>laptop_prices3[[#This Row],[Screen Size (inch)]]/ScoreCard!$G$3*ScoreCard!$G$5</f>
        <v>1.8034682080924855</v>
      </c>
      <c r="R17" s="5">
        <f>laptop_prices3[[#This Row],[Battery Life (hours)]]/ScoreCard!$H$3*ScoreCard!$H$5</f>
        <v>6.8833333333333337</v>
      </c>
      <c r="S17" s="5">
        <f>ScoreCard!$I$3-laptop_prices3[[#This Row],[Weight (kg)]]/ScoreCard!$I$3*ScoreCard!$I$5</f>
        <v>1.8142857142857143</v>
      </c>
      <c r="T17" s="6" cm="1">
        <f t="array" ref="T17">_xlfn.IFS(laptop_prices3[[#This Row],[Storage]]="512GB SSD", 512, laptop_prices3[[#This Row],[Storage]] = "1TB SSD", 1000, laptop_prices3[[#This Row],[Storage]] = "2TB SSD", 2000, laptop_prices3[[#This Row],[Storage]]= "256GB SSD", 256, laptop_prices3[[#This Row],[Storage]] = "1TB HDD", 1000*0.7)</f>
        <v>256</v>
      </c>
      <c r="U17" s="5">
        <f>laptop_prices3[[#This Row],[Storage Raw Value]]/ScoreCard!$J$3*ScoreCard!$J$5</f>
        <v>1.024</v>
      </c>
    </row>
    <row r="18" spans="2:21" x14ac:dyDescent="0.2">
      <c r="B18" s="4" cm="1">
        <f t="array" ref="B18">SUM(laptop_prices3[[#This Row],[RAM Comp]:[Weight Comp]]+laptop_prices3[[#This Row],[Storage Comp]])</f>
        <v>16.746000825763833</v>
      </c>
      <c r="C18">
        <v>16</v>
      </c>
      <c r="D18" t="s">
        <v>47</v>
      </c>
      <c r="E18" t="s">
        <v>48</v>
      </c>
      <c r="F18">
        <v>8</v>
      </c>
      <c r="G18" t="s">
        <v>13</v>
      </c>
      <c r="H18" t="s">
        <v>44</v>
      </c>
      <c r="I18">
        <v>13.3</v>
      </c>
      <c r="J18" t="s">
        <v>43</v>
      </c>
      <c r="K18">
        <v>7.8</v>
      </c>
      <c r="L18">
        <v>3.34</v>
      </c>
      <c r="M18" t="s">
        <v>46</v>
      </c>
      <c r="N18">
        <v>982.19</v>
      </c>
      <c r="O18" s="5">
        <f>(ScoreCard!$E$3-laptop_prices3[[#This Row],[Price ($)]])/ScoreCard!$E$3*ScoreCard!$E$5</f>
        <v>4.545613940939389</v>
      </c>
      <c r="P18" s="5">
        <f>laptop_prices3[[#This Row],[RAM (GB)]]/ScoreCard!$F$3*ScoreCard!$F$5</f>
        <v>0.875</v>
      </c>
      <c r="Q18" s="5">
        <f>laptop_prices3[[#This Row],[Screen Size (inch)]]/ScoreCard!$G$3*ScoreCard!$G$5</f>
        <v>1.5375722543352601</v>
      </c>
      <c r="R18" s="5">
        <f>laptop_prices3[[#This Row],[Battery Life (hours)]]/ScoreCard!$H$3*ScoreCard!$H$5</f>
        <v>4.55</v>
      </c>
      <c r="S18" s="5">
        <f>ScoreCard!$I$3-laptop_prices3[[#This Row],[Weight (kg)]]/ScoreCard!$I$3*ScoreCard!$I$5</f>
        <v>1.5914285714285714</v>
      </c>
      <c r="T18" s="6" cm="1">
        <f t="array" ref="T18">_xlfn.IFS(laptop_prices3[[#This Row],[Storage]]="512GB SSD", 512, laptop_prices3[[#This Row],[Storage]] = "1TB SSD", 1000, laptop_prices3[[#This Row],[Storage]] = "2TB SSD", 2000, laptop_prices3[[#This Row],[Storage]]= "256GB SSD", 256, laptop_prices3[[#This Row],[Storage]] = "1TB HDD", 1000*0.7)</f>
        <v>512</v>
      </c>
      <c r="U18" s="5">
        <f>laptop_prices3[[#This Row],[Storage Raw Value]]/ScoreCard!$J$3*ScoreCard!$J$5</f>
        <v>2.048</v>
      </c>
    </row>
    <row r="19" spans="2:21" x14ac:dyDescent="0.2">
      <c r="B19" s="4" cm="1">
        <f t="array" ref="B19">SUM(laptop_prices3[[#This Row],[RAM Comp]:[Weight Comp]]+laptop_prices3[[#This Row],[Storage Comp]])</f>
        <v>28.23952380952381</v>
      </c>
      <c r="C19">
        <v>17</v>
      </c>
      <c r="D19" t="s">
        <v>17</v>
      </c>
      <c r="E19" t="s">
        <v>12</v>
      </c>
      <c r="F19">
        <v>16</v>
      </c>
      <c r="G19" t="s">
        <v>19</v>
      </c>
      <c r="H19" t="s">
        <v>20</v>
      </c>
      <c r="I19">
        <v>17.3</v>
      </c>
      <c r="J19" t="s">
        <v>27</v>
      </c>
      <c r="K19">
        <v>11.6</v>
      </c>
      <c r="L19">
        <v>3.11</v>
      </c>
      <c r="M19" t="s">
        <v>46</v>
      </c>
      <c r="N19">
        <v>2413</v>
      </c>
      <c r="O19" s="5">
        <f>(ScoreCard!$E$3-laptop_prices3[[#This Row],[Price ($)]])/ScoreCard!$E$3*ScoreCard!$E$5</f>
        <v>3.8836848669674344</v>
      </c>
      <c r="P19" s="5">
        <f>laptop_prices3[[#This Row],[RAM (GB)]]/ScoreCard!$F$3*ScoreCard!$F$5</f>
        <v>1.75</v>
      </c>
      <c r="Q19" s="5">
        <f>laptop_prices3[[#This Row],[Screen Size (inch)]]/ScoreCard!$G$3*ScoreCard!$G$5</f>
        <v>2</v>
      </c>
      <c r="R19" s="5">
        <f>laptop_prices3[[#This Row],[Battery Life (hours)]]/ScoreCard!$H$3*ScoreCard!$H$5</f>
        <v>6.7666666666666666</v>
      </c>
      <c r="S19" s="5">
        <f>ScoreCard!$I$3-laptop_prices3[[#This Row],[Weight (kg)]]/ScoreCard!$I$3*ScoreCard!$I$5</f>
        <v>1.7228571428571429</v>
      </c>
      <c r="T19" s="6" cm="1">
        <f t="array" ref="T19">_xlfn.IFS(laptop_prices3[[#This Row],[Storage]]="512GB SSD", 512, laptop_prices3[[#This Row],[Storage]] = "1TB SSD", 1000, laptop_prices3[[#This Row],[Storage]] = "2TB SSD", 2000, laptop_prices3[[#This Row],[Storage]]= "256GB SSD", 256, laptop_prices3[[#This Row],[Storage]] = "1TB HDD", 1000*0.7)</f>
        <v>1000</v>
      </c>
      <c r="U19" s="5">
        <f>laptop_prices3[[#This Row],[Storage Raw Value]]/ScoreCard!$J$3*ScoreCard!$J$5</f>
        <v>4</v>
      </c>
    </row>
    <row r="20" spans="2:21" x14ac:dyDescent="0.2">
      <c r="B20" s="4" cm="1">
        <f t="array" ref="B20">SUM(laptop_prices3[[#This Row],[RAM Comp]:[Weight Comp]]+laptop_prices3[[#This Row],[Storage Comp]])</f>
        <v>41.933452380952382</v>
      </c>
      <c r="C20">
        <v>18</v>
      </c>
      <c r="D20" t="s">
        <v>36</v>
      </c>
      <c r="E20" t="s">
        <v>37</v>
      </c>
      <c r="F20">
        <v>4</v>
      </c>
      <c r="G20" t="s">
        <v>25</v>
      </c>
      <c r="H20" t="s">
        <v>40</v>
      </c>
      <c r="I20">
        <v>17.3</v>
      </c>
      <c r="J20" t="s">
        <v>43</v>
      </c>
      <c r="K20">
        <v>8.3000000000000007</v>
      </c>
      <c r="L20">
        <v>1.48</v>
      </c>
      <c r="M20" t="s">
        <v>22</v>
      </c>
      <c r="N20">
        <v>1585.6</v>
      </c>
      <c r="O20" s="5">
        <f>(ScoreCard!$E$3-laptop_prices3[[#This Row],[Price ($)]])/ScoreCard!$E$3*ScoreCard!$E$5</f>
        <v>4.2664611376144066</v>
      </c>
      <c r="P20" s="5">
        <f>laptop_prices3[[#This Row],[RAM (GB)]]/ScoreCard!$F$3*ScoreCard!$F$5</f>
        <v>0.4375</v>
      </c>
      <c r="Q20" s="5">
        <f>laptop_prices3[[#This Row],[Screen Size (inch)]]/ScoreCard!$G$3*ScoreCard!$G$5</f>
        <v>2</v>
      </c>
      <c r="R20" s="5">
        <f>laptop_prices3[[#This Row],[Battery Life (hours)]]/ScoreCard!$H$3*ScoreCard!$H$5</f>
        <v>4.8416666666666677</v>
      </c>
      <c r="S20" s="5">
        <f>ScoreCard!$I$3-laptop_prices3[[#This Row],[Weight (kg)]]/ScoreCard!$I$3*ScoreCard!$I$5</f>
        <v>2.6542857142857144</v>
      </c>
      <c r="T20" s="6" cm="1">
        <f t="array" ref="T20">_xlfn.IFS(laptop_prices3[[#This Row],[Storage]]="512GB SSD", 512, laptop_prices3[[#This Row],[Storage]] = "1TB SSD", 1000, laptop_prices3[[#This Row],[Storage]] = "2TB SSD", 2000, laptop_prices3[[#This Row],[Storage]]= "256GB SSD", 256, laptop_prices3[[#This Row],[Storage]] = "1TB HDD", 1000*0.7)</f>
        <v>2000</v>
      </c>
      <c r="U20" s="5">
        <f>laptop_prices3[[#This Row],[Storage Raw Value]]/ScoreCard!$J$3*ScoreCard!$J$5</f>
        <v>8</v>
      </c>
    </row>
    <row r="21" spans="2:21" x14ac:dyDescent="0.2">
      <c r="B21" s="4" cm="1">
        <f t="array" ref="B21">SUM(laptop_prices3[[#This Row],[RAM Comp]:[Weight Comp]]+laptop_prices3[[#This Row],[Storage Comp]])</f>
        <v>20.700973300302778</v>
      </c>
      <c r="C21">
        <v>19</v>
      </c>
      <c r="D21" t="s">
        <v>17</v>
      </c>
      <c r="E21" t="s">
        <v>24</v>
      </c>
      <c r="F21">
        <v>32</v>
      </c>
      <c r="G21" t="s">
        <v>13</v>
      </c>
      <c r="H21" t="s">
        <v>14</v>
      </c>
      <c r="I21">
        <v>14</v>
      </c>
      <c r="J21" t="s">
        <v>43</v>
      </c>
      <c r="K21">
        <v>10</v>
      </c>
      <c r="L21">
        <v>3.4</v>
      </c>
      <c r="M21" t="s">
        <v>16</v>
      </c>
      <c r="N21">
        <v>2191.16</v>
      </c>
      <c r="O21" s="5">
        <f>(ScoreCard!$E$3-laptop_prices3[[#This Row],[Price ($)]])/ScoreCard!$E$3*ScoreCard!$E$5</f>
        <v>3.9863136896412614</v>
      </c>
      <c r="P21" s="5">
        <f>laptop_prices3[[#This Row],[RAM (GB)]]/ScoreCard!$F$3*ScoreCard!$F$5</f>
        <v>3.5</v>
      </c>
      <c r="Q21" s="5">
        <f>laptop_prices3[[#This Row],[Screen Size (inch)]]/ScoreCard!$G$3*ScoreCard!$G$5</f>
        <v>1.6184971098265895</v>
      </c>
      <c r="R21" s="5">
        <f>laptop_prices3[[#This Row],[Battery Life (hours)]]/ScoreCard!$H$3*ScoreCard!$H$5</f>
        <v>5.8333333333333339</v>
      </c>
      <c r="S21" s="5">
        <f>ScoreCard!$I$3-laptop_prices3[[#This Row],[Weight (kg)]]/ScoreCard!$I$3*ScoreCard!$I$5</f>
        <v>1.5571428571428572</v>
      </c>
      <c r="T21" s="6" cm="1">
        <f t="array" ref="T21">_xlfn.IFS(laptop_prices3[[#This Row],[Storage]]="512GB SSD", 512, laptop_prices3[[#This Row],[Storage]] = "1TB SSD", 1000, laptop_prices3[[#This Row],[Storage]] = "2TB SSD", 2000, laptop_prices3[[#This Row],[Storage]]= "256GB SSD", 256, laptop_prices3[[#This Row],[Storage]] = "1TB HDD", 1000*0.7)</f>
        <v>512</v>
      </c>
      <c r="U21" s="5">
        <f>laptop_prices3[[#This Row],[Storage Raw Value]]/ScoreCard!$J$3*ScoreCard!$J$5</f>
        <v>2.048</v>
      </c>
    </row>
    <row r="22" spans="2:21" x14ac:dyDescent="0.2">
      <c r="B22" s="4" cm="1">
        <f t="array" ref="B22">SUM(laptop_prices3[[#This Row],[RAM Comp]:[Weight Comp]]+laptop_prices3[[#This Row],[Storage Comp]])</f>
        <v>42.059710982658956</v>
      </c>
      <c r="C22">
        <v>20</v>
      </c>
      <c r="D22" t="s">
        <v>38</v>
      </c>
      <c r="E22" t="s">
        <v>37</v>
      </c>
      <c r="F22">
        <v>16</v>
      </c>
      <c r="G22" t="s">
        <v>25</v>
      </c>
      <c r="H22" t="s">
        <v>26</v>
      </c>
      <c r="I22">
        <v>16</v>
      </c>
      <c r="J22" t="s">
        <v>21</v>
      </c>
      <c r="K22">
        <v>7.2</v>
      </c>
      <c r="L22">
        <v>2.17</v>
      </c>
      <c r="M22" t="s">
        <v>16</v>
      </c>
      <c r="N22">
        <v>1778.84</v>
      </c>
      <c r="O22" s="5">
        <f>(ScoreCard!$E$3-laptop_prices3[[#This Row],[Price ($)]])/ScoreCard!$E$3*ScoreCard!$E$5</f>
        <v>4.177063401888252</v>
      </c>
      <c r="P22" s="5">
        <f>laptop_prices3[[#This Row],[RAM (GB)]]/ScoreCard!$F$3*ScoreCard!$F$5</f>
        <v>1.75</v>
      </c>
      <c r="Q22" s="5">
        <f>laptop_prices3[[#This Row],[Screen Size (inch)]]/ScoreCard!$G$3*ScoreCard!$G$5</f>
        <v>1.8497109826589595</v>
      </c>
      <c r="R22" s="5">
        <f>laptop_prices3[[#This Row],[Battery Life (hours)]]/ScoreCard!$H$3*ScoreCard!$H$5</f>
        <v>4.2</v>
      </c>
      <c r="S22" s="5">
        <f>ScoreCard!$I$3-laptop_prices3[[#This Row],[Weight (kg)]]/ScoreCard!$I$3*ScoreCard!$I$5</f>
        <v>2.2599999999999998</v>
      </c>
      <c r="T22" s="6" cm="1">
        <f t="array" ref="T22">_xlfn.IFS(laptop_prices3[[#This Row],[Storage]]="512GB SSD", 512, laptop_prices3[[#This Row],[Storage]] = "1TB SSD", 1000, laptop_prices3[[#This Row],[Storage]] = "2TB SSD", 2000, laptop_prices3[[#This Row],[Storage]]= "256GB SSD", 256, laptop_prices3[[#This Row],[Storage]] = "1TB HDD", 1000*0.7)</f>
        <v>2000</v>
      </c>
      <c r="U22" s="5">
        <f>laptop_prices3[[#This Row],[Storage Raw Value]]/ScoreCard!$J$3*ScoreCard!$J$5</f>
        <v>8</v>
      </c>
    </row>
    <row r="23" spans="2:21" x14ac:dyDescent="0.2">
      <c r="B23" s="4" cm="1">
        <f t="array" ref="B23">SUM(laptop_prices3[[#This Row],[RAM Comp]:[Weight Comp]]+laptop_prices3[[#This Row],[Storage Comp]])</f>
        <v>18.912190476190478</v>
      </c>
      <c r="C23">
        <v>21</v>
      </c>
      <c r="D23" t="s">
        <v>34</v>
      </c>
      <c r="E23" t="s">
        <v>48</v>
      </c>
      <c r="F23">
        <v>64</v>
      </c>
      <c r="G23" t="s">
        <v>29</v>
      </c>
      <c r="H23" t="s">
        <v>32</v>
      </c>
      <c r="I23">
        <v>17.3</v>
      </c>
      <c r="J23" t="s">
        <v>43</v>
      </c>
      <c r="K23">
        <v>6.4</v>
      </c>
      <c r="L23">
        <v>2.48</v>
      </c>
      <c r="M23" t="s">
        <v>16</v>
      </c>
      <c r="N23">
        <v>3311.34</v>
      </c>
      <c r="O23" s="5">
        <f>(ScoreCard!$E$3-laptop_prices3[[#This Row],[Price ($)]])/ScoreCard!$E$3*ScoreCard!$E$5</f>
        <v>3.4680899491852242</v>
      </c>
      <c r="P23" s="5">
        <f>laptop_prices3[[#This Row],[RAM (GB)]]/ScoreCard!$F$3*ScoreCard!$F$5</f>
        <v>7</v>
      </c>
      <c r="Q23" s="5">
        <f>laptop_prices3[[#This Row],[Screen Size (inch)]]/ScoreCard!$G$3*ScoreCard!$G$5</f>
        <v>2</v>
      </c>
      <c r="R23" s="5">
        <f>laptop_prices3[[#This Row],[Battery Life (hours)]]/ScoreCard!$H$3*ScoreCard!$H$5</f>
        <v>3.7333333333333334</v>
      </c>
      <c r="S23" s="5">
        <f>ScoreCard!$I$3-laptop_prices3[[#This Row],[Weight (kg)]]/ScoreCard!$I$3*ScoreCard!$I$5</f>
        <v>2.0828571428571427</v>
      </c>
      <c r="T23" s="6" cm="1">
        <f t="array" ref="T23">_xlfn.IFS(laptop_prices3[[#This Row],[Storage]]="512GB SSD", 512, laptop_prices3[[#This Row],[Storage]] = "1TB SSD", 1000, laptop_prices3[[#This Row],[Storage]] = "2TB SSD", 2000, laptop_prices3[[#This Row],[Storage]]= "256GB SSD", 256, laptop_prices3[[#This Row],[Storage]] = "1TB HDD", 1000*0.7)</f>
        <v>256</v>
      </c>
      <c r="U23" s="5">
        <f>laptop_prices3[[#This Row],[Storage Raw Value]]/ScoreCard!$J$3*ScoreCard!$J$5</f>
        <v>1.024</v>
      </c>
    </row>
    <row r="24" spans="2:21" x14ac:dyDescent="0.2">
      <c r="B24" s="4" cm="1">
        <f t="array" ref="B24">SUM(laptop_prices3[[#This Row],[RAM Comp]:[Weight Comp]]+laptop_prices3[[#This Row],[Storage Comp]])</f>
        <v>27.960611065235344</v>
      </c>
      <c r="C24">
        <v>22</v>
      </c>
      <c r="D24" t="s">
        <v>33</v>
      </c>
      <c r="E24" t="s">
        <v>18</v>
      </c>
      <c r="F24">
        <v>16</v>
      </c>
      <c r="G24" t="s">
        <v>19</v>
      </c>
      <c r="H24" t="s">
        <v>32</v>
      </c>
      <c r="I24">
        <v>15.6</v>
      </c>
      <c r="J24" t="s">
        <v>43</v>
      </c>
      <c r="K24">
        <v>11.4</v>
      </c>
      <c r="L24">
        <v>3.05</v>
      </c>
      <c r="M24" t="s">
        <v>22</v>
      </c>
      <c r="N24">
        <v>1734.32</v>
      </c>
      <c r="O24" s="5">
        <f>(ScoreCard!$E$3-laptop_prices3[[#This Row],[Price ($)]])/ScoreCard!$E$3*ScoreCard!$E$5</f>
        <v>4.1976594854865157</v>
      </c>
      <c r="P24" s="5">
        <f>laptop_prices3[[#This Row],[RAM (GB)]]/ScoreCard!$F$3*ScoreCard!$F$5</f>
        <v>1.75</v>
      </c>
      <c r="Q24" s="5">
        <f>laptop_prices3[[#This Row],[Screen Size (inch)]]/ScoreCard!$G$3*ScoreCard!$G$5</f>
        <v>1.8034682080924855</v>
      </c>
      <c r="R24" s="5">
        <f>laptop_prices3[[#This Row],[Battery Life (hours)]]/ScoreCard!$H$3*ScoreCard!$H$5</f>
        <v>6.65</v>
      </c>
      <c r="S24" s="5">
        <f>ScoreCard!$I$3-laptop_prices3[[#This Row],[Weight (kg)]]/ScoreCard!$I$3*ScoreCard!$I$5</f>
        <v>1.7571428571428573</v>
      </c>
      <c r="T24" s="6" cm="1">
        <f t="array" ref="T24">_xlfn.IFS(laptop_prices3[[#This Row],[Storage]]="512GB SSD", 512, laptop_prices3[[#This Row],[Storage]] = "1TB SSD", 1000, laptop_prices3[[#This Row],[Storage]] = "2TB SSD", 2000, laptop_prices3[[#This Row],[Storage]]= "256GB SSD", 256, laptop_prices3[[#This Row],[Storage]] = "1TB HDD", 1000*0.7)</f>
        <v>1000</v>
      </c>
      <c r="U24" s="5">
        <f>laptop_prices3[[#This Row],[Storage Raw Value]]/ScoreCard!$J$3*ScoreCard!$J$5</f>
        <v>4</v>
      </c>
    </row>
    <row r="25" spans="2:21" x14ac:dyDescent="0.2">
      <c r="B25" s="4" cm="1">
        <f t="array" ref="B25">SUM(laptop_prices3[[#This Row],[RAM Comp]:[Weight Comp]]+laptop_prices3[[#This Row],[Storage Comp]])</f>
        <v>20.224477016240023</v>
      </c>
      <c r="C25">
        <v>23</v>
      </c>
      <c r="D25" t="s">
        <v>34</v>
      </c>
      <c r="E25" t="s">
        <v>12</v>
      </c>
      <c r="F25">
        <v>8</v>
      </c>
      <c r="G25" t="s">
        <v>42</v>
      </c>
      <c r="H25" t="s">
        <v>14</v>
      </c>
      <c r="I25">
        <v>13.3</v>
      </c>
      <c r="J25" t="s">
        <v>15</v>
      </c>
      <c r="K25">
        <v>7</v>
      </c>
      <c r="L25">
        <v>1.7</v>
      </c>
      <c r="M25" t="s">
        <v>22</v>
      </c>
      <c r="N25">
        <v>878.5</v>
      </c>
      <c r="O25" s="5">
        <f>(ScoreCard!$E$3-laptop_prices3[[#This Row],[Price ($)]])/ScoreCard!$E$3*ScoreCard!$E$5</f>
        <v>4.593583570505964</v>
      </c>
      <c r="P25" s="5">
        <f>laptop_prices3[[#This Row],[RAM (GB)]]/ScoreCard!$F$3*ScoreCard!$F$5</f>
        <v>0.875</v>
      </c>
      <c r="Q25" s="5">
        <f>laptop_prices3[[#This Row],[Screen Size (inch)]]/ScoreCard!$G$3*ScoreCard!$G$5</f>
        <v>1.5375722543352601</v>
      </c>
      <c r="R25" s="5">
        <f>laptop_prices3[[#This Row],[Battery Life (hours)]]/ScoreCard!$H$3*ScoreCard!$H$5</f>
        <v>4.0833333333333339</v>
      </c>
      <c r="S25" s="5">
        <f>ScoreCard!$I$3-laptop_prices3[[#This Row],[Weight (kg)]]/ScoreCard!$I$3*ScoreCard!$I$5</f>
        <v>2.5285714285714285</v>
      </c>
      <c r="T25" s="6" cm="1">
        <f t="array" ref="T25">_xlfn.IFS(laptop_prices3[[#This Row],[Storage]]="512GB SSD", 512, laptop_prices3[[#This Row],[Storage]] = "1TB SSD", 1000, laptop_prices3[[#This Row],[Storage]] = "2TB SSD", 2000, laptop_prices3[[#This Row],[Storage]]= "256GB SSD", 256, laptop_prices3[[#This Row],[Storage]] = "1TB HDD", 1000*0.7)</f>
        <v>700</v>
      </c>
      <c r="U25" s="5">
        <f>laptop_prices3[[#This Row],[Storage Raw Value]]/ScoreCard!$J$3*ScoreCard!$J$5</f>
        <v>2.8</v>
      </c>
    </row>
    <row r="26" spans="2:21" x14ac:dyDescent="0.2">
      <c r="B26" s="4" cm="1">
        <f t="array" ref="B26">SUM(laptop_prices3[[#This Row],[RAM Comp]:[Weight Comp]]+laptop_prices3[[#This Row],[Storage Comp]])</f>
        <v>22.608524635287644</v>
      </c>
      <c r="C26">
        <v>24</v>
      </c>
      <c r="D26" t="s">
        <v>34</v>
      </c>
      <c r="E26" t="s">
        <v>24</v>
      </c>
      <c r="F26">
        <v>8</v>
      </c>
      <c r="G26" t="s">
        <v>42</v>
      </c>
      <c r="H26" t="s">
        <v>44</v>
      </c>
      <c r="I26">
        <v>13.3</v>
      </c>
      <c r="J26" t="s">
        <v>15</v>
      </c>
      <c r="K26">
        <v>11.9</v>
      </c>
      <c r="L26">
        <v>2.5299999999999998</v>
      </c>
      <c r="M26" t="s">
        <v>46</v>
      </c>
      <c r="N26">
        <v>830.62</v>
      </c>
      <c r="O26" s="5">
        <f>(ScoreCard!$E$3-laptop_prices3[[#This Row],[Price ($)]])/ScoreCard!$E$3*ScoreCard!$E$5</f>
        <v>4.61573407550787</v>
      </c>
      <c r="P26" s="5">
        <f>laptop_prices3[[#This Row],[RAM (GB)]]/ScoreCard!$F$3*ScoreCard!$F$5</f>
        <v>0.875</v>
      </c>
      <c r="Q26" s="5">
        <f>laptop_prices3[[#This Row],[Screen Size (inch)]]/ScoreCard!$G$3*ScoreCard!$G$5</f>
        <v>1.5375722543352601</v>
      </c>
      <c r="R26" s="5">
        <f>laptop_prices3[[#This Row],[Battery Life (hours)]]/ScoreCard!$H$3*ScoreCard!$H$5</f>
        <v>6.9416666666666664</v>
      </c>
      <c r="S26" s="5">
        <f>ScoreCard!$I$3-laptop_prices3[[#This Row],[Weight (kg)]]/ScoreCard!$I$3*ScoreCard!$I$5</f>
        <v>2.0542857142857143</v>
      </c>
      <c r="T26" s="6" cm="1">
        <f t="array" ref="T26">_xlfn.IFS(laptop_prices3[[#This Row],[Storage]]="512GB SSD", 512, laptop_prices3[[#This Row],[Storage]] = "1TB SSD", 1000, laptop_prices3[[#This Row],[Storage]] = "2TB SSD", 2000, laptop_prices3[[#This Row],[Storage]]= "256GB SSD", 256, laptop_prices3[[#This Row],[Storage]] = "1TB HDD", 1000*0.7)</f>
        <v>700</v>
      </c>
      <c r="U26" s="5">
        <f>laptop_prices3[[#This Row],[Storage Raw Value]]/ScoreCard!$J$3*ScoreCard!$J$5</f>
        <v>2.8</v>
      </c>
    </row>
    <row r="27" spans="2:21" x14ac:dyDescent="0.2">
      <c r="B27" s="4" cm="1">
        <f t="array" ref="B27">SUM(laptop_prices3[[#This Row],[RAM Comp]:[Weight Comp]]+laptop_prices3[[#This Row],[Storage Comp]])</f>
        <v>19.163857142857143</v>
      </c>
      <c r="C27">
        <v>25</v>
      </c>
      <c r="D27" t="s">
        <v>11</v>
      </c>
      <c r="E27" t="s">
        <v>41</v>
      </c>
      <c r="F27">
        <v>64</v>
      </c>
      <c r="G27" t="s">
        <v>29</v>
      </c>
      <c r="H27" t="s">
        <v>44</v>
      </c>
      <c r="I27">
        <v>17.3</v>
      </c>
      <c r="J27" t="s">
        <v>43</v>
      </c>
      <c r="K27">
        <v>6.9</v>
      </c>
      <c r="L27">
        <v>2.5499999999999998</v>
      </c>
      <c r="M27" t="s">
        <v>30</v>
      </c>
      <c r="N27">
        <v>4428.68</v>
      </c>
      <c r="O27" s="5">
        <f>(ScoreCard!$E$3-laptop_prices3[[#This Row],[Price ($)]])/ScoreCard!$E$3*ScoreCard!$E$5</f>
        <v>2.9511800649155981</v>
      </c>
      <c r="P27" s="5">
        <f>laptop_prices3[[#This Row],[RAM (GB)]]/ScoreCard!$F$3*ScoreCard!$F$5</f>
        <v>7</v>
      </c>
      <c r="Q27" s="5">
        <f>laptop_prices3[[#This Row],[Screen Size (inch)]]/ScoreCard!$G$3*ScoreCard!$G$5</f>
        <v>2</v>
      </c>
      <c r="R27" s="5">
        <f>laptop_prices3[[#This Row],[Battery Life (hours)]]/ScoreCard!$H$3*ScoreCard!$H$5</f>
        <v>4.0250000000000004</v>
      </c>
      <c r="S27" s="5">
        <f>ScoreCard!$I$3-laptop_prices3[[#This Row],[Weight (kg)]]/ScoreCard!$I$3*ScoreCard!$I$5</f>
        <v>2.0428571428571427</v>
      </c>
      <c r="T27" s="6" cm="1">
        <f t="array" ref="T27">_xlfn.IFS(laptop_prices3[[#This Row],[Storage]]="512GB SSD", 512, laptop_prices3[[#This Row],[Storage]] = "1TB SSD", 1000, laptop_prices3[[#This Row],[Storage]] = "2TB SSD", 2000, laptop_prices3[[#This Row],[Storage]]= "256GB SSD", 256, laptop_prices3[[#This Row],[Storage]] = "1TB HDD", 1000*0.7)</f>
        <v>256</v>
      </c>
      <c r="U27" s="5">
        <f>laptop_prices3[[#This Row],[Storage Raw Value]]/ScoreCard!$J$3*ScoreCard!$J$5</f>
        <v>1.024</v>
      </c>
    </row>
    <row r="28" spans="2:21" x14ac:dyDescent="0.2">
      <c r="B28" s="4" cm="1">
        <f t="array" ref="B28">SUM(laptop_prices3[[#This Row],[RAM Comp]:[Weight Comp]]+laptop_prices3[[#This Row],[Storage Comp]])</f>
        <v>15.837878062207542</v>
      </c>
      <c r="C28">
        <v>26</v>
      </c>
      <c r="D28" t="s">
        <v>38</v>
      </c>
      <c r="E28" t="s">
        <v>18</v>
      </c>
      <c r="F28">
        <v>8</v>
      </c>
      <c r="G28" t="s">
        <v>13</v>
      </c>
      <c r="H28" t="s">
        <v>26</v>
      </c>
      <c r="I28">
        <v>14</v>
      </c>
      <c r="J28" t="s">
        <v>15</v>
      </c>
      <c r="K28">
        <v>4.4000000000000004</v>
      </c>
      <c r="L28">
        <v>1.6</v>
      </c>
      <c r="M28" t="s">
        <v>46</v>
      </c>
      <c r="N28">
        <v>1504.2</v>
      </c>
      <c r="O28" s="5">
        <f>(ScoreCard!$E$3-laptop_prices3[[#This Row],[Price ($)]])/ScoreCard!$E$3*ScoreCard!$E$5</f>
        <v>4.3041188466193177</v>
      </c>
      <c r="P28" s="5">
        <f>laptop_prices3[[#This Row],[RAM (GB)]]/ScoreCard!$F$3*ScoreCard!$F$5</f>
        <v>0.875</v>
      </c>
      <c r="Q28" s="5">
        <f>laptop_prices3[[#This Row],[Screen Size (inch)]]/ScoreCard!$G$3*ScoreCard!$G$5</f>
        <v>1.6184971098265895</v>
      </c>
      <c r="R28" s="5">
        <f>laptop_prices3[[#This Row],[Battery Life (hours)]]/ScoreCard!$H$3*ScoreCard!$H$5</f>
        <v>2.5666666666666669</v>
      </c>
      <c r="S28" s="5">
        <f>ScoreCard!$I$3-laptop_prices3[[#This Row],[Weight (kg)]]/ScoreCard!$I$3*ScoreCard!$I$5</f>
        <v>2.5857142857142854</v>
      </c>
      <c r="T28" s="6" cm="1">
        <f t="array" ref="T28">_xlfn.IFS(laptop_prices3[[#This Row],[Storage]]="512GB SSD", 512, laptop_prices3[[#This Row],[Storage]] = "1TB SSD", 1000, laptop_prices3[[#This Row],[Storage]] = "2TB SSD", 2000, laptop_prices3[[#This Row],[Storage]]= "256GB SSD", 256, laptop_prices3[[#This Row],[Storage]] = "1TB HDD", 1000*0.7)</f>
        <v>512</v>
      </c>
      <c r="U28" s="5">
        <f>laptop_prices3[[#This Row],[Storage Raw Value]]/ScoreCard!$J$3*ScoreCard!$J$5</f>
        <v>2.048</v>
      </c>
    </row>
    <row r="29" spans="2:21" x14ac:dyDescent="0.2">
      <c r="B29" s="4" cm="1">
        <f t="array" ref="B29">SUM(laptop_prices3[[#This Row],[RAM Comp]:[Weight Comp]]+laptop_prices3[[#This Row],[Storage Comp]])</f>
        <v>22.37195320671621</v>
      </c>
      <c r="C29">
        <v>27</v>
      </c>
      <c r="D29" t="s">
        <v>23</v>
      </c>
      <c r="E29" t="s">
        <v>37</v>
      </c>
      <c r="F29">
        <v>64</v>
      </c>
      <c r="G29" t="s">
        <v>13</v>
      </c>
      <c r="H29" t="s">
        <v>32</v>
      </c>
      <c r="I29">
        <v>13.3</v>
      </c>
      <c r="J29" t="s">
        <v>43</v>
      </c>
      <c r="K29">
        <v>6.2</v>
      </c>
      <c r="L29">
        <v>2.58</v>
      </c>
      <c r="M29" t="s">
        <v>46</v>
      </c>
      <c r="N29">
        <v>3907.83</v>
      </c>
      <c r="O29" s="5">
        <f>(ScoreCard!$E$3-laptop_prices3[[#This Row],[Price ($)]])/ScoreCard!$E$3*ScoreCard!$E$5</f>
        <v>3.1921385137510776</v>
      </c>
      <c r="P29" s="5">
        <f>laptop_prices3[[#This Row],[RAM (GB)]]/ScoreCard!$F$3*ScoreCard!$F$5</f>
        <v>7</v>
      </c>
      <c r="Q29" s="5">
        <f>laptop_prices3[[#This Row],[Screen Size (inch)]]/ScoreCard!$G$3*ScoreCard!$G$5</f>
        <v>1.5375722543352601</v>
      </c>
      <c r="R29" s="5">
        <f>laptop_prices3[[#This Row],[Battery Life (hours)]]/ScoreCard!$H$3*ScoreCard!$H$5</f>
        <v>3.6166666666666671</v>
      </c>
      <c r="S29" s="5">
        <f>ScoreCard!$I$3-laptop_prices3[[#This Row],[Weight (kg)]]/ScoreCard!$I$3*ScoreCard!$I$5</f>
        <v>2.0257142857142858</v>
      </c>
      <c r="T29" s="6" cm="1">
        <f t="array" ref="T29">_xlfn.IFS(laptop_prices3[[#This Row],[Storage]]="512GB SSD", 512, laptop_prices3[[#This Row],[Storage]] = "1TB SSD", 1000, laptop_prices3[[#This Row],[Storage]] = "2TB SSD", 2000, laptop_prices3[[#This Row],[Storage]]= "256GB SSD", 256, laptop_prices3[[#This Row],[Storage]] = "1TB HDD", 1000*0.7)</f>
        <v>512</v>
      </c>
      <c r="U29" s="5">
        <f>laptop_prices3[[#This Row],[Storage Raw Value]]/ScoreCard!$J$3*ScoreCard!$J$5</f>
        <v>2.048</v>
      </c>
    </row>
    <row r="30" spans="2:21" x14ac:dyDescent="0.2">
      <c r="B30" s="4" cm="1">
        <f t="array" ref="B30">SUM(laptop_prices3[[#This Row],[RAM Comp]:[Weight Comp]]+laptop_prices3[[#This Row],[Storage Comp]])</f>
        <v>25.910429397192402</v>
      </c>
      <c r="C30">
        <v>28</v>
      </c>
      <c r="D30" t="s">
        <v>36</v>
      </c>
      <c r="E30" t="s">
        <v>37</v>
      </c>
      <c r="F30">
        <v>8</v>
      </c>
      <c r="G30" t="s">
        <v>19</v>
      </c>
      <c r="H30" t="s">
        <v>44</v>
      </c>
      <c r="I30">
        <v>13.3</v>
      </c>
      <c r="J30" t="s">
        <v>21</v>
      </c>
      <c r="K30">
        <v>9.9</v>
      </c>
      <c r="L30">
        <v>3.11</v>
      </c>
      <c r="M30" t="s">
        <v>30</v>
      </c>
      <c r="N30">
        <v>976.43</v>
      </c>
      <c r="O30" s="5">
        <f>(ScoreCard!$E$3-laptop_prices3[[#This Row],[Price ($)]])/ScoreCard!$E$3*ScoreCard!$E$5</f>
        <v>4.5482786633456325</v>
      </c>
      <c r="P30" s="5">
        <f>laptop_prices3[[#This Row],[RAM (GB)]]/ScoreCard!$F$3*ScoreCard!$F$5</f>
        <v>0.875</v>
      </c>
      <c r="Q30" s="5">
        <f>laptop_prices3[[#This Row],[Screen Size (inch)]]/ScoreCard!$G$3*ScoreCard!$G$5</f>
        <v>1.5375722543352601</v>
      </c>
      <c r="R30" s="5">
        <f>laptop_prices3[[#This Row],[Battery Life (hours)]]/ScoreCard!$H$3*ScoreCard!$H$5</f>
        <v>5.7750000000000004</v>
      </c>
      <c r="S30" s="5">
        <f>ScoreCard!$I$3-laptop_prices3[[#This Row],[Weight (kg)]]/ScoreCard!$I$3*ScoreCard!$I$5</f>
        <v>1.7228571428571429</v>
      </c>
      <c r="T30" s="6" cm="1">
        <f t="array" ref="T30">_xlfn.IFS(laptop_prices3[[#This Row],[Storage]]="512GB SSD", 512, laptop_prices3[[#This Row],[Storage]] = "1TB SSD", 1000, laptop_prices3[[#This Row],[Storage]] = "2TB SSD", 2000, laptop_prices3[[#This Row],[Storage]]= "256GB SSD", 256, laptop_prices3[[#This Row],[Storage]] = "1TB HDD", 1000*0.7)</f>
        <v>1000</v>
      </c>
      <c r="U30" s="5">
        <f>laptop_prices3[[#This Row],[Storage Raw Value]]/ScoreCard!$J$3*ScoreCard!$J$5</f>
        <v>4</v>
      </c>
    </row>
    <row r="31" spans="2:21" x14ac:dyDescent="0.2">
      <c r="B31" s="4" cm="1">
        <f t="array" ref="B31">SUM(laptop_prices3[[#This Row],[RAM Comp]:[Weight Comp]]+laptop_prices3[[#This Row],[Storage Comp]])</f>
        <v>24.646710982658959</v>
      </c>
      <c r="C31">
        <v>29</v>
      </c>
      <c r="D31" t="s">
        <v>36</v>
      </c>
      <c r="E31" t="s">
        <v>39</v>
      </c>
      <c r="F31">
        <v>64</v>
      </c>
      <c r="G31" t="s">
        <v>13</v>
      </c>
      <c r="H31" t="s">
        <v>32</v>
      </c>
      <c r="I31">
        <v>16</v>
      </c>
      <c r="J31" t="s">
        <v>15</v>
      </c>
      <c r="K31">
        <v>9.3000000000000007</v>
      </c>
      <c r="L31">
        <v>2.31</v>
      </c>
      <c r="M31" t="s">
        <v>46</v>
      </c>
      <c r="N31">
        <v>3286.11</v>
      </c>
      <c r="O31" s="5">
        <f>(ScoreCard!$E$3-laptop_prices3[[#This Row],[Price ($)]])/ScoreCard!$E$3*ScoreCard!$E$5</f>
        <v>3.479761988475075</v>
      </c>
      <c r="P31" s="5">
        <f>laptop_prices3[[#This Row],[RAM (GB)]]/ScoreCard!$F$3*ScoreCard!$F$5</f>
        <v>7</v>
      </c>
      <c r="Q31" s="5">
        <f>laptop_prices3[[#This Row],[Screen Size (inch)]]/ScoreCard!$G$3*ScoreCard!$G$5</f>
        <v>1.8497109826589595</v>
      </c>
      <c r="R31" s="5">
        <f>laptop_prices3[[#This Row],[Battery Life (hours)]]/ScoreCard!$H$3*ScoreCard!$H$5</f>
        <v>5.4249999999999998</v>
      </c>
      <c r="S31" s="5">
        <f>ScoreCard!$I$3-laptop_prices3[[#This Row],[Weight (kg)]]/ScoreCard!$I$3*ScoreCard!$I$5</f>
        <v>2.1799999999999997</v>
      </c>
      <c r="T31" s="6" cm="1">
        <f t="array" ref="T31">_xlfn.IFS(laptop_prices3[[#This Row],[Storage]]="512GB SSD", 512, laptop_prices3[[#This Row],[Storage]] = "1TB SSD", 1000, laptop_prices3[[#This Row],[Storage]] = "2TB SSD", 2000, laptop_prices3[[#This Row],[Storage]]= "256GB SSD", 256, laptop_prices3[[#This Row],[Storage]] = "1TB HDD", 1000*0.7)</f>
        <v>512</v>
      </c>
      <c r="U31" s="5">
        <f>laptop_prices3[[#This Row],[Storage Raw Value]]/ScoreCard!$J$3*ScoreCard!$J$5</f>
        <v>2.048</v>
      </c>
    </row>
    <row r="32" spans="2:21" x14ac:dyDescent="0.2">
      <c r="B32" s="4" cm="1">
        <f t="array" ref="B32">SUM(laptop_prices3[[#This Row],[RAM Comp]:[Weight Comp]]+laptop_prices3[[#This Row],[Storage Comp]])</f>
        <v>23.776682493806774</v>
      </c>
      <c r="C32">
        <v>30</v>
      </c>
      <c r="D32" t="s">
        <v>34</v>
      </c>
      <c r="E32" t="s">
        <v>12</v>
      </c>
      <c r="F32">
        <v>4</v>
      </c>
      <c r="G32" t="s">
        <v>19</v>
      </c>
      <c r="H32" t="s">
        <v>14</v>
      </c>
      <c r="I32">
        <v>15.6</v>
      </c>
      <c r="J32" t="s">
        <v>21</v>
      </c>
      <c r="K32">
        <v>5.4</v>
      </c>
      <c r="L32">
        <v>1.95</v>
      </c>
      <c r="M32" t="s">
        <v>30</v>
      </c>
      <c r="N32">
        <v>831.69</v>
      </c>
      <c r="O32" s="5">
        <f>(ScoreCard!$E$3-laptop_prices3[[#This Row],[Price ($)]])/ScoreCard!$E$3*ScoreCard!$E$5</f>
        <v>4.6152390663108767</v>
      </c>
      <c r="P32" s="5">
        <f>laptop_prices3[[#This Row],[RAM (GB)]]/ScoreCard!$F$3*ScoreCard!$F$5</f>
        <v>0.4375</v>
      </c>
      <c r="Q32" s="5">
        <f>laptop_prices3[[#This Row],[Screen Size (inch)]]/ScoreCard!$G$3*ScoreCard!$G$5</f>
        <v>1.8034682080924855</v>
      </c>
      <c r="R32" s="5">
        <f>laptop_prices3[[#This Row],[Battery Life (hours)]]/ScoreCard!$H$3*ScoreCard!$H$5</f>
        <v>3.15</v>
      </c>
      <c r="S32" s="5">
        <f>ScoreCard!$I$3-laptop_prices3[[#This Row],[Weight (kg)]]/ScoreCard!$I$3*ScoreCard!$I$5</f>
        <v>2.3857142857142857</v>
      </c>
      <c r="T32" s="6" cm="1">
        <f t="array" ref="T32">_xlfn.IFS(laptop_prices3[[#This Row],[Storage]]="512GB SSD", 512, laptop_prices3[[#This Row],[Storage]] = "1TB SSD", 1000, laptop_prices3[[#This Row],[Storage]] = "2TB SSD", 2000, laptop_prices3[[#This Row],[Storage]]= "256GB SSD", 256, laptop_prices3[[#This Row],[Storage]] = "1TB HDD", 1000*0.7)</f>
        <v>1000</v>
      </c>
      <c r="U32" s="5">
        <f>laptop_prices3[[#This Row],[Storage Raw Value]]/ScoreCard!$J$3*ScoreCard!$J$5</f>
        <v>4</v>
      </c>
    </row>
    <row r="33" spans="2:21" x14ac:dyDescent="0.2">
      <c r="B33" s="4" cm="1">
        <f t="array" ref="B33">SUM(laptop_prices3[[#This Row],[RAM Comp]:[Weight Comp]]+laptop_prices3[[#This Row],[Storage Comp]])</f>
        <v>30.186087255711534</v>
      </c>
      <c r="C33">
        <v>31</v>
      </c>
      <c r="D33" t="s">
        <v>45</v>
      </c>
      <c r="E33" t="s">
        <v>48</v>
      </c>
      <c r="F33">
        <v>32</v>
      </c>
      <c r="G33" t="s">
        <v>19</v>
      </c>
      <c r="H33" t="s">
        <v>40</v>
      </c>
      <c r="I33">
        <v>15.6</v>
      </c>
      <c r="J33" t="s">
        <v>15</v>
      </c>
      <c r="K33">
        <v>11.5</v>
      </c>
      <c r="L33">
        <v>2.3199999999999998</v>
      </c>
      <c r="M33" t="s">
        <v>16</v>
      </c>
      <c r="N33">
        <v>2868.04</v>
      </c>
      <c r="O33" s="5">
        <f>(ScoreCard!$E$3-laptop_prices3[[#This Row],[Price ($)]])/ScoreCard!$E$3*ScoreCard!$E$5</f>
        <v>3.6731717968741324</v>
      </c>
      <c r="P33" s="5">
        <f>laptop_prices3[[#This Row],[RAM (GB)]]/ScoreCard!$F$3*ScoreCard!$F$5</f>
        <v>3.5</v>
      </c>
      <c r="Q33" s="5">
        <f>laptop_prices3[[#This Row],[Screen Size (inch)]]/ScoreCard!$G$3*ScoreCard!$G$5</f>
        <v>1.8034682080924855</v>
      </c>
      <c r="R33" s="5">
        <f>laptop_prices3[[#This Row],[Battery Life (hours)]]/ScoreCard!$H$3*ScoreCard!$H$5</f>
        <v>6.7083333333333339</v>
      </c>
      <c r="S33" s="5">
        <f>ScoreCard!$I$3-laptop_prices3[[#This Row],[Weight (kg)]]/ScoreCard!$I$3*ScoreCard!$I$5</f>
        <v>2.1742857142857144</v>
      </c>
      <c r="T33" s="6" cm="1">
        <f t="array" ref="T33">_xlfn.IFS(laptop_prices3[[#This Row],[Storage]]="512GB SSD", 512, laptop_prices3[[#This Row],[Storage]] = "1TB SSD", 1000, laptop_prices3[[#This Row],[Storage]] = "2TB SSD", 2000, laptop_prices3[[#This Row],[Storage]]= "256GB SSD", 256, laptop_prices3[[#This Row],[Storage]] = "1TB HDD", 1000*0.7)</f>
        <v>1000</v>
      </c>
      <c r="U33" s="5">
        <f>laptop_prices3[[#This Row],[Storage Raw Value]]/ScoreCard!$J$3*ScoreCard!$J$5</f>
        <v>4</v>
      </c>
    </row>
    <row r="34" spans="2:21" x14ac:dyDescent="0.2">
      <c r="B34" s="4" cm="1">
        <f t="array" ref="B34">SUM(laptop_prices3[[#This Row],[RAM Comp]:[Weight Comp]]+laptop_prices3[[#This Row],[Storage Comp]])</f>
        <v>30.678571428571427</v>
      </c>
      <c r="C34">
        <v>32</v>
      </c>
      <c r="D34" t="s">
        <v>28</v>
      </c>
      <c r="E34" t="s">
        <v>37</v>
      </c>
      <c r="F34">
        <v>32</v>
      </c>
      <c r="G34" t="s">
        <v>19</v>
      </c>
      <c r="H34" t="s">
        <v>26</v>
      </c>
      <c r="I34">
        <v>17.3</v>
      </c>
      <c r="J34" t="s">
        <v>15</v>
      </c>
      <c r="K34">
        <v>11.4</v>
      </c>
      <c r="L34">
        <v>1.7</v>
      </c>
      <c r="M34" t="s">
        <v>22</v>
      </c>
      <c r="N34">
        <v>3584.25</v>
      </c>
      <c r="O34" s="5">
        <f>(ScoreCard!$E$3-laptop_prices3[[#This Row],[Price ($)]])/ScoreCard!$E$3*ScoreCard!$E$5</f>
        <v>3.3418348464268659</v>
      </c>
      <c r="P34" s="5">
        <f>laptop_prices3[[#This Row],[RAM (GB)]]/ScoreCard!$F$3*ScoreCard!$F$5</f>
        <v>3.5</v>
      </c>
      <c r="Q34" s="5">
        <f>laptop_prices3[[#This Row],[Screen Size (inch)]]/ScoreCard!$G$3*ScoreCard!$G$5</f>
        <v>2</v>
      </c>
      <c r="R34" s="5">
        <f>laptop_prices3[[#This Row],[Battery Life (hours)]]/ScoreCard!$H$3*ScoreCard!$H$5</f>
        <v>6.65</v>
      </c>
      <c r="S34" s="5">
        <f>ScoreCard!$I$3-laptop_prices3[[#This Row],[Weight (kg)]]/ScoreCard!$I$3*ScoreCard!$I$5</f>
        <v>2.5285714285714285</v>
      </c>
      <c r="T34" s="6" cm="1">
        <f t="array" ref="T34">_xlfn.IFS(laptop_prices3[[#This Row],[Storage]]="512GB SSD", 512, laptop_prices3[[#This Row],[Storage]] = "1TB SSD", 1000, laptop_prices3[[#This Row],[Storage]] = "2TB SSD", 2000, laptop_prices3[[#This Row],[Storage]]= "256GB SSD", 256, laptop_prices3[[#This Row],[Storage]] = "1TB HDD", 1000*0.7)</f>
        <v>1000</v>
      </c>
      <c r="U34" s="5">
        <f>laptop_prices3[[#This Row],[Storage Raw Value]]/ScoreCard!$J$3*ScoreCard!$J$5</f>
        <v>4</v>
      </c>
    </row>
    <row r="35" spans="2:21" x14ac:dyDescent="0.2">
      <c r="B35" s="4" cm="1">
        <f t="array" ref="B35">SUM(laptop_prices3[[#This Row],[RAM Comp]:[Weight Comp]]+laptop_prices3[[#This Row],[Storage Comp]])</f>
        <v>22.262901458849438</v>
      </c>
      <c r="C35">
        <v>33</v>
      </c>
      <c r="D35" t="s">
        <v>38</v>
      </c>
      <c r="E35" t="s">
        <v>31</v>
      </c>
      <c r="F35">
        <v>64</v>
      </c>
      <c r="G35" t="s">
        <v>13</v>
      </c>
      <c r="H35" t="s">
        <v>32</v>
      </c>
      <c r="I35">
        <v>16</v>
      </c>
      <c r="J35" t="s">
        <v>21</v>
      </c>
      <c r="K35">
        <v>4.9000000000000004</v>
      </c>
      <c r="L35">
        <v>1.99</v>
      </c>
      <c r="M35" t="s">
        <v>22</v>
      </c>
      <c r="N35">
        <v>1878.4</v>
      </c>
      <c r="O35" s="5">
        <f>(ScoreCard!$E$3-laptop_prices3[[#This Row],[Price ($)]])/ScoreCard!$E$3*ScoreCard!$E$5</f>
        <v>4.1310044152969869</v>
      </c>
      <c r="P35" s="5">
        <f>laptop_prices3[[#This Row],[RAM (GB)]]/ScoreCard!$F$3*ScoreCard!$F$5</f>
        <v>7</v>
      </c>
      <c r="Q35" s="5">
        <f>laptop_prices3[[#This Row],[Screen Size (inch)]]/ScoreCard!$G$3*ScoreCard!$G$5</f>
        <v>1.8497109826589595</v>
      </c>
      <c r="R35" s="5">
        <f>laptop_prices3[[#This Row],[Battery Life (hours)]]/ScoreCard!$H$3*ScoreCard!$H$5</f>
        <v>2.8583333333333338</v>
      </c>
      <c r="S35" s="5">
        <f>ScoreCard!$I$3-laptop_prices3[[#This Row],[Weight (kg)]]/ScoreCard!$I$3*ScoreCard!$I$5</f>
        <v>2.362857142857143</v>
      </c>
      <c r="T35" s="6" cm="1">
        <f t="array" ref="T35">_xlfn.IFS(laptop_prices3[[#This Row],[Storage]]="512GB SSD", 512, laptop_prices3[[#This Row],[Storage]] = "1TB SSD", 1000, laptop_prices3[[#This Row],[Storage]] = "2TB SSD", 2000, laptop_prices3[[#This Row],[Storage]]= "256GB SSD", 256, laptop_prices3[[#This Row],[Storage]] = "1TB HDD", 1000*0.7)</f>
        <v>512</v>
      </c>
      <c r="U35" s="5">
        <f>laptop_prices3[[#This Row],[Storage Raw Value]]/ScoreCard!$J$3*ScoreCard!$J$5</f>
        <v>2.048</v>
      </c>
    </row>
    <row r="36" spans="2:21" x14ac:dyDescent="0.2">
      <c r="B36" s="4" cm="1">
        <f t="array" ref="B36">SUM(laptop_prices3[[#This Row],[RAM Comp]:[Weight Comp]]+laptop_prices3[[#This Row],[Storage Comp]])</f>
        <v>44.391801541425821</v>
      </c>
      <c r="C36">
        <v>34</v>
      </c>
      <c r="D36" t="s">
        <v>34</v>
      </c>
      <c r="E36" t="s">
        <v>39</v>
      </c>
      <c r="F36">
        <v>32</v>
      </c>
      <c r="G36" t="s">
        <v>25</v>
      </c>
      <c r="H36" t="s">
        <v>14</v>
      </c>
      <c r="I36">
        <v>15.6</v>
      </c>
      <c r="J36" t="s">
        <v>43</v>
      </c>
      <c r="K36">
        <v>9.1</v>
      </c>
      <c r="L36">
        <v>3.01</v>
      </c>
      <c r="M36" t="s">
        <v>30</v>
      </c>
      <c r="N36">
        <v>1834.21</v>
      </c>
      <c r="O36" s="5">
        <f>(ScoreCard!$E$3-laptop_prices3[[#This Row],[Price ($)]])/ScoreCard!$E$3*ScoreCard!$E$5</f>
        <v>4.151447832507392</v>
      </c>
      <c r="P36" s="5">
        <f>laptop_prices3[[#This Row],[RAM (GB)]]/ScoreCard!$F$3*ScoreCard!$F$5</f>
        <v>3.5</v>
      </c>
      <c r="Q36" s="5">
        <f>laptop_prices3[[#This Row],[Screen Size (inch)]]/ScoreCard!$G$3*ScoreCard!$G$5</f>
        <v>1.8034682080924855</v>
      </c>
      <c r="R36" s="5">
        <f>laptop_prices3[[#This Row],[Battery Life (hours)]]/ScoreCard!$H$3*ScoreCard!$H$5</f>
        <v>5.3083333333333336</v>
      </c>
      <c r="S36" s="5">
        <f>ScoreCard!$I$3-laptop_prices3[[#This Row],[Weight (kg)]]/ScoreCard!$I$3*ScoreCard!$I$5</f>
        <v>1.78</v>
      </c>
      <c r="T36" s="6" cm="1">
        <f t="array" ref="T36">_xlfn.IFS(laptop_prices3[[#This Row],[Storage]]="512GB SSD", 512, laptop_prices3[[#This Row],[Storage]] = "1TB SSD", 1000, laptop_prices3[[#This Row],[Storage]] = "2TB SSD", 2000, laptop_prices3[[#This Row],[Storage]]= "256GB SSD", 256, laptop_prices3[[#This Row],[Storage]] = "1TB HDD", 1000*0.7)</f>
        <v>2000</v>
      </c>
      <c r="U36" s="5">
        <f>laptop_prices3[[#This Row],[Storage Raw Value]]/ScoreCard!$J$3*ScoreCard!$J$5</f>
        <v>8</v>
      </c>
    </row>
    <row r="37" spans="2:21" x14ac:dyDescent="0.2">
      <c r="B37" s="4" cm="1">
        <f t="array" ref="B37">SUM(laptop_prices3[[#This Row],[RAM Comp]:[Weight Comp]]+laptop_prices3[[#This Row],[Storage Comp]])</f>
        <v>31.162277731902012</v>
      </c>
      <c r="C37">
        <v>35</v>
      </c>
      <c r="D37" t="s">
        <v>47</v>
      </c>
      <c r="E37" t="s">
        <v>31</v>
      </c>
      <c r="F37">
        <v>64</v>
      </c>
      <c r="G37" t="s">
        <v>19</v>
      </c>
      <c r="H37" t="s">
        <v>35</v>
      </c>
      <c r="I37">
        <v>15.6</v>
      </c>
      <c r="J37" t="s">
        <v>15</v>
      </c>
      <c r="K37">
        <v>8.3000000000000007</v>
      </c>
      <c r="L37">
        <v>3.47</v>
      </c>
      <c r="M37" t="s">
        <v>22</v>
      </c>
      <c r="N37">
        <v>3390.88</v>
      </c>
      <c r="O37" s="5">
        <f>(ScoreCard!$E$3-laptop_prices3[[#This Row],[Price ($)]])/ScoreCard!$E$3*ScoreCard!$E$5</f>
        <v>3.4312927234573292</v>
      </c>
      <c r="P37" s="5">
        <f>laptop_prices3[[#This Row],[RAM (GB)]]/ScoreCard!$F$3*ScoreCard!$F$5</f>
        <v>7</v>
      </c>
      <c r="Q37" s="5">
        <f>laptop_prices3[[#This Row],[Screen Size (inch)]]/ScoreCard!$G$3*ScoreCard!$G$5</f>
        <v>1.8034682080924855</v>
      </c>
      <c r="R37" s="5">
        <f>laptop_prices3[[#This Row],[Battery Life (hours)]]/ScoreCard!$H$3*ScoreCard!$H$5</f>
        <v>4.8416666666666677</v>
      </c>
      <c r="S37" s="5">
        <f>ScoreCard!$I$3-laptop_prices3[[#This Row],[Weight (kg)]]/ScoreCard!$I$3*ScoreCard!$I$5</f>
        <v>1.5171428571428571</v>
      </c>
      <c r="T37" s="6" cm="1">
        <f t="array" ref="T37">_xlfn.IFS(laptop_prices3[[#This Row],[Storage]]="512GB SSD", 512, laptop_prices3[[#This Row],[Storage]] = "1TB SSD", 1000, laptop_prices3[[#This Row],[Storage]] = "2TB SSD", 2000, laptop_prices3[[#This Row],[Storage]]= "256GB SSD", 256, laptop_prices3[[#This Row],[Storage]] = "1TB HDD", 1000*0.7)</f>
        <v>1000</v>
      </c>
      <c r="U37" s="5">
        <f>laptop_prices3[[#This Row],[Storage Raw Value]]/ScoreCard!$J$3*ScoreCard!$J$5</f>
        <v>4</v>
      </c>
    </row>
    <row r="38" spans="2:21" x14ac:dyDescent="0.2">
      <c r="B38" s="4" cm="1">
        <f t="array" ref="B38">SUM(laptop_prices3[[#This Row],[RAM Comp]:[Weight Comp]]+laptop_prices3[[#This Row],[Storage Comp]])</f>
        <v>17.027134874759152</v>
      </c>
      <c r="C38">
        <v>36</v>
      </c>
      <c r="D38" t="s">
        <v>33</v>
      </c>
      <c r="E38" t="s">
        <v>39</v>
      </c>
      <c r="F38">
        <v>8</v>
      </c>
      <c r="G38" t="s">
        <v>13</v>
      </c>
      <c r="H38" t="s">
        <v>40</v>
      </c>
      <c r="I38">
        <v>15.6</v>
      </c>
      <c r="J38" t="s">
        <v>27</v>
      </c>
      <c r="K38">
        <v>6.2</v>
      </c>
      <c r="L38">
        <v>1.68</v>
      </c>
      <c r="M38" t="s">
        <v>22</v>
      </c>
      <c r="N38">
        <v>1923.02</v>
      </c>
      <c r="O38" s="5">
        <f>(ScoreCard!$E$3-laptop_prices3[[#This Row],[Price ($)]])/ScoreCard!$E$3*ScoreCard!$E$5</f>
        <v>4.110362069156948</v>
      </c>
      <c r="P38" s="5">
        <f>laptop_prices3[[#This Row],[RAM (GB)]]/ScoreCard!$F$3*ScoreCard!$F$5</f>
        <v>0.875</v>
      </c>
      <c r="Q38" s="5">
        <f>laptop_prices3[[#This Row],[Screen Size (inch)]]/ScoreCard!$G$3*ScoreCard!$G$5</f>
        <v>1.8034682080924855</v>
      </c>
      <c r="R38" s="5">
        <f>laptop_prices3[[#This Row],[Battery Life (hours)]]/ScoreCard!$H$3*ScoreCard!$H$5</f>
        <v>3.6166666666666671</v>
      </c>
      <c r="S38" s="5">
        <f>ScoreCard!$I$3-laptop_prices3[[#This Row],[Weight (kg)]]/ScoreCard!$I$3*ScoreCard!$I$5</f>
        <v>2.54</v>
      </c>
      <c r="T38" s="6" cm="1">
        <f t="array" ref="T38">_xlfn.IFS(laptop_prices3[[#This Row],[Storage]]="512GB SSD", 512, laptop_prices3[[#This Row],[Storage]] = "1TB SSD", 1000, laptop_prices3[[#This Row],[Storage]] = "2TB SSD", 2000, laptop_prices3[[#This Row],[Storage]]= "256GB SSD", 256, laptop_prices3[[#This Row],[Storage]] = "1TB HDD", 1000*0.7)</f>
        <v>512</v>
      </c>
      <c r="U38" s="5">
        <f>laptop_prices3[[#This Row],[Storage Raw Value]]/ScoreCard!$J$3*ScoreCard!$J$5</f>
        <v>2.048</v>
      </c>
    </row>
    <row r="39" spans="2:21" x14ac:dyDescent="0.2">
      <c r="B39" s="4" cm="1">
        <f t="array" ref="B39">SUM(laptop_prices3[[#This Row],[RAM Comp]:[Weight Comp]]+laptop_prices3[[#This Row],[Storage Comp]])</f>
        <v>42.282782824112303</v>
      </c>
      <c r="C39">
        <v>37</v>
      </c>
      <c r="D39" t="s">
        <v>45</v>
      </c>
      <c r="E39" t="s">
        <v>37</v>
      </c>
      <c r="F39">
        <v>32</v>
      </c>
      <c r="G39" t="s">
        <v>25</v>
      </c>
      <c r="H39" t="s">
        <v>26</v>
      </c>
      <c r="I39">
        <v>14</v>
      </c>
      <c r="J39" t="s">
        <v>43</v>
      </c>
      <c r="K39">
        <v>5.4</v>
      </c>
      <c r="L39">
        <v>2.6</v>
      </c>
      <c r="M39" t="s">
        <v>46</v>
      </c>
      <c r="N39">
        <v>2601.3200000000002</v>
      </c>
      <c r="O39" s="5">
        <f>(ScoreCard!$E$3-laptop_prices3[[#This Row],[Price ($)]])/ScoreCard!$E$3*ScoreCard!$E$5</f>
        <v>3.7965632482966134</v>
      </c>
      <c r="P39" s="5">
        <f>laptop_prices3[[#This Row],[RAM (GB)]]/ScoreCard!$F$3*ScoreCard!$F$5</f>
        <v>3.5</v>
      </c>
      <c r="Q39" s="5">
        <f>laptop_prices3[[#This Row],[Screen Size (inch)]]/ScoreCard!$G$3*ScoreCard!$G$5</f>
        <v>1.6184971098265895</v>
      </c>
      <c r="R39" s="5">
        <f>laptop_prices3[[#This Row],[Battery Life (hours)]]/ScoreCard!$H$3*ScoreCard!$H$5</f>
        <v>3.15</v>
      </c>
      <c r="S39" s="5">
        <f>ScoreCard!$I$3-laptop_prices3[[#This Row],[Weight (kg)]]/ScoreCard!$I$3*ScoreCard!$I$5</f>
        <v>2.0142857142857142</v>
      </c>
      <c r="T39" s="6" cm="1">
        <f t="array" ref="T39">_xlfn.IFS(laptop_prices3[[#This Row],[Storage]]="512GB SSD", 512, laptop_prices3[[#This Row],[Storage]] = "1TB SSD", 1000, laptop_prices3[[#This Row],[Storage]] = "2TB SSD", 2000, laptop_prices3[[#This Row],[Storage]]= "256GB SSD", 256, laptop_prices3[[#This Row],[Storage]] = "1TB HDD", 1000*0.7)</f>
        <v>2000</v>
      </c>
      <c r="U39" s="5">
        <f>laptop_prices3[[#This Row],[Storage Raw Value]]/ScoreCard!$J$3*ScoreCard!$J$5</f>
        <v>8</v>
      </c>
    </row>
    <row r="40" spans="2:21" x14ac:dyDescent="0.2">
      <c r="B40" s="4" cm="1">
        <f t="array" ref="B40">SUM(laptop_prices3[[#This Row],[RAM Comp]:[Weight Comp]]+laptop_prices3[[#This Row],[Storage Comp]])</f>
        <v>42.840429397192409</v>
      </c>
      <c r="C40">
        <v>38</v>
      </c>
      <c r="D40" t="s">
        <v>34</v>
      </c>
      <c r="E40" t="s">
        <v>37</v>
      </c>
      <c r="F40">
        <v>32</v>
      </c>
      <c r="G40" t="s">
        <v>25</v>
      </c>
      <c r="H40" t="s">
        <v>40</v>
      </c>
      <c r="I40">
        <v>13.3</v>
      </c>
      <c r="J40" t="s">
        <v>43</v>
      </c>
      <c r="K40">
        <v>7.2</v>
      </c>
      <c r="L40">
        <v>3.32</v>
      </c>
      <c r="M40" t="s">
        <v>16</v>
      </c>
      <c r="N40">
        <v>2770.48</v>
      </c>
      <c r="O40" s="5">
        <f>(ScoreCard!$E$3-laptop_prices3[[#This Row],[Price ($)]])/ScoreCard!$E$3*ScoreCard!$E$5</f>
        <v>3.7183055326298957</v>
      </c>
      <c r="P40" s="5">
        <f>laptop_prices3[[#This Row],[RAM (GB)]]/ScoreCard!$F$3*ScoreCard!$F$5</f>
        <v>3.5</v>
      </c>
      <c r="Q40" s="5">
        <f>laptop_prices3[[#This Row],[Screen Size (inch)]]/ScoreCard!$G$3*ScoreCard!$G$5</f>
        <v>1.5375722543352601</v>
      </c>
      <c r="R40" s="5">
        <f>laptop_prices3[[#This Row],[Battery Life (hours)]]/ScoreCard!$H$3*ScoreCard!$H$5</f>
        <v>4.2</v>
      </c>
      <c r="S40" s="5">
        <f>ScoreCard!$I$3-laptop_prices3[[#This Row],[Weight (kg)]]/ScoreCard!$I$3*ScoreCard!$I$5</f>
        <v>1.602857142857143</v>
      </c>
      <c r="T40" s="6" cm="1">
        <f t="array" ref="T40">_xlfn.IFS(laptop_prices3[[#This Row],[Storage]]="512GB SSD", 512, laptop_prices3[[#This Row],[Storage]] = "1TB SSD", 1000, laptop_prices3[[#This Row],[Storage]] = "2TB SSD", 2000, laptop_prices3[[#This Row],[Storage]]= "256GB SSD", 256, laptop_prices3[[#This Row],[Storage]] = "1TB HDD", 1000*0.7)</f>
        <v>2000</v>
      </c>
      <c r="U40" s="5">
        <f>laptop_prices3[[#This Row],[Storage Raw Value]]/ScoreCard!$J$3*ScoreCard!$J$5</f>
        <v>8</v>
      </c>
    </row>
    <row r="41" spans="2:21" x14ac:dyDescent="0.2">
      <c r="B41" s="4" cm="1">
        <f t="array" ref="B41">SUM(laptop_prices3[[#This Row],[RAM Comp]:[Weight Comp]]+laptop_prices3[[#This Row],[Storage Comp]])</f>
        <v>25.974000825763831</v>
      </c>
      <c r="C41">
        <v>39</v>
      </c>
      <c r="D41" t="s">
        <v>47</v>
      </c>
      <c r="E41" t="s">
        <v>41</v>
      </c>
      <c r="F41">
        <v>16</v>
      </c>
      <c r="G41" t="s">
        <v>19</v>
      </c>
      <c r="H41" t="s">
        <v>14</v>
      </c>
      <c r="I41">
        <v>13.3</v>
      </c>
      <c r="J41" t="s">
        <v>43</v>
      </c>
      <c r="K41">
        <v>7.5</v>
      </c>
      <c r="L41">
        <v>2.08</v>
      </c>
      <c r="M41" t="s">
        <v>46</v>
      </c>
      <c r="N41">
        <v>2516.31</v>
      </c>
      <c r="O41" s="5">
        <f>(ScoreCard!$E$3-laptop_prices3[[#This Row],[Price ($)]])/ScoreCard!$E$3*ScoreCard!$E$5</f>
        <v>3.8358910350596047</v>
      </c>
      <c r="P41" s="5">
        <f>laptop_prices3[[#This Row],[RAM (GB)]]/ScoreCard!$F$3*ScoreCard!$F$5</f>
        <v>1.75</v>
      </c>
      <c r="Q41" s="5">
        <f>laptop_prices3[[#This Row],[Screen Size (inch)]]/ScoreCard!$G$3*ScoreCard!$G$5</f>
        <v>1.5375722543352601</v>
      </c>
      <c r="R41" s="5">
        <f>laptop_prices3[[#This Row],[Battery Life (hours)]]/ScoreCard!$H$3*ScoreCard!$H$5</f>
        <v>4.375</v>
      </c>
      <c r="S41" s="5">
        <f>ScoreCard!$I$3-laptop_prices3[[#This Row],[Weight (kg)]]/ScoreCard!$I$3*ScoreCard!$I$5</f>
        <v>2.3114285714285714</v>
      </c>
      <c r="T41" s="6" cm="1">
        <f t="array" ref="T41">_xlfn.IFS(laptop_prices3[[#This Row],[Storage]]="512GB SSD", 512, laptop_prices3[[#This Row],[Storage]] = "1TB SSD", 1000, laptop_prices3[[#This Row],[Storage]] = "2TB SSD", 2000, laptop_prices3[[#This Row],[Storage]]= "256GB SSD", 256, laptop_prices3[[#This Row],[Storage]] = "1TB HDD", 1000*0.7)</f>
        <v>1000</v>
      </c>
      <c r="U41" s="5">
        <f>laptop_prices3[[#This Row],[Storage Raw Value]]/ScoreCard!$J$3*ScoreCard!$J$5</f>
        <v>4</v>
      </c>
    </row>
    <row r="42" spans="2:21" x14ac:dyDescent="0.2">
      <c r="B42" s="4" cm="1">
        <f t="array" ref="B42">SUM(laptop_prices3[[#This Row],[RAM Comp]:[Weight Comp]]+laptop_prices3[[#This Row],[Storage Comp]])</f>
        <v>39.106563446187721</v>
      </c>
      <c r="C42">
        <v>40</v>
      </c>
      <c r="D42" t="s">
        <v>36</v>
      </c>
      <c r="E42" t="s">
        <v>31</v>
      </c>
      <c r="F42">
        <v>8</v>
      </c>
      <c r="G42" t="s">
        <v>25</v>
      </c>
      <c r="H42" t="s">
        <v>35</v>
      </c>
      <c r="I42">
        <v>15.6</v>
      </c>
      <c r="J42" t="s">
        <v>15</v>
      </c>
      <c r="K42">
        <v>5</v>
      </c>
      <c r="L42">
        <v>3.48</v>
      </c>
      <c r="M42" t="s">
        <v>46</v>
      </c>
      <c r="N42">
        <v>1083.1099999999999</v>
      </c>
      <c r="O42" s="5">
        <f>(ScoreCard!$E$3-laptop_prices3[[#This Row],[Price ($)]])/ScoreCard!$E$3*ScoreCard!$E$5</f>
        <v>4.4989257837799821</v>
      </c>
      <c r="P42" s="5">
        <f>laptop_prices3[[#This Row],[RAM (GB)]]/ScoreCard!$F$3*ScoreCard!$F$5</f>
        <v>0.875</v>
      </c>
      <c r="Q42" s="5">
        <f>laptop_prices3[[#This Row],[Screen Size (inch)]]/ScoreCard!$G$3*ScoreCard!$G$5</f>
        <v>1.8034682080924855</v>
      </c>
      <c r="R42" s="5">
        <f>laptop_prices3[[#This Row],[Battery Life (hours)]]/ScoreCard!$H$3*ScoreCard!$H$5</f>
        <v>2.916666666666667</v>
      </c>
      <c r="S42" s="5">
        <f>ScoreCard!$I$3-laptop_prices3[[#This Row],[Weight (kg)]]/ScoreCard!$I$3*ScoreCard!$I$5</f>
        <v>1.5114285714285713</v>
      </c>
      <c r="T42" s="6" cm="1">
        <f t="array" ref="T42">_xlfn.IFS(laptop_prices3[[#This Row],[Storage]]="512GB SSD", 512, laptop_prices3[[#This Row],[Storage]] = "1TB SSD", 1000, laptop_prices3[[#This Row],[Storage]] = "2TB SSD", 2000, laptop_prices3[[#This Row],[Storage]]= "256GB SSD", 256, laptop_prices3[[#This Row],[Storage]] = "1TB HDD", 1000*0.7)</f>
        <v>2000</v>
      </c>
      <c r="U42" s="5">
        <f>laptop_prices3[[#This Row],[Storage Raw Value]]/ScoreCard!$J$3*ScoreCard!$J$5</f>
        <v>8</v>
      </c>
    </row>
    <row r="43" spans="2:21" x14ac:dyDescent="0.2">
      <c r="B43" s="4" cm="1">
        <f t="array" ref="B43">SUM(laptop_prices3[[#This Row],[RAM Comp]:[Weight Comp]]+laptop_prices3[[#This Row],[Storage Comp]])</f>
        <v>28.528758601706578</v>
      </c>
      <c r="C43">
        <v>41</v>
      </c>
      <c r="D43" t="s">
        <v>45</v>
      </c>
      <c r="E43" t="s">
        <v>41</v>
      </c>
      <c r="F43">
        <v>32</v>
      </c>
      <c r="G43" t="s">
        <v>19</v>
      </c>
      <c r="H43" t="s">
        <v>44</v>
      </c>
      <c r="I43">
        <v>16</v>
      </c>
      <c r="J43" t="s">
        <v>27</v>
      </c>
      <c r="K43">
        <v>7.6</v>
      </c>
      <c r="L43">
        <v>1.32</v>
      </c>
      <c r="M43" t="s">
        <v>16</v>
      </c>
      <c r="N43">
        <v>3323.89</v>
      </c>
      <c r="O43" s="5">
        <f>(ScoreCard!$E$3-laptop_prices3[[#This Row],[Price ($)]])/ScoreCard!$E$3*ScoreCard!$E$5</f>
        <v>3.4622840001924522</v>
      </c>
      <c r="P43" s="5">
        <f>laptop_prices3[[#This Row],[RAM (GB)]]/ScoreCard!$F$3*ScoreCard!$F$5</f>
        <v>3.5</v>
      </c>
      <c r="Q43" s="5">
        <f>laptop_prices3[[#This Row],[Screen Size (inch)]]/ScoreCard!$G$3*ScoreCard!$G$5</f>
        <v>1.8497109826589595</v>
      </c>
      <c r="R43" s="5">
        <f>laptop_prices3[[#This Row],[Battery Life (hours)]]/ScoreCard!$H$3*ScoreCard!$H$5</f>
        <v>4.4333333333333336</v>
      </c>
      <c r="S43" s="5">
        <f>ScoreCard!$I$3-laptop_prices3[[#This Row],[Weight (kg)]]/ScoreCard!$I$3*ScoreCard!$I$5</f>
        <v>2.7457142857142856</v>
      </c>
      <c r="T43" s="6" cm="1">
        <f t="array" ref="T43">_xlfn.IFS(laptop_prices3[[#This Row],[Storage]]="512GB SSD", 512, laptop_prices3[[#This Row],[Storage]] = "1TB SSD", 1000, laptop_prices3[[#This Row],[Storage]] = "2TB SSD", 2000, laptop_prices3[[#This Row],[Storage]]= "256GB SSD", 256, laptop_prices3[[#This Row],[Storage]] = "1TB HDD", 1000*0.7)</f>
        <v>1000</v>
      </c>
      <c r="U43" s="5">
        <f>laptop_prices3[[#This Row],[Storage Raw Value]]/ScoreCard!$J$3*ScoreCard!$J$5</f>
        <v>4</v>
      </c>
    </row>
    <row r="44" spans="2:21" x14ac:dyDescent="0.2">
      <c r="B44" s="4" cm="1">
        <f t="array" ref="B44">SUM(laptop_prices3[[#This Row],[RAM Comp]:[Weight Comp]]+laptop_prices3[[#This Row],[Storage Comp]])</f>
        <v>18.814449077897056</v>
      </c>
      <c r="C44">
        <v>42</v>
      </c>
      <c r="D44" t="s">
        <v>23</v>
      </c>
      <c r="E44" t="s">
        <v>39</v>
      </c>
      <c r="F44">
        <v>4</v>
      </c>
      <c r="G44" t="s">
        <v>13</v>
      </c>
      <c r="H44" t="s">
        <v>14</v>
      </c>
      <c r="I44">
        <v>16</v>
      </c>
      <c r="J44" t="s">
        <v>27</v>
      </c>
      <c r="K44">
        <v>11.6</v>
      </c>
      <c r="L44">
        <v>3.38</v>
      </c>
      <c r="M44" t="s">
        <v>16</v>
      </c>
      <c r="N44">
        <v>1759.04</v>
      </c>
      <c r="O44" s="5">
        <f>(ScoreCard!$E$3-laptop_prices3[[#This Row],[Price ($)]])/ScoreCard!$E$3*ScoreCard!$E$5</f>
        <v>4.1862233851597166</v>
      </c>
      <c r="P44" s="5">
        <f>laptop_prices3[[#This Row],[RAM (GB)]]/ScoreCard!$F$3*ScoreCard!$F$5</f>
        <v>0.4375</v>
      </c>
      <c r="Q44" s="5">
        <f>laptop_prices3[[#This Row],[Screen Size (inch)]]/ScoreCard!$G$3*ScoreCard!$G$5</f>
        <v>1.8497109826589595</v>
      </c>
      <c r="R44" s="5">
        <f>laptop_prices3[[#This Row],[Battery Life (hours)]]/ScoreCard!$H$3*ScoreCard!$H$5</f>
        <v>6.7666666666666666</v>
      </c>
      <c r="S44" s="5">
        <f>ScoreCard!$I$3-laptop_prices3[[#This Row],[Weight (kg)]]/ScoreCard!$I$3*ScoreCard!$I$5</f>
        <v>1.5685714285714287</v>
      </c>
      <c r="T44" s="6" cm="1">
        <f t="array" ref="T44">_xlfn.IFS(laptop_prices3[[#This Row],[Storage]]="512GB SSD", 512, laptop_prices3[[#This Row],[Storage]] = "1TB SSD", 1000, laptop_prices3[[#This Row],[Storage]] = "2TB SSD", 2000, laptop_prices3[[#This Row],[Storage]]= "256GB SSD", 256, laptop_prices3[[#This Row],[Storage]] = "1TB HDD", 1000*0.7)</f>
        <v>512</v>
      </c>
      <c r="U44" s="5">
        <f>laptop_prices3[[#This Row],[Storage Raw Value]]/ScoreCard!$J$3*ScoreCard!$J$5</f>
        <v>2.048</v>
      </c>
    </row>
    <row r="45" spans="2:21" x14ac:dyDescent="0.2">
      <c r="B45" s="4" cm="1">
        <f t="array" ref="B45">SUM(laptop_prices3[[#This Row],[RAM Comp]:[Weight Comp]]+laptop_prices3[[#This Row],[Storage Comp]])</f>
        <v>24.604596063859066</v>
      </c>
      <c r="C45">
        <v>43</v>
      </c>
      <c r="D45" t="s">
        <v>34</v>
      </c>
      <c r="E45" t="s">
        <v>39</v>
      </c>
      <c r="F45">
        <v>4</v>
      </c>
      <c r="G45" t="s">
        <v>19</v>
      </c>
      <c r="H45" t="s">
        <v>26</v>
      </c>
      <c r="I45">
        <v>13.3</v>
      </c>
      <c r="J45" t="s">
        <v>43</v>
      </c>
      <c r="K45">
        <v>8</v>
      </c>
      <c r="L45">
        <v>2.69</v>
      </c>
      <c r="M45" t="s">
        <v>46</v>
      </c>
      <c r="N45">
        <v>990.18</v>
      </c>
      <c r="O45" s="5">
        <f>(ScoreCard!$E$3-laptop_prices3[[#This Row],[Price ($)]])/ScoreCard!$E$3*ScoreCard!$E$5</f>
        <v>4.5419175638515599</v>
      </c>
      <c r="P45" s="5">
        <f>laptop_prices3[[#This Row],[RAM (GB)]]/ScoreCard!$F$3*ScoreCard!$F$5</f>
        <v>0.4375</v>
      </c>
      <c r="Q45" s="5">
        <f>laptop_prices3[[#This Row],[Screen Size (inch)]]/ScoreCard!$G$3*ScoreCard!$G$5</f>
        <v>1.5375722543352601</v>
      </c>
      <c r="R45" s="5">
        <f>laptop_prices3[[#This Row],[Battery Life (hours)]]/ScoreCard!$H$3*ScoreCard!$H$5</f>
        <v>4.6666666666666661</v>
      </c>
      <c r="S45" s="5">
        <f>ScoreCard!$I$3-laptop_prices3[[#This Row],[Weight (kg)]]/ScoreCard!$I$3*ScoreCard!$I$5</f>
        <v>1.9628571428571429</v>
      </c>
      <c r="T45" s="6" cm="1">
        <f t="array" ref="T45">_xlfn.IFS(laptop_prices3[[#This Row],[Storage]]="512GB SSD", 512, laptop_prices3[[#This Row],[Storage]] = "1TB SSD", 1000, laptop_prices3[[#This Row],[Storage]] = "2TB SSD", 2000, laptop_prices3[[#This Row],[Storage]]= "256GB SSD", 256, laptop_prices3[[#This Row],[Storage]] = "1TB HDD", 1000*0.7)</f>
        <v>1000</v>
      </c>
      <c r="U45" s="5">
        <f>laptop_prices3[[#This Row],[Storage Raw Value]]/ScoreCard!$J$3*ScoreCard!$J$5</f>
        <v>4</v>
      </c>
    </row>
    <row r="46" spans="2:21" x14ac:dyDescent="0.2">
      <c r="B46" s="4" cm="1">
        <f t="array" ref="B46">SUM(laptop_prices3[[#This Row],[RAM Comp]:[Weight Comp]]+laptop_prices3[[#This Row],[Storage Comp]])</f>
        <v>43.27928571428572</v>
      </c>
      <c r="C46">
        <v>44</v>
      </c>
      <c r="D46" t="s">
        <v>11</v>
      </c>
      <c r="E46" t="s">
        <v>41</v>
      </c>
      <c r="F46">
        <v>32</v>
      </c>
      <c r="G46" t="s">
        <v>25</v>
      </c>
      <c r="H46" t="s">
        <v>14</v>
      </c>
      <c r="I46">
        <v>17.3</v>
      </c>
      <c r="J46" t="s">
        <v>15</v>
      </c>
      <c r="K46">
        <v>5.7</v>
      </c>
      <c r="L46">
        <v>1.83</v>
      </c>
      <c r="M46" t="s">
        <v>30</v>
      </c>
      <c r="N46">
        <v>5373.59</v>
      </c>
      <c r="O46" s="5">
        <f>(ScoreCard!$E$3-laptop_prices3[[#This Row],[Price ($)]])/ScoreCard!$E$3*ScoreCard!$E$5</f>
        <v>2.5140406814287353</v>
      </c>
      <c r="P46" s="5">
        <f>laptop_prices3[[#This Row],[RAM (GB)]]/ScoreCard!$F$3*ScoreCard!$F$5</f>
        <v>3.5</v>
      </c>
      <c r="Q46" s="5">
        <f>laptop_prices3[[#This Row],[Screen Size (inch)]]/ScoreCard!$G$3*ScoreCard!$G$5</f>
        <v>2</v>
      </c>
      <c r="R46" s="5">
        <f>laptop_prices3[[#This Row],[Battery Life (hours)]]/ScoreCard!$H$3*ScoreCard!$H$5</f>
        <v>3.3250000000000002</v>
      </c>
      <c r="S46" s="5">
        <f>ScoreCard!$I$3-laptop_prices3[[#This Row],[Weight (kg)]]/ScoreCard!$I$3*ScoreCard!$I$5</f>
        <v>2.4542857142857142</v>
      </c>
      <c r="T46" s="6" cm="1">
        <f t="array" ref="T46">_xlfn.IFS(laptop_prices3[[#This Row],[Storage]]="512GB SSD", 512, laptop_prices3[[#This Row],[Storage]] = "1TB SSD", 1000, laptop_prices3[[#This Row],[Storage]] = "2TB SSD", 2000, laptop_prices3[[#This Row],[Storage]]= "256GB SSD", 256, laptop_prices3[[#This Row],[Storage]] = "1TB HDD", 1000*0.7)</f>
        <v>2000</v>
      </c>
      <c r="U46" s="5">
        <f>laptop_prices3[[#This Row],[Storage Raw Value]]/ScoreCard!$J$3*ScoreCard!$J$5</f>
        <v>8</v>
      </c>
    </row>
    <row r="47" spans="2:21" x14ac:dyDescent="0.2">
      <c r="B47" s="4" cm="1">
        <f t="array" ref="B47">SUM(laptop_prices3[[#This Row],[RAM Comp]:[Weight Comp]]+laptop_prices3[[#This Row],[Storage Comp]])</f>
        <v>13.108568125516102</v>
      </c>
      <c r="C47">
        <v>45</v>
      </c>
      <c r="D47" t="s">
        <v>33</v>
      </c>
      <c r="E47" t="s">
        <v>48</v>
      </c>
      <c r="F47">
        <v>16</v>
      </c>
      <c r="G47" t="s">
        <v>29</v>
      </c>
      <c r="H47" t="s">
        <v>44</v>
      </c>
      <c r="I47">
        <v>16</v>
      </c>
      <c r="J47" t="s">
        <v>15</v>
      </c>
      <c r="K47">
        <v>6.6</v>
      </c>
      <c r="L47">
        <v>3.39</v>
      </c>
      <c r="M47" t="s">
        <v>22</v>
      </c>
      <c r="N47">
        <v>1332.62</v>
      </c>
      <c r="O47" s="5">
        <f>(ScoreCard!$E$3-laptop_prices3[[#This Row],[Price ($)]])/ScoreCard!$E$3*ScoreCard!$E$5</f>
        <v>4.3834961157969925</v>
      </c>
      <c r="P47" s="5">
        <f>laptop_prices3[[#This Row],[RAM (GB)]]/ScoreCard!$F$3*ScoreCard!$F$5</f>
        <v>1.75</v>
      </c>
      <c r="Q47" s="5">
        <f>laptop_prices3[[#This Row],[Screen Size (inch)]]/ScoreCard!$G$3*ScoreCard!$G$5</f>
        <v>1.8497109826589595</v>
      </c>
      <c r="R47" s="5">
        <f>laptop_prices3[[#This Row],[Battery Life (hours)]]/ScoreCard!$H$3*ScoreCard!$H$5</f>
        <v>3.8499999999999996</v>
      </c>
      <c r="S47" s="5">
        <f>ScoreCard!$I$3-laptop_prices3[[#This Row],[Weight (kg)]]/ScoreCard!$I$3*ScoreCard!$I$5</f>
        <v>1.5628571428571427</v>
      </c>
      <c r="T47" s="6" cm="1">
        <f t="array" ref="T47">_xlfn.IFS(laptop_prices3[[#This Row],[Storage]]="512GB SSD", 512, laptop_prices3[[#This Row],[Storage]] = "1TB SSD", 1000, laptop_prices3[[#This Row],[Storage]] = "2TB SSD", 2000, laptop_prices3[[#This Row],[Storage]]= "256GB SSD", 256, laptop_prices3[[#This Row],[Storage]] = "1TB HDD", 1000*0.7)</f>
        <v>256</v>
      </c>
      <c r="U47" s="5">
        <f>laptop_prices3[[#This Row],[Storage Raw Value]]/ScoreCard!$J$3*ScoreCard!$J$5</f>
        <v>1.024</v>
      </c>
    </row>
    <row r="48" spans="2:21" x14ac:dyDescent="0.2">
      <c r="B48" s="4" cm="1">
        <f t="array" ref="B48">SUM(laptop_prices3[[#This Row],[RAM Comp]:[Weight Comp]]+laptop_prices3[[#This Row],[Storage Comp]])</f>
        <v>22.587663363611341</v>
      </c>
      <c r="C48">
        <v>46</v>
      </c>
      <c r="D48" t="s">
        <v>36</v>
      </c>
      <c r="E48" t="s">
        <v>12</v>
      </c>
      <c r="F48">
        <v>32</v>
      </c>
      <c r="G48" t="s">
        <v>13</v>
      </c>
      <c r="H48" t="s">
        <v>14</v>
      </c>
      <c r="I48">
        <v>16</v>
      </c>
      <c r="J48" t="s">
        <v>21</v>
      </c>
      <c r="K48">
        <v>11.3</v>
      </c>
      <c r="L48">
        <v>1.83</v>
      </c>
      <c r="M48" t="s">
        <v>16</v>
      </c>
      <c r="N48">
        <v>1161.02</v>
      </c>
      <c r="O48" s="5">
        <f>(ScoreCard!$E$3-laptop_prices3[[#This Row],[Price ($)]])/ScoreCard!$E$3*ScoreCard!$E$5</f>
        <v>4.4628826374830215</v>
      </c>
      <c r="P48" s="5">
        <f>laptop_prices3[[#This Row],[RAM (GB)]]/ScoreCard!$F$3*ScoreCard!$F$5</f>
        <v>3.5</v>
      </c>
      <c r="Q48" s="5">
        <f>laptop_prices3[[#This Row],[Screen Size (inch)]]/ScoreCard!$G$3*ScoreCard!$G$5</f>
        <v>1.8497109826589595</v>
      </c>
      <c r="R48" s="5">
        <f>laptop_prices3[[#This Row],[Battery Life (hours)]]/ScoreCard!$H$3*ScoreCard!$H$5</f>
        <v>6.5916666666666677</v>
      </c>
      <c r="S48" s="5">
        <f>ScoreCard!$I$3-laptop_prices3[[#This Row],[Weight (kg)]]/ScoreCard!$I$3*ScoreCard!$I$5</f>
        <v>2.4542857142857142</v>
      </c>
      <c r="T48" s="6" cm="1">
        <f t="array" ref="T48">_xlfn.IFS(laptop_prices3[[#This Row],[Storage]]="512GB SSD", 512, laptop_prices3[[#This Row],[Storage]] = "1TB SSD", 1000, laptop_prices3[[#This Row],[Storage]] = "2TB SSD", 2000, laptop_prices3[[#This Row],[Storage]]= "256GB SSD", 256, laptop_prices3[[#This Row],[Storage]] = "1TB HDD", 1000*0.7)</f>
        <v>512</v>
      </c>
      <c r="U48" s="5">
        <f>laptop_prices3[[#This Row],[Storage Raw Value]]/ScoreCard!$J$3*ScoreCard!$J$5</f>
        <v>2.048</v>
      </c>
    </row>
    <row r="49" spans="2:21" x14ac:dyDescent="0.2">
      <c r="B49" s="4" cm="1">
        <f t="array" ref="B49">SUM(laptop_prices3[[#This Row],[RAM Comp]:[Weight Comp]]+laptop_prices3[[#This Row],[Storage Comp]])</f>
        <v>27.750187173135146</v>
      </c>
      <c r="C49">
        <v>47</v>
      </c>
      <c r="D49" t="s">
        <v>28</v>
      </c>
      <c r="E49" t="s">
        <v>24</v>
      </c>
      <c r="F49">
        <v>16</v>
      </c>
      <c r="G49" t="s">
        <v>19</v>
      </c>
      <c r="H49" t="s">
        <v>14</v>
      </c>
      <c r="I49">
        <v>16</v>
      </c>
      <c r="J49" t="s">
        <v>27</v>
      </c>
      <c r="K49">
        <v>10</v>
      </c>
      <c r="L49">
        <v>2.0699999999999998</v>
      </c>
      <c r="M49" t="s">
        <v>46</v>
      </c>
      <c r="N49">
        <v>2256.02</v>
      </c>
      <c r="O49" s="5">
        <f>(ScoreCard!$E$3-laptop_prices3[[#This Row],[Price ($)]])/ScoreCard!$E$3*ScoreCard!$E$5</f>
        <v>3.9563078050459479</v>
      </c>
      <c r="P49" s="5">
        <f>laptop_prices3[[#This Row],[RAM (GB)]]/ScoreCard!$F$3*ScoreCard!$F$5</f>
        <v>1.75</v>
      </c>
      <c r="Q49" s="5">
        <f>laptop_prices3[[#This Row],[Screen Size (inch)]]/ScoreCard!$G$3*ScoreCard!$G$5</f>
        <v>1.8497109826589595</v>
      </c>
      <c r="R49" s="5">
        <f>laptop_prices3[[#This Row],[Battery Life (hours)]]/ScoreCard!$H$3*ScoreCard!$H$5</f>
        <v>5.8333333333333339</v>
      </c>
      <c r="S49" s="5">
        <f>ScoreCard!$I$3-laptop_prices3[[#This Row],[Weight (kg)]]/ScoreCard!$I$3*ScoreCard!$I$5</f>
        <v>2.3171428571428572</v>
      </c>
      <c r="T49" s="6" cm="1">
        <f t="array" ref="T49">_xlfn.IFS(laptop_prices3[[#This Row],[Storage]]="512GB SSD", 512, laptop_prices3[[#This Row],[Storage]] = "1TB SSD", 1000, laptop_prices3[[#This Row],[Storage]] = "2TB SSD", 2000, laptop_prices3[[#This Row],[Storage]]= "256GB SSD", 256, laptop_prices3[[#This Row],[Storage]] = "1TB HDD", 1000*0.7)</f>
        <v>1000</v>
      </c>
      <c r="U49" s="5">
        <f>laptop_prices3[[#This Row],[Storage Raw Value]]/ScoreCard!$J$3*ScoreCard!$J$5</f>
        <v>4</v>
      </c>
    </row>
    <row r="50" spans="2:21" x14ac:dyDescent="0.2">
      <c r="B50" s="4" cm="1">
        <f t="array" ref="B50">SUM(laptop_prices3[[#This Row],[RAM Comp]:[Weight Comp]]+laptop_prices3[[#This Row],[Storage Comp]])</f>
        <v>27.452619047619045</v>
      </c>
      <c r="C50">
        <v>48</v>
      </c>
      <c r="D50" t="s">
        <v>47</v>
      </c>
      <c r="E50" t="s">
        <v>41</v>
      </c>
      <c r="F50">
        <v>16</v>
      </c>
      <c r="G50" t="s">
        <v>19</v>
      </c>
      <c r="H50" t="s">
        <v>44</v>
      </c>
      <c r="I50">
        <v>17.3</v>
      </c>
      <c r="J50" t="s">
        <v>27</v>
      </c>
      <c r="K50">
        <v>10.3</v>
      </c>
      <c r="L50">
        <v>3.16</v>
      </c>
      <c r="M50" t="s">
        <v>30</v>
      </c>
      <c r="N50">
        <v>3116.24</v>
      </c>
      <c r="O50" s="5">
        <f>(ScoreCard!$E$3-laptop_prices3[[#This Row],[Price ($)]])/ScoreCard!$E$3*ScoreCard!$E$5</f>
        <v>3.5583481681883962</v>
      </c>
      <c r="P50" s="5">
        <f>laptop_prices3[[#This Row],[RAM (GB)]]/ScoreCard!$F$3*ScoreCard!$F$5</f>
        <v>1.75</v>
      </c>
      <c r="Q50" s="5">
        <f>laptop_prices3[[#This Row],[Screen Size (inch)]]/ScoreCard!$G$3*ScoreCard!$G$5</f>
        <v>2</v>
      </c>
      <c r="R50" s="5">
        <f>laptop_prices3[[#This Row],[Battery Life (hours)]]/ScoreCard!$H$3*ScoreCard!$H$5</f>
        <v>6.0083333333333337</v>
      </c>
      <c r="S50" s="5">
        <f>ScoreCard!$I$3-laptop_prices3[[#This Row],[Weight (kg)]]/ScoreCard!$I$3*ScoreCard!$I$5</f>
        <v>1.6942857142857142</v>
      </c>
      <c r="T50" s="6" cm="1">
        <f t="array" ref="T50">_xlfn.IFS(laptop_prices3[[#This Row],[Storage]]="512GB SSD", 512, laptop_prices3[[#This Row],[Storage]] = "1TB SSD", 1000, laptop_prices3[[#This Row],[Storage]] = "2TB SSD", 2000, laptop_prices3[[#This Row],[Storage]]= "256GB SSD", 256, laptop_prices3[[#This Row],[Storage]] = "1TB HDD", 1000*0.7)</f>
        <v>1000</v>
      </c>
      <c r="U50" s="5">
        <f>laptop_prices3[[#This Row],[Storage Raw Value]]/ScoreCard!$J$3*ScoreCard!$J$5</f>
        <v>4</v>
      </c>
    </row>
    <row r="51" spans="2:21" x14ac:dyDescent="0.2">
      <c r="B51" s="4" cm="1">
        <f t="array" ref="B51">SUM(laptop_prices3[[#This Row],[RAM Comp]:[Weight Comp]]+laptop_prices3[[#This Row],[Storage Comp]])</f>
        <v>40.29921139554088</v>
      </c>
      <c r="C51">
        <v>49</v>
      </c>
      <c r="D51" t="s">
        <v>33</v>
      </c>
      <c r="E51" t="s">
        <v>37</v>
      </c>
      <c r="F51">
        <v>16</v>
      </c>
      <c r="G51" t="s">
        <v>25</v>
      </c>
      <c r="H51" t="s">
        <v>44</v>
      </c>
      <c r="I51">
        <v>14</v>
      </c>
      <c r="J51" t="s">
        <v>15</v>
      </c>
      <c r="K51">
        <v>4.5</v>
      </c>
      <c r="L51">
        <v>2.09</v>
      </c>
      <c r="M51" t="s">
        <v>16</v>
      </c>
      <c r="N51">
        <v>1748.58</v>
      </c>
      <c r="O51" s="5">
        <f>(ScoreCard!$E$3-laptop_prices3[[#This Row],[Price ($)]])/ScoreCard!$E$3*ScoreCard!$E$5</f>
        <v>4.1910624470293891</v>
      </c>
      <c r="P51" s="5">
        <f>laptop_prices3[[#This Row],[RAM (GB)]]/ScoreCard!$F$3*ScoreCard!$F$5</f>
        <v>1.75</v>
      </c>
      <c r="Q51" s="5">
        <f>laptop_prices3[[#This Row],[Screen Size (inch)]]/ScoreCard!$G$3*ScoreCard!$G$5</f>
        <v>1.6184971098265895</v>
      </c>
      <c r="R51" s="5">
        <f>laptop_prices3[[#This Row],[Battery Life (hours)]]/ScoreCard!$H$3*ScoreCard!$H$5</f>
        <v>2.625</v>
      </c>
      <c r="S51" s="5">
        <f>ScoreCard!$I$3-laptop_prices3[[#This Row],[Weight (kg)]]/ScoreCard!$I$3*ScoreCard!$I$5</f>
        <v>2.305714285714286</v>
      </c>
      <c r="T51" s="6" cm="1">
        <f t="array" ref="T51">_xlfn.IFS(laptop_prices3[[#This Row],[Storage]]="512GB SSD", 512, laptop_prices3[[#This Row],[Storage]] = "1TB SSD", 1000, laptop_prices3[[#This Row],[Storage]] = "2TB SSD", 2000, laptop_prices3[[#This Row],[Storage]]= "256GB SSD", 256, laptop_prices3[[#This Row],[Storage]] = "1TB HDD", 1000*0.7)</f>
        <v>2000</v>
      </c>
      <c r="U51" s="5">
        <f>laptop_prices3[[#This Row],[Storage Raw Value]]/ScoreCard!$J$3*ScoreCard!$J$5</f>
        <v>8</v>
      </c>
    </row>
    <row r="52" spans="2:21" x14ac:dyDescent="0.2">
      <c r="B52" s="4" cm="1">
        <f t="array" ref="B52">SUM(laptop_prices3[[#This Row],[RAM Comp]:[Weight Comp]]+laptop_prices3[[#This Row],[Storage Comp]])</f>
        <v>25.518830443159924</v>
      </c>
      <c r="C52">
        <v>50</v>
      </c>
      <c r="D52" t="s">
        <v>23</v>
      </c>
      <c r="E52" t="s">
        <v>24</v>
      </c>
      <c r="F52">
        <v>64</v>
      </c>
      <c r="G52" t="s">
        <v>13</v>
      </c>
      <c r="H52" t="s">
        <v>26</v>
      </c>
      <c r="I52">
        <v>14</v>
      </c>
      <c r="J52" t="s">
        <v>43</v>
      </c>
      <c r="K52">
        <v>10.3</v>
      </c>
      <c r="L52">
        <v>1.4</v>
      </c>
      <c r="M52" t="s">
        <v>30</v>
      </c>
      <c r="N52">
        <v>2521.5</v>
      </c>
      <c r="O52" s="5">
        <f>(ScoreCard!$E$3-laptop_prices3[[#This Row],[Price ($)]])/ScoreCard!$E$3*ScoreCard!$E$5</f>
        <v>3.8334900091414781</v>
      </c>
      <c r="P52" s="5">
        <f>laptop_prices3[[#This Row],[RAM (GB)]]/ScoreCard!$F$3*ScoreCard!$F$5</f>
        <v>7</v>
      </c>
      <c r="Q52" s="5">
        <f>laptop_prices3[[#This Row],[Screen Size (inch)]]/ScoreCard!$G$3*ScoreCard!$G$5</f>
        <v>1.6184971098265895</v>
      </c>
      <c r="R52" s="5">
        <f>laptop_prices3[[#This Row],[Battery Life (hours)]]/ScoreCard!$H$3*ScoreCard!$H$5</f>
        <v>6.0083333333333337</v>
      </c>
      <c r="S52" s="5">
        <f>ScoreCard!$I$3-laptop_prices3[[#This Row],[Weight (kg)]]/ScoreCard!$I$3*ScoreCard!$I$5</f>
        <v>2.7</v>
      </c>
      <c r="T52" s="6" cm="1">
        <f t="array" ref="T52">_xlfn.IFS(laptop_prices3[[#This Row],[Storage]]="512GB SSD", 512, laptop_prices3[[#This Row],[Storage]] = "1TB SSD", 1000, laptop_prices3[[#This Row],[Storage]] = "2TB SSD", 2000, laptop_prices3[[#This Row],[Storage]]= "256GB SSD", 256, laptop_prices3[[#This Row],[Storage]] = "1TB HDD", 1000*0.7)</f>
        <v>512</v>
      </c>
      <c r="U52" s="5">
        <f>laptop_prices3[[#This Row],[Storage Raw Value]]/ScoreCard!$J$3*ScoreCard!$J$5</f>
        <v>2.048</v>
      </c>
    </row>
    <row r="53" spans="2:21" x14ac:dyDescent="0.2">
      <c r="B53" s="4" cm="1">
        <f t="array" ref="B53">SUM(laptop_prices3[[#This Row],[RAM Comp]:[Weight Comp]]+laptop_prices3[[#This Row],[Storage Comp]])</f>
        <v>28.621139554087527</v>
      </c>
      <c r="C53">
        <v>51</v>
      </c>
      <c r="D53" t="s">
        <v>38</v>
      </c>
      <c r="E53" t="s">
        <v>37</v>
      </c>
      <c r="F53">
        <v>32</v>
      </c>
      <c r="G53" t="s">
        <v>19</v>
      </c>
      <c r="H53" t="s">
        <v>35</v>
      </c>
      <c r="I53">
        <v>16</v>
      </c>
      <c r="J53" t="s">
        <v>15</v>
      </c>
      <c r="K53">
        <v>9.6</v>
      </c>
      <c r="L53">
        <v>3.2</v>
      </c>
      <c r="M53" t="s">
        <v>16</v>
      </c>
      <c r="N53">
        <v>3493.59</v>
      </c>
      <c r="O53" s="5">
        <f>(ScoreCard!$E$3-laptop_prices3[[#This Row],[Price ($)]])/ScoreCard!$E$3*ScoreCard!$E$5</f>
        <v>3.3837764668001489</v>
      </c>
      <c r="P53" s="5">
        <f>laptop_prices3[[#This Row],[RAM (GB)]]/ScoreCard!$F$3*ScoreCard!$F$5</f>
        <v>3.5</v>
      </c>
      <c r="Q53" s="5">
        <f>laptop_prices3[[#This Row],[Screen Size (inch)]]/ScoreCard!$G$3*ScoreCard!$G$5</f>
        <v>1.8497109826589595</v>
      </c>
      <c r="R53" s="5">
        <f>laptop_prices3[[#This Row],[Battery Life (hours)]]/ScoreCard!$H$3*ScoreCard!$H$5</f>
        <v>5.6</v>
      </c>
      <c r="S53" s="5">
        <f>ScoreCard!$I$3-laptop_prices3[[#This Row],[Weight (kg)]]/ScoreCard!$I$3*ScoreCard!$I$5</f>
        <v>1.6714285714285713</v>
      </c>
      <c r="T53" s="6" cm="1">
        <f t="array" ref="T53">_xlfn.IFS(laptop_prices3[[#This Row],[Storage]]="512GB SSD", 512, laptop_prices3[[#This Row],[Storage]] = "1TB SSD", 1000, laptop_prices3[[#This Row],[Storage]] = "2TB SSD", 2000, laptop_prices3[[#This Row],[Storage]]= "256GB SSD", 256, laptop_prices3[[#This Row],[Storage]] = "1TB HDD", 1000*0.7)</f>
        <v>1000</v>
      </c>
      <c r="U53" s="5">
        <f>laptop_prices3[[#This Row],[Storage Raw Value]]/ScoreCard!$J$3*ScoreCard!$J$5</f>
        <v>4</v>
      </c>
    </row>
    <row r="54" spans="2:21" x14ac:dyDescent="0.2">
      <c r="B54" s="4" cm="1">
        <f t="array" ref="B54">SUM(laptop_prices3[[#This Row],[RAM Comp]:[Weight Comp]]+laptop_prices3[[#This Row],[Storage Comp]])</f>
        <v>20.659857142857142</v>
      </c>
      <c r="C54">
        <v>52</v>
      </c>
      <c r="D54" t="s">
        <v>38</v>
      </c>
      <c r="E54" t="s">
        <v>18</v>
      </c>
      <c r="F54">
        <v>16</v>
      </c>
      <c r="G54" t="s">
        <v>13</v>
      </c>
      <c r="H54" t="s">
        <v>26</v>
      </c>
      <c r="I54">
        <v>17.3</v>
      </c>
      <c r="J54" t="s">
        <v>21</v>
      </c>
      <c r="K54">
        <v>11.1</v>
      </c>
      <c r="L54">
        <v>2.2000000000000002</v>
      </c>
      <c r="M54" t="s">
        <v>46</v>
      </c>
      <c r="N54">
        <v>1298.68</v>
      </c>
      <c r="O54" s="5">
        <f>(ScoreCard!$E$3-laptop_prices3[[#This Row],[Price ($)]])/ScoreCard!$E$3*ScoreCard!$E$5</f>
        <v>4.3991976224754534</v>
      </c>
      <c r="P54" s="5">
        <f>laptop_prices3[[#This Row],[RAM (GB)]]/ScoreCard!$F$3*ScoreCard!$F$5</f>
        <v>1.75</v>
      </c>
      <c r="Q54" s="5">
        <f>laptop_prices3[[#This Row],[Screen Size (inch)]]/ScoreCard!$G$3*ScoreCard!$G$5</f>
        <v>2</v>
      </c>
      <c r="R54" s="5">
        <f>laptop_prices3[[#This Row],[Battery Life (hours)]]/ScoreCard!$H$3*ScoreCard!$H$5</f>
        <v>6.4749999999999996</v>
      </c>
      <c r="S54" s="5">
        <f>ScoreCard!$I$3-laptop_prices3[[#This Row],[Weight (kg)]]/ScoreCard!$I$3*ScoreCard!$I$5</f>
        <v>2.2428571428571429</v>
      </c>
      <c r="T54" s="6" cm="1">
        <f t="array" ref="T54">_xlfn.IFS(laptop_prices3[[#This Row],[Storage]]="512GB SSD", 512, laptop_prices3[[#This Row],[Storage]] = "1TB SSD", 1000, laptop_prices3[[#This Row],[Storage]] = "2TB SSD", 2000, laptop_prices3[[#This Row],[Storage]]= "256GB SSD", 256, laptop_prices3[[#This Row],[Storage]] = "1TB HDD", 1000*0.7)</f>
        <v>512</v>
      </c>
      <c r="U54" s="5">
        <f>laptop_prices3[[#This Row],[Storage Raw Value]]/ScoreCard!$J$3*ScoreCard!$J$5</f>
        <v>2.048</v>
      </c>
    </row>
    <row r="55" spans="2:21" x14ac:dyDescent="0.2">
      <c r="B55" s="4" cm="1">
        <f t="array" ref="B55">SUM(laptop_prices3[[#This Row],[RAM Comp]:[Weight Comp]]+laptop_prices3[[#This Row],[Storage Comp]])</f>
        <v>22.131949077897051</v>
      </c>
      <c r="C55">
        <v>53</v>
      </c>
      <c r="D55" t="s">
        <v>38</v>
      </c>
      <c r="E55" t="s">
        <v>39</v>
      </c>
      <c r="F55">
        <v>64</v>
      </c>
      <c r="G55" t="s">
        <v>13</v>
      </c>
      <c r="H55" t="s">
        <v>44</v>
      </c>
      <c r="I55">
        <v>16</v>
      </c>
      <c r="J55" t="s">
        <v>15</v>
      </c>
      <c r="K55">
        <v>5.9</v>
      </c>
      <c r="L55">
        <v>3.24</v>
      </c>
      <c r="M55" t="s">
        <v>16</v>
      </c>
      <c r="N55">
        <v>2280.87</v>
      </c>
      <c r="O55" s="5">
        <f>(ScoreCard!$E$3-laptop_prices3[[#This Row],[Price ($)]])/ScoreCard!$E$3*ScoreCard!$E$5</f>
        <v>3.9448115634148411</v>
      </c>
      <c r="P55" s="5">
        <f>laptop_prices3[[#This Row],[RAM (GB)]]/ScoreCard!$F$3*ScoreCard!$F$5</f>
        <v>7</v>
      </c>
      <c r="Q55" s="5">
        <f>laptop_prices3[[#This Row],[Screen Size (inch)]]/ScoreCard!$G$3*ScoreCard!$G$5</f>
        <v>1.8497109826589595</v>
      </c>
      <c r="R55" s="5">
        <f>laptop_prices3[[#This Row],[Battery Life (hours)]]/ScoreCard!$H$3*ScoreCard!$H$5</f>
        <v>3.4416666666666669</v>
      </c>
      <c r="S55" s="5">
        <f>ScoreCard!$I$3-laptop_prices3[[#This Row],[Weight (kg)]]/ScoreCard!$I$3*ScoreCard!$I$5</f>
        <v>1.6485714285714284</v>
      </c>
      <c r="T55" s="6" cm="1">
        <f t="array" ref="T55">_xlfn.IFS(laptop_prices3[[#This Row],[Storage]]="512GB SSD", 512, laptop_prices3[[#This Row],[Storage]] = "1TB SSD", 1000, laptop_prices3[[#This Row],[Storage]] = "2TB SSD", 2000, laptop_prices3[[#This Row],[Storage]]= "256GB SSD", 256, laptop_prices3[[#This Row],[Storage]] = "1TB HDD", 1000*0.7)</f>
        <v>512</v>
      </c>
      <c r="U55" s="5">
        <f>laptop_prices3[[#This Row],[Storage Raw Value]]/ScoreCard!$J$3*ScoreCard!$J$5</f>
        <v>2.048</v>
      </c>
    </row>
    <row r="56" spans="2:21" x14ac:dyDescent="0.2">
      <c r="B56" s="4" cm="1">
        <f t="array" ref="B56">SUM(laptop_prices3[[#This Row],[RAM Comp]:[Weight Comp]]+laptop_prices3[[#This Row],[Storage Comp]])</f>
        <v>12.043782824112302</v>
      </c>
      <c r="C56">
        <v>54</v>
      </c>
      <c r="D56" t="s">
        <v>23</v>
      </c>
      <c r="E56" t="s">
        <v>31</v>
      </c>
      <c r="F56">
        <v>8</v>
      </c>
      <c r="G56" t="s">
        <v>29</v>
      </c>
      <c r="H56" t="s">
        <v>14</v>
      </c>
      <c r="I56">
        <v>14</v>
      </c>
      <c r="J56" t="s">
        <v>21</v>
      </c>
      <c r="K56">
        <v>4.8</v>
      </c>
      <c r="L56">
        <v>1.48</v>
      </c>
      <c r="M56" t="s">
        <v>46</v>
      </c>
      <c r="N56">
        <v>765.95</v>
      </c>
      <c r="O56" s="5">
        <f>(ScoreCard!$E$3-laptop_prices3[[#This Row],[Price ($)]])/ScoreCard!$E$3*ScoreCard!$E$5</f>
        <v>4.645652061273811</v>
      </c>
      <c r="P56" s="5">
        <f>laptop_prices3[[#This Row],[RAM (GB)]]/ScoreCard!$F$3*ScoreCard!$F$5</f>
        <v>0.875</v>
      </c>
      <c r="Q56" s="5">
        <f>laptop_prices3[[#This Row],[Screen Size (inch)]]/ScoreCard!$G$3*ScoreCard!$G$5</f>
        <v>1.6184971098265895</v>
      </c>
      <c r="R56" s="5">
        <f>laptop_prices3[[#This Row],[Battery Life (hours)]]/ScoreCard!$H$3*ScoreCard!$H$5</f>
        <v>2.8</v>
      </c>
      <c r="S56" s="5">
        <f>ScoreCard!$I$3-laptop_prices3[[#This Row],[Weight (kg)]]/ScoreCard!$I$3*ScoreCard!$I$5</f>
        <v>2.6542857142857144</v>
      </c>
      <c r="T56" s="6" cm="1">
        <f t="array" ref="T56">_xlfn.IFS(laptop_prices3[[#This Row],[Storage]]="512GB SSD", 512, laptop_prices3[[#This Row],[Storage]] = "1TB SSD", 1000, laptop_prices3[[#This Row],[Storage]] = "2TB SSD", 2000, laptop_prices3[[#This Row],[Storage]]= "256GB SSD", 256, laptop_prices3[[#This Row],[Storage]] = "1TB HDD", 1000*0.7)</f>
        <v>256</v>
      </c>
      <c r="U56" s="5">
        <f>laptop_prices3[[#This Row],[Storage Raw Value]]/ScoreCard!$J$3*ScoreCard!$J$5</f>
        <v>1.024</v>
      </c>
    </row>
    <row r="57" spans="2:21" x14ac:dyDescent="0.2">
      <c r="B57" s="4" cm="1">
        <f t="array" ref="B57">SUM(laptop_prices3[[#This Row],[RAM Comp]:[Weight Comp]]+laptop_prices3[[#This Row],[Storage Comp]])</f>
        <v>19.374996696944677</v>
      </c>
      <c r="C57">
        <v>55</v>
      </c>
      <c r="D57" t="s">
        <v>23</v>
      </c>
      <c r="E57" t="s">
        <v>18</v>
      </c>
      <c r="F57">
        <v>64</v>
      </c>
      <c r="G57" t="s">
        <v>29</v>
      </c>
      <c r="H57" t="s">
        <v>40</v>
      </c>
      <c r="I57">
        <v>16</v>
      </c>
      <c r="J57" t="s">
        <v>43</v>
      </c>
      <c r="K57">
        <v>7.5</v>
      </c>
      <c r="L57">
        <v>2.5299999999999998</v>
      </c>
      <c r="M57" t="s">
        <v>30</v>
      </c>
      <c r="N57">
        <v>3217.82</v>
      </c>
      <c r="O57" s="5">
        <f>(ScoreCard!$E$3-laptop_prices3[[#This Row],[Price ($)]])/ScoreCard!$E$3*ScoreCard!$E$5</f>
        <v>3.5113546782532747</v>
      </c>
      <c r="P57" s="5">
        <f>laptop_prices3[[#This Row],[RAM (GB)]]/ScoreCard!$F$3*ScoreCard!$F$5</f>
        <v>7</v>
      </c>
      <c r="Q57" s="5">
        <f>laptop_prices3[[#This Row],[Screen Size (inch)]]/ScoreCard!$G$3*ScoreCard!$G$5</f>
        <v>1.8497109826589595</v>
      </c>
      <c r="R57" s="5">
        <f>laptop_prices3[[#This Row],[Battery Life (hours)]]/ScoreCard!$H$3*ScoreCard!$H$5</f>
        <v>4.375</v>
      </c>
      <c r="S57" s="5">
        <f>ScoreCard!$I$3-laptop_prices3[[#This Row],[Weight (kg)]]/ScoreCard!$I$3*ScoreCard!$I$5</f>
        <v>2.0542857142857143</v>
      </c>
      <c r="T57" s="6" cm="1">
        <f t="array" ref="T57">_xlfn.IFS(laptop_prices3[[#This Row],[Storage]]="512GB SSD", 512, laptop_prices3[[#This Row],[Storage]] = "1TB SSD", 1000, laptop_prices3[[#This Row],[Storage]] = "2TB SSD", 2000, laptop_prices3[[#This Row],[Storage]]= "256GB SSD", 256, laptop_prices3[[#This Row],[Storage]] = "1TB HDD", 1000*0.7)</f>
        <v>256</v>
      </c>
      <c r="U57" s="5">
        <f>laptop_prices3[[#This Row],[Storage Raw Value]]/ScoreCard!$J$3*ScoreCard!$J$5</f>
        <v>1.024</v>
      </c>
    </row>
    <row r="58" spans="2:21" x14ac:dyDescent="0.2">
      <c r="B58" s="4" cm="1">
        <f t="array" ref="B58">SUM(laptop_prices3[[#This Row],[RAM Comp]:[Weight Comp]]+laptop_prices3[[#This Row],[Storage Comp]])</f>
        <v>16.649330030278009</v>
      </c>
      <c r="C58">
        <v>56</v>
      </c>
      <c r="D58" t="s">
        <v>28</v>
      </c>
      <c r="E58" t="s">
        <v>31</v>
      </c>
      <c r="F58">
        <v>16</v>
      </c>
      <c r="G58" t="s">
        <v>13</v>
      </c>
      <c r="H58" t="s">
        <v>40</v>
      </c>
      <c r="I58">
        <v>16</v>
      </c>
      <c r="J58" t="s">
        <v>43</v>
      </c>
      <c r="K58">
        <v>4.5999999999999996</v>
      </c>
      <c r="L58">
        <v>2.3199999999999998</v>
      </c>
      <c r="M58" t="s">
        <v>30</v>
      </c>
      <c r="N58">
        <v>1261.48</v>
      </c>
      <c r="O58" s="5">
        <f>(ScoreCard!$E$3-laptop_prices3[[#This Row],[Price ($)]])/ScoreCard!$E$3*ScoreCard!$E$5</f>
        <v>4.4164072880157814</v>
      </c>
      <c r="P58" s="5">
        <f>laptop_prices3[[#This Row],[RAM (GB)]]/ScoreCard!$F$3*ScoreCard!$F$5</f>
        <v>1.75</v>
      </c>
      <c r="Q58" s="5">
        <f>laptop_prices3[[#This Row],[Screen Size (inch)]]/ScoreCard!$G$3*ScoreCard!$G$5</f>
        <v>1.8497109826589595</v>
      </c>
      <c r="R58" s="5">
        <f>laptop_prices3[[#This Row],[Battery Life (hours)]]/ScoreCard!$H$3*ScoreCard!$H$5</f>
        <v>2.6833333333333331</v>
      </c>
      <c r="S58" s="5">
        <f>ScoreCard!$I$3-laptop_prices3[[#This Row],[Weight (kg)]]/ScoreCard!$I$3*ScoreCard!$I$5</f>
        <v>2.1742857142857144</v>
      </c>
      <c r="T58" s="6" cm="1">
        <f t="array" ref="T58">_xlfn.IFS(laptop_prices3[[#This Row],[Storage]]="512GB SSD", 512, laptop_prices3[[#This Row],[Storage]] = "1TB SSD", 1000, laptop_prices3[[#This Row],[Storage]] = "2TB SSD", 2000, laptop_prices3[[#This Row],[Storage]]= "256GB SSD", 256, laptop_prices3[[#This Row],[Storage]] = "1TB HDD", 1000*0.7)</f>
        <v>512</v>
      </c>
      <c r="U58" s="5">
        <f>laptop_prices3[[#This Row],[Storage Raw Value]]/ScoreCard!$J$3*ScoreCard!$J$5</f>
        <v>2.048</v>
      </c>
    </row>
    <row r="59" spans="2:21" x14ac:dyDescent="0.2">
      <c r="B59" s="4" cm="1">
        <f t="array" ref="B59">SUM(laptop_prices3[[#This Row],[RAM Comp]:[Weight Comp]]+laptop_prices3[[#This Row],[Storage Comp]])</f>
        <v>20.667334159097166</v>
      </c>
      <c r="C59">
        <v>57</v>
      </c>
      <c r="D59" t="s">
        <v>23</v>
      </c>
      <c r="E59" t="s">
        <v>37</v>
      </c>
      <c r="F59">
        <v>8</v>
      </c>
      <c r="G59" t="s">
        <v>42</v>
      </c>
      <c r="H59" t="s">
        <v>40</v>
      </c>
      <c r="I59">
        <v>13.3</v>
      </c>
      <c r="J59" t="s">
        <v>15</v>
      </c>
      <c r="K59">
        <v>8.1999999999999993</v>
      </c>
      <c r="L59">
        <v>2.15</v>
      </c>
      <c r="M59" t="s">
        <v>16</v>
      </c>
      <c r="N59">
        <v>1866.8</v>
      </c>
      <c r="O59" s="5">
        <f>(ScoreCard!$E$3-laptop_prices3[[#This Row],[Price ($)]])/ScoreCard!$E$3*ScoreCard!$E$5</f>
        <v>4.1363708701428958</v>
      </c>
      <c r="P59" s="5">
        <f>laptop_prices3[[#This Row],[RAM (GB)]]/ScoreCard!$F$3*ScoreCard!$F$5</f>
        <v>0.875</v>
      </c>
      <c r="Q59" s="5">
        <f>laptop_prices3[[#This Row],[Screen Size (inch)]]/ScoreCard!$G$3*ScoreCard!$G$5</f>
        <v>1.5375722543352601</v>
      </c>
      <c r="R59" s="5">
        <f>laptop_prices3[[#This Row],[Battery Life (hours)]]/ScoreCard!$H$3*ScoreCard!$H$5</f>
        <v>4.7833333333333323</v>
      </c>
      <c r="S59" s="5">
        <f>ScoreCard!$I$3-laptop_prices3[[#This Row],[Weight (kg)]]/ScoreCard!$I$3*ScoreCard!$I$5</f>
        <v>2.2714285714285714</v>
      </c>
      <c r="T59" s="6" cm="1">
        <f t="array" ref="T59">_xlfn.IFS(laptop_prices3[[#This Row],[Storage]]="512GB SSD", 512, laptop_prices3[[#This Row],[Storage]] = "1TB SSD", 1000, laptop_prices3[[#This Row],[Storage]] = "2TB SSD", 2000, laptop_prices3[[#This Row],[Storage]]= "256GB SSD", 256, laptop_prices3[[#This Row],[Storage]] = "1TB HDD", 1000*0.7)</f>
        <v>700</v>
      </c>
      <c r="U59" s="5">
        <f>laptop_prices3[[#This Row],[Storage Raw Value]]/ScoreCard!$J$3*ScoreCard!$J$5</f>
        <v>2.8</v>
      </c>
    </row>
    <row r="60" spans="2:21" x14ac:dyDescent="0.2">
      <c r="B60" s="4" cm="1">
        <f t="array" ref="B60">SUM(laptop_prices3[[#This Row],[RAM Comp]:[Weight Comp]]+laptop_prices3[[#This Row],[Storage Comp]])</f>
        <v>13.418215111478116</v>
      </c>
      <c r="C60">
        <v>58</v>
      </c>
      <c r="D60" t="s">
        <v>28</v>
      </c>
      <c r="E60" t="s">
        <v>48</v>
      </c>
      <c r="F60">
        <v>4</v>
      </c>
      <c r="G60" t="s">
        <v>29</v>
      </c>
      <c r="H60" t="s">
        <v>44</v>
      </c>
      <c r="I60">
        <v>13.3</v>
      </c>
      <c r="J60" t="s">
        <v>27</v>
      </c>
      <c r="K60">
        <v>7.8</v>
      </c>
      <c r="L60">
        <v>1.23</v>
      </c>
      <c r="M60" t="s">
        <v>46</v>
      </c>
      <c r="N60">
        <v>1377.57</v>
      </c>
      <c r="O60" s="5">
        <f>(ScoreCard!$E$3-laptop_prices3[[#This Row],[Price ($)]])/ScoreCard!$E$3*ScoreCard!$E$5</f>
        <v>4.3627011032690968</v>
      </c>
      <c r="P60" s="5">
        <f>laptop_prices3[[#This Row],[RAM (GB)]]/ScoreCard!$F$3*ScoreCard!$F$5</f>
        <v>0.4375</v>
      </c>
      <c r="Q60" s="5">
        <f>laptop_prices3[[#This Row],[Screen Size (inch)]]/ScoreCard!$G$3*ScoreCard!$G$5</f>
        <v>1.5375722543352601</v>
      </c>
      <c r="R60" s="5">
        <f>laptop_prices3[[#This Row],[Battery Life (hours)]]/ScoreCard!$H$3*ScoreCard!$H$5</f>
        <v>4.55</v>
      </c>
      <c r="S60" s="5">
        <f>ScoreCard!$I$3-laptop_prices3[[#This Row],[Weight (kg)]]/ScoreCard!$I$3*ScoreCard!$I$5</f>
        <v>2.7971428571428572</v>
      </c>
      <c r="T60" s="6" cm="1">
        <f t="array" ref="T60">_xlfn.IFS(laptop_prices3[[#This Row],[Storage]]="512GB SSD", 512, laptop_prices3[[#This Row],[Storage]] = "1TB SSD", 1000, laptop_prices3[[#This Row],[Storage]] = "2TB SSD", 2000, laptop_prices3[[#This Row],[Storage]]= "256GB SSD", 256, laptop_prices3[[#This Row],[Storage]] = "1TB HDD", 1000*0.7)</f>
        <v>256</v>
      </c>
      <c r="U60" s="5">
        <f>laptop_prices3[[#This Row],[Storage Raw Value]]/ScoreCard!$J$3*ScoreCard!$J$5</f>
        <v>1.024</v>
      </c>
    </row>
    <row r="61" spans="2:21" x14ac:dyDescent="0.2">
      <c r="B61" s="4" cm="1">
        <f t="array" ref="B61">SUM(laptop_prices3[[#This Row],[RAM Comp]:[Weight Comp]]+laptop_prices3[[#This Row],[Storage Comp]])</f>
        <v>41.460429397192399</v>
      </c>
      <c r="C61">
        <v>59</v>
      </c>
      <c r="D61" t="s">
        <v>23</v>
      </c>
      <c r="E61" t="s">
        <v>18</v>
      </c>
      <c r="F61">
        <v>8</v>
      </c>
      <c r="G61" t="s">
        <v>25</v>
      </c>
      <c r="H61" t="s">
        <v>14</v>
      </c>
      <c r="I61">
        <v>13.3</v>
      </c>
      <c r="J61" t="s">
        <v>27</v>
      </c>
      <c r="K61">
        <v>8.1</v>
      </c>
      <c r="L61">
        <v>2.06</v>
      </c>
      <c r="M61" t="s">
        <v>46</v>
      </c>
      <c r="N61">
        <v>2031.19</v>
      </c>
      <c r="O61" s="5">
        <f>(ScoreCard!$E$3-laptop_prices3[[#This Row],[Price ($)]])/ScoreCard!$E$3*ScoreCard!$E$5</f>
        <v>4.0603198777188494</v>
      </c>
      <c r="P61" s="5">
        <f>laptop_prices3[[#This Row],[RAM (GB)]]/ScoreCard!$F$3*ScoreCard!$F$5</f>
        <v>0.875</v>
      </c>
      <c r="Q61" s="5">
        <f>laptop_prices3[[#This Row],[Screen Size (inch)]]/ScoreCard!$G$3*ScoreCard!$G$5</f>
        <v>1.5375722543352601</v>
      </c>
      <c r="R61" s="5">
        <f>laptop_prices3[[#This Row],[Battery Life (hours)]]/ScoreCard!$H$3*ScoreCard!$H$5</f>
        <v>4.7249999999999996</v>
      </c>
      <c r="S61" s="5">
        <f>ScoreCard!$I$3-laptop_prices3[[#This Row],[Weight (kg)]]/ScoreCard!$I$3*ScoreCard!$I$5</f>
        <v>2.322857142857143</v>
      </c>
      <c r="T61" s="6" cm="1">
        <f t="array" ref="T61">_xlfn.IFS(laptop_prices3[[#This Row],[Storage]]="512GB SSD", 512, laptop_prices3[[#This Row],[Storage]] = "1TB SSD", 1000, laptop_prices3[[#This Row],[Storage]] = "2TB SSD", 2000, laptop_prices3[[#This Row],[Storage]]= "256GB SSD", 256, laptop_prices3[[#This Row],[Storage]] = "1TB HDD", 1000*0.7)</f>
        <v>2000</v>
      </c>
      <c r="U61" s="5">
        <f>laptop_prices3[[#This Row],[Storage Raw Value]]/ScoreCard!$J$3*ScoreCard!$J$5</f>
        <v>8</v>
      </c>
    </row>
    <row r="62" spans="2:21" x14ac:dyDescent="0.2">
      <c r="B62" s="4" cm="1">
        <f t="array" ref="B62">SUM(laptop_prices3[[#This Row],[RAM Comp]:[Weight Comp]]+laptop_prices3[[#This Row],[Storage Comp]])</f>
        <v>41.788020919350402</v>
      </c>
      <c r="C62">
        <v>60</v>
      </c>
      <c r="D62" t="s">
        <v>47</v>
      </c>
      <c r="E62" t="s">
        <v>12</v>
      </c>
      <c r="F62">
        <v>16</v>
      </c>
      <c r="G62" t="s">
        <v>25</v>
      </c>
      <c r="H62" t="s">
        <v>26</v>
      </c>
      <c r="I62">
        <v>14</v>
      </c>
      <c r="J62" t="s">
        <v>27</v>
      </c>
      <c r="K62">
        <v>6.2</v>
      </c>
      <c r="L62">
        <v>1.22</v>
      </c>
      <c r="M62" t="s">
        <v>46</v>
      </c>
      <c r="N62">
        <v>2139.88</v>
      </c>
      <c r="O62" s="5">
        <f>(ScoreCard!$E$3-laptop_prices3[[#This Row],[Price ($)]])/ScoreCard!$E$3*ScoreCard!$E$5</f>
        <v>4.0100371210635206</v>
      </c>
      <c r="P62" s="5">
        <f>laptop_prices3[[#This Row],[RAM (GB)]]/ScoreCard!$F$3*ScoreCard!$F$5</f>
        <v>1.75</v>
      </c>
      <c r="Q62" s="5">
        <f>laptop_prices3[[#This Row],[Screen Size (inch)]]/ScoreCard!$G$3*ScoreCard!$G$5</f>
        <v>1.6184971098265895</v>
      </c>
      <c r="R62" s="5">
        <f>laptop_prices3[[#This Row],[Battery Life (hours)]]/ScoreCard!$H$3*ScoreCard!$H$5</f>
        <v>3.6166666666666671</v>
      </c>
      <c r="S62" s="5">
        <f>ScoreCard!$I$3-laptop_prices3[[#This Row],[Weight (kg)]]/ScoreCard!$I$3*ScoreCard!$I$5</f>
        <v>2.8028571428571429</v>
      </c>
      <c r="T62" s="6" cm="1">
        <f t="array" ref="T62">_xlfn.IFS(laptop_prices3[[#This Row],[Storage]]="512GB SSD", 512, laptop_prices3[[#This Row],[Storage]] = "1TB SSD", 1000, laptop_prices3[[#This Row],[Storage]] = "2TB SSD", 2000, laptop_prices3[[#This Row],[Storage]]= "256GB SSD", 256, laptop_prices3[[#This Row],[Storage]] = "1TB HDD", 1000*0.7)</f>
        <v>2000</v>
      </c>
      <c r="U62" s="5">
        <f>laptop_prices3[[#This Row],[Storage Raw Value]]/ScoreCard!$J$3*ScoreCard!$J$5</f>
        <v>8</v>
      </c>
    </row>
    <row r="63" spans="2:21" x14ac:dyDescent="0.2">
      <c r="B63" s="4" cm="1">
        <f t="array" ref="B63">SUM(laptop_prices3[[#This Row],[RAM Comp]:[Weight Comp]]+laptop_prices3[[#This Row],[Storage Comp]])</f>
        <v>17.847666666666669</v>
      </c>
      <c r="C63">
        <v>61</v>
      </c>
      <c r="D63" t="s">
        <v>28</v>
      </c>
      <c r="E63" t="s">
        <v>31</v>
      </c>
      <c r="F63">
        <v>64</v>
      </c>
      <c r="G63" t="s">
        <v>29</v>
      </c>
      <c r="H63" t="s">
        <v>20</v>
      </c>
      <c r="I63">
        <v>17.3</v>
      </c>
      <c r="J63" t="s">
        <v>15</v>
      </c>
      <c r="K63">
        <v>5.3</v>
      </c>
      <c r="L63">
        <v>3.22</v>
      </c>
      <c r="M63" t="s">
        <v>22</v>
      </c>
      <c r="N63">
        <v>2751.07</v>
      </c>
      <c r="O63" s="5">
        <f>(ScoreCard!$E$3-laptop_prices3[[#This Row],[Price ($)]])/ScoreCard!$E$3*ScoreCard!$E$5</f>
        <v>3.7272850919884384</v>
      </c>
      <c r="P63" s="5">
        <f>laptop_prices3[[#This Row],[RAM (GB)]]/ScoreCard!$F$3*ScoreCard!$F$5</f>
        <v>7</v>
      </c>
      <c r="Q63" s="5">
        <f>laptop_prices3[[#This Row],[Screen Size (inch)]]/ScoreCard!$G$3*ScoreCard!$G$5</f>
        <v>2</v>
      </c>
      <c r="R63" s="5">
        <f>laptop_prices3[[#This Row],[Battery Life (hours)]]/ScoreCard!$H$3*ScoreCard!$H$5</f>
        <v>3.0916666666666668</v>
      </c>
      <c r="S63" s="5">
        <f>ScoreCard!$I$3-laptop_prices3[[#This Row],[Weight (kg)]]/ScoreCard!$I$3*ScoreCard!$I$5</f>
        <v>1.66</v>
      </c>
      <c r="T63" s="6" cm="1">
        <f t="array" ref="T63">_xlfn.IFS(laptop_prices3[[#This Row],[Storage]]="512GB SSD", 512, laptop_prices3[[#This Row],[Storage]] = "1TB SSD", 1000, laptop_prices3[[#This Row],[Storage]] = "2TB SSD", 2000, laptop_prices3[[#This Row],[Storage]]= "256GB SSD", 256, laptop_prices3[[#This Row],[Storage]] = "1TB HDD", 1000*0.7)</f>
        <v>256</v>
      </c>
      <c r="U63" s="5">
        <f>laptop_prices3[[#This Row],[Storage Raw Value]]/ScoreCard!$J$3*ScoreCard!$J$5</f>
        <v>1.024</v>
      </c>
    </row>
    <row r="64" spans="2:21" x14ac:dyDescent="0.2">
      <c r="B64" s="4" cm="1">
        <f t="array" ref="B64">SUM(laptop_prices3[[#This Row],[RAM Comp]:[Weight Comp]]+laptop_prices3[[#This Row],[Storage Comp]])</f>
        <v>39.963877649325624</v>
      </c>
      <c r="C64">
        <v>62</v>
      </c>
      <c r="D64" t="s">
        <v>28</v>
      </c>
      <c r="E64" t="s">
        <v>48</v>
      </c>
      <c r="F64">
        <v>4</v>
      </c>
      <c r="G64" t="s">
        <v>25</v>
      </c>
      <c r="H64" t="s">
        <v>44</v>
      </c>
      <c r="I64">
        <v>16</v>
      </c>
      <c r="J64" t="s">
        <v>27</v>
      </c>
      <c r="K64">
        <v>6.2</v>
      </c>
      <c r="L64">
        <v>2.52</v>
      </c>
      <c r="M64" t="s">
        <v>30</v>
      </c>
      <c r="N64">
        <v>1524.94</v>
      </c>
      <c r="O64" s="5">
        <f>(ScoreCard!$E$3-laptop_prices3[[#This Row],[Price ($)]])/ScoreCard!$E$3*ScoreCard!$E$5</f>
        <v>4.2945239954551679</v>
      </c>
      <c r="P64" s="5">
        <f>laptop_prices3[[#This Row],[RAM (GB)]]/ScoreCard!$F$3*ScoreCard!$F$5</f>
        <v>0.4375</v>
      </c>
      <c r="Q64" s="5">
        <f>laptop_prices3[[#This Row],[Screen Size (inch)]]/ScoreCard!$G$3*ScoreCard!$G$5</f>
        <v>1.8497109826589595</v>
      </c>
      <c r="R64" s="5">
        <f>laptop_prices3[[#This Row],[Battery Life (hours)]]/ScoreCard!$H$3*ScoreCard!$H$5</f>
        <v>3.6166666666666671</v>
      </c>
      <c r="S64" s="5">
        <f>ScoreCard!$I$3-laptop_prices3[[#This Row],[Weight (kg)]]/ScoreCard!$I$3*ScoreCard!$I$5</f>
        <v>2.06</v>
      </c>
      <c r="T64" s="6" cm="1">
        <f t="array" ref="T64">_xlfn.IFS(laptop_prices3[[#This Row],[Storage]]="512GB SSD", 512, laptop_prices3[[#This Row],[Storage]] = "1TB SSD", 1000, laptop_prices3[[#This Row],[Storage]] = "2TB SSD", 2000, laptop_prices3[[#This Row],[Storage]]= "256GB SSD", 256, laptop_prices3[[#This Row],[Storage]] = "1TB HDD", 1000*0.7)</f>
        <v>2000</v>
      </c>
      <c r="U64" s="5">
        <f>laptop_prices3[[#This Row],[Storage Raw Value]]/ScoreCard!$J$3*ScoreCard!$J$5</f>
        <v>8</v>
      </c>
    </row>
    <row r="65" spans="2:21" x14ac:dyDescent="0.2">
      <c r="B65" s="4" cm="1">
        <f t="array" ref="B65">SUM(laptop_prices3[[#This Row],[RAM Comp]:[Weight Comp]]+laptop_prices3[[#This Row],[Storage Comp]])</f>
        <v>43.463571428571427</v>
      </c>
      <c r="C65">
        <v>63</v>
      </c>
      <c r="D65" t="s">
        <v>33</v>
      </c>
      <c r="E65" t="s">
        <v>12</v>
      </c>
      <c r="F65">
        <v>32</v>
      </c>
      <c r="G65" t="s">
        <v>25</v>
      </c>
      <c r="H65" t="s">
        <v>40</v>
      </c>
      <c r="I65">
        <v>17.3</v>
      </c>
      <c r="J65" t="s">
        <v>15</v>
      </c>
      <c r="K65">
        <v>6.3</v>
      </c>
      <c r="L65">
        <v>2.12</v>
      </c>
      <c r="M65" t="s">
        <v>30</v>
      </c>
      <c r="N65">
        <v>1930.67</v>
      </c>
      <c r="O65" s="5">
        <f>(ScoreCard!$E$3-laptop_prices3[[#This Row],[Price ($)]])/ScoreCard!$E$3*ScoreCard!$E$5</f>
        <v>4.1068229847111555</v>
      </c>
      <c r="P65" s="5">
        <f>laptop_prices3[[#This Row],[RAM (GB)]]/ScoreCard!$F$3*ScoreCard!$F$5</f>
        <v>3.5</v>
      </c>
      <c r="Q65" s="5">
        <f>laptop_prices3[[#This Row],[Screen Size (inch)]]/ScoreCard!$G$3*ScoreCard!$G$5</f>
        <v>2</v>
      </c>
      <c r="R65" s="5">
        <f>laptop_prices3[[#This Row],[Battery Life (hours)]]/ScoreCard!$H$3*ScoreCard!$H$5</f>
        <v>3.6750000000000003</v>
      </c>
      <c r="S65" s="5">
        <f>ScoreCard!$I$3-laptop_prices3[[#This Row],[Weight (kg)]]/ScoreCard!$I$3*ScoreCard!$I$5</f>
        <v>2.2885714285714283</v>
      </c>
      <c r="T65" s="6" cm="1">
        <f t="array" ref="T65">_xlfn.IFS(laptop_prices3[[#This Row],[Storage]]="512GB SSD", 512, laptop_prices3[[#This Row],[Storage]] = "1TB SSD", 1000, laptop_prices3[[#This Row],[Storage]] = "2TB SSD", 2000, laptop_prices3[[#This Row],[Storage]]= "256GB SSD", 256, laptop_prices3[[#This Row],[Storage]] = "1TB HDD", 1000*0.7)</f>
        <v>2000</v>
      </c>
      <c r="U65" s="5">
        <f>laptop_prices3[[#This Row],[Storage Raw Value]]/ScoreCard!$J$3*ScoreCard!$J$5</f>
        <v>8</v>
      </c>
    </row>
    <row r="66" spans="2:21" x14ac:dyDescent="0.2">
      <c r="B66" s="4" cm="1">
        <f t="array" ref="B66">SUM(laptop_prices3[[#This Row],[RAM Comp]:[Weight Comp]]+laptop_prices3[[#This Row],[Storage Comp]])</f>
        <v>21.020425268373245</v>
      </c>
      <c r="C66">
        <v>64</v>
      </c>
      <c r="D66" t="s">
        <v>23</v>
      </c>
      <c r="E66" t="s">
        <v>18</v>
      </c>
      <c r="F66">
        <v>8</v>
      </c>
      <c r="G66" t="s">
        <v>42</v>
      </c>
      <c r="H66" t="s">
        <v>20</v>
      </c>
      <c r="I66">
        <v>16</v>
      </c>
      <c r="J66" t="s">
        <v>43</v>
      </c>
      <c r="K66">
        <v>7.8</v>
      </c>
      <c r="L66">
        <v>1.67</v>
      </c>
      <c r="M66" t="s">
        <v>46</v>
      </c>
      <c r="N66">
        <v>1267.8399999999999</v>
      </c>
      <c r="O66" s="5">
        <f>(ScoreCard!$E$3-laptop_prices3[[#This Row],[Price ($)]])/ScoreCard!$E$3*ScoreCard!$E$5</f>
        <v>4.4134649903588858</v>
      </c>
      <c r="P66" s="5">
        <f>laptop_prices3[[#This Row],[RAM (GB)]]/ScoreCard!$F$3*ScoreCard!$F$5</f>
        <v>0.875</v>
      </c>
      <c r="Q66" s="5">
        <f>laptop_prices3[[#This Row],[Screen Size (inch)]]/ScoreCard!$G$3*ScoreCard!$G$5</f>
        <v>1.8497109826589595</v>
      </c>
      <c r="R66" s="5">
        <f>laptop_prices3[[#This Row],[Battery Life (hours)]]/ScoreCard!$H$3*ScoreCard!$H$5</f>
        <v>4.55</v>
      </c>
      <c r="S66" s="5">
        <f>ScoreCard!$I$3-laptop_prices3[[#This Row],[Weight (kg)]]/ScoreCard!$I$3*ScoreCard!$I$5</f>
        <v>2.5457142857142858</v>
      </c>
      <c r="T66" s="6" cm="1">
        <f t="array" ref="T66">_xlfn.IFS(laptop_prices3[[#This Row],[Storage]]="512GB SSD", 512, laptop_prices3[[#This Row],[Storage]] = "1TB SSD", 1000, laptop_prices3[[#This Row],[Storage]] = "2TB SSD", 2000, laptop_prices3[[#This Row],[Storage]]= "256GB SSD", 256, laptop_prices3[[#This Row],[Storage]] = "1TB HDD", 1000*0.7)</f>
        <v>700</v>
      </c>
      <c r="U66" s="5">
        <f>laptop_prices3[[#This Row],[Storage Raw Value]]/ScoreCard!$J$3*ScoreCard!$J$5</f>
        <v>2.8</v>
      </c>
    </row>
    <row r="67" spans="2:21" x14ac:dyDescent="0.2">
      <c r="B67" s="4" cm="1">
        <f t="array" ref="B67">SUM(laptop_prices3[[#This Row],[RAM Comp]:[Weight Comp]]+laptop_prices3[[#This Row],[Storage Comp]])</f>
        <v>25.383116157445635</v>
      </c>
      <c r="C67">
        <v>65</v>
      </c>
      <c r="D67" t="s">
        <v>11</v>
      </c>
      <c r="E67" t="s">
        <v>24</v>
      </c>
      <c r="F67">
        <v>64</v>
      </c>
      <c r="G67" t="s">
        <v>13</v>
      </c>
      <c r="H67" t="s">
        <v>20</v>
      </c>
      <c r="I67">
        <v>14</v>
      </c>
      <c r="J67" t="s">
        <v>27</v>
      </c>
      <c r="K67">
        <v>10.9</v>
      </c>
      <c r="L67">
        <v>2.25</v>
      </c>
      <c r="M67" t="s">
        <v>30</v>
      </c>
      <c r="N67">
        <v>5768.75</v>
      </c>
      <c r="O67" s="5">
        <f>(ScoreCard!$E$3-laptop_prices3[[#This Row],[Price ($)]])/ScoreCard!$E$3*ScoreCard!$E$5</f>
        <v>2.3312296213503476</v>
      </c>
      <c r="P67" s="5">
        <f>laptop_prices3[[#This Row],[RAM (GB)]]/ScoreCard!$F$3*ScoreCard!$F$5</f>
        <v>7</v>
      </c>
      <c r="Q67" s="5">
        <f>laptop_prices3[[#This Row],[Screen Size (inch)]]/ScoreCard!$G$3*ScoreCard!$G$5</f>
        <v>1.6184971098265895</v>
      </c>
      <c r="R67" s="5">
        <f>laptop_prices3[[#This Row],[Battery Life (hours)]]/ScoreCard!$H$3*ScoreCard!$H$5</f>
        <v>6.3583333333333334</v>
      </c>
      <c r="S67" s="5">
        <f>ScoreCard!$I$3-laptop_prices3[[#This Row],[Weight (kg)]]/ScoreCard!$I$3*ScoreCard!$I$5</f>
        <v>2.2142857142857144</v>
      </c>
      <c r="T67" s="6" cm="1">
        <f t="array" ref="T67">_xlfn.IFS(laptop_prices3[[#This Row],[Storage]]="512GB SSD", 512, laptop_prices3[[#This Row],[Storage]] = "1TB SSD", 1000, laptop_prices3[[#This Row],[Storage]] = "2TB SSD", 2000, laptop_prices3[[#This Row],[Storage]]= "256GB SSD", 256, laptop_prices3[[#This Row],[Storage]] = "1TB HDD", 1000*0.7)</f>
        <v>512</v>
      </c>
      <c r="U67" s="5">
        <f>laptop_prices3[[#This Row],[Storage Raw Value]]/ScoreCard!$J$3*ScoreCard!$J$5</f>
        <v>2.048</v>
      </c>
    </row>
    <row r="68" spans="2:21" x14ac:dyDescent="0.2">
      <c r="B68" s="4" cm="1">
        <f t="array" ref="B68">SUM(laptop_prices3[[#This Row],[RAM Comp]:[Weight Comp]]+laptop_prices3[[#This Row],[Storage Comp]])</f>
        <v>15.184334159097165</v>
      </c>
      <c r="C68">
        <v>66</v>
      </c>
      <c r="D68" t="s">
        <v>34</v>
      </c>
      <c r="E68" t="s">
        <v>12</v>
      </c>
      <c r="F68">
        <v>8</v>
      </c>
      <c r="G68" t="s">
        <v>13</v>
      </c>
      <c r="H68" t="s">
        <v>26</v>
      </c>
      <c r="I68">
        <v>13.3</v>
      </c>
      <c r="J68" t="s">
        <v>15</v>
      </c>
      <c r="K68">
        <v>4.3</v>
      </c>
      <c r="L68">
        <v>2.5</v>
      </c>
      <c r="M68" t="s">
        <v>46</v>
      </c>
      <c r="N68">
        <v>951.4</v>
      </c>
      <c r="O68" s="5">
        <f>(ScoreCard!$E$3-laptop_prices3[[#This Row],[Price ($)]])/ScoreCard!$E$3*ScoreCard!$E$5</f>
        <v>4.5598581775519342</v>
      </c>
      <c r="P68" s="5">
        <f>laptop_prices3[[#This Row],[RAM (GB)]]/ScoreCard!$F$3*ScoreCard!$F$5</f>
        <v>0.875</v>
      </c>
      <c r="Q68" s="5">
        <f>laptop_prices3[[#This Row],[Screen Size (inch)]]/ScoreCard!$G$3*ScoreCard!$G$5</f>
        <v>1.5375722543352601</v>
      </c>
      <c r="R68" s="5">
        <f>laptop_prices3[[#This Row],[Battery Life (hours)]]/ScoreCard!$H$3*ScoreCard!$H$5</f>
        <v>2.5083333333333333</v>
      </c>
      <c r="S68" s="5">
        <f>ScoreCard!$I$3-laptop_prices3[[#This Row],[Weight (kg)]]/ScoreCard!$I$3*ScoreCard!$I$5</f>
        <v>2.0714285714285712</v>
      </c>
      <c r="T68" s="6" cm="1">
        <f t="array" ref="T68">_xlfn.IFS(laptop_prices3[[#This Row],[Storage]]="512GB SSD", 512, laptop_prices3[[#This Row],[Storage]] = "1TB SSD", 1000, laptop_prices3[[#This Row],[Storage]] = "2TB SSD", 2000, laptop_prices3[[#This Row],[Storage]]= "256GB SSD", 256, laptop_prices3[[#This Row],[Storage]] = "1TB HDD", 1000*0.7)</f>
        <v>512</v>
      </c>
      <c r="U68" s="5">
        <f>laptop_prices3[[#This Row],[Storage Raw Value]]/ScoreCard!$J$3*ScoreCard!$J$5</f>
        <v>2.048</v>
      </c>
    </row>
    <row r="69" spans="2:21" x14ac:dyDescent="0.2">
      <c r="B69" s="4" cm="1">
        <f t="array" ref="B69">SUM(laptop_prices3[[#This Row],[RAM Comp]:[Weight Comp]]+laptop_prices3[[#This Row],[Storage Comp]])</f>
        <v>21.528259014588496</v>
      </c>
      <c r="C69">
        <v>67</v>
      </c>
      <c r="D69" t="s">
        <v>45</v>
      </c>
      <c r="E69" t="s">
        <v>39</v>
      </c>
      <c r="F69">
        <v>8</v>
      </c>
      <c r="G69" t="s">
        <v>42</v>
      </c>
      <c r="H69" t="s">
        <v>40</v>
      </c>
      <c r="I69">
        <v>14</v>
      </c>
      <c r="J69" t="s">
        <v>21</v>
      </c>
      <c r="K69">
        <v>9.4</v>
      </c>
      <c r="L69">
        <v>2.0099999999999998</v>
      </c>
      <c r="M69" t="s">
        <v>22</v>
      </c>
      <c r="N69">
        <v>625.20000000000005</v>
      </c>
      <c r="O69" s="5">
        <f>(ScoreCard!$E$3-laptop_prices3[[#This Row],[Price ($)]])/ScoreCard!$E$3*ScoreCard!$E$5</f>
        <v>4.7107665888222297</v>
      </c>
      <c r="P69" s="5">
        <f>laptop_prices3[[#This Row],[RAM (GB)]]/ScoreCard!$F$3*ScoreCard!$F$5</f>
        <v>0.875</v>
      </c>
      <c r="Q69" s="5">
        <f>laptop_prices3[[#This Row],[Screen Size (inch)]]/ScoreCard!$G$3*ScoreCard!$G$5</f>
        <v>1.6184971098265895</v>
      </c>
      <c r="R69" s="5">
        <f>laptop_prices3[[#This Row],[Battery Life (hours)]]/ScoreCard!$H$3*ScoreCard!$H$5</f>
        <v>5.4833333333333334</v>
      </c>
      <c r="S69" s="5">
        <f>ScoreCard!$I$3-laptop_prices3[[#This Row],[Weight (kg)]]/ScoreCard!$I$3*ScoreCard!$I$5</f>
        <v>2.3514285714285714</v>
      </c>
      <c r="T69" s="6" cm="1">
        <f t="array" ref="T69">_xlfn.IFS(laptop_prices3[[#This Row],[Storage]]="512GB SSD", 512, laptop_prices3[[#This Row],[Storage]] = "1TB SSD", 1000, laptop_prices3[[#This Row],[Storage]] = "2TB SSD", 2000, laptop_prices3[[#This Row],[Storage]]= "256GB SSD", 256, laptop_prices3[[#This Row],[Storage]] = "1TB HDD", 1000*0.7)</f>
        <v>700</v>
      </c>
      <c r="U69" s="5">
        <f>laptop_prices3[[#This Row],[Storage Raw Value]]/ScoreCard!$J$3*ScoreCard!$J$5</f>
        <v>2.8</v>
      </c>
    </row>
    <row r="70" spans="2:21" x14ac:dyDescent="0.2">
      <c r="B70" s="4" cm="1">
        <f t="array" ref="B70">SUM(laptop_prices3[[#This Row],[RAM Comp]:[Weight Comp]]+laptop_prices3[[#This Row],[Storage Comp]])</f>
        <v>16.940095238095239</v>
      </c>
      <c r="C70">
        <v>68</v>
      </c>
      <c r="D70" t="s">
        <v>36</v>
      </c>
      <c r="E70" t="s">
        <v>41</v>
      </c>
      <c r="F70">
        <v>16</v>
      </c>
      <c r="G70" t="s">
        <v>13</v>
      </c>
      <c r="H70" t="s">
        <v>14</v>
      </c>
      <c r="I70">
        <v>17.3</v>
      </c>
      <c r="J70" t="s">
        <v>43</v>
      </c>
      <c r="K70">
        <v>4.4000000000000004</v>
      </c>
      <c r="L70">
        <v>1.87</v>
      </c>
      <c r="M70" t="s">
        <v>16</v>
      </c>
      <c r="N70">
        <v>2113.77</v>
      </c>
      <c r="O70" s="5">
        <f>(ScoreCard!$E$3-laptop_prices3[[#This Row],[Price ($)]])/ScoreCard!$E$3*ScoreCard!$E$5</f>
        <v>4.0221162707209928</v>
      </c>
      <c r="P70" s="5">
        <f>laptop_prices3[[#This Row],[RAM (GB)]]/ScoreCard!$F$3*ScoreCard!$F$5</f>
        <v>1.75</v>
      </c>
      <c r="Q70" s="5">
        <f>laptop_prices3[[#This Row],[Screen Size (inch)]]/ScoreCard!$G$3*ScoreCard!$G$5</f>
        <v>2</v>
      </c>
      <c r="R70" s="5">
        <f>laptop_prices3[[#This Row],[Battery Life (hours)]]/ScoreCard!$H$3*ScoreCard!$H$5</f>
        <v>2.5666666666666669</v>
      </c>
      <c r="S70" s="5">
        <f>ScoreCard!$I$3-laptop_prices3[[#This Row],[Weight (kg)]]/ScoreCard!$I$3*ScoreCard!$I$5</f>
        <v>2.4314285714285715</v>
      </c>
      <c r="T70" s="6" cm="1">
        <f t="array" ref="T70">_xlfn.IFS(laptop_prices3[[#This Row],[Storage]]="512GB SSD", 512, laptop_prices3[[#This Row],[Storage]] = "1TB SSD", 1000, laptop_prices3[[#This Row],[Storage]] = "2TB SSD", 2000, laptop_prices3[[#This Row],[Storage]]= "256GB SSD", 256, laptop_prices3[[#This Row],[Storage]] = "1TB HDD", 1000*0.7)</f>
        <v>512</v>
      </c>
      <c r="U70" s="5">
        <f>laptop_prices3[[#This Row],[Storage Raw Value]]/ScoreCard!$J$3*ScoreCard!$J$5</f>
        <v>2.048</v>
      </c>
    </row>
    <row r="71" spans="2:21" x14ac:dyDescent="0.2">
      <c r="B71" s="4" cm="1">
        <f t="array" ref="B71">SUM(laptop_prices3[[#This Row],[RAM Comp]:[Weight Comp]]+laptop_prices3[[#This Row],[Storage Comp]])</f>
        <v>42.313587255711532</v>
      </c>
      <c r="C71">
        <v>69</v>
      </c>
      <c r="D71" t="s">
        <v>38</v>
      </c>
      <c r="E71" t="s">
        <v>18</v>
      </c>
      <c r="F71">
        <v>4</v>
      </c>
      <c r="G71" t="s">
        <v>25</v>
      </c>
      <c r="H71" t="s">
        <v>14</v>
      </c>
      <c r="I71">
        <v>15.6</v>
      </c>
      <c r="J71" t="s">
        <v>43</v>
      </c>
      <c r="K71">
        <v>9.6999999999999993</v>
      </c>
      <c r="L71">
        <v>1.9</v>
      </c>
      <c r="M71" t="s">
        <v>16</v>
      </c>
      <c r="N71">
        <v>1310.03</v>
      </c>
      <c r="O71" s="5">
        <f>(ScoreCard!$E$3-laptop_prices3[[#This Row],[Price ($)]])/ScoreCard!$E$3*ScoreCard!$E$5</f>
        <v>4.3939468239839821</v>
      </c>
      <c r="P71" s="5">
        <f>laptop_prices3[[#This Row],[RAM (GB)]]/ScoreCard!$F$3*ScoreCard!$F$5</f>
        <v>0.4375</v>
      </c>
      <c r="Q71" s="5">
        <f>laptop_prices3[[#This Row],[Screen Size (inch)]]/ScoreCard!$G$3*ScoreCard!$G$5</f>
        <v>1.8034682080924855</v>
      </c>
      <c r="R71" s="5">
        <f>laptop_prices3[[#This Row],[Battery Life (hours)]]/ScoreCard!$H$3*ScoreCard!$H$5</f>
        <v>5.6583333333333323</v>
      </c>
      <c r="S71" s="5">
        <f>ScoreCard!$I$3-laptop_prices3[[#This Row],[Weight (kg)]]/ScoreCard!$I$3*ScoreCard!$I$5</f>
        <v>2.4142857142857146</v>
      </c>
      <c r="T71" s="6" cm="1">
        <f t="array" ref="T71">_xlfn.IFS(laptop_prices3[[#This Row],[Storage]]="512GB SSD", 512, laptop_prices3[[#This Row],[Storage]] = "1TB SSD", 1000, laptop_prices3[[#This Row],[Storage]] = "2TB SSD", 2000, laptop_prices3[[#This Row],[Storage]]= "256GB SSD", 256, laptop_prices3[[#This Row],[Storage]] = "1TB HDD", 1000*0.7)</f>
        <v>2000</v>
      </c>
      <c r="U71" s="5">
        <f>laptop_prices3[[#This Row],[Storage Raw Value]]/ScoreCard!$J$3*ScoreCard!$J$5</f>
        <v>8</v>
      </c>
    </row>
    <row r="72" spans="2:21" x14ac:dyDescent="0.2">
      <c r="B72" s="4" cm="1">
        <f t="array" ref="B72">SUM(laptop_prices3[[#This Row],[RAM Comp]:[Weight Comp]]+laptop_prices3[[#This Row],[Storage Comp]])</f>
        <v>43.878973300302789</v>
      </c>
      <c r="C72">
        <v>70</v>
      </c>
      <c r="D72" t="s">
        <v>36</v>
      </c>
      <c r="E72" t="s">
        <v>18</v>
      </c>
      <c r="F72">
        <v>32</v>
      </c>
      <c r="G72" t="s">
        <v>25</v>
      </c>
      <c r="H72" t="s">
        <v>26</v>
      </c>
      <c r="I72">
        <v>14</v>
      </c>
      <c r="J72" t="s">
        <v>27</v>
      </c>
      <c r="K72">
        <v>7</v>
      </c>
      <c r="L72">
        <v>1.44</v>
      </c>
      <c r="M72" t="s">
        <v>46</v>
      </c>
      <c r="N72">
        <v>3286.45</v>
      </c>
      <c r="O72" s="5">
        <f>(ScoreCard!$E$3-laptop_prices3[[#This Row],[Price ($)]])/ScoreCard!$E$3*ScoreCard!$E$5</f>
        <v>3.4796046958330402</v>
      </c>
      <c r="P72" s="5">
        <f>laptop_prices3[[#This Row],[RAM (GB)]]/ScoreCard!$F$3*ScoreCard!$F$5</f>
        <v>3.5</v>
      </c>
      <c r="Q72" s="5">
        <f>laptop_prices3[[#This Row],[Screen Size (inch)]]/ScoreCard!$G$3*ScoreCard!$G$5</f>
        <v>1.6184971098265895</v>
      </c>
      <c r="R72" s="5">
        <f>laptop_prices3[[#This Row],[Battery Life (hours)]]/ScoreCard!$H$3*ScoreCard!$H$5</f>
        <v>4.0833333333333339</v>
      </c>
      <c r="S72" s="5">
        <f>ScoreCard!$I$3-laptop_prices3[[#This Row],[Weight (kg)]]/ScoreCard!$I$3*ScoreCard!$I$5</f>
        <v>2.677142857142857</v>
      </c>
      <c r="T72" s="6" cm="1">
        <f t="array" ref="T72">_xlfn.IFS(laptop_prices3[[#This Row],[Storage]]="512GB SSD", 512, laptop_prices3[[#This Row],[Storage]] = "1TB SSD", 1000, laptop_prices3[[#This Row],[Storage]] = "2TB SSD", 2000, laptop_prices3[[#This Row],[Storage]]= "256GB SSD", 256, laptop_prices3[[#This Row],[Storage]] = "1TB HDD", 1000*0.7)</f>
        <v>2000</v>
      </c>
      <c r="U72" s="5">
        <f>laptop_prices3[[#This Row],[Storage Raw Value]]/ScoreCard!$J$3*ScoreCard!$J$5</f>
        <v>8</v>
      </c>
    </row>
    <row r="73" spans="2:21" x14ac:dyDescent="0.2">
      <c r="B73" s="4" cm="1">
        <f t="array" ref="B73">SUM(laptop_prices3[[#This Row],[RAM Comp]:[Weight Comp]]+laptop_prices3[[#This Row],[Storage Comp]])</f>
        <v>12.058782824112303</v>
      </c>
      <c r="C73">
        <v>71</v>
      </c>
      <c r="D73" t="s">
        <v>38</v>
      </c>
      <c r="E73" t="s">
        <v>37</v>
      </c>
      <c r="F73">
        <v>8</v>
      </c>
      <c r="G73" t="s">
        <v>29</v>
      </c>
      <c r="H73" t="s">
        <v>14</v>
      </c>
      <c r="I73">
        <v>14</v>
      </c>
      <c r="J73" t="s">
        <v>15</v>
      </c>
      <c r="K73">
        <v>5.0999999999999996</v>
      </c>
      <c r="L73">
        <v>1.76</v>
      </c>
      <c r="M73" t="s">
        <v>30</v>
      </c>
      <c r="N73">
        <v>2080.79</v>
      </c>
      <c r="O73" s="5">
        <f>(ScoreCard!$E$3-laptop_prices3[[#This Row],[Price ($)]])/ScoreCard!$E$3*ScoreCard!$E$5</f>
        <v>4.0373736569984127</v>
      </c>
      <c r="P73" s="5">
        <f>laptop_prices3[[#This Row],[RAM (GB)]]/ScoreCard!$F$3*ScoreCard!$F$5</f>
        <v>0.875</v>
      </c>
      <c r="Q73" s="5">
        <f>laptop_prices3[[#This Row],[Screen Size (inch)]]/ScoreCard!$G$3*ScoreCard!$G$5</f>
        <v>1.6184971098265895</v>
      </c>
      <c r="R73" s="5">
        <f>laptop_prices3[[#This Row],[Battery Life (hours)]]/ScoreCard!$H$3*ScoreCard!$H$5</f>
        <v>2.9750000000000001</v>
      </c>
      <c r="S73" s="5">
        <f>ScoreCard!$I$3-laptop_prices3[[#This Row],[Weight (kg)]]/ScoreCard!$I$3*ScoreCard!$I$5</f>
        <v>2.4942857142857142</v>
      </c>
      <c r="T73" s="6" cm="1">
        <f t="array" ref="T73">_xlfn.IFS(laptop_prices3[[#This Row],[Storage]]="512GB SSD", 512, laptop_prices3[[#This Row],[Storage]] = "1TB SSD", 1000, laptop_prices3[[#This Row],[Storage]] = "2TB SSD", 2000, laptop_prices3[[#This Row],[Storage]]= "256GB SSD", 256, laptop_prices3[[#This Row],[Storage]] = "1TB HDD", 1000*0.7)</f>
        <v>256</v>
      </c>
      <c r="U73" s="5">
        <f>laptop_prices3[[#This Row],[Storage Raw Value]]/ScoreCard!$J$3*ScoreCard!$J$5</f>
        <v>1.024</v>
      </c>
    </row>
    <row r="74" spans="2:21" x14ac:dyDescent="0.2">
      <c r="B74" s="4" cm="1">
        <f t="array" ref="B74">SUM(laptop_prices3[[#This Row],[RAM Comp]:[Weight Comp]]+laptop_prices3[[#This Row],[Storage Comp]])</f>
        <v>25.172568125516101</v>
      </c>
      <c r="C74">
        <v>72</v>
      </c>
      <c r="D74" t="s">
        <v>23</v>
      </c>
      <c r="E74" t="s">
        <v>24</v>
      </c>
      <c r="F74">
        <v>16</v>
      </c>
      <c r="G74" t="s">
        <v>19</v>
      </c>
      <c r="H74" t="s">
        <v>14</v>
      </c>
      <c r="I74">
        <v>16</v>
      </c>
      <c r="J74" t="s">
        <v>43</v>
      </c>
      <c r="K74">
        <v>6.6</v>
      </c>
      <c r="L74">
        <v>3.11</v>
      </c>
      <c r="M74" t="s">
        <v>46</v>
      </c>
      <c r="N74">
        <v>1278.54</v>
      </c>
      <c r="O74" s="5">
        <f>(ScoreCard!$E$3-laptop_prices3[[#This Row],[Price ($)]])/ScoreCard!$E$3*ScoreCard!$E$5</f>
        <v>4.4085148983889537</v>
      </c>
      <c r="P74" s="5">
        <f>laptop_prices3[[#This Row],[RAM (GB)]]/ScoreCard!$F$3*ScoreCard!$F$5</f>
        <v>1.75</v>
      </c>
      <c r="Q74" s="5">
        <f>laptop_prices3[[#This Row],[Screen Size (inch)]]/ScoreCard!$G$3*ScoreCard!$G$5</f>
        <v>1.8497109826589595</v>
      </c>
      <c r="R74" s="5">
        <f>laptop_prices3[[#This Row],[Battery Life (hours)]]/ScoreCard!$H$3*ScoreCard!$H$5</f>
        <v>3.8499999999999996</v>
      </c>
      <c r="S74" s="5">
        <f>ScoreCard!$I$3-laptop_prices3[[#This Row],[Weight (kg)]]/ScoreCard!$I$3*ScoreCard!$I$5</f>
        <v>1.7228571428571429</v>
      </c>
      <c r="T74" s="6" cm="1">
        <f t="array" ref="T74">_xlfn.IFS(laptop_prices3[[#This Row],[Storage]]="512GB SSD", 512, laptop_prices3[[#This Row],[Storage]] = "1TB SSD", 1000, laptop_prices3[[#This Row],[Storage]] = "2TB SSD", 2000, laptop_prices3[[#This Row],[Storage]]= "256GB SSD", 256, laptop_prices3[[#This Row],[Storage]] = "1TB HDD", 1000*0.7)</f>
        <v>1000</v>
      </c>
      <c r="U74" s="5">
        <f>laptop_prices3[[#This Row],[Storage Raw Value]]/ScoreCard!$J$3*ScoreCard!$J$5</f>
        <v>4</v>
      </c>
    </row>
    <row r="75" spans="2:21" x14ac:dyDescent="0.2">
      <c r="B75" s="4" cm="1">
        <f t="array" ref="B75">SUM(laptop_prices3[[#This Row],[RAM Comp]:[Weight Comp]]+laptop_prices3[[#This Row],[Storage Comp]])</f>
        <v>12.236401871731351</v>
      </c>
      <c r="C75">
        <v>73</v>
      </c>
      <c r="D75" t="s">
        <v>17</v>
      </c>
      <c r="E75" t="s">
        <v>41</v>
      </c>
      <c r="F75">
        <v>16</v>
      </c>
      <c r="G75" t="s">
        <v>29</v>
      </c>
      <c r="H75" t="s">
        <v>44</v>
      </c>
      <c r="I75">
        <v>14</v>
      </c>
      <c r="J75" t="s">
        <v>27</v>
      </c>
      <c r="K75">
        <v>4.5999999999999996</v>
      </c>
      <c r="L75">
        <v>2.4700000000000002</v>
      </c>
      <c r="M75" t="s">
        <v>16</v>
      </c>
      <c r="N75">
        <v>2996.04</v>
      </c>
      <c r="O75" s="5">
        <f>(ScoreCard!$E$3-laptop_prices3[[#This Row],[Price ($)]])/ScoreCard!$E$3*ScoreCard!$E$5</f>
        <v>3.6139557434020366</v>
      </c>
      <c r="P75" s="5">
        <f>laptop_prices3[[#This Row],[RAM (GB)]]/ScoreCard!$F$3*ScoreCard!$F$5</f>
        <v>1.75</v>
      </c>
      <c r="Q75" s="5">
        <f>laptop_prices3[[#This Row],[Screen Size (inch)]]/ScoreCard!$G$3*ScoreCard!$G$5</f>
        <v>1.6184971098265895</v>
      </c>
      <c r="R75" s="5">
        <f>laptop_prices3[[#This Row],[Battery Life (hours)]]/ScoreCard!$H$3*ScoreCard!$H$5</f>
        <v>2.6833333333333331</v>
      </c>
      <c r="S75" s="5">
        <f>ScoreCard!$I$3-laptop_prices3[[#This Row],[Weight (kg)]]/ScoreCard!$I$3*ScoreCard!$I$5</f>
        <v>2.0885714285714285</v>
      </c>
      <c r="T75" s="6" cm="1">
        <f t="array" ref="T75">_xlfn.IFS(laptop_prices3[[#This Row],[Storage]]="512GB SSD", 512, laptop_prices3[[#This Row],[Storage]] = "1TB SSD", 1000, laptop_prices3[[#This Row],[Storage]] = "2TB SSD", 2000, laptop_prices3[[#This Row],[Storage]]= "256GB SSD", 256, laptop_prices3[[#This Row],[Storage]] = "1TB HDD", 1000*0.7)</f>
        <v>256</v>
      </c>
      <c r="U75" s="5">
        <f>laptop_prices3[[#This Row],[Storage Raw Value]]/ScoreCard!$J$3*ScoreCard!$J$5</f>
        <v>1.024</v>
      </c>
    </row>
    <row r="76" spans="2:21" x14ac:dyDescent="0.2">
      <c r="B76" s="4" cm="1">
        <f t="array" ref="B76">SUM(laptop_prices3[[#This Row],[RAM Comp]:[Weight Comp]]+laptop_prices3[[#This Row],[Storage Comp]])</f>
        <v>21.98173479218277</v>
      </c>
      <c r="C76">
        <v>74</v>
      </c>
      <c r="D76" t="s">
        <v>38</v>
      </c>
      <c r="E76" t="s">
        <v>48</v>
      </c>
      <c r="F76">
        <v>4</v>
      </c>
      <c r="G76" t="s">
        <v>42</v>
      </c>
      <c r="H76" t="s">
        <v>14</v>
      </c>
      <c r="I76">
        <v>16</v>
      </c>
      <c r="J76" t="s">
        <v>21</v>
      </c>
      <c r="K76">
        <v>10.1</v>
      </c>
      <c r="L76">
        <v>1.57</v>
      </c>
      <c r="M76" t="s">
        <v>30</v>
      </c>
      <c r="N76">
        <v>871.35</v>
      </c>
      <c r="O76" s="5">
        <f>(ScoreCard!$E$3-laptop_prices3[[#This Row],[Price ($)]])/ScoreCard!$E$3*ScoreCard!$E$5</f>
        <v>4.5968913422428823</v>
      </c>
      <c r="P76" s="5">
        <f>laptop_prices3[[#This Row],[RAM (GB)]]/ScoreCard!$F$3*ScoreCard!$F$5</f>
        <v>0.4375</v>
      </c>
      <c r="Q76" s="5">
        <f>laptop_prices3[[#This Row],[Screen Size (inch)]]/ScoreCard!$G$3*ScoreCard!$G$5</f>
        <v>1.8497109826589595</v>
      </c>
      <c r="R76" s="5">
        <f>laptop_prices3[[#This Row],[Battery Life (hours)]]/ScoreCard!$H$3*ScoreCard!$H$5</f>
        <v>5.8916666666666666</v>
      </c>
      <c r="S76" s="5">
        <f>ScoreCard!$I$3-laptop_prices3[[#This Row],[Weight (kg)]]/ScoreCard!$I$3*ScoreCard!$I$5</f>
        <v>2.6028571428571428</v>
      </c>
      <c r="T76" s="6" cm="1">
        <f t="array" ref="T76">_xlfn.IFS(laptop_prices3[[#This Row],[Storage]]="512GB SSD", 512, laptop_prices3[[#This Row],[Storage]] = "1TB SSD", 1000, laptop_prices3[[#This Row],[Storage]] = "2TB SSD", 2000, laptop_prices3[[#This Row],[Storage]]= "256GB SSD", 256, laptop_prices3[[#This Row],[Storage]] = "1TB HDD", 1000*0.7)</f>
        <v>700</v>
      </c>
      <c r="U76" s="5">
        <f>laptop_prices3[[#This Row],[Storage Raw Value]]/ScoreCard!$J$3*ScoreCard!$J$5</f>
        <v>2.8</v>
      </c>
    </row>
    <row r="77" spans="2:21" x14ac:dyDescent="0.2">
      <c r="B77" s="4" cm="1">
        <f t="array" ref="B77">SUM(laptop_prices3[[#This Row],[RAM Comp]:[Weight Comp]]+laptop_prices3[[#This Row],[Storage Comp]])</f>
        <v>25.571658684282962</v>
      </c>
      <c r="C77">
        <v>75</v>
      </c>
      <c r="D77" t="s">
        <v>33</v>
      </c>
      <c r="E77" t="s">
        <v>31</v>
      </c>
      <c r="F77">
        <v>64</v>
      </c>
      <c r="G77" t="s">
        <v>13</v>
      </c>
      <c r="H77" t="s">
        <v>32</v>
      </c>
      <c r="I77">
        <v>15.6</v>
      </c>
      <c r="J77" t="s">
        <v>15</v>
      </c>
      <c r="K77">
        <v>11.2</v>
      </c>
      <c r="L77">
        <v>2.5499999999999998</v>
      </c>
      <c r="M77" t="s">
        <v>22</v>
      </c>
      <c r="N77">
        <v>2768.44</v>
      </c>
      <c r="O77" s="5">
        <f>(ScoreCard!$E$3-laptop_prices3[[#This Row],[Price ($)]])/ScoreCard!$E$3*ScoreCard!$E$5</f>
        <v>3.7192492884821071</v>
      </c>
      <c r="P77" s="5">
        <f>laptop_prices3[[#This Row],[RAM (GB)]]/ScoreCard!$F$3*ScoreCard!$F$5</f>
        <v>7</v>
      </c>
      <c r="Q77" s="5">
        <f>laptop_prices3[[#This Row],[Screen Size (inch)]]/ScoreCard!$G$3*ScoreCard!$G$5</f>
        <v>1.8034682080924855</v>
      </c>
      <c r="R77" s="5">
        <f>laptop_prices3[[#This Row],[Battery Life (hours)]]/ScoreCard!$H$3*ScoreCard!$H$5</f>
        <v>6.5333333333333323</v>
      </c>
      <c r="S77" s="5">
        <f>ScoreCard!$I$3-laptop_prices3[[#This Row],[Weight (kg)]]/ScoreCard!$I$3*ScoreCard!$I$5</f>
        <v>2.0428571428571427</v>
      </c>
      <c r="T77" s="6" cm="1">
        <f t="array" ref="T77">_xlfn.IFS(laptop_prices3[[#This Row],[Storage]]="512GB SSD", 512, laptop_prices3[[#This Row],[Storage]] = "1TB SSD", 1000, laptop_prices3[[#This Row],[Storage]] = "2TB SSD", 2000, laptop_prices3[[#This Row],[Storage]]= "256GB SSD", 256, laptop_prices3[[#This Row],[Storage]] = "1TB HDD", 1000*0.7)</f>
        <v>512</v>
      </c>
      <c r="U77" s="5">
        <f>laptop_prices3[[#This Row],[Storage Raw Value]]/ScoreCard!$J$3*ScoreCard!$J$5</f>
        <v>2.048</v>
      </c>
    </row>
    <row r="78" spans="2:21" x14ac:dyDescent="0.2">
      <c r="B78" s="4" cm="1">
        <f t="array" ref="B78">SUM(laptop_prices3[[#This Row],[RAM Comp]:[Weight Comp]]+laptop_prices3[[#This Row],[Storage Comp]])</f>
        <v>14.621476190476191</v>
      </c>
      <c r="C78">
        <v>76</v>
      </c>
      <c r="D78" t="s">
        <v>36</v>
      </c>
      <c r="E78" t="s">
        <v>48</v>
      </c>
      <c r="F78">
        <v>32</v>
      </c>
      <c r="G78" t="s">
        <v>29</v>
      </c>
      <c r="H78" t="s">
        <v>40</v>
      </c>
      <c r="I78">
        <v>17.3</v>
      </c>
      <c r="J78" t="s">
        <v>27</v>
      </c>
      <c r="K78">
        <v>4.3</v>
      </c>
      <c r="L78">
        <v>1.72</v>
      </c>
      <c r="M78" t="s">
        <v>22</v>
      </c>
      <c r="N78">
        <v>3745.39</v>
      </c>
      <c r="O78" s="5">
        <f>(ScoreCard!$E$3-laptop_prices3[[#This Row],[Price ($)]])/ScoreCard!$E$3*ScoreCard!$E$5</f>
        <v>3.2672873866105103</v>
      </c>
      <c r="P78" s="5">
        <f>laptop_prices3[[#This Row],[RAM (GB)]]/ScoreCard!$F$3*ScoreCard!$F$5</f>
        <v>3.5</v>
      </c>
      <c r="Q78" s="5">
        <f>laptop_prices3[[#This Row],[Screen Size (inch)]]/ScoreCard!$G$3*ScoreCard!$G$5</f>
        <v>2</v>
      </c>
      <c r="R78" s="5">
        <f>laptop_prices3[[#This Row],[Battery Life (hours)]]/ScoreCard!$H$3*ScoreCard!$H$5</f>
        <v>2.5083333333333333</v>
      </c>
      <c r="S78" s="5">
        <f>ScoreCard!$I$3-laptop_prices3[[#This Row],[Weight (kg)]]/ScoreCard!$I$3*ScoreCard!$I$5</f>
        <v>2.5171428571428569</v>
      </c>
      <c r="T78" s="6" cm="1">
        <f t="array" ref="T78">_xlfn.IFS(laptop_prices3[[#This Row],[Storage]]="512GB SSD", 512, laptop_prices3[[#This Row],[Storage]] = "1TB SSD", 1000, laptop_prices3[[#This Row],[Storage]] = "2TB SSD", 2000, laptop_prices3[[#This Row],[Storage]]= "256GB SSD", 256, laptop_prices3[[#This Row],[Storage]] = "1TB HDD", 1000*0.7)</f>
        <v>256</v>
      </c>
      <c r="U78" s="5">
        <f>laptop_prices3[[#This Row],[Storage Raw Value]]/ScoreCard!$J$3*ScoreCard!$J$5</f>
        <v>1.024</v>
      </c>
    </row>
    <row r="79" spans="2:21" x14ac:dyDescent="0.2">
      <c r="B79" s="4" cm="1">
        <f t="array" ref="B79">SUM(laptop_prices3[[#This Row],[RAM Comp]:[Weight Comp]]+laptop_prices3[[#This Row],[Storage Comp]])</f>
        <v>21.628259014588494</v>
      </c>
      <c r="C79">
        <v>77</v>
      </c>
      <c r="D79" t="s">
        <v>34</v>
      </c>
      <c r="E79" t="s">
        <v>41</v>
      </c>
      <c r="F79">
        <v>32</v>
      </c>
      <c r="G79" t="s">
        <v>42</v>
      </c>
      <c r="H79" t="s">
        <v>35</v>
      </c>
      <c r="I79">
        <v>14</v>
      </c>
      <c r="J79" t="s">
        <v>27</v>
      </c>
      <c r="K79">
        <v>6.1</v>
      </c>
      <c r="L79">
        <v>3.06</v>
      </c>
      <c r="M79" t="s">
        <v>46</v>
      </c>
      <c r="N79">
        <v>3556.24</v>
      </c>
      <c r="O79" s="5">
        <f>(ScoreCard!$E$3-laptop_prices3[[#This Row],[Price ($)]])/ScoreCard!$E$3*ScoreCard!$E$5</f>
        <v>3.3547929843780651</v>
      </c>
      <c r="P79" s="5">
        <f>laptop_prices3[[#This Row],[RAM (GB)]]/ScoreCard!$F$3*ScoreCard!$F$5</f>
        <v>3.5</v>
      </c>
      <c r="Q79" s="5">
        <f>laptop_prices3[[#This Row],[Screen Size (inch)]]/ScoreCard!$G$3*ScoreCard!$G$5</f>
        <v>1.6184971098265895</v>
      </c>
      <c r="R79" s="5">
        <f>laptop_prices3[[#This Row],[Battery Life (hours)]]/ScoreCard!$H$3*ScoreCard!$H$5</f>
        <v>3.5583333333333331</v>
      </c>
      <c r="S79" s="5">
        <f>ScoreCard!$I$3-laptop_prices3[[#This Row],[Weight (kg)]]/ScoreCard!$I$3*ScoreCard!$I$5</f>
        <v>1.7514285714285713</v>
      </c>
      <c r="T79" s="6" cm="1">
        <f t="array" ref="T79">_xlfn.IFS(laptop_prices3[[#This Row],[Storage]]="512GB SSD", 512, laptop_prices3[[#This Row],[Storage]] = "1TB SSD", 1000, laptop_prices3[[#This Row],[Storage]] = "2TB SSD", 2000, laptop_prices3[[#This Row],[Storage]]= "256GB SSD", 256, laptop_prices3[[#This Row],[Storage]] = "1TB HDD", 1000*0.7)</f>
        <v>700</v>
      </c>
      <c r="U79" s="5">
        <f>laptop_prices3[[#This Row],[Storage Raw Value]]/ScoreCard!$J$3*ScoreCard!$J$5</f>
        <v>2.8</v>
      </c>
    </row>
    <row r="80" spans="2:21" x14ac:dyDescent="0.2">
      <c r="B80" s="4" cm="1">
        <f t="array" ref="B80">SUM(laptop_prices3[[#This Row],[RAM Comp]:[Weight Comp]]+laptop_prices3[[#This Row],[Storage Comp]])</f>
        <v>40.357425681255165</v>
      </c>
      <c r="C80">
        <v>78</v>
      </c>
      <c r="D80" t="s">
        <v>23</v>
      </c>
      <c r="E80" t="s">
        <v>39</v>
      </c>
      <c r="F80">
        <v>4</v>
      </c>
      <c r="G80" t="s">
        <v>25</v>
      </c>
      <c r="H80" t="s">
        <v>40</v>
      </c>
      <c r="I80">
        <v>14</v>
      </c>
      <c r="J80" t="s">
        <v>21</v>
      </c>
      <c r="K80">
        <v>7.8</v>
      </c>
      <c r="L80">
        <v>3.06</v>
      </c>
      <c r="M80" t="s">
        <v>46</v>
      </c>
      <c r="N80">
        <v>782.66</v>
      </c>
      <c r="O80" s="5">
        <f>(ScoreCard!$E$3-laptop_prices3[[#This Row],[Price ($)]])/ScoreCard!$E$3*ScoreCard!$E$5</f>
        <v>4.6379215905431961</v>
      </c>
      <c r="P80" s="5">
        <f>laptop_prices3[[#This Row],[RAM (GB)]]/ScoreCard!$F$3*ScoreCard!$F$5</f>
        <v>0.4375</v>
      </c>
      <c r="Q80" s="5">
        <f>laptop_prices3[[#This Row],[Screen Size (inch)]]/ScoreCard!$G$3*ScoreCard!$G$5</f>
        <v>1.6184971098265895</v>
      </c>
      <c r="R80" s="5">
        <f>laptop_prices3[[#This Row],[Battery Life (hours)]]/ScoreCard!$H$3*ScoreCard!$H$5</f>
        <v>4.55</v>
      </c>
      <c r="S80" s="5">
        <f>ScoreCard!$I$3-laptop_prices3[[#This Row],[Weight (kg)]]/ScoreCard!$I$3*ScoreCard!$I$5</f>
        <v>1.7514285714285713</v>
      </c>
      <c r="T80" s="6" cm="1">
        <f t="array" ref="T80">_xlfn.IFS(laptop_prices3[[#This Row],[Storage]]="512GB SSD", 512, laptop_prices3[[#This Row],[Storage]] = "1TB SSD", 1000, laptop_prices3[[#This Row],[Storage]] = "2TB SSD", 2000, laptop_prices3[[#This Row],[Storage]]= "256GB SSD", 256, laptop_prices3[[#This Row],[Storage]] = "1TB HDD", 1000*0.7)</f>
        <v>2000</v>
      </c>
      <c r="U80" s="5">
        <f>laptop_prices3[[#This Row],[Storage Raw Value]]/ScoreCard!$J$3*ScoreCard!$J$5</f>
        <v>8</v>
      </c>
    </row>
    <row r="81" spans="2:21" x14ac:dyDescent="0.2">
      <c r="B81" s="4" cm="1">
        <f t="array" ref="B81">SUM(laptop_prices3[[#This Row],[RAM Comp]:[Weight Comp]]+laptop_prices3[[#This Row],[Storage Comp]])</f>
        <v>16.934068538398016</v>
      </c>
      <c r="C81">
        <v>79</v>
      </c>
      <c r="D81" t="s">
        <v>45</v>
      </c>
      <c r="E81" t="s">
        <v>31</v>
      </c>
      <c r="F81">
        <v>8</v>
      </c>
      <c r="G81" t="s">
        <v>13</v>
      </c>
      <c r="H81" t="s">
        <v>32</v>
      </c>
      <c r="I81">
        <v>14</v>
      </c>
      <c r="J81" t="s">
        <v>21</v>
      </c>
      <c r="K81">
        <v>7.2</v>
      </c>
      <c r="L81">
        <v>2.54</v>
      </c>
      <c r="M81" t="s">
        <v>16</v>
      </c>
      <c r="N81">
        <v>863.34</v>
      </c>
      <c r="O81" s="5">
        <f>(ScoreCard!$E$3-laptop_prices3[[#This Row],[Price ($)]])/ScoreCard!$E$3*ScoreCard!$E$5</f>
        <v>4.6005969718390656</v>
      </c>
      <c r="P81" s="5">
        <f>laptop_prices3[[#This Row],[RAM (GB)]]/ScoreCard!$F$3*ScoreCard!$F$5</f>
        <v>0.875</v>
      </c>
      <c r="Q81" s="5">
        <f>laptop_prices3[[#This Row],[Screen Size (inch)]]/ScoreCard!$G$3*ScoreCard!$G$5</f>
        <v>1.6184971098265895</v>
      </c>
      <c r="R81" s="5">
        <f>laptop_prices3[[#This Row],[Battery Life (hours)]]/ScoreCard!$H$3*ScoreCard!$H$5</f>
        <v>4.2</v>
      </c>
      <c r="S81" s="5">
        <f>ScoreCard!$I$3-laptop_prices3[[#This Row],[Weight (kg)]]/ScoreCard!$I$3*ScoreCard!$I$5</f>
        <v>2.0485714285714285</v>
      </c>
      <c r="T81" s="6" cm="1">
        <f t="array" ref="T81">_xlfn.IFS(laptop_prices3[[#This Row],[Storage]]="512GB SSD", 512, laptop_prices3[[#This Row],[Storage]] = "1TB SSD", 1000, laptop_prices3[[#This Row],[Storage]] = "2TB SSD", 2000, laptop_prices3[[#This Row],[Storage]]= "256GB SSD", 256, laptop_prices3[[#This Row],[Storage]] = "1TB HDD", 1000*0.7)</f>
        <v>512</v>
      </c>
      <c r="U81" s="5">
        <f>laptop_prices3[[#This Row],[Storage Raw Value]]/ScoreCard!$J$3*ScoreCard!$J$5</f>
        <v>2.048</v>
      </c>
    </row>
    <row r="82" spans="2:21" x14ac:dyDescent="0.2">
      <c r="B82" s="4" cm="1">
        <f t="array" ref="B82">SUM(laptop_prices3[[#This Row],[RAM Comp]:[Weight Comp]]+laptop_prices3[[#This Row],[Storage Comp]])</f>
        <v>16.786238921001928</v>
      </c>
      <c r="C82">
        <v>80</v>
      </c>
      <c r="D82" t="s">
        <v>47</v>
      </c>
      <c r="E82" t="s">
        <v>31</v>
      </c>
      <c r="F82">
        <v>8</v>
      </c>
      <c r="G82" t="s">
        <v>13</v>
      </c>
      <c r="H82" t="s">
        <v>32</v>
      </c>
      <c r="I82">
        <v>13.3</v>
      </c>
      <c r="J82" t="s">
        <v>27</v>
      </c>
      <c r="K82">
        <v>5.9</v>
      </c>
      <c r="L82">
        <v>1.33</v>
      </c>
      <c r="M82" t="s">
        <v>46</v>
      </c>
      <c r="N82">
        <v>1784.77</v>
      </c>
      <c r="O82" s="5">
        <f>(ScoreCard!$E$3-laptop_prices3[[#This Row],[Price ($)]])/ScoreCard!$E$3*ScoreCard!$E$5</f>
        <v>4.1743200331609902</v>
      </c>
      <c r="P82" s="5">
        <f>laptop_prices3[[#This Row],[RAM (GB)]]/ScoreCard!$F$3*ScoreCard!$F$5</f>
        <v>0.875</v>
      </c>
      <c r="Q82" s="5">
        <f>laptop_prices3[[#This Row],[Screen Size (inch)]]/ScoreCard!$G$3*ScoreCard!$G$5</f>
        <v>1.5375722543352601</v>
      </c>
      <c r="R82" s="5">
        <f>laptop_prices3[[#This Row],[Battery Life (hours)]]/ScoreCard!$H$3*ScoreCard!$H$5</f>
        <v>3.4416666666666669</v>
      </c>
      <c r="S82" s="5">
        <f>ScoreCard!$I$3-laptop_prices3[[#This Row],[Weight (kg)]]/ScoreCard!$I$3*ScoreCard!$I$5</f>
        <v>2.74</v>
      </c>
      <c r="T82" s="6" cm="1">
        <f t="array" ref="T82">_xlfn.IFS(laptop_prices3[[#This Row],[Storage]]="512GB SSD", 512, laptop_prices3[[#This Row],[Storage]] = "1TB SSD", 1000, laptop_prices3[[#This Row],[Storage]] = "2TB SSD", 2000, laptop_prices3[[#This Row],[Storage]]= "256GB SSD", 256, laptop_prices3[[#This Row],[Storage]] = "1TB HDD", 1000*0.7)</f>
        <v>512</v>
      </c>
      <c r="U82" s="5">
        <f>laptop_prices3[[#This Row],[Storage Raw Value]]/ScoreCard!$J$3*ScoreCard!$J$5</f>
        <v>2.048</v>
      </c>
    </row>
    <row r="83" spans="2:21" x14ac:dyDescent="0.2">
      <c r="B83" s="4" cm="1">
        <f t="array" ref="B83">SUM(laptop_prices3[[#This Row],[RAM Comp]:[Weight Comp]]+laptop_prices3[[#This Row],[Storage Comp]])</f>
        <v>24.027210982658957</v>
      </c>
      <c r="C83">
        <v>81</v>
      </c>
      <c r="D83" t="s">
        <v>28</v>
      </c>
      <c r="E83" t="s">
        <v>31</v>
      </c>
      <c r="F83">
        <v>4</v>
      </c>
      <c r="G83" t="s">
        <v>19</v>
      </c>
      <c r="H83" t="s">
        <v>26</v>
      </c>
      <c r="I83">
        <v>16</v>
      </c>
      <c r="J83" t="s">
        <v>15</v>
      </c>
      <c r="K83">
        <v>7.2</v>
      </c>
      <c r="L83">
        <v>3.43</v>
      </c>
      <c r="M83" t="s">
        <v>46</v>
      </c>
      <c r="N83">
        <v>1164.94</v>
      </c>
      <c r="O83" s="5">
        <f>(ScoreCard!$E$3-laptop_prices3[[#This Row],[Price ($)]])/ScoreCard!$E$3*ScoreCard!$E$5</f>
        <v>4.4610691458454381</v>
      </c>
      <c r="P83" s="5">
        <f>laptop_prices3[[#This Row],[RAM (GB)]]/ScoreCard!$F$3*ScoreCard!$F$5</f>
        <v>0.4375</v>
      </c>
      <c r="Q83" s="5">
        <f>laptop_prices3[[#This Row],[Screen Size (inch)]]/ScoreCard!$G$3*ScoreCard!$G$5</f>
        <v>1.8497109826589595</v>
      </c>
      <c r="R83" s="5">
        <f>laptop_prices3[[#This Row],[Battery Life (hours)]]/ScoreCard!$H$3*ScoreCard!$H$5</f>
        <v>4.2</v>
      </c>
      <c r="S83" s="5">
        <f>ScoreCard!$I$3-laptop_prices3[[#This Row],[Weight (kg)]]/ScoreCard!$I$3*ScoreCard!$I$5</f>
        <v>1.5399999999999998</v>
      </c>
      <c r="T83" s="6" cm="1">
        <f t="array" ref="T83">_xlfn.IFS(laptop_prices3[[#This Row],[Storage]]="512GB SSD", 512, laptop_prices3[[#This Row],[Storage]] = "1TB SSD", 1000, laptop_prices3[[#This Row],[Storage]] = "2TB SSD", 2000, laptop_prices3[[#This Row],[Storage]]= "256GB SSD", 256, laptop_prices3[[#This Row],[Storage]] = "1TB HDD", 1000*0.7)</f>
        <v>1000</v>
      </c>
      <c r="U83" s="5">
        <f>laptop_prices3[[#This Row],[Storage Raw Value]]/ScoreCard!$J$3*ScoreCard!$J$5</f>
        <v>4</v>
      </c>
    </row>
    <row r="84" spans="2:21" x14ac:dyDescent="0.2">
      <c r="B84" s="4" cm="1">
        <f t="array" ref="B84">SUM(laptop_prices3[[#This Row],[RAM Comp]:[Weight Comp]]+laptop_prices3[[#This Row],[Storage Comp]])</f>
        <v>21.747782824112303</v>
      </c>
      <c r="C84">
        <v>82</v>
      </c>
      <c r="D84" t="s">
        <v>36</v>
      </c>
      <c r="E84" t="s">
        <v>31</v>
      </c>
      <c r="F84">
        <v>8</v>
      </c>
      <c r="G84" t="s">
        <v>42</v>
      </c>
      <c r="H84" t="s">
        <v>14</v>
      </c>
      <c r="I84">
        <v>14</v>
      </c>
      <c r="J84" t="s">
        <v>27</v>
      </c>
      <c r="K84">
        <v>9.6</v>
      </c>
      <c r="L84">
        <v>1.83</v>
      </c>
      <c r="M84" t="s">
        <v>30</v>
      </c>
      <c r="N84">
        <v>1247.9100000000001</v>
      </c>
      <c r="O84" s="5">
        <f>(ScoreCard!$E$3-laptop_prices3[[#This Row],[Price ($)]])/ScoreCard!$E$3*ScoreCard!$E$5</f>
        <v>4.4226851149346587</v>
      </c>
      <c r="P84" s="5">
        <f>laptop_prices3[[#This Row],[RAM (GB)]]/ScoreCard!$F$3*ScoreCard!$F$5</f>
        <v>0.875</v>
      </c>
      <c r="Q84" s="5">
        <f>laptop_prices3[[#This Row],[Screen Size (inch)]]/ScoreCard!$G$3*ScoreCard!$G$5</f>
        <v>1.6184971098265895</v>
      </c>
      <c r="R84" s="5">
        <f>laptop_prices3[[#This Row],[Battery Life (hours)]]/ScoreCard!$H$3*ScoreCard!$H$5</f>
        <v>5.6</v>
      </c>
      <c r="S84" s="5">
        <f>ScoreCard!$I$3-laptop_prices3[[#This Row],[Weight (kg)]]/ScoreCard!$I$3*ScoreCard!$I$5</f>
        <v>2.4542857142857142</v>
      </c>
      <c r="T84" s="6" cm="1">
        <f t="array" ref="T84">_xlfn.IFS(laptop_prices3[[#This Row],[Storage]]="512GB SSD", 512, laptop_prices3[[#This Row],[Storage]] = "1TB SSD", 1000, laptop_prices3[[#This Row],[Storage]] = "2TB SSD", 2000, laptop_prices3[[#This Row],[Storage]]= "256GB SSD", 256, laptop_prices3[[#This Row],[Storage]] = "1TB HDD", 1000*0.7)</f>
        <v>700</v>
      </c>
      <c r="U84" s="5">
        <f>laptop_prices3[[#This Row],[Storage Raw Value]]/ScoreCard!$J$3*ScoreCard!$J$5</f>
        <v>2.8</v>
      </c>
    </row>
    <row r="85" spans="2:21" x14ac:dyDescent="0.2">
      <c r="B85" s="4" cm="1">
        <f t="array" ref="B85">SUM(laptop_prices3[[#This Row],[RAM Comp]:[Weight Comp]]+laptop_prices3[[#This Row],[Storage Comp]])</f>
        <v>20.283377649325626</v>
      </c>
      <c r="C85">
        <v>83</v>
      </c>
      <c r="D85" t="s">
        <v>23</v>
      </c>
      <c r="E85" t="s">
        <v>41</v>
      </c>
      <c r="F85">
        <v>32</v>
      </c>
      <c r="G85" t="s">
        <v>13</v>
      </c>
      <c r="H85" t="s">
        <v>35</v>
      </c>
      <c r="I85">
        <v>16</v>
      </c>
      <c r="J85" t="s">
        <v>21</v>
      </c>
      <c r="K85">
        <v>8.3000000000000007</v>
      </c>
      <c r="L85">
        <v>2.8</v>
      </c>
      <c r="M85" t="s">
        <v>30</v>
      </c>
      <c r="N85">
        <v>2480.96</v>
      </c>
      <c r="O85" s="5">
        <f>(ScoreCard!$E$3-laptop_prices3[[#This Row],[Price ($)]])/ScoreCard!$E$3*ScoreCard!$E$5</f>
        <v>3.8522448435770933</v>
      </c>
      <c r="P85" s="5">
        <f>laptop_prices3[[#This Row],[RAM (GB)]]/ScoreCard!$F$3*ScoreCard!$F$5</f>
        <v>3.5</v>
      </c>
      <c r="Q85" s="5">
        <f>laptop_prices3[[#This Row],[Screen Size (inch)]]/ScoreCard!$G$3*ScoreCard!$G$5</f>
        <v>1.8497109826589595</v>
      </c>
      <c r="R85" s="5">
        <f>laptop_prices3[[#This Row],[Battery Life (hours)]]/ScoreCard!$H$3*ScoreCard!$H$5</f>
        <v>4.8416666666666677</v>
      </c>
      <c r="S85" s="5">
        <f>ScoreCard!$I$3-laptop_prices3[[#This Row],[Weight (kg)]]/ScoreCard!$I$3*ScoreCard!$I$5</f>
        <v>1.9000000000000001</v>
      </c>
      <c r="T85" s="6" cm="1">
        <f t="array" ref="T85">_xlfn.IFS(laptop_prices3[[#This Row],[Storage]]="512GB SSD", 512, laptop_prices3[[#This Row],[Storage]] = "1TB SSD", 1000, laptop_prices3[[#This Row],[Storage]] = "2TB SSD", 2000, laptop_prices3[[#This Row],[Storage]]= "256GB SSD", 256, laptop_prices3[[#This Row],[Storage]] = "1TB HDD", 1000*0.7)</f>
        <v>512</v>
      </c>
      <c r="U85" s="5">
        <f>laptop_prices3[[#This Row],[Storage Raw Value]]/ScoreCard!$J$3*ScoreCard!$J$5</f>
        <v>2.048</v>
      </c>
    </row>
    <row r="86" spans="2:21" x14ac:dyDescent="0.2">
      <c r="B86" s="4" cm="1">
        <f t="array" ref="B86">SUM(laptop_prices3[[#This Row],[RAM Comp]:[Weight Comp]]+laptop_prices3[[#This Row],[Storage Comp]])</f>
        <v>19.294810349573353</v>
      </c>
      <c r="C86">
        <v>84</v>
      </c>
      <c r="D86" t="s">
        <v>33</v>
      </c>
      <c r="E86" t="s">
        <v>18</v>
      </c>
      <c r="F86">
        <v>8</v>
      </c>
      <c r="G86" t="s">
        <v>13</v>
      </c>
      <c r="H86" t="s">
        <v>35</v>
      </c>
      <c r="I86">
        <v>13.3</v>
      </c>
      <c r="J86" t="s">
        <v>21</v>
      </c>
      <c r="K86">
        <v>10.7</v>
      </c>
      <c r="L86">
        <v>1.84</v>
      </c>
      <c r="M86" t="s">
        <v>46</v>
      </c>
      <c r="N86">
        <v>1159.6199999999999</v>
      </c>
      <c r="O86" s="5">
        <f>(ScoreCard!$E$3-laptop_prices3[[#This Row],[Price ($)]])/ScoreCard!$E$3*ScoreCard!$E$5</f>
        <v>4.4635303130678725</v>
      </c>
      <c r="P86" s="5">
        <f>laptop_prices3[[#This Row],[RAM (GB)]]/ScoreCard!$F$3*ScoreCard!$F$5</f>
        <v>0.875</v>
      </c>
      <c r="Q86" s="5">
        <f>laptop_prices3[[#This Row],[Screen Size (inch)]]/ScoreCard!$G$3*ScoreCard!$G$5</f>
        <v>1.5375722543352601</v>
      </c>
      <c r="R86" s="5">
        <f>laptop_prices3[[#This Row],[Battery Life (hours)]]/ScoreCard!$H$3*ScoreCard!$H$5</f>
        <v>6.2416666666666663</v>
      </c>
      <c r="S86" s="5">
        <f>ScoreCard!$I$3-laptop_prices3[[#This Row],[Weight (kg)]]/ScoreCard!$I$3*ScoreCard!$I$5</f>
        <v>2.4485714285714284</v>
      </c>
      <c r="T86" s="6" cm="1">
        <f t="array" ref="T86">_xlfn.IFS(laptop_prices3[[#This Row],[Storage]]="512GB SSD", 512, laptop_prices3[[#This Row],[Storage]] = "1TB SSD", 1000, laptop_prices3[[#This Row],[Storage]] = "2TB SSD", 2000, laptop_prices3[[#This Row],[Storage]]= "256GB SSD", 256, laptop_prices3[[#This Row],[Storage]] = "1TB HDD", 1000*0.7)</f>
        <v>512</v>
      </c>
      <c r="U86" s="5">
        <f>laptop_prices3[[#This Row],[Storage Raw Value]]/ScoreCard!$J$3*ScoreCard!$J$5</f>
        <v>2.048</v>
      </c>
    </row>
    <row r="87" spans="2:21" x14ac:dyDescent="0.2">
      <c r="B87" s="4" cm="1">
        <f t="array" ref="B87">SUM(laptop_prices3[[#This Row],[RAM Comp]:[Weight Comp]]+laptop_prices3[[#This Row],[Storage Comp]])</f>
        <v>40.960849160473437</v>
      </c>
      <c r="C87">
        <v>85</v>
      </c>
      <c r="D87" t="s">
        <v>23</v>
      </c>
      <c r="E87" t="s">
        <v>18</v>
      </c>
      <c r="F87">
        <v>16</v>
      </c>
      <c r="G87" t="s">
        <v>25</v>
      </c>
      <c r="H87" t="s">
        <v>20</v>
      </c>
      <c r="I87">
        <v>15.6</v>
      </c>
      <c r="J87" t="s">
        <v>15</v>
      </c>
      <c r="K87">
        <v>4.7</v>
      </c>
      <c r="L87">
        <v>1.46</v>
      </c>
      <c r="M87" t="s">
        <v>30</v>
      </c>
      <c r="N87">
        <v>1947.07</v>
      </c>
      <c r="O87" s="5">
        <f>(ScoreCard!$E$3-laptop_prices3[[#This Row],[Price ($)]])/ScoreCard!$E$3*ScoreCard!$E$5</f>
        <v>4.0992359278600423</v>
      </c>
      <c r="P87" s="5">
        <f>laptop_prices3[[#This Row],[RAM (GB)]]/ScoreCard!$F$3*ScoreCard!$F$5</f>
        <v>1.75</v>
      </c>
      <c r="Q87" s="5">
        <f>laptop_prices3[[#This Row],[Screen Size (inch)]]/ScoreCard!$G$3*ScoreCard!$G$5</f>
        <v>1.8034682080924855</v>
      </c>
      <c r="R87" s="5">
        <f>laptop_prices3[[#This Row],[Battery Life (hours)]]/ScoreCard!$H$3*ScoreCard!$H$5</f>
        <v>2.7416666666666667</v>
      </c>
      <c r="S87" s="5">
        <f>ScoreCard!$I$3-laptop_prices3[[#This Row],[Weight (kg)]]/ScoreCard!$I$3*ScoreCard!$I$5</f>
        <v>2.6657142857142855</v>
      </c>
      <c r="T87" s="6" cm="1">
        <f t="array" ref="T87">_xlfn.IFS(laptop_prices3[[#This Row],[Storage]]="512GB SSD", 512, laptop_prices3[[#This Row],[Storage]] = "1TB SSD", 1000, laptop_prices3[[#This Row],[Storage]] = "2TB SSD", 2000, laptop_prices3[[#This Row],[Storage]]= "256GB SSD", 256, laptop_prices3[[#This Row],[Storage]] = "1TB HDD", 1000*0.7)</f>
        <v>2000</v>
      </c>
      <c r="U87" s="5">
        <f>laptop_prices3[[#This Row],[Storage Raw Value]]/ScoreCard!$J$3*ScoreCard!$J$5</f>
        <v>8</v>
      </c>
    </row>
    <row r="88" spans="2:21" x14ac:dyDescent="0.2">
      <c r="B88" s="4" cm="1">
        <f t="array" ref="B88">SUM(laptop_prices3[[#This Row],[RAM Comp]:[Weight Comp]]+laptop_prices3[[#This Row],[Storage Comp]])</f>
        <v>46.887330030278001</v>
      </c>
      <c r="C88">
        <v>86</v>
      </c>
      <c r="D88" t="s">
        <v>36</v>
      </c>
      <c r="E88" t="s">
        <v>48</v>
      </c>
      <c r="F88">
        <v>32</v>
      </c>
      <c r="G88" t="s">
        <v>25</v>
      </c>
      <c r="H88" t="s">
        <v>32</v>
      </c>
      <c r="I88">
        <v>16</v>
      </c>
      <c r="J88" t="s">
        <v>43</v>
      </c>
      <c r="K88">
        <v>11.8</v>
      </c>
      <c r="L88">
        <v>1.48</v>
      </c>
      <c r="M88" t="s">
        <v>16</v>
      </c>
      <c r="N88">
        <v>2113.62</v>
      </c>
      <c r="O88" s="5">
        <f>(ScoreCard!$E$3-laptop_prices3[[#This Row],[Price ($)]])/ScoreCard!$E$3*ScoreCard!$E$5</f>
        <v>4.0221856645336542</v>
      </c>
      <c r="P88" s="5">
        <f>laptop_prices3[[#This Row],[RAM (GB)]]/ScoreCard!$F$3*ScoreCard!$F$5</f>
        <v>3.5</v>
      </c>
      <c r="Q88" s="5">
        <f>laptop_prices3[[#This Row],[Screen Size (inch)]]/ScoreCard!$G$3*ScoreCard!$G$5</f>
        <v>1.8497109826589595</v>
      </c>
      <c r="R88" s="5">
        <f>laptop_prices3[[#This Row],[Battery Life (hours)]]/ScoreCard!$H$3*ScoreCard!$H$5</f>
        <v>6.8833333333333337</v>
      </c>
      <c r="S88" s="5">
        <f>ScoreCard!$I$3-laptop_prices3[[#This Row],[Weight (kg)]]/ScoreCard!$I$3*ScoreCard!$I$5</f>
        <v>2.6542857142857144</v>
      </c>
      <c r="T88" s="6" cm="1">
        <f t="array" ref="T88">_xlfn.IFS(laptop_prices3[[#This Row],[Storage]]="512GB SSD", 512, laptop_prices3[[#This Row],[Storage]] = "1TB SSD", 1000, laptop_prices3[[#This Row],[Storage]] = "2TB SSD", 2000, laptop_prices3[[#This Row],[Storage]]= "256GB SSD", 256, laptop_prices3[[#This Row],[Storage]] = "1TB HDD", 1000*0.7)</f>
        <v>2000</v>
      </c>
      <c r="U88" s="5">
        <f>laptop_prices3[[#This Row],[Storage Raw Value]]/ScoreCard!$J$3*ScoreCard!$J$5</f>
        <v>8</v>
      </c>
    </row>
    <row r="89" spans="2:21" x14ac:dyDescent="0.2">
      <c r="B89" s="4" cm="1">
        <f t="array" ref="B89">SUM(laptop_prices3[[#This Row],[RAM Comp]:[Weight Comp]]+laptop_prices3[[#This Row],[Storage Comp]])</f>
        <v>28.509285714285717</v>
      </c>
      <c r="C89">
        <v>87</v>
      </c>
      <c r="D89" t="s">
        <v>33</v>
      </c>
      <c r="E89" t="s">
        <v>12</v>
      </c>
      <c r="F89">
        <v>64</v>
      </c>
      <c r="G89" t="s">
        <v>42</v>
      </c>
      <c r="H89" t="s">
        <v>35</v>
      </c>
      <c r="I89">
        <v>17.3</v>
      </c>
      <c r="J89" t="s">
        <v>21</v>
      </c>
      <c r="K89">
        <v>9.9</v>
      </c>
      <c r="L89">
        <v>1.69</v>
      </c>
      <c r="M89" t="s">
        <v>30</v>
      </c>
      <c r="N89">
        <v>1486.61</v>
      </c>
      <c r="O89" s="5">
        <f>(ScoreCard!$E$3-laptop_prices3[[#This Row],[Price ($)]])/ScoreCard!$E$3*ScoreCard!$E$5</f>
        <v>4.3122564277175544</v>
      </c>
      <c r="P89" s="5">
        <f>laptop_prices3[[#This Row],[RAM (GB)]]/ScoreCard!$F$3*ScoreCard!$F$5</f>
        <v>7</v>
      </c>
      <c r="Q89" s="5">
        <f>laptop_prices3[[#This Row],[Screen Size (inch)]]/ScoreCard!$G$3*ScoreCard!$G$5</f>
        <v>2</v>
      </c>
      <c r="R89" s="5">
        <f>laptop_prices3[[#This Row],[Battery Life (hours)]]/ScoreCard!$H$3*ScoreCard!$H$5</f>
        <v>5.7750000000000004</v>
      </c>
      <c r="S89" s="5">
        <f>ScoreCard!$I$3-laptop_prices3[[#This Row],[Weight (kg)]]/ScoreCard!$I$3*ScoreCard!$I$5</f>
        <v>2.5342857142857143</v>
      </c>
      <c r="T89" s="6" cm="1">
        <f t="array" ref="T89">_xlfn.IFS(laptop_prices3[[#This Row],[Storage]]="512GB SSD", 512, laptop_prices3[[#This Row],[Storage]] = "1TB SSD", 1000, laptop_prices3[[#This Row],[Storage]] = "2TB SSD", 2000, laptop_prices3[[#This Row],[Storage]]= "256GB SSD", 256, laptop_prices3[[#This Row],[Storage]] = "1TB HDD", 1000*0.7)</f>
        <v>700</v>
      </c>
      <c r="U89" s="5">
        <f>laptop_prices3[[#This Row],[Storage Raw Value]]/ScoreCard!$J$3*ScoreCard!$J$5</f>
        <v>2.8</v>
      </c>
    </row>
    <row r="90" spans="2:21" x14ac:dyDescent="0.2">
      <c r="B90" s="4" cm="1">
        <f t="array" ref="B90">SUM(laptop_prices3[[#This Row],[RAM Comp]:[Weight Comp]]+laptop_prices3[[#This Row],[Storage Comp]])</f>
        <v>43.088405587668589</v>
      </c>
      <c r="C90">
        <v>88</v>
      </c>
      <c r="D90" t="s">
        <v>11</v>
      </c>
      <c r="E90" t="s">
        <v>37</v>
      </c>
      <c r="F90">
        <v>4</v>
      </c>
      <c r="G90" t="s">
        <v>25</v>
      </c>
      <c r="H90" t="s">
        <v>44</v>
      </c>
      <c r="I90">
        <v>13.3</v>
      </c>
      <c r="J90" t="s">
        <v>15</v>
      </c>
      <c r="K90">
        <v>11.2</v>
      </c>
      <c r="L90">
        <v>1.61</v>
      </c>
      <c r="M90" t="s">
        <v>30</v>
      </c>
      <c r="N90">
        <v>1804.49</v>
      </c>
      <c r="O90" s="5">
        <f>(ScoreCard!$E$3-laptop_prices3[[#This Row],[Price ($)]])/ScoreCard!$E$3*ScoreCard!$E$5</f>
        <v>4.1651970599229458</v>
      </c>
      <c r="P90" s="5">
        <f>laptop_prices3[[#This Row],[RAM (GB)]]/ScoreCard!$F$3*ScoreCard!$F$5</f>
        <v>0.4375</v>
      </c>
      <c r="Q90" s="5">
        <f>laptop_prices3[[#This Row],[Screen Size (inch)]]/ScoreCard!$G$3*ScoreCard!$G$5</f>
        <v>1.5375722543352601</v>
      </c>
      <c r="R90" s="5">
        <f>laptop_prices3[[#This Row],[Battery Life (hours)]]/ScoreCard!$H$3*ScoreCard!$H$5</f>
        <v>6.5333333333333323</v>
      </c>
      <c r="S90" s="5">
        <f>ScoreCard!$I$3-laptop_prices3[[#This Row],[Weight (kg)]]/ScoreCard!$I$3*ScoreCard!$I$5</f>
        <v>2.58</v>
      </c>
      <c r="T90" s="6" cm="1">
        <f t="array" ref="T90">_xlfn.IFS(laptop_prices3[[#This Row],[Storage]]="512GB SSD", 512, laptop_prices3[[#This Row],[Storage]] = "1TB SSD", 1000, laptop_prices3[[#This Row],[Storage]] = "2TB SSD", 2000, laptop_prices3[[#This Row],[Storage]]= "256GB SSD", 256, laptop_prices3[[#This Row],[Storage]] = "1TB HDD", 1000*0.7)</f>
        <v>2000</v>
      </c>
      <c r="U90" s="5">
        <f>laptop_prices3[[#This Row],[Storage Raw Value]]/ScoreCard!$J$3*ScoreCard!$J$5</f>
        <v>8</v>
      </c>
    </row>
    <row r="91" spans="2:21" x14ac:dyDescent="0.2">
      <c r="B91" s="4" cm="1">
        <f t="array" ref="B91">SUM(laptop_prices3[[#This Row],[RAM Comp]:[Weight Comp]]+laptop_prices3[[#This Row],[Storage Comp]])</f>
        <v>18.555616157445634</v>
      </c>
      <c r="C91">
        <v>89</v>
      </c>
      <c r="D91" t="s">
        <v>28</v>
      </c>
      <c r="E91" t="s">
        <v>39</v>
      </c>
      <c r="F91">
        <v>4</v>
      </c>
      <c r="G91" t="s">
        <v>13</v>
      </c>
      <c r="H91" t="s">
        <v>32</v>
      </c>
      <c r="I91">
        <v>14</v>
      </c>
      <c r="J91" t="s">
        <v>21</v>
      </c>
      <c r="K91">
        <v>11.2</v>
      </c>
      <c r="L91">
        <v>3.02</v>
      </c>
      <c r="M91" t="s">
        <v>16</v>
      </c>
      <c r="N91">
        <v>691.35</v>
      </c>
      <c r="O91" s="5">
        <f>(ScoreCard!$E$3-laptop_prices3[[#This Row],[Price ($)]])/ScoreCard!$E$3*ScoreCard!$E$5</f>
        <v>4.6801639174380174</v>
      </c>
      <c r="P91" s="5">
        <f>laptop_prices3[[#This Row],[RAM (GB)]]/ScoreCard!$F$3*ScoreCard!$F$5</f>
        <v>0.4375</v>
      </c>
      <c r="Q91" s="5">
        <f>laptop_prices3[[#This Row],[Screen Size (inch)]]/ScoreCard!$G$3*ScoreCard!$G$5</f>
        <v>1.6184971098265895</v>
      </c>
      <c r="R91" s="5">
        <f>laptop_prices3[[#This Row],[Battery Life (hours)]]/ScoreCard!$H$3*ScoreCard!$H$5</f>
        <v>6.5333333333333323</v>
      </c>
      <c r="S91" s="5">
        <f>ScoreCard!$I$3-laptop_prices3[[#This Row],[Weight (kg)]]/ScoreCard!$I$3*ScoreCard!$I$5</f>
        <v>1.7742857142857142</v>
      </c>
      <c r="T91" s="6" cm="1">
        <f t="array" ref="T91">_xlfn.IFS(laptop_prices3[[#This Row],[Storage]]="512GB SSD", 512, laptop_prices3[[#This Row],[Storage]] = "1TB SSD", 1000, laptop_prices3[[#This Row],[Storage]] = "2TB SSD", 2000, laptop_prices3[[#This Row],[Storage]]= "256GB SSD", 256, laptop_prices3[[#This Row],[Storage]] = "1TB HDD", 1000*0.7)</f>
        <v>512</v>
      </c>
      <c r="U91" s="5">
        <f>laptop_prices3[[#This Row],[Storage Raw Value]]/ScoreCard!$J$3*ScoreCard!$J$5</f>
        <v>2.048</v>
      </c>
    </row>
    <row r="92" spans="2:21" x14ac:dyDescent="0.2">
      <c r="B92" s="4" cm="1">
        <f t="array" ref="B92">SUM(laptop_prices3[[#This Row],[RAM Comp]:[Weight Comp]]+laptop_prices3[[#This Row],[Storage Comp]])</f>
        <v>26.059477016240024</v>
      </c>
      <c r="C92">
        <v>90</v>
      </c>
      <c r="D92" t="s">
        <v>23</v>
      </c>
      <c r="E92" t="s">
        <v>39</v>
      </c>
      <c r="F92">
        <v>8</v>
      </c>
      <c r="G92" t="s">
        <v>19</v>
      </c>
      <c r="H92" t="s">
        <v>20</v>
      </c>
      <c r="I92">
        <v>13.3</v>
      </c>
      <c r="J92" t="s">
        <v>21</v>
      </c>
      <c r="K92">
        <v>8.5</v>
      </c>
      <c r="L92">
        <v>1.42</v>
      </c>
      <c r="M92" t="s">
        <v>16</v>
      </c>
      <c r="N92">
        <v>789.61</v>
      </c>
      <c r="O92" s="5">
        <f>(ScoreCard!$E$3-laptop_prices3[[#This Row],[Price ($)]])/ScoreCard!$E$3*ScoreCard!$E$5</f>
        <v>4.6347063438898282</v>
      </c>
      <c r="P92" s="5">
        <f>laptop_prices3[[#This Row],[RAM (GB)]]/ScoreCard!$F$3*ScoreCard!$F$5</f>
        <v>0.875</v>
      </c>
      <c r="Q92" s="5">
        <f>laptop_prices3[[#This Row],[Screen Size (inch)]]/ScoreCard!$G$3*ScoreCard!$G$5</f>
        <v>1.5375722543352601</v>
      </c>
      <c r="R92" s="5">
        <f>laptop_prices3[[#This Row],[Battery Life (hours)]]/ScoreCard!$H$3*ScoreCard!$H$5</f>
        <v>4.9583333333333339</v>
      </c>
      <c r="S92" s="5">
        <f>ScoreCard!$I$3-laptop_prices3[[#This Row],[Weight (kg)]]/ScoreCard!$I$3*ScoreCard!$I$5</f>
        <v>2.6885714285714286</v>
      </c>
      <c r="T92" s="6" cm="1">
        <f t="array" ref="T92">_xlfn.IFS(laptop_prices3[[#This Row],[Storage]]="512GB SSD", 512, laptop_prices3[[#This Row],[Storage]] = "1TB SSD", 1000, laptop_prices3[[#This Row],[Storage]] = "2TB SSD", 2000, laptop_prices3[[#This Row],[Storage]]= "256GB SSD", 256, laptop_prices3[[#This Row],[Storage]] = "1TB HDD", 1000*0.7)</f>
        <v>1000</v>
      </c>
      <c r="U92" s="5">
        <f>laptop_prices3[[#This Row],[Storage Raw Value]]/ScoreCard!$J$3*ScoreCard!$J$5</f>
        <v>4</v>
      </c>
    </row>
    <row r="93" spans="2:21" x14ac:dyDescent="0.2">
      <c r="B93" s="4" cm="1">
        <f t="array" ref="B93">SUM(laptop_prices3[[#This Row],[RAM Comp]:[Weight Comp]]+laptop_prices3[[#This Row],[Storage Comp]])</f>
        <v>39.48138177814478</v>
      </c>
      <c r="C93">
        <v>91</v>
      </c>
      <c r="D93" t="s">
        <v>17</v>
      </c>
      <c r="E93" t="s">
        <v>18</v>
      </c>
      <c r="F93">
        <v>8</v>
      </c>
      <c r="G93" t="s">
        <v>25</v>
      </c>
      <c r="H93" t="s">
        <v>32</v>
      </c>
      <c r="I93">
        <v>13.3</v>
      </c>
      <c r="J93" t="s">
        <v>15</v>
      </c>
      <c r="K93">
        <v>4.0999999999999996</v>
      </c>
      <c r="L93">
        <v>1.44</v>
      </c>
      <c r="M93" t="s">
        <v>22</v>
      </c>
      <c r="N93">
        <v>2312.14</v>
      </c>
      <c r="O93" s="5">
        <f>(ScoreCard!$E$3-laptop_prices3[[#This Row],[Price ($)]])/ScoreCard!$E$3*ScoreCard!$E$5</f>
        <v>3.9303452666017757</v>
      </c>
      <c r="P93" s="5">
        <f>laptop_prices3[[#This Row],[RAM (GB)]]/ScoreCard!$F$3*ScoreCard!$F$5</f>
        <v>0.875</v>
      </c>
      <c r="Q93" s="5">
        <f>laptop_prices3[[#This Row],[Screen Size (inch)]]/ScoreCard!$G$3*ScoreCard!$G$5</f>
        <v>1.5375722543352601</v>
      </c>
      <c r="R93" s="5">
        <f>laptop_prices3[[#This Row],[Battery Life (hours)]]/ScoreCard!$H$3*ScoreCard!$H$5</f>
        <v>2.3916666666666662</v>
      </c>
      <c r="S93" s="5">
        <f>ScoreCard!$I$3-laptop_prices3[[#This Row],[Weight (kg)]]/ScoreCard!$I$3*ScoreCard!$I$5</f>
        <v>2.677142857142857</v>
      </c>
      <c r="T93" s="6" cm="1">
        <f t="array" ref="T93">_xlfn.IFS(laptop_prices3[[#This Row],[Storage]]="512GB SSD", 512, laptop_prices3[[#This Row],[Storage]] = "1TB SSD", 1000, laptop_prices3[[#This Row],[Storage]] = "2TB SSD", 2000, laptop_prices3[[#This Row],[Storage]]= "256GB SSD", 256, laptop_prices3[[#This Row],[Storage]] = "1TB HDD", 1000*0.7)</f>
        <v>2000</v>
      </c>
      <c r="U93" s="5">
        <f>laptop_prices3[[#This Row],[Storage Raw Value]]/ScoreCard!$J$3*ScoreCard!$J$5</f>
        <v>8</v>
      </c>
    </row>
    <row r="94" spans="2:21" x14ac:dyDescent="0.2">
      <c r="B94" s="4" cm="1">
        <f t="array" ref="B94">SUM(laptop_prices3[[#This Row],[RAM Comp]:[Weight Comp]]+laptop_prices3[[#This Row],[Storage Comp]])</f>
        <v>42.43113955408753</v>
      </c>
      <c r="C94">
        <v>92</v>
      </c>
      <c r="D94" t="s">
        <v>34</v>
      </c>
      <c r="E94" t="s">
        <v>39</v>
      </c>
      <c r="F94">
        <v>32</v>
      </c>
      <c r="G94" t="s">
        <v>25</v>
      </c>
      <c r="H94" t="s">
        <v>26</v>
      </c>
      <c r="I94">
        <v>16</v>
      </c>
      <c r="J94" t="s">
        <v>43</v>
      </c>
      <c r="K94">
        <v>4.2</v>
      </c>
      <c r="L94">
        <v>1.52</v>
      </c>
      <c r="M94" t="s">
        <v>46</v>
      </c>
      <c r="N94">
        <v>1748.97</v>
      </c>
      <c r="O94" s="5">
        <f>(ScoreCard!$E$3-laptop_prices3[[#This Row],[Price ($)]])/ScoreCard!$E$3*ScoreCard!$E$5</f>
        <v>4.1908820231164672</v>
      </c>
      <c r="P94" s="5">
        <f>laptop_prices3[[#This Row],[RAM (GB)]]/ScoreCard!$F$3*ScoreCard!$F$5</f>
        <v>3.5</v>
      </c>
      <c r="Q94" s="5">
        <f>laptop_prices3[[#This Row],[Screen Size (inch)]]/ScoreCard!$G$3*ScoreCard!$G$5</f>
        <v>1.8497109826589595</v>
      </c>
      <c r="R94" s="5">
        <f>laptop_prices3[[#This Row],[Battery Life (hours)]]/ScoreCard!$H$3*ScoreCard!$H$5</f>
        <v>2.4500000000000002</v>
      </c>
      <c r="S94" s="5">
        <f>ScoreCard!$I$3-laptop_prices3[[#This Row],[Weight (kg)]]/ScoreCard!$I$3*ScoreCard!$I$5</f>
        <v>2.6314285714285717</v>
      </c>
      <c r="T94" s="6" cm="1">
        <f t="array" ref="T94">_xlfn.IFS(laptop_prices3[[#This Row],[Storage]]="512GB SSD", 512, laptop_prices3[[#This Row],[Storage]] = "1TB SSD", 1000, laptop_prices3[[#This Row],[Storage]] = "2TB SSD", 2000, laptop_prices3[[#This Row],[Storage]]= "256GB SSD", 256, laptop_prices3[[#This Row],[Storage]] = "1TB HDD", 1000*0.7)</f>
        <v>2000</v>
      </c>
      <c r="U94" s="5">
        <f>laptop_prices3[[#This Row],[Storage Raw Value]]/ScoreCard!$J$3*ScoreCard!$J$5</f>
        <v>8</v>
      </c>
    </row>
    <row r="95" spans="2:21" x14ac:dyDescent="0.2">
      <c r="B95" s="4" cm="1">
        <f t="array" ref="B95">SUM(laptop_prices3[[#This Row],[RAM Comp]:[Weight Comp]]+laptop_prices3[[#This Row],[Storage Comp]])</f>
        <v>22.26875860170658</v>
      </c>
      <c r="C95">
        <v>93</v>
      </c>
      <c r="D95" t="s">
        <v>11</v>
      </c>
      <c r="E95" t="s">
        <v>41</v>
      </c>
      <c r="F95">
        <v>16</v>
      </c>
      <c r="G95" t="s">
        <v>42</v>
      </c>
      <c r="H95" t="s">
        <v>40</v>
      </c>
      <c r="I95">
        <v>16</v>
      </c>
      <c r="J95" t="s">
        <v>15</v>
      </c>
      <c r="K95">
        <v>9.4</v>
      </c>
      <c r="L95">
        <v>2.65</v>
      </c>
      <c r="M95" t="s">
        <v>16</v>
      </c>
      <c r="N95">
        <v>3428.94</v>
      </c>
      <c r="O95" s="5">
        <f>(ScoreCard!$E$3-laptop_prices3[[#This Row],[Price ($)]])/ScoreCard!$E$3*ScoreCard!$E$5</f>
        <v>3.4136852000577358</v>
      </c>
      <c r="P95" s="5">
        <f>laptop_prices3[[#This Row],[RAM (GB)]]/ScoreCard!$F$3*ScoreCard!$F$5</f>
        <v>1.75</v>
      </c>
      <c r="Q95" s="5">
        <f>laptop_prices3[[#This Row],[Screen Size (inch)]]/ScoreCard!$G$3*ScoreCard!$G$5</f>
        <v>1.8497109826589595</v>
      </c>
      <c r="R95" s="5">
        <f>laptop_prices3[[#This Row],[Battery Life (hours)]]/ScoreCard!$H$3*ScoreCard!$H$5</f>
        <v>5.4833333333333334</v>
      </c>
      <c r="S95" s="5">
        <f>ScoreCard!$I$3-laptop_prices3[[#This Row],[Weight (kg)]]/ScoreCard!$I$3*ScoreCard!$I$5</f>
        <v>1.9857142857142858</v>
      </c>
      <c r="T95" s="6" cm="1">
        <f t="array" ref="T95">_xlfn.IFS(laptop_prices3[[#This Row],[Storage]]="512GB SSD", 512, laptop_prices3[[#This Row],[Storage]] = "1TB SSD", 1000, laptop_prices3[[#This Row],[Storage]] = "2TB SSD", 2000, laptop_prices3[[#This Row],[Storage]]= "256GB SSD", 256, laptop_prices3[[#This Row],[Storage]] = "1TB HDD", 1000*0.7)</f>
        <v>700</v>
      </c>
      <c r="U95" s="5">
        <f>laptop_prices3[[#This Row],[Storage Raw Value]]/ScoreCard!$J$3*ScoreCard!$J$5</f>
        <v>2.8</v>
      </c>
    </row>
    <row r="96" spans="2:21" x14ac:dyDescent="0.2">
      <c r="B96" s="4" cm="1">
        <f t="array" ref="B96">SUM(laptop_prices3[[#This Row],[RAM Comp]:[Weight Comp]]+laptop_prices3[[#This Row],[Storage Comp]])</f>
        <v>26.511116157445635</v>
      </c>
      <c r="C96">
        <v>94</v>
      </c>
      <c r="D96" t="s">
        <v>34</v>
      </c>
      <c r="E96" t="s">
        <v>12</v>
      </c>
      <c r="F96">
        <v>8</v>
      </c>
      <c r="G96" t="s">
        <v>19</v>
      </c>
      <c r="H96" t="s">
        <v>26</v>
      </c>
      <c r="I96">
        <v>14</v>
      </c>
      <c r="J96" t="s">
        <v>27</v>
      </c>
      <c r="K96">
        <v>9.4</v>
      </c>
      <c r="L96">
        <v>1.69</v>
      </c>
      <c r="M96" t="s">
        <v>46</v>
      </c>
      <c r="N96">
        <v>1340.49</v>
      </c>
      <c r="O96" s="5">
        <f>(ScoreCard!$E$3-laptop_prices3[[#This Row],[Price ($)]])/ScoreCard!$E$3*ScoreCard!$E$5</f>
        <v>4.3798552537592945</v>
      </c>
      <c r="P96" s="5">
        <f>laptop_prices3[[#This Row],[RAM (GB)]]/ScoreCard!$F$3*ScoreCard!$F$5</f>
        <v>0.875</v>
      </c>
      <c r="Q96" s="5">
        <f>laptop_prices3[[#This Row],[Screen Size (inch)]]/ScoreCard!$G$3*ScoreCard!$G$5</f>
        <v>1.6184971098265895</v>
      </c>
      <c r="R96" s="5">
        <f>laptop_prices3[[#This Row],[Battery Life (hours)]]/ScoreCard!$H$3*ScoreCard!$H$5</f>
        <v>5.4833333333333334</v>
      </c>
      <c r="S96" s="5">
        <f>ScoreCard!$I$3-laptop_prices3[[#This Row],[Weight (kg)]]/ScoreCard!$I$3*ScoreCard!$I$5</f>
        <v>2.5342857142857143</v>
      </c>
      <c r="T96" s="6" cm="1">
        <f t="array" ref="T96">_xlfn.IFS(laptop_prices3[[#This Row],[Storage]]="512GB SSD", 512, laptop_prices3[[#This Row],[Storage]] = "1TB SSD", 1000, laptop_prices3[[#This Row],[Storage]] = "2TB SSD", 2000, laptop_prices3[[#This Row],[Storage]]= "256GB SSD", 256, laptop_prices3[[#This Row],[Storage]] = "1TB HDD", 1000*0.7)</f>
        <v>1000</v>
      </c>
      <c r="U96" s="5">
        <f>laptop_prices3[[#This Row],[Storage Raw Value]]/ScoreCard!$J$3*ScoreCard!$J$5</f>
        <v>4</v>
      </c>
    </row>
    <row r="97" spans="2:21" x14ac:dyDescent="0.2">
      <c r="B97" s="4" cm="1">
        <f t="array" ref="B97">SUM(laptop_prices3[[#This Row],[RAM Comp]:[Weight Comp]]+laptop_prices3[[#This Row],[Storage Comp]])</f>
        <v>24.895372969997247</v>
      </c>
      <c r="C97">
        <v>95</v>
      </c>
      <c r="D97" t="s">
        <v>23</v>
      </c>
      <c r="E97" t="s">
        <v>24</v>
      </c>
      <c r="F97">
        <v>16</v>
      </c>
      <c r="G97" t="s">
        <v>19</v>
      </c>
      <c r="H97" t="s">
        <v>26</v>
      </c>
      <c r="I97">
        <v>15.6</v>
      </c>
      <c r="J97" t="s">
        <v>27</v>
      </c>
      <c r="K97">
        <v>6.4</v>
      </c>
      <c r="L97">
        <v>3.31</v>
      </c>
      <c r="M97" t="s">
        <v>46</v>
      </c>
      <c r="N97">
        <v>2120.59</v>
      </c>
      <c r="O97" s="5">
        <f>(ScoreCard!$E$3-laptop_prices3[[#This Row],[Price ($)]])/ScoreCard!$E$3*ScoreCard!$E$5</f>
        <v>4.0189611653719322</v>
      </c>
      <c r="P97" s="5">
        <f>laptop_prices3[[#This Row],[RAM (GB)]]/ScoreCard!$F$3*ScoreCard!$F$5</f>
        <v>1.75</v>
      </c>
      <c r="Q97" s="5">
        <f>laptop_prices3[[#This Row],[Screen Size (inch)]]/ScoreCard!$G$3*ScoreCard!$G$5</f>
        <v>1.8034682080924855</v>
      </c>
      <c r="R97" s="5">
        <f>laptop_prices3[[#This Row],[Battery Life (hours)]]/ScoreCard!$H$3*ScoreCard!$H$5</f>
        <v>3.7333333333333334</v>
      </c>
      <c r="S97" s="5">
        <f>ScoreCard!$I$3-laptop_prices3[[#This Row],[Weight (kg)]]/ScoreCard!$I$3*ScoreCard!$I$5</f>
        <v>1.6085714285714285</v>
      </c>
      <c r="T97" s="6" cm="1">
        <f t="array" ref="T97">_xlfn.IFS(laptop_prices3[[#This Row],[Storage]]="512GB SSD", 512, laptop_prices3[[#This Row],[Storage]] = "1TB SSD", 1000, laptop_prices3[[#This Row],[Storage]] = "2TB SSD", 2000, laptop_prices3[[#This Row],[Storage]]= "256GB SSD", 256, laptop_prices3[[#This Row],[Storage]] = "1TB HDD", 1000*0.7)</f>
        <v>1000</v>
      </c>
      <c r="U97" s="5">
        <f>laptop_prices3[[#This Row],[Storage Raw Value]]/ScoreCard!$J$3*ScoreCard!$J$5</f>
        <v>4</v>
      </c>
    </row>
    <row r="98" spans="2:21" x14ac:dyDescent="0.2">
      <c r="B98" s="4" cm="1">
        <f t="array" ref="B98">SUM(laptop_prices3[[#This Row],[RAM Comp]:[Weight Comp]]+laptop_prices3[[#This Row],[Storage Comp]])</f>
        <v>44.362992017616293</v>
      </c>
      <c r="C98">
        <v>96</v>
      </c>
      <c r="D98" t="s">
        <v>11</v>
      </c>
      <c r="E98" t="s">
        <v>12</v>
      </c>
      <c r="F98">
        <v>32</v>
      </c>
      <c r="G98" t="s">
        <v>25</v>
      </c>
      <c r="H98" t="s">
        <v>20</v>
      </c>
      <c r="I98">
        <v>15.6</v>
      </c>
      <c r="J98" t="s">
        <v>27</v>
      </c>
      <c r="K98">
        <v>8.6</v>
      </c>
      <c r="L98">
        <v>2.5499999999999998</v>
      </c>
      <c r="M98" t="s">
        <v>46</v>
      </c>
      <c r="N98">
        <v>3496.93</v>
      </c>
      <c r="O98" s="5">
        <f>(ScoreCard!$E$3-laptop_prices3[[#This Row],[Price ($)]])/ScoreCard!$E$3*ScoreCard!$E$5</f>
        <v>3.3822312979048617</v>
      </c>
      <c r="P98" s="5">
        <f>laptop_prices3[[#This Row],[RAM (GB)]]/ScoreCard!$F$3*ScoreCard!$F$5</f>
        <v>3.5</v>
      </c>
      <c r="Q98" s="5">
        <f>laptop_prices3[[#This Row],[Screen Size (inch)]]/ScoreCard!$G$3*ScoreCard!$G$5</f>
        <v>1.8034682080924855</v>
      </c>
      <c r="R98" s="5">
        <f>laptop_prices3[[#This Row],[Battery Life (hours)]]/ScoreCard!$H$3*ScoreCard!$H$5</f>
        <v>5.0166666666666666</v>
      </c>
      <c r="S98" s="5">
        <f>ScoreCard!$I$3-laptop_prices3[[#This Row],[Weight (kg)]]/ScoreCard!$I$3*ScoreCard!$I$5</f>
        <v>2.0428571428571427</v>
      </c>
      <c r="T98" s="6" cm="1">
        <f t="array" ref="T98">_xlfn.IFS(laptop_prices3[[#This Row],[Storage]]="512GB SSD", 512, laptop_prices3[[#This Row],[Storage]] = "1TB SSD", 1000, laptop_prices3[[#This Row],[Storage]] = "2TB SSD", 2000, laptop_prices3[[#This Row],[Storage]]= "256GB SSD", 256, laptop_prices3[[#This Row],[Storage]] = "1TB HDD", 1000*0.7)</f>
        <v>2000</v>
      </c>
      <c r="U98" s="5">
        <f>laptop_prices3[[#This Row],[Storage Raw Value]]/ScoreCard!$J$3*ScoreCard!$J$5</f>
        <v>8</v>
      </c>
    </row>
    <row r="99" spans="2:21" x14ac:dyDescent="0.2">
      <c r="B99" s="4" cm="1">
        <f t="array" ref="B99">SUM(laptop_prices3[[#This Row],[RAM Comp]:[Weight Comp]]+laptop_prices3[[#This Row],[Storage Comp]])</f>
        <v>14.962666666666667</v>
      </c>
      <c r="C99">
        <v>97</v>
      </c>
      <c r="D99" t="s">
        <v>45</v>
      </c>
      <c r="E99" t="s">
        <v>31</v>
      </c>
      <c r="F99">
        <v>8</v>
      </c>
      <c r="G99" t="s">
        <v>29</v>
      </c>
      <c r="H99" t="s">
        <v>20</v>
      </c>
      <c r="I99">
        <v>17.3</v>
      </c>
      <c r="J99" t="s">
        <v>43</v>
      </c>
      <c r="K99">
        <v>10.1</v>
      </c>
      <c r="L99">
        <v>2.4500000000000002</v>
      </c>
      <c r="M99" t="s">
        <v>22</v>
      </c>
      <c r="N99">
        <v>972.19</v>
      </c>
      <c r="O99" s="5">
        <f>(ScoreCard!$E$3-laptop_prices3[[#This Row],[Price ($)]])/ScoreCard!$E$3*ScoreCard!$E$5</f>
        <v>4.5502401951168956</v>
      </c>
      <c r="P99" s="5">
        <f>laptop_prices3[[#This Row],[RAM (GB)]]/ScoreCard!$F$3*ScoreCard!$F$5</f>
        <v>0.875</v>
      </c>
      <c r="Q99" s="5">
        <f>laptop_prices3[[#This Row],[Screen Size (inch)]]/ScoreCard!$G$3*ScoreCard!$G$5</f>
        <v>2</v>
      </c>
      <c r="R99" s="5">
        <f>laptop_prices3[[#This Row],[Battery Life (hours)]]/ScoreCard!$H$3*ScoreCard!$H$5</f>
        <v>5.8916666666666666</v>
      </c>
      <c r="S99" s="5">
        <f>ScoreCard!$I$3-laptop_prices3[[#This Row],[Weight (kg)]]/ScoreCard!$I$3*ScoreCard!$I$5</f>
        <v>2.0999999999999996</v>
      </c>
      <c r="T99" s="6" cm="1">
        <f t="array" ref="T99">_xlfn.IFS(laptop_prices3[[#This Row],[Storage]]="512GB SSD", 512, laptop_prices3[[#This Row],[Storage]] = "1TB SSD", 1000, laptop_prices3[[#This Row],[Storage]] = "2TB SSD", 2000, laptop_prices3[[#This Row],[Storage]]= "256GB SSD", 256, laptop_prices3[[#This Row],[Storage]] = "1TB HDD", 1000*0.7)</f>
        <v>256</v>
      </c>
      <c r="U99" s="5">
        <f>laptop_prices3[[#This Row],[Storage Raw Value]]/ScoreCard!$J$3*ScoreCard!$J$5</f>
        <v>1.024</v>
      </c>
    </row>
    <row r="100" spans="2:21" x14ac:dyDescent="0.2">
      <c r="B100" s="4" cm="1">
        <f t="array" ref="B100">SUM(laptop_prices3[[#This Row],[RAM Comp]:[Weight Comp]]+laptop_prices3[[#This Row],[Storage Comp]])</f>
        <v>26.155973300302779</v>
      </c>
      <c r="C100">
        <v>98</v>
      </c>
      <c r="D100" t="s">
        <v>28</v>
      </c>
      <c r="E100" t="s">
        <v>39</v>
      </c>
      <c r="F100">
        <v>64</v>
      </c>
      <c r="G100" t="s">
        <v>13</v>
      </c>
      <c r="H100" t="s">
        <v>40</v>
      </c>
      <c r="I100">
        <v>14</v>
      </c>
      <c r="J100" t="s">
        <v>15</v>
      </c>
      <c r="K100">
        <v>11.5</v>
      </c>
      <c r="L100">
        <v>1.51</v>
      </c>
      <c r="M100" t="s">
        <v>46</v>
      </c>
      <c r="N100">
        <v>3038.1</v>
      </c>
      <c r="O100" s="5">
        <f>(ScoreCard!$E$3-laptop_prices3[[#This Row],[Price ($)]])/ScoreCard!$E$3*ScoreCard!$E$5</f>
        <v>3.5944977183314393</v>
      </c>
      <c r="P100" s="5">
        <f>laptop_prices3[[#This Row],[RAM (GB)]]/ScoreCard!$F$3*ScoreCard!$F$5</f>
        <v>7</v>
      </c>
      <c r="Q100" s="5">
        <f>laptop_prices3[[#This Row],[Screen Size (inch)]]/ScoreCard!$G$3*ScoreCard!$G$5</f>
        <v>1.6184971098265895</v>
      </c>
      <c r="R100" s="5">
        <f>laptop_prices3[[#This Row],[Battery Life (hours)]]/ScoreCard!$H$3*ScoreCard!$H$5</f>
        <v>6.7083333333333339</v>
      </c>
      <c r="S100" s="5">
        <f>ScoreCard!$I$3-laptop_prices3[[#This Row],[Weight (kg)]]/ScoreCard!$I$3*ScoreCard!$I$5</f>
        <v>2.637142857142857</v>
      </c>
      <c r="T100" s="6" cm="1">
        <f t="array" ref="T100">_xlfn.IFS(laptop_prices3[[#This Row],[Storage]]="512GB SSD", 512, laptop_prices3[[#This Row],[Storage]] = "1TB SSD", 1000, laptop_prices3[[#This Row],[Storage]] = "2TB SSD", 2000, laptop_prices3[[#This Row],[Storage]]= "256GB SSD", 256, laptop_prices3[[#This Row],[Storage]] = "1TB HDD", 1000*0.7)</f>
        <v>512</v>
      </c>
      <c r="U100" s="5">
        <f>laptop_prices3[[#This Row],[Storage Raw Value]]/ScoreCard!$J$3*ScoreCard!$J$5</f>
        <v>2.048</v>
      </c>
    </row>
    <row r="101" spans="2:21" x14ac:dyDescent="0.2">
      <c r="B101" s="4" cm="1">
        <f t="array" ref="B101">SUM(laptop_prices3[[#This Row],[RAM Comp]:[Weight Comp]]+laptop_prices3[[#This Row],[Storage Comp]])</f>
        <v>32.09690476190476</v>
      </c>
      <c r="C101">
        <v>99</v>
      </c>
      <c r="D101" t="s">
        <v>23</v>
      </c>
      <c r="E101" t="s">
        <v>18</v>
      </c>
      <c r="F101">
        <v>64</v>
      </c>
      <c r="G101" t="s">
        <v>19</v>
      </c>
      <c r="H101" t="s">
        <v>20</v>
      </c>
      <c r="I101">
        <v>17.3</v>
      </c>
      <c r="J101" t="s">
        <v>21</v>
      </c>
      <c r="K101">
        <v>7.9</v>
      </c>
      <c r="L101">
        <v>1.77</v>
      </c>
      <c r="M101" t="s">
        <v>30</v>
      </c>
      <c r="N101">
        <v>2793.54</v>
      </c>
      <c r="O101" s="5">
        <f>(ScoreCard!$E$3-laptop_prices3[[#This Row],[Price ($)]])/ScoreCard!$E$3*ScoreCard!$E$5</f>
        <v>3.7076373904965636</v>
      </c>
      <c r="P101" s="5">
        <f>laptop_prices3[[#This Row],[RAM (GB)]]/ScoreCard!$F$3*ScoreCard!$F$5</f>
        <v>7</v>
      </c>
      <c r="Q101" s="5">
        <f>laptop_prices3[[#This Row],[Screen Size (inch)]]/ScoreCard!$G$3*ScoreCard!$G$5</f>
        <v>2</v>
      </c>
      <c r="R101" s="5">
        <f>laptop_prices3[[#This Row],[Battery Life (hours)]]/ScoreCard!$H$3*ScoreCard!$H$5</f>
        <v>4.6083333333333334</v>
      </c>
      <c r="S101" s="5">
        <f>ScoreCard!$I$3-laptop_prices3[[#This Row],[Weight (kg)]]/ScoreCard!$I$3*ScoreCard!$I$5</f>
        <v>2.4885714285714284</v>
      </c>
      <c r="T101" s="6" cm="1">
        <f t="array" ref="T101">_xlfn.IFS(laptop_prices3[[#This Row],[Storage]]="512GB SSD", 512, laptop_prices3[[#This Row],[Storage]] = "1TB SSD", 1000, laptop_prices3[[#This Row],[Storage]] = "2TB SSD", 2000, laptop_prices3[[#This Row],[Storage]]= "256GB SSD", 256, laptop_prices3[[#This Row],[Storage]] = "1TB HDD", 1000*0.7)</f>
        <v>1000</v>
      </c>
      <c r="U101" s="5">
        <f>laptop_prices3[[#This Row],[Storage Raw Value]]/ScoreCard!$J$3*ScoreCard!$J$5</f>
        <v>4</v>
      </c>
    </row>
    <row r="102" spans="2:21" x14ac:dyDescent="0.2">
      <c r="B102" s="4" cm="1">
        <f t="array" ref="B102">SUM(laptop_prices3[[#This Row],[RAM Comp]:[Weight Comp]]+laptop_prices3[[#This Row],[Storage Comp]])</f>
        <v>21.135896779521055</v>
      </c>
      <c r="C102">
        <v>100</v>
      </c>
      <c r="D102" t="s">
        <v>23</v>
      </c>
      <c r="E102" t="s">
        <v>48</v>
      </c>
      <c r="F102">
        <v>64</v>
      </c>
      <c r="G102" t="s">
        <v>29</v>
      </c>
      <c r="H102" t="s">
        <v>26</v>
      </c>
      <c r="I102">
        <v>15.6</v>
      </c>
      <c r="J102" t="s">
        <v>21</v>
      </c>
      <c r="K102">
        <v>10.5</v>
      </c>
      <c r="L102">
        <v>2.4300000000000002</v>
      </c>
      <c r="M102" t="s">
        <v>30</v>
      </c>
      <c r="N102">
        <v>2821.78</v>
      </c>
      <c r="O102" s="5">
        <f>(ScoreCard!$E$3-laptop_prices3[[#This Row],[Price ($)]])/ScoreCard!$E$3*ScoreCard!$E$5</f>
        <v>3.6945728486992819</v>
      </c>
      <c r="P102" s="5">
        <f>laptop_prices3[[#This Row],[RAM (GB)]]/ScoreCard!$F$3*ScoreCard!$F$5</f>
        <v>7</v>
      </c>
      <c r="Q102" s="5">
        <f>laptop_prices3[[#This Row],[Screen Size (inch)]]/ScoreCard!$G$3*ScoreCard!$G$5</f>
        <v>1.8034682080924855</v>
      </c>
      <c r="R102" s="5">
        <f>laptop_prices3[[#This Row],[Battery Life (hours)]]/ScoreCard!$H$3*ScoreCard!$H$5</f>
        <v>6.125</v>
      </c>
      <c r="S102" s="5">
        <f>ScoreCard!$I$3-laptop_prices3[[#This Row],[Weight (kg)]]/ScoreCard!$I$3*ScoreCard!$I$5</f>
        <v>2.1114285714285712</v>
      </c>
      <c r="T102" s="6" cm="1">
        <f t="array" ref="T102">_xlfn.IFS(laptop_prices3[[#This Row],[Storage]]="512GB SSD", 512, laptop_prices3[[#This Row],[Storage]] = "1TB SSD", 1000, laptop_prices3[[#This Row],[Storage]] = "2TB SSD", 2000, laptop_prices3[[#This Row],[Storage]]= "256GB SSD", 256, laptop_prices3[[#This Row],[Storage]] = "1TB HDD", 1000*0.7)</f>
        <v>256</v>
      </c>
      <c r="U102" s="5">
        <f>laptop_prices3[[#This Row],[Storage Raw Value]]/ScoreCard!$J$3*ScoreCard!$J$5</f>
        <v>1.024</v>
      </c>
    </row>
    <row r="103" spans="2:21" x14ac:dyDescent="0.2">
      <c r="B103" s="4" cm="1">
        <f t="array" ref="B103">SUM(laptop_prices3[[#This Row],[RAM Comp]:[Weight Comp]]+laptop_prices3[[#This Row],[Storage Comp]])</f>
        <v>28.153095238095236</v>
      </c>
      <c r="C103">
        <v>101</v>
      </c>
      <c r="D103" t="s">
        <v>11</v>
      </c>
      <c r="E103" t="s">
        <v>24</v>
      </c>
      <c r="F103">
        <v>32</v>
      </c>
      <c r="G103" t="s">
        <v>19</v>
      </c>
      <c r="H103" t="s">
        <v>44</v>
      </c>
      <c r="I103">
        <v>17.3</v>
      </c>
      <c r="J103" t="s">
        <v>21</v>
      </c>
      <c r="K103">
        <v>7.1</v>
      </c>
      <c r="L103">
        <v>1.73</v>
      </c>
      <c r="M103" t="s">
        <v>30</v>
      </c>
      <c r="N103">
        <v>1548.95</v>
      </c>
      <c r="O103" s="5">
        <f>(ScoreCard!$E$3-laptop_prices3[[#This Row],[Price ($)]])/ScoreCard!$E$3*ScoreCard!$E$5</f>
        <v>4.2834163591749714</v>
      </c>
      <c r="P103" s="5">
        <f>laptop_prices3[[#This Row],[RAM (GB)]]/ScoreCard!$F$3*ScoreCard!$F$5</f>
        <v>3.5</v>
      </c>
      <c r="Q103" s="5">
        <f>laptop_prices3[[#This Row],[Screen Size (inch)]]/ScoreCard!$G$3*ScoreCard!$G$5</f>
        <v>2</v>
      </c>
      <c r="R103" s="5">
        <f>laptop_prices3[[#This Row],[Battery Life (hours)]]/ScoreCard!$H$3*ScoreCard!$H$5</f>
        <v>4.1416666666666666</v>
      </c>
      <c r="S103" s="5">
        <f>ScoreCard!$I$3-laptop_prices3[[#This Row],[Weight (kg)]]/ScoreCard!$I$3*ScoreCard!$I$5</f>
        <v>2.5114285714285716</v>
      </c>
      <c r="T103" s="6" cm="1">
        <f t="array" ref="T103">_xlfn.IFS(laptop_prices3[[#This Row],[Storage]]="512GB SSD", 512, laptop_prices3[[#This Row],[Storage]] = "1TB SSD", 1000, laptop_prices3[[#This Row],[Storage]] = "2TB SSD", 2000, laptop_prices3[[#This Row],[Storage]]= "256GB SSD", 256, laptop_prices3[[#This Row],[Storage]] = "1TB HDD", 1000*0.7)</f>
        <v>1000</v>
      </c>
      <c r="U103" s="5">
        <f>laptop_prices3[[#This Row],[Storage Raw Value]]/ScoreCard!$J$3*ScoreCard!$J$5</f>
        <v>4</v>
      </c>
    </row>
    <row r="104" spans="2:21" x14ac:dyDescent="0.2">
      <c r="B104" s="4" cm="1">
        <f t="array" ref="B104">SUM(laptop_prices3[[#This Row],[RAM Comp]:[Weight Comp]]+laptop_prices3[[#This Row],[Storage Comp]])</f>
        <v>26.652872969997247</v>
      </c>
      <c r="C104">
        <v>102</v>
      </c>
      <c r="D104" t="s">
        <v>34</v>
      </c>
      <c r="E104" t="s">
        <v>39</v>
      </c>
      <c r="F104">
        <v>4</v>
      </c>
      <c r="G104" t="s">
        <v>19</v>
      </c>
      <c r="H104" t="s">
        <v>44</v>
      </c>
      <c r="I104">
        <v>15.6</v>
      </c>
      <c r="J104" t="s">
        <v>15</v>
      </c>
      <c r="K104">
        <v>11.8</v>
      </c>
      <c r="L104">
        <v>3.45</v>
      </c>
      <c r="M104" t="s">
        <v>16</v>
      </c>
      <c r="N104">
        <v>962.25</v>
      </c>
      <c r="O104" s="5">
        <f>(ScoreCard!$E$3-laptop_prices3[[#This Row],[Price ($)]])/ScoreCard!$E$3*ScoreCard!$E$5</f>
        <v>4.5548386917693389</v>
      </c>
      <c r="P104" s="5">
        <f>laptop_prices3[[#This Row],[RAM (GB)]]/ScoreCard!$F$3*ScoreCard!$F$5</f>
        <v>0.4375</v>
      </c>
      <c r="Q104" s="5">
        <f>laptop_prices3[[#This Row],[Screen Size (inch)]]/ScoreCard!$G$3*ScoreCard!$G$5</f>
        <v>1.8034682080924855</v>
      </c>
      <c r="R104" s="5">
        <f>laptop_prices3[[#This Row],[Battery Life (hours)]]/ScoreCard!$H$3*ScoreCard!$H$5</f>
        <v>6.8833333333333337</v>
      </c>
      <c r="S104" s="5">
        <f>ScoreCard!$I$3-laptop_prices3[[#This Row],[Weight (kg)]]/ScoreCard!$I$3*ScoreCard!$I$5</f>
        <v>1.5285714285714285</v>
      </c>
      <c r="T104" s="6" cm="1">
        <f t="array" ref="T104">_xlfn.IFS(laptop_prices3[[#This Row],[Storage]]="512GB SSD", 512, laptop_prices3[[#This Row],[Storage]] = "1TB SSD", 1000, laptop_prices3[[#This Row],[Storage]] = "2TB SSD", 2000, laptop_prices3[[#This Row],[Storage]]= "256GB SSD", 256, laptop_prices3[[#This Row],[Storage]] = "1TB HDD", 1000*0.7)</f>
        <v>1000</v>
      </c>
      <c r="U104" s="5">
        <f>laptop_prices3[[#This Row],[Storage Raw Value]]/ScoreCard!$J$3*ScoreCard!$J$5</f>
        <v>4</v>
      </c>
    </row>
    <row r="105" spans="2:21" x14ac:dyDescent="0.2">
      <c r="B105" s="4" cm="1">
        <f t="array" ref="B105">SUM(laptop_prices3[[#This Row],[RAM Comp]:[Weight Comp]]+laptop_prices3[[#This Row],[Storage Comp]])</f>
        <v>18.215949077897054</v>
      </c>
      <c r="C105">
        <v>103</v>
      </c>
      <c r="D105" t="s">
        <v>17</v>
      </c>
      <c r="E105" t="s">
        <v>18</v>
      </c>
      <c r="F105">
        <v>32</v>
      </c>
      <c r="G105" t="s">
        <v>29</v>
      </c>
      <c r="H105" t="s">
        <v>20</v>
      </c>
      <c r="I105">
        <v>16</v>
      </c>
      <c r="J105" t="s">
        <v>27</v>
      </c>
      <c r="K105">
        <v>10.7</v>
      </c>
      <c r="L105">
        <v>1.7</v>
      </c>
      <c r="M105" t="s">
        <v>46</v>
      </c>
      <c r="N105">
        <v>5173.63</v>
      </c>
      <c r="O105" s="5">
        <f>(ScoreCard!$E$3-laptop_prices3[[#This Row],[Price ($)]])/ScoreCard!$E$3*ScoreCard!$E$5</f>
        <v>2.6065472599621753</v>
      </c>
      <c r="P105" s="5">
        <f>laptop_prices3[[#This Row],[RAM (GB)]]/ScoreCard!$F$3*ScoreCard!$F$5</f>
        <v>3.5</v>
      </c>
      <c r="Q105" s="5">
        <f>laptop_prices3[[#This Row],[Screen Size (inch)]]/ScoreCard!$G$3*ScoreCard!$G$5</f>
        <v>1.8497109826589595</v>
      </c>
      <c r="R105" s="5">
        <f>laptop_prices3[[#This Row],[Battery Life (hours)]]/ScoreCard!$H$3*ScoreCard!$H$5</f>
        <v>6.2416666666666663</v>
      </c>
      <c r="S105" s="5">
        <f>ScoreCard!$I$3-laptop_prices3[[#This Row],[Weight (kg)]]/ScoreCard!$I$3*ScoreCard!$I$5</f>
        <v>2.5285714285714285</v>
      </c>
      <c r="T105" s="6" cm="1">
        <f t="array" ref="T105">_xlfn.IFS(laptop_prices3[[#This Row],[Storage]]="512GB SSD", 512, laptop_prices3[[#This Row],[Storage]] = "1TB SSD", 1000, laptop_prices3[[#This Row],[Storage]] = "2TB SSD", 2000, laptop_prices3[[#This Row],[Storage]]= "256GB SSD", 256, laptop_prices3[[#This Row],[Storage]] = "1TB HDD", 1000*0.7)</f>
        <v>256</v>
      </c>
      <c r="U105" s="5">
        <f>laptop_prices3[[#This Row],[Storage Raw Value]]/ScoreCard!$J$3*ScoreCard!$J$5</f>
        <v>1.024</v>
      </c>
    </row>
    <row r="106" spans="2:21" x14ac:dyDescent="0.2">
      <c r="B106" s="4" cm="1">
        <f t="array" ref="B106">SUM(laptop_prices3[[#This Row],[RAM Comp]:[Weight Comp]]+laptop_prices3[[#This Row],[Storage Comp]])</f>
        <v>21.0890209193504</v>
      </c>
      <c r="C106">
        <v>104</v>
      </c>
      <c r="D106" t="s">
        <v>34</v>
      </c>
      <c r="E106" t="s">
        <v>24</v>
      </c>
      <c r="F106">
        <v>64</v>
      </c>
      <c r="G106" t="s">
        <v>29</v>
      </c>
      <c r="H106" t="s">
        <v>32</v>
      </c>
      <c r="I106">
        <v>14</v>
      </c>
      <c r="J106" t="s">
        <v>43</v>
      </c>
      <c r="K106">
        <v>10.1</v>
      </c>
      <c r="L106">
        <v>1.78</v>
      </c>
      <c r="M106" t="s">
        <v>16</v>
      </c>
      <c r="N106">
        <v>2240.3200000000002</v>
      </c>
      <c r="O106" s="5">
        <f>(ScoreCard!$E$3-laptop_prices3[[#This Row],[Price ($)]])/ScoreCard!$E$3*ScoreCard!$E$5</f>
        <v>3.9635710241046347</v>
      </c>
      <c r="P106" s="5">
        <f>laptop_prices3[[#This Row],[RAM (GB)]]/ScoreCard!$F$3*ScoreCard!$F$5</f>
        <v>7</v>
      </c>
      <c r="Q106" s="5">
        <f>laptop_prices3[[#This Row],[Screen Size (inch)]]/ScoreCard!$G$3*ScoreCard!$G$5</f>
        <v>1.6184971098265895</v>
      </c>
      <c r="R106" s="5">
        <f>laptop_prices3[[#This Row],[Battery Life (hours)]]/ScoreCard!$H$3*ScoreCard!$H$5</f>
        <v>5.8916666666666666</v>
      </c>
      <c r="S106" s="5">
        <f>ScoreCard!$I$3-laptop_prices3[[#This Row],[Weight (kg)]]/ScoreCard!$I$3*ScoreCard!$I$5</f>
        <v>2.4828571428571431</v>
      </c>
      <c r="T106" s="6" cm="1">
        <f t="array" ref="T106">_xlfn.IFS(laptop_prices3[[#This Row],[Storage]]="512GB SSD", 512, laptop_prices3[[#This Row],[Storage]] = "1TB SSD", 1000, laptop_prices3[[#This Row],[Storage]] = "2TB SSD", 2000, laptop_prices3[[#This Row],[Storage]]= "256GB SSD", 256, laptop_prices3[[#This Row],[Storage]] = "1TB HDD", 1000*0.7)</f>
        <v>256</v>
      </c>
      <c r="U106" s="5">
        <f>laptop_prices3[[#This Row],[Storage Raw Value]]/ScoreCard!$J$3*ScoreCard!$J$5</f>
        <v>1.024</v>
      </c>
    </row>
    <row r="107" spans="2:21" x14ac:dyDescent="0.2">
      <c r="B107" s="4" cm="1">
        <f t="array" ref="B107">SUM(laptop_prices3[[#This Row],[RAM Comp]:[Weight Comp]]+laptop_prices3[[#This Row],[Storage Comp]])</f>
        <v>20.130571428571429</v>
      </c>
      <c r="C107">
        <v>105</v>
      </c>
      <c r="D107" t="s">
        <v>47</v>
      </c>
      <c r="E107" t="s">
        <v>12</v>
      </c>
      <c r="F107">
        <v>16</v>
      </c>
      <c r="G107" t="s">
        <v>13</v>
      </c>
      <c r="H107" t="s">
        <v>40</v>
      </c>
      <c r="I107">
        <v>17.3</v>
      </c>
      <c r="J107" t="s">
        <v>27</v>
      </c>
      <c r="K107">
        <v>10.8</v>
      </c>
      <c r="L107">
        <v>2.82</v>
      </c>
      <c r="M107" t="s">
        <v>30</v>
      </c>
      <c r="N107">
        <v>2354.8000000000002</v>
      </c>
      <c r="O107" s="5">
        <f>(ScoreCard!$E$3-laptop_prices3[[#This Row],[Price ($)]])/ScoreCard!$E$3*ScoreCard!$E$5</f>
        <v>3.9106096662805276</v>
      </c>
      <c r="P107" s="5">
        <f>laptop_prices3[[#This Row],[RAM (GB)]]/ScoreCard!$F$3*ScoreCard!$F$5</f>
        <v>1.75</v>
      </c>
      <c r="Q107" s="5">
        <f>laptop_prices3[[#This Row],[Screen Size (inch)]]/ScoreCard!$G$3*ScoreCard!$G$5</f>
        <v>2</v>
      </c>
      <c r="R107" s="5">
        <f>laptop_prices3[[#This Row],[Battery Life (hours)]]/ScoreCard!$H$3*ScoreCard!$H$5</f>
        <v>6.3</v>
      </c>
      <c r="S107" s="5">
        <f>ScoreCard!$I$3-laptop_prices3[[#This Row],[Weight (kg)]]/ScoreCard!$I$3*ScoreCard!$I$5</f>
        <v>1.8885714285714286</v>
      </c>
      <c r="T107" s="6" cm="1">
        <f t="array" ref="T107">_xlfn.IFS(laptop_prices3[[#This Row],[Storage]]="512GB SSD", 512, laptop_prices3[[#This Row],[Storage]] = "1TB SSD", 1000, laptop_prices3[[#This Row],[Storage]] = "2TB SSD", 2000, laptop_prices3[[#This Row],[Storage]]= "256GB SSD", 256, laptop_prices3[[#This Row],[Storage]] = "1TB HDD", 1000*0.7)</f>
        <v>512</v>
      </c>
      <c r="U107" s="5">
        <f>laptop_prices3[[#This Row],[Storage Raw Value]]/ScoreCard!$J$3*ScoreCard!$J$5</f>
        <v>2.048</v>
      </c>
    </row>
    <row r="108" spans="2:21" x14ac:dyDescent="0.2">
      <c r="B108" s="4" cm="1">
        <f t="array" ref="B108">SUM(laptop_prices3[[#This Row],[RAM Comp]:[Weight Comp]]+laptop_prices3[[#This Row],[Storage Comp]])</f>
        <v>12.789230112854391</v>
      </c>
      <c r="C108">
        <v>106</v>
      </c>
      <c r="D108" t="s">
        <v>33</v>
      </c>
      <c r="E108" t="s">
        <v>48</v>
      </c>
      <c r="F108">
        <v>8</v>
      </c>
      <c r="G108" t="s">
        <v>29</v>
      </c>
      <c r="H108" t="s">
        <v>20</v>
      </c>
      <c r="I108">
        <v>15.6</v>
      </c>
      <c r="J108" t="s">
        <v>27</v>
      </c>
      <c r="K108">
        <v>5.8</v>
      </c>
      <c r="L108">
        <v>1.52</v>
      </c>
      <c r="M108" t="s">
        <v>46</v>
      </c>
      <c r="N108">
        <v>2358.06</v>
      </c>
      <c r="O108" s="5">
        <f>(ScoreCard!$E$3-laptop_prices3[[#This Row],[Price ($)]])/ScoreCard!$E$3*ScoreCard!$E$5</f>
        <v>3.9091015074186615</v>
      </c>
      <c r="P108" s="5">
        <f>laptop_prices3[[#This Row],[RAM (GB)]]/ScoreCard!$F$3*ScoreCard!$F$5</f>
        <v>0.875</v>
      </c>
      <c r="Q108" s="5">
        <f>laptop_prices3[[#This Row],[Screen Size (inch)]]/ScoreCard!$G$3*ScoreCard!$G$5</f>
        <v>1.8034682080924855</v>
      </c>
      <c r="R108" s="5">
        <f>laptop_prices3[[#This Row],[Battery Life (hours)]]/ScoreCard!$H$3*ScoreCard!$H$5</f>
        <v>3.3833333333333333</v>
      </c>
      <c r="S108" s="5">
        <f>ScoreCard!$I$3-laptop_prices3[[#This Row],[Weight (kg)]]/ScoreCard!$I$3*ScoreCard!$I$5</f>
        <v>2.6314285714285717</v>
      </c>
      <c r="T108" s="6" cm="1">
        <f t="array" ref="T108">_xlfn.IFS(laptop_prices3[[#This Row],[Storage]]="512GB SSD", 512, laptop_prices3[[#This Row],[Storage]] = "1TB SSD", 1000, laptop_prices3[[#This Row],[Storage]] = "2TB SSD", 2000, laptop_prices3[[#This Row],[Storage]]= "256GB SSD", 256, laptop_prices3[[#This Row],[Storage]] = "1TB HDD", 1000*0.7)</f>
        <v>256</v>
      </c>
      <c r="U108" s="5">
        <f>laptop_prices3[[#This Row],[Storage Raw Value]]/ScoreCard!$J$3*ScoreCard!$J$5</f>
        <v>1.024</v>
      </c>
    </row>
    <row r="109" spans="2:21" x14ac:dyDescent="0.2">
      <c r="B109" s="4" cm="1">
        <f t="array" ref="B109">SUM(laptop_prices3[[#This Row],[RAM Comp]:[Weight Comp]]+laptop_prices3[[#This Row],[Storage Comp]])</f>
        <v>19.277116157445636</v>
      </c>
      <c r="C109">
        <v>107</v>
      </c>
      <c r="D109" t="s">
        <v>38</v>
      </c>
      <c r="E109" t="s">
        <v>18</v>
      </c>
      <c r="F109">
        <v>64</v>
      </c>
      <c r="G109" t="s">
        <v>29</v>
      </c>
      <c r="H109" t="s">
        <v>40</v>
      </c>
      <c r="I109">
        <v>14</v>
      </c>
      <c r="J109" t="s">
        <v>27</v>
      </c>
      <c r="K109">
        <v>6.7</v>
      </c>
      <c r="L109">
        <v>1.48</v>
      </c>
      <c r="M109" t="s">
        <v>22</v>
      </c>
      <c r="N109">
        <v>4813.04</v>
      </c>
      <c r="O109" s="5">
        <f>(ScoreCard!$E$3-laptop_prices3[[#This Row],[Price ($)]])/ScoreCard!$E$3*ScoreCard!$E$5</f>
        <v>2.7733653593489196</v>
      </c>
      <c r="P109" s="5">
        <f>laptop_prices3[[#This Row],[RAM (GB)]]/ScoreCard!$F$3*ScoreCard!$F$5</f>
        <v>7</v>
      </c>
      <c r="Q109" s="5">
        <f>laptop_prices3[[#This Row],[Screen Size (inch)]]/ScoreCard!$G$3*ScoreCard!$G$5</f>
        <v>1.6184971098265895</v>
      </c>
      <c r="R109" s="5">
        <f>laptop_prices3[[#This Row],[Battery Life (hours)]]/ScoreCard!$H$3*ScoreCard!$H$5</f>
        <v>3.9083333333333332</v>
      </c>
      <c r="S109" s="5">
        <f>ScoreCard!$I$3-laptop_prices3[[#This Row],[Weight (kg)]]/ScoreCard!$I$3*ScoreCard!$I$5</f>
        <v>2.6542857142857144</v>
      </c>
      <c r="T109" s="6" cm="1">
        <f t="array" ref="T109">_xlfn.IFS(laptop_prices3[[#This Row],[Storage]]="512GB SSD", 512, laptop_prices3[[#This Row],[Storage]] = "1TB SSD", 1000, laptop_prices3[[#This Row],[Storage]] = "2TB SSD", 2000, laptop_prices3[[#This Row],[Storage]]= "256GB SSD", 256, laptop_prices3[[#This Row],[Storage]] = "1TB HDD", 1000*0.7)</f>
        <v>256</v>
      </c>
      <c r="U109" s="5">
        <f>laptop_prices3[[#This Row],[Storage Raw Value]]/ScoreCard!$J$3*ScoreCard!$J$5</f>
        <v>1.024</v>
      </c>
    </row>
    <row r="110" spans="2:21" x14ac:dyDescent="0.2">
      <c r="B110" s="4" cm="1">
        <f t="array" ref="B110">SUM(laptop_prices3[[#This Row],[RAM Comp]:[Weight Comp]]+laptop_prices3[[#This Row],[Storage Comp]])</f>
        <v>24.955468208092483</v>
      </c>
      <c r="C110">
        <v>108</v>
      </c>
      <c r="D110" t="s">
        <v>47</v>
      </c>
      <c r="E110" t="s">
        <v>39</v>
      </c>
      <c r="F110">
        <v>64</v>
      </c>
      <c r="G110" t="s">
        <v>13</v>
      </c>
      <c r="H110" t="s">
        <v>40</v>
      </c>
      <c r="I110">
        <v>15.6</v>
      </c>
      <c r="J110" t="s">
        <v>21</v>
      </c>
      <c r="K110">
        <v>10.8</v>
      </c>
      <c r="L110">
        <v>3.22</v>
      </c>
      <c r="M110" t="s">
        <v>16</v>
      </c>
      <c r="N110">
        <v>2792.77</v>
      </c>
      <c r="O110" s="5">
        <f>(ScoreCard!$E$3-laptop_prices3[[#This Row],[Price ($)]])/ScoreCard!$E$3*ScoreCard!$E$5</f>
        <v>3.7079936120682317</v>
      </c>
      <c r="P110" s="5">
        <f>laptop_prices3[[#This Row],[RAM (GB)]]/ScoreCard!$F$3*ScoreCard!$F$5</f>
        <v>7</v>
      </c>
      <c r="Q110" s="5">
        <f>laptop_prices3[[#This Row],[Screen Size (inch)]]/ScoreCard!$G$3*ScoreCard!$G$5</f>
        <v>1.8034682080924855</v>
      </c>
      <c r="R110" s="5">
        <f>laptop_prices3[[#This Row],[Battery Life (hours)]]/ScoreCard!$H$3*ScoreCard!$H$5</f>
        <v>6.3</v>
      </c>
      <c r="S110" s="5">
        <f>ScoreCard!$I$3-laptop_prices3[[#This Row],[Weight (kg)]]/ScoreCard!$I$3*ScoreCard!$I$5</f>
        <v>1.66</v>
      </c>
      <c r="T110" s="6" cm="1">
        <f t="array" ref="T110">_xlfn.IFS(laptop_prices3[[#This Row],[Storage]]="512GB SSD", 512, laptop_prices3[[#This Row],[Storage]] = "1TB SSD", 1000, laptop_prices3[[#This Row],[Storage]] = "2TB SSD", 2000, laptop_prices3[[#This Row],[Storage]]= "256GB SSD", 256, laptop_prices3[[#This Row],[Storage]] = "1TB HDD", 1000*0.7)</f>
        <v>512</v>
      </c>
      <c r="U110" s="5">
        <f>laptop_prices3[[#This Row],[Storage Raw Value]]/ScoreCard!$J$3*ScoreCard!$J$5</f>
        <v>2.048</v>
      </c>
    </row>
    <row r="111" spans="2:21" x14ac:dyDescent="0.2">
      <c r="B111" s="4" cm="1">
        <f t="array" ref="B111">SUM(laptop_prices3[[#This Row],[RAM Comp]:[Weight Comp]]+laptop_prices3[[#This Row],[Storage Comp]])</f>
        <v>25.939285714285713</v>
      </c>
      <c r="C111">
        <v>109</v>
      </c>
      <c r="D111" t="s">
        <v>36</v>
      </c>
      <c r="E111" t="s">
        <v>31</v>
      </c>
      <c r="F111">
        <v>32</v>
      </c>
      <c r="G111" t="s">
        <v>19</v>
      </c>
      <c r="H111" t="s">
        <v>26</v>
      </c>
      <c r="I111">
        <v>17.3</v>
      </c>
      <c r="J111" t="s">
        <v>27</v>
      </c>
      <c r="K111">
        <v>4.5</v>
      </c>
      <c r="L111">
        <v>2.95</v>
      </c>
      <c r="M111" t="s">
        <v>22</v>
      </c>
      <c r="N111">
        <v>2567.52</v>
      </c>
      <c r="O111" s="5">
        <f>(ScoreCard!$E$3-laptop_prices3[[#This Row],[Price ($)]])/ScoreCard!$E$3*ScoreCard!$E$5</f>
        <v>3.8121999874165886</v>
      </c>
      <c r="P111" s="5">
        <f>laptop_prices3[[#This Row],[RAM (GB)]]/ScoreCard!$F$3*ScoreCard!$F$5</f>
        <v>3.5</v>
      </c>
      <c r="Q111" s="5">
        <f>laptop_prices3[[#This Row],[Screen Size (inch)]]/ScoreCard!$G$3*ScoreCard!$G$5</f>
        <v>2</v>
      </c>
      <c r="R111" s="5">
        <f>laptop_prices3[[#This Row],[Battery Life (hours)]]/ScoreCard!$H$3*ScoreCard!$H$5</f>
        <v>2.625</v>
      </c>
      <c r="S111" s="5">
        <f>ScoreCard!$I$3-laptop_prices3[[#This Row],[Weight (kg)]]/ScoreCard!$I$3*ScoreCard!$I$5</f>
        <v>1.8142857142857143</v>
      </c>
      <c r="T111" s="6" cm="1">
        <f t="array" ref="T111">_xlfn.IFS(laptop_prices3[[#This Row],[Storage]]="512GB SSD", 512, laptop_prices3[[#This Row],[Storage]] = "1TB SSD", 1000, laptop_prices3[[#This Row],[Storage]] = "2TB SSD", 2000, laptop_prices3[[#This Row],[Storage]]= "256GB SSD", 256, laptop_prices3[[#This Row],[Storage]] = "1TB HDD", 1000*0.7)</f>
        <v>1000</v>
      </c>
      <c r="U111" s="5">
        <f>laptop_prices3[[#This Row],[Storage Raw Value]]/ScoreCard!$J$3*ScoreCard!$J$5</f>
        <v>4</v>
      </c>
    </row>
    <row r="112" spans="2:21" x14ac:dyDescent="0.2">
      <c r="B112" s="4" cm="1">
        <f t="array" ref="B112">SUM(laptop_prices3[[#This Row],[RAM Comp]:[Weight Comp]]+laptop_prices3[[#This Row],[Storage Comp]])</f>
        <v>12.436952380952382</v>
      </c>
      <c r="C112">
        <v>110</v>
      </c>
      <c r="D112" t="s">
        <v>38</v>
      </c>
      <c r="E112" t="s">
        <v>31</v>
      </c>
      <c r="F112">
        <v>8</v>
      </c>
      <c r="G112" t="s">
        <v>29</v>
      </c>
      <c r="H112" t="s">
        <v>26</v>
      </c>
      <c r="I112">
        <v>17.3</v>
      </c>
      <c r="J112" t="s">
        <v>43</v>
      </c>
      <c r="K112">
        <v>5.3</v>
      </c>
      <c r="L112">
        <v>1.97</v>
      </c>
      <c r="M112" t="s">
        <v>16</v>
      </c>
      <c r="N112">
        <v>914.84</v>
      </c>
      <c r="O112" s="5">
        <f>(ScoreCard!$E$3-laptop_prices3[[#This Row],[Price ($)]])/ScoreCard!$E$3*ScoreCard!$E$5</f>
        <v>4.5767717628249018</v>
      </c>
      <c r="P112" s="5">
        <f>laptop_prices3[[#This Row],[RAM (GB)]]/ScoreCard!$F$3*ScoreCard!$F$5</f>
        <v>0.875</v>
      </c>
      <c r="Q112" s="5">
        <f>laptop_prices3[[#This Row],[Screen Size (inch)]]/ScoreCard!$G$3*ScoreCard!$G$5</f>
        <v>2</v>
      </c>
      <c r="R112" s="5">
        <f>laptop_prices3[[#This Row],[Battery Life (hours)]]/ScoreCard!$H$3*ScoreCard!$H$5</f>
        <v>3.0916666666666668</v>
      </c>
      <c r="S112" s="5">
        <f>ScoreCard!$I$3-laptop_prices3[[#This Row],[Weight (kg)]]/ScoreCard!$I$3*ScoreCard!$I$5</f>
        <v>2.3742857142857146</v>
      </c>
      <c r="T112" s="6" cm="1">
        <f t="array" ref="T112">_xlfn.IFS(laptop_prices3[[#This Row],[Storage]]="512GB SSD", 512, laptop_prices3[[#This Row],[Storage]] = "1TB SSD", 1000, laptop_prices3[[#This Row],[Storage]] = "2TB SSD", 2000, laptop_prices3[[#This Row],[Storage]]= "256GB SSD", 256, laptop_prices3[[#This Row],[Storage]] = "1TB HDD", 1000*0.7)</f>
        <v>256</v>
      </c>
      <c r="U112" s="5">
        <f>laptop_prices3[[#This Row],[Storage Raw Value]]/ScoreCard!$J$3*ScoreCard!$J$5</f>
        <v>1.024</v>
      </c>
    </row>
    <row r="113" spans="2:21" x14ac:dyDescent="0.2">
      <c r="B113" s="4" cm="1">
        <f t="array" ref="B113">SUM(laptop_prices3[[#This Row],[RAM Comp]:[Weight Comp]]+laptop_prices3[[#This Row],[Storage Comp]])</f>
        <v>26.959880952380949</v>
      </c>
      <c r="C113">
        <v>111</v>
      </c>
      <c r="D113" t="s">
        <v>36</v>
      </c>
      <c r="E113" t="s">
        <v>48</v>
      </c>
      <c r="F113">
        <v>4</v>
      </c>
      <c r="G113" t="s">
        <v>19</v>
      </c>
      <c r="H113" t="s">
        <v>20</v>
      </c>
      <c r="I113">
        <v>17.3</v>
      </c>
      <c r="J113" t="s">
        <v>15</v>
      </c>
      <c r="K113">
        <v>11</v>
      </c>
      <c r="L113">
        <v>2.44</v>
      </c>
      <c r="M113" t="s">
        <v>30</v>
      </c>
      <c r="N113">
        <v>1602.39</v>
      </c>
      <c r="O113" s="5">
        <f>(ScoreCard!$E$3-laptop_prices3[[#This Row],[Price ($)]])/ScoreCard!$E$3*ScoreCard!$E$5</f>
        <v>4.2586936568503724</v>
      </c>
      <c r="P113" s="5">
        <f>laptop_prices3[[#This Row],[RAM (GB)]]/ScoreCard!$F$3*ScoreCard!$F$5</f>
        <v>0.4375</v>
      </c>
      <c r="Q113" s="5">
        <f>laptop_prices3[[#This Row],[Screen Size (inch)]]/ScoreCard!$G$3*ScoreCard!$G$5</f>
        <v>2</v>
      </c>
      <c r="R113" s="5">
        <f>laptop_prices3[[#This Row],[Battery Life (hours)]]/ScoreCard!$H$3*ScoreCard!$H$5</f>
        <v>6.4166666666666661</v>
      </c>
      <c r="S113" s="5">
        <f>ScoreCard!$I$3-laptop_prices3[[#This Row],[Weight (kg)]]/ScoreCard!$I$3*ScoreCard!$I$5</f>
        <v>2.1057142857142859</v>
      </c>
      <c r="T113" s="6" cm="1">
        <f t="array" ref="T113">_xlfn.IFS(laptop_prices3[[#This Row],[Storage]]="512GB SSD", 512, laptop_prices3[[#This Row],[Storage]] = "1TB SSD", 1000, laptop_prices3[[#This Row],[Storage]] = "2TB SSD", 2000, laptop_prices3[[#This Row],[Storage]]= "256GB SSD", 256, laptop_prices3[[#This Row],[Storage]] = "1TB HDD", 1000*0.7)</f>
        <v>1000</v>
      </c>
      <c r="U113" s="5">
        <f>laptop_prices3[[#This Row],[Storage Raw Value]]/ScoreCard!$J$3*ScoreCard!$J$5</f>
        <v>4</v>
      </c>
    </row>
    <row r="114" spans="2:21" x14ac:dyDescent="0.2">
      <c r="B114" s="4" cm="1">
        <f t="array" ref="B114">SUM(laptop_prices3[[#This Row],[RAM Comp]:[Weight Comp]]+laptop_prices3[[#This Row],[Storage Comp]])</f>
        <v>20.42909523809524</v>
      </c>
      <c r="C114">
        <v>112</v>
      </c>
      <c r="D114" t="s">
        <v>36</v>
      </c>
      <c r="E114" t="s">
        <v>37</v>
      </c>
      <c r="F114">
        <v>64</v>
      </c>
      <c r="G114" t="s">
        <v>29</v>
      </c>
      <c r="H114" t="s">
        <v>44</v>
      </c>
      <c r="I114">
        <v>17.3</v>
      </c>
      <c r="J114" t="s">
        <v>43</v>
      </c>
      <c r="K114">
        <v>9.5</v>
      </c>
      <c r="L114">
        <v>2.99</v>
      </c>
      <c r="M114" t="s">
        <v>22</v>
      </c>
      <c r="N114">
        <v>2922.91</v>
      </c>
      <c r="O114" s="5">
        <f>(ScoreCard!$E$3-laptop_prices3[[#This Row],[Price ($)]])/ScoreCard!$E$3*ScoreCard!$E$5</f>
        <v>3.6477875402021489</v>
      </c>
      <c r="P114" s="5">
        <f>laptop_prices3[[#This Row],[RAM (GB)]]/ScoreCard!$F$3*ScoreCard!$F$5</f>
        <v>7</v>
      </c>
      <c r="Q114" s="5">
        <f>laptop_prices3[[#This Row],[Screen Size (inch)]]/ScoreCard!$G$3*ScoreCard!$G$5</f>
        <v>2</v>
      </c>
      <c r="R114" s="5">
        <f>laptop_prices3[[#This Row],[Battery Life (hours)]]/ScoreCard!$H$3*ScoreCard!$H$5</f>
        <v>5.5416666666666661</v>
      </c>
      <c r="S114" s="5">
        <f>ScoreCard!$I$3-laptop_prices3[[#This Row],[Weight (kg)]]/ScoreCard!$I$3*ScoreCard!$I$5</f>
        <v>1.7914285714285714</v>
      </c>
      <c r="T114" s="6" cm="1">
        <f t="array" ref="T114">_xlfn.IFS(laptop_prices3[[#This Row],[Storage]]="512GB SSD", 512, laptop_prices3[[#This Row],[Storage]] = "1TB SSD", 1000, laptop_prices3[[#This Row],[Storage]] = "2TB SSD", 2000, laptop_prices3[[#This Row],[Storage]]= "256GB SSD", 256, laptop_prices3[[#This Row],[Storage]] = "1TB HDD", 1000*0.7)</f>
        <v>256</v>
      </c>
      <c r="U114" s="5">
        <f>laptop_prices3[[#This Row],[Storage Raw Value]]/ScoreCard!$J$3*ScoreCard!$J$5</f>
        <v>1.024</v>
      </c>
    </row>
    <row r="115" spans="2:21" x14ac:dyDescent="0.2">
      <c r="B115" s="4" cm="1">
        <f t="array" ref="B115">SUM(laptop_prices3[[#This Row],[RAM Comp]:[Weight Comp]]+laptop_prices3[[#This Row],[Storage Comp]])</f>
        <v>15.125949077897054</v>
      </c>
      <c r="C115">
        <v>113</v>
      </c>
      <c r="D115" t="s">
        <v>38</v>
      </c>
      <c r="E115" t="s">
        <v>12</v>
      </c>
      <c r="F115">
        <v>8</v>
      </c>
      <c r="G115" t="s">
        <v>29</v>
      </c>
      <c r="H115" t="s">
        <v>14</v>
      </c>
      <c r="I115">
        <v>16</v>
      </c>
      <c r="J115" t="s">
        <v>43</v>
      </c>
      <c r="K115">
        <v>11</v>
      </c>
      <c r="L115">
        <v>2.82</v>
      </c>
      <c r="M115" t="s">
        <v>16</v>
      </c>
      <c r="N115">
        <v>873.57</v>
      </c>
      <c r="O115" s="5">
        <f>(ScoreCard!$E$3-laptop_prices3[[#This Row],[Price ($)]])/ScoreCard!$E$3*ScoreCard!$E$5</f>
        <v>4.5958643138154756</v>
      </c>
      <c r="P115" s="5">
        <f>laptop_prices3[[#This Row],[RAM (GB)]]/ScoreCard!$F$3*ScoreCard!$F$5</f>
        <v>0.875</v>
      </c>
      <c r="Q115" s="5">
        <f>laptop_prices3[[#This Row],[Screen Size (inch)]]/ScoreCard!$G$3*ScoreCard!$G$5</f>
        <v>1.8497109826589595</v>
      </c>
      <c r="R115" s="5">
        <f>laptop_prices3[[#This Row],[Battery Life (hours)]]/ScoreCard!$H$3*ScoreCard!$H$5</f>
        <v>6.4166666666666661</v>
      </c>
      <c r="S115" s="5">
        <f>ScoreCard!$I$3-laptop_prices3[[#This Row],[Weight (kg)]]/ScoreCard!$I$3*ScoreCard!$I$5</f>
        <v>1.8885714285714286</v>
      </c>
      <c r="T115" s="6" cm="1">
        <f t="array" ref="T115">_xlfn.IFS(laptop_prices3[[#This Row],[Storage]]="512GB SSD", 512, laptop_prices3[[#This Row],[Storage]] = "1TB SSD", 1000, laptop_prices3[[#This Row],[Storage]] = "2TB SSD", 2000, laptop_prices3[[#This Row],[Storage]]= "256GB SSD", 256, laptop_prices3[[#This Row],[Storage]] = "1TB HDD", 1000*0.7)</f>
        <v>256</v>
      </c>
      <c r="U115" s="5">
        <f>laptop_prices3[[#This Row],[Storage Raw Value]]/ScoreCard!$J$3*ScoreCard!$J$5</f>
        <v>1.024</v>
      </c>
    </row>
    <row r="116" spans="2:21" x14ac:dyDescent="0.2">
      <c r="B116" s="4" cm="1">
        <f t="array" ref="B116">SUM(laptop_prices3[[#This Row],[RAM Comp]:[Weight Comp]]+laptop_prices3[[#This Row],[Storage Comp]])</f>
        <v>39.894834159097165</v>
      </c>
      <c r="C116">
        <v>114</v>
      </c>
      <c r="D116" t="s">
        <v>47</v>
      </c>
      <c r="E116" t="s">
        <v>31</v>
      </c>
      <c r="F116">
        <v>4</v>
      </c>
      <c r="G116" t="s">
        <v>25</v>
      </c>
      <c r="H116" t="s">
        <v>35</v>
      </c>
      <c r="I116">
        <v>13.3</v>
      </c>
      <c r="J116" t="s">
        <v>15</v>
      </c>
      <c r="K116">
        <v>5.5</v>
      </c>
      <c r="L116">
        <v>1.38</v>
      </c>
      <c r="M116" t="s">
        <v>16</v>
      </c>
      <c r="N116">
        <v>1119.51</v>
      </c>
      <c r="O116" s="5">
        <f>(ScoreCard!$E$3-laptop_prices3[[#This Row],[Price ($)]])/ScoreCard!$E$3*ScoreCard!$E$5</f>
        <v>4.4820862185738548</v>
      </c>
      <c r="P116" s="5">
        <f>laptop_prices3[[#This Row],[RAM (GB)]]/ScoreCard!$F$3*ScoreCard!$F$5</f>
        <v>0.4375</v>
      </c>
      <c r="Q116" s="5">
        <f>laptop_prices3[[#This Row],[Screen Size (inch)]]/ScoreCard!$G$3*ScoreCard!$G$5</f>
        <v>1.5375722543352601</v>
      </c>
      <c r="R116" s="5">
        <f>laptop_prices3[[#This Row],[Battery Life (hours)]]/ScoreCard!$H$3*ScoreCard!$H$5</f>
        <v>3.208333333333333</v>
      </c>
      <c r="S116" s="5">
        <f>ScoreCard!$I$3-laptop_prices3[[#This Row],[Weight (kg)]]/ScoreCard!$I$3*ScoreCard!$I$5</f>
        <v>2.7114285714285717</v>
      </c>
      <c r="T116" s="6" cm="1">
        <f t="array" ref="T116">_xlfn.IFS(laptop_prices3[[#This Row],[Storage]]="512GB SSD", 512, laptop_prices3[[#This Row],[Storage]] = "1TB SSD", 1000, laptop_prices3[[#This Row],[Storage]] = "2TB SSD", 2000, laptop_prices3[[#This Row],[Storage]]= "256GB SSD", 256, laptop_prices3[[#This Row],[Storage]] = "1TB HDD", 1000*0.7)</f>
        <v>2000</v>
      </c>
      <c r="U116" s="5">
        <f>laptop_prices3[[#This Row],[Storage Raw Value]]/ScoreCard!$J$3*ScoreCard!$J$5</f>
        <v>8</v>
      </c>
    </row>
    <row r="117" spans="2:21" x14ac:dyDescent="0.2">
      <c r="B117" s="4" cm="1">
        <f t="array" ref="B117">SUM(laptop_prices3[[#This Row],[RAM Comp]:[Weight Comp]]+laptop_prices3[[#This Row],[Storage Comp]])</f>
        <v>17.346134874759152</v>
      </c>
      <c r="C117">
        <v>115</v>
      </c>
      <c r="D117" t="s">
        <v>28</v>
      </c>
      <c r="E117" t="s">
        <v>41</v>
      </c>
      <c r="F117">
        <v>32</v>
      </c>
      <c r="G117" t="s">
        <v>29</v>
      </c>
      <c r="H117" t="s">
        <v>14</v>
      </c>
      <c r="I117">
        <v>15.6</v>
      </c>
      <c r="J117" t="s">
        <v>27</v>
      </c>
      <c r="K117">
        <v>9.1999999999999993</v>
      </c>
      <c r="L117">
        <v>1.61</v>
      </c>
      <c r="M117" t="s">
        <v>16</v>
      </c>
      <c r="N117">
        <v>4857.55</v>
      </c>
      <c r="O117" s="5">
        <f>(ScoreCard!$E$3-laptop_prices3[[#This Row],[Price ($)]])/ScoreCard!$E$3*ScoreCard!$E$5</f>
        <v>2.752773902004833</v>
      </c>
      <c r="P117" s="5">
        <f>laptop_prices3[[#This Row],[RAM (GB)]]/ScoreCard!$F$3*ScoreCard!$F$5</f>
        <v>3.5</v>
      </c>
      <c r="Q117" s="5">
        <f>laptop_prices3[[#This Row],[Screen Size (inch)]]/ScoreCard!$G$3*ScoreCard!$G$5</f>
        <v>1.8034682080924855</v>
      </c>
      <c r="R117" s="5">
        <f>laptop_prices3[[#This Row],[Battery Life (hours)]]/ScoreCard!$H$3*ScoreCard!$H$5</f>
        <v>5.3666666666666663</v>
      </c>
      <c r="S117" s="5">
        <f>ScoreCard!$I$3-laptop_prices3[[#This Row],[Weight (kg)]]/ScoreCard!$I$3*ScoreCard!$I$5</f>
        <v>2.58</v>
      </c>
      <c r="T117" s="6" cm="1">
        <f t="array" ref="T117">_xlfn.IFS(laptop_prices3[[#This Row],[Storage]]="512GB SSD", 512, laptop_prices3[[#This Row],[Storage]] = "1TB SSD", 1000, laptop_prices3[[#This Row],[Storage]] = "2TB SSD", 2000, laptop_prices3[[#This Row],[Storage]]= "256GB SSD", 256, laptop_prices3[[#This Row],[Storage]] = "1TB HDD", 1000*0.7)</f>
        <v>256</v>
      </c>
      <c r="U117" s="5">
        <f>laptop_prices3[[#This Row],[Storage Raw Value]]/ScoreCard!$J$3*ScoreCard!$J$5</f>
        <v>1.024</v>
      </c>
    </row>
    <row r="118" spans="2:21" x14ac:dyDescent="0.2">
      <c r="B118" s="4" cm="1">
        <f t="array" ref="B118">SUM(laptop_prices3[[#This Row],[RAM Comp]:[Weight Comp]]+laptop_prices3[[#This Row],[Storage Comp]])</f>
        <v>19.390901458849434</v>
      </c>
      <c r="C118">
        <v>116</v>
      </c>
      <c r="D118" t="s">
        <v>47</v>
      </c>
      <c r="E118" t="s">
        <v>39</v>
      </c>
      <c r="F118">
        <v>8</v>
      </c>
      <c r="G118" t="s">
        <v>42</v>
      </c>
      <c r="H118" t="s">
        <v>44</v>
      </c>
      <c r="I118">
        <v>16</v>
      </c>
      <c r="J118" t="s">
        <v>27</v>
      </c>
      <c r="K118">
        <v>5.8</v>
      </c>
      <c r="L118">
        <v>2.48</v>
      </c>
      <c r="M118" t="s">
        <v>46</v>
      </c>
      <c r="N118">
        <v>1407.17</v>
      </c>
      <c r="O118" s="5">
        <f>(ScoreCard!$E$3-laptop_prices3[[#This Row],[Price ($)]])/ScoreCard!$E$3*ScoreCard!$E$5</f>
        <v>4.3490073909036742</v>
      </c>
      <c r="P118" s="5">
        <f>laptop_prices3[[#This Row],[RAM (GB)]]/ScoreCard!$F$3*ScoreCard!$F$5</f>
        <v>0.875</v>
      </c>
      <c r="Q118" s="5">
        <f>laptop_prices3[[#This Row],[Screen Size (inch)]]/ScoreCard!$G$3*ScoreCard!$G$5</f>
        <v>1.8497109826589595</v>
      </c>
      <c r="R118" s="5">
        <f>laptop_prices3[[#This Row],[Battery Life (hours)]]/ScoreCard!$H$3*ScoreCard!$H$5</f>
        <v>3.3833333333333333</v>
      </c>
      <c r="S118" s="5">
        <f>ScoreCard!$I$3-laptop_prices3[[#This Row],[Weight (kg)]]/ScoreCard!$I$3*ScoreCard!$I$5</f>
        <v>2.0828571428571427</v>
      </c>
      <c r="T118" s="6" cm="1">
        <f t="array" ref="T118">_xlfn.IFS(laptop_prices3[[#This Row],[Storage]]="512GB SSD", 512, laptop_prices3[[#This Row],[Storage]] = "1TB SSD", 1000, laptop_prices3[[#This Row],[Storage]] = "2TB SSD", 2000, laptop_prices3[[#This Row],[Storage]]= "256GB SSD", 256, laptop_prices3[[#This Row],[Storage]] = "1TB HDD", 1000*0.7)</f>
        <v>700</v>
      </c>
      <c r="U118" s="5">
        <f>laptop_prices3[[#This Row],[Storage Raw Value]]/ScoreCard!$J$3*ScoreCard!$J$5</f>
        <v>2.8</v>
      </c>
    </row>
    <row r="119" spans="2:21" x14ac:dyDescent="0.2">
      <c r="B119" s="4" cm="1">
        <f t="array" ref="B119">SUM(laptop_prices3[[#This Row],[RAM Comp]:[Weight Comp]]+laptop_prices3[[#This Row],[Storage Comp]])</f>
        <v>39.937210982658961</v>
      </c>
      <c r="C119">
        <v>117</v>
      </c>
      <c r="D119" t="s">
        <v>28</v>
      </c>
      <c r="E119" t="s">
        <v>48</v>
      </c>
      <c r="F119">
        <v>4</v>
      </c>
      <c r="G119" t="s">
        <v>25</v>
      </c>
      <c r="H119" t="s">
        <v>40</v>
      </c>
      <c r="I119">
        <v>16</v>
      </c>
      <c r="J119" t="s">
        <v>21</v>
      </c>
      <c r="K119">
        <v>5.4</v>
      </c>
      <c r="L119">
        <v>1.75</v>
      </c>
      <c r="M119" t="s">
        <v>30</v>
      </c>
      <c r="N119">
        <v>938.96</v>
      </c>
      <c r="O119" s="5">
        <f>(ScoreCard!$E$3-laptop_prices3[[#This Row],[Price ($)]])/ScoreCard!$E$3*ScoreCard!$E$5</f>
        <v>4.5656132377487531</v>
      </c>
      <c r="P119" s="5">
        <f>laptop_prices3[[#This Row],[RAM (GB)]]/ScoreCard!$F$3*ScoreCard!$F$5</f>
        <v>0.4375</v>
      </c>
      <c r="Q119" s="5">
        <f>laptop_prices3[[#This Row],[Screen Size (inch)]]/ScoreCard!$G$3*ScoreCard!$G$5</f>
        <v>1.8497109826589595</v>
      </c>
      <c r="R119" s="5">
        <f>laptop_prices3[[#This Row],[Battery Life (hours)]]/ScoreCard!$H$3*ScoreCard!$H$5</f>
        <v>3.15</v>
      </c>
      <c r="S119" s="5">
        <f>ScoreCard!$I$3-laptop_prices3[[#This Row],[Weight (kg)]]/ScoreCard!$I$3*ScoreCard!$I$5</f>
        <v>2.5</v>
      </c>
      <c r="T119" s="6" cm="1">
        <f t="array" ref="T119">_xlfn.IFS(laptop_prices3[[#This Row],[Storage]]="512GB SSD", 512, laptop_prices3[[#This Row],[Storage]] = "1TB SSD", 1000, laptop_prices3[[#This Row],[Storage]] = "2TB SSD", 2000, laptop_prices3[[#This Row],[Storage]]= "256GB SSD", 256, laptop_prices3[[#This Row],[Storage]] = "1TB HDD", 1000*0.7)</f>
        <v>2000</v>
      </c>
      <c r="U119" s="5">
        <f>laptop_prices3[[#This Row],[Storage Raw Value]]/ScoreCard!$J$3*ScoreCard!$J$5</f>
        <v>8</v>
      </c>
    </row>
    <row r="120" spans="2:21" x14ac:dyDescent="0.2">
      <c r="B120" s="4" cm="1">
        <f t="array" ref="B120">SUM(laptop_prices3[[#This Row],[RAM Comp]:[Weight Comp]]+laptop_prices3[[#This Row],[Storage Comp]])</f>
        <v>41.418452380952381</v>
      </c>
      <c r="C120">
        <v>118</v>
      </c>
      <c r="D120" t="s">
        <v>23</v>
      </c>
      <c r="E120" t="s">
        <v>39</v>
      </c>
      <c r="F120">
        <v>4</v>
      </c>
      <c r="G120" t="s">
        <v>25</v>
      </c>
      <c r="H120" t="s">
        <v>26</v>
      </c>
      <c r="I120">
        <v>17.3</v>
      </c>
      <c r="J120" t="s">
        <v>27</v>
      </c>
      <c r="K120">
        <v>9.1999999999999993</v>
      </c>
      <c r="L120">
        <v>3.3</v>
      </c>
      <c r="M120" t="s">
        <v>22</v>
      </c>
      <c r="N120">
        <v>1565.19</v>
      </c>
      <c r="O120" s="5">
        <f>(ScoreCard!$E$3-laptop_prices3[[#This Row],[Price ($)]])/ScoreCard!$E$3*ScoreCard!$E$5</f>
        <v>4.2759033223907004</v>
      </c>
      <c r="P120" s="5">
        <f>laptop_prices3[[#This Row],[RAM (GB)]]/ScoreCard!$F$3*ScoreCard!$F$5</f>
        <v>0.4375</v>
      </c>
      <c r="Q120" s="5">
        <f>laptop_prices3[[#This Row],[Screen Size (inch)]]/ScoreCard!$G$3*ScoreCard!$G$5</f>
        <v>2</v>
      </c>
      <c r="R120" s="5">
        <f>laptop_prices3[[#This Row],[Battery Life (hours)]]/ScoreCard!$H$3*ScoreCard!$H$5</f>
        <v>5.3666666666666663</v>
      </c>
      <c r="S120" s="5">
        <f>ScoreCard!$I$3-laptop_prices3[[#This Row],[Weight (kg)]]/ScoreCard!$I$3*ScoreCard!$I$5</f>
        <v>1.6142857142857143</v>
      </c>
      <c r="T120" s="6" cm="1">
        <f t="array" ref="T120">_xlfn.IFS(laptop_prices3[[#This Row],[Storage]]="512GB SSD", 512, laptop_prices3[[#This Row],[Storage]] = "1TB SSD", 1000, laptop_prices3[[#This Row],[Storage]] = "2TB SSD", 2000, laptop_prices3[[#This Row],[Storage]]= "256GB SSD", 256, laptop_prices3[[#This Row],[Storage]] = "1TB HDD", 1000*0.7)</f>
        <v>2000</v>
      </c>
      <c r="U120" s="5">
        <f>laptop_prices3[[#This Row],[Storage Raw Value]]/ScoreCard!$J$3*ScoreCard!$J$5</f>
        <v>8</v>
      </c>
    </row>
    <row r="121" spans="2:21" x14ac:dyDescent="0.2">
      <c r="B121" s="4" cm="1">
        <f t="array" ref="B121">SUM(laptop_prices3[[#This Row],[RAM Comp]:[Weight Comp]]+laptop_prices3[[#This Row],[Storage Comp]])</f>
        <v>21.354762730525739</v>
      </c>
      <c r="C121">
        <v>119</v>
      </c>
      <c r="D121" t="s">
        <v>28</v>
      </c>
      <c r="E121" t="s">
        <v>12</v>
      </c>
      <c r="F121">
        <v>64</v>
      </c>
      <c r="G121" t="s">
        <v>29</v>
      </c>
      <c r="H121" t="s">
        <v>32</v>
      </c>
      <c r="I121">
        <v>13.3</v>
      </c>
      <c r="J121" t="s">
        <v>27</v>
      </c>
      <c r="K121">
        <v>10.9</v>
      </c>
      <c r="L121">
        <v>1.99</v>
      </c>
      <c r="M121" t="s">
        <v>16</v>
      </c>
      <c r="N121">
        <v>3422.47</v>
      </c>
      <c r="O121" s="5">
        <f>(ScoreCard!$E$3-laptop_prices3[[#This Row],[Price ($)]])/ScoreCard!$E$3*ScoreCard!$E$5</f>
        <v>3.4166783865105832</v>
      </c>
      <c r="P121" s="5">
        <f>laptop_prices3[[#This Row],[RAM (GB)]]/ScoreCard!$F$3*ScoreCard!$F$5</f>
        <v>7</v>
      </c>
      <c r="Q121" s="5">
        <f>laptop_prices3[[#This Row],[Screen Size (inch)]]/ScoreCard!$G$3*ScoreCard!$G$5</f>
        <v>1.5375722543352601</v>
      </c>
      <c r="R121" s="5">
        <f>laptop_prices3[[#This Row],[Battery Life (hours)]]/ScoreCard!$H$3*ScoreCard!$H$5</f>
        <v>6.3583333333333334</v>
      </c>
      <c r="S121" s="5">
        <f>ScoreCard!$I$3-laptop_prices3[[#This Row],[Weight (kg)]]/ScoreCard!$I$3*ScoreCard!$I$5</f>
        <v>2.362857142857143</v>
      </c>
      <c r="T121" s="6" cm="1">
        <f t="array" ref="T121">_xlfn.IFS(laptop_prices3[[#This Row],[Storage]]="512GB SSD", 512, laptop_prices3[[#This Row],[Storage]] = "1TB SSD", 1000, laptop_prices3[[#This Row],[Storage]] = "2TB SSD", 2000, laptop_prices3[[#This Row],[Storage]]= "256GB SSD", 256, laptop_prices3[[#This Row],[Storage]] = "1TB HDD", 1000*0.7)</f>
        <v>256</v>
      </c>
      <c r="U121" s="5">
        <f>laptop_prices3[[#This Row],[Storage Raw Value]]/ScoreCard!$J$3*ScoreCard!$J$5</f>
        <v>1.024</v>
      </c>
    </row>
    <row r="122" spans="2:21" x14ac:dyDescent="0.2">
      <c r="B122" s="4" cm="1">
        <f t="array" ref="B122">SUM(laptop_prices3[[#This Row],[RAM Comp]:[Weight Comp]]+laptop_prices3[[#This Row],[Storage Comp]])</f>
        <v>23.59406853839802</v>
      </c>
      <c r="C122">
        <v>120</v>
      </c>
      <c r="D122" t="s">
        <v>45</v>
      </c>
      <c r="E122" t="s">
        <v>12</v>
      </c>
      <c r="F122">
        <v>64</v>
      </c>
      <c r="G122" t="s">
        <v>13</v>
      </c>
      <c r="H122" t="s">
        <v>14</v>
      </c>
      <c r="I122">
        <v>14</v>
      </c>
      <c r="J122" t="s">
        <v>15</v>
      </c>
      <c r="K122">
        <v>7.5</v>
      </c>
      <c r="L122">
        <v>1.91</v>
      </c>
      <c r="M122" t="s">
        <v>22</v>
      </c>
      <c r="N122">
        <v>2478.83</v>
      </c>
      <c r="O122" s="5">
        <f>(ScoreCard!$E$3-laptop_prices3[[#This Row],[Price ($)]])/ScoreCard!$E$3*ScoreCard!$E$5</f>
        <v>3.8532302357169028</v>
      </c>
      <c r="P122" s="5">
        <f>laptop_prices3[[#This Row],[RAM (GB)]]/ScoreCard!$F$3*ScoreCard!$F$5</f>
        <v>7</v>
      </c>
      <c r="Q122" s="5">
        <f>laptop_prices3[[#This Row],[Screen Size (inch)]]/ScoreCard!$G$3*ScoreCard!$G$5</f>
        <v>1.6184971098265895</v>
      </c>
      <c r="R122" s="5">
        <f>laptop_prices3[[#This Row],[Battery Life (hours)]]/ScoreCard!$H$3*ScoreCard!$H$5</f>
        <v>4.375</v>
      </c>
      <c r="S122" s="5">
        <f>ScoreCard!$I$3-laptop_prices3[[#This Row],[Weight (kg)]]/ScoreCard!$I$3*ScoreCard!$I$5</f>
        <v>2.4085714285714284</v>
      </c>
      <c r="T122" s="6" cm="1">
        <f t="array" ref="T122">_xlfn.IFS(laptop_prices3[[#This Row],[Storage]]="512GB SSD", 512, laptop_prices3[[#This Row],[Storage]] = "1TB SSD", 1000, laptop_prices3[[#This Row],[Storage]] = "2TB SSD", 2000, laptop_prices3[[#This Row],[Storage]]= "256GB SSD", 256, laptop_prices3[[#This Row],[Storage]] = "1TB HDD", 1000*0.7)</f>
        <v>512</v>
      </c>
      <c r="U122" s="5">
        <f>laptop_prices3[[#This Row],[Storage Raw Value]]/ScoreCard!$J$3*ScoreCard!$J$5</f>
        <v>2.048</v>
      </c>
    </row>
    <row r="123" spans="2:21" x14ac:dyDescent="0.2">
      <c r="B123" s="4" cm="1">
        <f t="array" ref="B123">SUM(laptop_prices3[[#This Row],[RAM Comp]:[Weight Comp]]+laptop_prices3[[#This Row],[Storage Comp]])</f>
        <v>28.150425268373244</v>
      </c>
      <c r="C123">
        <v>121</v>
      </c>
      <c r="D123" t="s">
        <v>17</v>
      </c>
      <c r="E123" t="s">
        <v>37</v>
      </c>
      <c r="F123">
        <v>16</v>
      </c>
      <c r="G123" t="s">
        <v>19</v>
      </c>
      <c r="H123" t="s">
        <v>26</v>
      </c>
      <c r="I123">
        <v>16</v>
      </c>
      <c r="J123" t="s">
        <v>43</v>
      </c>
      <c r="K123">
        <v>10.5</v>
      </c>
      <c r="L123">
        <v>1.88</v>
      </c>
      <c r="M123" t="s">
        <v>16</v>
      </c>
      <c r="N123">
        <v>3180.88</v>
      </c>
      <c r="O123" s="5">
        <f>(ScoreCard!$E$3-laptop_prices3[[#This Row],[Price ($)]])/ScoreCard!$E$3*ScoreCard!$E$5</f>
        <v>3.5284440611849872</v>
      </c>
      <c r="P123" s="5">
        <f>laptop_prices3[[#This Row],[RAM (GB)]]/ScoreCard!$F$3*ScoreCard!$F$5</f>
        <v>1.75</v>
      </c>
      <c r="Q123" s="5">
        <f>laptop_prices3[[#This Row],[Screen Size (inch)]]/ScoreCard!$G$3*ScoreCard!$G$5</f>
        <v>1.8497109826589595</v>
      </c>
      <c r="R123" s="5">
        <f>laptop_prices3[[#This Row],[Battery Life (hours)]]/ScoreCard!$H$3*ScoreCard!$H$5</f>
        <v>6.125</v>
      </c>
      <c r="S123" s="5">
        <f>ScoreCard!$I$3-laptop_prices3[[#This Row],[Weight (kg)]]/ScoreCard!$I$3*ScoreCard!$I$5</f>
        <v>2.4257142857142857</v>
      </c>
      <c r="T123" s="6" cm="1">
        <f t="array" ref="T123">_xlfn.IFS(laptop_prices3[[#This Row],[Storage]]="512GB SSD", 512, laptop_prices3[[#This Row],[Storage]] = "1TB SSD", 1000, laptop_prices3[[#This Row],[Storage]] = "2TB SSD", 2000, laptop_prices3[[#This Row],[Storage]]= "256GB SSD", 256, laptop_prices3[[#This Row],[Storage]] = "1TB HDD", 1000*0.7)</f>
        <v>1000</v>
      </c>
      <c r="U123" s="5">
        <f>laptop_prices3[[#This Row],[Storage Raw Value]]/ScoreCard!$J$3*ScoreCard!$J$5</f>
        <v>4</v>
      </c>
    </row>
    <row r="124" spans="2:21" x14ac:dyDescent="0.2">
      <c r="B124" s="4" cm="1">
        <f t="array" ref="B124">SUM(laptop_prices3[[#This Row],[RAM Comp]:[Weight Comp]]+laptop_prices3[[#This Row],[Storage Comp]])</f>
        <v>39.938282411230389</v>
      </c>
      <c r="C124">
        <v>122</v>
      </c>
      <c r="D124" t="s">
        <v>36</v>
      </c>
      <c r="E124" t="s">
        <v>18</v>
      </c>
      <c r="F124">
        <v>8</v>
      </c>
      <c r="G124" t="s">
        <v>25</v>
      </c>
      <c r="H124" t="s">
        <v>40</v>
      </c>
      <c r="I124">
        <v>16</v>
      </c>
      <c r="J124" t="s">
        <v>15</v>
      </c>
      <c r="K124">
        <v>5.7</v>
      </c>
      <c r="L124">
        <v>2.82</v>
      </c>
      <c r="M124" t="s">
        <v>22</v>
      </c>
      <c r="N124">
        <v>1696.83</v>
      </c>
      <c r="O124" s="5">
        <f>(ScoreCard!$E$3-laptop_prices3[[#This Row],[Price ($)]])/ScoreCard!$E$3*ScoreCard!$E$5</f>
        <v>4.2150033123979913</v>
      </c>
      <c r="P124" s="5">
        <f>laptop_prices3[[#This Row],[RAM (GB)]]/ScoreCard!$F$3*ScoreCard!$F$5</f>
        <v>0.875</v>
      </c>
      <c r="Q124" s="5">
        <f>laptop_prices3[[#This Row],[Screen Size (inch)]]/ScoreCard!$G$3*ScoreCard!$G$5</f>
        <v>1.8497109826589595</v>
      </c>
      <c r="R124" s="5">
        <f>laptop_prices3[[#This Row],[Battery Life (hours)]]/ScoreCard!$H$3*ScoreCard!$H$5</f>
        <v>3.3250000000000002</v>
      </c>
      <c r="S124" s="5">
        <f>ScoreCard!$I$3-laptop_prices3[[#This Row],[Weight (kg)]]/ScoreCard!$I$3*ScoreCard!$I$5</f>
        <v>1.8885714285714286</v>
      </c>
      <c r="T124" s="6" cm="1">
        <f t="array" ref="T124">_xlfn.IFS(laptop_prices3[[#This Row],[Storage]]="512GB SSD", 512, laptop_prices3[[#This Row],[Storage]] = "1TB SSD", 1000, laptop_prices3[[#This Row],[Storage]] = "2TB SSD", 2000, laptop_prices3[[#This Row],[Storage]]= "256GB SSD", 256, laptop_prices3[[#This Row],[Storage]] = "1TB HDD", 1000*0.7)</f>
        <v>2000</v>
      </c>
      <c r="U124" s="5">
        <f>laptop_prices3[[#This Row],[Storage Raw Value]]/ScoreCard!$J$3*ScoreCard!$J$5</f>
        <v>8</v>
      </c>
    </row>
    <row r="125" spans="2:21" x14ac:dyDescent="0.2">
      <c r="B125" s="4" cm="1">
        <f t="array" ref="B125">SUM(laptop_prices3[[#This Row],[RAM Comp]:[Weight Comp]]+laptop_prices3[[#This Row],[Storage Comp]])</f>
        <v>20.394515827140104</v>
      </c>
      <c r="C125">
        <v>123</v>
      </c>
      <c r="D125" t="s">
        <v>23</v>
      </c>
      <c r="E125" t="s">
        <v>18</v>
      </c>
      <c r="F125">
        <v>16</v>
      </c>
      <c r="G125" t="s">
        <v>13</v>
      </c>
      <c r="H125" t="s">
        <v>26</v>
      </c>
      <c r="I125">
        <v>15.6</v>
      </c>
      <c r="J125" t="s">
        <v>27</v>
      </c>
      <c r="K125">
        <v>10.6</v>
      </c>
      <c r="L125">
        <v>1.81</v>
      </c>
      <c r="M125" t="s">
        <v>16</v>
      </c>
      <c r="N125">
        <v>2687.06</v>
      </c>
      <c r="O125" s="5">
        <f>(ScoreCard!$E$3-laptop_prices3[[#This Row],[Price ($)]])/ScoreCard!$E$3*ScoreCard!$E$5</f>
        <v>3.756897744978664</v>
      </c>
      <c r="P125" s="5">
        <f>laptop_prices3[[#This Row],[RAM (GB)]]/ScoreCard!$F$3*ScoreCard!$F$5</f>
        <v>1.75</v>
      </c>
      <c r="Q125" s="5">
        <f>laptop_prices3[[#This Row],[Screen Size (inch)]]/ScoreCard!$G$3*ScoreCard!$G$5</f>
        <v>1.8034682080924855</v>
      </c>
      <c r="R125" s="5">
        <f>laptop_prices3[[#This Row],[Battery Life (hours)]]/ScoreCard!$H$3*ScoreCard!$H$5</f>
        <v>6.1833333333333336</v>
      </c>
      <c r="S125" s="5">
        <f>ScoreCard!$I$3-laptop_prices3[[#This Row],[Weight (kg)]]/ScoreCard!$I$3*ScoreCard!$I$5</f>
        <v>2.4657142857142857</v>
      </c>
      <c r="T125" s="6" cm="1">
        <f t="array" ref="T125">_xlfn.IFS(laptop_prices3[[#This Row],[Storage]]="512GB SSD", 512, laptop_prices3[[#This Row],[Storage]] = "1TB SSD", 1000, laptop_prices3[[#This Row],[Storage]] = "2TB SSD", 2000, laptop_prices3[[#This Row],[Storage]]= "256GB SSD", 256, laptop_prices3[[#This Row],[Storage]] = "1TB HDD", 1000*0.7)</f>
        <v>512</v>
      </c>
      <c r="U125" s="5">
        <f>laptop_prices3[[#This Row],[Storage Raw Value]]/ScoreCard!$J$3*ScoreCard!$J$5</f>
        <v>2.048</v>
      </c>
    </row>
    <row r="126" spans="2:21" x14ac:dyDescent="0.2">
      <c r="B126" s="4" cm="1">
        <f t="array" ref="B126">SUM(laptop_prices3[[#This Row],[RAM Comp]:[Weight Comp]]+laptop_prices3[[#This Row],[Storage Comp]])</f>
        <v>18.448616157445635</v>
      </c>
      <c r="C126">
        <v>124</v>
      </c>
      <c r="D126" t="s">
        <v>38</v>
      </c>
      <c r="E126" t="s">
        <v>31</v>
      </c>
      <c r="F126">
        <v>4</v>
      </c>
      <c r="G126" t="s">
        <v>42</v>
      </c>
      <c r="H126" t="s">
        <v>32</v>
      </c>
      <c r="I126">
        <v>14</v>
      </c>
      <c r="J126" t="s">
        <v>15</v>
      </c>
      <c r="K126">
        <v>4.9000000000000004</v>
      </c>
      <c r="L126">
        <v>2.04</v>
      </c>
      <c r="M126" t="s">
        <v>46</v>
      </c>
      <c r="N126">
        <v>922.21</v>
      </c>
      <c r="O126" s="5">
        <f>(ScoreCard!$E$3-laptop_prices3[[#This Row],[Price ($)]])/ScoreCard!$E$3*ScoreCard!$E$5</f>
        <v>4.5733622134960781</v>
      </c>
      <c r="P126" s="5">
        <f>laptop_prices3[[#This Row],[RAM (GB)]]/ScoreCard!$F$3*ScoreCard!$F$5</f>
        <v>0.4375</v>
      </c>
      <c r="Q126" s="5">
        <f>laptop_prices3[[#This Row],[Screen Size (inch)]]/ScoreCard!$G$3*ScoreCard!$G$5</f>
        <v>1.6184971098265895</v>
      </c>
      <c r="R126" s="5">
        <f>laptop_prices3[[#This Row],[Battery Life (hours)]]/ScoreCard!$H$3*ScoreCard!$H$5</f>
        <v>2.8583333333333338</v>
      </c>
      <c r="S126" s="5">
        <f>ScoreCard!$I$3-laptop_prices3[[#This Row],[Weight (kg)]]/ScoreCard!$I$3*ScoreCard!$I$5</f>
        <v>2.3342857142857145</v>
      </c>
      <c r="T126" s="6" cm="1">
        <f t="array" ref="T126">_xlfn.IFS(laptop_prices3[[#This Row],[Storage]]="512GB SSD", 512, laptop_prices3[[#This Row],[Storage]] = "1TB SSD", 1000, laptop_prices3[[#This Row],[Storage]] = "2TB SSD", 2000, laptop_prices3[[#This Row],[Storage]]= "256GB SSD", 256, laptop_prices3[[#This Row],[Storage]] = "1TB HDD", 1000*0.7)</f>
        <v>700</v>
      </c>
      <c r="U126" s="5">
        <f>laptop_prices3[[#This Row],[Storage Raw Value]]/ScoreCard!$J$3*ScoreCard!$J$5</f>
        <v>2.8</v>
      </c>
    </row>
    <row r="127" spans="2:21" x14ac:dyDescent="0.2">
      <c r="B127" s="4" cm="1">
        <f t="array" ref="B127">SUM(laptop_prices3[[#This Row],[RAM Comp]:[Weight Comp]]+laptop_prices3[[#This Row],[Storage Comp]])</f>
        <v>20.848259014588496</v>
      </c>
      <c r="C127">
        <v>125</v>
      </c>
      <c r="D127" t="s">
        <v>17</v>
      </c>
      <c r="E127" t="s">
        <v>31</v>
      </c>
      <c r="F127">
        <v>32</v>
      </c>
      <c r="G127" t="s">
        <v>42</v>
      </c>
      <c r="H127" t="s">
        <v>32</v>
      </c>
      <c r="I127">
        <v>14</v>
      </c>
      <c r="J127" t="s">
        <v>43</v>
      </c>
      <c r="K127">
        <v>4.9000000000000004</v>
      </c>
      <c r="L127">
        <v>3.2</v>
      </c>
      <c r="M127" t="s">
        <v>16</v>
      </c>
      <c r="N127">
        <v>1489.43</v>
      </c>
      <c r="O127" s="5">
        <f>(ScoreCard!$E$3-laptop_prices3[[#This Row],[Price ($)]])/ScoreCard!$E$3*ScoreCard!$E$5</f>
        <v>4.3109518240394964</v>
      </c>
      <c r="P127" s="5">
        <f>laptop_prices3[[#This Row],[RAM (GB)]]/ScoreCard!$F$3*ScoreCard!$F$5</f>
        <v>3.5</v>
      </c>
      <c r="Q127" s="5">
        <f>laptop_prices3[[#This Row],[Screen Size (inch)]]/ScoreCard!$G$3*ScoreCard!$G$5</f>
        <v>1.6184971098265895</v>
      </c>
      <c r="R127" s="5">
        <f>laptop_prices3[[#This Row],[Battery Life (hours)]]/ScoreCard!$H$3*ScoreCard!$H$5</f>
        <v>2.8583333333333338</v>
      </c>
      <c r="S127" s="5">
        <f>ScoreCard!$I$3-laptop_prices3[[#This Row],[Weight (kg)]]/ScoreCard!$I$3*ScoreCard!$I$5</f>
        <v>1.6714285714285713</v>
      </c>
      <c r="T127" s="6" cm="1">
        <f t="array" ref="T127">_xlfn.IFS(laptop_prices3[[#This Row],[Storage]]="512GB SSD", 512, laptop_prices3[[#This Row],[Storage]] = "1TB SSD", 1000, laptop_prices3[[#This Row],[Storage]] = "2TB SSD", 2000, laptop_prices3[[#This Row],[Storage]]= "256GB SSD", 256, laptop_prices3[[#This Row],[Storage]] = "1TB HDD", 1000*0.7)</f>
        <v>700</v>
      </c>
      <c r="U127" s="5">
        <f>laptop_prices3[[#This Row],[Storage Raw Value]]/ScoreCard!$J$3*ScoreCard!$J$5</f>
        <v>2.8</v>
      </c>
    </row>
    <row r="128" spans="2:21" x14ac:dyDescent="0.2">
      <c r="B128" s="4" cm="1">
        <f t="array" ref="B128">SUM(laptop_prices3[[#This Row],[RAM Comp]:[Weight Comp]]+laptop_prices3[[#This Row],[Storage Comp]])</f>
        <v>27.610163776493255</v>
      </c>
      <c r="C128">
        <v>126</v>
      </c>
      <c r="D128" t="s">
        <v>17</v>
      </c>
      <c r="E128" t="s">
        <v>18</v>
      </c>
      <c r="F128">
        <v>64</v>
      </c>
      <c r="G128" t="s">
        <v>42</v>
      </c>
      <c r="H128" t="s">
        <v>40</v>
      </c>
      <c r="I128">
        <v>14</v>
      </c>
      <c r="J128" t="s">
        <v>27</v>
      </c>
      <c r="K128">
        <v>10.1</v>
      </c>
      <c r="L128">
        <v>2.8</v>
      </c>
      <c r="M128" t="s">
        <v>22</v>
      </c>
      <c r="N128">
        <v>5766.77</v>
      </c>
      <c r="O128" s="5">
        <f>(ScoreCard!$E$3-laptop_prices3[[#This Row],[Price ($)]])/ScoreCard!$E$3*ScoreCard!$E$5</f>
        <v>2.3321456196774943</v>
      </c>
      <c r="P128" s="5">
        <f>laptop_prices3[[#This Row],[RAM (GB)]]/ScoreCard!$F$3*ScoreCard!$F$5</f>
        <v>7</v>
      </c>
      <c r="Q128" s="5">
        <f>laptop_prices3[[#This Row],[Screen Size (inch)]]/ScoreCard!$G$3*ScoreCard!$G$5</f>
        <v>1.6184971098265895</v>
      </c>
      <c r="R128" s="5">
        <f>laptop_prices3[[#This Row],[Battery Life (hours)]]/ScoreCard!$H$3*ScoreCard!$H$5</f>
        <v>5.8916666666666666</v>
      </c>
      <c r="S128" s="5">
        <f>ScoreCard!$I$3-laptop_prices3[[#This Row],[Weight (kg)]]/ScoreCard!$I$3*ScoreCard!$I$5</f>
        <v>1.9000000000000001</v>
      </c>
      <c r="T128" s="6" cm="1">
        <f t="array" ref="T128">_xlfn.IFS(laptop_prices3[[#This Row],[Storage]]="512GB SSD", 512, laptop_prices3[[#This Row],[Storage]] = "1TB SSD", 1000, laptop_prices3[[#This Row],[Storage]] = "2TB SSD", 2000, laptop_prices3[[#This Row],[Storage]]= "256GB SSD", 256, laptop_prices3[[#This Row],[Storage]] = "1TB HDD", 1000*0.7)</f>
        <v>700</v>
      </c>
      <c r="U128" s="5">
        <f>laptop_prices3[[#This Row],[Storage Raw Value]]/ScoreCard!$J$3*ScoreCard!$J$5</f>
        <v>2.8</v>
      </c>
    </row>
    <row r="129" spans="2:21" x14ac:dyDescent="0.2">
      <c r="B129" s="4" cm="1">
        <f t="array" ref="B129">SUM(laptop_prices3[[#This Row],[RAM Comp]:[Weight Comp]]+laptop_prices3[[#This Row],[Storage Comp]])</f>
        <v>26.416377649325625</v>
      </c>
      <c r="C129">
        <v>127</v>
      </c>
      <c r="D129" t="s">
        <v>23</v>
      </c>
      <c r="E129" t="s">
        <v>12</v>
      </c>
      <c r="F129">
        <v>32</v>
      </c>
      <c r="G129" t="s">
        <v>19</v>
      </c>
      <c r="H129" t="s">
        <v>20</v>
      </c>
      <c r="I129">
        <v>16</v>
      </c>
      <c r="J129" t="s">
        <v>27</v>
      </c>
      <c r="K129">
        <v>4.4000000000000004</v>
      </c>
      <c r="L129">
        <v>1.75</v>
      </c>
      <c r="M129" t="s">
        <v>30</v>
      </c>
      <c r="N129">
        <v>2490.41</v>
      </c>
      <c r="O129" s="5">
        <f>(ScoreCard!$E$3-laptop_prices3[[#This Row],[Price ($)]])/ScoreCard!$E$3*ScoreCard!$E$5</f>
        <v>3.8478730333793494</v>
      </c>
      <c r="P129" s="5">
        <f>laptop_prices3[[#This Row],[RAM (GB)]]/ScoreCard!$F$3*ScoreCard!$F$5</f>
        <v>3.5</v>
      </c>
      <c r="Q129" s="5">
        <f>laptop_prices3[[#This Row],[Screen Size (inch)]]/ScoreCard!$G$3*ScoreCard!$G$5</f>
        <v>1.8497109826589595</v>
      </c>
      <c r="R129" s="5">
        <f>laptop_prices3[[#This Row],[Battery Life (hours)]]/ScoreCard!$H$3*ScoreCard!$H$5</f>
        <v>2.5666666666666669</v>
      </c>
      <c r="S129" s="5">
        <f>ScoreCard!$I$3-laptop_prices3[[#This Row],[Weight (kg)]]/ScoreCard!$I$3*ScoreCard!$I$5</f>
        <v>2.5</v>
      </c>
      <c r="T129" s="6" cm="1">
        <f t="array" ref="T129">_xlfn.IFS(laptop_prices3[[#This Row],[Storage]]="512GB SSD", 512, laptop_prices3[[#This Row],[Storage]] = "1TB SSD", 1000, laptop_prices3[[#This Row],[Storage]] = "2TB SSD", 2000, laptop_prices3[[#This Row],[Storage]]= "256GB SSD", 256, laptop_prices3[[#This Row],[Storage]] = "1TB HDD", 1000*0.7)</f>
        <v>1000</v>
      </c>
      <c r="U129" s="5">
        <f>laptop_prices3[[#This Row],[Storage Raw Value]]/ScoreCard!$J$3*ScoreCard!$J$5</f>
        <v>4</v>
      </c>
    </row>
    <row r="130" spans="2:21" x14ac:dyDescent="0.2">
      <c r="B130" s="4" cm="1">
        <f t="array" ref="B130">SUM(laptop_prices3[[#This Row],[RAM Comp]:[Weight Comp]]+laptop_prices3[[#This Row],[Storage Comp]])</f>
        <v>22.645095238095237</v>
      </c>
      <c r="C130">
        <v>128</v>
      </c>
      <c r="D130" t="s">
        <v>47</v>
      </c>
      <c r="E130" t="s">
        <v>41</v>
      </c>
      <c r="F130">
        <v>64</v>
      </c>
      <c r="G130" t="s">
        <v>13</v>
      </c>
      <c r="H130" t="s">
        <v>44</v>
      </c>
      <c r="I130">
        <v>17.3</v>
      </c>
      <c r="J130" t="s">
        <v>15</v>
      </c>
      <c r="K130">
        <v>4.7</v>
      </c>
      <c r="L130">
        <v>1.38</v>
      </c>
      <c r="M130" t="s">
        <v>16</v>
      </c>
      <c r="N130">
        <v>4705.97</v>
      </c>
      <c r="O130" s="5">
        <f>(ScoreCard!$E$3-laptop_prices3[[#This Row],[Price ($)]])/ScoreCard!$E$3*ScoreCard!$E$5</f>
        <v>2.8228986628274919</v>
      </c>
      <c r="P130" s="5">
        <f>laptop_prices3[[#This Row],[RAM (GB)]]/ScoreCard!$F$3*ScoreCard!$F$5</f>
        <v>7</v>
      </c>
      <c r="Q130" s="5">
        <f>laptop_prices3[[#This Row],[Screen Size (inch)]]/ScoreCard!$G$3*ScoreCard!$G$5</f>
        <v>2</v>
      </c>
      <c r="R130" s="5">
        <f>laptop_prices3[[#This Row],[Battery Life (hours)]]/ScoreCard!$H$3*ScoreCard!$H$5</f>
        <v>2.7416666666666667</v>
      </c>
      <c r="S130" s="5">
        <f>ScoreCard!$I$3-laptop_prices3[[#This Row],[Weight (kg)]]/ScoreCard!$I$3*ScoreCard!$I$5</f>
        <v>2.7114285714285717</v>
      </c>
      <c r="T130" s="6" cm="1">
        <f t="array" ref="T130">_xlfn.IFS(laptop_prices3[[#This Row],[Storage]]="512GB SSD", 512, laptop_prices3[[#This Row],[Storage]] = "1TB SSD", 1000, laptop_prices3[[#This Row],[Storage]] = "2TB SSD", 2000, laptop_prices3[[#This Row],[Storage]]= "256GB SSD", 256, laptop_prices3[[#This Row],[Storage]] = "1TB HDD", 1000*0.7)</f>
        <v>512</v>
      </c>
      <c r="U130" s="5">
        <f>laptop_prices3[[#This Row],[Storage Raw Value]]/ScoreCard!$J$3*ScoreCard!$J$5</f>
        <v>2.048</v>
      </c>
    </row>
    <row r="131" spans="2:21" x14ac:dyDescent="0.2">
      <c r="B131" s="4" cm="1">
        <f t="array" ref="B131">SUM(laptop_prices3[[#This Row],[RAM Comp]:[Weight Comp]]+laptop_prices3[[#This Row],[Storage Comp]])</f>
        <v>23.985520506468482</v>
      </c>
      <c r="C131">
        <v>129</v>
      </c>
      <c r="D131" t="s">
        <v>28</v>
      </c>
      <c r="E131" t="s">
        <v>48</v>
      </c>
      <c r="F131">
        <v>64</v>
      </c>
      <c r="G131" t="s">
        <v>13</v>
      </c>
      <c r="H131" t="s">
        <v>40</v>
      </c>
      <c r="I131">
        <v>16</v>
      </c>
      <c r="J131" t="s">
        <v>15</v>
      </c>
      <c r="K131">
        <v>8</v>
      </c>
      <c r="L131">
        <v>2.14</v>
      </c>
      <c r="M131" t="s">
        <v>46</v>
      </c>
      <c r="N131">
        <v>4036.38</v>
      </c>
      <c r="O131" s="5">
        <f>(ScoreCard!$E$3-laptop_prices3[[#This Row],[Price ($)]])/ScoreCard!$E$3*ScoreCard!$E$5</f>
        <v>3.1326680162992186</v>
      </c>
      <c r="P131" s="5">
        <f>laptop_prices3[[#This Row],[RAM (GB)]]/ScoreCard!$F$3*ScoreCard!$F$5</f>
        <v>7</v>
      </c>
      <c r="Q131" s="5">
        <f>laptop_prices3[[#This Row],[Screen Size (inch)]]/ScoreCard!$G$3*ScoreCard!$G$5</f>
        <v>1.8497109826589595</v>
      </c>
      <c r="R131" s="5">
        <f>laptop_prices3[[#This Row],[Battery Life (hours)]]/ScoreCard!$H$3*ScoreCard!$H$5</f>
        <v>4.6666666666666661</v>
      </c>
      <c r="S131" s="5">
        <f>ScoreCard!$I$3-laptop_prices3[[#This Row],[Weight (kg)]]/ScoreCard!$I$3*ScoreCard!$I$5</f>
        <v>2.2771428571428571</v>
      </c>
      <c r="T131" s="6" cm="1">
        <f t="array" ref="T131">_xlfn.IFS(laptop_prices3[[#This Row],[Storage]]="512GB SSD", 512, laptop_prices3[[#This Row],[Storage]] = "1TB SSD", 1000, laptop_prices3[[#This Row],[Storage]] = "2TB SSD", 2000, laptop_prices3[[#This Row],[Storage]]= "256GB SSD", 256, laptop_prices3[[#This Row],[Storage]] = "1TB HDD", 1000*0.7)</f>
        <v>512</v>
      </c>
      <c r="U131" s="5">
        <f>laptop_prices3[[#This Row],[Storage Raw Value]]/ScoreCard!$J$3*ScoreCard!$J$5</f>
        <v>2.048</v>
      </c>
    </row>
    <row r="132" spans="2:21" x14ac:dyDescent="0.2">
      <c r="B132" s="4" cm="1">
        <f t="array" ref="B132">SUM(laptop_prices3[[#This Row],[RAM Comp]:[Weight Comp]]+laptop_prices3[[#This Row],[Storage Comp]])</f>
        <v>19.698877649325624</v>
      </c>
      <c r="C132">
        <v>130</v>
      </c>
      <c r="D132" t="s">
        <v>47</v>
      </c>
      <c r="E132" t="s">
        <v>12</v>
      </c>
      <c r="F132">
        <v>4</v>
      </c>
      <c r="G132" t="s">
        <v>42</v>
      </c>
      <c r="H132" t="s">
        <v>14</v>
      </c>
      <c r="I132">
        <v>16</v>
      </c>
      <c r="J132" t="s">
        <v>15</v>
      </c>
      <c r="K132">
        <v>6.5</v>
      </c>
      <c r="L132">
        <v>1.89</v>
      </c>
      <c r="M132" t="s">
        <v>30</v>
      </c>
      <c r="N132">
        <v>1261.77</v>
      </c>
      <c r="O132" s="5">
        <f>(ScoreCard!$E$3-laptop_prices3[[#This Row],[Price ($)]])/ScoreCard!$E$3*ScoreCard!$E$5</f>
        <v>4.4162731266446329</v>
      </c>
      <c r="P132" s="5">
        <f>laptop_prices3[[#This Row],[RAM (GB)]]/ScoreCard!$F$3*ScoreCard!$F$5</f>
        <v>0.4375</v>
      </c>
      <c r="Q132" s="5">
        <f>laptop_prices3[[#This Row],[Screen Size (inch)]]/ScoreCard!$G$3*ScoreCard!$G$5</f>
        <v>1.8497109826589595</v>
      </c>
      <c r="R132" s="5">
        <f>laptop_prices3[[#This Row],[Battery Life (hours)]]/ScoreCard!$H$3*ScoreCard!$H$5</f>
        <v>3.7916666666666665</v>
      </c>
      <c r="S132" s="5">
        <f>ScoreCard!$I$3-laptop_prices3[[#This Row],[Weight (kg)]]/ScoreCard!$I$3*ScoreCard!$I$5</f>
        <v>2.42</v>
      </c>
      <c r="T132" s="6" cm="1">
        <f t="array" ref="T132">_xlfn.IFS(laptop_prices3[[#This Row],[Storage]]="512GB SSD", 512, laptop_prices3[[#This Row],[Storage]] = "1TB SSD", 1000, laptop_prices3[[#This Row],[Storage]] = "2TB SSD", 2000, laptop_prices3[[#This Row],[Storage]]= "256GB SSD", 256, laptop_prices3[[#This Row],[Storage]] = "1TB HDD", 1000*0.7)</f>
        <v>700</v>
      </c>
      <c r="U132" s="5">
        <f>laptop_prices3[[#This Row],[Storage Raw Value]]/ScoreCard!$J$3*ScoreCard!$J$5</f>
        <v>2.8</v>
      </c>
    </row>
    <row r="133" spans="2:21" x14ac:dyDescent="0.2">
      <c r="B133" s="4" cm="1">
        <f t="array" ref="B133">SUM(laptop_prices3[[#This Row],[RAM Comp]:[Weight Comp]]+laptop_prices3[[#This Row],[Storage Comp]])</f>
        <v>22.471666666666664</v>
      </c>
      <c r="C133">
        <v>131</v>
      </c>
      <c r="D133" t="s">
        <v>45</v>
      </c>
      <c r="E133" t="s">
        <v>39</v>
      </c>
      <c r="F133">
        <v>8</v>
      </c>
      <c r="G133" t="s">
        <v>42</v>
      </c>
      <c r="H133" t="s">
        <v>44</v>
      </c>
      <c r="I133">
        <v>17.3</v>
      </c>
      <c r="J133" t="s">
        <v>21</v>
      </c>
      <c r="K133">
        <v>11</v>
      </c>
      <c r="L133">
        <v>2.66</v>
      </c>
      <c r="M133" t="s">
        <v>22</v>
      </c>
      <c r="N133">
        <v>620.44000000000005</v>
      </c>
      <c r="O133" s="5">
        <f>(ScoreCard!$E$3-laptop_prices3[[#This Row],[Price ($)]])/ScoreCard!$E$3*ScoreCard!$E$5</f>
        <v>4.7129686858107229</v>
      </c>
      <c r="P133" s="5">
        <f>laptop_prices3[[#This Row],[RAM (GB)]]/ScoreCard!$F$3*ScoreCard!$F$5</f>
        <v>0.875</v>
      </c>
      <c r="Q133" s="5">
        <f>laptop_prices3[[#This Row],[Screen Size (inch)]]/ScoreCard!$G$3*ScoreCard!$G$5</f>
        <v>2</v>
      </c>
      <c r="R133" s="5">
        <f>laptop_prices3[[#This Row],[Battery Life (hours)]]/ScoreCard!$H$3*ScoreCard!$H$5</f>
        <v>6.4166666666666661</v>
      </c>
      <c r="S133" s="5">
        <f>ScoreCard!$I$3-laptop_prices3[[#This Row],[Weight (kg)]]/ScoreCard!$I$3*ScoreCard!$I$5</f>
        <v>1.98</v>
      </c>
      <c r="T133" s="6" cm="1">
        <f t="array" ref="T133">_xlfn.IFS(laptop_prices3[[#This Row],[Storage]]="512GB SSD", 512, laptop_prices3[[#This Row],[Storage]] = "1TB SSD", 1000, laptop_prices3[[#This Row],[Storage]] = "2TB SSD", 2000, laptop_prices3[[#This Row],[Storage]]= "256GB SSD", 256, laptop_prices3[[#This Row],[Storage]] = "1TB HDD", 1000*0.7)</f>
        <v>700</v>
      </c>
      <c r="U133" s="5">
        <f>laptop_prices3[[#This Row],[Storage Raw Value]]/ScoreCard!$J$3*ScoreCard!$J$5</f>
        <v>2.8</v>
      </c>
    </row>
    <row r="134" spans="2:21" x14ac:dyDescent="0.2">
      <c r="B134" s="4" cm="1">
        <f t="array" ref="B134">SUM(laptop_prices3[[#This Row],[RAM Comp]:[Weight Comp]]+laptop_prices3[[#This Row],[Storage Comp]])</f>
        <v>43.311381778144778</v>
      </c>
      <c r="C134">
        <v>132</v>
      </c>
      <c r="D134" t="s">
        <v>38</v>
      </c>
      <c r="E134" t="s">
        <v>24</v>
      </c>
      <c r="F134">
        <v>32</v>
      </c>
      <c r="G134" t="s">
        <v>25</v>
      </c>
      <c r="H134" t="s">
        <v>14</v>
      </c>
      <c r="I134">
        <v>13.3</v>
      </c>
      <c r="J134" t="s">
        <v>27</v>
      </c>
      <c r="K134">
        <v>7.4</v>
      </c>
      <c r="L134">
        <v>2.7</v>
      </c>
      <c r="M134" t="s">
        <v>22</v>
      </c>
      <c r="N134">
        <v>2500.94</v>
      </c>
      <c r="O134" s="5">
        <f>(ScoreCard!$E$3-laptop_prices3[[#This Row],[Price ($)]])/ScoreCard!$E$3*ScoreCard!$E$5</f>
        <v>3.8430015877304333</v>
      </c>
      <c r="P134" s="5">
        <f>laptop_prices3[[#This Row],[RAM (GB)]]/ScoreCard!$F$3*ScoreCard!$F$5</f>
        <v>3.5</v>
      </c>
      <c r="Q134" s="5">
        <f>laptop_prices3[[#This Row],[Screen Size (inch)]]/ScoreCard!$G$3*ScoreCard!$G$5</f>
        <v>1.5375722543352601</v>
      </c>
      <c r="R134" s="5">
        <f>laptop_prices3[[#This Row],[Battery Life (hours)]]/ScoreCard!$H$3*ScoreCard!$H$5</f>
        <v>4.3166666666666664</v>
      </c>
      <c r="S134" s="5">
        <f>ScoreCard!$I$3-laptop_prices3[[#This Row],[Weight (kg)]]/ScoreCard!$I$3*ScoreCard!$I$5</f>
        <v>1.9571428571428571</v>
      </c>
      <c r="T134" s="6" cm="1">
        <f t="array" ref="T134">_xlfn.IFS(laptop_prices3[[#This Row],[Storage]]="512GB SSD", 512, laptop_prices3[[#This Row],[Storage]] = "1TB SSD", 1000, laptop_prices3[[#This Row],[Storage]] = "2TB SSD", 2000, laptop_prices3[[#This Row],[Storage]]= "256GB SSD", 256, laptop_prices3[[#This Row],[Storage]] = "1TB HDD", 1000*0.7)</f>
        <v>2000</v>
      </c>
      <c r="U134" s="5">
        <f>laptop_prices3[[#This Row],[Storage Raw Value]]/ScoreCard!$J$3*ScoreCard!$J$5</f>
        <v>8</v>
      </c>
    </row>
    <row r="135" spans="2:21" x14ac:dyDescent="0.2">
      <c r="B135" s="4" cm="1">
        <f t="array" ref="B135">SUM(laptop_prices3[[#This Row],[RAM Comp]:[Weight Comp]]+laptop_prices3[[#This Row],[Storage Comp]])</f>
        <v>45.350372969997245</v>
      </c>
      <c r="C135">
        <v>133</v>
      </c>
      <c r="D135" t="s">
        <v>28</v>
      </c>
      <c r="E135" t="s">
        <v>41</v>
      </c>
      <c r="F135">
        <v>32</v>
      </c>
      <c r="G135" t="s">
        <v>25</v>
      </c>
      <c r="H135" t="s">
        <v>35</v>
      </c>
      <c r="I135">
        <v>15.6</v>
      </c>
      <c r="J135" t="s">
        <v>21</v>
      </c>
      <c r="K135">
        <v>10.9</v>
      </c>
      <c r="L135">
        <v>3.17</v>
      </c>
      <c r="M135" t="s">
        <v>30</v>
      </c>
      <c r="N135">
        <v>2431.14</v>
      </c>
      <c r="O135" s="5">
        <f>(ScoreCard!$E$3-laptop_prices3[[#This Row],[Price ($)]])/ScoreCard!$E$3*ScoreCard!$E$5</f>
        <v>3.8752928418894368</v>
      </c>
      <c r="P135" s="5">
        <f>laptop_prices3[[#This Row],[RAM (GB)]]/ScoreCard!$F$3*ScoreCard!$F$5</f>
        <v>3.5</v>
      </c>
      <c r="Q135" s="5">
        <f>laptop_prices3[[#This Row],[Screen Size (inch)]]/ScoreCard!$G$3*ScoreCard!$G$5</f>
        <v>1.8034682080924855</v>
      </c>
      <c r="R135" s="5">
        <f>laptop_prices3[[#This Row],[Battery Life (hours)]]/ScoreCard!$H$3*ScoreCard!$H$5</f>
        <v>6.3583333333333334</v>
      </c>
      <c r="S135" s="5">
        <f>ScoreCard!$I$3-laptop_prices3[[#This Row],[Weight (kg)]]/ScoreCard!$I$3*ScoreCard!$I$5</f>
        <v>1.6885714285714286</v>
      </c>
      <c r="T135" s="6" cm="1">
        <f t="array" ref="T135">_xlfn.IFS(laptop_prices3[[#This Row],[Storage]]="512GB SSD", 512, laptop_prices3[[#This Row],[Storage]] = "1TB SSD", 1000, laptop_prices3[[#This Row],[Storage]] = "2TB SSD", 2000, laptop_prices3[[#This Row],[Storage]]= "256GB SSD", 256, laptop_prices3[[#This Row],[Storage]] = "1TB HDD", 1000*0.7)</f>
        <v>2000</v>
      </c>
      <c r="U135" s="5">
        <f>laptop_prices3[[#This Row],[Storage Raw Value]]/ScoreCard!$J$3*ScoreCard!$J$5</f>
        <v>8</v>
      </c>
    </row>
    <row r="136" spans="2:21" x14ac:dyDescent="0.2">
      <c r="B136" s="4" cm="1">
        <f t="array" ref="B136">SUM(laptop_prices3[[#This Row],[RAM Comp]:[Weight Comp]]+laptop_prices3[[#This Row],[Storage Comp]])</f>
        <v>26.30433044315992</v>
      </c>
      <c r="C136">
        <v>134</v>
      </c>
      <c r="D136" t="s">
        <v>23</v>
      </c>
      <c r="E136" t="s">
        <v>24</v>
      </c>
      <c r="F136">
        <v>4</v>
      </c>
      <c r="G136" t="s">
        <v>19</v>
      </c>
      <c r="H136" t="s">
        <v>20</v>
      </c>
      <c r="I136">
        <v>14</v>
      </c>
      <c r="J136" t="s">
        <v>15</v>
      </c>
      <c r="K136">
        <v>11.5</v>
      </c>
      <c r="L136">
        <v>3.43</v>
      </c>
      <c r="M136" t="s">
        <v>46</v>
      </c>
      <c r="N136">
        <v>1217.24</v>
      </c>
      <c r="O136" s="5">
        <f>(ScoreCard!$E$3-laptop_prices3[[#This Row],[Price ($)]])/ScoreCard!$E$3*ScoreCard!$E$5</f>
        <v>4.4368738364970746</v>
      </c>
      <c r="P136" s="5">
        <f>laptop_prices3[[#This Row],[RAM (GB)]]/ScoreCard!$F$3*ScoreCard!$F$5</f>
        <v>0.4375</v>
      </c>
      <c r="Q136" s="5">
        <f>laptop_prices3[[#This Row],[Screen Size (inch)]]/ScoreCard!$G$3*ScoreCard!$G$5</f>
        <v>1.6184971098265895</v>
      </c>
      <c r="R136" s="5">
        <f>laptop_prices3[[#This Row],[Battery Life (hours)]]/ScoreCard!$H$3*ScoreCard!$H$5</f>
        <v>6.7083333333333339</v>
      </c>
      <c r="S136" s="5">
        <f>ScoreCard!$I$3-laptop_prices3[[#This Row],[Weight (kg)]]/ScoreCard!$I$3*ScoreCard!$I$5</f>
        <v>1.5399999999999998</v>
      </c>
      <c r="T136" s="6" cm="1">
        <f t="array" ref="T136">_xlfn.IFS(laptop_prices3[[#This Row],[Storage]]="512GB SSD", 512, laptop_prices3[[#This Row],[Storage]] = "1TB SSD", 1000, laptop_prices3[[#This Row],[Storage]] = "2TB SSD", 2000, laptop_prices3[[#This Row],[Storage]]= "256GB SSD", 256, laptop_prices3[[#This Row],[Storage]] = "1TB HDD", 1000*0.7)</f>
        <v>1000</v>
      </c>
      <c r="U136" s="5">
        <f>laptop_prices3[[#This Row],[Storage Raw Value]]/ScoreCard!$J$3*ScoreCard!$J$5</f>
        <v>4</v>
      </c>
    </row>
    <row r="137" spans="2:21" x14ac:dyDescent="0.2">
      <c r="B137" s="4" cm="1">
        <f t="array" ref="B137">SUM(laptop_prices3[[#This Row],[RAM Comp]:[Weight Comp]]+laptop_prices3[[#This Row],[Storage Comp]])</f>
        <v>15.991115744563722</v>
      </c>
      <c r="C137">
        <v>135</v>
      </c>
      <c r="D137" t="s">
        <v>47</v>
      </c>
      <c r="E137" t="s">
        <v>24</v>
      </c>
      <c r="F137">
        <v>4</v>
      </c>
      <c r="G137" t="s">
        <v>13</v>
      </c>
      <c r="H137" t="s">
        <v>40</v>
      </c>
      <c r="I137">
        <v>16</v>
      </c>
      <c r="J137" t="s">
        <v>21</v>
      </c>
      <c r="K137">
        <v>5.8</v>
      </c>
      <c r="L137">
        <v>2.4</v>
      </c>
      <c r="M137" t="s">
        <v>22</v>
      </c>
      <c r="N137">
        <v>954.65</v>
      </c>
      <c r="O137" s="5">
        <f>(ScoreCard!$E$3-laptop_prices3[[#This Row],[Price ($)]])/ScoreCard!$E$3*ScoreCard!$E$5</f>
        <v>4.5583546449442451</v>
      </c>
      <c r="P137" s="5">
        <f>laptop_prices3[[#This Row],[RAM (GB)]]/ScoreCard!$F$3*ScoreCard!$F$5</f>
        <v>0.4375</v>
      </c>
      <c r="Q137" s="5">
        <f>laptop_prices3[[#This Row],[Screen Size (inch)]]/ScoreCard!$G$3*ScoreCard!$G$5</f>
        <v>1.8497109826589595</v>
      </c>
      <c r="R137" s="5">
        <f>laptop_prices3[[#This Row],[Battery Life (hours)]]/ScoreCard!$H$3*ScoreCard!$H$5</f>
        <v>3.3833333333333333</v>
      </c>
      <c r="S137" s="5">
        <f>ScoreCard!$I$3-laptop_prices3[[#This Row],[Weight (kg)]]/ScoreCard!$I$3*ScoreCard!$I$5</f>
        <v>2.1285714285714286</v>
      </c>
      <c r="T137" s="6" cm="1">
        <f t="array" ref="T137">_xlfn.IFS(laptop_prices3[[#This Row],[Storage]]="512GB SSD", 512, laptop_prices3[[#This Row],[Storage]] = "1TB SSD", 1000, laptop_prices3[[#This Row],[Storage]] = "2TB SSD", 2000, laptop_prices3[[#This Row],[Storage]]= "256GB SSD", 256, laptop_prices3[[#This Row],[Storage]] = "1TB HDD", 1000*0.7)</f>
        <v>512</v>
      </c>
      <c r="U137" s="5">
        <f>laptop_prices3[[#This Row],[Storage Raw Value]]/ScoreCard!$J$3*ScoreCard!$J$5</f>
        <v>2.048</v>
      </c>
    </row>
    <row r="138" spans="2:21" x14ac:dyDescent="0.2">
      <c r="B138" s="4" cm="1">
        <f t="array" ref="B138">SUM(laptop_prices3[[#This Row],[RAM Comp]:[Weight Comp]]+laptop_prices3[[#This Row],[Storage Comp]])</f>
        <v>23.945714285714285</v>
      </c>
      <c r="C138">
        <v>136</v>
      </c>
      <c r="D138" t="s">
        <v>38</v>
      </c>
      <c r="E138" t="s">
        <v>39</v>
      </c>
      <c r="F138">
        <v>8</v>
      </c>
      <c r="G138" t="s">
        <v>19</v>
      </c>
      <c r="H138" t="s">
        <v>14</v>
      </c>
      <c r="I138">
        <v>17.3</v>
      </c>
      <c r="J138" t="s">
        <v>43</v>
      </c>
      <c r="K138">
        <v>5.7</v>
      </c>
      <c r="L138">
        <v>3.07</v>
      </c>
      <c r="M138" t="s">
        <v>16</v>
      </c>
      <c r="N138">
        <v>1250.43</v>
      </c>
      <c r="O138" s="5">
        <f>(ScoreCard!$E$3-laptop_prices3[[#This Row],[Price ($)]])/ScoreCard!$E$3*ScoreCard!$E$5</f>
        <v>4.4215192988819272</v>
      </c>
      <c r="P138" s="5">
        <f>laptop_prices3[[#This Row],[RAM (GB)]]/ScoreCard!$F$3*ScoreCard!$F$5</f>
        <v>0.875</v>
      </c>
      <c r="Q138" s="5">
        <f>laptop_prices3[[#This Row],[Screen Size (inch)]]/ScoreCard!$G$3*ScoreCard!$G$5</f>
        <v>2</v>
      </c>
      <c r="R138" s="5">
        <f>laptop_prices3[[#This Row],[Battery Life (hours)]]/ScoreCard!$H$3*ScoreCard!$H$5</f>
        <v>3.3250000000000002</v>
      </c>
      <c r="S138" s="5">
        <f>ScoreCard!$I$3-laptop_prices3[[#This Row],[Weight (kg)]]/ScoreCard!$I$3*ScoreCard!$I$5</f>
        <v>1.7457142857142858</v>
      </c>
      <c r="T138" s="6" cm="1">
        <f t="array" ref="T138">_xlfn.IFS(laptop_prices3[[#This Row],[Storage]]="512GB SSD", 512, laptop_prices3[[#This Row],[Storage]] = "1TB SSD", 1000, laptop_prices3[[#This Row],[Storage]] = "2TB SSD", 2000, laptop_prices3[[#This Row],[Storage]]= "256GB SSD", 256, laptop_prices3[[#This Row],[Storage]] = "1TB HDD", 1000*0.7)</f>
        <v>1000</v>
      </c>
      <c r="U138" s="5">
        <f>laptop_prices3[[#This Row],[Storage Raw Value]]/ScoreCard!$J$3*ScoreCard!$J$5</f>
        <v>4</v>
      </c>
    </row>
    <row r="139" spans="2:21" x14ac:dyDescent="0.2">
      <c r="B139" s="4" cm="1">
        <f t="array" ref="B139">SUM(laptop_prices3[[#This Row],[RAM Comp]:[Weight Comp]]+laptop_prices3[[#This Row],[Storage Comp]])</f>
        <v>23.584142857142858</v>
      </c>
      <c r="C139">
        <v>137</v>
      </c>
      <c r="D139" t="s">
        <v>33</v>
      </c>
      <c r="E139" t="s">
        <v>39</v>
      </c>
      <c r="F139">
        <v>64</v>
      </c>
      <c r="G139" t="s">
        <v>13</v>
      </c>
      <c r="H139" t="s">
        <v>26</v>
      </c>
      <c r="I139">
        <v>17.3</v>
      </c>
      <c r="J139" t="s">
        <v>15</v>
      </c>
      <c r="K139">
        <v>6.3</v>
      </c>
      <c r="L139">
        <v>1.37</v>
      </c>
      <c r="M139" t="s">
        <v>30</v>
      </c>
      <c r="N139">
        <v>3401.59</v>
      </c>
      <c r="O139" s="5">
        <f>(ScoreCard!$E$3-laptop_prices3[[#This Row],[Price ($)]])/ScoreCard!$E$3*ScoreCard!$E$5</f>
        <v>3.4263380052332186</v>
      </c>
      <c r="P139" s="5">
        <f>laptop_prices3[[#This Row],[RAM (GB)]]/ScoreCard!$F$3*ScoreCard!$F$5</f>
        <v>7</v>
      </c>
      <c r="Q139" s="5">
        <f>laptop_prices3[[#This Row],[Screen Size (inch)]]/ScoreCard!$G$3*ScoreCard!$G$5</f>
        <v>2</v>
      </c>
      <c r="R139" s="5">
        <f>laptop_prices3[[#This Row],[Battery Life (hours)]]/ScoreCard!$H$3*ScoreCard!$H$5</f>
        <v>3.6750000000000003</v>
      </c>
      <c r="S139" s="5">
        <f>ScoreCard!$I$3-laptop_prices3[[#This Row],[Weight (kg)]]/ScoreCard!$I$3*ScoreCard!$I$5</f>
        <v>2.7171428571428571</v>
      </c>
      <c r="T139" s="6" cm="1">
        <f t="array" ref="T139">_xlfn.IFS(laptop_prices3[[#This Row],[Storage]]="512GB SSD", 512, laptop_prices3[[#This Row],[Storage]] = "1TB SSD", 1000, laptop_prices3[[#This Row],[Storage]] = "2TB SSD", 2000, laptop_prices3[[#This Row],[Storage]]= "256GB SSD", 256, laptop_prices3[[#This Row],[Storage]] = "1TB HDD", 1000*0.7)</f>
        <v>512</v>
      </c>
      <c r="U139" s="5">
        <f>laptop_prices3[[#This Row],[Storage Raw Value]]/ScoreCard!$J$3*ScoreCard!$J$5</f>
        <v>2.048</v>
      </c>
    </row>
    <row r="140" spans="2:21" x14ac:dyDescent="0.2">
      <c r="B140" s="4" cm="1">
        <f t="array" ref="B140">SUM(laptop_prices3[[#This Row],[RAM Comp]:[Weight Comp]]+laptop_prices3[[#This Row],[Storage Comp]])</f>
        <v>29.797334159097161</v>
      </c>
      <c r="C140">
        <v>138</v>
      </c>
      <c r="D140" t="s">
        <v>38</v>
      </c>
      <c r="E140" t="s">
        <v>18</v>
      </c>
      <c r="F140">
        <v>64</v>
      </c>
      <c r="G140" t="s">
        <v>19</v>
      </c>
      <c r="H140" t="s">
        <v>44</v>
      </c>
      <c r="I140">
        <v>13.3</v>
      </c>
      <c r="J140" t="s">
        <v>43</v>
      </c>
      <c r="K140">
        <v>4.3</v>
      </c>
      <c r="L140">
        <v>1.31</v>
      </c>
      <c r="M140" t="s">
        <v>16</v>
      </c>
      <c r="N140">
        <v>2041.37</v>
      </c>
      <c r="O140" s="5">
        <f>(ScoreCard!$E$3-laptop_prices3[[#This Row],[Price ($)]])/ScoreCard!$E$3*ScoreCard!$E$5</f>
        <v>4.0556103509661465</v>
      </c>
      <c r="P140" s="5">
        <f>laptop_prices3[[#This Row],[RAM (GB)]]/ScoreCard!$F$3*ScoreCard!$F$5</f>
        <v>7</v>
      </c>
      <c r="Q140" s="5">
        <f>laptop_prices3[[#This Row],[Screen Size (inch)]]/ScoreCard!$G$3*ScoreCard!$G$5</f>
        <v>1.5375722543352601</v>
      </c>
      <c r="R140" s="5">
        <f>laptop_prices3[[#This Row],[Battery Life (hours)]]/ScoreCard!$H$3*ScoreCard!$H$5</f>
        <v>2.5083333333333333</v>
      </c>
      <c r="S140" s="5">
        <f>ScoreCard!$I$3-laptop_prices3[[#This Row],[Weight (kg)]]/ScoreCard!$I$3*ScoreCard!$I$5</f>
        <v>2.7514285714285713</v>
      </c>
      <c r="T140" s="6" cm="1">
        <f t="array" ref="T140">_xlfn.IFS(laptop_prices3[[#This Row],[Storage]]="512GB SSD", 512, laptop_prices3[[#This Row],[Storage]] = "1TB SSD", 1000, laptop_prices3[[#This Row],[Storage]] = "2TB SSD", 2000, laptop_prices3[[#This Row],[Storage]]= "256GB SSD", 256, laptop_prices3[[#This Row],[Storage]] = "1TB HDD", 1000*0.7)</f>
        <v>1000</v>
      </c>
      <c r="U140" s="5">
        <f>laptop_prices3[[#This Row],[Storage Raw Value]]/ScoreCard!$J$3*ScoreCard!$J$5</f>
        <v>4</v>
      </c>
    </row>
    <row r="141" spans="2:21" x14ac:dyDescent="0.2">
      <c r="B141" s="4" cm="1">
        <f t="array" ref="B141">SUM(laptop_prices3[[#This Row],[RAM Comp]:[Weight Comp]]+laptop_prices3[[#This Row],[Storage Comp]])</f>
        <v>32.337334159097168</v>
      </c>
      <c r="C141">
        <v>139</v>
      </c>
      <c r="D141" t="s">
        <v>28</v>
      </c>
      <c r="E141" t="s">
        <v>41</v>
      </c>
      <c r="F141">
        <v>64</v>
      </c>
      <c r="G141" t="s">
        <v>19</v>
      </c>
      <c r="H141" t="s">
        <v>20</v>
      </c>
      <c r="I141">
        <v>13.3</v>
      </c>
      <c r="J141" t="s">
        <v>15</v>
      </c>
      <c r="K141">
        <v>10.3</v>
      </c>
      <c r="L141">
        <v>2.99</v>
      </c>
      <c r="M141" t="s">
        <v>46</v>
      </c>
      <c r="N141">
        <v>4995.8900000000003</v>
      </c>
      <c r="O141" s="5">
        <f>(ScoreCard!$E$3-laptop_prices3[[#This Row],[Price ($)]])/ScoreCard!$E$3*ScoreCard!$E$5</f>
        <v>2.6887743017131944</v>
      </c>
      <c r="P141" s="5">
        <f>laptop_prices3[[#This Row],[RAM (GB)]]/ScoreCard!$F$3*ScoreCard!$F$5</f>
        <v>7</v>
      </c>
      <c r="Q141" s="5">
        <f>laptop_prices3[[#This Row],[Screen Size (inch)]]/ScoreCard!$G$3*ScoreCard!$G$5</f>
        <v>1.5375722543352601</v>
      </c>
      <c r="R141" s="5">
        <f>laptop_prices3[[#This Row],[Battery Life (hours)]]/ScoreCard!$H$3*ScoreCard!$H$5</f>
        <v>6.0083333333333337</v>
      </c>
      <c r="S141" s="5">
        <f>ScoreCard!$I$3-laptop_prices3[[#This Row],[Weight (kg)]]/ScoreCard!$I$3*ScoreCard!$I$5</f>
        <v>1.7914285714285714</v>
      </c>
      <c r="T141" s="6" cm="1">
        <f t="array" ref="T141">_xlfn.IFS(laptop_prices3[[#This Row],[Storage]]="512GB SSD", 512, laptop_prices3[[#This Row],[Storage]] = "1TB SSD", 1000, laptop_prices3[[#This Row],[Storage]] = "2TB SSD", 2000, laptop_prices3[[#This Row],[Storage]]= "256GB SSD", 256, laptop_prices3[[#This Row],[Storage]] = "1TB HDD", 1000*0.7)</f>
        <v>1000</v>
      </c>
      <c r="U141" s="5">
        <f>laptop_prices3[[#This Row],[Storage Raw Value]]/ScoreCard!$J$3*ScoreCard!$J$5</f>
        <v>4</v>
      </c>
    </row>
    <row r="142" spans="2:21" x14ac:dyDescent="0.2">
      <c r="B142" s="4" cm="1">
        <f t="array" ref="B142">SUM(laptop_prices3[[#This Row],[RAM Comp]:[Weight Comp]]+laptop_prices3[[#This Row],[Storage Comp]])</f>
        <v>19.579777731902006</v>
      </c>
      <c r="C142">
        <v>140</v>
      </c>
      <c r="D142" t="s">
        <v>38</v>
      </c>
      <c r="E142" t="s">
        <v>18</v>
      </c>
      <c r="F142">
        <v>4</v>
      </c>
      <c r="G142" t="s">
        <v>42</v>
      </c>
      <c r="H142" t="s">
        <v>14</v>
      </c>
      <c r="I142">
        <v>15.6</v>
      </c>
      <c r="J142" t="s">
        <v>21</v>
      </c>
      <c r="K142">
        <v>7.1</v>
      </c>
      <c r="L142">
        <v>2.63</v>
      </c>
      <c r="M142" t="s">
        <v>46</v>
      </c>
      <c r="N142">
        <v>777.38</v>
      </c>
      <c r="O142" s="5">
        <f>(ScoreCard!$E$3-laptop_prices3[[#This Row],[Price ($)]])/ScoreCard!$E$3*ScoreCard!$E$5</f>
        <v>4.6403642527489204</v>
      </c>
      <c r="P142" s="5">
        <f>laptop_prices3[[#This Row],[RAM (GB)]]/ScoreCard!$F$3*ScoreCard!$F$5</f>
        <v>0.4375</v>
      </c>
      <c r="Q142" s="5">
        <f>laptop_prices3[[#This Row],[Screen Size (inch)]]/ScoreCard!$G$3*ScoreCard!$G$5</f>
        <v>1.8034682080924855</v>
      </c>
      <c r="R142" s="5">
        <f>laptop_prices3[[#This Row],[Battery Life (hours)]]/ScoreCard!$H$3*ScoreCard!$H$5</f>
        <v>4.1416666666666666</v>
      </c>
      <c r="S142" s="5">
        <f>ScoreCard!$I$3-laptop_prices3[[#This Row],[Weight (kg)]]/ScoreCard!$I$3*ScoreCard!$I$5</f>
        <v>1.9971428571428571</v>
      </c>
      <c r="T142" s="6" cm="1">
        <f t="array" ref="T142">_xlfn.IFS(laptop_prices3[[#This Row],[Storage]]="512GB SSD", 512, laptop_prices3[[#This Row],[Storage]] = "1TB SSD", 1000, laptop_prices3[[#This Row],[Storage]] = "2TB SSD", 2000, laptop_prices3[[#This Row],[Storage]]= "256GB SSD", 256, laptop_prices3[[#This Row],[Storage]] = "1TB HDD", 1000*0.7)</f>
        <v>700</v>
      </c>
      <c r="U142" s="5">
        <f>laptop_prices3[[#This Row],[Storage Raw Value]]/ScoreCard!$J$3*ScoreCard!$J$5</f>
        <v>2.8</v>
      </c>
    </row>
    <row r="143" spans="2:21" x14ac:dyDescent="0.2">
      <c r="B143" s="4" cm="1">
        <f t="array" ref="B143">SUM(laptop_prices3[[#This Row],[RAM Comp]:[Weight Comp]]+laptop_prices3[[#This Row],[Storage Comp]])</f>
        <v>43.18113955408753</v>
      </c>
      <c r="C143">
        <v>141</v>
      </c>
      <c r="D143" t="s">
        <v>33</v>
      </c>
      <c r="E143" t="s">
        <v>24</v>
      </c>
      <c r="F143">
        <v>8</v>
      </c>
      <c r="G143" t="s">
        <v>25</v>
      </c>
      <c r="H143" t="s">
        <v>40</v>
      </c>
      <c r="I143">
        <v>16</v>
      </c>
      <c r="J143" t="s">
        <v>27</v>
      </c>
      <c r="K143">
        <v>11.7</v>
      </c>
      <c r="L143">
        <v>3.27</v>
      </c>
      <c r="M143" t="s">
        <v>30</v>
      </c>
      <c r="N143">
        <v>1969.19</v>
      </c>
      <c r="O143" s="5">
        <f>(ScoreCard!$E$3-laptop_prices3[[#This Row],[Price ($)]])/ScoreCard!$E$3*ScoreCard!$E$5</f>
        <v>4.0890026536193957</v>
      </c>
      <c r="P143" s="5">
        <f>laptop_prices3[[#This Row],[RAM (GB)]]/ScoreCard!$F$3*ScoreCard!$F$5</f>
        <v>0.875</v>
      </c>
      <c r="Q143" s="5">
        <f>laptop_prices3[[#This Row],[Screen Size (inch)]]/ScoreCard!$G$3*ScoreCard!$G$5</f>
        <v>1.8497109826589595</v>
      </c>
      <c r="R143" s="5">
        <f>laptop_prices3[[#This Row],[Battery Life (hours)]]/ScoreCard!$H$3*ScoreCard!$H$5</f>
        <v>6.8250000000000002</v>
      </c>
      <c r="S143" s="5">
        <f>ScoreCard!$I$3-laptop_prices3[[#This Row],[Weight (kg)]]/ScoreCard!$I$3*ScoreCard!$I$5</f>
        <v>1.6314285714285715</v>
      </c>
      <c r="T143" s="6" cm="1">
        <f t="array" ref="T143">_xlfn.IFS(laptop_prices3[[#This Row],[Storage]]="512GB SSD", 512, laptop_prices3[[#This Row],[Storage]] = "1TB SSD", 1000, laptop_prices3[[#This Row],[Storage]] = "2TB SSD", 2000, laptop_prices3[[#This Row],[Storage]]= "256GB SSD", 256, laptop_prices3[[#This Row],[Storage]] = "1TB HDD", 1000*0.7)</f>
        <v>2000</v>
      </c>
      <c r="U143" s="5">
        <f>laptop_prices3[[#This Row],[Storage Raw Value]]/ScoreCard!$J$3*ScoreCard!$J$5</f>
        <v>8</v>
      </c>
    </row>
    <row r="144" spans="2:21" x14ac:dyDescent="0.2">
      <c r="B144" s="4" cm="1">
        <f t="array" ref="B144">SUM(laptop_prices3[[#This Row],[RAM Comp]:[Weight Comp]]+laptop_prices3[[#This Row],[Storage Comp]])</f>
        <v>11.922830443159922</v>
      </c>
      <c r="C144">
        <v>142</v>
      </c>
      <c r="D144" t="s">
        <v>11</v>
      </c>
      <c r="E144" t="s">
        <v>24</v>
      </c>
      <c r="F144">
        <v>8</v>
      </c>
      <c r="G144" t="s">
        <v>29</v>
      </c>
      <c r="H144" t="s">
        <v>35</v>
      </c>
      <c r="I144">
        <v>14</v>
      </c>
      <c r="J144" t="s">
        <v>27</v>
      </c>
      <c r="K144">
        <v>5.2</v>
      </c>
      <c r="L144">
        <v>2.1</v>
      </c>
      <c r="M144" t="s">
        <v>22</v>
      </c>
      <c r="N144">
        <v>2607.44</v>
      </c>
      <c r="O144" s="5">
        <f>(ScoreCard!$E$3-laptop_prices3[[#This Row],[Price ($)]])/ScoreCard!$E$3*ScoreCard!$E$5</f>
        <v>3.7937319807399783</v>
      </c>
      <c r="P144" s="5">
        <f>laptop_prices3[[#This Row],[RAM (GB)]]/ScoreCard!$F$3*ScoreCard!$F$5</f>
        <v>0.875</v>
      </c>
      <c r="Q144" s="5">
        <f>laptop_prices3[[#This Row],[Screen Size (inch)]]/ScoreCard!$G$3*ScoreCard!$G$5</f>
        <v>1.6184971098265895</v>
      </c>
      <c r="R144" s="5">
        <f>laptop_prices3[[#This Row],[Battery Life (hours)]]/ScoreCard!$H$3*ScoreCard!$H$5</f>
        <v>3.0333333333333332</v>
      </c>
      <c r="S144" s="5">
        <f>ScoreCard!$I$3-laptop_prices3[[#This Row],[Weight (kg)]]/ScoreCard!$I$3*ScoreCard!$I$5</f>
        <v>2.2999999999999998</v>
      </c>
      <c r="T144" s="6" cm="1">
        <f t="array" ref="T144">_xlfn.IFS(laptop_prices3[[#This Row],[Storage]]="512GB SSD", 512, laptop_prices3[[#This Row],[Storage]] = "1TB SSD", 1000, laptop_prices3[[#This Row],[Storage]] = "2TB SSD", 2000, laptop_prices3[[#This Row],[Storage]]= "256GB SSD", 256, laptop_prices3[[#This Row],[Storage]] = "1TB HDD", 1000*0.7)</f>
        <v>256</v>
      </c>
      <c r="U144" s="5">
        <f>laptop_prices3[[#This Row],[Storage Raw Value]]/ScoreCard!$J$3*ScoreCard!$J$5</f>
        <v>1.024</v>
      </c>
    </row>
    <row r="145" spans="2:21" x14ac:dyDescent="0.2">
      <c r="B145" s="4" cm="1">
        <f t="array" ref="B145">SUM(laptop_prices3[[#This Row],[RAM Comp]:[Weight Comp]]+laptop_prices3[[#This Row],[Storage Comp]])</f>
        <v>23.810849160473435</v>
      </c>
      <c r="C145">
        <v>143</v>
      </c>
      <c r="D145" t="s">
        <v>36</v>
      </c>
      <c r="E145" t="s">
        <v>41</v>
      </c>
      <c r="F145">
        <v>16</v>
      </c>
      <c r="G145" t="s">
        <v>42</v>
      </c>
      <c r="H145" t="s">
        <v>26</v>
      </c>
      <c r="I145">
        <v>15.6</v>
      </c>
      <c r="J145" t="s">
        <v>43</v>
      </c>
      <c r="K145">
        <v>11.3</v>
      </c>
      <c r="L145">
        <v>1.81</v>
      </c>
      <c r="M145" t="s">
        <v>46</v>
      </c>
      <c r="N145">
        <v>1776.13</v>
      </c>
      <c r="O145" s="5">
        <f>(ScoreCard!$E$3-laptop_prices3[[#This Row],[Price ($)]])/ScoreCard!$E$3*ScoreCard!$E$5</f>
        <v>4.1783171167703568</v>
      </c>
      <c r="P145" s="5">
        <f>laptop_prices3[[#This Row],[RAM (GB)]]/ScoreCard!$F$3*ScoreCard!$F$5</f>
        <v>1.75</v>
      </c>
      <c r="Q145" s="5">
        <f>laptop_prices3[[#This Row],[Screen Size (inch)]]/ScoreCard!$G$3*ScoreCard!$G$5</f>
        <v>1.8034682080924855</v>
      </c>
      <c r="R145" s="5">
        <f>laptop_prices3[[#This Row],[Battery Life (hours)]]/ScoreCard!$H$3*ScoreCard!$H$5</f>
        <v>6.5916666666666677</v>
      </c>
      <c r="S145" s="5">
        <f>ScoreCard!$I$3-laptop_prices3[[#This Row],[Weight (kg)]]/ScoreCard!$I$3*ScoreCard!$I$5</f>
        <v>2.4657142857142857</v>
      </c>
      <c r="T145" s="6" cm="1">
        <f t="array" ref="T145">_xlfn.IFS(laptop_prices3[[#This Row],[Storage]]="512GB SSD", 512, laptop_prices3[[#This Row],[Storage]] = "1TB SSD", 1000, laptop_prices3[[#This Row],[Storage]] = "2TB SSD", 2000, laptop_prices3[[#This Row],[Storage]]= "256GB SSD", 256, laptop_prices3[[#This Row],[Storage]] = "1TB HDD", 1000*0.7)</f>
        <v>700</v>
      </c>
      <c r="U145" s="5">
        <f>laptop_prices3[[#This Row],[Storage Raw Value]]/ScoreCard!$J$3*ScoreCard!$J$5</f>
        <v>2.8</v>
      </c>
    </row>
    <row r="146" spans="2:21" x14ac:dyDescent="0.2">
      <c r="B146" s="4" cm="1">
        <f t="array" ref="B146">SUM(laptop_prices3[[#This Row],[RAM Comp]:[Weight Comp]]+laptop_prices3[[#This Row],[Storage Comp]])</f>
        <v>30.689477016240019</v>
      </c>
      <c r="C146">
        <v>144</v>
      </c>
      <c r="D146" t="s">
        <v>36</v>
      </c>
      <c r="E146" t="s">
        <v>37</v>
      </c>
      <c r="F146">
        <v>32</v>
      </c>
      <c r="G146" t="s">
        <v>19</v>
      </c>
      <c r="H146" t="s">
        <v>20</v>
      </c>
      <c r="I146">
        <v>13.3</v>
      </c>
      <c r="J146" t="s">
        <v>43</v>
      </c>
      <c r="K146">
        <v>11.8</v>
      </c>
      <c r="L146">
        <v>1.28</v>
      </c>
      <c r="M146" t="s">
        <v>22</v>
      </c>
      <c r="N146">
        <v>2721.4</v>
      </c>
      <c r="O146" s="5">
        <f>(ScoreCard!$E$3-laptop_prices3[[#This Row],[Price ($)]])/ScoreCard!$E$3*ScoreCard!$E$5</f>
        <v>3.7410111881331032</v>
      </c>
      <c r="P146" s="5">
        <f>laptop_prices3[[#This Row],[RAM (GB)]]/ScoreCard!$F$3*ScoreCard!$F$5</f>
        <v>3.5</v>
      </c>
      <c r="Q146" s="5">
        <f>laptop_prices3[[#This Row],[Screen Size (inch)]]/ScoreCard!$G$3*ScoreCard!$G$5</f>
        <v>1.5375722543352601</v>
      </c>
      <c r="R146" s="5">
        <f>laptop_prices3[[#This Row],[Battery Life (hours)]]/ScoreCard!$H$3*ScoreCard!$H$5</f>
        <v>6.8833333333333337</v>
      </c>
      <c r="S146" s="5">
        <f>ScoreCard!$I$3-laptop_prices3[[#This Row],[Weight (kg)]]/ScoreCard!$I$3*ScoreCard!$I$5</f>
        <v>2.7685714285714287</v>
      </c>
      <c r="T146" s="6" cm="1">
        <f t="array" ref="T146">_xlfn.IFS(laptop_prices3[[#This Row],[Storage]]="512GB SSD", 512, laptop_prices3[[#This Row],[Storage]] = "1TB SSD", 1000, laptop_prices3[[#This Row],[Storage]] = "2TB SSD", 2000, laptop_prices3[[#This Row],[Storage]]= "256GB SSD", 256, laptop_prices3[[#This Row],[Storage]] = "1TB HDD", 1000*0.7)</f>
        <v>1000</v>
      </c>
      <c r="U146" s="5">
        <f>laptop_prices3[[#This Row],[Storage Raw Value]]/ScoreCard!$J$3*ScoreCard!$J$5</f>
        <v>4</v>
      </c>
    </row>
    <row r="147" spans="2:21" x14ac:dyDescent="0.2">
      <c r="B147" s="4" cm="1">
        <f t="array" ref="B147">SUM(laptop_prices3[[#This Row],[RAM Comp]:[Weight Comp]]+laptop_prices3[[#This Row],[Storage Comp]])</f>
        <v>19.483377649325625</v>
      </c>
      <c r="C147">
        <v>145</v>
      </c>
      <c r="D147" t="s">
        <v>38</v>
      </c>
      <c r="E147" t="s">
        <v>39</v>
      </c>
      <c r="F147">
        <v>16</v>
      </c>
      <c r="G147" t="s">
        <v>13</v>
      </c>
      <c r="H147" t="s">
        <v>32</v>
      </c>
      <c r="I147">
        <v>16</v>
      </c>
      <c r="J147" t="s">
        <v>21</v>
      </c>
      <c r="K147">
        <v>8.9</v>
      </c>
      <c r="L147">
        <v>1.75</v>
      </c>
      <c r="M147" t="s">
        <v>30</v>
      </c>
      <c r="N147">
        <v>1016.16</v>
      </c>
      <c r="O147" s="5">
        <f>(ScoreCard!$E$3-laptop_prices3[[#This Row],[Price ($)]])/ScoreCard!$E$3*ScoreCard!$E$5</f>
        <v>4.5298985554983959</v>
      </c>
      <c r="P147" s="5">
        <f>laptop_prices3[[#This Row],[RAM (GB)]]/ScoreCard!$F$3*ScoreCard!$F$5</f>
        <v>1.75</v>
      </c>
      <c r="Q147" s="5">
        <f>laptop_prices3[[#This Row],[Screen Size (inch)]]/ScoreCard!$G$3*ScoreCard!$G$5</f>
        <v>1.8497109826589595</v>
      </c>
      <c r="R147" s="5">
        <f>laptop_prices3[[#This Row],[Battery Life (hours)]]/ScoreCard!$H$3*ScoreCard!$H$5</f>
        <v>5.1916666666666664</v>
      </c>
      <c r="S147" s="5">
        <f>ScoreCard!$I$3-laptop_prices3[[#This Row],[Weight (kg)]]/ScoreCard!$I$3*ScoreCard!$I$5</f>
        <v>2.5</v>
      </c>
      <c r="T147" s="6" cm="1">
        <f t="array" ref="T147">_xlfn.IFS(laptop_prices3[[#This Row],[Storage]]="512GB SSD", 512, laptop_prices3[[#This Row],[Storage]] = "1TB SSD", 1000, laptop_prices3[[#This Row],[Storage]] = "2TB SSD", 2000, laptop_prices3[[#This Row],[Storage]]= "256GB SSD", 256, laptop_prices3[[#This Row],[Storage]] = "1TB HDD", 1000*0.7)</f>
        <v>512</v>
      </c>
      <c r="U147" s="5">
        <f>laptop_prices3[[#This Row],[Storage Raw Value]]/ScoreCard!$J$3*ScoreCard!$J$5</f>
        <v>2.048</v>
      </c>
    </row>
    <row r="148" spans="2:21" x14ac:dyDescent="0.2">
      <c r="B148" s="4" cm="1">
        <f t="array" ref="B148">SUM(laptop_prices3[[#This Row],[RAM Comp]:[Weight Comp]]+laptop_prices3[[#This Row],[Storage Comp]])</f>
        <v>25.34239677952106</v>
      </c>
      <c r="C148">
        <v>146</v>
      </c>
      <c r="D148" t="s">
        <v>33</v>
      </c>
      <c r="E148" t="s">
        <v>12</v>
      </c>
      <c r="F148">
        <v>4</v>
      </c>
      <c r="G148" t="s">
        <v>19</v>
      </c>
      <c r="H148" t="s">
        <v>44</v>
      </c>
      <c r="I148">
        <v>15.6</v>
      </c>
      <c r="J148" t="s">
        <v>43</v>
      </c>
      <c r="K148">
        <v>7.8</v>
      </c>
      <c r="L148">
        <v>1.66</v>
      </c>
      <c r="M148" t="s">
        <v>16</v>
      </c>
      <c r="N148">
        <v>590.45000000000005</v>
      </c>
      <c r="O148" s="5">
        <f>(ScoreCard!$E$3-laptop_prices3[[#This Row],[Price ($)]])/ScoreCard!$E$3*ScoreCard!$E$5</f>
        <v>4.7268428220890684</v>
      </c>
      <c r="P148" s="5">
        <f>laptop_prices3[[#This Row],[RAM (GB)]]/ScoreCard!$F$3*ScoreCard!$F$5</f>
        <v>0.4375</v>
      </c>
      <c r="Q148" s="5">
        <f>laptop_prices3[[#This Row],[Screen Size (inch)]]/ScoreCard!$G$3*ScoreCard!$G$5</f>
        <v>1.8034682080924855</v>
      </c>
      <c r="R148" s="5">
        <f>laptop_prices3[[#This Row],[Battery Life (hours)]]/ScoreCard!$H$3*ScoreCard!$H$5</f>
        <v>4.55</v>
      </c>
      <c r="S148" s="5">
        <f>ScoreCard!$I$3-laptop_prices3[[#This Row],[Weight (kg)]]/ScoreCard!$I$3*ScoreCard!$I$5</f>
        <v>2.5514285714285716</v>
      </c>
      <c r="T148" s="6" cm="1">
        <f t="array" ref="T148">_xlfn.IFS(laptop_prices3[[#This Row],[Storage]]="512GB SSD", 512, laptop_prices3[[#This Row],[Storage]] = "1TB SSD", 1000, laptop_prices3[[#This Row],[Storage]] = "2TB SSD", 2000, laptop_prices3[[#This Row],[Storage]]= "256GB SSD", 256, laptop_prices3[[#This Row],[Storage]] = "1TB HDD", 1000*0.7)</f>
        <v>1000</v>
      </c>
      <c r="U148" s="5">
        <f>laptop_prices3[[#This Row],[Storage Raw Value]]/ScoreCard!$J$3*ScoreCard!$J$5</f>
        <v>4</v>
      </c>
    </row>
    <row r="149" spans="2:21" x14ac:dyDescent="0.2">
      <c r="B149" s="4" cm="1">
        <f t="array" ref="B149">SUM(laptop_prices3[[#This Row],[RAM Comp]:[Weight Comp]]+laptop_prices3[[#This Row],[Storage Comp]])</f>
        <v>25.664896779521058</v>
      </c>
      <c r="C149">
        <v>147</v>
      </c>
      <c r="D149" t="s">
        <v>17</v>
      </c>
      <c r="E149" t="s">
        <v>41</v>
      </c>
      <c r="F149">
        <v>8</v>
      </c>
      <c r="G149" t="s">
        <v>19</v>
      </c>
      <c r="H149" t="s">
        <v>35</v>
      </c>
      <c r="I149">
        <v>15.6</v>
      </c>
      <c r="J149" t="s">
        <v>43</v>
      </c>
      <c r="K149">
        <v>8.6999999999999993</v>
      </c>
      <c r="L149">
        <v>2.78</v>
      </c>
      <c r="M149" t="s">
        <v>22</v>
      </c>
      <c r="N149">
        <v>2549.6</v>
      </c>
      <c r="O149" s="5">
        <f>(ScoreCard!$E$3-laptop_prices3[[#This Row],[Price ($)]])/ScoreCard!$E$3*ScoreCard!$E$5</f>
        <v>3.8204902349026821</v>
      </c>
      <c r="P149" s="5">
        <f>laptop_prices3[[#This Row],[RAM (GB)]]/ScoreCard!$F$3*ScoreCard!$F$5</f>
        <v>0.875</v>
      </c>
      <c r="Q149" s="5">
        <f>laptop_prices3[[#This Row],[Screen Size (inch)]]/ScoreCard!$G$3*ScoreCard!$G$5</f>
        <v>1.8034682080924855</v>
      </c>
      <c r="R149" s="5">
        <f>laptop_prices3[[#This Row],[Battery Life (hours)]]/ScoreCard!$H$3*ScoreCard!$H$5</f>
        <v>5.0750000000000002</v>
      </c>
      <c r="S149" s="5">
        <f>ScoreCard!$I$3-laptop_prices3[[#This Row],[Weight (kg)]]/ScoreCard!$I$3*ScoreCard!$I$5</f>
        <v>1.9114285714285715</v>
      </c>
      <c r="T149" s="6" cm="1">
        <f t="array" ref="T149">_xlfn.IFS(laptop_prices3[[#This Row],[Storage]]="512GB SSD", 512, laptop_prices3[[#This Row],[Storage]] = "1TB SSD", 1000, laptop_prices3[[#This Row],[Storage]] = "2TB SSD", 2000, laptop_prices3[[#This Row],[Storage]]= "256GB SSD", 256, laptop_prices3[[#This Row],[Storage]] = "1TB HDD", 1000*0.7)</f>
        <v>1000</v>
      </c>
      <c r="U149" s="5">
        <f>laptop_prices3[[#This Row],[Storage Raw Value]]/ScoreCard!$J$3*ScoreCard!$J$5</f>
        <v>4</v>
      </c>
    </row>
    <row r="150" spans="2:21" x14ac:dyDescent="0.2">
      <c r="B150" s="4" cm="1">
        <f t="array" ref="B150">SUM(laptop_prices3[[#This Row],[RAM Comp]:[Weight Comp]]+laptop_prices3[[#This Row],[Storage Comp]])</f>
        <v>23.202238095238098</v>
      </c>
      <c r="C150">
        <v>148</v>
      </c>
      <c r="D150" t="s">
        <v>23</v>
      </c>
      <c r="E150" t="s">
        <v>12</v>
      </c>
      <c r="F150">
        <v>32</v>
      </c>
      <c r="G150" t="s">
        <v>13</v>
      </c>
      <c r="H150" t="s">
        <v>35</v>
      </c>
      <c r="I150">
        <v>17.3</v>
      </c>
      <c r="J150" t="s">
        <v>43</v>
      </c>
      <c r="K150">
        <v>11.9</v>
      </c>
      <c r="L150">
        <v>1.63</v>
      </c>
      <c r="M150" t="s">
        <v>16</v>
      </c>
      <c r="N150">
        <v>1609.14</v>
      </c>
      <c r="O150" s="5">
        <f>(ScoreCard!$E$3-laptop_prices3[[#This Row],[Price ($)]])/ScoreCard!$E$3*ScoreCard!$E$5</f>
        <v>4.2555709352805549</v>
      </c>
      <c r="P150" s="5">
        <f>laptop_prices3[[#This Row],[RAM (GB)]]/ScoreCard!$F$3*ScoreCard!$F$5</f>
        <v>3.5</v>
      </c>
      <c r="Q150" s="5">
        <f>laptop_prices3[[#This Row],[Screen Size (inch)]]/ScoreCard!$G$3*ScoreCard!$G$5</f>
        <v>2</v>
      </c>
      <c r="R150" s="5">
        <f>laptop_prices3[[#This Row],[Battery Life (hours)]]/ScoreCard!$H$3*ScoreCard!$H$5</f>
        <v>6.9416666666666664</v>
      </c>
      <c r="S150" s="5">
        <f>ScoreCard!$I$3-laptop_prices3[[#This Row],[Weight (kg)]]/ScoreCard!$I$3*ScoreCard!$I$5</f>
        <v>2.5685714285714285</v>
      </c>
      <c r="T150" s="6" cm="1">
        <f t="array" ref="T150">_xlfn.IFS(laptop_prices3[[#This Row],[Storage]]="512GB SSD", 512, laptop_prices3[[#This Row],[Storage]] = "1TB SSD", 1000, laptop_prices3[[#This Row],[Storage]] = "2TB SSD", 2000, laptop_prices3[[#This Row],[Storage]]= "256GB SSD", 256, laptop_prices3[[#This Row],[Storage]] = "1TB HDD", 1000*0.7)</f>
        <v>512</v>
      </c>
      <c r="U150" s="5">
        <f>laptop_prices3[[#This Row],[Storage Raw Value]]/ScoreCard!$J$3*ScoreCard!$J$5</f>
        <v>2.048</v>
      </c>
    </row>
    <row r="151" spans="2:21" x14ac:dyDescent="0.2">
      <c r="B151" s="4" cm="1">
        <f t="array" ref="B151">SUM(laptop_prices3[[#This Row],[RAM Comp]:[Weight Comp]]+laptop_prices3[[#This Row],[Storage Comp]])</f>
        <v>46.947091935039914</v>
      </c>
      <c r="C151">
        <v>149</v>
      </c>
      <c r="D151" t="s">
        <v>33</v>
      </c>
      <c r="E151" t="s">
        <v>18</v>
      </c>
      <c r="F151">
        <v>64</v>
      </c>
      <c r="G151" t="s">
        <v>25</v>
      </c>
      <c r="H151" t="s">
        <v>40</v>
      </c>
      <c r="I151">
        <v>16</v>
      </c>
      <c r="J151" t="s">
        <v>27</v>
      </c>
      <c r="K151">
        <v>6.5</v>
      </c>
      <c r="L151">
        <v>2.09</v>
      </c>
      <c r="M151" t="s">
        <v>22</v>
      </c>
      <c r="N151">
        <v>5483.75</v>
      </c>
      <c r="O151" s="5">
        <f>(ScoreCard!$E$3-laptop_prices3[[#This Row],[Price ($)]])/ScoreCard!$E$3*ScoreCard!$E$5</f>
        <v>2.4630778654093124</v>
      </c>
      <c r="P151" s="5">
        <f>laptop_prices3[[#This Row],[RAM (GB)]]/ScoreCard!$F$3*ScoreCard!$F$5</f>
        <v>7</v>
      </c>
      <c r="Q151" s="5">
        <f>laptop_prices3[[#This Row],[Screen Size (inch)]]/ScoreCard!$G$3*ScoreCard!$G$5</f>
        <v>1.8497109826589595</v>
      </c>
      <c r="R151" s="5">
        <f>laptop_prices3[[#This Row],[Battery Life (hours)]]/ScoreCard!$H$3*ScoreCard!$H$5</f>
        <v>3.7916666666666665</v>
      </c>
      <c r="S151" s="5">
        <f>ScoreCard!$I$3-laptop_prices3[[#This Row],[Weight (kg)]]/ScoreCard!$I$3*ScoreCard!$I$5</f>
        <v>2.305714285714286</v>
      </c>
      <c r="T151" s="6" cm="1">
        <f t="array" ref="T151">_xlfn.IFS(laptop_prices3[[#This Row],[Storage]]="512GB SSD", 512, laptop_prices3[[#This Row],[Storage]] = "1TB SSD", 1000, laptop_prices3[[#This Row],[Storage]] = "2TB SSD", 2000, laptop_prices3[[#This Row],[Storage]]= "256GB SSD", 256, laptop_prices3[[#This Row],[Storage]] = "1TB HDD", 1000*0.7)</f>
        <v>2000</v>
      </c>
      <c r="U151" s="5">
        <f>laptop_prices3[[#This Row],[Storage Raw Value]]/ScoreCard!$J$3*ScoreCard!$J$5</f>
        <v>8</v>
      </c>
    </row>
    <row r="152" spans="2:21" x14ac:dyDescent="0.2">
      <c r="B152" s="4" cm="1">
        <f t="array" ref="B152">SUM(laptop_prices3[[#This Row],[RAM Comp]:[Weight Comp]]+laptop_prices3[[#This Row],[Storage Comp]])</f>
        <v>24.655372969997245</v>
      </c>
      <c r="C152">
        <v>150</v>
      </c>
      <c r="D152" t="s">
        <v>34</v>
      </c>
      <c r="E152" t="s">
        <v>12</v>
      </c>
      <c r="F152">
        <v>8</v>
      </c>
      <c r="G152" t="s">
        <v>19</v>
      </c>
      <c r="H152" t="s">
        <v>26</v>
      </c>
      <c r="I152">
        <v>15.6</v>
      </c>
      <c r="J152" t="s">
        <v>21</v>
      </c>
      <c r="K152">
        <v>5.5</v>
      </c>
      <c r="L152">
        <v>1.28</v>
      </c>
      <c r="M152" t="s">
        <v>22</v>
      </c>
      <c r="N152">
        <v>728.2</v>
      </c>
      <c r="O152" s="5">
        <f>(ScoreCard!$E$3-laptop_prices3[[#This Row],[Price ($)]])/ScoreCard!$E$3*ScoreCard!$E$5</f>
        <v>4.6631161707939022</v>
      </c>
      <c r="P152" s="5">
        <f>laptop_prices3[[#This Row],[RAM (GB)]]/ScoreCard!$F$3*ScoreCard!$F$5</f>
        <v>0.875</v>
      </c>
      <c r="Q152" s="5">
        <f>laptop_prices3[[#This Row],[Screen Size (inch)]]/ScoreCard!$G$3*ScoreCard!$G$5</f>
        <v>1.8034682080924855</v>
      </c>
      <c r="R152" s="5">
        <f>laptop_prices3[[#This Row],[Battery Life (hours)]]/ScoreCard!$H$3*ScoreCard!$H$5</f>
        <v>3.208333333333333</v>
      </c>
      <c r="S152" s="5">
        <f>ScoreCard!$I$3-laptop_prices3[[#This Row],[Weight (kg)]]/ScoreCard!$I$3*ScoreCard!$I$5</f>
        <v>2.7685714285714287</v>
      </c>
      <c r="T152" s="6" cm="1">
        <f t="array" ref="T152">_xlfn.IFS(laptop_prices3[[#This Row],[Storage]]="512GB SSD", 512, laptop_prices3[[#This Row],[Storage]] = "1TB SSD", 1000, laptop_prices3[[#This Row],[Storage]] = "2TB SSD", 2000, laptop_prices3[[#This Row],[Storage]]= "256GB SSD", 256, laptop_prices3[[#This Row],[Storage]] = "1TB HDD", 1000*0.7)</f>
        <v>1000</v>
      </c>
      <c r="U152" s="5">
        <f>laptop_prices3[[#This Row],[Storage Raw Value]]/ScoreCard!$J$3*ScoreCard!$J$5</f>
        <v>4</v>
      </c>
    </row>
    <row r="153" spans="2:21" x14ac:dyDescent="0.2">
      <c r="B153" s="4" cm="1">
        <f t="array" ref="B153">SUM(laptop_prices3[[#This Row],[RAM Comp]:[Weight Comp]]+laptop_prices3[[#This Row],[Storage Comp]])</f>
        <v>24.695310349573354</v>
      </c>
      <c r="C153">
        <v>151</v>
      </c>
      <c r="D153" t="s">
        <v>33</v>
      </c>
      <c r="E153" t="s">
        <v>31</v>
      </c>
      <c r="F153">
        <v>4</v>
      </c>
      <c r="G153" t="s">
        <v>19</v>
      </c>
      <c r="H153" t="s">
        <v>14</v>
      </c>
      <c r="I153">
        <v>13.3</v>
      </c>
      <c r="J153" t="s">
        <v>21</v>
      </c>
      <c r="K153">
        <v>8.9</v>
      </c>
      <c r="L153">
        <v>3.45</v>
      </c>
      <c r="M153" t="s">
        <v>30</v>
      </c>
      <c r="N153">
        <v>545.58000000000004</v>
      </c>
      <c r="O153" s="5">
        <f>(ScoreCard!$E$3-laptop_prices3[[#This Row],[Price ($)]])/ScoreCard!$E$3*ScoreCard!$E$5</f>
        <v>4.7476008245835448</v>
      </c>
      <c r="P153" s="5">
        <f>laptop_prices3[[#This Row],[RAM (GB)]]/ScoreCard!$F$3*ScoreCard!$F$5</f>
        <v>0.4375</v>
      </c>
      <c r="Q153" s="5">
        <f>laptop_prices3[[#This Row],[Screen Size (inch)]]/ScoreCard!$G$3*ScoreCard!$G$5</f>
        <v>1.5375722543352601</v>
      </c>
      <c r="R153" s="5">
        <f>laptop_prices3[[#This Row],[Battery Life (hours)]]/ScoreCard!$H$3*ScoreCard!$H$5</f>
        <v>5.1916666666666664</v>
      </c>
      <c r="S153" s="5">
        <f>ScoreCard!$I$3-laptop_prices3[[#This Row],[Weight (kg)]]/ScoreCard!$I$3*ScoreCard!$I$5</f>
        <v>1.5285714285714285</v>
      </c>
      <c r="T153" s="6" cm="1">
        <f t="array" ref="T153">_xlfn.IFS(laptop_prices3[[#This Row],[Storage]]="512GB SSD", 512, laptop_prices3[[#This Row],[Storage]] = "1TB SSD", 1000, laptop_prices3[[#This Row],[Storage]] = "2TB SSD", 2000, laptop_prices3[[#This Row],[Storage]]= "256GB SSD", 256, laptop_prices3[[#This Row],[Storage]] = "1TB HDD", 1000*0.7)</f>
        <v>1000</v>
      </c>
      <c r="U153" s="5">
        <f>laptop_prices3[[#This Row],[Storage Raw Value]]/ScoreCard!$J$3*ScoreCard!$J$5</f>
        <v>4</v>
      </c>
    </row>
    <row r="154" spans="2:21" x14ac:dyDescent="0.2">
      <c r="B154" s="4" cm="1">
        <f t="array" ref="B154">SUM(laptop_prices3[[#This Row],[RAM Comp]:[Weight Comp]]+laptop_prices3[[#This Row],[Storage Comp]])</f>
        <v>20.59152380952381</v>
      </c>
      <c r="C154">
        <v>152</v>
      </c>
      <c r="D154" t="s">
        <v>11</v>
      </c>
      <c r="E154" t="s">
        <v>24</v>
      </c>
      <c r="F154">
        <v>16</v>
      </c>
      <c r="G154" t="s">
        <v>13</v>
      </c>
      <c r="H154" t="s">
        <v>44</v>
      </c>
      <c r="I154">
        <v>17.3</v>
      </c>
      <c r="J154" t="s">
        <v>21</v>
      </c>
      <c r="K154">
        <v>11.6</v>
      </c>
      <c r="L154">
        <v>2.83</v>
      </c>
      <c r="M154" t="s">
        <v>22</v>
      </c>
      <c r="N154">
        <v>1092.08</v>
      </c>
      <c r="O154" s="5">
        <f>(ScoreCard!$E$3-laptop_prices3[[#This Row],[Price ($)]])/ScoreCard!$E$3*ScoreCard!$E$5</f>
        <v>4.4947760337827587</v>
      </c>
      <c r="P154" s="5">
        <f>laptop_prices3[[#This Row],[RAM (GB)]]/ScoreCard!$F$3*ScoreCard!$F$5</f>
        <v>1.75</v>
      </c>
      <c r="Q154" s="5">
        <f>laptop_prices3[[#This Row],[Screen Size (inch)]]/ScoreCard!$G$3*ScoreCard!$G$5</f>
        <v>2</v>
      </c>
      <c r="R154" s="5">
        <f>laptop_prices3[[#This Row],[Battery Life (hours)]]/ScoreCard!$H$3*ScoreCard!$H$5</f>
        <v>6.7666666666666666</v>
      </c>
      <c r="S154" s="5">
        <f>ScoreCard!$I$3-laptop_prices3[[#This Row],[Weight (kg)]]/ScoreCard!$I$3*ScoreCard!$I$5</f>
        <v>1.8828571428571428</v>
      </c>
      <c r="T154" s="6" cm="1">
        <f t="array" ref="T154">_xlfn.IFS(laptop_prices3[[#This Row],[Storage]]="512GB SSD", 512, laptop_prices3[[#This Row],[Storage]] = "1TB SSD", 1000, laptop_prices3[[#This Row],[Storage]] = "2TB SSD", 2000, laptop_prices3[[#This Row],[Storage]]= "256GB SSD", 256, laptop_prices3[[#This Row],[Storage]] = "1TB HDD", 1000*0.7)</f>
        <v>512</v>
      </c>
      <c r="U154" s="5">
        <f>laptop_prices3[[#This Row],[Storage Raw Value]]/ScoreCard!$J$3*ScoreCard!$J$5</f>
        <v>2.048</v>
      </c>
    </row>
    <row r="155" spans="2:21" x14ac:dyDescent="0.2">
      <c r="B155" s="4" cm="1">
        <f t="array" ref="B155">SUM(laptop_prices3[[#This Row],[RAM Comp]:[Weight Comp]]+laptop_prices3[[#This Row],[Storage Comp]])</f>
        <v>28.194285714285712</v>
      </c>
      <c r="C155">
        <v>153</v>
      </c>
      <c r="D155" t="s">
        <v>17</v>
      </c>
      <c r="E155" t="s">
        <v>31</v>
      </c>
      <c r="F155">
        <v>8</v>
      </c>
      <c r="G155" t="s">
        <v>19</v>
      </c>
      <c r="H155" t="s">
        <v>32</v>
      </c>
      <c r="I155">
        <v>17.3</v>
      </c>
      <c r="J155" t="s">
        <v>15</v>
      </c>
      <c r="K155">
        <v>11.7</v>
      </c>
      <c r="L155">
        <v>1.76</v>
      </c>
      <c r="M155" t="s">
        <v>16</v>
      </c>
      <c r="N155">
        <v>1641.64</v>
      </c>
      <c r="O155" s="5">
        <f>(ScoreCard!$E$3-laptop_prices3[[#This Row],[Price ($)]])/ScoreCard!$E$3*ScoreCard!$E$5</f>
        <v>4.2405356092036559</v>
      </c>
      <c r="P155" s="5">
        <f>laptop_prices3[[#This Row],[RAM (GB)]]/ScoreCard!$F$3*ScoreCard!$F$5</f>
        <v>0.875</v>
      </c>
      <c r="Q155" s="5">
        <f>laptop_prices3[[#This Row],[Screen Size (inch)]]/ScoreCard!$G$3*ScoreCard!$G$5</f>
        <v>2</v>
      </c>
      <c r="R155" s="5">
        <f>laptop_prices3[[#This Row],[Battery Life (hours)]]/ScoreCard!$H$3*ScoreCard!$H$5</f>
        <v>6.8250000000000002</v>
      </c>
      <c r="S155" s="5">
        <f>ScoreCard!$I$3-laptop_prices3[[#This Row],[Weight (kg)]]/ScoreCard!$I$3*ScoreCard!$I$5</f>
        <v>2.4942857142857142</v>
      </c>
      <c r="T155" s="6" cm="1">
        <f t="array" ref="T155">_xlfn.IFS(laptop_prices3[[#This Row],[Storage]]="512GB SSD", 512, laptop_prices3[[#This Row],[Storage]] = "1TB SSD", 1000, laptop_prices3[[#This Row],[Storage]] = "2TB SSD", 2000, laptop_prices3[[#This Row],[Storage]]= "256GB SSD", 256, laptop_prices3[[#This Row],[Storage]] = "1TB HDD", 1000*0.7)</f>
        <v>1000</v>
      </c>
      <c r="U155" s="5">
        <f>laptop_prices3[[#This Row],[Storage Raw Value]]/ScoreCard!$J$3*ScoreCard!$J$5</f>
        <v>4</v>
      </c>
    </row>
    <row r="156" spans="2:21" x14ac:dyDescent="0.2">
      <c r="B156" s="4" cm="1">
        <f t="array" ref="B156">SUM(laptop_prices3[[#This Row],[RAM Comp]:[Weight Comp]]+laptop_prices3[[#This Row],[Storage Comp]])</f>
        <v>16.43842857142857</v>
      </c>
      <c r="C156">
        <v>154</v>
      </c>
      <c r="D156" t="s">
        <v>17</v>
      </c>
      <c r="E156" t="s">
        <v>41</v>
      </c>
      <c r="F156">
        <v>16</v>
      </c>
      <c r="G156" t="s">
        <v>13</v>
      </c>
      <c r="H156" t="s">
        <v>20</v>
      </c>
      <c r="I156">
        <v>17.3</v>
      </c>
      <c r="J156" t="s">
        <v>43</v>
      </c>
      <c r="K156">
        <v>4.5</v>
      </c>
      <c r="L156">
        <v>2.85</v>
      </c>
      <c r="M156" t="s">
        <v>16</v>
      </c>
      <c r="N156">
        <v>3066.57</v>
      </c>
      <c r="O156" s="5">
        <f>(ScoreCard!$E$3-laptop_prices3[[#This Row],[Price ($)]])/ScoreCard!$E$3*ScoreCard!$E$5</f>
        <v>3.581326772688076</v>
      </c>
      <c r="P156" s="5">
        <f>laptop_prices3[[#This Row],[RAM (GB)]]/ScoreCard!$F$3*ScoreCard!$F$5</f>
        <v>1.75</v>
      </c>
      <c r="Q156" s="5">
        <f>laptop_prices3[[#This Row],[Screen Size (inch)]]/ScoreCard!$G$3*ScoreCard!$G$5</f>
        <v>2</v>
      </c>
      <c r="R156" s="5">
        <f>laptop_prices3[[#This Row],[Battery Life (hours)]]/ScoreCard!$H$3*ScoreCard!$H$5</f>
        <v>2.625</v>
      </c>
      <c r="S156" s="5">
        <f>ScoreCard!$I$3-laptop_prices3[[#This Row],[Weight (kg)]]/ScoreCard!$I$3*ScoreCard!$I$5</f>
        <v>1.8714285714285714</v>
      </c>
      <c r="T156" s="6" cm="1">
        <f t="array" ref="T156">_xlfn.IFS(laptop_prices3[[#This Row],[Storage]]="512GB SSD", 512, laptop_prices3[[#This Row],[Storage]] = "1TB SSD", 1000, laptop_prices3[[#This Row],[Storage]] = "2TB SSD", 2000, laptop_prices3[[#This Row],[Storage]]= "256GB SSD", 256, laptop_prices3[[#This Row],[Storage]] = "1TB HDD", 1000*0.7)</f>
        <v>512</v>
      </c>
      <c r="U156" s="5">
        <f>laptop_prices3[[#This Row],[Storage Raw Value]]/ScoreCard!$J$3*ScoreCard!$J$5</f>
        <v>2.048</v>
      </c>
    </row>
    <row r="157" spans="2:21" x14ac:dyDescent="0.2">
      <c r="B157" s="4" cm="1">
        <f t="array" ref="B157">SUM(laptop_prices3[[#This Row],[RAM Comp]:[Weight Comp]]+laptop_prices3[[#This Row],[Storage Comp]])</f>
        <v>19.008801541425818</v>
      </c>
      <c r="C157">
        <v>155</v>
      </c>
      <c r="D157" t="s">
        <v>45</v>
      </c>
      <c r="E157" t="s">
        <v>37</v>
      </c>
      <c r="F157">
        <v>32</v>
      </c>
      <c r="G157" t="s">
        <v>13</v>
      </c>
      <c r="H157" t="s">
        <v>44</v>
      </c>
      <c r="I157">
        <v>15.6</v>
      </c>
      <c r="J157" t="s">
        <v>21</v>
      </c>
      <c r="K157">
        <v>6.4</v>
      </c>
      <c r="L157">
        <v>3.01</v>
      </c>
      <c r="M157" t="s">
        <v>22</v>
      </c>
      <c r="N157">
        <v>1735.86</v>
      </c>
      <c r="O157" s="5">
        <f>(ScoreCard!$E$3-laptop_prices3[[#This Row],[Price ($)]])/ScoreCard!$E$3*ScoreCard!$E$5</f>
        <v>4.1969470423431785</v>
      </c>
      <c r="P157" s="5">
        <f>laptop_prices3[[#This Row],[RAM (GB)]]/ScoreCard!$F$3*ScoreCard!$F$5</f>
        <v>3.5</v>
      </c>
      <c r="Q157" s="5">
        <f>laptop_prices3[[#This Row],[Screen Size (inch)]]/ScoreCard!$G$3*ScoreCard!$G$5</f>
        <v>1.8034682080924855</v>
      </c>
      <c r="R157" s="5">
        <f>laptop_prices3[[#This Row],[Battery Life (hours)]]/ScoreCard!$H$3*ScoreCard!$H$5</f>
        <v>3.7333333333333334</v>
      </c>
      <c r="S157" s="5">
        <f>ScoreCard!$I$3-laptop_prices3[[#This Row],[Weight (kg)]]/ScoreCard!$I$3*ScoreCard!$I$5</f>
        <v>1.78</v>
      </c>
      <c r="T157" s="6" cm="1">
        <f t="array" ref="T157">_xlfn.IFS(laptop_prices3[[#This Row],[Storage]]="512GB SSD", 512, laptop_prices3[[#This Row],[Storage]] = "1TB SSD", 1000, laptop_prices3[[#This Row],[Storage]] = "2TB SSD", 2000, laptop_prices3[[#This Row],[Storage]]= "256GB SSD", 256, laptop_prices3[[#This Row],[Storage]] = "1TB HDD", 1000*0.7)</f>
        <v>512</v>
      </c>
      <c r="U157" s="5">
        <f>laptop_prices3[[#This Row],[Storage Raw Value]]/ScoreCard!$J$3*ScoreCard!$J$5</f>
        <v>2.048</v>
      </c>
    </row>
    <row r="158" spans="2:21" x14ac:dyDescent="0.2">
      <c r="B158" s="4" cm="1">
        <f t="array" ref="B158">SUM(laptop_prices3[[#This Row],[RAM Comp]:[Weight Comp]]+laptop_prices3[[#This Row],[Storage Comp]])</f>
        <v>17.840735205064682</v>
      </c>
      <c r="C158">
        <v>156</v>
      </c>
      <c r="D158" t="s">
        <v>23</v>
      </c>
      <c r="E158" t="s">
        <v>37</v>
      </c>
      <c r="F158">
        <v>8</v>
      </c>
      <c r="G158" t="s">
        <v>13</v>
      </c>
      <c r="H158" t="s">
        <v>20</v>
      </c>
      <c r="I158">
        <v>14</v>
      </c>
      <c r="J158" t="s">
        <v>27</v>
      </c>
      <c r="K158">
        <v>8</v>
      </c>
      <c r="L158">
        <v>1.77</v>
      </c>
      <c r="M158" t="s">
        <v>30</v>
      </c>
      <c r="N158">
        <v>2895.86</v>
      </c>
      <c r="O158" s="5">
        <f>(ScoreCard!$E$3-laptop_prices3[[#This Row],[Price ($)]])/ScoreCard!$E$3*ScoreCard!$E$5</f>
        <v>3.6603015577523061</v>
      </c>
      <c r="P158" s="5">
        <f>laptop_prices3[[#This Row],[RAM (GB)]]/ScoreCard!$F$3*ScoreCard!$F$5</f>
        <v>0.875</v>
      </c>
      <c r="Q158" s="5">
        <f>laptop_prices3[[#This Row],[Screen Size (inch)]]/ScoreCard!$G$3*ScoreCard!$G$5</f>
        <v>1.6184971098265895</v>
      </c>
      <c r="R158" s="5">
        <f>laptop_prices3[[#This Row],[Battery Life (hours)]]/ScoreCard!$H$3*ScoreCard!$H$5</f>
        <v>4.6666666666666661</v>
      </c>
      <c r="S158" s="5">
        <f>ScoreCard!$I$3-laptop_prices3[[#This Row],[Weight (kg)]]/ScoreCard!$I$3*ScoreCard!$I$5</f>
        <v>2.4885714285714284</v>
      </c>
      <c r="T158" s="6" cm="1">
        <f t="array" ref="T158">_xlfn.IFS(laptop_prices3[[#This Row],[Storage]]="512GB SSD", 512, laptop_prices3[[#This Row],[Storage]] = "1TB SSD", 1000, laptop_prices3[[#This Row],[Storage]] = "2TB SSD", 2000, laptop_prices3[[#This Row],[Storage]]= "256GB SSD", 256, laptop_prices3[[#This Row],[Storage]] = "1TB HDD", 1000*0.7)</f>
        <v>512</v>
      </c>
      <c r="U158" s="5">
        <f>laptop_prices3[[#This Row],[Storage Raw Value]]/ScoreCard!$J$3*ScoreCard!$J$5</f>
        <v>2.048</v>
      </c>
    </row>
    <row r="159" spans="2:21" x14ac:dyDescent="0.2">
      <c r="B159" s="4" cm="1">
        <f t="array" ref="B159">SUM(laptop_prices3[[#This Row],[RAM Comp]:[Weight Comp]]+laptop_prices3[[#This Row],[Storage Comp]])</f>
        <v>17.882663776493256</v>
      </c>
      <c r="C159">
        <v>157</v>
      </c>
      <c r="D159" t="s">
        <v>45</v>
      </c>
      <c r="E159" t="s">
        <v>37</v>
      </c>
      <c r="F159">
        <v>4</v>
      </c>
      <c r="G159" t="s">
        <v>42</v>
      </c>
      <c r="H159" t="s">
        <v>32</v>
      </c>
      <c r="I159">
        <v>14</v>
      </c>
      <c r="J159" t="s">
        <v>27</v>
      </c>
      <c r="K159">
        <v>4.4000000000000004</v>
      </c>
      <c r="L159">
        <v>2.52</v>
      </c>
      <c r="M159" t="s">
        <v>46</v>
      </c>
      <c r="N159">
        <v>2072.73</v>
      </c>
      <c r="O159" s="5">
        <f>(ScoreCard!$E$3-laptop_prices3[[#This Row],[Price ($)]])/ScoreCard!$E$3*ScoreCard!$E$5</f>
        <v>4.041102417865484</v>
      </c>
      <c r="P159" s="5">
        <f>laptop_prices3[[#This Row],[RAM (GB)]]/ScoreCard!$F$3*ScoreCard!$F$5</f>
        <v>0.4375</v>
      </c>
      <c r="Q159" s="5">
        <f>laptop_prices3[[#This Row],[Screen Size (inch)]]/ScoreCard!$G$3*ScoreCard!$G$5</f>
        <v>1.6184971098265895</v>
      </c>
      <c r="R159" s="5">
        <f>laptop_prices3[[#This Row],[Battery Life (hours)]]/ScoreCard!$H$3*ScoreCard!$H$5</f>
        <v>2.5666666666666669</v>
      </c>
      <c r="S159" s="5">
        <f>ScoreCard!$I$3-laptop_prices3[[#This Row],[Weight (kg)]]/ScoreCard!$I$3*ScoreCard!$I$5</f>
        <v>2.06</v>
      </c>
      <c r="T159" s="6" cm="1">
        <f t="array" ref="T159">_xlfn.IFS(laptop_prices3[[#This Row],[Storage]]="512GB SSD", 512, laptop_prices3[[#This Row],[Storage]] = "1TB SSD", 1000, laptop_prices3[[#This Row],[Storage]] = "2TB SSD", 2000, laptop_prices3[[#This Row],[Storage]]= "256GB SSD", 256, laptop_prices3[[#This Row],[Storage]] = "1TB HDD", 1000*0.7)</f>
        <v>700</v>
      </c>
      <c r="U159" s="5">
        <f>laptop_prices3[[#This Row],[Storage Raw Value]]/ScoreCard!$J$3*ScoreCard!$J$5</f>
        <v>2.8</v>
      </c>
    </row>
    <row r="160" spans="2:21" x14ac:dyDescent="0.2">
      <c r="B160" s="4" cm="1">
        <f t="array" ref="B160">SUM(laptop_prices3[[#This Row],[RAM Comp]:[Weight Comp]]+laptop_prices3[[#This Row],[Storage Comp]])</f>
        <v>39.711830443159926</v>
      </c>
      <c r="C160">
        <v>158</v>
      </c>
      <c r="D160" t="s">
        <v>34</v>
      </c>
      <c r="E160" t="s">
        <v>18</v>
      </c>
      <c r="F160">
        <v>16</v>
      </c>
      <c r="G160" t="s">
        <v>25</v>
      </c>
      <c r="H160" t="s">
        <v>14</v>
      </c>
      <c r="I160">
        <v>14</v>
      </c>
      <c r="J160" t="s">
        <v>21</v>
      </c>
      <c r="K160">
        <v>4.5999999999999996</v>
      </c>
      <c r="L160">
        <v>3.22</v>
      </c>
      <c r="M160" t="s">
        <v>16</v>
      </c>
      <c r="N160">
        <v>1178.4000000000001</v>
      </c>
      <c r="O160" s="5">
        <f>(ScoreCard!$E$3-laptop_prices3[[#This Row],[Price ($)]])/ScoreCard!$E$3*ScoreCard!$E$5</f>
        <v>4.454842207722514</v>
      </c>
      <c r="P160" s="5">
        <f>laptop_prices3[[#This Row],[RAM (GB)]]/ScoreCard!$F$3*ScoreCard!$F$5</f>
        <v>1.75</v>
      </c>
      <c r="Q160" s="5">
        <f>laptop_prices3[[#This Row],[Screen Size (inch)]]/ScoreCard!$G$3*ScoreCard!$G$5</f>
        <v>1.6184971098265895</v>
      </c>
      <c r="R160" s="5">
        <f>laptop_prices3[[#This Row],[Battery Life (hours)]]/ScoreCard!$H$3*ScoreCard!$H$5</f>
        <v>2.6833333333333331</v>
      </c>
      <c r="S160" s="5">
        <f>ScoreCard!$I$3-laptop_prices3[[#This Row],[Weight (kg)]]/ScoreCard!$I$3*ScoreCard!$I$5</f>
        <v>1.66</v>
      </c>
      <c r="T160" s="6" cm="1">
        <f t="array" ref="T160">_xlfn.IFS(laptop_prices3[[#This Row],[Storage]]="512GB SSD", 512, laptop_prices3[[#This Row],[Storage]] = "1TB SSD", 1000, laptop_prices3[[#This Row],[Storage]] = "2TB SSD", 2000, laptop_prices3[[#This Row],[Storage]]= "256GB SSD", 256, laptop_prices3[[#This Row],[Storage]] = "1TB HDD", 1000*0.7)</f>
        <v>2000</v>
      </c>
      <c r="U160" s="5">
        <f>laptop_prices3[[#This Row],[Storage Raw Value]]/ScoreCard!$J$3*ScoreCard!$J$5</f>
        <v>8</v>
      </c>
    </row>
    <row r="161" spans="2:21" x14ac:dyDescent="0.2">
      <c r="B161" s="4" cm="1">
        <f t="array" ref="B161">SUM(laptop_prices3[[#This Row],[RAM Comp]:[Weight Comp]]+laptop_prices3[[#This Row],[Storage Comp]])</f>
        <v>28.414715111478117</v>
      </c>
      <c r="C161">
        <v>159</v>
      </c>
      <c r="D161" t="s">
        <v>11</v>
      </c>
      <c r="E161" t="s">
        <v>37</v>
      </c>
      <c r="F161">
        <v>16</v>
      </c>
      <c r="G161" t="s">
        <v>19</v>
      </c>
      <c r="H161" t="s">
        <v>32</v>
      </c>
      <c r="I161">
        <v>13.3</v>
      </c>
      <c r="J161" t="s">
        <v>27</v>
      </c>
      <c r="K161">
        <v>11.4</v>
      </c>
      <c r="L161">
        <v>1.79</v>
      </c>
      <c r="M161" t="s">
        <v>16</v>
      </c>
      <c r="N161">
        <v>4918.1099999999997</v>
      </c>
      <c r="O161" s="5">
        <f>(ScoreCard!$E$3-laptop_prices3[[#This Row],[Price ($)]])/ScoreCard!$E$3*ScoreCard!$E$5</f>
        <v>2.7247573067058477</v>
      </c>
      <c r="P161" s="5">
        <f>laptop_prices3[[#This Row],[RAM (GB)]]/ScoreCard!$F$3*ScoreCard!$F$5</f>
        <v>1.75</v>
      </c>
      <c r="Q161" s="5">
        <f>laptop_prices3[[#This Row],[Screen Size (inch)]]/ScoreCard!$G$3*ScoreCard!$G$5</f>
        <v>1.5375722543352601</v>
      </c>
      <c r="R161" s="5">
        <f>laptop_prices3[[#This Row],[Battery Life (hours)]]/ScoreCard!$H$3*ScoreCard!$H$5</f>
        <v>6.65</v>
      </c>
      <c r="S161" s="5">
        <f>ScoreCard!$I$3-laptop_prices3[[#This Row],[Weight (kg)]]/ScoreCard!$I$3*ScoreCard!$I$5</f>
        <v>2.4771428571428569</v>
      </c>
      <c r="T161" s="6" cm="1">
        <f t="array" ref="T161">_xlfn.IFS(laptop_prices3[[#This Row],[Storage]]="512GB SSD", 512, laptop_prices3[[#This Row],[Storage]] = "1TB SSD", 1000, laptop_prices3[[#This Row],[Storage]] = "2TB SSD", 2000, laptop_prices3[[#This Row],[Storage]]= "256GB SSD", 256, laptop_prices3[[#This Row],[Storage]] = "1TB HDD", 1000*0.7)</f>
        <v>1000</v>
      </c>
      <c r="U161" s="5">
        <f>laptop_prices3[[#This Row],[Storage Raw Value]]/ScoreCard!$J$3*ScoreCard!$J$5</f>
        <v>4</v>
      </c>
    </row>
    <row r="162" spans="2:21" x14ac:dyDescent="0.2">
      <c r="B162" s="4" cm="1">
        <f t="array" ref="B162">SUM(laptop_prices3[[#This Row],[RAM Comp]:[Weight Comp]]+laptop_prices3[[#This Row],[Storage Comp]])</f>
        <v>26.130571428571429</v>
      </c>
      <c r="C162">
        <v>160</v>
      </c>
      <c r="D162" t="s">
        <v>36</v>
      </c>
      <c r="E162" t="s">
        <v>39</v>
      </c>
      <c r="F162">
        <v>64</v>
      </c>
      <c r="G162" t="s">
        <v>13</v>
      </c>
      <c r="H162" t="s">
        <v>14</v>
      </c>
      <c r="I162">
        <v>17.3</v>
      </c>
      <c r="J162" t="s">
        <v>27</v>
      </c>
      <c r="K162">
        <v>11.4</v>
      </c>
      <c r="L162">
        <v>2.12</v>
      </c>
      <c r="M162" t="s">
        <v>30</v>
      </c>
      <c r="N162">
        <v>4348.8</v>
      </c>
      <c r="O162" s="5">
        <f>(ScoreCard!$E$3-laptop_prices3[[#This Row],[Price ($)]])/ScoreCard!$E$3*ScoreCard!$E$5</f>
        <v>2.9881345832855284</v>
      </c>
      <c r="P162" s="5">
        <f>laptop_prices3[[#This Row],[RAM (GB)]]/ScoreCard!$F$3*ScoreCard!$F$5</f>
        <v>7</v>
      </c>
      <c r="Q162" s="5">
        <f>laptop_prices3[[#This Row],[Screen Size (inch)]]/ScoreCard!$G$3*ScoreCard!$G$5</f>
        <v>2</v>
      </c>
      <c r="R162" s="5">
        <f>laptop_prices3[[#This Row],[Battery Life (hours)]]/ScoreCard!$H$3*ScoreCard!$H$5</f>
        <v>6.65</v>
      </c>
      <c r="S162" s="5">
        <f>ScoreCard!$I$3-laptop_prices3[[#This Row],[Weight (kg)]]/ScoreCard!$I$3*ScoreCard!$I$5</f>
        <v>2.2885714285714283</v>
      </c>
      <c r="T162" s="6" cm="1">
        <f t="array" ref="T162">_xlfn.IFS(laptop_prices3[[#This Row],[Storage]]="512GB SSD", 512, laptop_prices3[[#This Row],[Storage]] = "1TB SSD", 1000, laptop_prices3[[#This Row],[Storage]] = "2TB SSD", 2000, laptop_prices3[[#This Row],[Storage]]= "256GB SSD", 256, laptop_prices3[[#This Row],[Storage]] = "1TB HDD", 1000*0.7)</f>
        <v>512</v>
      </c>
      <c r="U162" s="5">
        <f>laptop_prices3[[#This Row],[Storage Raw Value]]/ScoreCard!$J$3*ScoreCard!$J$5</f>
        <v>2.048</v>
      </c>
    </row>
    <row r="163" spans="2:21" x14ac:dyDescent="0.2">
      <c r="B163" s="4" cm="1">
        <f t="array" ref="B163">SUM(laptop_prices3[[#This Row],[RAM Comp]:[Weight Comp]]+laptop_prices3[[#This Row],[Storage Comp]])</f>
        <v>15.986568538398018</v>
      </c>
      <c r="C163">
        <v>161</v>
      </c>
      <c r="D163" t="s">
        <v>45</v>
      </c>
      <c r="E163" t="s">
        <v>12</v>
      </c>
      <c r="F163">
        <v>4</v>
      </c>
      <c r="G163" t="s">
        <v>13</v>
      </c>
      <c r="H163" t="s">
        <v>14</v>
      </c>
      <c r="I163">
        <v>14</v>
      </c>
      <c r="J163" t="s">
        <v>43</v>
      </c>
      <c r="K163">
        <v>6.6</v>
      </c>
      <c r="L163">
        <v>2.82</v>
      </c>
      <c r="M163" t="s">
        <v>46</v>
      </c>
      <c r="N163">
        <v>734.88</v>
      </c>
      <c r="O163" s="5">
        <f>(ScoreCard!$E$3-laptop_prices3[[#This Row],[Price ($)]])/ScoreCard!$E$3*ScoreCard!$E$5</f>
        <v>4.6600258330033277</v>
      </c>
      <c r="P163" s="5">
        <f>laptop_prices3[[#This Row],[RAM (GB)]]/ScoreCard!$F$3*ScoreCard!$F$5</f>
        <v>0.4375</v>
      </c>
      <c r="Q163" s="5">
        <f>laptop_prices3[[#This Row],[Screen Size (inch)]]/ScoreCard!$G$3*ScoreCard!$G$5</f>
        <v>1.6184971098265895</v>
      </c>
      <c r="R163" s="5">
        <f>laptop_prices3[[#This Row],[Battery Life (hours)]]/ScoreCard!$H$3*ScoreCard!$H$5</f>
        <v>3.8499999999999996</v>
      </c>
      <c r="S163" s="5">
        <f>ScoreCard!$I$3-laptop_prices3[[#This Row],[Weight (kg)]]/ScoreCard!$I$3*ScoreCard!$I$5</f>
        <v>1.8885714285714286</v>
      </c>
      <c r="T163" s="6" cm="1">
        <f t="array" ref="T163">_xlfn.IFS(laptop_prices3[[#This Row],[Storage]]="512GB SSD", 512, laptop_prices3[[#This Row],[Storage]] = "1TB SSD", 1000, laptop_prices3[[#This Row],[Storage]] = "2TB SSD", 2000, laptop_prices3[[#This Row],[Storage]]= "256GB SSD", 256, laptop_prices3[[#This Row],[Storage]] = "1TB HDD", 1000*0.7)</f>
        <v>512</v>
      </c>
      <c r="U163" s="5">
        <f>laptop_prices3[[#This Row],[Storage Raw Value]]/ScoreCard!$J$3*ScoreCard!$J$5</f>
        <v>2.048</v>
      </c>
    </row>
    <row r="164" spans="2:21" x14ac:dyDescent="0.2">
      <c r="B164" s="4" cm="1">
        <f t="array" ref="B164">SUM(laptop_prices3[[#This Row],[RAM Comp]:[Weight Comp]]+laptop_prices3[[#This Row],[Storage Comp]])</f>
        <v>16.212068125516101</v>
      </c>
      <c r="C164">
        <v>162</v>
      </c>
      <c r="D164" t="s">
        <v>17</v>
      </c>
      <c r="E164" t="s">
        <v>24</v>
      </c>
      <c r="F164">
        <v>4</v>
      </c>
      <c r="G164" t="s">
        <v>13</v>
      </c>
      <c r="H164" t="s">
        <v>40</v>
      </c>
      <c r="I164">
        <v>16</v>
      </c>
      <c r="J164" t="s">
        <v>43</v>
      </c>
      <c r="K164">
        <v>6.6</v>
      </c>
      <c r="L164">
        <v>2.83</v>
      </c>
      <c r="M164" t="s">
        <v>30</v>
      </c>
      <c r="N164">
        <v>1369.42</v>
      </c>
      <c r="O164" s="5">
        <f>(ScoreCard!$E$3-laptop_prices3[[#This Row],[Price ($)]])/ScoreCard!$E$3*ScoreCard!$E$5</f>
        <v>4.3664715004237644</v>
      </c>
      <c r="P164" s="5">
        <f>laptop_prices3[[#This Row],[RAM (GB)]]/ScoreCard!$F$3*ScoreCard!$F$5</f>
        <v>0.4375</v>
      </c>
      <c r="Q164" s="5">
        <f>laptop_prices3[[#This Row],[Screen Size (inch)]]/ScoreCard!$G$3*ScoreCard!$G$5</f>
        <v>1.8497109826589595</v>
      </c>
      <c r="R164" s="5">
        <f>laptop_prices3[[#This Row],[Battery Life (hours)]]/ScoreCard!$H$3*ScoreCard!$H$5</f>
        <v>3.8499999999999996</v>
      </c>
      <c r="S164" s="5">
        <f>ScoreCard!$I$3-laptop_prices3[[#This Row],[Weight (kg)]]/ScoreCard!$I$3*ScoreCard!$I$5</f>
        <v>1.8828571428571428</v>
      </c>
      <c r="T164" s="6" cm="1">
        <f t="array" ref="T164">_xlfn.IFS(laptop_prices3[[#This Row],[Storage]]="512GB SSD", 512, laptop_prices3[[#This Row],[Storage]] = "1TB SSD", 1000, laptop_prices3[[#This Row],[Storage]] = "2TB SSD", 2000, laptop_prices3[[#This Row],[Storage]]= "256GB SSD", 256, laptop_prices3[[#This Row],[Storage]] = "1TB HDD", 1000*0.7)</f>
        <v>512</v>
      </c>
      <c r="U164" s="5">
        <f>laptop_prices3[[#This Row],[Storage Raw Value]]/ScoreCard!$J$3*ScoreCard!$J$5</f>
        <v>2.048</v>
      </c>
    </row>
    <row r="165" spans="2:21" x14ac:dyDescent="0.2">
      <c r="B165" s="4" cm="1">
        <f t="array" ref="B165">SUM(laptop_prices3[[#This Row],[RAM Comp]:[Weight Comp]]+laptop_prices3[[#This Row],[Storage Comp]])</f>
        <v>31.708230112854391</v>
      </c>
      <c r="C165">
        <v>163</v>
      </c>
      <c r="D165" t="s">
        <v>33</v>
      </c>
      <c r="E165" t="s">
        <v>12</v>
      </c>
      <c r="F165">
        <v>64</v>
      </c>
      <c r="G165" t="s">
        <v>19</v>
      </c>
      <c r="H165" t="s">
        <v>44</v>
      </c>
      <c r="I165">
        <v>15.6</v>
      </c>
      <c r="J165" t="s">
        <v>27</v>
      </c>
      <c r="K165">
        <v>7.6</v>
      </c>
      <c r="L165">
        <v>1.8</v>
      </c>
      <c r="M165" t="s">
        <v>16</v>
      </c>
      <c r="N165">
        <v>2531.4499999999998</v>
      </c>
      <c r="O165" s="5">
        <f>(ScoreCard!$E$3-laptop_prices3[[#This Row],[Price ($)]])/ScoreCard!$E$3*ScoreCard!$E$5</f>
        <v>3.8288868862348586</v>
      </c>
      <c r="P165" s="5">
        <f>laptop_prices3[[#This Row],[RAM (GB)]]/ScoreCard!$F$3*ScoreCard!$F$5</f>
        <v>7</v>
      </c>
      <c r="Q165" s="5">
        <f>laptop_prices3[[#This Row],[Screen Size (inch)]]/ScoreCard!$G$3*ScoreCard!$G$5</f>
        <v>1.8034682080924855</v>
      </c>
      <c r="R165" s="5">
        <f>laptop_prices3[[#This Row],[Battery Life (hours)]]/ScoreCard!$H$3*ScoreCard!$H$5</f>
        <v>4.4333333333333336</v>
      </c>
      <c r="S165" s="5">
        <f>ScoreCard!$I$3-laptop_prices3[[#This Row],[Weight (kg)]]/ScoreCard!$I$3*ScoreCard!$I$5</f>
        <v>2.4714285714285715</v>
      </c>
      <c r="T165" s="6" cm="1">
        <f t="array" ref="T165">_xlfn.IFS(laptop_prices3[[#This Row],[Storage]]="512GB SSD", 512, laptop_prices3[[#This Row],[Storage]] = "1TB SSD", 1000, laptop_prices3[[#This Row],[Storage]] = "2TB SSD", 2000, laptop_prices3[[#This Row],[Storage]]= "256GB SSD", 256, laptop_prices3[[#This Row],[Storage]] = "1TB HDD", 1000*0.7)</f>
        <v>1000</v>
      </c>
      <c r="U165" s="5">
        <f>laptop_prices3[[#This Row],[Storage Raw Value]]/ScoreCard!$J$3*ScoreCard!$J$5</f>
        <v>4</v>
      </c>
    </row>
    <row r="166" spans="2:21" x14ac:dyDescent="0.2">
      <c r="B166" s="4" cm="1">
        <f t="array" ref="B166">SUM(laptop_prices3[[#This Row],[RAM Comp]:[Weight Comp]]+laptop_prices3[[#This Row],[Storage Comp]])</f>
        <v>44.505238095238091</v>
      </c>
      <c r="C166">
        <v>164</v>
      </c>
      <c r="D166" t="s">
        <v>45</v>
      </c>
      <c r="E166" t="s">
        <v>48</v>
      </c>
      <c r="F166">
        <v>16</v>
      </c>
      <c r="G166" t="s">
        <v>25</v>
      </c>
      <c r="H166" t="s">
        <v>35</v>
      </c>
      <c r="I166">
        <v>17.3</v>
      </c>
      <c r="J166" t="s">
        <v>15</v>
      </c>
      <c r="K166">
        <v>10.4</v>
      </c>
      <c r="L166">
        <v>1.42</v>
      </c>
      <c r="M166" t="s">
        <v>30</v>
      </c>
      <c r="N166">
        <v>2018.16</v>
      </c>
      <c r="O166" s="5">
        <f>(ScoreCard!$E$3-laptop_prices3[[#This Row],[Price ($)]])/ScoreCard!$E$3*ScoreCard!$E$5</f>
        <v>4.0663478869121414</v>
      </c>
      <c r="P166" s="5">
        <f>laptop_prices3[[#This Row],[RAM (GB)]]/ScoreCard!$F$3*ScoreCard!$F$5</f>
        <v>1.75</v>
      </c>
      <c r="Q166" s="5">
        <f>laptop_prices3[[#This Row],[Screen Size (inch)]]/ScoreCard!$G$3*ScoreCard!$G$5</f>
        <v>2</v>
      </c>
      <c r="R166" s="5">
        <f>laptop_prices3[[#This Row],[Battery Life (hours)]]/ScoreCard!$H$3*ScoreCard!$H$5</f>
        <v>6.0666666666666664</v>
      </c>
      <c r="S166" s="5">
        <f>ScoreCard!$I$3-laptop_prices3[[#This Row],[Weight (kg)]]/ScoreCard!$I$3*ScoreCard!$I$5</f>
        <v>2.6885714285714286</v>
      </c>
      <c r="T166" s="6" cm="1">
        <f t="array" ref="T166">_xlfn.IFS(laptop_prices3[[#This Row],[Storage]]="512GB SSD", 512, laptop_prices3[[#This Row],[Storage]] = "1TB SSD", 1000, laptop_prices3[[#This Row],[Storage]] = "2TB SSD", 2000, laptop_prices3[[#This Row],[Storage]]= "256GB SSD", 256, laptop_prices3[[#This Row],[Storage]] = "1TB HDD", 1000*0.7)</f>
        <v>2000</v>
      </c>
      <c r="U166" s="5">
        <f>laptop_prices3[[#This Row],[Storage Raw Value]]/ScoreCard!$J$3*ScoreCard!$J$5</f>
        <v>8</v>
      </c>
    </row>
    <row r="167" spans="2:21" x14ac:dyDescent="0.2">
      <c r="B167" s="4" cm="1">
        <f t="array" ref="B167">SUM(laptop_prices3[[#This Row],[RAM Comp]:[Weight Comp]]+laptop_prices3[[#This Row],[Storage Comp]])</f>
        <v>22.304992017616296</v>
      </c>
      <c r="C167">
        <v>165</v>
      </c>
      <c r="D167" t="s">
        <v>33</v>
      </c>
      <c r="E167" t="s">
        <v>41</v>
      </c>
      <c r="F167">
        <v>32</v>
      </c>
      <c r="G167" t="s">
        <v>13</v>
      </c>
      <c r="H167" t="s">
        <v>44</v>
      </c>
      <c r="I167">
        <v>15.6</v>
      </c>
      <c r="J167" t="s">
        <v>21</v>
      </c>
      <c r="K167">
        <v>11.6</v>
      </c>
      <c r="L167">
        <v>2.5499999999999998</v>
      </c>
      <c r="M167" t="s">
        <v>30</v>
      </c>
      <c r="N167">
        <v>1633.4</v>
      </c>
      <c r="O167" s="5">
        <f>(ScoreCard!$E$3-laptop_prices3[[#This Row],[Price ($)]])/ScoreCard!$E$3*ScoreCard!$E$5</f>
        <v>4.2443476426459217</v>
      </c>
      <c r="P167" s="5">
        <f>laptop_prices3[[#This Row],[RAM (GB)]]/ScoreCard!$F$3*ScoreCard!$F$5</f>
        <v>3.5</v>
      </c>
      <c r="Q167" s="5">
        <f>laptop_prices3[[#This Row],[Screen Size (inch)]]/ScoreCard!$G$3*ScoreCard!$G$5</f>
        <v>1.8034682080924855</v>
      </c>
      <c r="R167" s="5">
        <f>laptop_prices3[[#This Row],[Battery Life (hours)]]/ScoreCard!$H$3*ScoreCard!$H$5</f>
        <v>6.7666666666666666</v>
      </c>
      <c r="S167" s="5">
        <f>ScoreCard!$I$3-laptop_prices3[[#This Row],[Weight (kg)]]/ScoreCard!$I$3*ScoreCard!$I$5</f>
        <v>2.0428571428571427</v>
      </c>
      <c r="T167" s="6" cm="1">
        <f t="array" ref="T167">_xlfn.IFS(laptop_prices3[[#This Row],[Storage]]="512GB SSD", 512, laptop_prices3[[#This Row],[Storage]] = "1TB SSD", 1000, laptop_prices3[[#This Row],[Storage]] = "2TB SSD", 2000, laptop_prices3[[#This Row],[Storage]]= "256GB SSD", 256, laptop_prices3[[#This Row],[Storage]] = "1TB HDD", 1000*0.7)</f>
        <v>512</v>
      </c>
      <c r="U167" s="5">
        <f>laptop_prices3[[#This Row],[Storage Raw Value]]/ScoreCard!$J$3*ScoreCard!$J$5</f>
        <v>2.048</v>
      </c>
    </row>
    <row r="168" spans="2:21" x14ac:dyDescent="0.2">
      <c r="B168" s="4" cm="1">
        <f t="array" ref="B168">SUM(laptop_prices3[[#This Row],[RAM Comp]:[Weight Comp]]+laptop_prices3[[#This Row],[Storage Comp]])</f>
        <v>18.22820630333058</v>
      </c>
      <c r="C168">
        <v>166</v>
      </c>
      <c r="D168" t="s">
        <v>28</v>
      </c>
      <c r="E168" t="s">
        <v>18</v>
      </c>
      <c r="F168">
        <v>4</v>
      </c>
      <c r="G168" t="s">
        <v>13</v>
      </c>
      <c r="H168" t="s">
        <v>14</v>
      </c>
      <c r="I168">
        <v>15.6</v>
      </c>
      <c r="J168" t="s">
        <v>15</v>
      </c>
      <c r="K168">
        <v>10.4</v>
      </c>
      <c r="L168">
        <v>3.1</v>
      </c>
      <c r="M168" t="s">
        <v>30</v>
      </c>
      <c r="N168">
        <v>1528.92</v>
      </c>
      <c r="O168" s="5">
        <f>(ScoreCard!$E$3-laptop_prices3[[#This Row],[Price ($)]])/ScoreCard!$E$3*ScoreCard!$E$5</f>
        <v>4.2926827462925203</v>
      </c>
      <c r="P168" s="5">
        <f>laptop_prices3[[#This Row],[RAM (GB)]]/ScoreCard!$F$3*ScoreCard!$F$5</f>
        <v>0.4375</v>
      </c>
      <c r="Q168" s="5">
        <f>laptop_prices3[[#This Row],[Screen Size (inch)]]/ScoreCard!$G$3*ScoreCard!$G$5</f>
        <v>1.8034682080924855</v>
      </c>
      <c r="R168" s="5">
        <f>laptop_prices3[[#This Row],[Battery Life (hours)]]/ScoreCard!$H$3*ScoreCard!$H$5</f>
        <v>6.0666666666666664</v>
      </c>
      <c r="S168" s="5">
        <f>ScoreCard!$I$3-laptop_prices3[[#This Row],[Weight (kg)]]/ScoreCard!$I$3*ScoreCard!$I$5</f>
        <v>1.7285714285714284</v>
      </c>
      <c r="T168" s="6" cm="1">
        <f t="array" ref="T168">_xlfn.IFS(laptop_prices3[[#This Row],[Storage]]="512GB SSD", 512, laptop_prices3[[#This Row],[Storage]] = "1TB SSD", 1000, laptop_prices3[[#This Row],[Storage]] = "2TB SSD", 2000, laptop_prices3[[#This Row],[Storage]]= "256GB SSD", 256, laptop_prices3[[#This Row],[Storage]] = "1TB HDD", 1000*0.7)</f>
        <v>512</v>
      </c>
      <c r="U168" s="5">
        <f>laptop_prices3[[#This Row],[Storage Raw Value]]/ScoreCard!$J$3*ScoreCard!$J$5</f>
        <v>2.048</v>
      </c>
    </row>
    <row r="169" spans="2:21" x14ac:dyDescent="0.2">
      <c r="B169" s="4" cm="1">
        <f t="array" ref="B169">SUM(laptop_prices3[[#This Row],[RAM Comp]:[Weight Comp]]+laptop_prices3[[#This Row],[Storage Comp]])</f>
        <v>23.780762730525737</v>
      </c>
      <c r="C169">
        <v>167</v>
      </c>
      <c r="D169" t="s">
        <v>36</v>
      </c>
      <c r="E169" t="s">
        <v>39</v>
      </c>
      <c r="F169">
        <v>64</v>
      </c>
      <c r="G169" t="s">
        <v>13</v>
      </c>
      <c r="H169" t="s">
        <v>20</v>
      </c>
      <c r="I169">
        <v>13.3</v>
      </c>
      <c r="J169" t="s">
        <v>27</v>
      </c>
      <c r="K169">
        <v>7.9</v>
      </c>
      <c r="L169">
        <v>1.85</v>
      </c>
      <c r="M169" t="s">
        <v>30</v>
      </c>
      <c r="N169">
        <v>3845.91</v>
      </c>
      <c r="O169" s="5">
        <f>(ScoreCard!$E$3-laptop_prices3[[#This Row],[Price ($)]])/ScoreCard!$E$3*ScoreCard!$E$5</f>
        <v>3.2207842796182047</v>
      </c>
      <c r="P169" s="5">
        <f>laptop_prices3[[#This Row],[RAM (GB)]]/ScoreCard!$F$3*ScoreCard!$F$5</f>
        <v>7</v>
      </c>
      <c r="Q169" s="5">
        <f>laptop_prices3[[#This Row],[Screen Size (inch)]]/ScoreCard!$G$3*ScoreCard!$G$5</f>
        <v>1.5375722543352601</v>
      </c>
      <c r="R169" s="5">
        <f>laptop_prices3[[#This Row],[Battery Life (hours)]]/ScoreCard!$H$3*ScoreCard!$H$5</f>
        <v>4.6083333333333334</v>
      </c>
      <c r="S169" s="5">
        <f>ScoreCard!$I$3-laptop_prices3[[#This Row],[Weight (kg)]]/ScoreCard!$I$3*ScoreCard!$I$5</f>
        <v>2.4428571428571431</v>
      </c>
      <c r="T169" s="6" cm="1">
        <f t="array" ref="T169">_xlfn.IFS(laptop_prices3[[#This Row],[Storage]]="512GB SSD", 512, laptop_prices3[[#This Row],[Storage]] = "1TB SSD", 1000, laptop_prices3[[#This Row],[Storage]] = "2TB SSD", 2000, laptop_prices3[[#This Row],[Storage]]= "256GB SSD", 256, laptop_prices3[[#This Row],[Storage]] = "1TB HDD", 1000*0.7)</f>
        <v>512</v>
      </c>
      <c r="U169" s="5">
        <f>laptop_prices3[[#This Row],[Storage Raw Value]]/ScoreCard!$J$3*ScoreCard!$J$5</f>
        <v>2.048</v>
      </c>
    </row>
    <row r="170" spans="2:21" x14ac:dyDescent="0.2">
      <c r="B170" s="4" cm="1">
        <f t="array" ref="B170">SUM(laptop_prices3[[#This Row],[RAM Comp]:[Weight Comp]]+laptop_prices3[[#This Row],[Storage Comp]])</f>
        <v>16.037563446187725</v>
      </c>
      <c r="C170">
        <v>168</v>
      </c>
      <c r="D170" t="s">
        <v>11</v>
      </c>
      <c r="E170" t="s">
        <v>39</v>
      </c>
      <c r="F170">
        <v>16</v>
      </c>
      <c r="G170" t="s">
        <v>29</v>
      </c>
      <c r="H170" t="s">
        <v>20</v>
      </c>
      <c r="I170">
        <v>15.6</v>
      </c>
      <c r="J170" t="s">
        <v>43</v>
      </c>
      <c r="K170">
        <v>9.8000000000000007</v>
      </c>
      <c r="L170">
        <v>1.45</v>
      </c>
      <c r="M170" t="s">
        <v>46</v>
      </c>
      <c r="N170">
        <v>1864.34</v>
      </c>
      <c r="O170" s="5">
        <f>(ScoreCard!$E$3-laptop_prices3[[#This Row],[Price ($)]])/ScoreCard!$E$3*ScoreCard!$E$5</f>
        <v>4.1375089286705622</v>
      </c>
      <c r="P170" s="5">
        <f>laptop_prices3[[#This Row],[RAM (GB)]]/ScoreCard!$F$3*ScoreCard!$F$5</f>
        <v>1.75</v>
      </c>
      <c r="Q170" s="5">
        <f>laptop_prices3[[#This Row],[Screen Size (inch)]]/ScoreCard!$G$3*ScoreCard!$G$5</f>
        <v>1.8034682080924855</v>
      </c>
      <c r="R170" s="5">
        <f>laptop_prices3[[#This Row],[Battery Life (hours)]]/ScoreCard!$H$3*ScoreCard!$H$5</f>
        <v>5.7166666666666677</v>
      </c>
      <c r="S170" s="5">
        <f>ScoreCard!$I$3-laptop_prices3[[#This Row],[Weight (kg)]]/ScoreCard!$I$3*ScoreCard!$I$5</f>
        <v>2.6714285714285717</v>
      </c>
      <c r="T170" s="6" cm="1">
        <f t="array" ref="T170">_xlfn.IFS(laptop_prices3[[#This Row],[Storage]]="512GB SSD", 512, laptop_prices3[[#This Row],[Storage]] = "1TB SSD", 1000, laptop_prices3[[#This Row],[Storage]] = "2TB SSD", 2000, laptop_prices3[[#This Row],[Storage]]= "256GB SSD", 256, laptop_prices3[[#This Row],[Storage]] = "1TB HDD", 1000*0.7)</f>
        <v>256</v>
      </c>
      <c r="U170" s="5">
        <f>laptop_prices3[[#This Row],[Storage Raw Value]]/ScoreCard!$J$3*ScoreCard!$J$5</f>
        <v>1.024</v>
      </c>
    </row>
    <row r="171" spans="2:21" x14ac:dyDescent="0.2">
      <c r="B171" s="4" cm="1">
        <f t="array" ref="B171">SUM(laptop_prices3[[#This Row],[RAM Comp]:[Weight Comp]]+laptop_prices3[[#This Row],[Storage Comp]])</f>
        <v>27.508095238095237</v>
      </c>
      <c r="C171">
        <v>169</v>
      </c>
      <c r="D171" t="s">
        <v>11</v>
      </c>
      <c r="E171" t="s">
        <v>12</v>
      </c>
      <c r="F171">
        <v>16</v>
      </c>
      <c r="G171" t="s">
        <v>19</v>
      </c>
      <c r="H171" t="s">
        <v>44</v>
      </c>
      <c r="I171">
        <v>17.3</v>
      </c>
      <c r="J171" t="s">
        <v>27</v>
      </c>
      <c r="K171">
        <v>9.1999999999999993</v>
      </c>
      <c r="L171">
        <v>1.94</v>
      </c>
      <c r="M171" t="s">
        <v>22</v>
      </c>
      <c r="N171">
        <v>1828.29</v>
      </c>
      <c r="O171" s="5">
        <f>(ScoreCard!$E$3-laptop_prices3[[#This Row],[Price ($)]])/ScoreCard!$E$3*ScoreCard!$E$5</f>
        <v>4.1541865749804776</v>
      </c>
      <c r="P171" s="5">
        <f>laptop_prices3[[#This Row],[RAM (GB)]]/ScoreCard!$F$3*ScoreCard!$F$5</f>
        <v>1.75</v>
      </c>
      <c r="Q171" s="5">
        <f>laptop_prices3[[#This Row],[Screen Size (inch)]]/ScoreCard!$G$3*ScoreCard!$G$5</f>
        <v>2</v>
      </c>
      <c r="R171" s="5">
        <f>laptop_prices3[[#This Row],[Battery Life (hours)]]/ScoreCard!$H$3*ScoreCard!$H$5</f>
        <v>5.3666666666666663</v>
      </c>
      <c r="S171" s="5">
        <f>ScoreCard!$I$3-laptop_prices3[[#This Row],[Weight (kg)]]/ScoreCard!$I$3*ScoreCard!$I$5</f>
        <v>2.3914285714285715</v>
      </c>
      <c r="T171" s="6" cm="1">
        <f t="array" ref="T171">_xlfn.IFS(laptop_prices3[[#This Row],[Storage]]="512GB SSD", 512, laptop_prices3[[#This Row],[Storage]] = "1TB SSD", 1000, laptop_prices3[[#This Row],[Storage]] = "2TB SSD", 2000, laptop_prices3[[#This Row],[Storage]]= "256GB SSD", 256, laptop_prices3[[#This Row],[Storage]] = "1TB HDD", 1000*0.7)</f>
        <v>1000</v>
      </c>
      <c r="U171" s="5">
        <f>laptop_prices3[[#This Row],[Storage Raw Value]]/ScoreCard!$J$3*ScoreCard!$J$5</f>
        <v>4</v>
      </c>
    </row>
    <row r="172" spans="2:21" x14ac:dyDescent="0.2">
      <c r="B172" s="4" cm="1">
        <f t="array" ref="B172">SUM(laptop_prices3[[#This Row],[RAM Comp]:[Weight Comp]]+laptop_prices3[[#This Row],[Storage Comp]])</f>
        <v>23.622401871731352</v>
      </c>
      <c r="C172">
        <v>170</v>
      </c>
      <c r="D172" t="s">
        <v>11</v>
      </c>
      <c r="E172" t="s">
        <v>31</v>
      </c>
      <c r="F172">
        <v>64</v>
      </c>
      <c r="G172" t="s">
        <v>13</v>
      </c>
      <c r="H172" t="s">
        <v>32</v>
      </c>
      <c r="I172">
        <v>14</v>
      </c>
      <c r="J172" t="s">
        <v>15</v>
      </c>
      <c r="K172">
        <v>7</v>
      </c>
      <c r="L172">
        <v>1.35</v>
      </c>
      <c r="M172" t="s">
        <v>16</v>
      </c>
      <c r="N172">
        <v>3838.22</v>
      </c>
      <c r="O172" s="5">
        <f>(ScoreCard!$E$3-laptop_prices3[[#This Row],[Price ($)]])/ScoreCard!$E$3*ScoreCard!$E$5</f>
        <v>3.2243418690807077</v>
      </c>
      <c r="P172" s="5">
        <f>laptop_prices3[[#This Row],[RAM (GB)]]/ScoreCard!$F$3*ScoreCard!$F$5</f>
        <v>7</v>
      </c>
      <c r="Q172" s="5">
        <f>laptop_prices3[[#This Row],[Screen Size (inch)]]/ScoreCard!$G$3*ScoreCard!$G$5</f>
        <v>1.6184971098265895</v>
      </c>
      <c r="R172" s="5">
        <f>laptop_prices3[[#This Row],[Battery Life (hours)]]/ScoreCard!$H$3*ScoreCard!$H$5</f>
        <v>4.0833333333333339</v>
      </c>
      <c r="S172" s="5">
        <f>ScoreCard!$I$3-laptop_prices3[[#This Row],[Weight (kg)]]/ScoreCard!$I$3*ScoreCard!$I$5</f>
        <v>2.7285714285714286</v>
      </c>
      <c r="T172" s="6" cm="1">
        <f t="array" ref="T172">_xlfn.IFS(laptop_prices3[[#This Row],[Storage]]="512GB SSD", 512, laptop_prices3[[#This Row],[Storage]] = "1TB SSD", 1000, laptop_prices3[[#This Row],[Storage]] = "2TB SSD", 2000, laptop_prices3[[#This Row],[Storage]]= "256GB SSD", 256, laptop_prices3[[#This Row],[Storage]] = "1TB HDD", 1000*0.7)</f>
        <v>512</v>
      </c>
      <c r="U172" s="5">
        <f>laptop_prices3[[#This Row],[Storage Raw Value]]/ScoreCard!$J$3*ScoreCard!$J$5</f>
        <v>2.048</v>
      </c>
    </row>
    <row r="173" spans="2:21" x14ac:dyDescent="0.2">
      <c r="B173" s="4" cm="1">
        <f t="array" ref="B173">SUM(laptop_prices3[[#This Row],[RAM Comp]:[Weight Comp]]+laptop_prices3[[#This Row],[Storage Comp]])</f>
        <v>19.362187173135148</v>
      </c>
      <c r="C173">
        <v>171</v>
      </c>
      <c r="D173" t="s">
        <v>17</v>
      </c>
      <c r="E173" t="s">
        <v>12</v>
      </c>
      <c r="F173">
        <v>32</v>
      </c>
      <c r="G173" t="s">
        <v>13</v>
      </c>
      <c r="H173" t="s">
        <v>26</v>
      </c>
      <c r="I173">
        <v>16</v>
      </c>
      <c r="J173" t="s">
        <v>15</v>
      </c>
      <c r="K173">
        <v>5.8</v>
      </c>
      <c r="L173">
        <v>1.86</v>
      </c>
      <c r="M173" t="s">
        <v>16</v>
      </c>
      <c r="N173">
        <v>2475</v>
      </c>
      <c r="O173" s="5">
        <f>(ScoreCard!$E$3-laptop_prices3[[#This Row],[Price ($)]])/ScoreCard!$E$3*ScoreCard!$E$5</f>
        <v>3.8550020910668881</v>
      </c>
      <c r="P173" s="5">
        <f>laptop_prices3[[#This Row],[RAM (GB)]]/ScoreCard!$F$3*ScoreCard!$F$5</f>
        <v>3.5</v>
      </c>
      <c r="Q173" s="5">
        <f>laptop_prices3[[#This Row],[Screen Size (inch)]]/ScoreCard!$G$3*ScoreCard!$G$5</f>
        <v>1.8497109826589595</v>
      </c>
      <c r="R173" s="5">
        <f>laptop_prices3[[#This Row],[Battery Life (hours)]]/ScoreCard!$H$3*ScoreCard!$H$5</f>
        <v>3.3833333333333333</v>
      </c>
      <c r="S173" s="5">
        <f>ScoreCard!$I$3-laptop_prices3[[#This Row],[Weight (kg)]]/ScoreCard!$I$3*ScoreCard!$I$5</f>
        <v>2.4371428571428568</v>
      </c>
      <c r="T173" s="6" cm="1">
        <f t="array" ref="T173">_xlfn.IFS(laptop_prices3[[#This Row],[Storage]]="512GB SSD", 512, laptop_prices3[[#This Row],[Storage]] = "1TB SSD", 1000, laptop_prices3[[#This Row],[Storage]] = "2TB SSD", 2000, laptop_prices3[[#This Row],[Storage]]= "256GB SSD", 256, laptop_prices3[[#This Row],[Storage]] = "1TB HDD", 1000*0.7)</f>
        <v>512</v>
      </c>
      <c r="U173" s="5">
        <f>laptop_prices3[[#This Row],[Storage Raw Value]]/ScoreCard!$J$3*ScoreCard!$J$5</f>
        <v>2.048</v>
      </c>
    </row>
    <row r="174" spans="2:21" x14ac:dyDescent="0.2">
      <c r="B174" s="4" cm="1">
        <f t="array" ref="B174">SUM(laptop_prices3[[#This Row],[RAM Comp]:[Weight Comp]]+laptop_prices3[[#This Row],[Storage Comp]])</f>
        <v>30.109000825763829</v>
      </c>
      <c r="C174">
        <v>172</v>
      </c>
      <c r="D174" t="s">
        <v>36</v>
      </c>
      <c r="E174" t="s">
        <v>39</v>
      </c>
      <c r="F174">
        <v>32</v>
      </c>
      <c r="G174" t="s">
        <v>19</v>
      </c>
      <c r="H174" t="s">
        <v>35</v>
      </c>
      <c r="I174">
        <v>13.3</v>
      </c>
      <c r="J174" t="s">
        <v>27</v>
      </c>
      <c r="K174">
        <v>12</v>
      </c>
      <c r="L174">
        <v>2.5</v>
      </c>
      <c r="M174" t="s">
        <v>30</v>
      </c>
      <c r="N174">
        <v>2631.83</v>
      </c>
      <c r="O174" s="5">
        <f>(ScoreCard!$E$3-laptop_prices3[[#This Row],[Price ($)]])/ScoreCard!$E$3*ScoreCard!$E$5</f>
        <v>3.7824485468010378</v>
      </c>
      <c r="P174" s="5">
        <f>laptop_prices3[[#This Row],[RAM (GB)]]/ScoreCard!$F$3*ScoreCard!$F$5</f>
        <v>3.5</v>
      </c>
      <c r="Q174" s="5">
        <f>laptop_prices3[[#This Row],[Screen Size (inch)]]/ScoreCard!$G$3*ScoreCard!$G$5</f>
        <v>1.5375722543352601</v>
      </c>
      <c r="R174" s="5">
        <f>laptop_prices3[[#This Row],[Battery Life (hours)]]/ScoreCard!$H$3*ScoreCard!$H$5</f>
        <v>7</v>
      </c>
      <c r="S174" s="5">
        <f>ScoreCard!$I$3-laptop_prices3[[#This Row],[Weight (kg)]]/ScoreCard!$I$3*ScoreCard!$I$5</f>
        <v>2.0714285714285712</v>
      </c>
      <c r="T174" s="6" cm="1">
        <f t="array" ref="T174">_xlfn.IFS(laptop_prices3[[#This Row],[Storage]]="512GB SSD", 512, laptop_prices3[[#This Row],[Storage]] = "1TB SSD", 1000, laptop_prices3[[#This Row],[Storage]] = "2TB SSD", 2000, laptop_prices3[[#This Row],[Storage]]= "256GB SSD", 256, laptop_prices3[[#This Row],[Storage]] = "1TB HDD", 1000*0.7)</f>
        <v>1000</v>
      </c>
      <c r="U174" s="5">
        <f>laptop_prices3[[#This Row],[Storage Raw Value]]/ScoreCard!$J$3*ScoreCard!$J$5</f>
        <v>4</v>
      </c>
    </row>
    <row r="175" spans="2:21" x14ac:dyDescent="0.2">
      <c r="B175" s="4" cm="1">
        <f t="array" ref="B175">SUM(laptop_prices3[[#This Row],[RAM Comp]:[Weight Comp]]+laptop_prices3[[#This Row],[Storage Comp]])</f>
        <v>42.765833333333333</v>
      </c>
      <c r="C175">
        <v>173</v>
      </c>
      <c r="D175" t="s">
        <v>45</v>
      </c>
      <c r="E175" t="s">
        <v>31</v>
      </c>
      <c r="F175">
        <v>4</v>
      </c>
      <c r="G175" t="s">
        <v>25</v>
      </c>
      <c r="H175" t="s">
        <v>44</v>
      </c>
      <c r="I175">
        <v>17.3</v>
      </c>
      <c r="J175" t="s">
        <v>43</v>
      </c>
      <c r="K175">
        <v>11.5</v>
      </c>
      <c r="L175">
        <v>3.29</v>
      </c>
      <c r="M175" t="s">
        <v>30</v>
      </c>
      <c r="N175">
        <v>462.82</v>
      </c>
      <c r="O175" s="5">
        <f>(ScoreCard!$E$3-laptop_prices3[[#This Row],[Price ($)]])/ScoreCard!$E$3*ScoreCard!$E$5</f>
        <v>4.7858877041565968</v>
      </c>
      <c r="P175" s="5">
        <f>laptop_prices3[[#This Row],[RAM (GB)]]/ScoreCard!$F$3*ScoreCard!$F$5</f>
        <v>0.4375</v>
      </c>
      <c r="Q175" s="5">
        <f>laptop_prices3[[#This Row],[Screen Size (inch)]]/ScoreCard!$G$3*ScoreCard!$G$5</f>
        <v>2</v>
      </c>
      <c r="R175" s="5">
        <f>laptop_prices3[[#This Row],[Battery Life (hours)]]/ScoreCard!$H$3*ScoreCard!$H$5</f>
        <v>6.7083333333333339</v>
      </c>
      <c r="S175" s="5">
        <f>ScoreCard!$I$3-laptop_prices3[[#This Row],[Weight (kg)]]/ScoreCard!$I$3*ScoreCard!$I$5</f>
        <v>1.6199999999999999</v>
      </c>
      <c r="T175" s="6" cm="1">
        <f t="array" ref="T175">_xlfn.IFS(laptop_prices3[[#This Row],[Storage]]="512GB SSD", 512, laptop_prices3[[#This Row],[Storage]] = "1TB SSD", 1000, laptop_prices3[[#This Row],[Storage]] = "2TB SSD", 2000, laptop_prices3[[#This Row],[Storage]]= "256GB SSD", 256, laptop_prices3[[#This Row],[Storage]] = "1TB HDD", 1000*0.7)</f>
        <v>2000</v>
      </c>
      <c r="U175" s="5">
        <f>laptop_prices3[[#This Row],[Storage Raw Value]]/ScoreCard!$J$3*ScoreCard!$J$5</f>
        <v>8</v>
      </c>
    </row>
    <row r="176" spans="2:21" x14ac:dyDescent="0.2">
      <c r="B176" s="4" cm="1">
        <f t="array" ref="B176">SUM(laptop_prices3[[#This Row],[RAM Comp]:[Weight Comp]]+laptop_prices3[[#This Row],[Storage Comp]])</f>
        <v>42.888048444811453</v>
      </c>
      <c r="C176">
        <v>174</v>
      </c>
      <c r="D176" t="s">
        <v>34</v>
      </c>
      <c r="E176" t="s">
        <v>18</v>
      </c>
      <c r="F176">
        <v>16</v>
      </c>
      <c r="G176" t="s">
        <v>25</v>
      </c>
      <c r="H176" t="s">
        <v>32</v>
      </c>
      <c r="I176">
        <v>13.3</v>
      </c>
      <c r="J176" t="s">
        <v>21</v>
      </c>
      <c r="K176">
        <v>9.4</v>
      </c>
      <c r="L176">
        <v>2.42</v>
      </c>
      <c r="M176" t="s">
        <v>16</v>
      </c>
      <c r="N176">
        <v>1381.3</v>
      </c>
      <c r="O176" s="5">
        <f>(ScoreCard!$E$3-laptop_prices3[[#This Row],[Price ($)]])/ScoreCard!$E$3*ScoreCard!$E$5</f>
        <v>4.3609755104608858</v>
      </c>
      <c r="P176" s="5">
        <f>laptop_prices3[[#This Row],[RAM (GB)]]/ScoreCard!$F$3*ScoreCard!$F$5</f>
        <v>1.75</v>
      </c>
      <c r="Q176" s="5">
        <f>laptop_prices3[[#This Row],[Screen Size (inch)]]/ScoreCard!$G$3*ScoreCard!$G$5</f>
        <v>1.5375722543352601</v>
      </c>
      <c r="R176" s="5">
        <f>laptop_prices3[[#This Row],[Battery Life (hours)]]/ScoreCard!$H$3*ScoreCard!$H$5</f>
        <v>5.4833333333333334</v>
      </c>
      <c r="S176" s="5">
        <f>ScoreCard!$I$3-laptop_prices3[[#This Row],[Weight (kg)]]/ScoreCard!$I$3*ScoreCard!$I$5</f>
        <v>2.1171428571428574</v>
      </c>
      <c r="T176" s="6" cm="1">
        <f t="array" ref="T176">_xlfn.IFS(laptop_prices3[[#This Row],[Storage]]="512GB SSD", 512, laptop_prices3[[#This Row],[Storage]] = "1TB SSD", 1000, laptop_prices3[[#This Row],[Storage]] = "2TB SSD", 2000, laptop_prices3[[#This Row],[Storage]]= "256GB SSD", 256, laptop_prices3[[#This Row],[Storage]] = "1TB HDD", 1000*0.7)</f>
        <v>2000</v>
      </c>
      <c r="U176" s="5">
        <f>laptop_prices3[[#This Row],[Storage Raw Value]]/ScoreCard!$J$3*ScoreCard!$J$5</f>
        <v>8</v>
      </c>
    </row>
    <row r="177" spans="2:21" x14ac:dyDescent="0.2">
      <c r="B177" s="4" cm="1">
        <f t="array" ref="B177">SUM(laptop_prices3[[#This Row],[RAM Comp]:[Weight Comp]]+laptop_prices3[[#This Row],[Storage Comp]])</f>
        <v>16.445163363611339</v>
      </c>
      <c r="C177">
        <v>175</v>
      </c>
      <c r="D177" t="s">
        <v>17</v>
      </c>
      <c r="E177" t="s">
        <v>37</v>
      </c>
      <c r="F177">
        <v>4</v>
      </c>
      <c r="G177" t="s">
        <v>13</v>
      </c>
      <c r="H177" t="s">
        <v>32</v>
      </c>
      <c r="I177">
        <v>16</v>
      </c>
      <c r="J177" t="s">
        <v>43</v>
      </c>
      <c r="K177">
        <v>6.5</v>
      </c>
      <c r="L177">
        <v>2.3199999999999998</v>
      </c>
      <c r="M177" t="s">
        <v>46</v>
      </c>
      <c r="N177">
        <v>2225.0100000000002</v>
      </c>
      <c r="O177" s="5">
        <f>(ScoreCard!$E$3-laptop_prices3[[#This Row],[Price ($)]])/ScoreCard!$E$3*ScoreCard!$E$5</f>
        <v>3.9706538192503986</v>
      </c>
      <c r="P177" s="5">
        <f>laptop_prices3[[#This Row],[RAM (GB)]]/ScoreCard!$F$3*ScoreCard!$F$5</f>
        <v>0.4375</v>
      </c>
      <c r="Q177" s="5">
        <f>laptop_prices3[[#This Row],[Screen Size (inch)]]/ScoreCard!$G$3*ScoreCard!$G$5</f>
        <v>1.8497109826589595</v>
      </c>
      <c r="R177" s="5">
        <f>laptop_prices3[[#This Row],[Battery Life (hours)]]/ScoreCard!$H$3*ScoreCard!$H$5</f>
        <v>3.7916666666666665</v>
      </c>
      <c r="S177" s="5">
        <f>ScoreCard!$I$3-laptop_prices3[[#This Row],[Weight (kg)]]/ScoreCard!$I$3*ScoreCard!$I$5</f>
        <v>2.1742857142857144</v>
      </c>
      <c r="T177" s="6" cm="1">
        <f t="array" ref="T177">_xlfn.IFS(laptop_prices3[[#This Row],[Storage]]="512GB SSD", 512, laptop_prices3[[#This Row],[Storage]] = "1TB SSD", 1000, laptop_prices3[[#This Row],[Storage]] = "2TB SSD", 2000, laptop_prices3[[#This Row],[Storage]]= "256GB SSD", 256, laptop_prices3[[#This Row],[Storage]] = "1TB HDD", 1000*0.7)</f>
        <v>512</v>
      </c>
      <c r="U177" s="5">
        <f>laptop_prices3[[#This Row],[Storage Raw Value]]/ScoreCard!$J$3*ScoreCard!$J$5</f>
        <v>2.048</v>
      </c>
    </row>
    <row r="178" spans="2:21" x14ac:dyDescent="0.2">
      <c r="B178" s="4" cm="1">
        <f t="array" ref="B178">SUM(laptop_prices3[[#This Row],[RAM Comp]:[Weight Comp]]+laptop_prices3[[#This Row],[Storage Comp]])</f>
        <v>31.396563446187727</v>
      </c>
      <c r="C178">
        <v>176</v>
      </c>
      <c r="D178" t="s">
        <v>33</v>
      </c>
      <c r="E178" t="s">
        <v>41</v>
      </c>
      <c r="F178">
        <v>64</v>
      </c>
      <c r="G178" t="s">
        <v>19</v>
      </c>
      <c r="H178" t="s">
        <v>44</v>
      </c>
      <c r="I178">
        <v>15.6</v>
      </c>
      <c r="J178" t="s">
        <v>43</v>
      </c>
      <c r="K178">
        <v>8.3000000000000007</v>
      </c>
      <c r="L178">
        <v>3.06</v>
      </c>
      <c r="M178" t="s">
        <v>46</v>
      </c>
      <c r="N178">
        <v>2970.68</v>
      </c>
      <c r="O178" s="5">
        <f>(ScoreCard!$E$3-laptop_prices3[[#This Row],[Price ($)]])/ScoreCard!$E$3*ScoreCard!$E$5</f>
        <v>3.6256879239961952</v>
      </c>
      <c r="P178" s="5">
        <f>laptop_prices3[[#This Row],[RAM (GB)]]/ScoreCard!$F$3*ScoreCard!$F$5</f>
        <v>7</v>
      </c>
      <c r="Q178" s="5">
        <f>laptop_prices3[[#This Row],[Screen Size (inch)]]/ScoreCard!$G$3*ScoreCard!$G$5</f>
        <v>1.8034682080924855</v>
      </c>
      <c r="R178" s="5">
        <f>laptop_prices3[[#This Row],[Battery Life (hours)]]/ScoreCard!$H$3*ScoreCard!$H$5</f>
        <v>4.8416666666666677</v>
      </c>
      <c r="S178" s="5">
        <f>ScoreCard!$I$3-laptop_prices3[[#This Row],[Weight (kg)]]/ScoreCard!$I$3*ScoreCard!$I$5</f>
        <v>1.7514285714285713</v>
      </c>
      <c r="T178" s="6" cm="1">
        <f t="array" ref="T178">_xlfn.IFS(laptop_prices3[[#This Row],[Storage]]="512GB SSD", 512, laptop_prices3[[#This Row],[Storage]] = "1TB SSD", 1000, laptop_prices3[[#This Row],[Storage]] = "2TB SSD", 2000, laptop_prices3[[#This Row],[Storage]]= "256GB SSD", 256, laptop_prices3[[#This Row],[Storage]] = "1TB HDD", 1000*0.7)</f>
        <v>1000</v>
      </c>
      <c r="U178" s="5">
        <f>laptop_prices3[[#This Row],[Storage Raw Value]]/ScoreCard!$J$3*ScoreCard!$J$5</f>
        <v>4</v>
      </c>
    </row>
    <row r="179" spans="2:21" x14ac:dyDescent="0.2">
      <c r="B179" s="4" cm="1">
        <f t="array" ref="B179">SUM(laptop_prices3[[#This Row],[RAM Comp]:[Weight Comp]]+laptop_prices3[[#This Row],[Storage Comp]])</f>
        <v>20.826639966969445</v>
      </c>
      <c r="C179">
        <v>177</v>
      </c>
      <c r="D179" t="s">
        <v>23</v>
      </c>
      <c r="E179" t="s">
        <v>12</v>
      </c>
      <c r="F179">
        <v>64</v>
      </c>
      <c r="G179" t="s">
        <v>29</v>
      </c>
      <c r="H179" t="s">
        <v>32</v>
      </c>
      <c r="I179">
        <v>14</v>
      </c>
      <c r="J179" t="s">
        <v>21</v>
      </c>
      <c r="K179">
        <v>11.1</v>
      </c>
      <c r="L179">
        <v>3.26</v>
      </c>
      <c r="M179" t="s">
        <v>16</v>
      </c>
      <c r="N179">
        <v>1697.07</v>
      </c>
      <c r="O179" s="5">
        <f>(ScoreCard!$E$3-laptop_prices3[[#This Row],[Price ($)]])/ScoreCard!$E$3*ScoreCard!$E$5</f>
        <v>4.2148922822977308</v>
      </c>
      <c r="P179" s="5">
        <f>laptop_prices3[[#This Row],[RAM (GB)]]/ScoreCard!$F$3*ScoreCard!$F$5</f>
        <v>7</v>
      </c>
      <c r="Q179" s="5">
        <f>laptop_prices3[[#This Row],[Screen Size (inch)]]/ScoreCard!$G$3*ScoreCard!$G$5</f>
        <v>1.6184971098265895</v>
      </c>
      <c r="R179" s="5">
        <f>laptop_prices3[[#This Row],[Battery Life (hours)]]/ScoreCard!$H$3*ScoreCard!$H$5</f>
        <v>6.4749999999999996</v>
      </c>
      <c r="S179" s="5">
        <f>ScoreCard!$I$3-laptop_prices3[[#This Row],[Weight (kg)]]/ScoreCard!$I$3*ScoreCard!$I$5</f>
        <v>1.6371428571428572</v>
      </c>
      <c r="T179" s="6" cm="1">
        <f t="array" ref="T179">_xlfn.IFS(laptop_prices3[[#This Row],[Storage]]="512GB SSD", 512, laptop_prices3[[#This Row],[Storage]] = "1TB SSD", 1000, laptop_prices3[[#This Row],[Storage]] = "2TB SSD", 2000, laptop_prices3[[#This Row],[Storage]]= "256GB SSD", 256, laptop_prices3[[#This Row],[Storage]] = "1TB HDD", 1000*0.7)</f>
        <v>256</v>
      </c>
      <c r="U179" s="5">
        <f>laptop_prices3[[#This Row],[Storage Raw Value]]/ScoreCard!$J$3*ScoreCard!$J$5</f>
        <v>1.024</v>
      </c>
    </row>
    <row r="180" spans="2:21" x14ac:dyDescent="0.2">
      <c r="B180" s="4" cm="1">
        <f t="array" ref="B180">SUM(laptop_prices3[[#This Row],[RAM Comp]:[Weight Comp]]+laptop_prices3[[#This Row],[Storage Comp]])</f>
        <v>23.535952380952381</v>
      </c>
      <c r="C180">
        <v>178</v>
      </c>
      <c r="D180" t="s">
        <v>33</v>
      </c>
      <c r="E180" t="s">
        <v>12</v>
      </c>
      <c r="F180">
        <v>32</v>
      </c>
      <c r="G180" t="s">
        <v>42</v>
      </c>
      <c r="H180" t="s">
        <v>26</v>
      </c>
      <c r="I180">
        <v>17.3</v>
      </c>
      <c r="J180" t="s">
        <v>43</v>
      </c>
      <c r="K180">
        <v>7.1</v>
      </c>
      <c r="L180">
        <v>1.41</v>
      </c>
      <c r="M180" t="s">
        <v>16</v>
      </c>
      <c r="N180">
        <v>1321.09</v>
      </c>
      <c r="O180" s="5">
        <f>(ScoreCard!$E$3-laptop_prices3[[#This Row],[Price ($)]])/ScoreCard!$E$3*ScoreCard!$E$5</f>
        <v>4.3888301868636583</v>
      </c>
      <c r="P180" s="5">
        <f>laptop_prices3[[#This Row],[RAM (GB)]]/ScoreCard!$F$3*ScoreCard!$F$5</f>
        <v>3.5</v>
      </c>
      <c r="Q180" s="5">
        <f>laptop_prices3[[#This Row],[Screen Size (inch)]]/ScoreCard!$G$3*ScoreCard!$G$5</f>
        <v>2</v>
      </c>
      <c r="R180" s="5">
        <f>laptop_prices3[[#This Row],[Battery Life (hours)]]/ScoreCard!$H$3*ScoreCard!$H$5</f>
        <v>4.1416666666666666</v>
      </c>
      <c r="S180" s="5">
        <f>ScoreCard!$I$3-laptop_prices3[[#This Row],[Weight (kg)]]/ScoreCard!$I$3*ScoreCard!$I$5</f>
        <v>2.6942857142857144</v>
      </c>
      <c r="T180" s="6" cm="1">
        <f t="array" ref="T180">_xlfn.IFS(laptop_prices3[[#This Row],[Storage]]="512GB SSD", 512, laptop_prices3[[#This Row],[Storage]] = "1TB SSD", 1000, laptop_prices3[[#This Row],[Storage]] = "2TB SSD", 2000, laptop_prices3[[#This Row],[Storage]]= "256GB SSD", 256, laptop_prices3[[#This Row],[Storage]] = "1TB HDD", 1000*0.7)</f>
        <v>700</v>
      </c>
      <c r="U180" s="5">
        <f>laptop_prices3[[#This Row],[Storage Raw Value]]/ScoreCard!$J$3*ScoreCard!$J$5</f>
        <v>2.8</v>
      </c>
    </row>
    <row r="181" spans="2:21" x14ac:dyDescent="0.2">
      <c r="B181" s="4" cm="1">
        <f t="array" ref="B181">SUM(laptop_prices3[[#This Row],[RAM Comp]:[Weight Comp]]+laptop_prices3[[#This Row],[Storage Comp]])</f>
        <v>15.58666336361134</v>
      </c>
      <c r="C181">
        <v>179</v>
      </c>
      <c r="D181" t="s">
        <v>34</v>
      </c>
      <c r="E181" t="s">
        <v>37</v>
      </c>
      <c r="F181">
        <v>32</v>
      </c>
      <c r="G181" t="s">
        <v>29</v>
      </c>
      <c r="H181" t="s">
        <v>40</v>
      </c>
      <c r="I181">
        <v>16</v>
      </c>
      <c r="J181" t="s">
        <v>15</v>
      </c>
      <c r="K181">
        <v>6.8</v>
      </c>
      <c r="L181">
        <v>2.3199999999999998</v>
      </c>
      <c r="M181" t="s">
        <v>22</v>
      </c>
      <c r="N181">
        <v>3739.27</v>
      </c>
      <c r="O181" s="5">
        <f>(ScoreCard!$E$3-laptop_prices3[[#This Row],[Price ($)]])/ScoreCard!$E$3*ScoreCard!$E$5</f>
        <v>3.2701186541671445</v>
      </c>
      <c r="P181" s="5">
        <f>laptop_prices3[[#This Row],[RAM (GB)]]/ScoreCard!$F$3*ScoreCard!$F$5</f>
        <v>3.5</v>
      </c>
      <c r="Q181" s="5">
        <f>laptop_prices3[[#This Row],[Screen Size (inch)]]/ScoreCard!$G$3*ScoreCard!$G$5</f>
        <v>1.8497109826589595</v>
      </c>
      <c r="R181" s="5">
        <f>laptop_prices3[[#This Row],[Battery Life (hours)]]/ScoreCard!$H$3*ScoreCard!$H$5</f>
        <v>3.9666666666666668</v>
      </c>
      <c r="S181" s="5">
        <f>ScoreCard!$I$3-laptop_prices3[[#This Row],[Weight (kg)]]/ScoreCard!$I$3*ScoreCard!$I$5</f>
        <v>2.1742857142857144</v>
      </c>
      <c r="T181" s="6" cm="1">
        <f t="array" ref="T181">_xlfn.IFS(laptop_prices3[[#This Row],[Storage]]="512GB SSD", 512, laptop_prices3[[#This Row],[Storage]] = "1TB SSD", 1000, laptop_prices3[[#This Row],[Storage]] = "2TB SSD", 2000, laptop_prices3[[#This Row],[Storage]]= "256GB SSD", 256, laptop_prices3[[#This Row],[Storage]] = "1TB HDD", 1000*0.7)</f>
        <v>256</v>
      </c>
      <c r="U181" s="5">
        <f>laptop_prices3[[#This Row],[Storage Raw Value]]/ScoreCard!$J$3*ScoreCard!$J$5</f>
        <v>1.024</v>
      </c>
    </row>
    <row r="182" spans="2:21" x14ac:dyDescent="0.2">
      <c r="B182" s="4" cm="1">
        <f t="array" ref="B182">SUM(laptop_prices3[[#This Row],[RAM Comp]:[Weight Comp]]+laptop_prices3[[#This Row],[Storage Comp]])</f>
        <v>40.858401458849436</v>
      </c>
      <c r="C182">
        <v>180</v>
      </c>
      <c r="D182" t="s">
        <v>11</v>
      </c>
      <c r="E182" t="s">
        <v>12</v>
      </c>
      <c r="F182">
        <v>4</v>
      </c>
      <c r="G182" t="s">
        <v>25</v>
      </c>
      <c r="H182" t="s">
        <v>26</v>
      </c>
      <c r="I182">
        <v>16</v>
      </c>
      <c r="J182" t="s">
        <v>43</v>
      </c>
      <c r="K182">
        <v>7.9</v>
      </c>
      <c r="L182">
        <v>2.69</v>
      </c>
      <c r="M182" t="s">
        <v>16</v>
      </c>
      <c r="N182">
        <v>1134.98</v>
      </c>
      <c r="O182" s="5">
        <f>(ScoreCard!$E$3-laptop_prices3[[#This Row],[Price ($)]])/ScoreCard!$E$3*ScoreCard!$E$5</f>
        <v>4.4749294033612514</v>
      </c>
      <c r="P182" s="5">
        <f>laptop_prices3[[#This Row],[RAM (GB)]]/ScoreCard!$F$3*ScoreCard!$F$5</f>
        <v>0.4375</v>
      </c>
      <c r="Q182" s="5">
        <f>laptop_prices3[[#This Row],[Screen Size (inch)]]/ScoreCard!$G$3*ScoreCard!$G$5</f>
        <v>1.8497109826589595</v>
      </c>
      <c r="R182" s="5">
        <f>laptop_prices3[[#This Row],[Battery Life (hours)]]/ScoreCard!$H$3*ScoreCard!$H$5</f>
        <v>4.6083333333333334</v>
      </c>
      <c r="S182" s="5">
        <f>ScoreCard!$I$3-laptop_prices3[[#This Row],[Weight (kg)]]/ScoreCard!$I$3*ScoreCard!$I$5</f>
        <v>1.9628571428571429</v>
      </c>
      <c r="T182" s="6" cm="1">
        <f t="array" ref="T182">_xlfn.IFS(laptop_prices3[[#This Row],[Storage]]="512GB SSD", 512, laptop_prices3[[#This Row],[Storage]] = "1TB SSD", 1000, laptop_prices3[[#This Row],[Storage]] = "2TB SSD", 2000, laptop_prices3[[#This Row],[Storage]]= "256GB SSD", 256, laptop_prices3[[#This Row],[Storage]] = "1TB HDD", 1000*0.7)</f>
        <v>2000</v>
      </c>
      <c r="U182" s="5">
        <f>laptop_prices3[[#This Row],[Storage Raw Value]]/ScoreCard!$J$3*ScoreCard!$J$5</f>
        <v>8</v>
      </c>
    </row>
    <row r="183" spans="2:21" x14ac:dyDescent="0.2">
      <c r="B183" s="4" cm="1">
        <f t="array" ref="B183">SUM(laptop_prices3[[#This Row],[RAM Comp]:[Weight Comp]]+laptop_prices3[[#This Row],[Storage Comp]])</f>
        <v>49.064477016240019</v>
      </c>
      <c r="C183">
        <v>181</v>
      </c>
      <c r="D183" t="s">
        <v>45</v>
      </c>
      <c r="E183" t="s">
        <v>39</v>
      </c>
      <c r="F183">
        <v>64</v>
      </c>
      <c r="G183" t="s">
        <v>25</v>
      </c>
      <c r="H183" t="s">
        <v>14</v>
      </c>
      <c r="I183">
        <v>13.3</v>
      </c>
      <c r="J183" t="s">
        <v>21</v>
      </c>
      <c r="K183">
        <v>10.9</v>
      </c>
      <c r="L183">
        <v>2.33</v>
      </c>
      <c r="M183" t="s">
        <v>30</v>
      </c>
      <c r="N183">
        <v>2105.65</v>
      </c>
      <c r="O183" s="5">
        <f>(ScoreCard!$E$3-laptop_prices3[[#This Row],[Price ($)]])/ScoreCard!$E$3*ScoreCard!$E$5</f>
        <v>4.0258727891131283</v>
      </c>
      <c r="P183" s="5">
        <f>laptop_prices3[[#This Row],[RAM (GB)]]/ScoreCard!$F$3*ScoreCard!$F$5</f>
        <v>7</v>
      </c>
      <c r="Q183" s="5">
        <f>laptop_prices3[[#This Row],[Screen Size (inch)]]/ScoreCard!$G$3*ScoreCard!$G$5</f>
        <v>1.5375722543352601</v>
      </c>
      <c r="R183" s="5">
        <f>laptop_prices3[[#This Row],[Battery Life (hours)]]/ScoreCard!$H$3*ScoreCard!$H$5</f>
        <v>6.3583333333333334</v>
      </c>
      <c r="S183" s="5">
        <f>ScoreCard!$I$3-laptop_prices3[[#This Row],[Weight (kg)]]/ScoreCard!$I$3*ScoreCard!$I$5</f>
        <v>2.1685714285714286</v>
      </c>
      <c r="T183" s="6" cm="1">
        <f t="array" ref="T183">_xlfn.IFS(laptop_prices3[[#This Row],[Storage]]="512GB SSD", 512, laptop_prices3[[#This Row],[Storage]] = "1TB SSD", 1000, laptop_prices3[[#This Row],[Storage]] = "2TB SSD", 2000, laptop_prices3[[#This Row],[Storage]]= "256GB SSD", 256, laptop_prices3[[#This Row],[Storage]] = "1TB HDD", 1000*0.7)</f>
        <v>2000</v>
      </c>
      <c r="U183" s="5">
        <f>laptop_prices3[[#This Row],[Storage Raw Value]]/ScoreCard!$J$3*ScoreCard!$J$5</f>
        <v>8</v>
      </c>
    </row>
    <row r="184" spans="2:21" x14ac:dyDescent="0.2">
      <c r="B184" s="4" cm="1">
        <f t="array" ref="B184">SUM(laptop_prices3[[#This Row],[RAM Comp]:[Weight Comp]]+laptop_prices3[[#This Row],[Storage Comp]])</f>
        <v>15.098544728874209</v>
      </c>
      <c r="C184">
        <v>182</v>
      </c>
      <c r="D184" t="s">
        <v>38</v>
      </c>
      <c r="E184" t="s">
        <v>37</v>
      </c>
      <c r="F184">
        <v>8</v>
      </c>
      <c r="G184" t="s">
        <v>29</v>
      </c>
      <c r="H184" t="s">
        <v>26</v>
      </c>
      <c r="I184">
        <v>14</v>
      </c>
      <c r="J184" t="s">
        <v>21</v>
      </c>
      <c r="K184">
        <v>11.8</v>
      </c>
      <c r="L184">
        <v>3.28</v>
      </c>
      <c r="M184" t="s">
        <v>22</v>
      </c>
      <c r="N184">
        <v>1434.82</v>
      </c>
      <c r="O184" s="5">
        <f>(ScoreCard!$E$3-laptop_prices3[[#This Row],[Price ($)]])/ScoreCard!$E$3*ScoreCard!$E$5</f>
        <v>4.3362157981028657</v>
      </c>
      <c r="P184" s="5">
        <f>laptop_prices3[[#This Row],[RAM (GB)]]/ScoreCard!$F$3*ScoreCard!$F$5</f>
        <v>0.875</v>
      </c>
      <c r="Q184" s="5">
        <f>laptop_prices3[[#This Row],[Screen Size (inch)]]/ScoreCard!$G$3*ScoreCard!$G$5</f>
        <v>1.6184971098265895</v>
      </c>
      <c r="R184" s="5">
        <f>laptop_prices3[[#This Row],[Battery Life (hours)]]/ScoreCard!$H$3*ScoreCard!$H$5</f>
        <v>6.8833333333333337</v>
      </c>
      <c r="S184" s="5">
        <f>ScoreCard!$I$3-laptop_prices3[[#This Row],[Weight (kg)]]/ScoreCard!$I$3*ScoreCard!$I$5</f>
        <v>1.6257142857142859</v>
      </c>
      <c r="T184" s="6" cm="1">
        <f t="array" ref="T184">_xlfn.IFS(laptop_prices3[[#This Row],[Storage]]="512GB SSD", 512, laptop_prices3[[#This Row],[Storage]] = "1TB SSD", 1000, laptop_prices3[[#This Row],[Storage]] = "2TB SSD", 2000, laptop_prices3[[#This Row],[Storage]]= "256GB SSD", 256, laptop_prices3[[#This Row],[Storage]] = "1TB HDD", 1000*0.7)</f>
        <v>256</v>
      </c>
      <c r="U184" s="5">
        <f>laptop_prices3[[#This Row],[Storage Raw Value]]/ScoreCard!$J$3*ScoreCard!$J$5</f>
        <v>1.024</v>
      </c>
    </row>
    <row r="185" spans="2:21" x14ac:dyDescent="0.2">
      <c r="B185" s="4" cm="1">
        <f t="array" ref="B185">SUM(laptop_prices3[[#This Row],[RAM Comp]:[Weight Comp]]+laptop_prices3[[#This Row],[Storage Comp]])</f>
        <v>27.302500000000002</v>
      </c>
      <c r="C185">
        <v>183</v>
      </c>
      <c r="D185" t="s">
        <v>47</v>
      </c>
      <c r="E185" t="s">
        <v>18</v>
      </c>
      <c r="F185">
        <v>4</v>
      </c>
      <c r="G185" t="s">
        <v>19</v>
      </c>
      <c r="H185" t="s">
        <v>14</v>
      </c>
      <c r="I185">
        <v>17.3</v>
      </c>
      <c r="J185" t="s">
        <v>27</v>
      </c>
      <c r="K185">
        <v>10.5</v>
      </c>
      <c r="L185">
        <v>1.33</v>
      </c>
      <c r="M185" t="s">
        <v>16</v>
      </c>
      <c r="N185">
        <v>2551.92</v>
      </c>
      <c r="O185" s="5">
        <f>(ScoreCard!$E$3-laptop_prices3[[#This Row],[Price ($)]])/ScoreCard!$E$3*ScoreCard!$E$5</f>
        <v>3.8194169439335002</v>
      </c>
      <c r="P185" s="5">
        <f>laptop_prices3[[#This Row],[RAM (GB)]]/ScoreCard!$F$3*ScoreCard!$F$5</f>
        <v>0.4375</v>
      </c>
      <c r="Q185" s="5">
        <f>laptop_prices3[[#This Row],[Screen Size (inch)]]/ScoreCard!$G$3*ScoreCard!$G$5</f>
        <v>2</v>
      </c>
      <c r="R185" s="5">
        <f>laptop_prices3[[#This Row],[Battery Life (hours)]]/ScoreCard!$H$3*ScoreCard!$H$5</f>
        <v>6.125</v>
      </c>
      <c r="S185" s="5">
        <f>ScoreCard!$I$3-laptop_prices3[[#This Row],[Weight (kg)]]/ScoreCard!$I$3*ScoreCard!$I$5</f>
        <v>2.74</v>
      </c>
      <c r="T185" s="6" cm="1">
        <f t="array" ref="T185">_xlfn.IFS(laptop_prices3[[#This Row],[Storage]]="512GB SSD", 512, laptop_prices3[[#This Row],[Storage]] = "1TB SSD", 1000, laptop_prices3[[#This Row],[Storage]] = "2TB SSD", 2000, laptop_prices3[[#This Row],[Storage]]= "256GB SSD", 256, laptop_prices3[[#This Row],[Storage]] = "1TB HDD", 1000*0.7)</f>
        <v>1000</v>
      </c>
      <c r="U185" s="5">
        <f>laptop_prices3[[#This Row],[Storage Raw Value]]/ScoreCard!$J$3*ScoreCard!$J$5</f>
        <v>4</v>
      </c>
    </row>
    <row r="186" spans="2:21" x14ac:dyDescent="0.2">
      <c r="B186" s="4" cm="1">
        <f t="array" ref="B186">SUM(laptop_prices3[[#This Row],[RAM Comp]:[Weight Comp]]+laptop_prices3[[#This Row],[Storage Comp]])</f>
        <v>21.17518717313515</v>
      </c>
      <c r="C186">
        <v>184</v>
      </c>
      <c r="D186" t="s">
        <v>36</v>
      </c>
      <c r="E186" t="s">
        <v>24</v>
      </c>
      <c r="F186">
        <v>32</v>
      </c>
      <c r="G186" t="s">
        <v>42</v>
      </c>
      <c r="H186" t="s">
        <v>40</v>
      </c>
      <c r="I186">
        <v>16</v>
      </c>
      <c r="J186" t="s">
        <v>21</v>
      </c>
      <c r="K186">
        <v>4.3</v>
      </c>
      <c r="L186">
        <v>2.42</v>
      </c>
      <c r="M186" t="s">
        <v>30</v>
      </c>
      <c r="N186">
        <v>1118.1099999999999</v>
      </c>
      <c r="O186" s="5">
        <f>(ScoreCard!$E$3-laptop_prices3[[#This Row],[Price ($)]])/ScoreCard!$E$3*ScoreCard!$E$5</f>
        <v>4.4827338941587067</v>
      </c>
      <c r="P186" s="5">
        <f>laptop_prices3[[#This Row],[RAM (GB)]]/ScoreCard!$F$3*ScoreCard!$F$5</f>
        <v>3.5</v>
      </c>
      <c r="Q186" s="5">
        <f>laptop_prices3[[#This Row],[Screen Size (inch)]]/ScoreCard!$G$3*ScoreCard!$G$5</f>
        <v>1.8497109826589595</v>
      </c>
      <c r="R186" s="5">
        <f>laptop_prices3[[#This Row],[Battery Life (hours)]]/ScoreCard!$H$3*ScoreCard!$H$5</f>
        <v>2.5083333333333333</v>
      </c>
      <c r="S186" s="5">
        <f>ScoreCard!$I$3-laptop_prices3[[#This Row],[Weight (kg)]]/ScoreCard!$I$3*ScoreCard!$I$5</f>
        <v>2.1171428571428574</v>
      </c>
      <c r="T186" s="6" cm="1">
        <f t="array" ref="T186">_xlfn.IFS(laptop_prices3[[#This Row],[Storage]]="512GB SSD", 512, laptop_prices3[[#This Row],[Storage]] = "1TB SSD", 1000, laptop_prices3[[#This Row],[Storage]] = "2TB SSD", 2000, laptop_prices3[[#This Row],[Storage]]= "256GB SSD", 256, laptop_prices3[[#This Row],[Storage]] = "1TB HDD", 1000*0.7)</f>
        <v>700</v>
      </c>
      <c r="U186" s="5">
        <f>laptop_prices3[[#This Row],[Storage Raw Value]]/ScoreCard!$J$3*ScoreCard!$J$5</f>
        <v>2.8</v>
      </c>
    </row>
    <row r="187" spans="2:21" x14ac:dyDescent="0.2">
      <c r="B187" s="4" cm="1">
        <f t="array" ref="B187">SUM(laptop_prices3[[#This Row],[RAM Comp]:[Weight Comp]]+laptop_prices3[[#This Row],[Storage Comp]])</f>
        <v>41.88328241123039</v>
      </c>
      <c r="C187">
        <v>185</v>
      </c>
      <c r="D187" t="s">
        <v>45</v>
      </c>
      <c r="E187" t="s">
        <v>37</v>
      </c>
      <c r="F187">
        <v>16</v>
      </c>
      <c r="G187" t="s">
        <v>25</v>
      </c>
      <c r="H187" t="s">
        <v>32</v>
      </c>
      <c r="I187">
        <v>16</v>
      </c>
      <c r="J187" t="s">
        <v>27</v>
      </c>
      <c r="K187">
        <v>6.3</v>
      </c>
      <c r="L187">
        <v>1.56</v>
      </c>
      <c r="M187" t="s">
        <v>22</v>
      </c>
      <c r="N187">
        <v>3729.28</v>
      </c>
      <c r="O187" s="5">
        <f>(ScoreCard!$E$3-laptop_prices3[[#This Row],[Price ($)]])/ScoreCard!$E$3*ScoreCard!$E$5</f>
        <v>3.2747402820904741</v>
      </c>
      <c r="P187" s="5">
        <f>laptop_prices3[[#This Row],[RAM (GB)]]/ScoreCard!$F$3*ScoreCard!$F$5</f>
        <v>1.75</v>
      </c>
      <c r="Q187" s="5">
        <f>laptop_prices3[[#This Row],[Screen Size (inch)]]/ScoreCard!$G$3*ScoreCard!$G$5</f>
        <v>1.8497109826589595</v>
      </c>
      <c r="R187" s="5">
        <f>laptop_prices3[[#This Row],[Battery Life (hours)]]/ScoreCard!$H$3*ScoreCard!$H$5</f>
        <v>3.6750000000000003</v>
      </c>
      <c r="S187" s="5">
        <f>ScoreCard!$I$3-laptop_prices3[[#This Row],[Weight (kg)]]/ScoreCard!$I$3*ScoreCard!$I$5</f>
        <v>2.6085714285714285</v>
      </c>
      <c r="T187" s="6" cm="1">
        <f t="array" ref="T187">_xlfn.IFS(laptop_prices3[[#This Row],[Storage]]="512GB SSD", 512, laptop_prices3[[#This Row],[Storage]] = "1TB SSD", 1000, laptop_prices3[[#This Row],[Storage]] = "2TB SSD", 2000, laptop_prices3[[#This Row],[Storage]]= "256GB SSD", 256, laptop_prices3[[#This Row],[Storage]] = "1TB HDD", 1000*0.7)</f>
        <v>2000</v>
      </c>
      <c r="U187" s="5">
        <f>laptop_prices3[[#This Row],[Storage Raw Value]]/ScoreCard!$J$3*ScoreCard!$J$5</f>
        <v>8</v>
      </c>
    </row>
    <row r="188" spans="2:21" x14ac:dyDescent="0.2">
      <c r="B188" s="4" cm="1">
        <f t="array" ref="B188">SUM(laptop_prices3[[#This Row],[RAM Comp]:[Weight Comp]]+laptop_prices3[[#This Row],[Storage Comp]])</f>
        <v>21.511592347921827</v>
      </c>
      <c r="C188">
        <v>186</v>
      </c>
      <c r="D188" t="s">
        <v>36</v>
      </c>
      <c r="E188" t="s">
        <v>31</v>
      </c>
      <c r="F188">
        <v>8</v>
      </c>
      <c r="G188" t="s">
        <v>42</v>
      </c>
      <c r="H188" t="s">
        <v>14</v>
      </c>
      <c r="I188">
        <v>14</v>
      </c>
      <c r="J188" t="s">
        <v>15</v>
      </c>
      <c r="K188">
        <v>10.4</v>
      </c>
      <c r="L188">
        <v>3.06</v>
      </c>
      <c r="M188" t="s">
        <v>22</v>
      </c>
      <c r="N188">
        <v>1001.65</v>
      </c>
      <c r="O188" s="5">
        <f>(ScoreCard!$E$3-laptop_prices3[[#This Row],[Price ($)]])/ScoreCard!$E$3*ScoreCard!$E$5</f>
        <v>4.5366112503099592</v>
      </c>
      <c r="P188" s="5">
        <f>laptop_prices3[[#This Row],[RAM (GB)]]/ScoreCard!$F$3*ScoreCard!$F$5</f>
        <v>0.875</v>
      </c>
      <c r="Q188" s="5">
        <f>laptop_prices3[[#This Row],[Screen Size (inch)]]/ScoreCard!$G$3*ScoreCard!$G$5</f>
        <v>1.6184971098265895</v>
      </c>
      <c r="R188" s="5">
        <f>laptop_prices3[[#This Row],[Battery Life (hours)]]/ScoreCard!$H$3*ScoreCard!$H$5</f>
        <v>6.0666666666666664</v>
      </c>
      <c r="S188" s="5">
        <f>ScoreCard!$I$3-laptop_prices3[[#This Row],[Weight (kg)]]/ScoreCard!$I$3*ScoreCard!$I$5</f>
        <v>1.7514285714285713</v>
      </c>
      <c r="T188" s="6" cm="1">
        <f t="array" ref="T188">_xlfn.IFS(laptop_prices3[[#This Row],[Storage]]="512GB SSD", 512, laptop_prices3[[#This Row],[Storage]] = "1TB SSD", 1000, laptop_prices3[[#This Row],[Storage]] = "2TB SSD", 2000, laptop_prices3[[#This Row],[Storage]]= "256GB SSD", 256, laptop_prices3[[#This Row],[Storage]] = "1TB HDD", 1000*0.7)</f>
        <v>700</v>
      </c>
      <c r="U188" s="5">
        <f>laptop_prices3[[#This Row],[Storage Raw Value]]/ScoreCard!$J$3*ScoreCard!$J$5</f>
        <v>2.8</v>
      </c>
    </row>
    <row r="189" spans="2:21" x14ac:dyDescent="0.2">
      <c r="B189" s="4" cm="1">
        <f t="array" ref="B189">SUM(laptop_prices3[[#This Row],[RAM Comp]:[Weight Comp]]+laptop_prices3[[#This Row],[Storage Comp]])</f>
        <v>39.780163776493254</v>
      </c>
      <c r="C189">
        <v>187</v>
      </c>
      <c r="D189" t="s">
        <v>23</v>
      </c>
      <c r="E189" t="s">
        <v>48</v>
      </c>
      <c r="F189">
        <v>16</v>
      </c>
      <c r="G189" t="s">
        <v>25</v>
      </c>
      <c r="H189" t="s">
        <v>14</v>
      </c>
      <c r="I189">
        <v>14</v>
      </c>
      <c r="J189" t="s">
        <v>27</v>
      </c>
      <c r="K189">
        <v>4.0999999999999996</v>
      </c>
      <c r="L189">
        <v>2.59</v>
      </c>
      <c r="M189" t="s">
        <v>30</v>
      </c>
      <c r="N189">
        <v>2352.27</v>
      </c>
      <c r="O189" s="5">
        <f>(ScoreCard!$E$3-laptop_prices3[[#This Row],[Price ($)]])/ScoreCard!$E$3*ScoreCard!$E$5</f>
        <v>3.9117801085874375</v>
      </c>
      <c r="P189" s="5">
        <f>laptop_prices3[[#This Row],[RAM (GB)]]/ScoreCard!$F$3*ScoreCard!$F$5</f>
        <v>1.75</v>
      </c>
      <c r="Q189" s="5">
        <f>laptop_prices3[[#This Row],[Screen Size (inch)]]/ScoreCard!$G$3*ScoreCard!$G$5</f>
        <v>1.6184971098265895</v>
      </c>
      <c r="R189" s="5">
        <f>laptop_prices3[[#This Row],[Battery Life (hours)]]/ScoreCard!$H$3*ScoreCard!$H$5</f>
        <v>2.3916666666666662</v>
      </c>
      <c r="S189" s="5">
        <f>ScoreCard!$I$3-laptop_prices3[[#This Row],[Weight (kg)]]/ScoreCard!$I$3*ScoreCard!$I$5</f>
        <v>2.02</v>
      </c>
      <c r="T189" s="6" cm="1">
        <f t="array" ref="T189">_xlfn.IFS(laptop_prices3[[#This Row],[Storage]]="512GB SSD", 512, laptop_prices3[[#This Row],[Storage]] = "1TB SSD", 1000, laptop_prices3[[#This Row],[Storage]] = "2TB SSD", 2000, laptop_prices3[[#This Row],[Storage]]= "256GB SSD", 256, laptop_prices3[[#This Row],[Storage]] = "1TB HDD", 1000*0.7)</f>
        <v>2000</v>
      </c>
      <c r="U189" s="5">
        <f>laptop_prices3[[#This Row],[Storage Raw Value]]/ScoreCard!$J$3*ScoreCard!$J$5</f>
        <v>8</v>
      </c>
    </row>
    <row r="190" spans="2:21" x14ac:dyDescent="0.2">
      <c r="B190" s="4" cm="1">
        <f t="array" ref="B190">SUM(laptop_prices3[[#This Row],[RAM Comp]:[Weight Comp]]+laptop_prices3[[#This Row],[Storage Comp]])</f>
        <v>31.503230112854393</v>
      </c>
      <c r="C190">
        <v>188</v>
      </c>
      <c r="D190" t="s">
        <v>38</v>
      </c>
      <c r="E190" t="s">
        <v>12</v>
      </c>
      <c r="F190">
        <v>64</v>
      </c>
      <c r="G190" t="s">
        <v>19</v>
      </c>
      <c r="H190" t="s">
        <v>35</v>
      </c>
      <c r="I190">
        <v>15.6</v>
      </c>
      <c r="J190" t="s">
        <v>43</v>
      </c>
      <c r="K190">
        <v>6.7</v>
      </c>
      <c r="L190">
        <v>1.24</v>
      </c>
      <c r="M190" t="s">
        <v>16</v>
      </c>
      <c r="N190">
        <v>2144.65</v>
      </c>
      <c r="O190" s="5">
        <f>(ScoreCard!$E$3-laptop_prices3[[#This Row],[Price ($)]])/ScoreCard!$E$3*ScoreCard!$E$5</f>
        <v>4.0078303978208494</v>
      </c>
      <c r="P190" s="5">
        <f>laptop_prices3[[#This Row],[RAM (GB)]]/ScoreCard!$F$3*ScoreCard!$F$5</f>
        <v>7</v>
      </c>
      <c r="Q190" s="5">
        <f>laptop_prices3[[#This Row],[Screen Size (inch)]]/ScoreCard!$G$3*ScoreCard!$G$5</f>
        <v>1.8034682080924855</v>
      </c>
      <c r="R190" s="5">
        <f>laptop_prices3[[#This Row],[Battery Life (hours)]]/ScoreCard!$H$3*ScoreCard!$H$5</f>
        <v>3.9083333333333332</v>
      </c>
      <c r="S190" s="5">
        <f>ScoreCard!$I$3-laptop_prices3[[#This Row],[Weight (kg)]]/ScoreCard!$I$3*ScoreCard!$I$5</f>
        <v>2.7914285714285714</v>
      </c>
      <c r="T190" s="6" cm="1">
        <f t="array" ref="T190">_xlfn.IFS(laptop_prices3[[#This Row],[Storage]]="512GB SSD", 512, laptop_prices3[[#This Row],[Storage]] = "1TB SSD", 1000, laptop_prices3[[#This Row],[Storage]] = "2TB SSD", 2000, laptop_prices3[[#This Row],[Storage]]= "256GB SSD", 256, laptop_prices3[[#This Row],[Storage]] = "1TB HDD", 1000*0.7)</f>
        <v>1000</v>
      </c>
      <c r="U190" s="5">
        <f>laptop_prices3[[#This Row],[Storage Raw Value]]/ScoreCard!$J$3*ScoreCard!$J$5</f>
        <v>4</v>
      </c>
    </row>
    <row r="191" spans="2:21" x14ac:dyDescent="0.2">
      <c r="B191" s="4" cm="1">
        <f t="array" ref="B191">SUM(laptop_prices3[[#This Row],[RAM Comp]:[Weight Comp]]+laptop_prices3[[#This Row],[Storage Comp]])</f>
        <v>18.793139966969445</v>
      </c>
      <c r="C191">
        <v>189</v>
      </c>
      <c r="D191" t="s">
        <v>34</v>
      </c>
      <c r="E191" t="s">
        <v>37</v>
      </c>
      <c r="F191">
        <v>4</v>
      </c>
      <c r="G191" t="s">
        <v>42</v>
      </c>
      <c r="H191" t="s">
        <v>14</v>
      </c>
      <c r="I191">
        <v>14</v>
      </c>
      <c r="J191" t="s">
        <v>15</v>
      </c>
      <c r="K191">
        <v>6</v>
      </c>
      <c r="L191">
        <v>2.56</v>
      </c>
      <c r="M191" t="s">
        <v>22</v>
      </c>
      <c r="N191">
        <v>1443.2</v>
      </c>
      <c r="O191" s="5">
        <f>(ScoreCard!$E$3-laptop_prices3[[#This Row],[Price ($)]])/ScoreCard!$E$3*ScoreCard!$E$5</f>
        <v>4.3323389971021147</v>
      </c>
      <c r="P191" s="5">
        <f>laptop_prices3[[#This Row],[RAM (GB)]]/ScoreCard!$F$3*ScoreCard!$F$5</f>
        <v>0.4375</v>
      </c>
      <c r="Q191" s="5">
        <f>laptop_prices3[[#This Row],[Screen Size (inch)]]/ScoreCard!$G$3*ScoreCard!$G$5</f>
        <v>1.6184971098265895</v>
      </c>
      <c r="R191" s="5">
        <f>laptop_prices3[[#This Row],[Battery Life (hours)]]/ScoreCard!$H$3*ScoreCard!$H$5</f>
        <v>3.5</v>
      </c>
      <c r="S191" s="5">
        <f>ScoreCard!$I$3-laptop_prices3[[#This Row],[Weight (kg)]]/ScoreCard!$I$3*ScoreCard!$I$5</f>
        <v>2.0371428571428574</v>
      </c>
      <c r="T191" s="6" cm="1">
        <f t="array" ref="T191">_xlfn.IFS(laptop_prices3[[#This Row],[Storage]]="512GB SSD", 512, laptop_prices3[[#This Row],[Storage]] = "1TB SSD", 1000, laptop_prices3[[#This Row],[Storage]] = "2TB SSD", 2000, laptop_prices3[[#This Row],[Storage]]= "256GB SSD", 256, laptop_prices3[[#This Row],[Storage]] = "1TB HDD", 1000*0.7)</f>
        <v>700</v>
      </c>
      <c r="U191" s="5">
        <f>laptop_prices3[[#This Row],[Storage Raw Value]]/ScoreCard!$J$3*ScoreCard!$J$5</f>
        <v>2.8</v>
      </c>
    </row>
    <row r="192" spans="2:21" x14ac:dyDescent="0.2">
      <c r="B192" s="4" cm="1">
        <f t="array" ref="B192">SUM(laptop_prices3[[#This Row],[RAM Comp]:[Weight Comp]]+laptop_prices3[[#This Row],[Storage Comp]])</f>
        <v>18.147380952380953</v>
      </c>
      <c r="C192">
        <v>190</v>
      </c>
      <c r="D192" t="s">
        <v>33</v>
      </c>
      <c r="E192" t="s">
        <v>12</v>
      </c>
      <c r="F192">
        <v>8</v>
      </c>
      <c r="G192" t="s">
        <v>42</v>
      </c>
      <c r="H192" t="s">
        <v>44</v>
      </c>
      <c r="I192">
        <v>17.3</v>
      </c>
      <c r="J192" t="s">
        <v>43</v>
      </c>
      <c r="K192">
        <v>4.4000000000000004</v>
      </c>
      <c r="L192">
        <v>3.49</v>
      </c>
      <c r="M192" t="s">
        <v>16</v>
      </c>
      <c r="N192">
        <v>554.72</v>
      </c>
      <c r="O192" s="5">
        <f>(ScoreCard!$E$3-laptop_prices3[[#This Row],[Price ($)]])/ScoreCard!$E$3*ScoreCard!$E$5</f>
        <v>4.7433724282653031</v>
      </c>
      <c r="P192" s="5">
        <f>laptop_prices3[[#This Row],[RAM (GB)]]/ScoreCard!$F$3*ScoreCard!$F$5</f>
        <v>0.875</v>
      </c>
      <c r="Q192" s="5">
        <f>laptop_prices3[[#This Row],[Screen Size (inch)]]/ScoreCard!$G$3*ScoreCard!$G$5</f>
        <v>2</v>
      </c>
      <c r="R192" s="5">
        <f>laptop_prices3[[#This Row],[Battery Life (hours)]]/ScoreCard!$H$3*ScoreCard!$H$5</f>
        <v>2.5666666666666669</v>
      </c>
      <c r="S192" s="5">
        <f>ScoreCard!$I$3-laptop_prices3[[#This Row],[Weight (kg)]]/ScoreCard!$I$3*ScoreCard!$I$5</f>
        <v>1.5057142857142856</v>
      </c>
      <c r="T192" s="6" cm="1">
        <f t="array" ref="T192">_xlfn.IFS(laptop_prices3[[#This Row],[Storage]]="512GB SSD", 512, laptop_prices3[[#This Row],[Storage]] = "1TB SSD", 1000, laptop_prices3[[#This Row],[Storage]] = "2TB SSD", 2000, laptop_prices3[[#This Row],[Storage]]= "256GB SSD", 256, laptop_prices3[[#This Row],[Storage]] = "1TB HDD", 1000*0.7)</f>
        <v>700</v>
      </c>
      <c r="U192" s="5">
        <f>laptop_prices3[[#This Row],[Storage Raw Value]]/ScoreCard!$J$3*ScoreCard!$J$5</f>
        <v>2.8</v>
      </c>
    </row>
    <row r="193" spans="2:21" x14ac:dyDescent="0.2">
      <c r="B193" s="4" cm="1">
        <f t="array" ref="B193">SUM(laptop_prices3[[#This Row],[RAM Comp]:[Weight Comp]]+laptop_prices3[[#This Row],[Storage Comp]])</f>
        <v>16.721000825763831</v>
      </c>
      <c r="C193">
        <v>191</v>
      </c>
      <c r="D193" t="s">
        <v>11</v>
      </c>
      <c r="E193" t="s">
        <v>24</v>
      </c>
      <c r="F193">
        <v>8</v>
      </c>
      <c r="G193" t="s">
        <v>13</v>
      </c>
      <c r="H193" t="s">
        <v>44</v>
      </c>
      <c r="I193">
        <v>13.3</v>
      </c>
      <c r="J193" t="s">
        <v>43</v>
      </c>
      <c r="K193">
        <v>5.7</v>
      </c>
      <c r="L193">
        <v>1.24</v>
      </c>
      <c r="M193" t="s">
        <v>46</v>
      </c>
      <c r="N193">
        <v>1087.07</v>
      </c>
      <c r="O193" s="5">
        <f>(ScoreCard!$E$3-laptop_prices3[[#This Row],[Price ($)]])/ScoreCard!$E$3*ScoreCard!$E$5</f>
        <v>4.4970937871256904</v>
      </c>
      <c r="P193" s="5">
        <f>laptop_prices3[[#This Row],[RAM (GB)]]/ScoreCard!$F$3*ScoreCard!$F$5</f>
        <v>0.875</v>
      </c>
      <c r="Q193" s="5">
        <f>laptop_prices3[[#This Row],[Screen Size (inch)]]/ScoreCard!$G$3*ScoreCard!$G$5</f>
        <v>1.5375722543352601</v>
      </c>
      <c r="R193" s="5">
        <f>laptop_prices3[[#This Row],[Battery Life (hours)]]/ScoreCard!$H$3*ScoreCard!$H$5</f>
        <v>3.3250000000000002</v>
      </c>
      <c r="S193" s="5">
        <f>ScoreCard!$I$3-laptop_prices3[[#This Row],[Weight (kg)]]/ScoreCard!$I$3*ScoreCard!$I$5</f>
        <v>2.7914285714285714</v>
      </c>
      <c r="T193" s="6" cm="1">
        <f t="array" ref="T193">_xlfn.IFS(laptop_prices3[[#This Row],[Storage]]="512GB SSD", 512, laptop_prices3[[#This Row],[Storage]] = "1TB SSD", 1000, laptop_prices3[[#This Row],[Storage]] = "2TB SSD", 2000, laptop_prices3[[#This Row],[Storage]]= "256GB SSD", 256, laptop_prices3[[#This Row],[Storage]] = "1TB HDD", 1000*0.7)</f>
        <v>512</v>
      </c>
      <c r="U193" s="5">
        <f>laptop_prices3[[#This Row],[Storage Raw Value]]/ScoreCard!$J$3*ScoreCard!$J$5</f>
        <v>2.048</v>
      </c>
    </row>
    <row r="194" spans="2:21" x14ac:dyDescent="0.2">
      <c r="B194" s="4" cm="1">
        <f t="array" ref="B194">SUM(laptop_prices3[[#This Row],[RAM Comp]:[Weight Comp]]+laptop_prices3[[#This Row],[Storage Comp]])</f>
        <v>15.787116157445638</v>
      </c>
      <c r="C194">
        <v>192</v>
      </c>
      <c r="D194" t="s">
        <v>45</v>
      </c>
      <c r="E194" t="s">
        <v>48</v>
      </c>
      <c r="F194">
        <v>16</v>
      </c>
      <c r="G194" t="s">
        <v>29</v>
      </c>
      <c r="H194" t="s">
        <v>20</v>
      </c>
      <c r="I194">
        <v>14</v>
      </c>
      <c r="J194" t="s">
        <v>43</v>
      </c>
      <c r="K194">
        <v>11.5</v>
      </c>
      <c r="L194">
        <v>3.3</v>
      </c>
      <c r="M194" t="s">
        <v>16</v>
      </c>
      <c r="N194">
        <v>1619.29</v>
      </c>
      <c r="O194" s="5">
        <f>(ScoreCard!$E$3-laptop_prices3[[#This Row],[Price ($)]])/ScoreCard!$E$3*ScoreCard!$E$5</f>
        <v>4.250875287290385</v>
      </c>
      <c r="P194" s="5">
        <f>laptop_prices3[[#This Row],[RAM (GB)]]/ScoreCard!$F$3*ScoreCard!$F$5</f>
        <v>1.75</v>
      </c>
      <c r="Q194" s="5">
        <f>laptop_prices3[[#This Row],[Screen Size (inch)]]/ScoreCard!$G$3*ScoreCard!$G$5</f>
        <v>1.6184971098265895</v>
      </c>
      <c r="R194" s="5">
        <f>laptop_prices3[[#This Row],[Battery Life (hours)]]/ScoreCard!$H$3*ScoreCard!$H$5</f>
        <v>6.7083333333333339</v>
      </c>
      <c r="S194" s="5">
        <f>ScoreCard!$I$3-laptop_prices3[[#This Row],[Weight (kg)]]/ScoreCard!$I$3*ScoreCard!$I$5</f>
        <v>1.6142857142857143</v>
      </c>
      <c r="T194" s="6" cm="1">
        <f t="array" ref="T194">_xlfn.IFS(laptop_prices3[[#This Row],[Storage]]="512GB SSD", 512, laptop_prices3[[#This Row],[Storage]] = "1TB SSD", 1000, laptop_prices3[[#This Row],[Storage]] = "2TB SSD", 2000, laptop_prices3[[#This Row],[Storage]]= "256GB SSD", 256, laptop_prices3[[#This Row],[Storage]] = "1TB HDD", 1000*0.7)</f>
        <v>256</v>
      </c>
      <c r="U194" s="5">
        <f>laptop_prices3[[#This Row],[Storage Raw Value]]/ScoreCard!$J$3*ScoreCard!$J$5</f>
        <v>1.024</v>
      </c>
    </row>
    <row r="195" spans="2:21" x14ac:dyDescent="0.2">
      <c r="B195" s="4" cm="1">
        <f t="array" ref="B195">SUM(laptop_prices3[[#This Row],[RAM Comp]:[Weight Comp]]+laptop_prices3[[#This Row],[Storage Comp]])</f>
        <v>24.563904761904762</v>
      </c>
      <c r="C195">
        <v>193</v>
      </c>
      <c r="D195" t="s">
        <v>11</v>
      </c>
      <c r="E195" t="s">
        <v>24</v>
      </c>
      <c r="F195">
        <v>64</v>
      </c>
      <c r="G195" t="s">
        <v>13</v>
      </c>
      <c r="H195" t="s">
        <v>32</v>
      </c>
      <c r="I195">
        <v>17.3</v>
      </c>
      <c r="J195" t="s">
        <v>43</v>
      </c>
      <c r="K195">
        <v>9.4</v>
      </c>
      <c r="L195">
        <v>2.82</v>
      </c>
      <c r="M195" t="s">
        <v>16</v>
      </c>
      <c r="N195">
        <v>3998.58</v>
      </c>
      <c r="O195" s="5">
        <f>(ScoreCard!$E$3-laptop_prices3[[#This Row],[Price ($)]])/ScoreCard!$E$3*ScoreCard!$E$5</f>
        <v>3.1501552570901969</v>
      </c>
      <c r="P195" s="5">
        <f>laptop_prices3[[#This Row],[RAM (GB)]]/ScoreCard!$F$3*ScoreCard!$F$5</f>
        <v>7</v>
      </c>
      <c r="Q195" s="5">
        <f>laptop_prices3[[#This Row],[Screen Size (inch)]]/ScoreCard!$G$3*ScoreCard!$G$5</f>
        <v>2</v>
      </c>
      <c r="R195" s="5">
        <f>laptop_prices3[[#This Row],[Battery Life (hours)]]/ScoreCard!$H$3*ScoreCard!$H$5</f>
        <v>5.4833333333333334</v>
      </c>
      <c r="S195" s="5">
        <f>ScoreCard!$I$3-laptop_prices3[[#This Row],[Weight (kg)]]/ScoreCard!$I$3*ScoreCard!$I$5</f>
        <v>1.8885714285714286</v>
      </c>
      <c r="T195" s="6" cm="1">
        <f t="array" ref="T195">_xlfn.IFS(laptop_prices3[[#This Row],[Storage]]="512GB SSD", 512, laptop_prices3[[#This Row],[Storage]] = "1TB SSD", 1000, laptop_prices3[[#This Row],[Storage]] = "2TB SSD", 2000, laptop_prices3[[#This Row],[Storage]]= "256GB SSD", 256, laptop_prices3[[#This Row],[Storage]] = "1TB HDD", 1000*0.7)</f>
        <v>512</v>
      </c>
      <c r="U195" s="5">
        <f>laptop_prices3[[#This Row],[Storage Raw Value]]/ScoreCard!$J$3*ScoreCard!$J$5</f>
        <v>2.048</v>
      </c>
    </row>
    <row r="196" spans="2:21" x14ac:dyDescent="0.2">
      <c r="B196" s="4" cm="1">
        <f t="array" ref="B196">SUM(laptop_prices3[[#This Row],[RAM Comp]:[Weight Comp]]+laptop_prices3[[#This Row],[Storage Comp]])</f>
        <v>26.447277731902009</v>
      </c>
      <c r="C196">
        <v>194</v>
      </c>
      <c r="D196" t="s">
        <v>11</v>
      </c>
      <c r="E196" t="s">
        <v>31</v>
      </c>
      <c r="F196">
        <v>64</v>
      </c>
      <c r="G196" t="s">
        <v>42</v>
      </c>
      <c r="H196" t="s">
        <v>44</v>
      </c>
      <c r="I196">
        <v>15.6</v>
      </c>
      <c r="J196" t="s">
        <v>21</v>
      </c>
      <c r="K196">
        <v>6.8</v>
      </c>
      <c r="L196">
        <v>1.79</v>
      </c>
      <c r="M196" t="s">
        <v>30</v>
      </c>
      <c r="N196">
        <v>1468.97</v>
      </c>
      <c r="O196" s="5">
        <f>(ScoreCard!$E$3-laptop_prices3[[#This Row],[Price ($)]])/ScoreCard!$E$3*ScoreCard!$E$5</f>
        <v>4.3204171400866773</v>
      </c>
      <c r="P196" s="5">
        <f>laptop_prices3[[#This Row],[RAM (GB)]]/ScoreCard!$F$3*ScoreCard!$F$5</f>
        <v>7</v>
      </c>
      <c r="Q196" s="5">
        <f>laptop_prices3[[#This Row],[Screen Size (inch)]]/ScoreCard!$G$3*ScoreCard!$G$5</f>
        <v>1.8034682080924855</v>
      </c>
      <c r="R196" s="5">
        <f>laptop_prices3[[#This Row],[Battery Life (hours)]]/ScoreCard!$H$3*ScoreCard!$H$5</f>
        <v>3.9666666666666668</v>
      </c>
      <c r="S196" s="5">
        <f>ScoreCard!$I$3-laptop_prices3[[#This Row],[Weight (kg)]]/ScoreCard!$I$3*ScoreCard!$I$5</f>
        <v>2.4771428571428569</v>
      </c>
      <c r="T196" s="6" cm="1">
        <f t="array" ref="T196">_xlfn.IFS(laptop_prices3[[#This Row],[Storage]]="512GB SSD", 512, laptop_prices3[[#This Row],[Storage]] = "1TB SSD", 1000, laptop_prices3[[#This Row],[Storage]] = "2TB SSD", 2000, laptop_prices3[[#This Row],[Storage]]= "256GB SSD", 256, laptop_prices3[[#This Row],[Storage]] = "1TB HDD", 1000*0.7)</f>
        <v>700</v>
      </c>
      <c r="U196" s="5">
        <f>laptop_prices3[[#This Row],[Storage Raw Value]]/ScoreCard!$J$3*ScoreCard!$J$5</f>
        <v>2.8</v>
      </c>
    </row>
    <row r="197" spans="2:21" x14ac:dyDescent="0.2">
      <c r="B197" s="4" cm="1">
        <f t="array" ref="B197">SUM(laptop_prices3[[#This Row],[RAM Comp]:[Weight Comp]]+laptop_prices3[[#This Row],[Storage Comp]])</f>
        <v>21.875476190476192</v>
      </c>
      <c r="C197">
        <v>195</v>
      </c>
      <c r="D197" t="s">
        <v>45</v>
      </c>
      <c r="E197" t="s">
        <v>39</v>
      </c>
      <c r="F197">
        <v>16</v>
      </c>
      <c r="G197" t="s">
        <v>42</v>
      </c>
      <c r="H197" t="s">
        <v>20</v>
      </c>
      <c r="I197">
        <v>17.3</v>
      </c>
      <c r="J197" t="s">
        <v>21</v>
      </c>
      <c r="K197">
        <v>7.9</v>
      </c>
      <c r="L197">
        <v>2.0699999999999998</v>
      </c>
      <c r="M197" t="s">
        <v>46</v>
      </c>
      <c r="N197">
        <v>908.56</v>
      </c>
      <c r="O197" s="5">
        <f>(ScoreCard!$E$3-laptop_prices3[[#This Row],[Price ($)]])/ScoreCard!$E$3*ScoreCard!$E$5</f>
        <v>4.5796770504483773</v>
      </c>
      <c r="P197" s="5">
        <f>laptop_prices3[[#This Row],[RAM (GB)]]/ScoreCard!$F$3*ScoreCard!$F$5</f>
        <v>1.75</v>
      </c>
      <c r="Q197" s="5">
        <f>laptop_prices3[[#This Row],[Screen Size (inch)]]/ScoreCard!$G$3*ScoreCard!$G$5</f>
        <v>2</v>
      </c>
      <c r="R197" s="5">
        <f>laptop_prices3[[#This Row],[Battery Life (hours)]]/ScoreCard!$H$3*ScoreCard!$H$5</f>
        <v>4.6083333333333334</v>
      </c>
      <c r="S197" s="5">
        <f>ScoreCard!$I$3-laptop_prices3[[#This Row],[Weight (kg)]]/ScoreCard!$I$3*ScoreCard!$I$5</f>
        <v>2.3171428571428572</v>
      </c>
      <c r="T197" s="6" cm="1">
        <f t="array" ref="T197">_xlfn.IFS(laptop_prices3[[#This Row],[Storage]]="512GB SSD", 512, laptop_prices3[[#This Row],[Storage]] = "1TB SSD", 1000, laptop_prices3[[#This Row],[Storage]] = "2TB SSD", 2000, laptop_prices3[[#This Row],[Storage]]= "256GB SSD", 256, laptop_prices3[[#This Row],[Storage]] = "1TB HDD", 1000*0.7)</f>
        <v>700</v>
      </c>
      <c r="U197" s="5">
        <f>laptop_prices3[[#This Row],[Storage Raw Value]]/ScoreCard!$J$3*ScoreCard!$J$5</f>
        <v>2.8</v>
      </c>
    </row>
    <row r="198" spans="2:21" x14ac:dyDescent="0.2">
      <c r="B198" s="4" cm="1">
        <f t="array" ref="B198">SUM(laptop_prices3[[#This Row],[RAM Comp]:[Weight Comp]]+laptop_prices3[[#This Row],[Storage Comp]])</f>
        <v>26.101428571428571</v>
      </c>
      <c r="C198">
        <v>196</v>
      </c>
      <c r="D198" t="s">
        <v>38</v>
      </c>
      <c r="E198" t="s">
        <v>37</v>
      </c>
      <c r="F198">
        <v>32</v>
      </c>
      <c r="G198" t="s">
        <v>19</v>
      </c>
      <c r="H198" t="s">
        <v>26</v>
      </c>
      <c r="I198">
        <v>17.3</v>
      </c>
      <c r="J198" t="s">
        <v>15</v>
      </c>
      <c r="K198">
        <v>4.2</v>
      </c>
      <c r="L198">
        <v>2.36</v>
      </c>
      <c r="M198" t="s">
        <v>16</v>
      </c>
      <c r="N198">
        <v>3667.64</v>
      </c>
      <c r="O198" s="5">
        <f>(ScoreCard!$E$3-laptop_prices3[[#This Row],[Price ($)]])/ScoreCard!$E$3*ScoreCard!$E$5</f>
        <v>3.303256512840631</v>
      </c>
      <c r="P198" s="5">
        <f>laptop_prices3[[#This Row],[RAM (GB)]]/ScoreCard!$F$3*ScoreCard!$F$5</f>
        <v>3.5</v>
      </c>
      <c r="Q198" s="5">
        <f>laptop_prices3[[#This Row],[Screen Size (inch)]]/ScoreCard!$G$3*ScoreCard!$G$5</f>
        <v>2</v>
      </c>
      <c r="R198" s="5">
        <f>laptop_prices3[[#This Row],[Battery Life (hours)]]/ScoreCard!$H$3*ScoreCard!$H$5</f>
        <v>2.4500000000000002</v>
      </c>
      <c r="S198" s="5">
        <f>ScoreCard!$I$3-laptop_prices3[[#This Row],[Weight (kg)]]/ScoreCard!$I$3*ScoreCard!$I$5</f>
        <v>2.1514285714285712</v>
      </c>
      <c r="T198" s="6" cm="1">
        <f t="array" ref="T198">_xlfn.IFS(laptop_prices3[[#This Row],[Storage]]="512GB SSD", 512, laptop_prices3[[#This Row],[Storage]] = "1TB SSD", 1000, laptop_prices3[[#This Row],[Storage]] = "2TB SSD", 2000, laptop_prices3[[#This Row],[Storage]]= "256GB SSD", 256, laptop_prices3[[#This Row],[Storage]] = "1TB HDD", 1000*0.7)</f>
        <v>1000</v>
      </c>
      <c r="U198" s="5">
        <f>laptop_prices3[[#This Row],[Storage Raw Value]]/ScoreCard!$J$3*ScoreCard!$J$5</f>
        <v>4</v>
      </c>
    </row>
    <row r="199" spans="2:21" x14ac:dyDescent="0.2">
      <c r="B199" s="4" cm="1">
        <f t="array" ref="B199">SUM(laptop_prices3[[#This Row],[RAM Comp]:[Weight Comp]]+laptop_prices3[[#This Row],[Storage Comp]])</f>
        <v>12.57923011285439</v>
      </c>
      <c r="C199">
        <v>197</v>
      </c>
      <c r="D199" t="s">
        <v>45</v>
      </c>
      <c r="E199" t="s">
        <v>12</v>
      </c>
      <c r="F199">
        <v>16</v>
      </c>
      <c r="G199" t="s">
        <v>29</v>
      </c>
      <c r="H199" t="s">
        <v>32</v>
      </c>
      <c r="I199">
        <v>15.6</v>
      </c>
      <c r="J199" t="s">
        <v>15</v>
      </c>
      <c r="K199">
        <v>4.9000000000000004</v>
      </c>
      <c r="L199">
        <v>2.5</v>
      </c>
      <c r="M199" t="s">
        <v>22</v>
      </c>
      <c r="N199">
        <v>1314.19</v>
      </c>
      <c r="O199" s="5">
        <f>(ScoreCard!$E$3-laptop_prices3[[#This Row],[Price ($)]])/ScoreCard!$E$3*ScoreCard!$E$5</f>
        <v>4.3920223022461382</v>
      </c>
      <c r="P199" s="5">
        <f>laptop_prices3[[#This Row],[RAM (GB)]]/ScoreCard!$F$3*ScoreCard!$F$5</f>
        <v>1.75</v>
      </c>
      <c r="Q199" s="5">
        <f>laptop_prices3[[#This Row],[Screen Size (inch)]]/ScoreCard!$G$3*ScoreCard!$G$5</f>
        <v>1.8034682080924855</v>
      </c>
      <c r="R199" s="5">
        <f>laptop_prices3[[#This Row],[Battery Life (hours)]]/ScoreCard!$H$3*ScoreCard!$H$5</f>
        <v>2.8583333333333338</v>
      </c>
      <c r="S199" s="5">
        <f>ScoreCard!$I$3-laptop_prices3[[#This Row],[Weight (kg)]]/ScoreCard!$I$3*ScoreCard!$I$5</f>
        <v>2.0714285714285712</v>
      </c>
      <c r="T199" s="6" cm="1">
        <f t="array" ref="T199">_xlfn.IFS(laptop_prices3[[#This Row],[Storage]]="512GB SSD", 512, laptop_prices3[[#This Row],[Storage]] = "1TB SSD", 1000, laptop_prices3[[#This Row],[Storage]] = "2TB SSD", 2000, laptop_prices3[[#This Row],[Storage]]= "256GB SSD", 256, laptop_prices3[[#This Row],[Storage]] = "1TB HDD", 1000*0.7)</f>
        <v>256</v>
      </c>
      <c r="U199" s="5">
        <f>laptop_prices3[[#This Row],[Storage Raw Value]]/ScoreCard!$J$3*ScoreCard!$J$5</f>
        <v>1.024</v>
      </c>
    </row>
    <row r="200" spans="2:21" x14ac:dyDescent="0.2">
      <c r="B200" s="4" cm="1">
        <f t="array" ref="B200">SUM(laptop_prices3[[#This Row],[RAM Comp]:[Weight Comp]]+laptop_prices3[[#This Row],[Storage Comp]])</f>
        <v>28.326143682906689</v>
      </c>
      <c r="C200">
        <v>198</v>
      </c>
      <c r="D200" t="s">
        <v>23</v>
      </c>
      <c r="E200" t="s">
        <v>37</v>
      </c>
      <c r="F200">
        <v>32</v>
      </c>
      <c r="G200" t="s">
        <v>19</v>
      </c>
      <c r="H200" t="s">
        <v>32</v>
      </c>
      <c r="I200">
        <v>13.3</v>
      </c>
      <c r="J200" t="s">
        <v>21</v>
      </c>
      <c r="K200">
        <v>9.6</v>
      </c>
      <c r="L200">
        <v>3.17</v>
      </c>
      <c r="M200" t="s">
        <v>16</v>
      </c>
      <c r="N200">
        <v>2194.29</v>
      </c>
      <c r="O200" s="5">
        <f>(ScoreCard!$E$3-laptop_prices3[[#This Row],[Price ($)]])/ScoreCard!$E$3*ScoreCard!$E$5</f>
        <v>3.9848656720837021</v>
      </c>
      <c r="P200" s="5">
        <f>laptop_prices3[[#This Row],[RAM (GB)]]/ScoreCard!$F$3*ScoreCard!$F$5</f>
        <v>3.5</v>
      </c>
      <c r="Q200" s="5">
        <f>laptop_prices3[[#This Row],[Screen Size (inch)]]/ScoreCard!$G$3*ScoreCard!$G$5</f>
        <v>1.5375722543352601</v>
      </c>
      <c r="R200" s="5">
        <f>laptop_prices3[[#This Row],[Battery Life (hours)]]/ScoreCard!$H$3*ScoreCard!$H$5</f>
        <v>5.6</v>
      </c>
      <c r="S200" s="5">
        <f>ScoreCard!$I$3-laptop_prices3[[#This Row],[Weight (kg)]]/ScoreCard!$I$3*ScoreCard!$I$5</f>
        <v>1.6885714285714286</v>
      </c>
      <c r="T200" s="6" cm="1">
        <f t="array" ref="T200">_xlfn.IFS(laptop_prices3[[#This Row],[Storage]]="512GB SSD", 512, laptop_prices3[[#This Row],[Storage]] = "1TB SSD", 1000, laptop_prices3[[#This Row],[Storage]] = "2TB SSD", 2000, laptop_prices3[[#This Row],[Storage]]= "256GB SSD", 256, laptop_prices3[[#This Row],[Storage]] = "1TB HDD", 1000*0.7)</f>
        <v>1000</v>
      </c>
      <c r="U200" s="5">
        <f>laptop_prices3[[#This Row],[Storage Raw Value]]/ScoreCard!$J$3*ScoreCard!$J$5</f>
        <v>4</v>
      </c>
    </row>
    <row r="201" spans="2:21" x14ac:dyDescent="0.2">
      <c r="B201" s="4" cm="1">
        <f t="array" ref="B201">SUM(laptop_prices3[[#This Row],[RAM Comp]:[Weight Comp]]+laptop_prices3[[#This Row],[Storage Comp]])</f>
        <v>25.114404761904758</v>
      </c>
      <c r="C201">
        <v>199</v>
      </c>
      <c r="D201" t="s">
        <v>28</v>
      </c>
      <c r="E201" t="s">
        <v>12</v>
      </c>
      <c r="F201">
        <v>4</v>
      </c>
      <c r="G201" t="s">
        <v>19</v>
      </c>
      <c r="H201" t="s">
        <v>35</v>
      </c>
      <c r="I201">
        <v>17.3</v>
      </c>
      <c r="J201" t="s">
        <v>43</v>
      </c>
      <c r="K201">
        <v>6.7</v>
      </c>
      <c r="L201">
        <v>1.28</v>
      </c>
      <c r="M201" t="s">
        <v>22</v>
      </c>
      <c r="N201">
        <v>900.51</v>
      </c>
      <c r="O201" s="5">
        <f>(ScoreCard!$E$3-laptop_prices3[[#This Row],[Price ($)]])/ScoreCard!$E$3*ScoreCard!$E$5</f>
        <v>4.5834011850612697</v>
      </c>
      <c r="P201" s="5">
        <f>laptop_prices3[[#This Row],[RAM (GB)]]/ScoreCard!$F$3*ScoreCard!$F$5</f>
        <v>0.4375</v>
      </c>
      <c r="Q201" s="5">
        <f>laptop_prices3[[#This Row],[Screen Size (inch)]]/ScoreCard!$G$3*ScoreCard!$G$5</f>
        <v>2</v>
      </c>
      <c r="R201" s="5">
        <f>laptop_prices3[[#This Row],[Battery Life (hours)]]/ScoreCard!$H$3*ScoreCard!$H$5</f>
        <v>3.9083333333333332</v>
      </c>
      <c r="S201" s="5">
        <f>ScoreCard!$I$3-laptop_prices3[[#This Row],[Weight (kg)]]/ScoreCard!$I$3*ScoreCard!$I$5</f>
        <v>2.7685714285714287</v>
      </c>
      <c r="T201" s="6" cm="1">
        <f t="array" ref="T201">_xlfn.IFS(laptop_prices3[[#This Row],[Storage]]="512GB SSD", 512, laptop_prices3[[#This Row],[Storage]] = "1TB SSD", 1000, laptop_prices3[[#This Row],[Storage]] = "2TB SSD", 2000, laptop_prices3[[#This Row],[Storage]]= "256GB SSD", 256, laptop_prices3[[#This Row],[Storage]] = "1TB HDD", 1000*0.7)</f>
        <v>1000</v>
      </c>
      <c r="U201" s="5">
        <f>laptop_prices3[[#This Row],[Storage Raw Value]]/ScoreCard!$J$3*ScoreCard!$J$5</f>
        <v>4</v>
      </c>
    </row>
    <row r="202" spans="2:21" x14ac:dyDescent="0.2">
      <c r="B202" s="4" cm="1">
        <f t="array" ref="B202">SUM(laptop_prices3[[#This Row],[RAM Comp]:[Weight Comp]]+laptop_prices3[[#This Row],[Storage Comp]])</f>
        <v>23.803405587668593</v>
      </c>
      <c r="C202">
        <v>200</v>
      </c>
      <c r="D202" t="s">
        <v>34</v>
      </c>
      <c r="E202" t="s">
        <v>18</v>
      </c>
      <c r="F202">
        <v>4</v>
      </c>
      <c r="G202" t="s">
        <v>19</v>
      </c>
      <c r="H202" t="s">
        <v>26</v>
      </c>
      <c r="I202">
        <v>13.3</v>
      </c>
      <c r="J202" t="s">
        <v>27</v>
      </c>
      <c r="K202">
        <v>5.5</v>
      </c>
      <c r="L202">
        <v>1.54</v>
      </c>
      <c r="M202" t="s">
        <v>16</v>
      </c>
      <c r="N202">
        <v>1734.63</v>
      </c>
      <c r="O202" s="5">
        <f>(ScoreCard!$E$3-laptop_prices3[[#This Row],[Price ($)]])/ScoreCard!$E$3*ScoreCard!$E$5</f>
        <v>4.197516071607013</v>
      </c>
      <c r="P202" s="5">
        <f>laptop_prices3[[#This Row],[RAM (GB)]]/ScoreCard!$F$3*ScoreCard!$F$5</f>
        <v>0.4375</v>
      </c>
      <c r="Q202" s="5">
        <f>laptop_prices3[[#This Row],[Screen Size (inch)]]/ScoreCard!$G$3*ScoreCard!$G$5</f>
        <v>1.5375722543352601</v>
      </c>
      <c r="R202" s="5">
        <f>laptop_prices3[[#This Row],[Battery Life (hours)]]/ScoreCard!$H$3*ScoreCard!$H$5</f>
        <v>3.208333333333333</v>
      </c>
      <c r="S202" s="5">
        <f>ScoreCard!$I$3-laptop_prices3[[#This Row],[Weight (kg)]]/ScoreCard!$I$3*ScoreCard!$I$5</f>
        <v>2.62</v>
      </c>
      <c r="T202" s="6" cm="1">
        <f t="array" ref="T202">_xlfn.IFS(laptop_prices3[[#This Row],[Storage]]="512GB SSD", 512, laptop_prices3[[#This Row],[Storage]] = "1TB SSD", 1000, laptop_prices3[[#This Row],[Storage]] = "2TB SSD", 2000, laptop_prices3[[#This Row],[Storage]]= "256GB SSD", 256, laptop_prices3[[#This Row],[Storage]] = "1TB HDD", 1000*0.7)</f>
        <v>1000</v>
      </c>
      <c r="U202" s="5">
        <f>laptop_prices3[[#This Row],[Storage Raw Value]]/ScoreCard!$J$3*ScoreCard!$J$5</f>
        <v>4</v>
      </c>
    </row>
    <row r="203" spans="2:21" x14ac:dyDescent="0.2">
      <c r="B203" s="4" cm="1">
        <f t="array" ref="B203">SUM(laptop_prices3[[#This Row],[RAM Comp]:[Weight Comp]]+laptop_prices3[[#This Row],[Storage Comp]])</f>
        <v>19.024096063859069</v>
      </c>
      <c r="C203">
        <v>201</v>
      </c>
      <c r="D203" t="s">
        <v>45</v>
      </c>
      <c r="E203" t="s">
        <v>48</v>
      </c>
      <c r="F203">
        <v>16</v>
      </c>
      <c r="G203" t="s">
        <v>13</v>
      </c>
      <c r="H203" t="s">
        <v>32</v>
      </c>
      <c r="I203">
        <v>13.3</v>
      </c>
      <c r="J203" t="s">
        <v>27</v>
      </c>
      <c r="K203">
        <v>9.5</v>
      </c>
      <c r="L203">
        <v>2.62</v>
      </c>
      <c r="M203" t="s">
        <v>30</v>
      </c>
      <c r="N203">
        <v>2617.7800000000002</v>
      </c>
      <c r="O203" s="5">
        <f>(ScoreCard!$E$3-laptop_prices3[[#This Row],[Price ($)]])/ScoreCard!$E$3*ScoreCard!$E$5</f>
        <v>3.7889484339204356</v>
      </c>
      <c r="P203" s="5">
        <f>laptop_prices3[[#This Row],[RAM (GB)]]/ScoreCard!$F$3*ScoreCard!$F$5</f>
        <v>1.75</v>
      </c>
      <c r="Q203" s="5">
        <f>laptop_prices3[[#This Row],[Screen Size (inch)]]/ScoreCard!$G$3*ScoreCard!$G$5</f>
        <v>1.5375722543352601</v>
      </c>
      <c r="R203" s="5">
        <f>laptop_prices3[[#This Row],[Battery Life (hours)]]/ScoreCard!$H$3*ScoreCard!$H$5</f>
        <v>5.5416666666666661</v>
      </c>
      <c r="S203" s="5">
        <f>ScoreCard!$I$3-laptop_prices3[[#This Row],[Weight (kg)]]/ScoreCard!$I$3*ScoreCard!$I$5</f>
        <v>2.0028571428571427</v>
      </c>
      <c r="T203" s="6" cm="1">
        <f t="array" ref="T203">_xlfn.IFS(laptop_prices3[[#This Row],[Storage]]="512GB SSD", 512, laptop_prices3[[#This Row],[Storage]] = "1TB SSD", 1000, laptop_prices3[[#This Row],[Storage]] = "2TB SSD", 2000, laptop_prices3[[#This Row],[Storage]]= "256GB SSD", 256, laptop_prices3[[#This Row],[Storage]] = "1TB HDD", 1000*0.7)</f>
        <v>512</v>
      </c>
      <c r="U203" s="5">
        <f>laptop_prices3[[#This Row],[Storage Raw Value]]/ScoreCard!$J$3*ScoreCard!$J$5</f>
        <v>2.048</v>
      </c>
    </row>
    <row r="204" spans="2:21" x14ac:dyDescent="0.2">
      <c r="B204" s="4" cm="1">
        <f t="array" ref="B204">SUM(laptop_prices3[[#This Row],[RAM Comp]:[Weight Comp]]+laptop_prices3[[#This Row],[Storage Comp]])</f>
        <v>27.201738921001926</v>
      </c>
      <c r="C204">
        <v>202</v>
      </c>
      <c r="D204" t="s">
        <v>17</v>
      </c>
      <c r="E204" t="s">
        <v>39</v>
      </c>
      <c r="F204">
        <v>4</v>
      </c>
      <c r="G204" t="s">
        <v>19</v>
      </c>
      <c r="H204" t="s">
        <v>20</v>
      </c>
      <c r="I204">
        <v>13.3</v>
      </c>
      <c r="J204" t="s">
        <v>27</v>
      </c>
      <c r="K204">
        <v>11.6</v>
      </c>
      <c r="L204">
        <v>1.82</v>
      </c>
      <c r="M204" t="s">
        <v>46</v>
      </c>
      <c r="N204">
        <v>2088.13</v>
      </c>
      <c r="O204" s="5">
        <f>(ScoreCard!$E$3-laptop_prices3[[#This Row],[Price ($)]])/ScoreCard!$E$3*ScoreCard!$E$5</f>
        <v>4.0339779864321219</v>
      </c>
      <c r="P204" s="5">
        <f>laptop_prices3[[#This Row],[RAM (GB)]]/ScoreCard!$F$3*ScoreCard!$F$5</f>
        <v>0.4375</v>
      </c>
      <c r="Q204" s="5">
        <f>laptop_prices3[[#This Row],[Screen Size (inch)]]/ScoreCard!$G$3*ScoreCard!$G$5</f>
        <v>1.5375722543352601</v>
      </c>
      <c r="R204" s="5">
        <f>laptop_prices3[[#This Row],[Battery Life (hours)]]/ScoreCard!$H$3*ScoreCard!$H$5</f>
        <v>6.7666666666666666</v>
      </c>
      <c r="S204" s="5">
        <f>ScoreCard!$I$3-laptop_prices3[[#This Row],[Weight (kg)]]/ScoreCard!$I$3*ScoreCard!$I$5</f>
        <v>2.46</v>
      </c>
      <c r="T204" s="6" cm="1">
        <f t="array" ref="T204">_xlfn.IFS(laptop_prices3[[#This Row],[Storage]]="512GB SSD", 512, laptop_prices3[[#This Row],[Storage]] = "1TB SSD", 1000, laptop_prices3[[#This Row],[Storage]] = "2TB SSD", 2000, laptop_prices3[[#This Row],[Storage]]= "256GB SSD", 256, laptop_prices3[[#This Row],[Storage]] = "1TB HDD", 1000*0.7)</f>
        <v>1000</v>
      </c>
      <c r="U204" s="5">
        <f>laptop_prices3[[#This Row],[Storage Raw Value]]/ScoreCard!$J$3*ScoreCard!$J$5</f>
        <v>4</v>
      </c>
    </row>
    <row r="205" spans="2:21" x14ac:dyDescent="0.2">
      <c r="B205" s="4" cm="1">
        <f t="array" ref="B205">SUM(laptop_prices3[[#This Row],[RAM Comp]:[Weight Comp]]+laptop_prices3[[#This Row],[Storage Comp]])</f>
        <v>18.75327773190201</v>
      </c>
      <c r="C205">
        <v>203</v>
      </c>
      <c r="D205" t="s">
        <v>17</v>
      </c>
      <c r="E205" t="s">
        <v>48</v>
      </c>
      <c r="F205">
        <v>64</v>
      </c>
      <c r="G205" t="s">
        <v>29</v>
      </c>
      <c r="H205" t="s">
        <v>35</v>
      </c>
      <c r="I205">
        <v>15.6</v>
      </c>
      <c r="J205" t="s">
        <v>15</v>
      </c>
      <c r="K205">
        <v>6.2</v>
      </c>
      <c r="L205">
        <v>2.21</v>
      </c>
      <c r="M205" t="s">
        <v>16</v>
      </c>
      <c r="N205">
        <v>5519.35</v>
      </c>
      <c r="O205" s="5">
        <f>(ScoreCard!$E$3-laptop_prices3[[#This Row],[Price ($)]])/ScoreCard!$E$3*ScoreCard!$E$5</f>
        <v>2.4466084005373854</v>
      </c>
      <c r="P205" s="5">
        <f>laptop_prices3[[#This Row],[RAM (GB)]]/ScoreCard!$F$3*ScoreCard!$F$5</f>
        <v>7</v>
      </c>
      <c r="Q205" s="5">
        <f>laptop_prices3[[#This Row],[Screen Size (inch)]]/ScoreCard!$G$3*ScoreCard!$G$5</f>
        <v>1.8034682080924855</v>
      </c>
      <c r="R205" s="5">
        <f>laptop_prices3[[#This Row],[Battery Life (hours)]]/ScoreCard!$H$3*ScoreCard!$H$5</f>
        <v>3.6166666666666671</v>
      </c>
      <c r="S205" s="5">
        <f>ScoreCard!$I$3-laptop_prices3[[#This Row],[Weight (kg)]]/ScoreCard!$I$3*ScoreCard!$I$5</f>
        <v>2.2371428571428571</v>
      </c>
      <c r="T205" s="6" cm="1">
        <f t="array" ref="T205">_xlfn.IFS(laptop_prices3[[#This Row],[Storage]]="512GB SSD", 512, laptop_prices3[[#This Row],[Storage]] = "1TB SSD", 1000, laptop_prices3[[#This Row],[Storage]] = "2TB SSD", 2000, laptop_prices3[[#This Row],[Storage]]= "256GB SSD", 256, laptop_prices3[[#This Row],[Storage]] = "1TB HDD", 1000*0.7)</f>
        <v>256</v>
      </c>
      <c r="U205" s="5">
        <f>laptop_prices3[[#This Row],[Storage Raw Value]]/ScoreCard!$J$3*ScoreCard!$J$5</f>
        <v>1.024</v>
      </c>
    </row>
    <row r="206" spans="2:21" x14ac:dyDescent="0.2">
      <c r="B206" s="4" cm="1">
        <f t="array" ref="B206">SUM(laptop_prices3[[#This Row],[RAM Comp]:[Weight Comp]]+laptop_prices3[[#This Row],[Storage Comp]])</f>
        <v>25.02239677952106</v>
      </c>
      <c r="C206">
        <v>204</v>
      </c>
      <c r="D206" t="s">
        <v>34</v>
      </c>
      <c r="E206" t="s">
        <v>18</v>
      </c>
      <c r="F206">
        <v>4</v>
      </c>
      <c r="G206" t="s">
        <v>19</v>
      </c>
      <c r="H206" t="s">
        <v>20</v>
      </c>
      <c r="I206">
        <v>15.6</v>
      </c>
      <c r="J206" t="s">
        <v>15</v>
      </c>
      <c r="K206">
        <v>7.8</v>
      </c>
      <c r="L206">
        <v>2.2200000000000002</v>
      </c>
      <c r="M206" t="s">
        <v>22</v>
      </c>
      <c r="N206">
        <v>1683.6</v>
      </c>
      <c r="O206" s="5">
        <f>(ScoreCard!$E$3-laptop_prices3[[#This Row],[Price ($)]])/ScoreCard!$E$3*ScoreCard!$E$5</f>
        <v>4.2211238466748338</v>
      </c>
      <c r="P206" s="5">
        <f>laptop_prices3[[#This Row],[RAM (GB)]]/ScoreCard!$F$3*ScoreCard!$F$5</f>
        <v>0.4375</v>
      </c>
      <c r="Q206" s="5">
        <f>laptop_prices3[[#This Row],[Screen Size (inch)]]/ScoreCard!$G$3*ScoreCard!$G$5</f>
        <v>1.8034682080924855</v>
      </c>
      <c r="R206" s="5">
        <f>laptop_prices3[[#This Row],[Battery Life (hours)]]/ScoreCard!$H$3*ScoreCard!$H$5</f>
        <v>4.55</v>
      </c>
      <c r="S206" s="5">
        <f>ScoreCard!$I$3-laptop_prices3[[#This Row],[Weight (kg)]]/ScoreCard!$I$3*ScoreCard!$I$5</f>
        <v>2.2314285714285713</v>
      </c>
      <c r="T206" s="6" cm="1">
        <f t="array" ref="T206">_xlfn.IFS(laptop_prices3[[#This Row],[Storage]]="512GB SSD", 512, laptop_prices3[[#This Row],[Storage]] = "1TB SSD", 1000, laptop_prices3[[#This Row],[Storage]] = "2TB SSD", 2000, laptop_prices3[[#This Row],[Storage]]= "256GB SSD", 256, laptop_prices3[[#This Row],[Storage]] = "1TB HDD", 1000*0.7)</f>
        <v>1000</v>
      </c>
      <c r="U206" s="5">
        <f>laptop_prices3[[#This Row],[Storage Raw Value]]/ScoreCard!$J$3*ScoreCard!$J$5</f>
        <v>4</v>
      </c>
    </row>
    <row r="207" spans="2:21" x14ac:dyDescent="0.2">
      <c r="B207" s="4" cm="1">
        <f t="array" ref="B207">SUM(laptop_prices3[[#This Row],[RAM Comp]:[Weight Comp]]+laptop_prices3[[#This Row],[Storage Comp]])</f>
        <v>27.398405587668591</v>
      </c>
      <c r="C207">
        <v>205</v>
      </c>
      <c r="D207" t="s">
        <v>36</v>
      </c>
      <c r="E207" t="s">
        <v>18</v>
      </c>
      <c r="F207">
        <v>4</v>
      </c>
      <c r="G207" t="s">
        <v>19</v>
      </c>
      <c r="H207" t="s">
        <v>40</v>
      </c>
      <c r="I207">
        <v>13.3</v>
      </c>
      <c r="J207" t="s">
        <v>43</v>
      </c>
      <c r="K207">
        <v>11.8</v>
      </c>
      <c r="L207">
        <v>1.68</v>
      </c>
      <c r="M207" t="s">
        <v>30</v>
      </c>
      <c r="N207">
        <v>1131.03</v>
      </c>
      <c r="O207" s="5">
        <f>(ScoreCard!$E$3-laptop_prices3[[#This Row],[Price ($)]])/ScoreCard!$E$3*ScoreCard!$E$5</f>
        <v>4.476756773761366</v>
      </c>
      <c r="P207" s="5">
        <f>laptop_prices3[[#This Row],[RAM (GB)]]/ScoreCard!$F$3*ScoreCard!$F$5</f>
        <v>0.4375</v>
      </c>
      <c r="Q207" s="5">
        <f>laptop_prices3[[#This Row],[Screen Size (inch)]]/ScoreCard!$G$3*ScoreCard!$G$5</f>
        <v>1.5375722543352601</v>
      </c>
      <c r="R207" s="5">
        <f>laptop_prices3[[#This Row],[Battery Life (hours)]]/ScoreCard!$H$3*ScoreCard!$H$5</f>
        <v>6.8833333333333337</v>
      </c>
      <c r="S207" s="5">
        <f>ScoreCard!$I$3-laptop_prices3[[#This Row],[Weight (kg)]]/ScoreCard!$I$3*ScoreCard!$I$5</f>
        <v>2.54</v>
      </c>
      <c r="T207" s="6" cm="1">
        <f t="array" ref="T207">_xlfn.IFS(laptop_prices3[[#This Row],[Storage]]="512GB SSD", 512, laptop_prices3[[#This Row],[Storage]] = "1TB SSD", 1000, laptop_prices3[[#This Row],[Storage]] = "2TB SSD", 2000, laptop_prices3[[#This Row],[Storage]]= "256GB SSD", 256, laptop_prices3[[#This Row],[Storage]] = "1TB HDD", 1000*0.7)</f>
        <v>1000</v>
      </c>
      <c r="U207" s="5">
        <f>laptop_prices3[[#This Row],[Storage Raw Value]]/ScoreCard!$J$3*ScoreCard!$J$5</f>
        <v>4</v>
      </c>
    </row>
    <row r="208" spans="2:21" x14ac:dyDescent="0.2">
      <c r="B208" s="4" cm="1">
        <f t="array" ref="B208">SUM(laptop_prices3[[#This Row],[RAM Comp]:[Weight Comp]]+laptop_prices3[[#This Row],[Storage Comp]])</f>
        <v>12.211997109826591</v>
      </c>
      <c r="C208">
        <v>206</v>
      </c>
      <c r="D208" t="s">
        <v>47</v>
      </c>
      <c r="E208" t="s">
        <v>48</v>
      </c>
      <c r="F208">
        <v>4</v>
      </c>
      <c r="G208" t="s">
        <v>29</v>
      </c>
      <c r="H208" t="s">
        <v>44</v>
      </c>
      <c r="I208">
        <v>14</v>
      </c>
      <c r="J208" t="s">
        <v>43</v>
      </c>
      <c r="K208">
        <v>7.2</v>
      </c>
      <c r="L208">
        <v>2.87</v>
      </c>
      <c r="M208" t="s">
        <v>30</v>
      </c>
      <c r="N208">
        <v>908.17</v>
      </c>
      <c r="O208" s="5">
        <f>(ScoreCard!$E$3-laptop_prices3[[#This Row],[Price ($)]])/ScoreCard!$E$3*ScoreCard!$E$5</f>
        <v>4.5798574743612992</v>
      </c>
      <c r="P208" s="5">
        <f>laptop_prices3[[#This Row],[RAM (GB)]]/ScoreCard!$F$3*ScoreCard!$F$5</f>
        <v>0.4375</v>
      </c>
      <c r="Q208" s="5">
        <f>laptop_prices3[[#This Row],[Screen Size (inch)]]/ScoreCard!$G$3*ScoreCard!$G$5</f>
        <v>1.6184971098265895</v>
      </c>
      <c r="R208" s="5">
        <f>laptop_prices3[[#This Row],[Battery Life (hours)]]/ScoreCard!$H$3*ScoreCard!$H$5</f>
        <v>4.2</v>
      </c>
      <c r="S208" s="5">
        <f>ScoreCard!$I$3-laptop_prices3[[#This Row],[Weight (kg)]]/ScoreCard!$I$3*ScoreCard!$I$5</f>
        <v>1.8599999999999999</v>
      </c>
      <c r="T208" s="6" cm="1">
        <f t="array" ref="T208">_xlfn.IFS(laptop_prices3[[#This Row],[Storage]]="512GB SSD", 512, laptop_prices3[[#This Row],[Storage]] = "1TB SSD", 1000, laptop_prices3[[#This Row],[Storage]] = "2TB SSD", 2000, laptop_prices3[[#This Row],[Storage]]= "256GB SSD", 256, laptop_prices3[[#This Row],[Storage]] = "1TB HDD", 1000*0.7)</f>
        <v>256</v>
      </c>
      <c r="U208" s="5">
        <f>laptop_prices3[[#This Row],[Storage Raw Value]]/ScoreCard!$J$3*ScoreCard!$J$5</f>
        <v>1.024</v>
      </c>
    </row>
    <row r="209" spans="2:21" x14ac:dyDescent="0.2">
      <c r="B209" s="4" cm="1">
        <f t="array" ref="B209">SUM(laptop_prices3[[#This Row],[RAM Comp]:[Weight Comp]]+laptop_prices3[[#This Row],[Storage Comp]])</f>
        <v>17.914142857142856</v>
      </c>
      <c r="C209">
        <v>207</v>
      </c>
      <c r="D209" t="s">
        <v>34</v>
      </c>
      <c r="E209" t="s">
        <v>12</v>
      </c>
      <c r="F209">
        <v>16</v>
      </c>
      <c r="G209" t="s">
        <v>13</v>
      </c>
      <c r="H209" t="s">
        <v>35</v>
      </c>
      <c r="I209">
        <v>17.3</v>
      </c>
      <c r="J209" t="s">
        <v>27</v>
      </c>
      <c r="K209">
        <v>7.5</v>
      </c>
      <c r="L209">
        <v>3.33</v>
      </c>
      <c r="M209" t="s">
        <v>30</v>
      </c>
      <c r="N209">
        <v>1879.12</v>
      </c>
      <c r="O209" s="5">
        <f>(ScoreCard!$E$3-laptop_prices3[[#This Row],[Price ($)]])/ScoreCard!$E$3*ScoreCard!$E$5</f>
        <v>4.1306713249962064</v>
      </c>
      <c r="P209" s="5">
        <f>laptop_prices3[[#This Row],[RAM (GB)]]/ScoreCard!$F$3*ScoreCard!$F$5</f>
        <v>1.75</v>
      </c>
      <c r="Q209" s="5">
        <f>laptop_prices3[[#This Row],[Screen Size (inch)]]/ScoreCard!$G$3*ScoreCard!$G$5</f>
        <v>2</v>
      </c>
      <c r="R209" s="5">
        <f>laptop_prices3[[#This Row],[Battery Life (hours)]]/ScoreCard!$H$3*ScoreCard!$H$5</f>
        <v>4.375</v>
      </c>
      <c r="S209" s="5">
        <f>ScoreCard!$I$3-laptop_prices3[[#This Row],[Weight (kg)]]/ScoreCard!$I$3*ScoreCard!$I$5</f>
        <v>1.5971428571428572</v>
      </c>
      <c r="T209" s="6" cm="1">
        <f t="array" ref="T209">_xlfn.IFS(laptop_prices3[[#This Row],[Storage]]="512GB SSD", 512, laptop_prices3[[#This Row],[Storage]] = "1TB SSD", 1000, laptop_prices3[[#This Row],[Storage]] = "2TB SSD", 2000, laptop_prices3[[#This Row],[Storage]]= "256GB SSD", 256, laptop_prices3[[#This Row],[Storage]] = "1TB HDD", 1000*0.7)</f>
        <v>512</v>
      </c>
      <c r="U209" s="5">
        <f>laptop_prices3[[#This Row],[Storage Raw Value]]/ScoreCard!$J$3*ScoreCard!$J$5</f>
        <v>2.048</v>
      </c>
    </row>
    <row r="210" spans="2:21" x14ac:dyDescent="0.2">
      <c r="B210" s="4" cm="1">
        <f t="array" ref="B210">SUM(laptop_prices3[[#This Row],[RAM Comp]:[Weight Comp]]+laptop_prices3[[#This Row],[Storage Comp]])</f>
        <v>21.812134874759153</v>
      </c>
      <c r="C210">
        <v>208</v>
      </c>
      <c r="D210" t="s">
        <v>38</v>
      </c>
      <c r="E210" t="s">
        <v>48</v>
      </c>
      <c r="F210">
        <v>64</v>
      </c>
      <c r="G210" t="s">
        <v>13</v>
      </c>
      <c r="H210" t="s">
        <v>44</v>
      </c>
      <c r="I210">
        <v>15.6</v>
      </c>
      <c r="J210" t="s">
        <v>43</v>
      </c>
      <c r="K210">
        <v>5</v>
      </c>
      <c r="L210">
        <v>2.8</v>
      </c>
      <c r="M210" t="s">
        <v>22</v>
      </c>
      <c r="N210">
        <v>2246.54</v>
      </c>
      <c r="O210" s="5">
        <f>(ScoreCard!$E$3-laptop_prices3[[#This Row],[Price ($)]])/ScoreCard!$E$3*ScoreCard!$E$5</f>
        <v>3.9606934940062253</v>
      </c>
      <c r="P210" s="5">
        <f>laptop_prices3[[#This Row],[RAM (GB)]]/ScoreCard!$F$3*ScoreCard!$F$5</f>
        <v>7</v>
      </c>
      <c r="Q210" s="5">
        <f>laptop_prices3[[#This Row],[Screen Size (inch)]]/ScoreCard!$G$3*ScoreCard!$G$5</f>
        <v>1.8034682080924855</v>
      </c>
      <c r="R210" s="5">
        <f>laptop_prices3[[#This Row],[Battery Life (hours)]]/ScoreCard!$H$3*ScoreCard!$H$5</f>
        <v>2.916666666666667</v>
      </c>
      <c r="S210" s="5">
        <f>ScoreCard!$I$3-laptop_prices3[[#This Row],[Weight (kg)]]/ScoreCard!$I$3*ScoreCard!$I$5</f>
        <v>1.9000000000000001</v>
      </c>
      <c r="T210" s="6" cm="1">
        <f t="array" ref="T210">_xlfn.IFS(laptop_prices3[[#This Row],[Storage]]="512GB SSD", 512, laptop_prices3[[#This Row],[Storage]] = "1TB SSD", 1000, laptop_prices3[[#This Row],[Storage]] = "2TB SSD", 2000, laptop_prices3[[#This Row],[Storage]]= "256GB SSD", 256, laptop_prices3[[#This Row],[Storage]] = "1TB HDD", 1000*0.7)</f>
        <v>512</v>
      </c>
      <c r="U210" s="5">
        <f>laptop_prices3[[#This Row],[Storage Raw Value]]/ScoreCard!$J$3*ScoreCard!$J$5</f>
        <v>2.048</v>
      </c>
    </row>
    <row r="211" spans="2:21" x14ac:dyDescent="0.2">
      <c r="B211" s="4" cm="1">
        <f t="array" ref="B211">SUM(laptop_prices3[[#This Row],[RAM Comp]:[Weight Comp]]+laptop_prices3[[#This Row],[Storage Comp]])</f>
        <v>46.087068538398022</v>
      </c>
      <c r="C211">
        <v>209</v>
      </c>
      <c r="D211" t="s">
        <v>38</v>
      </c>
      <c r="E211" t="s">
        <v>37</v>
      </c>
      <c r="F211">
        <v>64</v>
      </c>
      <c r="G211" t="s">
        <v>25</v>
      </c>
      <c r="H211" t="s">
        <v>32</v>
      </c>
      <c r="I211">
        <v>14</v>
      </c>
      <c r="J211" t="s">
        <v>15</v>
      </c>
      <c r="K211">
        <v>6</v>
      </c>
      <c r="L211">
        <v>2.68</v>
      </c>
      <c r="M211" t="s">
        <v>16</v>
      </c>
      <c r="N211">
        <v>4841.47</v>
      </c>
      <c r="O211" s="5">
        <f>(ScoreCard!$E$3-laptop_prices3[[#This Row],[Price ($)]])/ScoreCard!$E$3*ScoreCard!$E$5</f>
        <v>2.760212918722265</v>
      </c>
      <c r="P211" s="5">
        <f>laptop_prices3[[#This Row],[RAM (GB)]]/ScoreCard!$F$3*ScoreCard!$F$5</f>
        <v>7</v>
      </c>
      <c r="Q211" s="5">
        <f>laptop_prices3[[#This Row],[Screen Size (inch)]]/ScoreCard!$G$3*ScoreCard!$G$5</f>
        <v>1.6184971098265895</v>
      </c>
      <c r="R211" s="5">
        <f>laptop_prices3[[#This Row],[Battery Life (hours)]]/ScoreCard!$H$3*ScoreCard!$H$5</f>
        <v>3.5</v>
      </c>
      <c r="S211" s="5">
        <f>ScoreCard!$I$3-laptop_prices3[[#This Row],[Weight (kg)]]/ScoreCard!$I$3*ScoreCard!$I$5</f>
        <v>1.9685714285714284</v>
      </c>
      <c r="T211" s="6" cm="1">
        <f t="array" ref="T211">_xlfn.IFS(laptop_prices3[[#This Row],[Storage]]="512GB SSD", 512, laptop_prices3[[#This Row],[Storage]] = "1TB SSD", 1000, laptop_prices3[[#This Row],[Storage]] = "2TB SSD", 2000, laptop_prices3[[#This Row],[Storage]]= "256GB SSD", 256, laptop_prices3[[#This Row],[Storage]] = "1TB HDD", 1000*0.7)</f>
        <v>2000</v>
      </c>
      <c r="U211" s="5">
        <f>laptop_prices3[[#This Row],[Storage Raw Value]]/ScoreCard!$J$3*ScoreCard!$J$5</f>
        <v>8</v>
      </c>
    </row>
    <row r="212" spans="2:21" x14ac:dyDescent="0.2">
      <c r="B212" s="4" cm="1">
        <f t="array" ref="B212">SUM(laptop_prices3[[#This Row],[RAM Comp]:[Weight Comp]]+laptop_prices3[[#This Row],[Storage Comp]])</f>
        <v>18.155953206716216</v>
      </c>
      <c r="C212">
        <v>210</v>
      </c>
      <c r="D212" t="s">
        <v>36</v>
      </c>
      <c r="E212" t="s">
        <v>18</v>
      </c>
      <c r="F212">
        <v>64</v>
      </c>
      <c r="G212" t="s">
        <v>29</v>
      </c>
      <c r="H212" t="s">
        <v>32</v>
      </c>
      <c r="I212">
        <v>13.3</v>
      </c>
      <c r="J212" t="s">
        <v>27</v>
      </c>
      <c r="K212">
        <v>6.2</v>
      </c>
      <c r="L212">
        <v>2.79</v>
      </c>
      <c r="M212" t="s">
        <v>30</v>
      </c>
      <c r="N212">
        <v>4856.96</v>
      </c>
      <c r="O212" s="5">
        <f>(ScoreCard!$E$3-laptop_prices3[[#This Row],[Price ($)]])/ScoreCard!$E$3*ScoreCard!$E$5</f>
        <v>2.7530468510013062</v>
      </c>
      <c r="P212" s="5">
        <f>laptop_prices3[[#This Row],[RAM (GB)]]/ScoreCard!$F$3*ScoreCard!$F$5</f>
        <v>7</v>
      </c>
      <c r="Q212" s="5">
        <f>laptop_prices3[[#This Row],[Screen Size (inch)]]/ScoreCard!$G$3*ScoreCard!$G$5</f>
        <v>1.5375722543352601</v>
      </c>
      <c r="R212" s="5">
        <f>laptop_prices3[[#This Row],[Battery Life (hours)]]/ScoreCard!$H$3*ScoreCard!$H$5</f>
        <v>3.6166666666666671</v>
      </c>
      <c r="S212" s="5">
        <f>ScoreCard!$I$3-laptop_prices3[[#This Row],[Weight (kg)]]/ScoreCard!$I$3*ScoreCard!$I$5</f>
        <v>1.9057142857142857</v>
      </c>
      <c r="T212" s="6" cm="1">
        <f t="array" ref="T212">_xlfn.IFS(laptop_prices3[[#This Row],[Storage]]="512GB SSD", 512, laptop_prices3[[#This Row],[Storage]] = "1TB SSD", 1000, laptop_prices3[[#This Row],[Storage]] = "2TB SSD", 2000, laptop_prices3[[#This Row],[Storage]]= "256GB SSD", 256, laptop_prices3[[#This Row],[Storage]] = "1TB HDD", 1000*0.7)</f>
        <v>256</v>
      </c>
      <c r="U212" s="5">
        <f>laptop_prices3[[#This Row],[Storage Raw Value]]/ScoreCard!$J$3*ScoreCard!$J$5</f>
        <v>1.024</v>
      </c>
    </row>
    <row r="213" spans="2:21" x14ac:dyDescent="0.2">
      <c r="B213" s="4" cm="1">
        <f t="array" ref="B213">SUM(laptop_prices3[[#This Row],[RAM Comp]:[Weight Comp]]+laptop_prices3[[#This Row],[Storage Comp]])</f>
        <v>31.733020919350398</v>
      </c>
      <c r="C213">
        <v>211</v>
      </c>
      <c r="D213" t="s">
        <v>45</v>
      </c>
      <c r="E213" t="s">
        <v>37</v>
      </c>
      <c r="F213">
        <v>64</v>
      </c>
      <c r="G213" t="s">
        <v>19</v>
      </c>
      <c r="H213" t="s">
        <v>35</v>
      </c>
      <c r="I213">
        <v>14</v>
      </c>
      <c r="J213" t="s">
        <v>21</v>
      </c>
      <c r="K213">
        <v>8.9</v>
      </c>
      <c r="L213">
        <v>2.76</v>
      </c>
      <c r="M213" t="s">
        <v>46</v>
      </c>
      <c r="N213">
        <v>3322.3</v>
      </c>
      <c r="O213" s="5">
        <f>(ScoreCard!$E$3-laptop_prices3[[#This Row],[Price ($)]])/ScoreCard!$E$3*ScoreCard!$E$5</f>
        <v>3.4630195746066756</v>
      </c>
      <c r="P213" s="5">
        <f>laptop_prices3[[#This Row],[RAM (GB)]]/ScoreCard!$F$3*ScoreCard!$F$5</f>
        <v>7</v>
      </c>
      <c r="Q213" s="5">
        <f>laptop_prices3[[#This Row],[Screen Size (inch)]]/ScoreCard!$G$3*ScoreCard!$G$5</f>
        <v>1.6184971098265895</v>
      </c>
      <c r="R213" s="5">
        <f>laptop_prices3[[#This Row],[Battery Life (hours)]]/ScoreCard!$H$3*ScoreCard!$H$5</f>
        <v>5.1916666666666664</v>
      </c>
      <c r="S213" s="5">
        <f>ScoreCard!$I$3-laptop_prices3[[#This Row],[Weight (kg)]]/ScoreCard!$I$3*ScoreCard!$I$5</f>
        <v>1.922857142857143</v>
      </c>
      <c r="T213" s="6" cm="1">
        <f t="array" ref="T213">_xlfn.IFS(laptop_prices3[[#This Row],[Storage]]="512GB SSD", 512, laptop_prices3[[#This Row],[Storage]] = "1TB SSD", 1000, laptop_prices3[[#This Row],[Storage]] = "2TB SSD", 2000, laptop_prices3[[#This Row],[Storage]]= "256GB SSD", 256, laptop_prices3[[#This Row],[Storage]] = "1TB HDD", 1000*0.7)</f>
        <v>1000</v>
      </c>
      <c r="U213" s="5">
        <f>laptop_prices3[[#This Row],[Storage Raw Value]]/ScoreCard!$J$3*ScoreCard!$J$5</f>
        <v>4</v>
      </c>
    </row>
    <row r="214" spans="2:21" x14ac:dyDescent="0.2">
      <c r="B214" s="4" cm="1">
        <f t="array" ref="B214">SUM(laptop_prices3[[#This Row],[RAM Comp]:[Weight Comp]]+laptop_prices3[[#This Row],[Storage Comp]])</f>
        <v>15.612785714285714</v>
      </c>
      <c r="C214">
        <v>212</v>
      </c>
      <c r="D214" t="s">
        <v>38</v>
      </c>
      <c r="E214" t="s">
        <v>12</v>
      </c>
      <c r="F214">
        <v>4</v>
      </c>
      <c r="G214" t="s">
        <v>29</v>
      </c>
      <c r="H214" t="s">
        <v>44</v>
      </c>
      <c r="I214">
        <v>17.3</v>
      </c>
      <c r="J214" t="s">
        <v>27</v>
      </c>
      <c r="K214">
        <v>11.7</v>
      </c>
      <c r="L214">
        <v>2.1800000000000002</v>
      </c>
      <c r="M214" t="s">
        <v>30</v>
      </c>
      <c r="N214">
        <v>844.17</v>
      </c>
      <c r="O214" s="5">
        <f>(ScoreCard!$E$3-laptop_prices3[[#This Row],[Price ($)]])/ScoreCard!$E$3*ScoreCard!$E$5</f>
        <v>4.6094655010973469</v>
      </c>
      <c r="P214" s="5">
        <f>laptop_prices3[[#This Row],[RAM (GB)]]/ScoreCard!$F$3*ScoreCard!$F$5</f>
        <v>0.4375</v>
      </c>
      <c r="Q214" s="5">
        <f>laptop_prices3[[#This Row],[Screen Size (inch)]]/ScoreCard!$G$3*ScoreCard!$G$5</f>
        <v>2</v>
      </c>
      <c r="R214" s="5">
        <f>laptop_prices3[[#This Row],[Battery Life (hours)]]/ScoreCard!$H$3*ScoreCard!$H$5</f>
        <v>6.8250000000000002</v>
      </c>
      <c r="S214" s="5">
        <f>ScoreCard!$I$3-laptop_prices3[[#This Row],[Weight (kg)]]/ScoreCard!$I$3*ScoreCard!$I$5</f>
        <v>2.2542857142857144</v>
      </c>
      <c r="T214" s="6" cm="1">
        <f t="array" ref="T214">_xlfn.IFS(laptop_prices3[[#This Row],[Storage]]="512GB SSD", 512, laptop_prices3[[#This Row],[Storage]] = "1TB SSD", 1000, laptop_prices3[[#This Row],[Storage]] = "2TB SSD", 2000, laptop_prices3[[#This Row],[Storage]]= "256GB SSD", 256, laptop_prices3[[#This Row],[Storage]] = "1TB HDD", 1000*0.7)</f>
        <v>256</v>
      </c>
      <c r="U214" s="5">
        <f>laptop_prices3[[#This Row],[Storage Raw Value]]/ScoreCard!$J$3*ScoreCard!$J$5</f>
        <v>1.024</v>
      </c>
    </row>
    <row r="215" spans="2:21" x14ac:dyDescent="0.2">
      <c r="B215" s="4" cm="1">
        <f t="array" ref="B215">SUM(laptop_prices3[[#This Row],[RAM Comp]:[Weight Comp]]+laptop_prices3[[#This Row],[Storage Comp]])</f>
        <v>16.855182493806772</v>
      </c>
      <c r="C215">
        <v>213</v>
      </c>
      <c r="D215" t="s">
        <v>47</v>
      </c>
      <c r="E215" t="s">
        <v>12</v>
      </c>
      <c r="F215">
        <v>64</v>
      </c>
      <c r="G215" t="s">
        <v>29</v>
      </c>
      <c r="H215" t="s">
        <v>20</v>
      </c>
      <c r="I215">
        <v>15.6</v>
      </c>
      <c r="J215" t="s">
        <v>27</v>
      </c>
      <c r="K215">
        <v>4.2</v>
      </c>
      <c r="L215">
        <v>3.49</v>
      </c>
      <c r="M215" t="s">
        <v>16</v>
      </c>
      <c r="N215">
        <v>4651.9399999999996</v>
      </c>
      <c r="O215" s="5">
        <f>(ScoreCard!$E$3-laptop_prices3[[#This Row],[Price ($)]])/ScoreCard!$E$3*ScoreCard!$E$5</f>
        <v>2.847894314148566</v>
      </c>
      <c r="P215" s="5">
        <f>laptop_prices3[[#This Row],[RAM (GB)]]/ScoreCard!$F$3*ScoreCard!$F$5</f>
        <v>7</v>
      </c>
      <c r="Q215" s="5">
        <f>laptop_prices3[[#This Row],[Screen Size (inch)]]/ScoreCard!$G$3*ScoreCard!$G$5</f>
        <v>1.8034682080924855</v>
      </c>
      <c r="R215" s="5">
        <f>laptop_prices3[[#This Row],[Battery Life (hours)]]/ScoreCard!$H$3*ScoreCard!$H$5</f>
        <v>2.4500000000000002</v>
      </c>
      <c r="S215" s="5">
        <f>ScoreCard!$I$3-laptop_prices3[[#This Row],[Weight (kg)]]/ScoreCard!$I$3*ScoreCard!$I$5</f>
        <v>1.5057142857142856</v>
      </c>
      <c r="T215" s="6" cm="1">
        <f t="array" ref="T215">_xlfn.IFS(laptop_prices3[[#This Row],[Storage]]="512GB SSD", 512, laptop_prices3[[#This Row],[Storage]] = "1TB SSD", 1000, laptop_prices3[[#This Row],[Storage]] = "2TB SSD", 2000, laptop_prices3[[#This Row],[Storage]]= "256GB SSD", 256, laptop_prices3[[#This Row],[Storage]] = "1TB HDD", 1000*0.7)</f>
        <v>256</v>
      </c>
      <c r="U215" s="5">
        <f>laptop_prices3[[#This Row],[Storage Raw Value]]/ScoreCard!$J$3*ScoreCard!$J$5</f>
        <v>1.024</v>
      </c>
    </row>
    <row r="216" spans="2:21" x14ac:dyDescent="0.2">
      <c r="B216" s="4" cm="1">
        <f t="array" ref="B216">SUM(laptop_prices3[[#This Row],[RAM Comp]:[Weight Comp]]+laptop_prices3[[#This Row],[Storage Comp]])</f>
        <v>31.756666666666668</v>
      </c>
      <c r="C216">
        <v>214</v>
      </c>
      <c r="D216" t="s">
        <v>45</v>
      </c>
      <c r="E216" t="s">
        <v>12</v>
      </c>
      <c r="F216">
        <v>64</v>
      </c>
      <c r="G216" t="s">
        <v>19</v>
      </c>
      <c r="H216" t="s">
        <v>14</v>
      </c>
      <c r="I216">
        <v>17.3</v>
      </c>
      <c r="J216" t="s">
        <v>27</v>
      </c>
      <c r="K216">
        <v>8.6</v>
      </c>
      <c r="L216">
        <v>3.08</v>
      </c>
      <c r="M216" t="s">
        <v>30</v>
      </c>
      <c r="N216">
        <v>3543.53</v>
      </c>
      <c r="O216" s="5">
        <f>(ScoreCard!$E$3-laptop_prices3[[#This Row],[Price ($)]])/ScoreCard!$E$3*ScoreCard!$E$5</f>
        <v>3.3606729534376765</v>
      </c>
      <c r="P216" s="5">
        <f>laptop_prices3[[#This Row],[RAM (GB)]]/ScoreCard!$F$3*ScoreCard!$F$5</f>
        <v>7</v>
      </c>
      <c r="Q216" s="5">
        <f>laptop_prices3[[#This Row],[Screen Size (inch)]]/ScoreCard!$G$3*ScoreCard!$G$5</f>
        <v>2</v>
      </c>
      <c r="R216" s="5">
        <f>laptop_prices3[[#This Row],[Battery Life (hours)]]/ScoreCard!$H$3*ScoreCard!$H$5</f>
        <v>5.0166666666666666</v>
      </c>
      <c r="S216" s="5">
        <f>ScoreCard!$I$3-laptop_prices3[[#This Row],[Weight (kg)]]/ScoreCard!$I$3*ScoreCard!$I$5</f>
        <v>1.74</v>
      </c>
      <c r="T216" s="6" cm="1">
        <f t="array" ref="T216">_xlfn.IFS(laptop_prices3[[#This Row],[Storage]]="512GB SSD", 512, laptop_prices3[[#This Row],[Storage]] = "1TB SSD", 1000, laptop_prices3[[#This Row],[Storage]] = "2TB SSD", 2000, laptop_prices3[[#This Row],[Storage]]= "256GB SSD", 256, laptop_prices3[[#This Row],[Storage]] = "1TB HDD", 1000*0.7)</f>
        <v>1000</v>
      </c>
      <c r="U216" s="5">
        <f>laptop_prices3[[#This Row],[Storage Raw Value]]/ScoreCard!$J$3*ScoreCard!$J$5</f>
        <v>4</v>
      </c>
    </row>
    <row r="217" spans="2:21" x14ac:dyDescent="0.2">
      <c r="B217" s="4" cm="1">
        <f t="array" ref="B217">SUM(laptop_prices3[[#This Row],[RAM Comp]:[Weight Comp]]+laptop_prices3[[#This Row],[Storage Comp]])</f>
        <v>44.182806220754202</v>
      </c>
      <c r="C217">
        <v>215</v>
      </c>
      <c r="D217" t="s">
        <v>36</v>
      </c>
      <c r="E217" t="s">
        <v>18</v>
      </c>
      <c r="F217">
        <v>16</v>
      </c>
      <c r="G217" t="s">
        <v>25</v>
      </c>
      <c r="H217" t="s">
        <v>44</v>
      </c>
      <c r="I217">
        <v>16</v>
      </c>
      <c r="J217" t="s">
        <v>15</v>
      </c>
      <c r="K217">
        <v>11.3</v>
      </c>
      <c r="L217">
        <v>2.64</v>
      </c>
      <c r="M217" t="s">
        <v>16</v>
      </c>
      <c r="N217">
        <v>1251.1500000000001</v>
      </c>
      <c r="O217" s="5">
        <f>(ScoreCard!$E$3-laptop_prices3[[#This Row],[Price ($)]])/ScoreCard!$E$3*ScoreCard!$E$5</f>
        <v>4.4211862085811466</v>
      </c>
      <c r="P217" s="5">
        <f>laptop_prices3[[#This Row],[RAM (GB)]]/ScoreCard!$F$3*ScoreCard!$F$5</f>
        <v>1.75</v>
      </c>
      <c r="Q217" s="5">
        <f>laptop_prices3[[#This Row],[Screen Size (inch)]]/ScoreCard!$G$3*ScoreCard!$G$5</f>
        <v>1.8497109826589595</v>
      </c>
      <c r="R217" s="5">
        <f>laptop_prices3[[#This Row],[Battery Life (hours)]]/ScoreCard!$H$3*ScoreCard!$H$5</f>
        <v>6.5916666666666677</v>
      </c>
      <c r="S217" s="5">
        <f>ScoreCard!$I$3-laptop_prices3[[#This Row],[Weight (kg)]]/ScoreCard!$I$3*ScoreCard!$I$5</f>
        <v>1.9914285714285713</v>
      </c>
      <c r="T217" s="6" cm="1">
        <f t="array" ref="T217">_xlfn.IFS(laptop_prices3[[#This Row],[Storage]]="512GB SSD", 512, laptop_prices3[[#This Row],[Storage]] = "1TB SSD", 1000, laptop_prices3[[#This Row],[Storage]] = "2TB SSD", 2000, laptop_prices3[[#This Row],[Storage]]= "256GB SSD", 256, laptop_prices3[[#This Row],[Storage]] = "1TB HDD", 1000*0.7)</f>
        <v>2000</v>
      </c>
      <c r="U217" s="5">
        <f>laptop_prices3[[#This Row],[Storage Raw Value]]/ScoreCard!$J$3*ScoreCard!$J$5</f>
        <v>8</v>
      </c>
    </row>
    <row r="218" spans="2:21" x14ac:dyDescent="0.2">
      <c r="B218" s="4" cm="1">
        <f t="array" ref="B218">SUM(laptop_prices3[[#This Row],[RAM Comp]:[Weight Comp]]+laptop_prices3[[#This Row],[Storage Comp]])</f>
        <v>22.153354252683734</v>
      </c>
      <c r="C218">
        <v>216</v>
      </c>
      <c r="D218" t="s">
        <v>23</v>
      </c>
      <c r="E218" t="s">
        <v>18</v>
      </c>
      <c r="F218">
        <v>32</v>
      </c>
      <c r="G218" t="s">
        <v>13</v>
      </c>
      <c r="H218" t="s">
        <v>20</v>
      </c>
      <c r="I218">
        <v>14</v>
      </c>
      <c r="J218" t="s">
        <v>21</v>
      </c>
      <c r="K218">
        <v>12</v>
      </c>
      <c r="L218">
        <v>2.9</v>
      </c>
      <c r="M218" t="s">
        <v>22</v>
      </c>
      <c r="N218">
        <v>1671.77</v>
      </c>
      <c r="O218" s="5">
        <f>(ScoreCard!$E$3-laptop_prices3[[#This Row],[Price ($)]])/ScoreCard!$E$3*ScoreCard!$E$5</f>
        <v>4.2265967053668243</v>
      </c>
      <c r="P218" s="5">
        <f>laptop_prices3[[#This Row],[RAM (GB)]]/ScoreCard!$F$3*ScoreCard!$F$5</f>
        <v>3.5</v>
      </c>
      <c r="Q218" s="5">
        <f>laptop_prices3[[#This Row],[Screen Size (inch)]]/ScoreCard!$G$3*ScoreCard!$G$5</f>
        <v>1.6184971098265895</v>
      </c>
      <c r="R218" s="5">
        <f>laptop_prices3[[#This Row],[Battery Life (hours)]]/ScoreCard!$H$3*ScoreCard!$H$5</f>
        <v>7</v>
      </c>
      <c r="S218" s="5">
        <f>ScoreCard!$I$3-laptop_prices3[[#This Row],[Weight (kg)]]/ScoreCard!$I$3*ScoreCard!$I$5</f>
        <v>1.842857142857143</v>
      </c>
      <c r="T218" s="6" cm="1">
        <f t="array" ref="T218">_xlfn.IFS(laptop_prices3[[#This Row],[Storage]]="512GB SSD", 512, laptop_prices3[[#This Row],[Storage]] = "1TB SSD", 1000, laptop_prices3[[#This Row],[Storage]] = "2TB SSD", 2000, laptop_prices3[[#This Row],[Storage]]= "256GB SSD", 256, laptop_prices3[[#This Row],[Storage]] = "1TB HDD", 1000*0.7)</f>
        <v>512</v>
      </c>
      <c r="U218" s="5">
        <f>laptop_prices3[[#This Row],[Storage Raw Value]]/ScoreCard!$J$3*ScoreCard!$J$5</f>
        <v>2.048</v>
      </c>
    </row>
    <row r="219" spans="2:21" x14ac:dyDescent="0.2">
      <c r="B219" s="4" cm="1">
        <f t="array" ref="B219">SUM(laptop_prices3[[#This Row],[RAM Comp]:[Weight Comp]]+laptop_prices3[[#This Row],[Storage Comp]])</f>
        <v>20.728857968620972</v>
      </c>
      <c r="C219">
        <v>217</v>
      </c>
      <c r="D219" t="s">
        <v>36</v>
      </c>
      <c r="E219" t="s">
        <v>24</v>
      </c>
      <c r="F219">
        <v>32</v>
      </c>
      <c r="G219" t="s">
        <v>13</v>
      </c>
      <c r="H219" t="s">
        <v>32</v>
      </c>
      <c r="I219">
        <v>13.3</v>
      </c>
      <c r="J219" t="s">
        <v>43</v>
      </c>
      <c r="K219">
        <v>8.1</v>
      </c>
      <c r="L219">
        <v>1.27</v>
      </c>
      <c r="M219" t="s">
        <v>16</v>
      </c>
      <c r="N219">
        <v>1618.07</v>
      </c>
      <c r="O219" s="5">
        <f>(ScoreCard!$E$3-laptop_prices3[[#This Row],[Price ($)]])/ScoreCard!$E$3*ScoreCard!$E$5</f>
        <v>4.2514396903000407</v>
      </c>
      <c r="P219" s="5">
        <f>laptop_prices3[[#This Row],[RAM (GB)]]/ScoreCard!$F$3*ScoreCard!$F$5</f>
        <v>3.5</v>
      </c>
      <c r="Q219" s="5">
        <f>laptop_prices3[[#This Row],[Screen Size (inch)]]/ScoreCard!$G$3*ScoreCard!$G$5</f>
        <v>1.5375722543352601</v>
      </c>
      <c r="R219" s="5">
        <f>laptop_prices3[[#This Row],[Battery Life (hours)]]/ScoreCard!$H$3*ScoreCard!$H$5</f>
        <v>4.7249999999999996</v>
      </c>
      <c r="S219" s="5">
        <f>ScoreCard!$I$3-laptop_prices3[[#This Row],[Weight (kg)]]/ScoreCard!$I$3*ScoreCard!$I$5</f>
        <v>2.774285714285714</v>
      </c>
      <c r="T219" s="6" cm="1">
        <f t="array" ref="T219">_xlfn.IFS(laptop_prices3[[#This Row],[Storage]]="512GB SSD", 512, laptop_prices3[[#This Row],[Storage]] = "1TB SSD", 1000, laptop_prices3[[#This Row],[Storage]] = "2TB SSD", 2000, laptop_prices3[[#This Row],[Storage]]= "256GB SSD", 256, laptop_prices3[[#This Row],[Storage]] = "1TB HDD", 1000*0.7)</f>
        <v>512</v>
      </c>
      <c r="U219" s="5">
        <f>laptop_prices3[[#This Row],[Storage Raw Value]]/ScoreCard!$J$3*ScoreCard!$J$5</f>
        <v>2.048</v>
      </c>
    </row>
    <row r="220" spans="2:21" x14ac:dyDescent="0.2">
      <c r="B220" s="4" cm="1">
        <f t="array" ref="B220">SUM(laptop_prices3[[#This Row],[RAM Comp]:[Weight Comp]]+laptop_prices3[[#This Row],[Storage Comp]])</f>
        <v>17.775735205064684</v>
      </c>
      <c r="C220">
        <v>218</v>
      </c>
      <c r="D220" t="s">
        <v>23</v>
      </c>
      <c r="E220" t="s">
        <v>41</v>
      </c>
      <c r="F220">
        <v>16</v>
      </c>
      <c r="G220" t="s">
        <v>13</v>
      </c>
      <c r="H220" t="s">
        <v>32</v>
      </c>
      <c r="I220">
        <v>14</v>
      </c>
      <c r="J220" t="s">
        <v>21</v>
      </c>
      <c r="K220">
        <v>6.8</v>
      </c>
      <c r="L220">
        <v>2.19</v>
      </c>
      <c r="M220" t="s">
        <v>46</v>
      </c>
      <c r="N220">
        <v>1629.89</v>
      </c>
      <c r="O220" s="5">
        <f>(ScoreCard!$E$3-laptop_prices3[[#This Row],[Price ($)]])/ScoreCard!$E$3*ScoreCard!$E$5</f>
        <v>4.2459714578622263</v>
      </c>
      <c r="P220" s="5">
        <f>laptop_prices3[[#This Row],[RAM (GB)]]/ScoreCard!$F$3*ScoreCard!$F$5</f>
        <v>1.75</v>
      </c>
      <c r="Q220" s="5">
        <f>laptop_prices3[[#This Row],[Screen Size (inch)]]/ScoreCard!$G$3*ScoreCard!$G$5</f>
        <v>1.6184971098265895</v>
      </c>
      <c r="R220" s="5">
        <f>laptop_prices3[[#This Row],[Battery Life (hours)]]/ScoreCard!$H$3*ScoreCard!$H$5</f>
        <v>3.9666666666666668</v>
      </c>
      <c r="S220" s="5">
        <f>ScoreCard!$I$3-laptop_prices3[[#This Row],[Weight (kg)]]/ScoreCard!$I$3*ScoreCard!$I$5</f>
        <v>2.2485714285714287</v>
      </c>
      <c r="T220" s="6" cm="1">
        <f t="array" ref="T220">_xlfn.IFS(laptop_prices3[[#This Row],[Storage]]="512GB SSD", 512, laptop_prices3[[#This Row],[Storage]] = "1TB SSD", 1000, laptop_prices3[[#This Row],[Storage]] = "2TB SSD", 2000, laptop_prices3[[#This Row],[Storage]]= "256GB SSD", 256, laptop_prices3[[#This Row],[Storage]] = "1TB HDD", 1000*0.7)</f>
        <v>512</v>
      </c>
      <c r="U220" s="5">
        <f>laptop_prices3[[#This Row],[Storage Raw Value]]/ScoreCard!$J$3*ScoreCard!$J$5</f>
        <v>2.048</v>
      </c>
    </row>
    <row r="221" spans="2:21" x14ac:dyDescent="0.2">
      <c r="B221" s="4" cm="1">
        <f t="array" ref="B221">SUM(laptop_prices3[[#This Row],[RAM Comp]:[Weight Comp]]+laptop_prices3[[#This Row],[Storage Comp]])</f>
        <v>30.206801541425818</v>
      </c>
      <c r="C221">
        <v>219</v>
      </c>
      <c r="D221" t="s">
        <v>36</v>
      </c>
      <c r="E221" t="s">
        <v>37</v>
      </c>
      <c r="F221">
        <v>64</v>
      </c>
      <c r="G221" t="s">
        <v>19</v>
      </c>
      <c r="H221" t="s">
        <v>40</v>
      </c>
      <c r="I221">
        <v>15.6</v>
      </c>
      <c r="J221" t="s">
        <v>27</v>
      </c>
      <c r="K221">
        <v>5.8</v>
      </c>
      <c r="L221">
        <v>2.59</v>
      </c>
      <c r="M221" t="s">
        <v>22</v>
      </c>
      <c r="N221">
        <v>7174.89</v>
      </c>
      <c r="O221" s="5">
        <f>(ScoreCard!$E$3-laptop_prices3[[#This Row],[Price ($)]])/ScoreCard!$E$3*ScoreCard!$E$5</f>
        <v>1.6807135164343048</v>
      </c>
      <c r="P221" s="5">
        <f>laptop_prices3[[#This Row],[RAM (GB)]]/ScoreCard!$F$3*ScoreCard!$F$5</f>
        <v>7</v>
      </c>
      <c r="Q221" s="5">
        <f>laptop_prices3[[#This Row],[Screen Size (inch)]]/ScoreCard!$G$3*ScoreCard!$G$5</f>
        <v>1.8034682080924855</v>
      </c>
      <c r="R221" s="5">
        <f>laptop_prices3[[#This Row],[Battery Life (hours)]]/ScoreCard!$H$3*ScoreCard!$H$5</f>
        <v>3.3833333333333333</v>
      </c>
      <c r="S221" s="5">
        <f>ScoreCard!$I$3-laptop_prices3[[#This Row],[Weight (kg)]]/ScoreCard!$I$3*ScoreCard!$I$5</f>
        <v>2.02</v>
      </c>
      <c r="T221" s="6" cm="1">
        <f t="array" ref="T221">_xlfn.IFS(laptop_prices3[[#This Row],[Storage]]="512GB SSD", 512, laptop_prices3[[#This Row],[Storage]] = "1TB SSD", 1000, laptop_prices3[[#This Row],[Storage]] = "2TB SSD", 2000, laptop_prices3[[#This Row],[Storage]]= "256GB SSD", 256, laptop_prices3[[#This Row],[Storage]] = "1TB HDD", 1000*0.7)</f>
        <v>1000</v>
      </c>
      <c r="U221" s="5">
        <f>laptop_prices3[[#This Row],[Storage Raw Value]]/ScoreCard!$J$3*ScoreCard!$J$5</f>
        <v>4</v>
      </c>
    </row>
    <row r="222" spans="2:21" x14ac:dyDescent="0.2">
      <c r="B222" s="4" cm="1">
        <f t="array" ref="B222">SUM(laptop_prices3[[#This Row],[RAM Comp]:[Weight Comp]]+laptop_prices3[[#This Row],[Storage Comp]])</f>
        <v>13.388810349573355</v>
      </c>
      <c r="C222">
        <v>220</v>
      </c>
      <c r="D222" t="s">
        <v>36</v>
      </c>
      <c r="E222" t="s">
        <v>18</v>
      </c>
      <c r="F222">
        <v>16</v>
      </c>
      <c r="G222" t="s">
        <v>29</v>
      </c>
      <c r="H222" t="s">
        <v>20</v>
      </c>
      <c r="I222">
        <v>13.3</v>
      </c>
      <c r="J222" t="s">
        <v>21</v>
      </c>
      <c r="K222">
        <v>7.4</v>
      </c>
      <c r="L222">
        <v>3.17</v>
      </c>
      <c r="M222" t="s">
        <v>22</v>
      </c>
      <c r="N222">
        <v>1227.22</v>
      </c>
      <c r="O222" s="5">
        <f>(ScoreCard!$E$3-laptop_prices3[[#This Row],[Price ($)]])/ScoreCard!$E$3*ScoreCard!$E$5</f>
        <v>4.4322568348279221</v>
      </c>
      <c r="P222" s="5">
        <f>laptop_prices3[[#This Row],[RAM (GB)]]/ScoreCard!$F$3*ScoreCard!$F$5</f>
        <v>1.75</v>
      </c>
      <c r="Q222" s="5">
        <f>laptop_prices3[[#This Row],[Screen Size (inch)]]/ScoreCard!$G$3*ScoreCard!$G$5</f>
        <v>1.5375722543352601</v>
      </c>
      <c r="R222" s="5">
        <f>laptop_prices3[[#This Row],[Battery Life (hours)]]/ScoreCard!$H$3*ScoreCard!$H$5</f>
        <v>4.3166666666666664</v>
      </c>
      <c r="S222" s="5">
        <f>ScoreCard!$I$3-laptop_prices3[[#This Row],[Weight (kg)]]/ScoreCard!$I$3*ScoreCard!$I$5</f>
        <v>1.6885714285714286</v>
      </c>
      <c r="T222" s="6" cm="1">
        <f t="array" ref="T222">_xlfn.IFS(laptop_prices3[[#This Row],[Storage]]="512GB SSD", 512, laptop_prices3[[#This Row],[Storage]] = "1TB SSD", 1000, laptop_prices3[[#This Row],[Storage]] = "2TB SSD", 2000, laptop_prices3[[#This Row],[Storage]]= "256GB SSD", 256, laptop_prices3[[#This Row],[Storage]] = "1TB HDD", 1000*0.7)</f>
        <v>256</v>
      </c>
      <c r="U222" s="5">
        <f>laptop_prices3[[#This Row],[Storage Raw Value]]/ScoreCard!$J$3*ScoreCard!$J$5</f>
        <v>1.024</v>
      </c>
    </row>
    <row r="223" spans="2:21" x14ac:dyDescent="0.2">
      <c r="B223" s="4" cm="1">
        <f t="array" ref="B223">SUM(laptop_prices3[[#This Row],[RAM Comp]:[Weight Comp]]+laptop_prices3[[#This Row],[Storage Comp]])</f>
        <v>21.436905587668598</v>
      </c>
      <c r="C223">
        <v>221</v>
      </c>
      <c r="D223" t="s">
        <v>45</v>
      </c>
      <c r="E223" t="s">
        <v>41</v>
      </c>
      <c r="F223">
        <v>64</v>
      </c>
      <c r="G223" t="s">
        <v>29</v>
      </c>
      <c r="H223" t="s">
        <v>40</v>
      </c>
      <c r="I223">
        <v>13.3</v>
      </c>
      <c r="J223" t="s">
        <v>43</v>
      </c>
      <c r="K223">
        <v>10.6</v>
      </c>
      <c r="L223">
        <v>1.54</v>
      </c>
      <c r="M223" t="s">
        <v>46</v>
      </c>
      <c r="N223">
        <v>3795.01</v>
      </c>
      <c r="O223" s="5">
        <f>(ScoreCard!$E$3-laptop_prices3[[#This Row],[Price ($)]])/ScoreCard!$E$3*ScoreCard!$E$5</f>
        <v>3.2443319133817177</v>
      </c>
      <c r="P223" s="5">
        <f>laptop_prices3[[#This Row],[RAM (GB)]]/ScoreCard!$F$3*ScoreCard!$F$5</f>
        <v>7</v>
      </c>
      <c r="Q223" s="5">
        <f>laptop_prices3[[#This Row],[Screen Size (inch)]]/ScoreCard!$G$3*ScoreCard!$G$5</f>
        <v>1.5375722543352601</v>
      </c>
      <c r="R223" s="5">
        <f>laptop_prices3[[#This Row],[Battery Life (hours)]]/ScoreCard!$H$3*ScoreCard!$H$5</f>
        <v>6.1833333333333336</v>
      </c>
      <c r="S223" s="5">
        <f>ScoreCard!$I$3-laptop_prices3[[#This Row],[Weight (kg)]]/ScoreCard!$I$3*ScoreCard!$I$5</f>
        <v>2.62</v>
      </c>
      <c r="T223" s="6" cm="1">
        <f t="array" ref="T223">_xlfn.IFS(laptop_prices3[[#This Row],[Storage]]="512GB SSD", 512, laptop_prices3[[#This Row],[Storage]] = "1TB SSD", 1000, laptop_prices3[[#This Row],[Storage]] = "2TB SSD", 2000, laptop_prices3[[#This Row],[Storage]]= "256GB SSD", 256, laptop_prices3[[#This Row],[Storage]] = "1TB HDD", 1000*0.7)</f>
        <v>256</v>
      </c>
      <c r="U223" s="5">
        <f>laptop_prices3[[#This Row],[Storage Raw Value]]/ScoreCard!$J$3*ScoreCard!$J$5</f>
        <v>1.024</v>
      </c>
    </row>
    <row r="224" spans="2:21" x14ac:dyDescent="0.2">
      <c r="B224" s="4" cm="1">
        <f t="array" ref="B224">SUM(laptop_prices3[[#This Row],[RAM Comp]:[Weight Comp]]+laptop_prices3[[#This Row],[Storage Comp]])</f>
        <v>43.541801541425826</v>
      </c>
      <c r="C224">
        <v>222</v>
      </c>
      <c r="D224" t="s">
        <v>38</v>
      </c>
      <c r="E224" t="s">
        <v>48</v>
      </c>
      <c r="F224">
        <v>8</v>
      </c>
      <c r="G224" t="s">
        <v>25</v>
      </c>
      <c r="H224" t="s">
        <v>14</v>
      </c>
      <c r="I224">
        <v>15.6</v>
      </c>
      <c r="J224" t="s">
        <v>27</v>
      </c>
      <c r="K224">
        <v>11.8</v>
      </c>
      <c r="L224">
        <v>2.66</v>
      </c>
      <c r="M224" t="s">
        <v>22</v>
      </c>
      <c r="N224">
        <v>2389.37</v>
      </c>
      <c r="O224" s="5">
        <f>(ScoreCard!$E$3-laptop_prices3[[#This Row],[Price ($)]])/ScoreCard!$E$3*ScoreCard!$E$5</f>
        <v>3.8946167055888847</v>
      </c>
      <c r="P224" s="5">
        <f>laptop_prices3[[#This Row],[RAM (GB)]]/ScoreCard!$F$3*ScoreCard!$F$5</f>
        <v>0.875</v>
      </c>
      <c r="Q224" s="5">
        <f>laptop_prices3[[#This Row],[Screen Size (inch)]]/ScoreCard!$G$3*ScoreCard!$G$5</f>
        <v>1.8034682080924855</v>
      </c>
      <c r="R224" s="5">
        <f>laptop_prices3[[#This Row],[Battery Life (hours)]]/ScoreCard!$H$3*ScoreCard!$H$5</f>
        <v>6.8833333333333337</v>
      </c>
      <c r="S224" s="5">
        <f>ScoreCard!$I$3-laptop_prices3[[#This Row],[Weight (kg)]]/ScoreCard!$I$3*ScoreCard!$I$5</f>
        <v>1.98</v>
      </c>
      <c r="T224" s="6" cm="1">
        <f t="array" ref="T224">_xlfn.IFS(laptop_prices3[[#This Row],[Storage]]="512GB SSD", 512, laptop_prices3[[#This Row],[Storage]] = "1TB SSD", 1000, laptop_prices3[[#This Row],[Storage]] = "2TB SSD", 2000, laptop_prices3[[#This Row],[Storage]]= "256GB SSD", 256, laptop_prices3[[#This Row],[Storage]] = "1TB HDD", 1000*0.7)</f>
        <v>2000</v>
      </c>
      <c r="U224" s="5">
        <f>laptop_prices3[[#This Row],[Storage Raw Value]]/ScoreCard!$J$3*ScoreCard!$J$5</f>
        <v>8</v>
      </c>
    </row>
    <row r="225" spans="2:21" x14ac:dyDescent="0.2">
      <c r="B225" s="4" cm="1">
        <f t="array" ref="B225">SUM(laptop_prices3[[#This Row],[RAM Comp]:[Weight Comp]]+laptop_prices3[[#This Row],[Storage Comp]])</f>
        <v>21.518139554087529</v>
      </c>
      <c r="C225">
        <v>223</v>
      </c>
      <c r="D225" t="s">
        <v>23</v>
      </c>
      <c r="E225" t="s">
        <v>48</v>
      </c>
      <c r="F225">
        <v>32</v>
      </c>
      <c r="G225" t="s">
        <v>13</v>
      </c>
      <c r="H225" t="s">
        <v>14</v>
      </c>
      <c r="I225">
        <v>16</v>
      </c>
      <c r="J225" t="s">
        <v>15</v>
      </c>
      <c r="K225">
        <v>9.3000000000000007</v>
      </c>
      <c r="L225">
        <v>1.66</v>
      </c>
      <c r="M225" t="s">
        <v>30</v>
      </c>
      <c r="N225">
        <v>2649.46</v>
      </c>
      <c r="O225" s="5">
        <f>(ScoreCard!$E$3-laptop_prices3[[#This Row],[Price ($)]])/ScoreCard!$E$3*ScoreCard!$E$5</f>
        <v>3.7742924606860919</v>
      </c>
      <c r="P225" s="5">
        <f>laptop_prices3[[#This Row],[RAM (GB)]]/ScoreCard!$F$3*ScoreCard!$F$5</f>
        <v>3.5</v>
      </c>
      <c r="Q225" s="5">
        <f>laptop_prices3[[#This Row],[Screen Size (inch)]]/ScoreCard!$G$3*ScoreCard!$G$5</f>
        <v>1.8497109826589595</v>
      </c>
      <c r="R225" s="5">
        <f>laptop_prices3[[#This Row],[Battery Life (hours)]]/ScoreCard!$H$3*ScoreCard!$H$5</f>
        <v>5.4249999999999998</v>
      </c>
      <c r="S225" s="5">
        <f>ScoreCard!$I$3-laptop_prices3[[#This Row],[Weight (kg)]]/ScoreCard!$I$3*ScoreCard!$I$5</f>
        <v>2.5514285714285716</v>
      </c>
      <c r="T225" s="6" cm="1">
        <f t="array" ref="T225">_xlfn.IFS(laptop_prices3[[#This Row],[Storage]]="512GB SSD", 512, laptop_prices3[[#This Row],[Storage]] = "1TB SSD", 1000, laptop_prices3[[#This Row],[Storage]] = "2TB SSD", 2000, laptop_prices3[[#This Row],[Storage]]= "256GB SSD", 256, laptop_prices3[[#This Row],[Storage]] = "1TB HDD", 1000*0.7)</f>
        <v>512</v>
      </c>
      <c r="U225" s="5">
        <f>laptop_prices3[[#This Row],[Storage Raw Value]]/ScoreCard!$J$3*ScoreCard!$J$5</f>
        <v>2.048</v>
      </c>
    </row>
    <row r="226" spans="2:21" x14ac:dyDescent="0.2">
      <c r="B226" s="4" cm="1">
        <f t="array" ref="B226">SUM(laptop_prices3[[#This Row],[RAM Comp]:[Weight Comp]]+laptop_prices3[[#This Row],[Storage Comp]])</f>
        <v>41.204420589044872</v>
      </c>
      <c r="C226">
        <v>224</v>
      </c>
      <c r="D226" t="s">
        <v>11</v>
      </c>
      <c r="E226" t="s">
        <v>37</v>
      </c>
      <c r="F226">
        <v>16</v>
      </c>
      <c r="G226" t="s">
        <v>25</v>
      </c>
      <c r="H226" t="s">
        <v>14</v>
      </c>
      <c r="I226">
        <v>15.6</v>
      </c>
      <c r="J226" t="s">
        <v>21</v>
      </c>
      <c r="K226">
        <v>5</v>
      </c>
      <c r="L226">
        <v>1.34</v>
      </c>
      <c r="M226" t="s">
        <v>30</v>
      </c>
      <c r="N226">
        <v>2797.38</v>
      </c>
      <c r="O226" s="5">
        <f>(ScoreCard!$E$3-laptop_prices3[[#This Row],[Price ($)]])/ScoreCard!$E$3*ScoreCard!$E$5</f>
        <v>3.7058609088924004</v>
      </c>
      <c r="P226" s="5">
        <f>laptop_prices3[[#This Row],[RAM (GB)]]/ScoreCard!$F$3*ScoreCard!$F$5</f>
        <v>1.75</v>
      </c>
      <c r="Q226" s="5">
        <f>laptop_prices3[[#This Row],[Screen Size (inch)]]/ScoreCard!$G$3*ScoreCard!$G$5</f>
        <v>1.8034682080924855</v>
      </c>
      <c r="R226" s="5">
        <f>laptop_prices3[[#This Row],[Battery Life (hours)]]/ScoreCard!$H$3*ScoreCard!$H$5</f>
        <v>2.916666666666667</v>
      </c>
      <c r="S226" s="5">
        <f>ScoreCard!$I$3-laptop_prices3[[#This Row],[Weight (kg)]]/ScoreCard!$I$3*ScoreCard!$I$5</f>
        <v>2.734285714285714</v>
      </c>
      <c r="T226" s="6" cm="1">
        <f t="array" ref="T226">_xlfn.IFS(laptop_prices3[[#This Row],[Storage]]="512GB SSD", 512, laptop_prices3[[#This Row],[Storage]] = "1TB SSD", 1000, laptop_prices3[[#This Row],[Storage]] = "2TB SSD", 2000, laptop_prices3[[#This Row],[Storage]]= "256GB SSD", 256, laptop_prices3[[#This Row],[Storage]] = "1TB HDD", 1000*0.7)</f>
        <v>2000</v>
      </c>
      <c r="U226" s="5">
        <f>laptop_prices3[[#This Row],[Storage Raw Value]]/ScoreCard!$J$3*ScoreCard!$J$5</f>
        <v>8</v>
      </c>
    </row>
    <row r="227" spans="2:21" x14ac:dyDescent="0.2">
      <c r="B227" s="4" cm="1">
        <f t="array" ref="B227">SUM(laptop_prices3[[#This Row],[RAM Comp]:[Weight Comp]]+laptop_prices3[[#This Row],[Storage Comp]])</f>
        <v>41.653973300302781</v>
      </c>
      <c r="C227">
        <v>225</v>
      </c>
      <c r="D227" t="s">
        <v>47</v>
      </c>
      <c r="E227" t="s">
        <v>41</v>
      </c>
      <c r="F227">
        <v>8</v>
      </c>
      <c r="G227" t="s">
        <v>25</v>
      </c>
      <c r="H227" t="s">
        <v>44</v>
      </c>
      <c r="I227">
        <v>14</v>
      </c>
      <c r="J227" t="s">
        <v>27</v>
      </c>
      <c r="K227">
        <v>9.4</v>
      </c>
      <c r="L227">
        <v>3.19</v>
      </c>
      <c r="M227" t="s">
        <v>46</v>
      </c>
      <c r="N227">
        <v>2435.3200000000002</v>
      </c>
      <c r="O227" s="5">
        <f>(ScoreCard!$E$3-laptop_prices3[[#This Row],[Price ($)]])/ScoreCard!$E$3*ScoreCard!$E$5</f>
        <v>3.8733590676432383</v>
      </c>
      <c r="P227" s="5">
        <f>laptop_prices3[[#This Row],[RAM (GB)]]/ScoreCard!$F$3*ScoreCard!$F$5</f>
        <v>0.875</v>
      </c>
      <c r="Q227" s="5">
        <f>laptop_prices3[[#This Row],[Screen Size (inch)]]/ScoreCard!$G$3*ScoreCard!$G$5</f>
        <v>1.6184971098265895</v>
      </c>
      <c r="R227" s="5">
        <f>laptop_prices3[[#This Row],[Battery Life (hours)]]/ScoreCard!$H$3*ScoreCard!$H$5</f>
        <v>5.4833333333333334</v>
      </c>
      <c r="S227" s="5">
        <f>ScoreCard!$I$3-laptop_prices3[[#This Row],[Weight (kg)]]/ScoreCard!$I$3*ScoreCard!$I$5</f>
        <v>1.6771428571428573</v>
      </c>
      <c r="T227" s="6" cm="1">
        <f t="array" ref="T227">_xlfn.IFS(laptop_prices3[[#This Row],[Storage]]="512GB SSD", 512, laptop_prices3[[#This Row],[Storage]] = "1TB SSD", 1000, laptop_prices3[[#This Row],[Storage]] = "2TB SSD", 2000, laptop_prices3[[#This Row],[Storage]]= "256GB SSD", 256, laptop_prices3[[#This Row],[Storage]] = "1TB HDD", 1000*0.7)</f>
        <v>2000</v>
      </c>
      <c r="U227" s="5">
        <f>laptop_prices3[[#This Row],[Storage Raw Value]]/ScoreCard!$J$3*ScoreCard!$J$5</f>
        <v>8</v>
      </c>
    </row>
    <row r="228" spans="2:21" x14ac:dyDescent="0.2">
      <c r="B228" s="4" cm="1">
        <f t="array" ref="B228">SUM(laptop_prices3[[#This Row],[RAM Comp]:[Weight Comp]]+laptop_prices3[[#This Row],[Storage Comp]])</f>
        <v>21.548330030278009</v>
      </c>
      <c r="C228">
        <v>226</v>
      </c>
      <c r="D228" t="s">
        <v>28</v>
      </c>
      <c r="E228" t="s">
        <v>48</v>
      </c>
      <c r="F228">
        <v>64</v>
      </c>
      <c r="G228" t="s">
        <v>29</v>
      </c>
      <c r="H228" t="s">
        <v>44</v>
      </c>
      <c r="I228">
        <v>16</v>
      </c>
      <c r="J228" t="s">
        <v>27</v>
      </c>
      <c r="K228">
        <v>11.5</v>
      </c>
      <c r="L228">
        <v>2.81</v>
      </c>
      <c r="M228" t="s">
        <v>46</v>
      </c>
      <c r="N228">
        <v>3608.15</v>
      </c>
      <c r="O228" s="5">
        <f>(ScoreCard!$E$3-laptop_prices3[[#This Row],[Price ($)]])/ScoreCard!$E$3*ScoreCard!$E$5</f>
        <v>3.3307780989426234</v>
      </c>
      <c r="P228" s="5">
        <f>laptop_prices3[[#This Row],[RAM (GB)]]/ScoreCard!$F$3*ScoreCard!$F$5</f>
        <v>7</v>
      </c>
      <c r="Q228" s="5">
        <f>laptop_prices3[[#This Row],[Screen Size (inch)]]/ScoreCard!$G$3*ScoreCard!$G$5</f>
        <v>1.8497109826589595</v>
      </c>
      <c r="R228" s="5">
        <f>laptop_prices3[[#This Row],[Battery Life (hours)]]/ScoreCard!$H$3*ScoreCard!$H$5</f>
        <v>6.7083333333333339</v>
      </c>
      <c r="S228" s="5">
        <f>ScoreCard!$I$3-laptop_prices3[[#This Row],[Weight (kg)]]/ScoreCard!$I$3*ScoreCard!$I$5</f>
        <v>1.8942857142857144</v>
      </c>
      <c r="T228" s="6" cm="1">
        <f t="array" ref="T228">_xlfn.IFS(laptop_prices3[[#This Row],[Storage]]="512GB SSD", 512, laptop_prices3[[#This Row],[Storage]] = "1TB SSD", 1000, laptop_prices3[[#This Row],[Storage]] = "2TB SSD", 2000, laptop_prices3[[#This Row],[Storage]]= "256GB SSD", 256, laptop_prices3[[#This Row],[Storage]] = "1TB HDD", 1000*0.7)</f>
        <v>256</v>
      </c>
      <c r="U228" s="5">
        <f>laptop_prices3[[#This Row],[Storage Raw Value]]/ScoreCard!$J$3*ScoreCard!$J$5</f>
        <v>1.024</v>
      </c>
    </row>
    <row r="229" spans="2:21" x14ac:dyDescent="0.2">
      <c r="B229" s="4" cm="1">
        <f t="array" ref="B229">SUM(laptop_prices3[[#This Row],[RAM Comp]:[Weight Comp]]+laptop_prices3[[#This Row],[Storage Comp]])</f>
        <v>19.971047619047617</v>
      </c>
      <c r="C229">
        <v>227</v>
      </c>
      <c r="D229" t="s">
        <v>28</v>
      </c>
      <c r="E229" t="s">
        <v>12</v>
      </c>
      <c r="F229">
        <v>8</v>
      </c>
      <c r="G229" t="s">
        <v>13</v>
      </c>
      <c r="H229" t="s">
        <v>40</v>
      </c>
      <c r="I229">
        <v>17.3</v>
      </c>
      <c r="J229" t="s">
        <v>15</v>
      </c>
      <c r="K229">
        <v>10.9</v>
      </c>
      <c r="L229">
        <v>1.67</v>
      </c>
      <c r="M229" t="s">
        <v>46</v>
      </c>
      <c r="N229">
        <v>1197.24</v>
      </c>
      <c r="O229" s="5">
        <f>(ScoreCard!$E$3-laptop_prices3[[#This Row],[Price ($)]])/ScoreCard!$E$3*ScoreCard!$E$5</f>
        <v>4.4461263448520896</v>
      </c>
      <c r="P229" s="5">
        <f>laptop_prices3[[#This Row],[RAM (GB)]]/ScoreCard!$F$3*ScoreCard!$F$5</f>
        <v>0.875</v>
      </c>
      <c r="Q229" s="5">
        <f>laptop_prices3[[#This Row],[Screen Size (inch)]]/ScoreCard!$G$3*ScoreCard!$G$5</f>
        <v>2</v>
      </c>
      <c r="R229" s="5">
        <f>laptop_prices3[[#This Row],[Battery Life (hours)]]/ScoreCard!$H$3*ScoreCard!$H$5</f>
        <v>6.3583333333333334</v>
      </c>
      <c r="S229" s="5">
        <f>ScoreCard!$I$3-laptop_prices3[[#This Row],[Weight (kg)]]/ScoreCard!$I$3*ScoreCard!$I$5</f>
        <v>2.5457142857142858</v>
      </c>
      <c r="T229" s="6" cm="1">
        <f t="array" ref="T229">_xlfn.IFS(laptop_prices3[[#This Row],[Storage]]="512GB SSD", 512, laptop_prices3[[#This Row],[Storage]] = "1TB SSD", 1000, laptop_prices3[[#This Row],[Storage]] = "2TB SSD", 2000, laptop_prices3[[#This Row],[Storage]]= "256GB SSD", 256, laptop_prices3[[#This Row],[Storage]] = "1TB HDD", 1000*0.7)</f>
        <v>512</v>
      </c>
      <c r="U229" s="5">
        <f>laptop_prices3[[#This Row],[Storage Raw Value]]/ScoreCard!$J$3*ScoreCard!$J$5</f>
        <v>2.048</v>
      </c>
    </row>
    <row r="230" spans="2:21" x14ac:dyDescent="0.2">
      <c r="B230" s="4" cm="1">
        <f t="array" ref="B230">SUM(laptop_prices3[[#This Row],[RAM Comp]:[Weight Comp]]+laptop_prices3[[#This Row],[Storage Comp]])</f>
        <v>20.283497109826587</v>
      </c>
      <c r="C230">
        <v>228</v>
      </c>
      <c r="D230" t="s">
        <v>36</v>
      </c>
      <c r="E230" t="s">
        <v>37</v>
      </c>
      <c r="F230">
        <v>8</v>
      </c>
      <c r="G230" t="s">
        <v>42</v>
      </c>
      <c r="H230" t="s">
        <v>26</v>
      </c>
      <c r="I230">
        <v>14</v>
      </c>
      <c r="J230" t="s">
        <v>27</v>
      </c>
      <c r="K230">
        <v>6.6</v>
      </c>
      <c r="L230">
        <v>1.33</v>
      </c>
      <c r="M230" t="s">
        <v>22</v>
      </c>
      <c r="N230">
        <v>2328.5700000000002</v>
      </c>
      <c r="O230" s="5">
        <f>(ScoreCard!$E$3-laptop_prices3[[#This Row],[Price ($)]])/ScoreCard!$E$3*ScoreCard!$E$5</f>
        <v>3.9227443309881309</v>
      </c>
      <c r="P230" s="5">
        <f>laptop_prices3[[#This Row],[RAM (GB)]]/ScoreCard!$F$3*ScoreCard!$F$5</f>
        <v>0.875</v>
      </c>
      <c r="Q230" s="5">
        <f>laptop_prices3[[#This Row],[Screen Size (inch)]]/ScoreCard!$G$3*ScoreCard!$G$5</f>
        <v>1.6184971098265895</v>
      </c>
      <c r="R230" s="5">
        <f>laptop_prices3[[#This Row],[Battery Life (hours)]]/ScoreCard!$H$3*ScoreCard!$H$5</f>
        <v>3.8499999999999996</v>
      </c>
      <c r="S230" s="5">
        <f>ScoreCard!$I$3-laptop_prices3[[#This Row],[Weight (kg)]]/ScoreCard!$I$3*ScoreCard!$I$5</f>
        <v>2.74</v>
      </c>
      <c r="T230" s="6" cm="1">
        <f t="array" ref="T230">_xlfn.IFS(laptop_prices3[[#This Row],[Storage]]="512GB SSD", 512, laptop_prices3[[#This Row],[Storage]] = "1TB SSD", 1000, laptop_prices3[[#This Row],[Storage]] = "2TB SSD", 2000, laptop_prices3[[#This Row],[Storage]]= "256GB SSD", 256, laptop_prices3[[#This Row],[Storage]] = "1TB HDD", 1000*0.7)</f>
        <v>700</v>
      </c>
      <c r="U230" s="5">
        <f>laptop_prices3[[#This Row],[Storage Raw Value]]/ScoreCard!$J$3*ScoreCard!$J$5</f>
        <v>2.8</v>
      </c>
    </row>
    <row r="231" spans="2:21" x14ac:dyDescent="0.2">
      <c r="B231" s="4" cm="1">
        <f t="array" ref="B231">SUM(laptop_prices3[[#This Row],[RAM Comp]:[Weight Comp]]+laptop_prices3[[#This Row],[Storage Comp]])</f>
        <v>27.436309523809523</v>
      </c>
      <c r="C231">
        <v>229</v>
      </c>
      <c r="D231" t="s">
        <v>33</v>
      </c>
      <c r="E231" t="s">
        <v>39</v>
      </c>
      <c r="F231">
        <v>4</v>
      </c>
      <c r="G231" t="s">
        <v>19</v>
      </c>
      <c r="H231" t="s">
        <v>20</v>
      </c>
      <c r="I231">
        <v>17.3</v>
      </c>
      <c r="J231" t="s">
        <v>27</v>
      </c>
      <c r="K231">
        <v>10.7</v>
      </c>
      <c r="L231">
        <v>1.3</v>
      </c>
      <c r="M231" t="s">
        <v>16</v>
      </c>
      <c r="N231">
        <v>1660.74</v>
      </c>
      <c r="O231" s="5">
        <f>(ScoreCard!$E$3-laptop_prices3[[#This Row],[Price ($)]])/ScoreCard!$E$3*ScoreCard!$E$5</f>
        <v>4.2316994637246159</v>
      </c>
      <c r="P231" s="5">
        <f>laptop_prices3[[#This Row],[RAM (GB)]]/ScoreCard!$F$3*ScoreCard!$F$5</f>
        <v>0.4375</v>
      </c>
      <c r="Q231" s="5">
        <f>laptop_prices3[[#This Row],[Screen Size (inch)]]/ScoreCard!$G$3*ScoreCard!$G$5</f>
        <v>2</v>
      </c>
      <c r="R231" s="5">
        <f>laptop_prices3[[#This Row],[Battery Life (hours)]]/ScoreCard!$H$3*ScoreCard!$H$5</f>
        <v>6.2416666666666663</v>
      </c>
      <c r="S231" s="5">
        <f>ScoreCard!$I$3-laptop_prices3[[#This Row],[Weight (kg)]]/ScoreCard!$I$3*ScoreCard!$I$5</f>
        <v>2.7571428571428571</v>
      </c>
      <c r="T231" s="6" cm="1">
        <f t="array" ref="T231">_xlfn.IFS(laptop_prices3[[#This Row],[Storage]]="512GB SSD", 512, laptop_prices3[[#This Row],[Storage]] = "1TB SSD", 1000, laptop_prices3[[#This Row],[Storage]] = "2TB SSD", 2000, laptop_prices3[[#This Row],[Storage]]= "256GB SSD", 256, laptop_prices3[[#This Row],[Storage]] = "1TB HDD", 1000*0.7)</f>
        <v>1000</v>
      </c>
      <c r="U231" s="5">
        <f>laptop_prices3[[#This Row],[Storage Raw Value]]/ScoreCard!$J$3*ScoreCard!$J$5</f>
        <v>4</v>
      </c>
    </row>
    <row r="232" spans="2:21" x14ac:dyDescent="0.2">
      <c r="B232" s="4" cm="1">
        <f t="array" ref="B232">SUM(laptop_prices3[[#This Row],[RAM Comp]:[Weight Comp]]+laptop_prices3[[#This Row],[Storage Comp]])</f>
        <v>22.622515827140099</v>
      </c>
      <c r="C232">
        <v>230</v>
      </c>
      <c r="D232" t="s">
        <v>11</v>
      </c>
      <c r="E232" t="s">
        <v>48</v>
      </c>
      <c r="F232">
        <v>8</v>
      </c>
      <c r="G232" t="s">
        <v>42</v>
      </c>
      <c r="H232" t="s">
        <v>44</v>
      </c>
      <c r="I232">
        <v>15.6</v>
      </c>
      <c r="J232" t="s">
        <v>15</v>
      </c>
      <c r="K232">
        <v>10.9</v>
      </c>
      <c r="L232">
        <v>1.95</v>
      </c>
      <c r="M232" t="s">
        <v>46</v>
      </c>
      <c r="N232">
        <v>1565.08</v>
      </c>
      <c r="O232" s="5">
        <f>(ScoreCard!$E$3-laptop_prices3[[#This Row],[Price ($)]])/ScoreCard!$E$3*ScoreCard!$E$5</f>
        <v>4.2759542111866526</v>
      </c>
      <c r="P232" s="5">
        <f>laptop_prices3[[#This Row],[RAM (GB)]]/ScoreCard!$F$3*ScoreCard!$F$5</f>
        <v>0.875</v>
      </c>
      <c r="Q232" s="5">
        <f>laptop_prices3[[#This Row],[Screen Size (inch)]]/ScoreCard!$G$3*ScoreCard!$G$5</f>
        <v>1.8034682080924855</v>
      </c>
      <c r="R232" s="5">
        <f>laptop_prices3[[#This Row],[Battery Life (hours)]]/ScoreCard!$H$3*ScoreCard!$H$5</f>
        <v>6.3583333333333334</v>
      </c>
      <c r="S232" s="5">
        <f>ScoreCard!$I$3-laptop_prices3[[#This Row],[Weight (kg)]]/ScoreCard!$I$3*ScoreCard!$I$5</f>
        <v>2.3857142857142857</v>
      </c>
      <c r="T232" s="6" cm="1">
        <f t="array" ref="T232">_xlfn.IFS(laptop_prices3[[#This Row],[Storage]]="512GB SSD", 512, laptop_prices3[[#This Row],[Storage]] = "1TB SSD", 1000, laptop_prices3[[#This Row],[Storage]] = "2TB SSD", 2000, laptop_prices3[[#This Row],[Storage]]= "256GB SSD", 256, laptop_prices3[[#This Row],[Storage]] = "1TB HDD", 1000*0.7)</f>
        <v>700</v>
      </c>
      <c r="U232" s="5">
        <f>laptop_prices3[[#This Row],[Storage Raw Value]]/ScoreCard!$J$3*ScoreCard!$J$5</f>
        <v>2.8</v>
      </c>
    </row>
    <row r="233" spans="2:21" x14ac:dyDescent="0.2">
      <c r="B233" s="4" cm="1">
        <f t="array" ref="B233">SUM(laptop_prices3[[#This Row],[RAM Comp]:[Weight Comp]]+laptop_prices3[[#This Row],[Storage Comp]])</f>
        <v>23.006977016240022</v>
      </c>
      <c r="C233">
        <v>231</v>
      </c>
      <c r="D233" t="s">
        <v>17</v>
      </c>
      <c r="E233" t="s">
        <v>12</v>
      </c>
      <c r="F233">
        <v>4</v>
      </c>
      <c r="G233" t="s">
        <v>19</v>
      </c>
      <c r="H233" t="s">
        <v>40</v>
      </c>
      <c r="I233">
        <v>13.3</v>
      </c>
      <c r="J233" t="s">
        <v>21</v>
      </c>
      <c r="K233">
        <v>5.8</v>
      </c>
      <c r="L233">
        <v>3.24</v>
      </c>
      <c r="M233" t="s">
        <v>30</v>
      </c>
      <c r="N233">
        <v>807.73</v>
      </c>
      <c r="O233" s="5">
        <f>(ScoreCard!$E$3-laptop_prices3[[#This Row],[Price ($)]])/ScoreCard!$E$3*ScoreCard!$E$5</f>
        <v>4.6263235713201851</v>
      </c>
      <c r="P233" s="5">
        <f>laptop_prices3[[#This Row],[RAM (GB)]]/ScoreCard!$F$3*ScoreCard!$F$5</f>
        <v>0.4375</v>
      </c>
      <c r="Q233" s="5">
        <f>laptop_prices3[[#This Row],[Screen Size (inch)]]/ScoreCard!$G$3*ScoreCard!$G$5</f>
        <v>1.5375722543352601</v>
      </c>
      <c r="R233" s="5">
        <f>laptop_prices3[[#This Row],[Battery Life (hours)]]/ScoreCard!$H$3*ScoreCard!$H$5</f>
        <v>3.3833333333333333</v>
      </c>
      <c r="S233" s="5">
        <f>ScoreCard!$I$3-laptop_prices3[[#This Row],[Weight (kg)]]/ScoreCard!$I$3*ScoreCard!$I$5</f>
        <v>1.6485714285714284</v>
      </c>
      <c r="T233" s="6" cm="1">
        <f t="array" ref="T233">_xlfn.IFS(laptop_prices3[[#This Row],[Storage]]="512GB SSD", 512, laptop_prices3[[#This Row],[Storage]] = "1TB SSD", 1000, laptop_prices3[[#This Row],[Storage]] = "2TB SSD", 2000, laptop_prices3[[#This Row],[Storage]]= "256GB SSD", 256, laptop_prices3[[#This Row],[Storage]] = "1TB HDD", 1000*0.7)</f>
        <v>1000</v>
      </c>
      <c r="U233" s="5">
        <f>laptop_prices3[[#This Row],[Storage Raw Value]]/ScoreCard!$J$3*ScoreCard!$J$5</f>
        <v>4</v>
      </c>
    </row>
    <row r="234" spans="2:21" x14ac:dyDescent="0.2">
      <c r="B234" s="4" cm="1">
        <f t="array" ref="B234">SUM(laptop_prices3[[#This Row],[RAM Comp]:[Weight Comp]]+laptop_prices3[[#This Row],[Storage Comp]])</f>
        <v>22.857857142857142</v>
      </c>
      <c r="C234">
        <v>232</v>
      </c>
      <c r="D234" t="s">
        <v>36</v>
      </c>
      <c r="E234" t="s">
        <v>12</v>
      </c>
      <c r="F234">
        <v>16</v>
      </c>
      <c r="G234" t="s">
        <v>42</v>
      </c>
      <c r="H234" t="s">
        <v>35</v>
      </c>
      <c r="I234">
        <v>17.3</v>
      </c>
      <c r="J234" t="s">
        <v>21</v>
      </c>
      <c r="K234">
        <v>9.3000000000000007</v>
      </c>
      <c r="L234">
        <v>1.78</v>
      </c>
      <c r="M234" t="s">
        <v>22</v>
      </c>
      <c r="N234">
        <v>773.14</v>
      </c>
      <c r="O234" s="5">
        <f>(ScoreCard!$E$3-laptop_prices3[[#This Row],[Price ($)]])/ScoreCard!$E$3*ScoreCard!$E$5</f>
        <v>4.6423257845201835</v>
      </c>
      <c r="P234" s="5">
        <f>laptop_prices3[[#This Row],[RAM (GB)]]/ScoreCard!$F$3*ScoreCard!$F$5</f>
        <v>1.75</v>
      </c>
      <c r="Q234" s="5">
        <f>laptop_prices3[[#This Row],[Screen Size (inch)]]/ScoreCard!$G$3*ScoreCard!$G$5</f>
        <v>2</v>
      </c>
      <c r="R234" s="5">
        <f>laptop_prices3[[#This Row],[Battery Life (hours)]]/ScoreCard!$H$3*ScoreCard!$H$5</f>
        <v>5.4249999999999998</v>
      </c>
      <c r="S234" s="5">
        <f>ScoreCard!$I$3-laptop_prices3[[#This Row],[Weight (kg)]]/ScoreCard!$I$3*ScoreCard!$I$5</f>
        <v>2.4828571428571431</v>
      </c>
      <c r="T234" s="6" cm="1">
        <f t="array" ref="T234">_xlfn.IFS(laptop_prices3[[#This Row],[Storage]]="512GB SSD", 512, laptop_prices3[[#This Row],[Storage]] = "1TB SSD", 1000, laptop_prices3[[#This Row],[Storage]] = "2TB SSD", 2000, laptop_prices3[[#This Row],[Storage]]= "256GB SSD", 256, laptop_prices3[[#This Row],[Storage]] = "1TB HDD", 1000*0.7)</f>
        <v>700</v>
      </c>
      <c r="U234" s="5">
        <f>laptop_prices3[[#This Row],[Storage Raw Value]]/ScoreCard!$J$3*ScoreCard!$J$5</f>
        <v>2.8</v>
      </c>
    </row>
    <row r="235" spans="2:21" x14ac:dyDescent="0.2">
      <c r="B235" s="4" cm="1">
        <f t="array" ref="B235">SUM(laptop_prices3[[#This Row],[RAM Comp]:[Weight Comp]]+laptop_prices3[[#This Row],[Storage Comp]])</f>
        <v>18.590786540049546</v>
      </c>
      <c r="C235">
        <v>233</v>
      </c>
      <c r="D235" t="s">
        <v>11</v>
      </c>
      <c r="E235" t="s">
        <v>24</v>
      </c>
      <c r="F235">
        <v>4</v>
      </c>
      <c r="G235" t="s">
        <v>42</v>
      </c>
      <c r="H235" t="s">
        <v>14</v>
      </c>
      <c r="I235">
        <v>13.3</v>
      </c>
      <c r="J235" t="s">
        <v>15</v>
      </c>
      <c r="K235">
        <v>5.4</v>
      </c>
      <c r="L235">
        <v>2.16</v>
      </c>
      <c r="M235" t="s">
        <v>30</v>
      </c>
      <c r="N235">
        <v>1527.84</v>
      </c>
      <c r="O235" s="5">
        <f>(ScoreCard!$E$3-laptop_prices3[[#This Row],[Price ($)]])/ScoreCard!$E$3*ScoreCard!$E$5</f>
        <v>4.2931823817436907</v>
      </c>
      <c r="P235" s="5">
        <f>laptop_prices3[[#This Row],[RAM (GB)]]/ScoreCard!$F$3*ScoreCard!$F$5</f>
        <v>0.4375</v>
      </c>
      <c r="Q235" s="5">
        <f>laptop_prices3[[#This Row],[Screen Size (inch)]]/ScoreCard!$G$3*ScoreCard!$G$5</f>
        <v>1.5375722543352601</v>
      </c>
      <c r="R235" s="5">
        <f>laptop_prices3[[#This Row],[Battery Life (hours)]]/ScoreCard!$H$3*ScoreCard!$H$5</f>
        <v>3.15</v>
      </c>
      <c r="S235" s="5">
        <f>ScoreCard!$I$3-laptop_prices3[[#This Row],[Weight (kg)]]/ScoreCard!$I$3*ScoreCard!$I$5</f>
        <v>2.2657142857142856</v>
      </c>
      <c r="T235" s="6" cm="1">
        <f t="array" ref="T235">_xlfn.IFS(laptop_prices3[[#This Row],[Storage]]="512GB SSD", 512, laptop_prices3[[#This Row],[Storage]] = "1TB SSD", 1000, laptop_prices3[[#This Row],[Storage]] = "2TB SSD", 2000, laptop_prices3[[#This Row],[Storage]]= "256GB SSD", 256, laptop_prices3[[#This Row],[Storage]] = "1TB HDD", 1000*0.7)</f>
        <v>700</v>
      </c>
      <c r="U235" s="5">
        <f>laptop_prices3[[#This Row],[Storage Raw Value]]/ScoreCard!$J$3*ScoreCard!$J$5</f>
        <v>2.8</v>
      </c>
    </row>
    <row r="236" spans="2:21" x14ac:dyDescent="0.2">
      <c r="B236" s="4" cm="1">
        <f t="array" ref="B236">SUM(laptop_prices3[[#This Row],[RAM Comp]:[Weight Comp]]+laptop_prices3[[#This Row],[Storage Comp]])</f>
        <v>44.703095238095237</v>
      </c>
      <c r="C236">
        <v>234</v>
      </c>
      <c r="D236" t="s">
        <v>36</v>
      </c>
      <c r="E236" t="s">
        <v>12</v>
      </c>
      <c r="F236">
        <v>32</v>
      </c>
      <c r="G236" t="s">
        <v>25</v>
      </c>
      <c r="H236" t="s">
        <v>14</v>
      </c>
      <c r="I236">
        <v>17.3</v>
      </c>
      <c r="J236" t="s">
        <v>15</v>
      </c>
      <c r="K236">
        <v>7.7</v>
      </c>
      <c r="L236">
        <v>1.38</v>
      </c>
      <c r="M236" t="s">
        <v>16</v>
      </c>
      <c r="N236">
        <v>1920.67</v>
      </c>
      <c r="O236" s="5">
        <f>(ScoreCard!$E$3-laptop_prices3[[#This Row],[Price ($)]])/ScoreCard!$E$3*ScoreCard!$E$5</f>
        <v>4.1114492388886621</v>
      </c>
      <c r="P236" s="5">
        <f>laptop_prices3[[#This Row],[RAM (GB)]]/ScoreCard!$F$3*ScoreCard!$F$5</f>
        <v>3.5</v>
      </c>
      <c r="Q236" s="5">
        <f>laptop_prices3[[#This Row],[Screen Size (inch)]]/ScoreCard!$G$3*ScoreCard!$G$5</f>
        <v>2</v>
      </c>
      <c r="R236" s="5">
        <f>laptop_prices3[[#This Row],[Battery Life (hours)]]/ScoreCard!$H$3*ScoreCard!$H$5</f>
        <v>4.4916666666666671</v>
      </c>
      <c r="S236" s="5">
        <f>ScoreCard!$I$3-laptop_prices3[[#This Row],[Weight (kg)]]/ScoreCard!$I$3*ScoreCard!$I$5</f>
        <v>2.7114285714285717</v>
      </c>
      <c r="T236" s="6" cm="1">
        <f t="array" ref="T236">_xlfn.IFS(laptop_prices3[[#This Row],[Storage]]="512GB SSD", 512, laptop_prices3[[#This Row],[Storage]] = "1TB SSD", 1000, laptop_prices3[[#This Row],[Storage]] = "2TB SSD", 2000, laptop_prices3[[#This Row],[Storage]]= "256GB SSD", 256, laptop_prices3[[#This Row],[Storage]] = "1TB HDD", 1000*0.7)</f>
        <v>2000</v>
      </c>
      <c r="U236" s="5">
        <f>laptop_prices3[[#This Row],[Storage Raw Value]]/ScoreCard!$J$3*ScoreCard!$J$5</f>
        <v>8</v>
      </c>
    </row>
    <row r="237" spans="2:21" x14ac:dyDescent="0.2">
      <c r="B237" s="4" cm="1">
        <f t="array" ref="B237">SUM(laptop_prices3[[#This Row],[RAM Comp]:[Weight Comp]]+laptop_prices3[[#This Row],[Storage Comp]])</f>
        <v>22.525639966969443</v>
      </c>
      <c r="C237">
        <v>235</v>
      </c>
      <c r="D237" t="s">
        <v>47</v>
      </c>
      <c r="E237" t="s">
        <v>18</v>
      </c>
      <c r="F237">
        <v>8</v>
      </c>
      <c r="G237" t="s">
        <v>42</v>
      </c>
      <c r="H237" t="s">
        <v>20</v>
      </c>
      <c r="I237">
        <v>14</v>
      </c>
      <c r="J237" t="s">
        <v>43</v>
      </c>
      <c r="K237">
        <v>11.1</v>
      </c>
      <c r="L237">
        <v>2</v>
      </c>
      <c r="M237" t="s">
        <v>22</v>
      </c>
      <c r="N237">
        <v>1225.1199999999999</v>
      </c>
      <c r="O237" s="5">
        <f>(ScoreCard!$E$3-laptop_prices3[[#This Row],[Price ($)]])/ScoreCard!$E$3*ScoreCard!$E$5</f>
        <v>4.4332283482051977</v>
      </c>
      <c r="P237" s="5">
        <f>laptop_prices3[[#This Row],[RAM (GB)]]/ScoreCard!$F$3*ScoreCard!$F$5</f>
        <v>0.875</v>
      </c>
      <c r="Q237" s="5">
        <f>laptop_prices3[[#This Row],[Screen Size (inch)]]/ScoreCard!$G$3*ScoreCard!$G$5</f>
        <v>1.6184971098265895</v>
      </c>
      <c r="R237" s="5">
        <f>laptop_prices3[[#This Row],[Battery Life (hours)]]/ScoreCard!$H$3*ScoreCard!$H$5</f>
        <v>6.4749999999999996</v>
      </c>
      <c r="S237" s="5">
        <f>ScoreCard!$I$3-laptop_prices3[[#This Row],[Weight (kg)]]/ScoreCard!$I$3*ScoreCard!$I$5</f>
        <v>2.3571428571428572</v>
      </c>
      <c r="T237" s="6" cm="1">
        <f t="array" ref="T237">_xlfn.IFS(laptop_prices3[[#This Row],[Storage]]="512GB SSD", 512, laptop_prices3[[#This Row],[Storage]] = "1TB SSD", 1000, laptop_prices3[[#This Row],[Storage]] = "2TB SSD", 2000, laptop_prices3[[#This Row],[Storage]]= "256GB SSD", 256, laptop_prices3[[#This Row],[Storage]] = "1TB HDD", 1000*0.7)</f>
        <v>700</v>
      </c>
      <c r="U237" s="5">
        <f>laptop_prices3[[#This Row],[Storage Raw Value]]/ScoreCard!$J$3*ScoreCard!$J$5</f>
        <v>2.8</v>
      </c>
    </row>
    <row r="238" spans="2:21" x14ac:dyDescent="0.2">
      <c r="B238" s="4" cm="1">
        <f t="array" ref="B238">SUM(laptop_prices3[[#This Row],[RAM Comp]:[Weight Comp]]+laptop_prices3[[#This Row],[Storage Comp]])</f>
        <v>31.423259014588492</v>
      </c>
      <c r="C238">
        <v>236</v>
      </c>
      <c r="D238" t="s">
        <v>45</v>
      </c>
      <c r="E238" t="s">
        <v>31</v>
      </c>
      <c r="F238">
        <v>64</v>
      </c>
      <c r="G238" t="s">
        <v>19</v>
      </c>
      <c r="H238" t="s">
        <v>14</v>
      </c>
      <c r="I238">
        <v>14</v>
      </c>
      <c r="J238" t="s">
        <v>21</v>
      </c>
      <c r="K238">
        <v>8.8000000000000007</v>
      </c>
      <c r="L238">
        <v>3.2</v>
      </c>
      <c r="M238" t="s">
        <v>16</v>
      </c>
      <c r="N238">
        <v>1667.97</v>
      </c>
      <c r="O238" s="5">
        <f>(ScoreCard!$E$3-laptop_prices3[[#This Row],[Price ($)]])/ScoreCard!$E$3*ScoreCard!$E$5</f>
        <v>4.2283546819542783</v>
      </c>
      <c r="P238" s="5">
        <f>laptop_prices3[[#This Row],[RAM (GB)]]/ScoreCard!$F$3*ScoreCard!$F$5</f>
        <v>7</v>
      </c>
      <c r="Q238" s="5">
        <f>laptop_prices3[[#This Row],[Screen Size (inch)]]/ScoreCard!$G$3*ScoreCard!$G$5</f>
        <v>1.6184971098265895</v>
      </c>
      <c r="R238" s="5">
        <f>laptop_prices3[[#This Row],[Battery Life (hours)]]/ScoreCard!$H$3*ScoreCard!$H$5</f>
        <v>5.1333333333333337</v>
      </c>
      <c r="S238" s="5">
        <f>ScoreCard!$I$3-laptop_prices3[[#This Row],[Weight (kg)]]/ScoreCard!$I$3*ScoreCard!$I$5</f>
        <v>1.6714285714285713</v>
      </c>
      <c r="T238" s="6" cm="1">
        <f t="array" ref="T238">_xlfn.IFS(laptop_prices3[[#This Row],[Storage]]="512GB SSD", 512, laptop_prices3[[#This Row],[Storage]] = "1TB SSD", 1000, laptop_prices3[[#This Row],[Storage]] = "2TB SSD", 2000, laptop_prices3[[#This Row],[Storage]]= "256GB SSD", 256, laptop_prices3[[#This Row],[Storage]] = "1TB HDD", 1000*0.7)</f>
        <v>1000</v>
      </c>
      <c r="U238" s="5">
        <f>laptop_prices3[[#This Row],[Storage Raw Value]]/ScoreCard!$J$3*ScoreCard!$J$5</f>
        <v>4</v>
      </c>
    </row>
    <row r="239" spans="2:21" x14ac:dyDescent="0.2">
      <c r="B239" s="4" cm="1">
        <f t="array" ref="B239">SUM(laptop_prices3[[#This Row],[RAM Comp]:[Weight Comp]]+laptop_prices3[[#This Row],[Storage Comp]])</f>
        <v>17.42071098265896</v>
      </c>
      <c r="C239">
        <v>237</v>
      </c>
      <c r="D239" t="s">
        <v>47</v>
      </c>
      <c r="E239" t="s">
        <v>39</v>
      </c>
      <c r="F239">
        <v>32</v>
      </c>
      <c r="G239" t="s">
        <v>29</v>
      </c>
      <c r="H239" t="s">
        <v>44</v>
      </c>
      <c r="I239">
        <v>16</v>
      </c>
      <c r="J239" t="s">
        <v>21</v>
      </c>
      <c r="K239">
        <v>11.1</v>
      </c>
      <c r="L239">
        <v>3.5</v>
      </c>
      <c r="M239" t="s">
        <v>16</v>
      </c>
      <c r="N239">
        <v>1160.96</v>
      </c>
      <c r="O239" s="5">
        <f>(ScoreCard!$E$3-laptop_prices3[[#This Row],[Price ($)]])/ScoreCard!$E$3*ScoreCard!$E$5</f>
        <v>4.4629103950080857</v>
      </c>
      <c r="P239" s="5">
        <f>laptop_prices3[[#This Row],[RAM (GB)]]/ScoreCard!$F$3*ScoreCard!$F$5</f>
        <v>3.5</v>
      </c>
      <c r="Q239" s="5">
        <f>laptop_prices3[[#This Row],[Screen Size (inch)]]/ScoreCard!$G$3*ScoreCard!$G$5</f>
        <v>1.8497109826589595</v>
      </c>
      <c r="R239" s="5">
        <f>laptop_prices3[[#This Row],[Battery Life (hours)]]/ScoreCard!$H$3*ScoreCard!$H$5</f>
        <v>6.4749999999999996</v>
      </c>
      <c r="S239" s="5">
        <f>ScoreCard!$I$3-laptop_prices3[[#This Row],[Weight (kg)]]/ScoreCard!$I$3*ScoreCard!$I$5</f>
        <v>1.5</v>
      </c>
      <c r="T239" s="6" cm="1">
        <f t="array" ref="T239">_xlfn.IFS(laptop_prices3[[#This Row],[Storage]]="512GB SSD", 512, laptop_prices3[[#This Row],[Storage]] = "1TB SSD", 1000, laptop_prices3[[#This Row],[Storage]] = "2TB SSD", 2000, laptop_prices3[[#This Row],[Storage]]= "256GB SSD", 256, laptop_prices3[[#This Row],[Storage]] = "1TB HDD", 1000*0.7)</f>
        <v>256</v>
      </c>
      <c r="U239" s="5">
        <f>laptop_prices3[[#This Row],[Storage Raw Value]]/ScoreCard!$J$3*ScoreCard!$J$5</f>
        <v>1.024</v>
      </c>
    </row>
    <row r="240" spans="2:21" x14ac:dyDescent="0.2">
      <c r="B240" s="4" cm="1">
        <f t="array" ref="B240">SUM(laptop_prices3[[#This Row],[RAM Comp]:[Weight Comp]]+laptop_prices3[[#This Row],[Storage Comp]])</f>
        <v>25.366381778144785</v>
      </c>
      <c r="C240">
        <v>238</v>
      </c>
      <c r="D240" t="s">
        <v>33</v>
      </c>
      <c r="E240" t="s">
        <v>24</v>
      </c>
      <c r="F240">
        <v>8</v>
      </c>
      <c r="G240" t="s">
        <v>19</v>
      </c>
      <c r="H240" t="s">
        <v>40</v>
      </c>
      <c r="I240">
        <v>13.3</v>
      </c>
      <c r="J240" t="s">
        <v>43</v>
      </c>
      <c r="K240">
        <v>7.4</v>
      </c>
      <c r="L240">
        <v>1.51</v>
      </c>
      <c r="M240" t="s">
        <v>30</v>
      </c>
      <c r="N240">
        <v>1143.0999999999999</v>
      </c>
      <c r="O240" s="5">
        <f>(ScoreCard!$E$3-laptop_prices3[[#This Row],[Price ($)]])/ScoreCard!$E$3*ScoreCard!$E$5</f>
        <v>4.471172884969115</v>
      </c>
      <c r="P240" s="5">
        <f>laptop_prices3[[#This Row],[RAM (GB)]]/ScoreCard!$F$3*ScoreCard!$F$5</f>
        <v>0.875</v>
      </c>
      <c r="Q240" s="5">
        <f>laptop_prices3[[#This Row],[Screen Size (inch)]]/ScoreCard!$G$3*ScoreCard!$G$5</f>
        <v>1.5375722543352601</v>
      </c>
      <c r="R240" s="5">
        <f>laptop_prices3[[#This Row],[Battery Life (hours)]]/ScoreCard!$H$3*ScoreCard!$H$5</f>
        <v>4.3166666666666664</v>
      </c>
      <c r="S240" s="5">
        <f>ScoreCard!$I$3-laptop_prices3[[#This Row],[Weight (kg)]]/ScoreCard!$I$3*ScoreCard!$I$5</f>
        <v>2.637142857142857</v>
      </c>
      <c r="T240" s="6" cm="1">
        <f t="array" ref="T240">_xlfn.IFS(laptop_prices3[[#This Row],[Storage]]="512GB SSD", 512, laptop_prices3[[#This Row],[Storage]] = "1TB SSD", 1000, laptop_prices3[[#This Row],[Storage]] = "2TB SSD", 2000, laptop_prices3[[#This Row],[Storage]]= "256GB SSD", 256, laptop_prices3[[#This Row],[Storage]] = "1TB HDD", 1000*0.7)</f>
        <v>1000</v>
      </c>
      <c r="U240" s="5">
        <f>laptop_prices3[[#This Row],[Storage Raw Value]]/ScoreCard!$J$3*ScoreCard!$J$5</f>
        <v>4</v>
      </c>
    </row>
    <row r="241" spans="2:21" x14ac:dyDescent="0.2">
      <c r="B241" s="4" cm="1">
        <f t="array" ref="B241">SUM(laptop_prices3[[#This Row],[RAM Comp]:[Weight Comp]]+laptop_prices3[[#This Row],[Storage Comp]])</f>
        <v>19.130758601706578</v>
      </c>
      <c r="C241">
        <v>239</v>
      </c>
      <c r="D241" t="s">
        <v>47</v>
      </c>
      <c r="E241" t="s">
        <v>24</v>
      </c>
      <c r="F241">
        <v>32</v>
      </c>
      <c r="G241" t="s">
        <v>13</v>
      </c>
      <c r="H241" t="s">
        <v>40</v>
      </c>
      <c r="I241">
        <v>16</v>
      </c>
      <c r="J241" t="s">
        <v>15</v>
      </c>
      <c r="K241">
        <v>7</v>
      </c>
      <c r="L241">
        <v>3.49</v>
      </c>
      <c r="M241" t="s">
        <v>30</v>
      </c>
      <c r="N241">
        <v>2754.97</v>
      </c>
      <c r="O241" s="5">
        <f>(ScoreCard!$E$3-laptop_prices3[[#This Row],[Price ($)]])/ScoreCard!$E$3*ScoreCard!$E$5</f>
        <v>3.7254808528592105</v>
      </c>
      <c r="P241" s="5">
        <f>laptop_prices3[[#This Row],[RAM (GB)]]/ScoreCard!$F$3*ScoreCard!$F$5</f>
        <v>3.5</v>
      </c>
      <c r="Q241" s="5">
        <f>laptop_prices3[[#This Row],[Screen Size (inch)]]/ScoreCard!$G$3*ScoreCard!$G$5</f>
        <v>1.8497109826589595</v>
      </c>
      <c r="R241" s="5">
        <f>laptop_prices3[[#This Row],[Battery Life (hours)]]/ScoreCard!$H$3*ScoreCard!$H$5</f>
        <v>4.0833333333333339</v>
      </c>
      <c r="S241" s="5">
        <f>ScoreCard!$I$3-laptop_prices3[[#This Row],[Weight (kg)]]/ScoreCard!$I$3*ScoreCard!$I$5</f>
        <v>1.5057142857142856</v>
      </c>
      <c r="T241" s="6" cm="1">
        <f t="array" ref="T241">_xlfn.IFS(laptop_prices3[[#This Row],[Storage]]="512GB SSD", 512, laptop_prices3[[#This Row],[Storage]] = "1TB SSD", 1000, laptop_prices3[[#This Row],[Storage]] = "2TB SSD", 2000, laptop_prices3[[#This Row],[Storage]]= "256GB SSD", 256, laptop_prices3[[#This Row],[Storage]] = "1TB HDD", 1000*0.7)</f>
        <v>512</v>
      </c>
      <c r="U241" s="5">
        <f>laptop_prices3[[#This Row],[Storage Raw Value]]/ScoreCard!$J$3*ScoreCard!$J$5</f>
        <v>2.048</v>
      </c>
    </row>
    <row r="242" spans="2:21" x14ac:dyDescent="0.2">
      <c r="B242" s="4" cm="1">
        <f t="array" ref="B242">SUM(laptop_prices3[[#This Row],[RAM Comp]:[Weight Comp]]+laptop_prices3[[#This Row],[Storage Comp]])</f>
        <v>12.397139554087531</v>
      </c>
      <c r="C242">
        <v>240</v>
      </c>
      <c r="D242" t="s">
        <v>11</v>
      </c>
      <c r="E242" t="s">
        <v>24</v>
      </c>
      <c r="F242">
        <v>8</v>
      </c>
      <c r="G242" t="s">
        <v>29</v>
      </c>
      <c r="H242" t="s">
        <v>26</v>
      </c>
      <c r="I242">
        <v>16</v>
      </c>
      <c r="J242" t="s">
        <v>27</v>
      </c>
      <c r="K242">
        <v>6.9</v>
      </c>
      <c r="L242">
        <v>3.41</v>
      </c>
      <c r="M242" t="s">
        <v>30</v>
      </c>
      <c r="N242">
        <v>2850.25</v>
      </c>
      <c r="O242" s="5">
        <f>(ScoreCard!$E$3-laptop_prices3[[#This Row],[Price ($)]])/ScoreCard!$E$3*ScoreCard!$E$5</f>
        <v>3.6814019030559186</v>
      </c>
      <c r="P242" s="5">
        <f>laptop_prices3[[#This Row],[RAM (GB)]]/ScoreCard!$F$3*ScoreCard!$F$5</f>
        <v>0.875</v>
      </c>
      <c r="Q242" s="5">
        <f>laptop_prices3[[#This Row],[Screen Size (inch)]]/ScoreCard!$G$3*ScoreCard!$G$5</f>
        <v>1.8497109826589595</v>
      </c>
      <c r="R242" s="5">
        <f>laptop_prices3[[#This Row],[Battery Life (hours)]]/ScoreCard!$H$3*ScoreCard!$H$5</f>
        <v>4.0250000000000004</v>
      </c>
      <c r="S242" s="5">
        <f>ScoreCard!$I$3-laptop_prices3[[#This Row],[Weight (kg)]]/ScoreCard!$I$3*ScoreCard!$I$5</f>
        <v>1.5514285714285714</v>
      </c>
      <c r="T242" s="6" cm="1">
        <f t="array" ref="T242">_xlfn.IFS(laptop_prices3[[#This Row],[Storage]]="512GB SSD", 512, laptop_prices3[[#This Row],[Storage]] = "1TB SSD", 1000, laptop_prices3[[#This Row],[Storage]] = "2TB SSD", 2000, laptop_prices3[[#This Row],[Storage]]= "256GB SSD", 256, laptop_prices3[[#This Row],[Storage]] = "1TB HDD", 1000*0.7)</f>
        <v>256</v>
      </c>
      <c r="U242" s="5">
        <f>laptop_prices3[[#This Row],[Storage Raw Value]]/ScoreCard!$J$3*ScoreCard!$J$5</f>
        <v>1.024</v>
      </c>
    </row>
    <row r="243" spans="2:21" x14ac:dyDescent="0.2">
      <c r="B243" s="4" cm="1">
        <f t="array" ref="B243">SUM(laptop_prices3[[#This Row],[RAM Comp]:[Weight Comp]]+laptop_prices3[[#This Row],[Storage Comp]])</f>
        <v>27.539949077897052</v>
      </c>
      <c r="C243">
        <v>241</v>
      </c>
      <c r="D243" t="s">
        <v>23</v>
      </c>
      <c r="E243" t="s">
        <v>41</v>
      </c>
      <c r="F243">
        <v>8</v>
      </c>
      <c r="G243" t="s">
        <v>19</v>
      </c>
      <c r="H243" t="s">
        <v>14</v>
      </c>
      <c r="I243">
        <v>16</v>
      </c>
      <c r="J243" t="s">
        <v>21</v>
      </c>
      <c r="K243">
        <v>11.6</v>
      </c>
      <c r="L243">
        <v>2.54</v>
      </c>
      <c r="M243" t="s">
        <v>22</v>
      </c>
      <c r="N243">
        <v>1607.34</v>
      </c>
      <c r="O243" s="5">
        <f>(ScoreCard!$E$3-laptop_prices3[[#This Row],[Price ($)]])/ScoreCard!$E$3*ScoreCard!$E$5</f>
        <v>4.2564036610325058</v>
      </c>
      <c r="P243" s="5">
        <f>laptop_prices3[[#This Row],[RAM (GB)]]/ScoreCard!$F$3*ScoreCard!$F$5</f>
        <v>0.875</v>
      </c>
      <c r="Q243" s="5">
        <f>laptop_prices3[[#This Row],[Screen Size (inch)]]/ScoreCard!$G$3*ScoreCard!$G$5</f>
        <v>1.8497109826589595</v>
      </c>
      <c r="R243" s="5">
        <f>laptop_prices3[[#This Row],[Battery Life (hours)]]/ScoreCard!$H$3*ScoreCard!$H$5</f>
        <v>6.7666666666666666</v>
      </c>
      <c r="S243" s="5">
        <f>ScoreCard!$I$3-laptop_prices3[[#This Row],[Weight (kg)]]/ScoreCard!$I$3*ScoreCard!$I$5</f>
        <v>2.0485714285714285</v>
      </c>
      <c r="T243" s="6" cm="1">
        <f t="array" ref="T243">_xlfn.IFS(laptop_prices3[[#This Row],[Storage]]="512GB SSD", 512, laptop_prices3[[#This Row],[Storage]] = "1TB SSD", 1000, laptop_prices3[[#This Row],[Storage]] = "2TB SSD", 2000, laptop_prices3[[#This Row],[Storage]]= "256GB SSD", 256, laptop_prices3[[#This Row],[Storage]] = "1TB HDD", 1000*0.7)</f>
        <v>1000</v>
      </c>
      <c r="U243" s="5">
        <f>laptop_prices3[[#This Row],[Storage Raw Value]]/ScoreCard!$J$3*ScoreCard!$J$5</f>
        <v>4</v>
      </c>
    </row>
    <row r="244" spans="2:21" x14ac:dyDescent="0.2">
      <c r="B244" s="4" cm="1">
        <f t="array" ref="B244">SUM(laptop_prices3[[#This Row],[RAM Comp]:[Weight Comp]]+laptop_prices3[[#This Row],[Storage Comp]])</f>
        <v>41.826190476190476</v>
      </c>
      <c r="C244">
        <v>242</v>
      </c>
      <c r="D244" t="s">
        <v>11</v>
      </c>
      <c r="E244" t="s">
        <v>18</v>
      </c>
      <c r="F244">
        <v>32</v>
      </c>
      <c r="G244" t="s">
        <v>25</v>
      </c>
      <c r="H244" t="s">
        <v>44</v>
      </c>
      <c r="I244">
        <v>17.3</v>
      </c>
      <c r="J244" t="s">
        <v>43</v>
      </c>
      <c r="K244">
        <v>4.5999999999999996</v>
      </c>
      <c r="L244">
        <v>3.25</v>
      </c>
      <c r="M244" t="s">
        <v>16</v>
      </c>
      <c r="N244">
        <v>2253.39</v>
      </c>
      <c r="O244" s="5">
        <f>(ScoreCard!$E$3-laptop_prices3[[#This Row],[Price ($)]])/ScoreCard!$E$3*ScoreCard!$E$5</f>
        <v>3.9575245098946326</v>
      </c>
      <c r="P244" s="5">
        <f>laptop_prices3[[#This Row],[RAM (GB)]]/ScoreCard!$F$3*ScoreCard!$F$5</f>
        <v>3.5</v>
      </c>
      <c r="Q244" s="5">
        <f>laptop_prices3[[#This Row],[Screen Size (inch)]]/ScoreCard!$G$3*ScoreCard!$G$5</f>
        <v>2</v>
      </c>
      <c r="R244" s="5">
        <f>laptop_prices3[[#This Row],[Battery Life (hours)]]/ScoreCard!$H$3*ScoreCard!$H$5</f>
        <v>2.6833333333333331</v>
      </c>
      <c r="S244" s="5">
        <f>ScoreCard!$I$3-laptop_prices3[[#This Row],[Weight (kg)]]/ScoreCard!$I$3*ScoreCard!$I$5</f>
        <v>1.6428571428571428</v>
      </c>
      <c r="T244" s="6" cm="1">
        <f t="array" ref="T244">_xlfn.IFS(laptop_prices3[[#This Row],[Storage]]="512GB SSD", 512, laptop_prices3[[#This Row],[Storage]] = "1TB SSD", 1000, laptop_prices3[[#This Row],[Storage]] = "2TB SSD", 2000, laptop_prices3[[#This Row],[Storage]]= "256GB SSD", 256, laptop_prices3[[#This Row],[Storage]] = "1TB HDD", 1000*0.7)</f>
        <v>2000</v>
      </c>
      <c r="U244" s="5">
        <f>laptop_prices3[[#This Row],[Storage Raw Value]]/ScoreCard!$J$3*ScoreCard!$J$5</f>
        <v>8</v>
      </c>
    </row>
    <row r="245" spans="2:21" x14ac:dyDescent="0.2">
      <c r="B245" s="4" cm="1">
        <f t="array" ref="B245">SUM(laptop_prices3[[#This Row],[RAM Comp]:[Weight Comp]]+laptop_prices3[[#This Row],[Storage Comp]])</f>
        <v>24.421381778144784</v>
      </c>
      <c r="C245">
        <v>243</v>
      </c>
      <c r="D245" t="s">
        <v>47</v>
      </c>
      <c r="E245" t="s">
        <v>39</v>
      </c>
      <c r="F245">
        <v>32</v>
      </c>
      <c r="G245" t="s">
        <v>42</v>
      </c>
      <c r="H245" t="s">
        <v>14</v>
      </c>
      <c r="I245">
        <v>13.3</v>
      </c>
      <c r="J245" t="s">
        <v>21</v>
      </c>
      <c r="K245">
        <v>10.4</v>
      </c>
      <c r="L245">
        <v>2.42</v>
      </c>
      <c r="M245" t="s">
        <v>46</v>
      </c>
      <c r="N245">
        <v>1533.42</v>
      </c>
      <c r="O245" s="5">
        <f>(ScoreCard!$E$3-laptop_prices3[[#This Row],[Price ($)]])/ScoreCard!$E$3*ScoreCard!$E$5</f>
        <v>4.2906009319126417</v>
      </c>
      <c r="P245" s="5">
        <f>laptop_prices3[[#This Row],[RAM (GB)]]/ScoreCard!$F$3*ScoreCard!$F$5</f>
        <v>3.5</v>
      </c>
      <c r="Q245" s="5">
        <f>laptop_prices3[[#This Row],[Screen Size (inch)]]/ScoreCard!$G$3*ScoreCard!$G$5</f>
        <v>1.5375722543352601</v>
      </c>
      <c r="R245" s="5">
        <f>laptop_prices3[[#This Row],[Battery Life (hours)]]/ScoreCard!$H$3*ScoreCard!$H$5</f>
        <v>6.0666666666666664</v>
      </c>
      <c r="S245" s="5">
        <f>ScoreCard!$I$3-laptop_prices3[[#This Row],[Weight (kg)]]/ScoreCard!$I$3*ScoreCard!$I$5</f>
        <v>2.1171428571428574</v>
      </c>
      <c r="T245" s="6" cm="1">
        <f t="array" ref="T245">_xlfn.IFS(laptop_prices3[[#This Row],[Storage]]="512GB SSD", 512, laptop_prices3[[#This Row],[Storage]] = "1TB SSD", 1000, laptop_prices3[[#This Row],[Storage]] = "2TB SSD", 2000, laptop_prices3[[#This Row],[Storage]]= "256GB SSD", 256, laptop_prices3[[#This Row],[Storage]] = "1TB HDD", 1000*0.7)</f>
        <v>700</v>
      </c>
      <c r="U245" s="5">
        <f>laptop_prices3[[#This Row],[Storage Raw Value]]/ScoreCard!$J$3*ScoreCard!$J$5</f>
        <v>2.8</v>
      </c>
    </row>
    <row r="246" spans="2:21" x14ac:dyDescent="0.2">
      <c r="B246" s="4" cm="1">
        <f t="array" ref="B246">SUM(laptop_prices3[[#This Row],[RAM Comp]:[Weight Comp]]+laptop_prices3[[#This Row],[Storage Comp]])</f>
        <v>31.920952380952379</v>
      </c>
      <c r="C246">
        <v>244</v>
      </c>
      <c r="D246" t="s">
        <v>47</v>
      </c>
      <c r="E246" t="s">
        <v>39</v>
      </c>
      <c r="F246">
        <v>64</v>
      </c>
      <c r="G246" t="s">
        <v>19</v>
      </c>
      <c r="H246" t="s">
        <v>26</v>
      </c>
      <c r="I246">
        <v>17.3</v>
      </c>
      <c r="J246" t="s">
        <v>43</v>
      </c>
      <c r="K246">
        <v>8</v>
      </c>
      <c r="L246">
        <v>2.1800000000000002</v>
      </c>
      <c r="M246" t="s">
        <v>46</v>
      </c>
      <c r="N246">
        <v>3420.88</v>
      </c>
      <c r="O246" s="5">
        <f>(ScoreCard!$E$3-laptop_prices3[[#This Row],[Price ($)]])/ScoreCard!$E$3*ScoreCard!$E$5</f>
        <v>3.4174139609248066</v>
      </c>
      <c r="P246" s="5">
        <f>laptop_prices3[[#This Row],[RAM (GB)]]/ScoreCard!$F$3*ScoreCard!$F$5</f>
        <v>7</v>
      </c>
      <c r="Q246" s="5">
        <f>laptop_prices3[[#This Row],[Screen Size (inch)]]/ScoreCard!$G$3*ScoreCard!$G$5</f>
        <v>2</v>
      </c>
      <c r="R246" s="5">
        <f>laptop_prices3[[#This Row],[Battery Life (hours)]]/ScoreCard!$H$3*ScoreCard!$H$5</f>
        <v>4.6666666666666661</v>
      </c>
      <c r="S246" s="5">
        <f>ScoreCard!$I$3-laptop_prices3[[#This Row],[Weight (kg)]]/ScoreCard!$I$3*ScoreCard!$I$5</f>
        <v>2.2542857142857144</v>
      </c>
      <c r="T246" s="6" cm="1">
        <f t="array" ref="T246">_xlfn.IFS(laptop_prices3[[#This Row],[Storage]]="512GB SSD", 512, laptop_prices3[[#This Row],[Storage]] = "1TB SSD", 1000, laptop_prices3[[#This Row],[Storage]] = "2TB SSD", 2000, laptop_prices3[[#This Row],[Storage]]= "256GB SSD", 256, laptop_prices3[[#This Row],[Storage]] = "1TB HDD", 1000*0.7)</f>
        <v>1000</v>
      </c>
      <c r="U246" s="5">
        <f>laptop_prices3[[#This Row],[Storage Raw Value]]/ScoreCard!$J$3*ScoreCard!$J$5</f>
        <v>4</v>
      </c>
    </row>
    <row r="247" spans="2:21" x14ac:dyDescent="0.2">
      <c r="B247" s="4" cm="1">
        <f t="array" ref="B247">SUM(laptop_prices3[[#This Row],[RAM Comp]:[Weight Comp]]+laptop_prices3[[#This Row],[Storage Comp]])</f>
        <v>29.714234792182769</v>
      </c>
      <c r="C247">
        <v>245</v>
      </c>
      <c r="D247" t="s">
        <v>28</v>
      </c>
      <c r="E247" t="s">
        <v>31</v>
      </c>
      <c r="F247">
        <v>32</v>
      </c>
      <c r="G247" t="s">
        <v>19</v>
      </c>
      <c r="H247" t="s">
        <v>14</v>
      </c>
      <c r="I247">
        <v>16</v>
      </c>
      <c r="J247" t="s">
        <v>21</v>
      </c>
      <c r="K247">
        <v>10.7</v>
      </c>
      <c r="L247">
        <v>2.41</v>
      </c>
      <c r="M247" t="s">
        <v>22</v>
      </c>
      <c r="N247">
        <v>1284.1600000000001</v>
      </c>
      <c r="O247" s="5">
        <f>(ScoreCard!$E$3-laptop_prices3[[#This Row],[Price ($)]])/ScoreCard!$E$3*ScoreCard!$E$5</f>
        <v>4.4059149435411946</v>
      </c>
      <c r="P247" s="5">
        <f>laptop_prices3[[#This Row],[RAM (GB)]]/ScoreCard!$F$3*ScoreCard!$F$5</f>
        <v>3.5</v>
      </c>
      <c r="Q247" s="5">
        <f>laptop_prices3[[#This Row],[Screen Size (inch)]]/ScoreCard!$G$3*ScoreCard!$G$5</f>
        <v>1.8497109826589595</v>
      </c>
      <c r="R247" s="5">
        <f>laptop_prices3[[#This Row],[Battery Life (hours)]]/ScoreCard!$H$3*ScoreCard!$H$5</f>
        <v>6.2416666666666663</v>
      </c>
      <c r="S247" s="5">
        <f>ScoreCard!$I$3-laptop_prices3[[#This Row],[Weight (kg)]]/ScoreCard!$I$3*ScoreCard!$I$5</f>
        <v>2.1228571428571428</v>
      </c>
      <c r="T247" s="6" cm="1">
        <f t="array" ref="T247">_xlfn.IFS(laptop_prices3[[#This Row],[Storage]]="512GB SSD", 512, laptop_prices3[[#This Row],[Storage]] = "1TB SSD", 1000, laptop_prices3[[#This Row],[Storage]] = "2TB SSD", 2000, laptop_prices3[[#This Row],[Storage]]= "256GB SSD", 256, laptop_prices3[[#This Row],[Storage]] = "1TB HDD", 1000*0.7)</f>
        <v>1000</v>
      </c>
      <c r="U247" s="5">
        <f>laptop_prices3[[#This Row],[Storage Raw Value]]/ScoreCard!$J$3*ScoreCard!$J$5</f>
        <v>4</v>
      </c>
    </row>
    <row r="248" spans="2:21" x14ac:dyDescent="0.2">
      <c r="B248" s="4" cm="1">
        <f t="array" ref="B248">SUM(laptop_prices3[[#This Row],[RAM Comp]:[Weight Comp]]+laptop_prices3[[#This Row],[Storage Comp]])</f>
        <v>28.158758601706577</v>
      </c>
      <c r="C248">
        <v>246</v>
      </c>
      <c r="D248" t="s">
        <v>11</v>
      </c>
      <c r="E248" t="s">
        <v>31</v>
      </c>
      <c r="F248">
        <v>32</v>
      </c>
      <c r="G248" t="s">
        <v>19</v>
      </c>
      <c r="H248" t="s">
        <v>44</v>
      </c>
      <c r="I248">
        <v>16</v>
      </c>
      <c r="J248" t="s">
        <v>21</v>
      </c>
      <c r="K248">
        <v>8.1999999999999993</v>
      </c>
      <c r="L248">
        <v>2.58</v>
      </c>
      <c r="M248" t="s">
        <v>46</v>
      </c>
      <c r="N248">
        <v>1322.63</v>
      </c>
      <c r="O248" s="5">
        <f>(ScoreCard!$E$3-laptop_prices3[[#This Row],[Price ($)]])/ScoreCard!$E$3*ScoreCard!$E$5</f>
        <v>4.3881177437203229</v>
      </c>
      <c r="P248" s="5">
        <f>laptop_prices3[[#This Row],[RAM (GB)]]/ScoreCard!$F$3*ScoreCard!$F$5</f>
        <v>3.5</v>
      </c>
      <c r="Q248" s="5">
        <f>laptop_prices3[[#This Row],[Screen Size (inch)]]/ScoreCard!$G$3*ScoreCard!$G$5</f>
        <v>1.8497109826589595</v>
      </c>
      <c r="R248" s="5">
        <f>laptop_prices3[[#This Row],[Battery Life (hours)]]/ScoreCard!$H$3*ScoreCard!$H$5</f>
        <v>4.7833333333333323</v>
      </c>
      <c r="S248" s="5">
        <f>ScoreCard!$I$3-laptop_prices3[[#This Row],[Weight (kg)]]/ScoreCard!$I$3*ScoreCard!$I$5</f>
        <v>2.0257142857142858</v>
      </c>
      <c r="T248" s="6" cm="1">
        <f t="array" ref="T248">_xlfn.IFS(laptop_prices3[[#This Row],[Storage]]="512GB SSD", 512, laptop_prices3[[#This Row],[Storage]] = "1TB SSD", 1000, laptop_prices3[[#This Row],[Storage]] = "2TB SSD", 2000, laptop_prices3[[#This Row],[Storage]]= "256GB SSD", 256, laptop_prices3[[#This Row],[Storage]] = "1TB HDD", 1000*0.7)</f>
        <v>1000</v>
      </c>
      <c r="U248" s="5">
        <f>laptop_prices3[[#This Row],[Storage Raw Value]]/ScoreCard!$J$3*ScoreCard!$J$5</f>
        <v>4</v>
      </c>
    </row>
    <row r="249" spans="2:21" x14ac:dyDescent="0.2">
      <c r="B249" s="4" cm="1">
        <f t="array" ref="B249">SUM(laptop_prices3[[#This Row],[RAM Comp]:[Weight Comp]]+laptop_prices3[[#This Row],[Storage Comp]])</f>
        <v>18.629944398568675</v>
      </c>
      <c r="C249">
        <v>247</v>
      </c>
      <c r="D249" t="s">
        <v>38</v>
      </c>
      <c r="E249" t="s">
        <v>18</v>
      </c>
      <c r="F249">
        <v>64</v>
      </c>
      <c r="G249" t="s">
        <v>29</v>
      </c>
      <c r="H249" t="s">
        <v>32</v>
      </c>
      <c r="I249">
        <v>15.6</v>
      </c>
      <c r="J249" t="s">
        <v>15</v>
      </c>
      <c r="K249">
        <v>6.4</v>
      </c>
      <c r="L249">
        <v>2.63</v>
      </c>
      <c r="M249" t="s">
        <v>22</v>
      </c>
      <c r="N249">
        <v>3930.86</v>
      </c>
      <c r="O249" s="5">
        <f>(ScoreCard!$E$3-laptop_prices3[[#This Row],[Price ($)]])/ScoreCard!$E$3*ScoreCard!$E$5</f>
        <v>3.1814842503802776</v>
      </c>
      <c r="P249" s="5">
        <f>laptop_prices3[[#This Row],[RAM (GB)]]/ScoreCard!$F$3*ScoreCard!$F$5</f>
        <v>7</v>
      </c>
      <c r="Q249" s="5">
        <f>laptop_prices3[[#This Row],[Screen Size (inch)]]/ScoreCard!$G$3*ScoreCard!$G$5</f>
        <v>1.8034682080924855</v>
      </c>
      <c r="R249" s="5">
        <f>laptop_prices3[[#This Row],[Battery Life (hours)]]/ScoreCard!$H$3*ScoreCard!$H$5</f>
        <v>3.7333333333333334</v>
      </c>
      <c r="S249" s="5">
        <f>ScoreCard!$I$3-laptop_prices3[[#This Row],[Weight (kg)]]/ScoreCard!$I$3*ScoreCard!$I$5</f>
        <v>1.9971428571428571</v>
      </c>
      <c r="T249" s="6" cm="1">
        <f t="array" ref="T249">_xlfn.IFS(laptop_prices3[[#This Row],[Storage]]="512GB SSD", 512, laptop_prices3[[#This Row],[Storage]] = "1TB SSD", 1000, laptop_prices3[[#This Row],[Storage]] = "2TB SSD", 2000, laptop_prices3[[#This Row],[Storage]]= "256GB SSD", 256, laptop_prices3[[#This Row],[Storage]] = "1TB HDD", 1000*0.7)</f>
        <v>256</v>
      </c>
      <c r="U249" s="5">
        <f>laptop_prices3[[#This Row],[Storage Raw Value]]/ScoreCard!$J$3*ScoreCard!$J$5</f>
        <v>1.024</v>
      </c>
    </row>
    <row r="250" spans="2:21" x14ac:dyDescent="0.2">
      <c r="B250" s="4" cm="1">
        <f t="array" ref="B250">SUM(laptop_prices3[[#This Row],[RAM Comp]:[Weight Comp]]+laptop_prices3[[#This Row],[Storage Comp]])</f>
        <v>16.781905587668593</v>
      </c>
      <c r="C250">
        <v>248</v>
      </c>
      <c r="D250" t="s">
        <v>45</v>
      </c>
      <c r="E250" t="s">
        <v>41</v>
      </c>
      <c r="F250">
        <v>32</v>
      </c>
      <c r="G250" t="s">
        <v>29</v>
      </c>
      <c r="H250" t="s">
        <v>20</v>
      </c>
      <c r="I250">
        <v>13.3</v>
      </c>
      <c r="J250" t="s">
        <v>15</v>
      </c>
      <c r="K250">
        <v>9.1</v>
      </c>
      <c r="L250">
        <v>2.0299999999999998</v>
      </c>
      <c r="M250" t="s">
        <v>30</v>
      </c>
      <c r="N250">
        <v>3315.02</v>
      </c>
      <c r="O250" s="5">
        <f>(ScoreCard!$E$3-laptop_prices3[[#This Row],[Price ($)]])/ScoreCard!$E$3*ScoreCard!$E$5</f>
        <v>3.4663874876479013</v>
      </c>
      <c r="P250" s="5">
        <f>laptop_prices3[[#This Row],[RAM (GB)]]/ScoreCard!$F$3*ScoreCard!$F$5</f>
        <v>3.5</v>
      </c>
      <c r="Q250" s="5">
        <f>laptop_prices3[[#This Row],[Screen Size (inch)]]/ScoreCard!$G$3*ScoreCard!$G$5</f>
        <v>1.5375722543352601</v>
      </c>
      <c r="R250" s="5">
        <f>laptop_prices3[[#This Row],[Battery Life (hours)]]/ScoreCard!$H$3*ScoreCard!$H$5</f>
        <v>5.3083333333333336</v>
      </c>
      <c r="S250" s="5">
        <f>ScoreCard!$I$3-laptop_prices3[[#This Row],[Weight (kg)]]/ScoreCard!$I$3*ScoreCard!$I$5</f>
        <v>2.34</v>
      </c>
      <c r="T250" s="6" cm="1">
        <f t="array" ref="T250">_xlfn.IFS(laptop_prices3[[#This Row],[Storage]]="512GB SSD", 512, laptop_prices3[[#This Row],[Storage]] = "1TB SSD", 1000, laptop_prices3[[#This Row],[Storage]] = "2TB SSD", 2000, laptop_prices3[[#This Row],[Storage]]= "256GB SSD", 256, laptop_prices3[[#This Row],[Storage]] = "1TB HDD", 1000*0.7)</f>
        <v>256</v>
      </c>
      <c r="U250" s="5">
        <f>laptop_prices3[[#This Row],[Storage Raw Value]]/ScoreCard!$J$3*ScoreCard!$J$5</f>
        <v>1.024</v>
      </c>
    </row>
    <row r="251" spans="2:21" x14ac:dyDescent="0.2">
      <c r="B251" s="4" cm="1">
        <f t="array" ref="B251">SUM(laptop_prices3[[#This Row],[RAM Comp]:[Weight Comp]]+laptop_prices3[[#This Row],[Storage Comp]])</f>
        <v>40.424953206716211</v>
      </c>
      <c r="C251">
        <v>249</v>
      </c>
      <c r="D251" t="s">
        <v>28</v>
      </c>
      <c r="E251" t="s">
        <v>18</v>
      </c>
      <c r="F251">
        <v>16</v>
      </c>
      <c r="G251" t="s">
        <v>25</v>
      </c>
      <c r="H251" t="s">
        <v>44</v>
      </c>
      <c r="I251">
        <v>13.3</v>
      </c>
      <c r="J251" t="s">
        <v>27</v>
      </c>
      <c r="K251">
        <v>4.0999999999999996</v>
      </c>
      <c r="L251">
        <v>1.32</v>
      </c>
      <c r="M251" t="s">
        <v>30</v>
      </c>
      <c r="N251">
        <v>1690.5</v>
      </c>
      <c r="O251" s="5">
        <f>(ScoreCard!$E$3-laptop_prices3[[#This Row],[Price ($)]])/ScoreCard!$E$3*ScoreCard!$E$5</f>
        <v>4.217931731292353</v>
      </c>
      <c r="P251" s="5">
        <f>laptop_prices3[[#This Row],[RAM (GB)]]/ScoreCard!$F$3*ScoreCard!$F$5</f>
        <v>1.75</v>
      </c>
      <c r="Q251" s="5">
        <f>laptop_prices3[[#This Row],[Screen Size (inch)]]/ScoreCard!$G$3*ScoreCard!$G$5</f>
        <v>1.5375722543352601</v>
      </c>
      <c r="R251" s="5">
        <f>laptop_prices3[[#This Row],[Battery Life (hours)]]/ScoreCard!$H$3*ScoreCard!$H$5</f>
        <v>2.3916666666666662</v>
      </c>
      <c r="S251" s="5">
        <f>ScoreCard!$I$3-laptop_prices3[[#This Row],[Weight (kg)]]/ScoreCard!$I$3*ScoreCard!$I$5</f>
        <v>2.7457142857142856</v>
      </c>
      <c r="T251" s="6" cm="1">
        <f t="array" ref="T251">_xlfn.IFS(laptop_prices3[[#This Row],[Storage]]="512GB SSD", 512, laptop_prices3[[#This Row],[Storage]] = "1TB SSD", 1000, laptop_prices3[[#This Row],[Storage]] = "2TB SSD", 2000, laptop_prices3[[#This Row],[Storage]]= "256GB SSD", 256, laptop_prices3[[#This Row],[Storage]] = "1TB HDD", 1000*0.7)</f>
        <v>2000</v>
      </c>
      <c r="U251" s="5">
        <f>laptop_prices3[[#This Row],[Storage Raw Value]]/ScoreCard!$J$3*ScoreCard!$J$5</f>
        <v>8</v>
      </c>
    </row>
    <row r="252" spans="2:21" x14ac:dyDescent="0.2">
      <c r="B252" s="4" cm="1">
        <f t="array" ref="B252">SUM(laptop_prices3[[#This Row],[RAM Comp]:[Weight Comp]]+laptop_prices3[[#This Row],[Storage Comp]])</f>
        <v>42.161325350949625</v>
      </c>
      <c r="C252">
        <v>250</v>
      </c>
      <c r="D252" t="s">
        <v>38</v>
      </c>
      <c r="E252" t="s">
        <v>37</v>
      </c>
      <c r="F252">
        <v>32</v>
      </c>
      <c r="G252" t="s">
        <v>25</v>
      </c>
      <c r="H252" t="s">
        <v>44</v>
      </c>
      <c r="I252">
        <v>15.6</v>
      </c>
      <c r="J252" t="s">
        <v>15</v>
      </c>
      <c r="K252">
        <v>5.0999999999999996</v>
      </c>
      <c r="L252">
        <v>2.83</v>
      </c>
      <c r="M252" t="s">
        <v>30</v>
      </c>
      <c r="N252">
        <v>2512.87</v>
      </c>
      <c r="O252" s="5">
        <f>(ScoreCard!$E$3-laptop_prices3[[#This Row],[Price ($)]])/ScoreCard!$E$3*ScoreCard!$E$5</f>
        <v>3.8374824664966667</v>
      </c>
      <c r="P252" s="5">
        <f>laptop_prices3[[#This Row],[RAM (GB)]]/ScoreCard!$F$3*ScoreCard!$F$5</f>
        <v>3.5</v>
      </c>
      <c r="Q252" s="5">
        <f>laptop_prices3[[#This Row],[Screen Size (inch)]]/ScoreCard!$G$3*ScoreCard!$G$5</f>
        <v>1.8034682080924855</v>
      </c>
      <c r="R252" s="5">
        <f>laptop_prices3[[#This Row],[Battery Life (hours)]]/ScoreCard!$H$3*ScoreCard!$H$5</f>
        <v>2.9750000000000001</v>
      </c>
      <c r="S252" s="5">
        <f>ScoreCard!$I$3-laptop_prices3[[#This Row],[Weight (kg)]]/ScoreCard!$I$3*ScoreCard!$I$5</f>
        <v>1.8828571428571428</v>
      </c>
      <c r="T252" s="6" cm="1">
        <f t="array" ref="T252">_xlfn.IFS(laptop_prices3[[#This Row],[Storage]]="512GB SSD", 512, laptop_prices3[[#This Row],[Storage]] = "1TB SSD", 1000, laptop_prices3[[#This Row],[Storage]] = "2TB SSD", 2000, laptop_prices3[[#This Row],[Storage]]= "256GB SSD", 256, laptop_prices3[[#This Row],[Storage]] = "1TB HDD", 1000*0.7)</f>
        <v>2000</v>
      </c>
      <c r="U252" s="5">
        <f>laptop_prices3[[#This Row],[Storage Raw Value]]/ScoreCard!$J$3*ScoreCard!$J$5</f>
        <v>8</v>
      </c>
    </row>
    <row r="253" spans="2:21" x14ac:dyDescent="0.2">
      <c r="B253" s="4" cm="1">
        <f t="array" ref="B253">SUM(laptop_prices3[[#This Row],[RAM Comp]:[Weight Comp]]+laptop_prices3[[#This Row],[Storage Comp]])</f>
        <v>22.665429397192405</v>
      </c>
      <c r="C253">
        <v>251</v>
      </c>
      <c r="D253" t="s">
        <v>36</v>
      </c>
      <c r="E253" t="s">
        <v>31</v>
      </c>
      <c r="F253">
        <v>8</v>
      </c>
      <c r="G253" t="s">
        <v>42</v>
      </c>
      <c r="H253" t="s">
        <v>32</v>
      </c>
      <c r="I253">
        <v>13.3</v>
      </c>
      <c r="J253" t="s">
        <v>27</v>
      </c>
      <c r="K253">
        <v>11.4</v>
      </c>
      <c r="L253">
        <v>1.92</v>
      </c>
      <c r="M253" t="s">
        <v>46</v>
      </c>
      <c r="N253">
        <v>1221.31</v>
      </c>
      <c r="O253" s="5">
        <f>(ScoreCard!$E$3-laptop_prices3[[#This Row],[Price ($)]])/ScoreCard!$E$3*ScoreCard!$E$5</f>
        <v>4.4349909510468288</v>
      </c>
      <c r="P253" s="5">
        <f>laptop_prices3[[#This Row],[RAM (GB)]]/ScoreCard!$F$3*ScoreCard!$F$5</f>
        <v>0.875</v>
      </c>
      <c r="Q253" s="5">
        <f>laptop_prices3[[#This Row],[Screen Size (inch)]]/ScoreCard!$G$3*ScoreCard!$G$5</f>
        <v>1.5375722543352601</v>
      </c>
      <c r="R253" s="5">
        <f>laptop_prices3[[#This Row],[Battery Life (hours)]]/ScoreCard!$H$3*ScoreCard!$H$5</f>
        <v>6.65</v>
      </c>
      <c r="S253" s="5">
        <f>ScoreCard!$I$3-laptop_prices3[[#This Row],[Weight (kg)]]/ScoreCard!$I$3*ScoreCard!$I$5</f>
        <v>2.402857142857143</v>
      </c>
      <c r="T253" s="6" cm="1">
        <f t="array" ref="T253">_xlfn.IFS(laptop_prices3[[#This Row],[Storage]]="512GB SSD", 512, laptop_prices3[[#This Row],[Storage]] = "1TB SSD", 1000, laptop_prices3[[#This Row],[Storage]] = "2TB SSD", 2000, laptop_prices3[[#This Row],[Storage]]= "256GB SSD", 256, laptop_prices3[[#This Row],[Storage]] = "1TB HDD", 1000*0.7)</f>
        <v>700</v>
      </c>
      <c r="U253" s="5">
        <f>laptop_prices3[[#This Row],[Storage Raw Value]]/ScoreCard!$J$3*ScoreCard!$J$5</f>
        <v>2.8</v>
      </c>
    </row>
    <row r="254" spans="2:21" x14ac:dyDescent="0.2">
      <c r="B254" s="4" cm="1">
        <f t="array" ref="B254">SUM(laptop_prices3[[#This Row],[RAM Comp]:[Weight Comp]]+laptop_prices3[[#This Row],[Storage Comp]])</f>
        <v>20.414806220754198</v>
      </c>
      <c r="C254">
        <v>252</v>
      </c>
      <c r="D254" t="s">
        <v>45</v>
      </c>
      <c r="E254" t="s">
        <v>41</v>
      </c>
      <c r="F254">
        <v>32</v>
      </c>
      <c r="G254" t="s">
        <v>13</v>
      </c>
      <c r="H254" t="s">
        <v>14</v>
      </c>
      <c r="I254">
        <v>16</v>
      </c>
      <c r="J254" t="s">
        <v>27</v>
      </c>
      <c r="K254">
        <v>8.3000000000000007</v>
      </c>
      <c r="L254">
        <v>2.57</v>
      </c>
      <c r="M254" t="s">
        <v>16</v>
      </c>
      <c r="N254">
        <v>4815.87</v>
      </c>
      <c r="O254" s="5">
        <f>(ScoreCard!$E$3-laptop_prices3[[#This Row],[Price ($)]])/ScoreCard!$E$3*ScoreCard!$E$5</f>
        <v>2.7720561294166846</v>
      </c>
      <c r="P254" s="5">
        <f>laptop_prices3[[#This Row],[RAM (GB)]]/ScoreCard!$F$3*ScoreCard!$F$5</f>
        <v>3.5</v>
      </c>
      <c r="Q254" s="5">
        <f>laptop_prices3[[#This Row],[Screen Size (inch)]]/ScoreCard!$G$3*ScoreCard!$G$5</f>
        <v>1.8497109826589595</v>
      </c>
      <c r="R254" s="5">
        <f>laptop_prices3[[#This Row],[Battery Life (hours)]]/ScoreCard!$H$3*ScoreCard!$H$5</f>
        <v>4.8416666666666677</v>
      </c>
      <c r="S254" s="5">
        <f>ScoreCard!$I$3-laptop_prices3[[#This Row],[Weight (kg)]]/ScoreCard!$I$3*ScoreCard!$I$5</f>
        <v>2.0314285714285716</v>
      </c>
      <c r="T254" s="6" cm="1">
        <f t="array" ref="T254">_xlfn.IFS(laptop_prices3[[#This Row],[Storage]]="512GB SSD", 512, laptop_prices3[[#This Row],[Storage]] = "1TB SSD", 1000, laptop_prices3[[#This Row],[Storage]] = "2TB SSD", 2000, laptop_prices3[[#This Row],[Storage]]= "256GB SSD", 256, laptop_prices3[[#This Row],[Storage]] = "1TB HDD", 1000*0.7)</f>
        <v>512</v>
      </c>
      <c r="U254" s="5">
        <f>laptop_prices3[[#This Row],[Storage Raw Value]]/ScoreCard!$J$3*ScoreCard!$J$5</f>
        <v>2.048</v>
      </c>
    </row>
    <row r="255" spans="2:21" x14ac:dyDescent="0.2">
      <c r="B255" s="4" cm="1">
        <f t="array" ref="B255">SUM(laptop_prices3[[#This Row],[RAM Comp]:[Weight Comp]]+laptop_prices3[[#This Row],[Storage Comp]])</f>
        <v>23.616853839801813</v>
      </c>
      <c r="C255">
        <v>253</v>
      </c>
      <c r="D255" t="s">
        <v>28</v>
      </c>
      <c r="E255" t="s">
        <v>18</v>
      </c>
      <c r="F255">
        <v>32</v>
      </c>
      <c r="G255" t="s">
        <v>42</v>
      </c>
      <c r="H255" t="s">
        <v>32</v>
      </c>
      <c r="I255">
        <v>16</v>
      </c>
      <c r="J255" t="s">
        <v>21</v>
      </c>
      <c r="K255">
        <v>7.8</v>
      </c>
      <c r="L255">
        <v>1.72</v>
      </c>
      <c r="M255" t="s">
        <v>22</v>
      </c>
      <c r="N255">
        <v>1628.12</v>
      </c>
      <c r="O255" s="5">
        <f>(ScoreCard!$E$3-laptop_prices3[[#This Row],[Price ($)]])/ScoreCard!$E$3*ScoreCard!$E$5</f>
        <v>4.2467903048516451</v>
      </c>
      <c r="P255" s="5">
        <f>laptop_prices3[[#This Row],[RAM (GB)]]/ScoreCard!$F$3*ScoreCard!$F$5</f>
        <v>3.5</v>
      </c>
      <c r="Q255" s="5">
        <f>laptop_prices3[[#This Row],[Screen Size (inch)]]/ScoreCard!$G$3*ScoreCard!$G$5</f>
        <v>1.8497109826589595</v>
      </c>
      <c r="R255" s="5">
        <f>laptop_prices3[[#This Row],[Battery Life (hours)]]/ScoreCard!$H$3*ScoreCard!$H$5</f>
        <v>4.55</v>
      </c>
      <c r="S255" s="5">
        <f>ScoreCard!$I$3-laptop_prices3[[#This Row],[Weight (kg)]]/ScoreCard!$I$3*ScoreCard!$I$5</f>
        <v>2.5171428571428569</v>
      </c>
      <c r="T255" s="6" cm="1">
        <f t="array" ref="T255">_xlfn.IFS(laptop_prices3[[#This Row],[Storage]]="512GB SSD", 512, laptop_prices3[[#This Row],[Storage]] = "1TB SSD", 1000, laptop_prices3[[#This Row],[Storage]] = "2TB SSD", 2000, laptop_prices3[[#This Row],[Storage]]= "256GB SSD", 256, laptop_prices3[[#This Row],[Storage]] = "1TB HDD", 1000*0.7)</f>
        <v>700</v>
      </c>
      <c r="U255" s="5">
        <f>laptop_prices3[[#This Row],[Storage Raw Value]]/ScoreCard!$J$3*ScoreCard!$J$5</f>
        <v>2.8</v>
      </c>
    </row>
    <row r="256" spans="2:21" x14ac:dyDescent="0.2">
      <c r="B256" s="4" cm="1">
        <f t="array" ref="B256">SUM(laptop_prices3[[#This Row],[RAM Comp]:[Weight Comp]]+laptop_prices3[[#This Row],[Storage Comp]])</f>
        <v>23.555901458849437</v>
      </c>
      <c r="C256">
        <v>254</v>
      </c>
      <c r="D256" t="s">
        <v>47</v>
      </c>
      <c r="E256" t="s">
        <v>31</v>
      </c>
      <c r="F256">
        <v>32</v>
      </c>
      <c r="G256" t="s">
        <v>42</v>
      </c>
      <c r="H256" t="s">
        <v>26</v>
      </c>
      <c r="I256">
        <v>16</v>
      </c>
      <c r="J256" t="s">
        <v>43</v>
      </c>
      <c r="K256">
        <v>9.4</v>
      </c>
      <c r="L256">
        <v>3.46</v>
      </c>
      <c r="M256" t="s">
        <v>30</v>
      </c>
      <c r="N256">
        <v>1450.25</v>
      </c>
      <c r="O256" s="5">
        <f>(ScoreCard!$E$3-laptop_prices3[[#This Row],[Price ($)]])/ScoreCard!$E$3*ScoreCard!$E$5</f>
        <v>4.3290774879069716</v>
      </c>
      <c r="P256" s="5">
        <f>laptop_prices3[[#This Row],[RAM (GB)]]/ScoreCard!$F$3*ScoreCard!$F$5</f>
        <v>3.5</v>
      </c>
      <c r="Q256" s="5">
        <f>laptop_prices3[[#This Row],[Screen Size (inch)]]/ScoreCard!$G$3*ScoreCard!$G$5</f>
        <v>1.8497109826589595</v>
      </c>
      <c r="R256" s="5">
        <f>laptop_prices3[[#This Row],[Battery Life (hours)]]/ScoreCard!$H$3*ScoreCard!$H$5</f>
        <v>5.4833333333333334</v>
      </c>
      <c r="S256" s="5">
        <f>ScoreCard!$I$3-laptop_prices3[[#This Row],[Weight (kg)]]/ScoreCard!$I$3*ScoreCard!$I$5</f>
        <v>1.5228571428571429</v>
      </c>
      <c r="T256" s="6" cm="1">
        <f t="array" ref="T256">_xlfn.IFS(laptop_prices3[[#This Row],[Storage]]="512GB SSD", 512, laptop_prices3[[#This Row],[Storage]] = "1TB SSD", 1000, laptop_prices3[[#This Row],[Storage]] = "2TB SSD", 2000, laptop_prices3[[#This Row],[Storage]]= "256GB SSD", 256, laptop_prices3[[#This Row],[Storage]] = "1TB HDD", 1000*0.7)</f>
        <v>700</v>
      </c>
      <c r="U256" s="5">
        <f>laptop_prices3[[#This Row],[Storage Raw Value]]/ScoreCard!$J$3*ScoreCard!$J$5</f>
        <v>2.8</v>
      </c>
    </row>
    <row r="257" spans="2:21" x14ac:dyDescent="0.2">
      <c r="B257" s="4" cm="1">
        <f t="array" ref="B257">SUM(laptop_prices3[[#This Row],[RAM Comp]:[Weight Comp]]+laptop_prices3[[#This Row],[Storage Comp]])</f>
        <v>20.561187173135149</v>
      </c>
      <c r="C257">
        <v>255</v>
      </c>
      <c r="D257" t="s">
        <v>11</v>
      </c>
      <c r="E257" t="s">
        <v>24</v>
      </c>
      <c r="F257">
        <v>64</v>
      </c>
      <c r="G257" t="s">
        <v>29</v>
      </c>
      <c r="H257" t="s">
        <v>32</v>
      </c>
      <c r="I257">
        <v>16</v>
      </c>
      <c r="J257" t="s">
        <v>27</v>
      </c>
      <c r="K257">
        <v>9.6999999999999993</v>
      </c>
      <c r="L257">
        <v>2.7</v>
      </c>
      <c r="M257" t="s">
        <v>30</v>
      </c>
      <c r="N257">
        <v>6334.14</v>
      </c>
      <c r="O257" s="5">
        <f>(ScoreCard!$E$3-laptop_prices3[[#This Row],[Price ($)]])/ScoreCard!$E$3*ScoreCard!$E$5</f>
        <v>2.0696658364082499</v>
      </c>
      <c r="P257" s="5">
        <f>laptop_prices3[[#This Row],[RAM (GB)]]/ScoreCard!$F$3*ScoreCard!$F$5</f>
        <v>7</v>
      </c>
      <c r="Q257" s="5">
        <f>laptop_prices3[[#This Row],[Screen Size (inch)]]/ScoreCard!$G$3*ScoreCard!$G$5</f>
        <v>1.8497109826589595</v>
      </c>
      <c r="R257" s="5">
        <f>laptop_prices3[[#This Row],[Battery Life (hours)]]/ScoreCard!$H$3*ScoreCard!$H$5</f>
        <v>5.6583333333333323</v>
      </c>
      <c r="S257" s="5">
        <f>ScoreCard!$I$3-laptop_prices3[[#This Row],[Weight (kg)]]/ScoreCard!$I$3*ScoreCard!$I$5</f>
        <v>1.9571428571428571</v>
      </c>
      <c r="T257" s="6" cm="1">
        <f t="array" ref="T257">_xlfn.IFS(laptop_prices3[[#This Row],[Storage]]="512GB SSD", 512, laptop_prices3[[#This Row],[Storage]] = "1TB SSD", 1000, laptop_prices3[[#This Row],[Storage]] = "2TB SSD", 2000, laptop_prices3[[#This Row],[Storage]]= "256GB SSD", 256, laptop_prices3[[#This Row],[Storage]] = "1TB HDD", 1000*0.7)</f>
        <v>256</v>
      </c>
      <c r="U257" s="5">
        <f>laptop_prices3[[#This Row],[Storage Raw Value]]/ScoreCard!$J$3*ScoreCard!$J$5</f>
        <v>1.024</v>
      </c>
    </row>
    <row r="258" spans="2:21" x14ac:dyDescent="0.2">
      <c r="B258" s="4" cm="1">
        <f t="array" ref="B258">SUM(laptop_prices3[[#This Row],[RAM Comp]:[Weight Comp]]+laptop_prices3[[#This Row],[Storage Comp]])</f>
        <v>18.11809606385907</v>
      </c>
      <c r="C258">
        <v>256</v>
      </c>
      <c r="D258" t="s">
        <v>47</v>
      </c>
      <c r="E258" t="s">
        <v>31</v>
      </c>
      <c r="F258">
        <v>64</v>
      </c>
      <c r="G258" t="s">
        <v>29</v>
      </c>
      <c r="H258" t="s">
        <v>32</v>
      </c>
      <c r="I258">
        <v>13.3</v>
      </c>
      <c r="J258" t="s">
        <v>21</v>
      </c>
      <c r="K258">
        <v>5.9</v>
      </c>
      <c r="L258">
        <v>2.5499999999999998</v>
      </c>
      <c r="M258" t="s">
        <v>22</v>
      </c>
      <c r="N258">
        <v>2110.91</v>
      </c>
      <c r="O258" s="5">
        <f>(ScoreCard!$E$3-laptop_prices3[[#This Row],[Price ($)]])/ScoreCard!$E$3*ScoreCard!$E$5</f>
        <v>4.0234393794157599</v>
      </c>
      <c r="P258" s="5">
        <f>laptop_prices3[[#This Row],[RAM (GB)]]/ScoreCard!$F$3*ScoreCard!$F$5</f>
        <v>7</v>
      </c>
      <c r="Q258" s="5">
        <f>laptop_prices3[[#This Row],[Screen Size (inch)]]/ScoreCard!$G$3*ScoreCard!$G$5</f>
        <v>1.5375722543352601</v>
      </c>
      <c r="R258" s="5">
        <f>laptop_prices3[[#This Row],[Battery Life (hours)]]/ScoreCard!$H$3*ScoreCard!$H$5</f>
        <v>3.4416666666666669</v>
      </c>
      <c r="S258" s="5">
        <f>ScoreCard!$I$3-laptop_prices3[[#This Row],[Weight (kg)]]/ScoreCard!$I$3*ScoreCard!$I$5</f>
        <v>2.0428571428571427</v>
      </c>
      <c r="T258" s="6" cm="1">
        <f t="array" ref="T258">_xlfn.IFS(laptop_prices3[[#This Row],[Storage]]="512GB SSD", 512, laptop_prices3[[#This Row],[Storage]] = "1TB SSD", 1000, laptop_prices3[[#This Row],[Storage]] = "2TB SSD", 2000, laptop_prices3[[#This Row],[Storage]]= "256GB SSD", 256, laptop_prices3[[#This Row],[Storage]] = "1TB HDD", 1000*0.7)</f>
        <v>256</v>
      </c>
      <c r="U258" s="5">
        <f>laptop_prices3[[#This Row],[Storage Raw Value]]/ScoreCard!$J$3*ScoreCard!$J$5</f>
        <v>1.024</v>
      </c>
    </row>
    <row r="259" spans="2:21" x14ac:dyDescent="0.2">
      <c r="B259" s="4" cm="1">
        <f t="array" ref="B259">SUM(laptop_prices3[[#This Row],[RAM Comp]:[Weight Comp]]+laptop_prices3[[#This Row],[Storage Comp]])</f>
        <v>44.393259014588494</v>
      </c>
      <c r="C259">
        <v>257</v>
      </c>
      <c r="D259" t="s">
        <v>36</v>
      </c>
      <c r="E259" t="s">
        <v>39</v>
      </c>
      <c r="F259">
        <v>32</v>
      </c>
      <c r="G259" t="s">
        <v>25</v>
      </c>
      <c r="H259" t="s">
        <v>44</v>
      </c>
      <c r="I259">
        <v>14</v>
      </c>
      <c r="J259" t="s">
        <v>43</v>
      </c>
      <c r="K259">
        <v>9.4</v>
      </c>
      <c r="L259">
        <v>2.99</v>
      </c>
      <c r="M259" t="s">
        <v>22</v>
      </c>
      <c r="N259">
        <v>1235.27</v>
      </c>
      <c r="O259" s="5">
        <f>(ScoreCard!$E$3-laptop_prices3[[#This Row],[Price ($)]])/ScoreCard!$E$3*ScoreCard!$E$5</f>
        <v>4.4285327002150279</v>
      </c>
      <c r="P259" s="5">
        <f>laptop_prices3[[#This Row],[RAM (GB)]]/ScoreCard!$F$3*ScoreCard!$F$5</f>
        <v>3.5</v>
      </c>
      <c r="Q259" s="5">
        <f>laptop_prices3[[#This Row],[Screen Size (inch)]]/ScoreCard!$G$3*ScoreCard!$G$5</f>
        <v>1.6184971098265895</v>
      </c>
      <c r="R259" s="5">
        <f>laptop_prices3[[#This Row],[Battery Life (hours)]]/ScoreCard!$H$3*ScoreCard!$H$5</f>
        <v>5.4833333333333334</v>
      </c>
      <c r="S259" s="5">
        <f>ScoreCard!$I$3-laptop_prices3[[#This Row],[Weight (kg)]]/ScoreCard!$I$3*ScoreCard!$I$5</f>
        <v>1.7914285714285714</v>
      </c>
      <c r="T259" s="6" cm="1">
        <f t="array" ref="T259">_xlfn.IFS(laptop_prices3[[#This Row],[Storage]]="512GB SSD", 512, laptop_prices3[[#This Row],[Storage]] = "1TB SSD", 1000, laptop_prices3[[#This Row],[Storage]] = "2TB SSD", 2000, laptop_prices3[[#This Row],[Storage]]= "256GB SSD", 256, laptop_prices3[[#This Row],[Storage]] = "1TB HDD", 1000*0.7)</f>
        <v>2000</v>
      </c>
      <c r="U259" s="5">
        <f>laptop_prices3[[#This Row],[Storage Raw Value]]/ScoreCard!$J$3*ScoreCard!$J$5</f>
        <v>8</v>
      </c>
    </row>
    <row r="260" spans="2:21" x14ac:dyDescent="0.2">
      <c r="B260" s="4" cm="1">
        <f t="array" ref="B260">SUM(laptop_prices3[[#This Row],[RAM Comp]:[Weight Comp]]+laptop_prices3[[#This Row],[Storage Comp]])</f>
        <v>19.067872969997246</v>
      </c>
      <c r="C260">
        <v>258</v>
      </c>
      <c r="D260" t="s">
        <v>47</v>
      </c>
      <c r="E260" t="s">
        <v>12</v>
      </c>
      <c r="F260">
        <v>4</v>
      </c>
      <c r="G260" t="s">
        <v>42</v>
      </c>
      <c r="H260" t="s">
        <v>32</v>
      </c>
      <c r="I260">
        <v>15.6</v>
      </c>
      <c r="J260" t="s">
        <v>21</v>
      </c>
      <c r="K260">
        <v>4.9000000000000004</v>
      </c>
      <c r="L260">
        <v>1.28</v>
      </c>
      <c r="M260" t="s">
        <v>30</v>
      </c>
      <c r="N260">
        <v>673.28</v>
      </c>
      <c r="O260" s="5">
        <f>(ScoreCard!$E$3-laptop_prices3[[#This Row],[Price ($)]])/ScoreCard!$E$3*ScoreCard!$E$5</f>
        <v>4.6885235587367733</v>
      </c>
      <c r="P260" s="5">
        <f>laptop_prices3[[#This Row],[RAM (GB)]]/ScoreCard!$F$3*ScoreCard!$F$5</f>
        <v>0.4375</v>
      </c>
      <c r="Q260" s="5">
        <f>laptop_prices3[[#This Row],[Screen Size (inch)]]/ScoreCard!$G$3*ScoreCard!$G$5</f>
        <v>1.8034682080924855</v>
      </c>
      <c r="R260" s="5">
        <f>laptop_prices3[[#This Row],[Battery Life (hours)]]/ScoreCard!$H$3*ScoreCard!$H$5</f>
        <v>2.8583333333333338</v>
      </c>
      <c r="S260" s="5">
        <f>ScoreCard!$I$3-laptop_prices3[[#This Row],[Weight (kg)]]/ScoreCard!$I$3*ScoreCard!$I$5</f>
        <v>2.7685714285714287</v>
      </c>
      <c r="T260" s="6" cm="1">
        <f t="array" ref="T260">_xlfn.IFS(laptop_prices3[[#This Row],[Storage]]="512GB SSD", 512, laptop_prices3[[#This Row],[Storage]] = "1TB SSD", 1000, laptop_prices3[[#This Row],[Storage]] = "2TB SSD", 2000, laptop_prices3[[#This Row],[Storage]]= "256GB SSD", 256, laptop_prices3[[#This Row],[Storage]] = "1TB HDD", 1000*0.7)</f>
        <v>700</v>
      </c>
      <c r="U260" s="5">
        <f>laptop_prices3[[#This Row],[Storage Raw Value]]/ScoreCard!$J$3*ScoreCard!$J$5</f>
        <v>2.8</v>
      </c>
    </row>
    <row r="261" spans="2:21" x14ac:dyDescent="0.2">
      <c r="B261" s="4" cm="1">
        <f t="array" ref="B261">SUM(laptop_prices3[[#This Row],[RAM Comp]:[Weight Comp]]+laptop_prices3[[#This Row],[Storage Comp]])</f>
        <v>20.206853839801816</v>
      </c>
      <c r="C261">
        <v>259</v>
      </c>
      <c r="D261" t="s">
        <v>34</v>
      </c>
      <c r="E261" t="s">
        <v>48</v>
      </c>
      <c r="F261">
        <v>16</v>
      </c>
      <c r="G261" t="s">
        <v>42</v>
      </c>
      <c r="H261" t="s">
        <v>14</v>
      </c>
      <c r="I261">
        <v>16</v>
      </c>
      <c r="J261" t="s">
        <v>27</v>
      </c>
      <c r="K261">
        <v>6.6</v>
      </c>
      <c r="L261">
        <v>3.4</v>
      </c>
      <c r="M261" t="s">
        <v>30</v>
      </c>
      <c r="N261">
        <v>2382.6</v>
      </c>
      <c r="O261" s="5">
        <f>(ScoreCard!$E$3-laptop_prices3[[#This Row],[Price ($)]])/ScoreCard!$E$3*ScoreCard!$E$5</f>
        <v>3.8977486796670573</v>
      </c>
      <c r="P261" s="5">
        <f>laptop_prices3[[#This Row],[RAM (GB)]]/ScoreCard!$F$3*ScoreCard!$F$5</f>
        <v>1.75</v>
      </c>
      <c r="Q261" s="5">
        <f>laptop_prices3[[#This Row],[Screen Size (inch)]]/ScoreCard!$G$3*ScoreCard!$G$5</f>
        <v>1.8497109826589595</v>
      </c>
      <c r="R261" s="5">
        <f>laptop_prices3[[#This Row],[Battery Life (hours)]]/ScoreCard!$H$3*ScoreCard!$H$5</f>
        <v>3.8499999999999996</v>
      </c>
      <c r="S261" s="5">
        <f>ScoreCard!$I$3-laptop_prices3[[#This Row],[Weight (kg)]]/ScoreCard!$I$3*ScoreCard!$I$5</f>
        <v>1.5571428571428572</v>
      </c>
      <c r="T261" s="6" cm="1">
        <f t="array" ref="T261">_xlfn.IFS(laptop_prices3[[#This Row],[Storage]]="512GB SSD", 512, laptop_prices3[[#This Row],[Storage]] = "1TB SSD", 1000, laptop_prices3[[#This Row],[Storage]] = "2TB SSD", 2000, laptop_prices3[[#This Row],[Storage]]= "256GB SSD", 256, laptop_prices3[[#This Row],[Storage]] = "1TB HDD", 1000*0.7)</f>
        <v>700</v>
      </c>
      <c r="U261" s="5">
        <f>laptop_prices3[[#This Row],[Storage Raw Value]]/ScoreCard!$J$3*ScoreCard!$J$5</f>
        <v>2.8</v>
      </c>
    </row>
    <row r="262" spans="2:21" x14ac:dyDescent="0.2">
      <c r="B262" s="4" cm="1">
        <f t="array" ref="B262">SUM(laptop_prices3[[#This Row],[RAM Comp]:[Weight Comp]]+laptop_prices3[[#This Row],[Storage Comp]])</f>
        <v>33.241563446187726</v>
      </c>
      <c r="C262">
        <v>260</v>
      </c>
      <c r="D262" t="s">
        <v>38</v>
      </c>
      <c r="E262" t="s">
        <v>39</v>
      </c>
      <c r="F262">
        <v>64</v>
      </c>
      <c r="G262" t="s">
        <v>19</v>
      </c>
      <c r="H262" t="s">
        <v>35</v>
      </c>
      <c r="I262">
        <v>15.6</v>
      </c>
      <c r="J262" t="s">
        <v>43</v>
      </c>
      <c r="K262">
        <v>11.6</v>
      </c>
      <c r="L262">
        <v>3.2</v>
      </c>
      <c r="M262" t="s">
        <v>30</v>
      </c>
      <c r="N262">
        <v>2518.04</v>
      </c>
      <c r="O262" s="5">
        <f>(ScoreCard!$E$3-laptop_prices3[[#This Row],[Price ($)]])/ScoreCard!$E$3*ScoreCard!$E$5</f>
        <v>3.835090693086896</v>
      </c>
      <c r="P262" s="5">
        <f>laptop_prices3[[#This Row],[RAM (GB)]]/ScoreCard!$F$3*ScoreCard!$F$5</f>
        <v>7</v>
      </c>
      <c r="Q262" s="5">
        <f>laptop_prices3[[#This Row],[Screen Size (inch)]]/ScoreCard!$G$3*ScoreCard!$G$5</f>
        <v>1.8034682080924855</v>
      </c>
      <c r="R262" s="5">
        <f>laptop_prices3[[#This Row],[Battery Life (hours)]]/ScoreCard!$H$3*ScoreCard!$H$5</f>
        <v>6.7666666666666666</v>
      </c>
      <c r="S262" s="5">
        <f>ScoreCard!$I$3-laptop_prices3[[#This Row],[Weight (kg)]]/ScoreCard!$I$3*ScoreCard!$I$5</f>
        <v>1.6714285714285713</v>
      </c>
      <c r="T262" s="6" cm="1">
        <f t="array" ref="T262">_xlfn.IFS(laptop_prices3[[#This Row],[Storage]]="512GB SSD", 512, laptop_prices3[[#This Row],[Storage]] = "1TB SSD", 1000, laptop_prices3[[#This Row],[Storage]] = "2TB SSD", 2000, laptop_prices3[[#This Row],[Storage]]= "256GB SSD", 256, laptop_prices3[[#This Row],[Storage]] = "1TB HDD", 1000*0.7)</f>
        <v>1000</v>
      </c>
      <c r="U262" s="5">
        <f>laptop_prices3[[#This Row],[Storage Raw Value]]/ScoreCard!$J$3*ScoreCard!$J$5</f>
        <v>4</v>
      </c>
    </row>
    <row r="263" spans="2:21" x14ac:dyDescent="0.2">
      <c r="B263" s="4" cm="1">
        <f t="array" ref="B263">SUM(laptop_prices3[[#This Row],[RAM Comp]:[Weight Comp]]+laptop_prices3[[#This Row],[Storage Comp]])</f>
        <v>25.43209193503991</v>
      </c>
      <c r="C263">
        <v>261</v>
      </c>
      <c r="D263" t="s">
        <v>23</v>
      </c>
      <c r="E263" t="s">
        <v>41</v>
      </c>
      <c r="F263">
        <v>16</v>
      </c>
      <c r="G263" t="s">
        <v>19</v>
      </c>
      <c r="H263" t="s">
        <v>40</v>
      </c>
      <c r="I263">
        <v>16</v>
      </c>
      <c r="J263" t="s">
        <v>15</v>
      </c>
      <c r="K263">
        <v>6.8</v>
      </c>
      <c r="L263">
        <v>2.86</v>
      </c>
      <c r="M263" t="s">
        <v>22</v>
      </c>
      <c r="N263">
        <v>2650.42</v>
      </c>
      <c r="O263" s="5">
        <f>(ScoreCard!$E$3-laptop_prices3[[#This Row],[Price ($)]])/ScoreCard!$E$3*ScoreCard!$E$5</f>
        <v>3.7738483402850509</v>
      </c>
      <c r="P263" s="5">
        <f>laptop_prices3[[#This Row],[RAM (GB)]]/ScoreCard!$F$3*ScoreCard!$F$5</f>
        <v>1.75</v>
      </c>
      <c r="Q263" s="5">
        <f>laptop_prices3[[#This Row],[Screen Size (inch)]]/ScoreCard!$G$3*ScoreCard!$G$5</f>
        <v>1.8497109826589595</v>
      </c>
      <c r="R263" s="5">
        <f>laptop_prices3[[#This Row],[Battery Life (hours)]]/ScoreCard!$H$3*ScoreCard!$H$5</f>
        <v>3.9666666666666668</v>
      </c>
      <c r="S263" s="5">
        <f>ScoreCard!$I$3-laptop_prices3[[#This Row],[Weight (kg)]]/ScoreCard!$I$3*ScoreCard!$I$5</f>
        <v>1.8657142857142859</v>
      </c>
      <c r="T263" s="6" cm="1">
        <f t="array" ref="T263">_xlfn.IFS(laptop_prices3[[#This Row],[Storage]]="512GB SSD", 512, laptop_prices3[[#This Row],[Storage]] = "1TB SSD", 1000, laptop_prices3[[#This Row],[Storage]] = "2TB SSD", 2000, laptop_prices3[[#This Row],[Storage]]= "256GB SSD", 256, laptop_prices3[[#This Row],[Storage]] = "1TB HDD", 1000*0.7)</f>
        <v>1000</v>
      </c>
      <c r="U263" s="5">
        <f>laptop_prices3[[#This Row],[Storage Raw Value]]/ScoreCard!$J$3*ScoreCard!$J$5</f>
        <v>4</v>
      </c>
    </row>
    <row r="264" spans="2:21" x14ac:dyDescent="0.2">
      <c r="B264" s="4" cm="1">
        <f t="array" ref="B264">SUM(laptop_prices3[[#This Row],[RAM Comp]:[Weight Comp]]+laptop_prices3[[#This Row],[Storage Comp]])</f>
        <v>17.199210982658961</v>
      </c>
      <c r="C264">
        <v>262</v>
      </c>
      <c r="D264" t="s">
        <v>47</v>
      </c>
      <c r="E264" t="s">
        <v>48</v>
      </c>
      <c r="F264">
        <v>4</v>
      </c>
      <c r="G264" t="s">
        <v>13</v>
      </c>
      <c r="H264" t="s">
        <v>44</v>
      </c>
      <c r="I264">
        <v>16</v>
      </c>
      <c r="J264" t="s">
        <v>15</v>
      </c>
      <c r="K264">
        <v>8.4</v>
      </c>
      <c r="L264">
        <v>2.94</v>
      </c>
      <c r="M264" t="s">
        <v>30</v>
      </c>
      <c r="N264">
        <v>1333.96</v>
      </c>
      <c r="O264" s="5">
        <f>(ScoreCard!$E$3-laptop_prices3[[#This Row],[Price ($)]])/ScoreCard!$E$3*ScoreCard!$E$5</f>
        <v>4.3828761977372057</v>
      </c>
      <c r="P264" s="5">
        <f>laptop_prices3[[#This Row],[RAM (GB)]]/ScoreCard!$F$3*ScoreCard!$F$5</f>
        <v>0.4375</v>
      </c>
      <c r="Q264" s="5">
        <f>laptop_prices3[[#This Row],[Screen Size (inch)]]/ScoreCard!$G$3*ScoreCard!$G$5</f>
        <v>1.8497109826589595</v>
      </c>
      <c r="R264" s="5">
        <f>laptop_prices3[[#This Row],[Battery Life (hours)]]/ScoreCard!$H$3*ScoreCard!$H$5</f>
        <v>4.9000000000000004</v>
      </c>
      <c r="S264" s="5">
        <f>ScoreCard!$I$3-laptop_prices3[[#This Row],[Weight (kg)]]/ScoreCard!$I$3*ScoreCard!$I$5</f>
        <v>1.82</v>
      </c>
      <c r="T264" s="6" cm="1">
        <f t="array" ref="T264">_xlfn.IFS(laptop_prices3[[#This Row],[Storage]]="512GB SSD", 512, laptop_prices3[[#This Row],[Storage]] = "1TB SSD", 1000, laptop_prices3[[#This Row],[Storage]] = "2TB SSD", 2000, laptop_prices3[[#This Row],[Storage]]= "256GB SSD", 256, laptop_prices3[[#This Row],[Storage]] = "1TB HDD", 1000*0.7)</f>
        <v>512</v>
      </c>
      <c r="U264" s="5">
        <f>laptop_prices3[[#This Row],[Storage Raw Value]]/ScoreCard!$J$3*ScoreCard!$J$5</f>
        <v>2.048</v>
      </c>
    </row>
    <row r="265" spans="2:21" x14ac:dyDescent="0.2">
      <c r="B265" s="4" cm="1">
        <f t="array" ref="B265">SUM(laptop_prices3[[#This Row],[RAM Comp]:[Weight Comp]]+laptop_prices3[[#This Row],[Storage Comp]])</f>
        <v>14.465896779521058</v>
      </c>
      <c r="C265">
        <v>263</v>
      </c>
      <c r="D265" t="s">
        <v>23</v>
      </c>
      <c r="E265" t="s">
        <v>24</v>
      </c>
      <c r="F265">
        <v>8</v>
      </c>
      <c r="G265" t="s">
        <v>29</v>
      </c>
      <c r="H265" t="s">
        <v>32</v>
      </c>
      <c r="I265">
        <v>15.6</v>
      </c>
      <c r="J265" t="s">
        <v>21</v>
      </c>
      <c r="K265">
        <v>8.4</v>
      </c>
      <c r="L265">
        <v>1.24</v>
      </c>
      <c r="M265" t="s">
        <v>22</v>
      </c>
      <c r="N265">
        <v>974.69</v>
      </c>
      <c r="O265" s="5">
        <f>(ScoreCard!$E$3-laptop_prices3[[#This Row],[Price ($)]])/ScoreCard!$E$3*ScoreCard!$E$5</f>
        <v>4.5490836315725192</v>
      </c>
      <c r="P265" s="5">
        <f>laptop_prices3[[#This Row],[RAM (GB)]]/ScoreCard!$F$3*ScoreCard!$F$5</f>
        <v>0.875</v>
      </c>
      <c r="Q265" s="5">
        <f>laptop_prices3[[#This Row],[Screen Size (inch)]]/ScoreCard!$G$3*ScoreCard!$G$5</f>
        <v>1.8034682080924855</v>
      </c>
      <c r="R265" s="5">
        <f>laptop_prices3[[#This Row],[Battery Life (hours)]]/ScoreCard!$H$3*ScoreCard!$H$5</f>
        <v>4.9000000000000004</v>
      </c>
      <c r="S265" s="5">
        <f>ScoreCard!$I$3-laptop_prices3[[#This Row],[Weight (kg)]]/ScoreCard!$I$3*ScoreCard!$I$5</f>
        <v>2.7914285714285714</v>
      </c>
      <c r="T265" s="6" cm="1">
        <f t="array" ref="T265">_xlfn.IFS(laptop_prices3[[#This Row],[Storage]]="512GB SSD", 512, laptop_prices3[[#This Row],[Storage]] = "1TB SSD", 1000, laptop_prices3[[#This Row],[Storage]] = "2TB SSD", 2000, laptop_prices3[[#This Row],[Storage]]= "256GB SSD", 256, laptop_prices3[[#This Row],[Storage]] = "1TB HDD", 1000*0.7)</f>
        <v>256</v>
      </c>
      <c r="U265" s="5">
        <f>laptop_prices3[[#This Row],[Storage Raw Value]]/ScoreCard!$J$3*ScoreCard!$J$5</f>
        <v>1.024</v>
      </c>
    </row>
    <row r="266" spans="2:21" x14ac:dyDescent="0.2">
      <c r="B266" s="4" cm="1">
        <f t="array" ref="B266">SUM(laptop_prices3[[#This Row],[RAM Comp]:[Weight Comp]]+laptop_prices3[[#This Row],[Storage Comp]])</f>
        <v>48.661904761904765</v>
      </c>
      <c r="C266">
        <v>264</v>
      </c>
      <c r="D266" t="s">
        <v>36</v>
      </c>
      <c r="E266" t="s">
        <v>48</v>
      </c>
      <c r="F266">
        <v>64</v>
      </c>
      <c r="G266" t="s">
        <v>25</v>
      </c>
      <c r="H266" t="s">
        <v>20</v>
      </c>
      <c r="I266">
        <v>17.3</v>
      </c>
      <c r="J266" t="s">
        <v>27</v>
      </c>
      <c r="K266">
        <v>8.8000000000000007</v>
      </c>
      <c r="L266">
        <v>1.7</v>
      </c>
      <c r="M266" t="s">
        <v>30</v>
      </c>
      <c r="N266">
        <v>5397.19</v>
      </c>
      <c r="O266" s="5">
        <f>(ScoreCard!$E$3-laptop_prices3[[#This Row],[Price ($)]])/ScoreCard!$E$3*ScoreCard!$E$5</f>
        <v>2.5031227215698175</v>
      </c>
      <c r="P266" s="5">
        <f>laptop_prices3[[#This Row],[RAM (GB)]]/ScoreCard!$F$3*ScoreCard!$F$5</f>
        <v>7</v>
      </c>
      <c r="Q266" s="5">
        <f>laptop_prices3[[#This Row],[Screen Size (inch)]]/ScoreCard!$G$3*ScoreCard!$G$5</f>
        <v>2</v>
      </c>
      <c r="R266" s="5">
        <f>laptop_prices3[[#This Row],[Battery Life (hours)]]/ScoreCard!$H$3*ScoreCard!$H$5</f>
        <v>5.1333333333333337</v>
      </c>
      <c r="S266" s="5">
        <f>ScoreCard!$I$3-laptop_prices3[[#This Row],[Weight (kg)]]/ScoreCard!$I$3*ScoreCard!$I$5</f>
        <v>2.5285714285714285</v>
      </c>
      <c r="T266" s="6" cm="1">
        <f t="array" ref="T266">_xlfn.IFS(laptop_prices3[[#This Row],[Storage]]="512GB SSD", 512, laptop_prices3[[#This Row],[Storage]] = "1TB SSD", 1000, laptop_prices3[[#This Row],[Storage]] = "2TB SSD", 2000, laptop_prices3[[#This Row],[Storage]]= "256GB SSD", 256, laptop_prices3[[#This Row],[Storage]] = "1TB HDD", 1000*0.7)</f>
        <v>2000</v>
      </c>
      <c r="U266" s="5">
        <f>laptop_prices3[[#This Row],[Storage Raw Value]]/ScoreCard!$J$3*ScoreCard!$J$5</f>
        <v>8</v>
      </c>
    </row>
    <row r="267" spans="2:21" x14ac:dyDescent="0.2">
      <c r="B267" s="4" cm="1">
        <f t="array" ref="B267">SUM(laptop_prices3[[#This Row],[RAM Comp]:[Weight Comp]]+laptop_prices3[[#This Row],[Storage Comp]])</f>
        <v>12.752020506468483</v>
      </c>
      <c r="C267">
        <v>265</v>
      </c>
      <c r="D267" t="s">
        <v>17</v>
      </c>
      <c r="E267" t="s">
        <v>37</v>
      </c>
      <c r="F267">
        <v>4</v>
      </c>
      <c r="G267" t="s">
        <v>29</v>
      </c>
      <c r="H267" t="s">
        <v>44</v>
      </c>
      <c r="I267">
        <v>16</v>
      </c>
      <c r="J267" t="s">
        <v>21</v>
      </c>
      <c r="K267">
        <v>7.7</v>
      </c>
      <c r="L267">
        <v>2.84</v>
      </c>
      <c r="M267" t="s">
        <v>46</v>
      </c>
      <c r="N267">
        <v>1164.3800000000001</v>
      </c>
      <c r="O267" s="5">
        <f>(ScoreCard!$E$3-laptop_prices3[[#This Row],[Price ($)]])/ScoreCard!$E$3*ScoreCard!$E$5</f>
        <v>4.4613282160793792</v>
      </c>
      <c r="P267" s="5">
        <f>laptop_prices3[[#This Row],[RAM (GB)]]/ScoreCard!$F$3*ScoreCard!$F$5</f>
        <v>0.4375</v>
      </c>
      <c r="Q267" s="5">
        <f>laptop_prices3[[#This Row],[Screen Size (inch)]]/ScoreCard!$G$3*ScoreCard!$G$5</f>
        <v>1.8497109826589595</v>
      </c>
      <c r="R267" s="5">
        <f>laptop_prices3[[#This Row],[Battery Life (hours)]]/ScoreCard!$H$3*ScoreCard!$H$5</f>
        <v>4.4916666666666671</v>
      </c>
      <c r="S267" s="5">
        <f>ScoreCard!$I$3-laptop_prices3[[#This Row],[Weight (kg)]]/ScoreCard!$I$3*ScoreCard!$I$5</f>
        <v>1.8771428571428572</v>
      </c>
      <c r="T267" s="6" cm="1">
        <f t="array" ref="T267">_xlfn.IFS(laptop_prices3[[#This Row],[Storage]]="512GB SSD", 512, laptop_prices3[[#This Row],[Storage]] = "1TB SSD", 1000, laptop_prices3[[#This Row],[Storage]] = "2TB SSD", 2000, laptop_prices3[[#This Row],[Storage]]= "256GB SSD", 256, laptop_prices3[[#This Row],[Storage]] = "1TB HDD", 1000*0.7)</f>
        <v>256</v>
      </c>
      <c r="U267" s="5">
        <f>laptop_prices3[[#This Row],[Storage Raw Value]]/ScoreCard!$J$3*ScoreCard!$J$5</f>
        <v>1.024</v>
      </c>
    </row>
    <row r="268" spans="2:21" x14ac:dyDescent="0.2">
      <c r="B268" s="4" cm="1">
        <f t="array" ref="B268">SUM(laptop_prices3[[#This Row],[RAM Comp]:[Weight Comp]]+laptop_prices3[[#This Row],[Storage Comp]])</f>
        <v>44.822544728874213</v>
      </c>
      <c r="C268">
        <v>266</v>
      </c>
      <c r="D268" t="s">
        <v>34</v>
      </c>
      <c r="E268" t="s">
        <v>41</v>
      </c>
      <c r="F268">
        <v>32</v>
      </c>
      <c r="G268" t="s">
        <v>25</v>
      </c>
      <c r="H268" t="s">
        <v>20</v>
      </c>
      <c r="I268">
        <v>14</v>
      </c>
      <c r="J268" t="s">
        <v>15</v>
      </c>
      <c r="K268">
        <v>8.5</v>
      </c>
      <c r="L268">
        <v>1.32</v>
      </c>
      <c r="M268" t="s">
        <v>46</v>
      </c>
      <c r="N268">
        <v>3359.13</v>
      </c>
      <c r="O268" s="5">
        <f>(ScoreCard!$E$3-laptop_prices3[[#This Row],[Price ($)]])/ScoreCard!$E$3*ScoreCard!$E$5</f>
        <v>3.4459810804709159</v>
      </c>
      <c r="P268" s="5">
        <f>laptop_prices3[[#This Row],[RAM (GB)]]/ScoreCard!$F$3*ScoreCard!$F$5</f>
        <v>3.5</v>
      </c>
      <c r="Q268" s="5">
        <f>laptop_prices3[[#This Row],[Screen Size (inch)]]/ScoreCard!$G$3*ScoreCard!$G$5</f>
        <v>1.6184971098265895</v>
      </c>
      <c r="R268" s="5">
        <f>laptop_prices3[[#This Row],[Battery Life (hours)]]/ScoreCard!$H$3*ScoreCard!$H$5</f>
        <v>4.9583333333333339</v>
      </c>
      <c r="S268" s="5">
        <f>ScoreCard!$I$3-laptop_prices3[[#This Row],[Weight (kg)]]/ScoreCard!$I$3*ScoreCard!$I$5</f>
        <v>2.7457142857142856</v>
      </c>
      <c r="T268" s="6" cm="1">
        <f t="array" ref="T268">_xlfn.IFS(laptop_prices3[[#This Row],[Storage]]="512GB SSD", 512, laptop_prices3[[#This Row],[Storage]] = "1TB SSD", 1000, laptop_prices3[[#This Row],[Storage]] = "2TB SSD", 2000, laptop_prices3[[#This Row],[Storage]]= "256GB SSD", 256, laptop_prices3[[#This Row],[Storage]] = "1TB HDD", 1000*0.7)</f>
        <v>2000</v>
      </c>
      <c r="U268" s="5">
        <f>laptop_prices3[[#This Row],[Storage Raw Value]]/ScoreCard!$J$3*ScoreCard!$J$5</f>
        <v>8</v>
      </c>
    </row>
    <row r="269" spans="2:21" x14ac:dyDescent="0.2">
      <c r="B269" s="4" cm="1">
        <f t="array" ref="B269">SUM(laptop_prices3[[#This Row],[RAM Comp]:[Weight Comp]]+laptop_prices3[[#This Row],[Storage Comp]])</f>
        <v>45.213333333333331</v>
      </c>
      <c r="C269">
        <v>267</v>
      </c>
      <c r="D269" t="s">
        <v>36</v>
      </c>
      <c r="E269" t="s">
        <v>41</v>
      </c>
      <c r="F269">
        <v>32</v>
      </c>
      <c r="G269" t="s">
        <v>25</v>
      </c>
      <c r="H269" t="s">
        <v>44</v>
      </c>
      <c r="I269">
        <v>17.3</v>
      </c>
      <c r="J269" t="s">
        <v>21</v>
      </c>
      <c r="K269">
        <v>8.8000000000000007</v>
      </c>
      <c r="L269">
        <v>1.61</v>
      </c>
      <c r="M269" t="s">
        <v>16</v>
      </c>
      <c r="N269">
        <v>1630.22</v>
      </c>
      <c r="O269" s="5">
        <f>(ScoreCard!$E$3-laptop_prices3[[#This Row],[Price ($)]])/ScoreCard!$E$3*ScoreCard!$E$5</f>
        <v>4.2458187914743686</v>
      </c>
      <c r="P269" s="5">
        <f>laptop_prices3[[#This Row],[RAM (GB)]]/ScoreCard!$F$3*ScoreCard!$F$5</f>
        <v>3.5</v>
      </c>
      <c r="Q269" s="5">
        <f>laptop_prices3[[#This Row],[Screen Size (inch)]]/ScoreCard!$G$3*ScoreCard!$G$5</f>
        <v>2</v>
      </c>
      <c r="R269" s="5">
        <f>laptop_prices3[[#This Row],[Battery Life (hours)]]/ScoreCard!$H$3*ScoreCard!$H$5</f>
        <v>5.1333333333333337</v>
      </c>
      <c r="S269" s="5">
        <f>ScoreCard!$I$3-laptop_prices3[[#This Row],[Weight (kg)]]/ScoreCard!$I$3*ScoreCard!$I$5</f>
        <v>2.58</v>
      </c>
      <c r="T269" s="6" cm="1">
        <f t="array" ref="T269">_xlfn.IFS(laptop_prices3[[#This Row],[Storage]]="512GB SSD", 512, laptop_prices3[[#This Row],[Storage]] = "1TB SSD", 1000, laptop_prices3[[#This Row],[Storage]] = "2TB SSD", 2000, laptop_prices3[[#This Row],[Storage]]= "256GB SSD", 256, laptop_prices3[[#This Row],[Storage]] = "1TB HDD", 1000*0.7)</f>
        <v>2000</v>
      </c>
      <c r="U269" s="5">
        <f>laptop_prices3[[#This Row],[Storage Raw Value]]/ScoreCard!$J$3*ScoreCard!$J$5</f>
        <v>8</v>
      </c>
    </row>
    <row r="270" spans="2:21" x14ac:dyDescent="0.2">
      <c r="B270" s="4" cm="1">
        <f t="array" ref="B270">SUM(laptop_prices3[[#This Row],[RAM Comp]:[Weight Comp]]+laptop_prices3[[#This Row],[Storage Comp]])</f>
        <v>42.314234792182766</v>
      </c>
      <c r="C270">
        <v>268</v>
      </c>
      <c r="D270" t="s">
        <v>45</v>
      </c>
      <c r="E270" t="s">
        <v>31</v>
      </c>
      <c r="F270">
        <v>16</v>
      </c>
      <c r="G270" t="s">
        <v>25</v>
      </c>
      <c r="H270" t="s">
        <v>14</v>
      </c>
      <c r="I270">
        <v>16</v>
      </c>
      <c r="J270" t="s">
        <v>21</v>
      </c>
      <c r="K270">
        <v>8.9</v>
      </c>
      <c r="L270">
        <v>3.46</v>
      </c>
      <c r="M270" t="s">
        <v>46</v>
      </c>
      <c r="N270">
        <v>793.3</v>
      </c>
      <c r="O270" s="5">
        <f>(ScoreCard!$E$3-laptop_prices3[[#This Row],[Price ($)]])/ScoreCard!$E$3*ScoreCard!$E$5</f>
        <v>4.6329992560983282</v>
      </c>
      <c r="P270" s="5">
        <f>laptop_prices3[[#This Row],[RAM (GB)]]/ScoreCard!$F$3*ScoreCard!$F$5</f>
        <v>1.75</v>
      </c>
      <c r="Q270" s="5">
        <f>laptop_prices3[[#This Row],[Screen Size (inch)]]/ScoreCard!$G$3*ScoreCard!$G$5</f>
        <v>1.8497109826589595</v>
      </c>
      <c r="R270" s="5">
        <f>laptop_prices3[[#This Row],[Battery Life (hours)]]/ScoreCard!$H$3*ScoreCard!$H$5</f>
        <v>5.1916666666666664</v>
      </c>
      <c r="S270" s="5">
        <f>ScoreCard!$I$3-laptop_prices3[[#This Row],[Weight (kg)]]/ScoreCard!$I$3*ScoreCard!$I$5</f>
        <v>1.5228571428571429</v>
      </c>
      <c r="T270" s="6" cm="1">
        <f t="array" ref="T270">_xlfn.IFS(laptop_prices3[[#This Row],[Storage]]="512GB SSD", 512, laptop_prices3[[#This Row],[Storage]] = "1TB SSD", 1000, laptop_prices3[[#This Row],[Storage]] = "2TB SSD", 2000, laptop_prices3[[#This Row],[Storage]]= "256GB SSD", 256, laptop_prices3[[#This Row],[Storage]] = "1TB HDD", 1000*0.7)</f>
        <v>2000</v>
      </c>
      <c r="U270" s="5">
        <f>laptop_prices3[[#This Row],[Storage Raw Value]]/ScoreCard!$J$3*ScoreCard!$J$5</f>
        <v>8</v>
      </c>
    </row>
    <row r="271" spans="2:21" x14ac:dyDescent="0.2">
      <c r="B271" s="4" cm="1">
        <f t="array" ref="B271">SUM(laptop_prices3[[#This Row],[RAM Comp]:[Weight Comp]]+laptop_prices3[[#This Row],[Storage Comp]])</f>
        <v>19.107163776493255</v>
      </c>
      <c r="C271">
        <v>269</v>
      </c>
      <c r="D271" t="s">
        <v>47</v>
      </c>
      <c r="E271" t="s">
        <v>12</v>
      </c>
      <c r="F271">
        <v>32</v>
      </c>
      <c r="G271" t="s">
        <v>13</v>
      </c>
      <c r="H271" t="s">
        <v>14</v>
      </c>
      <c r="I271">
        <v>14</v>
      </c>
      <c r="J271" t="s">
        <v>21</v>
      </c>
      <c r="K271">
        <v>6.2</v>
      </c>
      <c r="L271">
        <v>2.31</v>
      </c>
      <c r="M271" t="s">
        <v>22</v>
      </c>
      <c r="N271">
        <v>1577.52</v>
      </c>
      <c r="O271" s="5">
        <f>(ScoreCard!$E$3-laptop_prices3[[#This Row],[Price ($)]])/ScoreCard!$E$3*ScoreCard!$E$5</f>
        <v>4.2701991509898329</v>
      </c>
      <c r="P271" s="5">
        <f>laptop_prices3[[#This Row],[RAM (GB)]]/ScoreCard!$F$3*ScoreCard!$F$5</f>
        <v>3.5</v>
      </c>
      <c r="Q271" s="5">
        <f>laptop_prices3[[#This Row],[Screen Size (inch)]]/ScoreCard!$G$3*ScoreCard!$G$5</f>
        <v>1.6184971098265895</v>
      </c>
      <c r="R271" s="5">
        <f>laptop_prices3[[#This Row],[Battery Life (hours)]]/ScoreCard!$H$3*ScoreCard!$H$5</f>
        <v>3.6166666666666671</v>
      </c>
      <c r="S271" s="5">
        <f>ScoreCard!$I$3-laptop_prices3[[#This Row],[Weight (kg)]]/ScoreCard!$I$3*ScoreCard!$I$5</f>
        <v>2.1799999999999997</v>
      </c>
      <c r="T271" s="6" cm="1">
        <f t="array" ref="T271">_xlfn.IFS(laptop_prices3[[#This Row],[Storage]]="512GB SSD", 512, laptop_prices3[[#This Row],[Storage]] = "1TB SSD", 1000, laptop_prices3[[#This Row],[Storage]] = "2TB SSD", 2000, laptop_prices3[[#This Row],[Storage]]= "256GB SSD", 256, laptop_prices3[[#This Row],[Storage]] = "1TB HDD", 1000*0.7)</f>
        <v>512</v>
      </c>
      <c r="U271" s="5">
        <f>laptop_prices3[[#This Row],[Storage Raw Value]]/ScoreCard!$J$3*ScoreCard!$J$5</f>
        <v>2.048</v>
      </c>
    </row>
    <row r="272" spans="2:21" x14ac:dyDescent="0.2">
      <c r="B272" s="4" cm="1">
        <f t="array" ref="B272">SUM(laptop_prices3[[#This Row],[RAM Comp]:[Weight Comp]]+laptop_prices3[[#This Row],[Storage Comp]])</f>
        <v>24.684949077897056</v>
      </c>
      <c r="C272">
        <v>270</v>
      </c>
      <c r="D272" t="s">
        <v>11</v>
      </c>
      <c r="E272" t="s">
        <v>37</v>
      </c>
      <c r="F272">
        <v>16</v>
      </c>
      <c r="G272" t="s">
        <v>19</v>
      </c>
      <c r="H272" t="s">
        <v>40</v>
      </c>
      <c r="I272">
        <v>16</v>
      </c>
      <c r="J272" t="s">
        <v>27</v>
      </c>
      <c r="K272">
        <v>5</v>
      </c>
      <c r="L272">
        <v>2.33</v>
      </c>
      <c r="M272" t="s">
        <v>22</v>
      </c>
      <c r="N272">
        <v>5278.83</v>
      </c>
      <c r="O272" s="5">
        <f>(ScoreCard!$E$3-laptop_prices3[[#This Row],[Price ($)]])/ScoreCard!$E$3*ScoreCard!$E$5</f>
        <v>2.5578790660147965</v>
      </c>
      <c r="P272" s="5">
        <f>laptop_prices3[[#This Row],[RAM (GB)]]/ScoreCard!$F$3*ScoreCard!$F$5</f>
        <v>1.75</v>
      </c>
      <c r="Q272" s="5">
        <f>laptop_prices3[[#This Row],[Screen Size (inch)]]/ScoreCard!$G$3*ScoreCard!$G$5</f>
        <v>1.8497109826589595</v>
      </c>
      <c r="R272" s="5">
        <f>laptop_prices3[[#This Row],[Battery Life (hours)]]/ScoreCard!$H$3*ScoreCard!$H$5</f>
        <v>2.916666666666667</v>
      </c>
      <c r="S272" s="5">
        <f>ScoreCard!$I$3-laptop_prices3[[#This Row],[Weight (kg)]]/ScoreCard!$I$3*ScoreCard!$I$5</f>
        <v>2.1685714285714286</v>
      </c>
      <c r="T272" s="6" cm="1">
        <f t="array" ref="T272">_xlfn.IFS(laptop_prices3[[#This Row],[Storage]]="512GB SSD", 512, laptop_prices3[[#This Row],[Storage]] = "1TB SSD", 1000, laptop_prices3[[#This Row],[Storage]] = "2TB SSD", 2000, laptop_prices3[[#This Row],[Storage]]= "256GB SSD", 256, laptop_prices3[[#This Row],[Storage]] = "1TB HDD", 1000*0.7)</f>
        <v>1000</v>
      </c>
      <c r="U272" s="5">
        <f>laptop_prices3[[#This Row],[Storage Raw Value]]/ScoreCard!$J$3*ScoreCard!$J$5</f>
        <v>4</v>
      </c>
    </row>
    <row r="273" spans="2:21" x14ac:dyDescent="0.2">
      <c r="B273" s="4" cm="1">
        <f t="array" ref="B273">SUM(laptop_prices3[[#This Row],[RAM Comp]:[Weight Comp]]+laptop_prices3[[#This Row],[Storage Comp]])</f>
        <v>41.204999999999998</v>
      </c>
      <c r="C273">
        <v>271</v>
      </c>
      <c r="D273" t="s">
        <v>36</v>
      </c>
      <c r="E273" t="s">
        <v>48</v>
      </c>
      <c r="F273">
        <v>16</v>
      </c>
      <c r="G273" t="s">
        <v>25</v>
      </c>
      <c r="H273" t="s">
        <v>26</v>
      </c>
      <c r="I273">
        <v>17.3</v>
      </c>
      <c r="J273" t="s">
        <v>43</v>
      </c>
      <c r="K273">
        <v>6.3</v>
      </c>
      <c r="L273">
        <v>3.01</v>
      </c>
      <c r="M273" t="s">
        <v>30</v>
      </c>
      <c r="N273">
        <v>1674.86</v>
      </c>
      <c r="O273" s="5">
        <f>(ScoreCard!$E$3-laptop_prices3[[#This Row],[Price ($)]])/ScoreCard!$E$3*ScoreCard!$E$5</f>
        <v>4.2251671928259746</v>
      </c>
      <c r="P273" s="5">
        <f>laptop_prices3[[#This Row],[RAM (GB)]]/ScoreCard!$F$3*ScoreCard!$F$5</f>
        <v>1.75</v>
      </c>
      <c r="Q273" s="5">
        <f>laptop_prices3[[#This Row],[Screen Size (inch)]]/ScoreCard!$G$3*ScoreCard!$G$5</f>
        <v>2</v>
      </c>
      <c r="R273" s="5">
        <f>laptop_prices3[[#This Row],[Battery Life (hours)]]/ScoreCard!$H$3*ScoreCard!$H$5</f>
        <v>3.6750000000000003</v>
      </c>
      <c r="S273" s="5">
        <f>ScoreCard!$I$3-laptop_prices3[[#This Row],[Weight (kg)]]/ScoreCard!$I$3*ScoreCard!$I$5</f>
        <v>1.78</v>
      </c>
      <c r="T273" s="6" cm="1">
        <f t="array" ref="T273">_xlfn.IFS(laptop_prices3[[#This Row],[Storage]]="512GB SSD", 512, laptop_prices3[[#This Row],[Storage]] = "1TB SSD", 1000, laptop_prices3[[#This Row],[Storage]] = "2TB SSD", 2000, laptop_prices3[[#This Row],[Storage]]= "256GB SSD", 256, laptop_prices3[[#This Row],[Storage]] = "1TB HDD", 1000*0.7)</f>
        <v>2000</v>
      </c>
      <c r="U273" s="5">
        <f>laptop_prices3[[#This Row],[Storage Raw Value]]/ScoreCard!$J$3*ScoreCard!$J$5</f>
        <v>8</v>
      </c>
    </row>
    <row r="274" spans="2:21" x14ac:dyDescent="0.2">
      <c r="B274" s="4" cm="1">
        <f t="array" ref="B274">SUM(laptop_prices3[[#This Row],[RAM Comp]:[Weight Comp]]+laptop_prices3[[#This Row],[Storage Comp]])</f>
        <v>14.11475860170658</v>
      </c>
      <c r="C274">
        <v>272</v>
      </c>
      <c r="D274" t="s">
        <v>36</v>
      </c>
      <c r="E274" t="s">
        <v>31</v>
      </c>
      <c r="F274">
        <v>16</v>
      </c>
      <c r="G274" t="s">
        <v>29</v>
      </c>
      <c r="H274" t="s">
        <v>20</v>
      </c>
      <c r="I274">
        <v>16</v>
      </c>
      <c r="J274" t="s">
        <v>15</v>
      </c>
      <c r="K274">
        <v>7.6</v>
      </c>
      <c r="L274">
        <v>2.65</v>
      </c>
      <c r="M274" t="s">
        <v>16</v>
      </c>
      <c r="N274">
        <v>1271.0899999999999</v>
      </c>
      <c r="O274" s="5">
        <f>(ScoreCard!$E$3-laptop_prices3[[#This Row],[Price ($)]])/ScoreCard!$E$3*ScoreCard!$E$5</f>
        <v>4.4119614577511959</v>
      </c>
      <c r="P274" s="5">
        <f>laptop_prices3[[#This Row],[RAM (GB)]]/ScoreCard!$F$3*ScoreCard!$F$5</f>
        <v>1.75</v>
      </c>
      <c r="Q274" s="5">
        <f>laptop_prices3[[#This Row],[Screen Size (inch)]]/ScoreCard!$G$3*ScoreCard!$G$5</f>
        <v>1.8497109826589595</v>
      </c>
      <c r="R274" s="5">
        <f>laptop_prices3[[#This Row],[Battery Life (hours)]]/ScoreCard!$H$3*ScoreCard!$H$5</f>
        <v>4.4333333333333336</v>
      </c>
      <c r="S274" s="5">
        <f>ScoreCard!$I$3-laptop_prices3[[#This Row],[Weight (kg)]]/ScoreCard!$I$3*ScoreCard!$I$5</f>
        <v>1.9857142857142858</v>
      </c>
      <c r="T274" s="6" cm="1">
        <f t="array" ref="T274">_xlfn.IFS(laptop_prices3[[#This Row],[Storage]]="512GB SSD", 512, laptop_prices3[[#This Row],[Storage]] = "1TB SSD", 1000, laptop_prices3[[#This Row],[Storage]] = "2TB SSD", 2000, laptop_prices3[[#This Row],[Storage]]= "256GB SSD", 256, laptop_prices3[[#This Row],[Storage]] = "1TB HDD", 1000*0.7)</f>
        <v>256</v>
      </c>
      <c r="U274" s="5">
        <f>laptop_prices3[[#This Row],[Storage Raw Value]]/ScoreCard!$J$3*ScoreCard!$J$5</f>
        <v>1.024</v>
      </c>
    </row>
    <row r="275" spans="2:21" x14ac:dyDescent="0.2">
      <c r="B275" s="4" cm="1">
        <f t="array" ref="B275">SUM(laptop_prices3[[#This Row],[RAM Comp]:[Weight Comp]]+laptop_prices3[[#This Row],[Storage Comp]])</f>
        <v>24.12161987338288</v>
      </c>
      <c r="C275">
        <v>273</v>
      </c>
      <c r="D275" t="s">
        <v>23</v>
      </c>
      <c r="E275" t="s">
        <v>24</v>
      </c>
      <c r="F275">
        <v>32</v>
      </c>
      <c r="G275" t="s">
        <v>42</v>
      </c>
      <c r="H275" t="s">
        <v>14</v>
      </c>
      <c r="I275">
        <v>13.3</v>
      </c>
      <c r="J275" t="s">
        <v>27</v>
      </c>
      <c r="K275">
        <v>9.6999999999999993</v>
      </c>
      <c r="L275">
        <v>2.23</v>
      </c>
      <c r="M275" t="s">
        <v>30</v>
      </c>
      <c r="N275">
        <v>2158.02</v>
      </c>
      <c r="O275" s="5">
        <f>(ScoreCard!$E$3-laptop_prices3[[#This Row],[Price ($)]])/ScoreCard!$E$3*ScoreCard!$E$5</f>
        <v>4.0016450959855216</v>
      </c>
      <c r="P275" s="5">
        <f>laptop_prices3[[#This Row],[RAM (GB)]]/ScoreCard!$F$3*ScoreCard!$F$5</f>
        <v>3.5</v>
      </c>
      <c r="Q275" s="5">
        <f>laptop_prices3[[#This Row],[Screen Size (inch)]]/ScoreCard!$G$3*ScoreCard!$G$5</f>
        <v>1.5375722543352601</v>
      </c>
      <c r="R275" s="5">
        <f>laptop_prices3[[#This Row],[Battery Life (hours)]]/ScoreCard!$H$3*ScoreCard!$H$5</f>
        <v>5.6583333333333323</v>
      </c>
      <c r="S275" s="5">
        <f>ScoreCard!$I$3-laptop_prices3[[#This Row],[Weight (kg)]]/ScoreCard!$I$3*ScoreCard!$I$5</f>
        <v>2.225714285714286</v>
      </c>
      <c r="T275" s="6" cm="1">
        <f t="array" ref="T275">_xlfn.IFS(laptop_prices3[[#This Row],[Storage]]="512GB SSD", 512, laptop_prices3[[#This Row],[Storage]] = "1TB SSD", 1000, laptop_prices3[[#This Row],[Storage]] = "2TB SSD", 2000, laptop_prices3[[#This Row],[Storage]]= "256GB SSD", 256, laptop_prices3[[#This Row],[Storage]] = "1TB HDD", 1000*0.7)</f>
        <v>700</v>
      </c>
      <c r="U275" s="5">
        <f>laptop_prices3[[#This Row],[Storage Raw Value]]/ScoreCard!$J$3*ScoreCard!$J$5</f>
        <v>2.8</v>
      </c>
    </row>
    <row r="276" spans="2:21" x14ac:dyDescent="0.2">
      <c r="B276" s="4" cm="1">
        <f t="array" ref="B276">SUM(laptop_prices3[[#This Row],[RAM Comp]:[Weight Comp]]+laptop_prices3[[#This Row],[Storage Comp]])</f>
        <v>16.89075860170658</v>
      </c>
      <c r="C276">
        <v>274</v>
      </c>
      <c r="D276" t="s">
        <v>11</v>
      </c>
      <c r="E276" t="s">
        <v>41</v>
      </c>
      <c r="F276">
        <v>8</v>
      </c>
      <c r="G276" t="s">
        <v>13</v>
      </c>
      <c r="H276" t="s">
        <v>26</v>
      </c>
      <c r="I276">
        <v>16</v>
      </c>
      <c r="J276" t="s">
        <v>15</v>
      </c>
      <c r="K276">
        <v>6.7</v>
      </c>
      <c r="L276">
        <v>2.5099999999999998</v>
      </c>
      <c r="M276" t="s">
        <v>46</v>
      </c>
      <c r="N276">
        <v>3290.11</v>
      </c>
      <c r="O276" s="5">
        <f>(ScoreCard!$E$3-laptop_prices3[[#This Row],[Price ($)]])/ScoreCard!$E$3*ScoreCard!$E$5</f>
        <v>3.4779114868040724</v>
      </c>
      <c r="P276" s="5">
        <f>laptop_prices3[[#This Row],[RAM (GB)]]/ScoreCard!$F$3*ScoreCard!$F$5</f>
        <v>0.875</v>
      </c>
      <c r="Q276" s="5">
        <f>laptop_prices3[[#This Row],[Screen Size (inch)]]/ScoreCard!$G$3*ScoreCard!$G$5</f>
        <v>1.8497109826589595</v>
      </c>
      <c r="R276" s="5">
        <f>laptop_prices3[[#This Row],[Battery Life (hours)]]/ScoreCard!$H$3*ScoreCard!$H$5</f>
        <v>3.9083333333333332</v>
      </c>
      <c r="S276" s="5">
        <f>ScoreCard!$I$3-laptop_prices3[[#This Row],[Weight (kg)]]/ScoreCard!$I$3*ScoreCard!$I$5</f>
        <v>2.0657142857142858</v>
      </c>
      <c r="T276" s="6" cm="1">
        <f t="array" ref="T276">_xlfn.IFS(laptop_prices3[[#This Row],[Storage]]="512GB SSD", 512, laptop_prices3[[#This Row],[Storage]] = "1TB SSD", 1000, laptop_prices3[[#This Row],[Storage]] = "2TB SSD", 2000, laptop_prices3[[#This Row],[Storage]]= "256GB SSD", 256, laptop_prices3[[#This Row],[Storage]] = "1TB HDD", 1000*0.7)</f>
        <v>512</v>
      </c>
      <c r="U276" s="5">
        <f>laptop_prices3[[#This Row],[Storage Raw Value]]/ScoreCard!$J$3*ScoreCard!$J$5</f>
        <v>2.048</v>
      </c>
    </row>
    <row r="277" spans="2:21" x14ac:dyDescent="0.2">
      <c r="B277" s="4" cm="1">
        <f t="array" ref="B277">SUM(laptop_prices3[[#This Row],[RAM Comp]:[Weight Comp]]+laptop_prices3[[#This Row],[Storage Comp]])</f>
        <v>48.187039636663918</v>
      </c>
      <c r="C277">
        <v>275</v>
      </c>
      <c r="D277" t="s">
        <v>45</v>
      </c>
      <c r="E277" t="s">
        <v>39</v>
      </c>
      <c r="F277">
        <v>64</v>
      </c>
      <c r="G277" t="s">
        <v>25</v>
      </c>
      <c r="H277" t="s">
        <v>44</v>
      </c>
      <c r="I277">
        <v>15.6</v>
      </c>
      <c r="J277" t="s">
        <v>43</v>
      </c>
      <c r="K277">
        <v>9.9</v>
      </c>
      <c r="L277">
        <v>3.31</v>
      </c>
      <c r="M277" t="s">
        <v>30</v>
      </c>
      <c r="N277">
        <v>1635.83</v>
      </c>
      <c r="O277" s="5">
        <f>(ScoreCard!$E$3-laptop_prices3[[#This Row],[Price ($)]])/ScoreCard!$E$3*ScoreCard!$E$5</f>
        <v>4.2432234628807866</v>
      </c>
      <c r="P277" s="5">
        <f>laptop_prices3[[#This Row],[RAM (GB)]]/ScoreCard!$F$3*ScoreCard!$F$5</f>
        <v>7</v>
      </c>
      <c r="Q277" s="5">
        <f>laptop_prices3[[#This Row],[Screen Size (inch)]]/ScoreCard!$G$3*ScoreCard!$G$5</f>
        <v>1.8034682080924855</v>
      </c>
      <c r="R277" s="5">
        <f>laptop_prices3[[#This Row],[Battery Life (hours)]]/ScoreCard!$H$3*ScoreCard!$H$5</f>
        <v>5.7750000000000004</v>
      </c>
      <c r="S277" s="5">
        <f>ScoreCard!$I$3-laptop_prices3[[#This Row],[Weight (kg)]]/ScoreCard!$I$3*ScoreCard!$I$5</f>
        <v>1.6085714285714285</v>
      </c>
      <c r="T277" s="6" cm="1">
        <f t="array" ref="T277">_xlfn.IFS(laptop_prices3[[#This Row],[Storage]]="512GB SSD", 512, laptop_prices3[[#This Row],[Storage]] = "1TB SSD", 1000, laptop_prices3[[#This Row],[Storage]] = "2TB SSD", 2000, laptop_prices3[[#This Row],[Storage]]= "256GB SSD", 256, laptop_prices3[[#This Row],[Storage]] = "1TB HDD", 1000*0.7)</f>
        <v>2000</v>
      </c>
      <c r="U277" s="5">
        <f>laptop_prices3[[#This Row],[Storage Raw Value]]/ScoreCard!$J$3*ScoreCard!$J$5</f>
        <v>8</v>
      </c>
    </row>
    <row r="278" spans="2:21" x14ac:dyDescent="0.2">
      <c r="B278" s="4" cm="1">
        <f t="array" ref="B278">SUM(laptop_prices3[[#This Row],[RAM Comp]:[Weight Comp]]+laptop_prices3[[#This Row],[Storage Comp]])</f>
        <v>27.05084916047344</v>
      </c>
      <c r="C278">
        <v>276</v>
      </c>
      <c r="D278" t="s">
        <v>28</v>
      </c>
      <c r="E278" t="s">
        <v>12</v>
      </c>
      <c r="F278">
        <v>16</v>
      </c>
      <c r="G278" t="s">
        <v>19</v>
      </c>
      <c r="H278" t="s">
        <v>40</v>
      </c>
      <c r="I278">
        <v>15.6</v>
      </c>
      <c r="J278" t="s">
        <v>27</v>
      </c>
      <c r="K278">
        <v>8.9</v>
      </c>
      <c r="L278">
        <v>2.09</v>
      </c>
      <c r="M278" t="s">
        <v>16</v>
      </c>
      <c r="N278">
        <v>1914.72</v>
      </c>
      <c r="O278" s="5">
        <f>(ScoreCard!$E$3-laptop_prices3[[#This Row],[Price ($)]])/ScoreCard!$E$3*ScoreCard!$E$5</f>
        <v>4.1142018601242798</v>
      </c>
      <c r="P278" s="5">
        <f>laptop_prices3[[#This Row],[RAM (GB)]]/ScoreCard!$F$3*ScoreCard!$F$5</f>
        <v>1.75</v>
      </c>
      <c r="Q278" s="5">
        <f>laptop_prices3[[#This Row],[Screen Size (inch)]]/ScoreCard!$G$3*ScoreCard!$G$5</f>
        <v>1.8034682080924855</v>
      </c>
      <c r="R278" s="5">
        <f>laptop_prices3[[#This Row],[Battery Life (hours)]]/ScoreCard!$H$3*ScoreCard!$H$5</f>
        <v>5.1916666666666664</v>
      </c>
      <c r="S278" s="5">
        <f>ScoreCard!$I$3-laptop_prices3[[#This Row],[Weight (kg)]]/ScoreCard!$I$3*ScoreCard!$I$5</f>
        <v>2.305714285714286</v>
      </c>
      <c r="T278" s="6" cm="1">
        <f t="array" ref="T278">_xlfn.IFS(laptop_prices3[[#This Row],[Storage]]="512GB SSD", 512, laptop_prices3[[#This Row],[Storage]] = "1TB SSD", 1000, laptop_prices3[[#This Row],[Storage]] = "2TB SSD", 2000, laptop_prices3[[#This Row],[Storage]]= "256GB SSD", 256, laptop_prices3[[#This Row],[Storage]] = "1TB HDD", 1000*0.7)</f>
        <v>1000</v>
      </c>
      <c r="U278" s="5">
        <f>laptop_prices3[[#This Row],[Storage Raw Value]]/ScoreCard!$J$3*ScoreCard!$J$5</f>
        <v>4</v>
      </c>
    </row>
    <row r="279" spans="2:21" x14ac:dyDescent="0.2">
      <c r="B279" s="4" cm="1">
        <f t="array" ref="B279">SUM(laptop_prices3[[#This Row],[RAM Comp]:[Weight Comp]]+laptop_prices3[[#This Row],[Storage Comp]])</f>
        <v>27.176592347921826</v>
      </c>
      <c r="C279">
        <v>277</v>
      </c>
      <c r="D279" t="s">
        <v>47</v>
      </c>
      <c r="E279" t="s">
        <v>24</v>
      </c>
      <c r="F279">
        <v>32</v>
      </c>
      <c r="G279" t="s">
        <v>19</v>
      </c>
      <c r="H279" t="s">
        <v>32</v>
      </c>
      <c r="I279">
        <v>14</v>
      </c>
      <c r="J279" t="s">
        <v>15</v>
      </c>
      <c r="K279">
        <v>5.6</v>
      </c>
      <c r="L279">
        <v>1.24</v>
      </c>
      <c r="M279" t="s">
        <v>16</v>
      </c>
      <c r="N279">
        <v>2636.91</v>
      </c>
      <c r="O279" s="5">
        <f>(ScoreCard!$E$3-laptop_prices3[[#This Row],[Price ($)]])/ScoreCard!$E$3*ScoreCard!$E$5</f>
        <v>3.7800984096788639</v>
      </c>
      <c r="P279" s="5">
        <f>laptop_prices3[[#This Row],[RAM (GB)]]/ScoreCard!$F$3*ScoreCard!$F$5</f>
        <v>3.5</v>
      </c>
      <c r="Q279" s="5">
        <f>laptop_prices3[[#This Row],[Screen Size (inch)]]/ScoreCard!$G$3*ScoreCard!$G$5</f>
        <v>1.6184971098265895</v>
      </c>
      <c r="R279" s="5">
        <f>laptop_prices3[[#This Row],[Battery Life (hours)]]/ScoreCard!$H$3*ScoreCard!$H$5</f>
        <v>3.2666666666666662</v>
      </c>
      <c r="S279" s="5">
        <f>ScoreCard!$I$3-laptop_prices3[[#This Row],[Weight (kg)]]/ScoreCard!$I$3*ScoreCard!$I$5</f>
        <v>2.7914285714285714</v>
      </c>
      <c r="T279" s="6" cm="1">
        <f t="array" ref="T279">_xlfn.IFS(laptop_prices3[[#This Row],[Storage]]="512GB SSD", 512, laptop_prices3[[#This Row],[Storage]] = "1TB SSD", 1000, laptop_prices3[[#This Row],[Storage]] = "2TB SSD", 2000, laptop_prices3[[#This Row],[Storage]]= "256GB SSD", 256, laptop_prices3[[#This Row],[Storage]] = "1TB HDD", 1000*0.7)</f>
        <v>1000</v>
      </c>
      <c r="U279" s="5">
        <f>laptop_prices3[[#This Row],[Storage Raw Value]]/ScoreCard!$J$3*ScoreCard!$J$5</f>
        <v>4</v>
      </c>
    </row>
    <row r="280" spans="2:21" x14ac:dyDescent="0.2">
      <c r="B280" s="4" cm="1">
        <f t="array" ref="B280">SUM(laptop_prices3[[#This Row],[RAM Comp]:[Weight Comp]]+laptop_prices3[[#This Row],[Storage Comp]])</f>
        <v>21.742425268373246</v>
      </c>
      <c r="C280">
        <v>278</v>
      </c>
      <c r="D280" t="s">
        <v>38</v>
      </c>
      <c r="E280" t="s">
        <v>24</v>
      </c>
      <c r="F280">
        <v>32</v>
      </c>
      <c r="G280" t="s">
        <v>13</v>
      </c>
      <c r="H280" t="s">
        <v>14</v>
      </c>
      <c r="I280">
        <v>16</v>
      </c>
      <c r="J280" t="s">
        <v>43</v>
      </c>
      <c r="K280">
        <v>9.9</v>
      </c>
      <c r="L280">
        <v>1.88</v>
      </c>
      <c r="M280" t="s">
        <v>22</v>
      </c>
      <c r="N280">
        <v>1670.15</v>
      </c>
      <c r="O280" s="5">
        <f>(ScoreCard!$E$3-laptop_prices3[[#This Row],[Price ($)]])/ScoreCard!$E$3*ScoreCard!$E$5</f>
        <v>4.2273461585435808</v>
      </c>
      <c r="P280" s="5">
        <f>laptop_prices3[[#This Row],[RAM (GB)]]/ScoreCard!$F$3*ScoreCard!$F$5</f>
        <v>3.5</v>
      </c>
      <c r="Q280" s="5">
        <f>laptop_prices3[[#This Row],[Screen Size (inch)]]/ScoreCard!$G$3*ScoreCard!$G$5</f>
        <v>1.8497109826589595</v>
      </c>
      <c r="R280" s="5">
        <f>laptop_prices3[[#This Row],[Battery Life (hours)]]/ScoreCard!$H$3*ScoreCard!$H$5</f>
        <v>5.7750000000000004</v>
      </c>
      <c r="S280" s="5">
        <f>ScoreCard!$I$3-laptop_prices3[[#This Row],[Weight (kg)]]/ScoreCard!$I$3*ScoreCard!$I$5</f>
        <v>2.4257142857142857</v>
      </c>
      <c r="T280" s="6" cm="1">
        <f t="array" ref="T280">_xlfn.IFS(laptop_prices3[[#This Row],[Storage]]="512GB SSD", 512, laptop_prices3[[#This Row],[Storage]] = "1TB SSD", 1000, laptop_prices3[[#This Row],[Storage]] = "2TB SSD", 2000, laptop_prices3[[#This Row],[Storage]]= "256GB SSD", 256, laptop_prices3[[#This Row],[Storage]] = "1TB HDD", 1000*0.7)</f>
        <v>512</v>
      </c>
      <c r="U280" s="5">
        <f>laptop_prices3[[#This Row],[Storage Raw Value]]/ScoreCard!$J$3*ScoreCard!$J$5</f>
        <v>2.048</v>
      </c>
    </row>
    <row r="281" spans="2:21" x14ac:dyDescent="0.2">
      <c r="B281" s="4" cm="1">
        <f t="array" ref="B281">SUM(laptop_prices3[[#This Row],[RAM Comp]:[Weight Comp]]+laptop_prices3[[#This Row],[Storage Comp]])</f>
        <v>27.11180154142582</v>
      </c>
      <c r="C281">
        <v>279</v>
      </c>
      <c r="D281" t="s">
        <v>17</v>
      </c>
      <c r="E281" t="s">
        <v>39</v>
      </c>
      <c r="F281">
        <v>8</v>
      </c>
      <c r="G281" t="s">
        <v>19</v>
      </c>
      <c r="H281" t="s">
        <v>26</v>
      </c>
      <c r="I281">
        <v>15.6</v>
      </c>
      <c r="J281" t="s">
        <v>21</v>
      </c>
      <c r="K281">
        <v>11.2</v>
      </c>
      <c r="L281">
        <v>2.8</v>
      </c>
      <c r="M281" t="s">
        <v>22</v>
      </c>
      <c r="N281">
        <v>1413.93</v>
      </c>
      <c r="O281" s="5">
        <f>(ScoreCard!$E$3-laptop_prices3[[#This Row],[Price ($)]])/ScoreCard!$E$3*ScoreCard!$E$5</f>
        <v>4.3458800430796787</v>
      </c>
      <c r="P281" s="5">
        <f>laptop_prices3[[#This Row],[RAM (GB)]]/ScoreCard!$F$3*ScoreCard!$F$5</f>
        <v>0.875</v>
      </c>
      <c r="Q281" s="5">
        <f>laptop_prices3[[#This Row],[Screen Size (inch)]]/ScoreCard!$G$3*ScoreCard!$G$5</f>
        <v>1.8034682080924855</v>
      </c>
      <c r="R281" s="5">
        <f>laptop_prices3[[#This Row],[Battery Life (hours)]]/ScoreCard!$H$3*ScoreCard!$H$5</f>
        <v>6.5333333333333323</v>
      </c>
      <c r="S281" s="5">
        <f>ScoreCard!$I$3-laptop_prices3[[#This Row],[Weight (kg)]]/ScoreCard!$I$3*ScoreCard!$I$5</f>
        <v>1.9000000000000001</v>
      </c>
      <c r="T281" s="6" cm="1">
        <f t="array" ref="T281">_xlfn.IFS(laptop_prices3[[#This Row],[Storage]]="512GB SSD", 512, laptop_prices3[[#This Row],[Storage]] = "1TB SSD", 1000, laptop_prices3[[#This Row],[Storage]] = "2TB SSD", 2000, laptop_prices3[[#This Row],[Storage]]= "256GB SSD", 256, laptop_prices3[[#This Row],[Storage]] = "1TB HDD", 1000*0.7)</f>
        <v>1000</v>
      </c>
      <c r="U281" s="5">
        <f>laptop_prices3[[#This Row],[Storage Raw Value]]/ScoreCard!$J$3*ScoreCard!$J$5</f>
        <v>4</v>
      </c>
    </row>
    <row r="282" spans="2:21" x14ac:dyDescent="0.2">
      <c r="B282" s="4" cm="1">
        <f t="array" ref="B282">SUM(laptop_prices3[[#This Row],[RAM Comp]:[Weight Comp]]+laptop_prices3[[#This Row],[Storage Comp]])</f>
        <v>23.743809523809524</v>
      </c>
      <c r="C282">
        <v>280</v>
      </c>
      <c r="D282" t="s">
        <v>38</v>
      </c>
      <c r="E282" t="s">
        <v>31</v>
      </c>
      <c r="F282">
        <v>32</v>
      </c>
      <c r="G282" t="s">
        <v>42</v>
      </c>
      <c r="H282" t="s">
        <v>40</v>
      </c>
      <c r="I282">
        <v>17.3</v>
      </c>
      <c r="J282" t="s">
        <v>27</v>
      </c>
      <c r="K282">
        <v>9.1999999999999993</v>
      </c>
      <c r="L282">
        <v>3.19</v>
      </c>
      <c r="M282" t="s">
        <v>22</v>
      </c>
      <c r="N282">
        <v>2126.52</v>
      </c>
      <c r="O282" s="5">
        <f>(ScoreCard!$E$3-laptop_prices3[[#This Row],[Price ($)]])/ScoreCard!$E$3*ScoreCard!$E$5</f>
        <v>4.0162177966446695</v>
      </c>
      <c r="P282" s="5">
        <f>laptop_prices3[[#This Row],[RAM (GB)]]/ScoreCard!$F$3*ScoreCard!$F$5</f>
        <v>3.5</v>
      </c>
      <c r="Q282" s="5">
        <f>laptop_prices3[[#This Row],[Screen Size (inch)]]/ScoreCard!$G$3*ScoreCard!$G$5</f>
        <v>2</v>
      </c>
      <c r="R282" s="5">
        <f>laptop_prices3[[#This Row],[Battery Life (hours)]]/ScoreCard!$H$3*ScoreCard!$H$5</f>
        <v>5.3666666666666663</v>
      </c>
      <c r="S282" s="5">
        <f>ScoreCard!$I$3-laptop_prices3[[#This Row],[Weight (kg)]]/ScoreCard!$I$3*ScoreCard!$I$5</f>
        <v>1.6771428571428573</v>
      </c>
      <c r="T282" s="6" cm="1">
        <f t="array" ref="T282">_xlfn.IFS(laptop_prices3[[#This Row],[Storage]]="512GB SSD", 512, laptop_prices3[[#This Row],[Storage]] = "1TB SSD", 1000, laptop_prices3[[#This Row],[Storage]] = "2TB SSD", 2000, laptop_prices3[[#This Row],[Storage]]= "256GB SSD", 256, laptop_prices3[[#This Row],[Storage]] = "1TB HDD", 1000*0.7)</f>
        <v>700</v>
      </c>
      <c r="U282" s="5">
        <f>laptop_prices3[[#This Row],[Storage Raw Value]]/ScoreCard!$J$3*ScoreCard!$J$5</f>
        <v>2.8</v>
      </c>
    </row>
    <row r="283" spans="2:21" x14ac:dyDescent="0.2">
      <c r="B283" s="4" cm="1">
        <f t="array" ref="B283">SUM(laptop_prices3[[#This Row],[RAM Comp]:[Weight Comp]]+laptop_prices3[[#This Row],[Storage Comp]])</f>
        <v>41.025306220754196</v>
      </c>
      <c r="C283">
        <v>281</v>
      </c>
      <c r="D283" t="s">
        <v>34</v>
      </c>
      <c r="E283" t="s">
        <v>39</v>
      </c>
      <c r="F283">
        <v>4</v>
      </c>
      <c r="G283" t="s">
        <v>25</v>
      </c>
      <c r="H283" t="s">
        <v>35</v>
      </c>
      <c r="I283">
        <v>16</v>
      </c>
      <c r="J283" t="s">
        <v>43</v>
      </c>
      <c r="K283">
        <v>8</v>
      </c>
      <c r="L283">
        <v>2.5</v>
      </c>
      <c r="M283" t="s">
        <v>46</v>
      </c>
      <c r="N283">
        <v>1118.0899999999999</v>
      </c>
      <c r="O283" s="5">
        <f>(ScoreCard!$E$3-laptop_prices3[[#This Row],[Price ($)]])/ScoreCard!$E$3*ScoreCard!$E$5</f>
        <v>4.4827431466670618</v>
      </c>
      <c r="P283" s="5">
        <f>laptop_prices3[[#This Row],[RAM (GB)]]/ScoreCard!$F$3*ScoreCard!$F$5</f>
        <v>0.4375</v>
      </c>
      <c r="Q283" s="5">
        <f>laptop_prices3[[#This Row],[Screen Size (inch)]]/ScoreCard!$G$3*ScoreCard!$G$5</f>
        <v>1.8497109826589595</v>
      </c>
      <c r="R283" s="5">
        <f>laptop_prices3[[#This Row],[Battery Life (hours)]]/ScoreCard!$H$3*ScoreCard!$H$5</f>
        <v>4.6666666666666661</v>
      </c>
      <c r="S283" s="5">
        <f>ScoreCard!$I$3-laptop_prices3[[#This Row],[Weight (kg)]]/ScoreCard!$I$3*ScoreCard!$I$5</f>
        <v>2.0714285714285712</v>
      </c>
      <c r="T283" s="6" cm="1">
        <f t="array" ref="T283">_xlfn.IFS(laptop_prices3[[#This Row],[Storage]]="512GB SSD", 512, laptop_prices3[[#This Row],[Storage]] = "1TB SSD", 1000, laptop_prices3[[#This Row],[Storage]] = "2TB SSD", 2000, laptop_prices3[[#This Row],[Storage]]= "256GB SSD", 256, laptop_prices3[[#This Row],[Storage]] = "1TB HDD", 1000*0.7)</f>
        <v>2000</v>
      </c>
      <c r="U283" s="5">
        <f>laptop_prices3[[#This Row],[Storage Raw Value]]/ScoreCard!$J$3*ScoreCard!$J$5</f>
        <v>8</v>
      </c>
    </row>
    <row r="284" spans="2:21" x14ac:dyDescent="0.2">
      <c r="B284" s="4" cm="1">
        <f t="array" ref="B284">SUM(laptop_prices3[[#This Row],[RAM Comp]:[Weight Comp]]+laptop_prices3[[#This Row],[Storage Comp]])</f>
        <v>28.794896779521061</v>
      </c>
      <c r="C284">
        <v>282</v>
      </c>
      <c r="D284" t="s">
        <v>38</v>
      </c>
      <c r="E284" t="s">
        <v>41</v>
      </c>
      <c r="F284">
        <v>16</v>
      </c>
      <c r="G284" t="s">
        <v>19</v>
      </c>
      <c r="H284" t="s">
        <v>26</v>
      </c>
      <c r="I284">
        <v>15.6</v>
      </c>
      <c r="J284" t="s">
        <v>43</v>
      </c>
      <c r="K284">
        <v>11.4</v>
      </c>
      <c r="L284">
        <v>1.59</v>
      </c>
      <c r="M284" t="s">
        <v>16</v>
      </c>
      <c r="N284">
        <v>2152.7600000000002</v>
      </c>
      <c r="O284" s="5">
        <f>(ScoreCard!$E$3-laptop_prices3[[#This Row],[Price ($)]])/ScoreCard!$E$3*ScoreCard!$E$5</f>
        <v>4.00407850568289</v>
      </c>
      <c r="P284" s="5">
        <f>laptop_prices3[[#This Row],[RAM (GB)]]/ScoreCard!$F$3*ScoreCard!$F$5</f>
        <v>1.75</v>
      </c>
      <c r="Q284" s="5">
        <f>laptop_prices3[[#This Row],[Screen Size (inch)]]/ScoreCard!$G$3*ScoreCard!$G$5</f>
        <v>1.8034682080924855</v>
      </c>
      <c r="R284" s="5">
        <f>laptop_prices3[[#This Row],[Battery Life (hours)]]/ScoreCard!$H$3*ScoreCard!$H$5</f>
        <v>6.65</v>
      </c>
      <c r="S284" s="5">
        <f>ScoreCard!$I$3-laptop_prices3[[#This Row],[Weight (kg)]]/ScoreCard!$I$3*ScoreCard!$I$5</f>
        <v>2.5914285714285716</v>
      </c>
      <c r="T284" s="6" cm="1">
        <f t="array" ref="T284">_xlfn.IFS(laptop_prices3[[#This Row],[Storage]]="512GB SSD", 512, laptop_prices3[[#This Row],[Storage]] = "1TB SSD", 1000, laptop_prices3[[#This Row],[Storage]] = "2TB SSD", 2000, laptop_prices3[[#This Row],[Storage]]= "256GB SSD", 256, laptop_prices3[[#This Row],[Storage]] = "1TB HDD", 1000*0.7)</f>
        <v>1000</v>
      </c>
      <c r="U284" s="5">
        <f>laptop_prices3[[#This Row],[Storage Raw Value]]/ScoreCard!$J$3*ScoreCard!$J$5</f>
        <v>4</v>
      </c>
    </row>
    <row r="285" spans="2:21" x14ac:dyDescent="0.2">
      <c r="B285" s="4" cm="1">
        <f t="array" ref="B285">SUM(laptop_prices3[[#This Row],[RAM Comp]:[Weight Comp]]+laptop_prices3[[#This Row],[Storage Comp]])</f>
        <v>17.226191301954309</v>
      </c>
      <c r="C285">
        <v>283</v>
      </c>
      <c r="D285" t="s">
        <v>17</v>
      </c>
      <c r="E285" t="s">
        <v>41</v>
      </c>
      <c r="F285">
        <v>64</v>
      </c>
      <c r="G285" t="s">
        <v>29</v>
      </c>
      <c r="H285" t="s">
        <v>14</v>
      </c>
      <c r="I285">
        <v>13.3</v>
      </c>
      <c r="J285" t="s">
        <v>27</v>
      </c>
      <c r="K285">
        <v>4.9000000000000004</v>
      </c>
      <c r="L285">
        <v>3.09</v>
      </c>
      <c r="M285" t="s">
        <v>16</v>
      </c>
      <c r="N285">
        <v>9032.16</v>
      </c>
      <c r="O285" s="5">
        <f>(ScoreCard!$E$3-laptop_prices3[[#This Row],[Price ($)]])/ScoreCard!$E$3*ScoreCard!$E$5</f>
        <v>0.82149320680836557</v>
      </c>
      <c r="P285" s="5">
        <f>laptop_prices3[[#This Row],[RAM (GB)]]/ScoreCard!$F$3*ScoreCard!$F$5</f>
        <v>7</v>
      </c>
      <c r="Q285" s="5">
        <f>laptop_prices3[[#This Row],[Screen Size (inch)]]/ScoreCard!$G$3*ScoreCard!$G$5</f>
        <v>1.5375722543352601</v>
      </c>
      <c r="R285" s="5">
        <f>laptop_prices3[[#This Row],[Battery Life (hours)]]/ScoreCard!$H$3*ScoreCard!$H$5</f>
        <v>2.8583333333333338</v>
      </c>
      <c r="S285" s="5">
        <f>ScoreCard!$I$3-laptop_prices3[[#This Row],[Weight (kg)]]/ScoreCard!$I$3*ScoreCard!$I$5</f>
        <v>1.7342857142857144</v>
      </c>
      <c r="T285" s="6" cm="1">
        <f t="array" ref="T285">_xlfn.IFS(laptop_prices3[[#This Row],[Storage]]="512GB SSD", 512, laptop_prices3[[#This Row],[Storage]] = "1TB SSD", 1000, laptop_prices3[[#This Row],[Storage]] = "2TB SSD", 2000, laptop_prices3[[#This Row],[Storage]]= "256GB SSD", 256, laptop_prices3[[#This Row],[Storage]] = "1TB HDD", 1000*0.7)</f>
        <v>256</v>
      </c>
      <c r="U285" s="5">
        <f>laptop_prices3[[#This Row],[Storage Raw Value]]/ScoreCard!$J$3*ScoreCard!$J$5</f>
        <v>1.024</v>
      </c>
    </row>
    <row r="286" spans="2:21" x14ac:dyDescent="0.2">
      <c r="B286" s="4" cm="1">
        <f t="array" ref="B286">SUM(laptop_prices3[[#This Row],[RAM Comp]:[Weight Comp]]+laptop_prices3[[#This Row],[Storage Comp]])</f>
        <v>21.67218717313515</v>
      </c>
      <c r="C286">
        <v>284</v>
      </c>
      <c r="D286" t="s">
        <v>28</v>
      </c>
      <c r="E286" t="s">
        <v>18</v>
      </c>
      <c r="F286">
        <v>64</v>
      </c>
      <c r="G286" t="s">
        <v>13</v>
      </c>
      <c r="H286" t="s">
        <v>44</v>
      </c>
      <c r="I286">
        <v>16</v>
      </c>
      <c r="J286" t="s">
        <v>21</v>
      </c>
      <c r="K286">
        <v>5.2</v>
      </c>
      <c r="L286">
        <v>3.33</v>
      </c>
      <c r="M286" t="s">
        <v>16</v>
      </c>
      <c r="N286">
        <v>1851.67</v>
      </c>
      <c r="O286" s="5">
        <f>(ScoreCard!$E$3-laptop_prices3[[#This Row],[Price ($)]])/ScoreCard!$E$3*ScoreCard!$E$5</f>
        <v>4.1433703927134644</v>
      </c>
      <c r="P286" s="5">
        <f>laptop_prices3[[#This Row],[RAM (GB)]]/ScoreCard!$F$3*ScoreCard!$F$5</f>
        <v>7</v>
      </c>
      <c r="Q286" s="5">
        <f>laptop_prices3[[#This Row],[Screen Size (inch)]]/ScoreCard!$G$3*ScoreCard!$G$5</f>
        <v>1.8497109826589595</v>
      </c>
      <c r="R286" s="5">
        <f>laptop_prices3[[#This Row],[Battery Life (hours)]]/ScoreCard!$H$3*ScoreCard!$H$5</f>
        <v>3.0333333333333332</v>
      </c>
      <c r="S286" s="5">
        <f>ScoreCard!$I$3-laptop_prices3[[#This Row],[Weight (kg)]]/ScoreCard!$I$3*ScoreCard!$I$5</f>
        <v>1.5971428571428572</v>
      </c>
      <c r="T286" s="6" cm="1">
        <f t="array" ref="T286">_xlfn.IFS(laptop_prices3[[#This Row],[Storage]]="512GB SSD", 512, laptop_prices3[[#This Row],[Storage]] = "1TB SSD", 1000, laptop_prices3[[#This Row],[Storage]] = "2TB SSD", 2000, laptop_prices3[[#This Row],[Storage]]= "256GB SSD", 256, laptop_prices3[[#This Row],[Storage]] = "1TB HDD", 1000*0.7)</f>
        <v>512</v>
      </c>
      <c r="U286" s="5">
        <f>laptop_prices3[[#This Row],[Storage Raw Value]]/ScoreCard!$J$3*ScoreCard!$J$5</f>
        <v>2.048</v>
      </c>
    </row>
    <row r="287" spans="2:21" x14ac:dyDescent="0.2">
      <c r="B287" s="4" cm="1">
        <f t="array" ref="B287">SUM(laptop_prices3[[#This Row],[RAM Comp]:[Weight Comp]]+laptop_prices3[[#This Row],[Storage Comp]])</f>
        <v>17.393782824112307</v>
      </c>
      <c r="C287">
        <v>285</v>
      </c>
      <c r="D287" t="s">
        <v>23</v>
      </c>
      <c r="E287" t="s">
        <v>31</v>
      </c>
      <c r="F287">
        <v>64</v>
      </c>
      <c r="G287" t="s">
        <v>29</v>
      </c>
      <c r="H287" t="s">
        <v>20</v>
      </c>
      <c r="I287">
        <v>14</v>
      </c>
      <c r="J287" t="s">
        <v>27</v>
      </c>
      <c r="K287">
        <v>4.5</v>
      </c>
      <c r="L287">
        <v>2.5299999999999998</v>
      </c>
      <c r="M287" t="s">
        <v>22</v>
      </c>
      <c r="N287">
        <v>3159.73</v>
      </c>
      <c r="O287" s="5">
        <f>(ScoreCard!$E$3-laptop_prices3[[#This Row],[Price ($)]])/ScoreCard!$E$3*ScoreCard!$E$5</f>
        <v>3.5382285887704157</v>
      </c>
      <c r="P287" s="5">
        <f>laptop_prices3[[#This Row],[RAM (GB)]]/ScoreCard!$F$3*ScoreCard!$F$5</f>
        <v>7</v>
      </c>
      <c r="Q287" s="5">
        <f>laptop_prices3[[#This Row],[Screen Size (inch)]]/ScoreCard!$G$3*ScoreCard!$G$5</f>
        <v>1.6184971098265895</v>
      </c>
      <c r="R287" s="5">
        <f>laptop_prices3[[#This Row],[Battery Life (hours)]]/ScoreCard!$H$3*ScoreCard!$H$5</f>
        <v>2.625</v>
      </c>
      <c r="S287" s="5">
        <f>ScoreCard!$I$3-laptop_prices3[[#This Row],[Weight (kg)]]/ScoreCard!$I$3*ScoreCard!$I$5</f>
        <v>2.0542857142857143</v>
      </c>
      <c r="T287" s="6" cm="1">
        <f t="array" ref="T287">_xlfn.IFS(laptop_prices3[[#This Row],[Storage]]="512GB SSD", 512, laptop_prices3[[#This Row],[Storage]] = "1TB SSD", 1000, laptop_prices3[[#This Row],[Storage]] = "2TB SSD", 2000, laptop_prices3[[#This Row],[Storage]]= "256GB SSD", 256, laptop_prices3[[#This Row],[Storage]] = "1TB HDD", 1000*0.7)</f>
        <v>256</v>
      </c>
      <c r="U287" s="5">
        <f>laptop_prices3[[#This Row],[Storage Raw Value]]/ScoreCard!$J$3*ScoreCard!$J$5</f>
        <v>1.024</v>
      </c>
    </row>
    <row r="288" spans="2:21" x14ac:dyDescent="0.2">
      <c r="B288" s="4" cm="1">
        <f t="array" ref="B288">SUM(laptop_prices3[[#This Row],[RAM Comp]:[Weight Comp]]+laptop_prices3[[#This Row],[Storage Comp]])</f>
        <v>12.992444398568676</v>
      </c>
      <c r="C288">
        <v>286</v>
      </c>
      <c r="D288" t="s">
        <v>45</v>
      </c>
      <c r="E288" t="s">
        <v>41</v>
      </c>
      <c r="F288">
        <v>4</v>
      </c>
      <c r="G288" t="s">
        <v>29</v>
      </c>
      <c r="H288" t="s">
        <v>32</v>
      </c>
      <c r="I288">
        <v>15.6</v>
      </c>
      <c r="J288" t="s">
        <v>27</v>
      </c>
      <c r="K288">
        <v>7.3</v>
      </c>
      <c r="L288">
        <v>1.93</v>
      </c>
      <c r="M288" t="s">
        <v>30</v>
      </c>
      <c r="N288">
        <v>2775.59</v>
      </c>
      <c r="O288" s="5">
        <f>(ScoreCard!$E$3-laptop_prices3[[#This Row],[Price ($)]])/ScoreCard!$E$3*ScoreCard!$E$5</f>
        <v>3.7159415167451892</v>
      </c>
      <c r="P288" s="5">
        <f>laptop_prices3[[#This Row],[RAM (GB)]]/ScoreCard!$F$3*ScoreCard!$F$5</f>
        <v>0.4375</v>
      </c>
      <c r="Q288" s="5">
        <f>laptop_prices3[[#This Row],[Screen Size (inch)]]/ScoreCard!$G$3*ScoreCard!$G$5</f>
        <v>1.8034682080924855</v>
      </c>
      <c r="R288" s="5">
        <f>laptop_prices3[[#This Row],[Battery Life (hours)]]/ScoreCard!$H$3*ScoreCard!$H$5</f>
        <v>4.2583333333333329</v>
      </c>
      <c r="S288" s="5">
        <f>ScoreCard!$I$3-laptop_prices3[[#This Row],[Weight (kg)]]/ScoreCard!$I$3*ScoreCard!$I$5</f>
        <v>2.3971428571428572</v>
      </c>
      <c r="T288" s="6" cm="1">
        <f t="array" ref="T288">_xlfn.IFS(laptop_prices3[[#This Row],[Storage]]="512GB SSD", 512, laptop_prices3[[#This Row],[Storage]] = "1TB SSD", 1000, laptop_prices3[[#This Row],[Storage]] = "2TB SSD", 2000, laptop_prices3[[#This Row],[Storage]]= "256GB SSD", 256, laptop_prices3[[#This Row],[Storage]] = "1TB HDD", 1000*0.7)</f>
        <v>256</v>
      </c>
      <c r="U288" s="5">
        <f>laptop_prices3[[#This Row],[Storage Raw Value]]/ScoreCard!$J$3*ScoreCard!$J$5</f>
        <v>1.024</v>
      </c>
    </row>
    <row r="289" spans="2:21" x14ac:dyDescent="0.2">
      <c r="B289" s="4" cm="1">
        <f t="array" ref="B289">SUM(laptop_prices3[[#This Row],[RAM Comp]:[Weight Comp]]+laptop_prices3[[#This Row],[Storage Comp]])</f>
        <v>42.69218758601707</v>
      </c>
      <c r="C289">
        <v>287</v>
      </c>
      <c r="D289" t="s">
        <v>23</v>
      </c>
      <c r="E289" t="s">
        <v>18</v>
      </c>
      <c r="F289">
        <v>4</v>
      </c>
      <c r="G289" t="s">
        <v>25</v>
      </c>
      <c r="H289" t="s">
        <v>35</v>
      </c>
      <c r="I289">
        <v>14</v>
      </c>
      <c r="J289" t="s">
        <v>43</v>
      </c>
      <c r="K289">
        <v>10</v>
      </c>
      <c r="L289">
        <v>1.22</v>
      </c>
      <c r="M289" t="s">
        <v>16</v>
      </c>
      <c r="N289">
        <v>1048.32</v>
      </c>
      <c r="O289" s="5">
        <f>(ScoreCard!$E$3-laptop_prices3[[#This Row],[Price ($)]])/ScoreCard!$E$3*ScoreCard!$E$5</f>
        <v>4.5150205220635318</v>
      </c>
      <c r="P289" s="5">
        <f>laptop_prices3[[#This Row],[RAM (GB)]]/ScoreCard!$F$3*ScoreCard!$F$5</f>
        <v>0.4375</v>
      </c>
      <c r="Q289" s="5">
        <f>laptop_prices3[[#This Row],[Screen Size (inch)]]/ScoreCard!$G$3*ScoreCard!$G$5</f>
        <v>1.6184971098265895</v>
      </c>
      <c r="R289" s="5">
        <f>laptop_prices3[[#This Row],[Battery Life (hours)]]/ScoreCard!$H$3*ScoreCard!$H$5</f>
        <v>5.8333333333333339</v>
      </c>
      <c r="S289" s="5">
        <f>ScoreCard!$I$3-laptop_prices3[[#This Row],[Weight (kg)]]/ScoreCard!$I$3*ScoreCard!$I$5</f>
        <v>2.8028571428571429</v>
      </c>
      <c r="T289" s="6" cm="1">
        <f t="array" ref="T289">_xlfn.IFS(laptop_prices3[[#This Row],[Storage]]="512GB SSD", 512, laptop_prices3[[#This Row],[Storage]] = "1TB SSD", 1000, laptop_prices3[[#This Row],[Storage]] = "2TB SSD", 2000, laptop_prices3[[#This Row],[Storage]]= "256GB SSD", 256, laptop_prices3[[#This Row],[Storage]] = "1TB HDD", 1000*0.7)</f>
        <v>2000</v>
      </c>
      <c r="U289" s="5">
        <f>laptop_prices3[[#This Row],[Storage Raw Value]]/ScoreCard!$J$3*ScoreCard!$J$5</f>
        <v>8</v>
      </c>
    </row>
    <row r="290" spans="2:21" x14ac:dyDescent="0.2">
      <c r="B290" s="4" cm="1">
        <f t="array" ref="B290">SUM(laptop_prices3[[#This Row],[RAM Comp]:[Weight Comp]]+laptop_prices3[[#This Row],[Storage Comp]])</f>
        <v>26.074710982658956</v>
      </c>
      <c r="C290">
        <v>288</v>
      </c>
      <c r="D290" t="s">
        <v>45</v>
      </c>
      <c r="E290" t="s">
        <v>41</v>
      </c>
      <c r="F290">
        <v>32</v>
      </c>
      <c r="G290" t="s">
        <v>19</v>
      </c>
      <c r="H290" t="s">
        <v>26</v>
      </c>
      <c r="I290">
        <v>16</v>
      </c>
      <c r="J290" t="s">
        <v>15</v>
      </c>
      <c r="K290">
        <v>4.5</v>
      </c>
      <c r="L290">
        <v>2.4500000000000002</v>
      </c>
      <c r="M290" t="s">
        <v>22</v>
      </c>
      <c r="N290">
        <v>3609.67</v>
      </c>
      <c r="O290" s="5">
        <f>(ScoreCard!$E$3-laptop_prices3[[#This Row],[Price ($)]])/ScoreCard!$E$3*ScoreCard!$E$5</f>
        <v>3.3300749083076422</v>
      </c>
      <c r="P290" s="5">
        <f>laptop_prices3[[#This Row],[RAM (GB)]]/ScoreCard!$F$3*ScoreCard!$F$5</f>
        <v>3.5</v>
      </c>
      <c r="Q290" s="5">
        <f>laptop_prices3[[#This Row],[Screen Size (inch)]]/ScoreCard!$G$3*ScoreCard!$G$5</f>
        <v>1.8497109826589595</v>
      </c>
      <c r="R290" s="5">
        <f>laptop_prices3[[#This Row],[Battery Life (hours)]]/ScoreCard!$H$3*ScoreCard!$H$5</f>
        <v>2.625</v>
      </c>
      <c r="S290" s="5">
        <f>ScoreCard!$I$3-laptop_prices3[[#This Row],[Weight (kg)]]/ScoreCard!$I$3*ScoreCard!$I$5</f>
        <v>2.0999999999999996</v>
      </c>
      <c r="T290" s="6" cm="1">
        <f t="array" ref="T290">_xlfn.IFS(laptop_prices3[[#This Row],[Storage]]="512GB SSD", 512, laptop_prices3[[#This Row],[Storage]] = "1TB SSD", 1000, laptop_prices3[[#This Row],[Storage]] = "2TB SSD", 2000, laptop_prices3[[#This Row],[Storage]]= "256GB SSD", 256, laptop_prices3[[#This Row],[Storage]] = "1TB HDD", 1000*0.7)</f>
        <v>1000</v>
      </c>
      <c r="U290" s="5">
        <f>laptop_prices3[[#This Row],[Storage Raw Value]]/ScoreCard!$J$3*ScoreCard!$J$5</f>
        <v>4</v>
      </c>
    </row>
    <row r="291" spans="2:21" x14ac:dyDescent="0.2">
      <c r="B291" s="4" cm="1">
        <f t="array" ref="B291">SUM(laptop_prices3[[#This Row],[RAM Comp]:[Weight Comp]]+laptop_prices3[[#This Row],[Storage Comp]])</f>
        <v>27.230968208092488</v>
      </c>
      <c r="C291">
        <v>289</v>
      </c>
      <c r="D291" t="s">
        <v>33</v>
      </c>
      <c r="E291" t="s">
        <v>39</v>
      </c>
      <c r="F291">
        <v>4</v>
      </c>
      <c r="G291" t="s">
        <v>19</v>
      </c>
      <c r="H291" t="s">
        <v>32</v>
      </c>
      <c r="I291">
        <v>15.6</v>
      </c>
      <c r="J291" t="s">
        <v>21</v>
      </c>
      <c r="K291">
        <v>11.4</v>
      </c>
      <c r="L291">
        <v>2.0299999999999998</v>
      </c>
      <c r="M291" t="s">
        <v>22</v>
      </c>
      <c r="N291">
        <v>775.68</v>
      </c>
      <c r="O291" s="5">
        <f>(ScoreCard!$E$3-laptop_prices3[[#This Row],[Price ($)]])/ScoreCard!$E$3*ScoreCard!$E$5</f>
        <v>4.6411507159590961</v>
      </c>
      <c r="P291" s="5">
        <f>laptop_prices3[[#This Row],[RAM (GB)]]/ScoreCard!$F$3*ScoreCard!$F$5</f>
        <v>0.4375</v>
      </c>
      <c r="Q291" s="5">
        <f>laptop_prices3[[#This Row],[Screen Size (inch)]]/ScoreCard!$G$3*ScoreCard!$G$5</f>
        <v>1.8034682080924855</v>
      </c>
      <c r="R291" s="5">
        <f>laptop_prices3[[#This Row],[Battery Life (hours)]]/ScoreCard!$H$3*ScoreCard!$H$5</f>
        <v>6.65</v>
      </c>
      <c r="S291" s="5">
        <f>ScoreCard!$I$3-laptop_prices3[[#This Row],[Weight (kg)]]/ScoreCard!$I$3*ScoreCard!$I$5</f>
        <v>2.34</v>
      </c>
      <c r="T291" s="6" cm="1">
        <f t="array" ref="T291">_xlfn.IFS(laptop_prices3[[#This Row],[Storage]]="512GB SSD", 512, laptop_prices3[[#This Row],[Storage]] = "1TB SSD", 1000, laptop_prices3[[#This Row],[Storage]] = "2TB SSD", 2000, laptop_prices3[[#This Row],[Storage]]= "256GB SSD", 256, laptop_prices3[[#This Row],[Storage]] = "1TB HDD", 1000*0.7)</f>
        <v>1000</v>
      </c>
      <c r="U291" s="5">
        <f>laptop_prices3[[#This Row],[Storage Raw Value]]/ScoreCard!$J$3*ScoreCard!$J$5</f>
        <v>4</v>
      </c>
    </row>
    <row r="292" spans="2:21" x14ac:dyDescent="0.2">
      <c r="B292" s="4" cm="1">
        <f t="array" ref="B292">SUM(laptop_prices3[[#This Row],[RAM Comp]:[Weight Comp]]+laptop_prices3[[#This Row],[Storage Comp]])</f>
        <v>27.739896779521054</v>
      </c>
      <c r="C292">
        <v>290</v>
      </c>
      <c r="D292" t="s">
        <v>28</v>
      </c>
      <c r="E292" t="s">
        <v>48</v>
      </c>
      <c r="F292">
        <v>32</v>
      </c>
      <c r="G292" t="s">
        <v>19</v>
      </c>
      <c r="H292" t="s">
        <v>20</v>
      </c>
      <c r="I292">
        <v>15.6</v>
      </c>
      <c r="J292" t="s">
        <v>21</v>
      </c>
      <c r="K292">
        <v>8.1</v>
      </c>
      <c r="L292">
        <v>3.13</v>
      </c>
      <c r="M292" t="s">
        <v>22</v>
      </c>
      <c r="N292">
        <v>1725.51</v>
      </c>
      <c r="O292" s="5">
        <f>(ScoreCard!$E$3-laptop_prices3[[#This Row],[Price ($)]])/ScoreCard!$E$3*ScoreCard!$E$5</f>
        <v>4.2017352154168988</v>
      </c>
      <c r="P292" s="5">
        <f>laptop_prices3[[#This Row],[RAM (GB)]]/ScoreCard!$F$3*ScoreCard!$F$5</f>
        <v>3.5</v>
      </c>
      <c r="Q292" s="5">
        <f>laptop_prices3[[#This Row],[Screen Size (inch)]]/ScoreCard!$G$3*ScoreCard!$G$5</f>
        <v>1.8034682080924855</v>
      </c>
      <c r="R292" s="5">
        <f>laptop_prices3[[#This Row],[Battery Life (hours)]]/ScoreCard!$H$3*ScoreCard!$H$5</f>
        <v>4.7249999999999996</v>
      </c>
      <c r="S292" s="5">
        <f>ScoreCard!$I$3-laptop_prices3[[#This Row],[Weight (kg)]]/ScoreCard!$I$3*ScoreCard!$I$5</f>
        <v>1.7114285714285715</v>
      </c>
      <c r="T292" s="6" cm="1">
        <f t="array" ref="T292">_xlfn.IFS(laptop_prices3[[#This Row],[Storage]]="512GB SSD", 512, laptop_prices3[[#This Row],[Storage]] = "1TB SSD", 1000, laptop_prices3[[#This Row],[Storage]] = "2TB SSD", 2000, laptop_prices3[[#This Row],[Storage]]= "256GB SSD", 256, laptop_prices3[[#This Row],[Storage]] = "1TB HDD", 1000*0.7)</f>
        <v>1000</v>
      </c>
      <c r="U292" s="5">
        <f>laptop_prices3[[#This Row],[Storage Raw Value]]/ScoreCard!$J$3*ScoreCard!$J$5</f>
        <v>4</v>
      </c>
    </row>
    <row r="293" spans="2:21" x14ac:dyDescent="0.2">
      <c r="B293" s="4" cm="1">
        <f t="array" ref="B293">SUM(laptop_prices3[[#This Row],[RAM Comp]:[Weight Comp]]+laptop_prices3[[#This Row],[Storage Comp]])</f>
        <v>20.489047619047618</v>
      </c>
      <c r="C293">
        <v>291</v>
      </c>
      <c r="D293" t="s">
        <v>38</v>
      </c>
      <c r="E293" t="s">
        <v>31</v>
      </c>
      <c r="F293">
        <v>16</v>
      </c>
      <c r="G293" t="s">
        <v>42</v>
      </c>
      <c r="H293" t="s">
        <v>26</v>
      </c>
      <c r="I293">
        <v>17.3</v>
      </c>
      <c r="J293" t="s">
        <v>15</v>
      </c>
      <c r="K293">
        <v>5.2</v>
      </c>
      <c r="L293">
        <v>1.74</v>
      </c>
      <c r="M293" t="s">
        <v>16</v>
      </c>
      <c r="N293">
        <v>1124.19</v>
      </c>
      <c r="O293" s="5">
        <f>(ScoreCard!$E$3-laptop_prices3[[#This Row],[Price ($)]])/ScoreCard!$E$3*ScoreCard!$E$5</f>
        <v>4.4799211316187817</v>
      </c>
      <c r="P293" s="5">
        <f>laptop_prices3[[#This Row],[RAM (GB)]]/ScoreCard!$F$3*ScoreCard!$F$5</f>
        <v>1.75</v>
      </c>
      <c r="Q293" s="5">
        <f>laptop_prices3[[#This Row],[Screen Size (inch)]]/ScoreCard!$G$3*ScoreCard!$G$5</f>
        <v>2</v>
      </c>
      <c r="R293" s="5">
        <f>laptop_prices3[[#This Row],[Battery Life (hours)]]/ScoreCard!$H$3*ScoreCard!$H$5</f>
        <v>3.0333333333333332</v>
      </c>
      <c r="S293" s="5">
        <f>ScoreCard!$I$3-laptop_prices3[[#This Row],[Weight (kg)]]/ScoreCard!$I$3*ScoreCard!$I$5</f>
        <v>2.5057142857142858</v>
      </c>
      <c r="T293" s="6" cm="1">
        <f t="array" ref="T293">_xlfn.IFS(laptop_prices3[[#This Row],[Storage]]="512GB SSD", 512, laptop_prices3[[#This Row],[Storage]] = "1TB SSD", 1000, laptop_prices3[[#This Row],[Storage]] = "2TB SSD", 2000, laptop_prices3[[#This Row],[Storage]]= "256GB SSD", 256, laptop_prices3[[#This Row],[Storage]] = "1TB HDD", 1000*0.7)</f>
        <v>700</v>
      </c>
      <c r="U293" s="5">
        <f>laptop_prices3[[#This Row],[Storage Raw Value]]/ScoreCard!$J$3*ScoreCard!$J$5</f>
        <v>2.8</v>
      </c>
    </row>
    <row r="294" spans="2:21" x14ac:dyDescent="0.2">
      <c r="B294" s="4" cm="1">
        <f t="array" ref="B294">SUM(laptop_prices3[[#This Row],[RAM Comp]:[Weight Comp]]+laptop_prices3[[#This Row],[Storage Comp]])</f>
        <v>24.8477539223782</v>
      </c>
      <c r="C294">
        <v>292</v>
      </c>
      <c r="D294" t="s">
        <v>17</v>
      </c>
      <c r="E294" t="s">
        <v>18</v>
      </c>
      <c r="F294">
        <v>64</v>
      </c>
      <c r="G294" t="s">
        <v>42</v>
      </c>
      <c r="H294" t="s">
        <v>40</v>
      </c>
      <c r="I294">
        <v>15.6</v>
      </c>
      <c r="J294" t="s">
        <v>15</v>
      </c>
      <c r="K294">
        <v>5.4</v>
      </c>
      <c r="L294">
        <v>3.16</v>
      </c>
      <c r="M294" t="s">
        <v>22</v>
      </c>
      <c r="N294">
        <v>4818.17</v>
      </c>
      <c r="O294" s="5">
        <f>(ScoreCard!$E$3-laptop_prices3[[#This Row],[Price ($)]])/ScoreCard!$E$3*ScoreCard!$E$5</f>
        <v>2.7709920909558576</v>
      </c>
      <c r="P294" s="5">
        <f>laptop_prices3[[#This Row],[RAM (GB)]]/ScoreCard!$F$3*ScoreCard!$F$5</f>
        <v>7</v>
      </c>
      <c r="Q294" s="5">
        <f>laptop_prices3[[#This Row],[Screen Size (inch)]]/ScoreCard!$G$3*ScoreCard!$G$5</f>
        <v>1.8034682080924855</v>
      </c>
      <c r="R294" s="5">
        <f>laptop_prices3[[#This Row],[Battery Life (hours)]]/ScoreCard!$H$3*ScoreCard!$H$5</f>
        <v>3.15</v>
      </c>
      <c r="S294" s="5">
        <f>ScoreCard!$I$3-laptop_prices3[[#This Row],[Weight (kg)]]/ScoreCard!$I$3*ScoreCard!$I$5</f>
        <v>1.6942857142857142</v>
      </c>
      <c r="T294" s="6" cm="1">
        <f t="array" ref="T294">_xlfn.IFS(laptop_prices3[[#This Row],[Storage]]="512GB SSD", 512, laptop_prices3[[#This Row],[Storage]] = "1TB SSD", 1000, laptop_prices3[[#This Row],[Storage]] = "2TB SSD", 2000, laptop_prices3[[#This Row],[Storage]]= "256GB SSD", 256, laptop_prices3[[#This Row],[Storage]] = "1TB HDD", 1000*0.7)</f>
        <v>700</v>
      </c>
      <c r="U294" s="5">
        <f>laptop_prices3[[#This Row],[Storage Raw Value]]/ScoreCard!$J$3*ScoreCard!$J$5</f>
        <v>2.8</v>
      </c>
    </row>
    <row r="295" spans="2:21" x14ac:dyDescent="0.2">
      <c r="B295" s="4" cm="1">
        <f t="array" ref="B295">SUM(laptop_prices3[[#This Row],[RAM Comp]:[Weight Comp]]+laptop_prices3[[#This Row],[Storage Comp]])</f>
        <v>15.66218717313515</v>
      </c>
      <c r="C295">
        <v>293</v>
      </c>
      <c r="D295" t="s">
        <v>36</v>
      </c>
      <c r="E295" t="s">
        <v>48</v>
      </c>
      <c r="F295">
        <v>8</v>
      </c>
      <c r="G295" t="s">
        <v>13</v>
      </c>
      <c r="H295" t="s">
        <v>44</v>
      </c>
      <c r="I295">
        <v>16</v>
      </c>
      <c r="J295" t="s">
        <v>15</v>
      </c>
      <c r="K295">
        <v>4.3</v>
      </c>
      <c r="L295">
        <v>2.21</v>
      </c>
      <c r="M295" t="s">
        <v>46</v>
      </c>
      <c r="N295">
        <v>1089.96</v>
      </c>
      <c r="O295" s="5">
        <f>(ScoreCard!$E$3-laptop_prices3[[#This Row],[Price ($)]])/ScoreCard!$E$3*ScoreCard!$E$5</f>
        <v>4.4957567996683894</v>
      </c>
      <c r="P295" s="5">
        <f>laptop_prices3[[#This Row],[RAM (GB)]]/ScoreCard!$F$3*ScoreCard!$F$5</f>
        <v>0.875</v>
      </c>
      <c r="Q295" s="5">
        <f>laptop_prices3[[#This Row],[Screen Size (inch)]]/ScoreCard!$G$3*ScoreCard!$G$5</f>
        <v>1.8497109826589595</v>
      </c>
      <c r="R295" s="5">
        <f>laptop_prices3[[#This Row],[Battery Life (hours)]]/ScoreCard!$H$3*ScoreCard!$H$5</f>
        <v>2.5083333333333333</v>
      </c>
      <c r="S295" s="5">
        <f>ScoreCard!$I$3-laptop_prices3[[#This Row],[Weight (kg)]]/ScoreCard!$I$3*ScoreCard!$I$5</f>
        <v>2.2371428571428571</v>
      </c>
      <c r="T295" s="6" cm="1">
        <f t="array" ref="T295">_xlfn.IFS(laptop_prices3[[#This Row],[Storage]]="512GB SSD", 512, laptop_prices3[[#This Row],[Storage]] = "1TB SSD", 1000, laptop_prices3[[#This Row],[Storage]] = "2TB SSD", 2000, laptop_prices3[[#This Row],[Storage]]= "256GB SSD", 256, laptop_prices3[[#This Row],[Storage]] = "1TB HDD", 1000*0.7)</f>
        <v>512</v>
      </c>
      <c r="U295" s="5">
        <f>laptop_prices3[[#This Row],[Storage Raw Value]]/ScoreCard!$J$3*ScoreCard!$J$5</f>
        <v>2.048</v>
      </c>
    </row>
    <row r="296" spans="2:21" x14ac:dyDescent="0.2">
      <c r="B296" s="4" cm="1">
        <f t="array" ref="B296">SUM(laptop_prices3[[#This Row],[RAM Comp]:[Weight Comp]]+laptop_prices3[[#This Row],[Storage Comp]])</f>
        <v>20.139047619047616</v>
      </c>
      <c r="C296">
        <v>294</v>
      </c>
      <c r="D296" t="s">
        <v>28</v>
      </c>
      <c r="E296" t="s">
        <v>12</v>
      </c>
      <c r="F296">
        <v>16</v>
      </c>
      <c r="G296" t="s">
        <v>42</v>
      </c>
      <c r="H296" t="s">
        <v>40</v>
      </c>
      <c r="I296">
        <v>17.3</v>
      </c>
      <c r="J296" t="s">
        <v>21</v>
      </c>
      <c r="K296">
        <v>4.5999999999999996</v>
      </c>
      <c r="L296">
        <v>1.74</v>
      </c>
      <c r="M296" t="s">
        <v>30</v>
      </c>
      <c r="N296">
        <v>845.64</v>
      </c>
      <c r="O296" s="5">
        <f>(ScoreCard!$E$3-laptop_prices3[[#This Row],[Price ($)]])/ScoreCard!$E$3*ScoreCard!$E$5</f>
        <v>4.6087854417332537</v>
      </c>
      <c r="P296" s="5">
        <f>laptop_prices3[[#This Row],[RAM (GB)]]/ScoreCard!$F$3*ScoreCard!$F$5</f>
        <v>1.75</v>
      </c>
      <c r="Q296" s="5">
        <f>laptop_prices3[[#This Row],[Screen Size (inch)]]/ScoreCard!$G$3*ScoreCard!$G$5</f>
        <v>2</v>
      </c>
      <c r="R296" s="5">
        <f>laptop_prices3[[#This Row],[Battery Life (hours)]]/ScoreCard!$H$3*ScoreCard!$H$5</f>
        <v>2.6833333333333331</v>
      </c>
      <c r="S296" s="5">
        <f>ScoreCard!$I$3-laptop_prices3[[#This Row],[Weight (kg)]]/ScoreCard!$I$3*ScoreCard!$I$5</f>
        <v>2.5057142857142858</v>
      </c>
      <c r="T296" s="6" cm="1">
        <f t="array" ref="T296">_xlfn.IFS(laptop_prices3[[#This Row],[Storage]]="512GB SSD", 512, laptop_prices3[[#This Row],[Storage]] = "1TB SSD", 1000, laptop_prices3[[#This Row],[Storage]] = "2TB SSD", 2000, laptop_prices3[[#This Row],[Storage]]= "256GB SSD", 256, laptop_prices3[[#This Row],[Storage]] = "1TB HDD", 1000*0.7)</f>
        <v>700</v>
      </c>
      <c r="U296" s="5">
        <f>laptop_prices3[[#This Row],[Storage Raw Value]]/ScoreCard!$J$3*ScoreCard!$J$5</f>
        <v>2.8</v>
      </c>
    </row>
    <row r="297" spans="2:21" x14ac:dyDescent="0.2">
      <c r="B297" s="4" cm="1">
        <f t="array" ref="B297">SUM(laptop_prices3[[#This Row],[RAM Comp]:[Weight Comp]]+laptop_prices3[[#This Row],[Storage Comp]])</f>
        <v>41.994999999999997</v>
      </c>
      <c r="C297">
        <v>295</v>
      </c>
      <c r="D297" t="s">
        <v>11</v>
      </c>
      <c r="E297" t="s">
        <v>24</v>
      </c>
      <c r="F297">
        <v>16</v>
      </c>
      <c r="G297" t="s">
        <v>25</v>
      </c>
      <c r="H297" t="s">
        <v>26</v>
      </c>
      <c r="I297">
        <v>17.3</v>
      </c>
      <c r="J297" t="s">
        <v>27</v>
      </c>
      <c r="K297">
        <v>6.9</v>
      </c>
      <c r="L297">
        <v>2.2400000000000002</v>
      </c>
      <c r="M297" t="s">
        <v>30</v>
      </c>
      <c r="N297">
        <v>3337.78</v>
      </c>
      <c r="O297" s="5">
        <f>(ScoreCard!$E$3-laptop_prices3[[#This Row],[Price ($)]])/ScoreCard!$E$3*ScoreCard!$E$5</f>
        <v>3.4558581331398934</v>
      </c>
      <c r="P297" s="5">
        <f>laptop_prices3[[#This Row],[RAM (GB)]]/ScoreCard!$F$3*ScoreCard!$F$5</f>
        <v>1.75</v>
      </c>
      <c r="Q297" s="5">
        <f>laptop_prices3[[#This Row],[Screen Size (inch)]]/ScoreCard!$G$3*ScoreCard!$G$5</f>
        <v>2</v>
      </c>
      <c r="R297" s="5">
        <f>laptop_prices3[[#This Row],[Battery Life (hours)]]/ScoreCard!$H$3*ScoreCard!$H$5</f>
        <v>4.0250000000000004</v>
      </c>
      <c r="S297" s="5">
        <f>ScoreCard!$I$3-laptop_prices3[[#This Row],[Weight (kg)]]/ScoreCard!$I$3*ScoreCard!$I$5</f>
        <v>2.2199999999999998</v>
      </c>
      <c r="T297" s="6" cm="1">
        <f t="array" ref="T297">_xlfn.IFS(laptop_prices3[[#This Row],[Storage]]="512GB SSD", 512, laptop_prices3[[#This Row],[Storage]] = "1TB SSD", 1000, laptop_prices3[[#This Row],[Storage]] = "2TB SSD", 2000, laptop_prices3[[#This Row],[Storage]]= "256GB SSD", 256, laptop_prices3[[#This Row],[Storage]] = "1TB HDD", 1000*0.7)</f>
        <v>2000</v>
      </c>
      <c r="U297" s="5">
        <f>laptop_prices3[[#This Row],[Storage Raw Value]]/ScoreCard!$J$3*ScoreCard!$J$5</f>
        <v>8</v>
      </c>
    </row>
    <row r="298" spans="2:21" x14ac:dyDescent="0.2">
      <c r="B298" s="4" cm="1">
        <f t="array" ref="B298">SUM(laptop_prices3[[#This Row],[RAM Comp]:[Weight Comp]]+laptop_prices3[[#This Row],[Storage Comp]])</f>
        <v>16.533334159097166</v>
      </c>
      <c r="C298">
        <v>296</v>
      </c>
      <c r="D298" t="s">
        <v>33</v>
      </c>
      <c r="E298" t="s">
        <v>24</v>
      </c>
      <c r="F298">
        <v>16</v>
      </c>
      <c r="G298" t="s">
        <v>29</v>
      </c>
      <c r="H298" t="s">
        <v>26</v>
      </c>
      <c r="I298">
        <v>13.3</v>
      </c>
      <c r="J298" t="s">
        <v>43</v>
      </c>
      <c r="K298">
        <v>10.9</v>
      </c>
      <c r="L298">
        <v>1.24</v>
      </c>
      <c r="M298" t="s">
        <v>16</v>
      </c>
      <c r="N298">
        <v>1239.8800000000001</v>
      </c>
      <c r="O298" s="5">
        <f>(ScoreCard!$E$3-laptop_prices3[[#This Row],[Price ($)]])/ScoreCard!$E$3*ScoreCard!$E$5</f>
        <v>4.4263999970391978</v>
      </c>
      <c r="P298" s="5">
        <f>laptop_prices3[[#This Row],[RAM (GB)]]/ScoreCard!$F$3*ScoreCard!$F$5</f>
        <v>1.75</v>
      </c>
      <c r="Q298" s="5">
        <f>laptop_prices3[[#This Row],[Screen Size (inch)]]/ScoreCard!$G$3*ScoreCard!$G$5</f>
        <v>1.5375722543352601</v>
      </c>
      <c r="R298" s="5">
        <f>laptop_prices3[[#This Row],[Battery Life (hours)]]/ScoreCard!$H$3*ScoreCard!$H$5</f>
        <v>6.3583333333333334</v>
      </c>
      <c r="S298" s="5">
        <f>ScoreCard!$I$3-laptop_prices3[[#This Row],[Weight (kg)]]/ScoreCard!$I$3*ScoreCard!$I$5</f>
        <v>2.7914285714285714</v>
      </c>
      <c r="T298" s="6" cm="1">
        <f t="array" ref="T298">_xlfn.IFS(laptop_prices3[[#This Row],[Storage]]="512GB SSD", 512, laptop_prices3[[#This Row],[Storage]] = "1TB SSD", 1000, laptop_prices3[[#This Row],[Storage]] = "2TB SSD", 2000, laptop_prices3[[#This Row],[Storage]]= "256GB SSD", 256, laptop_prices3[[#This Row],[Storage]] = "1TB HDD", 1000*0.7)</f>
        <v>256</v>
      </c>
      <c r="U298" s="5">
        <f>laptop_prices3[[#This Row],[Storage Raw Value]]/ScoreCard!$J$3*ScoreCard!$J$5</f>
        <v>1.024</v>
      </c>
    </row>
    <row r="299" spans="2:21" x14ac:dyDescent="0.2">
      <c r="B299" s="4" cm="1">
        <f t="array" ref="B299">SUM(laptop_prices3[[#This Row],[RAM Comp]:[Weight Comp]]+laptop_prices3[[#This Row],[Storage Comp]])</f>
        <v>43.425952380952381</v>
      </c>
      <c r="C299">
        <v>297</v>
      </c>
      <c r="D299" t="s">
        <v>28</v>
      </c>
      <c r="E299" t="s">
        <v>39</v>
      </c>
      <c r="F299">
        <v>32</v>
      </c>
      <c r="G299" t="s">
        <v>25</v>
      </c>
      <c r="H299" t="s">
        <v>20</v>
      </c>
      <c r="I299">
        <v>17.3</v>
      </c>
      <c r="J299" t="s">
        <v>43</v>
      </c>
      <c r="K299">
        <v>6.5</v>
      </c>
      <c r="L299">
        <v>2.39</v>
      </c>
      <c r="M299" t="s">
        <v>16</v>
      </c>
      <c r="N299">
        <v>1714.24</v>
      </c>
      <c r="O299" s="5">
        <f>(ScoreCard!$E$3-laptop_prices3[[#This Row],[Price ($)]])/ScoreCard!$E$3*ScoreCard!$E$5</f>
        <v>4.2069490038749509</v>
      </c>
      <c r="P299" s="5">
        <f>laptop_prices3[[#This Row],[RAM (GB)]]/ScoreCard!$F$3*ScoreCard!$F$5</f>
        <v>3.5</v>
      </c>
      <c r="Q299" s="5">
        <f>laptop_prices3[[#This Row],[Screen Size (inch)]]/ScoreCard!$G$3*ScoreCard!$G$5</f>
        <v>2</v>
      </c>
      <c r="R299" s="5">
        <f>laptop_prices3[[#This Row],[Battery Life (hours)]]/ScoreCard!$H$3*ScoreCard!$H$5</f>
        <v>3.7916666666666665</v>
      </c>
      <c r="S299" s="5">
        <f>ScoreCard!$I$3-laptop_prices3[[#This Row],[Weight (kg)]]/ScoreCard!$I$3*ScoreCard!$I$5</f>
        <v>2.1342857142857143</v>
      </c>
      <c r="T299" s="6" cm="1">
        <f t="array" ref="T299">_xlfn.IFS(laptop_prices3[[#This Row],[Storage]]="512GB SSD", 512, laptop_prices3[[#This Row],[Storage]] = "1TB SSD", 1000, laptop_prices3[[#This Row],[Storage]] = "2TB SSD", 2000, laptop_prices3[[#This Row],[Storage]]= "256GB SSD", 256, laptop_prices3[[#This Row],[Storage]] = "1TB HDD", 1000*0.7)</f>
        <v>2000</v>
      </c>
      <c r="U299" s="5">
        <f>laptop_prices3[[#This Row],[Storage Raw Value]]/ScoreCard!$J$3*ScoreCard!$J$5</f>
        <v>8</v>
      </c>
    </row>
    <row r="300" spans="2:21" x14ac:dyDescent="0.2">
      <c r="B300" s="4" cm="1">
        <f t="array" ref="B300">SUM(laptop_prices3[[#This Row],[RAM Comp]:[Weight Comp]]+laptop_prices3[[#This Row],[Storage Comp]])</f>
        <v>17.922905587668595</v>
      </c>
      <c r="C300">
        <v>298</v>
      </c>
      <c r="D300" t="s">
        <v>36</v>
      </c>
      <c r="E300" t="s">
        <v>48</v>
      </c>
      <c r="F300">
        <v>16</v>
      </c>
      <c r="G300" t="s">
        <v>13</v>
      </c>
      <c r="H300" t="s">
        <v>32</v>
      </c>
      <c r="I300">
        <v>13.3</v>
      </c>
      <c r="J300" t="s">
        <v>27</v>
      </c>
      <c r="K300">
        <v>8.1999999999999993</v>
      </c>
      <c r="L300">
        <v>3.22</v>
      </c>
      <c r="M300" t="s">
        <v>16</v>
      </c>
      <c r="N300">
        <v>2618.1799999999998</v>
      </c>
      <c r="O300" s="5">
        <f>(ScoreCard!$E$3-laptop_prices3[[#This Row],[Price ($)]])/ScoreCard!$E$3*ScoreCard!$E$5</f>
        <v>3.7887633837533352</v>
      </c>
      <c r="P300" s="5">
        <f>laptop_prices3[[#This Row],[RAM (GB)]]/ScoreCard!$F$3*ScoreCard!$F$5</f>
        <v>1.75</v>
      </c>
      <c r="Q300" s="5">
        <f>laptop_prices3[[#This Row],[Screen Size (inch)]]/ScoreCard!$G$3*ScoreCard!$G$5</f>
        <v>1.5375722543352601</v>
      </c>
      <c r="R300" s="5">
        <f>laptop_prices3[[#This Row],[Battery Life (hours)]]/ScoreCard!$H$3*ScoreCard!$H$5</f>
        <v>4.7833333333333323</v>
      </c>
      <c r="S300" s="5">
        <f>ScoreCard!$I$3-laptop_prices3[[#This Row],[Weight (kg)]]/ScoreCard!$I$3*ScoreCard!$I$5</f>
        <v>1.66</v>
      </c>
      <c r="T300" s="6" cm="1">
        <f t="array" ref="T300">_xlfn.IFS(laptop_prices3[[#This Row],[Storage]]="512GB SSD", 512, laptop_prices3[[#This Row],[Storage]] = "1TB SSD", 1000, laptop_prices3[[#This Row],[Storage]] = "2TB SSD", 2000, laptop_prices3[[#This Row],[Storage]]= "256GB SSD", 256, laptop_prices3[[#This Row],[Storage]] = "1TB HDD", 1000*0.7)</f>
        <v>512</v>
      </c>
      <c r="U300" s="5">
        <f>laptop_prices3[[#This Row],[Storage Raw Value]]/ScoreCard!$J$3*ScoreCard!$J$5</f>
        <v>2.048</v>
      </c>
    </row>
    <row r="301" spans="2:21" x14ac:dyDescent="0.2">
      <c r="B301" s="4" cm="1">
        <f t="array" ref="B301">SUM(laptop_prices3[[#This Row],[RAM Comp]:[Weight Comp]]+laptop_prices3[[#This Row],[Storage Comp]])</f>
        <v>19.999520506468485</v>
      </c>
      <c r="C301">
        <v>299</v>
      </c>
      <c r="D301" t="s">
        <v>23</v>
      </c>
      <c r="E301" t="s">
        <v>12</v>
      </c>
      <c r="F301">
        <v>64</v>
      </c>
      <c r="G301" t="s">
        <v>29</v>
      </c>
      <c r="H301" t="s">
        <v>35</v>
      </c>
      <c r="I301">
        <v>16</v>
      </c>
      <c r="J301" t="s">
        <v>15</v>
      </c>
      <c r="K301">
        <v>8.6</v>
      </c>
      <c r="L301">
        <v>2.56</v>
      </c>
      <c r="M301" t="s">
        <v>46</v>
      </c>
      <c r="N301">
        <v>2686.06</v>
      </c>
      <c r="O301" s="5">
        <f>(ScoreCard!$E$3-laptop_prices3[[#This Row],[Price ($)]])/ScoreCard!$E$3*ScoreCard!$E$5</f>
        <v>3.7573603703964147</v>
      </c>
      <c r="P301" s="5">
        <f>laptop_prices3[[#This Row],[RAM (GB)]]/ScoreCard!$F$3*ScoreCard!$F$5</f>
        <v>7</v>
      </c>
      <c r="Q301" s="5">
        <f>laptop_prices3[[#This Row],[Screen Size (inch)]]/ScoreCard!$G$3*ScoreCard!$G$5</f>
        <v>1.8497109826589595</v>
      </c>
      <c r="R301" s="5">
        <f>laptop_prices3[[#This Row],[Battery Life (hours)]]/ScoreCard!$H$3*ScoreCard!$H$5</f>
        <v>5.0166666666666666</v>
      </c>
      <c r="S301" s="5">
        <f>ScoreCard!$I$3-laptop_prices3[[#This Row],[Weight (kg)]]/ScoreCard!$I$3*ScoreCard!$I$5</f>
        <v>2.0371428571428574</v>
      </c>
      <c r="T301" s="6" cm="1">
        <f t="array" ref="T301">_xlfn.IFS(laptop_prices3[[#This Row],[Storage]]="512GB SSD", 512, laptop_prices3[[#This Row],[Storage]] = "1TB SSD", 1000, laptop_prices3[[#This Row],[Storage]] = "2TB SSD", 2000, laptop_prices3[[#This Row],[Storage]]= "256GB SSD", 256, laptop_prices3[[#This Row],[Storage]] = "1TB HDD", 1000*0.7)</f>
        <v>256</v>
      </c>
      <c r="U301" s="5">
        <f>laptop_prices3[[#This Row],[Storage Raw Value]]/ScoreCard!$J$3*ScoreCard!$J$5</f>
        <v>1.024</v>
      </c>
    </row>
    <row r="302" spans="2:21" x14ac:dyDescent="0.2">
      <c r="B302" s="4" cm="1">
        <f t="array" ref="B302">SUM(laptop_prices3[[#This Row],[RAM Comp]:[Weight Comp]]+laptop_prices3[[#This Row],[Storage Comp]])</f>
        <v>13.493330030278006</v>
      </c>
      <c r="C302">
        <v>300</v>
      </c>
      <c r="D302" t="s">
        <v>17</v>
      </c>
      <c r="E302" t="s">
        <v>41</v>
      </c>
      <c r="F302">
        <v>8</v>
      </c>
      <c r="G302" t="s">
        <v>29</v>
      </c>
      <c r="H302" t="s">
        <v>14</v>
      </c>
      <c r="I302">
        <v>16</v>
      </c>
      <c r="J302" t="s">
        <v>43</v>
      </c>
      <c r="K302">
        <v>7.3</v>
      </c>
      <c r="L302">
        <v>1.9</v>
      </c>
      <c r="M302" t="s">
        <v>16</v>
      </c>
      <c r="N302">
        <v>2418.11</v>
      </c>
      <c r="O302" s="5">
        <f>(ScoreCard!$E$3-laptop_prices3[[#This Row],[Price ($)]])/ScoreCard!$E$3*ScoreCard!$E$5</f>
        <v>3.881320851082728</v>
      </c>
      <c r="P302" s="5">
        <f>laptop_prices3[[#This Row],[RAM (GB)]]/ScoreCard!$F$3*ScoreCard!$F$5</f>
        <v>0.875</v>
      </c>
      <c r="Q302" s="5">
        <f>laptop_prices3[[#This Row],[Screen Size (inch)]]/ScoreCard!$G$3*ScoreCard!$G$5</f>
        <v>1.8497109826589595</v>
      </c>
      <c r="R302" s="5">
        <f>laptop_prices3[[#This Row],[Battery Life (hours)]]/ScoreCard!$H$3*ScoreCard!$H$5</f>
        <v>4.2583333333333329</v>
      </c>
      <c r="S302" s="5">
        <f>ScoreCard!$I$3-laptop_prices3[[#This Row],[Weight (kg)]]/ScoreCard!$I$3*ScoreCard!$I$5</f>
        <v>2.4142857142857146</v>
      </c>
      <c r="T302" s="6" cm="1">
        <f t="array" ref="T302">_xlfn.IFS(laptop_prices3[[#This Row],[Storage]]="512GB SSD", 512, laptop_prices3[[#This Row],[Storage]] = "1TB SSD", 1000, laptop_prices3[[#This Row],[Storage]] = "2TB SSD", 2000, laptop_prices3[[#This Row],[Storage]]= "256GB SSD", 256, laptop_prices3[[#This Row],[Storage]] = "1TB HDD", 1000*0.7)</f>
        <v>256</v>
      </c>
      <c r="U302" s="5">
        <f>laptop_prices3[[#This Row],[Storage Raw Value]]/ScoreCard!$J$3*ScoreCard!$J$5</f>
        <v>1.024</v>
      </c>
    </row>
    <row r="303" spans="2:21" x14ac:dyDescent="0.2">
      <c r="B303" s="4" cm="1">
        <f t="array" ref="B303">SUM(laptop_prices3[[#This Row],[RAM Comp]:[Weight Comp]]+laptop_prices3[[#This Row],[Storage Comp]])</f>
        <v>22.372334159097164</v>
      </c>
      <c r="C303">
        <v>301</v>
      </c>
      <c r="D303" t="s">
        <v>17</v>
      </c>
      <c r="E303" t="s">
        <v>24</v>
      </c>
      <c r="F303">
        <v>8</v>
      </c>
      <c r="G303" t="s">
        <v>42</v>
      </c>
      <c r="H303" t="s">
        <v>26</v>
      </c>
      <c r="I303">
        <v>13.3</v>
      </c>
      <c r="J303" t="s">
        <v>21</v>
      </c>
      <c r="K303">
        <v>10.3</v>
      </c>
      <c r="L303">
        <v>1.31</v>
      </c>
      <c r="M303" t="s">
        <v>22</v>
      </c>
      <c r="N303">
        <v>880.5</v>
      </c>
      <c r="O303" s="5">
        <f>(ScoreCard!$E$3-laptop_prices3[[#This Row],[Price ($)]])/ScoreCard!$E$3*ScoreCard!$E$5</f>
        <v>4.5926583196704627</v>
      </c>
      <c r="P303" s="5">
        <f>laptop_prices3[[#This Row],[RAM (GB)]]/ScoreCard!$F$3*ScoreCard!$F$5</f>
        <v>0.875</v>
      </c>
      <c r="Q303" s="5">
        <f>laptop_prices3[[#This Row],[Screen Size (inch)]]/ScoreCard!$G$3*ScoreCard!$G$5</f>
        <v>1.5375722543352601</v>
      </c>
      <c r="R303" s="5">
        <f>laptop_prices3[[#This Row],[Battery Life (hours)]]/ScoreCard!$H$3*ScoreCard!$H$5</f>
        <v>6.0083333333333337</v>
      </c>
      <c r="S303" s="5">
        <f>ScoreCard!$I$3-laptop_prices3[[#This Row],[Weight (kg)]]/ScoreCard!$I$3*ScoreCard!$I$5</f>
        <v>2.7514285714285713</v>
      </c>
      <c r="T303" s="6" cm="1">
        <f t="array" ref="T303">_xlfn.IFS(laptop_prices3[[#This Row],[Storage]]="512GB SSD", 512, laptop_prices3[[#This Row],[Storage]] = "1TB SSD", 1000, laptop_prices3[[#This Row],[Storage]] = "2TB SSD", 2000, laptop_prices3[[#This Row],[Storage]]= "256GB SSD", 256, laptop_prices3[[#This Row],[Storage]] = "1TB HDD", 1000*0.7)</f>
        <v>700</v>
      </c>
      <c r="U303" s="5">
        <f>laptop_prices3[[#This Row],[Storage Raw Value]]/ScoreCard!$J$3*ScoreCard!$J$5</f>
        <v>2.8</v>
      </c>
    </row>
    <row r="304" spans="2:21" x14ac:dyDescent="0.2">
      <c r="B304" s="4" cm="1">
        <f t="array" ref="B304">SUM(laptop_prices3[[#This Row],[RAM Comp]:[Weight Comp]]+laptop_prices3[[#This Row],[Storage Comp]])</f>
        <v>25.884166666666665</v>
      </c>
      <c r="C304">
        <v>302</v>
      </c>
      <c r="D304" t="s">
        <v>45</v>
      </c>
      <c r="E304" t="s">
        <v>31</v>
      </c>
      <c r="F304">
        <v>4</v>
      </c>
      <c r="G304" t="s">
        <v>19</v>
      </c>
      <c r="H304" t="s">
        <v>35</v>
      </c>
      <c r="I304">
        <v>17.3</v>
      </c>
      <c r="J304" t="s">
        <v>43</v>
      </c>
      <c r="K304">
        <v>8</v>
      </c>
      <c r="L304">
        <v>1.26</v>
      </c>
      <c r="M304" t="s">
        <v>16</v>
      </c>
      <c r="N304">
        <v>825.89</v>
      </c>
      <c r="O304" s="5">
        <f>(ScoreCard!$E$3-laptop_prices3[[#This Row],[Price ($)]])/ScoreCard!$E$3*ScoreCard!$E$5</f>
        <v>4.617922293733832</v>
      </c>
      <c r="P304" s="5">
        <f>laptop_prices3[[#This Row],[RAM (GB)]]/ScoreCard!$F$3*ScoreCard!$F$5</f>
        <v>0.4375</v>
      </c>
      <c r="Q304" s="5">
        <f>laptop_prices3[[#This Row],[Screen Size (inch)]]/ScoreCard!$G$3*ScoreCard!$G$5</f>
        <v>2</v>
      </c>
      <c r="R304" s="5">
        <f>laptop_prices3[[#This Row],[Battery Life (hours)]]/ScoreCard!$H$3*ScoreCard!$H$5</f>
        <v>4.6666666666666661</v>
      </c>
      <c r="S304" s="5">
        <f>ScoreCard!$I$3-laptop_prices3[[#This Row],[Weight (kg)]]/ScoreCard!$I$3*ScoreCard!$I$5</f>
        <v>2.7800000000000002</v>
      </c>
      <c r="T304" s="6" cm="1">
        <f t="array" ref="T304">_xlfn.IFS(laptop_prices3[[#This Row],[Storage]]="512GB SSD", 512, laptop_prices3[[#This Row],[Storage]] = "1TB SSD", 1000, laptop_prices3[[#This Row],[Storage]] = "2TB SSD", 2000, laptop_prices3[[#This Row],[Storage]]= "256GB SSD", 256, laptop_prices3[[#This Row],[Storage]] = "1TB HDD", 1000*0.7)</f>
        <v>1000</v>
      </c>
      <c r="U304" s="5">
        <f>laptop_prices3[[#This Row],[Storage Raw Value]]/ScoreCard!$J$3*ScoreCard!$J$5</f>
        <v>4</v>
      </c>
    </row>
    <row r="305" spans="2:21" x14ac:dyDescent="0.2">
      <c r="B305" s="4" cm="1">
        <f t="array" ref="B305">SUM(laptop_prices3[[#This Row],[RAM Comp]:[Weight Comp]]+laptop_prices3[[#This Row],[Storage Comp]])</f>
        <v>41.920611065235342</v>
      </c>
      <c r="C305">
        <v>303</v>
      </c>
      <c r="D305" t="s">
        <v>45</v>
      </c>
      <c r="E305" t="s">
        <v>37</v>
      </c>
      <c r="F305">
        <v>16</v>
      </c>
      <c r="G305" t="s">
        <v>25</v>
      </c>
      <c r="H305" t="s">
        <v>32</v>
      </c>
      <c r="I305">
        <v>15.6</v>
      </c>
      <c r="J305" t="s">
        <v>21</v>
      </c>
      <c r="K305">
        <v>6.6</v>
      </c>
      <c r="L305">
        <v>1.72</v>
      </c>
      <c r="M305" t="s">
        <v>30</v>
      </c>
      <c r="N305">
        <v>1709.79</v>
      </c>
      <c r="O305" s="5">
        <f>(ScoreCard!$E$3-laptop_prices3[[#This Row],[Price ($)]])/ScoreCard!$E$3*ScoreCard!$E$5</f>
        <v>4.2090076869839415</v>
      </c>
      <c r="P305" s="5">
        <f>laptop_prices3[[#This Row],[RAM (GB)]]/ScoreCard!$F$3*ScoreCard!$F$5</f>
        <v>1.75</v>
      </c>
      <c r="Q305" s="5">
        <f>laptop_prices3[[#This Row],[Screen Size (inch)]]/ScoreCard!$G$3*ScoreCard!$G$5</f>
        <v>1.8034682080924855</v>
      </c>
      <c r="R305" s="5">
        <f>laptop_prices3[[#This Row],[Battery Life (hours)]]/ScoreCard!$H$3*ScoreCard!$H$5</f>
        <v>3.8499999999999996</v>
      </c>
      <c r="S305" s="5">
        <f>ScoreCard!$I$3-laptop_prices3[[#This Row],[Weight (kg)]]/ScoreCard!$I$3*ScoreCard!$I$5</f>
        <v>2.5171428571428569</v>
      </c>
      <c r="T305" s="6" cm="1">
        <f t="array" ref="T305">_xlfn.IFS(laptop_prices3[[#This Row],[Storage]]="512GB SSD", 512, laptop_prices3[[#This Row],[Storage]] = "1TB SSD", 1000, laptop_prices3[[#This Row],[Storage]] = "2TB SSD", 2000, laptop_prices3[[#This Row],[Storage]]= "256GB SSD", 256, laptop_prices3[[#This Row],[Storage]] = "1TB HDD", 1000*0.7)</f>
        <v>2000</v>
      </c>
      <c r="U305" s="5">
        <f>laptop_prices3[[#This Row],[Storage Raw Value]]/ScoreCard!$J$3*ScoreCard!$J$5</f>
        <v>8</v>
      </c>
    </row>
    <row r="306" spans="2:21" x14ac:dyDescent="0.2">
      <c r="B306" s="4" cm="1">
        <f t="array" ref="B306">SUM(laptop_prices3[[#This Row],[RAM Comp]:[Weight Comp]]+laptop_prices3[[#This Row],[Storage Comp]])</f>
        <v>21.574953206716209</v>
      </c>
      <c r="C306">
        <v>304</v>
      </c>
      <c r="D306" t="s">
        <v>33</v>
      </c>
      <c r="E306" t="s">
        <v>24</v>
      </c>
      <c r="F306">
        <v>16</v>
      </c>
      <c r="G306" t="s">
        <v>42</v>
      </c>
      <c r="H306" t="s">
        <v>44</v>
      </c>
      <c r="I306">
        <v>13.3</v>
      </c>
      <c r="J306" t="s">
        <v>43</v>
      </c>
      <c r="K306">
        <v>9.5</v>
      </c>
      <c r="L306">
        <v>3.42</v>
      </c>
      <c r="M306" t="s">
        <v>22</v>
      </c>
      <c r="N306">
        <v>650.45000000000005</v>
      </c>
      <c r="O306" s="5">
        <f>(ScoreCard!$E$3-laptop_prices3[[#This Row],[Price ($)]])/ScoreCard!$E$3*ScoreCard!$E$5</f>
        <v>4.6990852970240224</v>
      </c>
      <c r="P306" s="5">
        <f>laptop_prices3[[#This Row],[RAM (GB)]]/ScoreCard!$F$3*ScoreCard!$F$5</f>
        <v>1.75</v>
      </c>
      <c r="Q306" s="5">
        <f>laptop_prices3[[#This Row],[Screen Size (inch)]]/ScoreCard!$G$3*ScoreCard!$G$5</f>
        <v>1.5375722543352601</v>
      </c>
      <c r="R306" s="5">
        <f>laptop_prices3[[#This Row],[Battery Life (hours)]]/ScoreCard!$H$3*ScoreCard!$H$5</f>
        <v>5.5416666666666661</v>
      </c>
      <c r="S306" s="5">
        <f>ScoreCard!$I$3-laptop_prices3[[#This Row],[Weight (kg)]]/ScoreCard!$I$3*ScoreCard!$I$5</f>
        <v>1.5457142857142858</v>
      </c>
      <c r="T306" s="6" cm="1">
        <f t="array" ref="T306">_xlfn.IFS(laptop_prices3[[#This Row],[Storage]]="512GB SSD", 512, laptop_prices3[[#This Row],[Storage]] = "1TB SSD", 1000, laptop_prices3[[#This Row],[Storage]] = "2TB SSD", 2000, laptop_prices3[[#This Row],[Storage]]= "256GB SSD", 256, laptop_prices3[[#This Row],[Storage]] = "1TB HDD", 1000*0.7)</f>
        <v>700</v>
      </c>
      <c r="U306" s="5">
        <f>laptop_prices3[[#This Row],[Storage Raw Value]]/ScoreCard!$J$3*ScoreCard!$J$5</f>
        <v>2.8</v>
      </c>
    </row>
    <row r="307" spans="2:21" x14ac:dyDescent="0.2">
      <c r="B307" s="4" cm="1">
        <f t="array" ref="B307">SUM(laptop_prices3[[#This Row],[RAM Comp]:[Weight Comp]]+laptop_prices3[[#This Row],[Storage Comp]])</f>
        <v>17.582425268373246</v>
      </c>
      <c r="C307">
        <v>305</v>
      </c>
      <c r="D307" t="s">
        <v>34</v>
      </c>
      <c r="E307" t="s">
        <v>37</v>
      </c>
      <c r="F307">
        <v>8</v>
      </c>
      <c r="G307" t="s">
        <v>13</v>
      </c>
      <c r="H307" t="s">
        <v>40</v>
      </c>
      <c r="I307">
        <v>16</v>
      </c>
      <c r="J307" t="s">
        <v>15</v>
      </c>
      <c r="K307">
        <v>7.2</v>
      </c>
      <c r="L307">
        <v>1.81</v>
      </c>
      <c r="M307" t="s">
        <v>46</v>
      </c>
      <c r="N307">
        <v>2258.04</v>
      </c>
      <c r="O307" s="5">
        <f>(ScoreCard!$E$3-laptop_prices3[[#This Row],[Price ($)]])/ScoreCard!$E$3*ScoreCard!$E$5</f>
        <v>3.955373301702092</v>
      </c>
      <c r="P307" s="5">
        <f>laptop_prices3[[#This Row],[RAM (GB)]]/ScoreCard!$F$3*ScoreCard!$F$5</f>
        <v>0.875</v>
      </c>
      <c r="Q307" s="5">
        <f>laptop_prices3[[#This Row],[Screen Size (inch)]]/ScoreCard!$G$3*ScoreCard!$G$5</f>
        <v>1.8497109826589595</v>
      </c>
      <c r="R307" s="5">
        <f>laptop_prices3[[#This Row],[Battery Life (hours)]]/ScoreCard!$H$3*ScoreCard!$H$5</f>
        <v>4.2</v>
      </c>
      <c r="S307" s="5">
        <f>ScoreCard!$I$3-laptop_prices3[[#This Row],[Weight (kg)]]/ScoreCard!$I$3*ScoreCard!$I$5</f>
        <v>2.4657142857142857</v>
      </c>
      <c r="T307" s="6" cm="1">
        <f t="array" ref="T307">_xlfn.IFS(laptop_prices3[[#This Row],[Storage]]="512GB SSD", 512, laptop_prices3[[#This Row],[Storage]] = "1TB SSD", 1000, laptop_prices3[[#This Row],[Storage]] = "2TB SSD", 2000, laptop_prices3[[#This Row],[Storage]]= "256GB SSD", 256, laptop_prices3[[#This Row],[Storage]] = "1TB HDD", 1000*0.7)</f>
        <v>512</v>
      </c>
      <c r="U307" s="5">
        <f>laptop_prices3[[#This Row],[Storage Raw Value]]/ScoreCard!$J$3*ScoreCard!$J$5</f>
        <v>2.048</v>
      </c>
    </row>
    <row r="308" spans="2:21" x14ac:dyDescent="0.2">
      <c r="B308" s="4" cm="1">
        <f t="array" ref="B308">SUM(laptop_prices3[[#This Row],[RAM Comp]:[Weight Comp]]+laptop_prices3[[#This Row],[Storage Comp]])</f>
        <v>16.475877649325628</v>
      </c>
      <c r="C308">
        <v>306</v>
      </c>
      <c r="D308" t="s">
        <v>33</v>
      </c>
      <c r="E308" t="s">
        <v>48</v>
      </c>
      <c r="F308">
        <v>4</v>
      </c>
      <c r="G308" t="s">
        <v>13</v>
      </c>
      <c r="H308" t="s">
        <v>14</v>
      </c>
      <c r="I308">
        <v>16</v>
      </c>
      <c r="J308" t="s">
        <v>15</v>
      </c>
      <c r="K308">
        <v>6.2</v>
      </c>
      <c r="L308">
        <v>1.96</v>
      </c>
      <c r="M308" t="s">
        <v>16</v>
      </c>
      <c r="N308">
        <v>1484.46</v>
      </c>
      <c r="O308" s="5">
        <f>(ScoreCard!$E$3-laptop_prices3[[#This Row],[Price ($)]])/ScoreCard!$E$3*ScoreCard!$E$5</f>
        <v>4.313251072365718</v>
      </c>
      <c r="P308" s="5">
        <f>laptop_prices3[[#This Row],[RAM (GB)]]/ScoreCard!$F$3*ScoreCard!$F$5</f>
        <v>0.4375</v>
      </c>
      <c r="Q308" s="5">
        <f>laptop_prices3[[#This Row],[Screen Size (inch)]]/ScoreCard!$G$3*ScoreCard!$G$5</f>
        <v>1.8497109826589595</v>
      </c>
      <c r="R308" s="5">
        <f>laptop_prices3[[#This Row],[Battery Life (hours)]]/ScoreCard!$H$3*ScoreCard!$H$5</f>
        <v>3.6166666666666671</v>
      </c>
      <c r="S308" s="5">
        <f>ScoreCard!$I$3-laptop_prices3[[#This Row],[Weight (kg)]]/ScoreCard!$I$3*ScoreCard!$I$5</f>
        <v>2.38</v>
      </c>
      <c r="T308" s="6" cm="1">
        <f t="array" ref="T308">_xlfn.IFS(laptop_prices3[[#This Row],[Storage]]="512GB SSD", 512, laptop_prices3[[#This Row],[Storage]] = "1TB SSD", 1000, laptop_prices3[[#This Row],[Storage]] = "2TB SSD", 2000, laptop_prices3[[#This Row],[Storage]]= "256GB SSD", 256, laptop_prices3[[#This Row],[Storage]] = "1TB HDD", 1000*0.7)</f>
        <v>512</v>
      </c>
      <c r="U308" s="5">
        <f>laptop_prices3[[#This Row],[Storage Raw Value]]/ScoreCard!$J$3*ScoreCard!$J$5</f>
        <v>2.048</v>
      </c>
    </row>
    <row r="309" spans="2:21" x14ac:dyDescent="0.2">
      <c r="B309" s="4" cm="1">
        <f t="array" ref="B309">SUM(laptop_prices3[[#This Row],[RAM Comp]:[Weight Comp]]+laptop_prices3[[#This Row],[Storage Comp]])</f>
        <v>24.246354252683734</v>
      </c>
      <c r="C309">
        <v>307</v>
      </c>
      <c r="D309" t="s">
        <v>17</v>
      </c>
      <c r="E309" t="s">
        <v>41</v>
      </c>
      <c r="F309">
        <v>64</v>
      </c>
      <c r="G309" t="s">
        <v>42</v>
      </c>
      <c r="H309" t="s">
        <v>44</v>
      </c>
      <c r="I309">
        <v>14</v>
      </c>
      <c r="J309" t="s">
        <v>21</v>
      </c>
      <c r="K309">
        <v>4.5</v>
      </c>
      <c r="L309">
        <v>2.97</v>
      </c>
      <c r="M309" t="s">
        <v>16</v>
      </c>
      <c r="N309">
        <v>2513.62</v>
      </c>
      <c r="O309" s="5">
        <f>(ScoreCard!$E$3-laptop_prices3[[#This Row],[Price ($)]])/ScoreCard!$E$3*ScoreCard!$E$5</f>
        <v>3.837135497433354</v>
      </c>
      <c r="P309" s="5">
        <f>laptop_prices3[[#This Row],[RAM (GB)]]/ScoreCard!$F$3*ScoreCard!$F$5</f>
        <v>7</v>
      </c>
      <c r="Q309" s="5">
        <f>laptop_prices3[[#This Row],[Screen Size (inch)]]/ScoreCard!$G$3*ScoreCard!$G$5</f>
        <v>1.6184971098265895</v>
      </c>
      <c r="R309" s="5">
        <f>laptop_prices3[[#This Row],[Battery Life (hours)]]/ScoreCard!$H$3*ScoreCard!$H$5</f>
        <v>2.625</v>
      </c>
      <c r="S309" s="5">
        <f>ScoreCard!$I$3-laptop_prices3[[#This Row],[Weight (kg)]]/ScoreCard!$I$3*ScoreCard!$I$5</f>
        <v>1.8028571428571427</v>
      </c>
      <c r="T309" s="6" cm="1">
        <f t="array" ref="T309">_xlfn.IFS(laptop_prices3[[#This Row],[Storage]]="512GB SSD", 512, laptop_prices3[[#This Row],[Storage]] = "1TB SSD", 1000, laptop_prices3[[#This Row],[Storage]] = "2TB SSD", 2000, laptop_prices3[[#This Row],[Storage]]= "256GB SSD", 256, laptop_prices3[[#This Row],[Storage]] = "1TB HDD", 1000*0.7)</f>
        <v>700</v>
      </c>
      <c r="U309" s="5">
        <f>laptop_prices3[[#This Row],[Storage Raw Value]]/ScoreCard!$J$3*ScoreCard!$J$5</f>
        <v>2.8</v>
      </c>
    </row>
    <row r="310" spans="2:21" x14ac:dyDescent="0.2">
      <c r="B310" s="4" cm="1">
        <f t="array" ref="B310">SUM(laptop_prices3[[#This Row],[RAM Comp]:[Weight Comp]]+laptop_prices3[[#This Row],[Storage Comp]])</f>
        <v>27.955901458849439</v>
      </c>
      <c r="C310">
        <v>308</v>
      </c>
      <c r="D310" t="s">
        <v>23</v>
      </c>
      <c r="E310" t="s">
        <v>18</v>
      </c>
      <c r="F310">
        <v>64</v>
      </c>
      <c r="G310" t="s">
        <v>42</v>
      </c>
      <c r="H310" t="s">
        <v>32</v>
      </c>
      <c r="I310">
        <v>16</v>
      </c>
      <c r="J310" t="s">
        <v>21</v>
      </c>
      <c r="K310">
        <v>10.6</v>
      </c>
      <c r="L310">
        <v>3.11</v>
      </c>
      <c r="M310" t="s">
        <v>16</v>
      </c>
      <c r="N310">
        <v>2375.17</v>
      </c>
      <c r="O310" s="5">
        <f>(ScoreCard!$E$3-laptop_prices3[[#This Row],[Price ($)]])/ScoreCard!$E$3*ScoreCard!$E$5</f>
        <v>3.9011859865209457</v>
      </c>
      <c r="P310" s="5">
        <f>laptop_prices3[[#This Row],[RAM (GB)]]/ScoreCard!$F$3*ScoreCard!$F$5</f>
        <v>7</v>
      </c>
      <c r="Q310" s="5">
        <f>laptop_prices3[[#This Row],[Screen Size (inch)]]/ScoreCard!$G$3*ScoreCard!$G$5</f>
        <v>1.8497109826589595</v>
      </c>
      <c r="R310" s="5">
        <f>laptop_prices3[[#This Row],[Battery Life (hours)]]/ScoreCard!$H$3*ScoreCard!$H$5</f>
        <v>6.1833333333333336</v>
      </c>
      <c r="S310" s="5">
        <f>ScoreCard!$I$3-laptop_prices3[[#This Row],[Weight (kg)]]/ScoreCard!$I$3*ScoreCard!$I$5</f>
        <v>1.7228571428571429</v>
      </c>
      <c r="T310" s="6" cm="1">
        <f t="array" ref="T310">_xlfn.IFS(laptop_prices3[[#This Row],[Storage]]="512GB SSD", 512, laptop_prices3[[#This Row],[Storage]] = "1TB SSD", 1000, laptop_prices3[[#This Row],[Storage]] = "2TB SSD", 2000, laptop_prices3[[#This Row],[Storage]]= "256GB SSD", 256, laptop_prices3[[#This Row],[Storage]] = "1TB HDD", 1000*0.7)</f>
        <v>700</v>
      </c>
      <c r="U310" s="5">
        <f>laptop_prices3[[#This Row],[Storage Raw Value]]/ScoreCard!$J$3*ScoreCard!$J$5</f>
        <v>2.8</v>
      </c>
    </row>
    <row r="311" spans="2:21" x14ac:dyDescent="0.2">
      <c r="B311" s="4" cm="1">
        <f t="array" ref="B311">SUM(laptop_prices3[[#This Row],[RAM Comp]:[Weight Comp]]+laptop_prices3[[#This Row],[Storage Comp]])</f>
        <v>48.620663363611342</v>
      </c>
      <c r="C311">
        <v>309</v>
      </c>
      <c r="D311" t="s">
        <v>34</v>
      </c>
      <c r="E311" t="s">
        <v>41</v>
      </c>
      <c r="F311">
        <v>64</v>
      </c>
      <c r="G311" t="s">
        <v>25</v>
      </c>
      <c r="H311" t="s">
        <v>35</v>
      </c>
      <c r="I311">
        <v>16</v>
      </c>
      <c r="J311" t="s">
        <v>15</v>
      </c>
      <c r="K311">
        <v>9.8000000000000007</v>
      </c>
      <c r="L311">
        <v>2.5299999999999998</v>
      </c>
      <c r="M311" t="s">
        <v>22</v>
      </c>
      <c r="N311">
        <v>5499.27</v>
      </c>
      <c r="O311" s="5">
        <f>(ScoreCard!$E$3-laptop_prices3[[#This Row],[Price ($)]])/ScoreCard!$E$3*ScoreCard!$E$5</f>
        <v>2.4558979189258205</v>
      </c>
      <c r="P311" s="5">
        <f>laptop_prices3[[#This Row],[RAM (GB)]]/ScoreCard!$F$3*ScoreCard!$F$5</f>
        <v>7</v>
      </c>
      <c r="Q311" s="5">
        <f>laptop_prices3[[#This Row],[Screen Size (inch)]]/ScoreCard!$G$3*ScoreCard!$G$5</f>
        <v>1.8497109826589595</v>
      </c>
      <c r="R311" s="5">
        <f>laptop_prices3[[#This Row],[Battery Life (hours)]]/ScoreCard!$H$3*ScoreCard!$H$5</f>
        <v>5.7166666666666677</v>
      </c>
      <c r="S311" s="5">
        <f>ScoreCard!$I$3-laptop_prices3[[#This Row],[Weight (kg)]]/ScoreCard!$I$3*ScoreCard!$I$5</f>
        <v>2.0542857142857143</v>
      </c>
      <c r="T311" s="6" cm="1">
        <f t="array" ref="T311">_xlfn.IFS(laptop_prices3[[#This Row],[Storage]]="512GB SSD", 512, laptop_prices3[[#This Row],[Storage]] = "1TB SSD", 1000, laptop_prices3[[#This Row],[Storage]] = "2TB SSD", 2000, laptop_prices3[[#This Row],[Storage]]= "256GB SSD", 256, laptop_prices3[[#This Row],[Storage]] = "1TB HDD", 1000*0.7)</f>
        <v>2000</v>
      </c>
      <c r="U311" s="5">
        <f>laptop_prices3[[#This Row],[Storage Raw Value]]/ScoreCard!$J$3*ScoreCard!$J$5</f>
        <v>8</v>
      </c>
    </row>
    <row r="312" spans="2:21" x14ac:dyDescent="0.2">
      <c r="B312" s="4" cm="1">
        <f t="array" ref="B312">SUM(laptop_prices3[[#This Row],[RAM Comp]:[Weight Comp]]+laptop_prices3[[#This Row],[Storage Comp]])</f>
        <v>25.064568538398017</v>
      </c>
      <c r="C312">
        <v>310</v>
      </c>
      <c r="D312" t="s">
        <v>34</v>
      </c>
      <c r="E312" t="s">
        <v>37</v>
      </c>
      <c r="F312">
        <v>4</v>
      </c>
      <c r="G312" t="s">
        <v>19</v>
      </c>
      <c r="H312" t="s">
        <v>40</v>
      </c>
      <c r="I312">
        <v>14</v>
      </c>
      <c r="J312" t="s">
        <v>15</v>
      </c>
      <c r="K312">
        <v>7.2</v>
      </c>
      <c r="L312">
        <v>1.21</v>
      </c>
      <c r="M312" t="s">
        <v>30</v>
      </c>
      <c r="N312">
        <v>1846.75</v>
      </c>
      <c r="O312" s="5">
        <f>(ScoreCard!$E$3-laptop_prices3[[#This Row],[Price ($)]])/ScoreCard!$E$3*ScoreCard!$E$5</f>
        <v>4.145646509768798</v>
      </c>
      <c r="P312" s="5">
        <f>laptop_prices3[[#This Row],[RAM (GB)]]/ScoreCard!$F$3*ScoreCard!$F$5</f>
        <v>0.4375</v>
      </c>
      <c r="Q312" s="5">
        <f>laptop_prices3[[#This Row],[Screen Size (inch)]]/ScoreCard!$G$3*ScoreCard!$G$5</f>
        <v>1.6184971098265895</v>
      </c>
      <c r="R312" s="5">
        <f>laptop_prices3[[#This Row],[Battery Life (hours)]]/ScoreCard!$H$3*ScoreCard!$H$5</f>
        <v>4.2</v>
      </c>
      <c r="S312" s="5">
        <f>ScoreCard!$I$3-laptop_prices3[[#This Row],[Weight (kg)]]/ScoreCard!$I$3*ScoreCard!$I$5</f>
        <v>2.8085714285714287</v>
      </c>
      <c r="T312" s="6" cm="1">
        <f t="array" ref="T312">_xlfn.IFS(laptop_prices3[[#This Row],[Storage]]="512GB SSD", 512, laptop_prices3[[#This Row],[Storage]] = "1TB SSD", 1000, laptop_prices3[[#This Row],[Storage]] = "2TB SSD", 2000, laptop_prices3[[#This Row],[Storage]]= "256GB SSD", 256, laptop_prices3[[#This Row],[Storage]] = "1TB HDD", 1000*0.7)</f>
        <v>1000</v>
      </c>
      <c r="U312" s="5">
        <f>laptop_prices3[[#This Row],[Storage Raw Value]]/ScoreCard!$J$3*ScoreCard!$J$5</f>
        <v>4</v>
      </c>
    </row>
    <row r="313" spans="2:21" x14ac:dyDescent="0.2">
      <c r="B313" s="4" cm="1">
        <f t="array" ref="B313">SUM(laptop_prices3[[#This Row],[RAM Comp]:[Weight Comp]]+laptop_prices3[[#This Row],[Storage Comp]])</f>
        <v>25.570667492430498</v>
      </c>
      <c r="C313">
        <v>311</v>
      </c>
      <c r="D313" t="s">
        <v>38</v>
      </c>
      <c r="E313" t="s">
        <v>39</v>
      </c>
      <c r="F313">
        <v>16</v>
      </c>
      <c r="G313" t="s">
        <v>19</v>
      </c>
      <c r="H313" t="s">
        <v>26</v>
      </c>
      <c r="I313">
        <v>13.3</v>
      </c>
      <c r="J313" t="s">
        <v>27</v>
      </c>
      <c r="K313">
        <v>7.7</v>
      </c>
      <c r="L313">
        <v>2.99</v>
      </c>
      <c r="M313" t="s">
        <v>30</v>
      </c>
      <c r="N313">
        <v>1924.55</v>
      </c>
      <c r="O313" s="5">
        <f>(ScoreCard!$E$3-laptop_prices3[[#This Row],[Price ($)]])/ScoreCard!$E$3*ScoreCard!$E$5</f>
        <v>4.1096542522677897</v>
      </c>
      <c r="P313" s="5">
        <f>laptop_prices3[[#This Row],[RAM (GB)]]/ScoreCard!$F$3*ScoreCard!$F$5</f>
        <v>1.75</v>
      </c>
      <c r="Q313" s="5">
        <f>laptop_prices3[[#This Row],[Screen Size (inch)]]/ScoreCard!$G$3*ScoreCard!$G$5</f>
        <v>1.5375722543352601</v>
      </c>
      <c r="R313" s="5">
        <f>laptop_prices3[[#This Row],[Battery Life (hours)]]/ScoreCard!$H$3*ScoreCard!$H$5</f>
        <v>4.4916666666666671</v>
      </c>
      <c r="S313" s="5">
        <f>ScoreCard!$I$3-laptop_prices3[[#This Row],[Weight (kg)]]/ScoreCard!$I$3*ScoreCard!$I$5</f>
        <v>1.7914285714285714</v>
      </c>
      <c r="T313" s="6" cm="1">
        <f t="array" ref="T313">_xlfn.IFS(laptop_prices3[[#This Row],[Storage]]="512GB SSD", 512, laptop_prices3[[#This Row],[Storage]] = "1TB SSD", 1000, laptop_prices3[[#This Row],[Storage]] = "2TB SSD", 2000, laptop_prices3[[#This Row],[Storage]]= "256GB SSD", 256, laptop_prices3[[#This Row],[Storage]] = "1TB HDD", 1000*0.7)</f>
        <v>1000</v>
      </c>
      <c r="U313" s="5">
        <f>laptop_prices3[[#This Row],[Storage Raw Value]]/ScoreCard!$J$3*ScoreCard!$J$5</f>
        <v>4</v>
      </c>
    </row>
    <row r="314" spans="2:21" x14ac:dyDescent="0.2">
      <c r="B314" s="4" cm="1">
        <f t="array" ref="B314">SUM(laptop_prices3[[#This Row],[RAM Comp]:[Weight Comp]]+laptop_prices3[[#This Row],[Storage Comp]])</f>
        <v>25.476734792182768</v>
      </c>
      <c r="C314">
        <v>312</v>
      </c>
      <c r="D314" t="s">
        <v>28</v>
      </c>
      <c r="E314" t="s">
        <v>48</v>
      </c>
      <c r="F314">
        <v>4</v>
      </c>
      <c r="G314" t="s">
        <v>19</v>
      </c>
      <c r="H314" t="s">
        <v>44</v>
      </c>
      <c r="I314">
        <v>16</v>
      </c>
      <c r="J314" t="s">
        <v>21</v>
      </c>
      <c r="K314">
        <v>8</v>
      </c>
      <c r="L314">
        <v>1.71</v>
      </c>
      <c r="M314" t="s">
        <v>30</v>
      </c>
      <c r="N314">
        <v>614.13</v>
      </c>
      <c r="O314" s="5">
        <f>(ScoreCard!$E$3-laptop_prices3[[#This Row],[Price ($)]])/ScoreCard!$E$3*ScoreCard!$E$5</f>
        <v>4.7158878521967305</v>
      </c>
      <c r="P314" s="5">
        <f>laptop_prices3[[#This Row],[RAM (GB)]]/ScoreCard!$F$3*ScoreCard!$F$5</f>
        <v>0.4375</v>
      </c>
      <c r="Q314" s="5">
        <f>laptop_prices3[[#This Row],[Screen Size (inch)]]/ScoreCard!$G$3*ScoreCard!$G$5</f>
        <v>1.8497109826589595</v>
      </c>
      <c r="R314" s="5">
        <f>laptop_prices3[[#This Row],[Battery Life (hours)]]/ScoreCard!$H$3*ScoreCard!$H$5</f>
        <v>4.6666666666666661</v>
      </c>
      <c r="S314" s="5">
        <f>ScoreCard!$I$3-laptop_prices3[[#This Row],[Weight (kg)]]/ScoreCard!$I$3*ScoreCard!$I$5</f>
        <v>2.5228571428571431</v>
      </c>
      <c r="T314" s="6" cm="1">
        <f t="array" ref="T314">_xlfn.IFS(laptop_prices3[[#This Row],[Storage]]="512GB SSD", 512, laptop_prices3[[#This Row],[Storage]] = "1TB SSD", 1000, laptop_prices3[[#This Row],[Storage]] = "2TB SSD", 2000, laptop_prices3[[#This Row],[Storage]]= "256GB SSD", 256, laptop_prices3[[#This Row],[Storage]] = "1TB HDD", 1000*0.7)</f>
        <v>1000</v>
      </c>
      <c r="U314" s="5">
        <f>laptop_prices3[[#This Row],[Storage Raw Value]]/ScoreCard!$J$3*ScoreCard!$J$5</f>
        <v>4</v>
      </c>
    </row>
    <row r="315" spans="2:21" x14ac:dyDescent="0.2">
      <c r="B315" s="4" cm="1">
        <f t="array" ref="B315">SUM(laptop_prices3[[#This Row],[RAM Comp]:[Weight Comp]]+laptop_prices3[[#This Row],[Storage Comp]])</f>
        <v>20.094619047619048</v>
      </c>
      <c r="C315">
        <v>313</v>
      </c>
      <c r="D315" t="s">
        <v>23</v>
      </c>
      <c r="E315" t="s">
        <v>39</v>
      </c>
      <c r="F315">
        <v>32</v>
      </c>
      <c r="G315" t="s">
        <v>13</v>
      </c>
      <c r="H315" t="s">
        <v>40</v>
      </c>
      <c r="I315">
        <v>17.3</v>
      </c>
      <c r="J315" t="s">
        <v>27</v>
      </c>
      <c r="K315">
        <v>6.7</v>
      </c>
      <c r="L315">
        <v>1.76</v>
      </c>
      <c r="M315" t="s">
        <v>22</v>
      </c>
      <c r="N315">
        <v>2803.58</v>
      </c>
      <c r="O315" s="5">
        <f>(ScoreCard!$E$3-laptop_prices3[[#This Row],[Price ($)]])/ScoreCard!$E$3*ScoreCard!$E$5</f>
        <v>3.702992631302346</v>
      </c>
      <c r="P315" s="5">
        <f>laptop_prices3[[#This Row],[RAM (GB)]]/ScoreCard!$F$3*ScoreCard!$F$5</f>
        <v>3.5</v>
      </c>
      <c r="Q315" s="5">
        <f>laptop_prices3[[#This Row],[Screen Size (inch)]]/ScoreCard!$G$3*ScoreCard!$G$5</f>
        <v>2</v>
      </c>
      <c r="R315" s="5">
        <f>laptop_prices3[[#This Row],[Battery Life (hours)]]/ScoreCard!$H$3*ScoreCard!$H$5</f>
        <v>3.9083333333333332</v>
      </c>
      <c r="S315" s="5">
        <f>ScoreCard!$I$3-laptop_prices3[[#This Row],[Weight (kg)]]/ScoreCard!$I$3*ScoreCard!$I$5</f>
        <v>2.4942857142857142</v>
      </c>
      <c r="T315" s="6" cm="1">
        <f t="array" ref="T315">_xlfn.IFS(laptop_prices3[[#This Row],[Storage]]="512GB SSD", 512, laptop_prices3[[#This Row],[Storage]] = "1TB SSD", 1000, laptop_prices3[[#This Row],[Storage]] = "2TB SSD", 2000, laptop_prices3[[#This Row],[Storage]]= "256GB SSD", 256, laptop_prices3[[#This Row],[Storage]] = "1TB HDD", 1000*0.7)</f>
        <v>512</v>
      </c>
      <c r="U315" s="5">
        <f>laptop_prices3[[#This Row],[Storage Raw Value]]/ScoreCard!$J$3*ScoreCard!$J$5</f>
        <v>2.048</v>
      </c>
    </row>
    <row r="316" spans="2:21" x14ac:dyDescent="0.2">
      <c r="B316" s="4" cm="1">
        <f t="array" ref="B316">SUM(laptop_prices3[[#This Row],[RAM Comp]:[Weight Comp]]+laptop_prices3[[#This Row],[Storage Comp]])</f>
        <v>12.63815868428296</v>
      </c>
      <c r="C316">
        <v>314</v>
      </c>
      <c r="D316" t="s">
        <v>23</v>
      </c>
      <c r="E316" t="s">
        <v>31</v>
      </c>
      <c r="F316">
        <v>4</v>
      </c>
      <c r="G316" t="s">
        <v>29</v>
      </c>
      <c r="H316" t="s">
        <v>44</v>
      </c>
      <c r="I316">
        <v>15.6</v>
      </c>
      <c r="J316" t="s">
        <v>21</v>
      </c>
      <c r="K316">
        <v>7.3</v>
      </c>
      <c r="L316">
        <v>2.5499999999999998</v>
      </c>
      <c r="M316" t="s">
        <v>30</v>
      </c>
      <c r="N316">
        <v>422.95</v>
      </c>
      <c r="O316" s="5">
        <f>(ScoreCard!$E$3-laptop_prices3[[#This Row],[Price ($)]])/ScoreCard!$E$3*ScoreCard!$E$5</f>
        <v>4.8043325795623186</v>
      </c>
      <c r="P316" s="5">
        <f>laptop_prices3[[#This Row],[RAM (GB)]]/ScoreCard!$F$3*ScoreCard!$F$5</f>
        <v>0.4375</v>
      </c>
      <c r="Q316" s="5">
        <f>laptop_prices3[[#This Row],[Screen Size (inch)]]/ScoreCard!$G$3*ScoreCard!$G$5</f>
        <v>1.8034682080924855</v>
      </c>
      <c r="R316" s="5">
        <f>laptop_prices3[[#This Row],[Battery Life (hours)]]/ScoreCard!$H$3*ScoreCard!$H$5</f>
        <v>4.2583333333333329</v>
      </c>
      <c r="S316" s="5">
        <f>ScoreCard!$I$3-laptop_prices3[[#This Row],[Weight (kg)]]/ScoreCard!$I$3*ScoreCard!$I$5</f>
        <v>2.0428571428571427</v>
      </c>
      <c r="T316" s="6" cm="1">
        <f t="array" ref="T316">_xlfn.IFS(laptop_prices3[[#This Row],[Storage]]="512GB SSD", 512, laptop_prices3[[#This Row],[Storage]] = "1TB SSD", 1000, laptop_prices3[[#This Row],[Storage]] = "2TB SSD", 2000, laptop_prices3[[#This Row],[Storage]]= "256GB SSD", 256, laptop_prices3[[#This Row],[Storage]] = "1TB HDD", 1000*0.7)</f>
        <v>256</v>
      </c>
      <c r="U316" s="5">
        <f>laptop_prices3[[#This Row],[Storage Raw Value]]/ScoreCard!$J$3*ScoreCard!$J$5</f>
        <v>1.024</v>
      </c>
    </row>
    <row r="317" spans="2:21" x14ac:dyDescent="0.2">
      <c r="B317" s="4" cm="1">
        <f t="array" ref="B317">SUM(laptop_prices3[[#This Row],[RAM Comp]:[Weight Comp]]+laptop_prices3[[#This Row],[Storage Comp]])</f>
        <v>28.045639966969446</v>
      </c>
      <c r="C317">
        <v>315</v>
      </c>
      <c r="D317" t="s">
        <v>28</v>
      </c>
      <c r="E317" t="s">
        <v>37</v>
      </c>
      <c r="F317">
        <v>64</v>
      </c>
      <c r="G317" t="s">
        <v>42</v>
      </c>
      <c r="H317" t="s">
        <v>40</v>
      </c>
      <c r="I317">
        <v>14</v>
      </c>
      <c r="J317" t="s">
        <v>21</v>
      </c>
      <c r="K317">
        <v>10.199999999999999</v>
      </c>
      <c r="L317">
        <v>2.14</v>
      </c>
      <c r="M317" t="s">
        <v>46</v>
      </c>
      <c r="N317">
        <v>2878.94</v>
      </c>
      <c r="O317" s="5">
        <f>(ScoreCard!$E$3-laptop_prices3[[#This Row],[Price ($)]])/ScoreCard!$E$3*ScoreCard!$E$5</f>
        <v>3.668129179820649</v>
      </c>
      <c r="P317" s="5">
        <f>laptop_prices3[[#This Row],[RAM (GB)]]/ScoreCard!$F$3*ScoreCard!$F$5</f>
        <v>7</v>
      </c>
      <c r="Q317" s="5">
        <f>laptop_prices3[[#This Row],[Screen Size (inch)]]/ScoreCard!$G$3*ScoreCard!$G$5</f>
        <v>1.6184971098265895</v>
      </c>
      <c r="R317" s="5">
        <f>laptop_prices3[[#This Row],[Battery Life (hours)]]/ScoreCard!$H$3*ScoreCard!$H$5</f>
        <v>5.95</v>
      </c>
      <c r="S317" s="5">
        <f>ScoreCard!$I$3-laptop_prices3[[#This Row],[Weight (kg)]]/ScoreCard!$I$3*ScoreCard!$I$5</f>
        <v>2.2771428571428571</v>
      </c>
      <c r="T317" s="6" cm="1">
        <f t="array" ref="T317">_xlfn.IFS(laptop_prices3[[#This Row],[Storage]]="512GB SSD", 512, laptop_prices3[[#This Row],[Storage]] = "1TB SSD", 1000, laptop_prices3[[#This Row],[Storage]] = "2TB SSD", 2000, laptop_prices3[[#This Row],[Storage]]= "256GB SSD", 256, laptop_prices3[[#This Row],[Storage]] = "1TB HDD", 1000*0.7)</f>
        <v>700</v>
      </c>
      <c r="U317" s="5">
        <f>laptop_prices3[[#This Row],[Storage Raw Value]]/ScoreCard!$J$3*ScoreCard!$J$5</f>
        <v>2.8</v>
      </c>
    </row>
    <row r="318" spans="2:21" x14ac:dyDescent="0.2">
      <c r="B318" s="4" cm="1">
        <f t="array" ref="B318">SUM(laptop_prices3[[#This Row],[RAM Comp]:[Weight Comp]]+laptop_prices3[[#This Row],[Storage Comp]])</f>
        <v>42.48376273052574</v>
      </c>
      <c r="C318">
        <v>316</v>
      </c>
      <c r="D318" t="s">
        <v>17</v>
      </c>
      <c r="E318" t="s">
        <v>24</v>
      </c>
      <c r="F318">
        <v>8</v>
      </c>
      <c r="G318" t="s">
        <v>25</v>
      </c>
      <c r="H318" t="s">
        <v>14</v>
      </c>
      <c r="I318">
        <v>13.3</v>
      </c>
      <c r="J318" t="s">
        <v>21</v>
      </c>
      <c r="K318">
        <v>9.1</v>
      </c>
      <c r="L318">
        <v>1.29</v>
      </c>
      <c r="M318" t="s">
        <v>16</v>
      </c>
      <c r="N318">
        <v>1253.3</v>
      </c>
      <c r="O318" s="5">
        <f>(ScoreCard!$E$3-laptop_prices3[[#This Row],[Price ($)]])/ScoreCard!$E$3*ScoreCard!$E$5</f>
        <v>4.420191563932983</v>
      </c>
      <c r="P318" s="5">
        <f>laptop_prices3[[#This Row],[RAM (GB)]]/ScoreCard!$F$3*ScoreCard!$F$5</f>
        <v>0.875</v>
      </c>
      <c r="Q318" s="5">
        <f>laptop_prices3[[#This Row],[Screen Size (inch)]]/ScoreCard!$G$3*ScoreCard!$G$5</f>
        <v>1.5375722543352601</v>
      </c>
      <c r="R318" s="5">
        <f>laptop_prices3[[#This Row],[Battery Life (hours)]]/ScoreCard!$H$3*ScoreCard!$H$5</f>
        <v>5.3083333333333336</v>
      </c>
      <c r="S318" s="5">
        <f>ScoreCard!$I$3-laptop_prices3[[#This Row],[Weight (kg)]]/ScoreCard!$I$3*ScoreCard!$I$5</f>
        <v>2.7628571428571429</v>
      </c>
      <c r="T318" s="6" cm="1">
        <f t="array" ref="T318">_xlfn.IFS(laptop_prices3[[#This Row],[Storage]]="512GB SSD", 512, laptop_prices3[[#This Row],[Storage]] = "1TB SSD", 1000, laptop_prices3[[#This Row],[Storage]] = "2TB SSD", 2000, laptop_prices3[[#This Row],[Storage]]= "256GB SSD", 256, laptop_prices3[[#This Row],[Storage]] = "1TB HDD", 1000*0.7)</f>
        <v>2000</v>
      </c>
      <c r="U318" s="5">
        <f>laptop_prices3[[#This Row],[Storage Raw Value]]/ScoreCard!$J$3*ScoreCard!$J$5</f>
        <v>8</v>
      </c>
    </row>
    <row r="319" spans="2:21" x14ac:dyDescent="0.2">
      <c r="B319" s="4" cm="1">
        <f t="array" ref="B319">SUM(laptop_prices3[[#This Row],[RAM Comp]:[Weight Comp]]+laptop_prices3[[#This Row],[Storage Comp]])</f>
        <v>15.733515827140106</v>
      </c>
      <c r="C319">
        <v>317</v>
      </c>
      <c r="D319" t="s">
        <v>17</v>
      </c>
      <c r="E319" t="s">
        <v>48</v>
      </c>
      <c r="F319">
        <v>32</v>
      </c>
      <c r="G319" t="s">
        <v>29</v>
      </c>
      <c r="H319" t="s">
        <v>20</v>
      </c>
      <c r="I319">
        <v>15.6</v>
      </c>
      <c r="J319" t="s">
        <v>27</v>
      </c>
      <c r="K319">
        <v>6.7</v>
      </c>
      <c r="L319">
        <v>1.88</v>
      </c>
      <c r="M319" t="s">
        <v>22</v>
      </c>
      <c r="N319">
        <v>4889.7299999999996</v>
      </c>
      <c r="O319" s="5">
        <f>(ScoreCard!$E$3-laptop_prices3[[#This Row],[Price ($)]])/ScoreCard!$E$3*ScoreCard!$E$5</f>
        <v>2.7378866160616147</v>
      </c>
      <c r="P319" s="5">
        <f>laptop_prices3[[#This Row],[RAM (GB)]]/ScoreCard!$F$3*ScoreCard!$F$5</f>
        <v>3.5</v>
      </c>
      <c r="Q319" s="5">
        <f>laptop_prices3[[#This Row],[Screen Size (inch)]]/ScoreCard!$G$3*ScoreCard!$G$5</f>
        <v>1.8034682080924855</v>
      </c>
      <c r="R319" s="5">
        <f>laptop_prices3[[#This Row],[Battery Life (hours)]]/ScoreCard!$H$3*ScoreCard!$H$5</f>
        <v>3.9083333333333332</v>
      </c>
      <c r="S319" s="5">
        <f>ScoreCard!$I$3-laptop_prices3[[#This Row],[Weight (kg)]]/ScoreCard!$I$3*ScoreCard!$I$5</f>
        <v>2.4257142857142857</v>
      </c>
      <c r="T319" s="6" cm="1">
        <f t="array" ref="T319">_xlfn.IFS(laptop_prices3[[#This Row],[Storage]]="512GB SSD", 512, laptop_prices3[[#This Row],[Storage]] = "1TB SSD", 1000, laptop_prices3[[#This Row],[Storage]] = "2TB SSD", 2000, laptop_prices3[[#This Row],[Storage]]= "256GB SSD", 256, laptop_prices3[[#This Row],[Storage]] = "1TB HDD", 1000*0.7)</f>
        <v>256</v>
      </c>
      <c r="U319" s="5">
        <f>laptop_prices3[[#This Row],[Storage Raw Value]]/ScoreCard!$J$3*ScoreCard!$J$5</f>
        <v>1.024</v>
      </c>
    </row>
    <row r="320" spans="2:21" x14ac:dyDescent="0.2">
      <c r="B320" s="4" cm="1">
        <f t="array" ref="B320">SUM(laptop_prices3[[#This Row],[RAM Comp]:[Weight Comp]]+laptop_prices3[[#This Row],[Storage Comp]])</f>
        <v>30.467039636663912</v>
      </c>
      <c r="C320">
        <v>318</v>
      </c>
      <c r="D320" t="s">
        <v>45</v>
      </c>
      <c r="E320" t="s">
        <v>37</v>
      </c>
      <c r="F320">
        <v>64</v>
      </c>
      <c r="G320" t="s">
        <v>19</v>
      </c>
      <c r="H320" t="s">
        <v>35</v>
      </c>
      <c r="I320">
        <v>15.6</v>
      </c>
      <c r="J320" t="s">
        <v>21</v>
      </c>
      <c r="K320">
        <v>5.0999999999999996</v>
      </c>
      <c r="L320">
        <v>1.42</v>
      </c>
      <c r="M320" t="s">
        <v>16</v>
      </c>
      <c r="N320">
        <v>3685.52</v>
      </c>
      <c r="O320" s="5">
        <f>(ScoreCard!$E$3-laptop_prices3[[#This Row],[Price ($)]])/ScoreCard!$E$3*ScoreCard!$E$5</f>
        <v>3.2949847703712472</v>
      </c>
      <c r="P320" s="5">
        <f>laptop_prices3[[#This Row],[RAM (GB)]]/ScoreCard!$F$3*ScoreCard!$F$5</f>
        <v>7</v>
      </c>
      <c r="Q320" s="5">
        <f>laptop_prices3[[#This Row],[Screen Size (inch)]]/ScoreCard!$G$3*ScoreCard!$G$5</f>
        <v>1.8034682080924855</v>
      </c>
      <c r="R320" s="5">
        <f>laptop_prices3[[#This Row],[Battery Life (hours)]]/ScoreCard!$H$3*ScoreCard!$H$5</f>
        <v>2.9750000000000001</v>
      </c>
      <c r="S320" s="5">
        <f>ScoreCard!$I$3-laptop_prices3[[#This Row],[Weight (kg)]]/ScoreCard!$I$3*ScoreCard!$I$5</f>
        <v>2.6885714285714286</v>
      </c>
      <c r="T320" s="6" cm="1">
        <f t="array" ref="T320">_xlfn.IFS(laptop_prices3[[#This Row],[Storage]]="512GB SSD", 512, laptop_prices3[[#This Row],[Storage]] = "1TB SSD", 1000, laptop_prices3[[#This Row],[Storage]] = "2TB SSD", 2000, laptop_prices3[[#This Row],[Storage]]= "256GB SSD", 256, laptop_prices3[[#This Row],[Storage]] = "1TB HDD", 1000*0.7)</f>
        <v>1000</v>
      </c>
      <c r="U320" s="5">
        <f>laptop_prices3[[#This Row],[Storage Raw Value]]/ScoreCard!$J$3*ScoreCard!$J$5</f>
        <v>4</v>
      </c>
    </row>
    <row r="321" spans="2:21" x14ac:dyDescent="0.2">
      <c r="B321" s="4" cm="1">
        <f t="array" ref="B321">SUM(laptop_prices3[[#This Row],[RAM Comp]:[Weight Comp]]+laptop_prices3[[#This Row],[Storage Comp]])</f>
        <v>15.823258601706581</v>
      </c>
      <c r="C321">
        <v>319</v>
      </c>
      <c r="D321" t="s">
        <v>23</v>
      </c>
      <c r="E321" t="s">
        <v>41</v>
      </c>
      <c r="F321">
        <v>4</v>
      </c>
      <c r="G321" t="s">
        <v>13</v>
      </c>
      <c r="H321" t="s">
        <v>44</v>
      </c>
      <c r="I321">
        <v>16</v>
      </c>
      <c r="J321" t="s">
        <v>27</v>
      </c>
      <c r="K321">
        <v>6.1</v>
      </c>
      <c r="L321">
        <v>3</v>
      </c>
      <c r="M321" t="s">
        <v>46</v>
      </c>
      <c r="N321">
        <v>1922.22</v>
      </c>
      <c r="O321" s="5">
        <f>(ScoreCard!$E$3-laptop_prices3[[#This Row],[Price ($)]])/ScoreCard!$E$3*ScoreCard!$E$5</f>
        <v>4.1107321694911487</v>
      </c>
      <c r="P321" s="5">
        <f>laptop_prices3[[#This Row],[RAM (GB)]]/ScoreCard!$F$3*ScoreCard!$F$5</f>
        <v>0.4375</v>
      </c>
      <c r="Q321" s="5">
        <f>laptop_prices3[[#This Row],[Screen Size (inch)]]/ScoreCard!$G$3*ScoreCard!$G$5</f>
        <v>1.8497109826589595</v>
      </c>
      <c r="R321" s="5">
        <f>laptop_prices3[[#This Row],[Battery Life (hours)]]/ScoreCard!$H$3*ScoreCard!$H$5</f>
        <v>3.5583333333333331</v>
      </c>
      <c r="S321" s="5">
        <f>ScoreCard!$I$3-laptop_prices3[[#This Row],[Weight (kg)]]/ScoreCard!$I$3*ScoreCard!$I$5</f>
        <v>1.7857142857142858</v>
      </c>
      <c r="T321" s="6" cm="1">
        <f t="array" ref="T321">_xlfn.IFS(laptop_prices3[[#This Row],[Storage]]="512GB SSD", 512, laptop_prices3[[#This Row],[Storage]] = "1TB SSD", 1000, laptop_prices3[[#This Row],[Storage]] = "2TB SSD", 2000, laptop_prices3[[#This Row],[Storage]]= "256GB SSD", 256, laptop_prices3[[#This Row],[Storage]] = "1TB HDD", 1000*0.7)</f>
        <v>512</v>
      </c>
      <c r="U321" s="5">
        <f>laptop_prices3[[#This Row],[Storage Raw Value]]/ScoreCard!$J$3*ScoreCard!$J$5</f>
        <v>2.048</v>
      </c>
    </row>
    <row r="322" spans="2:21" x14ac:dyDescent="0.2">
      <c r="B322" s="4" cm="1">
        <f t="array" ref="B322">SUM(laptop_prices3[[#This Row],[RAM Comp]:[Weight Comp]]+laptop_prices3[[#This Row],[Storage Comp]])</f>
        <v>44.572142857142858</v>
      </c>
      <c r="C322">
        <v>320</v>
      </c>
      <c r="D322" t="s">
        <v>28</v>
      </c>
      <c r="E322" t="s">
        <v>12</v>
      </c>
      <c r="F322">
        <v>32</v>
      </c>
      <c r="G322" t="s">
        <v>25</v>
      </c>
      <c r="H322" t="s">
        <v>20</v>
      </c>
      <c r="I322">
        <v>17.3</v>
      </c>
      <c r="J322" t="s">
        <v>21</v>
      </c>
      <c r="K322">
        <v>8.6999999999999993</v>
      </c>
      <c r="L322">
        <v>2.63</v>
      </c>
      <c r="M322" t="s">
        <v>30</v>
      </c>
      <c r="N322">
        <v>1323.24</v>
      </c>
      <c r="O322" s="5">
        <f>(ScoreCard!$E$3-laptop_prices3[[#This Row],[Price ($)]])/ScoreCard!$E$3*ScoreCard!$E$5</f>
        <v>4.3878355422154947</v>
      </c>
      <c r="P322" s="5">
        <f>laptop_prices3[[#This Row],[RAM (GB)]]/ScoreCard!$F$3*ScoreCard!$F$5</f>
        <v>3.5</v>
      </c>
      <c r="Q322" s="5">
        <f>laptop_prices3[[#This Row],[Screen Size (inch)]]/ScoreCard!$G$3*ScoreCard!$G$5</f>
        <v>2</v>
      </c>
      <c r="R322" s="5">
        <f>laptop_prices3[[#This Row],[Battery Life (hours)]]/ScoreCard!$H$3*ScoreCard!$H$5</f>
        <v>5.0750000000000002</v>
      </c>
      <c r="S322" s="5">
        <f>ScoreCard!$I$3-laptop_prices3[[#This Row],[Weight (kg)]]/ScoreCard!$I$3*ScoreCard!$I$5</f>
        <v>1.9971428571428571</v>
      </c>
      <c r="T322" s="6" cm="1">
        <f t="array" ref="T322">_xlfn.IFS(laptop_prices3[[#This Row],[Storage]]="512GB SSD", 512, laptop_prices3[[#This Row],[Storage]] = "1TB SSD", 1000, laptop_prices3[[#This Row],[Storage]] = "2TB SSD", 2000, laptop_prices3[[#This Row],[Storage]]= "256GB SSD", 256, laptop_prices3[[#This Row],[Storage]] = "1TB HDD", 1000*0.7)</f>
        <v>2000</v>
      </c>
      <c r="U322" s="5">
        <f>laptop_prices3[[#This Row],[Storage Raw Value]]/ScoreCard!$J$3*ScoreCard!$J$5</f>
        <v>8</v>
      </c>
    </row>
    <row r="323" spans="2:21" x14ac:dyDescent="0.2">
      <c r="B323" s="4" cm="1">
        <f t="array" ref="B323">SUM(laptop_prices3[[#This Row],[RAM Comp]:[Weight Comp]]+laptop_prices3[[#This Row],[Storage Comp]])</f>
        <v>25.024091935039912</v>
      </c>
      <c r="C323">
        <v>321</v>
      </c>
      <c r="D323" t="s">
        <v>28</v>
      </c>
      <c r="E323" t="s">
        <v>24</v>
      </c>
      <c r="F323">
        <v>64</v>
      </c>
      <c r="G323" t="s">
        <v>13</v>
      </c>
      <c r="H323" t="s">
        <v>14</v>
      </c>
      <c r="I323">
        <v>16</v>
      </c>
      <c r="J323" t="s">
        <v>21</v>
      </c>
      <c r="K323">
        <v>9.8000000000000007</v>
      </c>
      <c r="L323">
        <v>2.16</v>
      </c>
      <c r="M323" t="s">
        <v>30</v>
      </c>
      <c r="N323">
        <v>2148.2399999999998</v>
      </c>
      <c r="O323" s="5">
        <f>(ScoreCard!$E$3-laptop_prices3[[#This Row],[Price ($)]])/ScoreCard!$E$3*ScoreCard!$E$5</f>
        <v>4.0061695725711237</v>
      </c>
      <c r="P323" s="5">
        <f>laptop_prices3[[#This Row],[RAM (GB)]]/ScoreCard!$F$3*ScoreCard!$F$5</f>
        <v>7</v>
      </c>
      <c r="Q323" s="5">
        <f>laptop_prices3[[#This Row],[Screen Size (inch)]]/ScoreCard!$G$3*ScoreCard!$G$5</f>
        <v>1.8497109826589595</v>
      </c>
      <c r="R323" s="5">
        <f>laptop_prices3[[#This Row],[Battery Life (hours)]]/ScoreCard!$H$3*ScoreCard!$H$5</f>
        <v>5.7166666666666677</v>
      </c>
      <c r="S323" s="5">
        <f>ScoreCard!$I$3-laptop_prices3[[#This Row],[Weight (kg)]]/ScoreCard!$I$3*ScoreCard!$I$5</f>
        <v>2.2657142857142856</v>
      </c>
      <c r="T323" s="6" cm="1">
        <f t="array" ref="T323">_xlfn.IFS(laptop_prices3[[#This Row],[Storage]]="512GB SSD", 512, laptop_prices3[[#This Row],[Storage]] = "1TB SSD", 1000, laptop_prices3[[#This Row],[Storage]] = "2TB SSD", 2000, laptop_prices3[[#This Row],[Storage]]= "256GB SSD", 256, laptop_prices3[[#This Row],[Storage]] = "1TB HDD", 1000*0.7)</f>
        <v>512</v>
      </c>
      <c r="U323" s="5">
        <f>laptop_prices3[[#This Row],[Storage Raw Value]]/ScoreCard!$J$3*ScoreCard!$J$5</f>
        <v>2.048</v>
      </c>
    </row>
    <row r="324" spans="2:21" x14ac:dyDescent="0.2">
      <c r="B324" s="4" cm="1">
        <f t="array" ref="B324">SUM(laptop_prices3[[#This Row],[RAM Comp]:[Weight Comp]]+laptop_prices3[[#This Row],[Storage Comp]])</f>
        <v>25.038230112854393</v>
      </c>
      <c r="C324">
        <v>322</v>
      </c>
      <c r="D324" t="s">
        <v>36</v>
      </c>
      <c r="E324" t="s">
        <v>41</v>
      </c>
      <c r="F324">
        <v>16</v>
      </c>
      <c r="G324" t="s">
        <v>19</v>
      </c>
      <c r="H324" t="s">
        <v>14</v>
      </c>
      <c r="I324">
        <v>15.6</v>
      </c>
      <c r="J324" t="s">
        <v>43</v>
      </c>
      <c r="K324">
        <v>6.4</v>
      </c>
      <c r="L324">
        <v>3.06</v>
      </c>
      <c r="M324" t="s">
        <v>46</v>
      </c>
      <c r="N324">
        <v>2299.66</v>
      </c>
      <c r="O324" s="5">
        <f>(ScoreCard!$E$3-laptop_prices3[[#This Row],[Price ($)]])/ScoreCard!$E$3*ScoreCard!$E$5</f>
        <v>3.9361188318153051</v>
      </c>
      <c r="P324" s="5">
        <f>laptop_prices3[[#This Row],[RAM (GB)]]/ScoreCard!$F$3*ScoreCard!$F$5</f>
        <v>1.75</v>
      </c>
      <c r="Q324" s="5">
        <f>laptop_prices3[[#This Row],[Screen Size (inch)]]/ScoreCard!$G$3*ScoreCard!$G$5</f>
        <v>1.8034682080924855</v>
      </c>
      <c r="R324" s="5">
        <f>laptop_prices3[[#This Row],[Battery Life (hours)]]/ScoreCard!$H$3*ScoreCard!$H$5</f>
        <v>3.7333333333333334</v>
      </c>
      <c r="S324" s="5">
        <f>ScoreCard!$I$3-laptop_prices3[[#This Row],[Weight (kg)]]/ScoreCard!$I$3*ScoreCard!$I$5</f>
        <v>1.7514285714285713</v>
      </c>
      <c r="T324" s="6" cm="1">
        <f t="array" ref="T324">_xlfn.IFS(laptop_prices3[[#This Row],[Storage]]="512GB SSD", 512, laptop_prices3[[#This Row],[Storage]] = "1TB SSD", 1000, laptop_prices3[[#This Row],[Storage]] = "2TB SSD", 2000, laptop_prices3[[#This Row],[Storage]]= "256GB SSD", 256, laptop_prices3[[#This Row],[Storage]] = "1TB HDD", 1000*0.7)</f>
        <v>1000</v>
      </c>
      <c r="U324" s="5">
        <f>laptop_prices3[[#This Row],[Storage Raw Value]]/ScoreCard!$J$3*ScoreCard!$J$5</f>
        <v>4</v>
      </c>
    </row>
    <row r="325" spans="2:21" x14ac:dyDescent="0.2">
      <c r="B325" s="4" cm="1">
        <f t="array" ref="B325">SUM(laptop_prices3[[#This Row],[RAM Comp]:[Weight Comp]]+laptop_prices3[[#This Row],[Storage Comp]])</f>
        <v>44.881904761904764</v>
      </c>
      <c r="C325">
        <v>323</v>
      </c>
      <c r="D325" t="s">
        <v>28</v>
      </c>
      <c r="E325" t="s">
        <v>18</v>
      </c>
      <c r="F325">
        <v>32</v>
      </c>
      <c r="G325" t="s">
        <v>25</v>
      </c>
      <c r="H325" t="s">
        <v>32</v>
      </c>
      <c r="I325">
        <v>17.3</v>
      </c>
      <c r="J325" t="s">
        <v>21</v>
      </c>
      <c r="K325">
        <v>8.8000000000000007</v>
      </c>
      <c r="L325">
        <v>2.19</v>
      </c>
      <c r="M325" t="s">
        <v>16</v>
      </c>
      <c r="N325">
        <v>1747.33</v>
      </c>
      <c r="O325" s="5">
        <f>(ScoreCard!$E$3-laptop_prices3[[#This Row],[Price ($)]])/ScoreCard!$E$3*ScoreCard!$E$5</f>
        <v>4.1916407288015787</v>
      </c>
      <c r="P325" s="5">
        <f>laptop_prices3[[#This Row],[RAM (GB)]]/ScoreCard!$F$3*ScoreCard!$F$5</f>
        <v>3.5</v>
      </c>
      <c r="Q325" s="5">
        <f>laptop_prices3[[#This Row],[Screen Size (inch)]]/ScoreCard!$G$3*ScoreCard!$G$5</f>
        <v>2</v>
      </c>
      <c r="R325" s="5">
        <f>laptop_prices3[[#This Row],[Battery Life (hours)]]/ScoreCard!$H$3*ScoreCard!$H$5</f>
        <v>5.1333333333333337</v>
      </c>
      <c r="S325" s="5">
        <f>ScoreCard!$I$3-laptop_prices3[[#This Row],[Weight (kg)]]/ScoreCard!$I$3*ScoreCard!$I$5</f>
        <v>2.2485714285714287</v>
      </c>
      <c r="T325" s="6" cm="1">
        <f t="array" ref="T325">_xlfn.IFS(laptop_prices3[[#This Row],[Storage]]="512GB SSD", 512, laptop_prices3[[#This Row],[Storage]] = "1TB SSD", 1000, laptop_prices3[[#This Row],[Storage]] = "2TB SSD", 2000, laptop_prices3[[#This Row],[Storage]]= "256GB SSD", 256, laptop_prices3[[#This Row],[Storage]] = "1TB HDD", 1000*0.7)</f>
        <v>2000</v>
      </c>
      <c r="U325" s="5">
        <f>laptop_prices3[[#This Row],[Storage Raw Value]]/ScoreCard!$J$3*ScoreCard!$J$5</f>
        <v>8</v>
      </c>
    </row>
    <row r="326" spans="2:21" x14ac:dyDescent="0.2">
      <c r="B326" s="4" cm="1">
        <f t="array" ref="B326">SUM(laptop_prices3[[#This Row],[RAM Comp]:[Weight Comp]]+laptop_prices3[[#This Row],[Storage Comp]])</f>
        <v>21.282515827140102</v>
      </c>
      <c r="C326">
        <v>324</v>
      </c>
      <c r="D326" t="s">
        <v>11</v>
      </c>
      <c r="E326" t="s">
        <v>24</v>
      </c>
      <c r="F326">
        <v>8</v>
      </c>
      <c r="G326" t="s">
        <v>42</v>
      </c>
      <c r="H326" t="s">
        <v>20</v>
      </c>
      <c r="I326">
        <v>15.6</v>
      </c>
      <c r="J326" t="s">
        <v>43</v>
      </c>
      <c r="K326">
        <v>9.6999999999999993</v>
      </c>
      <c r="L326">
        <v>3.07</v>
      </c>
      <c r="M326" t="s">
        <v>46</v>
      </c>
      <c r="N326">
        <v>1499.19</v>
      </c>
      <c r="O326" s="5">
        <f>(ScoreCard!$E$3-laptop_prices3[[#This Row],[Price ($)]])/ScoreCard!$E$3*ScoreCard!$E$5</f>
        <v>4.3064365999622494</v>
      </c>
      <c r="P326" s="5">
        <f>laptop_prices3[[#This Row],[RAM (GB)]]/ScoreCard!$F$3*ScoreCard!$F$5</f>
        <v>0.875</v>
      </c>
      <c r="Q326" s="5">
        <f>laptop_prices3[[#This Row],[Screen Size (inch)]]/ScoreCard!$G$3*ScoreCard!$G$5</f>
        <v>1.8034682080924855</v>
      </c>
      <c r="R326" s="5">
        <f>laptop_prices3[[#This Row],[Battery Life (hours)]]/ScoreCard!$H$3*ScoreCard!$H$5</f>
        <v>5.6583333333333323</v>
      </c>
      <c r="S326" s="5">
        <f>ScoreCard!$I$3-laptop_prices3[[#This Row],[Weight (kg)]]/ScoreCard!$I$3*ScoreCard!$I$5</f>
        <v>1.7457142857142858</v>
      </c>
      <c r="T326" s="6" cm="1">
        <f t="array" ref="T326">_xlfn.IFS(laptop_prices3[[#This Row],[Storage]]="512GB SSD", 512, laptop_prices3[[#This Row],[Storage]] = "1TB SSD", 1000, laptop_prices3[[#This Row],[Storage]] = "2TB SSD", 2000, laptop_prices3[[#This Row],[Storage]]= "256GB SSD", 256, laptop_prices3[[#This Row],[Storage]] = "1TB HDD", 1000*0.7)</f>
        <v>700</v>
      </c>
      <c r="U326" s="5">
        <f>laptop_prices3[[#This Row],[Storage Raw Value]]/ScoreCard!$J$3*ScoreCard!$J$5</f>
        <v>2.8</v>
      </c>
    </row>
    <row r="327" spans="2:21" x14ac:dyDescent="0.2">
      <c r="B327" s="4" cm="1">
        <f t="array" ref="B327">SUM(laptop_prices3[[#This Row],[RAM Comp]:[Weight Comp]]+laptop_prices3[[#This Row],[Storage Comp]])</f>
        <v>40.627068538398021</v>
      </c>
      <c r="C327">
        <v>325</v>
      </c>
      <c r="D327" t="s">
        <v>38</v>
      </c>
      <c r="E327" t="s">
        <v>37</v>
      </c>
      <c r="F327">
        <v>8</v>
      </c>
      <c r="G327" t="s">
        <v>25</v>
      </c>
      <c r="H327" t="s">
        <v>26</v>
      </c>
      <c r="I327">
        <v>14</v>
      </c>
      <c r="J327" t="s">
        <v>27</v>
      </c>
      <c r="K327">
        <v>5.7</v>
      </c>
      <c r="L327">
        <v>1.21</v>
      </c>
      <c r="M327" t="s">
        <v>16</v>
      </c>
      <c r="N327">
        <v>2602.62</v>
      </c>
      <c r="O327" s="5">
        <f>(ScoreCard!$E$3-laptop_prices3[[#This Row],[Price ($)]])/ScoreCard!$E$3*ScoreCard!$E$5</f>
        <v>3.7959618352535367</v>
      </c>
      <c r="P327" s="5">
        <f>laptop_prices3[[#This Row],[RAM (GB)]]/ScoreCard!$F$3*ScoreCard!$F$5</f>
        <v>0.875</v>
      </c>
      <c r="Q327" s="5">
        <f>laptop_prices3[[#This Row],[Screen Size (inch)]]/ScoreCard!$G$3*ScoreCard!$G$5</f>
        <v>1.6184971098265895</v>
      </c>
      <c r="R327" s="5">
        <f>laptop_prices3[[#This Row],[Battery Life (hours)]]/ScoreCard!$H$3*ScoreCard!$H$5</f>
        <v>3.3250000000000002</v>
      </c>
      <c r="S327" s="5">
        <f>ScoreCard!$I$3-laptop_prices3[[#This Row],[Weight (kg)]]/ScoreCard!$I$3*ScoreCard!$I$5</f>
        <v>2.8085714285714287</v>
      </c>
      <c r="T327" s="6" cm="1">
        <f t="array" ref="T327">_xlfn.IFS(laptop_prices3[[#This Row],[Storage]]="512GB SSD", 512, laptop_prices3[[#This Row],[Storage]] = "1TB SSD", 1000, laptop_prices3[[#This Row],[Storage]] = "2TB SSD", 2000, laptop_prices3[[#This Row],[Storage]]= "256GB SSD", 256, laptop_prices3[[#This Row],[Storage]] = "1TB HDD", 1000*0.7)</f>
        <v>2000</v>
      </c>
      <c r="U327" s="5">
        <f>laptop_prices3[[#This Row],[Storage Raw Value]]/ScoreCard!$J$3*ScoreCard!$J$5</f>
        <v>8</v>
      </c>
    </row>
    <row r="328" spans="2:21" x14ac:dyDescent="0.2">
      <c r="B328" s="4" cm="1">
        <f t="array" ref="B328">SUM(laptop_prices3[[#This Row],[RAM Comp]:[Weight Comp]]+laptop_prices3[[#This Row],[Storage Comp]])</f>
        <v>20.401523809523809</v>
      </c>
      <c r="C328">
        <v>326</v>
      </c>
      <c r="D328" t="s">
        <v>45</v>
      </c>
      <c r="E328" t="s">
        <v>37</v>
      </c>
      <c r="F328">
        <v>32</v>
      </c>
      <c r="G328" t="s">
        <v>13</v>
      </c>
      <c r="H328" t="s">
        <v>40</v>
      </c>
      <c r="I328">
        <v>17.3</v>
      </c>
      <c r="J328" t="s">
        <v>21</v>
      </c>
      <c r="K328">
        <v>8</v>
      </c>
      <c r="L328">
        <v>2.5499999999999998</v>
      </c>
      <c r="M328" t="s">
        <v>16</v>
      </c>
      <c r="N328">
        <v>2314.5700000000002</v>
      </c>
      <c r="O328" s="5">
        <f>(ScoreCard!$E$3-laptop_prices3[[#This Row],[Price ($)]])/ScoreCard!$E$3*ScoreCard!$E$5</f>
        <v>3.929221086836642</v>
      </c>
      <c r="P328" s="5">
        <f>laptop_prices3[[#This Row],[RAM (GB)]]/ScoreCard!$F$3*ScoreCard!$F$5</f>
        <v>3.5</v>
      </c>
      <c r="Q328" s="5">
        <f>laptop_prices3[[#This Row],[Screen Size (inch)]]/ScoreCard!$G$3*ScoreCard!$G$5</f>
        <v>2</v>
      </c>
      <c r="R328" s="5">
        <f>laptop_prices3[[#This Row],[Battery Life (hours)]]/ScoreCard!$H$3*ScoreCard!$H$5</f>
        <v>4.6666666666666661</v>
      </c>
      <c r="S328" s="5">
        <f>ScoreCard!$I$3-laptop_prices3[[#This Row],[Weight (kg)]]/ScoreCard!$I$3*ScoreCard!$I$5</f>
        <v>2.0428571428571427</v>
      </c>
      <c r="T328" s="6" cm="1">
        <f t="array" ref="T328">_xlfn.IFS(laptop_prices3[[#This Row],[Storage]]="512GB SSD", 512, laptop_prices3[[#This Row],[Storage]] = "1TB SSD", 1000, laptop_prices3[[#This Row],[Storage]] = "2TB SSD", 2000, laptop_prices3[[#This Row],[Storage]]= "256GB SSD", 256, laptop_prices3[[#This Row],[Storage]] = "1TB HDD", 1000*0.7)</f>
        <v>512</v>
      </c>
      <c r="U328" s="5">
        <f>laptop_prices3[[#This Row],[Storage Raw Value]]/ScoreCard!$J$3*ScoreCard!$J$5</f>
        <v>2.048</v>
      </c>
    </row>
    <row r="329" spans="2:21" x14ac:dyDescent="0.2">
      <c r="B329" s="4" cm="1">
        <f t="array" ref="B329">SUM(laptop_prices3[[#This Row],[RAM Comp]:[Weight Comp]]+laptop_prices3[[#This Row],[Storage Comp]])</f>
        <v>16.433785714285715</v>
      </c>
      <c r="C329">
        <v>327</v>
      </c>
      <c r="D329" t="s">
        <v>17</v>
      </c>
      <c r="E329" t="s">
        <v>31</v>
      </c>
      <c r="F329">
        <v>4</v>
      </c>
      <c r="G329" t="s">
        <v>13</v>
      </c>
      <c r="H329" t="s">
        <v>26</v>
      </c>
      <c r="I329">
        <v>17.3</v>
      </c>
      <c r="J329" t="s">
        <v>15</v>
      </c>
      <c r="K329">
        <v>5.4</v>
      </c>
      <c r="L329">
        <v>1.48</v>
      </c>
      <c r="M329" t="s">
        <v>16</v>
      </c>
      <c r="N329">
        <v>1432.43</v>
      </c>
      <c r="O329" s="5">
        <f>(ScoreCard!$E$3-laptop_prices3[[#This Row],[Price ($)]])/ScoreCard!$E$3*ScoreCard!$E$5</f>
        <v>4.3373214728512899</v>
      </c>
      <c r="P329" s="5">
        <f>laptop_prices3[[#This Row],[RAM (GB)]]/ScoreCard!$F$3*ScoreCard!$F$5</f>
        <v>0.4375</v>
      </c>
      <c r="Q329" s="5">
        <f>laptop_prices3[[#This Row],[Screen Size (inch)]]/ScoreCard!$G$3*ScoreCard!$G$5</f>
        <v>2</v>
      </c>
      <c r="R329" s="5">
        <f>laptop_prices3[[#This Row],[Battery Life (hours)]]/ScoreCard!$H$3*ScoreCard!$H$5</f>
        <v>3.15</v>
      </c>
      <c r="S329" s="5">
        <f>ScoreCard!$I$3-laptop_prices3[[#This Row],[Weight (kg)]]/ScoreCard!$I$3*ScoreCard!$I$5</f>
        <v>2.6542857142857144</v>
      </c>
      <c r="T329" s="6" cm="1">
        <f t="array" ref="T329">_xlfn.IFS(laptop_prices3[[#This Row],[Storage]]="512GB SSD", 512, laptop_prices3[[#This Row],[Storage]] = "1TB SSD", 1000, laptop_prices3[[#This Row],[Storage]] = "2TB SSD", 2000, laptop_prices3[[#This Row],[Storage]]= "256GB SSD", 256, laptop_prices3[[#This Row],[Storage]] = "1TB HDD", 1000*0.7)</f>
        <v>512</v>
      </c>
      <c r="U329" s="5">
        <f>laptop_prices3[[#This Row],[Storage Raw Value]]/ScoreCard!$J$3*ScoreCard!$J$5</f>
        <v>2.048</v>
      </c>
    </row>
    <row r="330" spans="2:21" x14ac:dyDescent="0.2">
      <c r="B330" s="4" cm="1">
        <f t="array" ref="B330">SUM(laptop_prices3[[#This Row],[RAM Comp]:[Weight Comp]]+laptop_prices3[[#This Row],[Storage Comp]])</f>
        <v>44.914925681255163</v>
      </c>
      <c r="C330">
        <v>328</v>
      </c>
      <c r="D330" t="s">
        <v>28</v>
      </c>
      <c r="E330" t="s">
        <v>41</v>
      </c>
      <c r="F330">
        <v>32</v>
      </c>
      <c r="G330" t="s">
        <v>25</v>
      </c>
      <c r="H330" t="s">
        <v>40</v>
      </c>
      <c r="I330">
        <v>14</v>
      </c>
      <c r="J330" t="s">
        <v>21</v>
      </c>
      <c r="K330">
        <v>10.5</v>
      </c>
      <c r="L330">
        <v>3.2</v>
      </c>
      <c r="M330" t="s">
        <v>22</v>
      </c>
      <c r="N330">
        <v>2196.34</v>
      </c>
      <c r="O330" s="5">
        <f>(ScoreCard!$E$3-laptop_prices3[[#This Row],[Price ($)]])/ScoreCard!$E$3*ScoreCard!$E$5</f>
        <v>3.9839172899773128</v>
      </c>
      <c r="P330" s="5">
        <f>laptop_prices3[[#This Row],[RAM (GB)]]/ScoreCard!$F$3*ScoreCard!$F$5</f>
        <v>3.5</v>
      </c>
      <c r="Q330" s="5">
        <f>laptop_prices3[[#This Row],[Screen Size (inch)]]/ScoreCard!$G$3*ScoreCard!$G$5</f>
        <v>1.6184971098265895</v>
      </c>
      <c r="R330" s="5">
        <f>laptop_prices3[[#This Row],[Battery Life (hours)]]/ScoreCard!$H$3*ScoreCard!$H$5</f>
        <v>6.125</v>
      </c>
      <c r="S330" s="5">
        <f>ScoreCard!$I$3-laptop_prices3[[#This Row],[Weight (kg)]]/ScoreCard!$I$3*ScoreCard!$I$5</f>
        <v>1.6714285714285713</v>
      </c>
      <c r="T330" s="6" cm="1">
        <f t="array" ref="T330">_xlfn.IFS(laptop_prices3[[#This Row],[Storage]]="512GB SSD", 512, laptop_prices3[[#This Row],[Storage]] = "1TB SSD", 1000, laptop_prices3[[#This Row],[Storage]] = "2TB SSD", 2000, laptop_prices3[[#This Row],[Storage]]= "256GB SSD", 256, laptop_prices3[[#This Row],[Storage]] = "1TB HDD", 1000*0.7)</f>
        <v>2000</v>
      </c>
      <c r="U330" s="5">
        <f>laptop_prices3[[#This Row],[Storage Raw Value]]/ScoreCard!$J$3*ScoreCard!$J$5</f>
        <v>8</v>
      </c>
    </row>
    <row r="331" spans="2:21" x14ac:dyDescent="0.2">
      <c r="B331" s="4" cm="1">
        <f t="array" ref="B331">SUM(laptop_prices3[[#This Row],[RAM Comp]:[Weight Comp]]+laptop_prices3[[#This Row],[Storage Comp]])</f>
        <v>46.745849160473441</v>
      </c>
      <c r="C331">
        <v>329</v>
      </c>
      <c r="D331" t="s">
        <v>33</v>
      </c>
      <c r="E331" t="s">
        <v>12</v>
      </c>
      <c r="F331">
        <v>64</v>
      </c>
      <c r="G331" t="s">
        <v>25</v>
      </c>
      <c r="H331" t="s">
        <v>14</v>
      </c>
      <c r="I331">
        <v>15.6</v>
      </c>
      <c r="J331" t="s">
        <v>43</v>
      </c>
      <c r="K331">
        <v>7.4</v>
      </c>
      <c r="L331">
        <v>3.28</v>
      </c>
      <c r="M331" t="s">
        <v>16</v>
      </c>
      <c r="N331">
        <v>2301.59</v>
      </c>
      <c r="O331" s="5">
        <f>(ScoreCard!$E$3-laptop_prices3[[#This Row],[Price ($)]])/ScoreCard!$E$3*ScoreCard!$E$5</f>
        <v>3.935225964759046</v>
      </c>
      <c r="P331" s="5">
        <f>laptop_prices3[[#This Row],[RAM (GB)]]/ScoreCard!$F$3*ScoreCard!$F$5</f>
        <v>7</v>
      </c>
      <c r="Q331" s="5">
        <f>laptop_prices3[[#This Row],[Screen Size (inch)]]/ScoreCard!$G$3*ScoreCard!$G$5</f>
        <v>1.8034682080924855</v>
      </c>
      <c r="R331" s="5">
        <f>laptop_prices3[[#This Row],[Battery Life (hours)]]/ScoreCard!$H$3*ScoreCard!$H$5</f>
        <v>4.3166666666666664</v>
      </c>
      <c r="S331" s="5">
        <f>ScoreCard!$I$3-laptop_prices3[[#This Row],[Weight (kg)]]/ScoreCard!$I$3*ScoreCard!$I$5</f>
        <v>1.6257142857142859</v>
      </c>
      <c r="T331" s="6" cm="1">
        <f t="array" ref="T331">_xlfn.IFS(laptop_prices3[[#This Row],[Storage]]="512GB SSD", 512, laptop_prices3[[#This Row],[Storage]] = "1TB SSD", 1000, laptop_prices3[[#This Row],[Storage]] = "2TB SSD", 2000, laptop_prices3[[#This Row],[Storage]]= "256GB SSD", 256, laptop_prices3[[#This Row],[Storage]] = "1TB HDD", 1000*0.7)</f>
        <v>2000</v>
      </c>
      <c r="U331" s="5">
        <f>laptop_prices3[[#This Row],[Storage Raw Value]]/ScoreCard!$J$3*ScoreCard!$J$5</f>
        <v>8</v>
      </c>
    </row>
    <row r="332" spans="2:21" x14ac:dyDescent="0.2">
      <c r="B332" s="4" cm="1">
        <f t="array" ref="B332">SUM(laptop_prices3[[#This Row],[RAM Comp]:[Weight Comp]]+laptop_prices3[[#This Row],[Storage Comp]])</f>
        <v>26.231381778144787</v>
      </c>
      <c r="C332">
        <v>330</v>
      </c>
      <c r="D332" t="s">
        <v>38</v>
      </c>
      <c r="E332" t="s">
        <v>39</v>
      </c>
      <c r="F332">
        <v>32</v>
      </c>
      <c r="G332" t="s">
        <v>19</v>
      </c>
      <c r="H332" t="s">
        <v>20</v>
      </c>
      <c r="I332">
        <v>13.3</v>
      </c>
      <c r="J332" t="s">
        <v>43</v>
      </c>
      <c r="K332">
        <v>5</v>
      </c>
      <c r="L332">
        <v>2.14</v>
      </c>
      <c r="M332" t="s">
        <v>22</v>
      </c>
      <c r="N332">
        <v>1535.91</v>
      </c>
      <c r="O332" s="5">
        <f>(ScoreCard!$E$3-laptop_prices3[[#This Row],[Price ($)]])/ScoreCard!$E$3*ScoreCard!$E$5</f>
        <v>4.2894489946224423</v>
      </c>
      <c r="P332" s="5">
        <f>laptop_prices3[[#This Row],[RAM (GB)]]/ScoreCard!$F$3*ScoreCard!$F$5</f>
        <v>3.5</v>
      </c>
      <c r="Q332" s="5">
        <f>laptop_prices3[[#This Row],[Screen Size (inch)]]/ScoreCard!$G$3*ScoreCard!$G$5</f>
        <v>1.5375722543352601</v>
      </c>
      <c r="R332" s="5">
        <f>laptop_prices3[[#This Row],[Battery Life (hours)]]/ScoreCard!$H$3*ScoreCard!$H$5</f>
        <v>2.916666666666667</v>
      </c>
      <c r="S332" s="5">
        <f>ScoreCard!$I$3-laptop_prices3[[#This Row],[Weight (kg)]]/ScoreCard!$I$3*ScoreCard!$I$5</f>
        <v>2.2771428571428571</v>
      </c>
      <c r="T332" s="6" cm="1">
        <f t="array" ref="T332">_xlfn.IFS(laptop_prices3[[#This Row],[Storage]]="512GB SSD", 512, laptop_prices3[[#This Row],[Storage]] = "1TB SSD", 1000, laptop_prices3[[#This Row],[Storage]] = "2TB SSD", 2000, laptop_prices3[[#This Row],[Storage]]= "256GB SSD", 256, laptop_prices3[[#This Row],[Storage]] = "1TB HDD", 1000*0.7)</f>
        <v>1000</v>
      </c>
      <c r="U332" s="5">
        <f>laptop_prices3[[#This Row],[Storage Raw Value]]/ScoreCard!$J$3*ScoreCard!$J$5</f>
        <v>4</v>
      </c>
    </row>
    <row r="333" spans="2:21" x14ac:dyDescent="0.2">
      <c r="B333" s="4" cm="1">
        <f t="array" ref="B333">SUM(laptop_prices3[[#This Row],[RAM Comp]:[Weight Comp]]+laptop_prices3[[#This Row],[Storage Comp]])</f>
        <v>18.776977016240021</v>
      </c>
      <c r="C333">
        <v>331</v>
      </c>
      <c r="D333" t="s">
        <v>47</v>
      </c>
      <c r="E333" t="s">
        <v>31</v>
      </c>
      <c r="F333">
        <v>4</v>
      </c>
      <c r="G333" t="s">
        <v>42</v>
      </c>
      <c r="H333" t="s">
        <v>26</v>
      </c>
      <c r="I333">
        <v>13.3</v>
      </c>
      <c r="J333" t="s">
        <v>43</v>
      </c>
      <c r="K333">
        <v>5.2</v>
      </c>
      <c r="L333">
        <v>1.63</v>
      </c>
      <c r="M333" t="s">
        <v>22</v>
      </c>
      <c r="N333">
        <v>810.69</v>
      </c>
      <c r="O333" s="5">
        <f>(ScoreCard!$E$3-laptop_prices3[[#This Row],[Price ($)]])/ScoreCard!$E$3*ScoreCard!$E$5</f>
        <v>4.6249542000836428</v>
      </c>
      <c r="P333" s="5">
        <f>laptop_prices3[[#This Row],[RAM (GB)]]/ScoreCard!$F$3*ScoreCard!$F$5</f>
        <v>0.4375</v>
      </c>
      <c r="Q333" s="5">
        <f>laptop_prices3[[#This Row],[Screen Size (inch)]]/ScoreCard!$G$3*ScoreCard!$G$5</f>
        <v>1.5375722543352601</v>
      </c>
      <c r="R333" s="5">
        <f>laptop_prices3[[#This Row],[Battery Life (hours)]]/ScoreCard!$H$3*ScoreCard!$H$5</f>
        <v>3.0333333333333332</v>
      </c>
      <c r="S333" s="5">
        <f>ScoreCard!$I$3-laptop_prices3[[#This Row],[Weight (kg)]]/ScoreCard!$I$3*ScoreCard!$I$5</f>
        <v>2.5685714285714285</v>
      </c>
      <c r="T333" s="6" cm="1">
        <f t="array" ref="T333">_xlfn.IFS(laptop_prices3[[#This Row],[Storage]]="512GB SSD", 512, laptop_prices3[[#This Row],[Storage]] = "1TB SSD", 1000, laptop_prices3[[#This Row],[Storage]] = "2TB SSD", 2000, laptop_prices3[[#This Row],[Storage]]= "256GB SSD", 256, laptop_prices3[[#This Row],[Storage]] = "1TB HDD", 1000*0.7)</f>
        <v>700</v>
      </c>
      <c r="U333" s="5">
        <f>laptop_prices3[[#This Row],[Storage Raw Value]]/ScoreCard!$J$3*ScoreCard!$J$5</f>
        <v>2.8</v>
      </c>
    </row>
    <row r="334" spans="2:21" x14ac:dyDescent="0.2">
      <c r="B334" s="4" cm="1">
        <f t="array" ref="B334">SUM(laptop_prices3[[#This Row],[RAM Comp]:[Weight Comp]]+laptop_prices3[[#This Row],[Storage Comp]])</f>
        <v>22.090306220754197</v>
      </c>
      <c r="C334">
        <v>332</v>
      </c>
      <c r="D334" t="s">
        <v>17</v>
      </c>
      <c r="E334" t="s">
        <v>12</v>
      </c>
      <c r="F334">
        <v>4</v>
      </c>
      <c r="G334" t="s">
        <v>42</v>
      </c>
      <c r="H334" t="s">
        <v>26</v>
      </c>
      <c r="I334">
        <v>16</v>
      </c>
      <c r="J334" t="s">
        <v>15</v>
      </c>
      <c r="K334">
        <v>10.1</v>
      </c>
      <c r="L334">
        <v>1.38</v>
      </c>
      <c r="M334" t="s">
        <v>46</v>
      </c>
      <c r="N334">
        <v>1086.03</v>
      </c>
      <c r="O334" s="5">
        <f>(ScoreCard!$E$3-laptop_prices3[[#This Row],[Price ($)]])/ScoreCard!$E$3*ScoreCard!$E$5</f>
        <v>4.4975749175601507</v>
      </c>
      <c r="P334" s="5">
        <f>laptop_prices3[[#This Row],[RAM (GB)]]/ScoreCard!$F$3*ScoreCard!$F$5</f>
        <v>0.4375</v>
      </c>
      <c r="Q334" s="5">
        <f>laptop_prices3[[#This Row],[Screen Size (inch)]]/ScoreCard!$G$3*ScoreCard!$G$5</f>
        <v>1.8497109826589595</v>
      </c>
      <c r="R334" s="5">
        <f>laptop_prices3[[#This Row],[Battery Life (hours)]]/ScoreCard!$H$3*ScoreCard!$H$5</f>
        <v>5.8916666666666666</v>
      </c>
      <c r="S334" s="5">
        <f>ScoreCard!$I$3-laptop_prices3[[#This Row],[Weight (kg)]]/ScoreCard!$I$3*ScoreCard!$I$5</f>
        <v>2.7114285714285717</v>
      </c>
      <c r="T334" s="6" cm="1">
        <f t="array" ref="T334">_xlfn.IFS(laptop_prices3[[#This Row],[Storage]]="512GB SSD", 512, laptop_prices3[[#This Row],[Storage]] = "1TB SSD", 1000, laptop_prices3[[#This Row],[Storage]] = "2TB SSD", 2000, laptop_prices3[[#This Row],[Storage]]= "256GB SSD", 256, laptop_prices3[[#This Row],[Storage]] = "1TB HDD", 1000*0.7)</f>
        <v>700</v>
      </c>
      <c r="U334" s="5">
        <f>laptop_prices3[[#This Row],[Storage Raw Value]]/ScoreCard!$J$3*ScoreCard!$J$5</f>
        <v>2.8</v>
      </c>
    </row>
    <row r="335" spans="2:21" x14ac:dyDescent="0.2">
      <c r="B335" s="4" cm="1">
        <f t="array" ref="B335">SUM(laptop_prices3[[#This Row],[RAM Comp]:[Weight Comp]]+laptop_prices3[[#This Row],[Storage Comp]])</f>
        <v>13.612190476190477</v>
      </c>
      <c r="C335">
        <v>333</v>
      </c>
      <c r="D335" t="s">
        <v>17</v>
      </c>
      <c r="E335" t="s">
        <v>31</v>
      </c>
      <c r="F335">
        <v>16</v>
      </c>
      <c r="G335" t="s">
        <v>29</v>
      </c>
      <c r="H335" t="s">
        <v>20</v>
      </c>
      <c r="I335">
        <v>17.3</v>
      </c>
      <c r="J335" t="s">
        <v>21</v>
      </c>
      <c r="K335">
        <v>7</v>
      </c>
      <c r="L335">
        <v>3.18</v>
      </c>
      <c r="M335" t="s">
        <v>16</v>
      </c>
      <c r="N335">
        <v>1152.3399999999999</v>
      </c>
      <c r="O335" s="5">
        <f>(ScoreCard!$E$3-laptop_prices3[[#This Row],[Price ($)]])/ScoreCard!$E$3*ScoreCard!$E$5</f>
        <v>4.4668982261090981</v>
      </c>
      <c r="P335" s="5">
        <f>laptop_prices3[[#This Row],[RAM (GB)]]/ScoreCard!$F$3*ScoreCard!$F$5</f>
        <v>1.75</v>
      </c>
      <c r="Q335" s="5">
        <f>laptop_prices3[[#This Row],[Screen Size (inch)]]/ScoreCard!$G$3*ScoreCard!$G$5</f>
        <v>2</v>
      </c>
      <c r="R335" s="5">
        <f>laptop_prices3[[#This Row],[Battery Life (hours)]]/ScoreCard!$H$3*ScoreCard!$H$5</f>
        <v>4.0833333333333339</v>
      </c>
      <c r="S335" s="5">
        <f>ScoreCard!$I$3-laptop_prices3[[#This Row],[Weight (kg)]]/ScoreCard!$I$3*ScoreCard!$I$5</f>
        <v>1.6828571428571428</v>
      </c>
      <c r="T335" s="6" cm="1">
        <f t="array" ref="T335">_xlfn.IFS(laptop_prices3[[#This Row],[Storage]]="512GB SSD", 512, laptop_prices3[[#This Row],[Storage]] = "1TB SSD", 1000, laptop_prices3[[#This Row],[Storage]] = "2TB SSD", 2000, laptop_prices3[[#This Row],[Storage]]= "256GB SSD", 256, laptop_prices3[[#This Row],[Storage]] = "1TB HDD", 1000*0.7)</f>
        <v>256</v>
      </c>
      <c r="U335" s="5">
        <f>laptop_prices3[[#This Row],[Storage Raw Value]]/ScoreCard!$J$3*ScoreCard!$J$5</f>
        <v>1.024</v>
      </c>
    </row>
    <row r="336" spans="2:21" x14ac:dyDescent="0.2">
      <c r="B336" s="4" cm="1">
        <f t="array" ref="B336">SUM(laptop_prices3[[#This Row],[RAM Comp]:[Weight Comp]]+laptop_prices3[[#This Row],[Storage Comp]])</f>
        <v>25.648853839801816</v>
      </c>
      <c r="C336">
        <v>334</v>
      </c>
      <c r="D336" t="s">
        <v>28</v>
      </c>
      <c r="E336" t="s">
        <v>24</v>
      </c>
      <c r="F336">
        <v>64</v>
      </c>
      <c r="G336" t="s">
        <v>13</v>
      </c>
      <c r="H336" t="s">
        <v>20</v>
      </c>
      <c r="I336">
        <v>16</v>
      </c>
      <c r="J336" t="s">
        <v>27</v>
      </c>
      <c r="K336">
        <v>11.4</v>
      </c>
      <c r="L336">
        <v>2.7</v>
      </c>
      <c r="M336" t="s">
        <v>30</v>
      </c>
      <c r="N336">
        <v>4200.16</v>
      </c>
      <c r="O336" s="5">
        <f>(ScoreCard!$E$3-laptop_prices3[[#This Row],[Price ($)]])/ScoreCard!$E$3*ScoreCard!$E$5</f>
        <v>3.0568992253800005</v>
      </c>
      <c r="P336" s="5">
        <f>laptop_prices3[[#This Row],[RAM (GB)]]/ScoreCard!$F$3*ScoreCard!$F$5</f>
        <v>7</v>
      </c>
      <c r="Q336" s="5">
        <f>laptop_prices3[[#This Row],[Screen Size (inch)]]/ScoreCard!$G$3*ScoreCard!$G$5</f>
        <v>1.8497109826589595</v>
      </c>
      <c r="R336" s="5">
        <f>laptop_prices3[[#This Row],[Battery Life (hours)]]/ScoreCard!$H$3*ScoreCard!$H$5</f>
        <v>6.65</v>
      </c>
      <c r="S336" s="5">
        <f>ScoreCard!$I$3-laptop_prices3[[#This Row],[Weight (kg)]]/ScoreCard!$I$3*ScoreCard!$I$5</f>
        <v>1.9571428571428571</v>
      </c>
      <c r="T336" s="6" cm="1">
        <f t="array" ref="T336">_xlfn.IFS(laptop_prices3[[#This Row],[Storage]]="512GB SSD", 512, laptop_prices3[[#This Row],[Storage]] = "1TB SSD", 1000, laptop_prices3[[#This Row],[Storage]] = "2TB SSD", 2000, laptop_prices3[[#This Row],[Storage]]= "256GB SSD", 256, laptop_prices3[[#This Row],[Storage]] = "1TB HDD", 1000*0.7)</f>
        <v>512</v>
      </c>
      <c r="U336" s="5">
        <f>laptop_prices3[[#This Row],[Storage Raw Value]]/ScoreCard!$J$3*ScoreCard!$J$5</f>
        <v>2.048</v>
      </c>
    </row>
    <row r="337" spans="2:21" x14ac:dyDescent="0.2">
      <c r="B337" s="4" cm="1">
        <f t="array" ref="B337">SUM(laptop_prices3[[#This Row],[RAM Comp]:[Weight Comp]]+laptop_prices3[[#This Row],[Storage Comp]])</f>
        <v>20.221163776493256</v>
      </c>
      <c r="C337">
        <v>335</v>
      </c>
      <c r="D337" t="s">
        <v>38</v>
      </c>
      <c r="E337" t="s">
        <v>41</v>
      </c>
      <c r="F337">
        <v>64</v>
      </c>
      <c r="G337" t="s">
        <v>29</v>
      </c>
      <c r="H337" t="s">
        <v>35</v>
      </c>
      <c r="I337">
        <v>14</v>
      </c>
      <c r="J337" t="s">
        <v>43</v>
      </c>
      <c r="K337">
        <v>9.1999999999999993</v>
      </c>
      <c r="L337">
        <v>2.38</v>
      </c>
      <c r="M337" t="s">
        <v>16</v>
      </c>
      <c r="N337">
        <v>4058.03</v>
      </c>
      <c r="O337" s="5">
        <f>(ScoreCard!$E$3-laptop_prices3[[#This Row],[Price ($)]])/ScoreCard!$E$3*ScoreCard!$E$5</f>
        <v>3.1226521760049146</v>
      </c>
      <c r="P337" s="5">
        <f>laptop_prices3[[#This Row],[RAM (GB)]]/ScoreCard!$F$3*ScoreCard!$F$5</f>
        <v>7</v>
      </c>
      <c r="Q337" s="5">
        <f>laptop_prices3[[#This Row],[Screen Size (inch)]]/ScoreCard!$G$3*ScoreCard!$G$5</f>
        <v>1.6184971098265895</v>
      </c>
      <c r="R337" s="5">
        <f>laptop_prices3[[#This Row],[Battery Life (hours)]]/ScoreCard!$H$3*ScoreCard!$H$5</f>
        <v>5.3666666666666663</v>
      </c>
      <c r="S337" s="5">
        <f>ScoreCard!$I$3-laptop_prices3[[#This Row],[Weight (kg)]]/ScoreCard!$I$3*ScoreCard!$I$5</f>
        <v>2.14</v>
      </c>
      <c r="T337" s="6" cm="1">
        <f t="array" ref="T337">_xlfn.IFS(laptop_prices3[[#This Row],[Storage]]="512GB SSD", 512, laptop_prices3[[#This Row],[Storage]] = "1TB SSD", 1000, laptop_prices3[[#This Row],[Storage]] = "2TB SSD", 2000, laptop_prices3[[#This Row],[Storage]]= "256GB SSD", 256, laptop_prices3[[#This Row],[Storage]] = "1TB HDD", 1000*0.7)</f>
        <v>256</v>
      </c>
      <c r="U337" s="5">
        <f>laptop_prices3[[#This Row],[Storage Raw Value]]/ScoreCard!$J$3*ScoreCard!$J$5</f>
        <v>1.024</v>
      </c>
    </row>
    <row r="338" spans="2:21" x14ac:dyDescent="0.2">
      <c r="B338" s="4" cm="1">
        <f t="array" ref="B338">SUM(laptop_prices3[[#This Row],[RAM Comp]:[Weight Comp]]+laptop_prices3[[#This Row],[Storage Comp]])</f>
        <v>25.908762730525737</v>
      </c>
      <c r="C338">
        <v>336</v>
      </c>
      <c r="D338" t="s">
        <v>28</v>
      </c>
      <c r="E338" t="s">
        <v>24</v>
      </c>
      <c r="F338">
        <v>8</v>
      </c>
      <c r="G338" t="s">
        <v>19</v>
      </c>
      <c r="H338" t="s">
        <v>32</v>
      </c>
      <c r="I338">
        <v>13.3</v>
      </c>
      <c r="J338" t="s">
        <v>21</v>
      </c>
      <c r="K338">
        <v>8.8000000000000007</v>
      </c>
      <c r="L338">
        <v>1.99</v>
      </c>
      <c r="M338" t="s">
        <v>16</v>
      </c>
      <c r="N338">
        <v>805.87</v>
      </c>
      <c r="O338" s="5">
        <f>(ScoreCard!$E$3-laptop_prices3[[#This Row],[Price ($)]])/ScoreCard!$E$3*ScoreCard!$E$5</f>
        <v>4.6271840545972012</v>
      </c>
      <c r="P338" s="5">
        <f>laptop_prices3[[#This Row],[RAM (GB)]]/ScoreCard!$F$3*ScoreCard!$F$5</f>
        <v>0.875</v>
      </c>
      <c r="Q338" s="5">
        <f>laptop_prices3[[#This Row],[Screen Size (inch)]]/ScoreCard!$G$3*ScoreCard!$G$5</f>
        <v>1.5375722543352601</v>
      </c>
      <c r="R338" s="5">
        <f>laptop_prices3[[#This Row],[Battery Life (hours)]]/ScoreCard!$H$3*ScoreCard!$H$5</f>
        <v>5.1333333333333337</v>
      </c>
      <c r="S338" s="5">
        <f>ScoreCard!$I$3-laptop_prices3[[#This Row],[Weight (kg)]]/ScoreCard!$I$3*ScoreCard!$I$5</f>
        <v>2.362857142857143</v>
      </c>
      <c r="T338" s="6" cm="1">
        <f t="array" ref="T338">_xlfn.IFS(laptop_prices3[[#This Row],[Storage]]="512GB SSD", 512, laptop_prices3[[#This Row],[Storage]] = "1TB SSD", 1000, laptop_prices3[[#This Row],[Storage]] = "2TB SSD", 2000, laptop_prices3[[#This Row],[Storage]]= "256GB SSD", 256, laptop_prices3[[#This Row],[Storage]] = "1TB HDD", 1000*0.7)</f>
        <v>1000</v>
      </c>
      <c r="U338" s="5">
        <f>laptop_prices3[[#This Row],[Storage Raw Value]]/ScoreCard!$J$3*ScoreCard!$J$5</f>
        <v>4</v>
      </c>
    </row>
    <row r="339" spans="2:21" x14ac:dyDescent="0.2">
      <c r="B339" s="4" cm="1">
        <f t="array" ref="B339">SUM(laptop_prices3[[#This Row],[RAM Comp]:[Weight Comp]]+laptop_prices3[[#This Row],[Storage Comp]])</f>
        <v>26.731325350949628</v>
      </c>
      <c r="C339">
        <v>337</v>
      </c>
      <c r="D339" t="s">
        <v>11</v>
      </c>
      <c r="E339" t="s">
        <v>18</v>
      </c>
      <c r="F339">
        <v>16</v>
      </c>
      <c r="G339" t="s">
        <v>19</v>
      </c>
      <c r="H339" t="s">
        <v>26</v>
      </c>
      <c r="I339">
        <v>15.6</v>
      </c>
      <c r="J339" t="s">
        <v>43</v>
      </c>
      <c r="K339">
        <v>7.5</v>
      </c>
      <c r="L339">
        <v>1.22</v>
      </c>
      <c r="M339" t="s">
        <v>22</v>
      </c>
      <c r="N339">
        <v>2553.67</v>
      </c>
      <c r="O339" s="5">
        <f>(ScoreCard!$E$3-laptop_prices3[[#This Row],[Price ($)]])/ScoreCard!$E$3*ScoreCard!$E$5</f>
        <v>3.8186073494524364</v>
      </c>
      <c r="P339" s="5">
        <f>laptop_prices3[[#This Row],[RAM (GB)]]/ScoreCard!$F$3*ScoreCard!$F$5</f>
        <v>1.75</v>
      </c>
      <c r="Q339" s="5">
        <f>laptop_prices3[[#This Row],[Screen Size (inch)]]/ScoreCard!$G$3*ScoreCard!$G$5</f>
        <v>1.8034682080924855</v>
      </c>
      <c r="R339" s="5">
        <f>laptop_prices3[[#This Row],[Battery Life (hours)]]/ScoreCard!$H$3*ScoreCard!$H$5</f>
        <v>4.375</v>
      </c>
      <c r="S339" s="5">
        <f>ScoreCard!$I$3-laptop_prices3[[#This Row],[Weight (kg)]]/ScoreCard!$I$3*ScoreCard!$I$5</f>
        <v>2.8028571428571429</v>
      </c>
      <c r="T339" s="6" cm="1">
        <f t="array" ref="T339">_xlfn.IFS(laptop_prices3[[#This Row],[Storage]]="512GB SSD", 512, laptop_prices3[[#This Row],[Storage]] = "1TB SSD", 1000, laptop_prices3[[#This Row],[Storage]] = "2TB SSD", 2000, laptop_prices3[[#This Row],[Storage]]= "256GB SSD", 256, laptop_prices3[[#This Row],[Storage]] = "1TB HDD", 1000*0.7)</f>
        <v>1000</v>
      </c>
      <c r="U339" s="5">
        <f>laptop_prices3[[#This Row],[Storage Raw Value]]/ScoreCard!$J$3*ScoreCard!$J$5</f>
        <v>4</v>
      </c>
    </row>
    <row r="340" spans="2:21" x14ac:dyDescent="0.2">
      <c r="B340" s="4" cm="1">
        <f t="array" ref="B340">SUM(laptop_prices3[[#This Row],[RAM Comp]:[Weight Comp]]+laptop_prices3[[#This Row],[Storage Comp]])</f>
        <v>31.956116157445635</v>
      </c>
      <c r="C340">
        <v>338</v>
      </c>
      <c r="D340" t="s">
        <v>47</v>
      </c>
      <c r="E340" t="s">
        <v>24</v>
      </c>
      <c r="F340">
        <v>64</v>
      </c>
      <c r="G340" t="s">
        <v>19</v>
      </c>
      <c r="H340" t="s">
        <v>14</v>
      </c>
      <c r="I340">
        <v>14</v>
      </c>
      <c r="J340" t="s">
        <v>15</v>
      </c>
      <c r="K340">
        <v>9.4</v>
      </c>
      <c r="L340">
        <v>2.88</v>
      </c>
      <c r="M340" t="s">
        <v>30</v>
      </c>
      <c r="N340">
        <v>3735.42</v>
      </c>
      <c r="O340" s="5">
        <f>(ScoreCard!$E$3-laptop_prices3[[#This Row],[Price ($)]])/ScoreCard!$E$3*ScoreCard!$E$5</f>
        <v>3.2718997620254848</v>
      </c>
      <c r="P340" s="5">
        <f>laptop_prices3[[#This Row],[RAM (GB)]]/ScoreCard!$F$3*ScoreCard!$F$5</f>
        <v>7</v>
      </c>
      <c r="Q340" s="5">
        <f>laptop_prices3[[#This Row],[Screen Size (inch)]]/ScoreCard!$G$3*ScoreCard!$G$5</f>
        <v>1.6184971098265895</v>
      </c>
      <c r="R340" s="5">
        <f>laptop_prices3[[#This Row],[Battery Life (hours)]]/ScoreCard!$H$3*ScoreCard!$H$5</f>
        <v>5.4833333333333334</v>
      </c>
      <c r="S340" s="5">
        <f>ScoreCard!$I$3-laptop_prices3[[#This Row],[Weight (kg)]]/ScoreCard!$I$3*ScoreCard!$I$5</f>
        <v>1.8542857142857143</v>
      </c>
      <c r="T340" s="6" cm="1">
        <f t="array" ref="T340">_xlfn.IFS(laptop_prices3[[#This Row],[Storage]]="512GB SSD", 512, laptop_prices3[[#This Row],[Storage]] = "1TB SSD", 1000, laptop_prices3[[#This Row],[Storage]] = "2TB SSD", 2000, laptop_prices3[[#This Row],[Storage]]= "256GB SSD", 256, laptop_prices3[[#This Row],[Storage]] = "1TB HDD", 1000*0.7)</f>
        <v>1000</v>
      </c>
      <c r="U340" s="5">
        <f>laptop_prices3[[#This Row],[Storage Raw Value]]/ScoreCard!$J$3*ScoreCard!$J$5</f>
        <v>4</v>
      </c>
    </row>
    <row r="341" spans="2:21" x14ac:dyDescent="0.2">
      <c r="B341" s="4" cm="1">
        <f t="array" ref="B341">SUM(laptop_prices3[[#This Row],[RAM Comp]:[Weight Comp]]+laptop_prices3[[#This Row],[Storage Comp]])</f>
        <v>14.942444398568677</v>
      </c>
      <c r="C341">
        <v>339</v>
      </c>
      <c r="D341" t="s">
        <v>28</v>
      </c>
      <c r="E341" t="s">
        <v>41</v>
      </c>
      <c r="F341">
        <v>4</v>
      </c>
      <c r="G341" t="s">
        <v>29</v>
      </c>
      <c r="H341" t="s">
        <v>32</v>
      </c>
      <c r="I341">
        <v>15.6</v>
      </c>
      <c r="J341" t="s">
        <v>21</v>
      </c>
      <c r="K341">
        <v>10.3</v>
      </c>
      <c r="L341">
        <v>1.58</v>
      </c>
      <c r="M341" t="s">
        <v>22</v>
      </c>
      <c r="N341">
        <v>1447.37</v>
      </c>
      <c r="O341" s="5">
        <f>(ScoreCard!$E$3-laptop_prices3[[#This Row],[Price ($)]])/ScoreCard!$E$3*ScoreCard!$E$5</f>
        <v>4.3304098491100937</v>
      </c>
      <c r="P341" s="5">
        <f>laptop_prices3[[#This Row],[RAM (GB)]]/ScoreCard!$F$3*ScoreCard!$F$5</f>
        <v>0.4375</v>
      </c>
      <c r="Q341" s="5">
        <f>laptop_prices3[[#This Row],[Screen Size (inch)]]/ScoreCard!$G$3*ScoreCard!$G$5</f>
        <v>1.8034682080924855</v>
      </c>
      <c r="R341" s="5">
        <f>laptop_prices3[[#This Row],[Battery Life (hours)]]/ScoreCard!$H$3*ScoreCard!$H$5</f>
        <v>6.0083333333333337</v>
      </c>
      <c r="S341" s="5">
        <f>ScoreCard!$I$3-laptop_prices3[[#This Row],[Weight (kg)]]/ScoreCard!$I$3*ScoreCard!$I$5</f>
        <v>2.597142857142857</v>
      </c>
      <c r="T341" s="6" cm="1">
        <f t="array" ref="T341">_xlfn.IFS(laptop_prices3[[#This Row],[Storage]]="512GB SSD", 512, laptop_prices3[[#This Row],[Storage]] = "1TB SSD", 1000, laptop_prices3[[#This Row],[Storage]] = "2TB SSD", 2000, laptop_prices3[[#This Row],[Storage]]= "256GB SSD", 256, laptop_prices3[[#This Row],[Storage]] = "1TB HDD", 1000*0.7)</f>
        <v>256</v>
      </c>
      <c r="U341" s="5">
        <f>laptop_prices3[[#This Row],[Storage Raw Value]]/ScoreCard!$J$3*ScoreCard!$J$5</f>
        <v>1.024</v>
      </c>
    </row>
    <row r="342" spans="2:21" x14ac:dyDescent="0.2">
      <c r="B342" s="4" cm="1">
        <f t="array" ref="B342">SUM(laptop_prices3[[#This Row],[RAM Comp]:[Weight Comp]]+laptop_prices3[[#This Row],[Storage Comp]])</f>
        <v>27.49727773190201</v>
      </c>
      <c r="C342">
        <v>340</v>
      </c>
      <c r="D342" t="s">
        <v>36</v>
      </c>
      <c r="E342" t="s">
        <v>37</v>
      </c>
      <c r="F342">
        <v>8</v>
      </c>
      <c r="G342" t="s">
        <v>19</v>
      </c>
      <c r="H342" t="s">
        <v>26</v>
      </c>
      <c r="I342">
        <v>15.6</v>
      </c>
      <c r="J342" t="s">
        <v>43</v>
      </c>
      <c r="K342">
        <v>11.9</v>
      </c>
      <c r="L342">
        <v>2.84</v>
      </c>
      <c r="M342" t="s">
        <v>22</v>
      </c>
      <c r="N342">
        <v>1816.09</v>
      </c>
      <c r="O342" s="5">
        <f>(ScoreCard!$E$3-laptop_prices3[[#This Row],[Price ($)]])/ScoreCard!$E$3*ScoreCard!$E$5</f>
        <v>4.1598306050770359</v>
      </c>
      <c r="P342" s="5">
        <f>laptop_prices3[[#This Row],[RAM (GB)]]/ScoreCard!$F$3*ScoreCard!$F$5</f>
        <v>0.875</v>
      </c>
      <c r="Q342" s="5">
        <f>laptop_prices3[[#This Row],[Screen Size (inch)]]/ScoreCard!$G$3*ScoreCard!$G$5</f>
        <v>1.8034682080924855</v>
      </c>
      <c r="R342" s="5">
        <f>laptop_prices3[[#This Row],[Battery Life (hours)]]/ScoreCard!$H$3*ScoreCard!$H$5</f>
        <v>6.9416666666666664</v>
      </c>
      <c r="S342" s="5">
        <f>ScoreCard!$I$3-laptop_prices3[[#This Row],[Weight (kg)]]/ScoreCard!$I$3*ScoreCard!$I$5</f>
        <v>1.8771428571428572</v>
      </c>
      <c r="T342" s="6" cm="1">
        <f t="array" ref="T342">_xlfn.IFS(laptop_prices3[[#This Row],[Storage]]="512GB SSD", 512, laptop_prices3[[#This Row],[Storage]] = "1TB SSD", 1000, laptop_prices3[[#This Row],[Storage]] = "2TB SSD", 2000, laptop_prices3[[#This Row],[Storage]]= "256GB SSD", 256, laptop_prices3[[#This Row],[Storage]] = "1TB HDD", 1000*0.7)</f>
        <v>1000</v>
      </c>
      <c r="U342" s="5">
        <f>laptop_prices3[[#This Row],[Storage Raw Value]]/ScoreCard!$J$3*ScoreCard!$J$5</f>
        <v>4</v>
      </c>
    </row>
    <row r="343" spans="2:21" x14ac:dyDescent="0.2">
      <c r="B343" s="4" cm="1">
        <f t="array" ref="B343">SUM(laptop_prices3[[#This Row],[RAM Comp]:[Weight Comp]]+laptop_prices3[[#This Row],[Storage Comp]])</f>
        <v>20.807039636663912</v>
      </c>
      <c r="C343">
        <v>341</v>
      </c>
      <c r="D343" t="s">
        <v>28</v>
      </c>
      <c r="E343" t="s">
        <v>39</v>
      </c>
      <c r="F343">
        <v>16</v>
      </c>
      <c r="G343" t="s">
        <v>42</v>
      </c>
      <c r="H343" t="s">
        <v>44</v>
      </c>
      <c r="I343">
        <v>15.6</v>
      </c>
      <c r="J343" t="s">
        <v>27</v>
      </c>
      <c r="K343">
        <v>5.7</v>
      </c>
      <c r="L343">
        <v>1.35</v>
      </c>
      <c r="M343" t="s">
        <v>30</v>
      </c>
      <c r="N343">
        <v>1302.8900000000001</v>
      </c>
      <c r="O343" s="5">
        <f>(ScoreCard!$E$3-laptop_prices3[[#This Row],[Price ($)]])/ScoreCard!$E$3*ScoreCard!$E$5</f>
        <v>4.3972499694667224</v>
      </c>
      <c r="P343" s="5">
        <f>laptop_prices3[[#This Row],[RAM (GB)]]/ScoreCard!$F$3*ScoreCard!$F$5</f>
        <v>1.75</v>
      </c>
      <c r="Q343" s="5">
        <f>laptop_prices3[[#This Row],[Screen Size (inch)]]/ScoreCard!$G$3*ScoreCard!$G$5</f>
        <v>1.8034682080924855</v>
      </c>
      <c r="R343" s="5">
        <f>laptop_prices3[[#This Row],[Battery Life (hours)]]/ScoreCard!$H$3*ScoreCard!$H$5</f>
        <v>3.3250000000000002</v>
      </c>
      <c r="S343" s="5">
        <f>ScoreCard!$I$3-laptop_prices3[[#This Row],[Weight (kg)]]/ScoreCard!$I$3*ScoreCard!$I$5</f>
        <v>2.7285714285714286</v>
      </c>
      <c r="T343" s="6" cm="1">
        <f t="array" ref="T343">_xlfn.IFS(laptop_prices3[[#This Row],[Storage]]="512GB SSD", 512, laptop_prices3[[#This Row],[Storage]] = "1TB SSD", 1000, laptop_prices3[[#This Row],[Storage]] = "2TB SSD", 2000, laptop_prices3[[#This Row],[Storage]]= "256GB SSD", 256, laptop_prices3[[#This Row],[Storage]] = "1TB HDD", 1000*0.7)</f>
        <v>700</v>
      </c>
      <c r="U343" s="5">
        <f>laptop_prices3[[#This Row],[Storage Raw Value]]/ScoreCard!$J$3*ScoreCard!$J$5</f>
        <v>2.8</v>
      </c>
    </row>
    <row r="344" spans="2:21" x14ac:dyDescent="0.2">
      <c r="B344" s="4" cm="1">
        <f t="array" ref="B344">SUM(laptop_prices3[[#This Row],[RAM Comp]:[Weight Comp]]+laptop_prices3[[#This Row],[Storage Comp]])</f>
        <v>16.542429397192404</v>
      </c>
      <c r="C344">
        <v>342</v>
      </c>
      <c r="D344" t="s">
        <v>28</v>
      </c>
      <c r="E344" t="s">
        <v>24</v>
      </c>
      <c r="F344">
        <v>16</v>
      </c>
      <c r="G344" t="s">
        <v>13</v>
      </c>
      <c r="H344" t="s">
        <v>32</v>
      </c>
      <c r="I344">
        <v>13.3</v>
      </c>
      <c r="J344" t="s">
        <v>15</v>
      </c>
      <c r="K344">
        <v>6</v>
      </c>
      <c r="L344">
        <v>3.39</v>
      </c>
      <c r="M344" t="s">
        <v>46</v>
      </c>
      <c r="N344">
        <v>1400.75</v>
      </c>
      <c r="O344" s="5">
        <f>(ScoreCard!$E$3-laptop_prices3[[#This Row],[Price ($)]])/ScoreCard!$E$3*ScoreCard!$E$5</f>
        <v>4.351977446085634</v>
      </c>
      <c r="P344" s="5">
        <f>laptop_prices3[[#This Row],[RAM (GB)]]/ScoreCard!$F$3*ScoreCard!$F$5</f>
        <v>1.75</v>
      </c>
      <c r="Q344" s="5">
        <f>laptop_prices3[[#This Row],[Screen Size (inch)]]/ScoreCard!$G$3*ScoreCard!$G$5</f>
        <v>1.5375722543352601</v>
      </c>
      <c r="R344" s="5">
        <f>laptop_prices3[[#This Row],[Battery Life (hours)]]/ScoreCard!$H$3*ScoreCard!$H$5</f>
        <v>3.5</v>
      </c>
      <c r="S344" s="5">
        <f>ScoreCard!$I$3-laptop_prices3[[#This Row],[Weight (kg)]]/ScoreCard!$I$3*ScoreCard!$I$5</f>
        <v>1.5628571428571427</v>
      </c>
      <c r="T344" s="6" cm="1">
        <f t="array" ref="T344">_xlfn.IFS(laptop_prices3[[#This Row],[Storage]]="512GB SSD", 512, laptop_prices3[[#This Row],[Storage]] = "1TB SSD", 1000, laptop_prices3[[#This Row],[Storage]] = "2TB SSD", 2000, laptop_prices3[[#This Row],[Storage]]= "256GB SSD", 256, laptop_prices3[[#This Row],[Storage]] = "1TB HDD", 1000*0.7)</f>
        <v>512</v>
      </c>
      <c r="U344" s="5">
        <f>laptop_prices3[[#This Row],[Storage Raw Value]]/ScoreCard!$J$3*ScoreCard!$J$5</f>
        <v>2.048</v>
      </c>
    </row>
    <row r="345" spans="2:21" x14ac:dyDescent="0.2">
      <c r="B345" s="4" cm="1">
        <f t="array" ref="B345">SUM(laptop_prices3[[#This Row],[RAM Comp]:[Weight Comp]]+laptop_prices3[[#This Row],[Storage Comp]])</f>
        <v>41.365187173135148</v>
      </c>
      <c r="C345">
        <v>343</v>
      </c>
      <c r="D345" t="s">
        <v>45</v>
      </c>
      <c r="E345" t="s">
        <v>12</v>
      </c>
      <c r="F345">
        <v>8</v>
      </c>
      <c r="G345" t="s">
        <v>25</v>
      </c>
      <c r="H345" t="s">
        <v>26</v>
      </c>
      <c r="I345">
        <v>16</v>
      </c>
      <c r="J345" t="s">
        <v>43</v>
      </c>
      <c r="K345">
        <v>7</v>
      </c>
      <c r="L345">
        <v>1.65</v>
      </c>
      <c r="M345" t="s">
        <v>46</v>
      </c>
      <c r="N345">
        <v>1040.3399999999999</v>
      </c>
      <c r="O345" s="5">
        <f>(ScoreCard!$E$3-laptop_prices3[[#This Row],[Price ($)]])/ScoreCard!$E$3*ScoreCard!$E$5</f>
        <v>4.518712272897182</v>
      </c>
      <c r="P345" s="5">
        <f>laptop_prices3[[#This Row],[RAM (GB)]]/ScoreCard!$F$3*ScoreCard!$F$5</f>
        <v>0.875</v>
      </c>
      <c r="Q345" s="5">
        <f>laptop_prices3[[#This Row],[Screen Size (inch)]]/ScoreCard!$G$3*ScoreCard!$G$5</f>
        <v>1.8497109826589595</v>
      </c>
      <c r="R345" s="5">
        <f>laptop_prices3[[#This Row],[Battery Life (hours)]]/ScoreCard!$H$3*ScoreCard!$H$5</f>
        <v>4.0833333333333339</v>
      </c>
      <c r="S345" s="5">
        <f>ScoreCard!$I$3-laptop_prices3[[#This Row],[Weight (kg)]]/ScoreCard!$I$3*ScoreCard!$I$5</f>
        <v>2.5571428571428569</v>
      </c>
      <c r="T345" s="6" cm="1">
        <f t="array" ref="T345">_xlfn.IFS(laptop_prices3[[#This Row],[Storage]]="512GB SSD", 512, laptop_prices3[[#This Row],[Storage]] = "1TB SSD", 1000, laptop_prices3[[#This Row],[Storage]] = "2TB SSD", 2000, laptop_prices3[[#This Row],[Storage]]= "256GB SSD", 256, laptop_prices3[[#This Row],[Storage]] = "1TB HDD", 1000*0.7)</f>
        <v>2000</v>
      </c>
      <c r="U345" s="5">
        <f>laptop_prices3[[#This Row],[Storage Raw Value]]/ScoreCard!$J$3*ScoreCard!$J$5</f>
        <v>8</v>
      </c>
    </row>
    <row r="346" spans="2:21" x14ac:dyDescent="0.2">
      <c r="B346" s="4" cm="1">
        <f t="array" ref="B346">SUM(laptop_prices3[[#This Row],[RAM Comp]:[Weight Comp]]+laptop_prices3[[#This Row],[Storage Comp]])</f>
        <v>27.785425268373242</v>
      </c>
      <c r="C346">
        <v>344</v>
      </c>
      <c r="D346" t="s">
        <v>34</v>
      </c>
      <c r="E346" t="s">
        <v>31</v>
      </c>
      <c r="F346">
        <v>32</v>
      </c>
      <c r="G346" t="s">
        <v>19</v>
      </c>
      <c r="H346" t="s">
        <v>32</v>
      </c>
      <c r="I346">
        <v>16</v>
      </c>
      <c r="J346" t="s">
        <v>15</v>
      </c>
      <c r="K346">
        <v>6.6</v>
      </c>
      <c r="L346">
        <v>1.6</v>
      </c>
      <c r="M346" t="s">
        <v>16</v>
      </c>
      <c r="N346">
        <v>1885.95</v>
      </c>
      <c r="O346" s="5">
        <f>(ScoreCard!$E$3-laptop_prices3[[#This Row],[Price ($)]])/ScoreCard!$E$3*ScoreCard!$E$5</f>
        <v>4.1275115933929687</v>
      </c>
      <c r="P346" s="5">
        <f>laptop_prices3[[#This Row],[RAM (GB)]]/ScoreCard!$F$3*ScoreCard!$F$5</f>
        <v>3.5</v>
      </c>
      <c r="Q346" s="5">
        <f>laptop_prices3[[#This Row],[Screen Size (inch)]]/ScoreCard!$G$3*ScoreCard!$G$5</f>
        <v>1.8497109826589595</v>
      </c>
      <c r="R346" s="5">
        <f>laptop_prices3[[#This Row],[Battery Life (hours)]]/ScoreCard!$H$3*ScoreCard!$H$5</f>
        <v>3.8499999999999996</v>
      </c>
      <c r="S346" s="5">
        <f>ScoreCard!$I$3-laptop_prices3[[#This Row],[Weight (kg)]]/ScoreCard!$I$3*ScoreCard!$I$5</f>
        <v>2.5857142857142854</v>
      </c>
      <c r="T346" s="6" cm="1">
        <f t="array" ref="T346">_xlfn.IFS(laptop_prices3[[#This Row],[Storage]]="512GB SSD", 512, laptop_prices3[[#This Row],[Storage]] = "1TB SSD", 1000, laptop_prices3[[#This Row],[Storage]] = "2TB SSD", 2000, laptop_prices3[[#This Row],[Storage]]= "256GB SSD", 256, laptop_prices3[[#This Row],[Storage]] = "1TB HDD", 1000*0.7)</f>
        <v>1000</v>
      </c>
      <c r="U346" s="5">
        <f>laptop_prices3[[#This Row],[Storage Raw Value]]/ScoreCard!$J$3*ScoreCard!$J$5</f>
        <v>4</v>
      </c>
    </row>
    <row r="347" spans="2:21" x14ac:dyDescent="0.2">
      <c r="B347" s="4" cm="1">
        <f t="array" ref="B347">SUM(laptop_prices3[[#This Row],[RAM Comp]:[Weight Comp]]+laptop_prices3[[#This Row],[Storage Comp]])</f>
        <v>41.973944398568669</v>
      </c>
      <c r="C347">
        <v>345</v>
      </c>
      <c r="D347" t="s">
        <v>34</v>
      </c>
      <c r="E347" t="s">
        <v>41</v>
      </c>
      <c r="F347">
        <v>16</v>
      </c>
      <c r="G347" t="s">
        <v>25</v>
      </c>
      <c r="H347" t="s">
        <v>32</v>
      </c>
      <c r="I347">
        <v>15.6</v>
      </c>
      <c r="J347" t="s">
        <v>27</v>
      </c>
      <c r="K347">
        <v>8.1999999999999993</v>
      </c>
      <c r="L347">
        <v>3.26</v>
      </c>
      <c r="M347" t="s">
        <v>22</v>
      </c>
      <c r="N347">
        <v>3744.92</v>
      </c>
      <c r="O347" s="5">
        <f>(ScoreCard!$E$3-laptop_prices3[[#This Row],[Price ($)]])/ScoreCard!$E$3*ScoreCard!$E$5</f>
        <v>3.2675048205568529</v>
      </c>
      <c r="P347" s="5">
        <f>laptop_prices3[[#This Row],[RAM (GB)]]/ScoreCard!$F$3*ScoreCard!$F$5</f>
        <v>1.75</v>
      </c>
      <c r="Q347" s="5">
        <f>laptop_prices3[[#This Row],[Screen Size (inch)]]/ScoreCard!$G$3*ScoreCard!$G$5</f>
        <v>1.8034682080924855</v>
      </c>
      <c r="R347" s="5">
        <f>laptop_prices3[[#This Row],[Battery Life (hours)]]/ScoreCard!$H$3*ScoreCard!$H$5</f>
        <v>4.7833333333333323</v>
      </c>
      <c r="S347" s="5">
        <f>ScoreCard!$I$3-laptop_prices3[[#This Row],[Weight (kg)]]/ScoreCard!$I$3*ScoreCard!$I$5</f>
        <v>1.6371428571428572</v>
      </c>
      <c r="T347" s="6" cm="1">
        <f t="array" ref="T347">_xlfn.IFS(laptop_prices3[[#This Row],[Storage]]="512GB SSD", 512, laptop_prices3[[#This Row],[Storage]] = "1TB SSD", 1000, laptop_prices3[[#This Row],[Storage]] = "2TB SSD", 2000, laptop_prices3[[#This Row],[Storage]]= "256GB SSD", 256, laptop_prices3[[#This Row],[Storage]] = "1TB HDD", 1000*0.7)</f>
        <v>2000</v>
      </c>
      <c r="U347" s="5">
        <f>laptop_prices3[[#This Row],[Storage Raw Value]]/ScoreCard!$J$3*ScoreCard!$J$5</f>
        <v>8</v>
      </c>
    </row>
    <row r="348" spans="2:21" x14ac:dyDescent="0.2">
      <c r="B348" s="4" cm="1">
        <f t="array" ref="B348">SUM(laptop_prices3[[#This Row],[RAM Comp]:[Weight Comp]]+laptop_prices3[[#This Row],[Storage Comp]])</f>
        <v>25.415639966969444</v>
      </c>
      <c r="C348">
        <v>346</v>
      </c>
      <c r="D348" t="s">
        <v>45</v>
      </c>
      <c r="E348" t="s">
        <v>39</v>
      </c>
      <c r="F348">
        <v>32</v>
      </c>
      <c r="G348" t="s">
        <v>42</v>
      </c>
      <c r="H348" t="s">
        <v>26</v>
      </c>
      <c r="I348">
        <v>14</v>
      </c>
      <c r="J348" t="s">
        <v>27</v>
      </c>
      <c r="K348">
        <v>10.8</v>
      </c>
      <c r="L348">
        <v>1.23</v>
      </c>
      <c r="M348" t="s">
        <v>22</v>
      </c>
      <c r="N348">
        <v>2135.12</v>
      </c>
      <c r="O348" s="5">
        <f>(ScoreCard!$E$3-laptop_prices3[[#This Row],[Price ($)]])/ScoreCard!$E$3*ScoreCard!$E$5</f>
        <v>4.012239218052013</v>
      </c>
      <c r="P348" s="5">
        <f>laptop_prices3[[#This Row],[RAM (GB)]]/ScoreCard!$F$3*ScoreCard!$F$5</f>
        <v>3.5</v>
      </c>
      <c r="Q348" s="5">
        <f>laptop_prices3[[#This Row],[Screen Size (inch)]]/ScoreCard!$G$3*ScoreCard!$G$5</f>
        <v>1.6184971098265895</v>
      </c>
      <c r="R348" s="5">
        <f>laptop_prices3[[#This Row],[Battery Life (hours)]]/ScoreCard!$H$3*ScoreCard!$H$5</f>
        <v>6.3</v>
      </c>
      <c r="S348" s="5">
        <f>ScoreCard!$I$3-laptop_prices3[[#This Row],[Weight (kg)]]/ScoreCard!$I$3*ScoreCard!$I$5</f>
        <v>2.7971428571428572</v>
      </c>
      <c r="T348" s="6" cm="1">
        <f t="array" ref="T348">_xlfn.IFS(laptop_prices3[[#This Row],[Storage]]="512GB SSD", 512, laptop_prices3[[#This Row],[Storage]] = "1TB SSD", 1000, laptop_prices3[[#This Row],[Storage]] = "2TB SSD", 2000, laptop_prices3[[#This Row],[Storage]]= "256GB SSD", 256, laptop_prices3[[#This Row],[Storage]] = "1TB HDD", 1000*0.7)</f>
        <v>700</v>
      </c>
      <c r="U348" s="5">
        <f>laptop_prices3[[#This Row],[Storage Raw Value]]/ScoreCard!$J$3*ScoreCard!$J$5</f>
        <v>2.8</v>
      </c>
    </row>
    <row r="349" spans="2:21" x14ac:dyDescent="0.2">
      <c r="B349" s="4" cm="1">
        <f t="array" ref="B349">SUM(laptop_prices3[[#This Row],[RAM Comp]:[Weight Comp]]+laptop_prices3[[#This Row],[Storage Comp]])</f>
        <v>23.583116157445637</v>
      </c>
      <c r="C349">
        <v>347</v>
      </c>
      <c r="D349" t="s">
        <v>17</v>
      </c>
      <c r="E349" t="s">
        <v>41</v>
      </c>
      <c r="F349">
        <v>64</v>
      </c>
      <c r="G349" t="s">
        <v>13</v>
      </c>
      <c r="H349" t="s">
        <v>26</v>
      </c>
      <c r="I349">
        <v>14</v>
      </c>
      <c r="J349" t="s">
        <v>27</v>
      </c>
      <c r="K349">
        <v>8.5</v>
      </c>
      <c r="L349">
        <v>2.95</v>
      </c>
      <c r="M349" t="s">
        <v>30</v>
      </c>
      <c r="N349">
        <v>9222.39</v>
      </c>
      <c r="O349" s="5">
        <f>(ScoreCard!$E$3-laptop_prices3[[#This Row],[Price ($)]])/ScoreCard!$E$3*ScoreCard!$E$5</f>
        <v>0.73348797358964002</v>
      </c>
      <c r="P349" s="5">
        <f>laptop_prices3[[#This Row],[RAM (GB)]]/ScoreCard!$F$3*ScoreCard!$F$5</f>
        <v>7</v>
      </c>
      <c r="Q349" s="5">
        <f>laptop_prices3[[#This Row],[Screen Size (inch)]]/ScoreCard!$G$3*ScoreCard!$G$5</f>
        <v>1.6184971098265895</v>
      </c>
      <c r="R349" s="5">
        <f>laptop_prices3[[#This Row],[Battery Life (hours)]]/ScoreCard!$H$3*ScoreCard!$H$5</f>
        <v>4.9583333333333339</v>
      </c>
      <c r="S349" s="5">
        <f>ScoreCard!$I$3-laptop_prices3[[#This Row],[Weight (kg)]]/ScoreCard!$I$3*ScoreCard!$I$5</f>
        <v>1.8142857142857143</v>
      </c>
      <c r="T349" s="6" cm="1">
        <f t="array" ref="T349">_xlfn.IFS(laptop_prices3[[#This Row],[Storage]]="512GB SSD", 512, laptop_prices3[[#This Row],[Storage]] = "1TB SSD", 1000, laptop_prices3[[#This Row],[Storage]] = "2TB SSD", 2000, laptop_prices3[[#This Row],[Storage]]= "256GB SSD", 256, laptop_prices3[[#This Row],[Storage]] = "1TB HDD", 1000*0.7)</f>
        <v>512</v>
      </c>
      <c r="U349" s="5">
        <f>laptop_prices3[[#This Row],[Storage Raw Value]]/ScoreCard!$J$3*ScoreCard!$J$5</f>
        <v>2.048</v>
      </c>
    </row>
    <row r="350" spans="2:21" x14ac:dyDescent="0.2">
      <c r="B350" s="4" cm="1">
        <f t="array" ref="B350">SUM(laptop_prices3[[#This Row],[RAM Comp]:[Weight Comp]]+laptop_prices3[[#This Row],[Storage Comp]])</f>
        <v>18.834753922378201</v>
      </c>
      <c r="C350">
        <v>348</v>
      </c>
      <c r="D350" t="s">
        <v>34</v>
      </c>
      <c r="E350" t="s">
        <v>41</v>
      </c>
      <c r="F350">
        <v>16</v>
      </c>
      <c r="G350" t="s">
        <v>13</v>
      </c>
      <c r="H350" t="s">
        <v>14</v>
      </c>
      <c r="I350">
        <v>15.6</v>
      </c>
      <c r="J350" t="s">
        <v>43</v>
      </c>
      <c r="K350">
        <v>8.6999999999999993</v>
      </c>
      <c r="L350">
        <v>2.6</v>
      </c>
      <c r="M350" t="s">
        <v>22</v>
      </c>
      <c r="N350">
        <v>2093.83</v>
      </c>
      <c r="O350" s="5">
        <f>(ScoreCard!$E$3-laptop_prices3[[#This Row],[Price ($)]])/ScoreCard!$E$3*ScoreCard!$E$5</f>
        <v>4.0313410215509426</v>
      </c>
      <c r="P350" s="5">
        <f>laptop_prices3[[#This Row],[RAM (GB)]]/ScoreCard!$F$3*ScoreCard!$F$5</f>
        <v>1.75</v>
      </c>
      <c r="Q350" s="5">
        <f>laptop_prices3[[#This Row],[Screen Size (inch)]]/ScoreCard!$G$3*ScoreCard!$G$5</f>
        <v>1.8034682080924855</v>
      </c>
      <c r="R350" s="5">
        <f>laptop_prices3[[#This Row],[Battery Life (hours)]]/ScoreCard!$H$3*ScoreCard!$H$5</f>
        <v>5.0750000000000002</v>
      </c>
      <c r="S350" s="5">
        <f>ScoreCard!$I$3-laptop_prices3[[#This Row],[Weight (kg)]]/ScoreCard!$I$3*ScoreCard!$I$5</f>
        <v>2.0142857142857142</v>
      </c>
      <c r="T350" s="6" cm="1">
        <f t="array" ref="T350">_xlfn.IFS(laptop_prices3[[#This Row],[Storage]]="512GB SSD", 512, laptop_prices3[[#This Row],[Storage]] = "1TB SSD", 1000, laptop_prices3[[#This Row],[Storage]] = "2TB SSD", 2000, laptop_prices3[[#This Row],[Storage]]= "256GB SSD", 256, laptop_prices3[[#This Row],[Storage]] = "1TB HDD", 1000*0.7)</f>
        <v>512</v>
      </c>
      <c r="U350" s="5">
        <f>laptop_prices3[[#This Row],[Storage Raw Value]]/ScoreCard!$J$3*ScoreCard!$J$5</f>
        <v>2.048</v>
      </c>
    </row>
    <row r="351" spans="2:21" x14ac:dyDescent="0.2">
      <c r="B351" s="4" cm="1">
        <f t="array" ref="B351">SUM(laptop_prices3[[#This Row],[RAM Comp]:[Weight Comp]]+laptop_prices3[[#This Row],[Storage Comp]])</f>
        <v>40.911071428571425</v>
      </c>
      <c r="C351">
        <v>349</v>
      </c>
      <c r="D351" t="s">
        <v>23</v>
      </c>
      <c r="E351" t="s">
        <v>18</v>
      </c>
      <c r="F351">
        <v>4</v>
      </c>
      <c r="G351" t="s">
        <v>25</v>
      </c>
      <c r="H351" t="s">
        <v>14</v>
      </c>
      <c r="I351">
        <v>17.3</v>
      </c>
      <c r="J351" t="s">
        <v>21</v>
      </c>
      <c r="K351">
        <v>6.9</v>
      </c>
      <c r="L351">
        <v>1.84</v>
      </c>
      <c r="M351" t="s">
        <v>46</v>
      </c>
      <c r="N351">
        <v>1165.8</v>
      </c>
      <c r="O351" s="5">
        <f>(ScoreCard!$E$3-laptop_prices3[[#This Row],[Price ($)]])/ScoreCard!$E$3*ScoreCard!$E$5</f>
        <v>4.4606712879861732</v>
      </c>
      <c r="P351" s="5">
        <f>laptop_prices3[[#This Row],[RAM (GB)]]/ScoreCard!$F$3*ScoreCard!$F$5</f>
        <v>0.4375</v>
      </c>
      <c r="Q351" s="5">
        <f>laptop_prices3[[#This Row],[Screen Size (inch)]]/ScoreCard!$G$3*ScoreCard!$G$5</f>
        <v>2</v>
      </c>
      <c r="R351" s="5">
        <f>laptop_prices3[[#This Row],[Battery Life (hours)]]/ScoreCard!$H$3*ScoreCard!$H$5</f>
        <v>4.0250000000000004</v>
      </c>
      <c r="S351" s="5">
        <f>ScoreCard!$I$3-laptop_prices3[[#This Row],[Weight (kg)]]/ScoreCard!$I$3*ScoreCard!$I$5</f>
        <v>2.4485714285714284</v>
      </c>
      <c r="T351" s="6" cm="1">
        <f t="array" ref="T351">_xlfn.IFS(laptop_prices3[[#This Row],[Storage]]="512GB SSD", 512, laptop_prices3[[#This Row],[Storage]] = "1TB SSD", 1000, laptop_prices3[[#This Row],[Storage]] = "2TB SSD", 2000, laptop_prices3[[#This Row],[Storage]]= "256GB SSD", 256, laptop_prices3[[#This Row],[Storage]] = "1TB HDD", 1000*0.7)</f>
        <v>2000</v>
      </c>
      <c r="U351" s="5">
        <f>laptop_prices3[[#This Row],[Storage Raw Value]]/ScoreCard!$J$3*ScoreCard!$J$5</f>
        <v>8</v>
      </c>
    </row>
    <row r="352" spans="2:21" x14ac:dyDescent="0.2">
      <c r="B352" s="4" cm="1">
        <f t="array" ref="B352">SUM(laptop_prices3[[#This Row],[RAM Comp]:[Weight Comp]]+laptop_prices3[[#This Row],[Storage Comp]])</f>
        <v>32.939925681255161</v>
      </c>
      <c r="C352">
        <v>350</v>
      </c>
      <c r="D352" t="s">
        <v>33</v>
      </c>
      <c r="E352" t="s">
        <v>48</v>
      </c>
      <c r="F352">
        <v>64</v>
      </c>
      <c r="G352" t="s">
        <v>19</v>
      </c>
      <c r="H352" t="s">
        <v>14</v>
      </c>
      <c r="I352">
        <v>14</v>
      </c>
      <c r="J352" t="s">
        <v>15</v>
      </c>
      <c r="K352">
        <v>11.4</v>
      </c>
      <c r="L352">
        <v>3.2</v>
      </c>
      <c r="M352" t="s">
        <v>16</v>
      </c>
      <c r="N352">
        <v>3815.29</v>
      </c>
      <c r="O352" s="5">
        <f>(ScoreCard!$E$3-laptop_prices3[[#This Row],[Price ($)]])/ScoreCard!$E$3*ScoreCard!$E$5</f>
        <v>3.2349498699097321</v>
      </c>
      <c r="P352" s="5">
        <f>laptop_prices3[[#This Row],[RAM (GB)]]/ScoreCard!$F$3*ScoreCard!$F$5</f>
        <v>7</v>
      </c>
      <c r="Q352" s="5">
        <f>laptop_prices3[[#This Row],[Screen Size (inch)]]/ScoreCard!$G$3*ScoreCard!$G$5</f>
        <v>1.6184971098265895</v>
      </c>
      <c r="R352" s="5">
        <f>laptop_prices3[[#This Row],[Battery Life (hours)]]/ScoreCard!$H$3*ScoreCard!$H$5</f>
        <v>6.65</v>
      </c>
      <c r="S352" s="5">
        <f>ScoreCard!$I$3-laptop_prices3[[#This Row],[Weight (kg)]]/ScoreCard!$I$3*ScoreCard!$I$5</f>
        <v>1.6714285714285713</v>
      </c>
      <c r="T352" s="6" cm="1">
        <f t="array" ref="T352">_xlfn.IFS(laptop_prices3[[#This Row],[Storage]]="512GB SSD", 512, laptop_prices3[[#This Row],[Storage]] = "1TB SSD", 1000, laptop_prices3[[#This Row],[Storage]] = "2TB SSD", 2000, laptop_prices3[[#This Row],[Storage]]= "256GB SSD", 256, laptop_prices3[[#This Row],[Storage]] = "1TB HDD", 1000*0.7)</f>
        <v>1000</v>
      </c>
      <c r="U352" s="5">
        <f>laptop_prices3[[#This Row],[Storage Raw Value]]/ScoreCard!$J$3*ScoreCard!$J$5</f>
        <v>4</v>
      </c>
    </row>
    <row r="353" spans="2:21" x14ac:dyDescent="0.2">
      <c r="B353" s="4" cm="1">
        <f t="array" ref="B353">SUM(laptop_prices3[[#This Row],[RAM Comp]:[Weight Comp]]+laptop_prices3[[#This Row],[Storage Comp]])</f>
        <v>26.675878062207545</v>
      </c>
      <c r="C353">
        <v>351</v>
      </c>
      <c r="D353" t="s">
        <v>34</v>
      </c>
      <c r="E353" t="s">
        <v>39</v>
      </c>
      <c r="F353">
        <v>16</v>
      </c>
      <c r="G353" t="s">
        <v>19</v>
      </c>
      <c r="H353" t="s">
        <v>20</v>
      </c>
      <c r="I353">
        <v>14</v>
      </c>
      <c r="J353" t="s">
        <v>15</v>
      </c>
      <c r="K353">
        <v>8.3000000000000007</v>
      </c>
      <c r="L353">
        <v>1.81</v>
      </c>
      <c r="M353" t="s">
        <v>22</v>
      </c>
      <c r="N353">
        <v>1383.67</v>
      </c>
      <c r="O353" s="5">
        <f>(ScoreCard!$E$3-laptop_prices3[[#This Row],[Price ($)]])/ScoreCard!$E$3*ScoreCard!$E$5</f>
        <v>4.3598790882208167</v>
      </c>
      <c r="P353" s="5">
        <f>laptop_prices3[[#This Row],[RAM (GB)]]/ScoreCard!$F$3*ScoreCard!$F$5</f>
        <v>1.75</v>
      </c>
      <c r="Q353" s="5">
        <f>laptop_prices3[[#This Row],[Screen Size (inch)]]/ScoreCard!$G$3*ScoreCard!$G$5</f>
        <v>1.6184971098265895</v>
      </c>
      <c r="R353" s="5">
        <f>laptop_prices3[[#This Row],[Battery Life (hours)]]/ScoreCard!$H$3*ScoreCard!$H$5</f>
        <v>4.8416666666666677</v>
      </c>
      <c r="S353" s="5">
        <f>ScoreCard!$I$3-laptop_prices3[[#This Row],[Weight (kg)]]/ScoreCard!$I$3*ScoreCard!$I$5</f>
        <v>2.4657142857142857</v>
      </c>
      <c r="T353" s="6" cm="1">
        <f t="array" ref="T353">_xlfn.IFS(laptop_prices3[[#This Row],[Storage]]="512GB SSD", 512, laptop_prices3[[#This Row],[Storage]] = "1TB SSD", 1000, laptop_prices3[[#This Row],[Storage]] = "2TB SSD", 2000, laptop_prices3[[#This Row],[Storage]]= "256GB SSD", 256, laptop_prices3[[#This Row],[Storage]] = "1TB HDD", 1000*0.7)</f>
        <v>1000</v>
      </c>
      <c r="U353" s="5">
        <f>laptop_prices3[[#This Row],[Storage Raw Value]]/ScoreCard!$J$3*ScoreCard!$J$5</f>
        <v>4</v>
      </c>
    </row>
    <row r="354" spans="2:21" x14ac:dyDescent="0.2">
      <c r="B354" s="4" cm="1">
        <f t="array" ref="B354">SUM(laptop_prices3[[#This Row],[RAM Comp]:[Weight Comp]]+laptop_prices3[[#This Row],[Storage Comp]])</f>
        <v>39.325253922378202</v>
      </c>
      <c r="C354">
        <v>352</v>
      </c>
      <c r="D354" t="s">
        <v>17</v>
      </c>
      <c r="E354" t="s">
        <v>31</v>
      </c>
      <c r="F354">
        <v>4</v>
      </c>
      <c r="G354" t="s">
        <v>25</v>
      </c>
      <c r="H354" t="s">
        <v>26</v>
      </c>
      <c r="I354">
        <v>15.6</v>
      </c>
      <c r="J354" t="s">
        <v>27</v>
      </c>
      <c r="K354">
        <v>5.4</v>
      </c>
      <c r="L354">
        <v>2.74</v>
      </c>
      <c r="M354" t="s">
        <v>22</v>
      </c>
      <c r="N354">
        <v>1885.42</v>
      </c>
      <c r="O354" s="5">
        <f>(ScoreCard!$E$3-laptop_prices3[[#This Row],[Price ($)]])/ScoreCard!$E$3*ScoreCard!$E$5</f>
        <v>4.1277567848643768</v>
      </c>
      <c r="P354" s="5">
        <f>laptop_prices3[[#This Row],[RAM (GB)]]/ScoreCard!$F$3*ScoreCard!$F$5</f>
        <v>0.4375</v>
      </c>
      <c r="Q354" s="5">
        <f>laptop_prices3[[#This Row],[Screen Size (inch)]]/ScoreCard!$G$3*ScoreCard!$G$5</f>
        <v>1.8034682080924855</v>
      </c>
      <c r="R354" s="5">
        <f>laptop_prices3[[#This Row],[Battery Life (hours)]]/ScoreCard!$H$3*ScoreCard!$H$5</f>
        <v>3.15</v>
      </c>
      <c r="S354" s="5">
        <f>ScoreCard!$I$3-laptop_prices3[[#This Row],[Weight (kg)]]/ScoreCard!$I$3*ScoreCard!$I$5</f>
        <v>1.9342857142857142</v>
      </c>
      <c r="T354" s="6" cm="1">
        <f t="array" ref="T354">_xlfn.IFS(laptop_prices3[[#This Row],[Storage]]="512GB SSD", 512, laptop_prices3[[#This Row],[Storage]] = "1TB SSD", 1000, laptop_prices3[[#This Row],[Storage]] = "2TB SSD", 2000, laptop_prices3[[#This Row],[Storage]]= "256GB SSD", 256, laptop_prices3[[#This Row],[Storage]] = "1TB HDD", 1000*0.7)</f>
        <v>2000</v>
      </c>
      <c r="U354" s="5">
        <f>laptop_prices3[[#This Row],[Storage Raw Value]]/ScoreCard!$J$3*ScoreCard!$J$5</f>
        <v>8</v>
      </c>
    </row>
    <row r="355" spans="2:21" x14ac:dyDescent="0.2">
      <c r="B355" s="4" cm="1">
        <f t="array" ref="B355">SUM(laptop_prices3[[#This Row],[RAM Comp]:[Weight Comp]]+laptop_prices3[[#This Row],[Storage Comp]])</f>
        <v>46.546904761904763</v>
      </c>
      <c r="C355">
        <v>353</v>
      </c>
      <c r="D355" t="s">
        <v>36</v>
      </c>
      <c r="E355" t="s">
        <v>18</v>
      </c>
      <c r="F355">
        <v>32</v>
      </c>
      <c r="G355" t="s">
        <v>25</v>
      </c>
      <c r="H355" t="s">
        <v>40</v>
      </c>
      <c r="I355">
        <v>17.3</v>
      </c>
      <c r="J355" t="s">
        <v>21</v>
      </c>
      <c r="K355">
        <v>10.9</v>
      </c>
      <c r="L355">
        <v>1.42</v>
      </c>
      <c r="M355" t="s">
        <v>46</v>
      </c>
      <c r="N355">
        <v>1705.76</v>
      </c>
      <c r="O355" s="5">
        <f>(ScoreCard!$E$3-laptop_prices3[[#This Row],[Price ($)]])/ScoreCard!$E$3*ScoreCard!$E$5</f>
        <v>4.2108720674174762</v>
      </c>
      <c r="P355" s="5">
        <f>laptop_prices3[[#This Row],[RAM (GB)]]/ScoreCard!$F$3*ScoreCard!$F$5</f>
        <v>3.5</v>
      </c>
      <c r="Q355" s="5">
        <f>laptop_prices3[[#This Row],[Screen Size (inch)]]/ScoreCard!$G$3*ScoreCard!$G$5</f>
        <v>2</v>
      </c>
      <c r="R355" s="5">
        <f>laptop_prices3[[#This Row],[Battery Life (hours)]]/ScoreCard!$H$3*ScoreCard!$H$5</f>
        <v>6.3583333333333334</v>
      </c>
      <c r="S355" s="5">
        <f>ScoreCard!$I$3-laptop_prices3[[#This Row],[Weight (kg)]]/ScoreCard!$I$3*ScoreCard!$I$5</f>
        <v>2.6885714285714286</v>
      </c>
      <c r="T355" s="6" cm="1">
        <f t="array" ref="T355">_xlfn.IFS(laptop_prices3[[#This Row],[Storage]]="512GB SSD", 512, laptop_prices3[[#This Row],[Storage]] = "1TB SSD", 1000, laptop_prices3[[#This Row],[Storage]] = "2TB SSD", 2000, laptop_prices3[[#This Row],[Storage]]= "256GB SSD", 256, laptop_prices3[[#This Row],[Storage]] = "1TB HDD", 1000*0.7)</f>
        <v>2000</v>
      </c>
      <c r="U355" s="5">
        <f>laptop_prices3[[#This Row],[Storage Raw Value]]/ScoreCard!$J$3*ScoreCard!$J$5</f>
        <v>8</v>
      </c>
    </row>
    <row r="356" spans="2:21" x14ac:dyDescent="0.2">
      <c r="B356" s="4" cm="1">
        <f t="array" ref="B356">SUM(laptop_prices3[[#This Row],[RAM Comp]:[Weight Comp]]+laptop_prices3[[#This Row],[Storage Comp]])</f>
        <v>29.0080209193504</v>
      </c>
      <c r="C356">
        <v>354</v>
      </c>
      <c r="D356" t="s">
        <v>34</v>
      </c>
      <c r="E356" t="s">
        <v>39</v>
      </c>
      <c r="F356">
        <v>32</v>
      </c>
      <c r="G356" t="s">
        <v>19</v>
      </c>
      <c r="H356" t="s">
        <v>40</v>
      </c>
      <c r="I356">
        <v>14</v>
      </c>
      <c r="J356" t="s">
        <v>21</v>
      </c>
      <c r="K356">
        <v>9.1999999999999993</v>
      </c>
      <c r="L356">
        <v>1.71</v>
      </c>
      <c r="M356" t="s">
        <v>30</v>
      </c>
      <c r="N356">
        <v>1258.78</v>
      </c>
      <c r="O356" s="5">
        <f>(ScoreCard!$E$3-laptop_prices3[[#This Row],[Price ($)]])/ScoreCard!$E$3*ScoreCard!$E$5</f>
        <v>4.4176563766437074</v>
      </c>
      <c r="P356" s="5">
        <f>laptop_prices3[[#This Row],[RAM (GB)]]/ScoreCard!$F$3*ScoreCard!$F$5</f>
        <v>3.5</v>
      </c>
      <c r="Q356" s="5">
        <f>laptop_prices3[[#This Row],[Screen Size (inch)]]/ScoreCard!$G$3*ScoreCard!$G$5</f>
        <v>1.6184971098265895</v>
      </c>
      <c r="R356" s="5">
        <f>laptop_prices3[[#This Row],[Battery Life (hours)]]/ScoreCard!$H$3*ScoreCard!$H$5</f>
        <v>5.3666666666666663</v>
      </c>
      <c r="S356" s="5">
        <f>ScoreCard!$I$3-laptop_prices3[[#This Row],[Weight (kg)]]/ScoreCard!$I$3*ScoreCard!$I$5</f>
        <v>2.5228571428571431</v>
      </c>
      <c r="T356" s="6" cm="1">
        <f t="array" ref="T356">_xlfn.IFS(laptop_prices3[[#This Row],[Storage]]="512GB SSD", 512, laptop_prices3[[#This Row],[Storage]] = "1TB SSD", 1000, laptop_prices3[[#This Row],[Storage]] = "2TB SSD", 2000, laptop_prices3[[#This Row],[Storage]]= "256GB SSD", 256, laptop_prices3[[#This Row],[Storage]] = "1TB HDD", 1000*0.7)</f>
        <v>1000</v>
      </c>
      <c r="U356" s="5">
        <f>laptop_prices3[[#This Row],[Storage Raw Value]]/ScoreCard!$J$3*ScoreCard!$J$5</f>
        <v>4</v>
      </c>
    </row>
    <row r="357" spans="2:21" x14ac:dyDescent="0.2">
      <c r="B357" s="4" cm="1">
        <f t="array" ref="B357">SUM(laptop_prices3[[#This Row],[RAM Comp]:[Weight Comp]]+laptop_prices3[[#This Row],[Storage Comp]])</f>
        <v>18.315639966969449</v>
      </c>
      <c r="C357">
        <v>355</v>
      </c>
      <c r="D357" t="s">
        <v>36</v>
      </c>
      <c r="E357" t="s">
        <v>41</v>
      </c>
      <c r="F357">
        <v>8</v>
      </c>
      <c r="G357" t="s">
        <v>42</v>
      </c>
      <c r="H357" t="s">
        <v>44</v>
      </c>
      <c r="I357">
        <v>14</v>
      </c>
      <c r="J357" t="s">
        <v>43</v>
      </c>
      <c r="K357">
        <v>4.5</v>
      </c>
      <c r="L357">
        <v>2.63</v>
      </c>
      <c r="M357" t="s">
        <v>22</v>
      </c>
      <c r="N357">
        <v>813.28</v>
      </c>
      <c r="O357" s="5">
        <f>(ScoreCard!$E$3-laptop_prices3[[#This Row],[Price ($)]])/ScoreCard!$E$3*ScoreCard!$E$5</f>
        <v>4.6237560002516682</v>
      </c>
      <c r="P357" s="5">
        <f>laptop_prices3[[#This Row],[RAM (GB)]]/ScoreCard!$F$3*ScoreCard!$F$5</f>
        <v>0.875</v>
      </c>
      <c r="Q357" s="5">
        <f>laptop_prices3[[#This Row],[Screen Size (inch)]]/ScoreCard!$G$3*ScoreCard!$G$5</f>
        <v>1.6184971098265895</v>
      </c>
      <c r="R357" s="5">
        <f>laptop_prices3[[#This Row],[Battery Life (hours)]]/ScoreCard!$H$3*ScoreCard!$H$5</f>
        <v>2.625</v>
      </c>
      <c r="S357" s="5">
        <f>ScoreCard!$I$3-laptop_prices3[[#This Row],[Weight (kg)]]/ScoreCard!$I$3*ScoreCard!$I$5</f>
        <v>1.9971428571428571</v>
      </c>
      <c r="T357" s="6" cm="1">
        <f t="array" ref="T357">_xlfn.IFS(laptop_prices3[[#This Row],[Storage]]="512GB SSD", 512, laptop_prices3[[#This Row],[Storage]] = "1TB SSD", 1000, laptop_prices3[[#This Row],[Storage]] = "2TB SSD", 2000, laptop_prices3[[#This Row],[Storage]]= "256GB SSD", 256, laptop_prices3[[#This Row],[Storage]] = "1TB HDD", 1000*0.7)</f>
        <v>700</v>
      </c>
      <c r="U357" s="5">
        <f>laptop_prices3[[#This Row],[Storage Raw Value]]/ScoreCard!$J$3*ScoreCard!$J$5</f>
        <v>2.8</v>
      </c>
    </row>
    <row r="358" spans="2:21" x14ac:dyDescent="0.2">
      <c r="B358" s="4" cm="1">
        <f t="array" ref="B358">SUM(laptop_prices3[[#This Row],[RAM Comp]:[Weight Comp]]+laptop_prices3[[#This Row],[Storage Comp]])</f>
        <v>46.666381778144782</v>
      </c>
      <c r="C358">
        <v>356</v>
      </c>
      <c r="D358" t="s">
        <v>38</v>
      </c>
      <c r="E358" t="s">
        <v>31</v>
      </c>
      <c r="F358">
        <v>64</v>
      </c>
      <c r="G358" t="s">
        <v>25</v>
      </c>
      <c r="H358" t="s">
        <v>20</v>
      </c>
      <c r="I358">
        <v>13.3</v>
      </c>
      <c r="J358" t="s">
        <v>43</v>
      </c>
      <c r="K358">
        <v>7.7</v>
      </c>
      <c r="L358">
        <v>3.26</v>
      </c>
      <c r="M358" t="s">
        <v>22</v>
      </c>
      <c r="N358">
        <v>1938.13</v>
      </c>
      <c r="O358" s="5">
        <f>(ScoreCard!$E$3-laptop_prices3[[#This Row],[Price ($)]])/ScoreCard!$E$3*ScoreCard!$E$5</f>
        <v>4.1033717990947345</v>
      </c>
      <c r="P358" s="5">
        <f>laptop_prices3[[#This Row],[RAM (GB)]]/ScoreCard!$F$3*ScoreCard!$F$5</f>
        <v>7</v>
      </c>
      <c r="Q358" s="5">
        <f>laptop_prices3[[#This Row],[Screen Size (inch)]]/ScoreCard!$G$3*ScoreCard!$G$5</f>
        <v>1.5375722543352601</v>
      </c>
      <c r="R358" s="5">
        <f>laptop_prices3[[#This Row],[Battery Life (hours)]]/ScoreCard!$H$3*ScoreCard!$H$5</f>
        <v>4.4916666666666671</v>
      </c>
      <c r="S358" s="5">
        <f>ScoreCard!$I$3-laptop_prices3[[#This Row],[Weight (kg)]]/ScoreCard!$I$3*ScoreCard!$I$5</f>
        <v>1.6371428571428572</v>
      </c>
      <c r="T358" s="6" cm="1">
        <f t="array" ref="T358">_xlfn.IFS(laptop_prices3[[#This Row],[Storage]]="512GB SSD", 512, laptop_prices3[[#This Row],[Storage]] = "1TB SSD", 1000, laptop_prices3[[#This Row],[Storage]] = "2TB SSD", 2000, laptop_prices3[[#This Row],[Storage]]= "256GB SSD", 256, laptop_prices3[[#This Row],[Storage]] = "1TB HDD", 1000*0.7)</f>
        <v>2000</v>
      </c>
      <c r="U358" s="5">
        <f>laptop_prices3[[#This Row],[Storage Raw Value]]/ScoreCard!$J$3*ScoreCard!$J$5</f>
        <v>8</v>
      </c>
    </row>
    <row r="359" spans="2:21" x14ac:dyDescent="0.2">
      <c r="B359" s="4" cm="1">
        <f t="array" ref="B359">SUM(laptop_prices3[[#This Row],[RAM Comp]:[Weight Comp]]+laptop_prices3[[#This Row],[Storage Comp]])</f>
        <v>26.863378062207541</v>
      </c>
      <c r="C359">
        <v>357</v>
      </c>
      <c r="D359" t="s">
        <v>11</v>
      </c>
      <c r="E359" t="s">
        <v>12</v>
      </c>
      <c r="F359">
        <v>4</v>
      </c>
      <c r="G359" t="s">
        <v>19</v>
      </c>
      <c r="H359" t="s">
        <v>20</v>
      </c>
      <c r="I359">
        <v>14</v>
      </c>
      <c r="J359" t="s">
        <v>15</v>
      </c>
      <c r="K359">
        <v>11.9</v>
      </c>
      <c r="L359">
        <v>2.86</v>
      </c>
      <c r="M359" t="s">
        <v>22</v>
      </c>
      <c r="N359">
        <v>1527.4</v>
      </c>
      <c r="O359" s="5">
        <f>(ScoreCard!$E$3-laptop_prices3[[#This Row],[Price ($)]])/ScoreCard!$E$3*ScoreCard!$E$5</f>
        <v>4.2933859369275016</v>
      </c>
      <c r="P359" s="5">
        <f>laptop_prices3[[#This Row],[RAM (GB)]]/ScoreCard!$F$3*ScoreCard!$F$5</f>
        <v>0.4375</v>
      </c>
      <c r="Q359" s="5">
        <f>laptop_prices3[[#This Row],[Screen Size (inch)]]/ScoreCard!$G$3*ScoreCard!$G$5</f>
        <v>1.6184971098265895</v>
      </c>
      <c r="R359" s="5">
        <f>laptop_prices3[[#This Row],[Battery Life (hours)]]/ScoreCard!$H$3*ScoreCard!$H$5</f>
        <v>6.9416666666666664</v>
      </c>
      <c r="S359" s="5">
        <f>ScoreCard!$I$3-laptop_prices3[[#This Row],[Weight (kg)]]/ScoreCard!$I$3*ScoreCard!$I$5</f>
        <v>1.8657142857142859</v>
      </c>
      <c r="T359" s="6" cm="1">
        <f t="array" ref="T359">_xlfn.IFS(laptop_prices3[[#This Row],[Storage]]="512GB SSD", 512, laptop_prices3[[#This Row],[Storage]] = "1TB SSD", 1000, laptop_prices3[[#This Row],[Storage]] = "2TB SSD", 2000, laptop_prices3[[#This Row],[Storage]]= "256GB SSD", 256, laptop_prices3[[#This Row],[Storage]] = "1TB HDD", 1000*0.7)</f>
        <v>1000</v>
      </c>
      <c r="U359" s="5">
        <f>laptop_prices3[[#This Row],[Storage Raw Value]]/ScoreCard!$J$3*ScoreCard!$J$5</f>
        <v>4</v>
      </c>
    </row>
    <row r="360" spans="2:21" x14ac:dyDescent="0.2">
      <c r="B360" s="4" cm="1">
        <f t="array" ref="B360">SUM(laptop_prices3[[#This Row],[RAM Comp]:[Weight Comp]]+laptop_prices3[[#This Row],[Storage Comp]])</f>
        <v>25.297663776493255</v>
      </c>
      <c r="C360">
        <v>358</v>
      </c>
      <c r="D360" t="s">
        <v>47</v>
      </c>
      <c r="E360" t="s">
        <v>37</v>
      </c>
      <c r="F360">
        <v>4</v>
      </c>
      <c r="G360" t="s">
        <v>19</v>
      </c>
      <c r="H360" t="s">
        <v>14</v>
      </c>
      <c r="I360">
        <v>14</v>
      </c>
      <c r="J360" t="s">
        <v>21</v>
      </c>
      <c r="K360">
        <v>9.5</v>
      </c>
      <c r="L360">
        <v>3.15</v>
      </c>
      <c r="M360" t="s">
        <v>16</v>
      </c>
      <c r="N360">
        <v>1520.6</v>
      </c>
      <c r="O360" s="5">
        <f>(ScoreCard!$E$3-laptop_prices3[[#This Row],[Price ($)]])/ScoreCard!$E$3*ScoreCard!$E$5</f>
        <v>4.2965317897682063</v>
      </c>
      <c r="P360" s="5">
        <f>laptop_prices3[[#This Row],[RAM (GB)]]/ScoreCard!$F$3*ScoreCard!$F$5</f>
        <v>0.4375</v>
      </c>
      <c r="Q360" s="5">
        <f>laptop_prices3[[#This Row],[Screen Size (inch)]]/ScoreCard!$G$3*ScoreCard!$G$5</f>
        <v>1.6184971098265895</v>
      </c>
      <c r="R360" s="5">
        <f>laptop_prices3[[#This Row],[Battery Life (hours)]]/ScoreCard!$H$3*ScoreCard!$H$5</f>
        <v>5.5416666666666661</v>
      </c>
      <c r="S360" s="5">
        <f>ScoreCard!$I$3-laptop_prices3[[#This Row],[Weight (kg)]]/ScoreCard!$I$3*ScoreCard!$I$5</f>
        <v>1.7</v>
      </c>
      <c r="T360" s="6" cm="1">
        <f t="array" ref="T360">_xlfn.IFS(laptop_prices3[[#This Row],[Storage]]="512GB SSD", 512, laptop_prices3[[#This Row],[Storage]] = "1TB SSD", 1000, laptop_prices3[[#This Row],[Storage]] = "2TB SSD", 2000, laptop_prices3[[#This Row],[Storage]]= "256GB SSD", 256, laptop_prices3[[#This Row],[Storage]] = "1TB HDD", 1000*0.7)</f>
        <v>1000</v>
      </c>
      <c r="U360" s="5">
        <f>laptop_prices3[[#This Row],[Storage Raw Value]]/ScoreCard!$J$3*ScoreCard!$J$5</f>
        <v>4</v>
      </c>
    </row>
    <row r="361" spans="2:21" x14ac:dyDescent="0.2">
      <c r="B361" s="4" cm="1">
        <f t="array" ref="B361">SUM(laptop_prices3[[#This Row],[RAM Comp]:[Weight Comp]]+laptop_prices3[[#This Row],[Storage Comp]])</f>
        <v>42.877687173135143</v>
      </c>
      <c r="C361">
        <v>359</v>
      </c>
      <c r="D361" t="s">
        <v>17</v>
      </c>
      <c r="E361" t="s">
        <v>18</v>
      </c>
      <c r="F361">
        <v>4</v>
      </c>
      <c r="G361" t="s">
        <v>25</v>
      </c>
      <c r="H361" t="s">
        <v>26</v>
      </c>
      <c r="I361">
        <v>16</v>
      </c>
      <c r="J361" t="s">
        <v>21</v>
      </c>
      <c r="K361">
        <v>10</v>
      </c>
      <c r="L361">
        <v>1.3</v>
      </c>
      <c r="M361" t="s">
        <v>46</v>
      </c>
      <c r="N361">
        <v>1562.71</v>
      </c>
      <c r="O361" s="5">
        <f>(ScoreCard!$E$3-laptop_prices3[[#This Row],[Price ($)]])/ScoreCard!$E$3*ScoreCard!$E$5</f>
        <v>4.2770506334267218</v>
      </c>
      <c r="P361" s="5">
        <f>laptop_prices3[[#This Row],[RAM (GB)]]/ScoreCard!$F$3*ScoreCard!$F$5</f>
        <v>0.4375</v>
      </c>
      <c r="Q361" s="5">
        <f>laptop_prices3[[#This Row],[Screen Size (inch)]]/ScoreCard!$G$3*ScoreCard!$G$5</f>
        <v>1.8497109826589595</v>
      </c>
      <c r="R361" s="5">
        <f>laptop_prices3[[#This Row],[Battery Life (hours)]]/ScoreCard!$H$3*ScoreCard!$H$5</f>
        <v>5.8333333333333339</v>
      </c>
      <c r="S361" s="5">
        <f>ScoreCard!$I$3-laptop_prices3[[#This Row],[Weight (kg)]]/ScoreCard!$I$3*ScoreCard!$I$5</f>
        <v>2.7571428571428571</v>
      </c>
      <c r="T361" s="6" cm="1">
        <f t="array" ref="T361">_xlfn.IFS(laptop_prices3[[#This Row],[Storage]]="512GB SSD", 512, laptop_prices3[[#This Row],[Storage]] = "1TB SSD", 1000, laptop_prices3[[#This Row],[Storage]] = "2TB SSD", 2000, laptop_prices3[[#This Row],[Storage]]= "256GB SSD", 256, laptop_prices3[[#This Row],[Storage]] = "1TB HDD", 1000*0.7)</f>
        <v>2000</v>
      </c>
      <c r="U361" s="5">
        <f>laptop_prices3[[#This Row],[Storage Raw Value]]/ScoreCard!$J$3*ScoreCard!$J$5</f>
        <v>8</v>
      </c>
    </row>
    <row r="362" spans="2:21" x14ac:dyDescent="0.2">
      <c r="B362" s="4" cm="1">
        <f t="array" ref="B362">SUM(laptop_prices3[[#This Row],[RAM Comp]:[Weight Comp]]+laptop_prices3[[#This Row],[Storage Comp]])</f>
        <v>18.911999999999999</v>
      </c>
      <c r="C362">
        <v>360</v>
      </c>
      <c r="D362" t="s">
        <v>17</v>
      </c>
      <c r="E362" t="s">
        <v>12</v>
      </c>
      <c r="F362">
        <v>8</v>
      </c>
      <c r="G362" t="s">
        <v>13</v>
      </c>
      <c r="H362" t="s">
        <v>26</v>
      </c>
      <c r="I362">
        <v>17.3</v>
      </c>
      <c r="J362" t="s">
        <v>15</v>
      </c>
      <c r="K362">
        <v>9.3000000000000007</v>
      </c>
      <c r="L362">
        <v>1.89</v>
      </c>
      <c r="M362" t="s">
        <v>16</v>
      </c>
      <c r="N362">
        <v>1578.8</v>
      </c>
      <c r="O362" s="5">
        <f>(ScoreCard!$E$3-laptop_prices3[[#This Row],[Price ($)]])/ScoreCard!$E$3*ScoreCard!$E$5</f>
        <v>4.269606990455113</v>
      </c>
      <c r="P362" s="5">
        <f>laptop_prices3[[#This Row],[RAM (GB)]]/ScoreCard!$F$3*ScoreCard!$F$5</f>
        <v>0.875</v>
      </c>
      <c r="Q362" s="5">
        <f>laptop_prices3[[#This Row],[Screen Size (inch)]]/ScoreCard!$G$3*ScoreCard!$G$5</f>
        <v>2</v>
      </c>
      <c r="R362" s="5">
        <f>laptop_prices3[[#This Row],[Battery Life (hours)]]/ScoreCard!$H$3*ScoreCard!$H$5</f>
        <v>5.4249999999999998</v>
      </c>
      <c r="S362" s="5">
        <f>ScoreCard!$I$3-laptop_prices3[[#This Row],[Weight (kg)]]/ScoreCard!$I$3*ScoreCard!$I$5</f>
        <v>2.42</v>
      </c>
      <c r="T362" s="6" cm="1">
        <f t="array" ref="T362">_xlfn.IFS(laptop_prices3[[#This Row],[Storage]]="512GB SSD", 512, laptop_prices3[[#This Row],[Storage]] = "1TB SSD", 1000, laptop_prices3[[#This Row],[Storage]] = "2TB SSD", 2000, laptop_prices3[[#This Row],[Storage]]= "256GB SSD", 256, laptop_prices3[[#This Row],[Storage]] = "1TB HDD", 1000*0.7)</f>
        <v>512</v>
      </c>
      <c r="U362" s="5">
        <f>laptop_prices3[[#This Row],[Storage Raw Value]]/ScoreCard!$J$3*ScoreCard!$J$5</f>
        <v>2.048</v>
      </c>
    </row>
    <row r="363" spans="2:21" x14ac:dyDescent="0.2">
      <c r="B363" s="4" cm="1">
        <f t="array" ref="B363">SUM(laptop_prices3[[#This Row],[RAM Comp]:[Weight Comp]]+laptop_prices3[[#This Row],[Storage Comp]])</f>
        <v>44.504761904761907</v>
      </c>
      <c r="C363">
        <v>361</v>
      </c>
      <c r="D363" t="s">
        <v>11</v>
      </c>
      <c r="E363" t="s">
        <v>39</v>
      </c>
      <c r="F363">
        <v>16</v>
      </c>
      <c r="G363" t="s">
        <v>25</v>
      </c>
      <c r="H363" t="s">
        <v>32</v>
      </c>
      <c r="I363">
        <v>17.3</v>
      </c>
      <c r="J363" t="s">
        <v>15</v>
      </c>
      <c r="K363">
        <v>11.8</v>
      </c>
      <c r="L363">
        <v>2.85</v>
      </c>
      <c r="M363" t="s">
        <v>46</v>
      </c>
      <c r="N363">
        <v>2342.84</v>
      </c>
      <c r="O363" s="5">
        <f>(ScoreCard!$E$3-laptop_prices3[[#This Row],[Price ($)]])/ScoreCard!$E$3*ScoreCard!$E$5</f>
        <v>3.9161426662768273</v>
      </c>
      <c r="P363" s="5">
        <f>laptop_prices3[[#This Row],[RAM (GB)]]/ScoreCard!$F$3*ScoreCard!$F$5</f>
        <v>1.75</v>
      </c>
      <c r="Q363" s="5">
        <f>laptop_prices3[[#This Row],[Screen Size (inch)]]/ScoreCard!$G$3*ScoreCard!$G$5</f>
        <v>2</v>
      </c>
      <c r="R363" s="5">
        <f>laptop_prices3[[#This Row],[Battery Life (hours)]]/ScoreCard!$H$3*ScoreCard!$H$5</f>
        <v>6.8833333333333337</v>
      </c>
      <c r="S363" s="5">
        <f>ScoreCard!$I$3-laptop_prices3[[#This Row],[Weight (kg)]]/ScoreCard!$I$3*ScoreCard!$I$5</f>
        <v>1.8714285714285714</v>
      </c>
      <c r="T363" s="6" cm="1">
        <f t="array" ref="T363">_xlfn.IFS(laptop_prices3[[#This Row],[Storage]]="512GB SSD", 512, laptop_prices3[[#This Row],[Storage]] = "1TB SSD", 1000, laptop_prices3[[#This Row],[Storage]] = "2TB SSD", 2000, laptop_prices3[[#This Row],[Storage]]= "256GB SSD", 256, laptop_prices3[[#This Row],[Storage]] = "1TB HDD", 1000*0.7)</f>
        <v>2000</v>
      </c>
      <c r="U363" s="5">
        <f>laptop_prices3[[#This Row],[Storage Raw Value]]/ScoreCard!$J$3*ScoreCard!$J$5</f>
        <v>8</v>
      </c>
    </row>
    <row r="364" spans="2:21" x14ac:dyDescent="0.2">
      <c r="B364" s="4" cm="1">
        <f t="array" ref="B364">SUM(laptop_prices3[[#This Row],[RAM Comp]:[Weight Comp]]+laptop_prices3[[#This Row],[Storage Comp]])</f>
        <v>12.46530154142582</v>
      </c>
      <c r="C364">
        <v>362</v>
      </c>
      <c r="D364" t="s">
        <v>36</v>
      </c>
      <c r="E364" t="s">
        <v>48</v>
      </c>
      <c r="F364">
        <v>4</v>
      </c>
      <c r="G364" t="s">
        <v>29</v>
      </c>
      <c r="H364" t="s">
        <v>26</v>
      </c>
      <c r="I364">
        <v>15.6</v>
      </c>
      <c r="J364" t="s">
        <v>43</v>
      </c>
      <c r="K364">
        <v>6.7</v>
      </c>
      <c r="L364">
        <v>2.2400000000000002</v>
      </c>
      <c r="M364" t="s">
        <v>22</v>
      </c>
      <c r="N364">
        <v>1262.44</v>
      </c>
      <c r="O364" s="5">
        <f>(ScoreCard!$E$3-laptop_prices3[[#This Row],[Price ($)]])/ScoreCard!$E$3*ScoreCard!$E$5</f>
        <v>4.4159631676147395</v>
      </c>
      <c r="P364" s="5">
        <f>laptop_prices3[[#This Row],[RAM (GB)]]/ScoreCard!$F$3*ScoreCard!$F$5</f>
        <v>0.4375</v>
      </c>
      <c r="Q364" s="5">
        <f>laptop_prices3[[#This Row],[Screen Size (inch)]]/ScoreCard!$G$3*ScoreCard!$G$5</f>
        <v>1.8034682080924855</v>
      </c>
      <c r="R364" s="5">
        <f>laptop_prices3[[#This Row],[Battery Life (hours)]]/ScoreCard!$H$3*ScoreCard!$H$5</f>
        <v>3.9083333333333332</v>
      </c>
      <c r="S364" s="5">
        <f>ScoreCard!$I$3-laptop_prices3[[#This Row],[Weight (kg)]]/ScoreCard!$I$3*ScoreCard!$I$5</f>
        <v>2.2199999999999998</v>
      </c>
      <c r="T364" s="6" cm="1">
        <f t="array" ref="T364">_xlfn.IFS(laptop_prices3[[#This Row],[Storage]]="512GB SSD", 512, laptop_prices3[[#This Row],[Storage]] = "1TB SSD", 1000, laptop_prices3[[#This Row],[Storage]] = "2TB SSD", 2000, laptop_prices3[[#This Row],[Storage]]= "256GB SSD", 256, laptop_prices3[[#This Row],[Storage]] = "1TB HDD", 1000*0.7)</f>
        <v>256</v>
      </c>
      <c r="U364" s="5">
        <f>laptop_prices3[[#This Row],[Storage Raw Value]]/ScoreCard!$J$3*ScoreCard!$J$5</f>
        <v>1.024</v>
      </c>
    </row>
    <row r="365" spans="2:21" x14ac:dyDescent="0.2">
      <c r="B365" s="4" cm="1">
        <f t="array" ref="B365">SUM(laptop_prices3[[#This Row],[RAM Comp]:[Weight Comp]]+laptop_prices3[[#This Row],[Storage Comp]])</f>
        <v>38.825663363611341</v>
      </c>
      <c r="C365">
        <v>363</v>
      </c>
      <c r="D365" t="s">
        <v>28</v>
      </c>
      <c r="E365" t="s">
        <v>12</v>
      </c>
      <c r="F365">
        <v>8</v>
      </c>
      <c r="G365" t="s">
        <v>25</v>
      </c>
      <c r="H365" t="s">
        <v>40</v>
      </c>
      <c r="I365">
        <v>16</v>
      </c>
      <c r="J365" t="s">
        <v>21</v>
      </c>
      <c r="K365">
        <v>4.4000000000000004</v>
      </c>
      <c r="L365">
        <v>3.44</v>
      </c>
      <c r="M365" t="s">
        <v>46</v>
      </c>
      <c r="N365">
        <v>717.03</v>
      </c>
      <c r="O365" s="5">
        <f>(ScoreCard!$E$3-laptop_prices3[[#This Row],[Price ($)]])/ScoreCard!$E$3*ScoreCard!$E$5</f>
        <v>4.6682836967101773</v>
      </c>
      <c r="P365" s="5">
        <f>laptop_prices3[[#This Row],[RAM (GB)]]/ScoreCard!$F$3*ScoreCard!$F$5</f>
        <v>0.875</v>
      </c>
      <c r="Q365" s="5">
        <f>laptop_prices3[[#This Row],[Screen Size (inch)]]/ScoreCard!$G$3*ScoreCard!$G$5</f>
        <v>1.8497109826589595</v>
      </c>
      <c r="R365" s="5">
        <f>laptop_prices3[[#This Row],[Battery Life (hours)]]/ScoreCard!$H$3*ScoreCard!$H$5</f>
        <v>2.5666666666666669</v>
      </c>
      <c r="S365" s="5">
        <f>ScoreCard!$I$3-laptop_prices3[[#This Row],[Weight (kg)]]/ScoreCard!$I$3*ScoreCard!$I$5</f>
        <v>1.5342857142857143</v>
      </c>
      <c r="T365" s="6" cm="1">
        <f t="array" ref="T365">_xlfn.IFS(laptop_prices3[[#This Row],[Storage]]="512GB SSD", 512, laptop_prices3[[#This Row],[Storage]] = "1TB SSD", 1000, laptop_prices3[[#This Row],[Storage]] = "2TB SSD", 2000, laptop_prices3[[#This Row],[Storage]]= "256GB SSD", 256, laptop_prices3[[#This Row],[Storage]] = "1TB HDD", 1000*0.7)</f>
        <v>2000</v>
      </c>
      <c r="U365" s="5">
        <f>laptop_prices3[[#This Row],[Storage Raw Value]]/ScoreCard!$J$3*ScoreCard!$J$5</f>
        <v>8</v>
      </c>
    </row>
    <row r="366" spans="2:21" x14ac:dyDescent="0.2">
      <c r="B366" s="4" cm="1">
        <f t="array" ref="B366">SUM(laptop_prices3[[#This Row],[RAM Comp]:[Weight Comp]]+laptop_prices3[[#This Row],[Storage Comp]])</f>
        <v>16.106238095238094</v>
      </c>
      <c r="C366">
        <v>364</v>
      </c>
      <c r="D366" t="s">
        <v>45</v>
      </c>
      <c r="E366" t="s">
        <v>41</v>
      </c>
      <c r="F366">
        <v>8</v>
      </c>
      <c r="G366" t="s">
        <v>29</v>
      </c>
      <c r="H366" t="s">
        <v>26</v>
      </c>
      <c r="I366">
        <v>17.3</v>
      </c>
      <c r="J366" t="s">
        <v>15</v>
      </c>
      <c r="K366">
        <v>11.6</v>
      </c>
      <c r="L366">
        <v>1.98</v>
      </c>
      <c r="M366" t="s">
        <v>30</v>
      </c>
      <c r="N366">
        <v>2216.77</v>
      </c>
      <c r="O366" s="5">
        <f>(ScoreCard!$E$3-laptop_prices3[[#This Row],[Price ($)]])/ScoreCard!$E$3*ScoreCard!$E$5</f>
        <v>3.9744658526926644</v>
      </c>
      <c r="P366" s="5">
        <f>laptop_prices3[[#This Row],[RAM (GB)]]/ScoreCard!$F$3*ScoreCard!$F$5</f>
        <v>0.875</v>
      </c>
      <c r="Q366" s="5">
        <f>laptop_prices3[[#This Row],[Screen Size (inch)]]/ScoreCard!$G$3*ScoreCard!$G$5</f>
        <v>2</v>
      </c>
      <c r="R366" s="5">
        <f>laptop_prices3[[#This Row],[Battery Life (hours)]]/ScoreCard!$H$3*ScoreCard!$H$5</f>
        <v>6.7666666666666666</v>
      </c>
      <c r="S366" s="5">
        <f>ScoreCard!$I$3-laptop_prices3[[#This Row],[Weight (kg)]]/ScoreCard!$I$3*ScoreCard!$I$5</f>
        <v>2.3685714285714283</v>
      </c>
      <c r="T366" s="6" cm="1">
        <f t="array" ref="T366">_xlfn.IFS(laptop_prices3[[#This Row],[Storage]]="512GB SSD", 512, laptop_prices3[[#This Row],[Storage]] = "1TB SSD", 1000, laptop_prices3[[#This Row],[Storage]] = "2TB SSD", 2000, laptop_prices3[[#This Row],[Storage]]= "256GB SSD", 256, laptop_prices3[[#This Row],[Storage]] = "1TB HDD", 1000*0.7)</f>
        <v>256</v>
      </c>
      <c r="U366" s="5">
        <f>laptop_prices3[[#This Row],[Storage Raw Value]]/ScoreCard!$J$3*ScoreCard!$J$5</f>
        <v>1.024</v>
      </c>
    </row>
    <row r="367" spans="2:21" x14ac:dyDescent="0.2">
      <c r="B367" s="4" cm="1">
        <f t="array" ref="B367">SUM(laptop_prices3[[#This Row],[RAM Comp]:[Weight Comp]]+laptop_prices3[[#This Row],[Storage Comp]])</f>
        <v>25.413762730525736</v>
      </c>
      <c r="C367">
        <v>365</v>
      </c>
      <c r="D367" t="s">
        <v>36</v>
      </c>
      <c r="E367" t="s">
        <v>18</v>
      </c>
      <c r="F367">
        <v>64</v>
      </c>
      <c r="G367" t="s">
        <v>42</v>
      </c>
      <c r="H367" t="s">
        <v>14</v>
      </c>
      <c r="I367">
        <v>13.3</v>
      </c>
      <c r="J367" t="s">
        <v>15</v>
      </c>
      <c r="K367">
        <v>5.2</v>
      </c>
      <c r="L367">
        <v>1.5</v>
      </c>
      <c r="M367" t="s">
        <v>16</v>
      </c>
      <c r="N367">
        <v>3129.11</v>
      </c>
      <c r="O367" s="5">
        <f>(ScoreCard!$E$3-laptop_prices3[[#This Row],[Price ($)]])/ScoreCard!$E$3*ScoreCard!$E$5</f>
        <v>3.5523941790619435</v>
      </c>
      <c r="P367" s="5">
        <f>laptop_prices3[[#This Row],[RAM (GB)]]/ScoreCard!$F$3*ScoreCard!$F$5</f>
        <v>7</v>
      </c>
      <c r="Q367" s="5">
        <f>laptop_prices3[[#This Row],[Screen Size (inch)]]/ScoreCard!$G$3*ScoreCard!$G$5</f>
        <v>1.5375722543352601</v>
      </c>
      <c r="R367" s="5">
        <f>laptop_prices3[[#This Row],[Battery Life (hours)]]/ScoreCard!$H$3*ScoreCard!$H$5</f>
        <v>3.0333333333333332</v>
      </c>
      <c r="S367" s="5">
        <f>ScoreCard!$I$3-laptop_prices3[[#This Row],[Weight (kg)]]/ScoreCard!$I$3*ScoreCard!$I$5</f>
        <v>2.6428571428571428</v>
      </c>
      <c r="T367" s="6" cm="1">
        <f t="array" ref="T367">_xlfn.IFS(laptop_prices3[[#This Row],[Storage]]="512GB SSD", 512, laptop_prices3[[#This Row],[Storage]] = "1TB SSD", 1000, laptop_prices3[[#This Row],[Storage]] = "2TB SSD", 2000, laptop_prices3[[#This Row],[Storage]]= "256GB SSD", 256, laptop_prices3[[#This Row],[Storage]] = "1TB HDD", 1000*0.7)</f>
        <v>700</v>
      </c>
      <c r="U367" s="5">
        <f>laptop_prices3[[#This Row],[Storage Raw Value]]/ScoreCard!$J$3*ScoreCard!$J$5</f>
        <v>2.8</v>
      </c>
    </row>
    <row r="368" spans="2:21" x14ac:dyDescent="0.2">
      <c r="B368" s="4" cm="1">
        <f t="array" ref="B368">SUM(laptop_prices3[[#This Row],[RAM Comp]:[Weight Comp]]+laptop_prices3[[#This Row],[Storage Comp]])</f>
        <v>19.733853839801817</v>
      </c>
      <c r="C368">
        <v>366</v>
      </c>
      <c r="D368" t="s">
        <v>45</v>
      </c>
      <c r="E368" t="s">
        <v>37</v>
      </c>
      <c r="F368">
        <v>32</v>
      </c>
      <c r="G368" t="s">
        <v>13</v>
      </c>
      <c r="H368" t="s">
        <v>32</v>
      </c>
      <c r="I368">
        <v>16</v>
      </c>
      <c r="J368" t="s">
        <v>21</v>
      </c>
      <c r="K368">
        <v>6.3</v>
      </c>
      <c r="L368">
        <v>1.72</v>
      </c>
      <c r="M368" t="s">
        <v>30</v>
      </c>
      <c r="N368">
        <v>2453.15</v>
      </c>
      <c r="O368" s="5">
        <f>(ScoreCard!$E$3-laptop_prices3[[#This Row],[Price ($)]])/ScoreCard!$E$3*ScoreCard!$E$5</f>
        <v>3.8651104564447425</v>
      </c>
      <c r="P368" s="5">
        <f>laptop_prices3[[#This Row],[RAM (GB)]]/ScoreCard!$F$3*ScoreCard!$F$5</f>
        <v>3.5</v>
      </c>
      <c r="Q368" s="5">
        <f>laptop_prices3[[#This Row],[Screen Size (inch)]]/ScoreCard!$G$3*ScoreCard!$G$5</f>
        <v>1.8497109826589595</v>
      </c>
      <c r="R368" s="5">
        <f>laptop_prices3[[#This Row],[Battery Life (hours)]]/ScoreCard!$H$3*ScoreCard!$H$5</f>
        <v>3.6750000000000003</v>
      </c>
      <c r="S368" s="5">
        <f>ScoreCard!$I$3-laptop_prices3[[#This Row],[Weight (kg)]]/ScoreCard!$I$3*ScoreCard!$I$5</f>
        <v>2.5171428571428569</v>
      </c>
      <c r="T368" s="6" cm="1">
        <f t="array" ref="T368">_xlfn.IFS(laptop_prices3[[#This Row],[Storage]]="512GB SSD", 512, laptop_prices3[[#This Row],[Storage]] = "1TB SSD", 1000, laptop_prices3[[#This Row],[Storage]] = "2TB SSD", 2000, laptop_prices3[[#This Row],[Storage]]= "256GB SSD", 256, laptop_prices3[[#This Row],[Storage]] = "1TB HDD", 1000*0.7)</f>
        <v>512</v>
      </c>
      <c r="U368" s="5">
        <f>laptop_prices3[[#This Row],[Storage Raw Value]]/ScoreCard!$J$3*ScoreCard!$J$5</f>
        <v>2.048</v>
      </c>
    </row>
    <row r="369" spans="2:21" x14ac:dyDescent="0.2">
      <c r="B369" s="4" cm="1">
        <f t="array" ref="B369">SUM(laptop_prices3[[#This Row],[RAM Comp]:[Weight Comp]]+laptop_prices3[[#This Row],[Storage Comp]])</f>
        <v>12.839996696944675</v>
      </c>
      <c r="C369">
        <v>367</v>
      </c>
      <c r="D369" t="s">
        <v>23</v>
      </c>
      <c r="E369" t="s">
        <v>39</v>
      </c>
      <c r="F369">
        <v>16</v>
      </c>
      <c r="G369" t="s">
        <v>29</v>
      </c>
      <c r="H369" t="s">
        <v>44</v>
      </c>
      <c r="I369">
        <v>16</v>
      </c>
      <c r="J369" t="s">
        <v>43</v>
      </c>
      <c r="K369">
        <v>4.2</v>
      </c>
      <c r="L369">
        <v>1.41</v>
      </c>
      <c r="M369" t="s">
        <v>16</v>
      </c>
      <c r="N369">
        <v>773.99</v>
      </c>
      <c r="O369" s="5">
        <f>(ScoreCard!$E$3-laptop_prices3[[#This Row],[Price ($)]])/ScoreCard!$E$3*ScoreCard!$E$5</f>
        <v>4.6419325529150948</v>
      </c>
      <c r="P369" s="5">
        <f>laptop_prices3[[#This Row],[RAM (GB)]]/ScoreCard!$F$3*ScoreCard!$F$5</f>
        <v>1.75</v>
      </c>
      <c r="Q369" s="5">
        <f>laptop_prices3[[#This Row],[Screen Size (inch)]]/ScoreCard!$G$3*ScoreCard!$G$5</f>
        <v>1.8497109826589595</v>
      </c>
      <c r="R369" s="5">
        <f>laptop_prices3[[#This Row],[Battery Life (hours)]]/ScoreCard!$H$3*ScoreCard!$H$5</f>
        <v>2.4500000000000002</v>
      </c>
      <c r="S369" s="5">
        <f>ScoreCard!$I$3-laptop_prices3[[#This Row],[Weight (kg)]]/ScoreCard!$I$3*ScoreCard!$I$5</f>
        <v>2.6942857142857144</v>
      </c>
      <c r="T369" s="6" cm="1">
        <f t="array" ref="T369">_xlfn.IFS(laptop_prices3[[#This Row],[Storage]]="512GB SSD", 512, laptop_prices3[[#This Row],[Storage]] = "1TB SSD", 1000, laptop_prices3[[#This Row],[Storage]] = "2TB SSD", 2000, laptop_prices3[[#This Row],[Storage]]= "256GB SSD", 256, laptop_prices3[[#This Row],[Storage]] = "1TB HDD", 1000*0.7)</f>
        <v>256</v>
      </c>
      <c r="U369" s="5">
        <f>laptop_prices3[[#This Row],[Storage Raw Value]]/ScoreCard!$J$3*ScoreCard!$J$5</f>
        <v>1.024</v>
      </c>
    </row>
    <row r="370" spans="2:21" x14ac:dyDescent="0.2">
      <c r="B370" s="4" cm="1">
        <f t="array" ref="B370">SUM(laptop_prices3[[#This Row],[RAM Comp]:[Weight Comp]]+laptop_prices3[[#This Row],[Storage Comp]])</f>
        <v>17.290587255711536</v>
      </c>
      <c r="C370">
        <v>368</v>
      </c>
      <c r="D370" t="s">
        <v>34</v>
      </c>
      <c r="E370" t="s">
        <v>48</v>
      </c>
      <c r="F370">
        <v>4</v>
      </c>
      <c r="G370" t="s">
        <v>13</v>
      </c>
      <c r="H370" t="s">
        <v>14</v>
      </c>
      <c r="I370">
        <v>15.6</v>
      </c>
      <c r="J370" t="s">
        <v>27</v>
      </c>
      <c r="K370">
        <v>7</v>
      </c>
      <c r="L370">
        <v>1.27</v>
      </c>
      <c r="M370" t="s">
        <v>46</v>
      </c>
      <c r="N370">
        <v>2187.69</v>
      </c>
      <c r="O370" s="5">
        <f>(ScoreCard!$E$3-laptop_prices3[[#This Row],[Price ($)]])/ScoreCard!$E$3*ScoreCard!$E$5</f>
        <v>3.9879189998408564</v>
      </c>
      <c r="P370" s="5">
        <f>laptop_prices3[[#This Row],[RAM (GB)]]/ScoreCard!$F$3*ScoreCard!$F$5</f>
        <v>0.4375</v>
      </c>
      <c r="Q370" s="5">
        <f>laptop_prices3[[#This Row],[Screen Size (inch)]]/ScoreCard!$G$3*ScoreCard!$G$5</f>
        <v>1.8034682080924855</v>
      </c>
      <c r="R370" s="5">
        <f>laptop_prices3[[#This Row],[Battery Life (hours)]]/ScoreCard!$H$3*ScoreCard!$H$5</f>
        <v>4.0833333333333339</v>
      </c>
      <c r="S370" s="5">
        <f>ScoreCard!$I$3-laptop_prices3[[#This Row],[Weight (kg)]]/ScoreCard!$I$3*ScoreCard!$I$5</f>
        <v>2.774285714285714</v>
      </c>
      <c r="T370" s="6" cm="1">
        <f t="array" ref="T370">_xlfn.IFS(laptop_prices3[[#This Row],[Storage]]="512GB SSD", 512, laptop_prices3[[#This Row],[Storage]] = "1TB SSD", 1000, laptop_prices3[[#This Row],[Storage]] = "2TB SSD", 2000, laptop_prices3[[#This Row],[Storage]]= "256GB SSD", 256, laptop_prices3[[#This Row],[Storage]] = "1TB HDD", 1000*0.7)</f>
        <v>512</v>
      </c>
      <c r="U370" s="5">
        <f>laptop_prices3[[#This Row],[Storage Raw Value]]/ScoreCard!$J$3*ScoreCard!$J$5</f>
        <v>2.048</v>
      </c>
    </row>
    <row r="371" spans="2:21" x14ac:dyDescent="0.2">
      <c r="B371" s="4" cm="1">
        <f t="array" ref="B371">SUM(laptop_prices3[[#This Row],[RAM Comp]:[Weight Comp]]+laptop_prices3[[#This Row],[Storage Comp]])</f>
        <v>26.076711395540872</v>
      </c>
      <c r="C371">
        <v>369</v>
      </c>
      <c r="D371" t="s">
        <v>33</v>
      </c>
      <c r="E371" t="s">
        <v>12</v>
      </c>
      <c r="F371">
        <v>4</v>
      </c>
      <c r="G371" t="s">
        <v>19</v>
      </c>
      <c r="H371" t="s">
        <v>20</v>
      </c>
      <c r="I371">
        <v>14</v>
      </c>
      <c r="J371" t="s">
        <v>43</v>
      </c>
      <c r="K371">
        <v>11.1</v>
      </c>
      <c r="L371">
        <v>3.42</v>
      </c>
      <c r="M371" t="s">
        <v>46</v>
      </c>
      <c r="N371">
        <v>654.86</v>
      </c>
      <c r="O371" s="5">
        <f>(ScoreCard!$E$3-laptop_prices3[[#This Row],[Price ($)]])/ScoreCard!$E$3*ScoreCard!$E$5</f>
        <v>4.6970451189317419</v>
      </c>
      <c r="P371" s="5">
        <f>laptop_prices3[[#This Row],[RAM (GB)]]/ScoreCard!$F$3*ScoreCard!$F$5</f>
        <v>0.4375</v>
      </c>
      <c r="Q371" s="5">
        <f>laptop_prices3[[#This Row],[Screen Size (inch)]]/ScoreCard!$G$3*ScoreCard!$G$5</f>
        <v>1.6184971098265895</v>
      </c>
      <c r="R371" s="5">
        <f>laptop_prices3[[#This Row],[Battery Life (hours)]]/ScoreCard!$H$3*ScoreCard!$H$5</f>
        <v>6.4749999999999996</v>
      </c>
      <c r="S371" s="5">
        <f>ScoreCard!$I$3-laptop_prices3[[#This Row],[Weight (kg)]]/ScoreCard!$I$3*ScoreCard!$I$5</f>
        <v>1.5457142857142858</v>
      </c>
      <c r="T371" s="6" cm="1">
        <f t="array" ref="T371">_xlfn.IFS(laptop_prices3[[#This Row],[Storage]]="512GB SSD", 512, laptop_prices3[[#This Row],[Storage]] = "1TB SSD", 1000, laptop_prices3[[#This Row],[Storage]] = "2TB SSD", 2000, laptop_prices3[[#This Row],[Storage]]= "256GB SSD", 256, laptop_prices3[[#This Row],[Storage]] = "1TB HDD", 1000*0.7)</f>
        <v>1000</v>
      </c>
      <c r="U371" s="5">
        <f>laptop_prices3[[#This Row],[Storage Raw Value]]/ScoreCard!$J$3*ScoreCard!$J$5</f>
        <v>4</v>
      </c>
    </row>
    <row r="372" spans="2:21" x14ac:dyDescent="0.2">
      <c r="B372" s="4" cm="1">
        <f t="array" ref="B372">SUM(laptop_prices3[[#This Row],[RAM Comp]:[Weight Comp]]+laptop_prices3[[#This Row],[Storage Comp]])</f>
        <v>13.851425268373244</v>
      </c>
      <c r="C372">
        <v>370</v>
      </c>
      <c r="D372" t="s">
        <v>17</v>
      </c>
      <c r="E372" t="s">
        <v>37</v>
      </c>
      <c r="F372">
        <v>16</v>
      </c>
      <c r="G372" t="s">
        <v>29</v>
      </c>
      <c r="H372" t="s">
        <v>14</v>
      </c>
      <c r="I372">
        <v>16</v>
      </c>
      <c r="J372" t="s">
        <v>43</v>
      </c>
      <c r="K372">
        <v>6.6</v>
      </c>
      <c r="L372">
        <v>2.09</v>
      </c>
      <c r="M372" t="s">
        <v>30</v>
      </c>
      <c r="N372">
        <v>2942.09</v>
      </c>
      <c r="O372" s="5">
        <f>(ScoreCard!$E$3-laptop_prices3[[#This Row],[Price ($)]])/ScoreCard!$E$3*ScoreCard!$E$5</f>
        <v>3.6389143846896892</v>
      </c>
      <c r="P372" s="5">
        <f>laptop_prices3[[#This Row],[RAM (GB)]]/ScoreCard!$F$3*ScoreCard!$F$5</f>
        <v>1.75</v>
      </c>
      <c r="Q372" s="5">
        <f>laptop_prices3[[#This Row],[Screen Size (inch)]]/ScoreCard!$G$3*ScoreCard!$G$5</f>
        <v>1.8497109826589595</v>
      </c>
      <c r="R372" s="5">
        <f>laptop_prices3[[#This Row],[Battery Life (hours)]]/ScoreCard!$H$3*ScoreCard!$H$5</f>
        <v>3.8499999999999996</v>
      </c>
      <c r="S372" s="5">
        <f>ScoreCard!$I$3-laptop_prices3[[#This Row],[Weight (kg)]]/ScoreCard!$I$3*ScoreCard!$I$5</f>
        <v>2.305714285714286</v>
      </c>
      <c r="T372" s="6" cm="1">
        <f t="array" ref="T372">_xlfn.IFS(laptop_prices3[[#This Row],[Storage]]="512GB SSD", 512, laptop_prices3[[#This Row],[Storage]] = "1TB SSD", 1000, laptop_prices3[[#This Row],[Storage]] = "2TB SSD", 2000, laptop_prices3[[#This Row],[Storage]]= "256GB SSD", 256, laptop_prices3[[#This Row],[Storage]] = "1TB HDD", 1000*0.7)</f>
        <v>256</v>
      </c>
      <c r="U372" s="5">
        <f>laptop_prices3[[#This Row],[Storage Raw Value]]/ScoreCard!$J$3*ScoreCard!$J$5</f>
        <v>1.024</v>
      </c>
    </row>
    <row r="373" spans="2:21" x14ac:dyDescent="0.2">
      <c r="B373" s="4" cm="1">
        <f t="array" ref="B373">SUM(laptop_prices3[[#This Row],[RAM Comp]:[Weight Comp]]+laptop_prices3[[#This Row],[Storage Comp]])</f>
        <v>43.556619873382878</v>
      </c>
      <c r="C373">
        <v>371</v>
      </c>
      <c r="D373" t="s">
        <v>34</v>
      </c>
      <c r="E373" t="s">
        <v>12</v>
      </c>
      <c r="F373">
        <v>8</v>
      </c>
      <c r="G373" t="s">
        <v>25</v>
      </c>
      <c r="H373" t="s">
        <v>40</v>
      </c>
      <c r="I373">
        <v>13.3</v>
      </c>
      <c r="J373" t="s">
        <v>43</v>
      </c>
      <c r="K373">
        <v>10.9</v>
      </c>
      <c r="L373">
        <v>1.25</v>
      </c>
      <c r="M373" t="s">
        <v>22</v>
      </c>
      <c r="N373">
        <v>793.69</v>
      </c>
      <c r="O373" s="5">
        <f>(ScoreCard!$E$3-laptop_prices3[[#This Row],[Price ($)]])/ScoreCard!$E$3*ScoreCard!$E$5</f>
        <v>4.6328188321854054</v>
      </c>
      <c r="P373" s="5">
        <f>laptop_prices3[[#This Row],[RAM (GB)]]/ScoreCard!$F$3*ScoreCard!$F$5</f>
        <v>0.875</v>
      </c>
      <c r="Q373" s="5">
        <f>laptop_prices3[[#This Row],[Screen Size (inch)]]/ScoreCard!$G$3*ScoreCard!$G$5</f>
        <v>1.5375722543352601</v>
      </c>
      <c r="R373" s="5">
        <f>laptop_prices3[[#This Row],[Battery Life (hours)]]/ScoreCard!$H$3*ScoreCard!$H$5</f>
        <v>6.3583333333333334</v>
      </c>
      <c r="S373" s="5">
        <f>ScoreCard!$I$3-laptop_prices3[[#This Row],[Weight (kg)]]/ScoreCard!$I$3*ScoreCard!$I$5</f>
        <v>2.7857142857142856</v>
      </c>
      <c r="T373" s="6" cm="1">
        <f t="array" ref="T373">_xlfn.IFS(laptop_prices3[[#This Row],[Storage]]="512GB SSD", 512, laptop_prices3[[#This Row],[Storage]] = "1TB SSD", 1000, laptop_prices3[[#This Row],[Storage]] = "2TB SSD", 2000, laptop_prices3[[#This Row],[Storage]]= "256GB SSD", 256, laptop_prices3[[#This Row],[Storage]] = "1TB HDD", 1000*0.7)</f>
        <v>2000</v>
      </c>
      <c r="U373" s="5">
        <f>laptop_prices3[[#This Row],[Storage Raw Value]]/ScoreCard!$J$3*ScoreCard!$J$5</f>
        <v>8</v>
      </c>
    </row>
    <row r="374" spans="2:21" x14ac:dyDescent="0.2">
      <c r="B374" s="4" cm="1">
        <f t="array" ref="B374">SUM(laptop_prices3[[#This Row],[RAM Comp]:[Weight Comp]]+laptop_prices3[[#This Row],[Storage Comp]])</f>
        <v>25.775905587668596</v>
      </c>
      <c r="C374">
        <v>372</v>
      </c>
      <c r="D374" t="s">
        <v>34</v>
      </c>
      <c r="E374" t="s">
        <v>24</v>
      </c>
      <c r="F374">
        <v>64</v>
      </c>
      <c r="G374" t="s">
        <v>42</v>
      </c>
      <c r="H374" t="s">
        <v>44</v>
      </c>
      <c r="I374">
        <v>13.3</v>
      </c>
      <c r="J374" t="s">
        <v>43</v>
      </c>
      <c r="K374">
        <v>7.3</v>
      </c>
      <c r="L374">
        <v>3.01</v>
      </c>
      <c r="M374" t="s">
        <v>22</v>
      </c>
      <c r="N374">
        <v>1349.84</v>
      </c>
      <c r="O374" s="5">
        <f>(ScoreCard!$E$3-laptop_prices3[[#This Row],[Price ($)]])/ScoreCard!$E$3*ScoreCard!$E$5</f>
        <v>4.3755297061033245</v>
      </c>
      <c r="P374" s="5">
        <f>laptop_prices3[[#This Row],[RAM (GB)]]/ScoreCard!$F$3*ScoreCard!$F$5</f>
        <v>7</v>
      </c>
      <c r="Q374" s="5">
        <f>laptop_prices3[[#This Row],[Screen Size (inch)]]/ScoreCard!$G$3*ScoreCard!$G$5</f>
        <v>1.5375722543352601</v>
      </c>
      <c r="R374" s="5">
        <f>laptop_prices3[[#This Row],[Battery Life (hours)]]/ScoreCard!$H$3*ScoreCard!$H$5</f>
        <v>4.2583333333333329</v>
      </c>
      <c r="S374" s="5">
        <f>ScoreCard!$I$3-laptop_prices3[[#This Row],[Weight (kg)]]/ScoreCard!$I$3*ScoreCard!$I$5</f>
        <v>1.78</v>
      </c>
      <c r="T374" s="6" cm="1">
        <f t="array" ref="T374">_xlfn.IFS(laptop_prices3[[#This Row],[Storage]]="512GB SSD", 512, laptop_prices3[[#This Row],[Storage]] = "1TB SSD", 1000, laptop_prices3[[#This Row],[Storage]] = "2TB SSD", 2000, laptop_prices3[[#This Row],[Storage]]= "256GB SSD", 256, laptop_prices3[[#This Row],[Storage]] = "1TB HDD", 1000*0.7)</f>
        <v>700</v>
      </c>
      <c r="U374" s="5">
        <f>laptop_prices3[[#This Row],[Storage Raw Value]]/ScoreCard!$J$3*ScoreCard!$J$5</f>
        <v>2.8</v>
      </c>
    </row>
    <row r="375" spans="2:21" x14ac:dyDescent="0.2">
      <c r="B375" s="4" cm="1">
        <f t="array" ref="B375">SUM(laptop_prices3[[#This Row],[RAM Comp]:[Weight Comp]]+laptop_prices3[[#This Row],[Storage Comp]])</f>
        <v>47.312619047619052</v>
      </c>
      <c r="C375">
        <v>373</v>
      </c>
      <c r="D375" t="s">
        <v>23</v>
      </c>
      <c r="E375" t="s">
        <v>12</v>
      </c>
      <c r="F375">
        <v>64</v>
      </c>
      <c r="G375" t="s">
        <v>25</v>
      </c>
      <c r="H375" t="s">
        <v>40</v>
      </c>
      <c r="I375">
        <v>17.3</v>
      </c>
      <c r="J375" t="s">
        <v>21</v>
      </c>
      <c r="K375">
        <v>7.3</v>
      </c>
      <c r="L375">
        <v>2.5299999999999998</v>
      </c>
      <c r="M375" t="s">
        <v>16</v>
      </c>
      <c r="N375">
        <v>1926.72</v>
      </c>
      <c r="O375" s="5">
        <f>(ScoreCard!$E$3-laptop_prices3[[#This Row],[Price ($)]])/ScoreCard!$E$3*ScoreCard!$E$5</f>
        <v>4.108650355111271</v>
      </c>
      <c r="P375" s="5">
        <f>laptop_prices3[[#This Row],[RAM (GB)]]/ScoreCard!$F$3*ScoreCard!$F$5</f>
        <v>7</v>
      </c>
      <c r="Q375" s="5">
        <f>laptop_prices3[[#This Row],[Screen Size (inch)]]/ScoreCard!$G$3*ScoreCard!$G$5</f>
        <v>2</v>
      </c>
      <c r="R375" s="5">
        <f>laptop_prices3[[#This Row],[Battery Life (hours)]]/ScoreCard!$H$3*ScoreCard!$H$5</f>
        <v>4.2583333333333329</v>
      </c>
      <c r="S375" s="5">
        <f>ScoreCard!$I$3-laptop_prices3[[#This Row],[Weight (kg)]]/ScoreCard!$I$3*ScoreCard!$I$5</f>
        <v>2.0542857142857143</v>
      </c>
      <c r="T375" s="6" cm="1">
        <f t="array" ref="T375">_xlfn.IFS(laptop_prices3[[#This Row],[Storage]]="512GB SSD", 512, laptop_prices3[[#This Row],[Storage]] = "1TB SSD", 1000, laptop_prices3[[#This Row],[Storage]] = "2TB SSD", 2000, laptop_prices3[[#This Row],[Storage]]= "256GB SSD", 256, laptop_prices3[[#This Row],[Storage]] = "1TB HDD", 1000*0.7)</f>
        <v>2000</v>
      </c>
      <c r="U375" s="5">
        <f>laptop_prices3[[#This Row],[Storage Raw Value]]/ScoreCard!$J$3*ScoreCard!$J$5</f>
        <v>8</v>
      </c>
    </row>
    <row r="376" spans="2:21" x14ac:dyDescent="0.2">
      <c r="B376" s="4" cm="1">
        <f t="array" ref="B376">SUM(laptop_prices3[[#This Row],[RAM Comp]:[Weight Comp]]+laptop_prices3[[#This Row],[Storage Comp]])</f>
        <v>44.487091935039913</v>
      </c>
      <c r="C376">
        <v>374</v>
      </c>
      <c r="D376" t="s">
        <v>28</v>
      </c>
      <c r="E376" t="s">
        <v>12</v>
      </c>
      <c r="F376">
        <v>32</v>
      </c>
      <c r="G376" t="s">
        <v>25</v>
      </c>
      <c r="H376" t="s">
        <v>14</v>
      </c>
      <c r="I376">
        <v>16</v>
      </c>
      <c r="J376" t="s">
        <v>15</v>
      </c>
      <c r="K376">
        <v>8.9</v>
      </c>
      <c r="L376">
        <v>2.72</v>
      </c>
      <c r="M376" t="s">
        <v>30</v>
      </c>
      <c r="N376">
        <v>1761.9</v>
      </c>
      <c r="O376" s="5">
        <f>(ScoreCard!$E$3-laptop_prices3[[#This Row],[Price ($)]])/ScoreCard!$E$3*ScoreCard!$E$5</f>
        <v>4.1849002764649494</v>
      </c>
      <c r="P376" s="5">
        <f>laptop_prices3[[#This Row],[RAM (GB)]]/ScoreCard!$F$3*ScoreCard!$F$5</f>
        <v>3.5</v>
      </c>
      <c r="Q376" s="5">
        <f>laptop_prices3[[#This Row],[Screen Size (inch)]]/ScoreCard!$G$3*ScoreCard!$G$5</f>
        <v>1.8497109826589595</v>
      </c>
      <c r="R376" s="5">
        <f>laptop_prices3[[#This Row],[Battery Life (hours)]]/ScoreCard!$H$3*ScoreCard!$H$5</f>
        <v>5.1916666666666664</v>
      </c>
      <c r="S376" s="5">
        <f>ScoreCard!$I$3-laptop_prices3[[#This Row],[Weight (kg)]]/ScoreCard!$I$3*ScoreCard!$I$5</f>
        <v>1.9457142857142855</v>
      </c>
      <c r="T376" s="6" cm="1">
        <f t="array" ref="T376">_xlfn.IFS(laptop_prices3[[#This Row],[Storage]]="512GB SSD", 512, laptop_prices3[[#This Row],[Storage]] = "1TB SSD", 1000, laptop_prices3[[#This Row],[Storage]] = "2TB SSD", 2000, laptop_prices3[[#This Row],[Storage]]= "256GB SSD", 256, laptop_prices3[[#This Row],[Storage]] = "1TB HDD", 1000*0.7)</f>
        <v>2000</v>
      </c>
      <c r="U376" s="5">
        <f>laptop_prices3[[#This Row],[Storage Raw Value]]/ScoreCard!$J$3*ScoreCard!$J$5</f>
        <v>8</v>
      </c>
    </row>
    <row r="377" spans="2:21" x14ac:dyDescent="0.2">
      <c r="B377" s="4" cm="1">
        <f t="array" ref="B377">SUM(laptop_prices3[[#This Row],[RAM Comp]:[Weight Comp]]+laptop_prices3[[#This Row],[Storage Comp]])</f>
        <v>42.219357968620969</v>
      </c>
      <c r="C377">
        <v>375</v>
      </c>
      <c r="D377" t="s">
        <v>28</v>
      </c>
      <c r="E377" t="s">
        <v>12</v>
      </c>
      <c r="F377">
        <v>4</v>
      </c>
      <c r="G377" t="s">
        <v>25</v>
      </c>
      <c r="H377" t="s">
        <v>35</v>
      </c>
      <c r="I377">
        <v>13.3</v>
      </c>
      <c r="J377" t="s">
        <v>43</v>
      </c>
      <c r="K377">
        <v>10.199999999999999</v>
      </c>
      <c r="L377">
        <v>2.11</v>
      </c>
      <c r="M377" t="s">
        <v>46</v>
      </c>
      <c r="N377">
        <v>790.86</v>
      </c>
      <c r="O377" s="5">
        <f>(ScoreCard!$E$3-laptop_prices3[[#This Row],[Price ($)]])/ScoreCard!$E$3*ScoreCard!$E$5</f>
        <v>4.6341280621176404</v>
      </c>
      <c r="P377" s="5">
        <f>laptop_prices3[[#This Row],[RAM (GB)]]/ScoreCard!$F$3*ScoreCard!$F$5</f>
        <v>0.4375</v>
      </c>
      <c r="Q377" s="5">
        <f>laptop_prices3[[#This Row],[Screen Size (inch)]]/ScoreCard!$G$3*ScoreCard!$G$5</f>
        <v>1.5375722543352601</v>
      </c>
      <c r="R377" s="5">
        <f>laptop_prices3[[#This Row],[Battery Life (hours)]]/ScoreCard!$H$3*ScoreCard!$H$5</f>
        <v>5.95</v>
      </c>
      <c r="S377" s="5">
        <f>ScoreCard!$I$3-laptop_prices3[[#This Row],[Weight (kg)]]/ScoreCard!$I$3*ScoreCard!$I$5</f>
        <v>2.2942857142857145</v>
      </c>
      <c r="T377" s="6" cm="1">
        <f t="array" ref="T377">_xlfn.IFS(laptop_prices3[[#This Row],[Storage]]="512GB SSD", 512, laptop_prices3[[#This Row],[Storage]] = "1TB SSD", 1000, laptop_prices3[[#This Row],[Storage]] = "2TB SSD", 2000, laptop_prices3[[#This Row],[Storage]]= "256GB SSD", 256, laptop_prices3[[#This Row],[Storage]] = "1TB HDD", 1000*0.7)</f>
        <v>2000</v>
      </c>
      <c r="U377" s="5">
        <f>laptop_prices3[[#This Row],[Storage Raw Value]]/ScoreCard!$J$3*ScoreCard!$J$5</f>
        <v>8</v>
      </c>
    </row>
    <row r="378" spans="2:21" x14ac:dyDescent="0.2">
      <c r="B378" s="4" cm="1">
        <f t="array" ref="B378">SUM(laptop_prices3[[#This Row],[RAM Comp]:[Weight Comp]]+laptop_prices3[[#This Row],[Storage Comp]])</f>
        <v>19.968587255711533</v>
      </c>
      <c r="C378">
        <v>376</v>
      </c>
      <c r="D378" t="s">
        <v>17</v>
      </c>
      <c r="E378" t="s">
        <v>24</v>
      </c>
      <c r="F378">
        <v>4</v>
      </c>
      <c r="G378" t="s">
        <v>42</v>
      </c>
      <c r="H378" t="s">
        <v>32</v>
      </c>
      <c r="I378">
        <v>15.6</v>
      </c>
      <c r="J378" t="s">
        <v>27</v>
      </c>
      <c r="K378">
        <v>7.6</v>
      </c>
      <c r="L378">
        <v>2.46</v>
      </c>
      <c r="M378" t="s">
        <v>22</v>
      </c>
      <c r="N378">
        <v>2040.08</v>
      </c>
      <c r="O378" s="5">
        <f>(ScoreCard!$E$3-laptop_prices3[[#This Row],[Price ($)]])/ScoreCard!$E$3*ScoreCard!$E$5</f>
        <v>4.0562071377550453</v>
      </c>
      <c r="P378" s="5">
        <f>laptop_prices3[[#This Row],[RAM (GB)]]/ScoreCard!$F$3*ScoreCard!$F$5</f>
        <v>0.4375</v>
      </c>
      <c r="Q378" s="5">
        <f>laptop_prices3[[#This Row],[Screen Size (inch)]]/ScoreCard!$G$3*ScoreCard!$G$5</f>
        <v>1.8034682080924855</v>
      </c>
      <c r="R378" s="5">
        <f>laptop_prices3[[#This Row],[Battery Life (hours)]]/ScoreCard!$H$3*ScoreCard!$H$5</f>
        <v>4.4333333333333336</v>
      </c>
      <c r="S378" s="5">
        <f>ScoreCard!$I$3-laptop_prices3[[#This Row],[Weight (kg)]]/ScoreCard!$I$3*ScoreCard!$I$5</f>
        <v>2.0942857142857143</v>
      </c>
      <c r="T378" s="6" cm="1">
        <f t="array" ref="T378">_xlfn.IFS(laptop_prices3[[#This Row],[Storage]]="512GB SSD", 512, laptop_prices3[[#This Row],[Storage]] = "1TB SSD", 1000, laptop_prices3[[#This Row],[Storage]] = "2TB SSD", 2000, laptop_prices3[[#This Row],[Storage]]= "256GB SSD", 256, laptop_prices3[[#This Row],[Storage]] = "1TB HDD", 1000*0.7)</f>
        <v>700</v>
      </c>
      <c r="U378" s="5">
        <f>laptop_prices3[[#This Row],[Storage Raw Value]]/ScoreCard!$J$3*ScoreCard!$J$5</f>
        <v>2.8</v>
      </c>
    </row>
    <row r="379" spans="2:21" x14ac:dyDescent="0.2">
      <c r="B379" s="4" cm="1">
        <f t="array" ref="B379">SUM(laptop_prices3[[#This Row],[RAM Comp]:[Weight Comp]]+laptop_prices3[[#This Row],[Storage Comp]])</f>
        <v>19.715163363611342</v>
      </c>
      <c r="C379">
        <v>377</v>
      </c>
      <c r="D379" t="s">
        <v>11</v>
      </c>
      <c r="E379" t="s">
        <v>12</v>
      </c>
      <c r="F379">
        <v>4</v>
      </c>
      <c r="G379" t="s">
        <v>13</v>
      </c>
      <c r="H379" t="s">
        <v>35</v>
      </c>
      <c r="I379">
        <v>16</v>
      </c>
      <c r="J379" t="s">
        <v>21</v>
      </c>
      <c r="K379">
        <v>11.9</v>
      </c>
      <c r="L379">
        <v>2.11</v>
      </c>
      <c r="M379" t="s">
        <v>16</v>
      </c>
      <c r="N379">
        <v>1161.1400000000001</v>
      </c>
      <c r="O379" s="5">
        <f>(ScoreCard!$E$3-laptop_prices3[[#This Row],[Price ($)]])/ScoreCard!$E$3*ScoreCard!$E$5</f>
        <v>4.4628271224328921</v>
      </c>
      <c r="P379" s="5">
        <f>laptop_prices3[[#This Row],[RAM (GB)]]/ScoreCard!$F$3*ScoreCard!$F$5</f>
        <v>0.4375</v>
      </c>
      <c r="Q379" s="5">
        <f>laptop_prices3[[#This Row],[Screen Size (inch)]]/ScoreCard!$G$3*ScoreCard!$G$5</f>
        <v>1.8497109826589595</v>
      </c>
      <c r="R379" s="5">
        <f>laptop_prices3[[#This Row],[Battery Life (hours)]]/ScoreCard!$H$3*ScoreCard!$H$5</f>
        <v>6.9416666666666664</v>
      </c>
      <c r="S379" s="5">
        <f>ScoreCard!$I$3-laptop_prices3[[#This Row],[Weight (kg)]]/ScoreCard!$I$3*ScoreCard!$I$5</f>
        <v>2.2942857142857145</v>
      </c>
      <c r="T379" s="6" cm="1">
        <f t="array" ref="T379">_xlfn.IFS(laptop_prices3[[#This Row],[Storage]]="512GB SSD", 512, laptop_prices3[[#This Row],[Storage]] = "1TB SSD", 1000, laptop_prices3[[#This Row],[Storage]] = "2TB SSD", 2000, laptop_prices3[[#This Row],[Storage]]= "256GB SSD", 256, laptop_prices3[[#This Row],[Storage]] = "1TB HDD", 1000*0.7)</f>
        <v>512</v>
      </c>
      <c r="U379" s="5">
        <f>laptop_prices3[[#This Row],[Storage Raw Value]]/ScoreCard!$J$3*ScoreCard!$J$5</f>
        <v>2.048</v>
      </c>
    </row>
    <row r="380" spans="2:21" x14ac:dyDescent="0.2">
      <c r="B380" s="4" cm="1">
        <f t="array" ref="B380">SUM(laptop_prices3[[#This Row],[RAM Comp]:[Weight Comp]]+laptop_prices3[[#This Row],[Storage Comp]])</f>
        <v>23.74066336361134</v>
      </c>
      <c r="C380">
        <v>378</v>
      </c>
      <c r="D380" t="s">
        <v>38</v>
      </c>
      <c r="E380" t="s">
        <v>39</v>
      </c>
      <c r="F380">
        <v>8</v>
      </c>
      <c r="G380" t="s">
        <v>19</v>
      </c>
      <c r="H380" t="s">
        <v>20</v>
      </c>
      <c r="I380">
        <v>16</v>
      </c>
      <c r="J380" t="s">
        <v>15</v>
      </c>
      <c r="K380">
        <v>5.9</v>
      </c>
      <c r="L380">
        <v>3.37</v>
      </c>
      <c r="M380" t="s">
        <v>22</v>
      </c>
      <c r="N380">
        <v>1440.4</v>
      </c>
      <c r="O380" s="5">
        <f>(ScoreCard!$E$3-laptop_prices3[[#This Row],[Price ($)]])/ScoreCard!$E$3*ScoreCard!$E$5</f>
        <v>4.3336343482718167</v>
      </c>
      <c r="P380" s="5">
        <f>laptop_prices3[[#This Row],[RAM (GB)]]/ScoreCard!$F$3*ScoreCard!$F$5</f>
        <v>0.875</v>
      </c>
      <c r="Q380" s="5">
        <f>laptop_prices3[[#This Row],[Screen Size (inch)]]/ScoreCard!$G$3*ScoreCard!$G$5</f>
        <v>1.8497109826589595</v>
      </c>
      <c r="R380" s="5">
        <f>laptop_prices3[[#This Row],[Battery Life (hours)]]/ScoreCard!$H$3*ScoreCard!$H$5</f>
        <v>3.4416666666666669</v>
      </c>
      <c r="S380" s="5">
        <f>ScoreCard!$I$3-laptop_prices3[[#This Row],[Weight (kg)]]/ScoreCard!$I$3*ScoreCard!$I$5</f>
        <v>1.5742857142857143</v>
      </c>
      <c r="T380" s="6" cm="1">
        <f t="array" ref="T380">_xlfn.IFS(laptop_prices3[[#This Row],[Storage]]="512GB SSD", 512, laptop_prices3[[#This Row],[Storage]] = "1TB SSD", 1000, laptop_prices3[[#This Row],[Storage]] = "2TB SSD", 2000, laptop_prices3[[#This Row],[Storage]]= "256GB SSD", 256, laptop_prices3[[#This Row],[Storage]] = "1TB HDD", 1000*0.7)</f>
        <v>1000</v>
      </c>
      <c r="U380" s="5">
        <f>laptop_prices3[[#This Row],[Storage Raw Value]]/ScoreCard!$J$3*ScoreCard!$J$5</f>
        <v>4</v>
      </c>
    </row>
    <row r="381" spans="2:21" x14ac:dyDescent="0.2">
      <c r="B381" s="4" cm="1">
        <f t="array" ref="B381">SUM(laptop_prices3[[#This Row],[RAM Comp]:[Weight Comp]]+laptop_prices3[[#This Row],[Storage Comp]])</f>
        <v>25.491666666666667</v>
      </c>
      <c r="C381">
        <v>379</v>
      </c>
      <c r="D381" t="s">
        <v>33</v>
      </c>
      <c r="E381" t="s">
        <v>39</v>
      </c>
      <c r="F381">
        <v>8</v>
      </c>
      <c r="G381" t="s">
        <v>19</v>
      </c>
      <c r="H381" t="s">
        <v>20</v>
      </c>
      <c r="I381">
        <v>17.3</v>
      </c>
      <c r="J381" t="s">
        <v>21</v>
      </c>
      <c r="K381">
        <v>7.4</v>
      </c>
      <c r="L381">
        <v>2.1</v>
      </c>
      <c r="M381" t="s">
        <v>16</v>
      </c>
      <c r="N381">
        <v>870.14</v>
      </c>
      <c r="O381" s="5">
        <f>(ScoreCard!$E$3-laptop_prices3[[#This Row],[Price ($)]])/ScoreCard!$E$3*ScoreCard!$E$5</f>
        <v>4.5974511189983609</v>
      </c>
      <c r="P381" s="5">
        <f>laptop_prices3[[#This Row],[RAM (GB)]]/ScoreCard!$F$3*ScoreCard!$F$5</f>
        <v>0.875</v>
      </c>
      <c r="Q381" s="5">
        <f>laptop_prices3[[#This Row],[Screen Size (inch)]]/ScoreCard!$G$3*ScoreCard!$G$5</f>
        <v>2</v>
      </c>
      <c r="R381" s="5">
        <f>laptop_prices3[[#This Row],[Battery Life (hours)]]/ScoreCard!$H$3*ScoreCard!$H$5</f>
        <v>4.3166666666666664</v>
      </c>
      <c r="S381" s="5">
        <f>ScoreCard!$I$3-laptop_prices3[[#This Row],[Weight (kg)]]/ScoreCard!$I$3*ScoreCard!$I$5</f>
        <v>2.2999999999999998</v>
      </c>
      <c r="T381" s="6" cm="1">
        <f t="array" ref="T381">_xlfn.IFS(laptop_prices3[[#This Row],[Storage]]="512GB SSD", 512, laptop_prices3[[#This Row],[Storage]] = "1TB SSD", 1000, laptop_prices3[[#This Row],[Storage]] = "2TB SSD", 2000, laptop_prices3[[#This Row],[Storage]]= "256GB SSD", 256, laptop_prices3[[#This Row],[Storage]] = "1TB HDD", 1000*0.7)</f>
        <v>1000</v>
      </c>
      <c r="U381" s="5">
        <f>laptop_prices3[[#This Row],[Storage Raw Value]]/ScoreCard!$J$3*ScoreCard!$J$5</f>
        <v>4</v>
      </c>
    </row>
    <row r="382" spans="2:21" x14ac:dyDescent="0.2">
      <c r="B382" s="4" cm="1">
        <f t="array" ref="B382">SUM(laptop_prices3[[#This Row],[RAM Comp]:[Weight Comp]]+laptop_prices3[[#This Row],[Storage Comp]])</f>
        <v>46.614953206716208</v>
      </c>
      <c r="C382">
        <v>380</v>
      </c>
      <c r="D382" t="s">
        <v>11</v>
      </c>
      <c r="E382" t="s">
        <v>48</v>
      </c>
      <c r="F382">
        <v>64</v>
      </c>
      <c r="G382" t="s">
        <v>25</v>
      </c>
      <c r="H382" t="s">
        <v>14</v>
      </c>
      <c r="I382">
        <v>13.3</v>
      </c>
      <c r="J382" t="s">
        <v>21</v>
      </c>
      <c r="K382">
        <v>7.7</v>
      </c>
      <c r="L382">
        <v>3.35</v>
      </c>
      <c r="M382" t="s">
        <v>16</v>
      </c>
      <c r="N382">
        <v>3657.92</v>
      </c>
      <c r="O382" s="5">
        <f>(ScoreCard!$E$3-laptop_prices3[[#This Row],[Price ($)]])/ScoreCard!$E$3*ScoreCard!$E$5</f>
        <v>3.3077532319011684</v>
      </c>
      <c r="P382" s="5">
        <f>laptop_prices3[[#This Row],[RAM (GB)]]/ScoreCard!$F$3*ScoreCard!$F$5</f>
        <v>7</v>
      </c>
      <c r="Q382" s="5">
        <f>laptop_prices3[[#This Row],[Screen Size (inch)]]/ScoreCard!$G$3*ScoreCard!$G$5</f>
        <v>1.5375722543352601</v>
      </c>
      <c r="R382" s="5">
        <f>laptop_prices3[[#This Row],[Battery Life (hours)]]/ScoreCard!$H$3*ScoreCard!$H$5</f>
        <v>4.4916666666666671</v>
      </c>
      <c r="S382" s="5">
        <f>ScoreCard!$I$3-laptop_prices3[[#This Row],[Weight (kg)]]/ScoreCard!$I$3*ScoreCard!$I$5</f>
        <v>1.5857142857142856</v>
      </c>
      <c r="T382" s="6" cm="1">
        <f t="array" ref="T382">_xlfn.IFS(laptop_prices3[[#This Row],[Storage]]="512GB SSD", 512, laptop_prices3[[#This Row],[Storage]] = "1TB SSD", 1000, laptop_prices3[[#This Row],[Storage]] = "2TB SSD", 2000, laptop_prices3[[#This Row],[Storage]]= "256GB SSD", 256, laptop_prices3[[#This Row],[Storage]] = "1TB HDD", 1000*0.7)</f>
        <v>2000</v>
      </c>
      <c r="U382" s="5">
        <f>laptop_prices3[[#This Row],[Storage Raw Value]]/ScoreCard!$J$3*ScoreCard!$J$5</f>
        <v>8</v>
      </c>
    </row>
    <row r="383" spans="2:21" x14ac:dyDescent="0.2">
      <c r="B383" s="4" cm="1">
        <f t="array" ref="B383">SUM(laptop_prices3[[#This Row],[RAM Comp]:[Weight Comp]]+laptop_prices3[[#This Row],[Storage Comp]])</f>
        <v>19.530706303330582</v>
      </c>
      <c r="C383">
        <v>381</v>
      </c>
      <c r="D383" t="s">
        <v>33</v>
      </c>
      <c r="E383" t="s">
        <v>31</v>
      </c>
      <c r="F383">
        <v>8</v>
      </c>
      <c r="G383" t="s">
        <v>13</v>
      </c>
      <c r="H383" t="s">
        <v>35</v>
      </c>
      <c r="I383">
        <v>15.6</v>
      </c>
      <c r="J383" t="s">
        <v>43</v>
      </c>
      <c r="K383">
        <v>10.1</v>
      </c>
      <c r="L383">
        <v>1.28</v>
      </c>
      <c r="M383" t="s">
        <v>46</v>
      </c>
      <c r="N383">
        <v>795.04</v>
      </c>
      <c r="O383" s="5">
        <f>(ScoreCard!$E$3-laptop_prices3[[#This Row],[Price ($)]])/ScoreCard!$E$3*ScoreCard!$E$5</f>
        <v>4.6321942878714424</v>
      </c>
      <c r="P383" s="5">
        <f>laptop_prices3[[#This Row],[RAM (GB)]]/ScoreCard!$F$3*ScoreCard!$F$5</f>
        <v>0.875</v>
      </c>
      <c r="Q383" s="5">
        <f>laptop_prices3[[#This Row],[Screen Size (inch)]]/ScoreCard!$G$3*ScoreCard!$G$5</f>
        <v>1.8034682080924855</v>
      </c>
      <c r="R383" s="5">
        <f>laptop_prices3[[#This Row],[Battery Life (hours)]]/ScoreCard!$H$3*ScoreCard!$H$5</f>
        <v>5.8916666666666666</v>
      </c>
      <c r="S383" s="5">
        <f>ScoreCard!$I$3-laptop_prices3[[#This Row],[Weight (kg)]]/ScoreCard!$I$3*ScoreCard!$I$5</f>
        <v>2.7685714285714287</v>
      </c>
      <c r="T383" s="6" cm="1">
        <f t="array" ref="T383">_xlfn.IFS(laptop_prices3[[#This Row],[Storage]]="512GB SSD", 512, laptop_prices3[[#This Row],[Storage]] = "1TB SSD", 1000, laptop_prices3[[#This Row],[Storage]] = "2TB SSD", 2000, laptop_prices3[[#This Row],[Storage]]= "256GB SSD", 256, laptop_prices3[[#This Row],[Storage]] = "1TB HDD", 1000*0.7)</f>
        <v>512</v>
      </c>
      <c r="U383" s="5">
        <f>laptop_prices3[[#This Row],[Storage Raw Value]]/ScoreCard!$J$3*ScoreCard!$J$5</f>
        <v>2.048</v>
      </c>
    </row>
    <row r="384" spans="2:21" x14ac:dyDescent="0.2">
      <c r="B384" s="4" cm="1">
        <f t="array" ref="B384">SUM(laptop_prices3[[#This Row],[RAM Comp]:[Weight Comp]]+laptop_prices3[[#This Row],[Storage Comp]])</f>
        <v>17.437119047619049</v>
      </c>
      <c r="C384">
        <v>382</v>
      </c>
      <c r="D384" t="s">
        <v>33</v>
      </c>
      <c r="E384" t="s">
        <v>12</v>
      </c>
      <c r="F384">
        <v>4</v>
      </c>
      <c r="G384" t="s">
        <v>13</v>
      </c>
      <c r="H384" t="s">
        <v>35</v>
      </c>
      <c r="I384">
        <v>17.3</v>
      </c>
      <c r="J384" t="s">
        <v>15</v>
      </c>
      <c r="K384">
        <v>7.6</v>
      </c>
      <c r="L384">
        <v>1.97</v>
      </c>
      <c r="M384" t="s">
        <v>16</v>
      </c>
      <c r="N384">
        <v>1161.77</v>
      </c>
      <c r="O384" s="5">
        <f>(ScoreCard!$E$3-laptop_prices3[[#This Row],[Price ($)]])/ScoreCard!$E$3*ScoreCard!$E$5</f>
        <v>4.4625356684197079</v>
      </c>
      <c r="P384" s="5">
        <f>laptop_prices3[[#This Row],[RAM (GB)]]/ScoreCard!$F$3*ScoreCard!$F$5</f>
        <v>0.4375</v>
      </c>
      <c r="Q384" s="5">
        <f>laptop_prices3[[#This Row],[Screen Size (inch)]]/ScoreCard!$G$3*ScoreCard!$G$5</f>
        <v>2</v>
      </c>
      <c r="R384" s="5">
        <f>laptop_prices3[[#This Row],[Battery Life (hours)]]/ScoreCard!$H$3*ScoreCard!$H$5</f>
        <v>4.4333333333333336</v>
      </c>
      <c r="S384" s="5">
        <f>ScoreCard!$I$3-laptop_prices3[[#This Row],[Weight (kg)]]/ScoreCard!$I$3*ScoreCard!$I$5</f>
        <v>2.3742857142857146</v>
      </c>
      <c r="T384" s="6" cm="1">
        <f t="array" ref="T384">_xlfn.IFS(laptop_prices3[[#This Row],[Storage]]="512GB SSD", 512, laptop_prices3[[#This Row],[Storage]] = "1TB SSD", 1000, laptop_prices3[[#This Row],[Storage]] = "2TB SSD", 2000, laptop_prices3[[#This Row],[Storage]]= "256GB SSD", 256, laptop_prices3[[#This Row],[Storage]] = "1TB HDD", 1000*0.7)</f>
        <v>512</v>
      </c>
      <c r="U384" s="5">
        <f>laptop_prices3[[#This Row],[Storage Raw Value]]/ScoreCard!$J$3*ScoreCard!$J$5</f>
        <v>2.048</v>
      </c>
    </row>
    <row r="385" spans="2:21" x14ac:dyDescent="0.2">
      <c r="B385" s="4" cm="1">
        <f t="array" ref="B385">SUM(laptop_prices3[[#This Row],[RAM Comp]:[Weight Comp]]+laptop_prices3[[#This Row],[Storage Comp]])</f>
        <v>24.106687586017067</v>
      </c>
      <c r="C385">
        <v>383</v>
      </c>
      <c r="D385" t="s">
        <v>33</v>
      </c>
      <c r="E385" t="s">
        <v>48</v>
      </c>
      <c r="F385">
        <v>64</v>
      </c>
      <c r="G385" t="s">
        <v>13</v>
      </c>
      <c r="H385" t="s">
        <v>35</v>
      </c>
      <c r="I385">
        <v>14</v>
      </c>
      <c r="J385" t="s">
        <v>27</v>
      </c>
      <c r="K385">
        <v>8.8000000000000007</v>
      </c>
      <c r="L385">
        <v>2.34</v>
      </c>
      <c r="M385" t="s">
        <v>46</v>
      </c>
      <c r="N385">
        <v>4815.75</v>
      </c>
      <c r="O385" s="5">
        <f>(ScoreCard!$E$3-laptop_prices3[[#This Row],[Price ($)]])/ScoreCard!$E$3*ScoreCard!$E$5</f>
        <v>2.7721116444668148</v>
      </c>
      <c r="P385" s="5">
        <f>laptop_prices3[[#This Row],[RAM (GB)]]/ScoreCard!$F$3*ScoreCard!$F$5</f>
        <v>7</v>
      </c>
      <c r="Q385" s="5">
        <f>laptop_prices3[[#This Row],[Screen Size (inch)]]/ScoreCard!$G$3*ScoreCard!$G$5</f>
        <v>1.6184971098265895</v>
      </c>
      <c r="R385" s="5">
        <f>laptop_prices3[[#This Row],[Battery Life (hours)]]/ScoreCard!$H$3*ScoreCard!$H$5</f>
        <v>5.1333333333333337</v>
      </c>
      <c r="S385" s="5">
        <f>ScoreCard!$I$3-laptop_prices3[[#This Row],[Weight (kg)]]/ScoreCard!$I$3*ScoreCard!$I$5</f>
        <v>2.1628571428571428</v>
      </c>
      <c r="T385" s="6" cm="1">
        <f t="array" ref="T385">_xlfn.IFS(laptop_prices3[[#This Row],[Storage]]="512GB SSD", 512, laptop_prices3[[#This Row],[Storage]] = "1TB SSD", 1000, laptop_prices3[[#This Row],[Storage]] = "2TB SSD", 2000, laptop_prices3[[#This Row],[Storage]]= "256GB SSD", 256, laptop_prices3[[#This Row],[Storage]] = "1TB HDD", 1000*0.7)</f>
        <v>512</v>
      </c>
      <c r="U385" s="5">
        <f>laptop_prices3[[#This Row],[Storage Raw Value]]/ScoreCard!$J$3*ScoreCard!$J$5</f>
        <v>2.048</v>
      </c>
    </row>
    <row r="386" spans="2:21" x14ac:dyDescent="0.2">
      <c r="B386" s="4" cm="1">
        <f t="array" ref="B386">SUM(laptop_prices3[[#This Row],[RAM Comp]:[Weight Comp]]+laptop_prices3[[#This Row],[Storage Comp]])</f>
        <v>27.04837806220754</v>
      </c>
      <c r="C386">
        <v>384</v>
      </c>
      <c r="D386" t="s">
        <v>17</v>
      </c>
      <c r="E386" t="s">
        <v>48</v>
      </c>
      <c r="F386">
        <v>4</v>
      </c>
      <c r="G386" t="s">
        <v>19</v>
      </c>
      <c r="H386" t="s">
        <v>14</v>
      </c>
      <c r="I386">
        <v>14</v>
      </c>
      <c r="J386" t="s">
        <v>43</v>
      </c>
      <c r="K386">
        <v>11.6</v>
      </c>
      <c r="L386">
        <v>2.23</v>
      </c>
      <c r="M386" t="s">
        <v>30</v>
      </c>
      <c r="N386">
        <v>1493.69</v>
      </c>
      <c r="O386" s="5">
        <f>(ScoreCard!$E$3-laptop_prices3[[#This Row],[Price ($)]])/ScoreCard!$E$3*ScoreCard!$E$5</f>
        <v>4.3089810397598791</v>
      </c>
      <c r="P386" s="5">
        <f>laptop_prices3[[#This Row],[RAM (GB)]]/ScoreCard!$F$3*ScoreCard!$F$5</f>
        <v>0.4375</v>
      </c>
      <c r="Q386" s="5">
        <f>laptop_prices3[[#This Row],[Screen Size (inch)]]/ScoreCard!$G$3*ScoreCard!$G$5</f>
        <v>1.6184971098265895</v>
      </c>
      <c r="R386" s="5">
        <f>laptop_prices3[[#This Row],[Battery Life (hours)]]/ScoreCard!$H$3*ScoreCard!$H$5</f>
        <v>6.7666666666666666</v>
      </c>
      <c r="S386" s="5">
        <f>ScoreCard!$I$3-laptop_prices3[[#This Row],[Weight (kg)]]/ScoreCard!$I$3*ScoreCard!$I$5</f>
        <v>2.225714285714286</v>
      </c>
      <c r="T386" s="6" cm="1">
        <f t="array" ref="T386">_xlfn.IFS(laptop_prices3[[#This Row],[Storage]]="512GB SSD", 512, laptop_prices3[[#This Row],[Storage]] = "1TB SSD", 1000, laptop_prices3[[#This Row],[Storage]] = "2TB SSD", 2000, laptop_prices3[[#This Row],[Storage]]= "256GB SSD", 256, laptop_prices3[[#This Row],[Storage]] = "1TB HDD", 1000*0.7)</f>
        <v>1000</v>
      </c>
      <c r="U386" s="5">
        <f>laptop_prices3[[#This Row],[Storage Raw Value]]/ScoreCard!$J$3*ScoreCard!$J$5</f>
        <v>4</v>
      </c>
    </row>
    <row r="387" spans="2:21" x14ac:dyDescent="0.2">
      <c r="B387" s="4" cm="1">
        <f t="array" ref="B387">SUM(laptop_prices3[[#This Row],[RAM Comp]:[Weight Comp]]+laptop_prices3[[#This Row],[Storage Comp]])</f>
        <v>26.971139554087532</v>
      </c>
      <c r="C387">
        <v>385</v>
      </c>
      <c r="D387" t="s">
        <v>38</v>
      </c>
      <c r="E387" t="s">
        <v>24</v>
      </c>
      <c r="F387">
        <v>8</v>
      </c>
      <c r="G387" t="s">
        <v>19</v>
      </c>
      <c r="H387" t="s">
        <v>32</v>
      </c>
      <c r="I387">
        <v>16</v>
      </c>
      <c r="J387" t="s">
        <v>43</v>
      </c>
      <c r="K387">
        <v>9.9</v>
      </c>
      <c r="L387">
        <v>1.8</v>
      </c>
      <c r="M387" t="s">
        <v>46</v>
      </c>
      <c r="N387">
        <v>1181.74</v>
      </c>
      <c r="O387" s="5">
        <f>(ScoreCard!$E$3-laptop_prices3[[#This Row],[Price ($)]])/ScoreCard!$E$3*ScoreCard!$E$5</f>
        <v>4.4532970388272268</v>
      </c>
      <c r="P387" s="5">
        <f>laptop_prices3[[#This Row],[RAM (GB)]]/ScoreCard!$F$3*ScoreCard!$F$5</f>
        <v>0.875</v>
      </c>
      <c r="Q387" s="5">
        <f>laptop_prices3[[#This Row],[Screen Size (inch)]]/ScoreCard!$G$3*ScoreCard!$G$5</f>
        <v>1.8497109826589595</v>
      </c>
      <c r="R387" s="5">
        <f>laptop_prices3[[#This Row],[Battery Life (hours)]]/ScoreCard!$H$3*ScoreCard!$H$5</f>
        <v>5.7750000000000004</v>
      </c>
      <c r="S387" s="5">
        <f>ScoreCard!$I$3-laptop_prices3[[#This Row],[Weight (kg)]]/ScoreCard!$I$3*ScoreCard!$I$5</f>
        <v>2.4714285714285715</v>
      </c>
      <c r="T387" s="6" cm="1">
        <f t="array" ref="T387">_xlfn.IFS(laptop_prices3[[#This Row],[Storage]]="512GB SSD", 512, laptop_prices3[[#This Row],[Storage]] = "1TB SSD", 1000, laptop_prices3[[#This Row],[Storage]] = "2TB SSD", 2000, laptop_prices3[[#This Row],[Storage]]= "256GB SSD", 256, laptop_prices3[[#This Row],[Storage]] = "1TB HDD", 1000*0.7)</f>
        <v>1000</v>
      </c>
      <c r="U387" s="5">
        <f>laptop_prices3[[#This Row],[Storage Raw Value]]/ScoreCard!$J$3*ScoreCard!$J$5</f>
        <v>4</v>
      </c>
    </row>
    <row r="388" spans="2:21" x14ac:dyDescent="0.2">
      <c r="B388" s="4" cm="1">
        <f t="array" ref="B388">SUM(laptop_prices3[[#This Row],[RAM Comp]:[Weight Comp]]+laptop_prices3[[#This Row],[Storage Comp]])</f>
        <v>25.125809523809522</v>
      </c>
      <c r="C388">
        <v>386</v>
      </c>
      <c r="D388" t="s">
        <v>11</v>
      </c>
      <c r="E388" t="s">
        <v>18</v>
      </c>
      <c r="F388">
        <v>64</v>
      </c>
      <c r="G388" t="s">
        <v>13</v>
      </c>
      <c r="H388" t="s">
        <v>40</v>
      </c>
      <c r="I388">
        <v>17.3</v>
      </c>
      <c r="J388" t="s">
        <v>15</v>
      </c>
      <c r="K388">
        <v>11</v>
      </c>
      <c r="L388">
        <v>3.47</v>
      </c>
      <c r="M388" t="s">
        <v>46</v>
      </c>
      <c r="N388">
        <v>5940.54</v>
      </c>
      <c r="O388" s="5">
        <f>(ScoreCard!$E$3-laptop_prices3[[#This Row],[Price ($)]])/ScoreCard!$E$3*ScoreCard!$E$5</f>
        <v>2.2517552008349462</v>
      </c>
      <c r="P388" s="5">
        <f>laptop_prices3[[#This Row],[RAM (GB)]]/ScoreCard!$F$3*ScoreCard!$F$5</f>
        <v>7</v>
      </c>
      <c r="Q388" s="5">
        <f>laptop_prices3[[#This Row],[Screen Size (inch)]]/ScoreCard!$G$3*ScoreCard!$G$5</f>
        <v>2</v>
      </c>
      <c r="R388" s="5">
        <f>laptop_prices3[[#This Row],[Battery Life (hours)]]/ScoreCard!$H$3*ScoreCard!$H$5</f>
        <v>6.4166666666666661</v>
      </c>
      <c r="S388" s="5">
        <f>ScoreCard!$I$3-laptop_prices3[[#This Row],[Weight (kg)]]/ScoreCard!$I$3*ScoreCard!$I$5</f>
        <v>1.5171428571428571</v>
      </c>
      <c r="T388" s="6" cm="1">
        <f t="array" ref="T388">_xlfn.IFS(laptop_prices3[[#This Row],[Storage]]="512GB SSD", 512, laptop_prices3[[#This Row],[Storage]] = "1TB SSD", 1000, laptop_prices3[[#This Row],[Storage]] = "2TB SSD", 2000, laptop_prices3[[#This Row],[Storage]]= "256GB SSD", 256, laptop_prices3[[#This Row],[Storage]] = "1TB HDD", 1000*0.7)</f>
        <v>512</v>
      </c>
      <c r="U388" s="5">
        <f>laptop_prices3[[#This Row],[Storage Raw Value]]/ScoreCard!$J$3*ScoreCard!$J$5</f>
        <v>2.048</v>
      </c>
    </row>
    <row r="389" spans="2:21" x14ac:dyDescent="0.2">
      <c r="B389" s="4" cm="1">
        <f t="array" ref="B389">SUM(laptop_prices3[[#This Row],[RAM Comp]:[Weight Comp]]+laptop_prices3[[#This Row],[Storage Comp]])</f>
        <v>27.557515827140108</v>
      </c>
      <c r="C389">
        <v>387</v>
      </c>
      <c r="D389" t="s">
        <v>34</v>
      </c>
      <c r="E389" t="s">
        <v>18</v>
      </c>
      <c r="F389">
        <v>32</v>
      </c>
      <c r="G389" t="s">
        <v>19</v>
      </c>
      <c r="H389" t="s">
        <v>20</v>
      </c>
      <c r="I389">
        <v>15.6</v>
      </c>
      <c r="J389" t="s">
        <v>21</v>
      </c>
      <c r="K389">
        <v>6.7</v>
      </c>
      <c r="L389">
        <v>2.02</v>
      </c>
      <c r="M389" t="s">
        <v>22</v>
      </c>
      <c r="N389">
        <v>1890.2</v>
      </c>
      <c r="O389" s="5">
        <f>(ScoreCard!$E$3-laptop_prices3[[#This Row],[Price ($)]])/ScoreCard!$E$3*ScoreCard!$E$5</f>
        <v>4.1255454353675276</v>
      </c>
      <c r="P389" s="5">
        <f>laptop_prices3[[#This Row],[RAM (GB)]]/ScoreCard!$F$3*ScoreCard!$F$5</f>
        <v>3.5</v>
      </c>
      <c r="Q389" s="5">
        <f>laptop_prices3[[#This Row],[Screen Size (inch)]]/ScoreCard!$G$3*ScoreCard!$G$5</f>
        <v>1.8034682080924855</v>
      </c>
      <c r="R389" s="5">
        <f>laptop_prices3[[#This Row],[Battery Life (hours)]]/ScoreCard!$H$3*ScoreCard!$H$5</f>
        <v>3.9083333333333332</v>
      </c>
      <c r="S389" s="5">
        <f>ScoreCard!$I$3-laptop_prices3[[#This Row],[Weight (kg)]]/ScoreCard!$I$3*ScoreCard!$I$5</f>
        <v>2.3457142857142856</v>
      </c>
      <c r="T389" s="6" cm="1">
        <f t="array" ref="T389">_xlfn.IFS(laptop_prices3[[#This Row],[Storage]]="512GB SSD", 512, laptop_prices3[[#This Row],[Storage]] = "1TB SSD", 1000, laptop_prices3[[#This Row],[Storage]] = "2TB SSD", 2000, laptop_prices3[[#This Row],[Storage]]= "256GB SSD", 256, laptop_prices3[[#This Row],[Storage]] = "1TB HDD", 1000*0.7)</f>
        <v>1000</v>
      </c>
      <c r="U389" s="5">
        <f>laptop_prices3[[#This Row],[Storage Raw Value]]/ScoreCard!$J$3*ScoreCard!$J$5</f>
        <v>4</v>
      </c>
    </row>
    <row r="390" spans="2:21" x14ac:dyDescent="0.2">
      <c r="B390" s="4" cm="1">
        <f t="array" ref="B390">SUM(laptop_prices3[[#This Row],[RAM Comp]:[Weight Comp]]+laptop_prices3[[#This Row],[Storage Comp]])</f>
        <v>27.65727773190201</v>
      </c>
      <c r="C390">
        <v>388</v>
      </c>
      <c r="D390" t="s">
        <v>23</v>
      </c>
      <c r="E390" t="s">
        <v>37</v>
      </c>
      <c r="F390">
        <v>16</v>
      </c>
      <c r="G390" t="s">
        <v>19</v>
      </c>
      <c r="H390" t="s">
        <v>26</v>
      </c>
      <c r="I390">
        <v>15.6</v>
      </c>
      <c r="J390" t="s">
        <v>15</v>
      </c>
      <c r="K390">
        <v>10.4</v>
      </c>
      <c r="L390">
        <v>2.56</v>
      </c>
      <c r="M390" t="s">
        <v>30</v>
      </c>
      <c r="N390">
        <v>2801.03</v>
      </c>
      <c r="O390" s="5">
        <f>(ScoreCard!$E$3-laptop_prices3[[#This Row],[Price ($)]])/ScoreCard!$E$3*ScoreCard!$E$5</f>
        <v>3.70417232611761</v>
      </c>
      <c r="P390" s="5">
        <f>laptop_prices3[[#This Row],[RAM (GB)]]/ScoreCard!$F$3*ScoreCard!$F$5</f>
        <v>1.75</v>
      </c>
      <c r="Q390" s="5">
        <f>laptop_prices3[[#This Row],[Screen Size (inch)]]/ScoreCard!$G$3*ScoreCard!$G$5</f>
        <v>1.8034682080924855</v>
      </c>
      <c r="R390" s="5">
        <f>laptop_prices3[[#This Row],[Battery Life (hours)]]/ScoreCard!$H$3*ScoreCard!$H$5</f>
        <v>6.0666666666666664</v>
      </c>
      <c r="S390" s="5">
        <f>ScoreCard!$I$3-laptop_prices3[[#This Row],[Weight (kg)]]/ScoreCard!$I$3*ScoreCard!$I$5</f>
        <v>2.0371428571428574</v>
      </c>
      <c r="T390" s="6" cm="1">
        <f t="array" ref="T390">_xlfn.IFS(laptop_prices3[[#This Row],[Storage]]="512GB SSD", 512, laptop_prices3[[#This Row],[Storage]] = "1TB SSD", 1000, laptop_prices3[[#This Row],[Storage]] = "2TB SSD", 2000, laptop_prices3[[#This Row],[Storage]]= "256GB SSD", 256, laptop_prices3[[#This Row],[Storage]] = "1TB HDD", 1000*0.7)</f>
        <v>1000</v>
      </c>
      <c r="U390" s="5">
        <f>laptop_prices3[[#This Row],[Storage Raw Value]]/ScoreCard!$J$3*ScoreCard!$J$5</f>
        <v>4</v>
      </c>
    </row>
    <row r="391" spans="2:21" x14ac:dyDescent="0.2">
      <c r="B391" s="4" cm="1">
        <f t="array" ref="B391">SUM(laptop_prices3[[#This Row],[RAM Comp]:[Weight Comp]]+laptop_prices3[[#This Row],[Storage Comp]])</f>
        <v>21.006235205064684</v>
      </c>
      <c r="C391">
        <v>389</v>
      </c>
      <c r="D391" t="s">
        <v>36</v>
      </c>
      <c r="E391" t="s">
        <v>39</v>
      </c>
      <c r="F391">
        <v>4</v>
      </c>
      <c r="G391" t="s">
        <v>42</v>
      </c>
      <c r="H391" t="s">
        <v>40</v>
      </c>
      <c r="I391">
        <v>14</v>
      </c>
      <c r="J391" t="s">
        <v>15</v>
      </c>
      <c r="K391">
        <v>9.5</v>
      </c>
      <c r="L391">
        <v>2.2599999999999998</v>
      </c>
      <c r="M391" t="s">
        <v>46</v>
      </c>
      <c r="N391">
        <v>979.98</v>
      </c>
      <c r="O391" s="5">
        <f>(ScoreCard!$E$3-laptop_prices3[[#This Row],[Price ($)]])/ScoreCard!$E$3*ScoreCard!$E$5</f>
        <v>4.5466363431126178</v>
      </c>
      <c r="P391" s="5">
        <f>laptop_prices3[[#This Row],[RAM (GB)]]/ScoreCard!$F$3*ScoreCard!$F$5</f>
        <v>0.4375</v>
      </c>
      <c r="Q391" s="5">
        <f>laptop_prices3[[#This Row],[Screen Size (inch)]]/ScoreCard!$G$3*ScoreCard!$G$5</f>
        <v>1.6184971098265895</v>
      </c>
      <c r="R391" s="5">
        <f>laptop_prices3[[#This Row],[Battery Life (hours)]]/ScoreCard!$H$3*ScoreCard!$H$5</f>
        <v>5.5416666666666661</v>
      </c>
      <c r="S391" s="5">
        <f>ScoreCard!$I$3-laptop_prices3[[#This Row],[Weight (kg)]]/ScoreCard!$I$3*ScoreCard!$I$5</f>
        <v>2.2085714285714286</v>
      </c>
      <c r="T391" s="6" cm="1">
        <f t="array" ref="T391">_xlfn.IFS(laptop_prices3[[#This Row],[Storage]]="512GB SSD", 512, laptop_prices3[[#This Row],[Storage]] = "1TB SSD", 1000, laptop_prices3[[#This Row],[Storage]] = "2TB SSD", 2000, laptop_prices3[[#This Row],[Storage]]= "256GB SSD", 256, laptop_prices3[[#This Row],[Storage]] = "1TB HDD", 1000*0.7)</f>
        <v>700</v>
      </c>
      <c r="U391" s="5">
        <f>laptop_prices3[[#This Row],[Storage Raw Value]]/ScoreCard!$J$3*ScoreCard!$J$5</f>
        <v>2.8</v>
      </c>
    </row>
    <row r="392" spans="2:21" x14ac:dyDescent="0.2">
      <c r="B392" s="4" cm="1">
        <f t="array" ref="B392">SUM(laptop_prices3[[#This Row],[RAM Comp]:[Weight Comp]]+laptop_prices3[[#This Row],[Storage Comp]])</f>
        <v>20.121285714285712</v>
      </c>
      <c r="C392">
        <v>390</v>
      </c>
      <c r="D392" t="s">
        <v>17</v>
      </c>
      <c r="E392" t="s">
        <v>18</v>
      </c>
      <c r="F392">
        <v>32</v>
      </c>
      <c r="G392" t="s">
        <v>13</v>
      </c>
      <c r="H392" t="s">
        <v>40</v>
      </c>
      <c r="I392">
        <v>17.3</v>
      </c>
      <c r="J392" t="s">
        <v>15</v>
      </c>
      <c r="K392">
        <v>7.5</v>
      </c>
      <c r="L392">
        <v>2.5299999999999998</v>
      </c>
      <c r="M392" t="s">
        <v>46</v>
      </c>
      <c r="N392">
        <v>3815.73</v>
      </c>
      <c r="O392" s="5">
        <f>(ScoreCard!$E$3-laptop_prices3[[#This Row],[Price ($)]])/ScoreCard!$E$3*ScoreCard!$E$5</f>
        <v>3.2347463147259221</v>
      </c>
      <c r="P392" s="5">
        <f>laptop_prices3[[#This Row],[RAM (GB)]]/ScoreCard!$F$3*ScoreCard!$F$5</f>
        <v>3.5</v>
      </c>
      <c r="Q392" s="5">
        <f>laptop_prices3[[#This Row],[Screen Size (inch)]]/ScoreCard!$G$3*ScoreCard!$G$5</f>
        <v>2</v>
      </c>
      <c r="R392" s="5">
        <f>laptop_prices3[[#This Row],[Battery Life (hours)]]/ScoreCard!$H$3*ScoreCard!$H$5</f>
        <v>4.375</v>
      </c>
      <c r="S392" s="5">
        <f>ScoreCard!$I$3-laptop_prices3[[#This Row],[Weight (kg)]]/ScoreCard!$I$3*ScoreCard!$I$5</f>
        <v>2.0542857142857143</v>
      </c>
      <c r="T392" s="6" cm="1">
        <f t="array" ref="T392">_xlfn.IFS(laptop_prices3[[#This Row],[Storage]]="512GB SSD", 512, laptop_prices3[[#This Row],[Storage]] = "1TB SSD", 1000, laptop_prices3[[#This Row],[Storage]] = "2TB SSD", 2000, laptop_prices3[[#This Row],[Storage]]= "256GB SSD", 256, laptop_prices3[[#This Row],[Storage]] = "1TB HDD", 1000*0.7)</f>
        <v>512</v>
      </c>
      <c r="U392" s="5">
        <f>laptop_prices3[[#This Row],[Storage Raw Value]]/ScoreCard!$J$3*ScoreCard!$J$5</f>
        <v>2.048</v>
      </c>
    </row>
    <row r="393" spans="2:21" x14ac:dyDescent="0.2">
      <c r="B393" s="4" cm="1">
        <f t="array" ref="B393">SUM(laptop_prices3[[#This Row],[RAM Comp]:[Weight Comp]]+laptop_prices3[[#This Row],[Storage Comp]])</f>
        <v>44.81394439856868</v>
      </c>
      <c r="C393">
        <v>391</v>
      </c>
      <c r="D393" t="s">
        <v>36</v>
      </c>
      <c r="E393" t="s">
        <v>37</v>
      </c>
      <c r="F393">
        <v>32</v>
      </c>
      <c r="G393" t="s">
        <v>25</v>
      </c>
      <c r="H393" t="s">
        <v>26</v>
      </c>
      <c r="I393">
        <v>15.6</v>
      </c>
      <c r="J393" t="s">
        <v>27</v>
      </c>
      <c r="K393">
        <v>10</v>
      </c>
      <c r="L393">
        <v>3.19</v>
      </c>
      <c r="M393" t="s">
        <v>30</v>
      </c>
      <c r="N393">
        <v>4907.72</v>
      </c>
      <c r="O393" s="5">
        <f>(ScoreCard!$E$3-laptop_prices3[[#This Row],[Price ($)]])/ScoreCard!$E$3*ScoreCard!$E$5</f>
        <v>2.7295639847962776</v>
      </c>
      <c r="P393" s="5">
        <f>laptop_prices3[[#This Row],[RAM (GB)]]/ScoreCard!$F$3*ScoreCard!$F$5</f>
        <v>3.5</v>
      </c>
      <c r="Q393" s="5">
        <f>laptop_prices3[[#This Row],[Screen Size (inch)]]/ScoreCard!$G$3*ScoreCard!$G$5</f>
        <v>1.8034682080924855</v>
      </c>
      <c r="R393" s="5">
        <f>laptop_prices3[[#This Row],[Battery Life (hours)]]/ScoreCard!$H$3*ScoreCard!$H$5</f>
        <v>5.8333333333333339</v>
      </c>
      <c r="S393" s="5">
        <f>ScoreCard!$I$3-laptop_prices3[[#This Row],[Weight (kg)]]/ScoreCard!$I$3*ScoreCard!$I$5</f>
        <v>1.6771428571428573</v>
      </c>
      <c r="T393" s="6" cm="1">
        <f t="array" ref="T393">_xlfn.IFS(laptop_prices3[[#This Row],[Storage]]="512GB SSD", 512, laptop_prices3[[#This Row],[Storage]] = "1TB SSD", 1000, laptop_prices3[[#This Row],[Storage]] = "2TB SSD", 2000, laptop_prices3[[#This Row],[Storage]]= "256GB SSD", 256, laptop_prices3[[#This Row],[Storage]] = "1TB HDD", 1000*0.7)</f>
        <v>2000</v>
      </c>
      <c r="U393" s="5">
        <f>laptop_prices3[[#This Row],[Storage Raw Value]]/ScoreCard!$J$3*ScoreCard!$J$5</f>
        <v>8</v>
      </c>
    </row>
    <row r="394" spans="2:21" x14ac:dyDescent="0.2">
      <c r="B394" s="4" cm="1">
        <f t="array" ref="B394">SUM(laptop_prices3[[#This Row],[RAM Comp]:[Weight Comp]]+laptop_prices3[[#This Row],[Storage Comp]])</f>
        <v>20.771711395540876</v>
      </c>
      <c r="C394">
        <v>392</v>
      </c>
      <c r="D394" t="s">
        <v>28</v>
      </c>
      <c r="E394" t="s">
        <v>31</v>
      </c>
      <c r="F394">
        <v>4</v>
      </c>
      <c r="G394" t="s">
        <v>42</v>
      </c>
      <c r="H394" t="s">
        <v>44</v>
      </c>
      <c r="I394">
        <v>14</v>
      </c>
      <c r="J394" t="s">
        <v>43</v>
      </c>
      <c r="K394">
        <v>9</v>
      </c>
      <c r="L394">
        <v>2.16</v>
      </c>
      <c r="M394" t="s">
        <v>22</v>
      </c>
      <c r="N394">
        <v>518.46</v>
      </c>
      <c r="O394" s="5">
        <f>(ScoreCard!$E$3-laptop_prices3[[#This Row],[Price ($)]])/ScoreCard!$E$3*ScoreCard!$E$5</f>
        <v>4.7601472259129443</v>
      </c>
      <c r="P394" s="5">
        <f>laptop_prices3[[#This Row],[RAM (GB)]]/ScoreCard!$F$3*ScoreCard!$F$5</f>
        <v>0.4375</v>
      </c>
      <c r="Q394" s="5">
        <f>laptop_prices3[[#This Row],[Screen Size (inch)]]/ScoreCard!$G$3*ScoreCard!$G$5</f>
        <v>1.6184971098265895</v>
      </c>
      <c r="R394" s="5">
        <f>laptop_prices3[[#This Row],[Battery Life (hours)]]/ScoreCard!$H$3*ScoreCard!$H$5</f>
        <v>5.25</v>
      </c>
      <c r="S394" s="5">
        <f>ScoreCard!$I$3-laptop_prices3[[#This Row],[Weight (kg)]]/ScoreCard!$I$3*ScoreCard!$I$5</f>
        <v>2.2657142857142856</v>
      </c>
      <c r="T394" s="6" cm="1">
        <f t="array" ref="T394">_xlfn.IFS(laptop_prices3[[#This Row],[Storage]]="512GB SSD", 512, laptop_prices3[[#This Row],[Storage]] = "1TB SSD", 1000, laptop_prices3[[#This Row],[Storage]] = "2TB SSD", 2000, laptop_prices3[[#This Row],[Storage]]= "256GB SSD", 256, laptop_prices3[[#This Row],[Storage]] = "1TB HDD", 1000*0.7)</f>
        <v>700</v>
      </c>
      <c r="U394" s="5">
        <f>laptop_prices3[[#This Row],[Storage Raw Value]]/ScoreCard!$J$3*ScoreCard!$J$5</f>
        <v>2.8</v>
      </c>
    </row>
    <row r="395" spans="2:21" x14ac:dyDescent="0.2">
      <c r="B395" s="4" cm="1">
        <f t="array" ref="B395">SUM(laptop_prices3[[#This Row],[RAM Comp]:[Weight Comp]]+laptop_prices3[[#This Row],[Storage Comp]])</f>
        <v>25.566711395540871</v>
      </c>
      <c r="C395">
        <v>393</v>
      </c>
      <c r="D395" t="s">
        <v>38</v>
      </c>
      <c r="E395" t="s">
        <v>31</v>
      </c>
      <c r="F395">
        <v>4</v>
      </c>
      <c r="G395" t="s">
        <v>19</v>
      </c>
      <c r="H395" t="s">
        <v>14</v>
      </c>
      <c r="I395">
        <v>14</v>
      </c>
      <c r="J395" t="s">
        <v>21</v>
      </c>
      <c r="K395">
        <v>8.1</v>
      </c>
      <c r="L395">
        <v>1.25</v>
      </c>
      <c r="M395" t="s">
        <v>46</v>
      </c>
      <c r="N395">
        <v>638.58000000000004</v>
      </c>
      <c r="O395" s="5">
        <f>(ScoreCard!$E$3-laptop_prices3[[#This Row],[Price ($)]])/ScoreCard!$E$3*ScoreCard!$E$5</f>
        <v>4.7045766607327248</v>
      </c>
      <c r="P395" s="5">
        <f>laptop_prices3[[#This Row],[RAM (GB)]]/ScoreCard!$F$3*ScoreCard!$F$5</f>
        <v>0.4375</v>
      </c>
      <c r="Q395" s="5">
        <f>laptop_prices3[[#This Row],[Screen Size (inch)]]/ScoreCard!$G$3*ScoreCard!$G$5</f>
        <v>1.6184971098265895</v>
      </c>
      <c r="R395" s="5">
        <f>laptop_prices3[[#This Row],[Battery Life (hours)]]/ScoreCard!$H$3*ScoreCard!$H$5</f>
        <v>4.7249999999999996</v>
      </c>
      <c r="S395" s="5">
        <f>ScoreCard!$I$3-laptop_prices3[[#This Row],[Weight (kg)]]/ScoreCard!$I$3*ScoreCard!$I$5</f>
        <v>2.7857142857142856</v>
      </c>
      <c r="T395" s="6" cm="1">
        <f t="array" ref="T395">_xlfn.IFS(laptop_prices3[[#This Row],[Storage]]="512GB SSD", 512, laptop_prices3[[#This Row],[Storage]] = "1TB SSD", 1000, laptop_prices3[[#This Row],[Storage]] = "2TB SSD", 2000, laptop_prices3[[#This Row],[Storage]]= "256GB SSD", 256, laptop_prices3[[#This Row],[Storage]] = "1TB HDD", 1000*0.7)</f>
        <v>1000</v>
      </c>
      <c r="U395" s="5">
        <f>laptop_prices3[[#This Row],[Storage Raw Value]]/ScoreCard!$J$3*ScoreCard!$J$5</f>
        <v>4</v>
      </c>
    </row>
    <row r="396" spans="2:21" x14ac:dyDescent="0.2">
      <c r="B396" s="4" cm="1">
        <f t="array" ref="B396">SUM(laptop_prices3[[#This Row],[RAM Comp]:[Weight Comp]]+laptop_prices3[[#This Row],[Storage Comp]])</f>
        <v>17.758190476190475</v>
      </c>
      <c r="C396">
        <v>394</v>
      </c>
      <c r="D396" t="s">
        <v>34</v>
      </c>
      <c r="E396" t="s">
        <v>39</v>
      </c>
      <c r="F396">
        <v>16</v>
      </c>
      <c r="G396" t="s">
        <v>13</v>
      </c>
      <c r="H396" t="s">
        <v>35</v>
      </c>
      <c r="I396">
        <v>17.3</v>
      </c>
      <c r="J396" t="s">
        <v>43</v>
      </c>
      <c r="K396">
        <v>6.4</v>
      </c>
      <c r="L396">
        <v>2.48</v>
      </c>
      <c r="M396" t="s">
        <v>30</v>
      </c>
      <c r="N396">
        <v>1340.73</v>
      </c>
      <c r="O396" s="5">
        <f>(ScoreCard!$E$3-laptop_prices3[[#This Row],[Price ($)]])/ScoreCard!$E$3*ScoreCard!$E$5</f>
        <v>4.379744223659034</v>
      </c>
      <c r="P396" s="5">
        <f>laptop_prices3[[#This Row],[RAM (GB)]]/ScoreCard!$F$3*ScoreCard!$F$5</f>
        <v>1.75</v>
      </c>
      <c r="Q396" s="5">
        <f>laptop_prices3[[#This Row],[Screen Size (inch)]]/ScoreCard!$G$3*ScoreCard!$G$5</f>
        <v>2</v>
      </c>
      <c r="R396" s="5">
        <f>laptop_prices3[[#This Row],[Battery Life (hours)]]/ScoreCard!$H$3*ScoreCard!$H$5</f>
        <v>3.7333333333333334</v>
      </c>
      <c r="S396" s="5">
        <f>ScoreCard!$I$3-laptop_prices3[[#This Row],[Weight (kg)]]/ScoreCard!$I$3*ScoreCard!$I$5</f>
        <v>2.0828571428571427</v>
      </c>
      <c r="T396" s="6" cm="1">
        <f t="array" ref="T396">_xlfn.IFS(laptop_prices3[[#This Row],[Storage]]="512GB SSD", 512, laptop_prices3[[#This Row],[Storage]] = "1TB SSD", 1000, laptop_prices3[[#This Row],[Storage]] = "2TB SSD", 2000, laptop_prices3[[#This Row],[Storage]]= "256GB SSD", 256, laptop_prices3[[#This Row],[Storage]] = "1TB HDD", 1000*0.7)</f>
        <v>512</v>
      </c>
      <c r="U396" s="5">
        <f>laptop_prices3[[#This Row],[Storage Raw Value]]/ScoreCard!$J$3*ScoreCard!$J$5</f>
        <v>2.048</v>
      </c>
    </row>
    <row r="397" spans="2:21" x14ac:dyDescent="0.2">
      <c r="B397" s="4" cm="1">
        <f t="array" ref="B397">SUM(laptop_prices3[[#This Row],[RAM Comp]:[Weight Comp]]+laptop_prices3[[#This Row],[Storage Comp]])</f>
        <v>22.35428241123039</v>
      </c>
      <c r="C397">
        <v>395</v>
      </c>
      <c r="D397" t="s">
        <v>33</v>
      </c>
      <c r="E397" t="s">
        <v>24</v>
      </c>
      <c r="F397">
        <v>64</v>
      </c>
      <c r="G397" t="s">
        <v>29</v>
      </c>
      <c r="H397" t="s">
        <v>26</v>
      </c>
      <c r="I397">
        <v>16</v>
      </c>
      <c r="J397" t="s">
        <v>27</v>
      </c>
      <c r="K397">
        <v>12</v>
      </c>
      <c r="L397">
        <v>1.91</v>
      </c>
      <c r="M397" t="s">
        <v>30</v>
      </c>
      <c r="N397">
        <v>4391.87</v>
      </c>
      <c r="O397" s="5">
        <f>(ScoreCard!$E$3-laptop_prices3[[#This Row],[Price ($)]])/ScoreCard!$E$3*ScoreCard!$E$5</f>
        <v>2.9682093065430037</v>
      </c>
      <c r="P397" s="5">
        <f>laptop_prices3[[#This Row],[RAM (GB)]]/ScoreCard!$F$3*ScoreCard!$F$5</f>
        <v>7</v>
      </c>
      <c r="Q397" s="5">
        <f>laptop_prices3[[#This Row],[Screen Size (inch)]]/ScoreCard!$G$3*ScoreCard!$G$5</f>
        <v>1.8497109826589595</v>
      </c>
      <c r="R397" s="5">
        <f>laptop_prices3[[#This Row],[Battery Life (hours)]]/ScoreCard!$H$3*ScoreCard!$H$5</f>
        <v>7</v>
      </c>
      <c r="S397" s="5">
        <f>ScoreCard!$I$3-laptop_prices3[[#This Row],[Weight (kg)]]/ScoreCard!$I$3*ScoreCard!$I$5</f>
        <v>2.4085714285714284</v>
      </c>
      <c r="T397" s="6" cm="1">
        <f t="array" ref="T397">_xlfn.IFS(laptop_prices3[[#This Row],[Storage]]="512GB SSD", 512, laptop_prices3[[#This Row],[Storage]] = "1TB SSD", 1000, laptop_prices3[[#This Row],[Storage]] = "2TB SSD", 2000, laptop_prices3[[#This Row],[Storage]]= "256GB SSD", 256, laptop_prices3[[#This Row],[Storage]] = "1TB HDD", 1000*0.7)</f>
        <v>256</v>
      </c>
      <c r="U397" s="5">
        <f>laptop_prices3[[#This Row],[Storage Raw Value]]/ScoreCard!$J$3*ScoreCard!$J$5</f>
        <v>1.024</v>
      </c>
    </row>
    <row r="398" spans="2:21" x14ac:dyDescent="0.2">
      <c r="B398" s="4" cm="1">
        <f t="array" ref="B398">SUM(laptop_prices3[[#This Row],[RAM Comp]:[Weight Comp]]+laptop_prices3[[#This Row],[Storage Comp]])</f>
        <v>20.155068125516102</v>
      </c>
      <c r="C398">
        <v>396</v>
      </c>
      <c r="D398" t="s">
        <v>23</v>
      </c>
      <c r="E398" t="s">
        <v>18</v>
      </c>
      <c r="F398">
        <v>4</v>
      </c>
      <c r="G398" t="s">
        <v>42</v>
      </c>
      <c r="H398" t="s">
        <v>14</v>
      </c>
      <c r="I398">
        <v>16</v>
      </c>
      <c r="J398" t="s">
        <v>43</v>
      </c>
      <c r="K398">
        <v>6.9</v>
      </c>
      <c r="L398">
        <v>1.5</v>
      </c>
      <c r="M398" t="s">
        <v>30</v>
      </c>
      <c r="N398">
        <v>1039.05</v>
      </c>
      <c r="O398" s="5">
        <f>(ScoreCard!$E$3-laptop_prices3[[#This Row],[Price ($)]])/ScoreCard!$E$3*ScoreCard!$E$5</f>
        <v>4.5193090596860817</v>
      </c>
      <c r="P398" s="5">
        <f>laptop_prices3[[#This Row],[RAM (GB)]]/ScoreCard!$F$3*ScoreCard!$F$5</f>
        <v>0.4375</v>
      </c>
      <c r="Q398" s="5">
        <f>laptop_prices3[[#This Row],[Screen Size (inch)]]/ScoreCard!$G$3*ScoreCard!$G$5</f>
        <v>1.8497109826589595</v>
      </c>
      <c r="R398" s="5">
        <f>laptop_prices3[[#This Row],[Battery Life (hours)]]/ScoreCard!$H$3*ScoreCard!$H$5</f>
        <v>4.0250000000000004</v>
      </c>
      <c r="S398" s="5">
        <f>ScoreCard!$I$3-laptop_prices3[[#This Row],[Weight (kg)]]/ScoreCard!$I$3*ScoreCard!$I$5</f>
        <v>2.6428571428571428</v>
      </c>
      <c r="T398" s="6" cm="1">
        <f t="array" ref="T398">_xlfn.IFS(laptop_prices3[[#This Row],[Storage]]="512GB SSD", 512, laptop_prices3[[#This Row],[Storage]] = "1TB SSD", 1000, laptop_prices3[[#This Row],[Storage]] = "2TB SSD", 2000, laptop_prices3[[#This Row],[Storage]]= "256GB SSD", 256, laptop_prices3[[#This Row],[Storage]] = "1TB HDD", 1000*0.7)</f>
        <v>700</v>
      </c>
      <c r="U398" s="5">
        <f>laptop_prices3[[#This Row],[Storage Raw Value]]/ScoreCard!$J$3*ScoreCard!$J$5</f>
        <v>2.8</v>
      </c>
    </row>
    <row r="399" spans="2:21" x14ac:dyDescent="0.2">
      <c r="B399" s="4" cm="1">
        <f t="array" ref="B399">SUM(laptop_prices3[[#This Row],[RAM Comp]:[Weight Comp]]+laptop_prices3[[#This Row],[Storage Comp]])</f>
        <v>25.876473300302777</v>
      </c>
      <c r="C399">
        <v>397</v>
      </c>
      <c r="D399" t="s">
        <v>11</v>
      </c>
      <c r="E399" t="s">
        <v>48</v>
      </c>
      <c r="F399">
        <v>4</v>
      </c>
      <c r="G399" t="s">
        <v>19</v>
      </c>
      <c r="H399" t="s">
        <v>40</v>
      </c>
      <c r="I399">
        <v>14</v>
      </c>
      <c r="J399" t="s">
        <v>27</v>
      </c>
      <c r="K399">
        <v>10.6</v>
      </c>
      <c r="L399">
        <v>3.26</v>
      </c>
      <c r="M399" t="s">
        <v>30</v>
      </c>
      <c r="N399">
        <v>2771.67</v>
      </c>
      <c r="O399" s="5">
        <f>(ScoreCard!$E$3-laptop_prices3[[#This Row],[Price ($)]])/ScoreCard!$E$3*ScoreCard!$E$5</f>
        <v>3.7177550083827726</v>
      </c>
      <c r="P399" s="5">
        <f>laptop_prices3[[#This Row],[RAM (GB)]]/ScoreCard!$F$3*ScoreCard!$F$5</f>
        <v>0.4375</v>
      </c>
      <c r="Q399" s="5">
        <f>laptop_prices3[[#This Row],[Screen Size (inch)]]/ScoreCard!$G$3*ScoreCard!$G$5</f>
        <v>1.6184971098265895</v>
      </c>
      <c r="R399" s="5">
        <f>laptop_prices3[[#This Row],[Battery Life (hours)]]/ScoreCard!$H$3*ScoreCard!$H$5</f>
        <v>6.1833333333333336</v>
      </c>
      <c r="S399" s="5">
        <f>ScoreCard!$I$3-laptop_prices3[[#This Row],[Weight (kg)]]/ScoreCard!$I$3*ScoreCard!$I$5</f>
        <v>1.6371428571428572</v>
      </c>
      <c r="T399" s="6" cm="1">
        <f t="array" ref="T399">_xlfn.IFS(laptop_prices3[[#This Row],[Storage]]="512GB SSD", 512, laptop_prices3[[#This Row],[Storage]] = "1TB SSD", 1000, laptop_prices3[[#This Row],[Storage]] = "2TB SSD", 2000, laptop_prices3[[#This Row],[Storage]]= "256GB SSD", 256, laptop_prices3[[#This Row],[Storage]] = "1TB HDD", 1000*0.7)</f>
        <v>1000</v>
      </c>
      <c r="U399" s="5">
        <f>laptop_prices3[[#This Row],[Storage Raw Value]]/ScoreCard!$J$3*ScoreCard!$J$5</f>
        <v>4</v>
      </c>
    </row>
    <row r="400" spans="2:21" x14ac:dyDescent="0.2">
      <c r="B400" s="4" cm="1">
        <f t="array" ref="B400">SUM(laptop_prices3[[#This Row],[RAM Comp]:[Weight Comp]]+laptop_prices3[[#This Row],[Storage Comp]])</f>
        <v>16.145095238095237</v>
      </c>
      <c r="C400">
        <v>398</v>
      </c>
      <c r="D400" t="s">
        <v>47</v>
      </c>
      <c r="E400" t="s">
        <v>39</v>
      </c>
      <c r="F400">
        <v>8</v>
      </c>
      <c r="G400" t="s">
        <v>13</v>
      </c>
      <c r="H400" t="s">
        <v>35</v>
      </c>
      <c r="I400">
        <v>17.3</v>
      </c>
      <c r="J400" t="s">
        <v>21</v>
      </c>
      <c r="K400">
        <v>4.4000000000000004</v>
      </c>
      <c r="L400">
        <v>1.73</v>
      </c>
      <c r="M400" t="s">
        <v>16</v>
      </c>
      <c r="N400">
        <v>1286.08</v>
      </c>
      <c r="O400" s="5">
        <f>(ScoreCard!$E$3-laptop_prices3[[#This Row],[Price ($)]])/ScoreCard!$E$3*ScoreCard!$E$5</f>
        <v>4.4050267027391126</v>
      </c>
      <c r="P400" s="5">
        <f>laptop_prices3[[#This Row],[RAM (GB)]]/ScoreCard!$F$3*ScoreCard!$F$5</f>
        <v>0.875</v>
      </c>
      <c r="Q400" s="5">
        <f>laptop_prices3[[#This Row],[Screen Size (inch)]]/ScoreCard!$G$3*ScoreCard!$G$5</f>
        <v>2</v>
      </c>
      <c r="R400" s="5">
        <f>laptop_prices3[[#This Row],[Battery Life (hours)]]/ScoreCard!$H$3*ScoreCard!$H$5</f>
        <v>2.5666666666666669</v>
      </c>
      <c r="S400" s="5">
        <f>ScoreCard!$I$3-laptop_prices3[[#This Row],[Weight (kg)]]/ScoreCard!$I$3*ScoreCard!$I$5</f>
        <v>2.5114285714285716</v>
      </c>
      <c r="T400" s="6" cm="1">
        <f t="array" ref="T400">_xlfn.IFS(laptop_prices3[[#This Row],[Storage]]="512GB SSD", 512, laptop_prices3[[#This Row],[Storage]] = "1TB SSD", 1000, laptop_prices3[[#This Row],[Storage]] = "2TB SSD", 2000, laptop_prices3[[#This Row],[Storage]]= "256GB SSD", 256, laptop_prices3[[#This Row],[Storage]] = "1TB HDD", 1000*0.7)</f>
        <v>512</v>
      </c>
      <c r="U400" s="5">
        <f>laptop_prices3[[#This Row],[Storage Raw Value]]/ScoreCard!$J$3*ScoreCard!$J$5</f>
        <v>2.048</v>
      </c>
    </row>
    <row r="401" spans="2:21" x14ac:dyDescent="0.2">
      <c r="B401" s="4" cm="1">
        <f t="array" ref="B401">SUM(laptop_prices3[[#This Row],[RAM Comp]:[Weight Comp]]+laptop_prices3[[#This Row],[Storage Comp]])</f>
        <v>26.779523809523809</v>
      </c>
      <c r="C401">
        <v>399</v>
      </c>
      <c r="D401" t="s">
        <v>28</v>
      </c>
      <c r="E401" t="s">
        <v>18</v>
      </c>
      <c r="F401">
        <v>64</v>
      </c>
      <c r="G401" t="s">
        <v>42</v>
      </c>
      <c r="H401" t="s">
        <v>20</v>
      </c>
      <c r="I401">
        <v>17.3</v>
      </c>
      <c r="J401" t="s">
        <v>27</v>
      </c>
      <c r="K401">
        <v>8.6</v>
      </c>
      <c r="L401">
        <v>3.39</v>
      </c>
      <c r="M401" t="s">
        <v>16</v>
      </c>
      <c r="N401">
        <v>4636.12</v>
      </c>
      <c r="O401" s="5">
        <f>(ScoreCard!$E$3-laptop_prices3[[#This Row],[Price ($)]])/ScoreCard!$E$3*ScoreCard!$E$5</f>
        <v>2.8552130482573821</v>
      </c>
      <c r="P401" s="5">
        <f>laptop_prices3[[#This Row],[RAM (GB)]]/ScoreCard!$F$3*ScoreCard!$F$5</f>
        <v>7</v>
      </c>
      <c r="Q401" s="5">
        <f>laptop_prices3[[#This Row],[Screen Size (inch)]]/ScoreCard!$G$3*ScoreCard!$G$5</f>
        <v>2</v>
      </c>
      <c r="R401" s="5">
        <f>laptop_prices3[[#This Row],[Battery Life (hours)]]/ScoreCard!$H$3*ScoreCard!$H$5</f>
        <v>5.0166666666666666</v>
      </c>
      <c r="S401" s="5">
        <f>ScoreCard!$I$3-laptop_prices3[[#This Row],[Weight (kg)]]/ScoreCard!$I$3*ScoreCard!$I$5</f>
        <v>1.5628571428571427</v>
      </c>
      <c r="T401" s="6" cm="1">
        <f t="array" ref="T401">_xlfn.IFS(laptop_prices3[[#This Row],[Storage]]="512GB SSD", 512, laptop_prices3[[#This Row],[Storage]] = "1TB SSD", 1000, laptop_prices3[[#This Row],[Storage]] = "2TB SSD", 2000, laptop_prices3[[#This Row],[Storage]]= "256GB SSD", 256, laptop_prices3[[#This Row],[Storage]] = "1TB HDD", 1000*0.7)</f>
        <v>700</v>
      </c>
      <c r="U401" s="5">
        <f>laptop_prices3[[#This Row],[Storage Raw Value]]/ScoreCard!$J$3*ScoreCard!$J$5</f>
        <v>2.8</v>
      </c>
    </row>
    <row r="402" spans="2:21" x14ac:dyDescent="0.2">
      <c r="B402" s="4" cm="1">
        <f t="array" ref="B402">SUM(laptop_prices3[[#This Row],[RAM Comp]:[Weight Comp]]+laptop_prices3[[#This Row],[Storage Comp]])</f>
        <v>42.565714285714279</v>
      </c>
      <c r="C402">
        <v>400</v>
      </c>
      <c r="D402" t="s">
        <v>11</v>
      </c>
      <c r="E402" t="s">
        <v>39</v>
      </c>
      <c r="F402">
        <v>8</v>
      </c>
      <c r="G402" t="s">
        <v>25</v>
      </c>
      <c r="H402" t="s">
        <v>44</v>
      </c>
      <c r="I402">
        <v>17.3</v>
      </c>
      <c r="J402" t="s">
        <v>43</v>
      </c>
      <c r="K402">
        <v>9.3000000000000007</v>
      </c>
      <c r="L402">
        <v>2.16</v>
      </c>
      <c r="M402" t="s">
        <v>46</v>
      </c>
      <c r="N402">
        <v>1179.43</v>
      </c>
      <c r="O402" s="5">
        <f>(ScoreCard!$E$3-laptop_prices3[[#This Row],[Price ($)]])/ScoreCard!$E$3*ScoreCard!$E$5</f>
        <v>4.4543657035422299</v>
      </c>
      <c r="P402" s="5">
        <f>laptop_prices3[[#This Row],[RAM (GB)]]/ScoreCard!$F$3*ScoreCard!$F$5</f>
        <v>0.875</v>
      </c>
      <c r="Q402" s="5">
        <f>laptop_prices3[[#This Row],[Screen Size (inch)]]/ScoreCard!$G$3*ScoreCard!$G$5</f>
        <v>2</v>
      </c>
      <c r="R402" s="5">
        <f>laptop_prices3[[#This Row],[Battery Life (hours)]]/ScoreCard!$H$3*ScoreCard!$H$5</f>
        <v>5.4249999999999998</v>
      </c>
      <c r="S402" s="5">
        <f>ScoreCard!$I$3-laptop_prices3[[#This Row],[Weight (kg)]]/ScoreCard!$I$3*ScoreCard!$I$5</f>
        <v>2.2657142857142856</v>
      </c>
      <c r="T402" s="6" cm="1">
        <f t="array" ref="T402">_xlfn.IFS(laptop_prices3[[#This Row],[Storage]]="512GB SSD", 512, laptop_prices3[[#This Row],[Storage]] = "1TB SSD", 1000, laptop_prices3[[#This Row],[Storage]] = "2TB SSD", 2000, laptop_prices3[[#This Row],[Storage]]= "256GB SSD", 256, laptop_prices3[[#This Row],[Storage]] = "1TB HDD", 1000*0.7)</f>
        <v>2000</v>
      </c>
      <c r="U402" s="5">
        <f>laptop_prices3[[#This Row],[Storage Raw Value]]/ScoreCard!$J$3*ScoreCard!$J$5</f>
        <v>8</v>
      </c>
    </row>
    <row r="403" spans="2:21" x14ac:dyDescent="0.2">
      <c r="B403" s="4" cm="1">
        <f t="array" ref="B403">SUM(laptop_prices3[[#This Row],[RAM Comp]:[Weight Comp]]+laptop_prices3[[#This Row],[Storage Comp]])</f>
        <v>22.518048444811452</v>
      </c>
      <c r="C403">
        <v>401</v>
      </c>
      <c r="D403" t="s">
        <v>23</v>
      </c>
      <c r="E403" t="s">
        <v>48</v>
      </c>
      <c r="F403">
        <v>16</v>
      </c>
      <c r="G403" t="s">
        <v>42</v>
      </c>
      <c r="H403" t="s">
        <v>20</v>
      </c>
      <c r="I403">
        <v>13.3</v>
      </c>
      <c r="J403" t="s">
        <v>21</v>
      </c>
      <c r="K403">
        <v>10</v>
      </c>
      <c r="L403">
        <v>2.2799999999999998</v>
      </c>
      <c r="M403" t="s">
        <v>16</v>
      </c>
      <c r="N403">
        <v>979.07</v>
      </c>
      <c r="O403" s="5">
        <f>(ScoreCard!$E$3-laptop_prices3[[#This Row],[Price ($)]])/ScoreCard!$E$3*ScoreCard!$E$5</f>
        <v>4.5470573322427708</v>
      </c>
      <c r="P403" s="5">
        <f>laptop_prices3[[#This Row],[RAM (GB)]]/ScoreCard!$F$3*ScoreCard!$F$5</f>
        <v>1.75</v>
      </c>
      <c r="Q403" s="5">
        <f>laptop_prices3[[#This Row],[Screen Size (inch)]]/ScoreCard!$G$3*ScoreCard!$G$5</f>
        <v>1.5375722543352601</v>
      </c>
      <c r="R403" s="5">
        <f>laptop_prices3[[#This Row],[Battery Life (hours)]]/ScoreCard!$H$3*ScoreCard!$H$5</f>
        <v>5.8333333333333339</v>
      </c>
      <c r="S403" s="5">
        <f>ScoreCard!$I$3-laptop_prices3[[#This Row],[Weight (kg)]]/ScoreCard!$I$3*ScoreCard!$I$5</f>
        <v>2.1971428571428575</v>
      </c>
      <c r="T403" s="6" cm="1">
        <f t="array" ref="T403">_xlfn.IFS(laptop_prices3[[#This Row],[Storage]]="512GB SSD", 512, laptop_prices3[[#This Row],[Storage]] = "1TB SSD", 1000, laptop_prices3[[#This Row],[Storage]] = "2TB SSD", 2000, laptop_prices3[[#This Row],[Storage]]= "256GB SSD", 256, laptop_prices3[[#This Row],[Storage]] = "1TB HDD", 1000*0.7)</f>
        <v>700</v>
      </c>
      <c r="U403" s="5">
        <f>laptop_prices3[[#This Row],[Storage Raw Value]]/ScoreCard!$J$3*ScoreCard!$J$5</f>
        <v>2.8</v>
      </c>
    </row>
    <row r="404" spans="2:21" x14ac:dyDescent="0.2">
      <c r="B404" s="4" cm="1">
        <f t="array" ref="B404">SUM(laptop_prices3[[#This Row],[RAM Comp]:[Weight Comp]]+laptop_prices3[[#This Row],[Storage Comp]])</f>
        <v>39.961547619047622</v>
      </c>
      <c r="C404">
        <v>402</v>
      </c>
      <c r="D404" t="s">
        <v>38</v>
      </c>
      <c r="E404" t="s">
        <v>24</v>
      </c>
      <c r="F404">
        <v>4</v>
      </c>
      <c r="G404" t="s">
        <v>25</v>
      </c>
      <c r="H404" t="s">
        <v>44</v>
      </c>
      <c r="I404">
        <v>17.3</v>
      </c>
      <c r="J404" t="s">
        <v>27</v>
      </c>
      <c r="K404">
        <v>4.9000000000000004</v>
      </c>
      <c r="L404">
        <v>1.46</v>
      </c>
      <c r="M404" t="s">
        <v>46</v>
      </c>
      <c r="N404">
        <v>1048.56</v>
      </c>
      <c r="O404" s="5">
        <f>(ScoreCard!$E$3-laptop_prices3[[#This Row],[Price ($)]])/ScoreCard!$E$3*ScoreCard!$E$5</f>
        <v>4.5149094919632713</v>
      </c>
      <c r="P404" s="5">
        <f>laptop_prices3[[#This Row],[RAM (GB)]]/ScoreCard!$F$3*ScoreCard!$F$5</f>
        <v>0.4375</v>
      </c>
      <c r="Q404" s="5">
        <f>laptop_prices3[[#This Row],[Screen Size (inch)]]/ScoreCard!$G$3*ScoreCard!$G$5</f>
        <v>2</v>
      </c>
      <c r="R404" s="5">
        <f>laptop_prices3[[#This Row],[Battery Life (hours)]]/ScoreCard!$H$3*ScoreCard!$H$5</f>
        <v>2.8583333333333338</v>
      </c>
      <c r="S404" s="5">
        <f>ScoreCard!$I$3-laptop_prices3[[#This Row],[Weight (kg)]]/ScoreCard!$I$3*ScoreCard!$I$5</f>
        <v>2.6657142857142855</v>
      </c>
      <c r="T404" s="6" cm="1">
        <f t="array" ref="T404">_xlfn.IFS(laptop_prices3[[#This Row],[Storage]]="512GB SSD", 512, laptop_prices3[[#This Row],[Storage]] = "1TB SSD", 1000, laptop_prices3[[#This Row],[Storage]] = "2TB SSD", 2000, laptop_prices3[[#This Row],[Storage]]= "256GB SSD", 256, laptop_prices3[[#This Row],[Storage]] = "1TB HDD", 1000*0.7)</f>
        <v>2000</v>
      </c>
      <c r="U404" s="5">
        <f>laptop_prices3[[#This Row],[Storage Raw Value]]/ScoreCard!$J$3*ScoreCard!$J$5</f>
        <v>8</v>
      </c>
    </row>
    <row r="405" spans="2:21" x14ac:dyDescent="0.2">
      <c r="B405" s="4" cm="1">
        <f t="array" ref="B405">SUM(laptop_prices3[[#This Row],[RAM Comp]:[Weight Comp]]+laptop_prices3[[#This Row],[Storage Comp]])</f>
        <v>42.42159234792183</v>
      </c>
      <c r="C405">
        <v>403</v>
      </c>
      <c r="D405" t="s">
        <v>17</v>
      </c>
      <c r="E405" t="s">
        <v>18</v>
      </c>
      <c r="F405">
        <v>32</v>
      </c>
      <c r="G405" t="s">
        <v>25</v>
      </c>
      <c r="H405" t="s">
        <v>44</v>
      </c>
      <c r="I405">
        <v>14</v>
      </c>
      <c r="J405" t="s">
        <v>27</v>
      </c>
      <c r="K405">
        <v>6.5</v>
      </c>
      <c r="L405">
        <v>3.48</v>
      </c>
      <c r="M405" t="s">
        <v>22</v>
      </c>
      <c r="N405">
        <v>2977.45</v>
      </c>
      <c r="O405" s="5">
        <f>(ScoreCard!$E$3-laptop_prices3[[#This Row],[Price ($)]])/ScoreCard!$E$3*ScoreCard!$E$5</f>
        <v>3.6225559499180227</v>
      </c>
      <c r="P405" s="5">
        <f>laptop_prices3[[#This Row],[RAM (GB)]]/ScoreCard!$F$3*ScoreCard!$F$5</f>
        <v>3.5</v>
      </c>
      <c r="Q405" s="5">
        <f>laptop_prices3[[#This Row],[Screen Size (inch)]]/ScoreCard!$G$3*ScoreCard!$G$5</f>
        <v>1.6184971098265895</v>
      </c>
      <c r="R405" s="5">
        <f>laptop_prices3[[#This Row],[Battery Life (hours)]]/ScoreCard!$H$3*ScoreCard!$H$5</f>
        <v>3.7916666666666665</v>
      </c>
      <c r="S405" s="5">
        <f>ScoreCard!$I$3-laptop_prices3[[#This Row],[Weight (kg)]]/ScoreCard!$I$3*ScoreCard!$I$5</f>
        <v>1.5114285714285713</v>
      </c>
      <c r="T405" s="6" cm="1">
        <f t="array" ref="T405">_xlfn.IFS(laptop_prices3[[#This Row],[Storage]]="512GB SSD", 512, laptop_prices3[[#This Row],[Storage]] = "1TB SSD", 1000, laptop_prices3[[#This Row],[Storage]] = "2TB SSD", 2000, laptop_prices3[[#This Row],[Storage]]= "256GB SSD", 256, laptop_prices3[[#This Row],[Storage]] = "1TB HDD", 1000*0.7)</f>
        <v>2000</v>
      </c>
      <c r="U405" s="5">
        <f>laptop_prices3[[#This Row],[Storage Raw Value]]/ScoreCard!$J$3*ScoreCard!$J$5</f>
        <v>8</v>
      </c>
    </row>
    <row r="406" spans="2:21" x14ac:dyDescent="0.2">
      <c r="B406" s="4" cm="1">
        <f t="array" ref="B406">SUM(laptop_prices3[[#This Row],[RAM Comp]:[Weight Comp]]+laptop_prices3[[#This Row],[Storage Comp]])</f>
        <v>40.046377649325628</v>
      </c>
      <c r="C406">
        <v>404</v>
      </c>
      <c r="D406" t="s">
        <v>11</v>
      </c>
      <c r="E406" t="s">
        <v>24</v>
      </c>
      <c r="F406">
        <v>8</v>
      </c>
      <c r="G406" t="s">
        <v>25</v>
      </c>
      <c r="H406" t="s">
        <v>26</v>
      </c>
      <c r="I406">
        <v>16</v>
      </c>
      <c r="J406" t="s">
        <v>43</v>
      </c>
      <c r="K406">
        <v>4.7</v>
      </c>
      <c r="L406">
        <v>1.61</v>
      </c>
      <c r="M406" t="s">
        <v>30</v>
      </c>
      <c r="N406">
        <v>1526.38</v>
      </c>
      <c r="O406" s="5">
        <f>(ScoreCard!$E$3-laptop_prices3[[#This Row],[Price ($)]])/ScoreCard!$E$3*ScoreCard!$E$5</f>
        <v>4.2938578148536068</v>
      </c>
      <c r="P406" s="5">
        <f>laptop_prices3[[#This Row],[RAM (GB)]]/ScoreCard!$F$3*ScoreCard!$F$5</f>
        <v>0.875</v>
      </c>
      <c r="Q406" s="5">
        <f>laptop_prices3[[#This Row],[Screen Size (inch)]]/ScoreCard!$G$3*ScoreCard!$G$5</f>
        <v>1.8497109826589595</v>
      </c>
      <c r="R406" s="5">
        <f>laptop_prices3[[#This Row],[Battery Life (hours)]]/ScoreCard!$H$3*ScoreCard!$H$5</f>
        <v>2.7416666666666667</v>
      </c>
      <c r="S406" s="5">
        <f>ScoreCard!$I$3-laptop_prices3[[#This Row],[Weight (kg)]]/ScoreCard!$I$3*ScoreCard!$I$5</f>
        <v>2.58</v>
      </c>
      <c r="T406" s="6" cm="1">
        <f t="array" ref="T406">_xlfn.IFS(laptop_prices3[[#This Row],[Storage]]="512GB SSD", 512, laptop_prices3[[#This Row],[Storage]] = "1TB SSD", 1000, laptop_prices3[[#This Row],[Storage]] = "2TB SSD", 2000, laptop_prices3[[#This Row],[Storage]]= "256GB SSD", 256, laptop_prices3[[#This Row],[Storage]] = "1TB HDD", 1000*0.7)</f>
        <v>2000</v>
      </c>
      <c r="U406" s="5">
        <f>laptop_prices3[[#This Row],[Storage Raw Value]]/ScoreCard!$J$3*ScoreCard!$J$5</f>
        <v>8</v>
      </c>
    </row>
    <row r="407" spans="2:21" x14ac:dyDescent="0.2">
      <c r="B407" s="4" cm="1">
        <f t="array" ref="B407">SUM(laptop_prices3[[#This Row],[RAM Comp]:[Weight Comp]]+laptop_prices3[[#This Row],[Storage Comp]])</f>
        <v>25.630548444811449</v>
      </c>
      <c r="C407">
        <v>405</v>
      </c>
      <c r="D407" t="s">
        <v>38</v>
      </c>
      <c r="E407" t="s">
        <v>18</v>
      </c>
      <c r="F407">
        <v>4</v>
      </c>
      <c r="G407" t="s">
        <v>19</v>
      </c>
      <c r="H407" t="s">
        <v>40</v>
      </c>
      <c r="I407">
        <v>13.3</v>
      </c>
      <c r="J407" t="s">
        <v>15</v>
      </c>
      <c r="K407">
        <v>9.6999999999999993</v>
      </c>
      <c r="L407">
        <v>2.63</v>
      </c>
      <c r="M407" t="s">
        <v>22</v>
      </c>
      <c r="N407">
        <v>1396.32</v>
      </c>
      <c r="O407" s="5">
        <f>(ScoreCard!$E$3-laptop_prices3[[#This Row],[Price ($)]])/ScoreCard!$E$3*ScoreCard!$E$5</f>
        <v>4.3540268766862695</v>
      </c>
      <c r="P407" s="5">
        <f>laptop_prices3[[#This Row],[RAM (GB)]]/ScoreCard!$F$3*ScoreCard!$F$5</f>
        <v>0.4375</v>
      </c>
      <c r="Q407" s="5">
        <f>laptop_prices3[[#This Row],[Screen Size (inch)]]/ScoreCard!$G$3*ScoreCard!$G$5</f>
        <v>1.5375722543352601</v>
      </c>
      <c r="R407" s="5">
        <f>laptop_prices3[[#This Row],[Battery Life (hours)]]/ScoreCard!$H$3*ScoreCard!$H$5</f>
        <v>5.6583333333333323</v>
      </c>
      <c r="S407" s="5">
        <f>ScoreCard!$I$3-laptop_prices3[[#This Row],[Weight (kg)]]/ScoreCard!$I$3*ScoreCard!$I$5</f>
        <v>1.9971428571428571</v>
      </c>
      <c r="T407" s="6" cm="1">
        <f t="array" ref="T407">_xlfn.IFS(laptop_prices3[[#This Row],[Storage]]="512GB SSD", 512, laptop_prices3[[#This Row],[Storage]] = "1TB SSD", 1000, laptop_prices3[[#This Row],[Storage]] = "2TB SSD", 2000, laptop_prices3[[#This Row],[Storage]]= "256GB SSD", 256, laptop_prices3[[#This Row],[Storage]] = "1TB HDD", 1000*0.7)</f>
        <v>1000</v>
      </c>
      <c r="U407" s="5">
        <f>laptop_prices3[[#This Row],[Storage Raw Value]]/ScoreCard!$J$3*ScoreCard!$J$5</f>
        <v>4</v>
      </c>
    </row>
    <row r="408" spans="2:21" x14ac:dyDescent="0.2">
      <c r="B408" s="4" cm="1">
        <f t="array" ref="B408">SUM(laptop_prices3[[#This Row],[RAM Comp]:[Weight Comp]]+laptop_prices3[[#This Row],[Storage Comp]])</f>
        <v>39.140282824112305</v>
      </c>
      <c r="C408">
        <v>406</v>
      </c>
      <c r="D408" t="s">
        <v>33</v>
      </c>
      <c r="E408" t="s">
        <v>41</v>
      </c>
      <c r="F408">
        <v>4</v>
      </c>
      <c r="G408" t="s">
        <v>25</v>
      </c>
      <c r="H408" t="s">
        <v>44</v>
      </c>
      <c r="I408">
        <v>14</v>
      </c>
      <c r="J408" t="s">
        <v>27</v>
      </c>
      <c r="K408">
        <v>5.4</v>
      </c>
      <c r="L408">
        <v>2.74</v>
      </c>
      <c r="M408" t="s">
        <v>22</v>
      </c>
      <c r="N408">
        <v>1575.64</v>
      </c>
      <c r="O408" s="5">
        <f>(ScoreCard!$E$3-laptop_prices3[[#This Row],[Price ($)]])/ScoreCard!$E$3*ScoreCard!$E$5</f>
        <v>4.2710688867752049</v>
      </c>
      <c r="P408" s="5">
        <f>laptop_prices3[[#This Row],[RAM (GB)]]/ScoreCard!$F$3*ScoreCard!$F$5</f>
        <v>0.4375</v>
      </c>
      <c r="Q408" s="5">
        <f>laptop_prices3[[#This Row],[Screen Size (inch)]]/ScoreCard!$G$3*ScoreCard!$G$5</f>
        <v>1.6184971098265895</v>
      </c>
      <c r="R408" s="5">
        <f>laptop_prices3[[#This Row],[Battery Life (hours)]]/ScoreCard!$H$3*ScoreCard!$H$5</f>
        <v>3.15</v>
      </c>
      <c r="S408" s="5">
        <f>ScoreCard!$I$3-laptop_prices3[[#This Row],[Weight (kg)]]/ScoreCard!$I$3*ScoreCard!$I$5</f>
        <v>1.9342857142857142</v>
      </c>
      <c r="T408" s="6" cm="1">
        <f t="array" ref="T408">_xlfn.IFS(laptop_prices3[[#This Row],[Storage]]="512GB SSD", 512, laptop_prices3[[#This Row],[Storage]] = "1TB SSD", 1000, laptop_prices3[[#This Row],[Storage]] = "2TB SSD", 2000, laptop_prices3[[#This Row],[Storage]]= "256GB SSD", 256, laptop_prices3[[#This Row],[Storage]] = "1TB HDD", 1000*0.7)</f>
        <v>2000</v>
      </c>
      <c r="U408" s="5">
        <f>laptop_prices3[[#This Row],[Storage Raw Value]]/ScoreCard!$J$3*ScoreCard!$J$5</f>
        <v>8</v>
      </c>
    </row>
    <row r="409" spans="2:21" x14ac:dyDescent="0.2">
      <c r="B409" s="4" cm="1">
        <f t="array" ref="B409">SUM(laptop_prices3[[#This Row],[RAM Comp]:[Weight Comp]]+laptop_prices3[[#This Row],[Storage Comp]])</f>
        <v>14.060285714285715</v>
      </c>
      <c r="C409">
        <v>407</v>
      </c>
      <c r="D409" t="s">
        <v>45</v>
      </c>
      <c r="E409" t="s">
        <v>24</v>
      </c>
      <c r="F409">
        <v>16</v>
      </c>
      <c r="G409" t="s">
        <v>29</v>
      </c>
      <c r="H409" t="s">
        <v>20</v>
      </c>
      <c r="I409">
        <v>17.3</v>
      </c>
      <c r="J409" t="s">
        <v>21</v>
      </c>
      <c r="K409">
        <v>7.2</v>
      </c>
      <c r="L409">
        <v>2.6</v>
      </c>
      <c r="M409" t="s">
        <v>16</v>
      </c>
      <c r="N409">
        <v>1256.17</v>
      </c>
      <c r="O409" s="5">
        <f>(ScoreCard!$E$3-laptop_prices3[[#This Row],[Price ($)]])/ScoreCard!$E$3*ScoreCard!$E$5</f>
        <v>4.4188638289840378</v>
      </c>
      <c r="P409" s="5">
        <f>laptop_prices3[[#This Row],[RAM (GB)]]/ScoreCard!$F$3*ScoreCard!$F$5</f>
        <v>1.75</v>
      </c>
      <c r="Q409" s="5">
        <f>laptop_prices3[[#This Row],[Screen Size (inch)]]/ScoreCard!$G$3*ScoreCard!$G$5</f>
        <v>2</v>
      </c>
      <c r="R409" s="5">
        <f>laptop_prices3[[#This Row],[Battery Life (hours)]]/ScoreCard!$H$3*ScoreCard!$H$5</f>
        <v>4.2</v>
      </c>
      <c r="S409" s="5">
        <f>ScoreCard!$I$3-laptop_prices3[[#This Row],[Weight (kg)]]/ScoreCard!$I$3*ScoreCard!$I$5</f>
        <v>2.0142857142857142</v>
      </c>
      <c r="T409" s="6" cm="1">
        <f t="array" ref="T409">_xlfn.IFS(laptop_prices3[[#This Row],[Storage]]="512GB SSD", 512, laptop_prices3[[#This Row],[Storage]] = "1TB SSD", 1000, laptop_prices3[[#This Row],[Storage]] = "2TB SSD", 2000, laptop_prices3[[#This Row],[Storage]]= "256GB SSD", 256, laptop_prices3[[#This Row],[Storage]] = "1TB HDD", 1000*0.7)</f>
        <v>256</v>
      </c>
      <c r="U409" s="5">
        <f>laptop_prices3[[#This Row],[Storage Raw Value]]/ScoreCard!$J$3*ScoreCard!$J$5</f>
        <v>1.024</v>
      </c>
    </row>
    <row r="410" spans="2:21" x14ac:dyDescent="0.2">
      <c r="B410" s="4" cm="1">
        <f t="array" ref="B410">SUM(laptop_prices3[[#This Row],[RAM Comp]:[Weight Comp]]+laptop_prices3[[#This Row],[Storage Comp]])</f>
        <v>22.455849160473434</v>
      </c>
      <c r="C410">
        <v>408</v>
      </c>
      <c r="D410" t="s">
        <v>33</v>
      </c>
      <c r="E410" t="s">
        <v>12</v>
      </c>
      <c r="F410">
        <v>8</v>
      </c>
      <c r="G410" t="s">
        <v>42</v>
      </c>
      <c r="H410" t="s">
        <v>14</v>
      </c>
      <c r="I410">
        <v>15.6</v>
      </c>
      <c r="J410" t="s">
        <v>27</v>
      </c>
      <c r="K410">
        <v>11.3</v>
      </c>
      <c r="L410">
        <v>2.65</v>
      </c>
      <c r="M410" t="s">
        <v>30</v>
      </c>
      <c r="N410">
        <v>1372.66</v>
      </c>
      <c r="O410" s="5">
        <f>(ScoreCard!$E$3-laptop_prices3[[#This Row],[Price ($)]])/ScoreCard!$E$3*ScoreCard!$E$5</f>
        <v>4.3649725940702524</v>
      </c>
      <c r="P410" s="5">
        <f>laptop_prices3[[#This Row],[RAM (GB)]]/ScoreCard!$F$3*ScoreCard!$F$5</f>
        <v>0.875</v>
      </c>
      <c r="Q410" s="5">
        <f>laptop_prices3[[#This Row],[Screen Size (inch)]]/ScoreCard!$G$3*ScoreCard!$G$5</f>
        <v>1.8034682080924855</v>
      </c>
      <c r="R410" s="5">
        <f>laptop_prices3[[#This Row],[Battery Life (hours)]]/ScoreCard!$H$3*ScoreCard!$H$5</f>
        <v>6.5916666666666677</v>
      </c>
      <c r="S410" s="5">
        <f>ScoreCard!$I$3-laptop_prices3[[#This Row],[Weight (kg)]]/ScoreCard!$I$3*ScoreCard!$I$5</f>
        <v>1.9857142857142858</v>
      </c>
      <c r="T410" s="6" cm="1">
        <f t="array" ref="T410">_xlfn.IFS(laptop_prices3[[#This Row],[Storage]]="512GB SSD", 512, laptop_prices3[[#This Row],[Storage]] = "1TB SSD", 1000, laptop_prices3[[#This Row],[Storage]] = "2TB SSD", 2000, laptop_prices3[[#This Row],[Storage]]= "256GB SSD", 256, laptop_prices3[[#This Row],[Storage]] = "1TB HDD", 1000*0.7)</f>
        <v>700</v>
      </c>
      <c r="U410" s="5">
        <f>laptop_prices3[[#This Row],[Storage Raw Value]]/ScoreCard!$J$3*ScoreCard!$J$5</f>
        <v>2.8</v>
      </c>
    </row>
    <row r="411" spans="2:21" x14ac:dyDescent="0.2">
      <c r="B411" s="4" cm="1">
        <f t="array" ref="B411">SUM(laptop_prices3[[#This Row],[RAM Comp]:[Weight Comp]]+laptop_prices3[[#This Row],[Storage Comp]])</f>
        <v>15.071282824112306</v>
      </c>
      <c r="C411">
        <v>409</v>
      </c>
      <c r="D411" t="s">
        <v>28</v>
      </c>
      <c r="E411" t="s">
        <v>24</v>
      </c>
      <c r="F411">
        <v>4</v>
      </c>
      <c r="G411" t="s">
        <v>29</v>
      </c>
      <c r="H411" t="s">
        <v>32</v>
      </c>
      <c r="I411">
        <v>14</v>
      </c>
      <c r="J411" t="s">
        <v>15</v>
      </c>
      <c r="K411">
        <v>11.7</v>
      </c>
      <c r="L411">
        <v>2.46</v>
      </c>
      <c r="M411" t="s">
        <v>46</v>
      </c>
      <c r="N411">
        <v>1028.58</v>
      </c>
      <c r="O411" s="5">
        <f>(ScoreCard!$E$3-laptop_prices3[[#This Row],[Price ($)]])/ScoreCard!$E$3*ScoreCard!$E$5</f>
        <v>4.5241527478099313</v>
      </c>
      <c r="P411" s="5">
        <f>laptop_prices3[[#This Row],[RAM (GB)]]/ScoreCard!$F$3*ScoreCard!$F$5</f>
        <v>0.4375</v>
      </c>
      <c r="Q411" s="5">
        <f>laptop_prices3[[#This Row],[Screen Size (inch)]]/ScoreCard!$G$3*ScoreCard!$G$5</f>
        <v>1.6184971098265895</v>
      </c>
      <c r="R411" s="5">
        <f>laptop_prices3[[#This Row],[Battery Life (hours)]]/ScoreCard!$H$3*ScoreCard!$H$5</f>
        <v>6.8250000000000002</v>
      </c>
      <c r="S411" s="5">
        <f>ScoreCard!$I$3-laptop_prices3[[#This Row],[Weight (kg)]]/ScoreCard!$I$3*ScoreCard!$I$5</f>
        <v>2.0942857142857143</v>
      </c>
      <c r="T411" s="6" cm="1">
        <f t="array" ref="T411">_xlfn.IFS(laptop_prices3[[#This Row],[Storage]]="512GB SSD", 512, laptop_prices3[[#This Row],[Storage]] = "1TB SSD", 1000, laptop_prices3[[#This Row],[Storage]] = "2TB SSD", 2000, laptop_prices3[[#This Row],[Storage]]= "256GB SSD", 256, laptop_prices3[[#This Row],[Storage]] = "1TB HDD", 1000*0.7)</f>
        <v>256</v>
      </c>
      <c r="U411" s="5">
        <f>laptop_prices3[[#This Row],[Storage Raw Value]]/ScoreCard!$J$3*ScoreCard!$J$5</f>
        <v>1.024</v>
      </c>
    </row>
    <row r="412" spans="2:21" x14ac:dyDescent="0.2">
      <c r="B412" s="4" cm="1">
        <f t="array" ref="B412">SUM(laptop_prices3[[#This Row],[RAM Comp]:[Weight Comp]]+laptop_prices3[[#This Row],[Storage Comp]])</f>
        <v>24.690524635287641</v>
      </c>
      <c r="C412">
        <v>410</v>
      </c>
      <c r="D412" t="s">
        <v>47</v>
      </c>
      <c r="E412" t="s">
        <v>24</v>
      </c>
      <c r="F412">
        <v>64</v>
      </c>
      <c r="G412" t="s">
        <v>13</v>
      </c>
      <c r="H412" t="s">
        <v>40</v>
      </c>
      <c r="I412">
        <v>13.3</v>
      </c>
      <c r="J412" t="s">
        <v>27</v>
      </c>
      <c r="K412">
        <v>10.4</v>
      </c>
      <c r="L412">
        <v>2.81</v>
      </c>
      <c r="M412" t="s">
        <v>30</v>
      </c>
      <c r="N412">
        <v>5129.37</v>
      </c>
      <c r="O412" s="5">
        <f>(ScoreCard!$E$3-laptop_prices3[[#This Row],[Price ($)]])/ScoreCard!$E$3*ScoreCard!$E$5</f>
        <v>2.6270230609518244</v>
      </c>
      <c r="P412" s="5">
        <f>laptop_prices3[[#This Row],[RAM (GB)]]/ScoreCard!$F$3*ScoreCard!$F$5</f>
        <v>7</v>
      </c>
      <c r="Q412" s="5">
        <f>laptop_prices3[[#This Row],[Screen Size (inch)]]/ScoreCard!$G$3*ScoreCard!$G$5</f>
        <v>1.5375722543352601</v>
      </c>
      <c r="R412" s="5">
        <f>laptop_prices3[[#This Row],[Battery Life (hours)]]/ScoreCard!$H$3*ScoreCard!$H$5</f>
        <v>6.0666666666666664</v>
      </c>
      <c r="S412" s="5">
        <f>ScoreCard!$I$3-laptop_prices3[[#This Row],[Weight (kg)]]/ScoreCard!$I$3*ScoreCard!$I$5</f>
        <v>1.8942857142857144</v>
      </c>
      <c r="T412" s="6" cm="1">
        <f t="array" ref="T412">_xlfn.IFS(laptop_prices3[[#This Row],[Storage]]="512GB SSD", 512, laptop_prices3[[#This Row],[Storage]] = "1TB SSD", 1000, laptop_prices3[[#This Row],[Storage]] = "2TB SSD", 2000, laptop_prices3[[#This Row],[Storage]]= "256GB SSD", 256, laptop_prices3[[#This Row],[Storage]] = "1TB HDD", 1000*0.7)</f>
        <v>512</v>
      </c>
      <c r="U412" s="5">
        <f>laptop_prices3[[#This Row],[Storage Raw Value]]/ScoreCard!$J$3*ScoreCard!$J$5</f>
        <v>2.048</v>
      </c>
    </row>
    <row r="413" spans="2:21" x14ac:dyDescent="0.2">
      <c r="B413" s="4" cm="1">
        <f t="array" ref="B413">SUM(laptop_prices3[[#This Row],[RAM Comp]:[Weight Comp]]+laptop_prices3[[#This Row],[Storage Comp]])</f>
        <v>46.783944398568678</v>
      </c>
      <c r="C413">
        <v>411</v>
      </c>
      <c r="D413" t="s">
        <v>36</v>
      </c>
      <c r="E413" t="s">
        <v>24</v>
      </c>
      <c r="F413">
        <v>32</v>
      </c>
      <c r="G413" t="s">
        <v>25</v>
      </c>
      <c r="H413" t="s">
        <v>35</v>
      </c>
      <c r="I413">
        <v>15.6</v>
      </c>
      <c r="J413" t="s">
        <v>15</v>
      </c>
      <c r="K413">
        <v>11.8</v>
      </c>
      <c r="L413">
        <v>1.58</v>
      </c>
      <c r="M413" t="s">
        <v>22</v>
      </c>
      <c r="N413">
        <v>2304.34</v>
      </c>
      <c r="O413" s="5">
        <f>(ScoreCard!$E$3-laptop_prices3[[#This Row],[Price ($)]])/ScoreCard!$E$3*ScoreCard!$E$5</f>
        <v>3.9339537448602311</v>
      </c>
      <c r="P413" s="5">
        <f>laptop_prices3[[#This Row],[RAM (GB)]]/ScoreCard!$F$3*ScoreCard!$F$5</f>
        <v>3.5</v>
      </c>
      <c r="Q413" s="5">
        <f>laptop_prices3[[#This Row],[Screen Size (inch)]]/ScoreCard!$G$3*ScoreCard!$G$5</f>
        <v>1.8034682080924855</v>
      </c>
      <c r="R413" s="5">
        <f>laptop_prices3[[#This Row],[Battery Life (hours)]]/ScoreCard!$H$3*ScoreCard!$H$5</f>
        <v>6.8833333333333337</v>
      </c>
      <c r="S413" s="5">
        <f>ScoreCard!$I$3-laptop_prices3[[#This Row],[Weight (kg)]]/ScoreCard!$I$3*ScoreCard!$I$5</f>
        <v>2.597142857142857</v>
      </c>
      <c r="T413" s="6" cm="1">
        <f t="array" ref="T413">_xlfn.IFS(laptop_prices3[[#This Row],[Storage]]="512GB SSD", 512, laptop_prices3[[#This Row],[Storage]] = "1TB SSD", 1000, laptop_prices3[[#This Row],[Storage]] = "2TB SSD", 2000, laptop_prices3[[#This Row],[Storage]]= "256GB SSD", 256, laptop_prices3[[#This Row],[Storage]] = "1TB HDD", 1000*0.7)</f>
        <v>2000</v>
      </c>
      <c r="U413" s="5">
        <f>laptop_prices3[[#This Row],[Storage Raw Value]]/ScoreCard!$J$3*ScoreCard!$J$5</f>
        <v>8</v>
      </c>
    </row>
    <row r="414" spans="2:21" x14ac:dyDescent="0.2">
      <c r="B414" s="4" cm="1">
        <f t="array" ref="B414">SUM(laptop_prices3[[#This Row],[RAM Comp]:[Weight Comp]]+laptop_prices3[[#This Row],[Storage Comp]])</f>
        <v>40.477976190476191</v>
      </c>
      <c r="C414">
        <v>412</v>
      </c>
      <c r="D414" t="s">
        <v>47</v>
      </c>
      <c r="E414" t="s">
        <v>37</v>
      </c>
      <c r="F414">
        <v>4</v>
      </c>
      <c r="G414" t="s">
        <v>25</v>
      </c>
      <c r="H414" t="s">
        <v>40</v>
      </c>
      <c r="I414">
        <v>17.3</v>
      </c>
      <c r="J414" t="s">
        <v>21</v>
      </c>
      <c r="K414">
        <v>7</v>
      </c>
      <c r="L414">
        <v>2.7</v>
      </c>
      <c r="M414" t="s">
        <v>46</v>
      </c>
      <c r="N414">
        <v>1779.42</v>
      </c>
      <c r="O414" s="5">
        <f>(ScoreCard!$E$3-laptop_prices3[[#This Row],[Price ($)]])/ScoreCard!$E$3*ScoreCard!$E$5</f>
        <v>4.1767950791459558</v>
      </c>
      <c r="P414" s="5">
        <f>laptop_prices3[[#This Row],[RAM (GB)]]/ScoreCard!$F$3*ScoreCard!$F$5</f>
        <v>0.4375</v>
      </c>
      <c r="Q414" s="5">
        <f>laptop_prices3[[#This Row],[Screen Size (inch)]]/ScoreCard!$G$3*ScoreCard!$G$5</f>
        <v>2</v>
      </c>
      <c r="R414" s="5">
        <f>laptop_prices3[[#This Row],[Battery Life (hours)]]/ScoreCard!$H$3*ScoreCard!$H$5</f>
        <v>4.0833333333333339</v>
      </c>
      <c r="S414" s="5">
        <f>ScoreCard!$I$3-laptop_prices3[[#This Row],[Weight (kg)]]/ScoreCard!$I$3*ScoreCard!$I$5</f>
        <v>1.9571428571428571</v>
      </c>
      <c r="T414" s="6" cm="1">
        <f t="array" ref="T414">_xlfn.IFS(laptop_prices3[[#This Row],[Storage]]="512GB SSD", 512, laptop_prices3[[#This Row],[Storage]] = "1TB SSD", 1000, laptop_prices3[[#This Row],[Storage]] = "2TB SSD", 2000, laptop_prices3[[#This Row],[Storage]]= "256GB SSD", 256, laptop_prices3[[#This Row],[Storage]] = "1TB HDD", 1000*0.7)</f>
        <v>2000</v>
      </c>
      <c r="U414" s="5">
        <f>laptop_prices3[[#This Row],[Storage Raw Value]]/ScoreCard!$J$3*ScoreCard!$J$5</f>
        <v>8</v>
      </c>
    </row>
    <row r="415" spans="2:21" x14ac:dyDescent="0.2">
      <c r="B415" s="4" cm="1">
        <f t="array" ref="B415">SUM(laptop_prices3[[#This Row],[RAM Comp]:[Weight Comp]]+laptop_prices3[[#This Row],[Storage Comp]])</f>
        <v>17.801639966969447</v>
      </c>
      <c r="C415">
        <v>413</v>
      </c>
      <c r="D415" t="s">
        <v>45</v>
      </c>
      <c r="E415" t="s">
        <v>48</v>
      </c>
      <c r="F415">
        <v>64</v>
      </c>
      <c r="G415" t="s">
        <v>29</v>
      </c>
      <c r="H415" t="s">
        <v>35</v>
      </c>
      <c r="I415">
        <v>14</v>
      </c>
      <c r="J415" t="s">
        <v>43</v>
      </c>
      <c r="K415">
        <v>4.2</v>
      </c>
      <c r="L415">
        <v>1.51</v>
      </c>
      <c r="M415" t="s">
        <v>30</v>
      </c>
      <c r="N415">
        <v>3011.94</v>
      </c>
      <c r="O415" s="5">
        <f>(ScoreCard!$E$3-laptop_prices3[[#This Row],[Price ($)]])/ScoreCard!$E$3*ScoreCard!$E$5</f>
        <v>3.606599999259799</v>
      </c>
      <c r="P415" s="5">
        <f>laptop_prices3[[#This Row],[RAM (GB)]]/ScoreCard!$F$3*ScoreCard!$F$5</f>
        <v>7</v>
      </c>
      <c r="Q415" s="5">
        <f>laptop_prices3[[#This Row],[Screen Size (inch)]]/ScoreCard!$G$3*ScoreCard!$G$5</f>
        <v>1.6184971098265895</v>
      </c>
      <c r="R415" s="5">
        <f>laptop_prices3[[#This Row],[Battery Life (hours)]]/ScoreCard!$H$3*ScoreCard!$H$5</f>
        <v>2.4500000000000002</v>
      </c>
      <c r="S415" s="5">
        <f>ScoreCard!$I$3-laptop_prices3[[#This Row],[Weight (kg)]]/ScoreCard!$I$3*ScoreCard!$I$5</f>
        <v>2.637142857142857</v>
      </c>
      <c r="T415" s="6" cm="1">
        <f t="array" ref="T415">_xlfn.IFS(laptop_prices3[[#This Row],[Storage]]="512GB SSD", 512, laptop_prices3[[#This Row],[Storage]] = "1TB SSD", 1000, laptop_prices3[[#This Row],[Storage]] = "2TB SSD", 2000, laptop_prices3[[#This Row],[Storage]]= "256GB SSD", 256, laptop_prices3[[#This Row],[Storage]] = "1TB HDD", 1000*0.7)</f>
        <v>256</v>
      </c>
      <c r="U415" s="5">
        <f>laptop_prices3[[#This Row],[Storage Raw Value]]/ScoreCard!$J$3*ScoreCard!$J$5</f>
        <v>1.024</v>
      </c>
    </row>
    <row r="416" spans="2:21" x14ac:dyDescent="0.2">
      <c r="B416" s="4" cm="1">
        <f t="array" ref="B416">SUM(laptop_prices3[[#This Row],[RAM Comp]:[Weight Comp]]+laptop_prices3[[#This Row],[Storage Comp]])</f>
        <v>23.319449490778968</v>
      </c>
      <c r="C416">
        <v>414</v>
      </c>
      <c r="D416" t="s">
        <v>23</v>
      </c>
      <c r="E416" t="s">
        <v>39</v>
      </c>
      <c r="F416">
        <v>16</v>
      </c>
      <c r="G416" t="s">
        <v>42</v>
      </c>
      <c r="H416" t="s">
        <v>20</v>
      </c>
      <c r="I416">
        <v>14</v>
      </c>
      <c r="J416" t="s">
        <v>43</v>
      </c>
      <c r="K416">
        <v>11</v>
      </c>
      <c r="L416">
        <v>2.04</v>
      </c>
      <c r="M416" t="s">
        <v>30</v>
      </c>
      <c r="N416">
        <v>1067.6199999999999</v>
      </c>
      <c r="O416" s="5">
        <f>(ScoreCard!$E$3-laptop_prices3[[#This Row],[Price ($)]])/ScoreCard!$E$3*ScoreCard!$E$5</f>
        <v>4.5060918515009414</v>
      </c>
      <c r="P416" s="5">
        <f>laptop_prices3[[#This Row],[RAM (GB)]]/ScoreCard!$F$3*ScoreCard!$F$5</f>
        <v>1.75</v>
      </c>
      <c r="Q416" s="5">
        <f>laptop_prices3[[#This Row],[Screen Size (inch)]]/ScoreCard!$G$3*ScoreCard!$G$5</f>
        <v>1.6184971098265895</v>
      </c>
      <c r="R416" s="5">
        <f>laptop_prices3[[#This Row],[Battery Life (hours)]]/ScoreCard!$H$3*ScoreCard!$H$5</f>
        <v>6.4166666666666661</v>
      </c>
      <c r="S416" s="5">
        <f>ScoreCard!$I$3-laptop_prices3[[#This Row],[Weight (kg)]]/ScoreCard!$I$3*ScoreCard!$I$5</f>
        <v>2.3342857142857145</v>
      </c>
      <c r="T416" s="6" cm="1">
        <f t="array" ref="T416">_xlfn.IFS(laptop_prices3[[#This Row],[Storage]]="512GB SSD", 512, laptop_prices3[[#This Row],[Storage]] = "1TB SSD", 1000, laptop_prices3[[#This Row],[Storage]] = "2TB SSD", 2000, laptop_prices3[[#This Row],[Storage]]= "256GB SSD", 256, laptop_prices3[[#This Row],[Storage]] = "1TB HDD", 1000*0.7)</f>
        <v>700</v>
      </c>
      <c r="U416" s="5">
        <f>laptop_prices3[[#This Row],[Storage Raw Value]]/ScoreCard!$J$3*ScoreCard!$J$5</f>
        <v>2.8</v>
      </c>
    </row>
    <row r="417" spans="2:21" x14ac:dyDescent="0.2">
      <c r="B417" s="4" cm="1">
        <f t="array" ref="B417">SUM(laptop_prices3[[#This Row],[RAM Comp]:[Weight Comp]]+laptop_prices3[[#This Row],[Storage Comp]])</f>
        <v>19.902952380952382</v>
      </c>
      <c r="C417">
        <v>415</v>
      </c>
      <c r="D417" t="s">
        <v>23</v>
      </c>
      <c r="E417" t="s">
        <v>37</v>
      </c>
      <c r="F417">
        <v>16</v>
      </c>
      <c r="G417" t="s">
        <v>13</v>
      </c>
      <c r="H417" t="s">
        <v>14</v>
      </c>
      <c r="I417">
        <v>17.3</v>
      </c>
      <c r="J417" t="s">
        <v>43</v>
      </c>
      <c r="K417">
        <v>10.4</v>
      </c>
      <c r="L417">
        <v>2.81</v>
      </c>
      <c r="M417" t="s">
        <v>30</v>
      </c>
      <c r="N417">
        <v>2102.34</v>
      </c>
      <c r="O417" s="5">
        <f>(ScoreCard!$E$3-laptop_prices3[[#This Row],[Price ($)]])/ScoreCard!$E$3*ScoreCard!$E$5</f>
        <v>4.0274040792458834</v>
      </c>
      <c r="P417" s="5">
        <f>laptop_prices3[[#This Row],[RAM (GB)]]/ScoreCard!$F$3*ScoreCard!$F$5</f>
        <v>1.75</v>
      </c>
      <c r="Q417" s="5">
        <f>laptop_prices3[[#This Row],[Screen Size (inch)]]/ScoreCard!$G$3*ScoreCard!$G$5</f>
        <v>2</v>
      </c>
      <c r="R417" s="5">
        <f>laptop_prices3[[#This Row],[Battery Life (hours)]]/ScoreCard!$H$3*ScoreCard!$H$5</f>
        <v>6.0666666666666664</v>
      </c>
      <c r="S417" s="5">
        <f>ScoreCard!$I$3-laptop_prices3[[#This Row],[Weight (kg)]]/ScoreCard!$I$3*ScoreCard!$I$5</f>
        <v>1.8942857142857144</v>
      </c>
      <c r="T417" s="6" cm="1">
        <f t="array" ref="T417">_xlfn.IFS(laptop_prices3[[#This Row],[Storage]]="512GB SSD", 512, laptop_prices3[[#This Row],[Storage]] = "1TB SSD", 1000, laptop_prices3[[#This Row],[Storage]] = "2TB SSD", 2000, laptop_prices3[[#This Row],[Storage]]= "256GB SSD", 256, laptop_prices3[[#This Row],[Storage]] = "1TB HDD", 1000*0.7)</f>
        <v>512</v>
      </c>
      <c r="U417" s="5">
        <f>laptop_prices3[[#This Row],[Storage Raw Value]]/ScoreCard!$J$3*ScoreCard!$J$5</f>
        <v>2.048</v>
      </c>
    </row>
    <row r="418" spans="2:21" x14ac:dyDescent="0.2">
      <c r="B418" s="4" cm="1">
        <f t="array" ref="B418">SUM(laptop_prices3[[#This Row],[RAM Comp]:[Weight Comp]]+laptop_prices3[[#This Row],[Storage Comp]])</f>
        <v>45.332857142857144</v>
      </c>
      <c r="C418">
        <v>416</v>
      </c>
      <c r="D418" t="s">
        <v>17</v>
      </c>
      <c r="E418" t="s">
        <v>39</v>
      </c>
      <c r="F418">
        <v>32</v>
      </c>
      <c r="G418" t="s">
        <v>25</v>
      </c>
      <c r="H418" t="s">
        <v>14</v>
      </c>
      <c r="I418">
        <v>17.3</v>
      </c>
      <c r="J418" t="s">
        <v>43</v>
      </c>
      <c r="K418">
        <v>10.199999999999999</v>
      </c>
      <c r="L418">
        <v>2.83</v>
      </c>
      <c r="M418" t="s">
        <v>22</v>
      </c>
      <c r="N418">
        <v>2490.8200000000002</v>
      </c>
      <c r="O418" s="5">
        <f>(ScoreCard!$E$3-laptop_prices3[[#This Row],[Price ($)]])/ScoreCard!$E$3*ScoreCard!$E$5</f>
        <v>3.8476833569580715</v>
      </c>
      <c r="P418" s="5">
        <f>laptop_prices3[[#This Row],[RAM (GB)]]/ScoreCard!$F$3*ScoreCard!$F$5</f>
        <v>3.5</v>
      </c>
      <c r="Q418" s="5">
        <f>laptop_prices3[[#This Row],[Screen Size (inch)]]/ScoreCard!$G$3*ScoreCard!$G$5</f>
        <v>2</v>
      </c>
      <c r="R418" s="5">
        <f>laptop_prices3[[#This Row],[Battery Life (hours)]]/ScoreCard!$H$3*ScoreCard!$H$5</f>
        <v>5.95</v>
      </c>
      <c r="S418" s="5">
        <f>ScoreCard!$I$3-laptop_prices3[[#This Row],[Weight (kg)]]/ScoreCard!$I$3*ScoreCard!$I$5</f>
        <v>1.8828571428571428</v>
      </c>
      <c r="T418" s="6" cm="1">
        <f t="array" ref="T418">_xlfn.IFS(laptop_prices3[[#This Row],[Storage]]="512GB SSD", 512, laptop_prices3[[#This Row],[Storage]] = "1TB SSD", 1000, laptop_prices3[[#This Row],[Storage]] = "2TB SSD", 2000, laptop_prices3[[#This Row],[Storage]]= "256GB SSD", 256, laptop_prices3[[#This Row],[Storage]] = "1TB HDD", 1000*0.7)</f>
        <v>2000</v>
      </c>
      <c r="U418" s="5">
        <f>laptop_prices3[[#This Row],[Storage Raw Value]]/ScoreCard!$J$3*ScoreCard!$J$5</f>
        <v>8</v>
      </c>
    </row>
    <row r="419" spans="2:21" x14ac:dyDescent="0.2">
      <c r="B419" s="4" cm="1">
        <f t="array" ref="B419">SUM(laptop_prices3[[#This Row],[RAM Comp]:[Weight Comp]]+laptop_prices3[[#This Row],[Storage Comp]])</f>
        <v>40.434896779521054</v>
      </c>
      <c r="C419">
        <v>417</v>
      </c>
      <c r="D419" t="s">
        <v>17</v>
      </c>
      <c r="E419" t="s">
        <v>18</v>
      </c>
      <c r="F419">
        <v>16</v>
      </c>
      <c r="G419" t="s">
        <v>25</v>
      </c>
      <c r="H419" t="s">
        <v>14</v>
      </c>
      <c r="I419">
        <v>15.6</v>
      </c>
      <c r="J419" t="s">
        <v>27</v>
      </c>
      <c r="K419">
        <v>4.2</v>
      </c>
      <c r="L419">
        <v>1.87</v>
      </c>
      <c r="M419" t="s">
        <v>30</v>
      </c>
      <c r="N419">
        <v>3899.89</v>
      </c>
      <c r="O419" s="5">
        <f>(ScoreCard!$E$3-laptop_prices3[[#This Row],[Price ($)]])/ScoreCard!$E$3*ScoreCard!$E$5</f>
        <v>3.1958117595680191</v>
      </c>
      <c r="P419" s="5">
        <f>laptop_prices3[[#This Row],[RAM (GB)]]/ScoreCard!$F$3*ScoreCard!$F$5</f>
        <v>1.75</v>
      </c>
      <c r="Q419" s="5">
        <f>laptop_prices3[[#This Row],[Screen Size (inch)]]/ScoreCard!$G$3*ScoreCard!$G$5</f>
        <v>1.8034682080924855</v>
      </c>
      <c r="R419" s="5">
        <f>laptop_prices3[[#This Row],[Battery Life (hours)]]/ScoreCard!$H$3*ScoreCard!$H$5</f>
        <v>2.4500000000000002</v>
      </c>
      <c r="S419" s="5">
        <f>ScoreCard!$I$3-laptop_prices3[[#This Row],[Weight (kg)]]/ScoreCard!$I$3*ScoreCard!$I$5</f>
        <v>2.4314285714285715</v>
      </c>
      <c r="T419" s="6" cm="1">
        <f t="array" ref="T419">_xlfn.IFS(laptop_prices3[[#This Row],[Storage]]="512GB SSD", 512, laptop_prices3[[#This Row],[Storage]] = "1TB SSD", 1000, laptop_prices3[[#This Row],[Storage]] = "2TB SSD", 2000, laptop_prices3[[#This Row],[Storage]]= "256GB SSD", 256, laptop_prices3[[#This Row],[Storage]] = "1TB HDD", 1000*0.7)</f>
        <v>2000</v>
      </c>
      <c r="U419" s="5">
        <f>laptop_prices3[[#This Row],[Storage Raw Value]]/ScoreCard!$J$3*ScoreCard!$J$5</f>
        <v>8</v>
      </c>
    </row>
    <row r="420" spans="2:21" x14ac:dyDescent="0.2">
      <c r="B420" s="4" cm="1">
        <f t="array" ref="B420">SUM(laptop_prices3[[#This Row],[RAM Comp]:[Weight Comp]]+laptop_prices3[[#This Row],[Storage Comp]])</f>
        <v>31.631143682906689</v>
      </c>
      <c r="C420">
        <v>418</v>
      </c>
      <c r="D420" t="s">
        <v>17</v>
      </c>
      <c r="E420" t="s">
        <v>37</v>
      </c>
      <c r="F420">
        <v>64</v>
      </c>
      <c r="G420" t="s">
        <v>19</v>
      </c>
      <c r="H420" t="s">
        <v>32</v>
      </c>
      <c r="I420">
        <v>13.3</v>
      </c>
      <c r="J420" t="s">
        <v>21</v>
      </c>
      <c r="K420">
        <v>8.1</v>
      </c>
      <c r="L420">
        <v>1.98</v>
      </c>
      <c r="M420" t="s">
        <v>22</v>
      </c>
      <c r="N420">
        <v>4678.1400000000003</v>
      </c>
      <c r="O420" s="5">
        <f>(ScoreCard!$E$3-laptop_prices3[[#This Row],[Price ($)]])/ScoreCard!$E$3*ScoreCard!$E$5</f>
        <v>2.8357735282034957</v>
      </c>
      <c r="P420" s="5">
        <f>laptop_prices3[[#This Row],[RAM (GB)]]/ScoreCard!$F$3*ScoreCard!$F$5</f>
        <v>7</v>
      </c>
      <c r="Q420" s="5">
        <f>laptop_prices3[[#This Row],[Screen Size (inch)]]/ScoreCard!$G$3*ScoreCard!$G$5</f>
        <v>1.5375722543352601</v>
      </c>
      <c r="R420" s="5">
        <f>laptop_prices3[[#This Row],[Battery Life (hours)]]/ScoreCard!$H$3*ScoreCard!$H$5</f>
        <v>4.7249999999999996</v>
      </c>
      <c r="S420" s="5">
        <f>ScoreCard!$I$3-laptop_prices3[[#This Row],[Weight (kg)]]/ScoreCard!$I$3*ScoreCard!$I$5</f>
        <v>2.3685714285714283</v>
      </c>
      <c r="T420" s="6" cm="1">
        <f t="array" ref="T420">_xlfn.IFS(laptop_prices3[[#This Row],[Storage]]="512GB SSD", 512, laptop_prices3[[#This Row],[Storage]] = "1TB SSD", 1000, laptop_prices3[[#This Row],[Storage]] = "2TB SSD", 2000, laptop_prices3[[#This Row],[Storage]]= "256GB SSD", 256, laptop_prices3[[#This Row],[Storage]] = "1TB HDD", 1000*0.7)</f>
        <v>1000</v>
      </c>
      <c r="U420" s="5">
        <f>laptop_prices3[[#This Row],[Storage Raw Value]]/ScoreCard!$J$3*ScoreCard!$J$5</f>
        <v>4</v>
      </c>
    </row>
    <row r="421" spans="2:21" x14ac:dyDescent="0.2">
      <c r="B421" s="4" cm="1">
        <f t="array" ref="B421">SUM(laptop_prices3[[#This Row],[RAM Comp]:[Weight Comp]]+laptop_prices3[[#This Row],[Storage Comp]])</f>
        <v>21.694166666666668</v>
      </c>
      <c r="C421">
        <v>419</v>
      </c>
      <c r="D421" t="s">
        <v>45</v>
      </c>
      <c r="E421" t="s">
        <v>12</v>
      </c>
      <c r="F421">
        <v>4</v>
      </c>
      <c r="G421" t="s">
        <v>42</v>
      </c>
      <c r="H421" t="s">
        <v>40</v>
      </c>
      <c r="I421">
        <v>17.3</v>
      </c>
      <c r="J421" t="s">
        <v>21</v>
      </c>
      <c r="K421">
        <v>9.8000000000000007</v>
      </c>
      <c r="L421">
        <v>2.0299999999999998</v>
      </c>
      <c r="M421" t="s">
        <v>46</v>
      </c>
      <c r="N421">
        <v>725.5</v>
      </c>
      <c r="O421" s="5">
        <f>(ScoreCard!$E$3-laptop_prices3[[#This Row],[Price ($)]])/ScoreCard!$E$3*ScoreCard!$E$5</f>
        <v>4.664365259421829</v>
      </c>
      <c r="P421" s="5">
        <f>laptop_prices3[[#This Row],[RAM (GB)]]/ScoreCard!$F$3*ScoreCard!$F$5</f>
        <v>0.4375</v>
      </c>
      <c r="Q421" s="5">
        <f>laptop_prices3[[#This Row],[Screen Size (inch)]]/ScoreCard!$G$3*ScoreCard!$G$5</f>
        <v>2</v>
      </c>
      <c r="R421" s="5">
        <f>laptop_prices3[[#This Row],[Battery Life (hours)]]/ScoreCard!$H$3*ScoreCard!$H$5</f>
        <v>5.7166666666666677</v>
      </c>
      <c r="S421" s="5">
        <f>ScoreCard!$I$3-laptop_prices3[[#This Row],[Weight (kg)]]/ScoreCard!$I$3*ScoreCard!$I$5</f>
        <v>2.34</v>
      </c>
      <c r="T421" s="6" cm="1">
        <f t="array" ref="T421">_xlfn.IFS(laptop_prices3[[#This Row],[Storage]]="512GB SSD", 512, laptop_prices3[[#This Row],[Storage]] = "1TB SSD", 1000, laptop_prices3[[#This Row],[Storage]] = "2TB SSD", 2000, laptop_prices3[[#This Row],[Storage]]= "256GB SSD", 256, laptop_prices3[[#This Row],[Storage]] = "1TB HDD", 1000*0.7)</f>
        <v>700</v>
      </c>
      <c r="U421" s="5">
        <f>laptop_prices3[[#This Row],[Storage Raw Value]]/ScoreCard!$J$3*ScoreCard!$J$5</f>
        <v>2.8</v>
      </c>
    </row>
    <row r="422" spans="2:21" x14ac:dyDescent="0.2">
      <c r="B422" s="4" cm="1">
        <f t="array" ref="B422">SUM(laptop_prices3[[#This Row],[RAM Comp]:[Weight Comp]]+laptop_prices3[[#This Row],[Storage Comp]])</f>
        <v>20.180667492430498</v>
      </c>
      <c r="C422">
        <v>420</v>
      </c>
      <c r="D422" t="s">
        <v>28</v>
      </c>
      <c r="E422" t="s">
        <v>41</v>
      </c>
      <c r="F422">
        <v>32</v>
      </c>
      <c r="G422" t="s">
        <v>42</v>
      </c>
      <c r="H422" t="s">
        <v>26</v>
      </c>
      <c r="I422">
        <v>13.3</v>
      </c>
      <c r="J422" t="s">
        <v>43</v>
      </c>
      <c r="K422">
        <v>4.0999999999999996</v>
      </c>
      <c r="L422">
        <v>3.41</v>
      </c>
      <c r="M422" t="s">
        <v>16</v>
      </c>
      <c r="N422">
        <v>2078.85</v>
      </c>
      <c r="O422" s="5">
        <f>(ScoreCard!$E$3-laptop_prices3[[#This Row],[Price ($)]])/ScoreCard!$E$3*ScoreCard!$E$5</f>
        <v>4.0382711503088489</v>
      </c>
      <c r="P422" s="5">
        <f>laptop_prices3[[#This Row],[RAM (GB)]]/ScoreCard!$F$3*ScoreCard!$F$5</f>
        <v>3.5</v>
      </c>
      <c r="Q422" s="5">
        <f>laptop_prices3[[#This Row],[Screen Size (inch)]]/ScoreCard!$G$3*ScoreCard!$G$5</f>
        <v>1.5375722543352601</v>
      </c>
      <c r="R422" s="5">
        <f>laptop_prices3[[#This Row],[Battery Life (hours)]]/ScoreCard!$H$3*ScoreCard!$H$5</f>
        <v>2.3916666666666662</v>
      </c>
      <c r="S422" s="5">
        <f>ScoreCard!$I$3-laptop_prices3[[#This Row],[Weight (kg)]]/ScoreCard!$I$3*ScoreCard!$I$5</f>
        <v>1.5514285714285714</v>
      </c>
      <c r="T422" s="6" cm="1">
        <f t="array" ref="T422">_xlfn.IFS(laptop_prices3[[#This Row],[Storage]]="512GB SSD", 512, laptop_prices3[[#This Row],[Storage]] = "1TB SSD", 1000, laptop_prices3[[#This Row],[Storage]] = "2TB SSD", 2000, laptop_prices3[[#This Row],[Storage]]= "256GB SSD", 256, laptop_prices3[[#This Row],[Storage]] = "1TB HDD", 1000*0.7)</f>
        <v>700</v>
      </c>
      <c r="U422" s="5">
        <f>laptop_prices3[[#This Row],[Storage Raw Value]]/ScoreCard!$J$3*ScoreCard!$J$5</f>
        <v>2.8</v>
      </c>
    </row>
    <row r="423" spans="2:21" x14ac:dyDescent="0.2">
      <c r="B423" s="4" cm="1">
        <f t="array" ref="B423">SUM(laptop_prices3[[#This Row],[RAM Comp]:[Weight Comp]]+laptop_prices3[[#This Row],[Storage Comp]])</f>
        <v>26.170333333333332</v>
      </c>
      <c r="C423">
        <v>421</v>
      </c>
      <c r="D423" t="s">
        <v>45</v>
      </c>
      <c r="E423" t="s">
        <v>24</v>
      </c>
      <c r="F423">
        <v>64</v>
      </c>
      <c r="G423" t="s">
        <v>13</v>
      </c>
      <c r="H423" t="s">
        <v>32</v>
      </c>
      <c r="I423">
        <v>17.3</v>
      </c>
      <c r="J423" t="s">
        <v>43</v>
      </c>
      <c r="K423">
        <v>10.9</v>
      </c>
      <c r="L423">
        <v>1.54</v>
      </c>
      <c r="M423" t="s">
        <v>22</v>
      </c>
      <c r="N423">
        <v>2479.33</v>
      </c>
      <c r="O423" s="5">
        <f>(ScoreCard!$E$3-laptop_prices3[[#This Row],[Price ($)]])/ScoreCard!$E$3*ScoreCard!$E$5</f>
        <v>3.8529989230080277</v>
      </c>
      <c r="P423" s="5">
        <f>laptop_prices3[[#This Row],[RAM (GB)]]/ScoreCard!$F$3*ScoreCard!$F$5</f>
        <v>7</v>
      </c>
      <c r="Q423" s="5">
        <f>laptop_prices3[[#This Row],[Screen Size (inch)]]/ScoreCard!$G$3*ScoreCard!$G$5</f>
        <v>2</v>
      </c>
      <c r="R423" s="5">
        <f>laptop_prices3[[#This Row],[Battery Life (hours)]]/ScoreCard!$H$3*ScoreCard!$H$5</f>
        <v>6.3583333333333334</v>
      </c>
      <c r="S423" s="5">
        <f>ScoreCard!$I$3-laptop_prices3[[#This Row],[Weight (kg)]]/ScoreCard!$I$3*ScoreCard!$I$5</f>
        <v>2.62</v>
      </c>
      <c r="T423" s="6" cm="1">
        <f t="array" ref="T423">_xlfn.IFS(laptop_prices3[[#This Row],[Storage]]="512GB SSD", 512, laptop_prices3[[#This Row],[Storage]] = "1TB SSD", 1000, laptop_prices3[[#This Row],[Storage]] = "2TB SSD", 2000, laptop_prices3[[#This Row],[Storage]]= "256GB SSD", 256, laptop_prices3[[#This Row],[Storage]] = "1TB HDD", 1000*0.7)</f>
        <v>512</v>
      </c>
      <c r="U423" s="5">
        <f>laptop_prices3[[#This Row],[Storage Raw Value]]/ScoreCard!$J$3*ScoreCard!$J$5</f>
        <v>2.048</v>
      </c>
    </row>
    <row r="424" spans="2:21" x14ac:dyDescent="0.2">
      <c r="B424" s="4" cm="1">
        <f t="array" ref="B424">SUM(laptop_prices3[[#This Row],[RAM Comp]:[Weight Comp]]+laptop_prices3[[#This Row],[Storage Comp]])</f>
        <v>22.476428571428571</v>
      </c>
      <c r="C424">
        <v>422</v>
      </c>
      <c r="D424" t="s">
        <v>34</v>
      </c>
      <c r="E424" t="s">
        <v>18</v>
      </c>
      <c r="F424">
        <v>16</v>
      </c>
      <c r="G424" t="s">
        <v>42</v>
      </c>
      <c r="H424" t="s">
        <v>14</v>
      </c>
      <c r="I424">
        <v>17.3</v>
      </c>
      <c r="J424" t="s">
        <v>27</v>
      </c>
      <c r="K424">
        <v>9.9</v>
      </c>
      <c r="L424">
        <v>3.06</v>
      </c>
      <c r="M424" t="s">
        <v>22</v>
      </c>
      <c r="N424">
        <v>2302.71</v>
      </c>
      <c r="O424" s="5">
        <f>(ScoreCard!$E$3-laptop_prices3[[#This Row],[Price ($)]])/ScoreCard!$E$3*ScoreCard!$E$5</f>
        <v>3.9347078242911646</v>
      </c>
      <c r="P424" s="5">
        <f>laptop_prices3[[#This Row],[RAM (GB)]]/ScoreCard!$F$3*ScoreCard!$F$5</f>
        <v>1.75</v>
      </c>
      <c r="Q424" s="5">
        <f>laptop_prices3[[#This Row],[Screen Size (inch)]]/ScoreCard!$G$3*ScoreCard!$G$5</f>
        <v>2</v>
      </c>
      <c r="R424" s="5">
        <f>laptop_prices3[[#This Row],[Battery Life (hours)]]/ScoreCard!$H$3*ScoreCard!$H$5</f>
        <v>5.7750000000000004</v>
      </c>
      <c r="S424" s="5">
        <f>ScoreCard!$I$3-laptop_prices3[[#This Row],[Weight (kg)]]/ScoreCard!$I$3*ScoreCard!$I$5</f>
        <v>1.7514285714285713</v>
      </c>
      <c r="T424" s="6" cm="1">
        <f t="array" ref="T424">_xlfn.IFS(laptop_prices3[[#This Row],[Storage]]="512GB SSD", 512, laptop_prices3[[#This Row],[Storage]] = "1TB SSD", 1000, laptop_prices3[[#This Row],[Storage]] = "2TB SSD", 2000, laptop_prices3[[#This Row],[Storage]]= "256GB SSD", 256, laptop_prices3[[#This Row],[Storage]] = "1TB HDD", 1000*0.7)</f>
        <v>700</v>
      </c>
      <c r="U424" s="5">
        <f>laptop_prices3[[#This Row],[Storage Raw Value]]/ScoreCard!$J$3*ScoreCard!$J$5</f>
        <v>2.8</v>
      </c>
    </row>
    <row r="425" spans="2:21" x14ac:dyDescent="0.2">
      <c r="B425" s="4" cm="1">
        <f t="array" ref="B425">SUM(laptop_prices3[[#This Row],[RAM Comp]:[Weight Comp]]+laptop_prices3[[#This Row],[Storage Comp]])</f>
        <v>25.185476190476191</v>
      </c>
      <c r="C425">
        <v>423</v>
      </c>
      <c r="D425" t="s">
        <v>45</v>
      </c>
      <c r="E425" t="s">
        <v>37</v>
      </c>
      <c r="F425">
        <v>8</v>
      </c>
      <c r="G425" t="s">
        <v>19</v>
      </c>
      <c r="H425" t="s">
        <v>32</v>
      </c>
      <c r="I425">
        <v>17.3</v>
      </c>
      <c r="J425" t="s">
        <v>15</v>
      </c>
      <c r="K425">
        <v>7.6</v>
      </c>
      <c r="L425">
        <v>2.84</v>
      </c>
      <c r="M425" t="s">
        <v>22</v>
      </c>
      <c r="N425">
        <v>2400</v>
      </c>
      <c r="O425" s="5">
        <f>(ScoreCard!$E$3-laptop_prices3[[#This Row],[Price ($)]])/ScoreCard!$E$3*ScoreCard!$E$5</f>
        <v>3.8896989973981944</v>
      </c>
      <c r="P425" s="5">
        <f>laptop_prices3[[#This Row],[RAM (GB)]]/ScoreCard!$F$3*ScoreCard!$F$5</f>
        <v>0.875</v>
      </c>
      <c r="Q425" s="5">
        <f>laptop_prices3[[#This Row],[Screen Size (inch)]]/ScoreCard!$G$3*ScoreCard!$G$5</f>
        <v>2</v>
      </c>
      <c r="R425" s="5">
        <f>laptop_prices3[[#This Row],[Battery Life (hours)]]/ScoreCard!$H$3*ScoreCard!$H$5</f>
        <v>4.4333333333333336</v>
      </c>
      <c r="S425" s="5">
        <f>ScoreCard!$I$3-laptop_prices3[[#This Row],[Weight (kg)]]/ScoreCard!$I$3*ScoreCard!$I$5</f>
        <v>1.8771428571428572</v>
      </c>
      <c r="T425" s="6" cm="1">
        <f t="array" ref="T425">_xlfn.IFS(laptop_prices3[[#This Row],[Storage]]="512GB SSD", 512, laptop_prices3[[#This Row],[Storage]] = "1TB SSD", 1000, laptop_prices3[[#This Row],[Storage]] = "2TB SSD", 2000, laptop_prices3[[#This Row],[Storage]]= "256GB SSD", 256, laptop_prices3[[#This Row],[Storage]] = "1TB HDD", 1000*0.7)</f>
        <v>1000</v>
      </c>
      <c r="U425" s="5">
        <f>laptop_prices3[[#This Row],[Storage Raw Value]]/ScoreCard!$J$3*ScoreCard!$J$5</f>
        <v>4</v>
      </c>
    </row>
    <row r="426" spans="2:21" x14ac:dyDescent="0.2">
      <c r="B426" s="4" cm="1">
        <f t="array" ref="B426">SUM(laptop_prices3[[#This Row],[RAM Comp]:[Weight Comp]]+laptop_prices3[[#This Row],[Storage Comp]])</f>
        <v>14.820523809523809</v>
      </c>
      <c r="C426">
        <v>424</v>
      </c>
      <c r="D426" t="s">
        <v>17</v>
      </c>
      <c r="E426" t="s">
        <v>41</v>
      </c>
      <c r="F426">
        <v>8</v>
      </c>
      <c r="G426" t="s">
        <v>29</v>
      </c>
      <c r="H426" t="s">
        <v>20</v>
      </c>
      <c r="I426">
        <v>17.3</v>
      </c>
      <c r="J426" t="s">
        <v>27</v>
      </c>
      <c r="K426">
        <v>9.1999999999999993</v>
      </c>
      <c r="L426">
        <v>1.78</v>
      </c>
      <c r="M426" t="s">
        <v>30</v>
      </c>
      <c r="N426">
        <v>4321.1000000000004</v>
      </c>
      <c r="O426" s="5">
        <f>(ScoreCard!$E$3-laptop_prices3[[#This Row],[Price ($)]])/ScoreCard!$E$3*ScoreCard!$E$5</f>
        <v>3.000949307357224</v>
      </c>
      <c r="P426" s="5">
        <f>laptop_prices3[[#This Row],[RAM (GB)]]/ScoreCard!$F$3*ScoreCard!$F$5</f>
        <v>0.875</v>
      </c>
      <c r="Q426" s="5">
        <f>laptop_prices3[[#This Row],[Screen Size (inch)]]/ScoreCard!$G$3*ScoreCard!$G$5</f>
        <v>2</v>
      </c>
      <c r="R426" s="5">
        <f>laptop_prices3[[#This Row],[Battery Life (hours)]]/ScoreCard!$H$3*ScoreCard!$H$5</f>
        <v>5.3666666666666663</v>
      </c>
      <c r="S426" s="5">
        <f>ScoreCard!$I$3-laptop_prices3[[#This Row],[Weight (kg)]]/ScoreCard!$I$3*ScoreCard!$I$5</f>
        <v>2.4828571428571431</v>
      </c>
      <c r="T426" s="6" cm="1">
        <f t="array" ref="T426">_xlfn.IFS(laptop_prices3[[#This Row],[Storage]]="512GB SSD", 512, laptop_prices3[[#This Row],[Storage]] = "1TB SSD", 1000, laptop_prices3[[#This Row],[Storage]] = "2TB SSD", 2000, laptop_prices3[[#This Row],[Storage]]= "256GB SSD", 256, laptop_prices3[[#This Row],[Storage]] = "1TB HDD", 1000*0.7)</f>
        <v>256</v>
      </c>
      <c r="U426" s="5">
        <f>laptop_prices3[[#This Row],[Storage Raw Value]]/ScoreCard!$J$3*ScoreCard!$J$5</f>
        <v>1.024</v>
      </c>
    </row>
    <row r="427" spans="2:21" x14ac:dyDescent="0.2">
      <c r="B427" s="4" cm="1">
        <f t="array" ref="B427">SUM(laptop_prices3[[#This Row],[RAM Comp]:[Weight Comp]]+laptop_prices3[[#This Row],[Storage Comp]])</f>
        <v>16.850401458849436</v>
      </c>
      <c r="C427">
        <v>425</v>
      </c>
      <c r="D427" t="s">
        <v>34</v>
      </c>
      <c r="E427" t="s">
        <v>37</v>
      </c>
      <c r="F427">
        <v>4</v>
      </c>
      <c r="G427" t="s">
        <v>13</v>
      </c>
      <c r="H427" t="s">
        <v>20</v>
      </c>
      <c r="I427">
        <v>16</v>
      </c>
      <c r="J427" t="s">
        <v>21</v>
      </c>
      <c r="K427">
        <v>7.9</v>
      </c>
      <c r="L427">
        <v>3.04</v>
      </c>
      <c r="M427" t="s">
        <v>22</v>
      </c>
      <c r="N427">
        <v>1410.28</v>
      </c>
      <c r="O427" s="5">
        <f>(ScoreCard!$E$3-laptop_prices3[[#This Row],[Price ($)]])/ScoreCard!$E$3*ScoreCard!$E$5</f>
        <v>4.3475686258544686</v>
      </c>
      <c r="P427" s="5">
        <f>laptop_prices3[[#This Row],[RAM (GB)]]/ScoreCard!$F$3*ScoreCard!$F$5</f>
        <v>0.4375</v>
      </c>
      <c r="Q427" s="5">
        <f>laptop_prices3[[#This Row],[Screen Size (inch)]]/ScoreCard!$G$3*ScoreCard!$G$5</f>
        <v>1.8497109826589595</v>
      </c>
      <c r="R427" s="5">
        <f>laptop_prices3[[#This Row],[Battery Life (hours)]]/ScoreCard!$H$3*ScoreCard!$H$5</f>
        <v>4.6083333333333334</v>
      </c>
      <c r="S427" s="5">
        <f>ScoreCard!$I$3-laptop_prices3[[#This Row],[Weight (kg)]]/ScoreCard!$I$3*ScoreCard!$I$5</f>
        <v>1.7628571428571429</v>
      </c>
      <c r="T427" s="6" cm="1">
        <f t="array" ref="T427">_xlfn.IFS(laptop_prices3[[#This Row],[Storage]]="512GB SSD", 512, laptop_prices3[[#This Row],[Storage]] = "1TB SSD", 1000, laptop_prices3[[#This Row],[Storage]] = "2TB SSD", 2000, laptop_prices3[[#This Row],[Storage]]= "256GB SSD", 256, laptop_prices3[[#This Row],[Storage]] = "1TB HDD", 1000*0.7)</f>
        <v>512</v>
      </c>
      <c r="U427" s="5">
        <f>laptop_prices3[[#This Row],[Storage Raw Value]]/ScoreCard!$J$3*ScoreCard!$J$5</f>
        <v>2.048</v>
      </c>
    </row>
    <row r="428" spans="2:21" x14ac:dyDescent="0.2">
      <c r="B428" s="4" cm="1">
        <f t="array" ref="B428">SUM(laptop_prices3[[#This Row],[RAM Comp]:[Weight Comp]]+laptop_prices3[[#This Row],[Storage Comp]])</f>
        <v>14.597044728874209</v>
      </c>
      <c r="C428">
        <v>426</v>
      </c>
      <c r="D428" t="s">
        <v>17</v>
      </c>
      <c r="E428" t="s">
        <v>39</v>
      </c>
      <c r="F428">
        <v>4</v>
      </c>
      <c r="G428" t="s">
        <v>13</v>
      </c>
      <c r="H428" t="s">
        <v>35</v>
      </c>
      <c r="I428">
        <v>14</v>
      </c>
      <c r="J428" t="s">
        <v>15</v>
      </c>
      <c r="K428">
        <v>4.5999999999999996</v>
      </c>
      <c r="L428">
        <v>3.21</v>
      </c>
      <c r="M428" t="s">
        <v>16</v>
      </c>
      <c r="N428">
        <v>1520.7</v>
      </c>
      <c r="O428" s="5">
        <f>(ScoreCard!$E$3-laptop_prices3[[#This Row],[Price ($)]])/ScoreCard!$E$3*ScoreCard!$E$5</f>
        <v>4.2964855272264311</v>
      </c>
      <c r="P428" s="5">
        <f>laptop_prices3[[#This Row],[RAM (GB)]]/ScoreCard!$F$3*ScoreCard!$F$5</f>
        <v>0.4375</v>
      </c>
      <c r="Q428" s="5">
        <f>laptop_prices3[[#This Row],[Screen Size (inch)]]/ScoreCard!$G$3*ScoreCard!$G$5</f>
        <v>1.6184971098265895</v>
      </c>
      <c r="R428" s="5">
        <f>laptop_prices3[[#This Row],[Battery Life (hours)]]/ScoreCard!$H$3*ScoreCard!$H$5</f>
        <v>2.6833333333333331</v>
      </c>
      <c r="S428" s="5">
        <f>ScoreCard!$I$3-laptop_prices3[[#This Row],[Weight (kg)]]/ScoreCard!$I$3*ScoreCard!$I$5</f>
        <v>1.6657142857142857</v>
      </c>
      <c r="T428" s="6" cm="1">
        <f t="array" ref="T428">_xlfn.IFS(laptop_prices3[[#This Row],[Storage]]="512GB SSD", 512, laptop_prices3[[#This Row],[Storage]] = "1TB SSD", 1000, laptop_prices3[[#This Row],[Storage]] = "2TB SSD", 2000, laptop_prices3[[#This Row],[Storage]]= "256GB SSD", 256, laptop_prices3[[#This Row],[Storage]] = "1TB HDD", 1000*0.7)</f>
        <v>512</v>
      </c>
      <c r="U428" s="5">
        <f>laptop_prices3[[#This Row],[Storage Raw Value]]/ScoreCard!$J$3*ScoreCard!$J$5</f>
        <v>2.048</v>
      </c>
    </row>
    <row r="429" spans="2:21" x14ac:dyDescent="0.2">
      <c r="B429" s="4" cm="1">
        <f t="array" ref="B429">SUM(laptop_prices3[[#This Row],[RAM Comp]:[Weight Comp]]+laptop_prices3[[#This Row],[Storage Comp]])</f>
        <v>26.593996696944675</v>
      </c>
      <c r="C429">
        <v>427</v>
      </c>
      <c r="D429" t="s">
        <v>23</v>
      </c>
      <c r="E429" t="s">
        <v>41</v>
      </c>
      <c r="F429">
        <v>32</v>
      </c>
      <c r="G429" t="s">
        <v>19</v>
      </c>
      <c r="H429" t="s">
        <v>40</v>
      </c>
      <c r="I429">
        <v>16</v>
      </c>
      <c r="J429" t="s">
        <v>43</v>
      </c>
      <c r="K429">
        <v>5.4</v>
      </c>
      <c r="L429">
        <v>2.46</v>
      </c>
      <c r="M429" t="s">
        <v>46</v>
      </c>
      <c r="N429">
        <v>3047.64</v>
      </c>
      <c r="O429" s="5">
        <f>(ScoreCard!$E$3-laptop_prices3[[#This Row],[Price ($)]])/ScoreCard!$E$3*ScoreCard!$E$5</f>
        <v>3.5900842718460977</v>
      </c>
      <c r="P429" s="5">
        <f>laptop_prices3[[#This Row],[RAM (GB)]]/ScoreCard!$F$3*ScoreCard!$F$5</f>
        <v>3.5</v>
      </c>
      <c r="Q429" s="5">
        <f>laptop_prices3[[#This Row],[Screen Size (inch)]]/ScoreCard!$G$3*ScoreCard!$G$5</f>
        <v>1.8497109826589595</v>
      </c>
      <c r="R429" s="5">
        <f>laptop_prices3[[#This Row],[Battery Life (hours)]]/ScoreCard!$H$3*ScoreCard!$H$5</f>
        <v>3.15</v>
      </c>
      <c r="S429" s="5">
        <f>ScoreCard!$I$3-laptop_prices3[[#This Row],[Weight (kg)]]/ScoreCard!$I$3*ScoreCard!$I$5</f>
        <v>2.0942857142857143</v>
      </c>
      <c r="T429" s="6" cm="1">
        <f t="array" ref="T429">_xlfn.IFS(laptop_prices3[[#This Row],[Storage]]="512GB SSD", 512, laptop_prices3[[#This Row],[Storage]] = "1TB SSD", 1000, laptop_prices3[[#This Row],[Storage]] = "2TB SSD", 2000, laptop_prices3[[#This Row],[Storage]]= "256GB SSD", 256, laptop_prices3[[#This Row],[Storage]] = "1TB HDD", 1000*0.7)</f>
        <v>1000</v>
      </c>
      <c r="U429" s="5">
        <f>laptop_prices3[[#This Row],[Storage Raw Value]]/ScoreCard!$J$3*ScoreCard!$J$5</f>
        <v>4</v>
      </c>
    </row>
    <row r="430" spans="2:21" x14ac:dyDescent="0.2">
      <c r="B430" s="4" cm="1">
        <f t="array" ref="B430">SUM(laptop_prices3[[#This Row],[RAM Comp]:[Weight Comp]]+laptop_prices3[[#This Row],[Storage Comp]])</f>
        <v>28.56900082576383</v>
      </c>
      <c r="C430">
        <v>428</v>
      </c>
      <c r="D430" t="s">
        <v>23</v>
      </c>
      <c r="E430" t="s">
        <v>12</v>
      </c>
      <c r="F430">
        <v>32</v>
      </c>
      <c r="G430" t="s">
        <v>19</v>
      </c>
      <c r="H430" t="s">
        <v>26</v>
      </c>
      <c r="I430">
        <v>13.3</v>
      </c>
      <c r="J430" t="s">
        <v>15</v>
      </c>
      <c r="K430">
        <v>8.4</v>
      </c>
      <c r="L430">
        <v>1.52</v>
      </c>
      <c r="M430" t="s">
        <v>46</v>
      </c>
      <c r="N430">
        <v>1591.59</v>
      </c>
      <c r="O430" s="5">
        <f>(ScoreCard!$E$3-laptop_prices3[[#This Row],[Price ($)]])/ScoreCard!$E$3*ScoreCard!$E$5</f>
        <v>4.2636900113620797</v>
      </c>
      <c r="P430" s="5">
        <f>laptop_prices3[[#This Row],[RAM (GB)]]/ScoreCard!$F$3*ScoreCard!$F$5</f>
        <v>3.5</v>
      </c>
      <c r="Q430" s="5">
        <f>laptop_prices3[[#This Row],[Screen Size (inch)]]/ScoreCard!$G$3*ScoreCard!$G$5</f>
        <v>1.5375722543352601</v>
      </c>
      <c r="R430" s="5">
        <f>laptop_prices3[[#This Row],[Battery Life (hours)]]/ScoreCard!$H$3*ScoreCard!$H$5</f>
        <v>4.9000000000000004</v>
      </c>
      <c r="S430" s="5">
        <f>ScoreCard!$I$3-laptop_prices3[[#This Row],[Weight (kg)]]/ScoreCard!$I$3*ScoreCard!$I$5</f>
        <v>2.6314285714285717</v>
      </c>
      <c r="T430" s="6" cm="1">
        <f t="array" ref="T430">_xlfn.IFS(laptop_prices3[[#This Row],[Storage]]="512GB SSD", 512, laptop_prices3[[#This Row],[Storage]] = "1TB SSD", 1000, laptop_prices3[[#This Row],[Storage]] = "2TB SSD", 2000, laptop_prices3[[#This Row],[Storage]]= "256GB SSD", 256, laptop_prices3[[#This Row],[Storage]] = "1TB HDD", 1000*0.7)</f>
        <v>1000</v>
      </c>
      <c r="U430" s="5">
        <f>laptop_prices3[[#This Row],[Storage Raw Value]]/ScoreCard!$J$3*ScoreCard!$J$5</f>
        <v>4</v>
      </c>
    </row>
    <row r="431" spans="2:21" x14ac:dyDescent="0.2">
      <c r="B431" s="4" cm="1">
        <f t="array" ref="B431">SUM(laptop_prices3[[#This Row],[RAM Comp]:[Weight Comp]]+laptop_prices3[[#This Row],[Storage Comp]])</f>
        <v>22.437857142857141</v>
      </c>
      <c r="C431">
        <v>429</v>
      </c>
      <c r="D431" t="s">
        <v>45</v>
      </c>
      <c r="E431" t="s">
        <v>18</v>
      </c>
      <c r="F431">
        <v>8</v>
      </c>
      <c r="G431" t="s">
        <v>42</v>
      </c>
      <c r="H431" t="s">
        <v>35</v>
      </c>
      <c r="I431">
        <v>17.3</v>
      </c>
      <c r="J431" t="s">
        <v>21</v>
      </c>
      <c r="K431">
        <v>9.6</v>
      </c>
      <c r="L431">
        <v>1.29</v>
      </c>
      <c r="M431" t="s">
        <v>46</v>
      </c>
      <c r="N431">
        <v>951.94</v>
      </c>
      <c r="O431" s="5">
        <f>(ScoreCard!$E$3-laptop_prices3[[#This Row],[Price ($)]])/ScoreCard!$E$3*ScoreCard!$E$5</f>
        <v>4.559608359826349</v>
      </c>
      <c r="P431" s="5">
        <f>laptop_prices3[[#This Row],[RAM (GB)]]/ScoreCard!$F$3*ScoreCard!$F$5</f>
        <v>0.875</v>
      </c>
      <c r="Q431" s="5">
        <f>laptop_prices3[[#This Row],[Screen Size (inch)]]/ScoreCard!$G$3*ScoreCard!$G$5</f>
        <v>2</v>
      </c>
      <c r="R431" s="5">
        <f>laptop_prices3[[#This Row],[Battery Life (hours)]]/ScoreCard!$H$3*ScoreCard!$H$5</f>
        <v>5.6</v>
      </c>
      <c r="S431" s="5">
        <f>ScoreCard!$I$3-laptop_prices3[[#This Row],[Weight (kg)]]/ScoreCard!$I$3*ScoreCard!$I$5</f>
        <v>2.7628571428571429</v>
      </c>
      <c r="T431" s="6" cm="1">
        <f t="array" ref="T431">_xlfn.IFS(laptop_prices3[[#This Row],[Storage]]="512GB SSD", 512, laptop_prices3[[#This Row],[Storage]] = "1TB SSD", 1000, laptop_prices3[[#This Row],[Storage]] = "2TB SSD", 2000, laptop_prices3[[#This Row],[Storage]]= "256GB SSD", 256, laptop_prices3[[#This Row],[Storage]] = "1TB HDD", 1000*0.7)</f>
        <v>700</v>
      </c>
      <c r="U431" s="5">
        <f>laptop_prices3[[#This Row],[Storage Raw Value]]/ScoreCard!$J$3*ScoreCard!$J$5</f>
        <v>2.8</v>
      </c>
    </row>
    <row r="432" spans="2:21" x14ac:dyDescent="0.2">
      <c r="B432" s="4" cm="1">
        <f t="array" ref="B432">SUM(laptop_prices3[[#This Row],[RAM Comp]:[Weight Comp]]+laptop_prices3[[#This Row],[Storage Comp]])</f>
        <v>27.070714285714285</v>
      </c>
      <c r="C432">
        <v>430</v>
      </c>
      <c r="D432" t="s">
        <v>47</v>
      </c>
      <c r="E432" t="s">
        <v>12</v>
      </c>
      <c r="F432">
        <v>8</v>
      </c>
      <c r="G432" t="s">
        <v>19</v>
      </c>
      <c r="H432" t="s">
        <v>32</v>
      </c>
      <c r="I432">
        <v>17.3</v>
      </c>
      <c r="J432" t="s">
        <v>15</v>
      </c>
      <c r="K432">
        <v>11.4</v>
      </c>
      <c r="L432">
        <v>3.42</v>
      </c>
      <c r="M432" t="s">
        <v>22</v>
      </c>
      <c r="N432">
        <v>1351.89</v>
      </c>
      <c r="O432" s="5">
        <f>(ScoreCard!$E$3-laptop_prices3[[#This Row],[Price ($)]])/ScoreCard!$E$3*ScoreCard!$E$5</f>
        <v>4.3745813239969351</v>
      </c>
      <c r="P432" s="5">
        <f>laptop_prices3[[#This Row],[RAM (GB)]]/ScoreCard!$F$3*ScoreCard!$F$5</f>
        <v>0.875</v>
      </c>
      <c r="Q432" s="5">
        <f>laptop_prices3[[#This Row],[Screen Size (inch)]]/ScoreCard!$G$3*ScoreCard!$G$5</f>
        <v>2</v>
      </c>
      <c r="R432" s="5">
        <f>laptop_prices3[[#This Row],[Battery Life (hours)]]/ScoreCard!$H$3*ScoreCard!$H$5</f>
        <v>6.65</v>
      </c>
      <c r="S432" s="5">
        <f>ScoreCard!$I$3-laptop_prices3[[#This Row],[Weight (kg)]]/ScoreCard!$I$3*ScoreCard!$I$5</f>
        <v>1.5457142857142858</v>
      </c>
      <c r="T432" s="6" cm="1">
        <f t="array" ref="T432">_xlfn.IFS(laptop_prices3[[#This Row],[Storage]]="512GB SSD", 512, laptop_prices3[[#This Row],[Storage]] = "1TB SSD", 1000, laptop_prices3[[#This Row],[Storage]] = "2TB SSD", 2000, laptop_prices3[[#This Row],[Storage]]= "256GB SSD", 256, laptop_prices3[[#This Row],[Storage]] = "1TB HDD", 1000*0.7)</f>
        <v>1000</v>
      </c>
      <c r="U432" s="5">
        <f>laptop_prices3[[#This Row],[Storage Raw Value]]/ScoreCard!$J$3*ScoreCard!$J$5</f>
        <v>4</v>
      </c>
    </row>
    <row r="433" spans="2:21" x14ac:dyDescent="0.2">
      <c r="B433" s="4" cm="1">
        <f t="array" ref="B433">SUM(laptop_prices3[[#This Row],[RAM Comp]:[Weight Comp]]+laptop_prices3[[#This Row],[Storage Comp]])</f>
        <v>19.359234792182768</v>
      </c>
      <c r="C433">
        <v>431</v>
      </c>
      <c r="D433" t="s">
        <v>23</v>
      </c>
      <c r="E433" t="s">
        <v>48</v>
      </c>
      <c r="F433">
        <v>8</v>
      </c>
      <c r="G433" t="s">
        <v>42</v>
      </c>
      <c r="H433" t="s">
        <v>26</v>
      </c>
      <c r="I433">
        <v>16</v>
      </c>
      <c r="J433" t="s">
        <v>15</v>
      </c>
      <c r="K433">
        <v>6.5</v>
      </c>
      <c r="L433">
        <v>3.25</v>
      </c>
      <c r="M433" t="s">
        <v>30</v>
      </c>
      <c r="N433">
        <v>1555.93</v>
      </c>
      <c r="O433" s="5">
        <f>(ScoreCard!$E$3-laptop_prices3[[#This Row],[Price ($)]])/ScoreCard!$E$3*ScoreCard!$E$5</f>
        <v>4.2801872337590723</v>
      </c>
      <c r="P433" s="5">
        <f>laptop_prices3[[#This Row],[RAM (GB)]]/ScoreCard!$F$3*ScoreCard!$F$5</f>
        <v>0.875</v>
      </c>
      <c r="Q433" s="5">
        <f>laptop_prices3[[#This Row],[Screen Size (inch)]]/ScoreCard!$G$3*ScoreCard!$G$5</f>
        <v>1.8497109826589595</v>
      </c>
      <c r="R433" s="5">
        <f>laptop_prices3[[#This Row],[Battery Life (hours)]]/ScoreCard!$H$3*ScoreCard!$H$5</f>
        <v>3.7916666666666665</v>
      </c>
      <c r="S433" s="5">
        <f>ScoreCard!$I$3-laptop_prices3[[#This Row],[Weight (kg)]]/ScoreCard!$I$3*ScoreCard!$I$5</f>
        <v>1.6428571428571428</v>
      </c>
      <c r="T433" s="6" cm="1">
        <f t="array" ref="T433">_xlfn.IFS(laptop_prices3[[#This Row],[Storage]]="512GB SSD", 512, laptop_prices3[[#This Row],[Storage]] = "1TB SSD", 1000, laptop_prices3[[#This Row],[Storage]] = "2TB SSD", 2000, laptop_prices3[[#This Row],[Storage]]= "256GB SSD", 256, laptop_prices3[[#This Row],[Storage]] = "1TB HDD", 1000*0.7)</f>
        <v>700</v>
      </c>
      <c r="U433" s="5">
        <f>laptop_prices3[[#This Row],[Storage Raw Value]]/ScoreCard!$J$3*ScoreCard!$J$5</f>
        <v>2.8</v>
      </c>
    </row>
    <row r="434" spans="2:21" x14ac:dyDescent="0.2">
      <c r="B434" s="4" cm="1">
        <f t="array" ref="B434">SUM(laptop_prices3[[#This Row],[RAM Comp]:[Weight Comp]]+laptop_prices3[[#This Row],[Storage Comp]])</f>
        <v>15.225523809523811</v>
      </c>
      <c r="C434">
        <v>432</v>
      </c>
      <c r="D434" t="s">
        <v>38</v>
      </c>
      <c r="E434" t="s">
        <v>41</v>
      </c>
      <c r="F434">
        <v>32</v>
      </c>
      <c r="G434" t="s">
        <v>29</v>
      </c>
      <c r="H434" t="s">
        <v>26</v>
      </c>
      <c r="I434">
        <v>17.3</v>
      </c>
      <c r="J434" t="s">
        <v>21</v>
      </c>
      <c r="K434">
        <v>5.6</v>
      </c>
      <c r="L434">
        <v>1.99</v>
      </c>
      <c r="M434" t="s">
        <v>30</v>
      </c>
      <c r="N434">
        <v>2460.96</v>
      </c>
      <c r="O434" s="5">
        <f>(ScoreCard!$E$3-laptop_prices3[[#This Row],[Price ($)]])/ScoreCard!$E$3*ScoreCard!$E$5</f>
        <v>3.8614973519321083</v>
      </c>
      <c r="P434" s="5">
        <f>laptop_prices3[[#This Row],[RAM (GB)]]/ScoreCard!$F$3*ScoreCard!$F$5</f>
        <v>3.5</v>
      </c>
      <c r="Q434" s="5">
        <f>laptop_prices3[[#This Row],[Screen Size (inch)]]/ScoreCard!$G$3*ScoreCard!$G$5</f>
        <v>2</v>
      </c>
      <c r="R434" s="5">
        <f>laptop_prices3[[#This Row],[Battery Life (hours)]]/ScoreCard!$H$3*ScoreCard!$H$5</f>
        <v>3.2666666666666662</v>
      </c>
      <c r="S434" s="5">
        <f>ScoreCard!$I$3-laptop_prices3[[#This Row],[Weight (kg)]]/ScoreCard!$I$3*ScoreCard!$I$5</f>
        <v>2.362857142857143</v>
      </c>
      <c r="T434" s="6" cm="1">
        <f t="array" ref="T434">_xlfn.IFS(laptop_prices3[[#This Row],[Storage]]="512GB SSD", 512, laptop_prices3[[#This Row],[Storage]] = "1TB SSD", 1000, laptop_prices3[[#This Row],[Storage]] = "2TB SSD", 2000, laptop_prices3[[#This Row],[Storage]]= "256GB SSD", 256, laptop_prices3[[#This Row],[Storage]] = "1TB HDD", 1000*0.7)</f>
        <v>256</v>
      </c>
      <c r="U434" s="5">
        <f>laptop_prices3[[#This Row],[Storage Raw Value]]/ScoreCard!$J$3*ScoreCard!$J$5</f>
        <v>1.024</v>
      </c>
    </row>
    <row r="435" spans="2:21" x14ac:dyDescent="0.2">
      <c r="B435" s="4" cm="1">
        <f t="array" ref="B435">SUM(laptop_prices3[[#This Row],[RAM Comp]:[Weight Comp]]+laptop_prices3[[#This Row],[Storage Comp]])</f>
        <v>22.444544728874206</v>
      </c>
      <c r="C435">
        <v>433</v>
      </c>
      <c r="D435" t="s">
        <v>11</v>
      </c>
      <c r="E435" t="s">
        <v>37</v>
      </c>
      <c r="F435">
        <v>64</v>
      </c>
      <c r="G435" t="s">
        <v>13</v>
      </c>
      <c r="H435" t="s">
        <v>26</v>
      </c>
      <c r="I435">
        <v>14</v>
      </c>
      <c r="J435" t="s">
        <v>43</v>
      </c>
      <c r="K435">
        <v>5.5</v>
      </c>
      <c r="L435">
        <v>1.88</v>
      </c>
      <c r="M435" t="s">
        <v>22</v>
      </c>
      <c r="N435">
        <v>5750.96</v>
      </c>
      <c r="O435" s="5">
        <f>(ScoreCard!$E$3-laptop_prices3[[#This Row],[Price ($)]])/ScoreCard!$E$3*ScoreCard!$E$5</f>
        <v>2.3394597275321338</v>
      </c>
      <c r="P435" s="5">
        <f>laptop_prices3[[#This Row],[RAM (GB)]]/ScoreCard!$F$3*ScoreCard!$F$5</f>
        <v>7</v>
      </c>
      <c r="Q435" s="5">
        <f>laptop_prices3[[#This Row],[Screen Size (inch)]]/ScoreCard!$G$3*ScoreCard!$G$5</f>
        <v>1.6184971098265895</v>
      </c>
      <c r="R435" s="5">
        <f>laptop_prices3[[#This Row],[Battery Life (hours)]]/ScoreCard!$H$3*ScoreCard!$H$5</f>
        <v>3.208333333333333</v>
      </c>
      <c r="S435" s="5">
        <f>ScoreCard!$I$3-laptop_prices3[[#This Row],[Weight (kg)]]/ScoreCard!$I$3*ScoreCard!$I$5</f>
        <v>2.4257142857142857</v>
      </c>
      <c r="T435" s="6" cm="1">
        <f t="array" ref="T435">_xlfn.IFS(laptop_prices3[[#This Row],[Storage]]="512GB SSD", 512, laptop_prices3[[#This Row],[Storage]] = "1TB SSD", 1000, laptop_prices3[[#This Row],[Storage]] = "2TB SSD", 2000, laptop_prices3[[#This Row],[Storage]]= "256GB SSD", 256, laptop_prices3[[#This Row],[Storage]] = "1TB HDD", 1000*0.7)</f>
        <v>512</v>
      </c>
      <c r="U435" s="5">
        <f>laptop_prices3[[#This Row],[Storage Raw Value]]/ScoreCard!$J$3*ScoreCard!$J$5</f>
        <v>2.048</v>
      </c>
    </row>
    <row r="436" spans="2:21" x14ac:dyDescent="0.2">
      <c r="B436" s="4" cm="1">
        <f t="array" ref="B436">SUM(laptop_prices3[[#This Row],[RAM Comp]:[Weight Comp]]+laptop_prices3[[#This Row],[Storage Comp]])</f>
        <v>28.732039636663917</v>
      </c>
      <c r="C436">
        <v>434</v>
      </c>
      <c r="D436" t="s">
        <v>17</v>
      </c>
      <c r="E436" t="s">
        <v>31</v>
      </c>
      <c r="F436">
        <v>16</v>
      </c>
      <c r="G436" t="s">
        <v>19</v>
      </c>
      <c r="H436" t="s">
        <v>14</v>
      </c>
      <c r="I436">
        <v>15.6</v>
      </c>
      <c r="J436" t="s">
        <v>21</v>
      </c>
      <c r="K436">
        <v>11.4</v>
      </c>
      <c r="L436">
        <v>1.7</v>
      </c>
      <c r="M436" t="s">
        <v>30</v>
      </c>
      <c r="N436">
        <v>1276.8699999999999</v>
      </c>
      <c r="O436" s="5">
        <f>(ScoreCard!$E$3-laptop_prices3[[#This Row],[Price ($)]])/ScoreCard!$E$3*ScoreCard!$E$5</f>
        <v>4.4092874828365964</v>
      </c>
      <c r="P436" s="5">
        <f>laptop_prices3[[#This Row],[RAM (GB)]]/ScoreCard!$F$3*ScoreCard!$F$5</f>
        <v>1.75</v>
      </c>
      <c r="Q436" s="5">
        <f>laptop_prices3[[#This Row],[Screen Size (inch)]]/ScoreCard!$G$3*ScoreCard!$G$5</f>
        <v>1.8034682080924855</v>
      </c>
      <c r="R436" s="5">
        <f>laptop_prices3[[#This Row],[Battery Life (hours)]]/ScoreCard!$H$3*ScoreCard!$H$5</f>
        <v>6.65</v>
      </c>
      <c r="S436" s="5">
        <f>ScoreCard!$I$3-laptop_prices3[[#This Row],[Weight (kg)]]/ScoreCard!$I$3*ScoreCard!$I$5</f>
        <v>2.5285714285714285</v>
      </c>
      <c r="T436" s="6" cm="1">
        <f t="array" ref="T436">_xlfn.IFS(laptop_prices3[[#This Row],[Storage]]="512GB SSD", 512, laptop_prices3[[#This Row],[Storage]] = "1TB SSD", 1000, laptop_prices3[[#This Row],[Storage]] = "2TB SSD", 2000, laptop_prices3[[#This Row],[Storage]]= "256GB SSD", 256, laptop_prices3[[#This Row],[Storage]] = "1TB HDD", 1000*0.7)</f>
        <v>1000</v>
      </c>
      <c r="U436" s="5">
        <f>laptop_prices3[[#This Row],[Storage Raw Value]]/ScoreCard!$J$3*ScoreCard!$J$5</f>
        <v>4</v>
      </c>
    </row>
    <row r="437" spans="2:21" x14ac:dyDescent="0.2">
      <c r="B437" s="4" cm="1">
        <f t="array" ref="B437">SUM(laptop_prices3[[#This Row],[RAM Comp]:[Weight Comp]]+laptop_prices3[[#This Row],[Storage Comp]])</f>
        <v>18.212782824112303</v>
      </c>
      <c r="C437">
        <v>435</v>
      </c>
      <c r="D437" t="s">
        <v>23</v>
      </c>
      <c r="E437" t="s">
        <v>18</v>
      </c>
      <c r="F437">
        <v>8</v>
      </c>
      <c r="G437" t="s">
        <v>42</v>
      </c>
      <c r="H437" t="s">
        <v>26</v>
      </c>
      <c r="I437">
        <v>14</v>
      </c>
      <c r="J437" t="s">
        <v>15</v>
      </c>
      <c r="K437">
        <v>4.5</v>
      </c>
      <c r="L437">
        <v>2.81</v>
      </c>
      <c r="M437" t="s">
        <v>30</v>
      </c>
      <c r="N437">
        <v>1268.42</v>
      </c>
      <c r="O437" s="5">
        <f>(ScoreCard!$E$3-laptop_prices3[[#This Row],[Price ($)]])/ScoreCard!$E$3*ScoreCard!$E$5</f>
        <v>4.4131966676165906</v>
      </c>
      <c r="P437" s="5">
        <f>laptop_prices3[[#This Row],[RAM (GB)]]/ScoreCard!$F$3*ScoreCard!$F$5</f>
        <v>0.875</v>
      </c>
      <c r="Q437" s="5">
        <f>laptop_prices3[[#This Row],[Screen Size (inch)]]/ScoreCard!$G$3*ScoreCard!$G$5</f>
        <v>1.6184971098265895</v>
      </c>
      <c r="R437" s="5">
        <f>laptop_prices3[[#This Row],[Battery Life (hours)]]/ScoreCard!$H$3*ScoreCard!$H$5</f>
        <v>2.625</v>
      </c>
      <c r="S437" s="5">
        <f>ScoreCard!$I$3-laptop_prices3[[#This Row],[Weight (kg)]]/ScoreCard!$I$3*ScoreCard!$I$5</f>
        <v>1.8942857142857144</v>
      </c>
      <c r="T437" s="6" cm="1">
        <f t="array" ref="T437">_xlfn.IFS(laptop_prices3[[#This Row],[Storage]]="512GB SSD", 512, laptop_prices3[[#This Row],[Storage]] = "1TB SSD", 1000, laptop_prices3[[#This Row],[Storage]] = "2TB SSD", 2000, laptop_prices3[[#This Row],[Storage]]= "256GB SSD", 256, laptop_prices3[[#This Row],[Storage]] = "1TB HDD", 1000*0.7)</f>
        <v>700</v>
      </c>
      <c r="U437" s="5">
        <f>laptop_prices3[[#This Row],[Storage Raw Value]]/ScoreCard!$J$3*ScoreCard!$J$5</f>
        <v>2.8</v>
      </c>
    </row>
    <row r="438" spans="2:21" x14ac:dyDescent="0.2">
      <c r="B438" s="4" cm="1">
        <f t="array" ref="B438">SUM(laptop_prices3[[#This Row],[RAM Comp]:[Weight Comp]]+laptop_prices3[[#This Row],[Storage Comp]])</f>
        <v>18.444857142857146</v>
      </c>
      <c r="C438">
        <v>436</v>
      </c>
      <c r="D438" t="s">
        <v>38</v>
      </c>
      <c r="E438" t="s">
        <v>18</v>
      </c>
      <c r="F438">
        <v>8</v>
      </c>
      <c r="G438" t="s">
        <v>13</v>
      </c>
      <c r="H438" t="s">
        <v>26</v>
      </c>
      <c r="I438">
        <v>17.3</v>
      </c>
      <c r="J438" t="s">
        <v>27</v>
      </c>
      <c r="K438">
        <v>9.9</v>
      </c>
      <c r="L438">
        <v>3.32</v>
      </c>
      <c r="M438" t="s">
        <v>16</v>
      </c>
      <c r="N438">
        <v>2194.02</v>
      </c>
      <c r="O438" s="5">
        <f>(ScoreCard!$E$3-laptop_prices3[[#This Row],[Price ($)]])/ScoreCard!$E$3*ScoreCard!$E$5</f>
        <v>3.9849905809464943</v>
      </c>
      <c r="P438" s="5">
        <f>laptop_prices3[[#This Row],[RAM (GB)]]/ScoreCard!$F$3*ScoreCard!$F$5</f>
        <v>0.875</v>
      </c>
      <c r="Q438" s="5">
        <f>laptop_prices3[[#This Row],[Screen Size (inch)]]/ScoreCard!$G$3*ScoreCard!$G$5</f>
        <v>2</v>
      </c>
      <c r="R438" s="5">
        <f>laptop_prices3[[#This Row],[Battery Life (hours)]]/ScoreCard!$H$3*ScoreCard!$H$5</f>
        <v>5.7750000000000004</v>
      </c>
      <c r="S438" s="5">
        <f>ScoreCard!$I$3-laptop_prices3[[#This Row],[Weight (kg)]]/ScoreCard!$I$3*ScoreCard!$I$5</f>
        <v>1.602857142857143</v>
      </c>
      <c r="T438" s="6" cm="1">
        <f t="array" ref="T438">_xlfn.IFS(laptop_prices3[[#This Row],[Storage]]="512GB SSD", 512, laptop_prices3[[#This Row],[Storage]] = "1TB SSD", 1000, laptop_prices3[[#This Row],[Storage]] = "2TB SSD", 2000, laptop_prices3[[#This Row],[Storage]]= "256GB SSD", 256, laptop_prices3[[#This Row],[Storage]] = "1TB HDD", 1000*0.7)</f>
        <v>512</v>
      </c>
      <c r="U438" s="5">
        <f>laptop_prices3[[#This Row],[Storage Raw Value]]/ScoreCard!$J$3*ScoreCard!$J$5</f>
        <v>2.048</v>
      </c>
    </row>
    <row r="439" spans="2:21" x14ac:dyDescent="0.2">
      <c r="B439" s="4" cm="1">
        <f t="array" ref="B439">SUM(laptop_prices3[[#This Row],[RAM Comp]:[Weight Comp]]+laptop_prices3[[#This Row],[Storage Comp]])</f>
        <v>43.857500000000002</v>
      </c>
      <c r="C439">
        <v>437</v>
      </c>
      <c r="D439" t="s">
        <v>45</v>
      </c>
      <c r="E439" t="s">
        <v>37</v>
      </c>
      <c r="F439">
        <v>4</v>
      </c>
      <c r="G439" t="s">
        <v>25</v>
      </c>
      <c r="H439" t="s">
        <v>40</v>
      </c>
      <c r="I439">
        <v>17.3</v>
      </c>
      <c r="J439" t="s">
        <v>43</v>
      </c>
      <c r="K439">
        <v>12</v>
      </c>
      <c r="L439">
        <v>1.89</v>
      </c>
      <c r="M439" t="s">
        <v>22</v>
      </c>
      <c r="N439">
        <v>1686.65</v>
      </c>
      <c r="O439" s="5">
        <f>(ScoreCard!$E$3-laptop_prices3[[#This Row],[Price ($)]])/ScoreCard!$E$3*ScoreCard!$E$5</f>
        <v>4.2197128391506942</v>
      </c>
      <c r="P439" s="5">
        <f>laptop_prices3[[#This Row],[RAM (GB)]]/ScoreCard!$F$3*ScoreCard!$F$5</f>
        <v>0.4375</v>
      </c>
      <c r="Q439" s="5">
        <f>laptop_prices3[[#This Row],[Screen Size (inch)]]/ScoreCard!$G$3*ScoreCard!$G$5</f>
        <v>2</v>
      </c>
      <c r="R439" s="5">
        <f>laptop_prices3[[#This Row],[Battery Life (hours)]]/ScoreCard!$H$3*ScoreCard!$H$5</f>
        <v>7</v>
      </c>
      <c r="S439" s="5">
        <f>ScoreCard!$I$3-laptop_prices3[[#This Row],[Weight (kg)]]/ScoreCard!$I$3*ScoreCard!$I$5</f>
        <v>2.42</v>
      </c>
      <c r="T439" s="6" cm="1">
        <f t="array" ref="T439">_xlfn.IFS(laptop_prices3[[#This Row],[Storage]]="512GB SSD", 512, laptop_prices3[[#This Row],[Storage]] = "1TB SSD", 1000, laptop_prices3[[#This Row],[Storage]] = "2TB SSD", 2000, laptop_prices3[[#This Row],[Storage]]= "256GB SSD", 256, laptop_prices3[[#This Row],[Storage]] = "1TB HDD", 1000*0.7)</f>
        <v>2000</v>
      </c>
      <c r="U439" s="5">
        <f>laptop_prices3[[#This Row],[Storage Raw Value]]/ScoreCard!$J$3*ScoreCard!$J$5</f>
        <v>8</v>
      </c>
    </row>
    <row r="440" spans="2:21" x14ac:dyDescent="0.2">
      <c r="B440" s="4" cm="1">
        <f t="array" ref="B440">SUM(laptop_prices3[[#This Row],[RAM Comp]:[Weight Comp]]+laptop_prices3[[#This Row],[Storage Comp]])</f>
        <v>41.421857968620969</v>
      </c>
      <c r="C440">
        <v>438</v>
      </c>
      <c r="D440" t="s">
        <v>38</v>
      </c>
      <c r="E440" t="s">
        <v>39</v>
      </c>
      <c r="F440">
        <v>8</v>
      </c>
      <c r="G440" t="s">
        <v>25</v>
      </c>
      <c r="H440" t="s">
        <v>32</v>
      </c>
      <c r="I440">
        <v>13.3</v>
      </c>
      <c r="J440" t="s">
        <v>15</v>
      </c>
      <c r="K440">
        <v>8.6999999999999993</v>
      </c>
      <c r="L440">
        <v>2.74</v>
      </c>
      <c r="M440" t="s">
        <v>46</v>
      </c>
      <c r="N440">
        <v>1203.1500000000001</v>
      </c>
      <c r="O440" s="5">
        <f>(ScoreCard!$E$3-laptop_prices3[[#This Row],[Price ($)]])/ScoreCard!$E$3*ScoreCard!$E$5</f>
        <v>4.4433922286331828</v>
      </c>
      <c r="P440" s="5">
        <f>laptop_prices3[[#This Row],[RAM (GB)]]/ScoreCard!$F$3*ScoreCard!$F$5</f>
        <v>0.875</v>
      </c>
      <c r="Q440" s="5">
        <f>laptop_prices3[[#This Row],[Screen Size (inch)]]/ScoreCard!$G$3*ScoreCard!$G$5</f>
        <v>1.5375722543352601</v>
      </c>
      <c r="R440" s="5">
        <f>laptop_prices3[[#This Row],[Battery Life (hours)]]/ScoreCard!$H$3*ScoreCard!$H$5</f>
        <v>5.0750000000000002</v>
      </c>
      <c r="S440" s="5">
        <f>ScoreCard!$I$3-laptop_prices3[[#This Row],[Weight (kg)]]/ScoreCard!$I$3*ScoreCard!$I$5</f>
        <v>1.9342857142857142</v>
      </c>
      <c r="T440" s="6" cm="1">
        <f t="array" ref="T440">_xlfn.IFS(laptop_prices3[[#This Row],[Storage]]="512GB SSD", 512, laptop_prices3[[#This Row],[Storage]] = "1TB SSD", 1000, laptop_prices3[[#This Row],[Storage]] = "2TB SSD", 2000, laptop_prices3[[#This Row],[Storage]]= "256GB SSD", 256, laptop_prices3[[#This Row],[Storage]] = "1TB HDD", 1000*0.7)</f>
        <v>2000</v>
      </c>
      <c r="U440" s="5">
        <f>laptop_prices3[[#This Row],[Storage Raw Value]]/ScoreCard!$J$3*ScoreCard!$J$5</f>
        <v>8</v>
      </c>
    </row>
    <row r="441" spans="2:21" x14ac:dyDescent="0.2">
      <c r="B441" s="4" cm="1">
        <f t="array" ref="B441">SUM(laptop_prices3[[#This Row],[RAM Comp]:[Weight Comp]]+laptop_prices3[[#This Row],[Storage Comp]])</f>
        <v>23.224472887420866</v>
      </c>
      <c r="C441">
        <v>439</v>
      </c>
      <c r="D441" t="s">
        <v>45</v>
      </c>
      <c r="E441" t="s">
        <v>48</v>
      </c>
      <c r="F441">
        <v>32</v>
      </c>
      <c r="G441" t="s">
        <v>42</v>
      </c>
      <c r="H441" t="s">
        <v>20</v>
      </c>
      <c r="I441">
        <v>16</v>
      </c>
      <c r="J441" t="s">
        <v>15</v>
      </c>
      <c r="K441">
        <v>7</v>
      </c>
      <c r="L441">
        <v>1.59</v>
      </c>
      <c r="M441" t="s">
        <v>22</v>
      </c>
      <c r="N441">
        <v>2395.85</v>
      </c>
      <c r="O441" s="5">
        <f>(ScoreCard!$E$3-laptop_prices3[[#This Row],[Price ($)]])/ScoreCard!$E$3*ScoreCard!$E$5</f>
        <v>3.8916188928818602</v>
      </c>
      <c r="P441" s="5">
        <f>laptop_prices3[[#This Row],[RAM (GB)]]/ScoreCard!$F$3*ScoreCard!$F$5</f>
        <v>3.5</v>
      </c>
      <c r="Q441" s="5">
        <f>laptop_prices3[[#This Row],[Screen Size (inch)]]/ScoreCard!$G$3*ScoreCard!$G$5</f>
        <v>1.8497109826589595</v>
      </c>
      <c r="R441" s="5">
        <f>laptop_prices3[[#This Row],[Battery Life (hours)]]/ScoreCard!$H$3*ScoreCard!$H$5</f>
        <v>4.0833333333333339</v>
      </c>
      <c r="S441" s="5">
        <f>ScoreCard!$I$3-laptop_prices3[[#This Row],[Weight (kg)]]/ScoreCard!$I$3*ScoreCard!$I$5</f>
        <v>2.5914285714285716</v>
      </c>
      <c r="T441" s="6" cm="1">
        <f t="array" ref="T441">_xlfn.IFS(laptop_prices3[[#This Row],[Storage]]="512GB SSD", 512, laptop_prices3[[#This Row],[Storage]] = "1TB SSD", 1000, laptop_prices3[[#This Row],[Storage]] = "2TB SSD", 2000, laptop_prices3[[#This Row],[Storage]]= "256GB SSD", 256, laptop_prices3[[#This Row],[Storage]] = "1TB HDD", 1000*0.7)</f>
        <v>700</v>
      </c>
      <c r="U441" s="5">
        <f>laptop_prices3[[#This Row],[Storage Raw Value]]/ScoreCard!$J$3*ScoreCard!$J$5</f>
        <v>2.8</v>
      </c>
    </row>
    <row r="442" spans="2:21" x14ac:dyDescent="0.2">
      <c r="B442" s="4" cm="1">
        <f t="array" ref="B442">SUM(laptop_prices3[[#This Row],[RAM Comp]:[Weight Comp]]+laptop_prices3[[#This Row],[Storage Comp]])</f>
        <v>20.147453206716211</v>
      </c>
      <c r="C442">
        <v>440</v>
      </c>
      <c r="D442" t="s">
        <v>38</v>
      </c>
      <c r="E442" t="s">
        <v>24</v>
      </c>
      <c r="F442">
        <v>4</v>
      </c>
      <c r="G442" t="s">
        <v>42</v>
      </c>
      <c r="H442" t="s">
        <v>26</v>
      </c>
      <c r="I442">
        <v>13.3</v>
      </c>
      <c r="J442" t="s">
        <v>15</v>
      </c>
      <c r="K442">
        <v>8</v>
      </c>
      <c r="L442">
        <v>2.09</v>
      </c>
      <c r="M442" t="s">
        <v>46</v>
      </c>
      <c r="N442">
        <v>1066.92</v>
      </c>
      <c r="O442" s="5">
        <f>(ScoreCard!$E$3-laptop_prices3[[#This Row],[Price ($)]])/ScoreCard!$E$3*ScoreCard!$E$5</f>
        <v>4.5064156892933669</v>
      </c>
      <c r="P442" s="5">
        <f>laptop_prices3[[#This Row],[RAM (GB)]]/ScoreCard!$F$3*ScoreCard!$F$5</f>
        <v>0.4375</v>
      </c>
      <c r="Q442" s="5">
        <f>laptop_prices3[[#This Row],[Screen Size (inch)]]/ScoreCard!$G$3*ScoreCard!$G$5</f>
        <v>1.5375722543352601</v>
      </c>
      <c r="R442" s="5">
        <f>laptop_prices3[[#This Row],[Battery Life (hours)]]/ScoreCard!$H$3*ScoreCard!$H$5</f>
        <v>4.6666666666666661</v>
      </c>
      <c r="S442" s="5">
        <f>ScoreCard!$I$3-laptop_prices3[[#This Row],[Weight (kg)]]/ScoreCard!$I$3*ScoreCard!$I$5</f>
        <v>2.305714285714286</v>
      </c>
      <c r="T442" s="6" cm="1">
        <f t="array" ref="T442">_xlfn.IFS(laptop_prices3[[#This Row],[Storage]]="512GB SSD", 512, laptop_prices3[[#This Row],[Storage]] = "1TB SSD", 1000, laptop_prices3[[#This Row],[Storage]] = "2TB SSD", 2000, laptop_prices3[[#This Row],[Storage]]= "256GB SSD", 256, laptop_prices3[[#This Row],[Storage]] = "1TB HDD", 1000*0.7)</f>
        <v>700</v>
      </c>
      <c r="U442" s="5">
        <f>laptop_prices3[[#This Row],[Storage Raw Value]]/ScoreCard!$J$3*ScoreCard!$J$5</f>
        <v>2.8</v>
      </c>
    </row>
    <row r="443" spans="2:21" x14ac:dyDescent="0.2">
      <c r="B443" s="4" cm="1">
        <f t="array" ref="B443">SUM(laptop_prices3[[#This Row],[RAM Comp]:[Weight Comp]]+laptop_prices3[[#This Row],[Storage Comp]])</f>
        <v>27.709472887420866</v>
      </c>
      <c r="C443">
        <v>441</v>
      </c>
      <c r="D443" t="s">
        <v>45</v>
      </c>
      <c r="E443" t="s">
        <v>31</v>
      </c>
      <c r="F443">
        <v>16</v>
      </c>
      <c r="G443" t="s">
        <v>19</v>
      </c>
      <c r="H443" t="s">
        <v>40</v>
      </c>
      <c r="I443">
        <v>16</v>
      </c>
      <c r="J443" t="s">
        <v>27</v>
      </c>
      <c r="K443">
        <v>10.9</v>
      </c>
      <c r="L443">
        <v>3.06</v>
      </c>
      <c r="M443" t="s">
        <v>16</v>
      </c>
      <c r="N443">
        <v>1964.8</v>
      </c>
      <c r="O443" s="5">
        <f>(ScoreCard!$E$3-laptop_prices3[[#This Row],[Price ($)]])/ScoreCard!$E$3*ScoreCard!$E$5</f>
        <v>4.091033579203323</v>
      </c>
      <c r="P443" s="5">
        <f>laptop_prices3[[#This Row],[RAM (GB)]]/ScoreCard!$F$3*ScoreCard!$F$5</f>
        <v>1.75</v>
      </c>
      <c r="Q443" s="5">
        <f>laptop_prices3[[#This Row],[Screen Size (inch)]]/ScoreCard!$G$3*ScoreCard!$G$5</f>
        <v>1.8497109826589595</v>
      </c>
      <c r="R443" s="5">
        <f>laptop_prices3[[#This Row],[Battery Life (hours)]]/ScoreCard!$H$3*ScoreCard!$H$5</f>
        <v>6.3583333333333334</v>
      </c>
      <c r="S443" s="5">
        <f>ScoreCard!$I$3-laptop_prices3[[#This Row],[Weight (kg)]]/ScoreCard!$I$3*ScoreCard!$I$5</f>
        <v>1.7514285714285713</v>
      </c>
      <c r="T443" s="6" cm="1">
        <f t="array" ref="T443">_xlfn.IFS(laptop_prices3[[#This Row],[Storage]]="512GB SSD", 512, laptop_prices3[[#This Row],[Storage]] = "1TB SSD", 1000, laptop_prices3[[#This Row],[Storage]] = "2TB SSD", 2000, laptop_prices3[[#This Row],[Storage]]= "256GB SSD", 256, laptop_prices3[[#This Row],[Storage]] = "1TB HDD", 1000*0.7)</f>
        <v>1000</v>
      </c>
      <c r="U443" s="5">
        <f>laptop_prices3[[#This Row],[Storage Raw Value]]/ScoreCard!$J$3*ScoreCard!$J$5</f>
        <v>4</v>
      </c>
    </row>
    <row r="444" spans="2:21" x14ac:dyDescent="0.2">
      <c r="B444" s="4" cm="1">
        <f t="array" ref="B444">SUM(laptop_prices3[[#This Row],[RAM Comp]:[Weight Comp]]+laptop_prices3[[#This Row],[Storage Comp]])</f>
        <v>19.996047619047619</v>
      </c>
      <c r="C444">
        <v>442</v>
      </c>
      <c r="D444" t="s">
        <v>36</v>
      </c>
      <c r="E444" t="s">
        <v>31</v>
      </c>
      <c r="F444">
        <v>16</v>
      </c>
      <c r="G444" t="s">
        <v>13</v>
      </c>
      <c r="H444" t="s">
        <v>35</v>
      </c>
      <c r="I444">
        <v>17.3</v>
      </c>
      <c r="J444" t="s">
        <v>27</v>
      </c>
      <c r="K444">
        <v>9.1</v>
      </c>
      <c r="L444">
        <v>1.32</v>
      </c>
      <c r="M444" t="s">
        <v>30</v>
      </c>
      <c r="N444">
        <v>1793.84</v>
      </c>
      <c r="O444" s="5">
        <f>(ScoreCard!$E$3-laptop_prices3[[#This Row],[Price ($)]])/ScoreCard!$E$3*ScoreCard!$E$5</f>
        <v>4.1701240206219907</v>
      </c>
      <c r="P444" s="5">
        <f>laptop_prices3[[#This Row],[RAM (GB)]]/ScoreCard!$F$3*ScoreCard!$F$5</f>
        <v>1.75</v>
      </c>
      <c r="Q444" s="5">
        <f>laptop_prices3[[#This Row],[Screen Size (inch)]]/ScoreCard!$G$3*ScoreCard!$G$5</f>
        <v>2</v>
      </c>
      <c r="R444" s="5">
        <f>laptop_prices3[[#This Row],[Battery Life (hours)]]/ScoreCard!$H$3*ScoreCard!$H$5</f>
        <v>5.3083333333333336</v>
      </c>
      <c r="S444" s="5">
        <f>ScoreCard!$I$3-laptop_prices3[[#This Row],[Weight (kg)]]/ScoreCard!$I$3*ScoreCard!$I$5</f>
        <v>2.7457142857142856</v>
      </c>
      <c r="T444" s="6" cm="1">
        <f t="array" ref="T444">_xlfn.IFS(laptop_prices3[[#This Row],[Storage]]="512GB SSD", 512, laptop_prices3[[#This Row],[Storage]] = "1TB SSD", 1000, laptop_prices3[[#This Row],[Storage]] = "2TB SSD", 2000, laptop_prices3[[#This Row],[Storage]]= "256GB SSD", 256, laptop_prices3[[#This Row],[Storage]] = "1TB HDD", 1000*0.7)</f>
        <v>512</v>
      </c>
      <c r="U444" s="5">
        <f>laptop_prices3[[#This Row],[Storage Raw Value]]/ScoreCard!$J$3*ScoreCard!$J$5</f>
        <v>2.048</v>
      </c>
    </row>
    <row r="445" spans="2:21" x14ac:dyDescent="0.2">
      <c r="B445" s="4" cm="1">
        <f t="array" ref="B445">SUM(laptop_prices3[[#This Row],[RAM Comp]:[Weight Comp]]+laptop_prices3[[#This Row],[Storage Comp]])</f>
        <v>19.771925681255158</v>
      </c>
      <c r="C445">
        <v>443</v>
      </c>
      <c r="D445" t="s">
        <v>11</v>
      </c>
      <c r="E445" t="s">
        <v>18</v>
      </c>
      <c r="F445">
        <v>32</v>
      </c>
      <c r="G445" t="s">
        <v>13</v>
      </c>
      <c r="H445" t="s">
        <v>20</v>
      </c>
      <c r="I445">
        <v>14</v>
      </c>
      <c r="J445" t="s">
        <v>21</v>
      </c>
      <c r="K445">
        <v>7.8</v>
      </c>
      <c r="L445">
        <v>2.78</v>
      </c>
      <c r="M445" t="s">
        <v>22</v>
      </c>
      <c r="N445">
        <v>2597.12</v>
      </c>
      <c r="O445" s="5">
        <f>(ScoreCard!$E$3-laptop_prices3[[#This Row],[Price ($)]])/ScoreCard!$E$3*ScoreCard!$E$5</f>
        <v>3.798506275051166</v>
      </c>
      <c r="P445" s="5">
        <f>laptop_prices3[[#This Row],[RAM (GB)]]/ScoreCard!$F$3*ScoreCard!$F$5</f>
        <v>3.5</v>
      </c>
      <c r="Q445" s="5">
        <f>laptop_prices3[[#This Row],[Screen Size (inch)]]/ScoreCard!$G$3*ScoreCard!$G$5</f>
        <v>1.6184971098265895</v>
      </c>
      <c r="R445" s="5">
        <f>laptop_prices3[[#This Row],[Battery Life (hours)]]/ScoreCard!$H$3*ScoreCard!$H$5</f>
        <v>4.55</v>
      </c>
      <c r="S445" s="5">
        <f>ScoreCard!$I$3-laptop_prices3[[#This Row],[Weight (kg)]]/ScoreCard!$I$3*ScoreCard!$I$5</f>
        <v>1.9114285714285715</v>
      </c>
      <c r="T445" s="6" cm="1">
        <f t="array" ref="T445">_xlfn.IFS(laptop_prices3[[#This Row],[Storage]]="512GB SSD", 512, laptop_prices3[[#This Row],[Storage]] = "1TB SSD", 1000, laptop_prices3[[#This Row],[Storage]] = "2TB SSD", 2000, laptop_prices3[[#This Row],[Storage]]= "256GB SSD", 256, laptop_prices3[[#This Row],[Storage]] = "1TB HDD", 1000*0.7)</f>
        <v>512</v>
      </c>
      <c r="U445" s="5">
        <f>laptop_prices3[[#This Row],[Storage Raw Value]]/ScoreCard!$J$3*ScoreCard!$J$5</f>
        <v>2.048</v>
      </c>
    </row>
    <row r="446" spans="2:21" x14ac:dyDescent="0.2">
      <c r="B446" s="4" cm="1">
        <f t="array" ref="B446">SUM(laptop_prices3[[#This Row],[RAM Comp]:[Weight Comp]]+laptop_prices3[[#This Row],[Storage Comp]])</f>
        <v>25.746904761904762</v>
      </c>
      <c r="C446">
        <v>444</v>
      </c>
      <c r="D446" t="s">
        <v>34</v>
      </c>
      <c r="E446" t="s">
        <v>24</v>
      </c>
      <c r="F446">
        <v>64</v>
      </c>
      <c r="G446" t="s">
        <v>42</v>
      </c>
      <c r="H446" t="s">
        <v>20</v>
      </c>
      <c r="I446">
        <v>17.3</v>
      </c>
      <c r="J446" t="s">
        <v>21</v>
      </c>
      <c r="K446">
        <v>4.9000000000000004</v>
      </c>
      <c r="L446">
        <v>1.42</v>
      </c>
      <c r="M446" t="s">
        <v>22</v>
      </c>
      <c r="N446">
        <v>1715.09</v>
      </c>
      <c r="O446" s="5">
        <f>(ScoreCard!$E$3-laptop_prices3[[#This Row],[Price ($)]])/ScoreCard!$E$3*ScoreCard!$E$5</f>
        <v>4.2065557722698621</v>
      </c>
      <c r="P446" s="5">
        <f>laptop_prices3[[#This Row],[RAM (GB)]]/ScoreCard!$F$3*ScoreCard!$F$5</f>
        <v>7</v>
      </c>
      <c r="Q446" s="5">
        <f>laptop_prices3[[#This Row],[Screen Size (inch)]]/ScoreCard!$G$3*ScoreCard!$G$5</f>
        <v>2</v>
      </c>
      <c r="R446" s="5">
        <f>laptop_prices3[[#This Row],[Battery Life (hours)]]/ScoreCard!$H$3*ScoreCard!$H$5</f>
        <v>2.8583333333333338</v>
      </c>
      <c r="S446" s="5">
        <f>ScoreCard!$I$3-laptop_prices3[[#This Row],[Weight (kg)]]/ScoreCard!$I$3*ScoreCard!$I$5</f>
        <v>2.6885714285714286</v>
      </c>
      <c r="T446" s="6" cm="1">
        <f t="array" ref="T446">_xlfn.IFS(laptop_prices3[[#This Row],[Storage]]="512GB SSD", 512, laptop_prices3[[#This Row],[Storage]] = "1TB SSD", 1000, laptop_prices3[[#This Row],[Storage]] = "2TB SSD", 2000, laptop_prices3[[#This Row],[Storage]]= "256GB SSD", 256, laptop_prices3[[#This Row],[Storage]] = "1TB HDD", 1000*0.7)</f>
        <v>700</v>
      </c>
      <c r="U446" s="5">
        <f>laptop_prices3[[#This Row],[Storage Raw Value]]/ScoreCard!$J$3*ScoreCard!$J$5</f>
        <v>2.8</v>
      </c>
    </row>
    <row r="447" spans="2:21" x14ac:dyDescent="0.2">
      <c r="B447" s="4" cm="1">
        <f t="array" ref="B447">SUM(laptop_prices3[[#This Row],[RAM Comp]:[Weight Comp]]+laptop_prices3[[#This Row],[Storage Comp]])</f>
        <v>18.034515827140105</v>
      </c>
      <c r="C447">
        <v>445</v>
      </c>
      <c r="D447" t="s">
        <v>38</v>
      </c>
      <c r="E447" t="s">
        <v>18</v>
      </c>
      <c r="F447">
        <v>16</v>
      </c>
      <c r="G447" t="s">
        <v>13</v>
      </c>
      <c r="H447" t="s">
        <v>35</v>
      </c>
      <c r="I447">
        <v>15.6</v>
      </c>
      <c r="J447" t="s">
        <v>27</v>
      </c>
      <c r="K447">
        <v>8.1999999999999993</v>
      </c>
      <c r="L447">
        <v>3.49</v>
      </c>
      <c r="M447" t="s">
        <v>16</v>
      </c>
      <c r="N447">
        <v>2635.95</v>
      </c>
      <c r="O447" s="5">
        <f>(ScoreCard!$E$3-laptop_prices3[[#This Row],[Price ($)]])/ScoreCard!$E$3*ScoreCard!$E$5</f>
        <v>3.7805425300799045</v>
      </c>
      <c r="P447" s="5">
        <f>laptop_prices3[[#This Row],[RAM (GB)]]/ScoreCard!$F$3*ScoreCard!$F$5</f>
        <v>1.75</v>
      </c>
      <c r="Q447" s="5">
        <f>laptop_prices3[[#This Row],[Screen Size (inch)]]/ScoreCard!$G$3*ScoreCard!$G$5</f>
        <v>1.8034682080924855</v>
      </c>
      <c r="R447" s="5">
        <f>laptop_prices3[[#This Row],[Battery Life (hours)]]/ScoreCard!$H$3*ScoreCard!$H$5</f>
        <v>4.7833333333333323</v>
      </c>
      <c r="S447" s="5">
        <f>ScoreCard!$I$3-laptop_prices3[[#This Row],[Weight (kg)]]/ScoreCard!$I$3*ScoreCard!$I$5</f>
        <v>1.5057142857142856</v>
      </c>
      <c r="T447" s="6" cm="1">
        <f t="array" ref="T447">_xlfn.IFS(laptop_prices3[[#This Row],[Storage]]="512GB SSD", 512, laptop_prices3[[#This Row],[Storage]] = "1TB SSD", 1000, laptop_prices3[[#This Row],[Storage]] = "2TB SSD", 2000, laptop_prices3[[#This Row],[Storage]]= "256GB SSD", 256, laptop_prices3[[#This Row],[Storage]] = "1TB HDD", 1000*0.7)</f>
        <v>512</v>
      </c>
      <c r="U447" s="5">
        <f>laptop_prices3[[#This Row],[Storage Raw Value]]/ScoreCard!$J$3*ScoreCard!$J$5</f>
        <v>2.048</v>
      </c>
    </row>
    <row r="448" spans="2:21" x14ac:dyDescent="0.2">
      <c r="B448" s="4" cm="1">
        <f t="array" ref="B448">SUM(laptop_prices3[[#This Row],[RAM Comp]:[Weight Comp]]+laptop_prices3[[#This Row],[Storage Comp]])</f>
        <v>41.697425681255162</v>
      </c>
      <c r="C448">
        <v>446</v>
      </c>
      <c r="D448" t="s">
        <v>34</v>
      </c>
      <c r="E448" t="s">
        <v>24</v>
      </c>
      <c r="F448">
        <v>4</v>
      </c>
      <c r="G448" t="s">
        <v>25</v>
      </c>
      <c r="H448" t="s">
        <v>40</v>
      </c>
      <c r="I448">
        <v>14</v>
      </c>
      <c r="J448" t="s">
        <v>21</v>
      </c>
      <c r="K448">
        <v>9</v>
      </c>
      <c r="L448">
        <v>1.94</v>
      </c>
      <c r="M448" t="s">
        <v>46</v>
      </c>
      <c r="N448">
        <v>759.01</v>
      </c>
      <c r="O448" s="5">
        <f>(ScoreCard!$E$3-laptop_prices3[[#This Row],[Price ($)]])/ScoreCard!$E$3*ScoreCard!$E$5</f>
        <v>4.6488626816730019</v>
      </c>
      <c r="P448" s="5">
        <f>laptop_prices3[[#This Row],[RAM (GB)]]/ScoreCard!$F$3*ScoreCard!$F$5</f>
        <v>0.4375</v>
      </c>
      <c r="Q448" s="5">
        <f>laptop_prices3[[#This Row],[Screen Size (inch)]]/ScoreCard!$G$3*ScoreCard!$G$5</f>
        <v>1.6184971098265895</v>
      </c>
      <c r="R448" s="5">
        <f>laptop_prices3[[#This Row],[Battery Life (hours)]]/ScoreCard!$H$3*ScoreCard!$H$5</f>
        <v>5.25</v>
      </c>
      <c r="S448" s="5">
        <f>ScoreCard!$I$3-laptop_prices3[[#This Row],[Weight (kg)]]/ScoreCard!$I$3*ScoreCard!$I$5</f>
        <v>2.3914285714285715</v>
      </c>
      <c r="T448" s="6" cm="1">
        <f t="array" ref="T448">_xlfn.IFS(laptop_prices3[[#This Row],[Storage]]="512GB SSD", 512, laptop_prices3[[#This Row],[Storage]] = "1TB SSD", 1000, laptop_prices3[[#This Row],[Storage]] = "2TB SSD", 2000, laptop_prices3[[#This Row],[Storage]]= "256GB SSD", 256, laptop_prices3[[#This Row],[Storage]] = "1TB HDD", 1000*0.7)</f>
        <v>2000</v>
      </c>
      <c r="U448" s="5">
        <f>laptop_prices3[[#This Row],[Storage Raw Value]]/ScoreCard!$J$3*ScoreCard!$J$5</f>
        <v>8</v>
      </c>
    </row>
    <row r="449" spans="2:21" x14ac:dyDescent="0.2">
      <c r="B449" s="4" cm="1">
        <f t="array" ref="B449">SUM(laptop_prices3[[#This Row],[RAM Comp]:[Weight Comp]]+laptop_prices3[[#This Row],[Storage Comp]])</f>
        <v>46.327380952380949</v>
      </c>
      <c r="C449">
        <v>447</v>
      </c>
      <c r="D449" t="s">
        <v>23</v>
      </c>
      <c r="E449" t="s">
        <v>41</v>
      </c>
      <c r="F449">
        <v>64</v>
      </c>
      <c r="G449" t="s">
        <v>25</v>
      </c>
      <c r="H449" t="s">
        <v>35</v>
      </c>
      <c r="I449">
        <v>17.3</v>
      </c>
      <c r="J449" t="s">
        <v>21</v>
      </c>
      <c r="K449">
        <v>4.7</v>
      </c>
      <c r="L449">
        <v>1.6</v>
      </c>
      <c r="M449" t="s">
        <v>46</v>
      </c>
      <c r="N449">
        <v>3711.22</v>
      </c>
      <c r="O449" s="5">
        <f>(ScoreCard!$E$3-laptop_prices3[[#This Row],[Price ($)]])/ScoreCard!$E$3*ScoreCard!$E$5</f>
        <v>3.2830952971350538</v>
      </c>
      <c r="P449" s="5">
        <f>laptop_prices3[[#This Row],[RAM (GB)]]/ScoreCard!$F$3*ScoreCard!$F$5</f>
        <v>7</v>
      </c>
      <c r="Q449" s="5">
        <f>laptop_prices3[[#This Row],[Screen Size (inch)]]/ScoreCard!$G$3*ScoreCard!$G$5</f>
        <v>2</v>
      </c>
      <c r="R449" s="5">
        <f>laptop_prices3[[#This Row],[Battery Life (hours)]]/ScoreCard!$H$3*ScoreCard!$H$5</f>
        <v>2.7416666666666667</v>
      </c>
      <c r="S449" s="5">
        <f>ScoreCard!$I$3-laptop_prices3[[#This Row],[Weight (kg)]]/ScoreCard!$I$3*ScoreCard!$I$5</f>
        <v>2.5857142857142854</v>
      </c>
      <c r="T449" s="6" cm="1">
        <f t="array" ref="T449">_xlfn.IFS(laptop_prices3[[#This Row],[Storage]]="512GB SSD", 512, laptop_prices3[[#This Row],[Storage]] = "1TB SSD", 1000, laptop_prices3[[#This Row],[Storage]] = "2TB SSD", 2000, laptop_prices3[[#This Row],[Storage]]= "256GB SSD", 256, laptop_prices3[[#This Row],[Storage]] = "1TB HDD", 1000*0.7)</f>
        <v>2000</v>
      </c>
      <c r="U449" s="5">
        <f>laptop_prices3[[#This Row],[Storage Raw Value]]/ScoreCard!$J$3*ScoreCard!$J$5</f>
        <v>8</v>
      </c>
    </row>
    <row r="450" spans="2:21" x14ac:dyDescent="0.2">
      <c r="B450" s="4" cm="1">
        <f t="array" ref="B450">SUM(laptop_prices3[[#This Row],[RAM Comp]:[Weight Comp]]+laptop_prices3[[#This Row],[Storage Comp]])</f>
        <v>24.689330443159921</v>
      </c>
      <c r="C450">
        <v>448</v>
      </c>
      <c r="D450" t="s">
        <v>17</v>
      </c>
      <c r="E450" t="s">
        <v>48</v>
      </c>
      <c r="F450">
        <v>4</v>
      </c>
      <c r="G450" t="s">
        <v>19</v>
      </c>
      <c r="H450" t="s">
        <v>40</v>
      </c>
      <c r="I450">
        <v>14</v>
      </c>
      <c r="J450" t="s">
        <v>21</v>
      </c>
      <c r="K450">
        <v>8.8000000000000007</v>
      </c>
      <c r="L450">
        <v>3.5</v>
      </c>
      <c r="M450" t="s">
        <v>30</v>
      </c>
      <c r="N450">
        <v>1393.5</v>
      </c>
      <c r="O450" s="5">
        <f>(ScoreCard!$E$3-laptop_prices3[[#This Row],[Price ($)]])/ScoreCard!$E$3*ScoreCard!$E$5</f>
        <v>4.3553314803643266</v>
      </c>
      <c r="P450" s="5">
        <f>laptop_prices3[[#This Row],[RAM (GB)]]/ScoreCard!$F$3*ScoreCard!$F$5</f>
        <v>0.4375</v>
      </c>
      <c r="Q450" s="5">
        <f>laptop_prices3[[#This Row],[Screen Size (inch)]]/ScoreCard!$G$3*ScoreCard!$G$5</f>
        <v>1.6184971098265895</v>
      </c>
      <c r="R450" s="5">
        <f>laptop_prices3[[#This Row],[Battery Life (hours)]]/ScoreCard!$H$3*ScoreCard!$H$5</f>
        <v>5.1333333333333337</v>
      </c>
      <c r="S450" s="5">
        <f>ScoreCard!$I$3-laptop_prices3[[#This Row],[Weight (kg)]]/ScoreCard!$I$3*ScoreCard!$I$5</f>
        <v>1.5</v>
      </c>
      <c r="T450" s="6" cm="1">
        <f t="array" ref="T450">_xlfn.IFS(laptop_prices3[[#This Row],[Storage]]="512GB SSD", 512, laptop_prices3[[#This Row],[Storage]] = "1TB SSD", 1000, laptop_prices3[[#This Row],[Storage]] = "2TB SSD", 2000, laptop_prices3[[#This Row],[Storage]]= "256GB SSD", 256, laptop_prices3[[#This Row],[Storage]] = "1TB HDD", 1000*0.7)</f>
        <v>1000</v>
      </c>
      <c r="U450" s="5">
        <f>laptop_prices3[[#This Row],[Storage Raw Value]]/ScoreCard!$J$3*ScoreCard!$J$5</f>
        <v>4</v>
      </c>
    </row>
    <row r="451" spans="2:21" x14ac:dyDescent="0.2">
      <c r="B451" s="4" cm="1">
        <f t="array" ref="B451">SUM(laptop_prices3[[#This Row],[RAM Comp]:[Weight Comp]]+laptop_prices3[[#This Row],[Storage Comp]])</f>
        <v>18.80766336361134</v>
      </c>
      <c r="C451">
        <v>449</v>
      </c>
      <c r="D451" t="s">
        <v>11</v>
      </c>
      <c r="E451" t="s">
        <v>12</v>
      </c>
      <c r="F451">
        <v>16</v>
      </c>
      <c r="G451" t="s">
        <v>13</v>
      </c>
      <c r="H451" t="s">
        <v>32</v>
      </c>
      <c r="I451">
        <v>16</v>
      </c>
      <c r="J451" t="s">
        <v>15</v>
      </c>
      <c r="K451">
        <v>8.3000000000000007</v>
      </c>
      <c r="L451">
        <v>2.3199999999999998</v>
      </c>
      <c r="M451" t="s">
        <v>16</v>
      </c>
      <c r="N451">
        <v>2202.59</v>
      </c>
      <c r="O451" s="5">
        <f>(ScoreCard!$E$3-laptop_prices3[[#This Row],[Price ($)]])/ScoreCard!$E$3*ScoreCard!$E$5</f>
        <v>3.9810258811163708</v>
      </c>
      <c r="P451" s="5">
        <f>laptop_prices3[[#This Row],[RAM (GB)]]/ScoreCard!$F$3*ScoreCard!$F$5</f>
        <v>1.75</v>
      </c>
      <c r="Q451" s="5">
        <f>laptop_prices3[[#This Row],[Screen Size (inch)]]/ScoreCard!$G$3*ScoreCard!$G$5</f>
        <v>1.8497109826589595</v>
      </c>
      <c r="R451" s="5">
        <f>laptop_prices3[[#This Row],[Battery Life (hours)]]/ScoreCard!$H$3*ScoreCard!$H$5</f>
        <v>4.8416666666666677</v>
      </c>
      <c r="S451" s="5">
        <f>ScoreCard!$I$3-laptop_prices3[[#This Row],[Weight (kg)]]/ScoreCard!$I$3*ScoreCard!$I$5</f>
        <v>2.1742857142857144</v>
      </c>
      <c r="T451" s="6" cm="1">
        <f t="array" ref="T451">_xlfn.IFS(laptop_prices3[[#This Row],[Storage]]="512GB SSD", 512, laptop_prices3[[#This Row],[Storage]] = "1TB SSD", 1000, laptop_prices3[[#This Row],[Storage]] = "2TB SSD", 2000, laptop_prices3[[#This Row],[Storage]]= "256GB SSD", 256, laptop_prices3[[#This Row],[Storage]] = "1TB HDD", 1000*0.7)</f>
        <v>512</v>
      </c>
      <c r="U451" s="5">
        <f>laptop_prices3[[#This Row],[Storage Raw Value]]/ScoreCard!$J$3*ScoreCard!$J$5</f>
        <v>2.048</v>
      </c>
    </row>
    <row r="452" spans="2:21" x14ac:dyDescent="0.2">
      <c r="B452" s="4" cm="1">
        <f t="array" ref="B452">SUM(laptop_prices3[[#This Row],[RAM Comp]:[Weight Comp]]+laptop_prices3[[#This Row],[Storage Comp]])</f>
        <v>15.671401871731351</v>
      </c>
      <c r="C452">
        <v>450</v>
      </c>
      <c r="D452" t="s">
        <v>23</v>
      </c>
      <c r="E452" t="s">
        <v>41</v>
      </c>
      <c r="F452">
        <v>32</v>
      </c>
      <c r="G452" t="s">
        <v>29</v>
      </c>
      <c r="H452" t="s">
        <v>32</v>
      </c>
      <c r="I452">
        <v>14</v>
      </c>
      <c r="J452" t="s">
        <v>43</v>
      </c>
      <c r="K452">
        <v>7.9</v>
      </c>
      <c r="L452">
        <v>2.89</v>
      </c>
      <c r="M452" t="s">
        <v>22</v>
      </c>
      <c r="N452">
        <v>2510.36</v>
      </c>
      <c r="O452" s="5">
        <f>(ScoreCard!$E$3-laptop_prices3[[#This Row],[Price ($)]])/ScoreCard!$E$3*ScoreCard!$E$5</f>
        <v>3.8386436562952215</v>
      </c>
      <c r="P452" s="5">
        <f>laptop_prices3[[#This Row],[RAM (GB)]]/ScoreCard!$F$3*ScoreCard!$F$5</f>
        <v>3.5</v>
      </c>
      <c r="Q452" s="5">
        <f>laptop_prices3[[#This Row],[Screen Size (inch)]]/ScoreCard!$G$3*ScoreCard!$G$5</f>
        <v>1.6184971098265895</v>
      </c>
      <c r="R452" s="5">
        <f>laptop_prices3[[#This Row],[Battery Life (hours)]]/ScoreCard!$H$3*ScoreCard!$H$5</f>
        <v>4.6083333333333334</v>
      </c>
      <c r="S452" s="5">
        <f>ScoreCard!$I$3-laptop_prices3[[#This Row],[Weight (kg)]]/ScoreCard!$I$3*ScoreCard!$I$5</f>
        <v>1.8485714285714285</v>
      </c>
      <c r="T452" s="6" cm="1">
        <f t="array" ref="T452">_xlfn.IFS(laptop_prices3[[#This Row],[Storage]]="512GB SSD", 512, laptop_prices3[[#This Row],[Storage]] = "1TB SSD", 1000, laptop_prices3[[#This Row],[Storage]] = "2TB SSD", 2000, laptop_prices3[[#This Row],[Storage]]= "256GB SSD", 256, laptop_prices3[[#This Row],[Storage]] = "1TB HDD", 1000*0.7)</f>
        <v>256</v>
      </c>
      <c r="U452" s="5">
        <f>laptop_prices3[[#This Row],[Storage Raw Value]]/ScoreCard!$J$3*ScoreCard!$J$5</f>
        <v>1.024</v>
      </c>
    </row>
    <row r="453" spans="2:21" x14ac:dyDescent="0.2">
      <c r="B453" s="4" cm="1">
        <f t="array" ref="B453">SUM(laptop_prices3[[#This Row],[RAM Comp]:[Weight Comp]]+laptop_prices3[[#This Row],[Storage Comp]])</f>
        <v>19.839023809523809</v>
      </c>
      <c r="C453">
        <v>451</v>
      </c>
      <c r="D453" t="s">
        <v>34</v>
      </c>
      <c r="E453" t="s">
        <v>37</v>
      </c>
      <c r="F453">
        <v>4</v>
      </c>
      <c r="G453" t="s">
        <v>13</v>
      </c>
      <c r="H453" t="s">
        <v>20</v>
      </c>
      <c r="I453">
        <v>17.3</v>
      </c>
      <c r="J453" t="s">
        <v>43</v>
      </c>
      <c r="K453">
        <v>11.6</v>
      </c>
      <c r="L453">
        <v>1.85</v>
      </c>
      <c r="M453" t="s">
        <v>16</v>
      </c>
      <c r="N453">
        <v>1691.18</v>
      </c>
      <c r="O453" s="5">
        <f>(ScoreCard!$E$3-laptop_prices3[[#This Row],[Price ($)]])/ScoreCard!$E$3*ScoreCard!$E$5</f>
        <v>4.2176171460082825</v>
      </c>
      <c r="P453" s="5">
        <f>laptop_prices3[[#This Row],[RAM (GB)]]/ScoreCard!$F$3*ScoreCard!$F$5</f>
        <v>0.4375</v>
      </c>
      <c r="Q453" s="5">
        <f>laptop_prices3[[#This Row],[Screen Size (inch)]]/ScoreCard!$G$3*ScoreCard!$G$5</f>
        <v>2</v>
      </c>
      <c r="R453" s="5">
        <f>laptop_prices3[[#This Row],[Battery Life (hours)]]/ScoreCard!$H$3*ScoreCard!$H$5</f>
        <v>6.7666666666666666</v>
      </c>
      <c r="S453" s="5">
        <f>ScoreCard!$I$3-laptop_prices3[[#This Row],[Weight (kg)]]/ScoreCard!$I$3*ScoreCard!$I$5</f>
        <v>2.4428571428571431</v>
      </c>
      <c r="T453" s="6" cm="1">
        <f t="array" ref="T453">_xlfn.IFS(laptop_prices3[[#This Row],[Storage]]="512GB SSD", 512, laptop_prices3[[#This Row],[Storage]] = "1TB SSD", 1000, laptop_prices3[[#This Row],[Storage]] = "2TB SSD", 2000, laptop_prices3[[#This Row],[Storage]]= "256GB SSD", 256, laptop_prices3[[#This Row],[Storage]] = "1TB HDD", 1000*0.7)</f>
        <v>512</v>
      </c>
      <c r="U453" s="5">
        <f>laptop_prices3[[#This Row],[Storage Raw Value]]/ScoreCard!$J$3*ScoreCard!$J$5</f>
        <v>2.048</v>
      </c>
    </row>
    <row r="454" spans="2:21" x14ac:dyDescent="0.2">
      <c r="B454" s="4" cm="1">
        <f t="array" ref="B454">SUM(laptop_prices3[[#This Row],[RAM Comp]:[Weight Comp]]+laptop_prices3[[#This Row],[Storage Comp]])</f>
        <v>49.230238095238093</v>
      </c>
      <c r="C454">
        <v>452</v>
      </c>
      <c r="D454" t="s">
        <v>28</v>
      </c>
      <c r="E454" t="s">
        <v>41</v>
      </c>
      <c r="F454">
        <v>64</v>
      </c>
      <c r="G454" t="s">
        <v>25</v>
      </c>
      <c r="H454" t="s">
        <v>35</v>
      </c>
      <c r="I454">
        <v>17.3</v>
      </c>
      <c r="J454" t="s">
        <v>27</v>
      </c>
      <c r="K454">
        <v>9.5</v>
      </c>
      <c r="L454">
        <v>1.42</v>
      </c>
      <c r="M454" t="s">
        <v>30</v>
      </c>
      <c r="N454">
        <v>7115.61</v>
      </c>
      <c r="O454" s="5">
        <f>(ScoreCard!$E$3-laptop_prices3[[#This Row],[Price ($)]])/ScoreCard!$E$3*ScoreCard!$E$5</f>
        <v>1.7081379511985697</v>
      </c>
      <c r="P454" s="5">
        <f>laptop_prices3[[#This Row],[RAM (GB)]]/ScoreCard!$F$3*ScoreCard!$F$5</f>
        <v>7</v>
      </c>
      <c r="Q454" s="5">
        <f>laptop_prices3[[#This Row],[Screen Size (inch)]]/ScoreCard!$G$3*ScoreCard!$G$5</f>
        <v>2</v>
      </c>
      <c r="R454" s="5">
        <f>laptop_prices3[[#This Row],[Battery Life (hours)]]/ScoreCard!$H$3*ScoreCard!$H$5</f>
        <v>5.5416666666666661</v>
      </c>
      <c r="S454" s="5">
        <f>ScoreCard!$I$3-laptop_prices3[[#This Row],[Weight (kg)]]/ScoreCard!$I$3*ScoreCard!$I$5</f>
        <v>2.6885714285714286</v>
      </c>
      <c r="T454" s="6" cm="1">
        <f t="array" ref="T454">_xlfn.IFS(laptop_prices3[[#This Row],[Storage]]="512GB SSD", 512, laptop_prices3[[#This Row],[Storage]] = "1TB SSD", 1000, laptop_prices3[[#This Row],[Storage]] = "2TB SSD", 2000, laptop_prices3[[#This Row],[Storage]]= "256GB SSD", 256, laptop_prices3[[#This Row],[Storage]] = "1TB HDD", 1000*0.7)</f>
        <v>2000</v>
      </c>
      <c r="U454" s="5">
        <f>laptop_prices3[[#This Row],[Storage Raw Value]]/ScoreCard!$J$3*ScoreCard!$J$5</f>
        <v>8</v>
      </c>
    </row>
    <row r="455" spans="2:21" x14ac:dyDescent="0.2">
      <c r="B455" s="4" cm="1">
        <f t="array" ref="B455">SUM(laptop_prices3[[#This Row],[RAM Comp]:[Weight Comp]]+laptop_prices3[[#This Row],[Storage Comp]])</f>
        <v>46.27870630333058</v>
      </c>
      <c r="C455">
        <v>453</v>
      </c>
      <c r="D455" t="s">
        <v>28</v>
      </c>
      <c r="E455" t="s">
        <v>48</v>
      </c>
      <c r="F455">
        <v>64</v>
      </c>
      <c r="G455" t="s">
        <v>25</v>
      </c>
      <c r="H455" t="s">
        <v>44</v>
      </c>
      <c r="I455">
        <v>15.6</v>
      </c>
      <c r="J455" t="s">
        <v>21</v>
      </c>
      <c r="K455">
        <v>5.6</v>
      </c>
      <c r="L455">
        <v>2.2599999999999998</v>
      </c>
      <c r="M455" t="s">
        <v>46</v>
      </c>
      <c r="N455">
        <v>1781.2</v>
      </c>
      <c r="O455" s="5">
        <f>(ScoreCard!$E$3-laptop_prices3[[#This Row],[Price ($)]])/ScoreCard!$E$3*ScoreCard!$E$5</f>
        <v>4.1759716059023599</v>
      </c>
      <c r="P455" s="5">
        <f>laptop_prices3[[#This Row],[RAM (GB)]]/ScoreCard!$F$3*ScoreCard!$F$5</f>
        <v>7</v>
      </c>
      <c r="Q455" s="5">
        <f>laptop_prices3[[#This Row],[Screen Size (inch)]]/ScoreCard!$G$3*ScoreCard!$G$5</f>
        <v>1.8034682080924855</v>
      </c>
      <c r="R455" s="5">
        <f>laptop_prices3[[#This Row],[Battery Life (hours)]]/ScoreCard!$H$3*ScoreCard!$H$5</f>
        <v>3.2666666666666662</v>
      </c>
      <c r="S455" s="5">
        <f>ScoreCard!$I$3-laptop_prices3[[#This Row],[Weight (kg)]]/ScoreCard!$I$3*ScoreCard!$I$5</f>
        <v>2.2085714285714286</v>
      </c>
      <c r="T455" s="6" cm="1">
        <f t="array" ref="T455">_xlfn.IFS(laptop_prices3[[#This Row],[Storage]]="512GB SSD", 512, laptop_prices3[[#This Row],[Storage]] = "1TB SSD", 1000, laptop_prices3[[#This Row],[Storage]] = "2TB SSD", 2000, laptop_prices3[[#This Row],[Storage]]= "256GB SSD", 256, laptop_prices3[[#This Row],[Storage]] = "1TB HDD", 1000*0.7)</f>
        <v>2000</v>
      </c>
      <c r="U455" s="5">
        <f>laptop_prices3[[#This Row],[Storage Raw Value]]/ScoreCard!$J$3*ScoreCard!$J$5</f>
        <v>8</v>
      </c>
    </row>
    <row r="456" spans="2:21" x14ac:dyDescent="0.2">
      <c r="B456" s="4" cm="1">
        <f t="array" ref="B456">SUM(laptop_prices3[[#This Row],[RAM Comp]:[Weight Comp]]+laptop_prices3[[#This Row],[Storage Comp]])</f>
        <v>13.768663776493256</v>
      </c>
      <c r="C456">
        <v>454</v>
      </c>
      <c r="D456" t="s">
        <v>47</v>
      </c>
      <c r="E456" t="s">
        <v>48</v>
      </c>
      <c r="F456">
        <v>4</v>
      </c>
      <c r="G456" t="s">
        <v>29</v>
      </c>
      <c r="H456" t="s">
        <v>44</v>
      </c>
      <c r="I456">
        <v>14</v>
      </c>
      <c r="J456" t="s">
        <v>43</v>
      </c>
      <c r="K456">
        <v>9.8000000000000007</v>
      </c>
      <c r="L456">
        <v>2.8</v>
      </c>
      <c r="M456" t="s">
        <v>22</v>
      </c>
      <c r="N456">
        <v>896.36</v>
      </c>
      <c r="O456" s="5">
        <f>(ScoreCard!$E$3-laptop_prices3[[#This Row],[Price ($)]])/ScoreCard!$E$3*ScoreCard!$E$5</f>
        <v>4.5853210805449356</v>
      </c>
      <c r="P456" s="5">
        <f>laptop_prices3[[#This Row],[RAM (GB)]]/ScoreCard!$F$3*ScoreCard!$F$5</f>
        <v>0.4375</v>
      </c>
      <c r="Q456" s="5">
        <f>laptop_prices3[[#This Row],[Screen Size (inch)]]/ScoreCard!$G$3*ScoreCard!$G$5</f>
        <v>1.6184971098265895</v>
      </c>
      <c r="R456" s="5">
        <f>laptop_prices3[[#This Row],[Battery Life (hours)]]/ScoreCard!$H$3*ScoreCard!$H$5</f>
        <v>5.7166666666666677</v>
      </c>
      <c r="S456" s="5">
        <f>ScoreCard!$I$3-laptop_prices3[[#This Row],[Weight (kg)]]/ScoreCard!$I$3*ScoreCard!$I$5</f>
        <v>1.9000000000000001</v>
      </c>
      <c r="T456" s="6" cm="1">
        <f t="array" ref="T456">_xlfn.IFS(laptop_prices3[[#This Row],[Storage]]="512GB SSD", 512, laptop_prices3[[#This Row],[Storage]] = "1TB SSD", 1000, laptop_prices3[[#This Row],[Storage]] = "2TB SSD", 2000, laptop_prices3[[#This Row],[Storage]]= "256GB SSD", 256, laptop_prices3[[#This Row],[Storage]] = "1TB HDD", 1000*0.7)</f>
        <v>256</v>
      </c>
      <c r="U456" s="5">
        <f>laptop_prices3[[#This Row],[Storage Raw Value]]/ScoreCard!$J$3*ScoreCard!$J$5</f>
        <v>1.024</v>
      </c>
    </row>
    <row r="457" spans="2:21" x14ac:dyDescent="0.2">
      <c r="B457" s="4" cm="1">
        <f t="array" ref="B457">SUM(laptop_prices3[[#This Row],[RAM Comp]:[Weight Comp]]+laptop_prices3[[#This Row],[Storage Comp]])</f>
        <v>15.274571428571431</v>
      </c>
      <c r="C457">
        <v>455</v>
      </c>
      <c r="D457" t="s">
        <v>23</v>
      </c>
      <c r="E457" t="s">
        <v>24</v>
      </c>
      <c r="F457">
        <v>8</v>
      </c>
      <c r="G457" t="s">
        <v>29</v>
      </c>
      <c r="H457" t="s">
        <v>26</v>
      </c>
      <c r="I457">
        <v>17.3</v>
      </c>
      <c r="J457" t="s">
        <v>27</v>
      </c>
      <c r="K457">
        <v>9.9</v>
      </c>
      <c r="L457">
        <v>1.7</v>
      </c>
      <c r="M457" t="s">
        <v>30</v>
      </c>
      <c r="N457">
        <v>1833.47</v>
      </c>
      <c r="O457" s="5">
        <f>(ScoreCard!$E$3-laptop_prices3[[#This Row],[Price ($)]])/ScoreCard!$E$3*ScoreCard!$E$5</f>
        <v>4.1517901753165285</v>
      </c>
      <c r="P457" s="5">
        <f>laptop_prices3[[#This Row],[RAM (GB)]]/ScoreCard!$F$3*ScoreCard!$F$5</f>
        <v>0.875</v>
      </c>
      <c r="Q457" s="5">
        <f>laptop_prices3[[#This Row],[Screen Size (inch)]]/ScoreCard!$G$3*ScoreCard!$G$5</f>
        <v>2</v>
      </c>
      <c r="R457" s="5">
        <f>laptop_prices3[[#This Row],[Battery Life (hours)]]/ScoreCard!$H$3*ScoreCard!$H$5</f>
        <v>5.7750000000000004</v>
      </c>
      <c r="S457" s="5">
        <f>ScoreCard!$I$3-laptop_prices3[[#This Row],[Weight (kg)]]/ScoreCard!$I$3*ScoreCard!$I$5</f>
        <v>2.5285714285714285</v>
      </c>
      <c r="T457" s="6" cm="1">
        <f t="array" ref="T457">_xlfn.IFS(laptop_prices3[[#This Row],[Storage]]="512GB SSD", 512, laptop_prices3[[#This Row],[Storage]] = "1TB SSD", 1000, laptop_prices3[[#This Row],[Storage]] = "2TB SSD", 2000, laptop_prices3[[#This Row],[Storage]]= "256GB SSD", 256, laptop_prices3[[#This Row],[Storage]] = "1TB HDD", 1000*0.7)</f>
        <v>256</v>
      </c>
      <c r="U457" s="5">
        <f>laptop_prices3[[#This Row],[Storage Raw Value]]/ScoreCard!$J$3*ScoreCard!$J$5</f>
        <v>1.024</v>
      </c>
    </row>
    <row r="458" spans="2:21" x14ac:dyDescent="0.2">
      <c r="B458" s="4" cm="1">
        <f t="array" ref="B458">SUM(laptop_prices3[[#This Row],[RAM Comp]:[Weight Comp]]+laptop_prices3[[#This Row],[Storage Comp]])</f>
        <v>18.957449077897053</v>
      </c>
      <c r="C458">
        <v>456</v>
      </c>
      <c r="D458" t="s">
        <v>36</v>
      </c>
      <c r="E458" t="s">
        <v>39</v>
      </c>
      <c r="F458">
        <v>4</v>
      </c>
      <c r="G458" t="s">
        <v>42</v>
      </c>
      <c r="H458" t="s">
        <v>44</v>
      </c>
      <c r="I458">
        <v>16</v>
      </c>
      <c r="J458" t="s">
        <v>27</v>
      </c>
      <c r="K458">
        <v>4.7</v>
      </c>
      <c r="L458">
        <v>1.35</v>
      </c>
      <c r="M458" t="s">
        <v>30</v>
      </c>
      <c r="N458">
        <v>973.81</v>
      </c>
      <c r="O458" s="5">
        <f>(ScoreCard!$E$3-laptop_prices3[[#This Row],[Price ($)]])/ScoreCard!$E$3*ScoreCard!$E$5</f>
        <v>4.54949074194014</v>
      </c>
      <c r="P458" s="5">
        <f>laptop_prices3[[#This Row],[RAM (GB)]]/ScoreCard!$F$3*ScoreCard!$F$5</f>
        <v>0.4375</v>
      </c>
      <c r="Q458" s="5">
        <f>laptop_prices3[[#This Row],[Screen Size (inch)]]/ScoreCard!$G$3*ScoreCard!$G$5</f>
        <v>1.8497109826589595</v>
      </c>
      <c r="R458" s="5">
        <f>laptop_prices3[[#This Row],[Battery Life (hours)]]/ScoreCard!$H$3*ScoreCard!$H$5</f>
        <v>2.7416666666666667</v>
      </c>
      <c r="S458" s="5">
        <f>ScoreCard!$I$3-laptop_prices3[[#This Row],[Weight (kg)]]/ScoreCard!$I$3*ScoreCard!$I$5</f>
        <v>2.7285714285714286</v>
      </c>
      <c r="T458" s="6" cm="1">
        <f t="array" ref="T458">_xlfn.IFS(laptop_prices3[[#This Row],[Storage]]="512GB SSD", 512, laptop_prices3[[#This Row],[Storage]] = "1TB SSD", 1000, laptop_prices3[[#This Row],[Storage]] = "2TB SSD", 2000, laptop_prices3[[#This Row],[Storage]]= "256GB SSD", 256, laptop_prices3[[#This Row],[Storage]] = "1TB HDD", 1000*0.7)</f>
        <v>700</v>
      </c>
      <c r="U458" s="5">
        <f>laptop_prices3[[#This Row],[Storage Raw Value]]/ScoreCard!$J$3*ScoreCard!$J$5</f>
        <v>2.8</v>
      </c>
    </row>
    <row r="459" spans="2:21" x14ac:dyDescent="0.2">
      <c r="B459" s="4" cm="1">
        <f t="array" ref="B459">SUM(laptop_prices3[[#This Row],[RAM Comp]:[Weight Comp]]+laptop_prices3[[#This Row],[Storage Comp]])</f>
        <v>27.624715111478118</v>
      </c>
      <c r="C459">
        <v>457</v>
      </c>
      <c r="D459" t="s">
        <v>17</v>
      </c>
      <c r="E459" t="s">
        <v>48</v>
      </c>
      <c r="F459">
        <v>16</v>
      </c>
      <c r="G459" t="s">
        <v>19</v>
      </c>
      <c r="H459" t="s">
        <v>20</v>
      </c>
      <c r="I459">
        <v>13.3</v>
      </c>
      <c r="J459" t="s">
        <v>27</v>
      </c>
      <c r="K459">
        <v>10.8</v>
      </c>
      <c r="L459">
        <v>2.56</v>
      </c>
      <c r="M459" t="s">
        <v>22</v>
      </c>
      <c r="N459">
        <v>3565.72</v>
      </c>
      <c r="O459" s="5">
        <f>(ScoreCard!$E$3-laptop_prices3[[#This Row],[Price ($)]])/ScoreCard!$E$3*ScoreCard!$E$5</f>
        <v>3.3504072954177877</v>
      </c>
      <c r="P459" s="5">
        <f>laptop_prices3[[#This Row],[RAM (GB)]]/ScoreCard!$F$3*ScoreCard!$F$5</f>
        <v>1.75</v>
      </c>
      <c r="Q459" s="5">
        <f>laptop_prices3[[#This Row],[Screen Size (inch)]]/ScoreCard!$G$3*ScoreCard!$G$5</f>
        <v>1.5375722543352601</v>
      </c>
      <c r="R459" s="5">
        <f>laptop_prices3[[#This Row],[Battery Life (hours)]]/ScoreCard!$H$3*ScoreCard!$H$5</f>
        <v>6.3</v>
      </c>
      <c r="S459" s="5">
        <f>ScoreCard!$I$3-laptop_prices3[[#This Row],[Weight (kg)]]/ScoreCard!$I$3*ScoreCard!$I$5</f>
        <v>2.0371428571428574</v>
      </c>
      <c r="T459" s="6" cm="1">
        <f t="array" ref="T459">_xlfn.IFS(laptop_prices3[[#This Row],[Storage]]="512GB SSD", 512, laptop_prices3[[#This Row],[Storage]] = "1TB SSD", 1000, laptop_prices3[[#This Row],[Storage]] = "2TB SSD", 2000, laptop_prices3[[#This Row],[Storage]]= "256GB SSD", 256, laptop_prices3[[#This Row],[Storage]] = "1TB HDD", 1000*0.7)</f>
        <v>1000</v>
      </c>
      <c r="U459" s="5">
        <f>laptop_prices3[[#This Row],[Storage Raw Value]]/ScoreCard!$J$3*ScoreCard!$J$5</f>
        <v>4</v>
      </c>
    </row>
    <row r="460" spans="2:21" x14ac:dyDescent="0.2">
      <c r="B460" s="4" cm="1">
        <f t="array" ref="B460">SUM(laptop_prices3[[#This Row],[RAM Comp]:[Weight Comp]]+laptop_prices3[[#This Row],[Storage Comp]])</f>
        <v>15.979572254335263</v>
      </c>
      <c r="C460">
        <v>458</v>
      </c>
      <c r="D460" t="s">
        <v>38</v>
      </c>
      <c r="E460" t="s">
        <v>18</v>
      </c>
      <c r="F460">
        <v>8</v>
      </c>
      <c r="G460" t="s">
        <v>13</v>
      </c>
      <c r="H460" t="s">
        <v>26</v>
      </c>
      <c r="I460">
        <v>13.3</v>
      </c>
      <c r="J460" t="s">
        <v>21</v>
      </c>
      <c r="K460">
        <v>6.3</v>
      </c>
      <c r="L460">
        <v>3.15</v>
      </c>
      <c r="M460" t="s">
        <v>16</v>
      </c>
      <c r="N460">
        <v>1029.54</v>
      </c>
      <c r="O460" s="5">
        <f>(ScoreCard!$E$3-laptop_prices3[[#This Row],[Price ($)]])/ScoreCard!$E$3*ScoreCard!$E$5</f>
        <v>4.5237086274088911</v>
      </c>
      <c r="P460" s="5">
        <f>laptop_prices3[[#This Row],[RAM (GB)]]/ScoreCard!$F$3*ScoreCard!$F$5</f>
        <v>0.875</v>
      </c>
      <c r="Q460" s="5">
        <f>laptop_prices3[[#This Row],[Screen Size (inch)]]/ScoreCard!$G$3*ScoreCard!$G$5</f>
        <v>1.5375722543352601</v>
      </c>
      <c r="R460" s="5">
        <f>laptop_prices3[[#This Row],[Battery Life (hours)]]/ScoreCard!$H$3*ScoreCard!$H$5</f>
        <v>3.6750000000000003</v>
      </c>
      <c r="S460" s="5">
        <f>ScoreCard!$I$3-laptop_prices3[[#This Row],[Weight (kg)]]/ScoreCard!$I$3*ScoreCard!$I$5</f>
        <v>1.7</v>
      </c>
      <c r="T460" s="6" cm="1">
        <f t="array" ref="T460">_xlfn.IFS(laptop_prices3[[#This Row],[Storage]]="512GB SSD", 512, laptop_prices3[[#This Row],[Storage]] = "1TB SSD", 1000, laptop_prices3[[#This Row],[Storage]] = "2TB SSD", 2000, laptop_prices3[[#This Row],[Storage]]= "256GB SSD", 256, laptop_prices3[[#This Row],[Storage]] = "1TB HDD", 1000*0.7)</f>
        <v>512</v>
      </c>
      <c r="U460" s="5">
        <f>laptop_prices3[[#This Row],[Storage Raw Value]]/ScoreCard!$J$3*ScoreCard!$J$5</f>
        <v>2.048</v>
      </c>
    </row>
    <row r="461" spans="2:21" x14ac:dyDescent="0.2">
      <c r="B461" s="4" cm="1">
        <f t="array" ref="B461">SUM(laptop_prices3[[#This Row],[RAM Comp]:[Weight Comp]]+laptop_prices3[[#This Row],[Storage Comp]])</f>
        <v>26.732857142857142</v>
      </c>
      <c r="C461">
        <v>459</v>
      </c>
      <c r="D461" t="s">
        <v>47</v>
      </c>
      <c r="E461" t="s">
        <v>48</v>
      </c>
      <c r="F461">
        <v>64</v>
      </c>
      <c r="G461" t="s">
        <v>42</v>
      </c>
      <c r="H461" t="s">
        <v>35</v>
      </c>
      <c r="I461">
        <v>17.3</v>
      </c>
      <c r="J461" t="s">
        <v>27</v>
      </c>
      <c r="K461">
        <v>6.6</v>
      </c>
      <c r="L461">
        <v>1.43</v>
      </c>
      <c r="M461" t="s">
        <v>30</v>
      </c>
      <c r="N461">
        <v>5693.68</v>
      </c>
      <c r="O461" s="5">
        <f>(ScoreCard!$E$3-laptop_prices3[[#This Row],[Price ($)]])/ScoreCard!$E$3*ScoreCard!$E$5</f>
        <v>2.3659589114608965</v>
      </c>
      <c r="P461" s="5">
        <f>laptop_prices3[[#This Row],[RAM (GB)]]/ScoreCard!$F$3*ScoreCard!$F$5</f>
        <v>7</v>
      </c>
      <c r="Q461" s="5">
        <f>laptop_prices3[[#This Row],[Screen Size (inch)]]/ScoreCard!$G$3*ScoreCard!$G$5</f>
        <v>2</v>
      </c>
      <c r="R461" s="5">
        <f>laptop_prices3[[#This Row],[Battery Life (hours)]]/ScoreCard!$H$3*ScoreCard!$H$5</f>
        <v>3.8499999999999996</v>
      </c>
      <c r="S461" s="5">
        <f>ScoreCard!$I$3-laptop_prices3[[#This Row],[Weight (kg)]]/ScoreCard!$I$3*ScoreCard!$I$5</f>
        <v>2.6828571428571428</v>
      </c>
      <c r="T461" s="6" cm="1">
        <f t="array" ref="T461">_xlfn.IFS(laptop_prices3[[#This Row],[Storage]]="512GB SSD", 512, laptop_prices3[[#This Row],[Storage]] = "1TB SSD", 1000, laptop_prices3[[#This Row],[Storage]] = "2TB SSD", 2000, laptop_prices3[[#This Row],[Storage]]= "256GB SSD", 256, laptop_prices3[[#This Row],[Storage]] = "1TB HDD", 1000*0.7)</f>
        <v>700</v>
      </c>
      <c r="U461" s="5">
        <f>laptop_prices3[[#This Row],[Storage Raw Value]]/ScoreCard!$J$3*ScoreCard!$J$5</f>
        <v>2.8</v>
      </c>
    </row>
    <row r="462" spans="2:21" x14ac:dyDescent="0.2">
      <c r="B462" s="4" cm="1">
        <f t="array" ref="B462">SUM(laptop_prices3[[#This Row],[RAM Comp]:[Weight Comp]]+laptop_prices3[[#This Row],[Storage Comp]])</f>
        <v>18.889710982658961</v>
      </c>
      <c r="C462">
        <v>460</v>
      </c>
      <c r="D462" t="s">
        <v>34</v>
      </c>
      <c r="E462" t="s">
        <v>24</v>
      </c>
      <c r="F462">
        <v>8</v>
      </c>
      <c r="G462" t="s">
        <v>42</v>
      </c>
      <c r="H462" t="s">
        <v>44</v>
      </c>
      <c r="I462">
        <v>16</v>
      </c>
      <c r="J462" t="s">
        <v>27</v>
      </c>
      <c r="K462">
        <v>4.5</v>
      </c>
      <c r="L462">
        <v>2.0299999999999998</v>
      </c>
      <c r="M462" t="s">
        <v>22</v>
      </c>
      <c r="N462">
        <v>1138.3599999999999</v>
      </c>
      <c r="O462" s="5">
        <f>(ScoreCard!$E$3-laptop_prices3[[#This Row],[Price ($)]])/ScoreCard!$E$3*ScoreCard!$E$5</f>
        <v>4.4733657294492533</v>
      </c>
      <c r="P462" s="5">
        <f>laptop_prices3[[#This Row],[RAM (GB)]]/ScoreCard!$F$3*ScoreCard!$F$5</f>
        <v>0.875</v>
      </c>
      <c r="Q462" s="5">
        <f>laptop_prices3[[#This Row],[Screen Size (inch)]]/ScoreCard!$G$3*ScoreCard!$G$5</f>
        <v>1.8497109826589595</v>
      </c>
      <c r="R462" s="5">
        <f>laptop_prices3[[#This Row],[Battery Life (hours)]]/ScoreCard!$H$3*ScoreCard!$H$5</f>
        <v>2.625</v>
      </c>
      <c r="S462" s="5">
        <f>ScoreCard!$I$3-laptop_prices3[[#This Row],[Weight (kg)]]/ScoreCard!$I$3*ScoreCard!$I$5</f>
        <v>2.34</v>
      </c>
      <c r="T462" s="6" cm="1">
        <f t="array" ref="T462">_xlfn.IFS(laptop_prices3[[#This Row],[Storage]]="512GB SSD", 512, laptop_prices3[[#This Row],[Storage]] = "1TB SSD", 1000, laptop_prices3[[#This Row],[Storage]] = "2TB SSD", 2000, laptop_prices3[[#This Row],[Storage]]= "256GB SSD", 256, laptop_prices3[[#This Row],[Storage]] = "1TB HDD", 1000*0.7)</f>
        <v>700</v>
      </c>
      <c r="U462" s="5">
        <f>laptop_prices3[[#This Row],[Storage Raw Value]]/ScoreCard!$J$3*ScoreCard!$J$5</f>
        <v>2.8</v>
      </c>
    </row>
    <row r="463" spans="2:21" x14ac:dyDescent="0.2">
      <c r="B463" s="4" cm="1">
        <f t="array" ref="B463">SUM(laptop_prices3[[#This Row],[RAM Comp]:[Weight Comp]]+laptop_prices3[[#This Row],[Storage Comp]])</f>
        <v>15.704095238095237</v>
      </c>
      <c r="C463">
        <v>461</v>
      </c>
      <c r="D463" t="s">
        <v>11</v>
      </c>
      <c r="E463" t="s">
        <v>18</v>
      </c>
      <c r="F463">
        <v>8</v>
      </c>
      <c r="G463" t="s">
        <v>29</v>
      </c>
      <c r="H463" t="s">
        <v>32</v>
      </c>
      <c r="I463">
        <v>17.3</v>
      </c>
      <c r="J463" t="s">
        <v>27</v>
      </c>
      <c r="K463">
        <v>11.9</v>
      </c>
      <c r="L463">
        <v>2.99</v>
      </c>
      <c r="M463" t="s">
        <v>46</v>
      </c>
      <c r="N463">
        <v>3280.32</v>
      </c>
      <c r="O463" s="5">
        <f>(ScoreCard!$E$3-laptop_prices3[[#This Row],[Price ($)]])/ScoreCard!$E$3*ScoreCard!$E$5</f>
        <v>3.4824405896438524</v>
      </c>
      <c r="P463" s="5">
        <f>laptop_prices3[[#This Row],[RAM (GB)]]/ScoreCard!$F$3*ScoreCard!$F$5</f>
        <v>0.875</v>
      </c>
      <c r="Q463" s="5">
        <f>laptop_prices3[[#This Row],[Screen Size (inch)]]/ScoreCard!$G$3*ScoreCard!$G$5</f>
        <v>2</v>
      </c>
      <c r="R463" s="5">
        <f>laptop_prices3[[#This Row],[Battery Life (hours)]]/ScoreCard!$H$3*ScoreCard!$H$5</f>
        <v>6.9416666666666664</v>
      </c>
      <c r="S463" s="5">
        <f>ScoreCard!$I$3-laptop_prices3[[#This Row],[Weight (kg)]]/ScoreCard!$I$3*ScoreCard!$I$5</f>
        <v>1.7914285714285714</v>
      </c>
      <c r="T463" s="6" cm="1">
        <f t="array" ref="T463">_xlfn.IFS(laptop_prices3[[#This Row],[Storage]]="512GB SSD", 512, laptop_prices3[[#This Row],[Storage]] = "1TB SSD", 1000, laptop_prices3[[#This Row],[Storage]] = "2TB SSD", 2000, laptop_prices3[[#This Row],[Storage]]= "256GB SSD", 256, laptop_prices3[[#This Row],[Storage]] = "1TB HDD", 1000*0.7)</f>
        <v>256</v>
      </c>
      <c r="U463" s="5">
        <f>laptop_prices3[[#This Row],[Storage Raw Value]]/ScoreCard!$J$3*ScoreCard!$J$5</f>
        <v>1.024</v>
      </c>
    </row>
    <row r="464" spans="2:21" x14ac:dyDescent="0.2">
      <c r="B464" s="4" cm="1">
        <f t="array" ref="B464">SUM(laptop_prices3[[#This Row],[RAM Comp]:[Weight Comp]]+laptop_prices3[[#This Row],[Storage Comp]])</f>
        <v>22.574591935039912</v>
      </c>
      <c r="C464">
        <v>462</v>
      </c>
      <c r="D464" t="s">
        <v>38</v>
      </c>
      <c r="E464" t="s">
        <v>24</v>
      </c>
      <c r="F464">
        <v>4</v>
      </c>
      <c r="G464" t="s">
        <v>42</v>
      </c>
      <c r="H464" t="s">
        <v>20</v>
      </c>
      <c r="I464">
        <v>16</v>
      </c>
      <c r="J464" t="s">
        <v>15</v>
      </c>
      <c r="K464">
        <v>11.9</v>
      </c>
      <c r="L464">
        <v>2.37</v>
      </c>
      <c r="M464" t="s">
        <v>16</v>
      </c>
      <c r="N464">
        <v>945.29</v>
      </c>
      <c r="O464" s="5">
        <f>(ScoreCard!$E$3-laptop_prices3[[#This Row],[Price ($)]])/ScoreCard!$E$3*ScoreCard!$E$5</f>
        <v>4.5626848188543914</v>
      </c>
      <c r="P464" s="5">
        <f>laptop_prices3[[#This Row],[RAM (GB)]]/ScoreCard!$F$3*ScoreCard!$F$5</f>
        <v>0.4375</v>
      </c>
      <c r="Q464" s="5">
        <f>laptop_prices3[[#This Row],[Screen Size (inch)]]/ScoreCard!$G$3*ScoreCard!$G$5</f>
        <v>1.8497109826589595</v>
      </c>
      <c r="R464" s="5">
        <f>laptop_prices3[[#This Row],[Battery Life (hours)]]/ScoreCard!$H$3*ScoreCard!$H$5</f>
        <v>6.9416666666666664</v>
      </c>
      <c r="S464" s="5">
        <f>ScoreCard!$I$3-laptop_prices3[[#This Row],[Weight (kg)]]/ScoreCard!$I$3*ScoreCard!$I$5</f>
        <v>2.1457142857142859</v>
      </c>
      <c r="T464" s="6" cm="1">
        <f t="array" ref="T464">_xlfn.IFS(laptop_prices3[[#This Row],[Storage]]="512GB SSD", 512, laptop_prices3[[#This Row],[Storage]] = "1TB SSD", 1000, laptop_prices3[[#This Row],[Storage]] = "2TB SSD", 2000, laptop_prices3[[#This Row],[Storage]]= "256GB SSD", 256, laptop_prices3[[#This Row],[Storage]] = "1TB HDD", 1000*0.7)</f>
        <v>700</v>
      </c>
      <c r="U464" s="5">
        <f>laptop_prices3[[#This Row],[Storage Raw Value]]/ScoreCard!$J$3*ScoreCard!$J$5</f>
        <v>2.8</v>
      </c>
    </row>
    <row r="465" spans="2:21" x14ac:dyDescent="0.2">
      <c r="B465" s="4" cm="1">
        <f t="array" ref="B465">SUM(laptop_prices3[[#This Row],[RAM Comp]:[Weight Comp]]+laptop_prices3[[#This Row],[Storage Comp]])</f>
        <v>21.167000000000002</v>
      </c>
      <c r="C465">
        <v>463</v>
      </c>
      <c r="D465" t="s">
        <v>34</v>
      </c>
      <c r="E465" t="s">
        <v>39</v>
      </c>
      <c r="F465">
        <v>32</v>
      </c>
      <c r="G465" t="s">
        <v>13</v>
      </c>
      <c r="H465" t="s">
        <v>35</v>
      </c>
      <c r="I465">
        <v>17.3</v>
      </c>
      <c r="J465" t="s">
        <v>43</v>
      </c>
      <c r="K465">
        <v>9.9</v>
      </c>
      <c r="L465">
        <v>3.15</v>
      </c>
      <c r="M465" t="s">
        <v>16</v>
      </c>
      <c r="N465">
        <v>1801.05</v>
      </c>
      <c r="O465" s="5">
        <f>(ScoreCard!$E$3-laptop_prices3[[#This Row],[Price ($)]])/ScoreCard!$E$3*ScoreCard!$E$5</f>
        <v>4.1667884913600082</v>
      </c>
      <c r="P465" s="5">
        <f>laptop_prices3[[#This Row],[RAM (GB)]]/ScoreCard!$F$3*ScoreCard!$F$5</f>
        <v>3.5</v>
      </c>
      <c r="Q465" s="5">
        <f>laptop_prices3[[#This Row],[Screen Size (inch)]]/ScoreCard!$G$3*ScoreCard!$G$5</f>
        <v>2</v>
      </c>
      <c r="R465" s="5">
        <f>laptop_prices3[[#This Row],[Battery Life (hours)]]/ScoreCard!$H$3*ScoreCard!$H$5</f>
        <v>5.7750000000000004</v>
      </c>
      <c r="S465" s="5">
        <f>ScoreCard!$I$3-laptop_prices3[[#This Row],[Weight (kg)]]/ScoreCard!$I$3*ScoreCard!$I$5</f>
        <v>1.7</v>
      </c>
      <c r="T465" s="6" cm="1">
        <f t="array" ref="T465">_xlfn.IFS(laptop_prices3[[#This Row],[Storage]]="512GB SSD", 512, laptop_prices3[[#This Row],[Storage]] = "1TB SSD", 1000, laptop_prices3[[#This Row],[Storage]] = "2TB SSD", 2000, laptop_prices3[[#This Row],[Storage]]= "256GB SSD", 256, laptop_prices3[[#This Row],[Storage]] = "1TB HDD", 1000*0.7)</f>
        <v>512</v>
      </c>
      <c r="U465" s="5">
        <f>laptop_prices3[[#This Row],[Storage Raw Value]]/ScoreCard!$J$3*ScoreCard!$J$5</f>
        <v>2.048</v>
      </c>
    </row>
    <row r="466" spans="2:21" x14ac:dyDescent="0.2">
      <c r="B466" s="4" cm="1">
        <f t="array" ref="B466">SUM(laptop_prices3[[#This Row],[RAM Comp]:[Weight Comp]]+laptop_prices3[[#This Row],[Storage Comp]])</f>
        <v>31.2054293971924</v>
      </c>
      <c r="C466">
        <v>464</v>
      </c>
      <c r="D466" t="s">
        <v>28</v>
      </c>
      <c r="E466" t="s">
        <v>18</v>
      </c>
      <c r="F466">
        <v>64</v>
      </c>
      <c r="G466" t="s">
        <v>19</v>
      </c>
      <c r="H466" t="s">
        <v>14</v>
      </c>
      <c r="I466">
        <v>13.3</v>
      </c>
      <c r="J466" t="s">
        <v>15</v>
      </c>
      <c r="K466">
        <v>6.9</v>
      </c>
      <c r="L466">
        <v>1.5</v>
      </c>
      <c r="M466" t="s">
        <v>46</v>
      </c>
      <c r="N466">
        <v>3657.29</v>
      </c>
      <c r="O466" s="5">
        <f>(ScoreCard!$E$3-laptop_prices3[[#This Row],[Price ($)]])/ScoreCard!$E$3*ScoreCard!$E$5</f>
        <v>3.3080446859143513</v>
      </c>
      <c r="P466" s="5">
        <f>laptop_prices3[[#This Row],[RAM (GB)]]/ScoreCard!$F$3*ScoreCard!$F$5</f>
        <v>7</v>
      </c>
      <c r="Q466" s="5">
        <f>laptop_prices3[[#This Row],[Screen Size (inch)]]/ScoreCard!$G$3*ScoreCard!$G$5</f>
        <v>1.5375722543352601</v>
      </c>
      <c r="R466" s="5">
        <f>laptop_prices3[[#This Row],[Battery Life (hours)]]/ScoreCard!$H$3*ScoreCard!$H$5</f>
        <v>4.0250000000000004</v>
      </c>
      <c r="S466" s="5">
        <f>ScoreCard!$I$3-laptop_prices3[[#This Row],[Weight (kg)]]/ScoreCard!$I$3*ScoreCard!$I$5</f>
        <v>2.6428571428571428</v>
      </c>
      <c r="T466" s="6" cm="1">
        <f t="array" ref="T466">_xlfn.IFS(laptop_prices3[[#This Row],[Storage]]="512GB SSD", 512, laptop_prices3[[#This Row],[Storage]] = "1TB SSD", 1000, laptop_prices3[[#This Row],[Storage]] = "2TB SSD", 2000, laptop_prices3[[#This Row],[Storage]]= "256GB SSD", 256, laptop_prices3[[#This Row],[Storage]] = "1TB HDD", 1000*0.7)</f>
        <v>1000</v>
      </c>
      <c r="U466" s="5">
        <f>laptop_prices3[[#This Row],[Storage Raw Value]]/ScoreCard!$J$3*ScoreCard!$J$5</f>
        <v>4</v>
      </c>
    </row>
    <row r="467" spans="2:21" x14ac:dyDescent="0.2">
      <c r="B467" s="4" cm="1">
        <f t="array" ref="B467">SUM(laptop_prices3[[#This Row],[RAM Comp]:[Weight Comp]]+laptop_prices3[[#This Row],[Storage Comp]])</f>
        <v>26.37495320671621</v>
      </c>
      <c r="C467">
        <v>465</v>
      </c>
      <c r="D467" t="s">
        <v>38</v>
      </c>
      <c r="E467" t="s">
        <v>41</v>
      </c>
      <c r="F467">
        <v>8</v>
      </c>
      <c r="G467" t="s">
        <v>19</v>
      </c>
      <c r="H467" t="s">
        <v>32</v>
      </c>
      <c r="I467">
        <v>13.3</v>
      </c>
      <c r="J467" t="s">
        <v>21</v>
      </c>
      <c r="K467">
        <v>11</v>
      </c>
      <c r="L467">
        <v>3.42</v>
      </c>
      <c r="M467" t="s">
        <v>22</v>
      </c>
      <c r="N467">
        <v>1496.52</v>
      </c>
      <c r="O467" s="5">
        <f>(ScoreCard!$E$3-laptop_prices3[[#This Row],[Price ($)]])/ScoreCard!$E$3*ScoreCard!$E$5</f>
        <v>4.3076718098276441</v>
      </c>
      <c r="P467" s="5">
        <f>laptop_prices3[[#This Row],[RAM (GB)]]/ScoreCard!$F$3*ScoreCard!$F$5</f>
        <v>0.875</v>
      </c>
      <c r="Q467" s="5">
        <f>laptop_prices3[[#This Row],[Screen Size (inch)]]/ScoreCard!$G$3*ScoreCard!$G$5</f>
        <v>1.5375722543352601</v>
      </c>
      <c r="R467" s="5">
        <f>laptop_prices3[[#This Row],[Battery Life (hours)]]/ScoreCard!$H$3*ScoreCard!$H$5</f>
        <v>6.4166666666666661</v>
      </c>
      <c r="S467" s="5">
        <f>ScoreCard!$I$3-laptop_prices3[[#This Row],[Weight (kg)]]/ScoreCard!$I$3*ScoreCard!$I$5</f>
        <v>1.5457142857142858</v>
      </c>
      <c r="T467" s="6" cm="1">
        <f t="array" ref="T467">_xlfn.IFS(laptop_prices3[[#This Row],[Storage]]="512GB SSD", 512, laptop_prices3[[#This Row],[Storage]] = "1TB SSD", 1000, laptop_prices3[[#This Row],[Storage]] = "2TB SSD", 2000, laptop_prices3[[#This Row],[Storage]]= "256GB SSD", 256, laptop_prices3[[#This Row],[Storage]] = "1TB HDD", 1000*0.7)</f>
        <v>1000</v>
      </c>
      <c r="U467" s="5">
        <f>laptop_prices3[[#This Row],[Storage Raw Value]]/ScoreCard!$J$3*ScoreCard!$J$5</f>
        <v>4</v>
      </c>
    </row>
    <row r="468" spans="2:21" x14ac:dyDescent="0.2">
      <c r="B468" s="4" cm="1">
        <f t="array" ref="B468">SUM(laptop_prices3[[#This Row],[RAM Comp]:[Weight Comp]]+laptop_prices3[[#This Row],[Storage Comp]])</f>
        <v>14.878544728874207</v>
      </c>
      <c r="C468">
        <v>466</v>
      </c>
      <c r="D468" t="s">
        <v>11</v>
      </c>
      <c r="E468" t="s">
        <v>37</v>
      </c>
      <c r="F468">
        <v>32</v>
      </c>
      <c r="G468" t="s">
        <v>29</v>
      </c>
      <c r="H468" t="s">
        <v>35</v>
      </c>
      <c r="I468">
        <v>14</v>
      </c>
      <c r="J468" t="s">
        <v>27</v>
      </c>
      <c r="K468">
        <v>6.1</v>
      </c>
      <c r="L468">
        <v>2.44</v>
      </c>
      <c r="M468" t="s">
        <v>16</v>
      </c>
      <c r="N468">
        <v>6530.04</v>
      </c>
      <c r="O468" s="5">
        <f>(ScoreCard!$E$3-laptop_prices3[[#This Row],[Price ($)]])/ScoreCard!$E$3*ScoreCard!$E$5</f>
        <v>1.9790375170708776</v>
      </c>
      <c r="P468" s="5">
        <f>laptop_prices3[[#This Row],[RAM (GB)]]/ScoreCard!$F$3*ScoreCard!$F$5</f>
        <v>3.5</v>
      </c>
      <c r="Q468" s="5">
        <f>laptop_prices3[[#This Row],[Screen Size (inch)]]/ScoreCard!$G$3*ScoreCard!$G$5</f>
        <v>1.6184971098265895</v>
      </c>
      <c r="R468" s="5">
        <f>laptop_prices3[[#This Row],[Battery Life (hours)]]/ScoreCard!$H$3*ScoreCard!$H$5</f>
        <v>3.5583333333333331</v>
      </c>
      <c r="S468" s="5">
        <f>ScoreCard!$I$3-laptop_prices3[[#This Row],[Weight (kg)]]/ScoreCard!$I$3*ScoreCard!$I$5</f>
        <v>2.1057142857142859</v>
      </c>
      <c r="T468" s="6" cm="1">
        <f t="array" ref="T468">_xlfn.IFS(laptop_prices3[[#This Row],[Storage]]="512GB SSD", 512, laptop_prices3[[#This Row],[Storage]] = "1TB SSD", 1000, laptop_prices3[[#This Row],[Storage]] = "2TB SSD", 2000, laptop_prices3[[#This Row],[Storage]]= "256GB SSD", 256, laptop_prices3[[#This Row],[Storage]] = "1TB HDD", 1000*0.7)</f>
        <v>256</v>
      </c>
      <c r="U468" s="5">
        <f>laptop_prices3[[#This Row],[Storage Raw Value]]/ScoreCard!$J$3*ScoreCard!$J$5</f>
        <v>1.024</v>
      </c>
    </row>
    <row r="469" spans="2:21" x14ac:dyDescent="0.2">
      <c r="B469" s="4" cm="1">
        <f t="array" ref="B469">SUM(laptop_prices3[[#This Row],[RAM Comp]:[Weight Comp]]+laptop_prices3[[#This Row],[Storage Comp]])</f>
        <v>41.193167492430497</v>
      </c>
      <c r="C469">
        <v>467</v>
      </c>
      <c r="D469" t="s">
        <v>17</v>
      </c>
      <c r="E469" t="s">
        <v>41</v>
      </c>
      <c r="F469">
        <v>4</v>
      </c>
      <c r="G469" t="s">
        <v>25</v>
      </c>
      <c r="H469" t="s">
        <v>32</v>
      </c>
      <c r="I469">
        <v>13.3</v>
      </c>
      <c r="J469" t="s">
        <v>15</v>
      </c>
      <c r="K469">
        <v>8</v>
      </c>
      <c r="L469">
        <v>1.66</v>
      </c>
      <c r="M469" t="s">
        <v>46</v>
      </c>
      <c r="N469">
        <v>2490.61</v>
      </c>
      <c r="O469" s="5">
        <f>(ScoreCard!$E$3-laptop_prices3[[#This Row],[Price ($)]])/ScoreCard!$E$3*ScoreCard!$E$5</f>
        <v>3.847780508295799</v>
      </c>
      <c r="P469" s="5">
        <f>laptop_prices3[[#This Row],[RAM (GB)]]/ScoreCard!$F$3*ScoreCard!$F$5</f>
        <v>0.4375</v>
      </c>
      <c r="Q469" s="5">
        <f>laptop_prices3[[#This Row],[Screen Size (inch)]]/ScoreCard!$G$3*ScoreCard!$G$5</f>
        <v>1.5375722543352601</v>
      </c>
      <c r="R469" s="5">
        <f>laptop_prices3[[#This Row],[Battery Life (hours)]]/ScoreCard!$H$3*ScoreCard!$H$5</f>
        <v>4.6666666666666661</v>
      </c>
      <c r="S469" s="5">
        <f>ScoreCard!$I$3-laptop_prices3[[#This Row],[Weight (kg)]]/ScoreCard!$I$3*ScoreCard!$I$5</f>
        <v>2.5514285714285716</v>
      </c>
      <c r="T469" s="6" cm="1">
        <f t="array" ref="T469">_xlfn.IFS(laptop_prices3[[#This Row],[Storage]]="512GB SSD", 512, laptop_prices3[[#This Row],[Storage]] = "1TB SSD", 1000, laptop_prices3[[#This Row],[Storage]] = "2TB SSD", 2000, laptop_prices3[[#This Row],[Storage]]= "256GB SSD", 256, laptop_prices3[[#This Row],[Storage]] = "1TB HDD", 1000*0.7)</f>
        <v>2000</v>
      </c>
      <c r="U469" s="5">
        <f>laptop_prices3[[#This Row],[Storage Raw Value]]/ScoreCard!$J$3*ScoreCard!$J$5</f>
        <v>8</v>
      </c>
    </row>
    <row r="470" spans="2:21" x14ac:dyDescent="0.2">
      <c r="B470" s="4" cm="1">
        <f t="array" ref="B470">SUM(laptop_prices3[[#This Row],[RAM Comp]:[Weight Comp]]+laptop_prices3[[#This Row],[Storage Comp]])</f>
        <v>14.020238921001928</v>
      </c>
      <c r="C470">
        <v>468</v>
      </c>
      <c r="D470" t="s">
        <v>11</v>
      </c>
      <c r="E470" t="s">
        <v>39</v>
      </c>
      <c r="F470">
        <v>32</v>
      </c>
      <c r="G470" t="s">
        <v>29</v>
      </c>
      <c r="H470" t="s">
        <v>26</v>
      </c>
      <c r="I470">
        <v>13.3</v>
      </c>
      <c r="J470" t="s">
        <v>15</v>
      </c>
      <c r="K470">
        <v>5.6</v>
      </c>
      <c r="L470">
        <v>3.29</v>
      </c>
      <c r="M470" t="s">
        <v>16</v>
      </c>
      <c r="N470">
        <v>3029.42</v>
      </c>
      <c r="O470" s="5">
        <f>(ScoreCard!$E$3-laptop_prices3[[#This Row],[Price ($)]])/ScoreCard!$E$3*ScoreCard!$E$5</f>
        <v>3.5985133069575159</v>
      </c>
      <c r="P470" s="5">
        <f>laptop_prices3[[#This Row],[RAM (GB)]]/ScoreCard!$F$3*ScoreCard!$F$5</f>
        <v>3.5</v>
      </c>
      <c r="Q470" s="5">
        <f>laptop_prices3[[#This Row],[Screen Size (inch)]]/ScoreCard!$G$3*ScoreCard!$G$5</f>
        <v>1.5375722543352601</v>
      </c>
      <c r="R470" s="5">
        <f>laptop_prices3[[#This Row],[Battery Life (hours)]]/ScoreCard!$H$3*ScoreCard!$H$5</f>
        <v>3.2666666666666662</v>
      </c>
      <c r="S470" s="5">
        <f>ScoreCard!$I$3-laptop_prices3[[#This Row],[Weight (kg)]]/ScoreCard!$I$3*ScoreCard!$I$5</f>
        <v>1.6199999999999999</v>
      </c>
      <c r="T470" s="6" cm="1">
        <f t="array" ref="T470">_xlfn.IFS(laptop_prices3[[#This Row],[Storage]]="512GB SSD", 512, laptop_prices3[[#This Row],[Storage]] = "1TB SSD", 1000, laptop_prices3[[#This Row],[Storage]] = "2TB SSD", 2000, laptop_prices3[[#This Row],[Storage]]= "256GB SSD", 256, laptop_prices3[[#This Row],[Storage]] = "1TB HDD", 1000*0.7)</f>
        <v>256</v>
      </c>
      <c r="U470" s="5">
        <f>laptop_prices3[[#This Row],[Storage Raw Value]]/ScoreCard!$J$3*ScoreCard!$J$5</f>
        <v>1.024</v>
      </c>
    </row>
    <row r="471" spans="2:21" x14ac:dyDescent="0.2">
      <c r="B471" s="4" cm="1">
        <f t="array" ref="B471">SUM(laptop_prices3[[#This Row],[RAM Comp]:[Weight Comp]]+laptop_prices3[[#This Row],[Storage Comp]])</f>
        <v>43.670163776493261</v>
      </c>
      <c r="C471">
        <v>469</v>
      </c>
      <c r="D471" t="s">
        <v>23</v>
      </c>
      <c r="E471" t="s">
        <v>31</v>
      </c>
      <c r="F471">
        <v>32</v>
      </c>
      <c r="G471" t="s">
        <v>25</v>
      </c>
      <c r="H471" t="s">
        <v>40</v>
      </c>
      <c r="I471">
        <v>14</v>
      </c>
      <c r="J471" t="s">
        <v>15</v>
      </c>
      <c r="K471">
        <v>7.7</v>
      </c>
      <c r="L471">
        <v>2.52</v>
      </c>
      <c r="M471" t="s">
        <v>30</v>
      </c>
      <c r="N471">
        <v>1545.5</v>
      </c>
      <c r="O471" s="5">
        <f>(ScoreCard!$E$3-laptop_prices3[[#This Row],[Price ($)]])/ScoreCard!$E$3*ScoreCard!$E$5</f>
        <v>4.2850124168662127</v>
      </c>
      <c r="P471" s="5">
        <f>laptop_prices3[[#This Row],[RAM (GB)]]/ScoreCard!$F$3*ScoreCard!$F$5</f>
        <v>3.5</v>
      </c>
      <c r="Q471" s="5">
        <f>laptop_prices3[[#This Row],[Screen Size (inch)]]/ScoreCard!$G$3*ScoreCard!$G$5</f>
        <v>1.6184971098265895</v>
      </c>
      <c r="R471" s="5">
        <f>laptop_prices3[[#This Row],[Battery Life (hours)]]/ScoreCard!$H$3*ScoreCard!$H$5</f>
        <v>4.4916666666666671</v>
      </c>
      <c r="S471" s="5">
        <f>ScoreCard!$I$3-laptop_prices3[[#This Row],[Weight (kg)]]/ScoreCard!$I$3*ScoreCard!$I$5</f>
        <v>2.06</v>
      </c>
      <c r="T471" s="6" cm="1">
        <f t="array" ref="T471">_xlfn.IFS(laptop_prices3[[#This Row],[Storage]]="512GB SSD", 512, laptop_prices3[[#This Row],[Storage]] = "1TB SSD", 1000, laptop_prices3[[#This Row],[Storage]] = "2TB SSD", 2000, laptop_prices3[[#This Row],[Storage]]= "256GB SSD", 256, laptop_prices3[[#This Row],[Storage]] = "1TB HDD", 1000*0.7)</f>
        <v>2000</v>
      </c>
      <c r="U471" s="5">
        <f>laptop_prices3[[#This Row],[Storage Raw Value]]/ScoreCard!$J$3*ScoreCard!$J$5</f>
        <v>8</v>
      </c>
    </row>
    <row r="472" spans="2:21" x14ac:dyDescent="0.2">
      <c r="B472" s="4" cm="1">
        <f t="array" ref="B472">SUM(laptop_prices3[[#This Row],[RAM Comp]:[Weight Comp]]+laptop_prices3[[#This Row],[Storage Comp]])</f>
        <v>41.140639966969452</v>
      </c>
      <c r="C472">
        <v>470</v>
      </c>
      <c r="D472" t="s">
        <v>11</v>
      </c>
      <c r="E472" t="s">
        <v>18</v>
      </c>
      <c r="F472">
        <v>8</v>
      </c>
      <c r="G472" t="s">
        <v>25</v>
      </c>
      <c r="H472" t="s">
        <v>14</v>
      </c>
      <c r="I472">
        <v>14</v>
      </c>
      <c r="J472" t="s">
        <v>15</v>
      </c>
      <c r="K472">
        <v>6.6</v>
      </c>
      <c r="L472">
        <v>1.23</v>
      </c>
      <c r="M472" t="s">
        <v>22</v>
      </c>
      <c r="N472">
        <v>2445.48</v>
      </c>
      <c r="O472" s="5">
        <f>(ScoreCard!$E$3-laptop_prices3[[#This Row],[Price ($)]])/ScoreCard!$E$3*ScoreCard!$E$5</f>
        <v>3.8686587933988905</v>
      </c>
      <c r="P472" s="5">
        <f>laptop_prices3[[#This Row],[RAM (GB)]]/ScoreCard!$F$3*ScoreCard!$F$5</f>
        <v>0.875</v>
      </c>
      <c r="Q472" s="5">
        <f>laptop_prices3[[#This Row],[Screen Size (inch)]]/ScoreCard!$G$3*ScoreCard!$G$5</f>
        <v>1.6184971098265895</v>
      </c>
      <c r="R472" s="5">
        <f>laptop_prices3[[#This Row],[Battery Life (hours)]]/ScoreCard!$H$3*ScoreCard!$H$5</f>
        <v>3.8499999999999996</v>
      </c>
      <c r="S472" s="5">
        <f>ScoreCard!$I$3-laptop_prices3[[#This Row],[Weight (kg)]]/ScoreCard!$I$3*ScoreCard!$I$5</f>
        <v>2.7971428571428572</v>
      </c>
      <c r="T472" s="6" cm="1">
        <f t="array" ref="T472">_xlfn.IFS(laptop_prices3[[#This Row],[Storage]]="512GB SSD", 512, laptop_prices3[[#This Row],[Storage]] = "1TB SSD", 1000, laptop_prices3[[#This Row],[Storage]] = "2TB SSD", 2000, laptop_prices3[[#This Row],[Storage]]= "256GB SSD", 256, laptop_prices3[[#This Row],[Storage]] = "1TB HDD", 1000*0.7)</f>
        <v>2000</v>
      </c>
      <c r="U472" s="5">
        <f>laptop_prices3[[#This Row],[Storage Raw Value]]/ScoreCard!$J$3*ScoreCard!$J$5</f>
        <v>8</v>
      </c>
    </row>
    <row r="473" spans="2:21" x14ac:dyDescent="0.2">
      <c r="B473" s="4" cm="1">
        <f t="array" ref="B473">SUM(laptop_prices3[[#This Row],[RAM Comp]:[Weight Comp]]+laptop_prices3[[#This Row],[Storage Comp]])</f>
        <v>21.908497109826587</v>
      </c>
      <c r="C473">
        <v>471</v>
      </c>
      <c r="D473" t="s">
        <v>47</v>
      </c>
      <c r="E473" t="s">
        <v>39</v>
      </c>
      <c r="F473">
        <v>16</v>
      </c>
      <c r="G473" t="s">
        <v>42</v>
      </c>
      <c r="H473" t="s">
        <v>14</v>
      </c>
      <c r="I473">
        <v>14</v>
      </c>
      <c r="J473" t="s">
        <v>21</v>
      </c>
      <c r="K473">
        <v>9.6</v>
      </c>
      <c r="L473">
        <v>3.08</v>
      </c>
      <c r="M473" t="s">
        <v>22</v>
      </c>
      <c r="N473">
        <v>1138.22</v>
      </c>
      <c r="O473" s="5">
        <f>(ScoreCard!$E$3-laptop_prices3[[#This Row],[Price ($)]])/ScoreCard!$E$3*ScoreCard!$E$5</f>
        <v>4.4734304970077394</v>
      </c>
      <c r="P473" s="5">
        <f>laptop_prices3[[#This Row],[RAM (GB)]]/ScoreCard!$F$3*ScoreCard!$F$5</f>
        <v>1.75</v>
      </c>
      <c r="Q473" s="5">
        <f>laptop_prices3[[#This Row],[Screen Size (inch)]]/ScoreCard!$G$3*ScoreCard!$G$5</f>
        <v>1.6184971098265895</v>
      </c>
      <c r="R473" s="5">
        <f>laptop_prices3[[#This Row],[Battery Life (hours)]]/ScoreCard!$H$3*ScoreCard!$H$5</f>
        <v>5.6</v>
      </c>
      <c r="S473" s="5">
        <f>ScoreCard!$I$3-laptop_prices3[[#This Row],[Weight (kg)]]/ScoreCard!$I$3*ScoreCard!$I$5</f>
        <v>1.74</v>
      </c>
      <c r="T473" s="6" cm="1">
        <f t="array" ref="T473">_xlfn.IFS(laptop_prices3[[#This Row],[Storage]]="512GB SSD", 512, laptop_prices3[[#This Row],[Storage]] = "1TB SSD", 1000, laptop_prices3[[#This Row],[Storage]] = "2TB SSD", 2000, laptop_prices3[[#This Row],[Storage]]= "256GB SSD", 256, laptop_prices3[[#This Row],[Storage]] = "1TB HDD", 1000*0.7)</f>
        <v>700</v>
      </c>
      <c r="U473" s="5">
        <f>laptop_prices3[[#This Row],[Storage Raw Value]]/ScoreCard!$J$3*ScoreCard!$J$5</f>
        <v>2.8</v>
      </c>
    </row>
    <row r="474" spans="2:21" x14ac:dyDescent="0.2">
      <c r="B474" s="4" cm="1">
        <f t="array" ref="B474">SUM(laptop_prices3[[#This Row],[RAM Comp]:[Weight Comp]]+laptop_prices3[[#This Row],[Storage Comp]])</f>
        <v>20.369687586017065</v>
      </c>
      <c r="C474">
        <v>472</v>
      </c>
      <c r="D474" t="s">
        <v>34</v>
      </c>
      <c r="E474" t="s">
        <v>37</v>
      </c>
      <c r="F474">
        <v>8</v>
      </c>
      <c r="G474" t="s">
        <v>42</v>
      </c>
      <c r="H474" t="s">
        <v>35</v>
      </c>
      <c r="I474">
        <v>14</v>
      </c>
      <c r="J474" t="s">
        <v>43</v>
      </c>
      <c r="K474">
        <v>7.6</v>
      </c>
      <c r="L474">
        <v>2.2000000000000002</v>
      </c>
      <c r="M474" t="s">
        <v>46</v>
      </c>
      <c r="N474">
        <v>1289.79</v>
      </c>
      <c r="O474" s="5">
        <f>(ScoreCard!$E$3-laptop_prices3[[#This Row],[Price ($)]])/ScoreCard!$E$3*ScoreCard!$E$5</f>
        <v>4.4033103624392576</v>
      </c>
      <c r="P474" s="5">
        <f>laptop_prices3[[#This Row],[RAM (GB)]]/ScoreCard!$F$3*ScoreCard!$F$5</f>
        <v>0.875</v>
      </c>
      <c r="Q474" s="5">
        <f>laptop_prices3[[#This Row],[Screen Size (inch)]]/ScoreCard!$G$3*ScoreCard!$G$5</f>
        <v>1.6184971098265895</v>
      </c>
      <c r="R474" s="5">
        <f>laptop_prices3[[#This Row],[Battery Life (hours)]]/ScoreCard!$H$3*ScoreCard!$H$5</f>
        <v>4.4333333333333336</v>
      </c>
      <c r="S474" s="5">
        <f>ScoreCard!$I$3-laptop_prices3[[#This Row],[Weight (kg)]]/ScoreCard!$I$3*ScoreCard!$I$5</f>
        <v>2.2428571428571429</v>
      </c>
      <c r="T474" s="6" cm="1">
        <f t="array" ref="T474">_xlfn.IFS(laptop_prices3[[#This Row],[Storage]]="512GB SSD", 512, laptop_prices3[[#This Row],[Storage]] = "1TB SSD", 1000, laptop_prices3[[#This Row],[Storage]] = "2TB SSD", 2000, laptop_prices3[[#This Row],[Storage]]= "256GB SSD", 256, laptop_prices3[[#This Row],[Storage]] = "1TB HDD", 1000*0.7)</f>
        <v>700</v>
      </c>
      <c r="U474" s="5">
        <f>laptop_prices3[[#This Row],[Storage Raw Value]]/ScoreCard!$J$3*ScoreCard!$J$5</f>
        <v>2.8</v>
      </c>
    </row>
    <row r="475" spans="2:21" x14ac:dyDescent="0.2">
      <c r="B475" s="4" cm="1">
        <f t="array" ref="B475">SUM(laptop_prices3[[#This Row],[RAM Comp]:[Weight Comp]]+laptop_prices3[[#This Row],[Storage Comp]])</f>
        <v>24.796377649325628</v>
      </c>
      <c r="C475">
        <v>473</v>
      </c>
      <c r="D475" t="s">
        <v>23</v>
      </c>
      <c r="E475" t="s">
        <v>41</v>
      </c>
      <c r="F475">
        <v>64</v>
      </c>
      <c r="G475" t="s">
        <v>42</v>
      </c>
      <c r="H475" t="s">
        <v>35</v>
      </c>
      <c r="I475">
        <v>16</v>
      </c>
      <c r="J475" t="s">
        <v>15</v>
      </c>
      <c r="K475">
        <v>4.4000000000000004</v>
      </c>
      <c r="L475">
        <v>2.31</v>
      </c>
      <c r="M475" t="s">
        <v>30</v>
      </c>
      <c r="N475">
        <v>4460.16</v>
      </c>
      <c r="O475" s="5">
        <f>(ScoreCard!$E$3-laptop_prices3[[#This Row],[Price ($)]])/ScoreCard!$E$3*ScoreCard!$E$5</f>
        <v>2.9366166167648049</v>
      </c>
      <c r="P475" s="5">
        <f>laptop_prices3[[#This Row],[RAM (GB)]]/ScoreCard!$F$3*ScoreCard!$F$5</f>
        <v>7</v>
      </c>
      <c r="Q475" s="5">
        <f>laptop_prices3[[#This Row],[Screen Size (inch)]]/ScoreCard!$G$3*ScoreCard!$G$5</f>
        <v>1.8497109826589595</v>
      </c>
      <c r="R475" s="5">
        <f>laptop_prices3[[#This Row],[Battery Life (hours)]]/ScoreCard!$H$3*ScoreCard!$H$5</f>
        <v>2.5666666666666669</v>
      </c>
      <c r="S475" s="5">
        <f>ScoreCard!$I$3-laptop_prices3[[#This Row],[Weight (kg)]]/ScoreCard!$I$3*ScoreCard!$I$5</f>
        <v>2.1799999999999997</v>
      </c>
      <c r="T475" s="6" cm="1">
        <f t="array" ref="T475">_xlfn.IFS(laptop_prices3[[#This Row],[Storage]]="512GB SSD", 512, laptop_prices3[[#This Row],[Storage]] = "1TB SSD", 1000, laptop_prices3[[#This Row],[Storage]] = "2TB SSD", 2000, laptop_prices3[[#This Row],[Storage]]= "256GB SSD", 256, laptop_prices3[[#This Row],[Storage]] = "1TB HDD", 1000*0.7)</f>
        <v>700</v>
      </c>
      <c r="U475" s="5">
        <f>laptop_prices3[[#This Row],[Storage Raw Value]]/ScoreCard!$J$3*ScoreCard!$J$5</f>
        <v>2.8</v>
      </c>
    </row>
    <row r="476" spans="2:21" x14ac:dyDescent="0.2">
      <c r="B476" s="4" cm="1">
        <f t="array" ref="B476">SUM(laptop_prices3[[#This Row],[RAM Comp]:[Weight Comp]]+laptop_prices3[[#This Row],[Storage Comp]])</f>
        <v>31.430401871731348</v>
      </c>
      <c r="C476">
        <v>474</v>
      </c>
      <c r="D476" t="s">
        <v>45</v>
      </c>
      <c r="E476" t="s">
        <v>48</v>
      </c>
      <c r="F476">
        <v>64</v>
      </c>
      <c r="G476" t="s">
        <v>19</v>
      </c>
      <c r="H476" t="s">
        <v>44</v>
      </c>
      <c r="I476">
        <v>14</v>
      </c>
      <c r="J476" t="s">
        <v>27</v>
      </c>
      <c r="K476">
        <v>7</v>
      </c>
      <c r="L476">
        <v>1.35</v>
      </c>
      <c r="M476" t="s">
        <v>16</v>
      </c>
      <c r="N476">
        <v>3228.1</v>
      </c>
      <c r="O476" s="5">
        <f>(ScoreCard!$E$3-laptop_prices3[[#This Row],[Price ($)]])/ScoreCard!$E$3*ScoreCard!$E$5</f>
        <v>3.5065988889587962</v>
      </c>
      <c r="P476" s="5">
        <f>laptop_prices3[[#This Row],[RAM (GB)]]/ScoreCard!$F$3*ScoreCard!$F$5</f>
        <v>7</v>
      </c>
      <c r="Q476" s="5">
        <f>laptop_prices3[[#This Row],[Screen Size (inch)]]/ScoreCard!$G$3*ScoreCard!$G$5</f>
        <v>1.6184971098265895</v>
      </c>
      <c r="R476" s="5">
        <f>laptop_prices3[[#This Row],[Battery Life (hours)]]/ScoreCard!$H$3*ScoreCard!$H$5</f>
        <v>4.0833333333333339</v>
      </c>
      <c r="S476" s="5">
        <f>ScoreCard!$I$3-laptop_prices3[[#This Row],[Weight (kg)]]/ScoreCard!$I$3*ScoreCard!$I$5</f>
        <v>2.7285714285714286</v>
      </c>
      <c r="T476" s="6" cm="1">
        <f t="array" ref="T476">_xlfn.IFS(laptop_prices3[[#This Row],[Storage]]="512GB SSD", 512, laptop_prices3[[#This Row],[Storage]] = "1TB SSD", 1000, laptop_prices3[[#This Row],[Storage]] = "2TB SSD", 2000, laptop_prices3[[#This Row],[Storage]]= "256GB SSD", 256, laptop_prices3[[#This Row],[Storage]] = "1TB HDD", 1000*0.7)</f>
        <v>1000</v>
      </c>
      <c r="U476" s="5">
        <f>laptop_prices3[[#This Row],[Storage Raw Value]]/ScoreCard!$J$3*ScoreCard!$J$5</f>
        <v>4</v>
      </c>
    </row>
    <row r="477" spans="2:21" x14ac:dyDescent="0.2">
      <c r="B477" s="4" cm="1">
        <f t="array" ref="B477">SUM(laptop_prices3[[#This Row],[RAM Comp]:[Weight Comp]]+laptop_prices3[[#This Row],[Storage Comp]])</f>
        <v>13.256134874759152</v>
      </c>
      <c r="C477">
        <v>475</v>
      </c>
      <c r="D477" t="s">
        <v>36</v>
      </c>
      <c r="E477" t="s">
        <v>39</v>
      </c>
      <c r="F477">
        <v>16</v>
      </c>
      <c r="G477" t="s">
        <v>29</v>
      </c>
      <c r="H477" t="s">
        <v>20</v>
      </c>
      <c r="I477">
        <v>15.6</v>
      </c>
      <c r="J477" t="s">
        <v>43</v>
      </c>
      <c r="K477">
        <v>5.6</v>
      </c>
      <c r="L477">
        <v>2.0299999999999998</v>
      </c>
      <c r="M477" t="s">
        <v>22</v>
      </c>
      <c r="N477">
        <v>1310.94</v>
      </c>
      <c r="O477" s="5">
        <f>(ScoreCard!$E$3-laptop_prices3[[#This Row],[Price ($)]])/ScoreCard!$E$3*ScoreCard!$E$5</f>
        <v>4.3935258348538291</v>
      </c>
      <c r="P477" s="5">
        <f>laptop_prices3[[#This Row],[RAM (GB)]]/ScoreCard!$F$3*ScoreCard!$F$5</f>
        <v>1.75</v>
      </c>
      <c r="Q477" s="5">
        <f>laptop_prices3[[#This Row],[Screen Size (inch)]]/ScoreCard!$G$3*ScoreCard!$G$5</f>
        <v>1.8034682080924855</v>
      </c>
      <c r="R477" s="5">
        <f>laptop_prices3[[#This Row],[Battery Life (hours)]]/ScoreCard!$H$3*ScoreCard!$H$5</f>
        <v>3.2666666666666662</v>
      </c>
      <c r="S477" s="5">
        <f>ScoreCard!$I$3-laptop_prices3[[#This Row],[Weight (kg)]]/ScoreCard!$I$3*ScoreCard!$I$5</f>
        <v>2.34</v>
      </c>
      <c r="T477" s="6" cm="1">
        <f t="array" ref="T477">_xlfn.IFS(laptop_prices3[[#This Row],[Storage]]="512GB SSD", 512, laptop_prices3[[#This Row],[Storage]] = "1TB SSD", 1000, laptop_prices3[[#This Row],[Storage]] = "2TB SSD", 2000, laptop_prices3[[#This Row],[Storage]]= "256GB SSD", 256, laptop_prices3[[#This Row],[Storage]] = "1TB HDD", 1000*0.7)</f>
        <v>256</v>
      </c>
      <c r="U477" s="5">
        <f>laptop_prices3[[#This Row],[Storage Raw Value]]/ScoreCard!$J$3*ScoreCard!$J$5</f>
        <v>1.024</v>
      </c>
    </row>
    <row r="478" spans="2:21" x14ac:dyDescent="0.2">
      <c r="B478" s="4" cm="1">
        <f t="array" ref="B478">SUM(laptop_prices3[[#This Row],[RAM Comp]:[Weight Comp]]+laptop_prices3[[#This Row],[Storage Comp]])</f>
        <v>23.869092347921825</v>
      </c>
      <c r="C478">
        <v>476</v>
      </c>
      <c r="D478" t="s">
        <v>28</v>
      </c>
      <c r="E478" t="s">
        <v>41</v>
      </c>
      <c r="F478">
        <v>4</v>
      </c>
      <c r="G478" t="s">
        <v>19</v>
      </c>
      <c r="H478" t="s">
        <v>35</v>
      </c>
      <c r="I478">
        <v>14</v>
      </c>
      <c r="J478" t="s">
        <v>27</v>
      </c>
      <c r="K478">
        <v>7.1</v>
      </c>
      <c r="L478">
        <v>3.2</v>
      </c>
      <c r="M478" t="s">
        <v>16</v>
      </c>
      <c r="N478">
        <v>2602.75</v>
      </c>
      <c r="O478" s="5">
        <f>(ScoreCard!$E$3-laptop_prices3[[#This Row],[Price ($)]])/ScoreCard!$E$3*ScoreCard!$E$5</f>
        <v>3.7959016939492294</v>
      </c>
      <c r="P478" s="5">
        <f>laptop_prices3[[#This Row],[RAM (GB)]]/ScoreCard!$F$3*ScoreCard!$F$5</f>
        <v>0.4375</v>
      </c>
      <c r="Q478" s="5">
        <f>laptop_prices3[[#This Row],[Screen Size (inch)]]/ScoreCard!$G$3*ScoreCard!$G$5</f>
        <v>1.6184971098265895</v>
      </c>
      <c r="R478" s="5">
        <f>laptop_prices3[[#This Row],[Battery Life (hours)]]/ScoreCard!$H$3*ScoreCard!$H$5</f>
        <v>4.1416666666666666</v>
      </c>
      <c r="S478" s="5">
        <f>ScoreCard!$I$3-laptop_prices3[[#This Row],[Weight (kg)]]/ScoreCard!$I$3*ScoreCard!$I$5</f>
        <v>1.6714285714285713</v>
      </c>
      <c r="T478" s="6" cm="1">
        <f t="array" ref="T478">_xlfn.IFS(laptop_prices3[[#This Row],[Storage]]="512GB SSD", 512, laptop_prices3[[#This Row],[Storage]] = "1TB SSD", 1000, laptop_prices3[[#This Row],[Storage]] = "2TB SSD", 2000, laptop_prices3[[#This Row],[Storage]]= "256GB SSD", 256, laptop_prices3[[#This Row],[Storage]] = "1TB HDD", 1000*0.7)</f>
        <v>1000</v>
      </c>
      <c r="U478" s="5">
        <f>laptop_prices3[[#This Row],[Storage Raw Value]]/ScoreCard!$J$3*ScoreCard!$J$5</f>
        <v>4</v>
      </c>
    </row>
    <row r="479" spans="2:21" x14ac:dyDescent="0.2">
      <c r="B479" s="4" cm="1">
        <f t="array" ref="B479">SUM(laptop_prices3[[#This Row],[RAM Comp]:[Weight Comp]]+laptop_prices3[[#This Row],[Storage Comp]])</f>
        <v>33.907380952380954</v>
      </c>
      <c r="C479">
        <v>477</v>
      </c>
      <c r="D479" t="s">
        <v>45</v>
      </c>
      <c r="E479" t="s">
        <v>48</v>
      </c>
      <c r="F479">
        <v>64</v>
      </c>
      <c r="G479" t="s">
        <v>19</v>
      </c>
      <c r="H479" t="s">
        <v>14</v>
      </c>
      <c r="I479">
        <v>17.3</v>
      </c>
      <c r="J479" t="s">
        <v>21</v>
      </c>
      <c r="K479">
        <v>10.7</v>
      </c>
      <c r="L479">
        <v>1.46</v>
      </c>
      <c r="M479" t="s">
        <v>46</v>
      </c>
      <c r="N479">
        <v>2619.87</v>
      </c>
      <c r="O479" s="5">
        <f>(ScoreCard!$E$3-laptop_prices3[[#This Row],[Price ($)]])/ScoreCard!$E$3*ScoreCard!$E$5</f>
        <v>3.7879815467973366</v>
      </c>
      <c r="P479" s="5">
        <f>laptop_prices3[[#This Row],[RAM (GB)]]/ScoreCard!$F$3*ScoreCard!$F$5</f>
        <v>7</v>
      </c>
      <c r="Q479" s="5">
        <f>laptop_prices3[[#This Row],[Screen Size (inch)]]/ScoreCard!$G$3*ScoreCard!$G$5</f>
        <v>2</v>
      </c>
      <c r="R479" s="5">
        <f>laptop_prices3[[#This Row],[Battery Life (hours)]]/ScoreCard!$H$3*ScoreCard!$H$5</f>
        <v>6.2416666666666663</v>
      </c>
      <c r="S479" s="5">
        <f>ScoreCard!$I$3-laptop_prices3[[#This Row],[Weight (kg)]]/ScoreCard!$I$3*ScoreCard!$I$5</f>
        <v>2.6657142857142855</v>
      </c>
      <c r="T479" s="6" cm="1">
        <f t="array" ref="T479">_xlfn.IFS(laptop_prices3[[#This Row],[Storage]]="512GB SSD", 512, laptop_prices3[[#This Row],[Storage]] = "1TB SSD", 1000, laptop_prices3[[#This Row],[Storage]] = "2TB SSD", 2000, laptop_prices3[[#This Row],[Storage]]= "256GB SSD", 256, laptop_prices3[[#This Row],[Storage]] = "1TB HDD", 1000*0.7)</f>
        <v>1000</v>
      </c>
      <c r="U479" s="5">
        <f>laptop_prices3[[#This Row],[Storage Raw Value]]/ScoreCard!$J$3*ScoreCard!$J$5</f>
        <v>4</v>
      </c>
    </row>
    <row r="480" spans="2:21" x14ac:dyDescent="0.2">
      <c r="B480" s="4" cm="1">
        <f t="array" ref="B480">SUM(laptop_prices3[[#This Row],[RAM Comp]:[Weight Comp]]+laptop_prices3[[#This Row],[Storage Comp]])</f>
        <v>17.962544728874207</v>
      </c>
      <c r="C480">
        <v>478</v>
      </c>
      <c r="D480" t="s">
        <v>28</v>
      </c>
      <c r="E480" t="s">
        <v>37</v>
      </c>
      <c r="F480">
        <v>8</v>
      </c>
      <c r="G480" t="s">
        <v>42</v>
      </c>
      <c r="H480" t="s">
        <v>35</v>
      </c>
      <c r="I480">
        <v>14</v>
      </c>
      <c r="J480" t="s">
        <v>27</v>
      </c>
      <c r="K480">
        <v>4.5999999999999996</v>
      </c>
      <c r="L480">
        <v>3.35</v>
      </c>
      <c r="M480" t="s">
        <v>46</v>
      </c>
      <c r="N480">
        <v>2364.5700000000002</v>
      </c>
      <c r="O480" s="5">
        <f>(ScoreCard!$E$3-laptop_prices3[[#This Row],[Price ($)]])/ScoreCard!$E$3*ScoreCard!$E$5</f>
        <v>3.9060898159491035</v>
      </c>
      <c r="P480" s="5">
        <f>laptop_prices3[[#This Row],[RAM (GB)]]/ScoreCard!$F$3*ScoreCard!$F$5</f>
        <v>0.875</v>
      </c>
      <c r="Q480" s="5">
        <f>laptop_prices3[[#This Row],[Screen Size (inch)]]/ScoreCard!$G$3*ScoreCard!$G$5</f>
        <v>1.6184971098265895</v>
      </c>
      <c r="R480" s="5">
        <f>laptop_prices3[[#This Row],[Battery Life (hours)]]/ScoreCard!$H$3*ScoreCard!$H$5</f>
        <v>2.6833333333333331</v>
      </c>
      <c r="S480" s="5">
        <f>ScoreCard!$I$3-laptop_prices3[[#This Row],[Weight (kg)]]/ScoreCard!$I$3*ScoreCard!$I$5</f>
        <v>1.5857142857142856</v>
      </c>
      <c r="T480" s="6" cm="1">
        <f t="array" ref="T480">_xlfn.IFS(laptop_prices3[[#This Row],[Storage]]="512GB SSD", 512, laptop_prices3[[#This Row],[Storage]] = "1TB SSD", 1000, laptop_prices3[[#This Row],[Storage]] = "2TB SSD", 2000, laptop_prices3[[#This Row],[Storage]]= "256GB SSD", 256, laptop_prices3[[#This Row],[Storage]] = "1TB HDD", 1000*0.7)</f>
        <v>700</v>
      </c>
      <c r="U480" s="5">
        <f>laptop_prices3[[#This Row],[Storage Raw Value]]/ScoreCard!$J$3*ScoreCard!$J$5</f>
        <v>2.8</v>
      </c>
    </row>
    <row r="481" spans="2:21" x14ac:dyDescent="0.2">
      <c r="B481" s="4" cm="1">
        <f t="array" ref="B481">SUM(laptop_prices3[[#This Row],[RAM Comp]:[Weight Comp]]+laptop_prices3[[#This Row],[Storage Comp]])</f>
        <v>18.159306633636113</v>
      </c>
      <c r="C481">
        <v>479</v>
      </c>
      <c r="D481" t="s">
        <v>34</v>
      </c>
      <c r="E481" t="s">
        <v>12</v>
      </c>
      <c r="F481">
        <v>32</v>
      </c>
      <c r="G481" t="s">
        <v>13</v>
      </c>
      <c r="H481" t="s">
        <v>40</v>
      </c>
      <c r="I481">
        <v>14</v>
      </c>
      <c r="J481" t="s">
        <v>43</v>
      </c>
      <c r="K481">
        <v>5.3</v>
      </c>
      <c r="L481">
        <v>3.05</v>
      </c>
      <c r="M481" t="s">
        <v>46</v>
      </c>
      <c r="N481">
        <v>1255.77</v>
      </c>
      <c r="O481" s="5">
        <f>(ScoreCard!$E$3-laptop_prices3[[#This Row],[Price ($)]])/ScoreCard!$E$3*ScoreCard!$E$5</f>
        <v>4.4190488791511378</v>
      </c>
      <c r="P481" s="5">
        <f>laptop_prices3[[#This Row],[RAM (GB)]]/ScoreCard!$F$3*ScoreCard!$F$5</f>
        <v>3.5</v>
      </c>
      <c r="Q481" s="5">
        <f>laptop_prices3[[#This Row],[Screen Size (inch)]]/ScoreCard!$G$3*ScoreCard!$G$5</f>
        <v>1.6184971098265895</v>
      </c>
      <c r="R481" s="5">
        <f>laptop_prices3[[#This Row],[Battery Life (hours)]]/ScoreCard!$H$3*ScoreCard!$H$5</f>
        <v>3.0916666666666668</v>
      </c>
      <c r="S481" s="5">
        <f>ScoreCard!$I$3-laptop_prices3[[#This Row],[Weight (kg)]]/ScoreCard!$I$3*ScoreCard!$I$5</f>
        <v>1.7571428571428573</v>
      </c>
      <c r="T481" s="6" cm="1">
        <f t="array" ref="T481">_xlfn.IFS(laptop_prices3[[#This Row],[Storage]]="512GB SSD", 512, laptop_prices3[[#This Row],[Storage]] = "1TB SSD", 1000, laptop_prices3[[#This Row],[Storage]] = "2TB SSD", 2000, laptop_prices3[[#This Row],[Storage]]= "256GB SSD", 256, laptop_prices3[[#This Row],[Storage]] = "1TB HDD", 1000*0.7)</f>
        <v>512</v>
      </c>
      <c r="U481" s="5">
        <f>laptop_prices3[[#This Row],[Storage Raw Value]]/ScoreCard!$J$3*ScoreCard!$J$5</f>
        <v>2.048</v>
      </c>
    </row>
    <row r="482" spans="2:21" x14ac:dyDescent="0.2">
      <c r="B482" s="4" cm="1">
        <f t="array" ref="B482">SUM(laptop_prices3[[#This Row],[RAM Comp]:[Weight Comp]]+laptop_prices3[[#This Row],[Storage Comp]])</f>
        <v>41.027380952380952</v>
      </c>
      <c r="C482">
        <v>480</v>
      </c>
      <c r="D482" t="s">
        <v>11</v>
      </c>
      <c r="E482" t="s">
        <v>12</v>
      </c>
      <c r="F482">
        <v>16</v>
      </c>
      <c r="G482" t="s">
        <v>25</v>
      </c>
      <c r="H482" t="s">
        <v>14</v>
      </c>
      <c r="I482">
        <v>17.3</v>
      </c>
      <c r="J482" t="s">
        <v>21</v>
      </c>
      <c r="K482">
        <v>5.3</v>
      </c>
      <c r="L482">
        <v>2.2999999999999998</v>
      </c>
      <c r="M482" t="s">
        <v>22</v>
      </c>
      <c r="N482">
        <v>1247.8800000000001</v>
      </c>
      <c r="O482" s="5">
        <f>(ScoreCard!$E$3-laptop_prices3[[#This Row],[Price ($)]])/ScoreCard!$E$3*ScoreCard!$E$5</f>
        <v>4.4226989936971917</v>
      </c>
      <c r="P482" s="5">
        <f>laptop_prices3[[#This Row],[RAM (GB)]]/ScoreCard!$F$3*ScoreCard!$F$5</f>
        <v>1.75</v>
      </c>
      <c r="Q482" s="5">
        <f>laptop_prices3[[#This Row],[Screen Size (inch)]]/ScoreCard!$G$3*ScoreCard!$G$5</f>
        <v>2</v>
      </c>
      <c r="R482" s="5">
        <f>laptop_prices3[[#This Row],[Battery Life (hours)]]/ScoreCard!$H$3*ScoreCard!$H$5</f>
        <v>3.0916666666666668</v>
      </c>
      <c r="S482" s="5">
        <f>ScoreCard!$I$3-laptop_prices3[[#This Row],[Weight (kg)]]/ScoreCard!$I$3*ScoreCard!$I$5</f>
        <v>2.1857142857142859</v>
      </c>
      <c r="T482" s="6" cm="1">
        <f t="array" ref="T482">_xlfn.IFS(laptop_prices3[[#This Row],[Storage]]="512GB SSD", 512, laptop_prices3[[#This Row],[Storage]] = "1TB SSD", 1000, laptop_prices3[[#This Row],[Storage]] = "2TB SSD", 2000, laptop_prices3[[#This Row],[Storage]]= "256GB SSD", 256, laptop_prices3[[#This Row],[Storage]] = "1TB HDD", 1000*0.7)</f>
        <v>2000</v>
      </c>
      <c r="U482" s="5">
        <f>laptop_prices3[[#This Row],[Storage Raw Value]]/ScoreCard!$J$3*ScoreCard!$J$5</f>
        <v>8</v>
      </c>
    </row>
    <row r="483" spans="2:21" x14ac:dyDescent="0.2">
      <c r="B483" s="4" cm="1">
        <f t="array" ref="B483">SUM(laptop_prices3[[#This Row],[RAM Comp]:[Weight Comp]]+laptop_prices3[[#This Row],[Storage Comp]])</f>
        <v>41.133259014588496</v>
      </c>
      <c r="C483">
        <v>481</v>
      </c>
      <c r="D483" t="s">
        <v>11</v>
      </c>
      <c r="E483" t="s">
        <v>39</v>
      </c>
      <c r="F483">
        <v>16</v>
      </c>
      <c r="G483" t="s">
        <v>25</v>
      </c>
      <c r="H483" t="s">
        <v>14</v>
      </c>
      <c r="I483">
        <v>14</v>
      </c>
      <c r="J483" t="s">
        <v>43</v>
      </c>
      <c r="K483">
        <v>6.4</v>
      </c>
      <c r="L483">
        <v>2.57</v>
      </c>
      <c r="M483" t="s">
        <v>22</v>
      </c>
      <c r="N483">
        <v>1849.81</v>
      </c>
      <c r="O483" s="5">
        <f>(ScoreCard!$E$3-laptop_prices3[[#This Row],[Price ($)]])/ScoreCard!$E$3*ScoreCard!$E$5</f>
        <v>4.1442308759904813</v>
      </c>
      <c r="P483" s="5">
        <f>laptop_prices3[[#This Row],[RAM (GB)]]/ScoreCard!$F$3*ScoreCard!$F$5</f>
        <v>1.75</v>
      </c>
      <c r="Q483" s="5">
        <f>laptop_prices3[[#This Row],[Screen Size (inch)]]/ScoreCard!$G$3*ScoreCard!$G$5</f>
        <v>1.6184971098265895</v>
      </c>
      <c r="R483" s="5">
        <f>laptop_prices3[[#This Row],[Battery Life (hours)]]/ScoreCard!$H$3*ScoreCard!$H$5</f>
        <v>3.7333333333333334</v>
      </c>
      <c r="S483" s="5">
        <f>ScoreCard!$I$3-laptop_prices3[[#This Row],[Weight (kg)]]/ScoreCard!$I$3*ScoreCard!$I$5</f>
        <v>2.0314285714285716</v>
      </c>
      <c r="T483" s="6" cm="1">
        <f t="array" ref="T483">_xlfn.IFS(laptop_prices3[[#This Row],[Storage]]="512GB SSD", 512, laptop_prices3[[#This Row],[Storage]] = "1TB SSD", 1000, laptop_prices3[[#This Row],[Storage]] = "2TB SSD", 2000, laptop_prices3[[#This Row],[Storage]]= "256GB SSD", 256, laptop_prices3[[#This Row],[Storage]] = "1TB HDD", 1000*0.7)</f>
        <v>2000</v>
      </c>
      <c r="U483" s="5">
        <f>laptop_prices3[[#This Row],[Storage Raw Value]]/ScoreCard!$J$3*ScoreCard!$J$5</f>
        <v>8</v>
      </c>
    </row>
    <row r="484" spans="2:21" x14ac:dyDescent="0.2">
      <c r="B484" s="4" cm="1">
        <f t="array" ref="B484">SUM(laptop_prices3[[#This Row],[RAM Comp]:[Weight Comp]]+laptop_prices3[[#This Row],[Storage Comp]])</f>
        <v>41.736592347921828</v>
      </c>
      <c r="C484">
        <v>482</v>
      </c>
      <c r="D484" t="s">
        <v>38</v>
      </c>
      <c r="E484" t="s">
        <v>39</v>
      </c>
      <c r="F484">
        <v>8</v>
      </c>
      <c r="G484" t="s">
        <v>25</v>
      </c>
      <c r="H484" t="s">
        <v>14</v>
      </c>
      <c r="I484">
        <v>14</v>
      </c>
      <c r="J484" t="s">
        <v>27</v>
      </c>
      <c r="K484">
        <v>7.7</v>
      </c>
      <c r="L484">
        <v>1.31</v>
      </c>
      <c r="M484" t="s">
        <v>46</v>
      </c>
      <c r="N484">
        <v>1711.16</v>
      </c>
      <c r="O484" s="5">
        <f>(ScoreCard!$E$3-laptop_prices3[[#This Row],[Price ($)]])/ScoreCard!$E$3*ScoreCard!$E$5</f>
        <v>4.2083738901616226</v>
      </c>
      <c r="P484" s="5">
        <f>laptop_prices3[[#This Row],[RAM (GB)]]/ScoreCard!$F$3*ScoreCard!$F$5</f>
        <v>0.875</v>
      </c>
      <c r="Q484" s="5">
        <f>laptop_prices3[[#This Row],[Screen Size (inch)]]/ScoreCard!$G$3*ScoreCard!$G$5</f>
        <v>1.6184971098265895</v>
      </c>
      <c r="R484" s="5">
        <f>laptop_prices3[[#This Row],[Battery Life (hours)]]/ScoreCard!$H$3*ScoreCard!$H$5</f>
        <v>4.4916666666666671</v>
      </c>
      <c r="S484" s="5">
        <f>ScoreCard!$I$3-laptop_prices3[[#This Row],[Weight (kg)]]/ScoreCard!$I$3*ScoreCard!$I$5</f>
        <v>2.7514285714285713</v>
      </c>
      <c r="T484" s="6" cm="1">
        <f t="array" ref="T484">_xlfn.IFS(laptop_prices3[[#This Row],[Storage]]="512GB SSD", 512, laptop_prices3[[#This Row],[Storage]] = "1TB SSD", 1000, laptop_prices3[[#This Row],[Storage]] = "2TB SSD", 2000, laptop_prices3[[#This Row],[Storage]]= "256GB SSD", 256, laptop_prices3[[#This Row],[Storage]] = "1TB HDD", 1000*0.7)</f>
        <v>2000</v>
      </c>
      <c r="U484" s="5">
        <f>laptop_prices3[[#This Row],[Storage Raw Value]]/ScoreCard!$J$3*ScoreCard!$J$5</f>
        <v>8</v>
      </c>
    </row>
    <row r="485" spans="2:21" x14ac:dyDescent="0.2">
      <c r="B485" s="4" cm="1">
        <f t="array" ref="B485">SUM(laptop_prices3[[#This Row],[RAM Comp]:[Weight Comp]]+laptop_prices3[[#This Row],[Storage Comp]])</f>
        <v>41.340476190476188</v>
      </c>
      <c r="C485">
        <v>483</v>
      </c>
      <c r="D485" t="s">
        <v>28</v>
      </c>
      <c r="E485" t="s">
        <v>31</v>
      </c>
      <c r="F485">
        <v>16</v>
      </c>
      <c r="G485" t="s">
        <v>25</v>
      </c>
      <c r="H485" t="s">
        <v>32</v>
      </c>
      <c r="I485">
        <v>17.3</v>
      </c>
      <c r="J485" t="s">
        <v>15</v>
      </c>
      <c r="K485">
        <v>5.2</v>
      </c>
      <c r="L485">
        <v>1.65</v>
      </c>
      <c r="M485" t="s">
        <v>22</v>
      </c>
      <c r="N485">
        <v>1272.58</v>
      </c>
      <c r="O485" s="5">
        <f>(ScoreCard!$E$3-laptop_prices3[[#This Row],[Price ($)]])/ScoreCard!$E$3*ScoreCard!$E$5</f>
        <v>4.4112721458787476</v>
      </c>
      <c r="P485" s="5">
        <f>laptop_prices3[[#This Row],[RAM (GB)]]/ScoreCard!$F$3*ScoreCard!$F$5</f>
        <v>1.75</v>
      </c>
      <c r="Q485" s="5">
        <f>laptop_prices3[[#This Row],[Screen Size (inch)]]/ScoreCard!$G$3*ScoreCard!$G$5</f>
        <v>2</v>
      </c>
      <c r="R485" s="5">
        <f>laptop_prices3[[#This Row],[Battery Life (hours)]]/ScoreCard!$H$3*ScoreCard!$H$5</f>
        <v>3.0333333333333332</v>
      </c>
      <c r="S485" s="5">
        <f>ScoreCard!$I$3-laptop_prices3[[#This Row],[Weight (kg)]]/ScoreCard!$I$3*ScoreCard!$I$5</f>
        <v>2.5571428571428569</v>
      </c>
      <c r="T485" s="6" cm="1">
        <f t="array" ref="T485">_xlfn.IFS(laptop_prices3[[#This Row],[Storage]]="512GB SSD", 512, laptop_prices3[[#This Row],[Storage]] = "1TB SSD", 1000, laptop_prices3[[#This Row],[Storage]] = "2TB SSD", 2000, laptop_prices3[[#This Row],[Storage]]= "256GB SSD", 256, laptop_prices3[[#This Row],[Storage]] = "1TB HDD", 1000*0.7)</f>
        <v>2000</v>
      </c>
      <c r="U485" s="5">
        <f>laptop_prices3[[#This Row],[Storage Raw Value]]/ScoreCard!$J$3*ScoreCard!$J$5</f>
        <v>8</v>
      </c>
    </row>
    <row r="486" spans="2:21" x14ac:dyDescent="0.2">
      <c r="B486" s="4" cm="1">
        <f t="array" ref="B486">SUM(laptop_prices3[[#This Row],[RAM Comp]:[Weight Comp]]+laptop_prices3[[#This Row],[Storage Comp]])</f>
        <v>15.325658684282963</v>
      </c>
      <c r="C486">
        <v>484</v>
      </c>
      <c r="D486" t="s">
        <v>17</v>
      </c>
      <c r="E486" t="s">
        <v>39</v>
      </c>
      <c r="F486">
        <v>32</v>
      </c>
      <c r="G486" t="s">
        <v>29</v>
      </c>
      <c r="H486" t="s">
        <v>14</v>
      </c>
      <c r="I486">
        <v>15.6</v>
      </c>
      <c r="J486" t="s">
        <v>15</v>
      </c>
      <c r="K486">
        <v>7</v>
      </c>
      <c r="L486">
        <v>2.9</v>
      </c>
      <c r="M486" t="s">
        <v>22</v>
      </c>
      <c r="N486">
        <v>2964.82</v>
      </c>
      <c r="O486" s="5">
        <f>(ScoreCard!$E$3-laptop_prices3[[#This Row],[Price ($)]])/ScoreCard!$E$3*ScoreCard!$E$5</f>
        <v>3.6283989089442148</v>
      </c>
      <c r="P486" s="5">
        <f>laptop_prices3[[#This Row],[RAM (GB)]]/ScoreCard!$F$3*ScoreCard!$F$5</f>
        <v>3.5</v>
      </c>
      <c r="Q486" s="5">
        <f>laptop_prices3[[#This Row],[Screen Size (inch)]]/ScoreCard!$G$3*ScoreCard!$G$5</f>
        <v>1.8034682080924855</v>
      </c>
      <c r="R486" s="5">
        <f>laptop_prices3[[#This Row],[Battery Life (hours)]]/ScoreCard!$H$3*ScoreCard!$H$5</f>
        <v>4.0833333333333339</v>
      </c>
      <c r="S486" s="5">
        <f>ScoreCard!$I$3-laptop_prices3[[#This Row],[Weight (kg)]]/ScoreCard!$I$3*ScoreCard!$I$5</f>
        <v>1.842857142857143</v>
      </c>
      <c r="T486" s="6" cm="1">
        <f t="array" ref="T486">_xlfn.IFS(laptop_prices3[[#This Row],[Storage]]="512GB SSD", 512, laptop_prices3[[#This Row],[Storage]] = "1TB SSD", 1000, laptop_prices3[[#This Row],[Storage]] = "2TB SSD", 2000, laptop_prices3[[#This Row],[Storage]]= "256GB SSD", 256, laptop_prices3[[#This Row],[Storage]] = "1TB HDD", 1000*0.7)</f>
        <v>256</v>
      </c>
      <c r="U486" s="5">
        <f>laptop_prices3[[#This Row],[Storage Raw Value]]/ScoreCard!$J$3*ScoreCard!$J$5</f>
        <v>1.024</v>
      </c>
    </row>
    <row r="487" spans="2:21" x14ac:dyDescent="0.2">
      <c r="B487" s="4" cm="1">
        <f t="array" ref="B487">SUM(laptop_prices3[[#This Row],[RAM Comp]:[Weight Comp]]+laptop_prices3[[#This Row],[Storage Comp]])</f>
        <v>28.072857142857146</v>
      </c>
      <c r="C487">
        <v>485</v>
      </c>
      <c r="D487" t="s">
        <v>23</v>
      </c>
      <c r="E487" t="s">
        <v>31</v>
      </c>
      <c r="F487">
        <v>16</v>
      </c>
      <c r="G487" t="s">
        <v>19</v>
      </c>
      <c r="H487" t="s">
        <v>40</v>
      </c>
      <c r="I487">
        <v>17.3</v>
      </c>
      <c r="J487" t="s">
        <v>15</v>
      </c>
      <c r="K487">
        <v>9.6</v>
      </c>
      <c r="L487">
        <v>1.36</v>
      </c>
      <c r="M487" t="s">
        <v>16</v>
      </c>
      <c r="N487">
        <v>1433.41</v>
      </c>
      <c r="O487" s="5">
        <f>(ScoreCard!$E$3-laptop_prices3[[#This Row],[Price ($)]])/ScoreCard!$E$3*ScoreCard!$E$5</f>
        <v>4.3368680999418938</v>
      </c>
      <c r="P487" s="5">
        <f>laptop_prices3[[#This Row],[RAM (GB)]]/ScoreCard!$F$3*ScoreCard!$F$5</f>
        <v>1.75</v>
      </c>
      <c r="Q487" s="5">
        <f>laptop_prices3[[#This Row],[Screen Size (inch)]]/ScoreCard!$G$3*ScoreCard!$G$5</f>
        <v>2</v>
      </c>
      <c r="R487" s="5">
        <f>laptop_prices3[[#This Row],[Battery Life (hours)]]/ScoreCard!$H$3*ScoreCard!$H$5</f>
        <v>5.6</v>
      </c>
      <c r="S487" s="5">
        <f>ScoreCard!$I$3-laptop_prices3[[#This Row],[Weight (kg)]]/ScoreCard!$I$3*ScoreCard!$I$5</f>
        <v>2.7228571428571429</v>
      </c>
      <c r="T487" s="6" cm="1">
        <f t="array" ref="T487">_xlfn.IFS(laptop_prices3[[#This Row],[Storage]]="512GB SSD", 512, laptop_prices3[[#This Row],[Storage]] = "1TB SSD", 1000, laptop_prices3[[#This Row],[Storage]] = "2TB SSD", 2000, laptop_prices3[[#This Row],[Storage]]= "256GB SSD", 256, laptop_prices3[[#This Row],[Storage]] = "1TB HDD", 1000*0.7)</f>
        <v>1000</v>
      </c>
      <c r="U487" s="5">
        <f>laptop_prices3[[#This Row],[Storage Raw Value]]/ScoreCard!$J$3*ScoreCard!$J$5</f>
        <v>4</v>
      </c>
    </row>
    <row r="488" spans="2:21" x14ac:dyDescent="0.2">
      <c r="B488" s="4" cm="1">
        <f t="array" ref="B488">SUM(laptop_prices3[[#This Row],[RAM Comp]:[Weight Comp]]+laptop_prices3[[#This Row],[Storage Comp]])</f>
        <v>22.773468208092481</v>
      </c>
      <c r="C488">
        <v>486</v>
      </c>
      <c r="D488" t="s">
        <v>34</v>
      </c>
      <c r="E488" t="s">
        <v>31</v>
      </c>
      <c r="F488">
        <v>32</v>
      </c>
      <c r="G488" t="s">
        <v>42</v>
      </c>
      <c r="H488" t="s">
        <v>35</v>
      </c>
      <c r="I488">
        <v>15.6</v>
      </c>
      <c r="J488" t="s">
        <v>21</v>
      </c>
      <c r="K488">
        <v>6.6</v>
      </c>
      <c r="L488">
        <v>1.89</v>
      </c>
      <c r="M488" t="s">
        <v>30</v>
      </c>
      <c r="N488">
        <v>906.92</v>
      </c>
      <c r="O488" s="5">
        <f>(ScoreCard!$E$3-laptop_prices3[[#This Row],[Price ($)]])/ScoreCard!$E$3*ScoreCard!$E$5</f>
        <v>4.5804357561334879</v>
      </c>
      <c r="P488" s="5">
        <f>laptop_prices3[[#This Row],[RAM (GB)]]/ScoreCard!$F$3*ScoreCard!$F$5</f>
        <v>3.5</v>
      </c>
      <c r="Q488" s="5">
        <f>laptop_prices3[[#This Row],[Screen Size (inch)]]/ScoreCard!$G$3*ScoreCard!$G$5</f>
        <v>1.8034682080924855</v>
      </c>
      <c r="R488" s="5">
        <f>laptop_prices3[[#This Row],[Battery Life (hours)]]/ScoreCard!$H$3*ScoreCard!$H$5</f>
        <v>3.8499999999999996</v>
      </c>
      <c r="S488" s="5">
        <f>ScoreCard!$I$3-laptop_prices3[[#This Row],[Weight (kg)]]/ScoreCard!$I$3*ScoreCard!$I$5</f>
        <v>2.42</v>
      </c>
      <c r="T488" s="6" cm="1">
        <f t="array" ref="T488">_xlfn.IFS(laptop_prices3[[#This Row],[Storage]]="512GB SSD", 512, laptop_prices3[[#This Row],[Storage]] = "1TB SSD", 1000, laptop_prices3[[#This Row],[Storage]] = "2TB SSD", 2000, laptop_prices3[[#This Row],[Storage]]= "256GB SSD", 256, laptop_prices3[[#This Row],[Storage]] = "1TB HDD", 1000*0.7)</f>
        <v>700</v>
      </c>
      <c r="U488" s="5">
        <f>laptop_prices3[[#This Row],[Storage Raw Value]]/ScoreCard!$J$3*ScoreCard!$J$5</f>
        <v>2.8</v>
      </c>
    </row>
    <row r="489" spans="2:21" x14ac:dyDescent="0.2">
      <c r="B489" s="4" cm="1">
        <f t="array" ref="B489">SUM(laptop_prices3[[#This Row],[RAM Comp]:[Weight Comp]]+laptop_prices3[[#This Row],[Storage Comp]])</f>
        <v>28.160425268373245</v>
      </c>
      <c r="C489">
        <v>487</v>
      </c>
      <c r="D489" t="s">
        <v>17</v>
      </c>
      <c r="E489" t="s">
        <v>41</v>
      </c>
      <c r="F489">
        <v>64</v>
      </c>
      <c r="G489" t="s">
        <v>42</v>
      </c>
      <c r="H489" t="s">
        <v>35</v>
      </c>
      <c r="I489">
        <v>16</v>
      </c>
      <c r="J489" t="s">
        <v>27</v>
      </c>
      <c r="K489">
        <v>10.5</v>
      </c>
      <c r="L489">
        <v>2.65</v>
      </c>
      <c r="M489" t="s">
        <v>30</v>
      </c>
      <c r="N489">
        <v>8239.94</v>
      </c>
      <c r="O489" s="5">
        <f>(ScoreCard!$E$3-laptop_prices3[[#This Row],[Price ($)]])/ScoreCard!$E$3*ScoreCard!$E$5</f>
        <v>1.1879943152588663</v>
      </c>
      <c r="P489" s="5">
        <f>laptop_prices3[[#This Row],[RAM (GB)]]/ScoreCard!$F$3*ScoreCard!$F$5</f>
        <v>7</v>
      </c>
      <c r="Q489" s="5">
        <f>laptop_prices3[[#This Row],[Screen Size (inch)]]/ScoreCard!$G$3*ScoreCard!$G$5</f>
        <v>1.8497109826589595</v>
      </c>
      <c r="R489" s="5">
        <f>laptop_prices3[[#This Row],[Battery Life (hours)]]/ScoreCard!$H$3*ScoreCard!$H$5</f>
        <v>6.125</v>
      </c>
      <c r="S489" s="5">
        <f>ScoreCard!$I$3-laptop_prices3[[#This Row],[Weight (kg)]]/ScoreCard!$I$3*ScoreCard!$I$5</f>
        <v>1.9857142857142858</v>
      </c>
      <c r="T489" s="6" cm="1">
        <f t="array" ref="T489">_xlfn.IFS(laptop_prices3[[#This Row],[Storage]]="512GB SSD", 512, laptop_prices3[[#This Row],[Storage]] = "1TB SSD", 1000, laptop_prices3[[#This Row],[Storage]] = "2TB SSD", 2000, laptop_prices3[[#This Row],[Storage]]= "256GB SSD", 256, laptop_prices3[[#This Row],[Storage]] = "1TB HDD", 1000*0.7)</f>
        <v>700</v>
      </c>
      <c r="U489" s="5">
        <f>laptop_prices3[[#This Row],[Storage Raw Value]]/ScoreCard!$J$3*ScoreCard!$J$5</f>
        <v>2.8</v>
      </c>
    </row>
    <row r="490" spans="2:21" x14ac:dyDescent="0.2">
      <c r="B490" s="4" cm="1">
        <f t="array" ref="B490">SUM(laptop_prices3[[#This Row],[RAM Comp]:[Weight Comp]]+laptop_prices3[[#This Row],[Storage Comp]])</f>
        <v>14.998857142857142</v>
      </c>
      <c r="C490">
        <v>488</v>
      </c>
      <c r="D490" t="s">
        <v>34</v>
      </c>
      <c r="E490" t="s">
        <v>48</v>
      </c>
      <c r="F490">
        <v>32</v>
      </c>
      <c r="G490" t="s">
        <v>29</v>
      </c>
      <c r="H490" t="s">
        <v>20</v>
      </c>
      <c r="I490">
        <v>17.3</v>
      </c>
      <c r="J490" t="s">
        <v>21</v>
      </c>
      <c r="K490">
        <v>4.8</v>
      </c>
      <c r="L490">
        <v>1.57</v>
      </c>
      <c r="M490" t="s">
        <v>30</v>
      </c>
      <c r="N490">
        <v>1730.52</v>
      </c>
      <c r="O490" s="5">
        <f>(ScoreCard!$E$3-laptop_prices3[[#This Row],[Price ($)]])/ScoreCard!$E$3*ScoreCard!$E$5</f>
        <v>4.1994174620739679</v>
      </c>
      <c r="P490" s="5">
        <f>laptop_prices3[[#This Row],[RAM (GB)]]/ScoreCard!$F$3*ScoreCard!$F$5</f>
        <v>3.5</v>
      </c>
      <c r="Q490" s="5">
        <f>laptop_prices3[[#This Row],[Screen Size (inch)]]/ScoreCard!$G$3*ScoreCard!$G$5</f>
        <v>2</v>
      </c>
      <c r="R490" s="5">
        <f>laptop_prices3[[#This Row],[Battery Life (hours)]]/ScoreCard!$H$3*ScoreCard!$H$5</f>
        <v>2.8</v>
      </c>
      <c r="S490" s="5">
        <f>ScoreCard!$I$3-laptop_prices3[[#This Row],[Weight (kg)]]/ScoreCard!$I$3*ScoreCard!$I$5</f>
        <v>2.6028571428571428</v>
      </c>
      <c r="T490" s="6" cm="1">
        <f t="array" ref="T490">_xlfn.IFS(laptop_prices3[[#This Row],[Storage]]="512GB SSD", 512, laptop_prices3[[#This Row],[Storage]] = "1TB SSD", 1000, laptop_prices3[[#This Row],[Storage]] = "2TB SSD", 2000, laptop_prices3[[#This Row],[Storage]]= "256GB SSD", 256, laptop_prices3[[#This Row],[Storage]] = "1TB HDD", 1000*0.7)</f>
        <v>256</v>
      </c>
      <c r="U490" s="5">
        <f>laptop_prices3[[#This Row],[Storage Raw Value]]/ScoreCard!$J$3*ScoreCard!$J$5</f>
        <v>1.024</v>
      </c>
    </row>
    <row r="491" spans="2:21" x14ac:dyDescent="0.2">
      <c r="B491" s="4" cm="1">
        <f t="array" ref="B491">SUM(laptop_prices3[[#This Row],[RAM Comp]:[Weight Comp]]+laptop_prices3[[#This Row],[Storage Comp]])</f>
        <v>19.979896779521056</v>
      </c>
      <c r="C491">
        <v>489</v>
      </c>
      <c r="D491" t="s">
        <v>11</v>
      </c>
      <c r="E491" t="s">
        <v>12</v>
      </c>
      <c r="F491">
        <v>8</v>
      </c>
      <c r="G491" t="s">
        <v>42</v>
      </c>
      <c r="H491" t="s">
        <v>32</v>
      </c>
      <c r="I491">
        <v>15.6</v>
      </c>
      <c r="J491" t="s">
        <v>21</v>
      </c>
      <c r="K491">
        <v>7.8</v>
      </c>
      <c r="L491">
        <v>3.41</v>
      </c>
      <c r="M491" t="s">
        <v>30</v>
      </c>
      <c r="N491">
        <v>1010.73</v>
      </c>
      <c r="O491" s="5">
        <f>(ScoreCard!$E$3-laptop_prices3[[#This Row],[Price ($)]])/ScoreCard!$E$3*ScoreCard!$E$5</f>
        <v>4.5324106115167826</v>
      </c>
      <c r="P491" s="5">
        <f>laptop_prices3[[#This Row],[RAM (GB)]]/ScoreCard!$F$3*ScoreCard!$F$5</f>
        <v>0.875</v>
      </c>
      <c r="Q491" s="5">
        <f>laptop_prices3[[#This Row],[Screen Size (inch)]]/ScoreCard!$G$3*ScoreCard!$G$5</f>
        <v>1.8034682080924855</v>
      </c>
      <c r="R491" s="5">
        <f>laptop_prices3[[#This Row],[Battery Life (hours)]]/ScoreCard!$H$3*ScoreCard!$H$5</f>
        <v>4.55</v>
      </c>
      <c r="S491" s="5">
        <f>ScoreCard!$I$3-laptop_prices3[[#This Row],[Weight (kg)]]/ScoreCard!$I$3*ScoreCard!$I$5</f>
        <v>1.5514285714285714</v>
      </c>
      <c r="T491" s="6" cm="1">
        <f t="array" ref="T491">_xlfn.IFS(laptop_prices3[[#This Row],[Storage]]="512GB SSD", 512, laptop_prices3[[#This Row],[Storage]] = "1TB SSD", 1000, laptop_prices3[[#This Row],[Storage]] = "2TB SSD", 2000, laptop_prices3[[#This Row],[Storage]]= "256GB SSD", 256, laptop_prices3[[#This Row],[Storage]] = "1TB HDD", 1000*0.7)</f>
        <v>700</v>
      </c>
      <c r="U491" s="5">
        <f>laptop_prices3[[#This Row],[Storage Raw Value]]/ScoreCard!$J$3*ScoreCard!$J$5</f>
        <v>2.8</v>
      </c>
    </row>
    <row r="492" spans="2:21" x14ac:dyDescent="0.2">
      <c r="B492" s="4" cm="1">
        <f t="array" ref="B492">SUM(laptop_prices3[[#This Row],[RAM Comp]:[Weight Comp]]+laptop_prices3[[#This Row],[Storage Comp]])</f>
        <v>19.22992568125516</v>
      </c>
      <c r="C492">
        <v>490</v>
      </c>
      <c r="D492" t="s">
        <v>38</v>
      </c>
      <c r="E492" t="s">
        <v>39</v>
      </c>
      <c r="F492">
        <v>8</v>
      </c>
      <c r="G492" t="s">
        <v>42</v>
      </c>
      <c r="H492" t="s">
        <v>35</v>
      </c>
      <c r="I492">
        <v>14</v>
      </c>
      <c r="J492" t="s">
        <v>15</v>
      </c>
      <c r="K492">
        <v>6.9</v>
      </c>
      <c r="L492">
        <v>3.48</v>
      </c>
      <c r="M492" t="s">
        <v>16</v>
      </c>
      <c r="N492">
        <v>981.22</v>
      </c>
      <c r="O492" s="5">
        <f>(ScoreCard!$E$3-laptop_prices3[[#This Row],[Price ($)]])/ScoreCard!$E$3*ScoreCard!$E$5</f>
        <v>4.5460626875946071</v>
      </c>
      <c r="P492" s="5">
        <f>laptop_prices3[[#This Row],[RAM (GB)]]/ScoreCard!$F$3*ScoreCard!$F$5</f>
        <v>0.875</v>
      </c>
      <c r="Q492" s="5">
        <f>laptop_prices3[[#This Row],[Screen Size (inch)]]/ScoreCard!$G$3*ScoreCard!$G$5</f>
        <v>1.6184971098265895</v>
      </c>
      <c r="R492" s="5">
        <f>laptop_prices3[[#This Row],[Battery Life (hours)]]/ScoreCard!$H$3*ScoreCard!$H$5</f>
        <v>4.0250000000000004</v>
      </c>
      <c r="S492" s="5">
        <f>ScoreCard!$I$3-laptop_prices3[[#This Row],[Weight (kg)]]/ScoreCard!$I$3*ScoreCard!$I$5</f>
        <v>1.5114285714285713</v>
      </c>
      <c r="T492" s="6" cm="1">
        <f t="array" ref="T492">_xlfn.IFS(laptop_prices3[[#This Row],[Storage]]="512GB SSD", 512, laptop_prices3[[#This Row],[Storage]] = "1TB SSD", 1000, laptop_prices3[[#This Row],[Storage]] = "2TB SSD", 2000, laptop_prices3[[#This Row],[Storage]]= "256GB SSD", 256, laptop_prices3[[#This Row],[Storage]] = "1TB HDD", 1000*0.7)</f>
        <v>700</v>
      </c>
      <c r="U492" s="5">
        <f>laptop_prices3[[#This Row],[Storage Raw Value]]/ScoreCard!$J$3*ScoreCard!$J$5</f>
        <v>2.8</v>
      </c>
    </row>
    <row r="493" spans="2:21" x14ac:dyDescent="0.2">
      <c r="B493" s="4" cm="1">
        <f t="array" ref="B493">SUM(laptop_prices3[[#This Row],[RAM Comp]:[Weight Comp]]+laptop_prices3[[#This Row],[Storage Comp]])</f>
        <v>14.086068125516103</v>
      </c>
      <c r="C493">
        <v>491</v>
      </c>
      <c r="D493" t="s">
        <v>34</v>
      </c>
      <c r="E493" t="s">
        <v>31</v>
      </c>
      <c r="F493">
        <v>4</v>
      </c>
      <c r="G493" t="s">
        <v>29</v>
      </c>
      <c r="H493" t="s">
        <v>44</v>
      </c>
      <c r="I493">
        <v>16</v>
      </c>
      <c r="J493" t="s">
        <v>21</v>
      </c>
      <c r="K493">
        <v>8.4</v>
      </c>
      <c r="L493">
        <v>1.22</v>
      </c>
      <c r="M493" t="s">
        <v>16</v>
      </c>
      <c r="N493">
        <v>440.57</v>
      </c>
      <c r="O493" s="5">
        <f>(ScoreCard!$E$3-laptop_prices3[[#This Row],[Price ($)]])/ScoreCard!$E$3*ScoreCard!$E$5</f>
        <v>4.7961811197015516</v>
      </c>
      <c r="P493" s="5">
        <f>laptop_prices3[[#This Row],[RAM (GB)]]/ScoreCard!$F$3*ScoreCard!$F$5</f>
        <v>0.4375</v>
      </c>
      <c r="Q493" s="5">
        <f>laptop_prices3[[#This Row],[Screen Size (inch)]]/ScoreCard!$G$3*ScoreCard!$G$5</f>
        <v>1.8497109826589595</v>
      </c>
      <c r="R493" s="5">
        <f>laptop_prices3[[#This Row],[Battery Life (hours)]]/ScoreCard!$H$3*ScoreCard!$H$5</f>
        <v>4.9000000000000004</v>
      </c>
      <c r="S493" s="5">
        <f>ScoreCard!$I$3-laptop_prices3[[#This Row],[Weight (kg)]]/ScoreCard!$I$3*ScoreCard!$I$5</f>
        <v>2.8028571428571429</v>
      </c>
      <c r="T493" s="6" cm="1">
        <f t="array" ref="T493">_xlfn.IFS(laptop_prices3[[#This Row],[Storage]]="512GB SSD", 512, laptop_prices3[[#This Row],[Storage]] = "1TB SSD", 1000, laptop_prices3[[#This Row],[Storage]] = "2TB SSD", 2000, laptop_prices3[[#This Row],[Storage]]= "256GB SSD", 256, laptop_prices3[[#This Row],[Storage]] = "1TB HDD", 1000*0.7)</f>
        <v>256</v>
      </c>
      <c r="U493" s="5">
        <f>laptop_prices3[[#This Row],[Storage Raw Value]]/ScoreCard!$J$3*ScoreCard!$J$5</f>
        <v>1.024</v>
      </c>
    </row>
    <row r="494" spans="2:21" x14ac:dyDescent="0.2">
      <c r="B494" s="4" cm="1">
        <f t="array" ref="B494">SUM(laptop_prices3[[#This Row],[RAM Comp]:[Weight Comp]]+laptop_prices3[[#This Row],[Storage Comp]])</f>
        <v>18.555928571428574</v>
      </c>
      <c r="C494">
        <v>492</v>
      </c>
      <c r="D494" t="s">
        <v>47</v>
      </c>
      <c r="E494" t="s">
        <v>48</v>
      </c>
      <c r="F494">
        <v>4</v>
      </c>
      <c r="G494" t="s">
        <v>13</v>
      </c>
      <c r="H494" t="s">
        <v>20</v>
      </c>
      <c r="I494">
        <v>17.3</v>
      </c>
      <c r="J494" t="s">
        <v>21</v>
      </c>
      <c r="K494">
        <v>9.9</v>
      </c>
      <c r="L494">
        <v>2.36</v>
      </c>
      <c r="M494" t="s">
        <v>16</v>
      </c>
      <c r="N494">
        <v>1439.5</v>
      </c>
      <c r="O494" s="5">
        <f>(ScoreCard!$E$3-laptop_prices3[[#This Row],[Price ($)]])/ScoreCard!$E$3*ScoreCard!$E$5</f>
        <v>4.3340507111477926</v>
      </c>
      <c r="P494" s="5">
        <f>laptop_prices3[[#This Row],[RAM (GB)]]/ScoreCard!$F$3*ScoreCard!$F$5</f>
        <v>0.4375</v>
      </c>
      <c r="Q494" s="5">
        <f>laptop_prices3[[#This Row],[Screen Size (inch)]]/ScoreCard!$G$3*ScoreCard!$G$5</f>
        <v>2</v>
      </c>
      <c r="R494" s="5">
        <f>laptop_prices3[[#This Row],[Battery Life (hours)]]/ScoreCard!$H$3*ScoreCard!$H$5</f>
        <v>5.7750000000000004</v>
      </c>
      <c r="S494" s="5">
        <f>ScoreCard!$I$3-laptop_prices3[[#This Row],[Weight (kg)]]/ScoreCard!$I$3*ScoreCard!$I$5</f>
        <v>2.1514285714285712</v>
      </c>
      <c r="T494" s="6" cm="1">
        <f t="array" ref="T494">_xlfn.IFS(laptop_prices3[[#This Row],[Storage]]="512GB SSD", 512, laptop_prices3[[#This Row],[Storage]] = "1TB SSD", 1000, laptop_prices3[[#This Row],[Storage]] = "2TB SSD", 2000, laptop_prices3[[#This Row],[Storage]]= "256GB SSD", 256, laptop_prices3[[#This Row],[Storage]] = "1TB HDD", 1000*0.7)</f>
        <v>512</v>
      </c>
      <c r="U494" s="5">
        <f>laptop_prices3[[#This Row],[Storage Raw Value]]/ScoreCard!$J$3*ScoreCard!$J$5</f>
        <v>2.048</v>
      </c>
    </row>
    <row r="495" spans="2:21" x14ac:dyDescent="0.2">
      <c r="B495" s="4" cm="1">
        <f t="array" ref="B495">SUM(laptop_prices3[[#This Row],[RAM Comp]:[Weight Comp]]+laptop_prices3[[#This Row],[Storage Comp]])</f>
        <v>20.940996696944673</v>
      </c>
      <c r="C495">
        <v>493</v>
      </c>
      <c r="D495" t="s">
        <v>45</v>
      </c>
      <c r="E495" t="s">
        <v>39</v>
      </c>
      <c r="F495">
        <v>32</v>
      </c>
      <c r="G495" t="s">
        <v>13</v>
      </c>
      <c r="H495" t="s">
        <v>14</v>
      </c>
      <c r="I495">
        <v>16</v>
      </c>
      <c r="J495" t="s">
        <v>43</v>
      </c>
      <c r="K495">
        <v>9.3000000000000007</v>
      </c>
      <c r="L495">
        <v>2.67</v>
      </c>
      <c r="M495" t="s">
        <v>16</v>
      </c>
      <c r="N495">
        <v>1774.33</v>
      </c>
      <c r="O495" s="5">
        <f>(ScoreCard!$E$3-laptop_prices3[[#This Row],[Price ($)]])/ScoreCard!$E$3*ScoreCard!$E$5</f>
        <v>4.1791498425223077</v>
      </c>
      <c r="P495" s="5">
        <f>laptop_prices3[[#This Row],[RAM (GB)]]/ScoreCard!$F$3*ScoreCard!$F$5</f>
        <v>3.5</v>
      </c>
      <c r="Q495" s="5">
        <f>laptop_prices3[[#This Row],[Screen Size (inch)]]/ScoreCard!$G$3*ScoreCard!$G$5</f>
        <v>1.8497109826589595</v>
      </c>
      <c r="R495" s="5">
        <f>laptop_prices3[[#This Row],[Battery Life (hours)]]/ScoreCard!$H$3*ScoreCard!$H$5</f>
        <v>5.4249999999999998</v>
      </c>
      <c r="S495" s="5">
        <f>ScoreCard!$I$3-laptop_prices3[[#This Row],[Weight (kg)]]/ScoreCard!$I$3*ScoreCard!$I$5</f>
        <v>1.9742857142857144</v>
      </c>
      <c r="T495" s="6" cm="1">
        <f t="array" ref="T495">_xlfn.IFS(laptop_prices3[[#This Row],[Storage]]="512GB SSD", 512, laptop_prices3[[#This Row],[Storage]] = "1TB SSD", 1000, laptop_prices3[[#This Row],[Storage]] = "2TB SSD", 2000, laptop_prices3[[#This Row],[Storage]]= "256GB SSD", 256, laptop_prices3[[#This Row],[Storage]] = "1TB HDD", 1000*0.7)</f>
        <v>512</v>
      </c>
      <c r="U495" s="5">
        <f>laptop_prices3[[#This Row],[Storage Raw Value]]/ScoreCard!$J$3*ScoreCard!$J$5</f>
        <v>2.048</v>
      </c>
    </row>
    <row r="496" spans="2:21" x14ac:dyDescent="0.2">
      <c r="B496" s="4" cm="1">
        <f t="array" ref="B496">SUM(laptop_prices3[[#This Row],[RAM Comp]:[Weight Comp]]+laptop_prices3[[#This Row],[Storage Comp]])</f>
        <v>16.773334159097168</v>
      </c>
      <c r="C496">
        <v>494</v>
      </c>
      <c r="D496" t="s">
        <v>38</v>
      </c>
      <c r="E496" t="s">
        <v>12</v>
      </c>
      <c r="F496">
        <v>64</v>
      </c>
      <c r="G496" t="s">
        <v>29</v>
      </c>
      <c r="H496" t="s">
        <v>20</v>
      </c>
      <c r="I496">
        <v>13.3</v>
      </c>
      <c r="J496" t="s">
        <v>43</v>
      </c>
      <c r="K496">
        <v>4.3</v>
      </c>
      <c r="L496">
        <v>3.27</v>
      </c>
      <c r="M496" t="s">
        <v>16</v>
      </c>
      <c r="N496">
        <v>2058.6799999999998</v>
      </c>
      <c r="O496" s="5">
        <f>(ScoreCard!$E$3-laptop_prices3[[#This Row],[Price ($)]])/ScoreCard!$E$3*ScoreCard!$E$5</f>
        <v>4.0476023049848813</v>
      </c>
      <c r="P496" s="5">
        <f>laptop_prices3[[#This Row],[RAM (GB)]]/ScoreCard!$F$3*ScoreCard!$F$5</f>
        <v>7</v>
      </c>
      <c r="Q496" s="5">
        <f>laptop_prices3[[#This Row],[Screen Size (inch)]]/ScoreCard!$G$3*ScoreCard!$G$5</f>
        <v>1.5375722543352601</v>
      </c>
      <c r="R496" s="5">
        <f>laptop_prices3[[#This Row],[Battery Life (hours)]]/ScoreCard!$H$3*ScoreCard!$H$5</f>
        <v>2.5083333333333333</v>
      </c>
      <c r="S496" s="5">
        <f>ScoreCard!$I$3-laptop_prices3[[#This Row],[Weight (kg)]]/ScoreCard!$I$3*ScoreCard!$I$5</f>
        <v>1.6314285714285715</v>
      </c>
      <c r="T496" s="6" cm="1">
        <f t="array" ref="T496">_xlfn.IFS(laptop_prices3[[#This Row],[Storage]]="512GB SSD", 512, laptop_prices3[[#This Row],[Storage]] = "1TB SSD", 1000, laptop_prices3[[#This Row],[Storage]] = "2TB SSD", 2000, laptop_prices3[[#This Row],[Storage]]= "256GB SSD", 256, laptop_prices3[[#This Row],[Storage]] = "1TB HDD", 1000*0.7)</f>
        <v>256</v>
      </c>
      <c r="U496" s="5">
        <f>laptop_prices3[[#This Row],[Storage Raw Value]]/ScoreCard!$J$3*ScoreCard!$J$5</f>
        <v>1.024</v>
      </c>
    </row>
    <row r="497" spans="2:21" x14ac:dyDescent="0.2">
      <c r="B497" s="4" cm="1">
        <f t="array" ref="B497">SUM(laptop_prices3[[#This Row],[RAM Comp]:[Weight Comp]]+laptop_prices3[[#This Row],[Storage Comp]])</f>
        <v>39.261143682906692</v>
      </c>
      <c r="C497">
        <v>495</v>
      </c>
      <c r="D497" t="s">
        <v>11</v>
      </c>
      <c r="E497" t="s">
        <v>18</v>
      </c>
      <c r="F497">
        <v>8</v>
      </c>
      <c r="G497" t="s">
        <v>25</v>
      </c>
      <c r="H497" t="s">
        <v>26</v>
      </c>
      <c r="I497">
        <v>13.3</v>
      </c>
      <c r="J497" t="s">
        <v>43</v>
      </c>
      <c r="K497">
        <v>4.8</v>
      </c>
      <c r="L497">
        <v>2.54</v>
      </c>
      <c r="M497" t="s">
        <v>46</v>
      </c>
      <c r="N497">
        <v>1824.29</v>
      </c>
      <c r="O497" s="5">
        <f>(ScoreCard!$E$3-laptop_prices3[[#This Row],[Price ($)]])/ScoreCard!$E$3*ScoreCard!$E$5</f>
        <v>4.1560370766514803</v>
      </c>
      <c r="P497" s="5">
        <f>laptop_prices3[[#This Row],[RAM (GB)]]/ScoreCard!$F$3*ScoreCard!$F$5</f>
        <v>0.875</v>
      </c>
      <c r="Q497" s="5">
        <f>laptop_prices3[[#This Row],[Screen Size (inch)]]/ScoreCard!$G$3*ScoreCard!$G$5</f>
        <v>1.5375722543352601</v>
      </c>
      <c r="R497" s="5">
        <f>laptop_prices3[[#This Row],[Battery Life (hours)]]/ScoreCard!$H$3*ScoreCard!$H$5</f>
        <v>2.8</v>
      </c>
      <c r="S497" s="5">
        <f>ScoreCard!$I$3-laptop_prices3[[#This Row],[Weight (kg)]]/ScoreCard!$I$3*ScoreCard!$I$5</f>
        <v>2.0485714285714285</v>
      </c>
      <c r="T497" s="6" cm="1">
        <f t="array" ref="T497">_xlfn.IFS(laptop_prices3[[#This Row],[Storage]]="512GB SSD", 512, laptop_prices3[[#This Row],[Storage]] = "1TB SSD", 1000, laptop_prices3[[#This Row],[Storage]] = "2TB SSD", 2000, laptop_prices3[[#This Row],[Storage]]= "256GB SSD", 256, laptop_prices3[[#This Row],[Storage]] = "1TB HDD", 1000*0.7)</f>
        <v>2000</v>
      </c>
      <c r="U497" s="5">
        <f>laptop_prices3[[#This Row],[Storage Raw Value]]/ScoreCard!$J$3*ScoreCard!$J$5</f>
        <v>8</v>
      </c>
    </row>
    <row r="498" spans="2:21" x14ac:dyDescent="0.2">
      <c r="B498" s="4" cm="1">
        <f t="array" ref="B498">SUM(laptop_prices3[[#This Row],[RAM Comp]:[Weight Comp]]+laptop_prices3[[#This Row],[Storage Comp]])</f>
        <v>19.913277731902006</v>
      </c>
      <c r="C498">
        <v>496</v>
      </c>
      <c r="D498" t="s">
        <v>23</v>
      </c>
      <c r="E498" t="s">
        <v>24</v>
      </c>
      <c r="F498">
        <v>64</v>
      </c>
      <c r="G498" t="s">
        <v>29</v>
      </c>
      <c r="H498" t="s">
        <v>44</v>
      </c>
      <c r="I498">
        <v>15.6</v>
      </c>
      <c r="J498" t="s">
        <v>15</v>
      </c>
      <c r="K498">
        <v>8.6</v>
      </c>
      <c r="L498">
        <v>2.63</v>
      </c>
      <c r="M498" t="s">
        <v>22</v>
      </c>
      <c r="N498">
        <v>2332.66</v>
      </c>
      <c r="O498" s="5">
        <f>(ScoreCard!$E$3-laptop_prices3[[#This Row],[Price ($)]])/ScoreCard!$E$3*ScoreCard!$E$5</f>
        <v>3.9208521930295301</v>
      </c>
      <c r="P498" s="5">
        <f>laptop_prices3[[#This Row],[RAM (GB)]]/ScoreCard!$F$3*ScoreCard!$F$5</f>
        <v>7</v>
      </c>
      <c r="Q498" s="5">
        <f>laptop_prices3[[#This Row],[Screen Size (inch)]]/ScoreCard!$G$3*ScoreCard!$G$5</f>
        <v>1.8034682080924855</v>
      </c>
      <c r="R498" s="5">
        <f>laptop_prices3[[#This Row],[Battery Life (hours)]]/ScoreCard!$H$3*ScoreCard!$H$5</f>
        <v>5.0166666666666666</v>
      </c>
      <c r="S498" s="5">
        <f>ScoreCard!$I$3-laptop_prices3[[#This Row],[Weight (kg)]]/ScoreCard!$I$3*ScoreCard!$I$5</f>
        <v>1.9971428571428571</v>
      </c>
      <c r="T498" s="6" cm="1">
        <f t="array" ref="T498">_xlfn.IFS(laptop_prices3[[#This Row],[Storage]]="512GB SSD", 512, laptop_prices3[[#This Row],[Storage]] = "1TB SSD", 1000, laptop_prices3[[#This Row],[Storage]] = "2TB SSD", 2000, laptop_prices3[[#This Row],[Storage]]= "256GB SSD", 256, laptop_prices3[[#This Row],[Storage]] = "1TB HDD", 1000*0.7)</f>
        <v>256</v>
      </c>
      <c r="U498" s="5">
        <f>laptop_prices3[[#This Row],[Storage Raw Value]]/ScoreCard!$J$3*ScoreCard!$J$5</f>
        <v>1.024</v>
      </c>
    </row>
    <row r="499" spans="2:21" x14ac:dyDescent="0.2">
      <c r="B499" s="4" cm="1">
        <f t="array" ref="B499">SUM(laptop_prices3[[#This Row],[RAM Comp]:[Weight Comp]]+laptop_prices3[[#This Row],[Storage Comp]])</f>
        <v>21.810809523809525</v>
      </c>
      <c r="C499">
        <v>497</v>
      </c>
      <c r="D499" t="s">
        <v>34</v>
      </c>
      <c r="E499" t="s">
        <v>24</v>
      </c>
      <c r="F499">
        <v>32</v>
      </c>
      <c r="G499" t="s">
        <v>13</v>
      </c>
      <c r="H499" t="s">
        <v>40</v>
      </c>
      <c r="I499">
        <v>17.3</v>
      </c>
      <c r="J499" t="s">
        <v>21</v>
      </c>
      <c r="K499">
        <v>10.7</v>
      </c>
      <c r="L499">
        <v>2.84</v>
      </c>
      <c r="M499" t="s">
        <v>16</v>
      </c>
      <c r="N499">
        <v>1392.21</v>
      </c>
      <c r="O499" s="5">
        <f>(ScoreCard!$E$3-laptop_prices3[[#This Row],[Price ($)]])/ScoreCard!$E$3*ScoreCard!$E$5</f>
        <v>4.3559282671532245</v>
      </c>
      <c r="P499" s="5">
        <f>laptop_prices3[[#This Row],[RAM (GB)]]/ScoreCard!$F$3*ScoreCard!$F$5</f>
        <v>3.5</v>
      </c>
      <c r="Q499" s="5">
        <f>laptop_prices3[[#This Row],[Screen Size (inch)]]/ScoreCard!$G$3*ScoreCard!$G$5</f>
        <v>2</v>
      </c>
      <c r="R499" s="5">
        <f>laptop_prices3[[#This Row],[Battery Life (hours)]]/ScoreCard!$H$3*ScoreCard!$H$5</f>
        <v>6.2416666666666663</v>
      </c>
      <c r="S499" s="5">
        <f>ScoreCard!$I$3-laptop_prices3[[#This Row],[Weight (kg)]]/ScoreCard!$I$3*ScoreCard!$I$5</f>
        <v>1.8771428571428572</v>
      </c>
      <c r="T499" s="6" cm="1">
        <f t="array" ref="T499">_xlfn.IFS(laptop_prices3[[#This Row],[Storage]]="512GB SSD", 512, laptop_prices3[[#This Row],[Storage]] = "1TB SSD", 1000, laptop_prices3[[#This Row],[Storage]] = "2TB SSD", 2000, laptop_prices3[[#This Row],[Storage]]= "256GB SSD", 256, laptop_prices3[[#This Row],[Storage]] = "1TB HDD", 1000*0.7)</f>
        <v>512</v>
      </c>
      <c r="U499" s="5">
        <f>laptop_prices3[[#This Row],[Storage Raw Value]]/ScoreCard!$J$3*ScoreCard!$J$5</f>
        <v>2.048</v>
      </c>
    </row>
    <row r="500" spans="2:21" x14ac:dyDescent="0.2">
      <c r="B500" s="4" cm="1">
        <f t="array" ref="B500">SUM(laptop_prices3[[#This Row],[RAM Comp]:[Weight Comp]]+laptop_prices3[[#This Row],[Storage Comp]])</f>
        <v>23.861325350949627</v>
      </c>
      <c r="C500">
        <v>498</v>
      </c>
      <c r="D500" t="s">
        <v>17</v>
      </c>
      <c r="E500" t="s">
        <v>31</v>
      </c>
      <c r="F500">
        <v>16</v>
      </c>
      <c r="G500" t="s">
        <v>19</v>
      </c>
      <c r="H500" t="s">
        <v>26</v>
      </c>
      <c r="I500">
        <v>15.6</v>
      </c>
      <c r="J500" t="s">
        <v>43</v>
      </c>
      <c r="K500">
        <v>4.5</v>
      </c>
      <c r="L500">
        <v>3.18</v>
      </c>
      <c r="M500" t="s">
        <v>46</v>
      </c>
      <c r="N500">
        <v>1669.47</v>
      </c>
      <c r="O500" s="5">
        <f>(ScoreCard!$E$3-laptop_prices3[[#This Row],[Price ($)]])/ScoreCard!$E$3*ScoreCard!$E$5</f>
        <v>4.2276607438276521</v>
      </c>
      <c r="P500" s="5">
        <f>laptop_prices3[[#This Row],[RAM (GB)]]/ScoreCard!$F$3*ScoreCard!$F$5</f>
        <v>1.75</v>
      </c>
      <c r="Q500" s="5">
        <f>laptop_prices3[[#This Row],[Screen Size (inch)]]/ScoreCard!$G$3*ScoreCard!$G$5</f>
        <v>1.8034682080924855</v>
      </c>
      <c r="R500" s="5">
        <f>laptop_prices3[[#This Row],[Battery Life (hours)]]/ScoreCard!$H$3*ScoreCard!$H$5</f>
        <v>2.625</v>
      </c>
      <c r="S500" s="5">
        <f>ScoreCard!$I$3-laptop_prices3[[#This Row],[Weight (kg)]]/ScoreCard!$I$3*ScoreCard!$I$5</f>
        <v>1.6828571428571428</v>
      </c>
      <c r="T500" s="6" cm="1">
        <f t="array" ref="T500">_xlfn.IFS(laptop_prices3[[#This Row],[Storage]]="512GB SSD", 512, laptop_prices3[[#This Row],[Storage]] = "1TB SSD", 1000, laptop_prices3[[#This Row],[Storage]] = "2TB SSD", 2000, laptop_prices3[[#This Row],[Storage]]= "256GB SSD", 256, laptop_prices3[[#This Row],[Storage]] = "1TB HDD", 1000*0.7)</f>
        <v>1000</v>
      </c>
      <c r="U500" s="5">
        <f>laptop_prices3[[#This Row],[Storage Raw Value]]/ScoreCard!$J$3*ScoreCard!$J$5</f>
        <v>4</v>
      </c>
    </row>
    <row r="501" spans="2:21" x14ac:dyDescent="0.2">
      <c r="B501" s="4" cm="1">
        <f t="array" ref="B501">SUM(laptop_prices3[[#This Row],[RAM Comp]:[Weight Comp]]+laptop_prices3[[#This Row],[Storage Comp]])</f>
        <v>42.939953206716211</v>
      </c>
      <c r="C501">
        <v>499</v>
      </c>
      <c r="D501" t="s">
        <v>38</v>
      </c>
      <c r="E501" t="s">
        <v>12</v>
      </c>
      <c r="F501">
        <v>8</v>
      </c>
      <c r="G501" t="s">
        <v>25</v>
      </c>
      <c r="H501" t="s">
        <v>40</v>
      </c>
      <c r="I501">
        <v>13.3</v>
      </c>
      <c r="J501" t="s">
        <v>43</v>
      </c>
      <c r="K501">
        <v>11.9</v>
      </c>
      <c r="L501">
        <v>3.35</v>
      </c>
      <c r="M501" t="s">
        <v>22</v>
      </c>
      <c r="N501">
        <v>828.24</v>
      </c>
      <c r="O501" s="5">
        <f>(ScoreCard!$E$3-laptop_prices3[[#This Row],[Price ($)]])/ScoreCard!$E$3*ScoreCard!$E$5</f>
        <v>4.616835124002117</v>
      </c>
      <c r="P501" s="5">
        <f>laptop_prices3[[#This Row],[RAM (GB)]]/ScoreCard!$F$3*ScoreCard!$F$5</f>
        <v>0.875</v>
      </c>
      <c r="Q501" s="5">
        <f>laptop_prices3[[#This Row],[Screen Size (inch)]]/ScoreCard!$G$3*ScoreCard!$G$5</f>
        <v>1.5375722543352601</v>
      </c>
      <c r="R501" s="5">
        <f>laptop_prices3[[#This Row],[Battery Life (hours)]]/ScoreCard!$H$3*ScoreCard!$H$5</f>
        <v>6.9416666666666664</v>
      </c>
      <c r="S501" s="5">
        <f>ScoreCard!$I$3-laptop_prices3[[#This Row],[Weight (kg)]]/ScoreCard!$I$3*ScoreCard!$I$5</f>
        <v>1.5857142857142856</v>
      </c>
      <c r="T501" s="6" cm="1">
        <f t="array" ref="T501">_xlfn.IFS(laptop_prices3[[#This Row],[Storage]]="512GB SSD", 512, laptop_prices3[[#This Row],[Storage]] = "1TB SSD", 1000, laptop_prices3[[#This Row],[Storage]] = "2TB SSD", 2000, laptop_prices3[[#This Row],[Storage]]= "256GB SSD", 256, laptop_prices3[[#This Row],[Storage]] = "1TB HDD", 1000*0.7)</f>
        <v>2000</v>
      </c>
      <c r="U501" s="5">
        <f>laptop_prices3[[#This Row],[Storage Raw Value]]/ScoreCard!$J$3*ScoreCard!$J$5</f>
        <v>8</v>
      </c>
    </row>
    <row r="502" spans="2:21" x14ac:dyDescent="0.2">
      <c r="B502" s="4" cm="1">
        <f t="array" ref="B502">SUM(laptop_prices3[[#This Row],[RAM Comp]:[Weight Comp]]+laptop_prices3[[#This Row],[Storage Comp]])</f>
        <v>29.562992017616295</v>
      </c>
      <c r="C502">
        <v>500</v>
      </c>
      <c r="D502" t="s">
        <v>17</v>
      </c>
      <c r="E502" t="s">
        <v>39</v>
      </c>
      <c r="F502">
        <v>64</v>
      </c>
      <c r="G502" t="s">
        <v>19</v>
      </c>
      <c r="H502" t="s">
        <v>40</v>
      </c>
      <c r="I502">
        <v>15.6</v>
      </c>
      <c r="J502" t="s">
        <v>27</v>
      </c>
      <c r="K502">
        <v>5</v>
      </c>
      <c r="L502">
        <v>2.9</v>
      </c>
      <c r="M502" t="s">
        <v>22</v>
      </c>
      <c r="N502">
        <v>5944.48</v>
      </c>
      <c r="O502" s="5">
        <f>(ScoreCard!$E$3-laptop_prices3[[#This Row],[Price ($)]])/ScoreCard!$E$3*ScoreCard!$E$5</f>
        <v>2.2499324566890082</v>
      </c>
      <c r="P502" s="5">
        <f>laptop_prices3[[#This Row],[RAM (GB)]]/ScoreCard!$F$3*ScoreCard!$F$5</f>
        <v>7</v>
      </c>
      <c r="Q502" s="5">
        <f>laptop_prices3[[#This Row],[Screen Size (inch)]]/ScoreCard!$G$3*ScoreCard!$G$5</f>
        <v>1.8034682080924855</v>
      </c>
      <c r="R502" s="5">
        <f>laptop_prices3[[#This Row],[Battery Life (hours)]]/ScoreCard!$H$3*ScoreCard!$H$5</f>
        <v>2.916666666666667</v>
      </c>
      <c r="S502" s="5">
        <f>ScoreCard!$I$3-laptop_prices3[[#This Row],[Weight (kg)]]/ScoreCard!$I$3*ScoreCard!$I$5</f>
        <v>1.842857142857143</v>
      </c>
      <c r="T502" s="6" cm="1">
        <f t="array" ref="T502">_xlfn.IFS(laptop_prices3[[#This Row],[Storage]]="512GB SSD", 512, laptop_prices3[[#This Row],[Storage]] = "1TB SSD", 1000, laptop_prices3[[#This Row],[Storage]] = "2TB SSD", 2000, laptop_prices3[[#This Row],[Storage]]= "256GB SSD", 256, laptop_prices3[[#This Row],[Storage]] = "1TB HDD", 1000*0.7)</f>
        <v>1000</v>
      </c>
      <c r="U502" s="5">
        <f>laptop_prices3[[#This Row],[Storage Raw Value]]/ScoreCard!$J$3*ScoreCard!$J$5</f>
        <v>4</v>
      </c>
    </row>
    <row r="503" spans="2:21" x14ac:dyDescent="0.2">
      <c r="B503" s="4" cm="1">
        <f t="array" ref="B503">SUM(laptop_prices3[[#This Row],[RAM Comp]:[Weight Comp]]+laptop_prices3[[#This Row],[Storage Comp]])</f>
        <v>42.690253922378197</v>
      </c>
      <c r="C503">
        <v>501</v>
      </c>
      <c r="D503" t="s">
        <v>33</v>
      </c>
      <c r="E503" t="s">
        <v>41</v>
      </c>
      <c r="F503">
        <v>4</v>
      </c>
      <c r="G503" t="s">
        <v>25</v>
      </c>
      <c r="H503" t="s">
        <v>40</v>
      </c>
      <c r="I503">
        <v>15.6</v>
      </c>
      <c r="J503" t="s">
        <v>43</v>
      </c>
      <c r="K503">
        <v>11.1</v>
      </c>
      <c r="L503">
        <v>2.67</v>
      </c>
      <c r="M503" t="s">
        <v>16</v>
      </c>
      <c r="N503">
        <v>1667.09</v>
      </c>
      <c r="O503" s="5">
        <f>(ScoreCard!$E$3-laptop_prices3[[#This Row],[Price ($)]])/ScoreCard!$E$3*ScoreCard!$E$5</f>
        <v>4.2287617923218983</v>
      </c>
      <c r="P503" s="5">
        <f>laptop_prices3[[#This Row],[RAM (GB)]]/ScoreCard!$F$3*ScoreCard!$F$5</f>
        <v>0.4375</v>
      </c>
      <c r="Q503" s="5">
        <f>laptop_prices3[[#This Row],[Screen Size (inch)]]/ScoreCard!$G$3*ScoreCard!$G$5</f>
        <v>1.8034682080924855</v>
      </c>
      <c r="R503" s="5">
        <f>laptop_prices3[[#This Row],[Battery Life (hours)]]/ScoreCard!$H$3*ScoreCard!$H$5</f>
        <v>6.4749999999999996</v>
      </c>
      <c r="S503" s="5">
        <f>ScoreCard!$I$3-laptop_prices3[[#This Row],[Weight (kg)]]/ScoreCard!$I$3*ScoreCard!$I$5</f>
        <v>1.9742857142857144</v>
      </c>
      <c r="T503" s="6" cm="1">
        <f t="array" ref="T503">_xlfn.IFS(laptop_prices3[[#This Row],[Storage]]="512GB SSD", 512, laptop_prices3[[#This Row],[Storage]] = "1TB SSD", 1000, laptop_prices3[[#This Row],[Storage]] = "2TB SSD", 2000, laptop_prices3[[#This Row],[Storage]]= "256GB SSD", 256, laptop_prices3[[#This Row],[Storage]] = "1TB HDD", 1000*0.7)</f>
        <v>2000</v>
      </c>
      <c r="U503" s="5">
        <f>laptop_prices3[[#This Row],[Storage Raw Value]]/ScoreCard!$J$3*ScoreCard!$J$5</f>
        <v>8</v>
      </c>
    </row>
    <row r="504" spans="2:21" x14ac:dyDescent="0.2">
      <c r="B504" s="4" cm="1">
        <f t="array" ref="B504">SUM(laptop_prices3[[#This Row],[RAM Comp]:[Weight Comp]]+laptop_prices3[[#This Row],[Storage Comp]])</f>
        <v>42.254063446187729</v>
      </c>
      <c r="C504">
        <v>502</v>
      </c>
      <c r="D504" t="s">
        <v>17</v>
      </c>
      <c r="E504" t="s">
        <v>31</v>
      </c>
      <c r="F504">
        <v>4</v>
      </c>
      <c r="G504" t="s">
        <v>25</v>
      </c>
      <c r="H504" t="s">
        <v>14</v>
      </c>
      <c r="I504">
        <v>15.6</v>
      </c>
      <c r="J504" t="s">
        <v>15</v>
      </c>
      <c r="K504">
        <v>9.5</v>
      </c>
      <c r="L504">
        <v>1.8</v>
      </c>
      <c r="M504" t="s">
        <v>16</v>
      </c>
      <c r="N504">
        <v>1425.9</v>
      </c>
      <c r="O504" s="5">
        <f>(ScoreCard!$E$3-laptop_prices3[[#This Row],[Price ($)]])/ScoreCard!$E$3*ScoreCard!$E$5</f>
        <v>4.3403424168292029</v>
      </c>
      <c r="P504" s="5">
        <f>laptop_prices3[[#This Row],[RAM (GB)]]/ScoreCard!$F$3*ScoreCard!$F$5</f>
        <v>0.4375</v>
      </c>
      <c r="Q504" s="5">
        <f>laptop_prices3[[#This Row],[Screen Size (inch)]]/ScoreCard!$G$3*ScoreCard!$G$5</f>
        <v>1.8034682080924855</v>
      </c>
      <c r="R504" s="5">
        <f>laptop_prices3[[#This Row],[Battery Life (hours)]]/ScoreCard!$H$3*ScoreCard!$H$5</f>
        <v>5.5416666666666661</v>
      </c>
      <c r="S504" s="5">
        <f>ScoreCard!$I$3-laptop_prices3[[#This Row],[Weight (kg)]]/ScoreCard!$I$3*ScoreCard!$I$5</f>
        <v>2.4714285714285715</v>
      </c>
      <c r="T504" s="6" cm="1">
        <f t="array" ref="T504">_xlfn.IFS(laptop_prices3[[#This Row],[Storage]]="512GB SSD", 512, laptop_prices3[[#This Row],[Storage]] = "1TB SSD", 1000, laptop_prices3[[#This Row],[Storage]] = "2TB SSD", 2000, laptop_prices3[[#This Row],[Storage]]= "256GB SSD", 256, laptop_prices3[[#This Row],[Storage]] = "1TB HDD", 1000*0.7)</f>
        <v>2000</v>
      </c>
      <c r="U504" s="5">
        <f>laptop_prices3[[#This Row],[Storage Raw Value]]/ScoreCard!$J$3*ScoreCard!$J$5</f>
        <v>8</v>
      </c>
    </row>
    <row r="505" spans="2:21" x14ac:dyDescent="0.2">
      <c r="B505" s="4" cm="1">
        <f t="array" ref="B505">SUM(laptop_prices3[[#This Row],[RAM Comp]:[Weight Comp]]+laptop_prices3[[#This Row],[Storage Comp]])</f>
        <v>17.81575860170658</v>
      </c>
      <c r="C505">
        <v>503</v>
      </c>
      <c r="D505" t="s">
        <v>38</v>
      </c>
      <c r="E505" t="s">
        <v>37</v>
      </c>
      <c r="F505">
        <v>16</v>
      </c>
      <c r="G505" t="s">
        <v>13</v>
      </c>
      <c r="H505" t="s">
        <v>44</v>
      </c>
      <c r="I505">
        <v>16</v>
      </c>
      <c r="J505" t="s">
        <v>21</v>
      </c>
      <c r="K505">
        <v>6.1</v>
      </c>
      <c r="L505">
        <v>1.81</v>
      </c>
      <c r="M505" t="s">
        <v>30</v>
      </c>
      <c r="N505">
        <v>1375</v>
      </c>
      <c r="O505" s="5">
        <f>(ScoreCard!$E$3-laptop_prices3[[#This Row],[Price ($)]])/ScoreCard!$E$3*ScoreCard!$E$5</f>
        <v>4.3638900505927154</v>
      </c>
      <c r="P505" s="5">
        <f>laptop_prices3[[#This Row],[RAM (GB)]]/ScoreCard!$F$3*ScoreCard!$F$5</f>
        <v>1.75</v>
      </c>
      <c r="Q505" s="5">
        <f>laptop_prices3[[#This Row],[Screen Size (inch)]]/ScoreCard!$G$3*ScoreCard!$G$5</f>
        <v>1.8497109826589595</v>
      </c>
      <c r="R505" s="5">
        <f>laptop_prices3[[#This Row],[Battery Life (hours)]]/ScoreCard!$H$3*ScoreCard!$H$5</f>
        <v>3.5583333333333331</v>
      </c>
      <c r="S505" s="5">
        <f>ScoreCard!$I$3-laptop_prices3[[#This Row],[Weight (kg)]]/ScoreCard!$I$3*ScoreCard!$I$5</f>
        <v>2.4657142857142857</v>
      </c>
      <c r="T505" s="6" cm="1">
        <f t="array" ref="T505">_xlfn.IFS(laptop_prices3[[#This Row],[Storage]]="512GB SSD", 512, laptop_prices3[[#This Row],[Storage]] = "1TB SSD", 1000, laptop_prices3[[#This Row],[Storage]] = "2TB SSD", 2000, laptop_prices3[[#This Row],[Storage]]= "256GB SSD", 256, laptop_prices3[[#This Row],[Storage]] = "1TB HDD", 1000*0.7)</f>
        <v>512</v>
      </c>
      <c r="U505" s="5">
        <f>laptop_prices3[[#This Row],[Storage Raw Value]]/ScoreCard!$J$3*ScoreCard!$J$5</f>
        <v>2.048</v>
      </c>
    </row>
    <row r="506" spans="2:21" x14ac:dyDescent="0.2">
      <c r="B506" s="4" cm="1">
        <f t="array" ref="B506">SUM(laptop_prices3[[#This Row],[RAM Comp]:[Weight Comp]]+laptop_prices3[[#This Row],[Storage Comp]])</f>
        <v>18.012901458849434</v>
      </c>
      <c r="C506">
        <v>504</v>
      </c>
      <c r="D506" t="s">
        <v>17</v>
      </c>
      <c r="E506" t="s">
        <v>48</v>
      </c>
      <c r="F506">
        <v>16</v>
      </c>
      <c r="G506" t="s">
        <v>13</v>
      </c>
      <c r="H506" t="s">
        <v>20</v>
      </c>
      <c r="I506">
        <v>16</v>
      </c>
      <c r="J506" t="s">
        <v>15</v>
      </c>
      <c r="K506">
        <v>7.3</v>
      </c>
      <c r="L506">
        <v>2.69</v>
      </c>
      <c r="M506" t="s">
        <v>16</v>
      </c>
      <c r="N506">
        <v>2939.42</v>
      </c>
      <c r="O506" s="5">
        <f>(ScoreCard!$E$3-laptop_prices3[[#This Row],[Price ($)]])/ScoreCard!$E$3*ScoreCard!$E$5</f>
        <v>3.6401495945550839</v>
      </c>
      <c r="P506" s="5">
        <f>laptop_prices3[[#This Row],[RAM (GB)]]/ScoreCard!$F$3*ScoreCard!$F$5</f>
        <v>1.75</v>
      </c>
      <c r="Q506" s="5">
        <f>laptop_prices3[[#This Row],[Screen Size (inch)]]/ScoreCard!$G$3*ScoreCard!$G$5</f>
        <v>1.8497109826589595</v>
      </c>
      <c r="R506" s="5">
        <f>laptop_prices3[[#This Row],[Battery Life (hours)]]/ScoreCard!$H$3*ScoreCard!$H$5</f>
        <v>4.2583333333333329</v>
      </c>
      <c r="S506" s="5">
        <f>ScoreCard!$I$3-laptop_prices3[[#This Row],[Weight (kg)]]/ScoreCard!$I$3*ScoreCard!$I$5</f>
        <v>1.9628571428571429</v>
      </c>
      <c r="T506" s="6" cm="1">
        <f t="array" ref="T506">_xlfn.IFS(laptop_prices3[[#This Row],[Storage]]="512GB SSD", 512, laptop_prices3[[#This Row],[Storage]] = "1TB SSD", 1000, laptop_prices3[[#This Row],[Storage]] = "2TB SSD", 2000, laptop_prices3[[#This Row],[Storage]]= "256GB SSD", 256, laptop_prices3[[#This Row],[Storage]] = "1TB HDD", 1000*0.7)</f>
        <v>512</v>
      </c>
      <c r="U506" s="5">
        <f>laptop_prices3[[#This Row],[Storage Raw Value]]/ScoreCard!$J$3*ScoreCard!$J$5</f>
        <v>2.048</v>
      </c>
    </row>
    <row r="507" spans="2:21" x14ac:dyDescent="0.2">
      <c r="B507" s="4" cm="1">
        <f t="array" ref="B507">SUM(laptop_prices3[[#This Row],[RAM Comp]:[Weight Comp]]+laptop_prices3[[#This Row],[Storage Comp]])</f>
        <v>16.806372969997248</v>
      </c>
      <c r="C507">
        <v>505</v>
      </c>
      <c r="D507" t="s">
        <v>17</v>
      </c>
      <c r="E507" t="s">
        <v>18</v>
      </c>
      <c r="F507">
        <v>16</v>
      </c>
      <c r="G507" t="s">
        <v>29</v>
      </c>
      <c r="H507" t="s">
        <v>35</v>
      </c>
      <c r="I507">
        <v>15.6</v>
      </c>
      <c r="J507" t="s">
        <v>21</v>
      </c>
      <c r="K507">
        <v>11.5</v>
      </c>
      <c r="L507">
        <v>1.84</v>
      </c>
      <c r="M507" t="s">
        <v>46</v>
      </c>
      <c r="N507">
        <v>1790.44</v>
      </c>
      <c r="O507" s="5">
        <f>(ScoreCard!$E$3-laptop_prices3[[#This Row],[Price ($)]])/ScoreCard!$E$3*ScoreCard!$E$5</f>
        <v>4.1716969470423422</v>
      </c>
      <c r="P507" s="5">
        <f>laptop_prices3[[#This Row],[RAM (GB)]]/ScoreCard!$F$3*ScoreCard!$F$5</f>
        <v>1.75</v>
      </c>
      <c r="Q507" s="5">
        <f>laptop_prices3[[#This Row],[Screen Size (inch)]]/ScoreCard!$G$3*ScoreCard!$G$5</f>
        <v>1.8034682080924855</v>
      </c>
      <c r="R507" s="5">
        <f>laptop_prices3[[#This Row],[Battery Life (hours)]]/ScoreCard!$H$3*ScoreCard!$H$5</f>
        <v>6.7083333333333339</v>
      </c>
      <c r="S507" s="5">
        <f>ScoreCard!$I$3-laptop_prices3[[#This Row],[Weight (kg)]]/ScoreCard!$I$3*ScoreCard!$I$5</f>
        <v>2.4485714285714284</v>
      </c>
      <c r="T507" s="6" cm="1">
        <f t="array" ref="T507">_xlfn.IFS(laptop_prices3[[#This Row],[Storage]]="512GB SSD", 512, laptop_prices3[[#This Row],[Storage]] = "1TB SSD", 1000, laptop_prices3[[#This Row],[Storage]] = "2TB SSD", 2000, laptop_prices3[[#This Row],[Storage]]= "256GB SSD", 256, laptop_prices3[[#This Row],[Storage]] = "1TB HDD", 1000*0.7)</f>
        <v>256</v>
      </c>
      <c r="U507" s="5">
        <f>laptop_prices3[[#This Row],[Storage Raw Value]]/ScoreCard!$J$3*ScoreCard!$J$5</f>
        <v>1.024</v>
      </c>
    </row>
    <row r="508" spans="2:21" x14ac:dyDescent="0.2">
      <c r="B508" s="4" cm="1">
        <f t="array" ref="B508">SUM(laptop_prices3[[#This Row],[RAM Comp]:[Weight Comp]]+laptop_prices3[[#This Row],[Storage Comp]])</f>
        <v>24.731354252683733</v>
      </c>
      <c r="C508">
        <v>506</v>
      </c>
      <c r="D508" t="s">
        <v>28</v>
      </c>
      <c r="E508" t="s">
        <v>39</v>
      </c>
      <c r="F508">
        <v>16</v>
      </c>
      <c r="G508" t="s">
        <v>19</v>
      </c>
      <c r="H508" t="s">
        <v>40</v>
      </c>
      <c r="I508">
        <v>14</v>
      </c>
      <c r="J508" t="s">
        <v>21</v>
      </c>
      <c r="K508">
        <v>4.8</v>
      </c>
      <c r="L508">
        <v>1.64</v>
      </c>
      <c r="M508" t="s">
        <v>30</v>
      </c>
      <c r="N508">
        <v>1026.82</v>
      </c>
      <c r="O508" s="5">
        <f>(ScoreCard!$E$3-laptop_prices3[[#This Row],[Price ($)]])/ScoreCard!$E$3*ScoreCard!$E$5</f>
        <v>4.524966968545173</v>
      </c>
      <c r="P508" s="5">
        <f>laptop_prices3[[#This Row],[RAM (GB)]]/ScoreCard!$F$3*ScoreCard!$F$5</f>
        <v>1.75</v>
      </c>
      <c r="Q508" s="5">
        <f>laptop_prices3[[#This Row],[Screen Size (inch)]]/ScoreCard!$G$3*ScoreCard!$G$5</f>
        <v>1.6184971098265895</v>
      </c>
      <c r="R508" s="5">
        <f>laptop_prices3[[#This Row],[Battery Life (hours)]]/ScoreCard!$H$3*ScoreCard!$H$5</f>
        <v>2.8</v>
      </c>
      <c r="S508" s="5">
        <f>ScoreCard!$I$3-laptop_prices3[[#This Row],[Weight (kg)]]/ScoreCard!$I$3*ScoreCard!$I$5</f>
        <v>2.5628571428571432</v>
      </c>
      <c r="T508" s="6" cm="1">
        <f t="array" ref="T508">_xlfn.IFS(laptop_prices3[[#This Row],[Storage]]="512GB SSD", 512, laptop_prices3[[#This Row],[Storage]] = "1TB SSD", 1000, laptop_prices3[[#This Row],[Storage]] = "2TB SSD", 2000, laptop_prices3[[#This Row],[Storage]]= "256GB SSD", 256, laptop_prices3[[#This Row],[Storage]] = "1TB HDD", 1000*0.7)</f>
        <v>1000</v>
      </c>
      <c r="U508" s="5">
        <f>laptop_prices3[[#This Row],[Storage Raw Value]]/ScoreCard!$J$3*ScoreCard!$J$5</f>
        <v>4</v>
      </c>
    </row>
    <row r="509" spans="2:21" x14ac:dyDescent="0.2">
      <c r="B509" s="4" cm="1">
        <f t="array" ref="B509">SUM(laptop_prices3[[#This Row],[RAM Comp]:[Weight Comp]]+laptop_prices3[[#This Row],[Storage Comp]])</f>
        <v>27.523497109826589</v>
      </c>
      <c r="C509">
        <v>507</v>
      </c>
      <c r="D509" t="s">
        <v>11</v>
      </c>
      <c r="E509" t="s">
        <v>37</v>
      </c>
      <c r="F509">
        <v>16</v>
      </c>
      <c r="G509" t="s">
        <v>19</v>
      </c>
      <c r="H509" t="s">
        <v>35</v>
      </c>
      <c r="I509">
        <v>14</v>
      </c>
      <c r="J509" t="s">
        <v>21</v>
      </c>
      <c r="K509">
        <v>9.9</v>
      </c>
      <c r="L509">
        <v>1.96</v>
      </c>
      <c r="M509" t="s">
        <v>30</v>
      </c>
      <c r="N509">
        <v>2335.34</v>
      </c>
      <c r="O509" s="5">
        <f>(ScoreCard!$E$3-laptop_prices3[[#This Row],[Price ($)]])/ScoreCard!$E$3*ScoreCard!$E$5</f>
        <v>3.9196123569099584</v>
      </c>
      <c r="P509" s="5">
        <f>laptop_prices3[[#This Row],[RAM (GB)]]/ScoreCard!$F$3*ScoreCard!$F$5</f>
        <v>1.75</v>
      </c>
      <c r="Q509" s="5">
        <f>laptop_prices3[[#This Row],[Screen Size (inch)]]/ScoreCard!$G$3*ScoreCard!$G$5</f>
        <v>1.6184971098265895</v>
      </c>
      <c r="R509" s="5">
        <f>laptop_prices3[[#This Row],[Battery Life (hours)]]/ScoreCard!$H$3*ScoreCard!$H$5</f>
        <v>5.7750000000000004</v>
      </c>
      <c r="S509" s="5">
        <f>ScoreCard!$I$3-laptop_prices3[[#This Row],[Weight (kg)]]/ScoreCard!$I$3*ScoreCard!$I$5</f>
        <v>2.38</v>
      </c>
      <c r="T509" s="6" cm="1">
        <f t="array" ref="T509">_xlfn.IFS(laptop_prices3[[#This Row],[Storage]]="512GB SSD", 512, laptop_prices3[[#This Row],[Storage]] = "1TB SSD", 1000, laptop_prices3[[#This Row],[Storage]] = "2TB SSD", 2000, laptop_prices3[[#This Row],[Storage]]= "256GB SSD", 256, laptop_prices3[[#This Row],[Storage]] = "1TB HDD", 1000*0.7)</f>
        <v>1000</v>
      </c>
      <c r="U509" s="5">
        <f>laptop_prices3[[#This Row],[Storage Raw Value]]/ScoreCard!$J$3*ScoreCard!$J$5</f>
        <v>4</v>
      </c>
    </row>
    <row r="510" spans="2:21" x14ac:dyDescent="0.2">
      <c r="B510" s="4" cm="1">
        <f t="array" ref="B510">SUM(laptop_prices3[[#This Row],[RAM Comp]:[Weight Comp]]+laptop_prices3[[#This Row],[Storage Comp]])</f>
        <v>19.689706303330581</v>
      </c>
      <c r="C510">
        <v>508</v>
      </c>
      <c r="D510" t="s">
        <v>11</v>
      </c>
      <c r="E510" t="s">
        <v>41</v>
      </c>
      <c r="F510">
        <v>64</v>
      </c>
      <c r="G510" t="s">
        <v>29</v>
      </c>
      <c r="H510" t="s">
        <v>14</v>
      </c>
      <c r="I510">
        <v>15.6</v>
      </c>
      <c r="J510" t="s">
        <v>15</v>
      </c>
      <c r="K510">
        <v>7.1</v>
      </c>
      <c r="L510">
        <v>1.49</v>
      </c>
      <c r="M510" t="s">
        <v>30</v>
      </c>
      <c r="N510">
        <v>7966.98</v>
      </c>
      <c r="O510" s="5">
        <f>(ScoreCard!$E$3-laptop_prices3[[#This Row],[Price ($)]])/ScoreCard!$E$3*ScoreCard!$E$5</f>
        <v>1.3142725492881118</v>
      </c>
      <c r="P510" s="5">
        <f>laptop_prices3[[#This Row],[RAM (GB)]]/ScoreCard!$F$3*ScoreCard!$F$5</f>
        <v>7</v>
      </c>
      <c r="Q510" s="5">
        <f>laptop_prices3[[#This Row],[Screen Size (inch)]]/ScoreCard!$G$3*ScoreCard!$G$5</f>
        <v>1.8034682080924855</v>
      </c>
      <c r="R510" s="5">
        <f>laptop_prices3[[#This Row],[Battery Life (hours)]]/ScoreCard!$H$3*ScoreCard!$H$5</f>
        <v>4.1416666666666666</v>
      </c>
      <c r="S510" s="5">
        <f>ScoreCard!$I$3-laptop_prices3[[#This Row],[Weight (kg)]]/ScoreCard!$I$3*ScoreCard!$I$5</f>
        <v>2.6485714285714286</v>
      </c>
      <c r="T510" s="6" cm="1">
        <f t="array" ref="T510">_xlfn.IFS(laptop_prices3[[#This Row],[Storage]]="512GB SSD", 512, laptop_prices3[[#This Row],[Storage]] = "1TB SSD", 1000, laptop_prices3[[#This Row],[Storage]] = "2TB SSD", 2000, laptop_prices3[[#This Row],[Storage]]= "256GB SSD", 256, laptop_prices3[[#This Row],[Storage]] = "1TB HDD", 1000*0.7)</f>
        <v>256</v>
      </c>
      <c r="U510" s="5">
        <f>laptop_prices3[[#This Row],[Storage Raw Value]]/ScoreCard!$J$3*ScoreCard!$J$5</f>
        <v>1.024</v>
      </c>
    </row>
    <row r="511" spans="2:21" x14ac:dyDescent="0.2">
      <c r="B511" s="4" cm="1">
        <f t="array" ref="B511">SUM(laptop_prices3[[#This Row],[RAM Comp]:[Weight Comp]]+laptop_prices3[[#This Row],[Storage Comp]])</f>
        <v>25.386738921001925</v>
      </c>
      <c r="C511">
        <v>509</v>
      </c>
      <c r="D511" t="s">
        <v>11</v>
      </c>
      <c r="E511" t="s">
        <v>24</v>
      </c>
      <c r="F511">
        <v>4</v>
      </c>
      <c r="G511" t="s">
        <v>19</v>
      </c>
      <c r="H511" t="s">
        <v>44</v>
      </c>
      <c r="I511">
        <v>13.3</v>
      </c>
      <c r="J511" t="s">
        <v>21</v>
      </c>
      <c r="K511">
        <v>8.9</v>
      </c>
      <c r="L511">
        <v>2.2400000000000002</v>
      </c>
      <c r="M511" t="s">
        <v>46</v>
      </c>
      <c r="N511">
        <v>710.66</v>
      </c>
      <c r="O511" s="5">
        <f>(ScoreCard!$E$3-laptop_prices3[[#This Row],[Price ($)]])/ScoreCard!$E$3*ScoreCard!$E$5</f>
        <v>4.6712306206212508</v>
      </c>
      <c r="P511" s="5">
        <f>laptop_prices3[[#This Row],[RAM (GB)]]/ScoreCard!$F$3*ScoreCard!$F$5</f>
        <v>0.4375</v>
      </c>
      <c r="Q511" s="5">
        <f>laptop_prices3[[#This Row],[Screen Size (inch)]]/ScoreCard!$G$3*ScoreCard!$G$5</f>
        <v>1.5375722543352601</v>
      </c>
      <c r="R511" s="5">
        <f>laptop_prices3[[#This Row],[Battery Life (hours)]]/ScoreCard!$H$3*ScoreCard!$H$5</f>
        <v>5.1916666666666664</v>
      </c>
      <c r="S511" s="5">
        <f>ScoreCard!$I$3-laptop_prices3[[#This Row],[Weight (kg)]]/ScoreCard!$I$3*ScoreCard!$I$5</f>
        <v>2.2199999999999998</v>
      </c>
      <c r="T511" s="6" cm="1">
        <f t="array" ref="T511">_xlfn.IFS(laptop_prices3[[#This Row],[Storage]]="512GB SSD", 512, laptop_prices3[[#This Row],[Storage]] = "1TB SSD", 1000, laptop_prices3[[#This Row],[Storage]] = "2TB SSD", 2000, laptop_prices3[[#This Row],[Storage]]= "256GB SSD", 256, laptop_prices3[[#This Row],[Storage]] = "1TB HDD", 1000*0.7)</f>
        <v>1000</v>
      </c>
      <c r="U511" s="5">
        <f>laptop_prices3[[#This Row],[Storage Raw Value]]/ScoreCard!$J$3*ScoreCard!$J$5</f>
        <v>4</v>
      </c>
    </row>
    <row r="512" spans="2:21" x14ac:dyDescent="0.2">
      <c r="B512" s="4" cm="1">
        <f t="array" ref="B512">SUM(laptop_prices3[[#This Row],[RAM Comp]:[Weight Comp]]+laptop_prices3[[#This Row],[Storage Comp]])</f>
        <v>48.608809523809526</v>
      </c>
      <c r="C512">
        <v>510</v>
      </c>
      <c r="D512" t="s">
        <v>11</v>
      </c>
      <c r="E512" t="s">
        <v>31</v>
      </c>
      <c r="F512">
        <v>64</v>
      </c>
      <c r="G512" t="s">
        <v>25</v>
      </c>
      <c r="H512" t="s">
        <v>32</v>
      </c>
      <c r="I512">
        <v>17.3</v>
      </c>
      <c r="J512" t="s">
        <v>27</v>
      </c>
      <c r="K512">
        <v>10.1</v>
      </c>
      <c r="L512">
        <v>3.12</v>
      </c>
      <c r="M512" t="s">
        <v>16</v>
      </c>
      <c r="N512">
        <v>5393.18</v>
      </c>
      <c r="O512" s="5">
        <f>(ScoreCard!$E$3-laptop_prices3[[#This Row],[Price ($)]])/ScoreCard!$E$3*ScoreCard!$E$5</f>
        <v>2.5049778494949977</v>
      </c>
      <c r="P512" s="5">
        <f>laptop_prices3[[#This Row],[RAM (GB)]]/ScoreCard!$F$3*ScoreCard!$F$5</f>
        <v>7</v>
      </c>
      <c r="Q512" s="5">
        <f>laptop_prices3[[#This Row],[Screen Size (inch)]]/ScoreCard!$G$3*ScoreCard!$G$5</f>
        <v>2</v>
      </c>
      <c r="R512" s="5">
        <f>laptop_prices3[[#This Row],[Battery Life (hours)]]/ScoreCard!$H$3*ScoreCard!$H$5</f>
        <v>5.8916666666666666</v>
      </c>
      <c r="S512" s="5">
        <f>ScoreCard!$I$3-laptop_prices3[[#This Row],[Weight (kg)]]/ScoreCard!$I$3*ScoreCard!$I$5</f>
        <v>1.7171428571428571</v>
      </c>
      <c r="T512" s="6" cm="1">
        <f t="array" ref="T512">_xlfn.IFS(laptop_prices3[[#This Row],[Storage]]="512GB SSD", 512, laptop_prices3[[#This Row],[Storage]] = "1TB SSD", 1000, laptop_prices3[[#This Row],[Storage]] = "2TB SSD", 2000, laptop_prices3[[#This Row],[Storage]]= "256GB SSD", 256, laptop_prices3[[#This Row],[Storage]] = "1TB HDD", 1000*0.7)</f>
        <v>2000</v>
      </c>
      <c r="U512" s="5">
        <f>laptop_prices3[[#This Row],[Storage Raw Value]]/ScoreCard!$J$3*ScoreCard!$J$5</f>
        <v>8</v>
      </c>
    </row>
    <row r="513" spans="2:21" x14ac:dyDescent="0.2">
      <c r="B513" s="4" cm="1">
        <f t="array" ref="B513">SUM(laptop_prices3[[#This Row],[RAM Comp]:[Weight Comp]]+laptop_prices3[[#This Row],[Storage Comp]])</f>
        <v>17.979142857142858</v>
      </c>
      <c r="C513">
        <v>511</v>
      </c>
      <c r="D513" t="s">
        <v>47</v>
      </c>
      <c r="E513" t="s">
        <v>12</v>
      </c>
      <c r="F513">
        <v>16</v>
      </c>
      <c r="G513" t="s">
        <v>13</v>
      </c>
      <c r="H513" t="s">
        <v>32</v>
      </c>
      <c r="I513">
        <v>17.3</v>
      </c>
      <c r="J513" t="s">
        <v>43</v>
      </c>
      <c r="K513">
        <v>7.2</v>
      </c>
      <c r="L513">
        <v>2.91</v>
      </c>
      <c r="M513" t="s">
        <v>30</v>
      </c>
      <c r="N513">
        <v>1470.14</v>
      </c>
      <c r="O513" s="5">
        <f>(ScoreCard!$E$3-laptop_prices3[[#This Row],[Price ($)]])/ScoreCard!$E$3*ScoreCard!$E$5</f>
        <v>4.3198758683479097</v>
      </c>
      <c r="P513" s="5">
        <f>laptop_prices3[[#This Row],[RAM (GB)]]/ScoreCard!$F$3*ScoreCard!$F$5</f>
        <v>1.75</v>
      </c>
      <c r="Q513" s="5">
        <f>laptop_prices3[[#This Row],[Screen Size (inch)]]/ScoreCard!$G$3*ScoreCard!$G$5</f>
        <v>2</v>
      </c>
      <c r="R513" s="5">
        <f>laptop_prices3[[#This Row],[Battery Life (hours)]]/ScoreCard!$H$3*ScoreCard!$H$5</f>
        <v>4.2</v>
      </c>
      <c r="S513" s="5">
        <f>ScoreCard!$I$3-laptop_prices3[[#This Row],[Weight (kg)]]/ScoreCard!$I$3*ScoreCard!$I$5</f>
        <v>1.837142857142857</v>
      </c>
      <c r="T513" s="6" cm="1">
        <f t="array" ref="T513">_xlfn.IFS(laptop_prices3[[#This Row],[Storage]]="512GB SSD", 512, laptop_prices3[[#This Row],[Storage]] = "1TB SSD", 1000, laptop_prices3[[#This Row],[Storage]] = "2TB SSD", 2000, laptop_prices3[[#This Row],[Storage]]= "256GB SSD", 256, laptop_prices3[[#This Row],[Storage]] = "1TB HDD", 1000*0.7)</f>
        <v>512</v>
      </c>
      <c r="U513" s="5">
        <f>laptop_prices3[[#This Row],[Storage Raw Value]]/ScoreCard!$J$3*ScoreCard!$J$5</f>
        <v>2.048</v>
      </c>
    </row>
    <row r="514" spans="2:21" x14ac:dyDescent="0.2">
      <c r="B514" s="4" cm="1">
        <f t="array" ref="B514">SUM(laptop_prices3[[#This Row],[RAM Comp]:[Weight Comp]]+laptop_prices3[[#This Row],[Storage Comp]])</f>
        <v>27.703973300302778</v>
      </c>
      <c r="C514">
        <v>512</v>
      </c>
      <c r="D514" t="s">
        <v>33</v>
      </c>
      <c r="E514" t="s">
        <v>12</v>
      </c>
      <c r="F514">
        <v>16</v>
      </c>
      <c r="G514" t="s">
        <v>19</v>
      </c>
      <c r="H514" t="s">
        <v>40</v>
      </c>
      <c r="I514">
        <v>14</v>
      </c>
      <c r="J514" t="s">
        <v>27</v>
      </c>
      <c r="K514">
        <v>9.6999999999999993</v>
      </c>
      <c r="L514">
        <v>1.44</v>
      </c>
      <c r="M514" t="s">
        <v>16</v>
      </c>
      <c r="N514">
        <v>1582.54</v>
      </c>
      <c r="O514" s="5">
        <f>(ScoreCard!$E$3-laptop_prices3[[#This Row],[Price ($)]])/ScoreCard!$E$3*ScoreCard!$E$5</f>
        <v>4.267876771392725</v>
      </c>
      <c r="P514" s="5">
        <f>laptop_prices3[[#This Row],[RAM (GB)]]/ScoreCard!$F$3*ScoreCard!$F$5</f>
        <v>1.75</v>
      </c>
      <c r="Q514" s="5">
        <f>laptop_prices3[[#This Row],[Screen Size (inch)]]/ScoreCard!$G$3*ScoreCard!$G$5</f>
        <v>1.6184971098265895</v>
      </c>
      <c r="R514" s="5">
        <f>laptop_prices3[[#This Row],[Battery Life (hours)]]/ScoreCard!$H$3*ScoreCard!$H$5</f>
        <v>5.6583333333333323</v>
      </c>
      <c r="S514" s="5">
        <f>ScoreCard!$I$3-laptop_prices3[[#This Row],[Weight (kg)]]/ScoreCard!$I$3*ScoreCard!$I$5</f>
        <v>2.677142857142857</v>
      </c>
      <c r="T514" s="6" cm="1">
        <f t="array" ref="T514">_xlfn.IFS(laptop_prices3[[#This Row],[Storage]]="512GB SSD", 512, laptop_prices3[[#This Row],[Storage]] = "1TB SSD", 1000, laptop_prices3[[#This Row],[Storage]] = "2TB SSD", 2000, laptop_prices3[[#This Row],[Storage]]= "256GB SSD", 256, laptop_prices3[[#This Row],[Storage]] = "1TB HDD", 1000*0.7)</f>
        <v>1000</v>
      </c>
      <c r="U514" s="5">
        <f>laptop_prices3[[#This Row],[Storage Raw Value]]/ScoreCard!$J$3*ScoreCard!$J$5</f>
        <v>4</v>
      </c>
    </row>
    <row r="515" spans="2:21" x14ac:dyDescent="0.2">
      <c r="B515" s="4" cm="1">
        <f t="array" ref="B515">SUM(laptop_prices3[[#This Row],[RAM Comp]:[Weight Comp]]+laptop_prices3[[#This Row],[Storage Comp]])</f>
        <v>24.236920589044864</v>
      </c>
      <c r="C515">
        <v>513</v>
      </c>
      <c r="D515" t="s">
        <v>11</v>
      </c>
      <c r="E515" t="s">
        <v>12</v>
      </c>
      <c r="F515">
        <v>4</v>
      </c>
      <c r="G515" t="s">
        <v>19</v>
      </c>
      <c r="H515" t="s">
        <v>26</v>
      </c>
      <c r="I515">
        <v>15.6</v>
      </c>
      <c r="J515" t="s">
        <v>43</v>
      </c>
      <c r="K515">
        <v>7.1</v>
      </c>
      <c r="L515">
        <v>2.88</v>
      </c>
      <c r="M515" t="s">
        <v>46</v>
      </c>
      <c r="N515">
        <v>1282.77</v>
      </c>
      <c r="O515" s="5">
        <f>(ScoreCard!$E$3-laptop_prices3[[#This Row],[Price ($)]])/ScoreCard!$E$3*ScoreCard!$E$5</f>
        <v>4.4065579928718677</v>
      </c>
      <c r="P515" s="5">
        <f>laptop_prices3[[#This Row],[RAM (GB)]]/ScoreCard!$F$3*ScoreCard!$F$5</f>
        <v>0.4375</v>
      </c>
      <c r="Q515" s="5">
        <f>laptop_prices3[[#This Row],[Screen Size (inch)]]/ScoreCard!$G$3*ScoreCard!$G$5</f>
        <v>1.8034682080924855</v>
      </c>
      <c r="R515" s="5">
        <f>laptop_prices3[[#This Row],[Battery Life (hours)]]/ScoreCard!$H$3*ScoreCard!$H$5</f>
        <v>4.1416666666666666</v>
      </c>
      <c r="S515" s="5">
        <f>ScoreCard!$I$3-laptop_prices3[[#This Row],[Weight (kg)]]/ScoreCard!$I$3*ScoreCard!$I$5</f>
        <v>1.8542857142857143</v>
      </c>
      <c r="T515" s="6" cm="1">
        <f t="array" ref="T515">_xlfn.IFS(laptop_prices3[[#This Row],[Storage]]="512GB SSD", 512, laptop_prices3[[#This Row],[Storage]] = "1TB SSD", 1000, laptop_prices3[[#This Row],[Storage]] = "2TB SSD", 2000, laptop_prices3[[#This Row],[Storage]]= "256GB SSD", 256, laptop_prices3[[#This Row],[Storage]] = "1TB HDD", 1000*0.7)</f>
        <v>1000</v>
      </c>
      <c r="U515" s="5">
        <f>laptop_prices3[[#This Row],[Storage Raw Value]]/ScoreCard!$J$3*ScoreCard!$J$5</f>
        <v>4</v>
      </c>
    </row>
    <row r="516" spans="2:21" x14ac:dyDescent="0.2">
      <c r="B516" s="4" cm="1">
        <f t="array" ref="B516">SUM(laptop_prices3[[#This Row],[RAM Comp]:[Weight Comp]]+laptop_prices3[[#This Row],[Storage Comp]])</f>
        <v>18.233091935039912</v>
      </c>
      <c r="C516">
        <v>514</v>
      </c>
      <c r="D516" t="s">
        <v>45</v>
      </c>
      <c r="E516" t="s">
        <v>18</v>
      </c>
      <c r="F516">
        <v>32</v>
      </c>
      <c r="G516" t="s">
        <v>29</v>
      </c>
      <c r="H516" t="s">
        <v>32</v>
      </c>
      <c r="I516">
        <v>16</v>
      </c>
      <c r="J516" t="s">
        <v>43</v>
      </c>
      <c r="K516">
        <v>10.7</v>
      </c>
      <c r="L516">
        <v>1.67</v>
      </c>
      <c r="M516" t="s">
        <v>16</v>
      </c>
      <c r="N516">
        <v>2227.59</v>
      </c>
      <c r="O516" s="5">
        <f>(ScoreCard!$E$3-laptop_prices3[[#This Row],[Price ($)]])/ScoreCard!$E$3*ScoreCard!$E$5</f>
        <v>3.969460245672602</v>
      </c>
      <c r="P516" s="5">
        <f>laptop_prices3[[#This Row],[RAM (GB)]]/ScoreCard!$F$3*ScoreCard!$F$5</f>
        <v>3.5</v>
      </c>
      <c r="Q516" s="5">
        <f>laptop_prices3[[#This Row],[Screen Size (inch)]]/ScoreCard!$G$3*ScoreCard!$G$5</f>
        <v>1.8497109826589595</v>
      </c>
      <c r="R516" s="5">
        <f>laptop_prices3[[#This Row],[Battery Life (hours)]]/ScoreCard!$H$3*ScoreCard!$H$5</f>
        <v>6.2416666666666663</v>
      </c>
      <c r="S516" s="5">
        <f>ScoreCard!$I$3-laptop_prices3[[#This Row],[Weight (kg)]]/ScoreCard!$I$3*ScoreCard!$I$5</f>
        <v>2.5457142857142858</v>
      </c>
      <c r="T516" s="6" cm="1">
        <f t="array" ref="T516">_xlfn.IFS(laptop_prices3[[#This Row],[Storage]]="512GB SSD", 512, laptop_prices3[[#This Row],[Storage]] = "1TB SSD", 1000, laptop_prices3[[#This Row],[Storage]] = "2TB SSD", 2000, laptop_prices3[[#This Row],[Storage]]= "256GB SSD", 256, laptop_prices3[[#This Row],[Storage]] = "1TB HDD", 1000*0.7)</f>
        <v>256</v>
      </c>
      <c r="U516" s="5">
        <f>laptop_prices3[[#This Row],[Storage Raw Value]]/ScoreCard!$J$3*ScoreCard!$J$5</f>
        <v>1.024</v>
      </c>
    </row>
    <row r="517" spans="2:21" x14ac:dyDescent="0.2">
      <c r="B517" s="4" cm="1">
        <f t="array" ref="B517">SUM(laptop_prices3[[#This Row],[RAM Comp]:[Weight Comp]]+laptop_prices3[[#This Row],[Storage Comp]])</f>
        <v>21.224896779521053</v>
      </c>
      <c r="C517">
        <v>515</v>
      </c>
      <c r="D517" t="s">
        <v>38</v>
      </c>
      <c r="E517" t="s">
        <v>12</v>
      </c>
      <c r="F517">
        <v>8</v>
      </c>
      <c r="G517" t="s">
        <v>42</v>
      </c>
      <c r="H517" t="s">
        <v>44</v>
      </c>
      <c r="I517">
        <v>15.6</v>
      </c>
      <c r="J517" t="s">
        <v>21</v>
      </c>
      <c r="K517">
        <v>8.6999999999999993</v>
      </c>
      <c r="L517">
        <v>2.15</v>
      </c>
      <c r="M517" t="s">
        <v>22</v>
      </c>
      <c r="N517">
        <v>447.12</v>
      </c>
      <c r="O517" s="5">
        <f>(ScoreCard!$E$3-laptop_prices3[[#This Row],[Price ($)]])/ScoreCard!$E$3*ScoreCard!$E$5</f>
        <v>4.7931509232152827</v>
      </c>
      <c r="P517" s="5">
        <f>laptop_prices3[[#This Row],[RAM (GB)]]/ScoreCard!$F$3*ScoreCard!$F$5</f>
        <v>0.875</v>
      </c>
      <c r="Q517" s="5">
        <f>laptop_prices3[[#This Row],[Screen Size (inch)]]/ScoreCard!$G$3*ScoreCard!$G$5</f>
        <v>1.8034682080924855</v>
      </c>
      <c r="R517" s="5">
        <f>laptop_prices3[[#This Row],[Battery Life (hours)]]/ScoreCard!$H$3*ScoreCard!$H$5</f>
        <v>5.0750000000000002</v>
      </c>
      <c r="S517" s="5">
        <f>ScoreCard!$I$3-laptop_prices3[[#This Row],[Weight (kg)]]/ScoreCard!$I$3*ScoreCard!$I$5</f>
        <v>2.2714285714285714</v>
      </c>
      <c r="T517" s="6" cm="1">
        <f t="array" ref="T517">_xlfn.IFS(laptop_prices3[[#This Row],[Storage]]="512GB SSD", 512, laptop_prices3[[#This Row],[Storage]] = "1TB SSD", 1000, laptop_prices3[[#This Row],[Storage]] = "2TB SSD", 2000, laptop_prices3[[#This Row],[Storage]]= "256GB SSD", 256, laptop_prices3[[#This Row],[Storage]] = "1TB HDD", 1000*0.7)</f>
        <v>700</v>
      </c>
      <c r="U517" s="5">
        <f>laptop_prices3[[#This Row],[Storage Raw Value]]/ScoreCard!$J$3*ScoreCard!$J$5</f>
        <v>2.8</v>
      </c>
    </row>
    <row r="518" spans="2:21" x14ac:dyDescent="0.2">
      <c r="B518" s="4" cm="1">
        <f t="array" ref="B518">SUM(laptop_prices3[[#This Row],[RAM Comp]:[Weight Comp]]+laptop_prices3[[#This Row],[Storage Comp]])</f>
        <v>15.437563446187724</v>
      </c>
      <c r="C518">
        <v>516</v>
      </c>
      <c r="D518" t="s">
        <v>47</v>
      </c>
      <c r="E518" t="s">
        <v>24</v>
      </c>
      <c r="F518">
        <v>32</v>
      </c>
      <c r="G518" t="s">
        <v>29</v>
      </c>
      <c r="H518" t="s">
        <v>44</v>
      </c>
      <c r="I518">
        <v>15.6</v>
      </c>
      <c r="J518" t="s">
        <v>43</v>
      </c>
      <c r="K518">
        <v>6.8</v>
      </c>
      <c r="L518">
        <v>2.5</v>
      </c>
      <c r="M518" t="s">
        <v>30</v>
      </c>
      <c r="N518">
        <v>1530.04</v>
      </c>
      <c r="O518" s="5">
        <f>(ScoreCard!$E$3-laptop_prices3[[#This Row],[Price ($)]])/ScoreCard!$E$3*ScoreCard!$E$5</f>
        <v>4.292164605824639</v>
      </c>
      <c r="P518" s="5">
        <f>laptop_prices3[[#This Row],[RAM (GB)]]/ScoreCard!$F$3*ScoreCard!$F$5</f>
        <v>3.5</v>
      </c>
      <c r="Q518" s="5">
        <f>laptop_prices3[[#This Row],[Screen Size (inch)]]/ScoreCard!$G$3*ScoreCard!$G$5</f>
        <v>1.8034682080924855</v>
      </c>
      <c r="R518" s="5">
        <f>laptop_prices3[[#This Row],[Battery Life (hours)]]/ScoreCard!$H$3*ScoreCard!$H$5</f>
        <v>3.9666666666666668</v>
      </c>
      <c r="S518" s="5">
        <f>ScoreCard!$I$3-laptop_prices3[[#This Row],[Weight (kg)]]/ScoreCard!$I$3*ScoreCard!$I$5</f>
        <v>2.0714285714285712</v>
      </c>
      <c r="T518" s="6" cm="1">
        <f t="array" ref="T518">_xlfn.IFS(laptop_prices3[[#This Row],[Storage]]="512GB SSD", 512, laptop_prices3[[#This Row],[Storage]] = "1TB SSD", 1000, laptop_prices3[[#This Row],[Storage]] = "2TB SSD", 2000, laptop_prices3[[#This Row],[Storage]]= "256GB SSD", 256, laptop_prices3[[#This Row],[Storage]] = "1TB HDD", 1000*0.7)</f>
        <v>256</v>
      </c>
      <c r="U518" s="5">
        <f>laptop_prices3[[#This Row],[Storage Raw Value]]/ScoreCard!$J$3*ScoreCard!$J$5</f>
        <v>1.024</v>
      </c>
    </row>
    <row r="519" spans="2:21" x14ac:dyDescent="0.2">
      <c r="B519" s="4" cm="1">
        <f t="array" ref="B519">SUM(laptop_prices3[[#This Row],[RAM Comp]:[Weight Comp]]+laptop_prices3[[#This Row],[Storage Comp]])</f>
        <v>32.702306633636113</v>
      </c>
      <c r="C519">
        <v>517</v>
      </c>
      <c r="D519" t="s">
        <v>11</v>
      </c>
      <c r="E519" t="s">
        <v>24</v>
      </c>
      <c r="F519">
        <v>64</v>
      </c>
      <c r="G519" t="s">
        <v>19</v>
      </c>
      <c r="H519" t="s">
        <v>44</v>
      </c>
      <c r="I519">
        <v>14</v>
      </c>
      <c r="J519" t="s">
        <v>21</v>
      </c>
      <c r="K519">
        <v>9.1999999999999993</v>
      </c>
      <c r="L519">
        <v>1.37</v>
      </c>
      <c r="M519" t="s">
        <v>16</v>
      </c>
      <c r="N519">
        <v>1984.3</v>
      </c>
      <c r="O519" s="5">
        <f>(ScoreCard!$E$3-laptop_prices3[[#This Row],[Price ($)]])/ScoreCard!$E$3*ScoreCard!$E$5</f>
        <v>4.0820123835571822</v>
      </c>
      <c r="P519" s="5">
        <f>laptop_prices3[[#This Row],[RAM (GB)]]/ScoreCard!$F$3*ScoreCard!$F$5</f>
        <v>7</v>
      </c>
      <c r="Q519" s="5">
        <f>laptop_prices3[[#This Row],[Screen Size (inch)]]/ScoreCard!$G$3*ScoreCard!$G$5</f>
        <v>1.6184971098265895</v>
      </c>
      <c r="R519" s="5">
        <f>laptop_prices3[[#This Row],[Battery Life (hours)]]/ScoreCard!$H$3*ScoreCard!$H$5</f>
        <v>5.3666666666666663</v>
      </c>
      <c r="S519" s="5">
        <f>ScoreCard!$I$3-laptop_prices3[[#This Row],[Weight (kg)]]/ScoreCard!$I$3*ScoreCard!$I$5</f>
        <v>2.7171428571428571</v>
      </c>
      <c r="T519" s="6" cm="1">
        <f t="array" ref="T519">_xlfn.IFS(laptop_prices3[[#This Row],[Storage]]="512GB SSD", 512, laptop_prices3[[#This Row],[Storage]] = "1TB SSD", 1000, laptop_prices3[[#This Row],[Storage]] = "2TB SSD", 2000, laptop_prices3[[#This Row],[Storage]]= "256GB SSD", 256, laptop_prices3[[#This Row],[Storage]] = "1TB HDD", 1000*0.7)</f>
        <v>1000</v>
      </c>
      <c r="U519" s="5">
        <f>laptop_prices3[[#This Row],[Storage Raw Value]]/ScoreCard!$J$3*ScoreCard!$J$5</f>
        <v>4</v>
      </c>
    </row>
    <row r="520" spans="2:21" x14ac:dyDescent="0.2">
      <c r="B520" s="4" cm="1">
        <f t="array" ref="B520">SUM(laptop_prices3[[#This Row],[RAM Comp]:[Weight Comp]]+laptop_prices3[[#This Row],[Storage Comp]])</f>
        <v>23.322878062207543</v>
      </c>
      <c r="C520">
        <v>518</v>
      </c>
      <c r="D520" t="s">
        <v>38</v>
      </c>
      <c r="E520" t="s">
        <v>37</v>
      </c>
      <c r="F520">
        <v>64</v>
      </c>
      <c r="G520" t="s">
        <v>13</v>
      </c>
      <c r="H520" t="s">
        <v>20</v>
      </c>
      <c r="I520">
        <v>14</v>
      </c>
      <c r="J520" t="s">
        <v>43</v>
      </c>
      <c r="K520">
        <v>6.8</v>
      </c>
      <c r="L520">
        <v>1.67</v>
      </c>
      <c r="M520" t="s">
        <v>30</v>
      </c>
      <c r="N520">
        <v>3940.9</v>
      </c>
      <c r="O520" s="5">
        <f>(ScoreCard!$E$3-laptop_prices3[[#This Row],[Price ($)]])/ScoreCard!$E$3*ScoreCard!$E$5</f>
        <v>3.1768394911860605</v>
      </c>
      <c r="P520" s="5">
        <f>laptop_prices3[[#This Row],[RAM (GB)]]/ScoreCard!$F$3*ScoreCard!$F$5</f>
        <v>7</v>
      </c>
      <c r="Q520" s="5">
        <f>laptop_prices3[[#This Row],[Screen Size (inch)]]/ScoreCard!$G$3*ScoreCard!$G$5</f>
        <v>1.6184971098265895</v>
      </c>
      <c r="R520" s="5">
        <f>laptop_prices3[[#This Row],[Battery Life (hours)]]/ScoreCard!$H$3*ScoreCard!$H$5</f>
        <v>3.9666666666666668</v>
      </c>
      <c r="S520" s="5">
        <f>ScoreCard!$I$3-laptop_prices3[[#This Row],[Weight (kg)]]/ScoreCard!$I$3*ScoreCard!$I$5</f>
        <v>2.5457142857142858</v>
      </c>
      <c r="T520" s="6" cm="1">
        <f t="array" ref="T520">_xlfn.IFS(laptop_prices3[[#This Row],[Storage]]="512GB SSD", 512, laptop_prices3[[#This Row],[Storage]] = "1TB SSD", 1000, laptop_prices3[[#This Row],[Storage]] = "2TB SSD", 2000, laptop_prices3[[#This Row],[Storage]]= "256GB SSD", 256, laptop_prices3[[#This Row],[Storage]] = "1TB HDD", 1000*0.7)</f>
        <v>512</v>
      </c>
      <c r="U520" s="5">
        <f>laptop_prices3[[#This Row],[Storage Raw Value]]/ScoreCard!$J$3*ScoreCard!$J$5</f>
        <v>2.048</v>
      </c>
    </row>
    <row r="521" spans="2:21" x14ac:dyDescent="0.2">
      <c r="B521" s="4" cm="1">
        <f t="array" ref="B521">SUM(laptop_prices3[[#This Row],[RAM Comp]:[Weight Comp]]+laptop_prices3[[#This Row],[Storage Comp]])</f>
        <v>16.355715111478116</v>
      </c>
      <c r="C521">
        <v>519</v>
      </c>
      <c r="D521" t="s">
        <v>33</v>
      </c>
      <c r="E521" t="s">
        <v>18</v>
      </c>
      <c r="F521">
        <v>32</v>
      </c>
      <c r="G521" t="s">
        <v>29</v>
      </c>
      <c r="H521" t="s">
        <v>14</v>
      </c>
      <c r="I521">
        <v>13.3</v>
      </c>
      <c r="J521" t="s">
        <v>27</v>
      </c>
      <c r="K521">
        <v>9.3000000000000007</v>
      </c>
      <c r="L521">
        <v>2.98</v>
      </c>
      <c r="M521" t="s">
        <v>16</v>
      </c>
      <c r="N521">
        <v>3154.06</v>
      </c>
      <c r="O521" s="5">
        <f>(ScoreCard!$E$3-laptop_prices3[[#This Row],[Price ($)]])/ScoreCard!$E$3*ScoreCard!$E$5</f>
        <v>3.5408516748890628</v>
      </c>
      <c r="P521" s="5">
        <f>laptop_prices3[[#This Row],[RAM (GB)]]/ScoreCard!$F$3*ScoreCard!$F$5</f>
        <v>3.5</v>
      </c>
      <c r="Q521" s="5">
        <f>laptop_prices3[[#This Row],[Screen Size (inch)]]/ScoreCard!$G$3*ScoreCard!$G$5</f>
        <v>1.5375722543352601</v>
      </c>
      <c r="R521" s="5">
        <f>laptop_prices3[[#This Row],[Battery Life (hours)]]/ScoreCard!$H$3*ScoreCard!$H$5</f>
        <v>5.4249999999999998</v>
      </c>
      <c r="S521" s="5">
        <f>ScoreCard!$I$3-laptop_prices3[[#This Row],[Weight (kg)]]/ScoreCard!$I$3*ScoreCard!$I$5</f>
        <v>1.7971428571428572</v>
      </c>
      <c r="T521" s="6" cm="1">
        <f t="array" ref="T521">_xlfn.IFS(laptop_prices3[[#This Row],[Storage]]="512GB SSD", 512, laptop_prices3[[#This Row],[Storage]] = "1TB SSD", 1000, laptop_prices3[[#This Row],[Storage]] = "2TB SSD", 2000, laptop_prices3[[#This Row],[Storage]]= "256GB SSD", 256, laptop_prices3[[#This Row],[Storage]] = "1TB HDD", 1000*0.7)</f>
        <v>256</v>
      </c>
      <c r="U521" s="5">
        <f>laptop_prices3[[#This Row],[Storage Raw Value]]/ScoreCard!$J$3*ScoreCard!$J$5</f>
        <v>1.024</v>
      </c>
    </row>
    <row r="522" spans="2:21" x14ac:dyDescent="0.2">
      <c r="B522" s="4" cm="1">
        <f t="array" ref="B522">SUM(laptop_prices3[[#This Row],[RAM Comp]:[Weight Comp]]+laptop_prices3[[#This Row],[Storage Comp]])</f>
        <v>31.135163776493254</v>
      </c>
      <c r="C522">
        <v>520</v>
      </c>
      <c r="D522" t="s">
        <v>33</v>
      </c>
      <c r="E522" t="s">
        <v>24</v>
      </c>
      <c r="F522">
        <v>64</v>
      </c>
      <c r="G522" t="s">
        <v>19</v>
      </c>
      <c r="H522" t="s">
        <v>32</v>
      </c>
      <c r="I522">
        <v>14</v>
      </c>
      <c r="J522" t="s">
        <v>27</v>
      </c>
      <c r="K522">
        <v>8.6</v>
      </c>
      <c r="L522">
        <v>3.5</v>
      </c>
      <c r="M522" t="s">
        <v>30</v>
      </c>
      <c r="N522">
        <v>3806.14</v>
      </c>
      <c r="O522" s="5">
        <f>(ScoreCard!$E$3-laptop_prices3[[#This Row],[Price ($)]])/ScoreCard!$E$3*ScoreCard!$E$5</f>
        <v>3.2391828924821517</v>
      </c>
      <c r="P522" s="5">
        <f>laptop_prices3[[#This Row],[RAM (GB)]]/ScoreCard!$F$3*ScoreCard!$F$5</f>
        <v>7</v>
      </c>
      <c r="Q522" s="5">
        <f>laptop_prices3[[#This Row],[Screen Size (inch)]]/ScoreCard!$G$3*ScoreCard!$G$5</f>
        <v>1.6184971098265895</v>
      </c>
      <c r="R522" s="5">
        <f>laptop_prices3[[#This Row],[Battery Life (hours)]]/ScoreCard!$H$3*ScoreCard!$H$5</f>
        <v>5.0166666666666666</v>
      </c>
      <c r="S522" s="5">
        <f>ScoreCard!$I$3-laptop_prices3[[#This Row],[Weight (kg)]]/ScoreCard!$I$3*ScoreCard!$I$5</f>
        <v>1.5</v>
      </c>
      <c r="T522" s="6" cm="1">
        <f t="array" ref="T522">_xlfn.IFS(laptop_prices3[[#This Row],[Storage]]="512GB SSD", 512, laptop_prices3[[#This Row],[Storage]] = "1TB SSD", 1000, laptop_prices3[[#This Row],[Storage]] = "2TB SSD", 2000, laptop_prices3[[#This Row],[Storage]]= "256GB SSD", 256, laptop_prices3[[#This Row],[Storage]] = "1TB HDD", 1000*0.7)</f>
        <v>1000</v>
      </c>
      <c r="U522" s="5">
        <f>laptop_prices3[[#This Row],[Storage Raw Value]]/ScoreCard!$J$3*ScoreCard!$J$5</f>
        <v>4</v>
      </c>
    </row>
    <row r="523" spans="2:21" x14ac:dyDescent="0.2">
      <c r="B523" s="4" cm="1">
        <f t="array" ref="B523">SUM(laptop_prices3[[#This Row],[RAM Comp]:[Weight Comp]]+laptop_prices3[[#This Row],[Storage Comp]])</f>
        <v>27.636801541425818</v>
      </c>
      <c r="C523">
        <v>521</v>
      </c>
      <c r="D523" t="s">
        <v>34</v>
      </c>
      <c r="E523" t="s">
        <v>12</v>
      </c>
      <c r="F523">
        <v>32</v>
      </c>
      <c r="G523" t="s">
        <v>19</v>
      </c>
      <c r="H523" t="s">
        <v>26</v>
      </c>
      <c r="I523">
        <v>15.6</v>
      </c>
      <c r="J523" t="s">
        <v>21</v>
      </c>
      <c r="K523">
        <v>7.6</v>
      </c>
      <c r="L523">
        <v>2.8</v>
      </c>
      <c r="M523" t="s">
        <v>46</v>
      </c>
      <c r="N523">
        <v>1237.54</v>
      </c>
      <c r="O523" s="5">
        <f>(ScoreCard!$E$3-laptop_prices3[[#This Row],[Price ($)]])/ScoreCard!$E$3*ScoreCard!$E$5</f>
        <v>4.4274825405167348</v>
      </c>
      <c r="P523" s="5">
        <f>laptop_prices3[[#This Row],[RAM (GB)]]/ScoreCard!$F$3*ScoreCard!$F$5</f>
        <v>3.5</v>
      </c>
      <c r="Q523" s="5">
        <f>laptop_prices3[[#This Row],[Screen Size (inch)]]/ScoreCard!$G$3*ScoreCard!$G$5</f>
        <v>1.8034682080924855</v>
      </c>
      <c r="R523" s="5">
        <f>laptop_prices3[[#This Row],[Battery Life (hours)]]/ScoreCard!$H$3*ScoreCard!$H$5</f>
        <v>4.4333333333333336</v>
      </c>
      <c r="S523" s="5">
        <f>ScoreCard!$I$3-laptop_prices3[[#This Row],[Weight (kg)]]/ScoreCard!$I$3*ScoreCard!$I$5</f>
        <v>1.9000000000000001</v>
      </c>
      <c r="T523" s="6" cm="1">
        <f t="array" ref="T523">_xlfn.IFS(laptop_prices3[[#This Row],[Storage]]="512GB SSD", 512, laptop_prices3[[#This Row],[Storage]] = "1TB SSD", 1000, laptop_prices3[[#This Row],[Storage]] = "2TB SSD", 2000, laptop_prices3[[#This Row],[Storage]]= "256GB SSD", 256, laptop_prices3[[#This Row],[Storage]] = "1TB HDD", 1000*0.7)</f>
        <v>1000</v>
      </c>
      <c r="U523" s="5">
        <f>laptop_prices3[[#This Row],[Storage Raw Value]]/ScoreCard!$J$3*ScoreCard!$J$5</f>
        <v>4</v>
      </c>
    </row>
    <row r="524" spans="2:21" x14ac:dyDescent="0.2">
      <c r="B524" s="4" cm="1">
        <f t="array" ref="B524">SUM(laptop_prices3[[#This Row],[RAM Comp]:[Weight Comp]]+laptop_prices3[[#This Row],[Storage Comp]])</f>
        <v>26.79066336361134</v>
      </c>
      <c r="C524">
        <v>522</v>
      </c>
      <c r="D524" t="s">
        <v>28</v>
      </c>
      <c r="E524" t="s">
        <v>39</v>
      </c>
      <c r="F524">
        <v>64</v>
      </c>
      <c r="G524" t="s">
        <v>42</v>
      </c>
      <c r="H524" t="s">
        <v>40</v>
      </c>
      <c r="I524">
        <v>16</v>
      </c>
      <c r="J524" t="s">
        <v>21</v>
      </c>
      <c r="K524">
        <v>6.8</v>
      </c>
      <c r="L524">
        <v>1.27</v>
      </c>
      <c r="M524" t="s">
        <v>46</v>
      </c>
      <c r="N524">
        <v>1727.67</v>
      </c>
      <c r="O524" s="5">
        <f>(ScoreCard!$E$3-laptop_prices3[[#This Row],[Price ($)]])/ScoreCard!$E$3*ScoreCard!$E$5</f>
        <v>4.2007359445145571</v>
      </c>
      <c r="P524" s="5">
        <f>laptop_prices3[[#This Row],[RAM (GB)]]/ScoreCard!$F$3*ScoreCard!$F$5</f>
        <v>7</v>
      </c>
      <c r="Q524" s="5">
        <f>laptop_prices3[[#This Row],[Screen Size (inch)]]/ScoreCard!$G$3*ScoreCard!$G$5</f>
        <v>1.8497109826589595</v>
      </c>
      <c r="R524" s="5">
        <f>laptop_prices3[[#This Row],[Battery Life (hours)]]/ScoreCard!$H$3*ScoreCard!$H$5</f>
        <v>3.9666666666666668</v>
      </c>
      <c r="S524" s="5">
        <f>ScoreCard!$I$3-laptop_prices3[[#This Row],[Weight (kg)]]/ScoreCard!$I$3*ScoreCard!$I$5</f>
        <v>2.774285714285714</v>
      </c>
      <c r="T524" s="6" cm="1">
        <f t="array" ref="T524">_xlfn.IFS(laptop_prices3[[#This Row],[Storage]]="512GB SSD", 512, laptop_prices3[[#This Row],[Storage]] = "1TB SSD", 1000, laptop_prices3[[#This Row],[Storage]] = "2TB SSD", 2000, laptop_prices3[[#This Row],[Storage]]= "256GB SSD", 256, laptop_prices3[[#This Row],[Storage]] = "1TB HDD", 1000*0.7)</f>
        <v>700</v>
      </c>
      <c r="U524" s="5">
        <f>laptop_prices3[[#This Row],[Storage Raw Value]]/ScoreCard!$J$3*ScoreCard!$J$5</f>
        <v>2.8</v>
      </c>
    </row>
    <row r="525" spans="2:21" x14ac:dyDescent="0.2">
      <c r="B525" s="4" cm="1">
        <f t="array" ref="B525">SUM(laptop_prices3[[#This Row],[RAM Comp]:[Weight Comp]]+laptop_prices3[[#This Row],[Storage Comp]])</f>
        <v>24.288944398568674</v>
      </c>
      <c r="C525">
        <v>523</v>
      </c>
      <c r="D525" t="s">
        <v>47</v>
      </c>
      <c r="E525" t="s">
        <v>41</v>
      </c>
      <c r="F525">
        <v>32</v>
      </c>
      <c r="G525" t="s">
        <v>42</v>
      </c>
      <c r="H525" t="s">
        <v>26</v>
      </c>
      <c r="I525">
        <v>15.6</v>
      </c>
      <c r="J525" t="s">
        <v>21</v>
      </c>
      <c r="K525">
        <v>9.1</v>
      </c>
      <c r="L525">
        <v>1.79</v>
      </c>
      <c r="M525" t="s">
        <v>22</v>
      </c>
      <c r="N525">
        <v>2628.78</v>
      </c>
      <c r="O525" s="5">
        <f>(ScoreCard!$E$3-laptop_prices3[[#This Row],[Price ($)]])/ScoreCard!$E$3*ScoreCard!$E$5</f>
        <v>3.7838595543251774</v>
      </c>
      <c r="P525" s="5">
        <f>laptop_prices3[[#This Row],[RAM (GB)]]/ScoreCard!$F$3*ScoreCard!$F$5</f>
        <v>3.5</v>
      </c>
      <c r="Q525" s="5">
        <f>laptop_prices3[[#This Row],[Screen Size (inch)]]/ScoreCard!$G$3*ScoreCard!$G$5</f>
        <v>1.8034682080924855</v>
      </c>
      <c r="R525" s="5">
        <f>laptop_prices3[[#This Row],[Battery Life (hours)]]/ScoreCard!$H$3*ScoreCard!$H$5</f>
        <v>5.3083333333333336</v>
      </c>
      <c r="S525" s="5">
        <f>ScoreCard!$I$3-laptop_prices3[[#This Row],[Weight (kg)]]/ScoreCard!$I$3*ScoreCard!$I$5</f>
        <v>2.4771428571428569</v>
      </c>
      <c r="T525" s="6" cm="1">
        <f t="array" ref="T525">_xlfn.IFS(laptop_prices3[[#This Row],[Storage]]="512GB SSD", 512, laptop_prices3[[#This Row],[Storage]] = "1TB SSD", 1000, laptop_prices3[[#This Row],[Storage]] = "2TB SSD", 2000, laptop_prices3[[#This Row],[Storage]]= "256GB SSD", 256, laptop_prices3[[#This Row],[Storage]] = "1TB HDD", 1000*0.7)</f>
        <v>700</v>
      </c>
      <c r="U525" s="5">
        <f>laptop_prices3[[#This Row],[Storage Raw Value]]/ScoreCard!$J$3*ScoreCard!$J$5</f>
        <v>2.8</v>
      </c>
    </row>
    <row r="526" spans="2:21" x14ac:dyDescent="0.2">
      <c r="B526" s="4" cm="1">
        <f t="array" ref="B526">SUM(laptop_prices3[[#This Row],[RAM Comp]:[Weight Comp]]+laptop_prices3[[#This Row],[Storage Comp]])</f>
        <v>46.241377649325628</v>
      </c>
      <c r="C526">
        <v>524</v>
      </c>
      <c r="D526" t="s">
        <v>23</v>
      </c>
      <c r="E526" t="s">
        <v>12</v>
      </c>
      <c r="F526">
        <v>64</v>
      </c>
      <c r="G526" t="s">
        <v>25</v>
      </c>
      <c r="H526" t="s">
        <v>14</v>
      </c>
      <c r="I526">
        <v>16</v>
      </c>
      <c r="J526" t="s">
        <v>43</v>
      </c>
      <c r="K526">
        <v>5.3</v>
      </c>
      <c r="L526">
        <v>2.1</v>
      </c>
      <c r="M526" t="s">
        <v>30</v>
      </c>
      <c r="N526">
        <v>2052.42</v>
      </c>
      <c r="O526" s="5">
        <f>(ScoreCard!$E$3-laptop_prices3[[#This Row],[Price ($)]])/ScoreCard!$E$3*ScoreCard!$E$5</f>
        <v>4.0504983401000008</v>
      </c>
      <c r="P526" s="5">
        <f>laptop_prices3[[#This Row],[RAM (GB)]]/ScoreCard!$F$3*ScoreCard!$F$5</f>
        <v>7</v>
      </c>
      <c r="Q526" s="5">
        <f>laptop_prices3[[#This Row],[Screen Size (inch)]]/ScoreCard!$G$3*ScoreCard!$G$5</f>
        <v>1.8497109826589595</v>
      </c>
      <c r="R526" s="5">
        <f>laptop_prices3[[#This Row],[Battery Life (hours)]]/ScoreCard!$H$3*ScoreCard!$H$5</f>
        <v>3.0916666666666668</v>
      </c>
      <c r="S526" s="5">
        <f>ScoreCard!$I$3-laptop_prices3[[#This Row],[Weight (kg)]]/ScoreCard!$I$3*ScoreCard!$I$5</f>
        <v>2.2999999999999998</v>
      </c>
      <c r="T526" s="6" cm="1">
        <f t="array" ref="T526">_xlfn.IFS(laptop_prices3[[#This Row],[Storage]]="512GB SSD", 512, laptop_prices3[[#This Row],[Storage]] = "1TB SSD", 1000, laptop_prices3[[#This Row],[Storage]] = "2TB SSD", 2000, laptop_prices3[[#This Row],[Storage]]= "256GB SSD", 256, laptop_prices3[[#This Row],[Storage]] = "1TB HDD", 1000*0.7)</f>
        <v>2000</v>
      </c>
      <c r="U526" s="5">
        <f>laptop_prices3[[#This Row],[Storage Raw Value]]/ScoreCard!$J$3*ScoreCard!$J$5</f>
        <v>8</v>
      </c>
    </row>
    <row r="527" spans="2:21" x14ac:dyDescent="0.2">
      <c r="B527" s="4" cm="1">
        <f t="array" ref="B527">SUM(laptop_prices3[[#This Row],[RAM Comp]:[Weight Comp]]+laptop_prices3[[#This Row],[Storage Comp]])</f>
        <v>30.331830443159923</v>
      </c>
      <c r="C527">
        <v>525</v>
      </c>
      <c r="D527" t="s">
        <v>34</v>
      </c>
      <c r="E527" t="s">
        <v>48</v>
      </c>
      <c r="F527">
        <v>64</v>
      </c>
      <c r="G527" t="s">
        <v>19</v>
      </c>
      <c r="H527" t="s">
        <v>35</v>
      </c>
      <c r="I527">
        <v>14</v>
      </c>
      <c r="J527" t="s">
        <v>43</v>
      </c>
      <c r="K527">
        <v>6.4</v>
      </c>
      <c r="L527">
        <v>2.66</v>
      </c>
      <c r="M527" t="s">
        <v>46</v>
      </c>
      <c r="N527">
        <v>3093.06</v>
      </c>
      <c r="O527" s="5">
        <f>(ScoreCard!$E$3-laptop_prices3[[#This Row],[Price ($)]])/ScoreCard!$E$3*ScoreCard!$E$5</f>
        <v>3.5690718253718585</v>
      </c>
      <c r="P527" s="5">
        <f>laptop_prices3[[#This Row],[RAM (GB)]]/ScoreCard!$F$3*ScoreCard!$F$5</f>
        <v>7</v>
      </c>
      <c r="Q527" s="5">
        <f>laptop_prices3[[#This Row],[Screen Size (inch)]]/ScoreCard!$G$3*ScoreCard!$G$5</f>
        <v>1.6184971098265895</v>
      </c>
      <c r="R527" s="5">
        <f>laptop_prices3[[#This Row],[Battery Life (hours)]]/ScoreCard!$H$3*ScoreCard!$H$5</f>
        <v>3.7333333333333334</v>
      </c>
      <c r="S527" s="5">
        <f>ScoreCard!$I$3-laptop_prices3[[#This Row],[Weight (kg)]]/ScoreCard!$I$3*ScoreCard!$I$5</f>
        <v>1.98</v>
      </c>
      <c r="T527" s="6" cm="1">
        <f t="array" ref="T527">_xlfn.IFS(laptop_prices3[[#This Row],[Storage]]="512GB SSD", 512, laptop_prices3[[#This Row],[Storage]] = "1TB SSD", 1000, laptop_prices3[[#This Row],[Storage]] = "2TB SSD", 2000, laptop_prices3[[#This Row],[Storage]]= "256GB SSD", 256, laptop_prices3[[#This Row],[Storage]] = "1TB HDD", 1000*0.7)</f>
        <v>1000</v>
      </c>
      <c r="U527" s="5">
        <f>laptop_prices3[[#This Row],[Storage Raw Value]]/ScoreCard!$J$3*ScoreCard!$J$5</f>
        <v>4</v>
      </c>
    </row>
    <row r="528" spans="2:21" x14ac:dyDescent="0.2">
      <c r="B528" s="4" cm="1">
        <f t="array" ref="B528">SUM(laptop_prices3[[#This Row],[RAM Comp]:[Weight Comp]]+laptop_prices3[[#This Row],[Storage Comp]])</f>
        <v>22.741285714285716</v>
      </c>
      <c r="C528">
        <v>526</v>
      </c>
      <c r="D528" t="s">
        <v>36</v>
      </c>
      <c r="E528" t="s">
        <v>39</v>
      </c>
      <c r="F528">
        <v>64</v>
      </c>
      <c r="G528" t="s">
        <v>13</v>
      </c>
      <c r="H528" t="s">
        <v>20</v>
      </c>
      <c r="I528">
        <v>17.3</v>
      </c>
      <c r="J528" t="s">
        <v>21</v>
      </c>
      <c r="K528">
        <v>5.0999999999999996</v>
      </c>
      <c r="L528">
        <v>1.62</v>
      </c>
      <c r="M528" t="s">
        <v>30</v>
      </c>
      <c r="N528">
        <v>2042.86</v>
      </c>
      <c r="O528" s="5">
        <f>(ScoreCard!$E$3-laptop_prices3[[#This Row],[Price ($)]])/ScoreCard!$E$3*ScoreCard!$E$5</f>
        <v>4.0549210390936983</v>
      </c>
      <c r="P528" s="5">
        <f>laptop_prices3[[#This Row],[RAM (GB)]]/ScoreCard!$F$3*ScoreCard!$F$5</f>
        <v>7</v>
      </c>
      <c r="Q528" s="5">
        <f>laptop_prices3[[#This Row],[Screen Size (inch)]]/ScoreCard!$G$3*ScoreCard!$G$5</f>
        <v>2</v>
      </c>
      <c r="R528" s="5">
        <f>laptop_prices3[[#This Row],[Battery Life (hours)]]/ScoreCard!$H$3*ScoreCard!$H$5</f>
        <v>2.9750000000000001</v>
      </c>
      <c r="S528" s="5">
        <f>ScoreCard!$I$3-laptop_prices3[[#This Row],[Weight (kg)]]/ScoreCard!$I$3*ScoreCard!$I$5</f>
        <v>2.5742857142857143</v>
      </c>
      <c r="T528" s="6" cm="1">
        <f t="array" ref="T528">_xlfn.IFS(laptop_prices3[[#This Row],[Storage]]="512GB SSD", 512, laptop_prices3[[#This Row],[Storage]] = "1TB SSD", 1000, laptop_prices3[[#This Row],[Storage]] = "2TB SSD", 2000, laptop_prices3[[#This Row],[Storage]]= "256GB SSD", 256, laptop_prices3[[#This Row],[Storage]] = "1TB HDD", 1000*0.7)</f>
        <v>512</v>
      </c>
      <c r="U528" s="5">
        <f>laptop_prices3[[#This Row],[Storage Raw Value]]/ScoreCard!$J$3*ScoreCard!$J$5</f>
        <v>2.048</v>
      </c>
    </row>
    <row r="529" spans="2:21" x14ac:dyDescent="0.2">
      <c r="B529" s="4" cm="1">
        <f t="array" ref="B529">SUM(laptop_prices3[[#This Row],[RAM Comp]:[Weight Comp]]+laptop_prices3[[#This Row],[Storage Comp]])</f>
        <v>25.223020919350397</v>
      </c>
      <c r="C529">
        <v>527</v>
      </c>
      <c r="D529" t="s">
        <v>33</v>
      </c>
      <c r="E529" t="s">
        <v>48</v>
      </c>
      <c r="F529">
        <v>8</v>
      </c>
      <c r="G529" t="s">
        <v>19</v>
      </c>
      <c r="H529" t="s">
        <v>20</v>
      </c>
      <c r="I529">
        <v>14</v>
      </c>
      <c r="J529" t="s">
        <v>21</v>
      </c>
      <c r="K529">
        <v>6.8</v>
      </c>
      <c r="L529">
        <v>1.29</v>
      </c>
      <c r="M529" t="s">
        <v>16</v>
      </c>
      <c r="N529">
        <v>1192.03</v>
      </c>
      <c r="O529" s="5">
        <f>(ScoreCard!$E$3-laptop_prices3[[#This Row],[Price ($)]])/ScoreCard!$E$3*ScoreCard!$E$5</f>
        <v>4.4485366232785708</v>
      </c>
      <c r="P529" s="5">
        <f>laptop_prices3[[#This Row],[RAM (GB)]]/ScoreCard!$F$3*ScoreCard!$F$5</f>
        <v>0.875</v>
      </c>
      <c r="Q529" s="5">
        <f>laptop_prices3[[#This Row],[Screen Size (inch)]]/ScoreCard!$G$3*ScoreCard!$G$5</f>
        <v>1.6184971098265895</v>
      </c>
      <c r="R529" s="5">
        <f>laptop_prices3[[#This Row],[Battery Life (hours)]]/ScoreCard!$H$3*ScoreCard!$H$5</f>
        <v>3.9666666666666668</v>
      </c>
      <c r="S529" s="5">
        <f>ScoreCard!$I$3-laptop_prices3[[#This Row],[Weight (kg)]]/ScoreCard!$I$3*ScoreCard!$I$5</f>
        <v>2.7628571428571429</v>
      </c>
      <c r="T529" s="6" cm="1">
        <f t="array" ref="T529">_xlfn.IFS(laptop_prices3[[#This Row],[Storage]]="512GB SSD", 512, laptop_prices3[[#This Row],[Storage]] = "1TB SSD", 1000, laptop_prices3[[#This Row],[Storage]] = "2TB SSD", 2000, laptop_prices3[[#This Row],[Storage]]= "256GB SSD", 256, laptop_prices3[[#This Row],[Storage]] = "1TB HDD", 1000*0.7)</f>
        <v>1000</v>
      </c>
      <c r="U529" s="5">
        <f>laptop_prices3[[#This Row],[Storage Raw Value]]/ScoreCard!$J$3*ScoreCard!$J$5</f>
        <v>4</v>
      </c>
    </row>
    <row r="530" spans="2:21" x14ac:dyDescent="0.2">
      <c r="B530" s="4" cm="1">
        <f t="array" ref="B530">SUM(laptop_prices3[[#This Row],[RAM Comp]:[Weight Comp]]+laptop_prices3[[#This Row],[Storage Comp]])</f>
        <v>25.381087255711535</v>
      </c>
      <c r="C530">
        <v>528</v>
      </c>
      <c r="D530" t="s">
        <v>17</v>
      </c>
      <c r="E530" t="s">
        <v>12</v>
      </c>
      <c r="F530">
        <v>8</v>
      </c>
      <c r="G530" t="s">
        <v>19</v>
      </c>
      <c r="H530" t="s">
        <v>14</v>
      </c>
      <c r="I530">
        <v>15.6</v>
      </c>
      <c r="J530" t="s">
        <v>15</v>
      </c>
      <c r="K530">
        <v>7.9</v>
      </c>
      <c r="L530">
        <v>2.46</v>
      </c>
      <c r="M530" t="s">
        <v>46</v>
      </c>
      <c r="N530">
        <v>1744.33</v>
      </c>
      <c r="O530" s="5">
        <f>(ScoreCard!$E$3-laptop_prices3[[#This Row],[Price ($)]])/ScoreCard!$E$3*ScoreCard!$E$5</f>
        <v>4.1930286050548302</v>
      </c>
      <c r="P530" s="5">
        <f>laptop_prices3[[#This Row],[RAM (GB)]]/ScoreCard!$F$3*ScoreCard!$F$5</f>
        <v>0.875</v>
      </c>
      <c r="Q530" s="5">
        <f>laptop_prices3[[#This Row],[Screen Size (inch)]]/ScoreCard!$G$3*ScoreCard!$G$5</f>
        <v>1.8034682080924855</v>
      </c>
      <c r="R530" s="5">
        <f>laptop_prices3[[#This Row],[Battery Life (hours)]]/ScoreCard!$H$3*ScoreCard!$H$5</f>
        <v>4.6083333333333334</v>
      </c>
      <c r="S530" s="5">
        <f>ScoreCard!$I$3-laptop_prices3[[#This Row],[Weight (kg)]]/ScoreCard!$I$3*ScoreCard!$I$5</f>
        <v>2.0942857142857143</v>
      </c>
      <c r="T530" s="6" cm="1">
        <f t="array" ref="T530">_xlfn.IFS(laptop_prices3[[#This Row],[Storage]]="512GB SSD", 512, laptop_prices3[[#This Row],[Storage]] = "1TB SSD", 1000, laptop_prices3[[#This Row],[Storage]] = "2TB SSD", 2000, laptop_prices3[[#This Row],[Storage]]= "256GB SSD", 256, laptop_prices3[[#This Row],[Storage]] = "1TB HDD", 1000*0.7)</f>
        <v>1000</v>
      </c>
      <c r="U530" s="5">
        <f>laptop_prices3[[#This Row],[Storage Raw Value]]/ScoreCard!$J$3*ScoreCard!$J$5</f>
        <v>4</v>
      </c>
    </row>
    <row r="531" spans="2:21" x14ac:dyDescent="0.2">
      <c r="B531" s="4" cm="1">
        <f t="array" ref="B531">SUM(laptop_prices3[[#This Row],[RAM Comp]:[Weight Comp]]+laptop_prices3[[#This Row],[Storage Comp]])</f>
        <v>20.04</v>
      </c>
      <c r="C531">
        <v>529</v>
      </c>
      <c r="D531" t="s">
        <v>28</v>
      </c>
      <c r="E531" t="s">
        <v>18</v>
      </c>
      <c r="F531">
        <v>8</v>
      </c>
      <c r="G531" t="s">
        <v>42</v>
      </c>
      <c r="H531" t="s">
        <v>14</v>
      </c>
      <c r="I531">
        <v>17.3</v>
      </c>
      <c r="J531" t="s">
        <v>15</v>
      </c>
      <c r="K531">
        <v>6.9</v>
      </c>
      <c r="L531">
        <v>2.73</v>
      </c>
      <c r="M531" t="s">
        <v>16</v>
      </c>
      <c r="N531">
        <v>1592.07</v>
      </c>
      <c r="O531" s="5">
        <f>(ScoreCard!$E$3-laptop_prices3[[#This Row],[Price ($)]])/ScoreCard!$E$3*ScoreCard!$E$5</f>
        <v>4.2634679511615596</v>
      </c>
      <c r="P531" s="5">
        <f>laptop_prices3[[#This Row],[RAM (GB)]]/ScoreCard!$F$3*ScoreCard!$F$5</f>
        <v>0.875</v>
      </c>
      <c r="Q531" s="5">
        <f>laptop_prices3[[#This Row],[Screen Size (inch)]]/ScoreCard!$G$3*ScoreCard!$G$5</f>
        <v>2</v>
      </c>
      <c r="R531" s="5">
        <f>laptop_prices3[[#This Row],[Battery Life (hours)]]/ScoreCard!$H$3*ScoreCard!$H$5</f>
        <v>4.0250000000000004</v>
      </c>
      <c r="S531" s="5">
        <f>ScoreCard!$I$3-laptop_prices3[[#This Row],[Weight (kg)]]/ScoreCard!$I$3*ScoreCard!$I$5</f>
        <v>1.94</v>
      </c>
      <c r="T531" s="6" cm="1">
        <f t="array" ref="T531">_xlfn.IFS(laptop_prices3[[#This Row],[Storage]]="512GB SSD", 512, laptop_prices3[[#This Row],[Storage]] = "1TB SSD", 1000, laptop_prices3[[#This Row],[Storage]] = "2TB SSD", 2000, laptop_prices3[[#This Row],[Storage]]= "256GB SSD", 256, laptop_prices3[[#This Row],[Storage]] = "1TB HDD", 1000*0.7)</f>
        <v>700</v>
      </c>
      <c r="U531" s="5">
        <f>laptop_prices3[[#This Row],[Storage Raw Value]]/ScoreCard!$J$3*ScoreCard!$J$5</f>
        <v>2.8</v>
      </c>
    </row>
    <row r="532" spans="2:21" x14ac:dyDescent="0.2">
      <c r="B532" s="4" cm="1">
        <f t="array" ref="B532">SUM(laptop_prices3[[#This Row],[RAM Comp]:[Weight Comp]]+laptop_prices3[[#This Row],[Storage Comp]])</f>
        <v>22.287806220754199</v>
      </c>
      <c r="C532">
        <v>530</v>
      </c>
      <c r="D532" t="s">
        <v>33</v>
      </c>
      <c r="E532" t="s">
        <v>41</v>
      </c>
      <c r="F532">
        <v>32</v>
      </c>
      <c r="G532" t="s">
        <v>42</v>
      </c>
      <c r="H532" t="s">
        <v>14</v>
      </c>
      <c r="I532">
        <v>16</v>
      </c>
      <c r="J532" t="s">
        <v>15</v>
      </c>
      <c r="K532">
        <v>5.6</v>
      </c>
      <c r="L532">
        <v>1.8</v>
      </c>
      <c r="M532" t="s">
        <v>22</v>
      </c>
      <c r="N532">
        <v>2881.34</v>
      </c>
      <c r="O532" s="5">
        <f>(ScoreCard!$E$3-laptop_prices3[[#This Row],[Price ($)]])/ScoreCard!$E$3*ScoreCard!$E$5</f>
        <v>3.6670188788180473</v>
      </c>
      <c r="P532" s="5">
        <f>laptop_prices3[[#This Row],[RAM (GB)]]/ScoreCard!$F$3*ScoreCard!$F$5</f>
        <v>3.5</v>
      </c>
      <c r="Q532" s="5">
        <f>laptop_prices3[[#This Row],[Screen Size (inch)]]/ScoreCard!$G$3*ScoreCard!$G$5</f>
        <v>1.8497109826589595</v>
      </c>
      <c r="R532" s="5">
        <f>laptop_prices3[[#This Row],[Battery Life (hours)]]/ScoreCard!$H$3*ScoreCard!$H$5</f>
        <v>3.2666666666666662</v>
      </c>
      <c r="S532" s="5">
        <f>ScoreCard!$I$3-laptop_prices3[[#This Row],[Weight (kg)]]/ScoreCard!$I$3*ScoreCard!$I$5</f>
        <v>2.4714285714285715</v>
      </c>
      <c r="T532" s="6" cm="1">
        <f t="array" ref="T532">_xlfn.IFS(laptop_prices3[[#This Row],[Storage]]="512GB SSD", 512, laptop_prices3[[#This Row],[Storage]] = "1TB SSD", 1000, laptop_prices3[[#This Row],[Storage]] = "2TB SSD", 2000, laptop_prices3[[#This Row],[Storage]]= "256GB SSD", 256, laptop_prices3[[#This Row],[Storage]] = "1TB HDD", 1000*0.7)</f>
        <v>700</v>
      </c>
      <c r="U532" s="5">
        <f>laptop_prices3[[#This Row],[Storage Raw Value]]/ScoreCard!$J$3*ScoreCard!$J$5</f>
        <v>2.8</v>
      </c>
    </row>
    <row r="533" spans="2:21" x14ac:dyDescent="0.2">
      <c r="B533" s="4" cm="1">
        <f t="array" ref="B533">SUM(laptop_prices3[[#This Row],[RAM Comp]:[Weight Comp]]+laptop_prices3[[#This Row],[Storage Comp]])</f>
        <v>21.430925681255161</v>
      </c>
      <c r="C533">
        <v>531</v>
      </c>
      <c r="D533" t="s">
        <v>11</v>
      </c>
      <c r="E533" t="s">
        <v>18</v>
      </c>
      <c r="F533">
        <v>64</v>
      </c>
      <c r="G533" t="s">
        <v>29</v>
      </c>
      <c r="H533" t="s">
        <v>20</v>
      </c>
      <c r="I533">
        <v>14</v>
      </c>
      <c r="J533" t="s">
        <v>27</v>
      </c>
      <c r="K533">
        <v>10.5</v>
      </c>
      <c r="L533">
        <v>1.59</v>
      </c>
      <c r="M533" t="s">
        <v>30</v>
      </c>
      <c r="N533">
        <v>7318.12</v>
      </c>
      <c r="O533" s="5">
        <f>(ScoreCard!$E$3-laptop_prices3[[#This Row],[Price ($)]])/ScoreCard!$E$3*ScoreCard!$E$5</f>
        <v>1.614451677849865</v>
      </c>
      <c r="P533" s="5">
        <f>laptop_prices3[[#This Row],[RAM (GB)]]/ScoreCard!$F$3*ScoreCard!$F$5</f>
        <v>7</v>
      </c>
      <c r="Q533" s="5">
        <f>laptop_prices3[[#This Row],[Screen Size (inch)]]/ScoreCard!$G$3*ScoreCard!$G$5</f>
        <v>1.6184971098265895</v>
      </c>
      <c r="R533" s="5">
        <f>laptop_prices3[[#This Row],[Battery Life (hours)]]/ScoreCard!$H$3*ScoreCard!$H$5</f>
        <v>6.125</v>
      </c>
      <c r="S533" s="5">
        <f>ScoreCard!$I$3-laptop_prices3[[#This Row],[Weight (kg)]]/ScoreCard!$I$3*ScoreCard!$I$5</f>
        <v>2.5914285714285716</v>
      </c>
      <c r="T533" s="6" cm="1">
        <f t="array" ref="T533">_xlfn.IFS(laptop_prices3[[#This Row],[Storage]]="512GB SSD", 512, laptop_prices3[[#This Row],[Storage]] = "1TB SSD", 1000, laptop_prices3[[#This Row],[Storage]] = "2TB SSD", 2000, laptop_prices3[[#This Row],[Storage]]= "256GB SSD", 256, laptop_prices3[[#This Row],[Storage]] = "1TB HDD", 1000*0.7)</f>
        <v>256</v>
      </c>
      <c r="U533" s="5">
        <f>laptop_prices3[[#This Row],[Storage Raw Value]]/ScoreCard!$J$3*ScoreCard!$J$5</f>
        <v>1.024</v>
      </c>
    </row>
    <row r="534" spans="2:21" x14ac:dyDescent="0.2">
      <c r="B534" s="4" cm="1">
        <f t="array" ref="B534">SUM(laptop_prices3[[#This Row],[RAM Comp]:[Weight Comp]]+laptop_prices3[[#This Row],[Storage Comp]])</f>
        <v>44.64203963666391</v>
      </c>
      <c r="C534">
        <v>532</v>
      </c>
      <c r="D534" t="s">
        <v>45</v>
      </c>
      <c r="E534" t="s">
        <v>31</v>
      </c>
      <c r="F534">
        <v>32</v>
      </c>
      <c r="G534" t="s">
        <v>25</v>
      </c>
      <c r="H534" t="s">
        <v>20</v>
      </c>
      <c r="I534">
        <v>15.6</v>
      </c>
      <c r="J534" t="s">
        <v>27</v>
      </c>
      <c r="K534">
        <v>9</v>
      </c>
      <c r="L534">
        <v>2.4700000000000002</v>
      </c>
      <c r="M534" t="s">
        <v>30</v>
      </c>
      <c r="N534">
        <v>2488.23</v>
      </c>
      <c r="O534" s="5">
        <f>(ScoreCard!$E$3-laptop_prices3[[#This Row],[Price ($)]])/ScoreCard!$E$3*ScoreCard!$E$5</f>
        <v>3.8488815567900456</v>
      </c>
      <c r="P534" s="5">
        <f>laptop_prices3[[#This Row],[RAM (GB)]]/ScoreCard!$F$3*ScoreCard!$F$5</f>
        <v>3.5</v>
      </c>
      <c r="Q534" s="5">
        <f>laptop_prices3[[#This Row],[Screen Size (inch)]]/ScoreCard!$G$3*ScoreCard!$G$5</f>
        <v>1.8034682080924855</v>
      </c>
      <c r="R534" s="5">
        <f>laptop_prices3[[#This Row],[Battery Life (hours)]]/ScoreCard!$H$3*ScoreCard!$H$5</f>
        <v>5.25</v>
      </c>
      <c r="S534" s="5">
        <f>ScoreCard!$I$3-laptop_prices3[[#This Row],[Weight (kg)]]/ScoreCard!$I$3*ScoreCard!$I$5</f>
        <v>2.0885714285714285</v>
      </c>
      <c r="T534" s="6" cm="1">
        <f t="array" ref="T534">_xlfn.IFS(laptop_prices3[[#This Row],[Storage]]="512GB SSD", 512, laptop_prices3[[#This Row],[Storage]] = "1TB SSD", 1000, laptop_prices3[[#This Row],[Storage]] = "2TB SSD", 2000, laptop_prices3[[#This Row],[Storage]]= "256GB SSD", 256, laptop_prices3[[#This Row],[Storage]] = "1TB HDD", 1000*0.7)</f>
        <v>2000</v>
      </c>
      <c r="U534" s="5">
        <f>laptop_prices3[[#This Row],[Storage Raw Value]]/ScoreCard!$J$3*ScoreCard!$J$5</f>
        <v>8</v>
      </c>
    </row>
    <row r="535" spans="2:21" x14ac:dyDescent="0.2">
      <c r="B535" s="4" cm="1">
        <f t="array" ref="B535">SUM(laptop_prices3[[#This Row],[RAM Comp]:[Weight Comp]]+laptop_prices3[[#This Row],[Storage Comp]])</f>
        <v>25.73647330030278</v>
      </c>
      <c r="C535">
        <v>533</v>
      </c>
      <c r="D535" t="s">
        <v>36</v>
      </c>
      <c r="E535" t="s">
        <v>41</v>
      </c>
      <c r="F535">
        <v>4</v>
      </c>
      <c r="G535" t="s">
        <v>19</v>
      </c>
      <c r="H535" t="s">
        <v>14</v>
      </c>
      <c r="I535">
        <v>14</v>
      </c>
      <c r="J535" t="s">
        <v>21</v>
      </c>
      <c r="K535">
        <v>9.4</v>
      </c>
      <c r="L535">
        <v>2.2799999999999998</v>
      </c>
      <c r="M535" t="s">
        <v>22</v>
      </c>
      <c r="N535">
        <v>1409.77</v>
      </c>
      <c r="O535" s="5">
        <f>(ScoreCard!$E$3-laptop_prices3[[#This Row],[Price ($)]])/ScoreCard!$E$3*ScoreCard!$E$5</f>
        <v>4.3478045648175216</v>
      </c>
      <c r="P535" s="5">
        <f>laptop_prices3[[#This Row],[RAM (GB)]]/ScoreCard!$F$3*ScoreCard!$F$5</f>
        <v>0.4375</v>
      </c>
      <c r="Q535" s="5">
        <f>laptop_prices3[[#This Row],[Screen Size (inch)]]/ScoreCard!$G$3*ScoreCard!$G$5</f>
        <v>1.6184971098265895</v>
      </c>
      <c r="R535" s="5">
        <f>laptop_prices3[[#This Row],[Battery Life (hours)]]/ScoreCard!$H$3*ScoreCard!$H$5</f>
        <v>5.4833333333333334</v>
      </c>
      <c r="S535" s="5">
        <f>ScoreCard!$I$3-laptop_prices3[[#This Row],[Weight (kg)]]/ScoreCard!$I$3*ScoreCard!$I$5</f>
        <v>2.1971428571428575</v>
      </c>
      <c r="T535" s="6" cm="1">
        <f t="array" ref="T535">_xlfn.IFS(laptop_prices3[[#This Row],[Storage]]="512GB SSD", 512, laptop_prices3[[#This Row],[Storage]] = "1TB SSD", 1000, laptop_prices3[[#This Row],[Storage]] = "2TB SSD", 2000, laptop_prices3[[#This Row],[Storage]]= "256GB SSD", 256, laptop_prices3[[#This Row],[Storage]] = "1TB HDD", 1000*0.7)</f>
        <v>1000</v>
      </c>
      <c r="U535" s="5">
        <f>laptop_prices3[[#This Row],[Storage Raw Value]]/ScoreCard!$J$3*ScoreCard!$J$5</f>
        <v>4</v>
      </c>
    </row>
    <row r="536" spans="2:21" x14ac:dyDescent="0.2">
      <c r="B536" s="4" cm="1">
        <f t="array" ref="B536">SUM(laptop_prices3[[#This Row],[RAM Comp]:[Weight Comp]]+laptop_prices3[[#This Row],[Storage Comp]])</f>
        <v>21.042277731902004</v>
      </c>
      <c r="C536">
        <v>534</v>
      </c>
      <c r="D536" t="s">
        <v>33</v>
      </c>
      <c r="E536" t="s">
        <v>24</v>
      </c>
      <c r="F536">
        <v>32</v>
      </c>
      <c r="G536" t="s">
        <v>42</v>
      </c>
      <c r="H536" t="s">
        <v>32</v>
      </c>
      <c r="I536">
        <v>15.6</v>
      </c>
      <c r="J536" t="s">
        <v>27</v>
      </c>
      <c r="K536">
        <v>4.7</v>
      </c>
      <c r="L536">
        <v>2.98</v>
      </c>
      <c r="M536" t="s">
        <v>22</v>
      </c>
      <c r="N536">
        <v>2471.63</v>
      </c>
      <c r="O536" s="5">
        <f>(ScoreCard!$E$3-laptop_prices3[[#This Row],[Price ($)]])/ScoreCard!$E$3*ScoreCard!$E$5</f>
        <v>3.8565611387247083</v>
      </c>
      <c r="P536" s="5">
        <f>laptop_prices3[[#This Row],[RAM (GB)]]/ScoreCard!$F$3*ScoreCard!$F$5</f>
        <v>3.5</v>
      </c>
      <c r="Q536" s="5">
        <f>laptop_prices3[[#This Row],[Screen Size (inch)]]/ScoreCard!$G$3*ScoreCard!$G$5</f>
        <v>1.8034682080924855</v>
      </c>
      <c r="R536" s="5">
        <f>laptop_prices3[[#This Row],[Battery Life (hours)]]/ScoreCard!$H$3*ScoreCard!$H$5</f>
        <v>2.7416666666666667</v>
      </c>
      <c r="S536" s="5">
        <f>ScoreCard!$I$3-laptop_prices3[[#This Row],[Weight (kg)]]/ScoreCard!$I$3*ScoreCard!$I$5</f>
        <v>1.7971428571428572</v>
      </c>
      <c r="T536" s="6" cm="1">
        <f t="array" ref="T536">_xlfn.IFS(laptop_prices3[[#This Row],[Storage]]="512GB SSD", 512, laptop_prices3[[#This Row],[Storage]] = "1TB SSD", 1000, laptop_prices3[[#This Row],[Storage]] = "2TB SSD", 2000, laptop_prices3[[#This Row],[Storage]]= "256GB SSD", 256, laptop_prices3[[#This Row],[Storage]] = "1TB HDD", 1000*0.7)</f>
        <v>700</v>
      </c>
      <c r="U536" s="5">
        <f>laptop_prices3[[#This Row],[Storage Raw Value]]/ScoreCard!$J$3*ScoreCard!$J$5</f>
        <v>2.8</v>
      </c>
    </row>
    <row r="537" spans="2:21" x14ac:dyDescent="0.2">
      <c r="B537" s="4" cm="1">
        <f t="array" ref="B537">SUM(laptop_prices3[[#This Row],[RAM Comp]:[Weight Comp]]+laptop_prices3[[#This Row],[Storage Comp]])</f>
        <v>23.35911987338288</v>
      </c>
      <c r="C537">
        <v>535</v>
      </c>
      <c r="D537" t="s">
        <v>23</v>
      </c>
      <c r="E537" t="s">
        <v>24</v>
      </c>
      <c r="F537">
        <v>4</v>
      </c>
      <c r="G537" t="s">
        <v>19</v>
      </c>
      <c r="H537" t="s">
        <v>40</v>
      </c>
      <c r="I537">
        <v>13.3</v>
      </c>
      <c r="J537" t="s">
        <v>27</v>
      </c>
      <c r="K537">
        <v>6.1</v>
      </c>
      <c r="L537">
        <v>2.93</v>
      </c>
      <c r="M537" t="s">
        <v>46</v>
      </c>
      <c r="N537">
        <v>1368.12</v>
      </c>
      <c r="O537" s="5">
        <f>(ScoreCard!$E$3-laptop_prices3[[#This Row],[Price ($)]])/ScoreCard!$E$3*ScoreCard!$E$5</f>
        <v>4.3670729134668402</v>
      </c>
      <c r="P537" s="5">
        <f>laptop_prices3[[#This Row],[RAM (GB)]]/ScoreCard!$F$3*ScoreCard!$F$5</f>
        <v>0.4375</v>
      </c>
      <c r="Q537" s="5">
        <f>laptop_prices3[[#This Row],[Screen Size (inch)]]/ScoreCard!$G$3*ScoreCard!$G$5</f>
        <v>1.5375722543352601</v>
      </c>
      <c r="R537" s="5">
        <f>laptop_prices3[[#This Row],[Battery Life (hours)]]/ScoreCard!$H$3*ScoreCard!$H$5</f>
        <v>3.5583333333333331</v>
      </c>
      <c r="S537" s="5">
        <f>ScoreCard!$I$3-laptop_prices3[[#This Row],[Weight (kg)]]/ScoreCard!$I$3*ScoreCard!$I$5</f>
        <v>1.8257142857142856</v>
      </c>
      <c r="T537" s="6" cm="1">
        <f t="array" ref="T537">_xlfn.IFS(laptop_prices3[[#This Row],[Storage]]="512GB SSD", 512, laptop_prices3[[#This Row],[Storage]] = "1TB SSD", 1000, laptop_prices3[[#This Row],[Storage]] = "2TB SSD", 2000, laptop_prices3[[#This Row],[Storage]]= "256GB SSD", 256, laptop_prices3[[#This Row],[Storage]] = "1TB HDD", 1000*0.7)</f>
        <v>1000</v>
      </c>
      <c r="U537" s="5">
        <f>laptop_prices3[[#This Row],[Storage Raw Value]]/ScoreCard!$J$3*ScoreCard!$J$5</f>
        <v>4</v>
      </c>
    </row>
    <row r="538" spans="2:21" x14ac:dyDescent="0.2">
      <c r="B538" s="4" cm="1">
        <f t="array" ref="B538">SUM(laptop_prices3[[#This Row],[RAM Comp]:[Weight Comp]]+laptop_prices3[[#This Row],[Storage Comp]])</f>
        <v>41.973520506468482</v>
      </c>
      <c r="C538">
        <v>536</v>
      </c>
      <c r="D538" t="s">
        <v>34</v>
      </c>
      <c r="E538" t="s">
        <v>12</v>
      </c>
      <c r="F538">
        <v>16</v>
      </c>
      <c r="G538" t="s">
        <v>25</v>
      </c>
      <c r="H538" t="s">
        <v>44</v>
      </c>
      <c r="I538">
        <v>16</v>
      </c>
      <c r="J538" t="s">
        <v>43</v>
      </c>
      <c r="K538">
        <v>6.2</v>
      </c>
      <c r="L538">
        <v>1.3</v>
      </c>
      <c r="M538" t="s">
        <v>16</v>
      </c>
      <c r="N538">
        <v>756.4</v>
      </c>
      <c r="O538" s="5">
        <f>(ScoreCard!$E$3-laptop_prices3[[#This Row],[Price ($)]])/ScoreCard!$E$3*ScoreCard!$E$5</f>
        <v>4.6500701340133315</v>
      </c>
      <c r="P538" s="5">
        <f>laptop_prices3[[#This Row],[RAM (GB)]]/ScoreCard!$F$3*ScoreCard!$F$5</f>
        <v>1.75</v>
      </c>
      <c r="Q538" s="5">
        <f>laptop_prices3[[#This Row],[Screen Size (inch)]]/ScoreCard!$G$3*ScoreCard!$G$5</f>
        <v>1.8497109826589595</v>
      </c>
      <c r="R538" s="5">
        <f>laptop_prices3[[#This Row],[Battery Life (hours)]]/ScoreCard!$H$3*ScoreCard!$H$5</f>
        <v>3.6166666666666671</v>
      </c>
      <c r="S538" s="5">
        <f>ScoreCard!$I$3-laptop_prices3[[#This Row],[Weight (kg)]]/ScoreCard!$I$3*ScoreCard!$I$5</f>
        <v>2.7571428571428571</v>
      </c>
      <c r="T538" s="6" cm="1">
        <f t="array" ref="T538">_xlfn.IFS(laptop_prices3[[#This Row],[Storage]]="512GB SSD", 512, laptop_prices3[[#This Row],[Storage]] = "1TB SSD", 1000, laptop_prices3[[#This Row],[Storage]] = "2TB SSD", 2000, laptop_prices3[[#This Row],[Storage]]= "256GB SSD", 256, laptop_prices3[[#This Row],[Storage]] = "1TB HDD", 1000*0.7)</f>
        <v>2000</v>
      </c>
      <c r="U538" s="5">
        <f>laptop_prices3[[#This Row],[Storage Raw Value]]/ScoreCard!$J$3*ScoreCard!$J$5</f>
        <v>8</v>
      </c>
    </row>
    <row r="539" spans="2:21" x14ac:dyDescent="0.2">
      <c r="B539" s="4" cm="1">
        <f t="array" ref="B539">SUM(laptop_prices3[[#This Row],[RAM Comp]:[Weight Comp]]+laptop_prices3[[#This Row],[Storage Comp]])</f>
        <v>13.797738921001926</v>
      </c>
      <c r="C539">
        <v>537</v>
      </c>
      <c r="D539" t="s">
        <v>36</v>
      </c>
      <c r="E539" t="s">
        <v>41</v>
      </c>
      <c r="F539">
        <v>4</v>
      </c>
      <c r="G539" t="s">
        <v>29</v>
      </c>
      <c r="H539" t="s">
        <v>35</v>
      </c>
      <c r="I539">
        <v>13.3</v>
      </c>
      <c r="J539" t="s">
        <v>15</v>
      </c>
      <c r="K539">
        <v>10.4</v>
      </c>
      <c r="L539">
        <v>3.22</v>
      </c>
      <c r="M539" t="s">
        <v>46</v>
      </c>
      <c r="N539">
        <v>1938.34</v>
      </c>
      <c r="O539" s="5">
        <f>(ScoreCard!$E$3-laptop_prices3[[#This Row],[Price ($)]])/ScoreCard!$E$3*ScoreCard!$E$5</f>
        <v>4.103274647757007</v>
      </c>
      <c r="P539" s="5">
        <f>laptop_prices3[[#This Row],[RAM (GB)]]/ScoreCard!$F$3*ScoreCard!$F$5</f>
        <v>0.4375</v>
      </c>
      <c r="Q539" s="5">
        <f>laptop_prices3[[#This Row],[Screen Size (inch)]]/ScoreCard!$G$3*ScoreCard!$G$5</f>
        <v>1.5375722543352601</v>
      </c>
      <c r="R539" s="5">
        <f>laptop_prices3[[#This Row],[Battery Life (hours)]]/ScoreCard!$H$3*ScoreCard!$H$5</f>
        <v>6.0666666666666664</v>
      </c>
      <c r="S539" s="5">
        <f>ScoreCard!$I$3-laptop_prices3[[#This Row],[Weight (kg)]]/ScoreCard!$I$3*ScoreCard!$I$5</f>
        <v>1.66</v>
      </c>
      <c r="T539" s="6" cm="1">
        <f t="array" ref="T539">_xlfn.IFS(laptop_prices3[[#This Row],[Storage]]="512GB SSD", 512, laptop_prices3[[#This Row],[Storage]] = "1TB SSD", 1000, laptop_prices3[[#This Row],[Storage]] = "2TB SSD", 2000, laptop_prices3[[#This Row],[Storage]]= "256GB SSD", 256, laptop_prices3[[#This Row],[Storage]] = "1TB HDD", 1000*0.7)</f>
        <v>256</v>
      </c>
      <c r="U539" s="5">
        <f>laptop_prices3[[#This Row],[Storage Raw Value]]/ScoreCard!$J$3*ScoreCard!$J$5</f>
        <v>1.024</v>
      </c>
    </row>
    <row r="540" spans="2:21" x14ac:dyDescent="0.2">
      <c r="B540" s="4" cm="1">
        <f t="array" ref="B540">SUM(laptop_prices3[[#This Row],[RAM Comp]:[Weight Comp]]+laptop_prices3[[#This Row],[Storage Comp]])</f>
        <v>12.340539636663914</v>
      </c>
      <c r="C540">
        <v>538</v>
      </c>
      <c r="D540" t="s">
        <v>28</v>
      </c>
      <c r="E540" t="s">
        <v>18</v>
      </c>
      <c r="F540">
        <v>4</v>
      </c>
      <c r="G540" t="s">
        <v>29</v>
      </c>
      <c r="H540" t="s">
        <v>40</v>
      </c>
      <c r="I540">
        <v>15.6</v>
      </c>
      <c r="J540" t="s">
        <v>21</v>
      </c>
      <c r="K540">
        <v>6.3</v>
      </c>
      <c r="L540">
        <v>2.0499999999999998</v>
      </c>
      <c r="M540" t="s">
        <v>30</v>
      </c>
      <c r="N540">
        <v>919.96</v>
      </c>
      <c r="O540" s="5">
        <f>(ScoreCard!$E$3-laptop_prices3[[#This Row],[Price ($)]])/ScoreCard!$E$3*ScoreCard!$E$5</f>
        <v>4.5744031206860178</v>
      </c>
      <c r="P540" s="5">
        <f>laptop_prices3[[#This Row],[RAM (GB)]]/ScoreCard!$F$3*ScoreCard!$F$5</f>
        <v>0.4375</v>
      </c>
      <c r="Q540" s="5">
        <f>laptop_prices3[[#This Row],[Screen Size (inch)]]/ScoreCard!$G$3*ScoreCard!$G$5</f>
        <v>1.8034682080924855</v>
      </c>
      <c r="R540" s="5">
        <f>laptop_prices3[[#This Row],[Battery Life (hours)]]/ScoreCard!$H$3*ScoreCard!$H$5</f>
        <v>3.6750000000000003</v>
      </c>
      <c r="S540" s="5">
        <f>ScoreCard!$I$3-laptop_prices3[[#This Row],[Weight (kg)]]/ScoreCard!$I$3*ScoreCard!$I$5</f>
        <v>2.3285714285714287</v>
      </c>
      <c r="T540" s="6" cm="1">
        <f t="array" ref="T540">_xlfn.IFS(laptop_prices3[[#This Row],[Storage]]="512GB SSD", 512, laptop_prices3[[#This Row],[Storage]] = "1TB SSD", 1000, laptop_prices3[[#This Row],[Storage]] = "2TB SSD", 2000, laptop_prices3[[#This Row],[Storage]]= "256GB SSD", 256, laptop_prices3[[#This Row],[Storage]] = "1TB HDD", 1000*0.7)</f>
        <v>256</v>
      </c>
      <c r="U540" s="5">
        <f>laptop_prices3[[#This Row],[Storage Raw Value]]/ScoreCard!$J$3*ScoreCard!$J$5</f>
        <v>1.024</v>
      </c>
    </row>
    <row r="541" spans="2:21" x14ac:dyDescent="0.2">
      <c r="B541" s="4" cm="1">
        <f t="array" ref="B541">SUM(laptop_prices3[[#This Row],[RAM Comp]:[Weight Comp]]+laptop_prices3[[#This Row],[Storage Comp]])</f>
        <v>18.320944398568678</v>
      </c>
      <c r="C541">
        <v>539</v>
      </c>
      <c r="D541" t="s">
        <v>11</v>
      </c>
      <c r="E541" t="s">
        <v>48</v>
      </c>
      <c r="F541">
        <v>8</v>
      </c>
      <c r="G541" t="s">
        <v>13</v>
      </c>
      <c r="H541" t="s">
        <v>40</v>
      </c>
      <c r="I541">
        <v>15.6</v>
      </c>
      <c r="J541" t="s">
        <v>27</v>
      </c>
      <c r="K541">
        <v>8.8000000000000007</v>
      </c>
      <c r="L541">
        <v>2.0699999999999998</v>
      </c>
      <c r="M541" t="s">
        <v>30</v>
      </c>
      <c r="N541">
        <v>3381.1</v>
      </c>
      <c r="O541" s="5">
        <f>(ScoreCard!$E$3-laptop_prices3[[#This Row],[Price ($)]])/ScoreCard!$E$3*ScoreCard!$E$5</f>
        <v>3.4358172000429317</v>
      </c>
      <c r="P541" s="5">
        <f>laptop_prices3[[#This Row],[RAM (GB)]]/ScoreCard!$F$3*ScoreCard!$F$5</f>
        <v>0.875</v>
      </c>
      <c r="Q541" s="5">
        <f>laptop_prices3[[#This Row],[Screen Size (inch)]]/ScoreCard!$G$3*ScoreCard!$G$5</f>
        <v>1.8034682080924855</v>
      </c>
      <c r="R541" s="5">
        <f>laptop_prices3[[#This Row],[Battery Life (hours)]]/ScoreCard!$H$3*ScoreCard!$H$5</f>
        <v>5.1333333333333337</v>
      </c>
      <c r="S541" s="5">
        <f>ScoreCard!$I$3-laptop_prices3[[#This Row],[Weight (kg)]]/ScoreCard!$I$3*ScoreCard!$I$5</f>
        <v>2.3171428571428572</v>
      </c>
      <c r="T541" s="6" cm="1">
        <f t="array" ref="T541">_xlfn.IFS(laptop_prices3[[#This Row],[Storage]]="512GB SSD", 512, laptop_prices3[[#This Row],[Storage]] = "1TB SSD", 1000, laptop_prices3[[#This Row],[Storage]] = "2TB SSD", 2000, laptop_prices3[[#This Row],[Storage]]= "256GB SSD", 256, laptop_prices3[[#This Row],[Storage]] = "1TB HDD", 1000*0.7)</f>
        <v>512</v>
      </c>
      <c r="U541" s="5">
        <f>laptop_prices3[[#This Row],[Storage Raw Value]]/ScoreCard!$J$3*ScoreCard!$J$5</f>
        <v>2.048</v>
      </c>
    </row>
    <row r="542" spans="2:21" x14ac:dyDescent="0.2">
      <c r="B542" s="4" cm="1">
        <f t="array" ref="B542">SUM(laptop_prices3[[#This Row],[RAM Comp]:[Weight Comp]]+laptop_prices3[[#This Row],[Storage Comp]])</f>
        <v>20.184330443159922</v>
      </c>
      <c r="C542">
        <v>540</v>
      </c>
      <c r="D542" t="s">
        <v>47</v>
      </c>
      <c r="E542" t="s">
        <v>18</v>
      </c>
      <c r="F542">
        <v>4</v>
      </c>
      <c r="G542" t="s">
        <v>42</v>
      </c>
      <c r="H542" t="s">
        <v>40</v>
      </c>
      <c r="I542">
        <v>14</v>
      </c>
      <c r="J542" t="s">
        <v>21</v>
      </c>
      <c r="K542">
        <v>9.1</v>
      </c>
      <c r="L542">
        <v>3.29</v>
      </c>
      <c r="M542" t="s">
        <v>30</v>
      </c>
      <c r="N542">
        <v>1133.28</v>
      </c>
      <c r="O542" s="5">
        <f>(ScoreCard!$E$3-laptop_prices3[[#This Row],[Price ($)]])/ScoreCard!$E$3*ScoreCard!$E$5</f>
        <v>4.4757158665714272</v>
      </c>
      <c r="P542" s="5">
        <f>laptop_prices3[[#This Row],[RAM (GB)]]/ScoreCard!$F$3*ScoreCard!$F$5</f>
        <v>0.4375</v>
      </c>
      <c r="Q542" s="5">
        <f>laptop_prices3[[#This Row],[Screen Size (inch)]]/ScoreCard!$G$3*ScoreCard!$G$5</f>
        <v>1.6184971098265895</v>
      </c>
      <c r="R542" s="5">
        <f>laptop_prices3[[#This Row],[Battery Life (hours)]]/ScoreCard!$H$3*ScoreCard!$H$5</f>
        <v>5.3083333333333336</v>
      </c>
      <c r="S542" s="5">
        <f>ScoreCard!$I$3-laptop_prices3[[#This Row],[Weight (kg)]]/ScoreCard!$I$3*ScoreCard!$I$5</f>
        <v>1.6199999999999999</v>
      </c>
      <c r="T542" s="6" cm="1">
        <f t="array" ref="T542">_xlfn.IFS(laptop_prices3[[#This Row],[Storage]]="512GB SSD", 512, laptop_prices3[[#This Row],[Storage]] = "1TB SSD", 1000, laptop_prices3[[#This Row],[Storage]] = "2TB SSD", 2000, laptop_prices3[[#This Row],[Storage]]= "256GB SSD", 256, laptop_prices3[[#This Row],[Storage]] = "1TB HDD", 1000*0.7)</f>
        <v>700</v>
      </c>
      <c r="U542" s="5">
        <f>laptop_prices3[[#This Row],[Storage Raw Value]]/ScoreCard!$J$3*ScoreCard!$J$5</f>
        <v>2.8</v>
      </c>
    </row>
    <row r="543" spans="2:21" x14ac:dyDescent="0.2">
      <c r="B543" s="4" cm="1">
        <f t="array" ref="B543">SUM(laptop_prices3[[#This Row],[RAM Comp]:[Weight Comp]]+laptop_prices3[[#This Row],[Storage Comp]])</f>
        <v>17.941425268373248</v>
      </c>
      <c r="C543">
        <v>541</v>
      </c>
      <c r="D543" t="s">
        <v>33</v>
      </c>
      <c r="E543" t="s">
        <v>37</v>
      </c>
      <c r="F543">
        <v>32</v>
      </c>
      <c r="G543" t="s">
        <v>29</v>
      </c>
      <c r="H543" t="s">
        <v>26</v>
      </c>
      <c r="I543">
        <v>16</v>
      </c>
      <c r="J543" t="s">
        <v>43</v>
      </c>
      <c r="K543">
        <v>10.199999999999999</v>
      </c>
      <c r="L543">
        <v>1.67</v>
      </c>
      <c r="M543" t="s">
        <v>22</v>
      </c>
      <c r="N543">
        <v>2765.69</v>
      </c>
      <c r="O543" s="5">
        <f>(ScoreCard!$E$3-laptop_prices3[[#This Row],[Price ($)]])/ScoreCard!$E$3*ScoreCard!$E$5</f>
        <v>3.720521508380922</v>
      </c>
      <c r="P543" s="5">
        <f>laptop_prices3[[#This Row],[RAM (GB)]]/ScoreCard!$F$3*ScoreCard!$F$5</f>
        <v>3.5</v>
      </c>
      <c r="Q543" s="5">
        <f>laptop_prices3[[#This Row],[Screen Size (inch)]]/ScoreCard!$G$3*ScoreCard!$G$5</f>
        <v>1.8497109826589595</v>
      </c>
      <c r="R543" s="5">
        <f>laptop_prices3[[#This Row],[Battery Life (hours)]]/ScoreCard!$H$3*ScoreCard!$H$5</f>
        <v>5.95</v>
      </c>
      <c r="S543" s="5">
        <f>ScoreCard!$I$3-laptop_prices3[[#This Row],[Weight (kg)]]/ScoreCard!$I$3*ScoreCard!$I$5</f>
        <v>2.5457142857142858</v>
      </c>
      <c r="T543" s="6" cm="1">
        <f t="array" ref="T543">_xlfn.IFS(laptop_prices3[[#This Row],[Storage]]="512GB SSD", 512, laptop_prices3[[#This Row],[Storage]] = "1TB SSD", 1000, laptop_prices3[[#This Row],[Storage]] = "2TB SSD", 2000, laptop_prices3[[#This Row],[Storage]]= "256GB SSD", 256, laptop_prices3[[#This Row],[Storage]] = "1TB HDD", 1000*0.7)</f>
        <v>256</v>
      </c>
      <c r="U543" s="5">
        <f>laptop_prices3[[#This Row],[Storage Raw Value]]/ScoreCard!$J$3*ScoreCard!$J$5</f>
        <v>1.024</v>
      </c>
    </row>
    <row r="544" spans="2:21" x14ac:dyDescent="0.2">
      <c r="B544" s="4" cm="1">
        <f t="array" ref="B544">SUM(laptop_prices3[[#This Row],[RAM Comp]:[Weight Comp]]+laptop_prices3[[#This Row],[Storage Comp]])</f>
        <v>20.368381778144784</v>
      </c>
      <c r="C544">
        <v>542</v>
      </c>
      <c r="D544" t="s">
        <v>47</v>
      </c>
      <c r="E544" t="s">
        <v>12</v>
      </c>
      <c r="F544">
        <v>32</v>
      </c>
      <c r="G544" t="s">
        <v>13</v>
      </c>
      <c r="H544" t="s">
        <v>20</v>
      </c>
      <c r="I544">
        <v>13.3</v>
      </c>
      <c r="J544" t="s">
        <v>21</v>
      </c>
      <c r="K544">
        <v>9.5</v>
      </c>
      <c r="L544">
        <v>3.33</v>
      </c>
      <c r="M544" t="s">
        <v>22</v>
      </c>
      <c r="N544">
        <v>1532.35</v>
      </c>
      <c r="O544" s="5">
        <f>(ScoreCard!$E$3-laptop_prices3[[#This Row],[Price ($)]])/ScoreCard!$E$3*ScoreCard!$E$5</f>
        <v>4.2910959411096341</v>
      </c>
      <c r="P544" s="5">
        <f>laptop_prices3[[#This Row],[RAM (GB)]]/ScoreCard!$F$3*ScoreCard!$F$5</f>
        <v>3.5</v>
      </c>
      <c r="Q544" s="5">
        <f>laptop_prices3[[#This Row],[Screen Size (inch)]]/ScoreCard!$G$3*ScoreCard!$G$5</f>
        <v>1.5375722543352601</v>
      </c>
      <c r="R544" s="5">
        <f>laptop_prices3[[#This Row],[Battery Life (hours)]]/ScoreCard!$H$3*ScoreCard!$H$5</f>
        <v>5.5416666666666661</v>
      </c>
      <c r="S544" s="5">
        <f>ScoreCard!$I$3-laptop_prices3[[#This Row],[Weight (kg)]]/ScoreCard!$I$3*ScoreCard!$I$5</f>
        <v>1.5971428571428572</v>
      </c>
      <c r="T544" s="6" cm="1">
        <f t="array" ref="T544">_xlfn.IFS(laptop_prices3[[#This Row],[Storage]]="512GB SSD", 512, laptop_prices3[[#This Row],[Storage]] = "1TB SSD", 1000, laptop_prices3[[#This Row],[Storage]] = "2TB SSD", 2000, laptop_prices3[[#This Row],[Storage]]= "256GB SSD", 256, laptop_prices3[[#This Row],[Storage]] = "1TB HDD", 1000*0.7)</f>
        <v>512</v>
      </c>
      <c r="U544" s="5">
        <f>laptop_prices3[[#This Row],[Storage Raw Value]]/ScoreCard!$J$3*ScoreCard!$J$5</f>
        <v>2.048</v>
      </c>
    </row>
    <row r="545" spans="2:21" x14ac:dyDescent="0.2">
      <c r="B545" s="4" cm="1">
        <f t="array" ref="B545">SUM(laptop_prices3[[#This Row],[RAM Comp]:[Weight Comp]]+laptop_prices3[[#This Row],[Storage Comp]])</f>
        <v>17.873615744563722</v>
      </c>
      <c r="C545">
        <v>543</v>
      </c>
      <c r="D545" t="s">
        <v>34</v>
      </c>
      <c r="E545" t="s">
        <v>31</v>
      </c>
      <c r="F545">
        <v>8</v>
      </c>
      <c r="G545" t="s">
        <v>13</v>
      </c>
      <c r="H545" t="s">
        <v>20</v>
      </c>
      <c r="I545">
        <v>16</v>
      </c>
      <c r="J545" t="s">
        <v>27</v>
      </c>
      <c r="K545">
        <v>9.1</v>
      </c>
      <c r="L545">
        <v>3.24</v>
      </c>
      <c r="M545" t="s">
        <v>46</v>
      </c>
      <c r="N545">
        <v>1535.15</v>
      </c>
      <c r="O545" s="5">
        <f>(ScoreCard!$E$3-laptop_prices3[[#This Row],[Price ($)]])/ScoreCard!$E$3*ScoreCard!$E$5</f>
        <v>4.289800589939933</v>
      </c>
      <c r="P545" s="5">
        <f>laptop_prices3[[#This Row],[RAM (GB)]]/ScoreCard!$F$3*ScoreCard!$F$5</f>
        <v>0.875</v>
      </c>
      <c r="Q545" s="5">
        <f>laptop_prices3[[#This Row],[Screen Size (inch)]]/ScoreCard!$G$3*ScoreCard!$G$5</f>
        <v>1.8497109826589595</v>
      </c>
      <c r="R545" s="5">
        <f>laptop_prices3[[#This Row],[Battery Life (hours)]]/ScoreCard!$H$3*ScoreCard!$H$5</f>
        <v>5.3083333333333336</v>
      </c>
      <c r="S545" s="5">
        <f>ScoreCard!$I$3-laptop_prices3[[#This Row],[Weight (kg)]]/ScoreCard!$I$3*ScoreCard!$I$5</f>
        <v>1.6485714285714284</v>
      </c>
      <c r="T545" s="6" cm="1">
        <f t="array" ref="T545">_xlfn.IFS(laptop_prices3[[#This Row],[Storage]]="512GB SSD", 512, laptop_prices3[[#This Row],[Storage]] = "1TB SSD", 1000, laptop_prices3[[#This Row],[Storage]] = "2TB SSD", 2000, laptop_prices3[[#This Row],[Storage]]= "256GB SSD", 256, laptop_prices3[[#This Row],[Storage]] = "1TB HDD", 1000*0.7)</f>
        <v>512</v>
      </c>
      <c r="U545" s="5">
        <f>laptop_prices3[[#This Row],[Storage Raw Value]]/ScoreCard!$J$3*ScoreCard!$J$5</f>
        <v>2.048</v>
      </c>
    </row>
    <row r="546" spans="2:21" x14ac:dyDescent="0.2">
      <c r="B546" s="4" cm="1">
        <f t="array" ref="B546">SUM(laptop_prices3[[#This Row],[RAM Comp]:[Weight Comp]]+laptop_prices3[[#This Row],[Storage Comp]])</f>
        <v>20.451238095238097</v>
      </c>
      <c r="C546">
        <v>544</v>
      </c>
      <c r="D546" t="s">
        <v>17</v>
      </c>
      <c r="E546" t="s">
        <v>48</v>
      </c>
      <c r="F546">
        <v>64</v>
      </c>
      <c r="G546" t="s">
        <v>29</v>
      </c>
      <c r="H546" t="s">
        <v>20</v>
      </c>
      <c r="I546">
        <v>17.3</v>
      </c>
      <c r="J546" t="s">
        <v>27</v>
      </c>
      <c r="K546">
        <v>8</v>
      </c>
      <c r="L546">
        <v>1.42</v>
      </c>
      <c r="M546" t="s">
        <v>22</v>
      </c>
      <c r="N546">
        <v>7512.79</v>
      </c>
      <c r="O546" s="5">
        <f>(ScoreCard!$E$3-laptop_prices3[[#This Row],[Price ($)]])/ScoreCard!$E$3*ScoreCard!$E$5</f>
        <v>1.5243923877763259</v>
      </c>
      <c r="P546" s="5">
        <f>laptop_prices3[[#This Row],[RAM (GB)]]/ScoreCard!$F$3*ScoreCard!$F$5</f>
        <v>7</v>
      </c>
      <c r="Q546" s="5">
        <f>laptop_prices3[[#This Row],[Screen Size (inch)]]/ScoreCard!$G$3*ScoreCard!$G$5</f>
        <v>2</v>
      </c>
      <c r="R546" s="5">
        <f>laptop_prices3[[#This Row],[Battery Life (hours)]]/ScoreCard!$H$3*ScoreCard!$H$5</f>
        <v>4.6666666666666661</v>
      </c>
      <c r="S546" s="5">
        <f>ScoreCard!$I$3-laptop_prices3[[#This Row],[Weight (kg)]]/ScoreCard!$I$3*ScoreCard!$I$5</f>
        <v>2.6885714285714286</v>
      </c>
      <c r="T546" s="6" cm="1">
        <f t="array" ref="T546">_xlfn.IFS(laptop_prices3[[#This Row],[Storage]]="512GB SSD", 512, laptop_prices3[[#This Row],[Storage]] = "1TB SSD", 1000, laptop_prices3[[#This Row],[Storage]] = "2TB SSD", 2000, laptop_prices3[[#This Row],[Storage]]= "256GB SSD", 256, laptop_prices3[[#This Row],[Storage]] = "1TB HDD", 1000*0.7)</f>
        <v>256</v>
      </c>
      <c r="U546" s="5">
        <f>laptop_prices3[[#This Row],[Storage Raw Value]]/ScoreCard!$J$3*ScoreCard!$J$5</f>
        <v>1.024</v>
      </c>
    </row>
    <row r="547" spans="2:21" x14ac:dyDescent="0.2">
      <c r="B547" s="4" cm="1">
        <f t="array" ref="B547">SUM(laptop_prices3[[#This Row],[RAM Comp]:[Weight Comp]]+laptop_prices3[[#This Row],[Storage Comp]])</f>
        <v>20.723286540049543</v>
      </c>
      <c r="C547">
        <v>545</v>
      </c>
      <c r="D547" t="s">
        <v>23</v>
      </c>
      <c r="E547" t="s">
        <v>37</v>
      </c>
      <c r="F547">
        <v>8</v>
      </c>
      <c r="G547" t="s">
        <v>42</v>
      </c>
      <c r="H547" t="s">
        <v>44</v>
      </c>
      <c r="I547">
        <v>13.3</v>
      </c>
      <c r="J547" t="s">
        <v>21</v>
      </c>
      <c r="K547">
        <v>8.1</v>
      </c>
      <c r="L547">
        <v>1.95</v>
      </c>
      <c r="M547" t="s">
        <v>30</v>
      </c>
      <c r="N547">
        <v>876.49</v>
      </c>
      <c r="O547" s="5">
        <f>(ScoreCard!$E$3-laptop_prices3[[#This Row],[Price ($)]])/ScoreCard!$E$3*ScoreCard!$E$5</f>
        <v>4.5945134475956433</v>
      </c>
      <c r="P547" s="5">
        <f>laptop_prices3[[#This Row],[RAM (GB)]]/ScoreCard!$F$3*ScoreCard!$F$5</f>
        <v>0.875</v>
      </c>
      <c r="Q547" s="5">
        <f>laptop_prices3[[#This Row],[Screen Size (inch)]]/ScoreCard!$G$3*ScoreCard!$G$5</f>
        <v>1.5375722543352601</v>
      </c>
      <c r="R547" s="5">
        <f>laptop_prices3[[#This Row],[Battery Life (hours)]]/ScoreCard!$H$3*ScoreCard!$H$5</f>
        <v>4.7249999999999996</v>
      </c>
      <c r="S547" s="5">
        <f>ScoreCard!$I$3-laptop_prices3[[#This Row],[Weight (kg)]]/ScoreCard!$I$3*ScoreCard!$I$5</f>
        <v>2.3857142857142857</v>
      </c>
      <c r="T547" s="6" cm="1">
        <f t="array" ref="T547">_xlfn.IFS(laptop_prices3[[#This Row],[Storage]]="512GB SSD", 512, laptop_prices3[[#This Row],[Storage]] = "1TB SSD", 1000, laptop_prices3[[#This Row],[Storage]] = "2TB SSD", 2000, laptop_prices3[[#This Row],[Storage]]= "256GB SSD", 256, laptop_prices3[[#This Row],[Storage]] = "1TB HDD", 1000*0.7)</f>
        <v>700</v>
      </c>
      <c r="U547" s="5">
        <f>laptop_prices3[[#This Row],[Storage Raw Value]]/ScoreCard!$J$3*ScoreCard!$J$5</f>
        <v>2.8</v>
      </c>
    </row>
    <row r="548" spans="2:21" x14ac:dyDescent="0.2">
      <c r="B548" s="4" cm="1">
        <f t="array" ref="B548">SUM(laptop_prices3[[#This Row],[RAM Comp]:[Weight Comp]]+laptop_prices3[[#This Row],[Storage Comp]])</f>
        <v>25.282619047619047</v>
      </c>
      <c r="C548">
        <v>546</v>
      </c>
      <c r="D548" t="s">
        <v>34</v>
      </c>
      <c r="E548" t="s">
        <v>39</v>
      </c>
      <c r="F548">
        <v>8</v>
      </c>
      <c r="G548" t="s">
        <v>19</v>
      </c>
      <c r="H548" t="s">
        <v>26</v>
      </c>
      <c r="I548">
        <v>17.3</v>
      </c>
      <c r="J548" t="s">
        <v>15</v>
      </c>
      <c r="K548">
        <v>7.6</v>
      </c>
      <c r="L548">
        <v>2.67</v>
      </c>
      <c r="M548" t="s">
        <v>30</v>
      </c>
      <c r="N548">
        <v>1442.4</v>
      </c>
      <c r="O548" s="5">
        <f>(ScoreCard!$E$3-laptop_prices3[[#This Row],[Price ($)]])/ScoreCard!$E$3*ScoreCard!$E$5</f>
        <v>4.3327090974363154</v>
      </c>
      <c r="P548" s="5">
        <f>laptop_prices3[[#This Row],[RAM (GB)]]/ScoreCard!$F$3*ScoreCard!$F$5</f>
        <v>0.875</v>
      </c>
      <c r="Q548" s="5">
        <f>laptop_prices3[[#This Row],[Screen Size (inch)]]/ScoreCard!$G$3*ScoreCard!$G$5</f>
        <v>2</v>
      </c>
      <c r="R548" s="5">
        <f>laptop_prices3[[#This Row],[Battery Life (hours)]]/ScoreCard!$H$3*ScoreCard!$H$5</f>
        <v>4.4333333333333336</v>
      </c>
      <c r="S548" s="5">
        <f>ScoreCard!$I$3-laptop_prices3[[#This Row],[Weight (kg)]]/ScoreCard!$I$3*ScoreCard!$I$5</f>
        <v>1.9742857142857144</v>
      </c>
      <c r="T548" s="6" cm="1">
        <f t="array" ref="T548">_xlfn.IFS(laptop_prices3[[#This Row],[Storage]]="512GB SSD", 512, laptop_prices3[[#This Row],[Storage]] = "1TB SSD", 1000, laptop_prices3[[#This Row],[Storage]] = "2TB SSD", 2000, laptop_prices3[[#This Row],[Storage]]= "256GB SSD", 256, laptop_prices3[[#This Row],[Storage]] = "1TB HDD", 1000*0.7)</f>
        <v>1000</v>
      </c>
      <c r="U548" s="5">
        <f>laptop_prices3[[#This Row],[Storage Raw Value]]/ScoreCard!$J$3*ScoreCard!$J$5</f>
        <v>4</v>
      </c>
    </row>
    <row r="549" spans="2:21" x14ac:dyDescent="0.2">
      <c r="B549" s="4" cm="1">
        <f t="array" ref="B549">SUM(laptop_prices3[[#This Row],[RAM Comp]:[Weight Comp]]+laptop_prices3[[#This Row],[Storage Comp]])</f>
        <v>26.880905587668593</v>
      </c>
      <c r="C549">
        <v>547</v>
      </c>
      <c r="D549" t="s">
        <v>34</v>
      </c>
      <c r="E549" t="s">
        <v>39</v>
      </c>
      <c r="F549">
        <v>64</v>
      </c>
      <c r="G549" t="s">
        <v>42</v>
      </c>
      <c r="H549" t="s">
        <v>40</v>
      </c>
      <c r="I549">
        <v>13.3</v>
      </c>
      <c r="J549" t="s">
        <v>15</v>
      </c>
      <c r="K549">
        <v>9.4</v>
      </c>
      <c r="L549">
        <v>3.22</v>
      </c>
      <c r="M549" t="s">
        <v>16</v>
      </c>
      <c r="N549">
        <v>2482.42</v>
      </c>
      <c r="O549" s="5">
        <f>(ScoreCard!$E$3-laptop_prices3[[#This Row],[Price ($)]])/ScoreCard!$E$3*ScoreCard!$E$5</f>
        <v>3.8515694104671776</v>
      </c>
      <c r="P549" s="5">
        <f>laptop_prices3[[#This Row],[RAM (GB)]]/ScoreCard!$F$3*ScoreCard!$F$5</f>
        <v>7</v>
      </c>
      <c r="Q549" s="5">
        <f>laptop_prices3[[#This Row],[Screen Size (inch)]]/ScoreCard!$G$3*ScoreCard!$G$5</f>
        <v>1.5375722543352601</v>
      </c>
      <c r="R549" s="5">
        <f>laptop_prices3[[#This Row],[Battery Life (hours)]]/ScoreCard!$H$3*ScoreCard!$H$5</f>
        <v>5.4833333333333334</v>
      </c>
      <c r="S549" s="5">
        <f>ScoreCard!$I$3-laptop_prices3[[#This Row],[Weight (kg)]]/ScoreCard!$I$3*ScoreCard!$I$5</f>
        <v>1.66</v>
      </c>
      <c r="T549" s="6" cm="1">
        <f t="array" ref="T549">_xlfn.IFS(laptop_prices3[[#This Row],[Storage]]="512GB SSD", 512, laptop_prices3[[#This Row],[Storage]] = "1TB SSD", 1000, laptop_prices3[[#This Row],[Storage]] = "2TB SSD", 2000, laptop_prices3[[#This Row],[Storage]]= "256GB SSD", 256, laptop_prices3[[#This Row],[Storage]] = "1TB HDD", 1000*0.7)</f>
        <v>700</v>
      </c>
      <c r="U549" s="5">
        <f>laptop_prices3[[#This Row],[Storage Raw Value]]/ScoreCard!$J$3*ScoreCard!$J$5</f>
        <v>2.8</v>
      </c>
    </row>
    <row r="550" spans="2:21" x14ac:dyDescent="0.2">
      <c r="B550" s="4" cm="1">
        <f t="array" ref="B550">SUM(laptop_prices3[[#This Row],[RAM Comp]:[Weight Comp]]+laptop_prices3[[#This Row],[Storage Comp]])</f>
        <v>12.889809523809525</v>
      </c>
      <c r="C550">
        <v>548</v>
      </c>
      <c r="D550" t="s">
        <v>11</v>
      </c>
      <c r="E550" t="s">
        <v>18</v>
      </c>
      <c r="F550">
        <v>16</v>
      </c>
      <c r="G550" t="s">
        <v>29</v>
      </c>
      <c r="H550" t="s">
        <v>35</v>
      </c>
      <c r="I550">
        <v>17.3</v>
      </c>
      <c r="J550" t="s">
        <v>15</v>
      </c>
      <c r="K550">
        <v>4.4000000000000004</v>
      </c>
      <c r="L550">
        <v>1.79</v>
      </c>
      <c r="M550" t="s">
        <v>16</v>
      </c>
      <c r="N550">
        <v>3102.65</v>
      </c>
      <c r="O550" s="5">
        <f>(ScoreCard!$E$3-laptop_prices3[[#This Row],[Price ($)]])/ScoreCard!$E$3*ScoreCard!$E$5</f>
        <v>3.5646352476156284</v>
      </c>
      <c r="P550" s="5">
        <f>laptop_prices3[[#This Row],[RAM (GB)]]/ScoreCard!$F$3*ScoreCard!$F$5</f>
        <v>1.75</v>
      </c>
      <c r="Q550" s="5">
        <f>laptop_prices3[[#This Row],[Screen Size (inch)]]/ScoreCard!$G$3*ScoreCard!$G$5</f>
        <v>2</v>
      </c>
      <c r="R550" s="5">
        <f>laptop_prices3[[#This Row],[Battery Life (hours)]]/ScoreCard!$H$3*ScoreCard!$H$5</f>
        <v>2.5666666666666669</v>
      </c>
      <c r="S550" s="5">
        <f>ScoreCard!$I$3-laptop_prices3[[#This Row],[Weight (kg)]]/ScoreCard!$I$3*ScoreCard!$I$5</f>
        <v>2.4771428571428569</v>
      </c>
      <c r="T550" s="6" cm="1">
        <f t="array" ref="T550">_xlfn.IFS(laptop_prices3[[#This Row],[Storage]]="512GB SSD", 512, laptop_prices3[[#This Row],[Storage]] = "1TB SSD", 1000, laptop_prices3[[#This Row],[Storage]] = "2TB SSD", 2000, laptop_prices3[[#This Row],[Storage]]= "256GB SSD", 256, laptop_prices3[[#This Row],[Storage]] = "1TB HDD", 1000*0.7)</f>
        <v>256</v>
      </c>
      <c r="U550" s="5">
        <f>laptop_prices3[[#This Row],[Storage Raw Value]]/ScoreCard!$J$3*ScoreCard!$J$5</f>
        <v>1.024</v>
      </c>
    </row>
    <row r="551" spans="2:21" x14ac:dyDescent="0.2">
      <c r="B551" s="4" cm="1">
        <f t="array" ref="B551">SUM(laptop_prices3[[#This Row],[RAM Comp]:[Weight Comp]]+laptop_prices3[[#This Row],[Storage Comp]])</f>
        <v>20.090667492430498</v>
      </c>
      <c r="C551">
        <v>549</v>
      </c>
      <c r="D551" t="s">
        <v>17</v>
      </c>
      <c r="E551" t="s">
        <v>48</v>
      </c>
      <c r="F551">
        <v>8</v>
      </c>
      <c r="G551" t="s">
        <v>42</v>
      </c>
      <c r="H551" t="s">
        <v>35</v>
      </c>
      <c r="I551">
        <v>13.3</v>
      </c>
      <c r="J551" t="s">
        <v>27</v>
      </c>
      <c r="K551">
        <v>6.8</v>
      </c>
      <c r="L551">
        <v>1.73</v>
      </c>
      <c r="M551" t="s">
        <v>46</v>
      </c>
      <c r="N551">
        <v>2525.09</v>
      </c>
      <c r="O551" s="5">
        <f>(ScoreCard!$E$3-laptop_prices3[[#This Row],[Price ($)]])/ScoreCard!$E$3*ScoreCard!$E$5</f>
        <v>3.8318291838917529</v>
      </c>
      <c r="P551" s="5">
        <f>laptop_prices3[[#This Row],[RAM (GB)]]/ScoreCard!$F$3*ScoreCard!$F$5</f>
        <v>0.875</v>
      </c>
      <c r="Q551" s="5">
        <f>laptop_prices3[[#This Row],[Screen Size (inch)]]/ScoreCard!$G$3*ScoreCard!$G$5</f>
        <v>1.5375722543352601</v>
      </c>
      <c r="R551" s="5">
        <f>laptop_prices3[[#This Row],[Battery Life (hours)]]/ScoreCard!$H$3*ScoreCard!$H$5</f>
        <v>3.9666666666666668</v>
      </c>
      <c r="S551" s="5">
        <f>ScoreCard!$I$3-laptop_prices3[[#This Row],[Weight (kg)]]/ScoreCard!$I$3*ScoreCard!$I$5</f>
        <v>2.5114285714285716</v>
      </c>
      <c r="T551" s="6" cm="1">
        <f t="array" ref="T551">_xlfn.IFS(laptop_prices3[[#This Row],[Storage]]="512GB SSD", 512, laptop_prices3[[#This Row],[Storage]] = "1TB SSD", 1000, laptop_prices3[[#This Row],[Storage]] = "2TB SSD", 2000, laptop_prices3[[#This Row],[Storage]]= "256GB SSD", 256, laptop_prices3[[#This Row],[Storage]] = "1TB HDD", 1000*0.7)</f>
        <v>700</v>
      </c>
      <c r="U551" s="5">
        <f>laptop_prices3[[#This Row],[Storage Raw Value]]/ScoreCard!$J$3*ScoreCard!$J$5</f>
        <v>2.8</v>
      </c>
    </row>
    <row r="552" spans="2:21" x14ac:dyDescent="0.2">
      <c r="B552" s="4" cm="1">
        <f t="array" ref="B552">SUM(laptop_prices3[[#This Row],[RAM Comp]:[Weight Comp]]+laptop_prices3[[#This Row],[Storage Comp]])</f>
        <v>22.250015827140103</v>
      </c>
      <c r="C552">
        <v>550</v>
      </c>
      <c r="D552" t="s">
        <v>45</v>
      </c>
      <c r="E552" t="s">
        <v>31</v>
      </c>
      <c r="F552">
        <v>4</v>
      </c>
      <c r="G552" t="s">
        <v>42</v>
      </c>
      <c r="H552" t="s">
        <v>14</v>
      </c>
      <c r="I552">
        <v>15.6</v>
      </c>
      <c r="J552" t="s">
        <v>27</v>
      </c>
      <c r="K552">
        <v>10.6</v>
      </c>
      <c r="L552">
        <v>1.53</v>
      </c>
      <c r="M552" t="s">
        <v>16</v>
      </c>
      <c r="N552">
        <v>1267.6600000000001</v>
      </c>
      <c r="O552" s="5">
        <f>(ScoreCard!$E$3-laptop_prices3[[#This Row],[Price ($)]])/ScoreCard!$E$3*ScoreCard!$E$5</f>
        <v>4.4135482629340821</v>
      </c>
      <c r="P552" s="5">
        <f>laptop_prices3[[#This Row],[RAM (GB)]]/ScoreCard!$F$3*ScoreCard!$F$5</f>
        <v>0.4375</v>
      </c>
      <c r="Q552" s="5">
        <f>laptop_prices3[[#This Row],[Screen Size (inch)]]/ScoreCard!$G$3*ScoreCard!$G$5</f>
        <v>1.8034682080924855</v>
      </c>
      <c r="R552" s="5">
        <f>laptop_prices3[[#This Row],[Battery Life (hours)]]/ScoreCard!$H$3*ScoreCard!$H$5</f>
        <v>6.1833333333333336</v>
      </c>
      <c r="S552" s="5">
        <f>ScoreCard!$I$3-laptop_prices3[[#This Row],[Weight (kg)]]/ScoreCard!$I$3*ScoreCard!$I$5</f>
        <v>2.6257142857142854</v>
      </c>
      <c r="T552" s="6" cm="1">
        <f t="array" ref="T552">_xlfn.IFS(laptop_prices3[[#This Row],[Storage]]="512GB SSD", 512, laptop_prices3[[#This Row],[Storage]] = "1TB SSD", 1000, laptop_prices3[[#This Row],[Storage]] = "2TB SSD", 2000, laptop_prices3[[#This Row],[Storage]]= "256GB SSD", 256, laptop_prices3[[#This Row],[Storage]] = "1TB HDD", 1000*0.7)</f>
        <v>700</v>
      </c>
      <c r="U552" s="5">
        <f>laptop_prices3[[#This Row],[Storage Raw Value]]/ScoreCard!$J$3*ScoreCard!$J$5</f>
        <v>2.8</v>
      </c>
    </row>
    <row r="553" spans="2:21" x14ac:dyDescent="0.2">
      <c r="B553" s="4" cm="1">
        <f t="array" ref="B553">SUM(laptop_prices3[[#This Row],[RAM Comp]:[Weight Comp]]+laptop_prices3[[#This Row],[Storage Comp]])</f>
        <v>25.103048444811449</v>
      </c>
      <c r="C553">
        <v>551</v>
      </c>
      <c r="D553" t="s">
        <v>11</v>
      </c>
      <c r="E553" t="s">
        <v>37</v>
      </c>
      <c r="F553">
        <v>64</v>
      </c>
      <c r="G553" t="s">
        <v>42</v>
      </c>
      <c r="H553" t="s">
        <v>35</v>
      </c>
      <c r="I553">
        <v>13.3</v>
      </c>
      <c r="J553" t="s">
        <v>43</v>
      </c>
      <c r="K553">
        <v>5.5</v>
      </c>
      <c r="L553">
        <v>2.35</v>
      </c>
      <c r="M553" t="s">
        <v>46</v>
      </c>
      <c r="N553">
        <v>4881.6499999999996</v>
      </c>
      <c r="O553" s="5">
        <f>(ScoreCard!$E$3-laptop_prices3[[#This Row],[Price ($)]])/ScoreCard!$E$3*ScoreCard!$E$5</f>
        <v>2.7416246294370406</v>
      </c>
      <c r="P553" s="5">
        <f>laptop_prices3[[#This Row],[RAM (GB)]]/ScoreCard!$F$3*ScoreCard!$F$5</f>
        <v>7</v>
      </c>
      <c r="Q553" s="5">
        <f>laptop_prices3[[#This Row],[Screen Size (inch)]]/ScoreCard!$G$3*ScoreCard!$G$5</f>
        <v>1.5375722543352601</v>
      </c>
      <c r="R553" s="5">
        <f>laptop_prices3[[#This Row],[Battery Life (hours)]]/ScoreCard!$H$3*ScoreCard!$H$5</f>
        <v>3.208333333333333</v>
      </c>
      <c r="S553" s="5">
        <f>ScoreCard!$I$3-laptop_prices3[[#This Row],[Weight (kg)]]/ScoreCard!$I$3*ScoreCard!$I$5</f>
        <v>2.157142857142857</v>
      </c>
      <c r="T553" s="6" cm="1">
        <f t="array" ref="T553">_xlfn.IFS(laptop_prices3[[#This Row],[Storage]]="512GB SSD", 512, laptop_prices3[[#This Row],[Storage]] = "1TB SSD", 1000, laptop_prices3[[#This Row],[Storage]] = "2TB SSD", 2000, laptop_prices3[[#This Row],[Storage]]= "256GB SSD", 256, laptop_prices3[[#This Row],[Storage]] = "1TB HDD", 1000*0.7)</f>
        <v>700</v>
      </c>
      <c r="U553" s="5">
        <f>laptop_prices3[[#This Row],[Storage Raw Value]]/ScoreCard!$J$3*ScoreCard!$J$5</f>
        <v>2.8</v>
      </c>
    </row>
    <row r="554" spans="2:21" x14ac:dyDescent="0.2">
      <c r="B554" s="4" cm="1">
        <f t="array" ref="B554">SUM(laptop_prices3[[#This Row],[RAM Comp]:[Weight Comp]]+laptop_prices3[[#This Row],[Storage Comp]])</f>
        <v>12.100047619047618</v>
      </c>
      <c r="C554">
        <v>552</v>
      </c>
      <c r="D554" t="s">
        <v>17</v>
      </c>
      <c r="E554" t="s">
        <v>48</v>
      </c>
      <c r="F554">
        <v>8</v>
      </c>
      <c r="G554" t="s">
        <v>29</v>
      </c>
      <c r="H554" t="s">
        <v>35</v>
      </c>
      <c r="I554">
        <v>17.3</v>
      </c>
      <c r="J554" t="s">
        <v>15</v>
      </c>
      <c r="K554">
        <v>5.8</v>
      </c>
      <c r="L554">
        <v>3.07</v>
      </c>
      <c r="M554" t="s">
        <v>22</v>
      </c>
      <c r="N554">
        <v>2472.44</v>
      </c>
      <c r="O554" s="5">
        <f>(ScoreCard!$E$3-laptop_prices3[[#This Row],[Price ($)]])/ScoreCard!$E$3*ScoreCard!$E$5</f>
        <v>3.8561864121363296</v>
      </c>
      <c r="P554" s="5">
        <f>laptop_prices3[[#This Row],[RAM (GB)]]/ScoreCard!$F$3*ScoreCard!$F$5</f>
        <v>0.875</v>
      </c>
      <c r="Q554" s="5">
        <f>laptop_prices3[[#This Row],[Screen Size (inch)]]/ScoreCard!$G$3*ScoreCard!$G$5</f>
        <v>2</v>
      </c>
      <c r="R554" s="5">
        <f>laptop_prices3[[#This Row],[Battery Life (hours)]]/ScoreCard!$H$3*ScoreCard!$H$5</f>
        <v>3.3833333333333333</v>
      </c>
      <c r="S554" s="5">
        <f>ScoreCard!$I$3-laptop_prices3[[#This Row],[Weight (kg)]]/ScoreCard!$I$3*ScoreCard!$I$5</f>
        <v>1.7457142857142858</v>
      </c>
      <c r="T554" s="6" cm="1">
        <f t="array" ref="T554">_xlfn.IFS(laptop_prices3[[#This Row],[Storage]]="512GB SSD", 512, laptop_prices3[[#This Row],[Storage]] = "1TB SSD", 1000, laptop_prices3[[#This Row],[Storage]] = "2TB SSD", 2000, laptop_prices3[[#This Row],[Storage]]= "256GB SSD", 256, laptop_prices3[[#This Row],[Storage]] = "1TB HDD", 1000*0.7)</f>
        <v>256</v>
      </c>
      <c r="U554" s="5">
        <f>laptop_prices3[[#This Row],[Storage Raw Value]]/ScoreCard!$J$3*ScoreCard!$J$5</f>
        <v>1.024</v>
      </c>
    </row>
    <row r="555" spans="2:21" x14ac:dyDescent="0.2">
      <c r="B555" s="4" cm="1">
        <f t="array" ref="B555">SUM(laptop_prices3[[#This Row],[RAM Comp]:[Weight Comp]]+laptop_prices3[[#This Row],[Storage Comp]])</f>
        <v>26.144357968620973</v>
      </c>
      <c r="C555">
        <v>553</v>
      </c>
      <c r="D555" t="s">
        <v>34</v>
      </c>
      <c r="E555" t="s">
        <v>37</v>
      </c>
      <c r="F555">
        <v>4</v>
      </c>
      <c r="G555" t="s">
        <v>19</v>
      </c>
      <c r="H555" t="s">
        <v>35</v>
      </c>
      <c r="I555">
        <v>13.3</v>
      </c>
      <c r="J555" t="s">
        <v>15</v>
      </c>
      <c r="K555">
        <v>11.1</v>
      </c>
      <c r="L555">
        <v>3.16</v>
      </c>
      <c r="M555" t="s">
        <v>16</v>
      </c>
      <c r="N555">
        <v>1738.77</v>
      </c>
      <c r="O555" s="5">
        <f>(ScoreCard!$E$3-laptop_prices3[[#This Row],[Price ($)]])/ScoreCard!$E$3*ScoreCard!$E$5</f>
        <v>4.1956008023775242</v>
      </c>
      <c r="P555" s="5">
        <f>laptop_prices3[[#This Row],[RAM (GB)]]/ScoreCard!$F$3*ScoreCard!$F$5</f>
        <v>0.4375</v>
      </c>
      <c r="Q555" s="5">
        <f>laptop_prices3[[#This Row],[Screen Size (inch)]]/ScoreCard!$G$3*ScoreCard!$G$5</f>
        <v>1.5375722543352601</v>
      </c>
      <c r="R555" s="5">
        <f>laptop_prices3[[#This Row],[Battery Life (hours)]]/ScoreCard!$H$3*ScoreCard!$H$5</f>
        <v>6.4749999999999996</v>
      </c>
      <c r="S555" s="5">
        <f>ScoreCard!$I$3-laptop_prices3[[#This Row],[Weight (kg)]]/ScoreCard!$I$3*ScoreCard!$I$5</f>
        <v>1.6942857142857142</v>
      </c>
      <c r="T555" s="6" cm="1">
        <f t="array" ref="T555">_xlfn.IFS(laptop_prices3[[#This Row],[Storage]]="512GB SSD", 512, laptop_prices3[[#This Row],[Storage]] = "1TB SSD", 1000, laptop_prices3[[#This Row],[Storage]] = "2TB SSD", 2000, laptop_prices3[[#This Row],[Storage]]= "256GB SSD", 256, laptop_prices3[[#This Row],[Storage]] = "1TB HDD", 1000*0.7)</f>
        <v>1000</v>
      </c>
      <c r="U555" s="5">
        <f>laptop_prices3[[#This Row],[Storage Raw Value]]/ScoreCard!$J$3*ScoreCard!$J$5</f>
        <v>4</v>
      </c>
    </row>
    <row r="556" spans="2:21" x14ac:dyDescent="0.2">
      <c r="B556" s="4" cm="1">
        <f t="array" ref="B556">SUM(laptop_prices3[[#This Row],[RAM Comp]:[Weight Comp]]+laptop_prices3[[#This Row],[Storage Comp]])</f>
        <v>47.417992017616299</v>
      </c>
      <c r="C556">
        <v>554</v>
      </c>
      <c r="D556" t="s">
        <v>36</v>
      </c>
      <c r="E556" t="s">
        <v>18</v>
      </c>
      <c r="F556">
        <v>64</v>
      </c>
      <c r="G556" t="s">
        <v>25</v>
      </c>
      <c r="H556" t="s">
        <v>14</v>
      </c>
      <c r="I556">
        <v>15.6</v>
      </c>
      <c r="J556" t="s">
        <v>21</v>
      </c>
      <c r="K556">
        <v>7.7</v>
      </c>
      <c r="L556">
        <v>2.41</v>
      </c>
      <c r="M556" t="s">
        <v>16</v>
      </c>
      <c r="N556">
        <v>2809.99</v>
      </c>
      <c r="O556" s="5">
        <f>(ScoreCard!$E$3-laptop_prices3[[#This Row],[Price ($)]])/ScoreCard!$E$3*ScoreCard!$E$5</f>
        <v>3.7000272023745637</v>
      </c>
      <c r="P556" s="5">
        <f>laptop_prices3[[#This Row],[RAM (GB)]]/ScoreCard!$F$3*ScoreCard!$F$5</f>
        <v>7</v>
      </c>
      <c r="Q556" s="5">
        <f>laptop_prices3[[#This Row],[Screen Size (inch)]]/ScoreCard!$G$3*ScoreCard!$G$5</f>
        <v>1.8034682080924855</v>
      </c>
      <c r="R556" s="5">
        <f>laptop_prices3[[#This Row],[Battery Life (hours)]]/ScoreCard!$H$3*ScoreCard!$H$5</f>
        <v>4.4916666666666671</v>
      </c>
      <c r="S556" s="5">
        <f>ScoreCard!$I$3-laptop_prices3[[#This Row],[Weight (kg)]]/ScoreCard!$I$3*ScoreCard!$I$5</f>
        <v>2.1228571428571428</v>
      </c>
      <c r="T556" s="6" cm="1">
        <f t="array" ref="T556">_xlfn.IFS(laptop_prices3[[#This Row],[Storage]]="512GB SSD", 512, laptop_prices3[[#This Row],[Storage]] = "1TB SSD", 1000, laptop_prices3[[#This Row],[Storage]] = "2TB SSD", 2000, laptop_prices3[[#This Row],[Storage]]= "256GB SSD", 256, laptop_prices3[[#This Row],[Storage]] = "1TB HDD", 1000*0.7)</f>
        <v>2000</v>
      </c>
      <c r="U556" s="5">
        <f>laptop_prices3[[#This Row],[Storage Raw Value]]/ScoreCard!$J$3*ScoreCard!$J$5</f>
        <v>8</v>
      </c>
    </row>
    <row r="557" spans="2:21" x14ac:dyDescent="0.2">
      <c r="B557" s="4" cm="1">
        <f t="array" ref="B557">SUM(laptop_prices3[[#This Row],[RAM Comp]:[Weight Comp]]+laptop_prices3[[#This Row],[Storage Comp]])</f>
        <v>15.409809523809525</v>
      </c>
      <c r="C557">
        <v>555</v>
      </c>
      <c r="D557" t="s">
        <v>45</v>
      </c>
      <c r="E557" t="s">
        <v>48</v>
      </c>
      <c r="F557">
        <v>8</v>
      </c>
      <c r="G557" t="s">
        <v>29</v>
      </c>
      <c r="H557" t="s">
        <v>32</v>
      </c>
      <c r="I557">
        <v>17.3</v>
      </c>
      <c r="J557" t="s">
        <v>21</v>
      </c>
      <c r="K557">
        <v>10.7</v>
      </c>
      <c r="L557">
        <v>2.2799999999999998</v>
      </c>
      <c r="M557" t="s">
        <v>46</v>
      </c>
      <c r="N557">
        <v>1156.8900000000001</v>
      </c>
      <c r="O557" s="5">
        <f>(ScoreCard!$E$3-laptop_prices3[[#This Row],[Price ($)]])/ScoreCard!$E$3*ScoreCard!$E$5</f>
        <v>4.4647932804583323</v>
      </c>
      <c r="P557" s="5">
        <f>laptop_prices3[[#This Row],[RAM (GB)]]/ScoreCard!$F$3*ScoreCard!$F$5</f>
        <v>0.875</v>
      </c>
      <c r="Q557" s="5">
        <f>laptop_prices3[[#This Row],[Screen Size (inch)]]/ScoreCard!$G$3*ScoreCard!$G$5</f>
        <v>2</v>
      </c>
      <c r="R557" s="5">
        <f>laptop_prices3[[#This Row],[Battery Life (hours)]]/ScoreCard!$H$3*ScoreCard!$H$5</f>
        <v>6.2416666666666663</v>
      </c>
      <c r="S557" s="5">
        <f>ScoreCard!$I$3-laptop_prices3[[#This Row],[Weight (kg)]]/ScoreCard!$I$3*ScoreCard!$I$5</f>
        <v>2.1971428571428575</v>
      </c>
      <c r="T557" s="6" cm="1">
        <f t="array" ref="T557">_xlfn.IFS(laptop_prices3[[#This Row],[Storage]]="512GB SSD", 512, laptop_prices3[[#This Row],[Storage]] = "1TB SSD", 1000, laptop_prices3[[#This Row],[Storage]] = "2TB SSD", 2000, laptop_prices3[[#This Row],[Storage]]= "256GB SSD", 256, laptop_prices3[[#This Row],[Storage]] = "1TB HDD", 1000*0.7)</f>
        <v>256</v>
      </c>
      <c r="U557" s="5">
        <f>laptop_prices3[[#This Row],[Storage Raw Value]]/ScoreCard!$J$3*ScoreCard!$J$5</f>
        <v>1.024</v>
      </c>
    </row>
    <row r="558" spans="2:21" x14ac:dyDescent="0.2">
      <c r="B558" s="4" cm="1">
        <f t="array" ref="B558">SUM(laptop_prices3[[#This Row],[RAM Comp]:[Weight Comp]]+laptop_prices3[[#This Row],[Storage Comp]])</f>
        <v>21.411116157445633</v>
      </c>
      <c r="C558">
        <v>556</v>
      </c>
      <c r="D558" t="s">
        <v>38</v>
      </c>
      <c r="E558" t="s">
        <v>12</v>
      </c>
      <c r="F558">
        <v>32</v>
      </c>
      <c r="G558" t="s">
        <v>42</v>
      </c>
      <c r="H558" t="s">
        <v>44</v>
      </c>
      <c r="I558">
        <v>14</v>
      </c>
      <c r="J558" t="s">
        <v>43</v>
      </c>
      <c r="K558">
        <v>6.1</v>
      </c>
      <c r="L558">
        <v>3.44</v>
      </c>
      <c r="M558" t="s">
        <v>30</v>
      </c>
      <c r="N558">
        <v>797.45</v>
      </c>
      <c r="O558" s="5">
        <f>(ScoreCard!$E$3-laptop_prices3[[#This Row],[Price ($)]])/ScoreCard!$E$3*ScoreCard!$E$5</f>
        <v>4.6310793606146623</v>
      </c>
      <c r="P558" s="5">
        <f>laptop_prices3[[#This Row],[RAM (GB)]]/ScoreCard!$F$3*ScoreCard!$F$5</f>
        <v>3.5</v>
      </c>
      <c r="Q558" s="5">
        <f>laptop_prices3[[#This Row],[Screen Size (inch)]]/ScoreCard!$G$3*ScoreCard!$G$5</f>
        <v>1.6184971098265895</v>
      </c>
      <c r="R558" s="5">
        <f>laptop_prices3[[#This Row],[Battery Life (hours)]]/ScoreCard!$H$3*ScoreCard!$H$5</f>
        <v>3.5583333333333331</v>
      </c>
      <c r="S558" s="5">
        <f>ScoreCard!$I$3-laptop_prices3[[#This Row],[Weight (kg)]]/ScoreCard!$I$3*ScoreCard!$I$5</f>
        <v>1.5342857142857143</v>
      </c>
      <c r="T558" s="6" cm="1">
        <f t="array" ref="T558">_xlfn.IFS(laptop_prices3[[#This Row],[Storage]]="512GB SSD", 512, laptop_prices3[[#This Row],[Storage]] = "1TB SSD", 1000, laptop_prices3[[#This Row],[Storage]] = "2TB SSD", 2000, laptop_prices3[[#This Row],[Storage]]= "256GB SSD", 256, laptop_prices3[[#This Row],[Storage]] = "1TB HDD", 1000*0.7)</f>
        <v>700</v>
      </c>
      <c r="U558" s="5">
        <f>laptop_prices3[[#This Row],[Storage Raw Value]]/ScoreCard!$J$3*ScoreCard!$J$5</f>
        <v>2.8</v>
      </c>
    </row>
    <row r="559" spans="2:21" x14ac:dyDescent="0.2">
      <c r="B559" s="4" cm="1">
        <f t="array" ref="B559">SUM(laptop_prices3[[#This Row],[RAM Comp]:[Weight Comp]]+laptop_prices3[[#This Row],[Storage Comp]])</f>
        <v>23.490497109826588</v>
      </c>
      <c r="C559">
        <v>557</v>
      </c>
      <c r="D559" t="s">
        <v>28</v>
      </c>
      <c r="E559" t="s">
        <v>24</v>
      </c>
      <c r="F559">
        <v>64</v>
      </c>
      <c r="G559" t="s">
        <v>13</v>
      </c>
      <c r="H559" t="s">
        <v>20</v>
      </c>
      <c r="I559">
        <v>14</v>
      </c>
      <c r="J559" t="s">
        <v>43</v>
      </c>
      <c r="K559">
        <v>8.4</v>
      </c>
      <c r="L559">
        <v>3.01</v>
      </c>
      <c r="M559" t="s">
        <v>16</v>
      </c>
      <c r="N559">
        <v>2419.44</v>
      </c>
      <c r="O559" s="5">
        <f>(ScoreCard!$E$3-laptop_prices3[[#This Row],[Price ($)]])/ScoreCard!$E$3*ScoreCard!$E$5</f>
        <v>3.8807055592771196</v>
      </c>
      <c r="P559" s="5">
        <f>laptop_prices3[[#This Row],[RAM (GB)]]/ScoreCard!$F$3*ScoreCard!$F$5</f>
        <v>7</v>
      </c>
      <c r="Q559" s="5">
        <f>laptop_prices3[[#This Row],[Screen Size (inch)]]/ScoreCard!$G$3*ScoreCard!$G$5</f>
        <v>1.6184971098265895</v>
      </c>
      <c r="R559" s="5">
        <f>laptop_prices3[[#This Row],[Battery Life (hours)]]/ScoreCard!$H$3*ScoreCard!$H$5</f>
        <v>4.9000000000000004</v>
      </c>
      <c r="S559" s="5">
        <f>ScoreCard!$I$3-laptop_prices3[[#This Row],[Weight (kg)]]/ScoreCard!$I$3*ScoreCard!$I$5</f>
        <v>1.78</v>
      </c>
      <c r="T559" s="6" cm="1">
        <f t="array" ref="T559">_xlfn.IFS(laptop_prices3[[#This Row],[Storage]]="512GB SSD", 512, laptop_prices3[[#This Row],[Storage]] = "1TB SSD", 1000, laptop_prices3[[#This Row],[Storage]] = "2TB SSD", 2000, laptop_prices3[[#This Row],[Storage]]= "256GB SSD", 256, laptop_prices3[[#This Row],[Storage]] = "1TB HDD", 1000*0.7)</f>
        <v>512</v>
      </c>
      <c r="U559" s="5">
        <f>laptop_prices3[[#This Row],[Storage Raw Value]]/ScoreCard!$J$3*ScoreCard!$J$5</f>
        <v>2.048</v>
      </c>
    </row>
    <row r="560" spans="2:21" x14ac:dyDescent="0.2">
      <c r="B560" s="4" cm="1">
        <f t="array" ref="B560">SUM(laptop_prices3[[#This Row],[RAM Comp]:[Weight Comp]]+laptop_prices3[[#This Row],[Storage Comp]])</f>
        <v>38.833378062207544</v>
      </c>
      <c r="C560">
        <v>558</v>
      </c>
      <c r="D560" t="s">
        <v>33</v>
      </c>
      <c r="E560" t="s">
        <v>37</v>
      </c>
      <c r="F560">
        <v>4</v>
      </c>
      <c r="G560" t="s">
        <v>25</v>
      </c>
      <c r="H560" t="s">
        <v>26</v>
      </c>
      <c r="I560">
        <v>14</v>
      </c>
      <c r="J560" t="s">
        <v>27</v>
      </c>
      <c r="K560">
        <v>4.0999999999999996</v>
      </c>
      <c r="L560">
        <v>1.95</v>
      </c>
      <c r="M560" t="s">
        <v>30</v>
      </c>
      <c r="N560">
        <v>2332.15</v>
      </c>
      <c r="O560" s="5">
        <f>(ScoreCard!$E$3-laptop_prices3[[#This Row],[Price ($)]])/ScoreCard!$E$3*ScoreCard!$E$5</f>
        <v>3.9210881319925832</v>
      </c>
      <c r="P560" s="5">
        <f>laptop_prices3[[#This Row],[RAM (GB)]]/ScoreCard!$F$3*ScoreCard!$F$5</f>
        <v>0.4375</v>
      </c>
      <c r="Q560" s="5">
        <f>laptop_prices3[[#This Row],[Screen Size (inch)]]/ScoreCard!$G$3*ScoreCard!$G$5</f>
        <v>1.6184971098265895</v>
      </c>
      <c r="R560" s="5">
        <f>laptop_prices3[[#This Row],[Battery Life (hours)]]/ScoreCard!$H$3*ScoreCard!$H$5</f>
        <v>2.3916666666666662</v>
      </c>
      <c r="S560" s="5">
        <f>ScoreCard!$I$3-laptop_prices3[[#This Row],[Weight (kg)]]/ScoreCard!$I$3*ScoreCard!$I$5</f>
        <v>2.3857142857142857</v>
      </c>
      <c r="T560" s="6" cm="1">
        <f t="array" ref="T560">_xlfn.IFS(laptop_prices3[[#This Row],[Storage]]="512GB SSD", 512, laptop_prices3[[#This Row],[Storage]] = "1TB SSD", 1000, laptop_prices3[[#This Row],[Storage]] = "2TB SSD", 2000, laptop_prices3[[#This Row],[Storage]]= "256GB SSD", 256, laptop_prices3[[#This Row],[Storage]] = "1TB HDD", 1000*0.7)</f>
        <v>2000</v>
      </c>
      <c r="U560" s="5">
        <f>laptop_prices3[[#This Row],[Storage Raw Value]]/ScoreCard!$J$3*ScoreCard!$J$5</f>
        <v>8</v>
      </c>
    </row>
    <row r="561" spans="2:21" x14ac:dyDescent="0.2">
      <c r="B561" s="4" cm="1">
        <f t="array" ref="B561">SUM(laptop_prices3[[#This Row],[RAM Comp]:[Weight Comp]]+laptop_prices3[[#This Row],[Storage Comp]])</f>
        <v>14.916667492430498</v>
      </c>
      <c r="C561">
        <v>559</v>
      </c>
      <c r="D561" t="s">
        <v>28</v>
      </c>
      <c r="E561" t="s">
        <v>12</v>
      </c>
      <c r="F561">
        <v>16</v>
      </c>
      <c r="G561" t="s">
        <v>29</v>
      </c>
      <c r="H561" t="s">
        <v>32</v>
      </c>
      <c r="I561">
        <v>13.3</v>
      </c>
      <c r="J561" t="s">
        <v>27</v>
      </c>
      <c r="K561">
        <v>9.5</v>
      </c>
      <c r="L561">
        <v>2.64</v>
      </c>
      <c r="M561" t="s">
        <v>46</v>
      </c>
      <c r="N561">
        <v>1686.36</v>
      </c>
      <c r="O561" s="5">
        <f>(ScoreCard!$E$3-laptop_prices3[[#This Row],[Price ($)]])/ScoreCard!$E$3*ScoreCard!$E$5</f>
        <v>4.2198470005218418</v>
      </c>
      <c r="P561" s="5">
        <f>laptop_prices3[[#This Row],[RAM (GB)]]/ScoreCard!$F$3*ScoreCard!$F$5</f>
        <v>1.75</v>
      </c>
      <c r="Q561" s="5">
        <f>laptop_prices3[[#This Row],[Screen Size (inch)]]/ScoreCard!$G$3*ScoreCard!$G$5</f>
        <v>1.5375722543352601</v>
      </c>
      <c r="R561" s="5">
        <f>laptop_prices3[[#This Row],[Battery Life (hours)]]/ScoreCard!$H$3*ScoreCard!$H$5</f>
        <v>5.5416666666666661</v>
      </c>
      <c r="S561" s="5">
        <f>ScoreCard!$I$3-laptop_prices3[[#This Row],[Weight (kg)]]/ScoreCard!$I$3*ScoreCard!$I$5</f>
        <v>1.9914285714285713</v>
      </c>
      <c r="T561" s="6" cm="1">
        <f t="array" ref="T561">_xlfn.IFS(laptop_prices3[[#This Row],[Storage]]="512GB SSD", 512, laptop_prices3[[#This Row],[Storage]] = "1TB SSD", 1000, laptop_prices3[[#This Row],[Storage]] = "2TB SSD", 2000, laptop_prices3[[#This Row],[Storage]]= "256GB SSD", 256, laptop_prices3[[#This Row],[Storage]] = "1TB HDD", 1000*0.7)</f>
        <v>256</v>
      </c>
      <c r="U561" s="5">
        <f>laptop_prices3[[#This Row],[Storage Raw Value]]/ScoreCard!$J$3*ScoreCard!$J$5</f>
        <v>1.024</v>
      </c>
    </row>
    <row r="562" spans="2:21" x14ac:dyDescent="0.2">
      <c r="B562" s="4" cm="1">
        <f t="array" ref="B562">SUM(laptop_prices3[[#This Row],[RAM Comp]:[Weight Comp]]+laptop_prices3[[#This Row],[Storage Comp]])</f>
        <v>15.205953206716213</v>
      </c>
      <c r="C562">
        <v>560</v>
      </c>
      <c r="D562" t="s">
        <v>33</v>
      </c>
      <c r="E562" t="s">
        <v>18</v>
      </c>
      <c r="F562">
        <v>8</v>
      </c>
      <c r="G562" t="s">
        <v>29</v>
      </c>
      <c r="H562" t="s">
        <v>26</v>
      </c>
      <c r="I562">
        <v>13.3</v>
      </c>
      <c r="J562" t="s">
        <v>21</v>
      </c>
      <c r="K562">
        <v>11.3</v>
      </c>
      <c r="L562">
        <v>2.44</v>
      </c>
      <c r="M562" t="s">
        <v>22</v>
      </c>
      <c r="N562">
        <v>1096.55</v>
      </c>
      <c r="O562" s="5">
        <f>(ScoreCard!$E$3-laptop_prices3[[#This Row],[Price ($)]])/ScoreCard!$E$3*ScoreCard!$E$5</f>
        <v>4.4927080981654131</v>
      </c>
      <c r="P562" s="5">
        <f>laptop_prices3[[#This Row],[RAM (GB)]]/ScoreCard!$F$3*ScoreCard!$F$5</f>
        <v>0.875</v>
      </c>
      <c r="Q562" s="5">
        <f>laptop_prices3[[#This Row],[Screen Size (inch)]]/ScoreCard!$G$3*ScoreCard!$G$5</f>
        <v>1.5375722543352601</v>
      </c>
      <c r="R562" s="5">
        <f>laptop_prices3[[#This Row],[Battery Life (hours)]]/ScoreCard!$H$3*ScoreCard!$H$5</f>
        <v>6.5916666666666677</v>
      </c>
      <c r="S562" s="5">
        <f>ScoreCard!$I$3-laptop_prices3[[#This Row],[Weight (kg)]]/ScoreCard!$I$3*ScoreCard!$I$5</f>
        <v>2.1057142857142859</v>
      </c>
      <c r="T562" s="6" cm="1">
        <f t="array" ref="T562">_xlfn.IFS(laptop_prices3[[#This Row],[Storage]]="512GB SSD", 512, laptop_prices3[[#This Row],[Storage]] = "1TB SSD", 1000, laptop_prices3[[#This Row],[Storage]] = "2TB SSD", 2000, laptop_prices3[[#This Row],[Storage]]= "256GB SSD", 256, laptop_prices3[[#This Row],[Storage]] = "1TB HDD", 1000*0.7)</f>
        <v>256</v>
      </c>
      <c r="U562" s="5">
        <f>laptop_prices3[[#This Row],[Storage Raw Value]]/ScoreCard!$J$3*ScoreCard!$J$5</f>
        <v>1.024</v>
      </c>
    </row>
    <row r="563" spans="2:21" x14ac:dyDescent="0.2">
      <c r="B563" s="4" cm="1">
        <f t="array" ref="B563">SUM(laptop_prices3[[#This Row],[RAM Comp]:[Weight Comp]]+laptop_prices3[[#This Row],[Storage Comp]])</f>
        <v>47.632544728874215</v>
      </c>
      <c r="C563">
        <v>561</v>
      </c>
      <c r="D563" t="s">
        <v>45</v>
      </c>
      <c r="E563" t="s">
        <v>18</v>
      </c>
      <c r="F563">
        <v>64</v>
      </c>
      <c r="G563" t="s">
        <v>25</v>
      </c>
      <c r="H563" t="s">
        <v>14</v>
      </c>
      <c r="I563">
        <v>14</v>
      </c>
      <c r="J563" t="s">
        <v>21</v>
      </c>
      <c r="K563">
        <v>9.1</v>
      </c>
      <c r="L563">
        <v>3.14</v>
      </c>
      <c r="M563" t="s">
        <v>30</v>
      </c>
      <c r="N563">
        <v>2422.2399999999998</v>
      </c>
      <c r="O563" s="5">
        <f>(ScoreCard!$E$3-laptop_prices3[[#This Row],[Price ($)]])/ScoreCard!$E$3*ScoreCard!$E$5</f>
        <v>3.8794102081074175</v>
      </c>
      <c r="P563" s="5">
        <f>laptop_prices3[[#This Row],[RAM (GB)]]/ScoreCard!$F$3*ScoreCard!$F$5</f>
        <v>7</v>
      </c>
      <c r="Q563" s="5">
        <f>laptop_prices3[[#This Row],[Screen Size (inch)]]/ScoreCard!$G$3*ScoreCard!$G$5</f>
        <v>1.6184971098265895</v>
      </c>
      <c r="R563" s="5">
        <f>laptop_prices3[[#This Row],[Battery Life (hours)]]/ScoreCard!$H$3*ScoreCard!$H$5</f>
        <v>5.3083333333333336</v>
      </c>
      <c r="S563" s="5">
        <f>ScoreCard!$I$3-laptop_prices3[[#This Row],[Weight (kg)]]/ScoreCard!$I$3*ScoreCard!$I$5</f>
        <v>1.7057142857142857</v>
      </c>
      <c r="T563" s="6" cm="1">
        <f t="array" ref="T563">_xlfn.IFS(laptop_prices3[[#This Row],[Storage]]="512GB SSD", 512, laptop_prices3[[#This Row],[Storage]] = "1TB SSD", 1000, laptop_prices3[[#This Row],[Storage]] = "2TB SSD", 2000, laptop_prices3[[#This Row],[Storage]]= "256GB SSD", 256, laptop_prices3[[#This Row],[Storage]] = "1TB HDD", 1000*0.7)</f>
        <v>2000</v>
      </c>
      <c r="U563" s="5">
        <f>laptop_prices3[[#This Row],[Storage Raw Value]]/ScoreCard!$J$3*ScoreCard!$J$5</f>
        <v>8</v>
      </c>
    </row>
    <row r="564" spans="2:21" x14ac:dyDescent="0.2">
      <c r="B564" s="4" cm="1">
        <f t="array" ref="B564">SUM(laptop_prices3[[#This Row],[RAM Comp]:[Weight Comp]]+laptop_prices3[[#This Row],[Storage Comp]])</f>
        <v>29.27</v>
      </c>
      <c r="C564">
        <v>562</v>
      </c>
      <c r="D564" t="s">
        <v>17</v>
      </c>
      <c r="E564" t="s">
        <v>18</v>
      </c>
      <c r="F564">
        <v>64</v>
      </c>
      <c r="G564" t="s">
        <v>19</v>
      </c>
      <c r="H564" t="s">
        <v>40</v>
      </c>
      <c r="I564">
        <v>17.3</v>
      </c>
      <c r="J564" t="s">
        <v>15</v>
      </c>
      <c r="K564">
        <v>4.2</v>
      </c>
      <c r="L564">
        <v>2.94</v>
      </c>
      <c r="M564" t="s">
        <v>16</v>
      </c>
      <c r="N564">
        <v>5648.92</v>
      </c>
      <c r="O564" s="5">
        <f>(ScoreCard!$E$3-laptop_prices3[[#This Row],[Price ($)]])/ScoreCard!$E$3*ScoreCard!$E$5</f>
        <v>2.3866660251594203</v>
      </c>
      <c r="P564" s="5">
        <f>laptop_prices3[[#This Row],[RAM (GB)]]/ScoreCard!$F$3*ScoreCard!$F$5</f>
        <v>7</v>
      </c>
      <c r="Q564" s="5">
        <f>laptop_prices3[[#This Row],[Screen Size (inch)]]/ScoreCard!$G$3*ScoreCard!$G$5</f>
        <v>2</v>
      </c>
      <c r="R564" s="5">
        <f>laptop_prices3[[#This Row],[Battery Life (hours)]]/ScoreCard!$H$3*ScoreCard!$H$5</f>
        <v>2.4500000000000002</v>
      </c>
      <c r="S564" s="5">
        <f>ScoreCard!$I$3-laptop_prices3[[#This Row],[Weight (kg)]]/ScoreCard!$I$3*ScoreCard!$I$5</f>
        <v>1.82</v>
      </c>
      <c r="T564" s="6" cm="1">
        <f t="array" ref="T564">_xlfn.IFS(laptop_prices3[[#This Row],[Storage]]="512GB SSD", 512, laptop_prices3[[#This Row],[Storage]] = "1TB SSD", 1000, laptop_prices3[[#This Row],[Storage]] = "2TB SSD", 2000, laptop_prices3[[#This Row],[Storage]]= "256GB SSD", 256, laptop_prices3[[#This Row],[Storage]] = "1TB HDD", 1000*0.7)</f>
        <v>1000</v>
      </c>
      <c r="U564" s="5">
        <f>laptop_prices3[[#This Row],[Storage Raw Value]]/ScoreCard!$J$3*ScoreCard!$J$5</f>
        <v>4</v>
      </c>
    </row>
    <row r="565" spans="2:21" x14ac:dyDescent="0.2">
      <c r="B565" s="4" cm="1">
        <f t="array" ref="B565">SUM(laptop_prices3[[#This Row],[RAM Comp]:[Weight Comp]]+laptop_prices3[[#This Row],[Storage Comp]])</f>
        <v>16.912476190476191</v>
      </c>
      <c r="C565">
        <v>563</v>
      </c>
      <c r="D565" t="s">
        <v>11</v>
      </c>
      <c r="E565" t="s">
        <v>48</v>
      </c>
      <c r="F565">
        <v>8</v>
      </c>
      <c r="G565" t="s">
        <v>13</v>
      </c>
      <c r="H565" t="s">
        <v>14</v>
      </c>
      <c r="I565">
        <v>17.3</v>
      </c>
      <c r="J565" t="s">
        <v>43</v>
      </c>
      <c r="K565">
        <v>5.5</v>
      </c>
      <c r="L565">
        <v>1.51</v>
      </c>
      <c r="M565" t="s">
        <v>46</v>
      </c>
      <c r="N565">
        <v>2038.79</v>
      </c>
      <c r="O565" s="5">
        <f>(ScoreCard!$E$3-laptop_prices3[[#This Row],[Price ($)]])/ScoreCard!$E$3*ScoreCard!$E$5</f>
        <v>4.056803924543944</v>
      </c>
      <c r="P565" s="5">
        <f>laptop_prices3[[#This Row],[RAM (GB)]]/ScoreCard!$F$3*ScoreCard!$F$5</f>
        <v>0.875</v>
      </c>
      <c r="Q565" s="5">
        <f>laptop_prices3[[#This Row],[Screen Size (inch)]]/ScoreCard!$G$3*ScoreCard!$G$5</f>
        <v>2</v>
      </c>
      <c r="R565" s="5">
        <f>laptop_prices3[[#This Row],[Battery Life (hours)]]/ScoreCard!$H$3*ScoreCard!$H$5</f>
        <v>3.208333333333333</v>
      </c>
      <c r="S565" s="5">
        <f>ScoreCard!$I$3-laptop_prices3[[#This Row],[Weight (kg)]]/ScoreCard!$I$3*ScoreCard!$I$5</f>
        <v>2.637142857142857</v>
      </c>
      <c r="T565" s="6" cm="1">
        <f t="array" ref="T565">_xlfn.IFS(laptop_prices3[[#This Row],[Storage]]="512GB SSD", 512, laptop_prices3[[#This Row],[Storage]] = "1TB SSD", 1000, laptop_prices3[[#This Row],[Storage]] = "2TB SSD", 2000, laptop_prices3[[#This Row],[Storage]]= "256GB SSD", 256, laptop_prices3[[#This Row],[Storage]] = "1TB HDD", 1000*0.7)</f>
        <v>512</v>
      </c>
      <c r="U565" s="5">
        <f>laptop_prices3[[#This Row],[Storage Raw Value]]/ScoreCard!$J$3*ScoreCard!$J$5</f>
        <v>2.048</v>
      </c>
    </row>
    <row r="566" spans="2:21" x14ac:dyDescent="0.2">
      <c r="B566" s="4" cm="1">
        <f t="array" ref="B566">SUM(laptop_prices3[[#This Row],[RAM Comp]:[Weight Comp]]+laptop_prices3[[#This Row],[Storage Comp]])</f>
        <v>17.302187173135149</v>
      </c>
      <c r="C566">
        <v>564</v>
      </c>
      <c r="D566" t="s">
        <v>28</v>
      </c>
      <c r="E566" t="s">
        <v>37</v>
      </c>
      <c r="F566">
        <v>8</v>
      </c>
      <c r="G566" t="s">
        <v>13</v>
      </c>
      <c r="H566" t="s">
        <v>44</v>
      </c>
      <c r="I566">
        <v>16</v>
      </c>
      <c r="J566" t="s">
        <v>43</v>
      </c>
      <c r="K566">
        <v>6.7</v>
      </c>
      <c r="L566">
        <v>1.79</v>
      </c>
      <c r="M566" t="s">
        <v>46</v>
      </c>
      <c r="N566">
        <v>1202.1400000000001</v>
      </c>
      <c r="O566" s="5">
        <f>(ScoreCard!$E$3-laptop_prices3[[#This Row],[Price ($)]])/ScoreCard!$E$3*ScoreCard!$E$5</f>
        <v>4.443859480305111</v>
      </c>
      <c r="P566" s="5">
        <f>laptop_prices3[[#This Row],[RAM (GB)]]/ScoreCard!$F$3*ScoreCard!$F$5</f>
        <v>0.875</v>
      </c>
      <c r="Q566" s="5">
        <f>laptop_prices3[[#This Row],[Screen Size (inch)]]/ScoreCard!$G$3*ScoreCard!$G$5</f>
        <v>1.8497109826589595</v>
      </c>
      <c r="R566" s="5">
        <f>laptop_prices3[[#This Row],[Battery Life (hours)]]/ScoreCard!$H$3*ScoreCard!$H$5</f>
        <v>3.9083333333333332</v>
      </c>
      <c r="S566" s="5">
        <f>ScoreCard!$I$3-laptop_prices3[[#This Row],[Weight (kg)]]/ScoreCard!$I$3*ScoreCard!$I$5</f>
        <v>2.4771428571428569</v>
      </c>
      <c r="T566" s="6" cm="1">
        <f t="array" ref="T566">_xlfn.IFS(laptop_prices3[[#This Row],[Storage]]="512GB SSD", 512, laptop_prices3[[#This Row],[Storage]] = "1TB SSD", 1000, laptop_prices3[[#This Row],[Storage]] = "2TB SSD", 2000, laptop_prices3[[#This Row],[Storage]]= "256GB SSD", 256, laptop_prices3[[#This Row],[Storage]] = "1TB HDD", 1000*0.7)</f>
        <v>512</v>
      </c>
      <c r="U566" s="5">
        <f>laptop_prices3[[#This Row],[Storage Raw Value]]/ScoreCard!$J$3*ScoreCard!$J$5</f>
        <v>2.048</v>
      </c>
    </row>
    <row r="567" spans="2:21" x14ac:dyDescent="0.2">
      <c r="B567" s="4" cm="1">
        <f t="array" ref="B567">SUM(laptop_prices3[[#This Row],[RAM Comp]:[Weight Comp]]+laptop_prices3[[#This Row],[Storage Comp]])</f>
        <v>39.799710982658958</v>
      </c>
      <c r="C567">
        <v>565</v>
      </c>
      <c r="D567" t="s">
        <v>34</v>
      </c>
      <c r="E567" t="s">
        <v>24</v>
      </c>
      <c r="F567">
        <v>8</v>
      </c>
      <c r="G567" t="s">
        <v>25</v>
      </c>
      <c r="H567" t="s">
        <v>40</v>
      </c>
      <c r="I567">
        <v>16</v>
      </c>
      <c r="J567" t="s">
        <v>15</v>
      </c>
      <c r="K567">
        <v>5.0999999999999996</v>
      </c>
      <c r="L567">
        <v>2.4500000000000002</v>
      </c>
      <c r="M567" t="s">
        <v>30</v>
      </c>
      <c r="N567">
        <v>1300.8800000000001</v>
      </c>
      <c r="O567" s="5">
        <f>(ScoreCard!$E$3-laptop_prices3[[#This Row],[Price ($)]])/ScoreCard!$E$3*ScoreCard!$E$5</f>
        <v>4.3981798465564017</v>
      </c>
      <c r="P567" s="5">
        <f>laptop_prices3[[#This Row],[RAM (GB)]]/ScoreCard!$F$3*ScoreCard!$F$5</f>
        <v>0.875</v>
      </c>
      <c r="Q567" s="5">
        <f>laptop_prices3[[#This Row],[Screen Size (inch)]]/ScoreCard!$G$3*ScoreCard!$G$5</f>
        <v>1.8497109826589595</v>
      </c>
      <c r="R567" s="5">
        <f>laptop_prices3[[#This Row],[Battery Life (hours)]]/ScoreCard!$H$3*ScoreCard!$H$5</f>
        <v>2.9750000000000001</v>
      </c>
      <c r="S567" s="5">
        <f>ScoreCard!$I$3-laptop_prices3[[#This Row],[Weight (kg)]]/ScoreCard!$I$3*ScoreCard!$I$5</f>
        <v>2.0999999999999996</v>
      </c>
      <c r="T567" s="6" cm="1">
        <f t="array" ref="T567">_xlfn.IFS(laptop_prices3[[#This Row],[Storage]]="512GB SSD", 512, laptop_prices3[[#This Row],[Storage]] = "1TB SSD", 1000, laptop_prices3[[#This Row],[Storage]] = "2TB SSD", 2000, laptop_prices3[[#This Row],[Storage]]= "256GB SSD", 256, laptop_prices3[[#This Row],[Storage]] = "1TB HDD", 1000*0.7)</f>
        <v>2000</v>
      </c>
      <c r="U567" s="5">
        <f>laptop_prices3[[#This Row],[Storage Raw Value]]/ScoreCard!$J$3*ScoreCard!$J$5</f>
        <v>8</v>
      </c>
    </row>
    <row r="568" spans="2:21" x14ac:dyDescent="0.2">
      <c r="B568" s="4" cm="1">
        <f t="array" ref="B568">SUM(laptop_prices3[[#This Row],[RAM Comp]:[Weight Comp]]+laptop_prices3[[#This Row],[Storage Comp]])</f>
        <v>18.224211395540877</v>
      </c>
      <c r="C568">
        <v>566</v>
      </c>
      <c r="D568" t="s">
        <v>11</v>
      </c>
      <c r="E568" t="s">
        <v>37</v>
      </c>
      <c r="F568">
        <v>8</v>
      </c>
      <c r="G568" t="s">
        <v>42</v>
      </c>
      <c r="H568" t="s">
        <v>32</v>
      </c>
      <c r="I568">
        <v>14</v>
      </c>
      <c r="J568" t="s">
        <v>27</v>
      </c>
      <c r="K568">
        <v>4.5</v>
      </c>
      <c r="L568">
        <v>2.79</v>
      </c>
      <c r="M568" t="s">
        <v>30</v>
      </c>
      <c r="N568">
        <v>3559.7</v>
      </c>
      <c r="O568" s="5">
        <f>(ScoreCard!$E$3-laptop_prices3[[#This Row],[Price ($)]])/ScoreCard!$E$3*ScoreCard!$E$5</f>
        <v>3.3531923004326476</v>
      </c>
      <c r="P568" s="5">
        <f>laptop_prices3[[#This Row],[RAM (GB)]]/ScoreCard!$F$3*ScoreCard!$F$5</f>
        <v>0.875</v>
      </c>
      <c r="Q568" s="5">
        <f>laptop_prices3[[#This Row],[Screen Size (inch)]]/ScoreCard!$G$3*ScoreCard!$G$5</f>
        <v>1.6184971098265895</v>
      </c>
      <c r="R568" s="5">
        <f>laptop_prices3[[#This Row],[Battery Life (hours)]]/ScoreCard!$H$3*ScoreCard!$H$5</f>
        <v>2.625</v>
      </c>
      <c r="S568" s="5">
        <f>ScoreCard!$I$3-laptop_prices3[[#This Row],[Weight (kg)]]/ScoreCard!$I$3*ScoreCard!$I$5</f>
        <v>1.9057142857142857</v>
      </c>
      <c r="T568" s="6" cm="1">
        <f t="array" ref="T568">_xlfn.IFS(laptop_prices3[[#This Row],[Storage]]="512GB SSD", 512, laptop_prices3[[#This Row],[Storage]] = "1TB SSD", 1000, laptop_prices3[[#This Row],[Storage]] = "2TB SSD", 2000, laptop_prices3[[#This Row],[Storage]]= "256GB SSD", 256, laptop_prices3[[#This Row],[Storage]] = "1TB HDD", 1000*0.7)</f>
        <v>700</v>
      </c>
      <c r="U568" s="5">
        <f>laptop_prices3[[#This Row],[Storage Raw Value]]/ScoreCard!$J$3*ScoreCard!$J$5</f>
        <v>2.8</v>
      </c>
    </row>
    <row r="569" spans="2:21" x14ac:dyDescent="0.2">
      <c r="B569" s="4" cm="1">
        <f t="array" ref="B569">SUM(laptop_prices3[[#This Row],[RAM Comp]:[Weight Comp]]+laptop_prices3[[#This Row],[Storage Comp]])</f>
        <v>19.596949077897055</v>
      </c>
      <c r="C569">
        <v>567</v>
      </c>
      <c r="D569" t="s">
        <v>36</v>
      </c>
      <c r="E569" t="s">
        <v>39</v>
      </c>
      <c r="F569">
        <v>32</v>
      </c>
      <c r="G569" t="s">
        <v>13</v>
      </c>
      <c r="H569" t="s">
        <v>20</v>
      </c>
      <c r="I569">
        <v>16</v>
      </c>
      <c r="J569" t="s">
        <v>15</v>
      </c>
      <c r="K569">
        <v>6.8</v>
      </c>
      <c r="L569">
        <v>2.4700000000000002</v>
      </c>
      <c r="M569" t="s">
        <v>22</v>
      </c>
      <c r="N569">
        <v>2055.5500000000002</v>
      </c>
      <c r="O569" s="5">
        <f>(ScoreCard!$E$3-laptop_prices3[[#This Row],[Price ($)]])/ScoreCard!$E$3*ScoreCard!$E$5</f>
        <v>4.049050322542441</v>
      </c>
      <c r="P569" s="5">
        <f>laptop_prices3[[#This Row],[RAM (GB)]]/ScoreCard!$F$3*ScoreCard!$F$5</f>
        <v>3.5</v>
      </c>
      <c r="Q569" s="5">
        <f>laptop_prices3[[#This Row],[Screen Size (inch)]]/ScoreCard!$G$3*ScoreCard!$G$5</f>
        <v>1.8497109826589595</v>
      </c>
      <c r="R569" s="5">
        <f>laptop_prices3[[#This Row],[Battery Life (hours)]]/ScoreCard!$H$3*ScoreCard!$H$5</f>
        <v>3.9666666666666668</v>
      </c>
      <c r="S569" s="5">
        <f>ScoreCard!$I$3-laptop_prices3[[#This Row],[Weight (kg)]]/ScoreCard!$I$3*ScoreCard!$I$5</f>
        <v>2.0885714285714285</v>
      </c>
      <c r="T569" s="6" cm="1">
        <f t="array" ref="T569">_xlfn.IFS(laptop_prices3[[#This Row],[Storage]]="512GB SSD", 512, laptop_prices3[[#This Row],[Storage]] = "1TB SSD", 1000, laptop_prices3[[#This Row],[Storage]] = "2TB SSD", 2000, laptop_prices3[[#This Row],[Storage]]= "256GB SSD", 256, laptop_prices3[[#This Row],[Storage]] = "1TB HDD", 1000*0.7)</f>
        <v>512</v>
      </c>
      <c r="U569" s="5">
        <f>laptop_prices3[[#This Row],[Storage Raw Value]]/ScoreCard!$J$3*ScoreCard!$J$5</f>
        <v>2.048</v>
      </c>
    </row>
    <row r="570" spans="2:21" x14ac:dyDescent="0.2">
      <c r="B570" s="4" cm="1">
        <f t="array" ref="B570">SUM(laptop_prices3[[#This Row],[RAM Comp]:[Weight Comp]]+laptop_prices3[[#This Row],[Storage Comp]])</f>
        <v>29.342142857142857</v>
      </c>
      <c r="C570">
        <v>568</v>
      </c>
      <c r="D570" t="s">
        <v>38</v>
      </c>
      <c r="E570" t="s">
        <v>39</v>
      </c>
      <c r="F570">
        <v>32</v>
      </c>
      <c r="G570" t="s">
        <v>19</v>
      </c>
      <c r="H570" t="s">
        <v>26</v>
      </c>
      <c r="I570">
        <v>17.3</v>
      </c>
      <c r="J570" t="s">
        <v>15</v>
      </c>
      <c r="K570">
        <v>10.5</v>
      </c>
      <c r="L570">
        <v>3.12</v>
      </c>
      <c r="M570" t="s">
        <v>16</v>
      </c>
      <c r="N570">
        <v>2168</v>
      </c>
      <c r="O570" s="5">
        <f>(ScoreCard!$E$3-laptop_prices3[[#This Row],[Price ($)]])/ScoreCard!$E$3*ScoreCard!$E$5</f>
        <v>3.9970280943163687</v>
      </c>
      <c r="P570" s="5">
        <f>laptop_prices3[[#This Row],[RAM (GB)]]/ScoreCard!$F$3*ScoreCard!$F$5</f>
        <v>3.5</v>
      </c>
      <c r="Q570" s="5">
        <f>laptop_prices3[[#This Row],[Screen Size (inch)]]/ScoreCard!$G$3*ScoreCard!$G$5</f>
        <v>2</v>
      </c>
      <c r="R570" s="5">
        <f>laptop_prices3[[#This Row],[Battery Life (hours)]]/ScoreCard!$H$3*ScoreCard!$H$5</f>
        <v>6.125</v>
      </c>
      <c r="S570" s="5">
        <f>ScoreCard!$I$3-laptop_prices3[[#This Row],[Weight (kg)]]/ScoreCard!$I$3*ScoreCard!$I$5</f>
        <v>1.7171428571428571</v>
      </c>
      <c r="T570" s="6" cm="1">
        <f t="array" ref="T570">_xlfn.IFS(laptop_prices3[[#This Row],[Storage]]="512GB SSD", 512, laptop_prices3[[#This Row],[Storage]] = "1TB SSD", 1000, laptop_prices3[[#This Row],[Storage]] = "2TB SSD", 2000, laptop_prices3[[#This Row],[Storage]]= "256GB SSD", 256, laptop_prices3[[#This Row],[Storage]] = "1TB HDD", 1000*0.7)</f>
        <v>1000</v>
      </c>
      <c r="U570" s="5">
        <f>laptop_prices3[[#This Row],[Storage Raw Value]]/ScoreCard!$J$3*ScoreCard!$J$5</f>
        <v>4</v>
      </c>
    </row>
    <row r="571" spans="2:21" x14ac:dyDescent="0.2">
      <c r="B571" s="4" cm="1">
        <f t="array" ref="B571">SUM(laptop_prices3[[#This Row],[RAM Comp]:[Weight Comp]]+laptop_prices3[[#This Row],[Storage Comp]])</f>
        <v>22.244710982658958</v>
      </c>
      <c r="C571">
        <v>569</v>
      </c>
      <c r="D571" t="s">
        <v>23</v>
      </c>
      <c r="E571" t="s">
        <v>37</v>
      </c>
      <c r="F571">
        <v>8</v>
      </c>
      <c r="G571" t="s">
        <v>42</v>
      </c>
      <c r="H571" t="s">
        <v>44</v>
      </c>
      <c r="I571">
        <v>16</v>
      </c>
      <c r="J571" t="s">
        <v>15</v>
      </c>
      <c r="K571">
        <v>10.8</v>
      </c>
      <c r="L571">
        <v>2.59</v>
      </c>
      <c r="M571" t="s">
        <v>30</v>
      </c>
      <c r="N571">
        <v>1296.28</v>
      </c>
      <c r="O571" s="5">
        <f>(ScoreCard!$E$3-laptop_prices3[[#This Row],[Price ($)]])/ScoreCard!$E$3*ScoreCard!$E$5</f>
        <v>4.4003079234780547</v>
      </c>
      <c r="P571" s="5">
        <f>laptop_prices3[[#This Row],[RAM (GB)]]/ScoreCard!$F$3*ScoreCard!$F$5</f>
        <v>0.875</v>
      </c>
      <c r="Q571" s="5">
        <f>laptop_prices3[[#This Row],[Screen Size (inch)]]/ScoreCard!$G$3*ScoreCard!$G$5</f>
        <v>1.8497109826589595</v>
      </c>
      <c r="R571" s="5">
        <f>laptop_prices3[[#This Row],[Battery Life (hours)]]/ScoreCard!$H$3*ScoreCard!$H$5</f>
        <v>6.3</v>
      </c>
      <c r="S571" s="5">
        <f>ScoreCard!$I$3-laptop_prices3[[#This Row],[Weight (kg)]]/ScoreCard!$I$3*ScoreCard!$I$5</f>
        <v>2.02</v>
      </c>
      <c r="T571" s="6" cm="1">
        <f t="array" ref="T571">_xlfn.IFS(laptop_prices3[[#This Row],[Storage]]="512GB SSD", 512, laptop_prices3[[#This Row],[Storage]] = "1TB SSD", 1000, laptop_prices3[[#This Row],[Storage]] = "2TB SSD", 2000, laptop_prices3[[#This Row],[Storage]]= "256GB SSD", 256, laptop_prices3[[#This Row],[Storage]] = "1TB HDD", 1000*0.7)</f>
        <v>700</v>
      </c>
      <c r="U571" s="5">
        <f>laptop_prices3[[#This Row],[Storage Raw Value]]/ScoreCard!$J$3*ScoreCard!$J$5</f>
        <v>2.8</v>
      </c>
    </row>
    <row r="572" spans="2:21" x14ac:dyDescent="0.2">
      <c r="B572" s="4" cm="1">
        <f t="array" ref="B572">SUM(laptop_prices3[[#This Row],[RAM Comp]:[Weight Comp]]+laptop_prices3[[#This Row],[Storage Comp]])</f>
        <v>20.098801541425821</v>
      </c>
      <c r="C572">
        <v>570</v>
      </c>
      <c r="D572" t="s">
        <v>17</v>
      </c>
      <c r="E572" t="s">
        <v>18</v>
      </c>
      <c r="F572">
        <v>16</v>
      </c>
      <c r="G572" t="s">
        <v>13</v>
      </c>
      <c r="H572" t="s">
        <v>26</v>
      </c>
      <c r="I572">
        <v>15.6</v>
      </c>
      <c r="J572" t="s">
        <v>15</v>
      </c>
      <c r="K572">
        <v>11.2</v>
      </c>
      <c r="L572">
        <v>2.94</v>
      </c>
      <c r="M572" t="s">
        <v>16</v>
      </c>
      <c r="N572">
        <v>2782.11</v>
      </c>
      <c r="O572" s="5">
        <f>(ScoreCard!$E$3-laptop_prices3[[#This Row],[Price ($)]])/ScoreCard!$E$3*ScoreCard!$E$5</f>
        <v>3.7129251990214547</v>
      </c>
      <c r="P572" s="5">
        <f>laptop_prices3[[#This Row],[RAM (GB)]]/ScoreCard!$F$3*ScoreCard!$F$5</f>
        <v>1.75</v>
      </c>
      <c r="Q572" s="5">
        <f>laptop_prices3[[#This Row],[Screen Size (inch)]]/ScoreCard!$G$3*ScoreCard!$G$5</f>
        <v>1.8034682080924855</v>
      </c>
      <c r="R572" s="5">
        <f>laptop_prices3[[#This Row],[Battery Life (hours)]]/ScoreCard!$H$3*ScoreCard!$H$5</f>
        <v>6.5333333333333323</v>
      </c>
      <c r="S572" s="5">
        <f>ScoreCard!$I$3-laptop_prices3[[#This Row],[Weight (kg)]]/ScoreCard!$I$3*ScoreCard!$I$5</f>
        <v>1.82</v>
      </c>
      <c r="T572" s="6" cm="1">
        <f t="array" ref="T572">_xlfn.IFS(laptop_prices3[[#This Row],[Storage]]="512GB SSD", 512, laptop_prices3[[#This Row],[Storage]] = "1TB SSD", 1000, laptop_prices3[[#This Row],[Storage]] = "2TB SSD", 2000, laptop_prices3[[#This Row],[Storage]]= "256GB SSD", 256, laptop_prices3[[#This Row],[Storage]] = "1TB HDD", 1000*0.7)</f>
        <v>512</v>
      </c>
      <c r="U572" s="5">
        <f>laptop_prices3[[#This Row],[Storage Raw Value]]/ScoreCard!$J$3*ScoreCard!$J$5</f>
        <v>2.048</v>
      </c>
    </row>
    <row r="573" spans="2:21" x14ac:dyDescent="0.2">
      <c r="B573" s="4" cm="1">
        <f t="array" ref="B573">SUM(laptop_prices3[[#This Row],[RAM Comp]:[Weight Comp]]+laptop_prices3[[#This Row],[Storage Comp]])</f>
        <v>13.69166336361134</v>
      </c>
      <c r="C573">
        <v>571</v>
      </c>
      <c r="D573" t="s">
        <v>45</v>
      </c>
      <c r="E573" t="s">
        <v>37</v>
      </c>
      <c r="F573">
        <v>32</v>
      </c>
      <c r="G573" t="s">
        <v>29</v>
      </c>
      <c r="H573" t="s">
        <v>14</v>
      </c>
      <c r="I573">
        <v>16</v>
      </c>
      <c r="J573" t="s">
        <v>21</v>
      </c>
      <c r="K573">
        <v>4.0999999999999996</v>
      </c>
      <c r="L573">
        <v>2.88</v>
      </c>
      <c r="M573" t="s">
        <v>30</v>
      </c>
      <c r="N573">
        <v>2421.14</v>
      </c>
      <c r="O573" s="5">
        <f>(ScoreCard!$E$3-laptop_prices3[[#This Row],[Price ($)]])/ScoreCard!$E$3*ScoreCard!$E$5</f>
        <v>3.8799190960669439</v>
      </c>
      <c r="P573" s="5">
        <f>laptop_prices3[[#This Row],[RAM (GB)]]/ScoreCard!$F$3*ScoreCard!$F$5</f>
        <v>3.5</v>
      </c>
      <c r="Q573" s="5">
        <f>laptop_prices3[[#This Row],[Screen Size (inch)]]/ScoreCard!$G$3*ScoreCard!$G$5</f>
        <v>1.8497109826589595</v>
      </c>
      <c r="R573" s="5">
        <f>laptop_prices3[[#This Row],[Battery Life (hours)]]/ScoreCard!$H$3*ScoreCard!$H$5</f>
        <v>2.3916666666666662</v>
      </c>
      <c r="S573" s="5">
        <f>ScoreCard!$I$3-laptop_prices3[[#This Row],[Weight (kg)]]/ScoreCard!$I$3*ScoreCard!$I$5</f>
        <v>1.8542857142857143</v>
      </c>
      <c r="T573" s="6" cm="1">
        <f t="array" ref="T573">_xlfn.IFS(laptop_prices3[[#This Row],[Storage]]="512GB SSD", 512, laptop_prices3[[#This Row],[Storage]] = "1TB SSD", 1000, laptop_prices3[[#This Row],[Storage]] = "2TB SSD", 2000, laptop_prices3[[#This Row],[Storage]]= "256GB SSD", 256, laptop_prices3[[#This Row],[Storage]] = "1TB HDD", 1000*0.7)</f>
        <v>256</v>
      </c>
      <c r="U573" s="5">
        <f>laptop_prices3[[#This Row],[Storage Raw Value]]/ScoreCard!$J$3*ScoreCard!$J$5</f>
        <v>1.024</v>
      </c>
    </row>
    <row r="574" spans="2:21" x14ac:dyDescent="0.2">
      <c r="B574" s="4" cm="1">
        <f t="array" ref="B574">SUM(laptop_prices3[[#This Row],[RAM Comp]:[Weight Comp]]+laptop_prices3[[#This Row],[Storage Comp]])</f>
        <v>24.796190476190475</v>
      </c>
      <c r="C574">
        <v>572</v>
      </c>
      <c r="D574" t="s">
        <v>11</v>
      </c>
      <c r="E574" t="s">
        <v>18</v>
      </c>
      <c r="F574">
        <v>64</v>
      </c>
      <c r="G574" t="s">
        <v>42</v>
      </c>
      <c r="H574" t="s">
        <v>35</v>
      </c>
      <c r="I574">
        <v>17.3</v>
      </c>
      <c r="J574" t="s">
        <v>27</v>
      </c>
      <c r="K574">
        <v>5.2</v>
      </c>
      <c r="L574">
        <v>3.39</v>
      </c>
      <c r="M574" t="s">
        <v>16</v>
      </c>
      <c r="N574">
        <v>6704.98</v>
      </c>
      <c r="O574" s="5">
        <f>(ScoreCard!$E$3-laptop_prices3[[#This Row],[Price ($)]])/ScoreCard!$E$3*ScoreCard!$E$5</f>
        <v>1.8981058264895612</v>
      </c>
      <c r="P574" s="5">
        <f>laptop_prices3[[#This Row],[RAM (GB)]]/ScoreCard!$F$3*ScoreCard!$F$5</f>
        <v>7</v>
      </c>
      <c r="Q574" s="5">
        <f>laptop_prices3[[#This Row],[Screen Size (inch)]]/ScoreCard!$G$3*ScoreCard!$G$5</f>
        <v>2</v>
      </c>
      <c r="R574" s="5">
        <f>laptop_prices3[[#This Row],[Battery Life (hours)]]/ScoreCard!$H$3*ScoreCard!$H$5</f>
        <v>3.0333333333333332</v>
      </c>
      <c r="S574" s="5">
        <f>ScoreCard!$I$3-laptop_prices3[[#This Row],[Weight (kg)]]/ScoreCard!$I$3*ScoreCard!$I$5</f>
        <v>1.5628571428571427</v>
      </c>
      <c r="T574" s="6" cm="1">
        <f t="array" ref="T574">_xlfn.IFS(laptop_prices3[[#This Row],[Storage]]="512GB SSD", 512, laptop_prices3[[#This Row],[Storage]] = "1TB SSD", 1000, laptop_prices3[[#This Row],[Storage]] = "2TB SSD", 2000, laptop_prices3[[#This Row],[Storage]]= "256GB SSD", 256, laptop_prices3[[#This Row],[Storage]] = "1TB HDD", 1000*0.7)</f>
        <v>700</v>
      </c>
      <c r="U574" s="5">
        <f>laptop_prices3[[#This Row],[Storage Raw Value]]/ScoreCard!$J$3*ScoreCard!$J$5</f>
        <v>2.8</v>
      </c>
    </row>
    <row r="575" spans="2:21" x14ac:dyDescent="0.2">
      <c r="B575" s="4" cm="1">
        <f t="array" ref="B575">SUM(laptop_prices3[[#This Row],[RAM Comp]:[Weight Comp]]+laptop_prices3[[#This Row],[Storage Comp]])</f>
        <v>32.823944398568678</v>
      </c>
      <c r="C575">
        <v>573</v>
      </c>
      <c r="D575" t="s">
        <v>36</v>
      </c>
      <c r="E575" t="s">
        <v>24</v>
      </c>
      <c r="F575">
        <v>64</v>
      </c>
      <c r="G575" t="s">
        <v>19</v>
      </c>
      <c r="H575" t="s">
        <v>26</v>
      </c>
      <c r="I575">
        <v>15.6</v>
      </c>
      <c r="J575" t="s">
        <v>15</v>
      </c>
      <c r="K575">
        <v>10.6</v>
      </c>
      <c r="L575">
        <v>2.91</v>
      </c>
      <c r="M575" t="s">
        <v>30</v>
      </c>
      <c r="N575">
        <v>3178.73</v>
      </c>
      <c r="O575" s="5">
        <f>(ScoreCard!$E$3-laptop_prices3[[#This Row],[Price ($)]])/ScoreCard!$E$3*ScoreCard!$E$5</f>
        <v>3.5294387058331518</v>
      </c>
      <c r="P575" s="5">
        <f>laptop_prices3[[#This Row],[RAM (GB)]]/ScoreCard!$F$3*ScoreCard!$F$5</f>
        <v>7</v>
      </c>
      <c r="Q575" s="5">
        <f>laptop_prices3[[#This Row],[Screen Size (inch)]]/ScoreCard!$G$3*ScoreCard!$G$5</f>
        <v>1.8034682080924855</v>
      </c>
      <c r="R575" s="5">
        <f>laptop_prices3[[#This Row],[Battery Life (hours)]]/ScoreCard!$H$3*ScoreCard!$H$5</f>
        <v>6.1833333333333336</v>
      </c>
      <c r="S575" s="5">
        <f>ScoreCard!$I$3-laptop_prices3[[#This Row],[Weight (kg)]]/ScoreCard!$I$3*ScoreCard!$I$5</f>
        <v>1.837142857142857</v>
      </c>
      <c r="T575" s="6" cm="1">
        <f t="array" ref="T575">_xlfn.IFS(laptop_prices3[[#This Row],[Storage]]="512GB SSD", 512, laptop_prices3[[#This Row],[Storage]] = "1TB SSD", 1000, laptop_prices3[[#This Row],[Storage]] = "2TB SSD", 2000, laptop_prices3[[#This Row],[Storage]]= "256GB SSD", 256, laptop_prices3[[#This Row],[Storage]] = "1TB HDD", 1000*0.7)</f>
        <v>1000</v>
      </c>
      <c r="U575" s="5">
        <f>laptop_prices3[[#This Row],[Storage Raw Value]]/ScoreCard!$J$3*ScoreCard!$J$5</f>
        <v>4</v>
      </c>
    </row>
    <row r="576" spans="2:21" x14ac:dyDescent="0.2">
      <c r="B576" s="4" cm="1">
        <f t="array" ref="B576">SUM(laptop_prices3[[#This Row],[RAM Comp]:[Weight Comp]]+laptop_prices3[[#This Row],[Storage Comp]])</f>
        <v>19.118690476190473</v>
      </c>
      <c r="C576">
        <v>574</v>
      </c>
      <c r="D576" t="s">
        <v>45</v>
      </c>
      <c r="E576" t="s">
        <v>31</v>
      </c>
      <c r="F576">
        <v>4</v>
      </c>
      <c r="G576" t="s">
        <v>42</v>
      </c>
      <c r="H576" t="s">
        <v>44</v>
      </c>
      <c r="I576">
        <v>17.3</v>
      </c>
      <c r="J576" t="s">
        <v>43</v>
      </c>
      <c r="K576">
        <v>6.1</v>
      </c>
      <c r="L576">
        <v>2.76</v>
      </c>
      <c r="M576" t="s">
        <v>22</v>
      </c>
      <c r="N576">
        <v>385.4</v>
      </c>
      <c r="O576" s="5">
        <f>(ScoreCard!$E$3-laptop_prices3[[#This Row],[Price ($)]])/ScoreCard!$E$3*ScoreCard!$E$5</f>
        <v>4.8217041639988603</v>
      </c>
      <c r="P576" s="5">
        <f>laptop_prices3[[#This Row],[RAM (GB)]]/ScoreCard!$F$3*ScoreCard!$F$5</f>
        <v>0.4375</v>
      </c>
      <c r="Q576" s="5">
        <f>laptop_prices3[[#This Row],[Screen Size (inch)]]/ScoreCard!$G$3*ScoreCard!$G$5</f>
        <v>2</v>
      </c>
      <c r="R576" s="5">
        <f>laptop_prices3[[#This Row],[Battery Life (hours)]]/ScoreCard!$H$3*ScoreCard!$H$5</f>
        <v>3.5583333333333331</v>
      </c>
      <c r="S576" s="5">
        <f>ScoreCard!$I$3-laptop_prices3[[#This Row],[Weight (kg)]]/ScoreCard!$I$3*ScoreCard!$I$5</f>
        <v>1.922857142857143</v>
      </c>
      <c r="T576" s="6" cm="1">
        <f t="array" ref="T576">_xlfn.IFS(laptop_prices3[[#This Row],[Storage]]="512GB SSD", 512, laptop_prices3[[#This Row],[Storage]] = "1TB SSD", 1000, laptop_prices3[[#This Row],[Storage]] = "2TB SSD", 2000, laptop_prices3[[#This Row],[Storage]]= "256GB SSD", 256, laptop_prices3[[#This Row],[Storage]] = "1TB HDD", 1000*0.7)</f>
        <v>700</v>
      </c>
      <c r="U576" s="5">
        <f>laptop_prices3[[#This Row],[Storage Raw Value]]/ScoreCard!$J$3*ScoreCard!$J$5</f>
        <v>2.8</v>
      </c>
    </row>
    <row r="577" spans="2:21" x14ac:dyDescent="0.2">
      <c r="B577" s="4" cm="1">
        <f t="array" ref="B577">SUM(laptop_prices3[[#This Row],[RAM Comp]:[Weight Comp]]+laptop_prices3[[#This Row],[Storage Comp]])</f>
        <v>18.384092347921829</v>
      </c>
      <c r="C577">
        <v>575</v>
      </c>
      <c r="D577" t="s">
        <v>11</v>
      </c>
      <c r="E577" t="s">
        <v>37</v>
      </c>
      <c r="F577">
        <v>4</v>
      </c>
      <c r="G577" t="s">
        <v>42</v>
      </c>
      <c r="H577" t="s">
        <v>40</v>
      </c>
      <c r="I577">
        <v>14</v>
      </c>
      <c r="J577" t="s">
        <v>43</v>
      </c>
      <c r="K577">
        <v>6.2</v>
      </c>
      <c r="L577">
        <v>3.48</v>
      </c>
      <c r="M577" t="s">
        <v>46</v>
      </c>
      <c r="N577">
        <v>1829.42</v>
      </c>
      <c r="O577" s="5">
        <f>(ScoreCard!$E$3-laptop_prices3[[#This Row],[Price ($)]])/ScoreCard!$E$3*ScoreCard!$E$5</f>
        <v>4.1536638082584183</v>
      </c>
      <c r="P577" s="5">
        <f>laptop_prices3[[#This Row],[RAM (GB)]]/ScoreCard!$F$3*ScoreCard!$F$5</f>
        <v>0.4375</v>
      </c>
      <c r="Q577" s="5">
        <f>laptop_prices3[[#This Row],[Screen Size (inch)]]/ScoreCard!$G$3*ScoreCard!$G$5</f>
        <v>1.6184971098265895</v>
      </c>
      <c r="R577" s="5">
        <f>laptop_prices3[[#This Row],[Battery Life (hours)]]/ScoreCard!$H$3*ScoreCard!$H$5</f>
        <v>3.6166666666666671</v>
      </c>
      <c r="S577" s="5">
        <f>ScoreCard!$I$3-laptop_prices3[[#This Row],[Weight (kg)]]/ScoreCard!$I$3*ScoreCard!$I$5</f>
        <v>1.5114285714285713</v>
      </c>
      <c r="T577" s="6" cm="1">
        <f t="array" ref="T577">_xlfn.IFS(laptop_prices3[[#This Row],[Storage]]="512GB SSD", 512, laptop_prices3[[#This Row],[Storage]] = "1TB SSD", 1000, laptop_prices3[[#This Row],[Storage]] = "2TB SSD", 2000, laptop_prices3[[#This Row],[Storage]]= "256GB SSD", 256, laptop_prices3[[#This Row],[Storage]] = "1TB HDD", 1000*0.7)</f>
        <v>700</v>
      </c>
      <c r="U577" s="5">
        <f>laptop_prices3[[#This Row],[Storage Raw Value]]/ScoreCard!$J$3*ScoreCard!$J$5</f>
        <v>2.8</v>
      </c>
    </row>
    <row r="578" spans="2:21" x14ac:dyDescent="0.2">
      <c r="B578" s="4" cm="1">
        <f t="array" ref="B578">SUM(laptop_prices3[[#This Row],[RAM Comp]:[Weight Comp]]+laptop_prices3[[#This Row],[Storage Comp]])</f>
        <v>24.243944398568676</v>
      </c>
      <c r="C578">
        <v>576</v>
      </c>
      <c r="D578" t="s">
        <v>38</v>
      </c>
      <c r="E578" t="s">
        <v>31</v>
      </c>
      <c r="F578">
        <v>8</v>
      </c>
      <c r="G578" t="s">
        <v>19</v>
      </c>
      <c r="H578" t="s">
        <v>14</v>
      </c>
      <c r="I578">
        <v>15.6</v>
      </c>
      <c r="J578" t="s">
        <v>43</v>
      </c>
      <c r="K578">
        <v>5.5</v>
      </c>
      <c r="L578">
        <v>2</v>
      </c>
      <c r="M578" t="s">
        <v>30</v>
      </c>
      <c r="N578">
        <v>843.43</v>
      </c>
      <c r="O578" s="5">
        <f>(ScoreCard!$E$3-laptop_prices3[[#This Row],[Price ($)]])/ScoreCard!$E$3*ScoreCard!$E$5</f>
        <v>4.6098078439064825</v>
      </c>
      <c r="P578" s="5">
        <f>laptop_prices3[[#This Row],[RAM (GB)]]/ScoreCard!$F$3*ScoreCard!$F$5</f>
        <v>0.875</v>
      </c>
      <c r="Q578" s="5">
        <f>laptop_prices3[[#This Row],[Screen Size (inch)]]/ScoreCard!$G$3*ScoreCard!$G$5</f>
        <v>1.8034682080924855</v>
      </c>
      <c r="R578" s="5">
        <f>laptop_prices3[[#This Row],[Battery Life (hours)]]/ScoreCard!$H$3*ScoreCard!$H$5</f>
        <v>3.208333333333333</v>
      </c>
      <c r="S578" s="5">
        <f>ScoreCard!$I$3-laptop_prices3[[#This Row],[Weight (kg)]]/ScoreCard!$I$3*ScoreCard!$I$5</f>
        <v>2.3571428571428572</v>
      </c>
      <c r="T578" s="6" cm="1">
        <f t="array" ref="T578">_xlfn.IFS(laptop_prices3[[#This Row],[Storage]]="512GB SSD", 512, laptop_prices3[[#This Row],[Storage]] = "1TB SSD", 1000, laptop_prices3[[#This Row],[Storage]] = "2TB SSD", 2000, laptop_prices3[[#This Row],[Storage]]= "256GB SSD", 256, laptop_prices3[[#This Row],[Storage]] = "1TB HDD", 1000*0.7)</f>
        <v>1000</v>
      </c>
      <c r="U578" s="5">
        <f>laptop_prices3[[#This Row],[Storage Raw Value]]/ScoreCard!$J$3*ScoreCard!$J$5</f>
        <v>4</v>
      </c>
    </row>
    <row r="579" spans="2:21" x14ac:dyDescent="0.2">
      <c r="B579" s="4" cm="1">
        <f t="array" ref="B579">SUM(laptop_prices3[[#This Row],[RAM Comp]:[Weight Comp]]+laptop_prices3[[#This Row],[Storage Comp]])</f>
        <v>16.976476190476191</v>
      </c>
      <c r="C579">
        <v>577</v>
      </c>
      <c r="D579" t="s">
        <v>33</v>
      </c>
      <c r="E579" t="s">
        <v>39</v>
      </c>
      <c r="F579">
        <v>32</v>
      </c>
      <c r="G579" t="s">
        <v>29</v>
      </c>
      <c r="H579" t="s">
        <v>32</v>
      </c>
      <c r="I579">
        <v>17.3</v>
      </c>
      <c r="J579" t="s">
        <v>43</v>
      </c>
      <c r="K579">
        <v>8.1999999999999993</v>
      </c>
      <c r="L579">
        <v>1.58</v>
      </c>
      <c r="M579" t="s">
        <v>30</v>
      </c>
      <c r="N579">
        <v>1743.09</v>
      </c>
      <c r="O579" s="5">
        <f>(ScoreCard!$E$3-laptop_prices3[[#This Row],[Price ($)]])/ScoreCard!$E$3*ScoreCard!$E$5</f>
        <v>4.1936022605728409</v>
      </c>
      <c r="P579" s="5">
        <f>laptop_prices3[[#This Row],[RAM (GB)]]/ScoreCard!$F$3*ScoreCard!$F$5</f>
        <v>3.5</v>
      </c>
      <c r="Q579" s="5">
        <f>laptop_prices3[[#This Row],[Screen Size (inch)]]/ScoreCard!$G$3*ScoreCard!$G$5</f>
        <v>2</v>
      </c>
      <c r="R579" s="5">
        <f>laptop_prices3[[#This Row],[Battery Life (hours)]]/ScoreCard!$H$3*ScoreCard!$H$5</f>
        <v>4.7833333333333323</v>
      </c>
      <c r="S579" s="5">
        <f>ScoreCard!$I$3-laptop_prices3[[#This Row],[Weight (kg)]]/ScoreCard!$I$3*ScoreCard!$I$5</f>
        <v>2.597142857142857</v>
      </c>
      <c r="T579" s="6" cm="1">
        <f t="array" ref="T579">_xlfn.IFS(laptop_prices3[[#This Row],[Storage]]="512GB SSD", 512, laptop_prices3[[#This Row],[Storage]] = "1TB SSD", 1000, laptop_prices3[[#This Row],[Storage]] = "2TB SSD", 2000, laptop_prices3[[#This Row],[Storage]]= "256GB SSD", 256, laptop_prices3[[#This Row],[Storage]] = "1TB HDD", 1000*0.7)</f>
        <v>256</v>
      </c>
      <c r="U579" s="5">
        <f>laptop_prices3[[#This Row],[Storage Raw Value]]/ScoreCard!$J$3*ScoreCard!$J$5</f>
        <v>1.024</v>
      </c>
    </row>
    <row r="580" spans="2:21" x14ac:dyDescent="0.2">
      <c r="B580" s="4" cm="1">
        <f t="array" ref="B580">SUM(laptop_prices3[[#This Row],[RAM Comp]:[Weight Comp]]+laptop_prices3[[#This Row],[Storage Comp]])</f>
        <v>47.752277731902012</v>
      </c>
      <c r="C580">
        <v>578</v>
      </c>
      <c r="D580" t="s">
        <v>17</v>
      </c>
      <c r="E580" t="s">
        <v>18</v>
      </c>
      <c r="F580">
        <v>64</v>
      </c>
      <c r="G580" t="s">
        <v>25</v>
      </c>
      <c r="H580" t="s">
        <v>40</v>
      </c>
      <c r="I580">
        <v>15.6</v>
      </c>
      <c r="J580" t="s">
        <v>43</v>
      </c>
      <c r="K580">
        <v>8.9</v>
      </c>
      <c r="L580">
        <v>3.05</v>
      </c>
      <c r="M580" t="s">
        <v>30</v>
      </c>
      <c r="N580">
        <v>4568.43</v>
      </c>
      <c r="O580" s="5">
        <f>(ScoreCard!$E$3-laptop_prices3[[#This Row],[Price ($)]])/ScoreCard!$E$3*ScoreCard!$E$5</f>
        <v>2.8865281627849311</v>
      </c>
      <c r="P580" s="5">
        <f>laptop_prices3[[#This Row],[RAM (GB)]]/ScoreCard!$F$3*ScoreCard!$F$5</f>
        <v>7</v>
      </c>
      <c r="Q580" s="5">
        <f>laptop_prices3[[#This Row],[Screen Size (inch)]]/ScoreCard!$G$3*ScoreCard!$G$5</f>
        <v>1.8034682080924855</v>
      </c>
      <c r="R580" s="5">
        <f>laptop_prices3[[#This Row],[Battery Life (hours)]]/ScoreCard!$H$3*ScoreCard!$H$5</f>
        <v>5.1916666666666664</v>
      </c>
      <c r="S580" s="5">
        <f>ScoreCard!$I$3-laptop_prices3[[#This Row],[Weight (kg)]]/ScoreCard!$I$3*ScoreCard!$I$5</f>
        <v>1.7571428571428573</v>
      </c>
      <c r="T580" s="6" cm="1">
        <f t="array" ref="T580">_xlfn.IFS(laptop_prices3[[#This Row],[Storage]]="512GB SSD", 512, laptop_prices3[[#This Row],[Storage]] = "1TB SSD", 1000, laptop_prices3[[#This Row],[Storage]] = "2TB SSD", 2000, laptop_prices3[[#This Row],[Storage]]= "256GB SSD", 256, laptop_prices3[[#This Row],[Storage]] = "1TB HDD", 1000*0.7)</f>
        <v>2000</v>
      </c>
      <c r="U580" s="5">
        <f>laptop_prices3[[#This Row],[Storage Raw Value]]/ScoreCard!$J$3*ScoreCard!$J$5</f>
        <v>8</v>
      </c>
    </row>
    <row r="581" spans="2:21" x14ac:dyDescent="0.2">
      <c r="B581" s="4" cm="1">
        <f t="array" ref="B581">SUM(laptop_prices3[[#This Row],[RAM Comp]:[Weight Comp]]+laptop_prices3[[#This Row],[Storage Comp]])</f>
        <v>25.354761904761908</v>
      </c>
      <c r="C581">
        <v>579</v>
      </c>
      <c r="D581" t="s">
        <v>23</v>
      </c>
      <c r="E581" t="s">
        <v>31</v>
      </c>
      <c r="F581">
        <v>32</v>
      </c>
      <c r="G581" t="s">
        <v>42</v>
      </c>
      <c r="H581" t="s">
        <v>40</v>
      </c>
      <c r="I581">
        <v>17.3</v>
      </c>
      <c r="J581" t="s">
        <v>15</v>
      </c>
      <c r="K581">
        <v>10.6</v>
      </c>
      <c r="L581">
        <v>1.8</v>
      </c>
      <c r="M581" t="s">
        <v>16</v>
      </c>
      <c r="N581">
        <v>1465.04</v>
      </c>
      <c r="O581" s="5">
        <f>(ScoreCard!$E$3-laptop_prices3[[#This Row],[Price ($)]])/ScoreCard!$E$3*ScoreCard!$E$5</f>
        <v>4.3222352579784387</v>
      </c>
      <c r="P581" s="5">
        <f>laptop_prices3[[#This Row],[RAM (GB)]]/ScoreCard!$F$3*ScoreCard!$F$5</f>
        <v>3.5</v>
      </c>
      <c r="Q581" s="5">
        <f>laptop_prices3[[#This Row],[Screen Size (inch)]]/ScoreCard!$G$3*ScoreCard!$G$5</f>
        <v>2</v>
      </c>
      <c r="R581" s="5">
        <f>laptop_prices3[[#This Row],[Battery Life (hours)]]/ScoreCard!$H$3*ScoreCard!$H$5</f>
        <v>6.1833333333333336</v>
      </c>
      <c r="S581" s="5">
        <f>ScoreCard!$I$3-laptop_prices3[[#This Row],[Weight (kg)]]/ScoreCard!$I$3*ScoreCard!$I$5</f>
        <v>2.4714285714285715</v>
      </c>
      <c r="T581" s="6" cm="1">
        <f t="array" ref="T581">_xlfn.IFS(laptop_prices3[[#This Row],[Storage]]="512GB SSD", 512, laptop_prices3[[#This Row],[Storage]] = "1TB SSD", 1000, laptop_prices3[[#This Row],[Storage]] = "2TB SSD", 2000, laptop_prices3[[#This Row],[Storage]]= "256GB SSD", 256, laptop_prices3[[#This Row],[Storage]] = "1TB HDD", 1000*0.7)</f>
        <v>700</v>
      </c>
      <c r="U581" s="5">
        <f>laptop_prices3[[#This Row],[Storage Raw Value]]/ScoreCard!$J$3*ScoreCard!$J$5</f>
        <v>2.8</v>
      </c>
    </row>
    <row r="582" spans="2:21" x14ac:dyDescent="0.2">
      <c r="B582" s="4" cm="1">
        <f t="array" ref="B582">SUM(laptop_prices3[[#This Row],[RAM Comp]:[Weight Comp]]+laptop_prices3[[#This Row],[Storage Comp]])</f>
        <v>24.396377649325629</v>
      </c>
      <c r="C582">
        <v>580</v>
      </c>
      <c r="D582" t="s">
        <v>28</v>
      </c>
      <c r="E582" t="s">
        <v>37</v>
      </c>
      <c r="F582">
        <v>32</v>
      </c>
      <c r="G582" t="s">
        <v>42</v>
      </c>
      <c r="H582" t="s">
        <v>32</v>
      </c>
      <c r="I582">
        <v>16</v>
      </c>
      <c r="J582" t="s">
        <v>43</v>
      </c>
      <c r="K582">
        <v>10.4</v>
      </c>
      <c r="L582">
        <v>3.01</v>
      </c>
      <c r="M582" t="s">
        <v>30</v>
      </c>
      <c r="N582">
        <v>2280.41</v>
      </c>
      <c r="O582" s="5">
        <f>(ScoreCard!$E$3-laptop_prices3[[#This Row],[Price ($)]])/ScoreCard!$E$3*ScoreCard!$E$5</f>
        <v>3.945024371107007</v>
      </c>
      <c r="P582" s="5">
        <f>laptop_prices3[[#This Row],[RAM (GB)]]/ScoreCard!$F$3*ScoreCard!$F$5</f>
        <v>3.5</v>
      </c>
      <c r="Q582" s="5">
        <f>laptop_prices3[[#This Row],[Screen Size (inch)]]/ScoreCard!$G$3*ScoreCard!$G$5</f>
        <v>1.8497109826589595</v>
      </c>
      <c r="R582" s="5">
        <f>laptop_prices3[[#This Row],[Battery Life (hours)]]/ScoreCard!$H$3*ScoreCard!$H$5</f>
        <v>6.0666666666666664</v>
      </c>
      <c r="S582" s="5">
        <f>ScoreCard!$I$3-laptop_prices3[[#This Row],[Weight (kg)]]/ScoreCard!$I$3*ScoreCard!$I$5</f>
        <v>1.78</v>
      </c>
      <c r="T582" s="6" cm="1">
        <f t="array" ref="T582">_xlfn.IFS(laptop_prices3[[#This Row],[Storage]]="512GB SSD", 512, laptop_prices3[[#This Row],[Storage]] = "1TB SSD", 1000, laptop_prices3[[#This Row],[Storage]] = "2TB SSD", 2000, laptop_prices3[[#This Row],[Storage]]= "256GB SSD", 256, laptop_prices3[[#This Row],[Storage]] = "1TB HDD", 1000*0.7)</f>
        <v>700</v>
      </c>
      <c r="U582" s="5">
        <f>laptop_prices3[[#This Row],[Storage Raw Value]]/ScoreCard!$J$3*ScoreCard!$J$5</f>
        <v>2.8</v>
      </c>
    </row>
    <row r="583" spans="2:21" x14ac:dyDescent="0.2">
      <c r="B583" s="4" cm="1">
        <f t="array" ref="B583">SUM(laptop_prices3[[#This Row],[RAM Comp]:[Weight Comp]]+laptop_prices3[[#This Row],[Storage Comp]])</f>
        <v>12.927190476190475</v>
      </c>
      <c r="C583">
        <v>581</v>
      </c>
      <c r="D583" t="s">
        <v>45</v>
      </c>
      <c r="E583" t="s">
        <v>18</v>
      </c>
      <c r="F583">
        <v>8</v>
      </c>
      <c r="G583" t="s">
        <v>29</v>
      </c>
      <c r="H583" t="s">
        <v>35</v>
      </c>
      <c r="I583">
        <v>17.3</v>
      </c>
      <c r="J583" t="s">
        <v>27</v>
      </c>
      <c r="K583">
        <v>7.6</v>
      </c>
      <c r="L583">
        <v>3.46</v>
      </c>
      <c r="M583" t="s">
        <v>22</v>
      </c>
      <c r="N583">
        <v>2336.84</v>
      </c>
      <c r="O583" s="5">
        <f>(ScoreCard!$E$3-laptop_prices3[[#This Row],[Price ($)]])/ScoreCard!$E$3*ScoreCard!$E$5</f>
        <v>3.9189184187833321</v>
      </c>
      <c r="P583" s="5">
        <f>laptop_prices3[[#This Row],[RAM (GB)]]/ScoreCard!$F$3*ScoreCard!$F$5</f>
        <v>0.875</v>
      </c>
      <c r="Q583" s="5">
        <f>laptop_prices3[[#This Row],[Screen Size (inch)]]/ScoreCard!$G$3*ScoreCard!$G$5</f>
        <v>2</v>
      </c>
      <c r="R583" s="5">
        <f>laptop_prices3[[#This Row],[Battery Life (hours)]]/ScoreCard!$H$3*ScoreCard!$H$5</f>
        <v>4.4333333333333336</v>
      </c>
      <c r="S583" s="5">
        <f>ScoreCard!$I$3-laptop_prices3[[#This Row],[Weight (kg)]]/ScoreCard!$I$3*ScoreCard!$I$5</f>
        <v>1.5228571428571429</v>
      </c>
      <c r="T583" s="6" cm="1">
        <f t="array" ref="T583">_xlfn.IFS(laptop_prices3[[#This Row],[Storage]]="512GB SSD", 512, laptop_prices3[[#This Row],[Storage]] = "1TB SSD", 1000, laptop_prices3[[#This Row],[Storage]] = "2TB SSD", 2000, laptop_prices3[[#This Row],[Storage]]= "256GB SSD", 256, laptop_prices3[[#This Row],[Storage]] = "1TB HDD", 1000*0.7)</f>
        <v>256</v>
      </c>
      <c r="U583" s="5">
        <f>laptop_prices3[[#This Row],[Storage Raw Value]]/ScoreCard!$J$3*ScoreCard!$J$5</f>
        <v>1.024</v>
      </c>
    </row>
    <row r="584" spans="2:21" x14ac:dyDescent="0.2">
      <c r="B584" s="4" cm="1">
        <f t="array" ref="B584">SUM(laptop_prices3[[#This Row],[RAM Comp]:[Weight Comp]]+laptop_prices3[[#This Row],[Storage Comp]])</f>
        <v>11.588068538398019</v>
      </c>
      <c r="C584">
        <v>582</v>
      </c>
      <c r="D584" t="s">
        <v>23</v>
      </c>
      <c r="E584" t="s">
        <v>24</v>
      </c>
      <c r="F584">
        <v>8</v>
      </c>
      <c r="G584" t="s">
        <v>29</v>
      </c>
      <c r="H584" t="s">
        <v>14</v>
      </c>
      <c r="I584">
        <v>14</v>
      </c>
      <c r="J584" t="s">
        <v>15</v>
      </c>
      <c r="K584">
        <v>5.4</v>
      </c>
      <c r="L584">
        <v>2.89</v>
      </c>
      <c r="M584" t="s">
        <v>22</v>
      </c>
      <c r="N584">
        <v>1278.94</v>
      </c>
      <c r="O584" s="5">
        <f>(ScoreCard!$E$3-laptop_prices3[[#This Row],[Price ($)]])/ScoreCard!$E$3*ScoreCard!$E$5</f>
        <v>4.408329848221852</v>
      </c>
      <c r="P584" s="5">
        <f>laptop_prices3[[#This Row],[RAM (GB)]]/ScoreCard!$F$3*ScoreCard!$F$5</f>
        <v>0.875</v>
      </c>
      <c r="Q584" s="5">
        <f>laptop_prices3[[#This Row],[Screen Size (inch)]]/ScoreCard!$G$3*ScoreCard!$G$5</f>
        <v>1.6184971098265895</v>
      </c>
      <c r="R584" s="5">
        <f>laptop_prices3[[#This Row],[Battery Life (hours)]]/ScoreCard!$H$3*ScoreCard!$H$5</f>
        <v>3.15</v>
      </c>
      <c r="S584" s="5">
        <f>ScoreCard!$I$3-laptop_prices3[[#This Row],[Weight (kg)]]/ScoreCard!$I$3*ScoreCard!$I$5</f>
        <v>1.8485714285714285</v>
      </c>
      <c r="T584" s="6" cm="1">
        <f t="array" ref="T584">_xlfn.IFS(laptop_prices3[[#This Row],[Storage]]="512GB SSD", 512, laptop_prices3[[#This Row],[Storage]] = "1TB SSD", 1000, laptop_prices3[[#This Row],[Storage]] = "2TB SSD", 2000, laptop_prices3[[#This Row],[Storage]]= "256GB SSD", 256, laptop_prices3[[#This Row],[Storage]] = "1TB HDD", 1000*0.7)</f>
        <v>256</v>
      </c>
      <c r="U584" s="5">
        <f>laptop_prices3[[#This Row],[Storage Raw Value]]/ScoreCard!$J$3*ScoreCard!$J$5</f>
        <v>1.024</v>
      </c>
    </row>
    <row r="585" spans="2:21" x14ac:dyDescent="0.2">
      <c r="B585" s="4" cm="1">
        <f t="array" ref="B585">SUM(laptop_prices3[[#This Row],[RAM Comp]:[Weight Comp]]+laptop_prices3[[#This Row],[Storage Comp]])</f>
        <v>15.748277731902011</v>
      </c>
      <c r="C585">
        <v>583</v>
      </c>
      <c r="D585" t="s">
        <v>33</v>
      </c>
      <c r="E585" t="s">
        <v>24</v>
      </c>
      <c r="F585">
        <v>16</v>
      </c>
      <c r="G585" t="s">
        <v>29</v>
      </c>
      <c r="H585" t="s">
        <v>32</v>
      </c>
      <c r="I585">
        <v>15.6</v>
      </c>
      <c r="J585" t="s">
        <v>43</v>
      </c>
      <c r="K585">
        <v>9.5</v>
      </c>
      <c r="L585">
        <v>1.65</v>
      </c>
      <c r="M585" t="s">
        <v>22</v>
      </c>
      <c r="N585">
        <v>1191.6099999999999</v>
      </c>
      <c r="O585" s="5">
        <f>(ScoreCard!$E$3-laptop_prices3[[#This Row],[Price ($)]])/ScoreCard!$E$3*ScoreCard!$E$5</f>
        <v>4.4487309259540258</v>
      </c>
      <c r="P585" s="5">
        <f>laptop_prices3[[#This Row],[RAM (GB)]]/ScoreCard!$F$3*ScoreCard!$F$5</f>
        <v>1.75</v>
      </c>
      <c r="Q585" s="5">
        <f>laptop_prices3[[#This Row],[Screen Size (inch)]]/ScoreCard!$G$3*ScoreCard!$G$5</f>
        <v>1.8034682080924855</v>
      </c>
      <c r="R585" s="5">
        <f>laptop_prices3[[#This Row],[Battery Life (hours)]]/ScoreCard!$H$3*ScoreCard!$H$5</f>
        <v>5.5416666666666661</v>
      </c>
      <c r="S585" s="5">
        <f>ScoreCard!$I$3-laptop_prices3[[#This Row],[Weight (kg)]]/ScoreCard!$I$3*ScoreCard!$I$5</f>
        <v>2.5571428571428569</v>
      </c>
      <c r="T585" s="6" cm="1">
        <f t="array" ref="T585">_xlfn.IFS(laptop_prices3[[#This Row],[Storage]]="512GB SSD", 512, laptop_prices3[[#This Row],[Storage]] = "1TB SSD", 1000, laptop_prices3[[#This Row],[Storage]] = "2TB SSD", 2000, laptop_prices3[[#This Row],[Storage]]= "256GB SSD", 256, laptop_prices3[[#This Row],[Storage]] = "1TB HDD", 1000*0.7)</f>
        <v>256</v>
      </c>
      <c r="U585" s="5">
        <f>laptop_prices3[[#This Row],[Storage Raw Value]]/ScoreCard!$J$3*ScoreCard!$J$5</f>
        <v>1.024</v>
      </c>
    </row>
    <row r="586" spans="2:21" x14ac:dyDescent="0.2">
      <c r="B586" s="4" cm="1">
        <f t="array" ref="B586">SUM(laptop_prices3[[#This Row],[RAM Comp]:[Weight Comp]]+laptop_prices3[[#This Row],[Storage Comp]])</f>
        <v>27.855714285714285</v>
      </c>
      <c r="C586">
        <v>584</v>
      </c>
      <c r="D586" t="s">
        <v>11</v>
      </c>
      <c r="E586" t="s">
        <v>48</v>
      </c>
      <c r="F586">
        <v>32</v>
      </c>
      <c r="G586" t="s">
        <v>19</v>
      </c>
      <c r="H586" t="s">
        <v>44</v>
      </c>
      <c r="I586">
        <v>17.3</v>
      </c>
      <c r="J586" t="s">
        <v>21</v>
      </c>
      <c r="K586">
        <v>6.6</v>
      </c>
      <c r="L586">
        <v>1.74</v>
      </c>
      <c r="M586" t="s">
        <v>46</v>
      </c>
      <c r="N586">
        <v>1701.57</v>
      </c>
      <c r="O586" s="5">
        <f>(ScoreCard!$E$3-laptop_prices3[[#This Row],[Price ($)]])/ScoreCard!$E$3*ScoreCard!$E$5</f>
        <v>4.2128104679178522</v>
      </c>
      <c r="P586" s="5">
        <f>laptop_prices3[[#This Row],[RAM (GB)]]/ScoreCard!$F$3*ScoreCard!$F$5</f>
        <v>3.5</v>
      </c>
      <c r="Q586" s="5">
        <f>laptop_prices3[[#This Row],[Screen Size (inch)]]/ScoreCard!$G$3*ScoreCard!$G$5</f>
        <v>2</v>
      </c>
      <c r="R586" s="5">
        <f>laptop_prices3[[#This Row],[Battery Life (hours)]]/ScoreCard!$H$3*ScoreCard!$H$5</f>
        <v>3.8499999999999996</v>
      </c>
      <c r="S586" s="5">
        <f>ScoreCard!$I$3-laptop_prices3[[#This Row],[Weight (kg)]]/ScoreCard!$I$3*ScoreCard!$I$5</f>
        <v>2.5057142857142858</v>
      </c>
      <c r="T586" s="6" cm="1">
        <f t="array" ref="T586">_xlfn.IFS(laptop_prices3[[#This Row],[Storage]]="512GB SSD", 512, laptop_prices3[[#This Row],[Storage]] = "1TB SSD", 1000, laptop_prices3[[#This Row],[Storage]] = "2TB SSD", 2000, laptop_prices3[[#This Row],[Storage]]= "256GB SSD", 256, laptop_prices3[[#This Row],[Storage]] = "1TB HDD", 1000*0.7)</f>
        <v>1000</v>
      </c>
      <c r="U586" s="5">
        <f>laptop_prices3[[#This Row],[Storage Raw Value]]/ScoreCard!$J$3*ScoreCard!$J$5</f>
        <v>4</v>
      </c>
    </row>
    <row r="587" spans="2:21" x14ac:dyDescent="0.2">
      <c r="B587" s="4" cm="1">
        <f t="array" ref="B587">SUM(laptop_prices3[[#This Row],[RAM Comp]:[Weight Comp]]+laptop_prices3[[#This Row],[Storage Comp]])</f>
        <v>21.996429397192404</v>
      </c>
      <c r="C587">
        <v>585</v>
      </c>
      <c r="D587" t="s">
        <v>11</v>
      </c>
      <c r="E587" t="s">
        <v>24</v>
      </c>
      <c r="F587">
        <v>64</v>
      </c>
      <c r="G587" t="s">
        <v>29</v>
      </c>
      <c r="H587" t="s">
        <v>40</v>
      </c>
      <c r="I587">
        <v>13.3</v>
      </c>
      <c r="J587" t="s">
        <v>21</v>
      </c>
      <c r="K587">
        <v>12</v>
      </c>
      <c r="L587">
        <v>1.99</v>
      </c>
      <c r="M587" t="s">
        <v>46</v>
      </c>
      <c r="N587">
        <v>2953</v>
      </c>
      <c r="O587" s="5">
        <f>(ScoreCard!$E$3-laptop_prices3[[#This Row],[Price ($)]])/ScoreCard!$E$3*ScoreCard!$E$5</f>
        <v>3.6338671413820283</v>
      </c>
      <c r="P587" s="5">
        <f>laptop_prices3[[#This Row],[RAM (GB)]]/ScoreCard!$F$3*ScoreCard!$F$5</f>
        <v>7</v>
      </c>
      <c r="Q587" s="5">
        <f>laptop_prices3[[#This Row],[Screen Size (inch)]]/ScoreCard!$G$3*ScoreCard!$G$5</f>
        <v>1.5375722543352601</v>
      </c>
      <c r="R587" s="5">
        <f>laptop_prices3[[#This Row],[Battery Life (hours)]]/ScoreCard!$H$3*ScoreCard!$H$5</f>
        <v>7</v>
      </c>
      <c r="S587" s="5">
        <f>ScoreCard!$I$3-laptop_prices3[[#This Row],[Weight (kg)]]/ScoreCard!$I$3*ScoreCard!$I$5</f>
        <v>2.362857142857143</v>
      </c>
      <c r="T587" s="6" cm="1">
        <f t="array" ref="T587">_xlfn.IFS(laptop_prices3[[#This Row],[Storage]]="512GB SSD", 512, laptop_prices3[[#This Row],[Storage]] = "1TB SSD", 1000, laptop_prices3[[#This Row],[Storage]] = "2TB SSD", 2000, laptop_prices3[[#This Row],[Storage]]= "256GB SSD", 256, laptop_prices3[[#This Row],[Storage]] = "1TB HDD", 1000*0.7)</f>
        <v>256</v>
      </c>
      <c r="U587" s="5">
        <f>laptop_prices3[[#This Row],[Storage Raw Value]]/ScoreCard!$J$3*ScoreCard!$J$5</f>
        <v>1.024</v>
      </c>
    </row>
    <row r="588" spans="2:21" x14ac:dyDescent="0.2">
      <c r="B588" s="4" cm="1">
        <f t="array" ref="B588">SUM(laptop_prices3[[#This Row],[RAM Comp]:[Weight Comp]]+laptop_prices3[[#This Row],[Storage Comp]])</f>
        <v>30.227330030278004</v>
      </c>
      <c r="C588">
        <v>586</v>
      </c>
      <c r="D588" t="s">
        <v>38</v>
      </c>
      <c r="E588" t="s">
        <v>39</v>
      </c>
      <c r="F588">
        <v>32</v>
      </c>
      <c r="G588" t="s">
        <v>19</v>
      </c>
      <c r="H588" t="s">
        <v>26</v>
      </c>
      <c r="I588">
        <v>16</v>
      </c>
      <c r="J588" t="s">
        <v>43</v>
      </c>
      <c r="K588">
        <v>10.6</v>
      </c>
      <c r="L588">
        <v>1.41</v>
      </c>
      <c r="M588" t="s">
        <v>46</v>
      </c>
      <c r="N588">
        <v>1710.69</v>
      </c>
      <c r="O588" s="5">
        <f>(ScoreCard!$E$3-laptop_prices3[[#This Row],[Price ($)]])/ScoreCard!$E$3*ScoreCard!$E$5</f>
        <v>4.2085913241079655</v>
      </c>
      <c r="P588" s="5">
        <f>laptop_prices3[[#This Row],[RAM (GB)]]/ScoreCard!$F$3*ScoreCard!$F$5</f>
        <v>3.5</v>
      </c>
      <c r="Q588" s="5">
        <f>laptop_prices3[[#This Row],[Screen Size (inch)]]/ScoreCard!$G$3*ScoreCard!$G$5</f>
        <v>1.8497109826589595</v>
      </c>
      <c r="R588" s="5">
        <f>laptop_prices3[[#This Row],[Battery Life (hours)]]/ScoreCard!$H$3*ScoreCard!$H$5</f>
        <v>6.1833333333333336</v>
      </c>
      <c r="S588" s="5">
        <f>ScoreCard!$I$3-laptop_prices3[[#This Row],[Weight (kg)]]/ScoreCard!$I$3*ScoreCard!$I$5</f>
        <v>2.6942857142857144</v>
      </c>
      <c r="T588" s="6" cm="1">
        <f t="array" ref="T588">_xlfn.IFS(laptop_prices3[[#This Row],[Storage]]="512GB SSD", 512, laptop_prices3[[#This Row],[Storage]] = "1TB SSD", 1000, laptop_prices3[[#This Row],[Storage]] = "2TB SSD", 2000, laptop_prices3[[#This Row],[Storage]]= "256GB SSD", 256, laptop_prices3[[#This Row],[Storage]] = "1TB HDD", 1000*0.7)</f>
        <v>1000</v>
      </c>
      <c r="U588" s="5">
        <f>laptop_prices3[[#This Row],[Storage Raw Value]]/ScoreCard!$J$3*ScoreCard!$J$5</f>
        <v>4</v>
      </c>
    </row>
    <row r="589" spans="2:21" x14ac:dyDescent="0.2">
      <c r="B589" s="4" cm="1">
        <f t="array" ref="B589">SUM(laptop_prices3[[#This Row],[RAM Comp]:[Weight Comp]]+laptop_prices3[[#This Row],[Storage Comp]])</f>
        <v>40.964880952380952</v>
      </c>
      <c r="C589">
        <v>587</v>
      </c>
      <c r="D589" t="s">
        <v>23</v>
      </c>
      <c r="E589" t="s">
        <v>48</v>
      </c>
      <c r="F589">
        <v>4</v>
      </c>
      <c r="G589" t="s">
        <v>25</v>
      </c>
      <c r="H589" t="s">
        <v>40</v>
      </c>
      <c r="I589">
        <v>17.3</v>
      </c>
      <c r="J589" t="s">
        <v>43</v>
      </c>
      <c r="K589">
        <v>7.1</v>
      </c>
      <c r="L589">
        <v>1.95</v>
      </c>
      <c r="M589" t="s">
        <v>16</v>
      </c>
      <c r="N589">
        <v>1237.68</v>
      </c>
      <c r="O589" s="5">
        <f>(ScoreCard!$E$3-laptop_prices3[[#This Row],[Price ($)]])/ScoreCard!$E$3*ScoreCard!$E$5</f>
        <v>4.4274177729582487</v>
      </c>
      <c r="P589" s="5">
        <f>laptop_prices3[[#This Row],[RAM (GB)]]/ScoreCard!$F$3*ScoreCard!$F$5</f>
        <v>0.4375</v>
      </c>
      <c r="Q589" s="5">
        <f>laptop_prices3[[#This Row],[Screen Size (inch)]]/ScoreCard!$G$3*ScoreCard!$G$5</f>
        <v>2</v>
      </c>
      <c r="R589" s="5">
        <f>laptop_prices3[[#This Row],[Battery Life (hours)]]/ScoreCard!$H$3*ScoreCard!$H$5</f>
        <v>4.1416666666666666</v>
      </c>
      <c r="S589" s="5">
        <f>ScoreCard!$I$3-laptop_prices3[[#This Row],[Weight (kg)]]/ScoreCard!$I$3*ScoreCard!$I$5</f>
        <v>2.3857142857142857</v>
      </c>
      <c r="T589" s="6" cm="1">
        <f t="array" ref="T589">_xlfn.IFS(laptop_prices3[[#This Row],[Storage]]="512GB SSD", 512, laptop_prices3[[#This Row],[Storage]] = "1TB SSD", 1000, laptop_prices3[[#This Row],[Storage]] = "2TB SSD", 2000, laptop_prices3[[#This Row],[Storage]]= "256GB SSD", 256, laptop_prices3[[#This Row],[Storage]] = "1TB HDD", 1000*0.7)</f>
        <v>2000</v>
      </c>
      <c r="U589" s="5">
        <f>laptop_prices3[[#This Row],[Storage Raw Value]]/ScoreCard!$J$3*ScoreCard!$J$5</f>
        <v>8</v>
      </c>
    </row>
    <row r="590" spans="2:21" x14ac:dyDescent="0.2">
      <c r="B590" s="4" cm="1">
        <f t="array" ref="B590">SUM(laptop_prices3[[#This Row],[RAM Comp]:[Weight Comp]]+laptop_prices3[[#This Row],[Storage Comp]])</f>
        <v>22.244119873382878</v>
      </c>
      <c r="C590">
        <v>588</v>
      </c>
      <c r="D590" t="s">
        <v>28</v>
      </c>
      <c r="E590" t="s">
        <v>48</v>
      </c>
      <c r="F590">
        <v>4</v>
      </c>
      <c r="G590" t="s">
        <v>19</v>
      </c>
      <c r="H590" t="s">
        <v>44</v>
      </c>
      <c r="I590">
        <v>13.3</v>
      </c>
      <c r="J590" t="s">
        <v>21</v>
      </c>
      <c r="K590">
        <v>4.5999999999999996</v>
      </c>
      <c r="L590">
        <v>3.35</v>
      </c>
      <c r="M590" t="s">
        <v>30</v>
      </c>
      <c r="N590">
        <v>566.30999999999995</v>
      </c>
      <c r="O590" s="5">
        <f>(ScoreCard!$E$3-laptop_prices3[[#This Row],[Price ($)]])/ScoreCard!$E$3*ScoreCard!$E$5</f>
        <v>4.7380105996735713</v>
      </c>
      <c r="P590" s="5">
        <f>laptop_prices3[[#This Row],[RAM (GB)]]/ScoreCard!$F$3*ScoreCard!$F$5</f>
        <v>0.4375</v>
      </c>
      <c r="Q590" s="5">
        <f>laptop_prices3[[#This Row],[Screen Size (inch)]]/ScoreCard!$G$3*ScoreCard!$G$5</f>
        <v>1.5375722543352601</v>
      </c>
      <c r="R590" s="5">
        <f>laptop_prices3[[#This Row],[Battery Life (hours)]]/ScoreCard!$H$3*ScoreCard!$H$5</f>
        <v>2.6833333333333331</v>
      </c>
      <c r="S590" s="5">
        <f>ScoreCard!$I$3-laptop_prices3[[#This Row],[Weight (kg)]]/ScoreCard!$I$3*ScoreCard!$I$5</f>
        <v>1.5857142857142856</v>
      </c>
      <c r="T590" s="6" cm="1">
        <f t="array" ref="T590">_xlfn.IFS(laptop_prices3[[#This Row],[Storage]]="512GB SSD", 512, laptop_prices3[[#This Row],[Storage]] = "1TB SSD", 1000, laptop_prices3[[#This Row],[Storage]] = "2TB SSD", 2000, laptop_prices3[[#This Row],[Storage]]= "256GB SSD", 256, laptop_prices3[[#This Row],[Storage]] = "1TB HDD", 1000*0.7)</f>
        <v>1000</v>
      </c>
      <c r="U590" s="5">
        <f>laptop_prices3[[#This Row],[Storage Raw Value]]/ScoreCard!$J$3*ScoreCard!$J$5</f>
        <v>4</v>
      </c>
    </row>
    <row r="591" spans="2:21" x14ac:dyDescent="0.2">
      <c r="B591" s="4" cm="1">
        <f t="array" ref="B591">SUM(laptop_prices3[[#This Row],[RAM Comp]:[Weight Comp]]+laptop_prices3[[#This Row],[Storage Comp]])</f>
        <v>43.117306633636112</v>
      </c>
      <c r="C591">
        <v>589</v>
      </c>
      <c r="D591" t="s">
        <v>47</v>
      </c>
      <c r="E591" t="s">
        <v>31</v>
      </c>
      <c r="F591">
        <v>32</v>
      </c>
      <c r="G591" t="s">
        <v>25</v>
      </c>
      <c r="H591" t="s">
        <v>26</v>
      </c>
      <c r="I591">
        <v>14</v>
      </c>
      <c r="J591" t="s">
        <v>21</v>
      </c>
      <c r="K591">
        <v>5.9</v>
      </c>
      <c r="L591">
        <v>1.65</v>
      </c>
      <c r="M591" t="s">
        <v>16</v>
      </c>
      <c r="N591">
        <v>1472.6</v>
      </c>
      <c r="O591" s="5">
        <f>(ScoreCard!$E$3-laptop_prices3[[#This Row],[Price ($)]])/ScoreCard!$E$3*ScoreCard!$E$5</f>
        <v>4.3187378098202425</v>
      </c>
      <c r="P591" s="5">
        <f>laptop_prices3[[#This Row],[RAM (GB)]]/ScoreCard!$F$3*ScoreCard!$F$5</f>
        <v>3.5</v>
      </c>
      <c r="Q591" s="5">
        <f>laptop_prices3[[#This Row],[Screen Size (inch)]]/ScoreCard!$G$3*ScoreCard!$G$5</f>
        <v>1.6184971098265895</v>
      </c>
      <c r="R591" s="5">
        <f>laptop_prices3[[#This Row],[Battery Life (hours)]]/ScoreCard!$H$3*ScoreCard!$H$5</f>
        <v>3.4416666666666669</v>
      </c>
      <c r="S591" s="5">
        <f>ScoreCard!$I$3-laptop_prices3[[#This Row],[Weight (kg)]]/ScoreCard!$I$3*ScoreCard!$I$5</f>
        <v>2.5571428571428569</v>
      </c>
      <c r="T591" s="6" cm="1">
        <f t="array" ref="T591">_xlfn.IFS(laptop_prices3[[#This Row],[Storage]]="512GB SSD", 512, laptop_prices3[[#This Row],[Storage]] = "1TB SSD", 1000, laptop_prices3[[#This Row],[Storage]] = "2TB SSD", 2000, laptop_prices3[[#This Row],[Storage]]= "256GB SSD", 256, laptop_prices3[[#This Row],[Storage]] = "1TB HDD", 1000*0.7)</f>
        <v>2000</v>
      </c>
      <c r="U591" s="5">
        <f>laptop_prices3[[#This Row],[Storage Raw Value]]/ScoreCard!$J$3*ScoreCard!$J$5</f>
        <v>8</v>
      </c>
    </row>
    <row r="592" spans="2:21" x14ac:dyDescent="0.2">
      <c r="B592" s="4" cm="1">
        <f t="array" ref="B592">SUM(laptop_prices3[[#This Row],[RAM Comp]:[Weight Comp]]+laptop_prices3[[#This Row],[Storage Comp]])</f>
        <v>14.719453206716214</v>
      </c>
      <c r="C592">
        <v>590</v>
      </c>
      <c r="D592" t="s">
        <v>34</v>
      </c>
      <c r="E592" t="s">
        <v>41</v>
      </c>
      <c r="F592">
        <v>4</v>
      </c>
      <c r="G592" t="s">
        <v>13</v>
      </c>
      <c r="H592" t="s">
        <v>35</v>
      </c>
      <c r="I592">
        <v>13.3</v>
      </c>
      <c r="J592" t="s">
        <v>27</v>
      </c>
      <c r="K592">
        <v>4.4000000000000004</v>
      </c>
      <c r="L592">
        <v>2.65</v>
      </c>
      <c r="M592" t="s">
        <v>16</v>
      </c>
      <c r="N592">
        <v>2628.06</v>
      </c>
      <c r="O592" s="5">
        <f>(ScoreCard!$E$3-laptop_prices3[[#This Row],[Price ($)]])/ScoreCard!$E$3*ScoreCard!$E$5</f>
        <v>3.7841926446259584</v>
      </c>
      <c r="P592" s="5">
        <f>laptop_prices3[[#This Row],[RAM (GB)]]/ScoreCard!$F$3*ScoreCard!$F$5</f>
        <v>0.4375</v>
      </c>
      <c r="Q592" s="5">
        <f>laptop_prices3[[#This Row],[Screen Size (inch)]]/ScoreCard!$G$3*ScoreCard!$G$5</f>
        <v>1.5375722543352601</v>
      </c>
      <c r="R592" s="5">
        <f>laptop_prices3[[#This Row],[Battery Life (hours)]]/ScoreCard!$H$3*ScoreCard!$H$5</f>
        <v>2.5666666666666669</v>
      </c>
      <c r="S592" s="5">
        <f>ScoreCard!$I$3-laptop_prices3[[#This Row],[Weight (kg)]]/ScoreCard!$I$3*ScoreCard!$I$5</f>
        <v>1.9857142857142858</v>
      </c>
      <c r="T592" s="6" cm="1">
        <f t="array" ref="T592">_xlfn.IFS(laptop_prices3[[#This Row],[Storage]]="512GB SSD", 512, laptop_prices3[[#This Row],[Storage]] = "1TB SSD", 1000, laptop_prices3[[#This Row],[Storage]] = "2TB SSD", 2000, laptop_prices3[[#This Row],[Storage]]= "256GB SSD", 256, laptop_prices3[[#This Row],[Storage]] = "1TB HDD", 1000*0.7)</f>
        <v>512</v>
      </c>
      <c r="U592" s="5">
        <f>laptop_prices3[[#This Row],[Storage Raw Value]]/ScoreCard!$J$3*ScoreCard!$J$5</f>
        <v>2.048</v>
      </c>
    </row>
    <row r="593" spans="2:21" x14ac:dyDescent="0.2">
      <c r="B593" s="4" cm="1">
        <f t="array" ref="B593">SUM(laptop_prices3[[#This Row],[RAM Comp]:[Weight Comp]]+laptop_prices3[[#This Row],[Storage Comp]])</f>
        <v>18.724020919350398</v>
      </c>
      <c r="C593">
        <v>591</v>
      </c>
      <c r="D593" t="s">
        <v>34</v>
      </c>
      <c r="E593" t="s">
        <v>48</v>
      </c>
      <c r="F593">
        <v>64</v>
      </c>
      <c r="G593" t="s">
        <v>29</v>
      </c>
      <c r="H593" t="s">
        <v>35</v>
      </c>
      <c r="I593">
        <v>14</v>
      </c>
      <c r="J593" t="s">
        <v>21</v>
      </c>
      <c r="K593">
        <v>6.8</v>
      </c>
      <c r="L593">
        <v>2.5499999999999998</v>
      </c>
      <c r="M593" t="s">
        <v>22</v>
      </c>
      <c r="N593">
        <v>2363.91</v>
      </c>
      <c r="O593" s="5">
        <f>(ScoreCard!$E$3-laptop_prices3[[#This Row],[Price ($)]])/ScoreCard!$E$3*ScoreCard!$E$5</f>
        <v>3.9063951487248194</v>
      </c>
      <c r="P593" s="5">
        <f>laptop_prices3[[#This Row],[RAM (GB)]]/ScoreCard!$F$3*ScoreCard!$F$5</f>
        <v>7</v>
      </c>
      <c r="Q593" s="5">
        <f>laptop_prices3[[#This Row],[Screen Size (inch)]]/ScoreCard!$G$3*ScoreCard!$G$5</f>
        <v>1.6184971098265895</v>
      </c>
      <c r="R593" s="5">
        <f>laptop_prices3[[#This Row],[Battery Life (hours)]]/ScoreCard!$H$3*ScoreCard!$H$5</f>
        <v>3.9666666666666668</v>
      </c>
      <c r="S593" s="5">
        <f>ScoreCard!$I$3-laptop_prices3[[#This Row],[Weight (kg)]]/ScoreCard!$I$3*ScoreCard!$I$5</f>
        <v>2.0428571428571427</v>
      </c>
      <c r="T593" s="6" cm="1">
        <f t="array" ref="T593">_xlfn.IFS(laptop_prices3[[#This Row],[Storage]]="512GB SSD", 512, laptop_prices3[[#This Row],[Storage]] = "1TB SSD", 1000, laptop_prices3[[#This Row],[Storage]] = "2TB SSD", 2000, laptop_prices3[[#This Row],[Storage]]= "256GB SSD", 256, laptop_prices3[[#This Row],[Storage]] = "1TB HDD", 1000*0.7)</f>
        <v>256</v>
      </c>
      <c r="U593" s="5">
        <f>laptop_prices3[[#This Row],[Storage Raw Value]]/ScoreCard!$J$3*ScoreCard!$J$5</f>
        <v>1.024</v>
      </c>
    </row>
    <row r="594" spans="2:21" x14ac:dyDescent="0.2">
      <c r="B594" s="4" cm="1">
        <f t="array" ref="B594">SUM(laptop_prices3[[#This Row],[RAM Comp]:[Weight Comp]]+laptop_prices3[[#This Row],[Storage Comp]])</f>
        <v>21.140372969997244</v>
      </c>
      <c r="C594">
        <v>592</v>
      </c>
      <c r="D594" t="s">
        <v>47</v>
      </c>
      <c r="E594" t="s">
        <v>37</v>
      </c>
      <c r="F594">
        <v>32</v>
      </c>
      <c r="G594" t="s">
        <v>42</v>
      </c>
      <c r="H594" t="s">
        <v>26</v>
      </c>
      <c r="I594">
        <v>15.6</v>
      </c>
      <c r="J594" t="s">
        <v>43</v>
      </c>
      <c r="K594">
        <v>4.3</v>
      </c>
      <c r="L594">
        <v>2.4</v>
      </c>
      <c r="M594" t="s">
        <v>16</v>
      </c>
      <c r="N594">
        <v>3239.04</v>
      </c>
      <c r="O594" s="5">
        <f>(ScoreCard!$E$3-laptop_prices3[[#This Row],[Price ($)]])/ScoreCard!$E$3*ScoreCard!$E$5</f>
        <v>3.5015377668886032</v>
      </c>
      <c r="P594" s="5">
        <f>laptop_prices3[[#This Row],[RAM (GB)]]/ScoreCard!$F$3*ScoreCard!$F$5</f>
        <v>3.5</v>
      </c>
      <c r="Q594" s="5">
        <f>laptop_prices3[[#This Row],[Screen Size (inch)]]/ScoreCard!$G$3*ScoreCard!$G$5</f>
        <v>1.8034682080924855</v>
      </c>
      <c r="R594" s="5">
        <f>laptop_prices3[[#This Row],[Battery Life (hours)]]/ScoreCard!$H$3*ScoreCard!$H$5</f>
        <v>2.5083333333333333</v>
      </c>
      <c r="S594" s="5">
        <f>ScoreCard!$I$3-laptop_prices3[[#This Row],[Weight (kg)]]/ScoreCard!$I$3*ScoreCard!$I$5</f>
        <v>2.1285714285714286</v>
      </c>
      <c r="T594" s="6" cm="1">
        <f t="array" ref="T594">_xlfn.IFS(laptop_prices3[[#This Row],[Storage]]="512GB SSD", 512, laptop_prices3[[#This Row],[Storage]] = "1TB SSD", 1000, laptop_prices3[[#This Row],[Storage]] = "2TB SSD", 2000, laptop_prices3[[#This Row],[Storage]]= "256GB SSD", 256, laptop_prices3[[#This Row],[Storage]] = "1TB HDD", 1000*0.7)</f>
        <v>700</v>
      </c>
      <c r="U594" s="5">
        <f>laptop_prices3[[#This Row],[Storage Raw Value]]/ScoreCard!$J$3*ScoreCard!$J$5</f>
        <v>2.8</v>
      </c>
    </row>
    <row r="595" spans="2:21" x14ac:dyDescent="0.2">
      <c r="B595" s="4" cm="1">
        <f t="array" ref="B595">SUM(laptop_prices3[[#This Row],[RAM Comp]:[Weight Comp]]+laptop_prices3[[#This Row],[Storage Comp]])</f>
        <v>17.686925681255161</v>
      </c>
      <c r="C595">
        <v>593</v>
      </c>
      <c r="D595" t="s">
        <v>34</v>
      </c>
      <c r="E595" t="s">
        <v>39</v>
      </c>
      <c r="F595">
        <v>16</v>
      </c>
      <c r="G595" t="s">
        <v>13</v>
      </c>
      <c r="H595" t="s">
        <v>44</v>
      </c>
      <c r="I595">
        <v>14</v>
      </c>
      <c r="J595" t="s">
        <v>27</v>
      </c>
      <c r="K595">
        <v>7.5</v>
      </c>
      <c r="L595">
        <v>3.06</v>
      </c>
      <c r="M595" t="s">
        <v>22</v>
      </c>
      <c r="N595">
        <v>1278.94</v>
      </c>
      <c r="O595" s="5">
        <f>(ScoreCard!$E$3-laptop_prices3[[#This Row],[Price ($)]])/ScoreCard!$E$3*ScoreCard!$E$5</f>
        <v>4.408329848221852</v>
      </c>
      <c r="P595" s="5">
        <f>laptop_prices3[[#This Row],[RAM (GB)]]/ScoreCard!$F$3*ScoreCard!$F$5</f>
        <v>1.75</v>
      </c>
      <c r="Q595" s="5">
        <f>laptop_prices3[[#This Row],[Screen Size (inch)]]/ScoreCard!$G$3*ScoreCard!$G$5</f>
        <v>1.6184971098265895</v>
      </c>
      <c r="R595" s="5">
        <f>laptop_prices3[[#This Row],[Battery Life (hours)]]/ScoreCard!$H$3*ScoreCard!$H$5</f>
        <v>4.375</v>
      </c>
      <c r="S595" s="5">
        <f>ScoreCard!$I$3-laptop_prices3[[#This Row],[Weight (kg)]]/ScoreCard!$I$3*ScoreCard!$I$5</f>
        <v>1.7514285714285713</v>
      </c>
      <c r="T595" s="6" cm="1">
        <f t="array" ref="T595">_xlfn.IFS(laptop_prices3[[#This Row],[Storage]]="512GB SSD", 512, laptop_prices3[[#This Row],[Storage]] = "1TB SSD", 1000, laptop_prices3[[#This Row],[Storage]] = "2TB SSD", 2000, laptop_prices3[[#This Row],[Storage]]= "256GB SSD", 256, laptop_prices3[[#This Row],[Storage]] = "1TB HDD", 1000*0.7)</f>
        <v>512</v>
      </c>
      <c r="U595" s="5">
        <f>laptop_prices3[[#This Row],[Storage Raw Value]]/ScoreCard!$J$3*ScoreCard!$J$5</f>
        <v>2.048</v>
      </c>
    </row>
    <row r="596" spans="2:21" x14ac:dyDescent="0.2">
      <c r="B596" s="4" cm="1">
        <f t="array" ref="B596">SUM(laptop_prices3[[#This Row],[RAM Comp]:[Weight Comp]]+laptop_prices3[[#This Row],[Storage Comp]])</f>
        <v>14.501134874759153</v>
      </c>
      <c r="C596">
        <v>594</v>
      </c>
      <c r="D596" t="s">
        <v>11</v>
      </c>
      <c r="E596" t="s">
        <v>18</v>
      </c>
      <c r="F596">
        <v>16</v>
      </c>
      <c r="G596" t="s">
        <v>29</v>
      </c>
      <c r="H596" t="s">
        <v>26</v>
      </c>
      <c r="I596">
        <v>15.6</v>
      </c>
      <c r="J596" t="s">
        <v>15</v>
      </c>
      <c r="K596">
        <v>8.9</v>
      </c>
      <c r="L596">
        <v>3.22</v>
      </c>
      <c r="M596" t="s">
        <v>22</v>
      </c>
      <c r="N596">
        <v>3181.72</v>
      </c>
      <c r="O596" s="5">
        <f>(ScoreCard!$E$3-laptop_prices3[[#This Row],[Price ($)]])/ScoreCard!$E$3*ScoreCard!$E$5</f>
        <v>3.5280554558340764</v>
      </c>
      <c r="P596" s="5">
        <f>laptop_prices3[[#This Row],[RAM (GB)]]/ScoreCard!$F$3*ScoreCard!$F$5</f>
        <v>1.75</v>
      </c>
      <c r="Q596" s="5">
        <f>laptop_prices3[[#This Row],[Screen Size (inch)]]/ScoreCard!$G$3*ScoreCard!$G$5</f>
        <v>1.8034682080924855</v>
      </c>
      <c r="R596" s="5">
        <f>laptop_prices3[[#This Row],[Battery Life (hours)]]/ScoreCard!$H$3*ScoreCard!$H$5</f>
        <v>5.1916666666666664</v>
      </c>
      <c r="S596" s="5">
        <f>ScoreCard!$I$3-laptop_prices3[[#This Row],[Weight (kg)]]/ScoreCard!$I$3*ScoreCard!$I$5</f>
        <v>1.66</v>
      </c>
      <c r="T596" s="6" cm="1">
        <f t="array" ref="T596">_xlfn.IFS(laptop_prices3[[#This Row],[Storage]]="512GB SSD", 512, laptop_prices3[[#This Row],[Storage]] = "1TB SSD", 1000, laptop_prices3[[#This Row],[Storage]] = "2TB SSD", 2000, laptop_prices3[[#This Row],[Storage]]= "256GB SSD", 256, laptop_prices3[[#This Row],[Storage]] = "1TB HDD", 1000*0.7)</f>
        <v>256</v>
      </c>
      <c r="U596" s="5">
        <f>laptop_prices3[[#This Row],[Storage Raw Value]]/ScoreCard!$J$3*ScoreCard!$J$5</f>
        <v>1.024</v>
      </c>
    </row>
    <row r="597" spans="2:21" x14ac:dyDescent="0.2">
      <c r="B597" s="4" cm="1">
        <f t="array" ref="B597">SUM(laptop_prices3[[#This Row],[RAM Comp]:[Weight Comp]]+laptop_prices3[[#This Row],[Storage Comp]])</f>
        <v>46.647277731902008</v>
      </c>
      <c r="C597">
        <v>595</v>
      </c>
      <c r="D597" t="s">
        <v>38</v>
      </c>
      <c r="E597" t="s">
        <v>12</v>
      </c>
      <c r="F597">
        <v>64</v>
      </c>
      <c r="G597" t="s">
        <v>25</v>
      </c>
      <c r="H597" t="s">
        <v>20</v>
      </c>
      <c r="I597">
        <v>15.6</v>
      </c>
      <c r="J597" t="s">
        <v>21</v>
      </c>
      <c r="K597">
        <v>6.8</v>
      </c>
      <c r="L597">
        <v>2.84</v>
      </c>
      <c r="M597" t="s">
        <v>46</v>
      </c>
      <c r="N597">
        <v>1848.87</v>
      </c>
      <c r="O597" s="5">
        <f>(ScoreCard!$E$3-laptop_prices3[[#This Row],[Price ($)]])/ScoreCard!$E$3*ScoreCard!$E$5</f>
        <v>4.1446657438831664</v>
      </c>
      <c r="P597" s="5">
        <f>laptop_prices3[[#This Row],[RAM (GB)]]/ScoreCard!$F$3*ScoreCard!$F$5</f>
        <v>7</v>
      </c>
      <c r="Q597" s="5">
        <f>laptop_prices3[[#This Row],[Screen Size (inch)]]/ScoreCard!$G$3*ScoreCard!$G$5</f>
        <v>1.8034682080924855</v>
      </c>
      <c r="R597" s="5">
        <f>laptop_prices3[[#This Row],[Battery Life (hours)]]/ScoreCard!$H$3*ScoreCard!$H$5</f>
        <v>3.9666666666666668</v>
      </c>
      <c r="S597" s="5">
        <f>ScoreCard!$I$3-laptop_prices3[[#This Row],[Weight (kg)]]/ScoreCard!$I$3*ScoreCard!$I$5</f>
        <v>1.8771428571428572</v>
      </c>
      <c r="T597" s="6" cm="1">
        <f t="array" ref="T597">_xlfn.IFS(laptop_prices3[[#This Row],[Storage]]="512GB SSD", 512, laptop_prices3[[#This Row],[Storage]] = "1TB SSD", 1000, laptop_prices3[[#This Row],[Storage]] = "2TB SSD", 2000, laptop_prices3[[#This Row],[Storage]]= "256GB SSD", 256, laptop_prices3[[#This Row],[Storage]] = "1TB HDD", 1000*0.7)</f>
        <v>2000</v>
      </c>
      <c r="U597" s="5">
        <f>laptop_prices3[[#This Row],[Storage Raw Value]]/ScoreCard!$J$3*ScoreCard!$J$5</f>
        <v>8</v>
      </c>
    </row>
    <row r="598" spans="2:21" x14ac:dyDescent="0.2">
      <c r="B598" s="4" cm="1">
        <f t="array" ref="B598">SUM(laptop_prices3[[#This Row],[RAM Comp]:[Weight Comp]]+laptop_prices3[[#This Row],[Storage Comp]])</f>
        <v>15.244286540049547</v>
      </c>
      <c r="C598">
        <v>596</v>
      </c>
      <c r="D598" t="s">
        <v>47</v>
      </c>
      <c r="E598" t="s">
        <v>39</v>
      </c>
      <c r="F598">
        <v>32</v>
      </c>
      <c r="G598" t="s">
        <v>29</v>
      </c>
      <c r="H598" t="s">
        <v>14</v>
      </c>
      <c r="I598">
        <v>13.3</v>
      </c>
      <c r="J598" t="s">
        <v>27</v>
      </c>
      <c r="K598">
        <v>5.7</v>
      </c>
      <c r="L598">
        <v>1.25</v>
      </c>
      <c r="M598" t="s">
        <v>16</v>
      </c>
      <c r="N598">
        <v>3498.91</v>
      </c>
      <c r="O598" s="5">
        <f>(ScoreCard!$E$3-laptop_prices3[[#This Row],[Price ($)]])/ScoreCard!$E$3*ScoreCard!$E$5</f>
        <v>3.3813152995777158</v>
      </c>
      <c r="P598" s="5">
        <f>laptop_prices3[[#This Row],[RAM (GB)]]/ScoreCard!$F$3*ScoreCard!$F$5</f>
        <v>3.5</v>
      </c>
      <c r="Q598" s="5">
        <f>laptop_prices3[[#This Row],[Screen Size (inch)]]/ScoreCard!$G$3*ScoreCard!$G$5</f>
        <v>1.5375722543352601</v>
      </c>
      <c r="R598" s="5">
        <f>laptop_prices3[[#This Row],[Battery Life (hours)]]/ScoreCard!$H$3*ScoreCard!$H$5</f>
        <v>3.3250000000000002</v>
      </c>
      <c r="S598" s="5">
        <f>ScoreCard!$I$3-laptop_prices3[[#This Row],[Weight (kg)]]/ScoreCard!$I$3*ScoreCard!$I$5</f>
        <v>2.7857142857142856</v>
      </c>
      <c r="T598" s="6" cm="1">
        <f t="array" ref="T598">_xlfn.IFS(laptop_prices3[[#This Row],[Storage]]="512GB SSD", 512, laptop_prices3[[#This Row],[Storage]] = "1TB SSD", 1000, laptop_prices3[[#This Row],[Storage]] = "2TB SSD", 2000, laptop_prices3[[#This Row],[Storage]]= "256GB SSD", 256, laptop_prices3[[#This Row],[Storage]] = "1TB HDD", 1000*0.7)</f>
        <v>256</v>
      </c>
      <c r="U598" s="5">
        <f>laptop_prices3[[#This Row],[Storage Raw Value]]/ScoreCard!$J$3*ScoreCard!$J$5</f>
        <v>1.024</v>
      </c>
    </row>
    <row r="599" spans="2:21" x14ac:dyDescent="0.2">
      <c r="B599" s="4" cm="1">
        <f t="array" ref="B599">SUM(laptop_prices3[[#This Row],[RAM Comp]:[Weight Comp]]+laptop_prices3[[#This Row],[Storage Comp]])</f>
        <v>49.573571428571427</v>
      </c>
      <c r="C599">
        <v>597</v>
      </c>
      <c r="D599" t="s">
        <v>45</v>
      </c>
      <c r="E599" t="s">
        <v>48</v>
      </c>
      <c r="F599">
        <v>64</v>
      </c>
      <c r="G599" t="s">
        <v>25</v>
      </c>
      <c r="H599" t="s">
        <v>26</v>
      </c>
      <c r="I599">
        <v>17.3</v>
      </c>
      <c r="J599" t="s">
        <v>15</v>
      </c>
      <c r="K599">
        <v>10.5</v>
      </c>
      <c r="L599">
        <v>1.84</v>
      </c>
      <c r="M599" t="s">
        <v>16</v>
      </c>
      <c r="N599">
        <v>4130.07</v>
      </c>
      <c r="O599" s="5">
        <f>(ScoreCard!$E$3-laptop_prices3[[#This Row],[Price ($)]])/ScoreCard!$E$3*ScoreCard!$E$5</f>
        <v>3.0893246409101502</v>
      </c>
      <c r="P599" s="5">
        <f>laptop_prices3[[#This Row],[RAM (GB)]]/ScoreCard!$F$3*ScoreCard!$F$5</f>
        <v>7</v>
      </c>
      <c r="Q599" s="5">
        <f>laptop_prices3[[#This Row],[Screen Size (inch)]]/ScoreCard!$G$3*ScoreCard!$G$5</f>
        <v>2</v>
      </c>
      <c r="R599" s="5">
        <f>laptop_prices3[[#This Row],[Battery Life (hours)]]/ScoreCard!$H$3*ScoreCard!$H$5</f>
        <v>6.125</v>
      </c>
      <c r="S599" s="5">
        <f>ScoreCard!$I$3-laptop_prices3[[#This Row],[Weight (kg)]]/ScoreCard!$I$3*ScoreCard!$I$5</f>
        <v>2.4485714285714284</v>
      </c>
      <c r="T599" s="6" cm="1">
        <f t="array" ref="T599">_xlfn.IFS(laptop_prices3[[#This Row],[Storage]]="512GB SSD", 512, laptop_prices3[[#This Row],[Storage]] = "1TB SSD", 1000, laptop_prices3[[#This Row],[Storage]] = "2TB SSD", 2000, laptop_prices3[[#This Row],[Storage]]= "256GB SSD", 256, laptop_prices3[[#This Row],[Storage]] = "1TB HDD", 1000*0.7)</f>
        <v>2000</v>
      </c>
      <c r="U599" s="5">
        <f>laptop_prices3[[#This Row],[Storage Raw Value]]/ScoreCard!$J$3*ScoreCard!$J$5</f>
        <v>8</v>
      </c>
    </row>
    <row r="600" spans="2:21" x14ac:dyDescent="0.2">
      <c r="B600" s="4" cm="1">
        <f t="array" ref="B600">SUM(laptop_prices3[[#This Row],[RAM Comp]:[Weight Comp]]+laptop_prices3[[#This Row],[Storage Comp]])</f>
        <v>23.791682493806771</v>
      </c>
      <c r="C600">
        <v>598</v>
      </c>
      <c r="D600" t="s">
        <v>28</v>
      </c>
      <c r="E600" t="s">
        <v>18</v>
      </c>
      <c r="F600">
        <v>4</v>
      </c>
      <c r="G600" t="s">
        <v>19</v>
      </c>
      <c r="H600" t="s">
        <v>32</v>
      </c>
      <c r="I600">
        <v>15.6</v>
      </c>
      <c r="J600" t="s">
        <v>21</v>
      </c>
      <c r="K600">
        <v>5.7</v>
      </c>
      <c r="L600">
        <v>2.23</v>
      </c>
      <c r="M600" t="s">
        <v>16</v>
      </c>
      <c r="N600">
        <v>919.69</v>
      </c>
      <c r="O600" s="5">
        <f>(ScoreCard!$E$3-laptop_prices3[[#This Row],[Price ($)]])/ScoreCard!$E$3*ScoreCard!$E$5</f>
        <v>4.5745280295488104</v>
      </c>
      <c r="P600" s="5">
        <f>laptop_prices3[[#This Row],[RAM (GB)]]/ScoreCard!$F$3*ScoreCard!$F$5</f>
        <v>0.4375</v>
      </c>
      <c r="Q600" s="5">
        <f>laptop_prices3[[#This Row],[Screen Size (inch)]]/ScoreCard!$G$3*ScoreCard!$G$5</f>
        <v>1.8034682080924855</v>
      </c>
      <c r="R600" s="5">
        <f>laptop_prices3[[#This Row],[Battery Life (hours)]]/ScoreCard!$H$3*ScoreCard!$H$5</f>
        <v>3.3250000000000002</v>
      </c>
      <c r="S600" s="5">
        <f>ScoreCard!$I$3-laptop_prices3[[#This Row],[Weight (kg)]]/ScoreCard!$I$3*ScoreCard!$I$5</f>
        <v>2.225714285714286</v>
      </c>
      <c r="T600" s="6" cm="1">
        <f t="array" ref="T600">_xlfn.IFS(laptop_prices3[[#This Row],[Storage]]="512GB SSD", 512, laptop_prices3[[#This Row],[Storage]] = "1TB SSD", 1000, laptop_prices3[[#This Row],[Storage]] = "2TB SSD", 2000, laptop_prices3[[#This Row],[Storage]]= "256GB SSD", 256, laptop_prices3[[#This Row],[Storage]] = "1TB HDD", 1000*0.7)</f>
        <v>1000</v>
      </c>
      <c r="U600" s="5">
        <f>laptop_prices3[[#This Row],[Storage Raw Value]]/ScoreCard!$J$3*ScoreCard!$J$5</f>
        <v>4</v>
      </c>
    </row>
    <row r="601" spans="2:21" x14ac:dyDescent="0.2">
      <c r="B601" s="4" cm="1">
        <f t="array" ref="B601">SUM(laptop_prices3[[#This Row],[RAM Comp]:[Weight Comp]]+laptop_prices3[[#This Row],[Storage Comp]])</f>
        <v>11.264877649325626</v>
      </c>
      <c r="C601">
        <v>599</v>
      </c>
      <c r="D601" t="s">
        <v>45</v>
      </c>
      <c r="E601" t="s">
        <v>48</v>
      </c>
      <c r="F601">
        <v>4</v>
      </c>
      <c r="G601" t="s">
        <v>29</v>
      </c>
      <c r="H601" t="s">
        <v>32</v>
      </c>
      <c r="I601">
        <v>16</v>
      </c>
      <c r="J601" t="s">
        <v>21</v>
      </c>
      <c r="K601">
        <v>4.7</v>
      </c>
      <c r="L601">
        <v>2.38</v>
      </c>
      <c r="M601" t="s">
        <v>30</v>
      </c>
      <c r="N601">
        <v>903.23</v>
      </c>
      <c r="O601" s="5">
        <f>(ScoreCard!$E$3-laptop_prices3[[#This Row],[Price ($)]])/ScoreCard!$E$3*ScoreCard!$E$5</f>
        <v>4.5821428439249887</v>
      </c>
      <c r="P601" s="5">
        <f>laptop_prices3[[#This Row],[RAM (GB)]]/ScoreCard!$F$3*ScoreCard!$F$5</f>
        <v>0.4375</v>
      </c>
      <c r="Q601" s="5">
        <f>laptop_prices3[[#This Row],[Screen Size (inch)]]/ScoreCard!$G$3*ScoreCard!$G$5</f>
        <v>1.8497109826589595</v>
      </c>
      <c r="R601" s="5">
        <f>laptop_prices3[[#This Row],[Battery Life (hours)]]/ScoreCard!$H$3*ScoreCard!$H$5</f>
        <v>2.7416666666666667</v>
      </c>
      <c r="S601" s="5">
        <f>ScoreCard!$I$3-laptop_prices3[[#This Row],[Weight (kg)]]/ScoreCard!$I$3*ScoreCard!$I$5</f>
        <v>2.14</v>
      </c>
      <c r="T601" s="6" cm="1">
        <f t="array" ref="T601">_xlfn.IFS(laptop_prices3[[#This Row],[Storage]]="512GB SSD", 512, laptop_prices3[[#This Row],[Storage]] = "1TB SSD", 1000, laptop_prices3[[#This Row],[Storage]] = "2TB SSD", 2000, laptop_prices3[[#This Row],[Storage]]= "256GB SSD", 256, laptop_prices3[[#This Row],[Storage]] = "1TB HDD", 1000*0.7)</f>
        <v>256</v>
      </c>
      <c r="U601" s="5">
        <f>laptop_prices3[[#This Row],[Storage Raw Value]]/ScoreCard!$J$3*ScoreCard!$J$5</f>
        <v>1.024</v>
      </c>
    </row>
    <row r="602" spans="2:21" x14ac:dyDescent="0.2">
      <c r="B602" s="4" cm="1">
        <f t="array" ref="B602">SUM(laptop_prices3[[#This Row],[RAM Comp]:[Weight Comp]]+laptop_prices3[[#This Row],[Storage Comp]])</f>
        <v>15.372116157445639</v>
      </c>
      <c r="C602">
        <v>600</v>
      </c>
      <c r="D602" t="s">
        <v>47</v>
      </c>
      <c r="E602" t="s">
        <v>12</v>
      </c>
      <c r="F602">
        <v>16</v>
      </c>
      <c r="G602" t="s">
        <v>29</v>
      </c>
      <c r="H602" t="s">
        <v>35</v>
      </c>
      <c r="I602">
        <v>14</v>
      </c>
      <c r="J602" t="s">
        <v>43</v>
      </c>
      <c r="K602">
        <v>8.8000000000000007</v>
      </c>
      <c r="L602">
        <v>1.27</v>
      </c>
      <c r="M602" t="s">
        <v>30</v>
      </c>
      <c r="N602">
        <v>1428.51</v>
      </c>
      <c r="O602" s="5">
        <f>(ScoreCard!$E$3-laptop_prices3[[#This Row],[Price ($)]])/ScoreCard!$E$3*ScoreCard!$E$5</f>
        <v>4.3391349644888724</v>
      </c>
      <c r="P602" s="5">
        <f>laptop_prices3[[#This Row],[RAM (GB)]]/ScoreCard!$F$3*ScoreCard!$F$5</f>
        <v>1.75</v>
      </c>
      <c r="Q602" s="5">
        <f>laptop_prices3[[#This Row],[Screen Size (inch)]]/ScoreCard!$G$3*ScoreCard!$G$5</f>
        <v>1.6184971098265895</v>
      </c>
      <c r="R602" s="5">
        <f>laptop_prices3[[#This Row],[Battery Life (hours)]]/ScoreCard!$H$3*ScoreCard!$H$5</f>
        <v>5.1333333333333337</v>
      </c>
      <c r="S602" s="5">
        <f>ScoreCard!$I$3-laptop_prices3[[#This Row],[Weight (kg)]]/ScoreCard!$I$3*ScoreCard!$I$5</f>
        <v>2.774285714285714</v>
      </c>
      <c r="T602" s="6" cm="1">
        <f t="array" ref="T602">_xlfn.IFS(laptop_prices3[[#This Row],[Storage]]="512GB SSD", 512, laptop_prices3[[#This Row],[Storage]] = "1TB SSD", 1000, laptop_prices3[[#This Row],[Storage]] = "2TB SSD", 2000, laptop_prices3[[#This Row],[Storage]]= "256GB SSD", 256, laptop_prices3[[#This Row],[Storage]] = "1TB HDD", 1000*0.7)</f>
        <v>256</v>
      </c>
      <c r="U602" s="5">
        <f>laptop_prices3[[#This Row],[Storage Raw Value]]/ScoreCard!$J$3*ScoreCard!$J$5</f>
        <v>1.024</v>
      </c>
    </row>
    <row r="603" spans="2:21" x14ac:dyDescent="0.2">
      <c r="B603" s="4" cm="1">
        <f t="array" ref="B603">SUM(laptop_prices3[[#This Row],[RAM Comp]:[Weight Comp]]+laptop_prices3[[#This Row],[Storage Comp]])</f>
        <v>21.246381778144784</v>
      </c>
      <c r="C603">
        <v>601</v>
      </c>
      <c r="D603" t="s">
        <v>38</v>
      </c>
      <c r="E603" t="s">
        <v>39</v>
      </c>
      <c r="F603">
        <v>32</v>
      </c>
      <c r="G603" t="s">
        <v>42</v>
      </c>
      <c r="H603" t="s">
        <v>20</v>
      </c>
      <c r="I603">
        <v>13.3</v>
      </c>
      <c r="J603" t="s">
        <v>15</v>
      </c>
      <c r="K603">
        <v>5.3</v>
      </c>
      <c r="L603">
        <v>2.77</v>
      </c>
      <c r="M603" t="s">
        <v>30</v>
      </c>
      <c r="N603">
        <v>1710.97</v>
      </c>
      <c r="O603" s="5">
        <f>(ScoreCard!$E$3-laptop_prices3[[#This Row],[Price ($)]])/ScoreCard!$E$3*ScoreCard!$E$5</f>
        <v>4.2084617889909959</v>
      </c>
      <c r="P603" s="5">
        <f>laptop_prices3[[#This Row],[RAM (GB)]]/ScoreCard!$F$3*ScoreCard!$F$5</f>
        <v>3.5</v>
      </c>
      <c r="Q603" s="5">
        <f>laptop_prices3[[#This Row],[Screen Size (inch)]]/ScoreCard!$G$3*ScoreCard!$G$5</f>
        <v>1.5375722543352601</v>
      </c>
      <c r="R603" s="5">
        <f>laptop_prices3[[#This Row],[Battery Life (hours)]]/ScoreCard!$H$3*ScoreCard!$H$5</f>
        <v>3.0916666666666668</v>
      </c>
      <c r="S603" s="5">
        <f>ScoreCard!$I$3-laptop_prices3[[#This Row],[Weight (kg)]]/ScoreCard!$I$3*ScoreCard!$I$5</f>
        <v>1.917142857142857</v>
      </c>
      <c r="T603" s="6" cm="1">
        <f t="array" ref="T603">_xlfn.IFS(laptop_prices3[[#This Row],[Storage]]="512GB SSD", 512, laptop_prices3[[#This Row],[Storage]] = "1TB SSD", 1000, laptop_prices3[[#This Row],[Storage]] = "2TB SSD", 2000, laptop_prices3[[#This Row],[Storage]]= "256GB SSD", 256, laptop_prices3[[#This Row],[Storage]] = "1TB HDD", 1000*0.7)</f>
        <v>700</v>
      </c>
      <c r="U603" s="5">
        <f>laptop_prices3[[#This Row],[Storage Raw Value]]/ScoreCard!$J$3*ScoreCard!$J$5</f>
        <v>2.8</v>
      </c>
    </row>
    <row r="604" spans="2:21" x14ac:dyDescent="0.2">
      <c r="B604" s="4" cm="1">
        <f t="array" ref="B604">SUM(laptop_prices3[[#This Row],[RAM Comp]:[Weight Comp]]+laptop_prices3[[#This Row],[Storage Comp]])</f>
        <v>21.970786540049545</v>
      </c>
      <c r="C604">
        <v>602</v>
      </c>
      <c r="D604" t="s">
        <v>23</v>
      </c>
      <c r="E604" t="s">
        <v>31</v>
      </c>
      <c r="F604">
        <v>4</v>
      </c>
      <c r="G604" t="s">
        <v>19</v>
      </c>
      <c r="H604" t="s">
        <v>40</v>
      </c>
      <c r="I604">
        <v>13.3</v>
      </c>
      <c r="J604" t="s">
        <v>21</v>
      </c>
      <c r="K604">
        <v>4.2</v>
      </c>
      <c r="L604">
        <v>3.42</v>
      </c>
      <c r="M604" t="s">
        <v>16</v>
      </c>
      <c r="N604">
        <v>806.82</v>
      </c>
      <c r="O604" s="5">
        <f>(ScoreCard!$E$3-laptop_prices3[[#This Row],[Price ($)]])/ScoreCard!$E$3*ScoreCard!$E$5</f>
        <v>4.6267445604503381</v>
      </c>
      <c r="P604" s="5">
        <f>laptop_prices3[[#This Row],[RAM (GB)]]/ScoreCard!$F$3*ScoreCard!$F$5</f>
        <v>0.4375</v>
      </c>
      <c r="Q604" s="5">
        <f>laptop_prices3[[#This Row],[Screen Size (inch)]]/ScoreCard!$G$3*ScoreCard!$G$5</f>
        <v>1.5375722543352601</v>
      </c>
      <c r="R604" s="5">
        <f>laptop_prices3[[#This Row],[Battery Life (hours)]]/ScoreCard!$H$3*ScoreCard!$H$5</f>
        <v>2.4500000000000002</v>
      </c>
      <c r="S604" s="5">
        <f>ScoreCard!$I$3-laptop_prices3[[#This Row],[Weight (kg)]]/ScoreCard!$I$3*ScoreCard!$I$5</f>
        <v>1.5457142857142858</v>
      </c>
      <c r="T604" s="6" cm="1">
        <f t="array" ref="T604">_xlfn.IFS(laptop_prices3[[#This Row],[Storage]]="512GB SSD", 512, laptop_prices3[[#This Row],[Storage]] = "1TB SSD", 1000, laptop_prices3[[#This Row],[Storage]] = "2TB SSD", 2000, laptop_prices3[[#This Row],[Storage]]= "256GB SSD", 256, laptop_prices3[[#This Row],[Storage]] = "1TB HDD", 1000*0.7)</f>
        <v>1000</v>
      </c>
      <c r="U604" s="5">
        <f>laptop_prices3[[#This Row],[Storage Raw Value]]/ScoreCard!$J$3*ScoreCard!$J$5</f>
        <v>4</v>
      </c>
    </row>
    <row r="605" spans="2:21" x14ac:dyDescent="0.2">
      <c r="B605" s="4" cm="1">
        <f t="array" ref="B605">SUM(laptop_prices3[[#This Row],[RAM Comp]:[Weight Comp]]+laptop_prices3[[#This Row],[Storage Comp]])</f>
        <v>17.691715111478118</v>
      </c>
      <c r="C605">
        <v>603</v>
      </c>
      <c r="D605" t="s">
        <v>23</v>
      </c>
      <c r="E605" t="s">
        <v>12</v>
      </c>
      <c r="F605">
        <v>8</v>
      </c>
      <c r="G605" t="s">
        <v>13</v>
      </c>
      <c r="H605" t="s">
        <v>32</v>
      </c>
      <c r="I605">
        <v>13.3</v>
      </c>
      <c r="J605" t="s">
        <v>21</v>
      </c>
      <c r="K605">
        <v>9</v>
      </c>
      <c r="L605">
        <v>2.91</v>
      </c>
      <c r="M605" t="s">
        <v>30</v>
      </c>
      <c r="N605">
        <v>788.88</v>
      </c>
      <c r="O605" s="5">
        <f>(ScoreCard!$E$3-laptop_prices3[[#This Row],[Price ($)]])/ScoreCard!$E$3*ScoreCard!$E$5</f>
        <v>4.6350440604447867</v>
      </c>
      <c r="P605" s="5">
        <f>laptop_prices3[[#This Row],[RAM (GB)]]/ScoreCard!$F$3*ScoreCard!$F$5</f>
        <v>0.875</v>
      </c>
      <c r="Q605" s="5">
        <f>laptop_prices3[[#This Row],[Screen Size (inch)]]/ScoreCard!$G$3*ScoreCard!$G$5</f>
        <v>1.5375722543352601</v>
      </c>
      <c r="R605" s="5">
        <f>laptop_prices3[[#This Row],[Battery Life (hours)]]/ScoreCard!$H$3*ScoreCard!$H$5</f>
        <v>5.25</v>
      </c>
      <c r="S605" s="5">
        <f>ScoreCard!$I$3-laptop_prices3[[#This Row],[Weight (kg)]]/ScoreCard!$I$3*ScoreCard!$I$5</f>
        <v>1.837142857142857</v>
      </c>
      <c r="T605" s="6" cm="1">
        <f t="array" ref="T605">_xlfn.IFS(laptop_prices3[[#This Row],[Storage]]="512GB SSD", 512, laptop_prices3[[#This Row],[Storage]] = "1TB SSD", 1000, laptop_prices3[[#This Row],[Storage]] = "2TB SSD", 2000, laptop_prices3[[#This Row],[Storage]]= "256GB SSD", 256, laptop_prices3[[#This Row],[Storage]] = "1TB HDD", 1000*0.7)</f>
        <v>512</v>
      </c>
      <c r="U605" s="5">
        <f>laptop_prices3[[#This Row],[Storage Raw Value]]/ScoreCard!$J$3*ScoreCard!$J$5</f>
        <v>2.048</v>
      </c>
    </row>
    <row r="606" spans="2:21" x14ac:dyDescent="0.2">
      <c r="B606" s="4" cm="1">
        <f t="array" ref="B606">SUM(laptop_prices3[[#This Row],[RAM Comp]:[Weight Comp]]+laptop_prices3[[#This Row],[Storage Comp]])</f>
        <v>40.010878062207546</v>
      </c>
      <c r="C606">
        <v>604</v>
      </c>
      <c r="D606" t="s">
        <v>47</v>
      </c>
      <c r="E606" t="s">
        <v>37</v>
      </c>
      <c r="F606">
        <v>8</v>
      </c>
      <c r="G606" t="s">
        <v>25</v>
      </c>
      <c r="H606" t="s">
        <v>14</v>
      </c>
      <c r="I606">
        <v>14</v>
      </c>
      <c r="J606" t="s">
        <v>27</v>
      </c>
      <c r="K606">
        <v>5.3</v>
      </c>
      <c r="L606">
        <v>1.88</v>
      </c>
      <c r="M606" t="s">
        <v>30</v>
      </c>
      <c r="N606">
        <v>3556.83</v>
      </c>
      <c r="O606" s="5">
        <f>(ScoreCard!$E$3-laptop_prices3[[#This Row],[Price ($)]])/ScoreCard!$E$3*ScoreCard!$E$5</f>
        <v>3.3545200353815918</v>
      </c>
      <c r="P606" s="5">
        <f>laptop_prices3[[#This Row],[RAM (GB)]]/ScoreCard!$F$3*ScoreCard!$F$5</f>
        <v>0.875</v>
      </c>
      <c r="Q606" s="5">
        <f>laptop_prices3[[#This Row],[Screen Size (inch)]]/ScoreCard!$G$3*ScoreCard!$G$5</f>
        <v>1.6184971098265895</v>
      </c>
      <c r="R606" s="5">
        <f>laptop_prices3[[#This Row],[Battery Life (hours)]]/ScoreCard!$H$3*ScoreCard!$H$5</f>
        <v>3.0916666666666668</v>
      </c>
      <c r="S606" s="5">
        <f>ScoreCard!$I$3-laptop_prices3[[#This Row],[Weight (kg)]]/ScoreCard!$I$3*ScoreCard!$I$5</f>
        <v>2.4257142857142857</v>
      </c>
      <c r="T606" s="6" cm="1">
        <f t="array" ref="T606">_xlfn.IFS(laptop_prices3[[#This Row],[Storage]]="512GB SSD", 512, laptop_prices3[[#This Row],[Storage]] = "1TB SSD", 1000, laptop_prices3[[#This Row],[Storage]] = "2TB SSD", 2000, laptop_prices3[[#This Row],[Storage]]= "256GB SSD", 256, laptop_prices3[[#This Row],[Storage]] = "1TB HDD", 1000*0.7)</f>
        <v>2000</v>
      </c>
      <c r="U606" s="5">
        <f>laptop_prices3[[#This Row],[Storage Raw Value]]/ScoreCard!$J$3*ScoreCard!$J$5</f>
        <v>8</v>
      </c>
    </row>
    <row r="607" spans="2:21" x14ac:dyDescent="0.2">
      <c r="B607" s="4" cm="1">
        <f t="array" ref="B607">SUM(laptop_prices3[[#This Row],[RAM Comp]:[Weight Comp]]+laptop_prices3[[#This Row],[Storage Comp]])</f>
        <v>19.931428571428569</v>
      </c>
      <c r="C607">
        <v>605</v>
      </c>
      <c r="D607" t="s">
        <v>11</v>
      </c>
      <c r="E607" t="s">
        <v>12</v>
      </c>
      <c r="F607">
        <v>16</v>
      </c>
      <c r="G607" t="s">
        <v>42</v>
      </c>
      <c r="H607" t="s">
        <v>20</v>
      </c>
      <c r="I607">
        <v>17.3</v>
      </c>
      <c r="J607" t="s">
        <v>15</v>
      </c>
      <c r="K607">
        <v>5.4</v>
      </c>
      <c r="L607">
        <v>2.92</v>
      </c>
      <c r="M607" t="s">
        <v>22</v>
      </c>
      <c r="N607">
        <v>1817.48</v>
      </c>
      <c r="O607" s="5">
        <f>(ScoreCard!$E$3-laptop_prices3[[#This Row],[Price ($)]])/ScoreCard!$E$3*ScoreCard!$E$5</f>
        <v>4.1591875557463629</v>
      </c>
      <c r="P607" s="5">
        <f>laptop_prices3[[#This Row],[RAM (GB)]]/ScoreCard!$F$3*ScoreCard!$F$5</f>
        <v>1.75</v>
      </c>
      <c r="Q607" s="5">
        <f>laptop_prices3[[#This Row],[Screen Size (inch)]]/ScoreCard!$G$3*ScoreCard!$G$5</f>
        <v>2</v>
      </c>
      <c r="R607" s="5">
        <f>laptop_prices3[[#This Row],[Battery Life (hours)]]/ScoreCard!$H$3*ScoreCard!$H$5</f>
        <v>3.15</v>
      </c>
      <c r="S607" s="5">
        <f>ScoreCard!$I$3-laptop_prices3[[#This Row],[Weight (kg)]]/ScoreCard!$I$3*ScoreCard!$I$5</f>
        <v>1.8314285714285714</v>
      </c>
      <c r="T607" s="6" cm="1">
        <f t="array" ref="T607">_xlfn.IFS(laptop_prices3[[#This Row],[Storage]]="512GB SSD", 512, laptop_prices3[[#This Row],[Storage]] = "1TB SSD", 1000, laptop_prices3[[#This Row],[Storage]] = "2TB SSD", 2000, laptop_prices3[[#This Row],[Storage]]= "256GB SSD", 256, laptop_prices3[[#This Row],[Storage]] = "1TB HDD", 1000*0.7)</f>
        <v>700</v>
      </c>
      <c r="U607" s="5">
        <f>laptop_prices3[[#This Row],[Storage Raw Value]]/ScoreCard!$J$3*ScoreCard!$J$5</f>
        <v>2.8</v>
      </c>
    </row>
    <row r="608" spans="2:21" x14ac:dyDescent="0.2">
      <c r="B608" s="4" cm="1">
        <f t="array" ref="B608">SUM(laptop_prices3[[#This Row],[RAM Comp]:[Weight Comp]]+laptop_prices3[[#This Row],[Storage Comp]])</f>
        <v>25.886206303330582</v>
      </c>
      <c r="C608">
        <v>606</v>
      </c>
      <c r="D608" t="s">
        <v>47</v>
      </c>
      <c r="E608" t="s">
        <v>39</v>
      </c>
      <c r="F608">
        <v>4</v>
      </c>
      <c r="G608" t="s">
        <v>19</v>
      </c>
      <c r="H608" t="s">
        <v>40</v>
      </c>
      <c r="I608">
        <v>15.6</v>
      </c>
      <c r="J608" t="s">
        <v>27</v>
      </c>
      <c r="K608">
        <v>9.8000000000000007</v>
      </c>
      <c r="L608">
        <v>2.75</v>
      </c>
      <c r="M608" t="s">
        <v>16</v>
      </c>
      <c r="N608">
        <v>2061.34</v>
      </c>
      <c r="O608" s="5">
        <f>(ScoreCard!$E$3-laptop_prices3[[#This Row],[Price ($)]])/ScoreCard!$E$3*ScoreCard!$E$5</f>
        <v>4.0463717213736645</v>
      </c>
      <c r="P608" s="5">
        <f>laptop_prices3[[#This Row],[RAM (GB)]]/ScoreCard!$F$3*ScoreCard!$F$5</f>
        <v>0.4375</v>
      </c>
      <c r="Q608" s="5">
        <f>laptop_prices3[[#This Row],[Screen Size (inch)]]/ScoreCard!$G$3*ScoreCard!$G$5</f>
        <v>1.8034682080924855</v>
      </c>
      <c r="R608" s="5">
        <f>laptop_prices3[[#This Row],[Battery Life (hours)]]/ScoreCard!$H$3*ScoreCard!$H$5</f>
        <v>5.7166666666666677</v>
      </c>
      <c r="S608" s="5">
        <f>ScoreCard!$I$3-laptop_prices3[[#This Row],[Weight (kg)]]/ScoreCard!$I$3*ScoreCard!$I$5</f>
        <v>1.9285714285714286</v>
      </c>
      <c r="T608" s="6" cm="1">
        <f t="array" ref="T608">_xlfn.IFS(laptop_prices3[[#This Row],[Storage]]="512GB SSD", 512, laptop_prices3[[#This Row],[Storage]] = "1TB SSD", 1000, laptop_prices3[[#This Row],[Storage]] = "2TB SSD", 2000, laptop_prices3[[#This Row],[Storage]]= "256GB SSD", 256, laptop_prices3[[#This Row],[Storage]] = "1TB HDD", 1000*0.7)</f>
        <v>1000</v>
      </c>
      <c r="U608" s="5">
        <f>laptop_prices3[[#This Row],[Storage Raw Value]]/ScoreCard!$J$3*ScoreCard!$J$5</f>
        <v>4</v>
      </c>
    </row>
    <row r="609" spans="2:21" x14ac:dyDescent="0.2">
      <c r="B609" s="4" cm="1">
        <f t="array" ref="B609">SUM(laptop_prices3[[#This Row],[RAM Comp]:[Weight Comp]]+laptop_prices3[[#This Row],[Storage Comp]])</f>
        <v>21.801953206716213</v>
      </c>
      <c r="C609">
        <v>607</v>
      </c>
      <c r="D609" t="s">
        <v>47</v>
      </c>
      <c r="E609" t="s">
        <v>48</v>
      </c>
      <c r="F609">
        <v>64</v>
      </c>
      <c r="G609" t="s">
        <v>13</v>
      </c>
      <c r="H609" t="s">
        <v>40</v>
      </c>
      <c r="I609">
        <v>13.3</v>
      </c>
      <c r="J609" t="s">
        <v>43</v>
      </c>
      <c r="K609">
        <v>4.4000000000000004</v>
      </c>
      <c r="L609">
        <v>1.74</v>
      </c>
      <c r="M609" t="s">
        <v>16</v>
      </c>
      <c r="N609">
        <v>3976.85</v>
      </c>
      <c r="O609" s="5">
        <f>(ScoreCard!$E$3-laptop_prices3[[#This Row],[Price ($)]])/ScoreCard!$E$3*ScoreCard!$E$5</f>
        <v>3.1602081074179207</v>
      </c>
      <c r="P609" s="5">
        <f>laptop_prices3[[#This Row],[RAM (GB)]]/ScoreCard!$F$3*ScoreCard!$F$5</f>
        <v>7</v>
      </c>
      <c r="Q609" s="5">
        <f>laptop_prices3[[#This Row],[Screen Size (inch)]]/ScoreCard!$G$3*ScoreCard!$G$5</f>
        <v>1.5375722543352601</v>
      </c>
      <c r="R609" s="5">
        <f>laptop_prices3[[#This Row],[Battery Life (hours)]]/ScoreCard!$H$3*ScoreCard!$H$5</f>
        <v>2.5666666666666669</v>
      </c>
      <c r="S609" s="5">
        <f>ScoreCard!$I$3-laptop_prices3[[#This Row],[Weight (kg)]]/ScoreCard!$I$3*ScoreCard!$I$5</f>
        <v>2.5057142857142858</v>
      </c>
      <c r="T609" s="6" cm="1">
        <f t="array" ref="T609">_xlfn.IFS(laptop_prices3[[#This Row],[Storage]]="512GB SSD", 512, laptop_prices3[[#This Row],[Storage]] = "1TB SSD", 1000, laptop_prices3[[#This Row],[Storage]] = "2TB SSD", 2000, laptop_prices3[[#This Row],[Storage]]= "256GB SSD", 256, laptop_prices3[[#This Row],[Storage]] = "1TB HDD", 1000*0.7)</f>
        <v>512</v>
      </c>
      <c r="U609" s="5">
        <f>laptop_prices3[[#This Row],[Storage Raw Value]]/ScoreCard!$J$3*ScoreCard!$J$5</f>
        <v>2.048</v>
      </c>
    </row>
    <row r="610" spans="2:21" x14ac:dyDescent="0.2">
      <c r="B610" s="4" cm="1">
        <f t="array" ref="B610">SUM(laptop_prices3[[#This Row],[RAM Comp]:[Weight Comp]]+laptop_prices3[[#This Row],[Storage Comp]])</f>
        <v>15.949468208092487</v>
      </c>
      <c r="C610">
        <v>608</v>
      </c>
      <c r="D610" t="s">
        <v>23</v>
      </c>
      <c r="E610" t="s">
        <v>37</v>
      </c>
      <c r="F610">
        <v>32</v>
      </c>
      <c r="G610" t="s">
        <v>29</v>
      </c>
      <c r="H610" t="s">
        <v>35</v>
      </c>
      <c r="I610">
        <v>15.6</v>
      </c>
      <c r="J610" t="s">
        <v>21</v>
      </c>
      <c r="K610">
        <v>6.6</v>
      </c>
      <c r="L610">
        <v>1.4</v>
      </c>
      <c r="M610" t="s">
        <v>30</v>
      </c>
      <c r="N610">
        <v>2486.7600000000002</v>
      </c>
      <c r="O610" s="5">
        <f>(ScoreCard!$E$3-laptop_prices3[[#This Row],[Price ($)]])/ScoreCard!$E$3*ScoreCard!$E$5</f>
        <v>3.8495616161541388</v>
      </c>
      <c r="P610" s="5">
        <f>laptop_prices3[[#This Row],[RAM (GB)]]/ScoreCard!$F$3*ScoreCard!$F$5</f>
        <v>3.5</v>
      </c>
      <c r="Q610" s="5">
        <f>laptop_prices3[[#This Row],[Screen Size (inch)]]/ScoreCard!$G$3*ScoreCard!$G$5</f>
        <v>1.8034682080924855</v>
      </c>
      <c r="R610" s="5">
        <f>laptop_prices3[[#This Row],[Battery Life (hours)]]/ScoreCard!$H$3*ScoreCard!$H$5</f>
        <v>3.8499999999999996</v>
      </c>
      <c r="S610" s="5">
        <f>ScoreCard!$I$3-laptop_prices3[[#This Row],[Weight (kg)]]/ScoreCard!$I$3*ScoreCard!$I$5</f>
        <v>2.7</v>
      </c>
      <c r="T610" s="6" cm="1">
        <f t="array" ref="T610">_xlfn.IFS(laptop_prices3[[#This Row],[Storage]]="512GB SSD", 512, laptop_prices3[[#This Row],[Storage]] = "1TB SSD", 1000, laptop_prices3[[#This Row],[Storage]] = "2TB SSD", 2000, laptop_prices3[[#This Row],[Storage]]= "256GB SSD", 256, laptop_prices3[[#This Row],[Storage]] = "1TB HDD", 1000*0.7)</f>
        <v>256</v>
      </c>
      <c r="U610" s="5">
        <f>laptop_prices3[[#This Row],[Storage Raw Value]]/ScoreCard!$J$3*ScoreCard!$J$5</f>
        <v>1.024</v>
      </c>
    </row>
    <row r="611" spans="2:21" x14ac:dyDescent="0.2">
      <c r="B611" s="4" cm="1">
        <f t="array" ref="B611">SUM(laptop_prices3[[#This Row],[RAM Comp]:[Weight Comp]]+laptop_prices3[[#This Row],[Storage Comp]])</f>
        <v>20.790905587668593</v>
      </c>
      <c r="C611">
        <v>609</v>
      </c>
      <c r="D611" t="s">
        <v>36</v>
      </c>
      <c r="E611" t="s">
        <v>12</v>
      </c>
      <c r="F611">
        <v>8</v>
      </c>
      <c r="G611" t="s">
        <v>42</v>
      </c>
      <c r="H611" t="s">
        <v>20</v>
      </c>
      <c r="I611">
        <v>13.3</v>
      </c>
      <c r="J611" t="s">
        <v>43</v>
      </c>
      <c r="K611">
        <v>8.5</v>
      </c>
      <c r="L611">
        <v>2.2400000000000002</v>
      </c>
      <c r="M611" t="s">
        <v>30</v>
      </c>
      <c r="N611">
        <v>809.55</v>
      </c>
      <c r="O611" s="5">
        <f>(ScoreCard!$E$3-laptop_prices3[[#This Row],[Price ($)]])/ScoreCard!$E$3*ScoreCard!$E$5</f>
        <v>4.6254815930598783</v>
      </c>
      <c r="P611" s="5">
        <f>laptop_prices3[[#This Row],[RAM (GB)]]/ScoreCard!$F$3*ScoreCard!$F$5</f>
        <v>0.875</v>
      </c>
      <c r="Q611" s="5">
        <f>laptop_prices3[[#This Row],[Screen Size (inch)]]/ScoreCard!$G$3*ScoreCard!$G$5</f>
        <v>1.5375722543352601</v>
      </c>
      <c r="R611" s="5">
        <f>laptop_prices3[[#This Row],[Battery Life (hours)]]/ScoreCard!$H$3*ScoreCard!$H$5</f>
        <v>4.9583333333333339</v>
      </c>
      <c r="S611" s="5">
        <f>ScoreCard!$I$3-laptop_prices3[[#This Row],[Weight (kg)]]/ScoreCard!$I$3*ScoreCard!$I$5</f>
        <v>2.2199999999999998</v>
      </c>
      <c r="T611" s="6" cm="1">
        <f t="array" ref="T611">_xlfn.IFS(laptop_prices3[[#This Row],[Storage]]="512GB SSD", 512, laptop_prices3[[#This Row],[Storage]] = "1TB SSD", 1000, laptop_prices3[[#This Row],[Storage]] = "2TB SSD", 2000, laptop_prices3[[#This Row],[Storage]]= "256GB SSD", 256, laptop_prices3[[#This Row],[Storage]] = "1TB HDD", 1000*0.7)</f>
        <v>700</v>
      </c>
      <c r="U611" s="5">
        <f>laptop_prices3[[#This Row],[Storage Raw Value]]/ScoreCard!$J$3*ScoreCard!$J$5</f>
        <v>2.8</v>
      </c>
    </row>
    <row r="612" spans="2:21" x14ac:dyDescent="0.2">
      <c r="B612" s="4" cm="1">
        <f t="array" ref="B612">SUM(laptop_prices3[[#This Row],[RAM Comp]:[Weight Comp]]+laptop_prices3[[#This Row],[Storage Comp]])</f>
        <v>47.979715111478114</v>
      </c>
      <c r="C612">
        <v>610</v>
      </c>
      <c r="D612" t="s">
        <v>28</v>
      </c>
      <c r="E612" t="s">
        <v>31</v>
      </c>
      <c r="F612">
        <v>64</v>
      </c>
      <c r="G612" t="s">
        <v>25</v>
      </c>
      <c r="H612" t="s">
        <v>35</v>
      </c>
      <c r="I612">
        <v>13.3</v>
      </c>
      <c r="J612" t="s">
        <v>15</v>
      </c>
      <c r="K612">
        <v>8.1</v>
      </c>
      <c r="L612">
        <v>1.37</v>
      </c>
      <c r="M612" t="s">
        <v>30</v>
      </c>
      <c r="N612">
        <v>2497.9899999999998</v>
      </c>
      <c r="O612" s="5">
        <f>(ScoreCard!$E$3-laptop_prices3[[#This Row],[Price ($)]])/ScoreCard!$E$3*ScoreCard!$E$5</f>
        <v>3.8443663327127986</v>
      </c>
      <c r="P612" s="5">
        <f>laptop_prices3[[#This Row],[RAM (GB)]]/ScoreCard!$F$3*ScoreCard!$F$5</f>
        <v>7</v>
      </c>
      <c r="Q612" s="5">
        <f>laptop_prices3[[#This Row],[Screen Size (inch)]]/ScoreCard!$G$3*ScoreCard!$G$5</f>
        <v>1.5375722543352601</v>
      </c>
      <c r="R612" s="5">
        <f>laptop_prices3[[#This Row],[Battery Life (hours)]]/ScoreCard!$H$3*ScoreCard!$H$5</f>
        <v>4.7249999999999996</v>
      </c>
      <c r="S612" s="5">
        <f>ScoreCard!$I$3-laptop_prices3[[#This Row],[Weight (kg)]]/ScoreCard!$I$3*ScoreCard!$I$5</f>
        <v>2.7171428571428571</v>
      </c>
      <c r="T612" s="6" cm="1">
        <f t="array" ref="T612">_xlfn.IFS(laptop_prices3[[#This Row],[Storage]]="512GB SSD", 512, laptop_prices3[[#This Row],[Storage]] = "1TB SSD", 1000, laptop_prices3[[#This Row],[Storage]] = "2TB SSD", 2000, laptop_prices3[[#This Row],[Storage]]= "256GB SSD", 256, laptop_prices3[[#This Row],[Storage]] = "1TB HDD", 1000*0.7)</f>
        <v>2000</v>
      </c>
      <c r="U612" s="5">
        <f>laptop_prices3[[#This Row],[Storage Raw Value]]/ScoreCard!$J$3*ScoreCard!$J$5</f>
        <v>8</v>
      </c>
    </row>
    <row r="613" spans="2:21" x14ac:dyDescent="0.2">
      <c r="B613" s="4" cm="1">
        <f t="array" ref="B613">SUM(laptop_prices3[[#This Row],[RAM Comp]:[Weight Comp]]+laptop_prices3[[#This Row],[Storage Comp]])</f>
        <v>29.999420589044867</v>
      </c>
      <c r="C613">
        <v>611</v>
      </c>
      <c r="D613" t="s">
        <v>23</v>
      </c>
      <c r="E613" t="s">
        <v>48</v>
      </c>
      <c r="F613">
        <v>32</v>
      </c>
      <c r="G613" t="s">
        <v>19</v>
      </c>
      <c r="H613" t="s">
        <v>14</v>
      </c>
      <c r="I613">
        <v>15.6</v>
      </c>
      <c r="J613" t="s">
        <v>43</v>
      </c>
      <c r="K613">
        <v>10.7</v>
      </c>
      <c r="L613">
        <v>1.83</v>
      </c>
      <c r="M613" t="s">
        <v>30</v>
      </c>
      <c r="N613">
        <v>2064.92</v>
      </c>
      <c r="O613" s="5">
        <f>(ScoreCard!$E$3-laptop_prices3[[#This Row],[Price ($)]])/ScoreCard!$E$3*ScoreCard!$E$5</f>
        <v>4.0447155223781168</v>
      </c>
      <c r="P613" s="5">
        <f>laptop_prices3[[#This Row],[RAM (GB)]]/ScoreCard!$F$3*ScoreCard!$F$5</f>
        <v>3.5</v>
      </c>
      <c r="Q613" s="5">
        <f>laptop_prices3[[#This Row],[Screen Size (inch)]]/ScoreCard!$G$3*ScoreCard!$G$5</f>
        <v>1.8034682080924855</v>
      </c>
      <c r="R613" s="5">
        <f>laptop_prices3[[#This Row],[Battery Life (hours)]]/ScoreCard!$H$3*ScoreCard!$H$5</f>
        <v>6.2416666666666663</v>
      </c>
      <c r="S613" s="5">
        <f>ScoreCard!$I$3-laptop_prices3[[#This Row],[Weight (kg)]]/ScoreCard!$I$3*ScoreCard!$I$5</f>
        <v>2.4542857142857142</v>
      </c>
      <c r="T613" s="6" cm="1">
        <f t="array" ref="T613">_xlfn.IFS(laptop_prices3[[#This Row],[Storage]]="512GB SSD", 512, laptop_prices3[[#This Row],[Storage]] = "1TB SSD", 1000, laptop_prices3[[#This Row],[Storage]] = "2TB SSD", 2000, laptop_prices3[[#This Row],[Storage]]= "256GB SSD", 256, laptop_prices3[[#This Row],[Storage]] = "1TB HDD", 1000*0.7)</f>
        <v>1000</v>
      </c>
      <c r="U613" s="5">
        <f>laptop_prices3[[#This Row],[Storage Raw Value]]/ScoreCard!$J$3*ScoreCard!$J$5</f>
        <v>4</v>
      </c>
    </row>
    <row r="614" spans="2:21" x14ac:dyDescent="0.2">
      <c r="B614" s="4" cm="1">
        <f t="array" ref="B614">SUM(laptop_prices3[[#This Row],[RAM Comp]:[Weight Comp]]+laptop_prices3[[#This Row],[Storage Comp]])</f>
        <v>29.108973300302779</v>
      </c>
      <c r="C614">
        <v>612</v>
      </c>
      <c r="D614" t="s">
        <v>34</v>
      </c>
      <c r="E614" t="s">
        <v>37</v>
      </c>
      <c r="F614">
        <v>64</v>
      </c>
      <c r="G614" t="s">
        <v>42</v>
      </c>
      <c r="H614" t="s">
        <v>40</v>
      </c>
      <c r="I614">
        <v>14</v>
      </c>
      <c r="J614" t="s">
        <v>15</v>
      </c>
      <c r="K614">
        <v>11.2</v>
      </c>
      <c r="L614">
        <v>1.3</v>
      </c>
      <c r="M614" t="s">
        <v>22</v>
      </c>
      <c r="N614">
        <v>4197.6000000000004</v>
      </c>
      <c r="O614" s="5">
        <f>(ScoreCard!$E$3-laptop_prices3[[#This Row],[Price ($)]])/ScoreCard!$E$3*ScoreCard!$E$5</f>
        <v>3.058083546449442</v>
      </c>
      <c r="P614" s="5">
        <f>laptop_prices3[[#This Row],[RAM (GB)]]/ScoreCard!$F$3*ScoreCard!$F$5</f>
        <v>7</v>
      </c>
      <c r="Q614" s="5">
        <f>laptop_prices3[[#This Row],[Screen Size (inch)]]/ScoreCard!$G$3*ScoreCard!$G$5</f>
        <v>1.6184971098265895</v>
      </c>
      <c r="R614" s="5">
        <f>laptop_prices3[[#This Row],[Battery Life (hours)]]/ScoreCard!$H$3*ScoreCard!$H$5</f>
        <v>6.5333333333333323</v>
      </c>
      <c r="S614" s="5">
        <f>ScoreCard!$I$3-laptop_prices3[[#This Row],[Weight (kg)]]/ScoreCard!$I$3*ScoreCard!$I$5</f>
        <v>2.7571428571428571</v>
      </c>
      <c r="T614" s="6" cm="1">
        <f t="array" ref="T614">_xlfn.IFS(laptop_prices3[[#This Row],[Storage]]="512GB SSD", 512, laptop_prices3[[#This Row],[Storage]] = "1TB SSD", 1000, laptop_prices3[[#This Row],[Storage]] = "2TB SSD", 2000, laptop_prices3[[#This Row],[Storage]]= "256GB SSD", 256, laptop_prices3[[#This Row],[Storage]] = "1TB HDD", 1000*0.7)</f>
        <v>700</v>
      </c>
      <c r="U614" s="5">
        <f>laptop_prices3[[#This Row],[Storage Raw Value]]/ScoreCard!$J$3*ScoreCard!$J$5</f>
        <v>2.8</v>
      </c>
    </row>
    <row r="615" spans="2:21" x14ac:dyDescent="0.2">
      <c r="B615" s="4" cm="1">
        <f t="array" ref="B615">SUM(laptop_prices3[[#This Row],[RAM Comp]:[Weight Comp]]+laptop_prices3[[#This Row],[Storage Comp]])</f>
        <v>27.510134874759153</v>
      </c>
      <c r="C615">
        <v>613</v>
      </c>
      <c r="D615" t="s">
        <v>36</v>
      </c>
      <c r="E615" t="s">
        <v>41</v>
      </c>
      <c r="F615">
        <v>32</v>
      </c>
      <c r="G615" t="s">
        <v>19</v>
      </c>
      <c r="H615" t="s">
        <v>26</v>
      </c>
      <c r="I615">
        <v>15.6</v>
      </c>
      <c r="J615" t="s">
        <v>15</v>
      </c>
      <c r="K615">
        <v>8</v>
      </c>
      <c r="L615">
        <v>3.43</v>
      </c>
      <c r="M615" t="s">
        <v>30</v>
      </c>
      <c r="N615">
        <v>3629.8</v>
      </c>
      <c r="O615" s="5">
        <f>(ScoreCard!$E$3-laptop_prices3[[#This Row],[Price ($)]])/ScoreCard!$E$3*ScoreCard!$E$5</f>
        <v>3.3207622586483194</v>
      </c>
      <c r="P615" s="5">
        <f>laptop_prices3[[#This Row],[RAM (GB)]]/ScoreCard!$F$3*ScoreCard!$F$5</f>
        <v>3.5</v>
      </c>
      <c r="Q615" s="5">
        <f>laptop_prices3[[#This Row],[Screen Size (inch)]]/ScoreCard!$G$3*ScoreCard!$G$5</f>
        <v>1.8034682080924855</v>
      </c>
      <c r="R615" s="5">
        <f>laptop_prices3[[#This Row],[Battery Life (hours)]]/ScoreCard!$H$3*ScoreCard!$H$5</f>
        <v>4.6666666666666661</v>
      </c>
      <c r="S615" s="5">
        <f>ScoreCard!$I$3-laptop_prices3[[#This Row],[Weight (kg)]]/ScoreCard!$I$3*ScoreCard!$I$5</f>
        <v>1.5399999999999998</v>
      </c>
      <c r="T615" s="6" cm="1">
        <f t="array" ref="T615">_xlfn.IFS(laptop_prices3[[#This Row],[Storage]]="512GB SSD", 512, laptop_prices3[[#This Row],[Storage]] = "1TB SSD", 1000, laptop_prices3[[#This Row],[Storage]] = "2TB SSD", 2000, laptop_prices3[[#This Row],[Storage]]= "256GB SSD", 256, laptop_prices3[[#This Row],[Storage]] = "1TB HDD", 1000*0.7)</f>
        <v>1000</v>
      </c>
      <c r="U615" s="5">
        <f>laptop_prices3[[#This Row],[Storage Raw Value]]/ScoreCard!$J$3*ScoreCard!$J$5</f>
        <v>4</v>
      </c>
    </row>
    <row r="616" spans="2:21" x14ac:dyDescent="0.2">
      <c r="B616" s="4" cm="1">
        <f t="array" ref="B616">SUM(laptop_prices3[[#This Row],[RAM Comp]:[Weight Comp]]+laptop_prices3[[#This Row],[Storage Comp]])</f>
        <v>19.356234792182768</v>
      </c>
      <c r="C616">
        <v>614</v>
      </c>
      <c r="D616" t="s">
        <v>17</v>
      </c>
      <c r="E616" t="s">
        <v>41</v>
      </c>
      <c r="F616">
        <v>32</v>
      </c>
      <c r="G616" t="s">
        <v>13</v>
      </c>
      <c r="H616" t="s">
        <v>32</v>
      </c>
      <c r="I616">
        <v>16</v>
      </c>
      <c r="J616" t="s">
        <v>27</v>
      </c>
      <c r="K616">
        <v>5.3</v>
      </c>
      <c r="L616">
        <v>1.36</v>
      </c>
      <c r="M616" t="s">
        <v>30</v>
      </c>
      <c r="N616">
        <v>6840.28</v>
      </c>
      <c r="O616" s="5">
        <f>(ScoreCard!$E$3-laptop_prices3[[#This Row],[Price ($)]])/ScoreCard!$E$3*ScoreCard!$E$5</f>
        <v>1.8355126074678842</v>
      </c>
      <c r="P616" s="5">
        <f>laptop_prices3[[#This Row],[RAM (GB)]]/ScoreCard!$F$3*ScoreCard!$F$5</f>
        <v>3.5</v>
      </c>
      <c r="Q616" s="5">
        <f>laptop_prices3[[#This Row],[Screen Size (inch)]]/ScoreCard!$G$3*ScoreCard!$G$5</f>
        <v>1.8497109826589595</v>
      </c>
      <c r="R616" s="5">
        <f>laptop_prices3[[#This Row],[Battery Life (hours)]]/ScoreCard!$H$3*ScoreCard!$H$5</f>
        <v>3.0916666666666668</v>
      </c>
      <c r="S616" s="5">
        <f>ScoreCard!$I$3-laptop_prices3[[#This Row],[Weight (kg)]]/ScoreCard!$I$3*ScoreCard!$I$5</f>
        <v>2.7228571428571429</v>
      </c>
      <c r="T616" s="6" cm="1">
        <f t="array" ref="T616">_xlfn.IFS(laptop_prices3[[#This Row],[Storage]]="512GB SSD", 512, laptop_prices3[[#This Row],[Storage]] = "1TB SSD", 1000, laptop_prices3[[#This Row],[Storage]] = "2TB SSD", 2000, laptop_prices3[[#This Row],[Storage]]= "256GB SSD", 256, laptop_prices3[[#This Row],[Storage]] = "1TB HDD", 1000*0.7)</f>
        <v>512</v>
      </c>
      <c r="U616" s="5">
        <f>laptop_prices3[[#This Row],[Storage Raw Value]]/ScoreCard!$J$3*ScoreCard!$J$5</f>
        <v>2.048</v>
      </c>
    </row>
    <row r="617" spans="2:21" x14ac:dyDescent="0.2">
      <c r="B617" s="4" cm="1">
        <f t="array" ref="B617">SUM(laptop_prices3[[#This Row],[RAM Comp]:[Weight Comp]]+laptop_prices3[[#This Row],[Storage Comp]])</f>
        <v>49.386904761904759</v>
      </c>
      <c r="C617">
        <v>615</v>
      </c>
      <c r="D617" t="s">
        <v>11</v>
      </c>
      <c r="E617" t="s">
        <v>37</v>
      </c>
      <c r="F617">
        <v>64</v>
      </c>
      <c r="G617" t="s">
        <v>25</v>
      </c>
      <c r="H617" t="s">
        <v>35</v>
      </c>
      <c r="I617">
        <v>17.3</v>
      </c>
      <c r="J617" t="s">
        <v>43</v>
      </c>
      <c r="K617">
        <v>9.6999999999999993</v>
      </c>
      <c r="L617">
        <v>1.35</v>
      </c>
      <c r="M617" t="s">
        <v>22</v>
      </c>
      <c r="N617">
        <v>6333.05</v>
      </c>
      <c r="O617" s="5">
        <f>(ScoreCard!$E$3-laptop_prices3[[#This Row],[Price ($)]])/ScoreCard!$E$3*ScoreCard!$E$5</f>
        <v>2.0701700981135982</v>
      </c>
      <c r="P617" s="5">
        <f>laptop_prices3[[#This Row],[RAM (GB)]]/ScoreCard!$F$3*ScoreCard!$F$5</f>
        <v>7</v>
      </c>
      <c r="Q617" s="5">
        <f>laptop_prices3[[#This Row],[Screen Size (inch)]]/ScoreCard!$G$3*ScoreCard!$G$5</f>
        <v>2</v>
      </c>
      <c r="R617" s="5">
        <f>laptop_prices3[[#This Row],[Battery Life (hours)]]/ScoreCard!$H$3*ScoreCard!$H$5</f>
        <v>5.6583333333333323</v>
      </c>
      <c r="S617" s="5">
        <f>ScoreCard!$I$3-laptop_prices3[[#This Row],[Weight (kg)]]/ScoreCard!$I$3*ScoreCard!$I$5</f>
        <v>2.7285714285714286</v>
      </c>
      <c r="T617" s="6" cm="1">
        <f t="array" ref="T617">_xlfn.IFS(laptop_prices3[[#This Row],[Storage]]="512GB SSD", 512, laptop_prices3[[#This Row],[Storage]] = "1TB SSD", 1000, laptop_prices3[[#This Row],[Storage]] = "2TB SSD", 2000, laptop_prices3[[#This Row],[Storage]]= "256GB SSD", 256, laptop_prices3[[#This Row],[Storage]] = "1TB HDD", 1000*0.7)</f>
        <v>2000</v>
      </c>
      <c r="U617" s="5">
        <f>laptop_prices3[[#This Row],[Storage Raw Value]]/ScoreCard!$J$3*ScoreCard!$J$5</f>
        <v>8</v>
      </c>
    </row>
    <row r="618" spans="2:21" x14ac:dyDescent="0.2">
      <c r="B618" s="4" cm="1">
        <f t="array" ref="B618">SUM(laptop_prices3[[#This Row],[RAM Comp]:[Weight Comp]]+laptop_prices3[[#This Row],[Storage Comp]])</f>
        <v>14.793515827140107</v>
      </c>
      <c r="C618">
        <v>616</v>
      </c>
      <c r="D618" t="s">
        <v>23</v>
      </c>
      <c r="E618" t="s">
        <v>31</v>
      </c>
      <c r="F618">
        <v>8</v>
      </c>
      <c r="G618" t="s">
        <v>29</v>
      </c>
      <c r="H618" t="s">
        <v>44</v>
      </c>
      <c r="I618">
        <v>15.6</v>
      </c>
      <c r="J618" t="s">
        <v>21</v>
      </c>
      <c r="K618">
        <v>10</v>
      </c>
      <c r="L618">
        <v>2.2999999999999998</v>
      </c>
      <c r="M618" t="s">
        <v>30</v>
      </c>
      <c r="N618">
        <v>609.51</v>
      </c>
      <c r="O618" s="5">
        <f>(ScoreCard!$E$3-laptop_prices3[[#This Row],[Price ($)]])/ScoreCard!$E$3*ScoreCard!$E$5</f>
        <v>4.7180251816267385</v>
      </c>
      <c r="P618" s="5">
        <f>laptop_prices3[[#This Row],[RAM (GB)]]/ScoreCard!$F$3*ScoreCard!$F$5</f>
        <v>0.875</v>
      </c>
      <c r="Q618" s="5">
        <f>laptop_prices3[[#This Row],[Screen Size (inch)]]/ScoreCard!$G$3*ScoreCard!$G$5</f>
        <v>1.8034682080924855</v>
      </c>
      <c r="R618" s="5">
        <f>laptop_prices3[[#This Row],[Battery Life (hours)]]/ScoreCard!$H$3*ScoreCard!$H$5</f>
        <v>5.8333333333333339</v>
      </c>
      <c r="S618" s="5">
        <f>ScoreCard!$I$3-laptop_prices3[[#This Row],[Weight (kg)]]/ScoreCard!$I$3*ScoreCard!$I$5</f>
        <v>2.1857142857142859</v>
      </c>
      <c r="T618" s="6" cm="1">
        <f t="array" ref="T618">_xlfn.IFS(laptop_prices3[[#This Row],[Storage]]="512GB SSD", 512, laptop_prices3[[#This Row],[Storage]] = "1TB SSD", 1000, laptop_prices3[[#This Row],[Storage]] = "2TB SSD", 2000, laptop_prices3[[#This Row],[Storage]]= "256GB SSD", 256, laptop_prices3[[#This Row],[Storage]] = "1TB HDD", 1000*0.7)</f>
        <v>256</v>
      </c>
      <c r="U618" s="5">
        <f>laptop_prices3[[#This Row],[Storage Raw Value]]/ScoreCard!$J$3*ScoreCard!$J$5</f>
        <v>1.024</v>
      </c>
    </row>
    <row r="619" spans="2:21" x14ac:dyDescent="0.2">
      <c r="B619" s="4" cm="1">
        <f t="array" ref="B619">SUM(laptop_prices3[[#This Row],[RAM Comp]:[Weight Comp]]+laptop_prices3[[#This Row],[Storage Comp]])</f>
        <v>26.343762730525736</v>
      </c>
      <c r="C619">
        <v>617</v>
      </c>
      <c r="D619" t="s">
        <v>45</v>
      </c>
      <c r="E619" t="s">
        <v>39</v>
      </c>
      <c r="F619">
        <v>32</v>
      </c>
      <c r="G619" t="s">
        <v>19</v>
      </c>
      <c r="H619" t="s">
        <v>35</v>
      </c>
      <c r="I619">
        <v>13.3</v>
      </c>
      <c r="J619" t="s">
        <v>43</v>
      </c>
      <c r="K619">
        <v>5.8</v>
      </c>
      <c r="L619">
        <v>2.76</v>
      </c>
      <c r="M619" t="s">
        <v>16</v>
      </c>
      <c r="N619">
        <v>1626.46</v>
      </c>
      <c r="O619" s="5">
        <f>(ScoreCard!$E$3-laptop_prices3[[#This Row],[Price ($)]])/ScoreCard!$E$3*ScoreCard!$E$5</f>
        <v>4.2475582630451107</v>
      </c>
      <c r="P619" s="5">
        <f>laptop_prices3[[#This Row],[RAM (GB)]]/ScoreCard!$F$3*ScoreCard!$F$5</f>
        <v>3.5</v>
      </c>
      <c r="Q619" s="5">
        <f>laptop_prices3[[#This Row],[Screen Size (inch)]]/ScoreCard!$G$3*ScoreCard!$G$5</f>
        <v>1.5375722543352601</v>
      </c>
      <c r="R619" s="5">
        <f>laptop_prices3[[#This Row],[Battery Life (hours)]]/ScoreCard!$H$3*ScoreCard!$H$5</f>
        <v>3.3833333333333333</v>
      </c>
      <c r="S619" s="5">
        <f>ScoreCard!$I$3-laptop_prices3[[#This Row],[Weight (kg)]]/ScoreCard!$I$3*ScoreCard!$I$5</f>
        <v>1.922857142857143</v>
      </c>
      <c r="T619" s="6" cm="1">
        <f t="array" ref="T619">_xlfn.IFS(laptop_prices3[[#This Row],[Storage]]="512GB SSD", 512, laptop_prices3[[#This Row],[Storage]] = "1TB SSD", 1000, laptop_prices3[[#This Row],[Storage]] = "2TB SSD", 2000, laptop_prices3[[#This Row],[Storage]]= "256GB SSD", 256, laptop_prices3[[#This Row],[Storage]] = "1TB HDD", 1000*0.7)</f>
        <v>1000</v>
      </c>
      <c r="U619" s="5">
        <f>laptop_prices3[[#This Row],[Storage Raw Value]]/ScoreCard!$J$3*ScoreCard!$J$5</f>
        <v>4</v>
      </c>
    </row>
    <row r="620" spans="2:21" x14ac:dyDescent="0.2">
      <c r="B620" s="4" cm="1">
        <f t="array" ref="B620">SUM(laptop_prices3[[#This Row],[RAM Comp]:[Weight Comp]]+laptop_prices3[[#This Row],[Storage Comp]])</f>
        <v>32.288520506468487</v>
      </c>
      <c r="C620">
        <v>618</v>
      </c>
      <c r="D620" t="s">
        <v>38</v>
      </c>
      <c r="E620" t="s">
        <v>37</v>
      </c>
      <c r="F620">
        <v>64</v>
      </c>
      <c r="G620" t="s">
        <v>19</v>
      </c>
      <c r="H620" t="s">
        <v>35</v>
      </c>
      <c r="I620">
        <v>16</v>
      </c>
      <c r="J620" t="s">
        <v>21</v>
      </c>
      <c r="K620">
        <v>8.3000000000000007</v>
      </c>
      <c r="L620">
        <v>1.58</v>
      </c>
      <c r="M620" t="s">
        <v>22</v>
      </c>
      <c r="N620">
        <v>3695.54</v>
      </c>
      <c r="O620" s="5">
        <f>(ScoreCard!$E$3-laptop_prices3[[#This Row],[Price ($)]])/ScoreCard!$E$3*ScoreCard!$E$5</f>
        <v>3.2903492636853846</v>
      </c>
      <c r="P620" s="5">
        <f>laptop_prices3[[#This Row],[RAM (GB)]]/ScoreCard!$F$3*ScoreCard!$F$5</f>
        <v>7</v>
      </c>
      <c r="Q620" s="5">
        <f>laptop_prices3[[#This Row],[Screen Size (inch)]]/ScoreCard!$G$3*ScoreCard!$G$5</f>
        <v>1.8497109826589595</v>
      </c>
      <c r="R620" s="5">
        <f>laptop_prices3[[#This Row],[Battery Life (hours)]]/ScoreCard!$H$3*ScoreCard!$H$5</f>
        <v>4.8416666666666677</v>
      </c>
      <c r="S620" s="5">
        <f>ScoreCard!$I$3-laptop_prices3[[#This Row],[Weight (kg)]]/ScoreCard!$I$3*ScoreCard!$I$5</f>
        <v>2.597142857142857</v>
      </c>
      <c r="T620" s="6" cm="1">
        <f t="array" ref="T620">_xlfn.IFS(laptop_prices3[[#This Row],[Storage]]="512GB SSD", 512, laptop_prices3[[#This Row],[Storage]] = "1TB SSD", 1000, laptop_prices3[[#This Row],[Storage]] = "2TB SSD", 2000, laptop_prices3[[#This Row],[Storage]]= "256GB SSD", 256, laptop_prices3[[#This Row],[Storage]] = "1TB HDD", 1000*0.7)</f>
        <v>1000</v>
      </c>
      <c r="U620" s="5">
        <f>laptop_prices3[[#This Row],[Storage Raw Value]]/ScoreCard!$J$3*ScoreCard!$J$5</f>
        <v>4</v>
      </c>
    </row>
    <row r="621" spans="2:21" x14ac:dyDescent="0.2">
      <c r="B621" s="4" cm="1">
        <f t="array" ref="B621">SUM(laptop_prices3[[#This Row],[RAM Comp]:[Weight Comp]]+laptop_prices3[[#This Row],[Storage Comp]])</f>
        <v>14.110949077897054</v>
      </c>
      <c r="C621">
        <v>619</v>
      </c>
      <c r="D621" t="s">
        <v>34</v>
      </c>
      <c r="E621" t="s">
        <v>48</v>
      </c>
      <c r="F621">
        <v>16</v>
      </c>
      <c r="G621" t="s">
        <v>29</v>
      </c>
      <c r="H621" t="s">
        <v>14</v>
      </c>
      <c r="I621">
        <v>16</v>
      </c>
      <c r="J621" t="s">
        <v>27</v>
      </c>
      <c r="K621">
        <v>6.8</v>
      </c>
      <c r="L621">
        <v>1.84</v>
      </c>
      <c r="M621" t="s">
        <v>22</v>
      </c>
      <c r="N621">
        <v>2629.08</v>
      </c>
      <c r="O621" s="5">
        <f>(ScoreCard!$E$3-laptop_prices3[[#This Row],[Price ($)]])/ScoreCard!$E$3*ScoreCard!$E$5</f>
        <v>3.7837207666998522</v>
      </c>
      <c r="P621" s="5">
        <f>laptop_prices3[[#This Row],[RAM (GB)]]/ScoreCard!$F$3*ScoreCard!$F$5</f>
        <v>1.75</v>
      </c>
      <c r="Q621" s="5">
        <f>laptop_prices3[[#This Row],[Screen Size (inch)]]/ScoreCard!$G$3*ScoreCard!$G$5</f>
        <v>1.8497109826589595</v>
      </c>
      <c r="R621" s="5">
        <f>laptop_prices3[[#This Row],[Battery Life (hours)]]/ScoreCard!$H$3*ScoreCard!$H$5</f>
        <v>3.9666666666666668</v>
      </c>
      <c r="S621" s="5">
        <f>ScoreCard!$I$3-laptop_prices3[[#This Row],[Weight (kg)]]/ScoreCard!$I$3*ScoreCard!$I$5</f>
        <v>2.4485714285714284</v>
      </c>
      <c r="T621" s="6" cm="1">
        <f t="array" ref="T621">_xlfn.IFS(laptop_prices3[[#This Row],[Storage]]="512GB SSD", 512, laptop_prices3[[#This Row],[Storage]] = "1TB SSD", 1000, laptop_prices3[[#This Row],[Storage]] = "2TB SSD", 2000, laptop_prices3[[#This Row],[Storage]]= "256GB SSD", 256, laptop_prices3[[#This Row],[Storage]] = "1TB HDD", 1000*0.7)</f>
        <v>256</v>
      </c>
      <c r="U621" s="5">
        <f>laptop_prices3[[#This Row],[Storage Raw Value]]/ScoreCard!$J$3*ScoreCard!$J$5</f>
        <v>1.024</v>
      </c>
    </row>
    <row r="622" spans="2:21" x14ac:dyDescent="0.2">
      <c r="B622" s="4" cm="1">
        <f t="array" ref="B622">SUM(laptop_prices3[[#This Row],[RAM Comp]:[Weight Comp]]+laptop_prices3[[#This Row],[Storage Comp]])</f>
        <v>12.695357968620975</v>
      </c>
      <c r="C622">
        <v>620</v>
      </c>
      <c r="D622" t="s">
        <v>47</v>
      </c>
      <c r="E622" t="s">
        <v>18</v>
      </c>
      <c r="F622">
        <v>4</v>
      </c>
      <c r="G622" t="s">
        <v>29</v>
      </c>
      <c r="H622" t="s">
        <v>20</v>
      </c>
      <c r="I622">
        <v>13.3</v>
      </c>
      <c r="J622" t="s">
        <v>21</v>
      </c>
      <c r="K622">
        <v>6.6</v>
      </c>
      <c r="L622">
        <v>1.27</v>
      </c>
      <c r="M622" t="s">
        <v>22</v>
      </c>
      <c r="N622">
        <v>1150.43</v>
      </c>
      <c r="O622" s="5">
        <f>(ScoreCard!$E$3-laptop_prices3[[#This Row],[Price ($)]])/ScoreCard!$E$3*ScoreCard!$E$5</f>
        <v>4.4677818406570022</v>
      </c>
      <c r="P622" s="5">
        <f>laptop_prices3[[#This Row],[RAM (GB)]]/ScoreCard!$F$3*ScoreCard!$F$5</f>
        <v>0.4375</v>
      </c>
      <c r="Q622" s="5">
        <f>laptop_prices3[[#This Row],[Screen Size (inch)]]/ScoreCard!$G$3*ScoreCard!$G$5</f>
        <v>1.5375722543352601</v>
      </c>
      <c r="R622" s="5">
        <f>laptop_prices3[[#This Row],[Battery Life (hours)]]/ScoreCard!$H$3*ScoreCard!$H$5</f>
        <v>3.8499999999999996</v>
      </c>
      <c r="S622" s="5">
        <f>ScoreCard!$I$3-laptop_prices3[[#This Row],[Weight (kg)]]/ScoreCard!$I$3*ScoreCard!$I$5</f>
        <v>2.774285714285714</v>
      </c>
      <c r="T622" s="6" cm="1">
        <f t="array" ref="T622">_xlfn.IFS(laptop_prices3[[#This Row],[Storage]]="512GB SSD", 512, laptop_prices3[[#This Row],[Storage]] = "1TB SSD", 1000, laptop_prices3[[#This Row],[Storage]] = "2TB SSD", 2000, laptop_prices3[[#This Row],[Storage]]= "256GB SSD", 256, laptop_prices3[[#This Row],[Storage]] = "1TB HDD", 1000*0.7)</f>
        <v>256</v>
      </c>
      <c r="U622" s="5">
        <f>laptop_prices3[[#This Row],[Storage Raw Value]]/ScoreCard!$J$3*ScoreCard!$J$5</f>
        <v>1.024</v>
      </c>
    </row>
    <row r="623" spans="2:21" x14ac:dyDescent="0.2">
      <c r="B623" s="4" cm="1">
        <f t="array" ref="B623">SUM(laptop_prices3[[#This Row],[RAM Comp]:[Weight Comp]]+laptop_prices3[[#This Row],[Storage Comp]])</f>
        <v>28.468735205064686</v>
      </c>
      <c r="C623">
        <v>621</v>
      </c>
      <c r="D623" t="s">
        <v>45</v>
      </c>
      <c r="E623" t="s">
        <v>12</v>
      </c>
      <c r="F623">
        <v>64</v>
      </c>
      <c r="G623" t="s">
        <v>42</v>
      </c>
      <c r="H623" t="s">
        <v>40</v>
      </c>
      <c r="I623">
        <v>14</v>
      </c>
      <c r="J623" t="s">
        <v>27</v>
      </c>
      <c r="K623">
        <v>10.7</v>
      </c>
      <c r="L623">
        <v>1.91</v>
      </c>
      <c r="M623" t="s">
        <v>46</v>
      </c>
      <c r="N623">
        <v>2641.9</v>
      </c>
      <c r="O623" s="5">
        <f>(ScoreCard!$E$3-laptop_prices3[[#This Row],[Price ($)]])/ScoreCard!$E$3*ScoreCard!$E$5</f>
        <v>3.7777899088442881</v>
      </c>
      <c r="P623" s="5">
        <f>laptop_prices3[[#This Row],[RAM (GB)]]/ScoreCard!$F$3*ScoreCard!$F$5</f>
        <v>7</v>
      </c>
      <c r="Q623" s="5">
        <f>laptop_prices3[[#This Row],[Screen Size (inch)]]/ScoreCard!$G$3*ScoreCard!$G$5</f>
        <v>1.6184971098265895</v>
      </c>
      <c r="R623" s="5">
        <f>laptop_prices3[[#This Row],[Battery Life (hours)]]/ScoreCard!$H$3*ScoreCard!$H$5</f>
        <v>6.2416666666666663</v>
      </c>
      <c r="S623" s="5">
        <f>ScoreCard!$I$3-laptop_prices3[[#This Row],[Weight (kg)]]/ScoreCard!$I$3*ScoreCard!$I$5</f>
        <v>2.4085714285714284</v>
      </c>
      <c r="T623" s="6" cm="1">
        <f t="array" ref="T623">_xlfn.IFS(laptop_prices3[[#This Row],[Storage]]="512GB SSD", 512, laptop_prices3[[#This Row],[Storage]] = "1TB SSD", 1000, laptop_prices3[[#This Row],[Storage]] = "2TB SSD", 2000, laptop_prices3[[#This Row],[Storage]]= "256GB SSD", 256, laptop_prices3[[#This Row],[Storage]] = "1TB HDD", 1000*0.7)</f>
        <v>700</v>
      </c>
      <c r="U623" s="5">
        <f>laptop_prices3[[#This Row],[Storage Raw Value]]/ScoreCard!$J$3*ScoreCard!$J$5</f>
        <v>2.8</v>
      </c>
    </row>
    <row r="624" spans="2:21" x14ac:dyDescent="0.2">
      <c r="B624" s="4" cm="1">
        <f t="array" ref="B624">SUM(laptop_prices3[[#This Row],[RAM Comp]:[Weight Comp]]+laptop_prices3[[#This Row],[Storage Comp]])</f>
        <v>43.054658684282956</v>
      </c>
      <c r="C624">
        <v>622</v>
      </c>
      <c r="D624" t="s">
        <v>11</v>
      </c>
      <c r="E624" t="s">
        <v>31</v>
      </c>
      <c r="F624">
        <v>8</v>
      </c>
      <c r="G624" t="s">
        <v>25</v>
      </c>
      <c r="H624" t="s">
        <v>35</v>
      </c>
      <c r="I624">
        <v>15.6</v>
      </c>
      <c r="J624" t="s">
        <v>27</v>
      </c>
      <c r="K624">
        <v>11.2</v>
      </c>
      <c r="L624">
        <v>2.9</v>
      </c>
      <c r="M624" t="s">
        <v>16</v>
      </c>
      <c r="N624">
        <v>2161.8000000000002</v>
      </c>
      <c r="O624" s="5">
        <f>(ScoreCard!$E$3-laptop_prices3[[#This Row],[Price ($)]])/ScoreCard!$E$3*ScoreCard!$E$5</f>
        <v>3.9998963719064236</v>
      </c>
      <c r="P624" s="5">
        <f>laptop_prices3[[#This Row],[RAM (GB)]]/ScoreCard!$F$3*ScoreCard!$F$5</f>
        <v>0.875</v>
      </c>
      <c r="Q624" s="5">
        <f>laptop_prices3[[#This Row],[Screen Size (inch)]]/ScoreCard!$G$3*ScoreCard!$G$5</f>
        <v>1.8034682080924855</v>
      </c>
      <c r="R624" s="5">
        <f>laptop_prices3[[#This Row],[Battery Life (hours)]]/ScoreCard!$H$3*ScoreCard!$H$5</f>
        <v>6.5333333333333323</v>
      </c>
      <c r="S624" s="5">
        <f>ScoreCard!$I$3-laptop_prices3[[#This Row],[Weight (kg)]]/ScoreCard!$I$3*ScoreCard!$I$5</f>
        <v>1.842857142857143</v>
      </c>
      <c r="T624" s="6" cm="1">
        <f t="array" ref="T624">_xlfn.IFS(laptop_prices3[[#This Row],[Storage]]="512GB SSD", 512, laptop_prices3[[#This Row],[Storage]] = "1TB SSD", 1000, laptop_prices3[[#This Row],[Storage]] = "2TB SSD", 2000, laptop_prices3[[#This Row],[Storage]]= "256GB SSD", 256, laptop_prices3[[#This Row],[Storage]] = "1TB HDD", 1000*0.7)</f>
        <v>2000</v>
      </c>
      <c r="U624" s="5">
        <f>laptop_prices3[[#This Row],[Storage Raw Value]]/ScoreCard!$J$3*ScoreCard!$J$5</f>
        <v>8</v>
      </c>
    </row>
    <row r="625" spans="2:21" x14ac:dyDescent="0.2">
      <c r="B625" s="4" cm="1">
        <f t="array" ref="B625">SUM(laptop_prices3[[#This Row],[RAM Comp]:[Weight Comp]]+laptop_prices3[[#This Row],[Storage Comp]])</f>
        <v>18.318515827140107</v>
      </c>
      <c r="C625">
        <v>623</v>
      </c>
      <c r="D625" t="s">
        <v>45</v>
      </c>
      <c r="E625" t="s">
        <v>31</v>
      </c>
      <c r="F625">
        <v>64</v>
      </c>
      <c r="G625" t="s">
        <v>29</v>
      </c>
      <c r="H625" t="s">
        <v>35</v>
      </c>
      <c r="I625">
        <v>15.6</v>
      </c>
      <c r="J625" t="s">
        <v>15</v>
      </c>
      <c r="K625">
        <v>5.2</v>
      </c>
      <c r="L625">
        <v>1.95</v>
      </c>
      <c r="M625" t="s">
        <v>22</v>
      </c>
      <c r="N625">
        <v>2806.63</v>
      </c>
      <c r="O625" s="5">
        <f>(ScoreCard!$E$3-laptop_prices3[[#This Row],[Price ($)]])/ScoreCard!$E$3*ScoreCard!$E$5</f>
        <v>3.701581623778206</v>
      </c>
      <c r="P625" s="5">
        <f>laptop_prices3[[#This Row],[RAM (GB)]]/ScoreCard!$F$3*ScoreCard!$F$5</f>
        <v>7</v>
      </c>
      <c r="Q625" s="5">
        <f>laptop_prices3[[#This Row],[Screen Size (inch)]]/ScoreCard!$G$3*ScoreCard!$G$5</f>
        <v>1.8034682080924855</v>
      </c>
      <c r="R625" s="5">
        <f>laptop_prices3[[#This Row],[Battery Life (hours)]]/ScoreCard!$H$3*ScoreCard!$H$5</f>
        <v>3.0333333333333332</v>
      </c>
      <c r="S625" s="5">
        <f>ScoreCard!$I$3-laptop_prices3[[#This Row],[Weight (kg)]]/ScoreCard!$I$3*ScoreCard!$I$5</f>
        <v>2.3857142857142857</v>
      </c>
      <c r="T625" s="6" cm="1">
        <f t="array" ref="T625">_xlfn.IFS(laptop_prices3[[#This Row],[Storage]]="512GB SSD", 512, laptop_prices3[[#This Row],[Storage]] = "1TB SSD", 1000, laptop_prices3[[#This Row],[Storage]] = "2TB SSD", 2000, laptop_prices3[[#This Row],[Storage]]= "256GB SSD", 256, laptop_prices3[[#This Row],[Storage]] = "1TB HDD", 1000*0.7)</f>
        <v>256</v>
      </c>
      <c r="U625" s="5">
        <f>laptop_prices3[[#This Row],[Storage Raw Value]]/ScoreCard!$J$3*ScoreCard!$J$5</f>
        <v>1.024</v>
      </c>
    </row>
    <row r="626" spans="2:21" x14ac:dyDescent="0.2">
      <c r="B626" s="4" cm="1">
        <f t="array" ref="B626">SUM(laptop_prices3[[#This Row],[RAM Comp]:[Weight Comp]]+laptop_prices3[[#This Row],[Storage Comp]])</f>
        <v>41.316309523809522</v>
      </c>
      <c r="C626">
        <v>624</v>
      </c>
      <c r="D626" t="s">
        <v>28</v>
      </c>
      <c r="E626" t="s">
        <v>18</v>
      </c>
      <c r="F626">
        <v>4</v>
      </c>
      <c r="G626" t="s">
        <v>25</v>
      </c>
      <c r="H626" t="s">
        <v>20</v>
      </c>
      <c r="I626">
        <v>17.3</v>
      </c>
      <c r="J626" t="s">
        <v>27</v>
      </c>
      <c r="K626">
        <v>8.3000000000000007</v>
      </c>
      <c r="L626">
        <v>2.56</v>
      </c>
      <c r="M626" t="s">
        <v>22</v>
      </c>
      <c r="N626">
        <v>2120.9899999999998</v>
      </c>
      <c r="O626" s="5">
        <f>(ScoreCard!$E$3-laptop_prices3[[#This Row],[Price ($)]])/ScoreCard!$E$3*ScoreCard!$E$5</f>
        <v>4.0187761152048314</v>
      </c>
      <c r="P626" s="5">
        <f>laptop_prices3[[#This Row],[RAM (GB)]]/ScoreCard!$F$3*ScoreCard!$F$5</f>
        <v>0.4375</v>
      </c>
      <c r="Q626" s="5">
        <f>laptop_prices3[[#This Row],[Screen Size (inch)]]/ScoreCard!$G$3*ScoreCard!$G$5</f>
        <v>2</v>
      </c>
      <c r="R626" s="5">
        <f>laptop_prices3[[#This Row],[Battery Life (hours)]]/ScoreCard!$H$3*ScoreCard!$H$5</f>
        <v>4.8416666666666677</v>
      </c>
      <c r="S626" s="5">
        <f>ScoreCard!$I$3-laptop_prices3[[#This Row],[Weight (kg)]]/ScoreCard!$I$3*ScoreCard!$I$5</f>
        <v>2.0371428571428574</v>
      </c>
      <c r="T626" s="6" cm="1">
        <f t="array" ref="T626">_xlfn.IFS(laptop_prices3[[#This Row],[Storage]]="512GB SSD", 512, laptop_prices3[[#This Row],[Storage]] = "1TB SSD", 1000, laptop_prices3[[#This Row],[Storage]] = "2TB SSD", 2000, laptop_prices3[[#This Row],[Storage]]= "256GB SSD", 256, laptop_prices3[[#This Row],[Storage]] = "1TB HDD", 1000*0.7)</f>
        <v>2000</v>
      </c>
      <c r="U626" s="5">
        <f>laptop_prices3[[#This Row],[Storage Raw Value]]/ScoreCard!$J$3*ScoreCard!$J$5</f>
        <v>8</v>
      </c>
    </row>
    <row r="627" spans="2:21" x14ac:dyDescent="0.2">
      <c r="B627" s="4" cm="1">
        <f t="array" ref="B627">SUM(laptop_prices3[[#This Row],[RAM Comp]:[Weight Comp]]+laptop_prices3[[#This Row],[Storage Comp]])</f>
        <v>19.468167492430499</v>
      </c>
      <c r="C627">
        <v>625</v>
      </c>
      <c r="D627" t="s">
        <v>11</v>
      </c>
      <c r="E627" t="s">
        <v>31</v>
      </c>
      <c r="F627">
        <v>4</v>
      </c>
      <c r="G627" t="s">
        <v>42</v>
      </c>
      <c r="H627" t="s">
        <v>44</v>
      </c>
      <c r="I627">
        <v>13.3</v>
      </c>
      <c r="J627" t="s">
        <v>27</v>
      </c>
      <c r="K627">
        <v>7.1</v>
      </c>
      <c r="L627">
        <v>2.36</v>
      </c>
      <c r="M627" t="s">
        <v>22</v>
      </c>
      <c r="N627">
        <v>953.44</v>
      </c>
      <c r="O627" s="5">
        <f>(ScoreCard!$E$3-laptop_prices3[[#This Row],[Price ($)]])/ScoreCard!$E$3*ScoreCard!$E$5</f>
        <v>4.5589144216997219</v>
      </c>
      <c r="P627" s="5">
        <f>laptop_prices3[[#This Row],[RAM (GB)]]/ScoreCard!$F$3*ScoreCard!$F$5</f>
        <v>0.4375</v>
      </c>
      <c r="Q627" s="5">
        <f>laptop_prices3[[#This Row],[Screen Size (inch)]]/ScoreCard!$G$3*ScoreCard!$G$5</f>
        <v>1.5375722543352601</v>
      </c>
      <c r="R627" s="5">
        <f>laptop_prices3[[#This Row],[Battery Life (hours)]]/ScoreCard!$H$3*ScoreCard!$H$5</f>
        <v>4.1416666666666666</v>
      </c>
      <c r="S627" s="5">
        <f>ScoreCard!$I$3-laptop_prices3[[#This Row],[Weight (kg)]]/ScoreCard!$I$3*ScoreCard!$I$5</f>
        <v>2.1514285714285712</v>
      </c>
      <c r="T627" s="6" cm="1">
        <f t="array" ref="T627">_xlfn.IFS(laptop_prices3[[#This Row],[Storage]]="512GB SSD", 512, laptop_prices3[[#This Row],[Storage]] = "1TB SSD", 1000, laptop_prices3[[#This Row],[Storage]] = "2TB SSD", 2000, laptop_prices3[[#This Row],[Storage]]= "256GB SSD", 256, laptop_prices3[[#This Row],[Storage]] = "1TB HDD", 1000*0.7)</f>
        <v>700</v>
      </c>
      <c r="U627" s="5">
        <f>laptop_prices3[[#This Row],[Storage Raw Value]]/ScoreCard!$J$3*ScoreCard!$J$5</f>
        <v>2.8</v>
      </c>
    </row>
    <row r="628" spans="2:21" x14ac:dyDescent="0.2">
      <c r="B628" s="4" cm="1">
        <f t="array" ref="B628">SUM(laptop_prices3[[#This Row],[RAM Comp]:[Weight Comp]]+laptop_prices3[[#This Row],[Storage Comp]])</f>
        <v>18.70923479218277</v>
      </c>
      <c r="C628">
        <v>626</v>
      </c>
      <c r="D628" t="s">
        <v>33</v>
      </c>
      <c r="E628" t="s">
        <v>12</v>
      </c>
      <c r="F628">
        <v>8</v>
      </c>
      <c r="G628" t="s">
        <v>42</v>
      </c>
      <c r="H628" t="s">
        <v>20</v>
      </c>
      <c r="I628">
        <v>16</v>
      </c>
      <c r="J628" t="s">
        <v>43</v>
      </c>
      <c r="K628">
        <v>4.7</v>
      </c>
      <c r="L628">
        <v>2.5499999999999998</v>
      </c>
      <c r="M628" t="s">
        <v>22</v>
      </c>
      <c r="N628">
        <v>940.66</v>
      </c>
      <c r="O628" s="5">
        <f>(ScoreCard!$E$3-laptop_prices3[[#This Row],[Price ($)]])/ScoreCard!$E$3*ScoreCard!$E$5</f>
        <v>4.5648267745385773</v>
      </c>
      <c r="P628" s="5">
        <f>laptop_prices3[[#This Row],[RAM (GB)]]/ScoreCard!$F$3*ScoreCard!$F$5</f>
        <v>0.875</v>
      </c>
      <c r="Q628" s="5">
        <f>laptop_prices3[[#This Row],[Screen Size (inch)]]/ScoreCard!$G$3*ScoreCard!$G$5</f>
        <v>1.8497109826589595</v>
      </c>
      <c r="R628" s="5">
        <f>laptop_prices3[[#This Row],[Battery Life (hours)]]/ScoreCard!$H$3*ScoreCard!$H$5</f>
        <v>2.7416666666666667</v>
      </c>
      <c r="S628" s="5">
        <f>ScoreCard!$I$3-laptop_prices3[[#This Row],[Weight (kg)]]/ScoreCard!$I$3*ScoreCard!$I$5</f>
        <v>2.0428571428571427</v>
      </c>
      <c r="T628" s="6" cm="1">
        <f t="array" ref="T628">_xlfn.IFS(laptop_prices3[[#This Row],[Storage]]="512GB SSD", 512, laptop_prices3[[#This Row],[Storage]] = "1TB SSD", 1000, laptop_prices3[[#This Row],[Storage]] = "2TB SSD", 2000, laptop_prices3[[#This Row],[Storage]]= "256GB SSD", 256, laptop_prices3[[#This Row],[Storage]] = "1TB HDD", 1000*0.7)</f>
        <v>700</v>
      </c>
      <c r="U628" s="5">
        <f>laptop_prices3[[#This Row],[Storage Raw Value]]/ScoreCard!$J$3*ScoreCard!$J$5</f>
        <v>2.8</v>
      </c>
    </row>
    <row r="629" spans="2:21" x14ac:dyDescent="0.2">
      <c r="B629" s="4" cm="1">
        <f t="array" ref="B629">SUM(laptop_prices3[[#This Row],[RAM Comp]:[Weight Comp]]+laptop_prices3[[#This Row],[Storage Comp]])</f>
        <v>43.140714285714289</v>
      </c>
      <c r="C629">
        <v>627</v>
      </c>
      <c r="D629" t="s">
        <v>36</v>
      </c>
      <c r="E629" t="s">
        <v>48</v>
      </c>
      <c r="F629">
        <v>32</v>
      </c>
      <c r="G629" t="s">
        <v>25</v>
      </c>
      <c r="H629" t="s">
        <v>26</v>
      </c>
      <c r="I629">
        <v>17.3</v>
      </c>
      <c r="J629" t="s">
        <v>43</v>
      </c>
      <c r="K629">
        <v>5.0999999999999996</v>
      </c>
      <c r="L629">
        <v>1.46</v>
      </c>
      <c r="M629" t="s">
        <v>16</v>
      </c>
      <c r="N629">
        <v>2086.5700000000002</v>
      </c>
      <c r="O629" s="5">
        <f>(ScoreCard!$E$3-laptop_prices3[[#This Row],[Price ($)]])/ScoreCard!$E$3*ScoreCard!$E$5</f>
        <v>4.0346996820838132</v>
      </c>
      <c r="P629" s="5">
        <f>laptop_prices3[[#This Row],[RAM (GB)]]/ScoreCard!$F$3*ScoreCard!$F$5</f>
        <v>3.5</v>
      </c>
      <c r="Q629" s="5">
        <f>laptop_prices3[[#This Row],[Screen Size (inch)]]/ScoreCard!$G$3*ScoreCard!$G$5</f>
        <v>2</v>
      </c>
      <c r="R629" s="5">
        <f>laptop_prices3[[#This Row],[Battery Life (hours)]]/ScoreCard!$H$3*ScoreCard!$H$5</f>
        <v>2.9750000000000001</v>
      </c>
      <c r="S629" s="5">
        <f>ScoreCard!$I$3-laptop_prices3[[#This Row],[Weight (kg)]]/ScoreCard!$I$3*ScoreCard!$I$5</f>
        <v>2.6657142857142855</v>
      </c>
      <c r="T629" s="6" cm="1">
        <f t="array" ref="T629">_xlfn.IFS(laptop_prices3[[#This Row],[Storage]]="512GB SSD", 512, laptop_prices3[[#This Row],[Storage]] = "1TB SSD", 1000, laptop_prices3[[#This Row],[Storage]] = "2TB SSD", 2000, laptop_prices3[[#This Row],[Storage]]= "256GB SSD", 256, laptop_prices3[[#This Row],[Storage]] = "1TB HDD", 1000*0.7)</f>
        <v>2000</v>
      </c>
      <c r="U629" s="5">
        <f>laptop_prices3[[#This Row],[Storage Raw Value]]/ScoreCard!$J$3*ScoreCard!$J$5</f>
        <v>8</v>
      </c>
    </row>
    <row r="630" spans="2:21" x14ac:dyDescent="0.2">
      <c r="B630" s="4" cm="1">
        <f t="array" ref="B630">SUM(laptop_prices3[[#This Row],[RAM Comp]:[Weight Comp]]+laptop_prices3[[#This Row],[Storage Comp]])</f>
        <v>40.950730112854387</v>
      </c>
      <c r="C630">
        <v>628</v>
      </c>
      <c r="D630" t="s">
        <v>33</v>
      </c>
      <c r="E630" t="s">
        <v>24</v>
      </c>
      <c r="F630">
        <v>4</v>
      </c>
      <c r="G630" t="s">
        <v>25</v>
      </c>
      <c r="H630" t="s">
        <v>35</v>
      </c>
      <c r="I630">
        <v>15.6</v>
      </c>
      <c r="J630" t="s">
        <v>21</v>
      </c>
      <c r="K630">
        <v>8.5</v>
      </c>
      <c r="L630">
        <v>3.06</v>
      </c>
      <c r="M630" t="s">
        <v>30</v>
      </c>
      <c r="N630">
        <v>879.18</v>
      </c>
      <c r="O630" s="5">
        <f>(ScoreCard!$E$3-laptop_prices3[[#This Row],[Price ($)]])/ScoreCard!$E$3*ScoreCard!$E$5</f>
        <v>4.5932689852218935</v>
      </c>
      <c r="P630" s="5">
        <f>laptop_prices3[[#This Row],[RAM (GB)]]/ScoreCard!$F$3*ScoreCard!$F$5</f>
        <v>0.4375</v>
      </c>
      <c r="Q630" s="5">
        <f>laptop_prices3[[#This Row],[Screen Size (inch)]]/ScoreCard!$G$3*ScoreCard!$G$5</f>
        <v>1.8034682080924855</v>
      </c>
      <c r="R630" s="5">
        <f>laptop_prices3[[#This Row],[Battery Life (hours)]]/ScoreCard!$H$3*ScoreCard!$H$5</f>
        <v>4.9583333333333339</v>
      </c>
      <c r="S630" s="5">
        <f>ScoreCard!$I$3-laptop_prices3[[#This Row],[Weight (kg)]]/ScoreCard!$I$3*ScoreCard!$I$5</f>
        <v>1.7514285714285713</v>
      </c>
      <c r="T630" s="6" cm="1">
        <f t="array" ref="T630">_xlfn.IFS(laptop_prices3[[#This Row],[Storage]]="512GB SSD", 512, laptop_prices3[[#This Row],[Storage]] = "1TB SSD", 1000, laptop_prices3[[#This Row],[Storage]] = "2TB SSD", 2000, laptop_prices3[[#This Row],[Storage]]= "256GB SSD", 256, laptop_prices3[[#This Row],[Storage]] = "1TB HDD", 1000*0.7)</f>
        <v>2000</v>
      </c>
      <c r="U630" s="5">
        <f>laptop_prices3[[#This Row],[Storage Raw Value]]/ScoreCard!$J$3*ScoreCard!$J$5</f>
        <v>8</v>
      </c>
    </row>
    <row r="631" spans="2:21" x14ac:dyDescent="0.2">
      <c r="B631" s="4" cm="1">
        <f t="array" ref="B631">SUM(laptop_prices3[[#This Row],[RAM Comp]:[Weight Comp]]+laptop_prices3[[#This Row],[Storage Comp]])</f>
        <v>21.473333333333329</v>
      </c>
      <c r="C631">
        <v>629</v>
      </c>
      <c r="D631" t="s">
        <v>33</v>
      </c>
      <c r="E631" t="s">
        <v>24</v>
      </c>
      <c r="F631">
        <v>8</v>
      </c>
      <c r="G631" t="s">
        <v>42</v>
      </c>
      <c r="H631" t="s">
        <v>32</v>
      </c>
      <c r="I631">
        <v>17.3</v>
      </c>
      <c r="J631" t="s">
        <v>21</v>
      </c>
      <c r="K631">
        <v>9.6999999999999993</v>
      </c>
      <c r="L631">
        <v>3.08</v>
      </c>
      <c r="M631" t="s">
        <v>30</v>
      </c>
      <c r="N631">
        <v>821.84</v>
      </c>
      <c r="O631" s="5">
        <f>(ScoreCard!$E$3-laptop_prices3[[#This Row],[Price ($)]])/ScoreCard!$E$3*ScoreCard!$E$5</f>
        <v>4.6197959266757218</v>
      </c>
      <c r="P631" s="5">
        <f>laptop_prices3[[#This Row],[RAM (GB)]]/ScoreCard!$F$3*ScoreCard!$F$5</f>
        <v>0.875</v>
      </c>
      <c r="Q631" s="5">
        <f>laptop_prices3[[#This Row],[Screen Size (inch)]]/ScoreCard!$G$3*ScoreCard!$G$5</f>
        <v>2</v>
      </c>
      <c r="R631" s="5">
        <f>laptop_prices3[[#This Row],[Battery Life (hours)]]/ScoreCard!$H$3*ScoreCard!$H$5</f>
        <v>5.6583333333333323</v>
      </c>
      <c r="S631" s="5">
        <f>ScoreCard!$I$3-laptop_prices3[[#This Row],[Weight (kg)]]/ScoreCard!$I$3*ScoreCard!$I$5</f>
        <v>1.74</v>
      </c>
      <c r="T631" s="6" cm="1">
        <f t="array" ref="T631">_xlfn.IFS(laptop_prices3[[#This Row],[Storage]]="512GB SSD", 512, laptop_prices3[[#This Row],[Storage]] = "1TB SSD", 1000, laptop_prices3[[#This Row],[Storage]] = "2TB SSD", 2000, laptop_prices3[[#This Row],[Storage]]= "256GB SSD", 256, laptop_prices3[[#This Row],[Storage]] = "1TB HDD", 1000*0.7)</f>
        <v>700</v>
      </c>
      <c r="U631" s="5">
        <f>laptop_prices3[[#This Row],[Storage Raw Value]]/ScoreCard!$J$3*ScoreCard!$J$5</f>
        <v>2.8</v>
      </c>
    </row>
    <row r="632" spans="2:21" x14ac:dyDescent="0.2">
      <c r="B632" s="4" cm="1">
        <f t="array" ref="B632">SUM(laptop_prices3[[#This Row],[RAM Comp]:[Weight Comp]]+laptop_prices3[[#This Row],[Storage Comp]])</f>
        <v>25.755758601706578</v>
      </c>
      <c r="C632">
        <v>630</v>
      </c>
      <c r="D632" t="s">
        <v>33</v>
      </c>
      <c r="E632" t="s">
        <v>39</v>
      </c>
      <c r="F632">
        <v>64</v>
      </c>
      <c r="G632" t="s">
        <v>13</v>
      </c>
      <c r="H632" t="s">
        <v>32</v>
      </c>
      <c r="I632">
        <v>16</v>
      </c>
      <c r="J632" t="s">
        <v>21</v>
      </c>
      <c r="K632">
        <v>10.3</v>
      </c>
      <c r="L632">
        <v>1.39</v>
      </c>
      <c r="M632" t="s">
        <v>22</v>
      </c>
      <c r="N632">
        <v>2193.2600000000002</v>
      </c>
      <c r="O632" s="5">
        <f>(ScoreCard!$E$3-laptop_prices3[[#This Row],[Price ($)]])/ScoreCard!$E$3*ScoreCard!$E$5</f>
        <v>3.9853421762639849</v>
      </c>
      <c r="P632" s="5">
        <f>laptop_prices3[[#This Row],[RAM (GB)]]/ScoreCard!$F$3*ScoreCard!$F$5</f>
        <v>7</v>
      </c>
      <c r="Q632" s="5">
        <f>laptop_prices3[[#This Row],[Screen Size (inch)]]/ScoreCard!$G$3*ScoreCard!$G$5</f>
        <v>1.8497109826589595</v>
      </c>
      <c r="R632" s="5">
        <f>laptop_prices3[[#This Row],[Battery Life (hours)]]/ScoreCard!$H$3*ScoreCard!$H$5</f>
        <v>6.0083333333333337</v>
      </c>
      <c r="S632" s="5">
        <f>ScoreCard!$I$3-laptop_prices3[[#This Row],[Weight (kg)]]/ScoreCard!$I$3*ScoreCard!$I$5</f>
        <v>2.7057142857142855</v>
      </c>
      <c r="T632" s="6" cm="1">
        <f t="array" ref="T632">_xlfn.IFS(laptop_prices3[[#This Row],[Storage]]="512GB SSD", 512, laptop_prices3[[#This Row],[Storage]] = "1TB SSD", 1000, laptop_prices3[[#This Row],[Storage]] = "2TB SSD", 2000, laptop_prices3[[#This Row],[Storage]]= "256GB SSD", 256, laptop_prices3[[#This Row],[Storage]] = "1TB HDD", 1000*0.7)</f>
        <v>512</v>
      </c>
      <c r="U632" s="5">
        <f>laptop_prices3[[#This Row],[Storage Raw Value]]/ScoreCard!$J$3*ScoreCard!$J$5</f>
        <v>2.048</v>
      </c>
    </row>
    <row r="633" spans="2:21" x14ac:dyDescent="0.2">
      <c r="B633" s="4" cm="1">
        <f t="array" ref="B633">SUM(laptop_prices3[[#This Row],[RAM Comp]:[Weight Comp]]+laptop_prices3[[#This Row],[Storage Comp]])</f>
        <v>49.694182493806771</v>
      </c>
      <c r="C633">
        <v>631</v>
      </c>
      <c r="D633" t="s">
        <v>23</v>
      </c>
      <c r="E633" t="s">
        <v>41</v>
      </c>
      <c r="F633">
        <v>64</v>
      </c>
      <c r="G633" t="s">
        <v>25</v>
      </c>
      <c r="H633" t="s">
        <v>26</v>
      </c>
      <c r="I633">
        <v>15.6</v>
      </c>
      <c r="J633" t="s">
        <v>27</v>
      </c>
      <c r="K633">
        <v>11.7</v>
      </c>
      <c r="L633">
        <v>2.5099999999999998</v>
      </c>
      <c r="M633" t="s">
        <v>30</v>
      </c>
      <c r="N633">
        <v>7099.91</v>
      </c>
      <c r="O633" s="5">
        <f>(ScoreCard!$E$3-laptop_prices3[[#This Row],[Price ($)]])/ScoreCard!$E$3*ScoreCard!$E$5</f>
        <v>1.7154011702572567</v>
      </c>
      <c r="P633" s="5">
        <f>laptop_prices3[[#This Row],[RAM (GB)]]/ScoreCard!$F$3*ScoreCard!$F$5</f>
        <v>7</v>
      </c>
      <c r="Q633" s="5">
        <f>laptop_prices3[[#This Row],[Screen Size (inch)]]/ScoreCard!$G$3*ScoreCard!$G$5</f>
        <v>1.8034682080924855</v>
      </c>
      <c r="R633" s="5">
        <f>laptop_prices3[[#This Row],[Battery Life (hours)]]/ScoreCard!$H$3*ScoreCard!$H$5</f>
        <v>6.8250000000000002</v>
      </c>
      <c r="S633" s="5">
        <f>ScoreCard!$I$3-laptop_prices3[[#This Row],[Weight (kg)]]/ScoreCard!$I$3*ScoreCard!$I$5</f>
        <v>2.0657142857142858</v>
      </c>
      <c r="T633" s="6" cm="1">
        <f t="array" ref="T633">_xlfn.IFS(laptop_prices3[[#This Row],[Storage]]="512GB SSD", 512, laptop_prices3[[#This Row],[Storage]] = "1TB SSD", 1000, laptop_prices3[[#This Row],[Storage]] = "2TB SSD", 2000, laptop_prices3[[#This Row],[Storage]]= "256GB SSD", 256, laptop_prices3[[#This Row],[Storage]] = "1TB HDD", 1000*0.7)</f>
        <v>2000</v>
      </c>
      <c r="U633" s="5">
        <f>laptop_prices3[[#This Row],[Storage Raw Value]]/ScoreCard!$J$3*ScoreCard!$J$5</f>
        <v>8</v>
      </c>
    </row>
    <row r="634" spans="2:21" x14ac:dyDescent="0.2">
      <c r="B634" s="4" cm="1">
        <f t="array" ref="B634">SUM(laptop_prices3[[#This Row],[RAM Comp]:[Weight Comp]]+laptop_prices3[[#This Row],[Storage Comp]])</f>
        <v>23.598881778144783</v>
      </c>
      <c r="C634">
        <v>632</v>
      </c>
      <c r="D634" t="s">
        <v>28</v>
      </c>
      <c r="E634" t="s">
        <v>41</v>
      </c>
      <c r="F634">
        <v>4</v>
      </c>
      <c r="G634" t="s">
        <v>19</v>
      </c>
      <c r="H634" t="s">
        <v>40</v>
      </c>
      <c r="I634">
        <v>13.3</v>
      </c>
      <c r="J634" t="s">
        <v>27</v>
      </c>
      <c r="K634">
        <v>5.6</v>
      </c>
      <c r="L634">
        <v>2</v>
      </c>
      <c r="M634" t="s">
        <v>30</v>
      </c>
      <c r="N634">
        <v>2565.12</v>
      </c>
      <c r="O634" s="5">
        <f>(ScoreCard!$E$3-laptop_prices3[[#This Row],[Price ($)]])/ScoreCard!$E$3*ScoreCard!$E$5</f>
        <v>3.8133102884191898</v>
      </c>
      <c r="P634" s="5">
        <f>laptop_prices3[[#This Row],[RAM (GB)]]/ScoreCard!$F$3*ScoreCard!$F$5</f>
        <v>0.4375</v>
      </c>
      <c r="Q634" s="5">
        <f>laptop_prices3[[#This Row],[Screen Size (inch)]]/ScoreCard!$G$3*ScoreCard!$G$5</f>
        <v>1.5375722543352601</v>
      </c>
      <c r="R634" s="5">
        <f>laptop_prices3[[#This Row],[Battery Life (hours)]]/ScoreCard!$H$3*ScoreCard!$H$5</f>
        <v>3.2666666666666662</v>
      </c>
      <c r="S634" s="5">
        <f>ScoreCard!$I$3-laptop_prices3[[#This Row],[Weight (kg)]]/ScoreCard!$I$3*ScoreCard!$I$5</f>
        <v>2.3571428571428572</v>
      </c>
      <c r="T634" s="6" cm="1">
        <f t="array" ref="T634">_xlfn.IFS(laptop_prices3[[#This Row],[Storage]]="512GB SSD", 512, laptop_prices3[[#This Row],[Storage]] = "1TB SSD", 1000, laptop_prices3[[#This Row],[Storage]] = "2TB SSD", 2000, laptop_prices3[[#This Row],[Storage]]= "256GB SSD", 256, laptop_prices3[[#This Row],[Storage]] = "1TB HDD", 1000*0.7)</f>
        <v>1000</v>
      </c>
      <c r="U634" s="5">
        <f>laptop_prices3[[#This Row],[Storage Raw Value]]/ScoreCard!$J$3*ScoreCard!$J$5</f>
        <v>4</v>
      </c>
    </row>
    <row r="635" spans="2:21" x14ac:dyDescent="0.2">
      <c r="B635" s="4" cm="1">
        <f t="array" ref="B635">SUM(laptop_prices3[[#This Row],[RAM Comp]:[Weight Comp]]+laptop_prices3[[#This Row],[Storage Comp]])</f>
        <v>19.048214285714284</v>
      </c>
      <c r="C635">
        <v>633</v>
      </c>
      <c r="D635" t="s">
        <v>47</v>
      </c>
      <c r="E635" t="s">
        <v>31</v>
      </c>
      <c r="F635">
        <v>4</v>
      </c>
      <c r="G635" t="s">
        <v>42</v>
      </c>
      <c r="H635" t="s">
        <v>20</v>
      </c>
      <c r="I635">
        <v>17.3</v>
      </c>
      <c r="J635" t="s">
        <v>43</v>
      </c>
      <c r="K635">
        <v>4.5</v>
      </c>
      <c r="L635">
        <v>1.25</v>
      </c>
      <c r="M635" t="s">
        <v>22</v>
      </c>
      <c r="N635">
        <v>858.25</v>
      </c>
      <c r="O635" s="5">
        <f>(ScoreCard!$E$3-laptop_prices3[[#This Row],[Price ($)]])/ScoreCard!$E$3*ScoreCard!$E$5</f>
        <v>4.6029517352154166</v>
      </c>
      <c r="P635" s="5">
        <f>laptop_prices3[[#This Row],[RAM (GB)]]/ScoreCard!$F$3*ScoreCard!$F$5</f>
        <v>0.4375</v>
      </c>
      <c r="Q635" s="5">
        <f>laptop_prices3[[#This Row],[Screen Size (inch)]]/ScoreCard!$G$3*ScoreCard!$G$5</f>
        <v>2</v>
      </c>
      <c r="R635" s="5">
        <f>laptop_prices3[[#This Row],[Battery Life (hours)]]/ScoreCard!$H$3*ScoreCard!$H$5</f>
        <v>2.625</v>
      </c>
      <c r="S635" s="5">
        <f>ScoreCard!$I$3-laptop_prices3[[#This Row],[Weight (kg)]]/ScoreCard!$I$3*ScoreCard!$I$5</f>
        <v>2.7857142857142856</v>
      </c>
      <c r="T635" s="6" cm="1">
        <f t="array" ref="T635">_xlfn.IFS(laptop_prices3[[#This Row],[Storage]]="512GB SSD", 512, laptop_prices3[[#This Row],[Storage]] = "1TB SSD", 1000, laptop_prices3[[#This Row],[Storage]] = "2TB SSD", 2000, laptop_prices3[[#This Row],[Storage]]= "256GB SSD", 256, laptop_prices3[[#This Row],[Storage]] = "1TB HDD", 1000*0.7)</f>
        <v>700</v>
      </c>
      <c r="U635" s="5">
        <f>laptop_prices3[[#This Row],[Storage Raw Value]]/ScoreCard!$J$3*ScoreCard!$J$5</f>
        <v>2.8</v>
      </c>
    </row>
    <row r="636" spans="2:21" x14ac:dyDescent="0.2">
      <c r="B636" s="4" cm="1">
        <f t="array" ref="B636">SUM(laptop_prices3[[#This Row],[RAM Comp]:[Weight Comp]]+laptop_prices3[[#This Row],[Storage Comp]])</f>
        <v>24.499063446187726</v>
      </c>
      <c r="C636">
        <v>634</v>
      </c>
      <c r="D636" t="s">
        <v>28</v>
      </c>
      <c r="E636" t="s">
        <v>18</v>
      </c>
      <c r="F636">
        <v>4</v>
      </c>
      <c r="G636" t="s">
        <v>19</v>
      </c>
      <c r="H636" t="s">
        <v>26</v>
      </c>
      <c r="I636">
        <v>15.6</v>
      </c>
      <c r="J636" t="s">
        <v>15</v>
      </c>
      <c r="K636">
        <v>8</v>
      </c>
      <c r="L636">
        <v>3.34</v>
      </c>
      <c r="M636" t="s">
        <v>46</v>
      </c>
      <c r="N636">
        <v>1446.88</v>
      </c>
      <c r="O636" s="5">
        <f>(ScoreCard!$E$3-laptop_prices3[[#This Row],[Price ($)]])/ScoreCard!$E$3*ScoreCard!$E$5</f>
        <v>4.3306365355647918</v>
      </c>
      <c r="P636" s="5">
        <f>laptop_prices3[[#This Row],[RAM (GB)]]/ScoreCard!$F$3*ScoreCard!$F$5</f>
        <v>0.4375</v>
      </c>
      <c r="Q636" s="5">
        <f>laptop_prices3[[#This Row],[Screen Size (inch)]]/ScoreCard!$G$3*ScoreCard!$G$5</f>
        <v>1.8034682080924855</v>
      </c>
      <c r="R636" s="5">
        <f>laptop_prices3[[#This Row],[Battery Life (hours)]]/ScoreCard!$H$3*ScoreCard!$H$5</f>
        <v>4.6666666666666661</v>
      </c>
      <c r="S636" s="5">
        <f>ScoreCard!$I$3-laptop_prices3[[#This Row],[Weight (kg)]]/ScoreCard!$I$3*ScoreCard!$I$5</f>
        <v>1.5914285714285714</v>
      </c>
      <c r="T636" s="6" cm="1">
        <f t="array" ref="T636">_xlfn.IFS(laptop_prices3[[#This Row],[Storage]]="512GB SSD", 512, laptop_prices3[[#This Row],[Storage]] = "1TB SSD", 1000, laptop_prices3[[#This Row],[Storage]] = "2TB SSD", 2000, laptop_prices3[[#This Row],[Storage]]= "256GB SSD", 256, laptop_prices3[[#This Row],[Storage]] = "1TB HDD", 1000*0.7)</f>
        <v>1000</v>
      </c>
      <c r="U636" s="5">
        <f>laptop_prices3[[#This Row],[Storage Raw Value]]/ScoreCard!$J$3*ScoreCard!$J$5</f>
        <v>4</v>
      </c>
    </row>
    <row r="637" spans="2:21" x14ac:dyDescent="0.2">
      <c r="B637" s="4" cm="1">
        <f t="array" ref="B637">SUM(laptop_prices3[[#This Row],[RAM Comp]:[Weight Comp]]+laptop_prices3[[#This Row],[Storage Comp]])</f>
        <v>14.99023479218277</v>
      </c>
      <c r="C637">
        <v>635</v>
      </c>
      <c r="D637" t="s">
        <v>17</v>
      </c>
      <c r="E637" t="s">
        <v>31</v>
      </c>
      <c r="F637">
        <v>32</v>
      </c>
      <c r="G637" t="s">
        <v>29</v>
      </c>
      <c r="H637" t="s">
        <v>26</v>
      </c>
      <c r="I637">
        <v>16</v>
      </c>
      <c r="J637" t="s">
        <v>43</v>
      </c>
      <c r="K637">
        <v>4.7</v>
      </c>
      <c r="L637">
        <v>1.22</v>
      </c>
      <c r="M637" t="s">
        <v>46</v>
      </c>
      <c r="N637">
        <v>1919.06</v>
      </c>
      <c r="O637" s="5">
        <f>(ScoreCard!$E$3-laptop_prices3[[#This Row],[Price ($)]])/ScoreCard!$E$3*ScoreCard!$E$5</f>
        <v>4.1121940658112415</v>
      </c>
      <c r="P637" s="5">
        <f>laptop_prices3[[#This Row],[RAM (GB)]]/ScoreCard!$F$3*ScoreCard!$F$5</f>
        <v>3.5</v>
      </c>
      <c r="Q637" s="5">
        <f>laptop_prices3[[#This Row],[Screen Size (inch)]]/ScoreCard!$G$3*ScoreCard!$G$5</f>
        <v>1.8497109826589595</v>
      </c>
      <c r="R637" s="5">
        <f>laptop_prices3[[#This Row],[Battery Life (hours)]]/ScoreCard!$H$3*ScoreCard!$H$5</f>
        <v>2.7416666666666667</v>
      </c>
      <c r="S637" s="5">
        <f>ScoreCard!$I$3-laptop_prices3[[#This Row],[Weight (kg)]]/ScoreCard!$I$3*ScoreCard!$I$5</f>
        <v>2.8028571428571429</v>
      </c>
      <c r="T637" s="6" cm="1">
        <f t="array" ref="T637">_xlfn.IFS(laptop_prices3[[#This Row],[Storage]]="512GB SSD", 512, laptop_prices3[[#This Row],[Storage]] = "1TB SSD", 1000, laptop_prices3[[#This Row],[Storage]] = "2TB SSD", 2000, laptop_prices3[[#This Row],[Storage]]= "256GB SSD", 256, laptop_prices3[[#This Row],[Storage]] = "1TB HDD", 1000*0.7)</f>
        <v>256</v>
      </c>
      <c r="U637" s="5">
        <f>laptop_prices3[[#This Row],[Storage Raw Value]]/ScoreCard!$J$3*ScoreCard!$J$5</f>
        <v>1.024</v>
      </c>
    </row>
    <row r="638" spans="2:21" x14ac:dyDescent="0.2">
      <c r="B638" s="4" cm="1">
        <f t="array" ref="B638">SUM(laptop_prices3[[#This Row],[RAM Comp]:[Weight Comp]]+laptop_prices3[[#This Row],[Storage Comp]])</f>
        <v>22.013830443159925</v>
      </c>
      <c r="C638">
        <v>636</v>
      </c>
      <c r="D638" t="s">
        <v>47</v>
      </c>
      <c r="E638" t="s">
        <v>39</v>
      </c>
      <c r="F638">
        <v>64</v>
      </c>
      <c r="G638" t="s">
        <v>13</v>
      </c>
      <c r="H638" t="s">
        <v>40</v>
      </c>
      <c r="I638">
        <v>14</v>
      </c>
      <c r="J638" t="s">
        <v>43</v>
      </c>
      <c r="K638">
        <v>5.8</v>
      </c>
      <c r="L638">
        <v>2.94</v>
      </c>
      <c r="M638" t="s">
        <v>30</v>
      </c>
      <c r="N638">
        <v>3050.24</v>
      </c>
      <c r="O638" s="5">
        <f>(ScoreCard!$E$3-laptop_prices3[[#This Row],[Price ($)]])/ScoreCard!$E$3*ScoreCard!$E$5</f>
        <v>3.5888814457599456</v>
      </c>
      <c r="P638" s="5">
        <f>laptop_prices3[[#This Row],[RAM (GB)]]/ScoreCard!$F$3*ScoreCard!$F$5</f>
        <v>7</v>
      </c>
      <c r="Q638" s="5">
        <f>laptop_prices3[[#This Row],[Screen Size (inch)]]/ScoreCard!$G$3*ScoreCard!$G$5</f>
        <v>1.6184971098265895</v>
      </c>
      <c r="R638" s="5">
        <f>laptop_prices3[[#This Row],[Battery Life (hours)]]/ScoreCard!$H$3*ScoreCard!$H$5</f>
        <v>3.3833333333333333</v>
      </c>
      <c r="S638" s="5">
        <f>ScoreCard!$I$3-laptop_prices3[[#This Row],[Weight (kg)]]/ScoreCard!$I$3*ScoreCard!$I$5</f>
        <v>1.82</v>
      </c>
      <c r="T638" s="6" cm="1">
        <f t="array" ref="T638">_xlfn.IFS(laptop_prices3[[#This Row],[Storage]]="512GB SSD", 512, laptop_prices3[[#This Row],[Storage]] = "1TB SSD", 1000, laptop_prices3[[#This Row],[Storage]] = "2TB SSD", 2000, laptop_prices3[[#This Row],[Storage]]= "256GB SSD", 256, laptop_prices3[[#This Row],[Storage]] = "1TB HDD", 1000*0.7)</f>
        <v>512</v>
      </c>
      <c r="U638" s="5">
        <f>laptop_prices3[[#This Row],[Storage Raw Value]]/ScoreCard!$J$3*ScoreCard!$J$5</f>
        <v>2.048</v>
      </c>
    </row>
    <row r="639" spans="2:21" x14ac:dyDescent="0.2">
      <c r="B639" s="4" cm="1">
        <f t="array" ref="B639">SUM(laptop_prices3[[#This Row],[RAM Comp]:[Weight Comp]]+laptop_prices3[[#This Row],[Storage Comp]])</f>
        <v>13.979401458849436</v>
      </c>
      <c r="C639">
        <v>637</v>
      </c>
      <c r="D639" t="s">
        <v>38</v>
      </c>
      <c r="E639" t="s">
        <v>41</v>
      </c>
      <c r="F639">
        <v>4</v>
      </c>
      <c r="G639" t="s">
        <v>29</v>
      </c>
      <c r="H639" t="s">
        <v>14</v>
      </c>
      <c r="I639">
        <v>16</v>
      </c>
      <c r="J639" t="s">
        <v>27</v>
      </c>
      <c r="K639">
        <v>10</v>
      </c>
      <c r="L639">
        <v>3.04</v>
      </c>
      <c r="M639" t="s">
        <v>22</v>
      </c>
      <c r="N639">
        <v>2781.53</v>
      </c>
      <c r="O639" s="5">
        <f>(ScoreCard!$E$3-laptop_prices3[[#This Row],[Price ($)]])/ScoreCard!$E$3*ScoreCard!$E$5</f>
        <v>3.7131935217637495</v>
      </c>
      <c r="P639" s="5">
        <f>laptop_prices3[[#This Row],[RAM (GB)]]/ScoreCard!$F$3*ScoreCard!$F$5</f>
        <v>0.4375</v>
      </c>
      <c r="Q639" s="5">
        <f>laptop_prices3[[#This Row],[Screen Size (inch)]]/ScoreCard!$G$3*ScoreCard!$G$5</f>
        <v>1.8497109826589595</v>
      </c>
      <c r="R639" s="5">
        <f>laptop_prices3[[#This Row],[Battery Life (hours)]]/ScoreCard!$H$3*ScoreCard!$H$5</f>
        <v>5.8333333333333339</v>
      </c>
      <c r="S639" s="5">
        <f>ScoreCard!$I$3-laptop_prices3[[#This Row],[Weight (kg)]]/ScoreCard!$I$3*ScoreCard!$I$5</f>
        <v>1.7628571428571429</v>
      </c>
      <c r="T639" s="6" cm="1">
        <f t="array" ref="T639">_xlfn.IFS(laptop_prices3[[#This Row],[Storage]]="512GB SSD", 512, laptop_prices3[[#This Row],[Storage]] = "1TB SSD", 1000, laptop_prices3[[#This Row],[Storage]] = "2TB SSD", 2000, laptop_prices3[[#This Row],[Storage]]= "256GB SSD", 256, laptop_prices3[[#This Row],[Storage]] = "1TB HDD", 1000*0.7)</f>
        <v>256</v>
      </c>
      <c r="U639" s="5">
        <f>laptop_prices3[[#This Row],[Storage Raw Value]]/ScoreCard!$J$3*ScoreCard!$J$5</f>
        <v>1.024</v>
      </c>
    </row>
    <row r="640" spans="2:21" x14ac:dyDescent="0.2">
      <c r="B640" s="4" cm="1">
        <f t="array" ref="B640">SUM(laptop_prices3[[#This Row],[RAM Comp]:[Weight Comp]]+laptop_prices3[[#This Row],[Storage Comp]])</f>
        <v>26.925306220754194</v>
      </c>
      <c r="C640">
        <v>638</v>
      </c>
      <c r="D640" t="s">
        <v>45</v>
      </c>
      <c r="E640" t="s">
        <v>31</v>
      </c>
      <c r="F640">
        <v>4</v>
      </c>
      <c r="G640" t="s">
        <v>19</v>
      </c>
      <c r="H640" t="s">
        <v>32</v>
      </c>
      <c r="I640">
        <v>16</v>
      </c>
      <c r="J640" t="s">
        <v>27</v>
      </c>
      <c r="K640">
        <v>11.6</v>
      </c>
      <c r="L640">
        <v>2.85</v>
      </c>
      <c r="M640" t="s">
        <v>46</v>
      </c>
      <c r="N640">
        <v>1244.31</v>
      </c>
      <c r="O640" s="5">
        <f>(ScoreCard!$E$3-laptop_prices3[[#This Row],[Price ($)]])/ScoreCard!$E$3*ScoreCard!$E$5</f>
        <v>4.4243505664385623</v>
      </c>
      <c r="P640" s="5">
        <f>laptop_prices3[[#This Row],[RAM (GB)]]/ScoreCard!$F$3*ScoreCard!$F$5</f>
        <v>0.4375</v>
      </c>
      <c r="Q640" s="5">
        <f>laptop_prices3[[#This Row],[Screen Size (inch)]]/ScoreCard!$G$3*ScoreCard!$G$5</f>
        <v>1.8497109826589595</v>
      </c>
      <c r="R640" s="5">
        <f>laptop_prices3[[#This Row],[Battery Life (hours)]]/ScoreCard!$H$3*ScoreCard!$H$5</f>
        <v>6.7666666666666666</v>
      </c>
      <c r="S640" s="5">
        <f>ScoreCard!$I$3-laptop_prices3[[#This Row],[Weight (kg)]]/ScoreCard!$I$3*ScoreCard!$I$5</f>
        <v>1.8714285714285714</v>
      </c>
      <c r="T640" s="6" cm="1">
        <f t="array" ref="T640">_xlfn.IFS(laptop_prices3[[#This Row],[Storage]]="512GB SSD", 512, laptop_prices3[[#This Row],[Storage]] = "1TB SSD", 1000, laptop_prices3[[#This Row],[Storage]] = "2TB SSD", 2000, laptop_prices3[[#This Row],[Storage]]= "256GB SSD", 256, laptop_prices3[[#This Row],[Storage]] = "1TB HDD", 1000*0.7)</f>
        <v>1000</v>
      </c>
      <c r="U640" s="5">
        <f>laptop_prices3[[#This Row],[Storage Raw Value]]/ScoreCard!$J$3*ScoreCard!$J$5</f>
        <v>4</v>
      </c>
    </row>
    <row r="641" spans="2:21" x14ac:dyDescent="0.2">
      <c r="B641" s="4" cm="1">
        <f t="array" ref="B641">SUM(laptop_prices3[[#This Row],[RAM Comp]:[Weight Comp]]+laptop_prices3[[#This Row],[Storage Comp]])</f>
        <v>23.526235205064683</v>
      </c>
      <c r="C641">
        <v>639</v>
      </c>
      <c r="D641" t="s">
        <v>38</v>
      </c>
      <c r="E641" t="s">
        <v>41</v>
      </c>
      <c r="F641">
        <v>4</v>
      </c>
      <c r="G641" t="s">
        <v>19</v>
      </c>
      <c r="H641" t="s">
        <v>26</v>
      </c>
      <c r="I641">
        <v>14</v>
      </c>
      <c r="J641" t="s">
        <v>21</v>
      </c>
      <c r="K641">
        <v>4.7</v>
      </c>
      <c r="L641">
        <v>1.35</v>
      </c>
      <c r="M641" t="s">
        <v>30</v>
      </c>
      <c r="N641">
        <v>1338.48</v>
      </c>
      <c r="O641" s="5">
        <f>(ScoreCard!$E$3-laptop_prices3[[#This Row],[Price ($)]])/ScoreCard!$E$3*ScoreCard!$E$5</f>
        <v>4.3807851308489729</v>
      </c>
      <c r="P641" s="5">
        <f>laptop_prices3[[#This Row],[RAM (GB)]]/ScoreCard!$F$3*ScoreCard!$F$5</f>
        <v>0.4375</v>
      </c>
      <c r="Q641" s="5">
        <f>laptop_prices3[[#This Row],[Screen Size (inch)]]/ScoreCard!$G$3*ScoreCard!$G$5</f>
        <v>1.6184971098265895</v>
      </c>
      <c r="R641" s="5">
        <f>laptop_prices3[[#This Row],[Battery Life (hours)]]/ScoreCard!$H$3*ScoreCard!$H$5</f>
        <v>2.7416666666666667</v>
      </c>
      <c r="S641" s="5">
        <f>ScoreCard!$I$3-laptop_prices3[[#This Row],[Weight (kg)]]/ScoreCard!$I$3*ScoreCard!$I$5</f>
        <v>2.7285714285714286</v>
      </c>
      <c r="T641" s="6" cm="1">
        <f t="array" ref="T641">_xlfn.IFS(laptop_prices3[[#This Row],[Storage]]="512GB SSD", 512, laptop_prices3[[#This Row],[Storage]] = "1TB SSD", 1000, laptop_prices3[[#This Row],[Storage]] = "2TB SSD", 2000, laptop_prices3[[#This Row],[Storage]]= "256GB SSD", 256, laptop_prices3[[#This Row],[Storage]] = "1TB HDD", 1000*0.7)</f>
        <v>1000</v>
      </c>
      <c r="U641" s="5">
        <f>laptop_prices3[[#This Row],[Storage Raw Value]]/ScoreCard!$J$3*ScoreCard!$J$5</f>
        <v>4</v>
      </c>
    </row>
    <row r="642" spans="2:21" x14ac:dyDescent="0.2">
      <c r="B642" s="4" cm="1">
        <f t="array" ref="B642">SUM(laptop_prices3[[#This Row],[RAM Comp]:[Weight Comp]]+laptop_prices3[[#This Row],[Storage Comp]])</f>
        <v>20.005310349573357</v>
      </c>
      <c r="C642">
        <v>640</v>
      </c>
      <c r="D642" t="s">
        <v>33</v>
      </c>
      <c r="E642" t="s">
        <v>41</v>
      </c>
      <c r="F642">
        <v>4</v>
      </c>
      <c r="G642" t="s">
        <v>42</v>
      </c>
      <c r="H642" t="s">
        <v>44</v>
      </c>
      <c r="I642">
        <v>13.3</v>
      </c>
      <c r="J642" t="s">
        <v>27</v>
      </c>
      <c r="K642">
        <v>7.1</v>
      </c>
      <c r="L642">
        <v>1.42</v>
      </c>
      <c r="M642" t="s">
        <v>22</v>
      </c>
      <c r="N642">
        <v>1402.27</v>
      </c>
      <c r="O642" s="5">
        <f>(ScoreCard!$E$3-laptop_prices3[[#This Row],[Price ($)]])/ScoreCard!$E$3*ScoreCard!$E$5</f>
        <v>4.3512742554506527</v>
      </c>
      <c r="P642" s="5">
        <f>laptop_prices3[[#This Row],[RAM (GB)]]/ScoreCard!$F$3*ScoreCard!$F$5</f>
        <v>0.4375</v>
      </c>
      <c r="Q642" s="5">
        <f>laptop_prices3[[#This Row],[Screen Size (inch)]]/ScoreCard!$G$3*ScoreCard!$G$5</f>
        <v>1.5375722543352601</v>
      </c>
      <c r="R642" s="5">
        <f>laptop_prices3[[#This Row],[Battery Life (hours)]]/ScoreCard!$H$3*ScoreCard!$H$5</f>
        <v>4.1416666666666666</v>
      </c>
      <c r="S642" s="5">
        <f>ScoreCard!$I$3-laptop_prices3[[#This Row],[Weight (kg)]]/ScoreCard!$I$3*ScoreCard!$I$5</f>
        <v>2.6885714285714286</v>
      </c>
      <c r="T642" s="6" cm="1">
        <f t="array" ref="T642">_xlfn.IFS(laptop_prices3[[#This Row],[Storage]]="512GB SSD", 512, laptop_prices3[[#This Row],[Storage]] = "1TB SSD", 1000, laptop_prices3[[#This Row],[Storage]] = "2TB SSD", 2000, laptop_prices3[[#This Row],[Storage]]= "256GB SSD", 256, laptop_prices3[[#This Row],[Storage]] = "1TB HDD", 1000*0.7)</f>
        <v>700</v>
      </c>
      <c r="U642" s="5">
        <f>laptop_prices3[[#This Row],[Storage Raw Value]]/ScoreCard!$J$3*ScoreCard!$J$5</f>
        <v>2.8</v>
      </c>
    </row>
    <row r="643" spans="2:21" x14ac:dyDescent="0.2">
      <c r="B643" s="4" cm="1">
        <f t="array" ref="B643">SUM(laptop_prices3[[#This Row],[RAM Comp]:[Weight Comp]]+laptop_prices3[[#This Row],[Storage Comp]])</f>
        <v>39.742753922378199</v>
      </c>
      <c r="C643">
        <v>641</v>
      </c>
      <c r="D643" t="s">
        <v>36</v>
      </c>
      <c r="E643" t="s">
        <v>18</v>
      </c>
      <c r="F643">
        <v>8</v>
      </c>
      <c r="G643" t="s">
        <v>25</v>
      </c>
      <c r="H643" t="s">
        <v>26</v>
      </c>
      <c r="I643">
        <v>15.6</v>
      </c>
      <c r="J643" t="s">
        <v>15</v>
      </c>
      <c r="K643">
        <v>4.2</v>
      </c>
      <c r="L643">
        <v>1.55</v>
      </c>
      <c r="M643" t="s">
        <v>46</v>
      </c>
      <c r="N643">
        <v>1617.4</v>
      </c>
      <c r="O643" s="5">
        <f>(ScoreCard!$E$3-laptop_prices3[[#This Row],[Price ($)]])/ScoreCard!$E$3*ScoreCard!$E$5</f>
        <v>4.2517496493299332</v>
      </c>
      <c r="P643" s="5">
        <f>laptop_prices3[[#This Row],[RAM (GB)]]/ScoreCard!$F$3*ScoreCard!$F$5</f>
        <v>0.875</v>
      </c>
      <c r="Q643" s="5">
        <f>laptop_prices3[[#This Row],[Screen Size (inch)]]/ScoreCard!$G$3*ScoreCard!$G$5</f>
        <v>1.8034682080924855</v>
      </c>
      <c r="R643" s="5">
        <f>laptop_prices3[[#This Row],[Battery Life (hours)]]/ScoreCard!$H$3*ScoreCard!$H$5</f>
        <v>2.4500000000000002</v>
      </c>
      <c r="S643" s="5">
        <f>ScoreCard!$I$3-laptop_prices3[[#This Row],[Weight (kg)]]/ScoreCard!$I$3*ScoreCard!$I$5</f>
        <v>2.6142857142857143</v>
      </c>
      <c r="T643" s="6" cm="1">
        <f t="array" ref="T643">_xlfn.IFS(laptop_prices3[[#This Row],[Storage]]="512GB SSD", 512, laptop_prices3[[#This Row],[Storage]] = "1TB SSD", 1000, laptop_prices3[[#This Row],[Storage]] = "2TB SSD", 2000, laptop_prices3[[#This Row],[Storage]]= "256GB SSD", 256, laptop_prices3[[#This Row],[Storage]] = "1TB HDD", 1000*0.7)</f>
        <v>2000</v>
      </c>
      <c r="U643" s="5">
        <f>laptop_prices3[[#This Row],[Storage Raw Value]]/ScoreCard!$J$3*ScoreCard!$J$5</f>
        <v>8</v>
      </c>
    </row>
    <row r="644" spans="2:21" x14ac:dyDescent="0.2">
      <c r="B644" s="4" cm="1">
        <f t="array" ref="B644">SUM(laptop_prices3[[#This Row],[RAM Comp]:[Weight Comp]]+laptop_prices3[[#This Row],[Storage Comp]])</f>
        <v>23.401715111478119</v>
      </c>
      <c r="C644">
        <v>642</v>
      </c>
      <c r="D644" t="s">
        <v>38</v>
      </c>
      <c r="E644" t="s">
        <v>12</v>
      </c>
      <c r="F644">
        <v>64</v>
      </c>
      <c r="G644" t="s">
        <v>13</v>
      </c>
      <c r="H644" t="s">
        <v>14</v>
      </c>
      <c r="I644">
        <v>13.3</v>
      </c>
      <c r="J644" t="s">
        <v>27</v>
      </c>
      <c r="K644">
        <v>8.6999999999999993</v>
      </c>
      <c r="L644">
        <v>3.33</v>
      </c>
      <c r="M644" t="s">
        <v>22</v>
      </c>
      <c r="N644">
        <v>3194.92</v>
      </c>
      <c r="O644" s="5">
        <f>(ScoreCard!$E$3-laptop_prices3[[#This Row],[Price ($)]])/ScoreCard!$E$3*ScoreCard!$E$5</f>
        <v>3.5219488003197661</v>
      </c>
      <c r="P644" s="5">
        <f>laptop_prices3[[#This Row],[RAM (GB)]]/ScoreCard!$F$3*ScoreCard!$F$5</f>
        <v>7</v>
      </c>
      <c r="Q644" s="5">
        <f>laptop_prices3[[#This Row],[Screen Size (inch)]]/ScoreCard!$G$3*ScoreCard!$G$5</f>
        <v>1.5375722543352601</v>
      </c>
      <c r="R644" s="5">
        <f>laptop_prices3[[#This Row],[Battery Life (hours)]]/ScoreCard!$H$3*ScoreCard!$H$5</f>
        <v>5.0750000000000002</v>
      </c>
      <c r="S644" s="5">
        <f>ScoreCard!$I$3-laptop_prices3[[#This Row],[Weight (kg)]]/ScoreCard!$I$3*ScoreCard!$I$5</f>
        <v>1.5971428571428572</v>
      </c>
      <c r="T644" s="6" cm="1">
        <f t="array" ref="T644">_xlfn.IFS(laptop_prices3[[#This Row],[Storage]]="512GB SSD", 512, laptop_prices3[[#This Row],[Storage]] = "1TB SSD", 1000, laptop_prices3[[#This Row],[Storage]] = "2TB SSD", 2000, laptop_prices3[[#This Row],[Storage]]= "256GB SSD", 256, laptop_prices3[[#This Row],[Storage]] = "1TB HDD", 1000*0.7)</f>
        <v>512</v>
      </c>
      <c r="U644" s="5">
        <f>laptop_prices3[[#This Row],[Storage Raw Value]]/ScoreCard!$J$3*ScoreCard!$J$5</f>
        <v>2.048</v>
      </c>
    </row>
    <row r="645" spans="2:21" x14ac:dyDescent="0.2">
      <c r="B645" s="4" cm="1">
        <f t="array" ref="B645">SUM(laptop_prices3[[#This Row],[RAM Comp]:[Weight Comp]]+laptop_prices3[[#This Row],[Storage Comp]])</f>
        <v>42.441377649325624</v>
      </c>
      <c r="C645">
        <v>643</v>
      </c>
      <c r="D645" t="s">
        <v>23</v>
      </c>
      <c r="E645" t="s">
        <v>37</v>
      </c>
      <c r="F645">
        <v>16</v>
      </c>
      <c r="G645" t="s">
        <v>25</v>
      </c>
      <c r="H645" t="s">
        <v>20</v>
      </c>
      <c r="I645">
        <v>16</v>
      </c>
      <c r="J645" t="s">
        <v>15</v>
      </c>
      <c r="K645">
        <v>7.1</v>
      </c>
      <c r="L645">
        <v>1.4</v>
      </c>
      <c r="M645" t="s">
        <v>16</v>
      </c>
      <c r="N645">
        <v>2795.78</v>
      </c>
      <c r="O645" s="5">
        <f>(ScoreCard!$E$3-laptop_prices3[[#This Row],[Price ($)]])/ScoreCard!$E$3*ScoreCard!$E$5</f>
        <v>3.7066011095608014</v>
      </c>
      <c r="P645" s="5">
        <f>laptop_prices3[[#This Row],[RAM (GB)]]/ScoreCard!$F$3*ScoreCard!$F$5</f>
        <v>1.75</v>
      </c>
      <c r="Q645" s="5">
        <f>laptop_prices3[[#This Row],[Screen Size (inch)]]/ScoreCard!$G$3*ScoreCard!$G$5</f>
        <v>1.8497109826589595</v>
      </c>
      <c r="R645" s="5">
        <f>laptop_prices3[[#This Row],[Battery Life (hours)]]/ScoreCard!$H$3*ScoreCard!$H$5</f>
        <v>4.1416666666666666</v>
      </c>
      <c r="S645" s="5">
        <f>ScoreCard!$I$3-laptop_prices3[[#This Row],[Weight (kg)]]/ScoreCard!$I$3*ScoreCard!$I$5</f>
        <v>2.7</v>
      </c>
      <c r="T645" s="6" cm="1">
        <f t="array" ref="T645">_xlfn.IFS(laptop_prices3[[#This Row],[Storage]]="512GB SSD", 512, laptop_prices3[[#This Row],[Storage]] = "1TB SSD", 1000, laptop_prices3[[#This Row],[Storage]] = "2TB SSD", 2000, laptop_prices3[[#This Row],[Storage]]= "256GB SSD", 256, laptop_prices3[[#This Row],[Storage]] = "1TB HDD", 1000*0.7)</f>
        <v>2000</v>
      </c>
      <c r="U645" s="5">
        <f>laptop_prices3[[#This Row],[Storage Raw Value]]/ScoreCard!$J$3*ScoreCard!$J$5</f>
        <v>8</v>
      </c>
    </row>
    <row r="646" spans="2:21" x14ac:dyDescent="0.2">
      <c r="B646" s="4" cm="1">
        <f t="array" ref="B646">SUM(laptop_prices3[[#This Row],[RAM Comp]:[Weight Comp]]+laptop_prices3[[#This Row],[Storage Comp]])</f>
        <v>17.758563446187726</v>
      </c>
      <c r="C646">
        <v>644</v>
      </c>
      <c r="D646" t="s">
        <v>45</v>
      </c>
      <c r="E646" t="s">
        <v>12</v>
      </c>
      <c r="F646">
        <v>8</v>
      </c>
      <c r="G646" t="s">
        <v>13</v>
      </c>
      <c r="H646" t="s">
        <v>26</v>
      </c>
      <c r="I646">
        <v>15.6</v>
      </c>
      <c r="J646" t="s">
        <v>21</v>
      </c>
      <c r="K646">
        <v>8.6</v>
      </c>
      <c r="L646">
        <v>2.85</v>
      </c>
      <c r="M646" t="s">
        <v>16</v>
      </c>
      <c r="N646">
        <v>841.68</v>
      </c>
      <c r="O646" s="5">
        <f>(ScoreCard!$E$3-laptop_prices3[[#This Row],[Price ($)]])/ScoreCard!$E$3*ScoreCard!$E$5</f>
        <v>4.6106174383875462</v>
      </c>
      <c r="P646" s="5">
        <f>laptop_prices3[[#This Row],[RAM (GB)]]/ScoreCard!$F$3*ScoreCard!$F$5</f>
        <v>0.875</v>
      </c>
      <c r="Q646" s="5">
        <f>laptop_prices3[[#This Row],[Screen Size (inch)]]/ScoreCard!$G$3*ScoreCard!$G$5</f>
        <v>1.8034682080924855</v>
      </c>
      <c r="R646" s="5">
        <f>laptop_prices3[[#This Row],[Battery Life (hours)]]/ScoreCard!$H$3*ScoreCard!$H$5</f>
        <v>5.0166666666666666</v>
      </c>
      <c r="S646" s="5">
        <f>ScoreCard!$I$3-laptop_prices3[[#This Row],[Weight (kg)]]/ScoreCard!$I$3*ScoreCard!$I$5</f>
        <v>1.8714285714285714</v>
      </c>
      <c r="T646" s="6" cm="1">
        <f t="array" ref="T646">_xlfn.IFS(laptop_prices3[[#This Row],[Storage]]="512GB SSD", 512, laptop_prices3[[#This Row],[Storage]] = "1TB SSD", 1000, laptop_prices3[[#This Row],[Storage]] = "2TB SSD", 2000, laptop_prices3[[#This Row],[Storage]]= "256GB SSD", 256, laptop_prices3[[#This Row],[Storage]] = "1TB HDD", 1000*0.7)</f>
        <v>512</v>
      </c>
      <c r="U646" s="5">
        <f>laptop_prices3[[#This Row],[Storage Raw Value]]/ScoreCard!$J$3*ScoreCard!$J$5</f>
        <v>2.048</v>
      </c>
    </row>
    <row r="647" spans="2:21" x14ac:dyDescent="0.2">
      <c r="B647" s="4" cm="1">
        <f t="array" ref="B647">SUM(laptop_prices3[[#This Row],[RAM Comp]:[Weight Comp]]+laptop_prices3[[#This Row],[Storage Comp]])</f>
        <v>18.559973300302779</v>
      </c>
      <c r="C647">
        <v>645</v>
      </c>
      <c r="D647" t="s">
        <v>28</v>
      </c>
      <c r="E647" t="s">
        <v>31</v>
      </c>
      <c r="F647">
        <v>32</v>
      </c>
      <c r="G647" t="s">
        <v>29</v>
      </c>
      <c r="H647" t="s">
        <v>44</v>
      </c>
      <c r="I647">
        <v>14</v>
      </c>
      <c r="J647" t="s">
        <v>21</v>
      </c>
      <c r="K647">
        <v>11.5</v>
      </c>
      <c r="L647">
        <v>1.51</v>
      </c>
      <c r="M647" t="s">
        <v>16</v>
      </c>
      <c r="N647">
        <v>774.23</v>
      </c>
      <c r="O647" s="5">
        <f>(ScoreCard!$E$3-laptop_prices3[[#This Row],[Price ($)]])/ScoreCard!$E$3*ScoreCard!$E$5</f>
        <v>4.6418215228148352</v>
      </c>
      <c r="P647" s="5">
        <f>laptop_prices3[[#This Row],[RAM (GB)]]/ScoreCard!$F$3*ScoreCard!$F$5</f>
        <v>3.5</v>
      </c>
      <c r="Q647" s="5">
        <f>laptop_prices3[[#This Row],[Screen Size (inch)]]/ScoreCard!$G$3*ScoreCard!$G$5</f>
        <v>1.6184971098265895</v>
      </c>
      <c r="R647" s="5">
        <f>laptop_prices3[[#This Row],[Battery Life (hours)]]/ScoreCard!$H$3*ScoreCard!$H$5</f>
        <v>6.7083333333333339</v>
      </c>
      <c r="S647" s="5">
        <f>ScoreCard!$I$3-laptop_prices3[[#This Row],[Weight (kg)]]/ScoreCard!$I$3*ScoreCard!$I$5</f>
        <v>2.637142857142857</v>
      </c>
      <c r="T647" s="6" cm="1">
        <f t="array" ref="T647">_xlfn.IFS(laptop_prices3[[#This Row],[Storage]]="512GB SSD", 512, laptop_prices3[[#This Row],[Storage]] = "1TB SSD", 1000, laptop_prices3[[#This Row],[Storage]] = "2TB SSD", 2000, laptop_prices3[[#This Row],[Storage]]= "256GB SSD", 256, laptop_prices3[[#This Row],[Storage]] = "1TB HDD", 1000*0.7)</f>
        <v>256</v>
      </c>
      <c r="U647" s="5">
        <f>laptop_prices3[[#This Row],[Storage Raw Value]]/ScoreCard!$J$3*ScoreCard!$J$5</f>
        <v>1.024</v>
      </c>
    </row>
    <row r="648" spans="2:21" x14ac:dyDescent="0.2">
      <c r="B648" s="4" cm="1">
        <f t="array" ref="B648">SUM(laptop_prices3[[#This Row],[RAM Comp]:[Weight Comp]]+laptop_prices3[[#This Row],[Storage Comp]])</f>
        <v>21.300429397192403</v>
      </c>
      <c r="C648">
        <v>646</v>
      </c>
      <c r="D648" t="s">
        <v>45</v>
      </c>
      <c r="E648" t="s">
        <v>24</v>
      </c>
      <c r="F648">
        <v>16</v>
      </c>
      <c r="G648" t="s">
        <v>42</v>
      </c>
      <c r="H648" t="s">
        <v>44</v>
      </c>
      <c r="I648">
        <v>13.3</v>
      </c>
      <c r="J648" t="s">
        <v>21</v>
      </c>
      <c r="K648">
        <v>9</v>
      </c>
      <c r="L648">
        <v>3.39</v>
      </c>
      <c r="M648" t="s">
        <v>46</v>
      </c>
      <c r="N648">
        <v>713.12</v>
      </c>
      <c r="O648" s="5">
        <f>(ScoreCard!$E$3-laptop_prices3[[#This Row],[Price ($)]])/ScoreCard!$E$3*ScoreCard!$E$5</f>
        <v>4.6700925620935827</v>
      </c>
      <c r="P648" s="5">
        <f>laptop_prices3[[#This Row],[RAM (GB)]]/ScoreCard!$F$3*ScoreCard!$F$5</f>
        <v>1.75</v>
      </c>
      <c r="Q648" s="5">
        <f>laptop_prices3[[#This Row],[Screen Size (inch)]]/ScoreCard!$G$3*ScoreCard!$G$5</f>
        <v>1.5375722543352601</v>
      </c>
      <c r="R648" s="5">
        <f>laptop_prices3[[#This Row],[Battery Life (hours)]]/ScoreCard!$H$3*ScoreCard!$H$5</f>
        <v>5.25</v>
      </c>
      <c r="S648" s="5">
        <f>ScoreCard!$I$3-laptop_prices3[[#This Row],[Weight (kg)]]/ScoreCard!$I$3*ScoreCard!$I$5</f>
        <v>1.5628571428571427</v>
      </c>
      <c r="T648" s="6" cm="1">
        <f t="array" ref="T648">_xlfn.IFS(laptop_prices3[[#This Row],[Storage]]="512GB SSD", 512, laptop_prices3[[#This Row],[Storage]] = "1TB SSD", 1000, laptop_prices3[[#This Row],[Storage]] = "2TB SSD", 2000, laptop_prices3[[#This Row],[Storage]]= "256GB SSD", 256, laptop_prices3[[#This Row],[Storage]] = "1TB HDD", 1000*0.7)</f>
        <v>700</v>
      </c>
      <c r="U648" s="5">
        <f>laptop_prices3[[#This Row],[Storage Raw Value]]/ScoreCard!$J$3*ScoreCard!$J$5</f>
        <v>2.8</v>
      </c>
    </row>
    <row r="649" spans="2:21" x14ac:dyDescent="0.2">
      <c r="B649" s="4" cm="1">
        <f t="array" ref="B649">SUM(laptop_prices3[[#This Row],[RAM Comp]:[Weight Comp]]+laptop_prices3[[#This Row],[Storage Comp]])</f>
        <v>25.629761904761907</v>
      </c>
      <c r="C649">
        <v>647</v>
      </c>
      <c r="D649" t="s">
        <v>36</v>
      </c>
      <c r="E649" t="s">
        <v>24</v>
      </c>
      <c r="F649">
        <v>8</v>
      </c>
      <c r="G649" t="s">
        <v>19</v>
      </c>
      <c r="H649" t="s">
        <v>40</v>
      </c>
      <c r="I649">
        <v>17.3</v>
      </c>
      <c r="J649" t="s">
        <v>27</v>
      </c>
      <c r="K649">
        <v>7</v>
      </c>
      <c r="L649">
        <v>1.45</v>
      </c>
      <c r="M649" t="s">
        <v>22</v>
      </c>
      <c r="N649">
        <v>1746.08</v>
      </c>
      <c r="O649" s="5">
        <f>(ScoreCard!$E$3-laptop_prices3[[#This Row],[Price ($)]])/ScoreCard!$E$3*ScoreCard!$E$5</f>
        <v>4.1922190105737664</v>
      </c>
      <c r="P649" s="5">
        <f>laptop_prices3[[#This Row],[RAM (GB)]]/ScoreCard!$F$3*ScoreCard!$F$5</f>
        <v>0.875</v>
      </c>
      <c r="Q649" s="5">
        <f>laptop_prices3[[#This Row],[Screen Size (inch)]]/ScoreCard!$G$3*ScoreCard!$G$5</f>
        <v>2</v>
      </c>
      <c r="R649" s="5">
        <f>laptop_prices3[[#This Row],[Battery Life (hours)]]/ScoreCard!$H$3*ScoreCard!$H$5</f>
        <v>4.0833333333333339</v>
      </c>
      <c r="S649" s="5">
        <f>ScoreCard!$I$3-laptop_prices3[[#This Row],[Weight (kg)]]/ScoreCard!$I$3*ScoreCard!$I$5</f>
        <v>2.6714285714285717</v>
      </c>
      <c r="T649" s="6" cm="1">
        <f t="array" ref="T649">_xlfn.IFS(laptop_prices3[[#This Row],[Storage]]="512GB SSD", 512, laptop_prices3[[#This Row],[Storage]] = "1TB SSD", 1000, laptop_prices3[[#This Row],[Storage]] = "2TB SSD", 2000, laptop_prices3[[#This Row],[Storage]]= "256GB SSD", 256, laptop_prices3[[#This Row],[Storage]] = "1TB HDD", 1000*0.7)</f>
        <v>1000</v>
      </c>
      <c r="U649" s="5">
        <f>laptop_prices3[[#This Row],[Storage Raw Value]]/ScoreCard!$J$3*ScoreCard!$J$5</f>
        <v>4</v>
      </c>
    </row>
    <row r="650" spans="2:21" x14ac:dyDescent="0.2">
      <c r="B650" s="4" cm="1">
        <f t="array" ref="B650">SUM(laptop_prices3[[#This Row],[RAM Comp]:[Weight Comp]]+laptop_prices3[[#This Row],[Storage Comp]])</f>
        <v>28.998973300302779</v>
      </c>
      <c r="C650">
        <v>648</v>
      </c>
      <c r="D650" t="s">
        <v>36</v>
      </c>
      <c r="E650" t="s">
        <v>31</v>
      </c>
      <c r="F650">
        <v>32</v>
      </c>
      <c r="G650" t="s">
        <v>19</v>
      </c>
      <c r="H650" t="s">
        <v>40</v>
      </c>
      <c r="I650">
        <v>14</v>
      </c>
      <c r="J650" t="s">
        <v>27</v>
      </c>
      <c r="K650">
        <v>9.4</v>
      </c>
      <c r="L650">
        <v>1.93</v>
      </c>
      <c r="M650" t="s">
        <v>22</v>
      </c>
      <c r="N650">
        <v>2092.34</v>
      </c>
      <c r="O650" s="5">
        <f>(ScoreCard!$E$3-laptop_prices3[[#This Row],[Price ($)]])/ScoreCard!$E$3*ScoreCard!$E$5</f>
        <v>4.0320303334233909</v>
      </c>
      <c r="P650" s="5">
        <f>laptop_prices3[[#This Row],[RAM (GB)]]/ScoreCard!$F$3*ScoreCard!$F$5</f>
        <v>3.5</v>
      </c>
      <c r="Q650" s="5">
        <f>laptop_prices3[[#This Row],[Screen Size (inch)]]/ScoreCard!$G$3*ScoreCard!$G$5</f>
        <v>1.6184971098265895</v>
      </c>
      <c r="R650" s="5">
        <f>laptop_prices3[[#This Row],[Battery Life (hours)]]/ScoreCard!$H$3*ScoreCard!$H$5</f>
        <v>5.4833333333333334</v>
      </c>
      <c r="S650" s="5">
        <f>ScoreCard!$I$3-laptop_prices3[[#This Row],[Weight (kg)]]/ScoreCard!$I$3*ScoreCard!$I$5</f>
        <v>2.3971428571428572</v>
      </c>
      <c r="T650" s="6" cm="1">
        <f t="array" ref="T650">_xlfn.IFS(laptop_prices3[[#This Row],[Storage]]="512GB SSD", 512, laptop_prices3[[#This Row],[Storage]] = "1TB SSD", 1000, laptop_prices3[[#This Row],[Storage]] = "2TB SSD", 2000, laptop_prices3[[#This Row],[Storage]]= "256GB SSD", 256, laptop_prices3[[#This Row],[Storage]] = "1TB HDD", 1000*0.7)</f>
        <v>1000</v>
      </c>
      <c r="U650" s="5">
        <f>laptop_prices3[[#This Row],[Storage Raw Value]]/ScoreCard!$J$3*ScoreCard!$J$5</f>
        <v>4</v>
      </c>
    </row>
    <row r="651" spans="2:21" x14ac:dyDescent="0.2">
      <c r="B651" s="4" cm="1">
        <f t="array" ref="B651">SUM(laptop_prices3[[#This Row],[RAM Comp]:[Weight Comp]]+laptop_prices3[[#This Row],[Storage Comp]])</f>
        <v>18.985905587668594</v>
      </c>
      <c r="C651">
        <v>649</v>
      </c>
      <c r="D651" t="s">
        <v>47</v>
      </c>
      <c r="E651" t="s">
        <v>37</v>
      </c>
      <c r="F651">
        <v>8</v>
      </c>
      <c r="G651" t="s">
        <v>42</v>
      </c>
      <c r="H651" t="s">
        <v>32</v>
      </c>
      <c r="I651">
        <v>13.3</v>
      </c>
      <c r="J651" t="s">
        <v>27</v>
      </c>
      <c r="K651">
        <v>5.2</v>
      </c>
      <c r="L651">
        <v>2.0299999999999998</v>
      </c>
      <c r="M651" t="s">
        <v>16</v>
      </c>
      <c r="N651">
        <v>2942.94</v>
      </c>
      <c r="O651" s="5">
        <f>(ScoreCard!$E$3-laptop_prices3[[#This Row],[Price ($)]])/ScoreCard!$E$3*ScoreCard!$E$5</f>
        <v>3.6385211530846009</v>
      </c>
      <c r="P651" s="5">
        <f>laptop_prices3[[#This Row],[RAM (GB)]]/ScoreCard!$F$3*ScoreCard!$F$5</f>
        <v>0.875</v>
      </c>
      <c r="Q651" s="5">
        <f>laptop_prices3[[#This Row],[Screen Size (inch)]]/ScoreCard!$G$3*ScoreCard!$G$5</f>
        <v>1.5375722543352601</v>
      </c>
      <c r="R651" s="5">
        <f>laptop_prices3[[#This Row],[Battery Life (hours)]]/ScoreCard!$H$3*ScoreCard!$H$5</f>
        <v>3.0333333333333332</v>
      </c>
      <c r="S651" s="5">
        <f>ScoreCard!$I$3-laptop_prices3[[#This Row],[Weight (kg)]]/ScoreCard!$I$3*ScoreCard!$I$5</f>
        <v>2.34</v>
      </c>
      <c r="T651" s="6" cm="1">
        <f t="array" ref="T651">_xlfn.IFS(laptop_prices3[[#This Row],[Storage]]="512GB SSD", 512, laptop_prices3[[#This Row],[Storage]] = "1TB SSD", 1000, laptop_prices3[[#This Row],[Storage]] = "2TB SSD", 2000, laptop_prices3[[#This Row],[Storage]]= "256GB SSD", 256, laptop_prices3[[#This Row],[Storage]] = "1TB HDD", 1000*0.7)</f>
        <v>700</v>
      </c>
      <c r="U651" s="5">
        <f>laptop_prices3[[#This Row],[Storage Raw Value]]/ScoreCard!$J$3*ScoreCard!$J$5</f>
        <v>2.8</v>
      </c>
    </row>
    <row r="652" spans="2:21" x14ac:dyDescent="0.2">
      <c r="B652" s="4" cm="1">
        <f t="array" ref="B652">SUM(laptop_prices3[[#This Row],[RAM Comp]:[Weight Comp]]+laptop_prices3[[#This Row],[Storage Comp]])</f>
        <v>23.513468208092483</v>
      </c>
      <c r="C652">
        <v>650</v>
      </c>
      <c r="D652" t="s">
        <v>23</v>
      </c>
      <c r="E652" t="s">
        <v>41</v>
      </c>
      <c r="F652">
        <v>32</v>
      </c>
      <c r="G652" t="s">
        <v>42</v>
      </c>
      <c r="H652" t="s">
        <v>26</v>
      </c>
      <c r="I652">
        <v>15.6</v>
      </c>
      <c r="J652" t="s">
        <v>15</v>
      </c>
      <c r="K652">
        <v>7.8</v>
      </c>
      <c r="L652">
        <v>1.82</v>
      </c>
      <c r="M652" t="s">
        <v>22</v>
      </c>
      <c r="N652">
        <v>2922.13</v>
      </c>
      <c r="O652" s="5">
        <f>(ScoreCard!$E$3-laptop_prices3[[#This Row],[Price ($)]])/ScoreCard!$E$3*ScoreCard!$E$5</f>
        <v>3.6481483880279941</v>
      </c>
      <c r="P652" s="5">
        <f>laptop_prices3[[#This Row],[RAM (GB)]]/ScoreCard!$F$3*ScoreCard!$F$5</f>
        <v>3.5</v>
      </c>
      <c r="Q652" s="5">
        <f>laptop_prices3[[#This Row],[Screen Size (inch)]]/ScoreCard!$G$3*ScoreCard!$G$5</f>
        <v>1.8034682080924855</v>
      </c>
      <c r="R652" s="5">
        <f>laptop_prices3[[#This Row],[Battery Life (hours)]]/ScoreCard!$H$3*ScoreCard!$H$5</f>
        <v>4.55</v>
      </c>
      <c r="S652" s="5">
        <f>ScoreCard!$I$3-laptop_prices3[[#This Row],[Weight (kg)]]/ScoreCard!$I$3*ScoreCard!$I$5</f>
        <v>2.46</v>
      </c>
      <c r="T652" s="6" cm="1">
        <f t="array" ref="T652">_xlfn.IFS(laptop_prices3[[#This Row],[Storage]]="512GB SSD", 512, laptop_prices3[[#This Row],[Storage]] = "1TB SSD", 1000, laptop_prices3[[#This Row],[Storage]] = "2TB SSD", 2000, laptop_prices3[[#This Row],[Storage]]= "256GB SSD", 256, laptop_prices3[[#This Row],[Storage]] = "1TB HDD", 1000*0.7)</f>
        <v>700</v>
      </c>
      <c r="U652" s="5">
        <f>laptop_prices3[[#This Row],[Storage Raw Value]]/ScoreCard!$J$3*ScoreCard!$J$5</f>
        <v>2.8</v>
      </c>
    </row>
    <row r="653" spans="2:21" x14ac:dyDescent="0.2">
      <c r="B653" s="4" cm="1">
        <f t="array" ref="B653">SUM(laptop_prices3[[#This Row],[RAM Comp]:[Weight Comp]]+laptop_prices3[[#This Row],[Storage Comp]])</f>
        <v>18.013496696944671</v>
      </c>
      <c r="C653">
        <v>651</v>
      </c>
      <c r="D653" t="s">
        <v>17</v>
      </c>
      <c r="E653" t="s">
        <v>12</v>
      </c>
      <c r="F653">
        <v>4</v>
      </c>
      <c r="G653" t="s">
        <v>13</v>
      </c>
      <c r="H653" t="s">
        <v>14</v>
      </c>
      <c r="I653">
        <v>16</v>
      </c>
      <c r="J653" t="s">
        <v>15</v>
      </c>
      <c r="K653">
        <v>9.6</v>
      </c>
      <c r="L653">
        <v>2.74</v>
      </c>
      <c r="M653" t="s">
        <v>46</v>
      </c>
      <c r="N653">
        <v>1369.76</v>
      </c>
      <c r="O653" s="5">
        <f>(ScoreCard!$E$3-laptop_prices3[[#This Row],[Price ($)]])/ScoreCard!$E$3*ScoreCard!$E$5</f>
        <v>4.3663142077817296</v>
      </c>
      <c r="P653" s="5">
        <f>laptop_prices3[[#This Row],[RAM (GB)]]/ScoreCard!$F$3*ScoreCard!$F$5</f>
        <v>0.4375</v>
      </c>
      <c r="Q653" s="5">
        <f>laptop_prices3[[#This Row],[Screen Size (inch)]]/ScoreCard!$G$3*ScoreCard!$G$5</f>
        <v>1.8497109826589595</v>
      </c>
      <c r="R653" s="5">
        <f>laptop_prices3[[#This Row],[Battery Life (hours)]]/ScoreCard!$H$3*ScoreCard!$H$5</f>
        <v>5.6</v>
      </c>
      <c r="S653" s="5">
        <f>ScoreCard!$I$3-laptop_prices3[[#This Row],[Weight (kg)]]/ScoreCard!$I$3*ScoreCard!$I$5</f>
        <v>1.9342857142857142</v>
      </c>
      <c r="T653" s="6" cm="1">
        <f t="array" ref="T653">_xlfn.IFS(laptop_prices3[[#This Row],[Storage]]="512GB SSD", 512, laptop_prices3[[#This Row],[Storage]] = "1TB SSD", 1000, laptop_prices3[[#This Row],[Storage]] = "2TB SSD", 2000, laptop_prices3[[#This Row],[Storage]]= "256GB SSD", 256, laptop_prices3[[#This Row],[Storage]] = "1TB HDD", 1000*0.7)</f>
        <v>512</v>
      </c>
      <c r="U653" s="5">
        <f>laptop_prices3[[#This Row],[Storage Raw Value]]/ScoreCard!$J$3*ScoreCard!$J$5</f>
        <v>2.048</v>
      </c>
    </row>
    <row r="654" spans="2:21" x14ac:dyDescent="0.2">
      <c r="B654" s="4" cm="1">
        <f t="array" ref="B654">SUM(laptop_prices3[[#This Row],[RAM Comp]:[Weight Comp]]+laptop_prices3[[#This Row],[Storage Comp]])</f>
        <v>18.545048444811449</v>
      </c>
      <c r="C654">
        <v>652</v>
      </c>
      <c r="D654" t="s">
        <v>23</v>
      </c>
      <c r="E654" t="s">
        <v>31</v>
      </c>
      <c r="F654">
        <v>32</v>
      </c>
      <c r="G654" t="s">
        <v>13</v>
      </c>
      <c r="H654" t="s">
        <v>20</v>
      </c>
      <c r="I654">
        <v>13.3</v>
      </c>
      <c r="J654" t="s">
        <v>21</v>
      </c>
      <c r="K654">
        <v>6.1</v>
      </c>
      <c r="L654">
        <v>3.05</v>
      </c>
      <c r="M654" t="s">
        <v>22</v>
      </c>
      <c r="N654">
        <v>1122.1600000000001</v>
      </c>
      <c r="O654" s="5">
        <f>(ScoreCard!$E$3-laptop_prices3[[#This Row],[Price ($)]])/ScoreCard!$E$3*ScoreCard!$E$5</f>
        <v>4.480860261216816</v>
      </c>
      <c r="P654" s="5">
        <f>laptop_prices3[[#This Row],[RAM (GB)]]/ScoreCard!$F$3*ScoreCard!$F$5</f>
        <v>3.5</v>
      </c>
      <c r="Q654" s="5">
        <f>laptop_prices3[[#This Row],[Screen Size (inch)]]/ScoreCard!$G$3*ScoreCard!$G$5</f>
        <v>1.5375722543352601</v>
      </c>
      <c r="R654" s="5">
        <f>laptop_prices3[[#This Row],[Battery Life (hours)]]/ScoreCard!$H$3*ScoreCard!$H$5</f>
        <v>3.5583333333333331</v>
      </c>
      <c r="S654" s="5">
        <f>ScoreCard!$I$3-laptop_prices3[[#This Row],[Weight (kg)]]/ScoreCard!$I$3*ScoreCard!$I$5</f>
        <v>1.7571428571428573</v>
      </c>
      <c r="T654" s="6" cm="1">
        <f t="array" ref="T654">_xlfn.IFS(laptop_prices3[[#This Row],[Storage]]="512GB SSD", 512, laptop_prices3[[#This Row],[Storage]] = "1TB SSD", 1000, laptop_prices3[[#This Row],[Storage]] = "2TB SSD", 2000, laptop_prices3[[#This Row],[Storage]]= "256GB SSD", 256, laptop_prices3[[#This Row],[Storage]] = "1TB HDD", 1000*0.7)</f>
        <v>512</v>
      </c>
      <c r="U654" s="5">
        <f>laptop_prices3[[#This Row],[Storage Raw Value]]/ScoreCard!$J$3*ScoreCard!$J$5</f>
        <v>2.048</v>
      </c>
    </row>
    <row r="655" spans="2:21" x14ac:dyDescent="0.2">
      <c r="B655" s="4" cm="1">
        <f t="array" ref="B655">SUM(laptop_prices3[[#This Row],[RAM Comp]:[Weight Comp]]+laptop_prices3[[#This Row],[Storage Comp]])</f>
        <v>27.219047619047622</v>
      </c>
      <c r="C655">
        <v>653</v>
      </c>
      <c r="D655" t="s">
        <v>36</v>
      </c>
      <c r="E655" t="s">
        <v>31</v>
      </c>
      <c r="F655">
        <v>16</v>
      </c>
      <c r="G655" t="s">
        <v>19</v>
      </c>
      <c r="H655" t="s">
        <v>32</v>
      </c>
      <c r="I655">
        <v>17.3</v>
      </c>
      <c r="J655" t="s">
        <v>15</v>
      </c>
      <c r="K655">
        <v>9.4</v>
      </c>
      <c r="L655">
        <v>2.65</v>
      </c>
      <c r="M655" t="s">
        <v>30</v>
      </c>
      <c r="N655">
        <v>1393.62</v>
      </c>
      <c r="O655" s="5">
        <f>(ScoreCard!$E$3-laptop_prices3[[#This Row],[Price ($)]])/ScoreCard!$E$3*ScoreCard!$E$5</f>
        <v>4.3552759653141964</v>
      </c>
      <c r="P655" s="5">
        <f>laptop_prices3[[#This Row],[RAM (GB)]]/ScoreCard!$F$3*ScoreCard!$F$5</f>
        <v>1.75</v>
      </c>
      <c r="Q655" s="5">
        <f>laptop_prices3[[#This Row],[Screen Size (inch)]]/ScoreCard!$G$3*ScoreCard!$G$5</f>
        <v>2</v>
      </c>
      <c r="R655" s="5">
        <f>laptop_prices3[[#This Row],[Battery Life (hours)]]/ScoreCard!$H$3*ScoreCard!$H$5</f>
        <v>5.4833333333333334</v>
      </c>
      <c r="S655" s="5">
        <f>ScoreCard!$I$3-laptop_prices3[[#This Row],[Weight (kg)]]/ScoreCard!$I$3*ScoreCard!$I$5</f>
        <v>1.9857142857142858</v>
      </c>
      <c r="T655" s="6" cm="1">
        <f t="array" ref="T655">_xlfn.IFS(laptop_prices3[[#This Row],[Storage]]="512GB SSD", 512, laptop_prices3[[#This Row],[Storage]] = "1TB SSD", 1000, laptop_prices3[[#This Row],[Storage]] = "2TB SSD", 2000, laptop_prices3[[#This Row],[Storage]]= "256GB SSD", 256, laptop_prices3[[#This Row],[Storage]] = "1TB HDD", 1000*0.7)</f>
        <v>1000</v>
      </c>
      <c r="U655" s="5">
        <f>laptop_prices3[[#This Row],[Storage Raw Value]]/ScoreCard!$J$3*ScoreCard!$J$5</f>
        <v>4</v>
      </c>
    </row>
    <row r="656" spans="2:21" x14ac:dyDescent="0.2">
      <c r="B656" s="4" cm="1">
        <f t="array" ref="B656">SUM(laptop_prices3[[#This Row],[RAM Comp]:[Weight Comp]]+laptop_prices3[[#This Row],[Storage Comp]])</f>
        <v>15.414762730525736</v>
      </c>
      <c r="C656">
        <v>654</v>
      </c>
      <c r="D656" t="s">
        <v>17</v>
      </c>
      <c r="E656" t="s">
        <v>12</v>
      </c>
      <c r="F656">
        <v>32</v>
      </c>
      <c r="G656" t="s">
        <v>29</v>
      </c>
      <c r="H656" t="s">
        <v>14</v>
      </c>
      <c r="I656">
        <v>13.3</v>
      </c>
      <c r="J656" t="s">
        <v>43</v>
      </c>
      <c r="K656">
        <v>6.1</v>
      </c>
      <c r="L656">
        <v>1.36</v>
      </c>
      <c r="M656" t="s">
        <v>22</v>
      </c>
      <c r="N656">
        <v>1819.47</v>
      </c>
      <c r="O656" s="5">
        <f>(ScoreCard!$E$3-laptop_prices3[[#This Row],[Price ($)]])/ScoreCard!$E$3*ScoreCard!$E$5</f>
        <v>4.1582669311650386</v>
      </c>
      <c r="P656" s="5">
        <f>laptop_prices3[[#This Row],[RAM (GB)]]/ScoreCard!$F$3*ScoreCard!$F$5</f>
        <v>3.5</v>
      </c>
      <c r="Q656" s="5">
        <f>laptop_prices3[[#This Row],[Screen Size (inch)]]/ScoreCard!$G$3*ScoreCard!$G$5</f>
        <v>1.5375722543352601</v>
      </c>
      <c r="R656" s="5">
        <f>laptop_prices3[[#This Row],[Battery Life (hours)]]/ScoreCard!$H$3*ScoreCard!$H$5</f>
        <v>3.5583333333333331</v>
      </c>
      <c r="S656" s="5">
        <f>ScoreCard!$I$3-laptop_prices3[[#This Row],[Weight (kg)]]/ScoreCard!$I$3*ScoreCard!$I$5</f>
        <v>2.7228571428571429</v>
      </c>
      <c r="T656" s="6" cm="1">
        <f t="array" ref="T656">_xlfn.IFS(laptop_prices3[[#This Row],[Storage]]="512GB SSD", 512, laptop_prices3[[#This Row],[Storage]] = "1TB SSD", 1000, laptop_prices3[[#This Row],[Storage]] = "2TB SSD", 2000, laptop_prices3[[#This Row],[Storage]]= "256GB SSD", 256, laptop_prices3[[#This Row],[Storage]] = "1TB HDD", 1000*0.7)</f>
        <v>256</v>
      </c>
      <c r="U656" s="5">
        <f>laptop_prices3[[#This Row],[Storage Raw Value]]/ScoreCard!$J$3*ScoreCard!$J$5</f>
        <v>1.024</v>
      </c>
    </row>
    <row r="657" spans="2:21" x14ac:dyDescent="0.2">
      <c r="B657" s="4" cm="1">
        <f t="array" ref="B657">SUM(laptop_prices3[[#This Row],[RAM Comp]:[Weight Comp]]+laptop_prices3[[#This Row],[Storage Comp]])</f>
        <v>14.828857142857144</v>
      </c>
      <c r="C657">
        <v>655</v>
      </c>
      <c r="D657" t="s">
        <v>45</v>
      </c>
      <c r="E657" t="s">
        <v>41</v>
      </c>
      <c r="F657">
        <v>8</v>
      </c>
      <c r="G657" t="s">
        <v>29</v>
      </c>
      <c r="H657" t="s">
        <v>44</v>
      </c>
      <c r="I657">
        <v>17.3</v>
      </c>
      <c r="J657" t="s">
        <v>21</v>
      </c>
      <c r="K657">
        <v>9.9</v>
      </c>
      <c r="L657">
        <v>2.48</v>
      </c>
      <c r="M657" t="s">
        <v>46</v>
      </c>
      <c r="N657">
        <v>1161.6500000000001</v>
      </c>
      <c r="O657" s="5">
        <f>(ScoreCard!$E$3-laptop_prices3[[#This Row],[Price ($)]])/ScoreCard!$E$3*ScoreCard!$E$5</f>
        <v>4.4625911834698391</v>
      </c>
      <c r="P657" s="5">
        <f>laptop_prices3[[#This Row],[RAM (GB)]]/ScoreCard!$F$3*ScoreCard!$F$5</f>
        <v>0.875</v>
      </c>
      <c r="Q657" s="5">
        <f>laptop_prices3[[#This Row],[Screen Size (inch)]]/ScoreCard!$G$3*ScoreCard!$G$5</f>
        <v>2</v>
      </c>
      <c r="R657" s="5">
        <f>laptop_prices3[[#This Row],[Battery Life (hours)]]/ScoreCard!$H$3*ScoreCard!$H$5</f>
        <v>5.7750000000000004</v>
      </c>
      <c r="S657" s="5">
        <f>ScoreCard!$I$3-laptop_prices3[[#This Row],[Weight (kg)]]/ScoreCard!$I$3*ScoreCard!$I$5</f>
        <v>2.0828571428571427</v>
      </c>
      <c r="T657" s="6" cm="1">
        <f t="array" ref="T657">_xlfn.IFS(laptop_prices3[[#This Row],[Storage]]="512GB SSD", 512, laptop_prices3[[#This Row],[Storage]] = "1TB SSD", 1000, laptop_prices3[[#This Row],[Storage]] = "2TB SSD", 2000, laptop_prices3[[#This Row],[Storage]]= "256GB SSD", 256, laptop_prices3[[#This Row],[Storage]] = "1TB HDD", 1000*0.7)</f>
        <v>256</v>
      </c>
      <c r="U657" s="5">
        <f>laptop_prices3[[#This Row],[Storage Raw Value]]/ScoreCard!$J$3*ScoreCard!$J$5</f>
        <v>1.024</v>
      </c>
    </row>
    <row r="658" spans="2:21" x14ac:dyDescent="0.2">
      <c r="B658" s="4" cm="1">
        <f t="array" ref="B658">SUM(laptop_prices3[[#This Row],[RAM Comp]:[Weight Comp]]+laptop_prices3[[#This Row],[Storage Comp]])</f>
        <v>25.073428571428572</v>
      </c>
      <c r="C658">
        <v>656</v>
      </c>
      <c r="D658" t="s">
        <v>17</v>
      </c>
      <c r="E658" t="s">
        <v>12</v>
      </c>
      <c r="F658">
        <v>64</v>
      </c>
      <c r="G658" t="s">
        <v>13</v>
      </c>
      <c r="H658" t="s">
        <v>44</v>
      </c>
      <c r="I658">
        <v>17.3</v>
      </c>
      <c r="J658" t="s">
        <v>15</v>
      </c>
      <c r="K658">
        <v>9</v>
      </c>
      <c r="L658">
        <v>1.52</v>
      </c>
      <c r="M658" t="s">
        <v>46</v>
      </c>
      <c r="N658">
        <v>2622.91</v>
      </c>
      <c r="O658" s="5">
        <f>(ScoreCard!$E$3-laptop_prices3[[#This Row],[Price ($)]])/ScoreCard!$E$3*ScoreCard!$E$5</f>
        <v>3.7865751655273745</v>
      </c>
      <c r="P658" s="5">
        <f>laptop_prices3[[#This Row],[RAM (GB)]]/ScoreCard!$F$3*ScoreCard!$F$5</f>
        <v>7</v>
      </c>
      <c r="Q658" s="5">
        <f>laptop_prices3[[#This Row],[Screen Size (inch)]]/ScoreCard!$G$3*ScoreCard!$G$5</f>
        <v>2</v>
      </c>
      <c r="R658" s="5">
        <f>laptop_prices3[[#This Row],[Battery Life (hours)]]/ScoreCard!$H$3*ScoreCard!$H$5</f>
        <v>5.25</v>
      </c>
      <c r="S658" s="5">
        <f>ScoreCard!$I$3-laptop_prices3[[#This Row],[Weight (kg)]]/ScoreCard!$I$3*ScoreCard!$I$5</f>
        <v>2.6314285714285717</v>
      </c>
      <c r="T658" s="6" cm="1">
        <f t="array" ref="T658">_xlfn.IFS(laptop_prices3[[#This Row],[Storage]]="512GB SSD", 512, laptop_prices3[[#This Row],[Storage]] = "1TB SSD", 1000, laptop_prices3[[#This Row],[Storage]] = "2TB SSD", 2000, laptop_prices3[[#This Row],[Storage]]= "256GB SSD", 256, laptop_prices3[[#This Row],[Storage]] = "1TB HDD", 1000*0.7)</f>
        <v>512</v>
      </c>
      <c r="U658" s="5">
        <f>laptop_prices3[[#This Row],[Storage Raw Value]]/ScoreCard!$J$3*ScoreCard!$J$5</f>
        <v>2.048</v>
      </c>
    </row>
    <row r="659" spans="2:21" x14ac:dyDescent="0.2">
      <c r="B659" s="4" cm="1">
        <f t="array" ref="B659">SUM(laptop_prices3[[#This Row],[RAM Comp]:[Weight Comp]]+laptop_prices3[[#This Row],[Storage Comp]])</f>
        <v>39.651801541425819</v>
      </c>
      <c r="C659">
        <v>657</v>
      </c>
      <c r="D659" t="s">
        <v>23</v>
      </c>
      <c r="E659" t="s">
        <v>24</v>
      </c>
      <c r="F659">
        <v>8</v>
      </c>
      <c r="G659" t="s">
        <v>25</v>
      </c>
      <c r="H659" t="s">
        <v>35</v>
      </c>
      <c r="I659">
        <v>15.6</v>
      </c>
      <c r="J659" t="s">
        <v>27</v>
      </c>
      <c r="K659">
        <v>5.2</v>
      </c>
      <c r="L659">
        <v>2.73</v>
      </c>
      <c r="M659" t="s">
        <v>16</v>
      </c>
      <c r="N659">
        <v>1888.25</v>
      </c>
      <c r="O659" s="5">
        <f>(ScoreCard!$E$3-laptop_prices3[[#This Row],[Price ($)]])/ScoreCard!$E$3*ScoreCard!$E$5</f>
        <v>4.1264475549321418</v>
      </c>
      <c r="P659" s="5">
        <f>laptop_prices3[[#This Row],[RAM (GB)]]/ScoreCard!$F$3*ScoreCard!$F$5</f>
        <v>0.875</v>
      </c>
      <c r="Q659" s="5">
        <f>laptop_prices3[[#This Row],[Screen Size (inch)]]/ScoreCard!$G$3*ScoreCard!$G$5</f>
        <v>1.8034682080924855</v>
      </c>
      <c r="R659" s="5">
        <f>laptop_prices3[[#This Row],[Battery Life (hours)]]/ScoreCard!$H$3*ScoreCard!$H$5</f>
        <v>3.0333333333333332</v>
      </c>
      <c r="S659" s="5">
        <f>ScoreCard!$I$3-laptop_prices3[[#This Row],[Weight (kg)]]/ScoreCard!$I$3*ScoreCard!$I$5</f>
        <v>1.94</v>
      </c>
      <c r="T659" s="6" cm="1">
        <f t="array" ref="T659">_xlfn.IFS(laptop_prices3[[#This Row],[Storage]]="512GB SSD", 512, laptop_prices3[[#This Row],[Storage]] = "1TB SSD", 1000, laptop_prices3[[#This Row],[Storage]] = "2TB SSD", 2000, laptop_prices3[[#This Row],[Storage]]= "256GB SSD", 256, laptop_prices3[[#This Row],[Storage]] = "1TB HDD", 1000*0.7)</f>
        <v>2000</v>
      </c>
      <c r="U659" s="5">
        <f>laptop_prices3[[#This Row],[Storage Raw Value]]/ScoreCard!$J$3*ScoreCard!$J$5</f>
        <v>8</v>
      </c>
    </row>
    <row r="660" spans="2:21" x14ac:dyDescent="0.2">
      <c r="B660" s="4" cm="1">
        <f t="array" ref="B660">SUM(laptop_prices3[[#This Row],[RAM Comp]:[Weight Comp]]+laptop_prices3[[#This Row],[Storage Comp]])</f>
        <v>23.05471098265896</v>
      </c>
      <c r="C660">
        <v>658</v>
      </c>
      <c r="D660" t="s">
        <v>36</v>
      </c>
      <c r="E660" t="s">
        <v>31</v>
      </c>
      <c r="F660">
        <v>16</v>
      </c>
      <c r="G660" t="s">
        <v>42</v>
      </c>
      <c r="H660" t="s">
        <v>35</v>
      </c>
      <c r="I660">
        <v>16</v>
      </c>
      <c r="J660" t="s">
        <v>15</v>
      </c>
      <c r="K660">
        <v>11.1</v>
      </c>
      <c r="L660">
        <v>3.01</v>
      </c>
      <c r="M660" t="s">
        <v>46</v>
      </c>
      <c r="N660">
        <v>1078.83</v>
      </c>
      <c r="O660" s="5">
        <f>(ScoreCard!$E$3-laptop_prices3[[#This Row],[Price ($)]])/ScoreCard!$E$3*ScoreCard!$E$5</f>
        <v>4.5009058205679562</v>
      </c>
      <c r="P660" s="5">
        <f>laptop_prices3[[#This Row],[RAM (GB)]]/ScoreCard!$F$3*ScoreCard!$F$5</f>
        <v>1.75</v>
      </c>
      <c r="Q660" s="5">
        <f>laptop_prices3[[#This Row],[Screen Size (inch)]]/ScoreCard!$G$3*ScoreCard!$G$5</f>
        <v>1.8497109826589595</v>
      </c>
      <c r="R660" s="5">
        <f>laptop_prices3[[#This Row],[Battery Life (hours)]]/ScoreCard!$H$3*ScoreCard!$H$5</f>
        <v>6.4749999999999996</v>
      </c>
      <c r="S660" s="5">
        <f>ScoreCard!$I$3-laptop_prices3[[#This Row],[Weight (kg)]]/ScoreCard!$I$3*ScoreCard!$I$5</f>
        <v>1.78</v>
      </c>
      <c r="T660" s="6" cm="1">
        <f t="array" ref="T660">_xlfn.IFS(laptop_prices3[[#This Row],[Storage]]="512GB SSD", 512, laptop_prices3[[#This Row],[Storage]] = "1TB SSD", 1000, laptop_prices3[[#This Row],[Storage]] = "2TB SSD", 2000, laptop_prices3[[#This Row],[Storage]]= "256GB SSD", 256, laptop_prices3[[#This Row],[Storage]] = "1TB HDD", 1000*0.7)</f>
        <v>700</v>
      </c>
      <c r="U660" s="5">
        <f>laptop_prices3[[#This Row],[Storage Raw Value]]/ScoreCard!$J$3*ScoreCard!$J$5</f>
        <v>2.8</v>
      </c>
    </row>
    <row r="661" spans="2:21" x14ac:dyDescent="0.2">
      <c r="B661" s="4" cm="1">
        <f t="array" ref="B661">SUM(laptop_prices3[[#This Row],[RAM Comp]:[Weight Comp]]+laptop_prices3[[#This Row],[Storage Comp]])</f>
        <v>21.435833333333328</v>
      </c>
      <c r="C661">
        <v>659</v>
      </c>
      <c r="D661" t="s">
        <v>23</v>
      </c>
      <c r="E661" t="s">
        <v>37</v>
      </c>
      <c r="F661">
        <v>4</v>
      </c>
      <c r="G661" t="s">
        <v>42</v>
      </c>
      <c r="H661" t="s">
        <v>40</v>
      </c>
      <c r="I661">
        <v>17.3</v>
      </c>
      <c r="J661" t="s">
        <v>27</v>
      </c>
      <c r="K661">
        <v>9.6999999999999993</v>
      </c>
      <c r="L661">
        <v>2.38</v>
      </c>
      <c r="M661" t="s">
        <v>30</v>
      </c>
      <c r="N661">
        <v>2297.0300000000002</v>
      </c>
      <c r="O661" s="5">
        <f>(ScoreCard!$E$3-laptop_prices3[[#This Row],[Price ($)]])/ScoreCard!$E$3*ScoreCard!$E$5</f>
        <v>3.9373355366639897</v>
      </c>
      <c r="P661" s="5">
        <f>laptop_prices3[[#This Row],[RAM (GB)]]/ScoreCard!$F$3*ScoreCard!$F$5</f>
        <v>0.4375</v>
      </c>
      <c r="Q661" s="5">
        <f>laptop_prices3[[#This Row],[Screen Size (inch)]]/ScoreCard!$G$3*ScoreCard!$G$5</f>
        <v>2</v>
      </c>
      <c r="R661" s="5">
        <f>laptop_prices3[[#This Row],[Battery Life (hours)]]/ScoreCard!$H$3*ScoreCard!$H$5</f>
        <v>5.6583333333333323</v>
      </c>
      <c r="S661" s="5">
        <f>ScoreCard!$I$3-laptop_prices3[[#This Row],[Weight (kg)]]/ScoreCard!$I$3*ScoreCard!$I$5</f>
        <v>2.14</v>
      </c>
      <c r="T661" s="6" cm="1">
        <f t="array" ref="T661">_xlfn.IFS(laptop_prices3[[#This Row],[Storage]]="512GB SSD", 512, laptop_prices3[[#This Row],[Storage]] = "1TB SSD", 1000, laptop_prices3[[#This Row],[Storage]] = "2TB SSD", 2000, laptop_prices3[[#This Row],[Storage]]= "256GB SSD", 256, laptop_prices3[[#This Row],[Storage]] = "1TB HDD", 1000*0.7)</f>
        <v>700</v>
      </c>
      <c r="U661" s="5">
        <f>laptop_prices3[[#This Row],[Storage Raw Value]]/ScoreCard!$J$3*ScoreCard!$J$5</f>
        <v>2.8</v>
      </c>
    </row>
    <row r="662" spans="2:21" x14ac:dyDescent="0.2">
      <c r="B662" s="4" cm="1">
        <f t="array" ref="B662">SUM(laptop_prices3[[#This Row],[RAM Comp]:[Weight Comp]]+laptop_prices3[[#This Row],[Storage Comp]])</f>
        <v>24.428643682906689</v>
      </c>
      <c r="C662">
        <v>660</v>
      </c>
      <c r="D662" t="s">
        <v>11</v>
      </c>
      <c r="E662" t="s">
        <v>12</v>
      </c>
      <c r="F662">
        <v>4</v>
      </c>
      <c r="G662" t="s">
        <v>19</v>
      </c>
      <c r="H662" t="s">
        <v>26</v>
      </c>
      <c r="I662">
        <v>13.3</v>
      </c>
      <c r="J662" t="s">
        <v>27</v>
      </c>
      <c r="K662">
        <v>8.1</v>
      </c>
      <c r="L662">
        <v>3.1</v>
      </c>
      <c r="M662" t="s">
        <v>46</v>
      </c>
      <c r="N662">
        <v>2021.49</v>
      </c>
      <c r="O662" s="5">
        <f>(ScoreCard!$E$3-laptop_prices3[[#This Row],[Price ($)]])/ScoreCard!$E$3*ScoreCard!$E$5</f>
        <v>4.0648073442710322</v>
      </c>
      <c r="P662" s="5">
        <f>laptop_prices3[[#This Row],[RAM (GB)]]/ScoreCard!$F$3*ScoreCard!$F$5</f>
        <v>0.4375</v>
      </c>
      <c r="Q662" s="5">
        <f>laptop_prices3[[#This Row],[Screen Size (inch)]]/ScoreCard!$G$3*ScoreCard!$G$5</f>
        <v>1.5375722543352601</v>
      </c>
      <c r="R662" s="5">
        <f>laptop_prices3[[#This Row],[Battery Life (hours)]]/ScoreCard!$H$3*ScoreCard!$H$5</f>
        <v>4.7249999999999996</v>
      </c>
      <c r="S662" s="5">
        <f>ScoreCard!$I$3-laptop_prices3[[#This Row],[Weight (kg)]]/ScoreCard!$I$3*ScoreCard!$I$5</f>
        <v>1.7285714285714284</v>
      </c>
      <c r="T662" s="6" cm="1">
        <f t="array" ref="T662">_xlfn.IFS(laptop_prices3[[#This Row],[Storage]]="512GB SSD", 512, laptop_prices3[[#This Row],[Storage]] = "1TB SSD", 1000, laptop_prices3[[#This Row],[Storage]] = "2TB SSD", 2000, laptop_prices3[[#This Row],[Storage]]= "256GB SSD", 256, laptop_prices3[[#This Row],[Storage]] = "1TB HDD", 1000*0.7)</f>
        <v>1000</v>
      </c>
      <c r="U662" s="5">
        <f>laptop_prices3[[#This Row],[Storage Raw Value]]/ScoreCard!$J$3*ScoreCard!$J$5</f>
        <v>4</v>
      </c>
    </row>
    <row r="663" spans="2:21" x14ac:dyDescent="0.2">
      <c r="B663" s="4" cm="1">
        <f t="array" ref="B663">SUM(laptop_prices3[[#This Row],[RAM Comp]:[Weight Comp]]+laptop_prices3[[#This Row],[Storage Comp]])</f>
        <v>27.175905587668595</v>
      </c>
      <c r="C663">
        <v>661</v>
      </c>
      <c r="D663" t="s">
        <v>47</v>
      </c>
      <c r="E663" t="s">
        <v>12</v>
      </c>
      <c r="F663">
        <v>8</v>
      </c>
      <c r="G663" t="s">
        <v>19</v>
      </c>
      <c r="H663" t="s">
        <v>14</v>
      </c>
      <c r="I663">
        <v>13.3</v>
      </c>
      <c r="J663" t="s">
        <v>21</v>
      </c>
      <c r="K663">
        <v>10.6</v>
      </c>
      <c r="L663">
        <v>1.61</v>
      </c>
      <c r="M663" t="s">
        <v>16</v>
      </c>
      <c r="N663">
        <v>1011.37</v>
      </c>
      <c r="O663" s="5">
        <f>(ScoreCard!$E$3-laptop_prices3[[#This Row],[Price ($)]])/ScoreCard!$E$3*ScoreCard!$E$5</f>
        <v>4.5321145312494213</v>
      </c>
      <c r="P663" s="5">
        <f>laptop_prices3[[#This Row],[RAM (GB)]]/ScoreCard!$F$3*ScoreCard!$F$5</f>
        <v>0.875</v>
      </c>
      <c r="Q663" s="5">
        <f>laptop_prices3[[#This Row],[Screen Size (inch)]]/ScoreCard!$G$3*ScoreCard!$G$5</f>
        <v>1.5375722543352601</v>
      </c>
      <c r="R663" s="5">
        <f>laptop_prices3[[#This Row],[Battery Life (hours)]]/ScoreCard!$H$3*ScoreCard!$H$5</f>
        <v>6.1833333333333336</v>
      </c>
      <c r="S663" s="5">
        <f>ScoreCard!$I$3-laptop_prices3[[#This Row],[Weight (kg)]]/ScoreCard!$I$3*ScoreCard!$I$5</f>
        <v>2.58</v>
      </c>
      <c r="T663" s="6" cm="1">
        <f t="array" ref="T663">_xlfn.IFS(laptop_prices3[[#This Row],[Storage]]="512GB SSD", 512, laptop_prices3[[#This Row],[Storage]] = "1TB SSD", 1000, laptop_prices3[[#This Row],[Storage]] = "2TB SSD", 2000, laptop_prices3[[#This Row],[Storage]]= "256GB SSD", 256, laptop_prices3[[#This Row],[Storage]] = "1TB HDD", 1000*0.7)</f>
        <v>1000</v>
      </c>
      <c r="U663" s="5">
        <f>laptop_prices3[[#This Row],[Storage Raw Value]]/ScoreCard!$J$3*ScoreCard!$J$5</f>
        <v>4</v>
      </c>
    </row>
    <row r="664" spans="2:21" x14ac:dyDescent="0.2">
      <c r="B664" s="4" cm="1">
        <f t="array" ref="B664">SUM(laptop_prices3[[#This Row],[RAM Comp]:[Weight Comp]]+laptop_prices3[[#This Row],[Storage Comp]])</f>
        <v>40.194539636663919</v>
      </c>
      <c r="C664">
        <v>662</v>
      </c>
      <c r="D664" t="s">
        <v>28</v>
      </c>
      <c r="E664" t="s">
        <v>18</v>
      </c>
      <c r="F664">
        <v>4</v>
      </c>
      <c r="G664" t="s">
        <v>25</v>
      </c>
      <c r="H664" t="s">
        <v>26</v>
      </c>
      <c r="I664">
        <v>15.6</v>
      </c>
      <c r="J664" t="s">
        <v>43</v>
      </c>
      <c r="K664">
        <v>6.9</v>
      </c>
      <c r="L664">
        <v>2.75</v>
      </c>
      <c r="M664" t="s">
        <v>22</v>
      </c>
      <c r="N664">
        <v>1245.92</v>
      </c>
      <c r="O664" s="5">
        <f>(ScoreCard!$E$3-laptop_prices3[[#This Row],[Price ($)]])/ScoreCard!$E$3*ScoreCard!$E$5</f>
        <v>4.4236057395159829</v>
      </c>
      <c r="P664" s="5">
        <f>laptop_prices3[[#This Row],[RAM (GB)]]/ScoreCard!$F$3*ScoreCard!$F$5</f>
        <v>0.4375</v>
      </c>
      <c r="Q664" s="5">
        <f>laptop_prices3[[#This Row],[Screen Size (inch)]]/ScoreCard!$G$3*ScoreCard!$G$5</f>
        <v>1.8034682080924855</v>
      </c>
      <c r="R664" s="5">
        <f>laptop_prices3[[#This Row],[Battery Life (hours)]]/ScoreCard!$H$3*ScoreCard!$H$5</f>
        <v>4.0250000000000004</v>
      </c>
      <c r="S664" s="5">
        <f>ScoreCard!$I$3-laptop_prices3[[#This Row],[Weight (kg)]]/ScoreCard!$I$3*ScoreCard!$I$5</f>
        <v>1.9285714285714286</v>
      </c>
      <c r="T664" s="6" cm="1">
        <f t="array" ref="T664">_xlfn.IFS(laptop_prices3[[#This Row],[Storage]]="512GB SSD", 512, laptop_prices3[[#This Row],[Storage]] = "1TB SSD", 1000, laptop_prices3[[#This Row],[Storage]] = "2TB SSD", 2000, laptop_prices3[[#This Row],[Storage]]= "256GB SSD", 256, laptop_prices3[[#This Row],[Storage]] = "1TB HDD", 1000*0.7)</f>
        <v>2000</v>
      </c>
      <c r="U664" s="5">
        <f>laptop_prices3[[#This Row],[Storage Raw Value]]/ScoreCard!$J$3*ScoreCard!$J$5</f>
        <v>8</v>
      </c>
    </row>
    <row r="665" spans="2:21" x14ac:dyDescent="0.2">
      <c r="B665" s="4" cm="1">
        <f t="array" ref="B665">SUM(laptop_prices3[[#This Row],[RAM Comp]:[Weight Comp]]+laptop_prices3[[#This Row],[Storage Comp]])</f>
        <v>11.509524635287642</v>
      </c>
      <c r="C665">
        <v>663</v>
      </c>
      <c r="D665" t="s">
        <v>17</v>
      </c>
      <c r="E665" t="s">
        <v>41</v>
      </c>
      <c r="F665">
        <v>8</v>
      </c>
      <c r="G665" t="s">
        <v>29</v>
      </c>
      <c r="H665" t="s">
        <v>32</v>
      </c>
      <c r="I665">
        <v>13.3</v>
      </c>
      <c r="J665" t="s">
        <v>27</v>
      </c>
      <c r="K665">
        <v>5.6</v>
      </c>
      <c r="L665">
        <v>3.09</v>
      </c>
      <c r="M665" t="s">
        <v>30</v>
      </c>
      <c r="N665">
        <v>3723.81</v>
      </c>
      <c r="O665" s="5">
        <f>(ScoreCard!$E$3-laptop_prices3[[#This Row],[Price ($)]])/ScoreCard!$E$3*ScoreCard!$E$5</f>
        <v>3.2772708431255717</v>
      </c>
      <c r="P665" s="5">
        <f>laptop_prices3[[#This Row],[RAM (GB)]]/ScoreCard!$F$3*ScoreCard!$F$5</f>
        <v>0.875</v>
      </c>
      <c r="Q665" s="5">
        <f>laptop_prices3[[#This Row],[Screen Size (inch)]]/ScoreCard!$G$3*ScoreCard!$G$5</f>
        <v>1.5375722543352601</v>
      </c>
      <c r="R665" s="5">
        <f>laptop_prices3[[#This Row],[Battery Life (hours)]]/ScoreCard!$H$3*ScoreCard!$H$5</f>
        <v>3.2666666666666662</v>
      </c>
      <c r="S665" s="5">
        <f>ScoreCard!$I$3-laptop_prices3[[#This Row],[Weight (kg)]]/ScoreCard!$I$3*ScoreCard!$I$5</f>
        <v>1.7342857142857144</v>
      </c>
      <c r="T665" s="6" cm="1">
        <f t="array" ref="T665">_xlfn.IFS(laptop_prices3[[#This Row],[Storage]]="512GB SSD", 512, laptop_prices3[[#This Row],[Storage]] = "1TB SSD", 1000, laptop_prices3[[#This Row],[Storage]] = "2TB SSD", 2000, laptop_prices3[[#This Row],[Storage]]= "256GB SSD", 256, laptop_prices3[[#This Row],[Storage]] = "1TB HDD", 1000*0.7)</f>
        <v>256</v>
      </c>
      <c r="U665" s="5">
        <f>laptop_prices3[[#This Row],[Storage Raw Value]]/ScoreCard!$J$3*ScoreCard!$J$5</f>
        <v>1.024</v>
      </c>
    </row>
    <row r="666" spans="2:21" x14ac:dyDescent="0.2">
      <c r="B666" s="4" cm="1">
        <f t="array" ref="B666">SUM(laptop_prices3[[#This Row],[RAM Comp]:[Weight Comp]]+laptop_prices3[[#This Row],[Storage Comp]])</f>
        <v>21.867806220754197</v>
      </c>
      <c r="C666">
        <v>664</v>
      </c>
      <c r="D666" t="s">
        <v>34</v>
      </c>
      <c r="E666" t="s">
        <v>24</v>
      </c>
      <c r="F666">
        <v>8</v>
      </c>
      <c r="G666" t="s">
        <v>42</v>
      </c>
      <c r="H666" t="s">
        <v>20</v>
      </c>
      <c r="I666">
        <v>16</v>
      </c>
      <c r="J666" t="s">
        <v>15</v>
      </c>
      <c r="K666">
        <v>8.9</v>
      </c>
      <c r="L666">
        <v>1.31</v>
      </c>
      <c r="M666" t="s">
        <v>16</v>
      </c>
      <c r="N666">
        <v>1269.3599999999999</v>
      </c>
      <c r="O666" s="5">
        <f>(ScoreCard!$E$3-laptop_prices3[[#This Row],[Price ($)]])/ScoreCard!$E$3*ScoreCard!$E$5</f>
        <v>4.4127617997239046</v>
      </c>
      <c r="P666" s="5">
        <f>laptop_prices3[[#This Row],[RAM (GB)]]/ScoreCard!$F$3*ScoreCard!$F$5</f>
        <v>0.875</v>
      </c>
      <c r="Q666" s="5">
        <f>laptop_prices3[[#This Row],[Screen Size (inch)]]/ScoreCard!$G$3*ScoreCard!$G$5</f>
        <v>1.8497109826589595</v>
      </c>
      <c r="R666" s="5">
        <f>laptop_prices3[[#This Row],[Battery Life (hours)]]/ScoreCard!$H$3*ScoreCard!$H$5</f>
        <v>5.1916666666666664</v>
      </c>
      <c r="S666" s="5">
        <f>ScoreCard!$I$3-laptop_prices3[[#This Row],[Weight (kg)]]/ScoreCard!$I$3*ScoreCard!$I$5</f>
        <v>2.7514285714285713</v>
      </c>
      <c r="T666" s="6" cm="1">
        <f t="array" ref="T666">_xlfn.IFS(laptop_prices3[[#This Row],[Storage]]="512GB SSD", 512, laptop_prices3[[#This Row],[Storage]] = "1TB SSD", 1000, laptop_prices3[[#This Row],[Storage]] = "2TB SSD", 2000, laptop_prices3[[#This Row],[Storage]]= "256GB SSD", 256, laptop_prices3[[#This Row],[Storage]] = "1TB HDD", 1000*0.7)</f>
        <v>700</v>
      </c>
      <c r="U666" s="5">
        <f>laptop_prices3[[#This Row],[Storage Raw Value]]/ScoreCard!$J$3*ScoreCard!$J$5</f>
        <v>2.8</v>
      </c>
    </row>
    <row r="667" spans="2:21" x14ac:dyDescent="0.2">
      <c r="B667" s="4" cm="1">
        <f t="array" ref="B667">SUM(laptop_prices3[[#This Row],[RAM Comp]:[Weight Comp]]+laptop_prices3[[#This Row],[Storage Comp]])</f>
        <v>13.939333333333334</v>
      </c>
      <c r="C667">
        <v>665</v>
      </c>
      <c r="D667" t="s">
        <v>45</v>
      </c>
      <c r="E667" t="s">
        <v>48</v>
      </c>
      <c r="F667">
        <v>32</v>
      </c>
      <c r="G667" t="s">
        <v>29</v>
      </c>
      <c r="H667" t="s">
        <v>44</v>
      </c>
      <c r="I667">
        <v>17.3</v>
      </c>
      <c r="J667" t="s">
        <v>27</v>
      </c>
      <c r="K667">
        <v>4.5999999999999996</v>
      </c>
      <c r="L667">
        <v>3.22</v>
      </c>
      <c r="M667" t="s">
        <v>46</v>
      </c>
      <c r="N667">
        <v>2315.84</v>
      </c>
      <c r="O667" s="5">
        <f>(ScoreCard!$E$3-laptop_prices3[[#This Row],[Price ($)]])/ScoreCard!$E$3*ScoreCard!$E$5</f>
        <v>3.9286335525560978</v>
      </c>
      <c r="P667" s="5">
        <f>laptop_prices3[[#This Row],[RAM (GB)]]/ScoreCard!$F$3*ScoreCard!$F$5</f>
        <v>3.5</v>
      </c>
      <c r="Q667" s="5">
        <f>laptop_prices3[[#This Row],[Screen Size (inch)]]/ScoreCard!$G$3*ScoreCard!$G$5</f>
        <v>2</v>
      </c>
      <c r="R667" s="5">
        <f>laptop_prices3[[#This Row],[Battery Life (hours)]]/ScoreCard!$H$3*ScoreCard!$H$5</f>
        <v>2.6833333333333331</v>
      </c>
      <c r="S667" s="5">
        <f>ScoreCard!$I$3-laptop_prices3[[#This Row],[Weight (kg)]]/ScoreCard!$I$3*ScoreCard!$I$5</f>
        <v>1.66</v>
      </c>
      <c r="T667" s="6" cm="1">
        <f t="array" ref="T667">_xlfn.IFS(laptop_prices3[[#This Row],[Storage]]="512GB SSD", 512, laptop_prices3[[#This Row],[Storage]] = "1TB SSD", 1000, laptop_prices3[[#This Row],[Storage]] = "2TB SSD", 2000, laptop_prices3[[#This Row],[Storage]]= "256GB SSD", 256, laptop_prices3[[#This Row],[Storage]] = "1TB HDD", 1000*0.7)</f>
        <v>256</v>
      </c>
      <c r="U667" s="5">
        <f>laptop_prices3[[#This Row],[Storage Raw Value]]/ScoreCard!$J$3*ScoreCard!$J$5</f>
        <v>1.024</v>
      </c>
    </row>
    <row r="668" spans="2:21" x14ac:dyDescent="0.2">
      <c r="B668" s="4" cm="1">
        <f t="array" ref="B668">SUM(laptop_prices3[[#This Row],[RAM Comp]:[Weight Comp]]+laptop_prices3[[#This Row],[Storage Comp]])</f>
        <v>22.26161987338288</v>
      </c>
      <c r="C668">
        <v>666</v>
      </c>
      <c r="D668" t="s">
        <v>28</v>
      </c>
      <c r="E668" t="s">
        <v>18</v>
      </c>
      <c r="F668">
        <v>8</v>
      </c>
      <c r="G668" t="s">
        <v>42</v>
      </c>
      <c r="H668" t="s">
        <v>44</v>
      </c>
      <c r="I668">
        <v>13.3</v>
      </c>
      <c r="J668" t="s">
        <v>15</v>
      </c>
      <c r="K668">
        <v>10.6</v>
      </c>
      <c r="L668">
        <v>1.81</v>
      </c>
      <c r="M668" t="s">
        <v>22</v>
      </c>
      <c r="N668">
        <v>893.02</v>
      </c>
      <c r="O668" s="5">
        <f>(ScoreCard!$E$3-laptop_prices3[[#This Row],[Price ($)]])/ScoreCard!$E$3*ScoreCard!$E$5</f>
        <v>4.5868662494402228</v>
      </c>
      <c r="P668" s="5">
        <f>laptop_prices3[[#This Row],[RAM (GB)]]/ScoreCard!$F$3*ScoreCard!$F$5</f>
        <v>0.875</v>
      </c>
      <c r="Q668" s="5">
        <f>laptop_prices3[[#This Row],[Screen Size (inch)]]/ScoreCard!$G$3*ScoreCard!$G$5</f>
        <v>1.5375722543352601</v>
      </c>
      <c r="R668" s="5">
        <f>laptop_prices3[[#This Row],[Battery Life (hours)]]/ScoreCard!$H$3*ScoreCard!$H$5</f>
        <v>6.1833333333333336</v>
      </c>
      <c r="S668" s="5">
        <f>ScoreCard!$I$3-laptop_prices3[[#This Row],[Weight (kg)]]/ScoreCard!$I$3*ScoreCard!$I$5</f>
        <v>2.4657142857142857</v>
      </c>
      <c r="T668" s="6" cm="1">
        <f t="array" ref="T668">_xlfn.IFS(laptop_prices3[[#This Row],[Storage]]="512GB SSD", 512, laptop_prices3[[#This Row],[Storage]] = "1TB SSD", 1000, laptop_prices3[[#This Row],[Storage]] = "2TB SSD", 2000, laptop_prices3[[#This Row],[Storage]]= "256GB SSD", 256, laptop_prices3[[#This Row],[Storage]] = "1TB HDD", 1000*0.7)</f>
        <v>700</v>
      </c>
      <c r="U668" s="5">
        <f>laptop_prices3[[#This Row],[Storage Raw Value]]/ScoreCard!$J$3*ScoreCard!$J$5</f>
        <v>2.8</v>
      </c>
    </row>
    <row r="669" spans="2:21" x14ac:dyDescent="0.2">
      <c r="B669" s="4" cm="1">
        <f t="array" ref="B669">SUM(laptop_prices3[[#This Row],[RAM Comp]:[Weight Comp]]+laptop_prices3[[#This Row],[Storage Comp]])</f>
        <v>45.619710982658958</v>
      </c>
      <c r="C669">
        <v>667</v>
      </c>
      <c r="D669" t="s">
        <v>28</v>
      </c>
      <c r="E669" t="s">
        <v>48</v>
      </c>
      <c r="F669">
        <v>64</v>
      </c>
      <c r="G669" t="s">
        <v>25</v>
      </c>
      <c r="H669" t="s">
        <v>20</v>
      </c>
      <c r="I669">
        <v>16</v>
      </c>
      <c r="J669" t="s">
        <v>43</v>
      </c>
      <c r="K669">
        <v>5.4</v>
      </c>
      <c r="L669">
        <v>3.29</v>
      </c>
      <c r="M669" t="s">
        <v>30</v>
      </c>
      <c r="N669">
        <v>3335.73</v>
      </c>
      <c r="O669" s="5">
        <f>(ScoreCard!$E$3-laptop_prices3[[#This Row],[Price ($)]])/ScoreCard!$E$3*ScoreCard!$E$5</f>
        <v>3.4568065152462832</v>
      </c>
      <c r="P669" s="5">
        <f>laptop_prices3[[#This Row],[RAM (GB)]]/ScoreCard!$F$3*ScoreCard!$F$5</f>
        <v>7</v>
      </c>
      <c r="Q669" s="5">
        <f>laptop_prices3[[#This Row],[Screen Size (inch)]]/ScoreCard!$G$3*ScoreCard!$G$5</f>
        <v>1.8497109826589595</v>
      </c>
      <c r="R669" s="5">
        <f>laptop_prices3[[#This Row],[Battery Life (hours)]]/ScoreCard!$H$3*ScoreCard!$H$5</f>
        <v>3.15</v>
      </c>
      <c r="S669" s="5">
        <f>ScoreCard!$I$3-laptop_prices3[[#This Row],[Weight (kg)]]/ScoreCard!$I$3*ScoreCard!$I$5</f>
        <v>1.6199999999999999</v>
      </c>
      <c r="T669" s="6" cm="1">
        <f t="array" ref="T669">_xlfn.IFS(laptop_prices3[[#This Row],[Storage]]="512GB SSD", 512, laptop_prices3[[#This Row],[Storage]] = "1TB SSD", 1000, laptop_prices3[[#This Row],[Storage]] = "2TB SSD", 2000, laptop_prices3[[#This Row],[Storage]]= "256GB SSD", 256, laptop_prices3[[#This Row],[Storage]] = "1TB HDD", 1000*0.7)</f>
        <v>2000</v>
      </c>
      <c r="U669" s="5">
        <f>laptop_prices3[[#This Row],[Storage Raw Value]]/ScoreCard!$J$3*ScoreCard!$J$5</f>
        <v>8</v>
      </c>
    </row>
    <row r="670" spans="2:21" x14ac:dyDescent="0.2">
      <c r="B670" s="4" cm="1">
        <f t="array" ref="B670">SUM(laptop_prices3[[#This Row],[RAM Comp]:[Weight Comp]]+laptop_prices3[[#This Row],[Storage Comp]])</f>
        <v>21.522782824112305</v>
      </c>
      <c r="C670">
        <v>668</v>
      </c>
      <c r="D670" t="s">
        <v>17</v>
      </c>
      <c r="E670" t="s">
        <v>24</v>
      </c>
      <c r="F670">
        <v>16</v>
      </c>
      <c r="G670" t="s">
        <v>42</v>
      </c>
      <c r="H670" t="s">
        <v>20</v>
      </c>
      <c r="I670">
        <v>14</v>
      </c>
      <c r="J670" t="s">
        <v>27</v>
      </c>
      <c r="K670">
        <v>8.4</v>
      </c>
      <c r="L670">
        <v>2.5299999999999998</v>
      </c>
      <c r="M670" t="s">
        <v>30</v>
      </c>
      <c r="N670">
        <v>2357.16</v>
      </c>
      <c r="O670" s="5">
        <f>(ScoreCard!$E$3-laptop_prices3[[#This Row],[Price ($)]])/ScoreCard!$E$3*ScoreCard!$E$5</f>
        <v>3.9095178702946369</v>
      </c>
      <c r="P670" s="5">
        <f>laptop_prices3[[#This Row],[RAM (GB)]]/ScoreCard!$F$3*ScoreCard!$F$5</f>
        <v>1.75</v>
      </c>
      <c r="Q670" s="5">
        <f>laptop_prices3[[#This Row],[Screen Size (inch)]]/ScoreCard!$G$3*ScoreCard!$G$5</f>
        <v>1.6184971098265895</v>
      </c>
      <c r="R670" s="5">
        <f>laptop_prices3[[#This Row],[Battery Life (hours)]]/ScoreCard!$H$3*ScoreCard!$H$5</f>
        <v>4.9000000000000004</v>
      </c>
      <c r="S670" s="5">
        <f>ScoreCard!$I$3-laptop_prices3[[#This Row],[Weight (kg)]]/ScoreCard!$I$3*ScoreCard!$I$5</f>
        <v>2.0542857142857143</v>
      </c>
      <c r="T670" s="6" cm="1">
        <f t="array" ref="T670">_xlfn.IFS(laptop_prices3[[#This Row],[Storage]]="512GB SSD", 512, laptop_prices3[[#This Row],[Storage]] = "1TB SSD", 1000, laptop_prices3[[#This Row],[Storage]] = "2TB SSD", 2000, laptop_prices3[[#This Row],[Storage]]= "256GB SSD", 256, laptop_prices3[[#This Row],[Storage]] = "1TB HDD", 1000*0.7)</f>
        <v>700</v>
      </c>
      <c r="U670" s="5">
        <f>laptop_prices3[[#This Row],[Storage Raw Value]]/ScoreCard!$J$3*ScoreCard!$J$5</f>
        <v>2.8</v>
      </c>
    </row>
    <row r="671" spans="2:21" x14ac:dyDescent="0.2">
      <c r="B671" s="4" cm="1">
        <f t="array" ref="B671">SUM(laptop_prices3[[#This Row],[RAM Comp]:[Weight Comp]]+laptop_prices3[[#This Row],[Storage Comp]])</f>
        <v>11.31544949077897</v>
      </c>
      <c r="C671">
        <v>669</v>
      </c>
      <c r="D671" t="s">
        <v>45</v>
      </c>
      <c r="E671" t="s">
        <v>24</v>
      </c>
      <c r="F671">
        <v>8</v>
      </c>
      <c r="G671" t="s">
        <v>29</v>
      </c>
      <c r="H671" t="s">
        <v>35</v>
      </c>
      <c r="I671">
        <v>14</v>
      </c>
      <c r="J671" t="s">
        <v>27</v>
      </c>
      <c r="K671">
        <v>4.0999999999999996</v>
      </c>
      <c r="L671">
        <v>2.04</v>
      </c>
      <c r="M671" t="s">
        <v>22</v>
      </c>
      <c r="N671">
        <v>1739.59</v>
      </c>
      <c r="O671" s="5">
        <f>(ScoreCard!$E$3-laptop_prices3[[#This Row],[Price ($)]])/ScoreCard!$E$3*ScoreCard!$E$5</f>
        <v>4.1952214495349684</v>
      </c>
      <c r="P671" s="5">
        <f>laptop_prices3[[#This Row],[RAM (GB)]]/ScoreCard!$F$3*ScoreCard!$F$5</f>
        <v>0.875</v>
      </c>
      <c r="Q671" s="5">
        <f>laptop_prices3[[#This Row],[Screen Size (inch)]]/ScoreCard!$G$3*ScoreCard!$G$5</f>
        <v>1.6184971098265895</v>
      </c>
      <c r="R671" s="5">
        <f>laptop_prices3[[#This Row],[Battery Life (hours)]]/ScoreCard!$H$3*ScoreCard!$H$5</f>
        <v>2.3916666666666662</v>
      </c>
      <c r="S671" s="5">
        <f>ScoreCard!$I$3-laptop_prices3[[#This Row],[Weight (kg)]]/ScoreCard!$I$3*ScoreCard!$I$5</f>
        <v>2.3342857142857145</v>
      </c>
      <c r="T671" s="6" cm="1">
        <f t="array" ref="T671">_xlfn.IFS(laptop_prices3[[#This Row],[Storage]]="512GB SSD", 512, laptop_prices3[[#This Row],[Storage]] = "1TB SSD", 1000, laptop_prices3[[#This Row],[Storage]] = "2TB SSD", 2000, laptop_prices3[[#This Row],[Storage]]= "256GB SSD", 256, laptop_prices3[[#This Row],[Storage]] = "1TB HDD", 1000*0.7)</f>
        <v>256</v>
      </c>
      <c r="U671" s="5">
        <f>laptop_prices3[[#This Row],[Storage Raw Value]]/ScoreCard!$J$3*ScoreCard!$J$5</f>
        <v>1.024</v>
      </c>
    </row>
    <row r="672" spans="2:21" x14ac:dyDescent="0.2">
      <c r="B672" s="4" cm="1">
        <f t="array" ref="B672">SUM(laptop_prices3[[#This Row],[RAM Comp]:[Weight Comp]]+laptop_prices3[[#This Row],[Storage Comp]])</f>
        <v>23.49013487475915</v>
      </c>
      <c r="C672">
        <v>670</v>
      </c>
      <c r="D672" t="s">
        <v>28</v>
      </c>
      <c r="E672" t="s">
        <v>39</v>
      </c>
      <c r="F672">
        <v>32</v>
      </c>
      <c r="G672" t="s">
        <v>42</v>
      </c>
      <c r="H672" t="s">
        <v>35</v>
      </c>
      <c r="I672">
        <v>15.6</v>
      </c>
      <c r="J672" t="s">
        <v>43</v>
      </c>
      <c r="K672">
        <v>9.1999999999999993</v>
      </c>
      <c r="L672">
        <v>3.29</v>
      </c>
      <c r="M672" t="s">
        <v>22</v>
      </c>
      <c r="N672">
        <v>1369.51</v>
      </c>
      <c r="O672" s="5">
        <f>(ScoreCard!$E$3-laptop_prices3[[#This Row],[Price ($)]])/ScoreCard!$E$3*ScoreCard!$E$5</f>
        <v>4.3664298641361672</v>
      </c>
      <c r="P672" s="5">
        <f>laptop_prices3[[#This Row],[RAM (GB)]]/ScoreCard!$F$3*ScoreCard!$F$5</f>
        <v>3.5</v>
      </c>
      <c r="Q672" s="5">
        <f>laptop_prices3[[#This Row],[Screen Size (inch)]]/ScoreCard!$G$3*ScoreCard!$G$5</f>
        <v>1.8034682080924855</v>
      </c>
      <c r="R672" s="5">
        <f>laptop_prices3[[#This Row],[Battery Life (hours)]]/ScoreCard!$H$3*ScoreCard!$H$5</f>
        <v>5.3666666666666663</v>
      </c>
      <c r="S672" s="5">
        <f>ScoreCard!$I$3-laptop_prices3[[#This Row],[Weight (kg)]]/ScoreCard!$I$3*ScoreCard!$I$5</f>
        <v>1.6199999999999999</v>
      </c>
      <c r="T672" s="6" cm="1">
        <f t="array" ref="T672">_xlfn.IFS(laptop_prices3[[#This Row],[Storage]]="512GB SSD", 512, laptop_prices3[[#This Row],[Storage]] = "1TB SSD", 1000, laptop_prices3[[#This Row],[Storage]] = "2TB SSD", 2000, laptop_prices3[[#This Row],[Storage]]= "256GB SSD", 256, laptop_prices3[[#This Row],[Storage]] = "1TB HDD", 1000*0.7)</f>
        <v>700</v>
      </c>
      <c r="U672" s="5">
        <f>laptop_prices3[[#This Row],[Storage Raw Value]]/ScoreCard!$J$3*ScoreCard!$J$5</f>
        <v>2.8</v>
      </c>
    </row>
    <row r="673" spans="2:21" x14ac:dyDescent="0.2">
      <c r="B673" s="4" cm="1">
        <f t="array" ref="B673">SUM(laptop_prices3[[#This Row],[RAM Comp]:[Weight Comp]]+laptop_prices3[[#This Row],[Storage Comp]])</f>
        <v>23.847191301954307</v>
      </c>
      <c r="C673">
        <v>671</v>
      </c>
      <c r="D673" t="s">
        <v>33</v>
      </c>
      <c r="E673" t="s">
        <v>37</v>
      </c>
      <c r="F673">
        <v>64</v>
      </c>
      <c r="G673" t="s">
        <v>13</v>
      </c>
      <c r="H673" t="s">
        <v>35</v>
      </c>
      <c r="I673">
        <v>13.3</v>
      </c>
      <c r="J673" t="s">
        <v>15</v>
      </c>
      <c r="K673">
        <v>8.1999999999999993</v>
      </c>
      <c r="L673">
        <v>2.04</v>
      </c>
      <c r="M673" t="s">
        <v>30</v>
      </c>
      <c r="N673">
        <v>5036.46</v>
      </c>
      <c r="O673" s="5">
        <f>(ScoreCard!$E$3-laptop_prices3[[#This Row],[Price ($)]])/ScoreCard!$E$3*ScoreCard!$E$5</f>
        <v>2.6700055885150462</v>
      </c>
      <c r="P673" s="5">
        <f>laptop_prices3[[#This Row],[RAM (GB)]]/ScoreCard!$F$3*ScoreCard!$F$5</f>
        <v>7</v>
      </c>
      <c r="Q673" s="5">
        <f>laptop_prices3[[#This Row],[Screen Size (inch)]]/ScoreCard!$G$3*ScoreCard!$G$5</f>
        <v>1.5375722543352601</v>
      </c>
      <c r="R673" s="5">
        <f>laptop_prices3[[#This Row],[Battery Life (hours)]]/ScoreCard!$H$3*ScoreCard!$H$5</f>
        <v>4.7833333333333323</v>
      </c>
      <c r="S673" s="5">
        <f>ScoreCard!$I$3-laptop_prices3[[#This Row],[Weight (kg)]]/ScoreCard!$I$3*ScoreCard!$I$5</f>
        <v>2.3342857142857145</v>
      </c>
      <c r="T673" s="6" cm="1">
        <f t="array" ref="T673">_xlfn.IFS(laptop_prices3[[#This Row],[Storage]]="512GB SSD", 512, laptop_prices3[[#This Row],[Storage]] = "1TB SSD", 1000, laptop_prices3[[#This Row],[Storage]] = "2TB SSD", 2000, laptop_prices3[[#This Row],[Storage]]= "256GB SSD", 256, laptop_prices3[[#This Row],[Storage]] = "1TB HDD", 1000*0.7)</f>
        <v>512</v>
      </c>
      <c r="U673" s="5">
        <f>laptop_prices3[[#This Row],[Storage Raw Value]]/ScoreCard!$J$3*ScoreCard!$J$5</f>
        <v>2.048</v>
      </c>
    </row>
    <row r="674" spans="2:21" x14ac:dyDescent="0.2">
      <c r="B674" s="4" cm="1">
        <f t="array" ref="B674">SUM(laptop_prices3[[#This Row],[RAM Comp]:[Weight Comp]]+laptop_prices3[[#This Row],[Storage Comp]])</f>
        <v>13.473619047619048</v>
      </c>
      <c r="C674">
        <v>672</v>
      </c>
      <c r="D674" t="s">
        <v>11</v>
      </c>
      <c r="E674" t="s">
        <v>48</v>
      </c>
      <c r="F674">
        <v>8</v>
      </c>
      <c r="G674" t="s">
        <v>29</v>
      </c>
      <c r="H674" t="s">
        <v>35</v>
      </c>
      <c r="I674">
        <v>17.3</v>
      </c>
      <c r="J674" t="s">
        <v>43</v>
      </c>
      <c r="K674">
        <v>7.9</v>
      </c>
      <c r="L674">
        <v>2.81</v>
      </c>
      <c r="M674" t="s">
        <v>30</v>
      </c>
      <c r="N674">
        <v>2007.67</v>
      </c>
      <c r="O674" s="5">
        <f>(ScoreCard!$E$3-laptop_prices3[[#This Row],[Price ($)]])/ScoreCard!$E$3*ScoreCard!$E$5</f>
        <v>4.071200827544347</v>
      </c>
      <c r="P674" s="5">
        <f>laptop_prices3[[#This Row],[RAM (GB)]]/ScoreCard!$F$3*ScoreCard!$F$5</f>
        <v>0.875</v>
      </c>
      <c r="Q674" s="5">
        <f>laptop_prices3[[#This Row],[Screen Size (inch)]]/ScoreCard!$G$3*ScoreCard!$G$5</f>
        <v>2</v>
      </c>
      <c r="R674" s="5">
        <f>laptop_prices3[[#This Row],[Battery Life (hours)]]/ScoreCard!$H$3*ScoreCard!$H$5</f>
        <v>4.6083333333333334</v>
      </c>
      <c r="S674" s="5">
        <f>ScoreCard!$I$3-laptop_prices3[[#This Row],[Weight (kg)]]/ScoreCard!$I$3*ScoreCard!$I$5</f>
        <v>1.8942857142857144</v>
      </c>
      <c r="T674" s="6" cm="1">
        <f t="array" ref="T674">_xlfn.IFS(laptop_prices3[[#This Row],[Storage]]="512GB SSD", 512, laptop_prices3[[#This Row],[Storage]] = "1TB SSD", 1000, laptop_prices3[[#This Row],[Storage]] = "2TB SSD", 2000, laptop_prices3[[#This Row],[Storage]]= "256GB SSD", 256, laptop_prices3[[#This Row],[Storage]] = "1TB HDD", 1000*0.7)</f>
        <v>256</v>
      </c>
      <c r="U674" s="5">
        <f>laptop_prices3[[#This Row],[Storage Raw Value]]/ScoreCard!$J$3*ScoreCard!$J$5</f>
        <v>1.024</v>
      </c>
    </row>
    <row r="675" spans="2:21" x14ac:dyDescent="0.2">
      <c r="B675" s="4" cm="1">
        <f t="array" ref="B675">SUM(laptop_prices3[[#This Row],[RAM Comp]:[Weight Comp]]+laptop_prices3[[#This Row],[Storage Comp]])</f>
        <v>22.700401871731351</v>
      </c>
      <c r="C675">
        <v>673</v>
      </c>
      <c r="D675" t="s">
        <v>33</v>
      </c>
      <c r="E675" t="s">
        <v>24</v>
      </c>
      <c r="F675">
        <v>8</v>
      </c>
      <c r="G675" t="s">
        <v>42</v>
      </c>
      <c r="H675" t="s">
        <v>32</v>
      </c>
      <c r="I675">
        <v>14</v>
      </c>
      <c r="J675" t="s">
        <v>27</v>
      </c>
      <c r="K675">
        <v>10.9</v>
      </c>
      <c r="L675">
        <v>1.49</v>
      </c>
      <c r="M675" t="s">
        <v>46</v>
      </c>
      <c r="N675">
        <v>1356.93</v>
      </c>
      <c r="O675" s="5">
        <f>(ScoreCard!$E$3-laptop_prices3[[#This Row],[Price ($)]])/ScoreCard!$E$3*ScoreCard!$E$5</f>
        <v>4.3722496918914713</v>
      </c>
      <c r="P675" s="5">
        <f>laptop_prices3[[#This Row],[RAM (GB)]]/ScoreCard!$F$3*ScoreCard!$F$5</f>
        <v>0.875</v>
      </c>
      <c r="Q675" s="5">
        <f>laptop_prices3[[#This Row],[Screen Size (inch)]]/ScoreCard!$G$3*ScoreCard!$G$5</f>
        <v>1.6184971098265895</v>
      </c>
      <c r="R675" s="5">
        <f>laptop_prices3[[#This Row],[Battery Life (hours)]]/ScoreCard!$H$3*ScoreCard!$H$5</f>
        <v>6.3583333333333334</v>
      </c>
      <c r="S675" s="5">
        <f>ScoreCard!$I$3-laptop_prices3[[#This Row],[Weight (kg)]]/ScoreCard!$I$3*ScoreCard!$I$5</f>
        <v>2.6485714285714286</v>
      </c>
      <c r="T675" s="6" cm="1">
        <f t="array" ref="T675">_xlfn.IFS(laptop_prices3[[#This Row],[Storage]]="512GB SSD", 512, laptop_prices3[[#This Row],[Storage]] = "1TB SSD", 1000, laptop_prices3[[#This Row],[Storage]] = "2TB SSD", 2000, laptop_prices3[[#This Row],[Storage]]= "256GB SSD", 256, laptop_prices3[[#This Row],[Storage]] = "1TB HDD", 1000*0.7)</f>
        <v>700</v>
      </c>
      <c r="U675" s="5">
        <f>laptop_prices3[[#This Row],[Storage Raw Value]]/ScoreCard!$J$3*ScoreCard!$J$5</f>
        <v>2.8</v>
      </c>
    </row>
    <row r="676" spans="2:21" x14ac:dyDescent="0.2">
      <c r="B676" s="4" cm="1">
        <f t="array" ref="B676">SUM(laptop_prices3[[#This Row],[RAM Comp]:[Weight Comp]]+laptop_prices3[[#This Row],[Storage Comp]])</f>
        <v>43.724953206716208</v>
      </c>
      <c r="C676">
        <v>674</v>
      </c>
      <c r="D676" t="s">
        <v>36</v>
      </c>
      <c r="E676" t="s">
        <v>18</v>
      </c>
      <c r="F676">
        <v>8</v>
      </c>
      <c r="G676" t="s">
        <v>25</v>
      </c>
      <c r="H676" t="s">
        <v>20</v>
      </c>
      <c r="I676">
        <v>13.3</v>
      </c>
      <c r="J676" t="s">
        <v>43</v>
      </c>
      <c r="K676">
        <v>11.6</v>
      </c>
      <c r="L676">
        <v>1.67</v>
      </c>
      <c r="M676" t="s">
        <v>22</v>
      </c>
      <c r="N676">
        <v>1400.02</v>
      </c>
      <c r="O676" s="5">
        <f>(ScoreCard!$E$3-laptop_prices3[[#This Row],[Price ($)]])/ScoreCard!$E$3*ScoreCard!$E$5</f>
        <v>4.3523151626405916</v>
      </c>
      <c r="P676" s="5">
        <f>laptop_prices3[[#This Row],[RAM (GB)]]/ScoreCard!$F$3*ScoreCard!$F$5</f>
        <v>0.875</v>
      </c>
      <c r="Q676" s="5">
        <f>laptop_prices3[[#This Row],[Screen Size (inch)]]/ScoreCard!$G$3*ScoreCard!$G$5</f>
        <v>1.5375722543352601</v>
      </c>
      <c r="R676" s="5">
        <f>laptop_prices3[[#This Row],[Battery Life (hours)]]/ScoreCard!$H$3*ScoreCard!$H$5</f>
        <v>6.7666666666666666</v>
      </c>
      <c r="S676" s="5">
        <f>ScoreCard!$I$3-laptop_prices3[[#This Row],[Weight (kg)]]/ScoreCard!$I$3*ScoreCard!$I$5</f>
        <v>2.5457142857142858</v>
      </c>
      <c r="T676" s="6" cm="1">
        <f t="array" ref="T676">_xlfn.IFS(laptop_prices3[[#This Row],[Storage]]="512GB SSD", 512, laptop_prices3[[#This Row],[Storage]] = "1TB SSD", 1000, laptop_prices3[[#This Row],[Storage]] = "2TB SSD", 2000, laptop_prices3[[#This Row],[Storage]]= "256GB SSD", 256, laptop_prices3[[#This Row],[Storage]] = "1TB HDD", 1000*0.7)</f>
        <v>2000</v>
      </c>
      <c r="U676" s="5">
        <f>laptop_prices3[[#This Row],[Storage Raw Value]]/ScoreCard!$J$3*ScoreCard!$J$5</f>
        <v>8</v>
      </c>
    </row>
    <row r="677" spans="2:21" x14ac:dyDescent="0.2">
      <c r="B677" s="4" cm="1">
        <f t="array" ref="B677">SUM(laptop_prices3[[#This Row],[RAM Comp]:[Weight Comp]]+laptop_prices3[[#This Row],[Storage Comp]])</f>
        <v>20.692544728874211</v>
      </c>
      <c r="C677">
        <v>675</v>
      </c>
      <c r="D677" t="s">
        <v>11</v>
      </c>
      <c r="E677" t="s">
        <v>31</v>
      </c>
      <c r="F677">
        <v>8</v>
      </c>
      <c r="G677" t="s">
        <v>42</v>
      </c>
      <c r="H677" t="s">
        <v>44</v>
      </c>
      <c r="I677">
        <v>14</v>
      </c>
      <c r="J677" t="s">
        <v>43</v>
      </c>
      <c r="K677">
        <v>8.8000000000000007</v>
      </c>
      <c r="L677">
        <v>2.86</v>
      </c>
      <c r="M677" t="s">
        <v>22</v>
      </c>
      <c r="N677">
        <v>809.94</v>
      </c>
      <c r="O677" s="5">
        <f>(ScoreCard!$E$3-laptop_prices3[[#This Row],[Price ($)]])/ScoreCard!$E$3*ScoreCard!$E$5</f>
        <v>4.6253011691469554</v>
      </c>
      <c r="P677" s="5">
        <f>laptop_prices3[[#This Row],[RAM (GB)]]/ScoreCard!$F$3*ScoreCard!$F$5</f>
        <v>0.875</v>
      </c>
      <c r="Q677" s="5">
        <f>laptop_prices3[[#This Row],[Screen Size (inch)]]/ScoreCard!$G$3*ScoreCard!$G$5</f>
        <v>1.6184971098265895</v>
      </c>
      <c r="R677" s="5">
        <f>laptop_prices3[[#This Row],[Battery Life (hours)]]/ScoreCard!$H$3*ScoreCard!$H$5</f>
        <v>5.1333333333333337</v>
      </c>
      <c r="S677" s="5">
        <f>ScoreCard!$I$3-laptop_prices3[[#This Row],[Weight (kg)]]/ScoreCard!$I$3*ScoreCard!$I$5</f>
        <v>1.8657142857142859</v>
      </c>
      <c r="T677" s="6" cm="1">
        <f t="array" ref="T677">_xlfn.IFS(laptop_prices3[[#This Row],[Storage]]="512GB SSD", 512, laptop_prices3[[#This Row],[Storage]] = "1TB SSD", 1000, laptop_prices3[[#This Row],[Storage]] = "2TB SSD", 2000, laptop_prices3[[#This Row],[Storage]]= "256GB SSD", 256, laptop_prices3[[#This Row],[Storage]] = "1TB HDD", 1000*0.7)</f>
        <v>700</v>
      </c>
      <c r="U677" s="5">
        <f>laptop_prices3[[#This Row],[Storage Raw Value]]/ScoreCard!$J$3*ScoreCard!$J$5</f>
        <v>2.8</v>
      </c>
    </row>
    <row r="678" spans="2:21" x14ac:dyDescent="0.2">
      <c r="B678" s="4" cm="1">
        <f t="array" ref="B678">SUM(laptop_prices3[[#This Row],[RAM Comp]:[Weight Comp]]+laptop_prices3[[#This Row],[Storage Comp]])</f>
        <v>41.993167492430494</v>
      </c>
      <c r="C678">
        <v>676</v>
      </c>
      <c r="D678" t="s">
        <v>38</v>
      </c>
      <c r="E678" t="s">
        <v>37</v>
      </c>
      <c r="F678">
        <v>4</v>
      </c>
      <c r="G678" t="s">
        <v>25</v>
      </c>
      <c r="H678" t="s">
        <v>32</v>
      </c>
      <c r="I678">
        <v>13.3</v>
      </c>
      <c r="J678" t="s">
        <v>21</v>
      </c>
      <c r="K678">
        <v>10.4</v>
      </c>
      <c r="L678">
        <v>2.71</v>
      </c>
      <c r="M678" t="s">
        <v>16</v>
      </c>
      <c r="N678">
        <v>1159.27</v>
      </c>
      <c r="O678" s="5">
        <f>(ScoreCard!$E$3-laptop_prices3[[#This Row],[Price ($)]])/ScoreCard!$E$3*ScoreCard!$E$5</f>
        <v>4.4636922319640853</v>
      </c>
      <c r="P678" s="5">
        <f>laptop_prices3[[#This Row],[RAM (GB)]]/ScoreCard!$F$3*ScoreCard!$F$5</f>
        <v>0.4375</v>
      </c>
      <c r="Q678" s="5">
        <f>laptop_prices3[[#This Row],[Screen Size (inch)]]/ScoreCard!$G$3*ScoreCard!$G$5</f>
        <v>1.5375722543352601</v>
      </c>
      <c r="R678" s="5">
        <f>laptop_prices3[[#This Row],[Battery Life (hours)]]/ScoreCard!$H$3*ScoreCard!$H$5</f>
        <v>6.0666666666666664</v>
      </c>
      <c r="S678" s="5">
        <f>ScoreCard!$I$3-laptop_prices3[[#This Row],[Weight (kg)]]/ScoreCard!$I$3*ScoreCard!$I$5</f>
        <v>1.9514285714285715</v>
      </c>
      <c r="T678" s="6" cm="1">
        <f t="array" ref="T678">_xlfn.IFS(laptop_prices3[[#This Row],[Storage]]="512GB SSD", 512, laptop_prices3[[#This Row],[Storage]] = "1TB SSD", 1000, laptop_prices3[[#This Row],[Storage]] = "2TB SSD", 2000, laptop_prices3[[#This Row],[Storage]]= "256GB SSD", 256, laptop_prices3[[#This Row],[Storage]] = "1TB HDD", 1000*0.7)</f>
        <v>2000</v>
      </c>
      <c r="U678" s="5">
        <f>laptop_prices3[[#This Row],[Storage Raw Value]]/ScoreCard!$J$3*ScoreCard!$J$5</f>
        <v>8</v>
      </c>
    </row>
    <row r="679" spans="2:21" x14ac:dyDescent="0.2">
      <c r="B679" s="4" cm="1">
        <f t="array" ref="B679">SUM(laptop_prices3[[#This Row],[RAM Comp]:[Weight Comp]]+laptop_prices3[[#This Row],[Storage Comp]])</f>
        <v>26.92738095238095</v>
      </c>
      <c r="C679">
        <v>677</v>
      </c>
      <c r="D679" t="s">
        <v>17</v>
      </c>
      <c r="E679" t="s">
        <v>48</v>
      </c>
      <c r="F679">
        <v>32</v>
      </c>
      <c r="G679" t="s">
        <v>19</v>
      </c>
      <c r="H679" t="s">
        <v>32</v>
      </c>
      <c r="I679">
        <v>17.3</v>
      </c>
      <c r="J679" t="s">
        <v>15</v>
      </c>
      <c r="K679">
        <v>5.9</v>
      </c>
      <c r="L679">
        <v>2.65</v>
      </c>
      <c r="M679" t="s">
        <v>30</v>
      </c>
      <c r="N679">
        <v>3651.78</v>
      </c>
      <c r="O679" s="5">
        <f>(ScoreCard!$E$3-laptop_prices3[[#This Row],[Price ($)]])/ScoreCard!$E$3*ScoreCard!$E$5</f>
        <v>3.3105937519661577</v>
      </c>
      <c r="P679" s="5">
        <f>laptop_prices3[[#This Row],[RAM (GB)]]/ScoreCard!$F$3*ScoreCard!$F$5</f>
        <v>3.5</v>
      </c>
      <c r="Q679" s="5">
        <f>laptop_prices3[[#This Row],[Screen Size (inch)]]/ScoreCard!$G$3*ScoreCard!$G$5</f>
        <v>2</v>
      </c>
      <c r="R679" s="5">
        <f>laptop_prices3[[#This Row],[Battery Life (hours)]]/ScoreCard!$H$3*ScoreCard!$H$5</f>
        <v>3.4416666666666669</v>
      </c>
      <c r="S679" s="5">
        <f>ScoreCard!$I$3-laptop_prices3[[#This Row],[Weight (kg)]]/ScoreCard!$I$3*ScoreCard!$I$5</f>
        <v>1.9857142857142858</v>
      </c>
      <c r="T679" s="6" cm="1">
        <f t="array" ref="T679">_xlfn.IFS(laptop_prices3[[#This Row],[Storage]]="512GB SSD", 512, laptop_prices3[[#This Row],[Storage]] = "1TB SSD", 1000, laptop_prices3[[#This Row],[Storage]] = "2TB SSD", 2000, laptop_prices3[[#This Row],[Storage]]= "256GB SSD", 256, laptop_prices3[[#This Row],[Storage]] = "1TB HDD", 1000*0.7)</f>
        <v>1000</v>
      </c>
      <c r="U679" s="5">
        <f>laptop_prices3[[#This Row],[Storage Raw Value]]/ScoreCard!$J$3*ScoreCard!$J$5</f>
        <v>4</v>
      </c>
    </row>
    <row r="680" spans="2:21" x14ac:dyDescent="0.2">
      <c r="B680" s="4" cm="1">
        <f t="array" ref="B680">SUM(laptop_prices3[[#This Row],[RAM Comp]:[Weight Comp]]+laptop_prices3[[#This Row],[Storage Comp]])</f>
        <v>30.818095238095239</v>
      </c>
      <c r="C680">
        <v>678</v>
      </c>
      <c r="D680" t="s">
        <v>36</v>
      </c>
      <c r="E680" t="s">
        <v>31</v>
      </c>
      <c r="F680">
        <v>32</v>
      </c>
      <c r="G680" t="s">
        <v>19</v>
      </c>
      <c r="H680" t="s">
        <v>32</v>
      </c>
      <c r="I680">
        <v>17.3</v>
      </c>
      <c r="J680" t="s">
        <v>43</v>
      </c>
      <c r="K680">
        <v>11.6</v>
      </c>
      <c r="L680">
        <v>1.66</v>
      </c>
      <c r="M680" t="s">
        <v>30</v>
      </c>
      <c r="N680">
        <v>1426.17</v>
      </c>
      <c r="O680" s="5">
        <f>(ScoreCard!$E$3-laptop_prices3[[#This Row],[Price ($)]])/ScoreCard!$E$3*ScoreCard!$E$5</f>
        <v>4.3402175079664094</v>
      </c>
      <c r="P680" s="5">
        <f>laptop_prices3[[#This Row],[RAM (GB)]]/ScoreCard!$F$3*ScoreCard!$F$5</f>
        <v>3.5</v>
      </c>
      <c r="Q680" s="5">
        <f>laptop_prices3[[#This Row],[Screen Size (inch)]]/ScoreCard!$G$3*ScoreCard!$G$5</f>
        <v>2</v>
      </c>
      <c r="R680" s="5">
        <f>laptop_prices3[[#This Row],[Battery Life (hours)]]/ScoreCard!$H$3*ScoreCard!$H$5</f>
        <v>6.7666666666666666</v>
      </c>
      <c r="S680" s="5">
        <f>ScoreCard!$I$3-laptop_prices3[[#This Row],[Weight (kg)]]/ScoreCard!$I$3*ScoreCard!$I$5</f>
        <v>2.5514285714285716</v>
      </c>
      <c r="T680" s="6" cm="1">
        <f t="array" ref="T680">_xlfn.IFS(laptop_prices3[[#This Row],[Storage]]="512GB SSD", 512, laptop_prices3[[#This Row],[Storage]] = "1TB SSD", 1000, laptop_prices3[[#This Row],[Storage]] = "2TB SSD", 2000, laptop_prices3[[#This Row],[Storage]]= "256GB SSD", 256, laptop_prices3[[#This Row],[Storage]] = "1TB HDD", 1000*0.7)</f>
        <v>1000</v>
      </c>
      <c r="U680" s="5">
        <f>laptop_prices3[[#This Row],[Storage Raw Value]]/ScoreCard!$J$3*ScoreCard!$J$5</f>
        <v>4</v>
      </c>
    </row>
    <row r="681" spans="2:21" x14ac:dyDescent="0.2">
      <c r="B681" s="4" cm="1">
        <f t="array" ref="B681">SUM(laptop_prices3[[#This Row],[RAM Comp]:[Weight Comp]]+laptop_prices3[[#This Row],[Storage Comp]])</f>
        <v>20.527667492430496</v>
      </c>
      <c r="C681">
        <v>679</v>
      </c>
      <c r="D681" t="s">
        <v>17</v>
      </c>
      <c r="E681" t="s">
        <v>12</v>
      </c>
      <c r="F681">
        <v>16</v>
      </c>
      <c r="G681" t="s">
        <v>13</v>
      </c>
      <c r="H681" t="s">
        <v>44</v>
      </c>
      <c r="I681">
        <v>13.3</v>
      </c>
      <c r="J681" t="s">
        <v>43</v>
      </c>
      <c r="K681">
        <v>11</v>
      </c>
      <c r="L681">
        <v>1.52</v>
      </c>
      <c r="M681" t="s">
        <v>30</v>
      </c>
      <c r="N681">
        <v>952.43</v>
      </c>
      <c r="O681" s="5">
        <f>(ScoreCard!$E$3-laptop_prices3[[#This Row],[Price ($)]])/ScoreCard!$E$3*ScoreCard!$E$5</f>
        <v>4.559381673371651</v>
      </c>
      <c r="P681" s="5">
        <f>laptop_prices3[[#This Row],[RAM (GB)]]/ScoreCard!$F$3*ScoreCard!$F$5</f>
        <v>1.75</v>
      </c>
      <c r="Q681" s="5">
        <f>laptop_prices3[[#This Row],[Screen Size (inch)]]/ScoreCard!$G$3*ScoreCard!$G$5</f>
        <v>1.5375722543352601</v>
      </c>
      <c r="R681" s="5">
        <f>laptop_prices3[[#This Row],[Battery Life (hours)]]/ScoreCard!$H$3*ScoreCard!$H$5</f>
        <v>6.4166666666666661</v>
      </c>
      <c r="S681" s="5">
        <f>ScoreCard!$I$3-laptop_prices3[[#This Row],[Weight (kg)]]/ScoreCard!$I$3*ScoreCard!$I$5</f>
        <v>2.6314285714285717</v>
      </c>
      <c r="T681" s="6" cm="1">
        <f t="array" ref="T681">_xlfn.IFS(laptop_prices3[[#This Row],[Storage]]="512GB SSD", 512, laptop_prices3[[#This Row],[Storage]] = "1TB SSD", 1000, laptop_prices3[[#This Row],[Storage]] = "2TB SSD", 2000, laptop_prices3[[#This Row],[Storage]]= "256GB SSD", 256, laptop_prices3[[#This Row],[Storage]] = "1TB HDD", 1000*0.7)</f>
        <v>512</v>
      </c>
      <c r="U681" s="5">
        <f>laptop_prices3[[#This Row],[Storage Raw Value]]/ScoreCard!$J$3*ScoreCard!$J$5</f>
        <v>2.048</v>
      </c>
    </row>
    <row r="682" spans="2:21" x14ac:dyDescent="0.2">
      <c r="B682" s="4" cm="1">
        <f t="array" ref="B682">SUM(laptop_prices3[[#This Row],[RAM Comp]:[Weight Comp]]+laptop_prices3[[#This Row],[Storage Comp]])</f>
        <v>21.841238921001924</v>
      </c>
      <c r="C682">
        <v>680</v>
      </c>
      <c r="D682" t="s">
        <v>36</v>
      </c>
      <c r="E682" t="s">
        <v>18</v>
      </c>
      <c r="F682">
        <v>32</v>
      </c>
      <c r="G682" t="s">
        <v>13</v>
      </c>
      <c r="H682" t="s">
        <v>14</v>
      </c>
      <c r="I682">
        <v>13.3</v>
      </c>
      <c r="J682" t="s">
        <v>21</v>
      </c>
      <c r="K682">
        <v>11.3</v>
      </c>
      <c r="L682">
        <v>2.59</v>
      </c>
      <c r="M682" t="s">
        <v>16</v>
      </c>
      <c r="N682">
        <v>1581.71</v>
      </c>
      <c r="O682" s="5">
        <f>(ScoreCard!$E$3-laptop_prices3[[#This Row],[Price ($)]])/ScoreCard!$E$3*ScoreCard!$E$5</f>
        <v>4.268260750489457</v>
      </c>
      <c r="P682" s="5">
        <f>laptop_prices3[[#This Row],[RAM (GB)]]/ScoreCard!$F$3*ScoreCard!$F$5</f>
        <v>3.5</v>
      </c>
      <c r="Q682" s="5">
        <f>laptop_prices3[[#This Row],[Screen Size (inch)]]/ScoreCard!$G$3*ScoreCard!$G$5</f>
        <v>1.5375722543352601</v>
      </c>
      <c r="R682" s="5">
        <f>laptop_prices3[[#This Row],[Battery Life (hours)]]/ScoreCard!$H$3*ScoreCard!$H$5</f>
        <v>6.5916666666666677</v>
      </c>
      <c r="S682" s="5">
        <f>ScoreCard!$I$3-laptop_prices3[[#This Row],[Weight (kg)]]/ScoreCard!$I$3*ScoreCard!$I$5</f>
        <v>2.02</v>
      </c>
      <c r="T682" s="6" cm="1">
        <f t="array" ref="T682">_xlfn.IFS(laptop_prices3[[#This Row],[Storage]]="512GB SSD", 512, laptop_prices3[[#This Row],[Storage]] = "1TB SSD", 1000, laptop_prices3[[#This Row],[Storage]] = "2TB SSD", 2000, laptop_prices3[[#This Row],[Storage]]= "256GB SSD", 256, laptop_prices3[[#This Row],[Storage]] = "1TB HDD", 1000*0.7)</f>
        <v>512</v>
      </c>
      <c r="U682" s="5">
        <f>laptop_prices3[[#This Row],[Storage Raw Value]]/ScoreCard!$J$3*ScoreCard!$J$5</f>
        <v>2.048</v>
      </c>
    </row>
    <row r="683" spans="2:21" x14ac:dyDescent="0.2">
      <c r="B683" s="4" cm="1">
        <f t="array" ref="B683">SUM(laptop_prices3[[#This Row],[RAM Comp]:[Weight Comp]]+laptop_prices3[[#This Row],[Storage Comp]])</f>
        <v>14.218334159097166</v>
      </c>
      <c r="C683">
        <v>681</v>
      </c>
      <c r="D683" t="s">
        <v>17</v>
      </c>
      <c r="E683" t="s">
        <v>48</v>
      </c>
      <c r="F683">
        <v>32</v>
      </c>
      <c r="G683" t="s">
        <v>29</v>
      </c>
      <c r="H683" t="s">
        <v>44</v>
      </c>
      <c r="I683">
        <v>13.3</v>
      </c>
      <c r="J683" t="s">
        <v>21</v>
      </c>
      <c r="K683">
        <v>4</v>
      </c>
      <c r="L683">
        <v>1.31</v>
      </c>
      <c r="M683" t="s">
        <v>22</v>
      </c>
      <c r="N683">
        <v>1647.1</v>
      </c>
      <c r="O683" s="5">
        <f>(ScoreCard!$E$3-laptop_prices3[[#This Row],[Price ($)]])/ScoreCard!$E$3*ScoreCard!$E$5</f>
        <v>4.2380096744227362</v>
      </c>
      <c r="P683" s="5">
        <f>laptop_prices3[[#This Row],[RAM (GB)]]/ScoreCard!$F$3*ScoreCard!$F$5</f>
        <v>3.5</v>
      </c>
      <c r="Q683" s="5">
        <f>laptop_prices3[[#This Row],[Screen Size (inch)]]/ScoreCard!$G$3*ScoreCard!$G$5</f>
        <v>1.5375722543352601</v>
      </c>
      <c r="R683" s="5">
        <f>laptop_prices3[[#This Row],[Battery Life (hours)]]/ScoreCard!$H$3*ScoreCard!$H$5</f>
        <v>2.333333333333333</v>
      </c>
      <c r="S683" s="5">
        <f>ScoreCard!$I$3-laptop_prices3[[#This Row],[Weight (kg)]]/ScoreCard!$I$3*ScoreCard!$I$5</f>
        <v>2.7514285714285713</v>
      </c>
      <c r="T683" s="6" cm="1">
        <f t="array" ref="T683">_xlfn.IFS(laptop_prices3[[#This Row],[Storage]]="512GB SSD", 512, laptop_prices3[[#This Row],[Storage]] = "1TB SSD", 1000, laptop_prices3[[#This Row],[Storage]] = "2TB SSD", 2000, laptop_prices3[[#This Row],[Storage]]= "256GB SSD", 256, laptop_prices3[[#This Row],[Storage]] = "1TB HDD", 1000*0.7)</f>
        <v>256</v>
      </c>
      <c r="U683" s="5">
        <f>laptop_prices3[[#This Row],[Storage Raw Value]]/ScoreCard!$J$3*ScoreCard!$J$5</f>
        <v>1.024</v>
      </c>
    </row>
    <row r="684" spans="2:21" x14ac:dyDescent="0.2">
      <c r="B684" s="4" cm="1">
        <f t="array" ref="B684">SUM(laptop_prices3[[#This Row],[RAM Comp]:[Weight Comp]]+laptop_prices3[[#This Row],[Storage Comp]])</f>
        <v>48.65761904761905</v>
      </c>
      <c r="C684">
        <v>682</v>
      </c>
      <c r="D684" t="s">
        <v>45</v>
      </c>
      <c r="E684" t="s">
        <v>24</v>
      </c>
      <c r="F684">
        <v>64</v>
      </c>
      <c r="G684" t="s">
        <v>25</v>
      </c>
      <c r="H684" t="s">
        <v>32</v>
      </c>
      <c r="I684">
        <v>17.3</v>
      </c>
      <c r="J684" t="s">
        <v>43</v>
      </c>
      <c r="K684">
        <v>9.4</v>
      </c>
      <c r="L684">
        <v>2.3199999999999998</v>
      </c>
      <c r="M684" t="s">
        <v>16</v>
      </c>
      <c r="N684">
        <v>2685.77</v>
      </c>
      <c r="O684" s="5">
        <f>(ScoreCard!$E$3-laptop_prices3[[#This Row],[Price ($)]])/ScoreCard!$E$3*ScoreCard!$E$5</f>
        <v>3.7574945317675619</v>
      </c>
      <c r="P684" s="5">
        <f>laptop_prices3[[#This Row],[RAM (GB)]]/ScoreCard!$F$3*ScoreCard!$F$5</f>
        <v>7</v>
      </c>
      <c r="Q684" s="5">
        <f>laptop_prices3[[#This Row],[Screen Size (inch)]]/ScoreCard!$G$3*ScoreCard!$G$5</f>
        <v>2</v>
      </c>
      <c r="R684" s="5">
        <f>laptop_prices3[[#This Row],[Battery Life (hours)]]/ScoreCard!$H$3*ScoreCard!$H$5</f>
        <v>5.4833333333333334</v>
      </c>
      <c r="S684" s="5">
        <f>ScoreCard!$I$3-laptop_prices3[[#This Row],[Weight (kg)]]/ScoreCard!$I$3*ScoreCard!$I$5</f>
        <v>2.1742857142857144</v>
      </c>
      <c r="T684" s="6" cm="1">
        <f t="array" ref="T684">_xlfn.IFS(laptop_prices3[[#This Row],[Storage]]="512GB SSD", 512, laptop_prices3[[#This Row],[Storage]] = "1TB SSD", 1000, laptop_prices3[[#This Row],[Storage]] = "2TB SSD", 2000, laptop_prices3[[#This Row],[Storage]]= "256GB SSD", 256, laptop_prices3[[#This Row],[Storage]] = "1TB HDD", 1000*0.7)</f>
        <v>2000</v>
      </c>
      <c r="U684" s="5">
        <f>laptop_prices3[[#This Row],[Storage Raw Value]]/ScoreCard!$J$3*ScoreCard!$J$5</f>
        <v>8</v>
      </c>
    </row>
    <row r="685" spans="2:21" x14ac:dyDescent="0.2">
      <c r="B685" s="4" cm="1">
        <f t="array" ref="B685">SUM(laptop_prices3[[#This Row],[RAM Comp]:[Weight Comp]]+laptop_prices3[[#This Row],[Storage Comp]])</f>
        <v>42.341615744563718</v>
      </c>
      <c r="C685">
        <v>683</v>
      </c>
      <c r="D685" t="s">
        <v>17</v>
      </c>
      <c r="E685" t="s">
        <v>12</v>
      </c>
      <c r="F685">
        <v>16</v>
      </c>
      <c r="G685" t="s">
        <v>25</v>
      </c>
      <c r="H685" t="s">
        <v>32</v>
      </c>
      <c r="I685">
        <v>16</v>
      </c>
      <c r="J685" t="s">
        <v>21</v>
      </c>
      <c r="K685">
        <v>8.8000000000000007</v>
      </c>
      <c r="L685">
        <v>3.31</v>
      </c>
      <c r="M685" t="s">
        <v>30</v>
      </c>
      <c r="N685">
        <v>1344.13</v>
      </c>
      <c r="O685" s="5">
        <f>(ScoreCard!$E$3-laptop_prices3[[#This Row],[Price ($)]])/ScoreCard!$E$3*ScoreCard!$E$5</f>
        <v>4.3781712972386817</v>
      </c>
      <c r="P685" s="5">
        <f>laptop_prices3[[#This Row],[RAM (GB)]]/ScoreCard!$F$3*ScoreCard!$F$5</f>
        <v>1.75</v>
      </c>
      <c r="Q685" s="5">
        <f>laptop_prices3[[#This Row],[Screen Size (inch)]]/ScoreCard!$G$3*ScoreCard!$G$5</f>
        <v>1.8497109826589595</v>
      </c>
      <c r="R685" s="5">
        <f>laptop_prices3[[#This Row],[Battery Life (hours)]]/ScoreCard!$H$3*ScoreCard!$H$5</f>
        <v>5.1333333333333337</v>
      </c>
      <c r="S685" s="5">
        <f>ScoreCard!$I$3-laptop_prices3[[#This Row],[Weight (kg)]]/ScoreCard!$I$3*ScoreCard!$I$5</f>
        <v>1.6085714285714285</v>
      </c>
      <c r="T685" s="6" cm="1">
        <f t="array" ref="T685">_xlfn.IFS(laptop_prices3[[#This Row],[Storage]]="512GB SSD", 512, laptop_prices3[[#This Row],[Storage]] = "1TB SSD", 1000, laptop_prices3[[#This Row],[Storage]] = "2TB SSD", 2000, laptop_prices3[[#This Row],[Storage]]= "256GB SSD", 256, laptop_prices3[[#This Row],[Storage]] = "1TB HDD", 1000*0.7)</f>
        <v>2000</v>
      </c>
      <c r="U685" s="5">
        <f>laptop_prices3[[#This Row],[Storage Raw Value]]/ScoreCard!$J$3*ScoreCard!$J$5</f>
        <v>8</v>
      </c>
    </row>
    <row r="686" spans="2:21" x14ac:dyDescent="0.2">
      <c r="B686" s="4" cm="1">
        <f t="array" ref="B686">SUM(laptop_prices3[[#This Row],[RAM Comp]:[Weight Comp]]+laptop_prices3[[#This Row],[Storage Comp]])</f>
        <v>43.362091935039913</v>
      </c>
      <c r="C686">
        <v>684</v>
      </c>
      <c r="D686" t="s">
        <v>38</v>
      </c>
      <c r="E686" t="s">
        <v>24</v>
      </c>
      <c r="F686">
        <v>16</v>
      </c>
      <c r="G686" t="s">
        <v>25</v>
      </c>
      <c r="H686" t="s">
        <v>35</v>
      </c>
      <c r="I686">
        <v>16</v>
      </c>
      <c r="J686" t="s">
        <v>15</v>
      </c>
      <c r="K686">
        <v>8.6</v>
      </c>
      <c r="L686">
        <v>1.32</v>
      </c>
      <c r="M686" t="s">
        <v>22</v>
      </c>
      <c r="N686">
        <v>1745.82</v>
      </c>
      <c r="O686" s="5">
        <f>(ScoreCard!$E$3-laptop_prices3[[#This Row],[Price ($)]])/ScoreCard!$E$3*ScoreCard!$E$5</f>
        <v>4.192339293182382</v>
      </c>
      <c r="P686" s="5">
        <f>laptop_prices3[[#This Row],[RAM (GB)]]/ScoreCard!$F$3*ScoreCard!$F$5</f>
        <v>1.75</v>
      </c>
      <c r="Q686" s="5">
        <f>laptop_prices3[[#This Row],[Screen Size (inch)]]/ScoreCard!$G$3*ScoreCard!$G$5</f>
        <v>1.8497109826589595</v>
      </c>
      <c r="R686" s="5">
        <f>laptop_prices3[[#This Row],[Battery Life (hours)]]/ScoreCard!$H$3*ScoreCard!$H$5</f>
        <v>5.0166666666666666</v>
      </c>
      <c r="S686" s="5">
        <f>ScoreCard!$I$3-laptop_prices3[[#This Row],[Weight (kg)]]/ScoreCard!$I$3*ScoreCard!$I$5</f>
        <v>2.7457142857142856</v>
      </c>
      <c r="T686" s="6" cm="1">
        <f t="array" ref="T686">_xlfn.IFS(laptop_prices3[[#This Row],[Storage]]="512GB SSD", 512, laptop_prices3[[#This Row],[Storage]] = "1TB SSD", 1000, laptop_prices3[[#This Row],[Storage]] = "2TB SSD", 2000, laptop_prices3[[#This Row],[Storage]]= "256GB SSD", 256, laptop_prices3[[#This Row],[Storage]] = "1TB HDD", 1000*0.7)</f>
        <v>2000</v>
      </c>
      <c r="U686" s="5">
        <f>laptop_prices3[[#This Row],[Storage Raw Value]]/ScoreCard!$J$3*ScoreCard!$J$5</f>
        <v>8</v>
      </c>
    </row>
    <row r="687" spans="2:21" x14ac:dyDescent="0.2">
      <c r="B687" s="4" cm="1">
        <f t="array" ref="B687">SUM(laptop_prices3[[#This Row],[RAM Comp]:[Weight Comp]]+laptop_prices3[[#This Row],[Storage Comp]])</f>
        <v>40.741977016240021</v>
      </c>
      <c r="C687">
        <v>685</v>
      </c>
      <c r="D687" t="s">
        <v>47</v>
      </c>
      <c r="E687" t="s">
        <v>39</v>
      </c>
      <c r="F687">
        <v>4</v>
      </c>
      <c r="G687" t="s">
        <v>25</v>
      </c>
      <c r="H687" t="s">
        <v>26</v>
      </c>
      <c r="I687">
        <v>13.3</v>
      </c>
      <c r="J687" t="s">
        <v>15</v>
      </c>
      <c r="K687">
        <v>8.5</v>
      </c>
      <c r="L687">
        <v>2.96</v>
      </c>
      <c r="M687" t="s">
        <v>16</v>
      </c>
      <c r="N687">
        <v>1515.7</v>
      </c>
      <c r="O687" s="5">
        <f>(ScoreCard!$E$3-laptop_prices3[[#This Row],[Price ($)]])/ScoreCard!$E$3*ScoreCard!$E$5</f>
        <v>4.2987986543151848</v>
      </c>
      <c r="P687" s="5">
        <f>laptop_prices3[[#This Row],[RAM (GB)]]/ScoreCard!$F$3*ScoreCard!$F$5</f>
        <v>0.4375</v>
      </c>
      <c r="Q687" s="5">
        <f>laptop_prices3[[#This Row],[Screen Size (inch)]]/ScoreCard!$G$3*ScoreCard!$G$5</f>
        <v>1.5375722543352601</v>
      </c>
      <c r="R687" s="5">
        <f>laptop_prices3[[#This Row],[Battery Life (hours)]]/ScoreCard!$H$3*ScoreCard!$H$5</f>
        <v>4.9583333333333339</v>
      </c>
      <c r="S687" s="5">
        <f>ScoreCard!$I$3-laptop_prices3[[#This Row],[Weight (kg)]]/ScoreCard!$I$3*ScoreCard!$I$5</f>
        <v>1.8085714285714285</v>
      </c>
      <c r="T687" s="6" cm="1">
        <f t="array" ref="T687">_xlfn.IFS(laptop_prices3[[#This Row],[Storage]]="512GB SSD", 512, laptop_prices3[[#This Row],[Storage]] = "1TB SSD", 1000, laptop_prices3[[#This Row],[Storage]] = "2TB SSD", 2000, laptop_prices3[[#This Row],[Storage]]= "256GB SSD", 256, laptop_prices3[[#This Row],[Storage]] = "1TB HDD", 1000*0.7)</f>
        <v>2000</v>
      </c>
      <c r="U687" s="5">
        <f>laptop_prices3[[#This Row],[Storage Raw Value]]/ScoreCard!$J$3*ScoreCard!$J$5</f>
        <v>8</v>
      </c>
    </row>
    <row r="688" spans="2:21" x14ac:dyDescent="0.2">
      <c r="B688" s="4" cm="1">
        <f t="array" ref="B688">SUM(laptop_prices3[[#This Row],[RAM Comp]:[Weight Comp]]+laptop_prices3[[#This Row],[Storage Comp]])</f>
        <v>45.734953206716213</v>
      </c>
      <c r="C688">
        <v>686</v>
      </c>
      <c r="D688" t="s">
        <v>38</v>
      </c>
      <c r="E688" t="s">
        <v>12</v>
      </c>
      <c r="F688">
        <v>32</v>
      </c>
      <c r="G688" t="s">
        <v>25</v>
      </c>
      <c r="H688" t="s">
        <v>26</v>
      </c>
      <c r="I688">
        <v>13.3</v>
      </c>
      <c r="J688" t="s">
        <v>21</v>
      </c>
      <c r="K688">
        <v>11.3</v>
      </c>
      <c r="L688">
        <v>2.44</v>
      </c>
      <c r="M688" t="s">
        <v>16</v>
      </c>
      <c r="N688">
        <v>1108.52</v>
      </c>
      <c r="O688" s="5">
        <f>(ScoreCard!$E$3-laptop_prices3[[#This Row],[Price ($)]])/ScoreCard!$E$3*ScoreCard!$E$5</f>
        <v>4.4871704719149355</v>
      </c>
      <c r="P688" s="5">
        <f>laptop_prices3[[#This Row],[RAM (GB)]]/ScoreCard!$F$3*ScoreCard!$F$5</f>
        <v>3.5</v>
      </c>
      <c r="Q688" s="5">
        <f>laptop_prices3[[#This Row],[Screen Size (inch)]]/ScoreCard!$G$3*ScoreCard!$G$5</f>
        <v>1.5375722543352601</v>
      </c>
      <c r="R688" s="5">
        <f>laptop_prices3[[#This Row],[Battery Life (hours)]]/ScoreCard!$H$3*ScoreCard!$H$5</f>
        <v>6.5916666666666677</v>
      </c>
      <c r="S688" s="5">
        <f>ScoreCard!$I$3-laptop_prices3[[#This Row],[Weight (kg)]]/ScoreCard!$I$3*ScoreCard!$I$5</f>
        <v>2.1057142857142859</v>
      </c>
      <c r="T688" s="6" cm="1">
        <f t="array" ref="T688">_xlfn.IFS(laptop_prices3[[#This Row],[Storage]]="512GB SSD", 512, laptop_prices3[[#This Row],[Storage]] = "1TB SSD", 1000, laptop_prices3[[#This Row],[Storage]] = "2TB SSD", 2000, laptop_prices3[[#This Row],[Storage]]= "256GB SSD", 256, laptop_prices3[[#This Row],[Storage]] = "1TB HDD", 1000*0.7)</f>
        <v>2000</v>
      </c>
      <c r="U688" s="5">
        <f>laptop_prices3[[#This Row],[Storage Raw Value]]/ScoreCard!$J$3*ScoreCard!$J$5</f>
        <v>8</v>
      </c>
    </row>
    <row r="689" spans="2:21" x14ac:dyDescent="0.2">
      <c r="B689" s="4" cm="1">
        <f t="array" ref="B689">SUM(laptop_prices3[[#This Row],[RAM Comp]:[Weight Comp]]+laptop_prices3[[#This Row],[Storage Comp]])</f>
        <v>21.428973300302779</v>
      </c>
      <c r="C689">
        <v>687</v>
      </c>
      <c r="D689" t="s">
        <v>28</v>
      </c>
      <c r="E689" t="s">
        <v>48</v>
      </c>
      <c r="F689">
        <v>8</v>
      </c>
      <c r="G689" t="s">
        <v>42</v>
      </c>
      <c r="H689" t="s">
        <v>32</v>
      </c>
      <c r="I689">
        <v>14</v>
      </c>
      <c r="J689" t="s">
        <v>43</v>
      </c>
      <c r="K689">
        <v>9.6999999999999993</v>
      </c>
      <c r="L689">
        <v>2.4900000000000002</v>
      </c>
      <c r="M689" t="s">
        <v>16</v>
      </c>
      <c r="N689">
        <v>942.74</v>
      </c>
      <c r="O689" s="5">
        <f>(ScoreCard!$E$3-laptop_prices3[[#This Row],[Price ($)]])/ScoreCard!$E$3*ScoreCard!$E$5</f>
        <v>4.5638645136696558</v>
      </c>
      <c r="P689" s="5">
        <f>laptop_prices3[[#This Row],[RAM (GB)]]/ScoreCard!$F$3*ScoreCard!$F$5</f>
        <v>0.875</v>
      </c>
      <c r="Q689" s="5">
        <f>laptop_prices3[[#This Row],[Screen Size (inch)]]/ScoreCard!$G$3*ScoreCard!$G$5</f>
        <v>1.6184971098265895</v>
      </c>
      <c r="R689" s="5">
        <f>laptop_prices3[[#This Row],[Battery Life (hours)]]/ScoreCard!$H$3*ScoreCard!$H$5</f>
        <v>5.6583333333333323</v>
      </c>
      <c r="S689" s="5">
        <f>ScoreCard!$I$3-laptop_prices3[[#This Row],[Weight (kg)]]/ScoreCard!$I$3*ScoreCard!$I$5</f>
        <v>2.077142857142857</v>
      </c>
      <c r="T689" s="6" cm="1">
        <f t="array" ref="T689">_xlfn.IFS(laptop_prices3[[#This Row],[Storage]]="512GB SSD", 512, laptop_prices3[[#This Row],[Storage]] = "1TB SSD", 1000, laptop_prices3[[#This Row],[Storage]] = "2TB SSD", 2000, laptop_prices3[[#This Row],[Storage]]= "256GB SSD", 256, laptop_prices3[[#This Row],[Storage]] = "1TB HDD", 1000*0.7)</f>
        <v>700</v>
      </c>
      <c r="U689" s="5">
        <f>laptop_prices3[[#This Row],[Storage Raw Value]]/ScoreCard!$J$3*ScoreCard!$J$5</f>
        <v>2.8</v>
      </c>
    </row>
    <row r="690" spans="2:21" x14ac:dyDescent="0.2">
      <c r="B690" s="4" cm="1">
        <f t="array" ref="B690">SUM(laptop_prices3[[#This Row],[RAM Comp]:[Weight Comp]]+laptop_prices3[[#This Row],[Storage Comp]])</f>
        <v>19.707238095238097</v>
      </c>
      <c r="C690">
        <v>688</v>
      </c>
      <c r="D690" t="s">
        <v>45</v>
      </c>
      <c r="E690" t="s">
        <v>12</v>
      </c>
      <c r="F690">
        <v>8</v>
      </c>
      <c r="G690" t="s">
        <v>13</v>
      </c>
      <c r="H690" t="s">
        <v>40</v>
      </c>
      <c r="I690">
        <v>17.3</v>
      </c>
      <c r="J690" t="s">
        <v>27</v>
      </c>
      <c r="K690">
        <v>11.3</v>
      </c>
      <c r="L690">
        <v>2.54</v>
      </c>
      <c r="M690" t="s">
        <v>30</v>
      </c>
      <c r="N690">
        <v>1574.74</v>
      </c>
      <c r="O690" s="5">
        <f>(ScoreCard!$E$3-laptop_prices3[[#This Row],[Price ($)]])/ScoreCard!$E$3*ScoreCard!$E$5</f>
        <v>4.2714852496511808</v>
      </c>
      <c r="P690" s="5">
        <f>laptop_prices3[[#This Row],[RAM (GB)]]/ScoreCard!$F$3*ScoreCard!$F$5</f>
        <v>0.875</v>
      </c>
      <c r="Q690" s="5">
        <f>laptop_prices3[[#This Row],[Screen Size (inch)]]/ScoreCard!$G$3*ScoreCard!$G$5</f>
        <v>2</v>
      </c>
      <c r="R690" s="5">
        <f>laptop_prices3[[#This Row],[Battery Life (hours)]]/ScoreCard!$H$3*ScoreCard!$H$5</f>
        <v>6.5916666666666677</v>
      </c>
      <c r="S690" s="5">
        <f>ScoreCard!$I$3-laptop_prices3[[#This Row],[Weight (kg)]]/ScoreCard!$I$3*ScoreCard!$I$5</f>
        <v>2.0485714285714285</v>
      </c>
      <c r="T690" s="6" cm="1">
        <f t="array" ref="T690">_xlfn.IFS(laptop_prices3[[#This Row],[Storage]]="512GB SSD", 512, laptop_prices3[[#This Row],[Storage]] = "1TB SSD", 1000, laptop_prices3[[#This Row],[Storage]] = "2TB SSD", 2000, laptop_prices3[[#This Row],[Storage]]= "256GB SSD", 256, laptop_prices3[[#This Row],[Storage]] = "1TB HDD", 1000*0.7)</f>
        <v>512</v>
      </c>
      <c r="U690" s="5">
        <f>laptop_prices3[[#This Row],[Storage Raw Value]]/ScoreCard!$J$3*ScoreCard!$J$5</f>
        <v>2.048</v>
      </c>
    </row>
    <row r="691" spans="2:21" x14ac:dyDescent="0.2">
      <c r="B691" s="4" cm="1">
        <f t="array" ref="B691">SUM(laptop_prices3[[#This Row],[RAM Comp]:[Weight Comp]]+laptop_prices3[[#This Row],[Storage Comp]])</f>
        <v>40.778468208092484</v>
      </c>
      <c r="C691">
        <v>689</v>
      </c>
      <c r="D691" t="s">
        <v>28</v>
      </c>
      <c r="E691" t="s">
        <v>41</v>
      </c>
      <c r="F691">
        <v>8</v>
      </c>
      <c r="G691" t="s">
        <v>25</v>
      </c>
      <c r="H691" t="s">
        <v>32</v>
      </c>
      <c r="I691">
        <v>15.6</v>
      </c>
      <c r="J691" t="s">
        <v>21</v>
      </c>
      <c r="K691">
        <v>7.2</v>
      </c>
      <c r="L691">
        <v>2.8</v>
      </c>
      <c r="M691" t="s">
        <v>16</v>
      </c>
      <c r="N691">
        <v>1399.43</v>
      </c>
      <c r="O691" s="5">
        <f>(ScoreCard!$E$3-laptop_prices3[[#This Row],[Price ($)]])/ScoreCard!$E$3*ScoreCard!$E$5</f>
        <v>4.3525881116370648</v>
      </c>
      <c r="P691" s="5">
        <f>laptop_prices3[[#This Row],[RAM (GB)]]/ScoreCard!$F$3*ScoreCard!$F$5</f>
        <v>0.875</v>
      </c>
      <c r="Q691" s="5">
        <f>laptop_prices3[[#This Row],[Screen Size (inch)]]/ScoreCard!$G$3*ScoreCard!$G$5</f>
        <v>1.8034682080924855</v>
      </c>
      <c r="R691" s="5">
        <f>laptop_prices3[[#This Row],[Battery Life (hours)]]/ScoreCard!$H$3*ScoreCard!$H$5</f>
        <v>4.2</v>
      </c>
      <c r="S691" s="5">
        <f>ScoreCard!$I$3-laptop_prices3[[#This Row],[Weight (kg)]]/ScoreCard!$I$3*ScoreCard!$I$5</f>
        <v>1.9000000000000001</v>
      </c>
      <c r="T691" s="6" cm="1">
        <f t="array" ref="T691">_xlfn.IFS(laptop_prices3[[#This Row],[Storage]]="512GB SSD", 512, laptop_prices3[[#This Row],[Storage]] = "1TB SSD", 1000, laptop_prices3[[#This Row],[Storage]] = "2TB SSD", 2000, laptop_prices3[[#This Row],[Storage]]= "256GB SSD", 256, laptop_prices3[[#This Row],[Storage]] = "1TB HDD", 1000*0.7)</f>
        <v>2000</v>
      </c>
      <c r="U691" s="5">
        <f>laptop_prices3[[#This Row],[Storage Raw Value]]/ScoreCard!$J$3*ScoreCard!$J$5</f>
        <v>8</v>
      </c>
    </row>
    <row r="692" spans="2:21" x14ac:dyDescent="0.2">
      <c r="B692" s="4" cm="1">
        <f t="array" ref="B692">SUM(laptop_prices3[[#This Row],[RAM Comp]:[Weight Comp]]+laptop_prices3[[#This Row],[Storage Comp]])</f>
        <v>43.16709606385907</v>
      </c>
      <c r="C692">
        <v>690</v>
      </c>
      <c r="D692" t="s">
        <v>45</v>
      </c>
      <c r="E692" t="s">
        <v>41</v>
      </c>
      <c r="F692">
        <v>8</v>
      </c>
      <c r="G692" t="s">
        <v>25</v>
      </c>
      <c r="H692" t="s">
        <v>32</v>
      </c>
      <c r="I692">
        <v>13.3</v>
      </c>
      <c r="J692" t="s">
        <v>15</v>
      </c>
      <c r="K692">
        <v>11.3</v>
      </c>
      <c r="L692">
        <v>2.34</v>
      </c>
      <c r="M692" t="s">
        <v>30</v>
      </c>
      <c r="N692">
        <v>2003.17</v>
      </c>
      <c r="O692" s="5">
        <f>(ScoreCard!$E$3-laptop_prices3[[#This Row],[Price ($)]])/ScoreCard!$E$3*ScoreCard!$E$5</f>
        <v>4.0732826419242256</v>
      </c>
      <c r="P692" s="5">
        <f>laptop_prices3[[#This Row],[RAM (GB)]]/ScoreCard!$F$3*ScoreCard!$F$5</f>
        <v>0.875</v>
      </c>
      <c r="Q692" s="5">
        <f>laptop_prices3[[#This Row],[Screen Size (inch)]]/ScoreCard!$G$3*ScoreCard!$G$5</f>
        <v>1.5375722543352601</v>
      </c>
      <c r="R692" s="5">
        <f>laptop_prices3[[#This Row],[Battery Life (hours)]]/ScoreCard!$H$3*ScoreCard!$H$5</f>
        <v>6.5916666666666677</v>
      </c>
      <c r="S692" s="5">
        <f>ScoreCard!$I$3-laptop_prices3[[#This Row],[Weight (kg)]]/ScoreCard!$I$3*ScoreCard!$I$5</f>
        <v>2.1628571428571428</v>
      </c>
      <c r="T692" s="6" cm="1">
        <f t="array" ref="T692">_xlfn.IFS(laptop_prices3[[#This Row],[Storage]]="512GB SSD", 512, laptop_prices3[[#This Row],[Storage]] = "1TB SSD", 1000, laptop_prices3[[#This Row],[Storage]] = "2TB SSD", 2000, laptop_prices3[[#This Row],[Storage]]= "256GB SSD", 256, laptop_prices3[[#This Row],[Storage]] = "1TB HDD", 1000*0.7)</f>
        <v>2000</v>
      </c>
      <c r="U692" s="5">
        <f>laptop_prices3[[#This Row],[Storage Raw Value]]/ScoreCard!$J$3*ScoreCard!$J$5</f>
        <v>8</v>
      </c>
    </row>
    <row r="693" spans="2:21" x14ac:dyDescent="0.2">
      <c r="B693" s="4" cm="1">
        <f t="array" ref="B693">SUM(laptop_prices3[[#This Row],[RAM Comp]:[Weight Comp]]+laptop_prices3[[#This Row],[Storage Comp]])</f>
        <v>41.223020919350404</v>
      </c>
      <c r="C693">
        <v>691</v>
      </c>
      <c r="D693" t="s">
        <v>33</v>
      </c>
      <c r="E693" t="s">
        <v>48</v>
      </c>
      <c r="F693">
        <v>16</v>
      </c>
      <c r="G693" t="s">
        <v>25</v>
      </c>
      <c r="H693" t="s">
        <v>35</v>
      </c>
      <c r="I693">
        <v>14</v>
      </c>
      <c r="J693" t="s">
        <v>21</v>
      </c>
      <c r="K693">
        <v>5.3</v>
      </c>
      <c r="L693">
        <v>1.29</v>
      </c>
      <c r="M693" t="s">
        <v>22</v>
      </c>
      <c r="N693">
        <v>1217.97</v>
      </c>
      <c r="O693" s="5">
        <f>(ScoreCard!$E$3-laptop_prices3[[#This Row],[Price ($)]])/ScoreCard!$E$3*ScoreCard!$E$5</f>
        <v>4.4365361199421169</v>
      </c>
      <c r="P693" s="5">
        <f>laptop_prices3[[#This Row],[RAM (GB)]]/ScoreCard!$F$3*ScoreCard!$F$5</f>
        <v>1.75</v>
      </c>
      <c r="Q693" s="5">
        <f>laptop_prices3[[#This Row],[Screen Size (inch)]]/ScoreCard!$G$3*ScoreCard!$G$5</f>
        <v>1.6184971098265895</v>
      </c>
      <c r="R693" s="5">
        <f>laptop_prices3[[#This Row],[Battery Life (hours)]]/ScoreCard!$H$3*ScoreCard!$H$5</f>
        <v>3.0916666666666668</v>
      </c>
      <c r="S693" s="5">
        <f>ScoreCard!$I$3-laptop_prices3[[#This Row],[Weight (kg)]]/ScoreCard!$I$3*ScoreCard!$I$5</f>
        <v>2.7628571428571429</v>
      </c>
      <c r="T693" s="6" cm="1">
        <f t="array" ref="T693">_xlfn.IFS(laptop_prices3[[#This Row],[Storage]]="512GB SSD", 512, laptop_prices3[[#This Row],[Storage]] = "1TB SSD", 1000, laptop_prices3[[#This Row],[Storage]] = "2TB SSD", 2000, laptop_prices3[[#This Row],[Storage]]= "256GB SSD", 256, laptop_prices3[[#This Row],[Storage]] = "1TB HDD", 1000*0.7)</f>
        <v>2000</v>
      </c>
      <c r="U693" s="5">
        <f>laptop_prices3[[#This Row],[Storage Raw Value]]/ScoreCard!$J$3*ScoreCard!$J$5</f>
        <v>8</v>
      </c>
    </row>
    <row r="694" spans="2:21" x14ac:dyDescent="0.2">
      <c r="B694" s="4" cm="1">
        <f t="array" ref="B694">SUM(laptop_prices3[[#This Row],[RAM Comp]:[Weight Comp]]+laptop_prices3[[#This Row],[Storage Comp]])</f>
        <v>28.710425268373243</v>
      </c>
      <c r="C694">
        <v>692</v>
      </c>
      <c r="D694" t="s">
        <v>23</v>
      </c>
      <c r="E694" t="s">
        <v>41</v>
      </c>
      <c r="F694">
        <v>64</v>
      </c>
      <c r="G694" t="s">
        <v>42</v>
      </c>
      <c r="H694" t="s">
        <v>32</v>
      </c>
      <c r="I694">
        <v>16</v>
      </c>
      <c r="J694" t="s">
        <v>43</v>
      </c>
      <c r="K694">
        <v>11.1</v>
      </c>
      <c r="L694">
        <v>2.2999999999999998</v>
      </c>
      <c r="M694" t="s">
        <v>30</v>
      </c>
      <c r="N694">
        <v>3713.61</v>
      </c>
      <c r="O694" s="5">
        <f>(ScoreCard!$E$3-laptop_prices3[[#This Row],[Price ($)]])/ScoreCard!$E$3*ScoreCard!$E$5</f>
        <v>3.2819896223866287</v>
      </c>
      <c r="P694" s="5">
        <f>laptop_prices3[[#This Row],[RAM (GB)]]/ScoreCard!$F$3*ScoreCard!$F$5</f>
        <v>7</v>
      </c>
      <c r="Q694" s="5">
        <f>laptop_prices3[[#This Row],[Screen Size (inch)]]/ScoreCard!$G$3*ScoreCard!$G$5</f>
        <v>1.8497109826589595</v>
      </c>
      <c r="R694" s="5">
        <f>laptop_prices3[[#This Row],[Battery Life (hours)]]/ScoreCard!$H$3*ScoreCard!$H$5</f>
        <v>6.4749999999999996</v>
      </c>
      <c r="S694" s="5">
        <f>ScoreCard!$I$3-laptop_prices3[[#This Row],[Weight (kg)]]/ScoreCard!$I$3*ScoreCard!$I$5</f>
        <v>2.1857142857142859</v>
      </c>
      <c r="T694" s="6" cm="1">
        <f t="array" ref="T694">_xlfn.IFS(laptop_prices3[[#This Row],[Storage]]="512GB SSD", 512, laptop_prices3[[#This Row],[Storage]] = "1TB SSD", 1000, laptop_prices3[[#This Row],[Storage]] = "2TB SSD", 2000, laptop_prices3[[#This Row],[Storage]]= "256GB SSD", 256, laptop_prices3[[#This Row],[Storage]] = "1TB HDD", 1000*0.7)</f>
        <v>700</v>
      </c>
      <c r="U694" s="5">
        <f>laptop_prices3[[#This Row],[Storage Raw Value]]/ScoreCard!$J$3*ScoreCard!$J$5</f>
        <v>2.8</v>
      </c>
    </row>
    <row r="695" spans="2:21" x14ac:dyDescent="0.2">
      <c r="B695" s="4" cm="1">
        <f t="array" ref="B695">SUM(laptop_prices3[[#This Row],[RAM Comp]:[Weight Comp]]+laptop_prices3[[#This Row],[Storage Comp]])</f>
        <v>13.998782824112304</v>
      </c>
      <c r="C695">
        <v>693</v>
      </c>
      <c r="D695" t="s">
        <v>23</v>
      </c>
      <c r="E695" t="s">
        <v>18</v>
      </c>
      <c r="F695">
        <v>16</v>
      </c>
      <c r="G695" t="s">
        <v>29</v>
      </c>
      <c r="H695" t="s">
        <v>40</v>
      </c>
      <c r="I695">
        <v>14</v>
      </c>
      <c r="J695" t="s">
        <v>27</v>
      </c>
      <c r="K695">
        <v>7.2</v>
      </c>
      <c r="L695">
        <v>2.04</v>
      </c>
      <c r="M695" t="s">
        <v>46</v>
      </c>
      <c r="N695">
        <v>2610.52</v>
      </c>
      <c r="O695" s="5">
        <f>(ScoreCard!$E$3-laptop_prices3[[#This Row],[Price ($)]])/ScoreCard!$E$3*ScoreCard!$E$5</f>
        <v>3.7923070944533062</v>
      </c>
      <c r="P695" s="5">
        <f>laptop_prices3[[#This Row],[RAM (GB)]]/ScoreCard!$F$3*ScoreCard!$F$5</f>
        <v>1.75</v>
      </c>
      <c r="Q695" s="5">
        <f>laptop_prices3[[#This Row],[Screen Size (inch)]]/ScoreCard!$G$3*ScoreCard!$G$5</f>
        <v>1.6184971098265895</v>
      </c>
      <c r="R695" s="5">
        <f>laptop_prices3[[#This Row],[Battery Life (hours)]]/ScoreCard!$H$3*ScoreCard!$H$5</f>
        <v>4.2</v>
      </c>
      <c r="S695" s="5">
        <f>ScoreCard!$I$3-laptop_prices3[[#This Row],[Weight (kg)]]/ScoreCard!$I$3*ScoreCard!$I$5</f>
        <v>2.3342857142857145</v>
      </c>
      <c r="T695" s="6" cm="1">
        <f t="array" ref="T695">_xlfn.IFS(laptop_prices3[[#This Row],[Storage]]="512GB SSD", 512, laptop_prices3[[#This Row],[Storage]] = "1TB SSD", 1000, laptop_prices3[[#This Row],[Storage]] = "2TB SSD", 2000, laptop_prices3[[#This Row],[Storage]]= "256GB SSD", 256, laptop_prices3[[#This Row],[Storage]] = "1TB HDD", 1000*0.7)</f>
        <v>256</v>
      </c>
      <c r="U695" s="5">
        <f>laptop_prices3[[#This Row],[Storage Raw Value]]/ScoreCard!$J$3*ScoreCard!$J$5</f>
        <v>1.024</v>
      </c>
    </row>
    <row r="696" spans="2:21" x14ac:dyDescent="0.2">
      <c r="B696" s="4" cm="1">
        <f t="array" ref="B696">SUM(laptop_prices3[[#This Row],[RAM Comp]:[Weight Comp]]+laptop_prices3[[#This Row],[Storage Comp]])</f>
        <v>44.979449490778975</v>
      </c>
      <c r="C696">
        <v>694</v>
      </c>
      <c r="D696" t="s">
        <v>38</v>
      </c>
      <c r="E696" t="s">
        <v>31</v>
      </c>
      <c r="F696">
        <v>32</v>
      </c>
      <c r="G696" t="s">
        <v>25</v>
      </c>
      <c r="H696" t="s">
        <v>20</v>
      </c>
      <c r="I696">
        <v>14</v>
      </c>
      <c r="J696" t="s">
        <v>43</v>
      </c>
      <c r="K696">
        <v>9.1999999999999993</v>
      </c>
      <c r="L696">
        <v>1.76</v>
      </c>
      <c r="M696" t="s">
        <v>30</v>
      </c>
      <c r="N696">
        <v>1259.3599999999999</v>
      </c>
      <c r="O696" s="5">
        <f>(ScoreCard!$E$3-laptop_prices3[[#This Row],[Price ($)]])/ScoreCard!$E$3*ScoreCard!$E$5</f>
        <v>4.4173880539014121</v>
      </c>
      <c r="P696" s="5">
        <f>laptop_prices3[[#This Row],[RAM (GB)]]/ScoreCard!$F$3*ScoreCard!$F$5</f>
        <v>3.5</v>
      </c>
      <c r="Q696" s="5">
        <f>laptop_prices3[[#This Row],[Screen Size (inch)]]/ScoreCard!$G$3*ScoreCard!$G$5</f>
        <v>1.6184971098265895</v>
      </c>
      <c r="R696" s="5">
        <f>laptop_prices3[[#This Row],[Battery Life (hours)]]/ScoreCard!$H$3*ScoreCard!$H$5</f>
        <v>5.3666666666666663</v>
      </c>
      <c r="S696" s="5">
        <f>ScoreCard!$I$3-laptop_prices3[[#This Row],[Weight (kg)]]/ScoreCard!$I$3*ScoreCard!$I$5</f>
        <v>2.4942857142857142</v>
      </c>
      <c r="T696" s="6" cm="1">
        <f t="array" ref="T696">_xlfn.IFS(laptop_prices3[[#This Row],[Storage]]="512GB SSD", 512, laptop_prices3[[#This Row],[Storage]] = "1TB SSD", 1000, laptop_prices3[[#This Row],[Storage]] = "2TB SSD", 2000, laptop_prices3[[#This Row],[Storage]]= "256GB SSD", 256, laptop_prices3[[#This Row],[Storage]] = "1TB HDD", 1000*0.7)</f>
        <v>2000</v>
      </c>
      <c r="U696" s="5">
        <f>laptop_prices3[[#This Row],[Storage Raw Value]]/ScoreCard!$J$3*ScoreCard!$J$5</f>
        <v>8</v>
      </c>
    </row>
    <row r="697" spans="2:21" x14ac:dyDescent="0.2">
      <c r="B697" s="4" cm="1">
        <f t="array" ref="B697">SUM(laptop_prices3[[#This Row],[RAM Comp]:[Weight Comp]]+laptop_prices3[[#This Row],[Storage Comp]])</f>
        <v>42.784115744563721</v>
      </c>
      <c r="C697">
        <v>695</v>
      </c>
      <c r="D697" t="s">
        <v>34</v>
      </c>
      <c r="E697" t="s">
        <v>37</v>
      </c>
      <c r="F697">
        <v>4</v>
      </c>
      <c r="G697" t="s">
        <v>25</v>
      </c>
      <c r="H697" t="s">
        <v>44</v>
      </c>
      <c r="I697">
        <v>16</v>
      </c>
      <c r="J697" t="s">
        <v>15</v>
      </c>
      <c r="K697">
        <v>10.3</v>
      </c>
      <c r="L697">
        <v>1.77</v>
      </c>
      <c r="M697" t="s">
        <v>16</v>
      </c>
      <c r="N697">
        <v>1404.16</v>
      </c>
      <c r="O697" s="5">
        <f>(ScoreCard!$E$3-laptop_prices3[[#This Row],[Price ($)]])/ScoreCard!$E$3*ScoreCard!$E$5</f>
        <v>4.3503998934111037</v>
      </c>
      <c r="P697" s="5">
        <f>laptop_prices3[[#This Row],[RAM (GB)]]/ScoreCard!$F$3*ScoreCard!$F$5</f>
        <v>0.4375</v>
      </c>
      <c r="Q697" s="5">
        <f>laptop_prices3[[#This Row],[Screen Size (inch)]]/ScoreCard!$G$3*ScoreCard!$G$5</f>
        <v>1.8497109826589595</v>
      </c>
      <c r="R697" s="5">
        <f>laptop_prices3[[#This Row],[Battery Life (hours)]]/ScoreCard!$H$3*ScoreCard!$H$5</f>
        <v>6.0083333333333337</v>
      </c>
      <c r="S697" s="5">
        <f>ScoreCard!$I$3-laptop_prices3[[#This Row],[Weight (kg)]]/ScoreCard!$I$3*ScoreCard!$I$5</f>
        <v>2.4885714285714284</v>
      </c>
      <c r="T697" s="6" cm="1">
        <f t="array" ref="T697">_xlfn.IFS(laptop_prices3[[#This Row],[Storage]]="512GB SSD", 512, laptop_prices3[[#This Row],[Storage]] = "1TB SSD", 1000, laptop_prices3[[#This Row],[Storage]] = "2TB SSD", 2000, laptop_prices3[[#This Row],[Storage]]= "256GB SSD", 256, laptop_prices3[[#This Row],[Storage]] = "1TB HDD", 1000*0.7)</f>
        <v>2000</v>
      </c>
      <c r="U697" s="5">
        <f>laptop_prices3[[#This Row],[Storage Raw Value]]/ScoreCard!$J$3*ScoreCard!$J$5</f>
        <v>8</v>
      </c>
    </row>
    <row r="698" spans="2:21" x14ac:dyDescent="0.2">
      <c r="B698" s="4" cm="1">
        <f t="array" ref="B698">SUM(laptop_prices3[[#This Row],[RAM Comp]:[Weight Comp]]+laptop_prices3[[#This Row],[Storage Comp]])</f>
        <v>18.460949077897055</v>
      </c>
      <c r="C698">
        <v>696</v>
      </c>
      <c r="D698" t="s">
        <v>34</v>
      </c>
      <c r="E698" t="s">
        <v>48</v>
      </c>
      <c r="F698">
        <v>32</v>
      </c>
      <c r="G698" t="s">
        <v>29</v>
      </c>
      <c r="H698" t="s">
        <v>26</v>
      </c>
      <c r="I698">
        <v>16</v>
      </c>
      <c r="J698" t="s">
        <v>27</v>
      </c>
      <c r="K698">
        <v>11.6</v>
      </c>
      <c r="L698">
        <v>2.19</v>
      </c>
      <c r="M698" t="s">
        <v>22</v>
      </c>
      <c r="N698">
        <v>3711.22</v>
      </c>
      <c r="O698" s="5">
        <f>(ScoreCard!$E$3-laptop_prices3[[#This Row],[Price ($)]])/ScoreCard!$E$3*ScoreCard!$E$5</f>
        <v>3.2830952971350538</v>
      </c>
      <c r="P698" s="5">
        <f>laptop_prices3[[#This Row],[RAM (GB)]]/ScoreCard!$F$3*ScoreCard!$F$5</f>
        <v>3.5</v>
      </c>
      <c r="Q698" s="5">
        <f>laptop_prices3[[#This Row],[Screen Size (inch)]]/ScoreCard!$G$3*ScoreCard!$G$5</f>
        <v>1.8497109826589595</v>
      </c>
      <c r="R698" s="5">
        <f>laptop_prices3[[#This Row],[Battery Life (hours)]]/ScoreCard!$H$3*ScoreCard!$H$5</f>
        <v>6.7666666666666666</v>
      </c>
      <c r="S698" s="5">
        <f>ScoreCard!$I$3-laptop_prices3[[#This Row],[Weight (kg)]]/ScoreCard!$I$3*ScoreCard!$I$5</f>
        <v>2.2485714285714287</v>
      </c>
      <c r="T698" s="6" cm="1">
        <f t="array" ref="T698">_xlfn.IFS(laptop_prices3[[#This Row],[Storage]]="512GB SSD", 512, laptop_prices3[[#This Row],[Storage]] = "1TB SSD", 1000, laptop_prices3[[#This Row],[Storage]] = "2TB SSD", 2000, laptop_prices3[[#This Row],[Storage]]= "256GB SSD", 256, laptop_prices3[[#This Row],[Storage]] = "1TB HDD", 1000*0.7)</f>
        <v>256</v>
      </c>
      <c r="U698" s="5">
        <f>laptop_prices3[[#This Row],[Storage Raw Value]]/ScoreCard!$J$3*ScoreCard!$J$5</f>
        <v>1.024</v>
      </c>
    </row>
    <row r="699" spans="2:21" x14ac:dyDescent="0.2">
      <c r="B699" s="4" cm="1">
        <f t="array" ref="B699">SUM(laptop_prices3[[#This Row],[RAM Comp]:[Weight Comp]]+laptop_prices3[[#This Row],[Storage Comp]])</f>
        <v>39.659523809523812</v>
      </c>
      <c r="C699">
        <v>697</v>
      </c>
      <c r="D699" t="s">
        <v>47</v>
      </c>
      <c r="E699" t="s">
        <v>24</v>
      </c>
      <c r="F699">
        <v>8</v>
      </c>
      <c r="G699" t="s">
        <v>25</v>
      </c>
      <c r="H699" t="s">
        <v>26</v>
      </c>
      <c r="I699">
        <v>17.3</v>
      </c>
      <c r="J699" t="s">
        <v>27</v>
      </c>
      <c r="K699">
        <v>4.7</v>
      </c>
      <c r="L699">
        <v>2.5499999999999998</v>
      </c>
      <c r="M699" t="s">
        <v>16</v>
      </c>
      <c r="N699">
        <v>2241.65</v>
      </c>
      <c r="O699" s="5">
        <f>(ScoreCard!$E$3-laptop_prices3[[#This Row],[Price ($)]])/ScoreCard!$E$3*ScoreCard!$E$5</f>
        <v>3.9629557322990259</v>
      </c>
      <c r="P699" s="5">
        <f>laptop_prices3[[#This Row],[RAM (GB)]]/ScoreCard!$F$3*ScoreCard!$F$5</f>
        <v>0.875</v>
      </c>
      <c r="Q699" s="5">
        <f>laptop_prices3[[#This Row],[Screen Size (inch)]]/ScoreCard!$G$3*ScoreCard!$G$5</f>
        <v>2</v>
      </c>
      <c r="R699" s="5">
        <f>laptop_prices3[[#This Row],[Battery Life (hours)]]/ScoreCard!$H$3*ScoreCard!$H$5</f>
        <v>2.7416666666666667</v>
      </c>
      <c r="S699" s="5">
        <f>ScoreCard!$I$3-laptop_prices3[[#This Row],[Weight (kg)]]/ScoreCard!$I$3*ScoreCard!$I$5</f>
        <v>2.0428571428571427</v>
      </c>
      <c r="T699" s="6" cm="1">
        <f t="array" ref="T699">_xlfn.IFS(laptop_prices3[[#This Row],[Storage]]="512GB SSD", 512, laptop_prices3[[#This Row],[Storage]] = "1TB SSD", 1000, laptop_prices3[[#This Row],[Storage]] = "2TB SSD", 2000, laptop_prices3[[#This Row],[Storage]]= "256GB SSD", 256, laptop_prices3[[#This Row],[Storage]] = "1TB HDD", 1000*0.7)</f>
        <v>2000</v>
      </c>
      <c r="U699" s="5">
        <f>laptop_prices3[[#This Row],[Storage Raw Value]]/ScoreCard!$J$3*ScoreCard!$J$5</f>
        <v>8</v>
      </c>
    </row>
    <row r="700" spans="2:21" x14ac:dyDescent="0.2">
      <c r="B700" s="4" cm="1">
        <f t="array" ref="B700">SUM(laptop_prices3[[#This Row],[RAM Comp]:[Weight Comp]]+laptop_prices3[[#This Row],[Storage Comp]])</f>
        <v>18.979691301954304</v>
      </c>
      <c r="C700">
        <v>698</v>
      </c>
      <c r="D700" t="s">
        <v>47</v>
      </c>
      <c r="E700" t="s">
        <v>31</v>
      </c>
      <c r="F700">
        <v>4</v>
      </c>
      <c r="G700" t="s">
        <v>13</v>
      </c>
      <c r="H700" t="s">
        <v>44</v>
      </c>
      <c r="I700">
        <v>13.3</v>
      </c>
      <c r="J700" t="s">
        <v>15</v>
      </c>
      <c r="K700">
        <v>10.9</v>
      </c>
      <c r="L700">
        <v>1.83</v>
      </c>
      <c r="M700" t="s">
        <v>46</v>
      </c>
      <c r="N700">
        <v>879.69</v>
      </c>
      <c r="O700" s="5">
        <f>(ScoreCard!$E$3-laptop_prices3[[#This Row],[Price ($)]])/ScoreCard!$E$3*ScoreCard!$E$5</f>
        <v>4.5930330462588405</v>
      </c>
      <c r="P700" s="5">
        <f>laptop_prices3[[#This Row],[RAM (GB)]]/ScoreCard!$F$3*ScoreCard!$F$5</f>
        <v>0.4375</v>
      </c>
      <c r="Q700" s="5">
        <f>laptop_prices3[[#This Row],[Screen Size (inch)]]/ScoreCard!$G$3*ScoreCard!$G$5</f>
        <v>1.5375722543352601</v>
      </c>
      <c r="R700" s="5">
        <f>laptop_prices3[[#This Row],[Battery Life (hours)]]/ScoreCard!$H$3*ScoreCard!$H$5</f>
        <v>6.3583333333333334</v>
      </c>
      <c r="S700" s="5">
        <f>ScoreCard!$I$3-laptop_prices3[[#This Row],[Weight (kg)]]/ScoreCard!$I$3*ScoreCard!$I$5</f>
        <v>2.4542857142857142</v>
      </c>
      <c r="T700" s="6" cm="1">
        <f t="array" ref="T700">_xlfn.IFS(laptop_prices3[[#This Row],[Storage]]="512GB SSD", 512, laptop_prices3[[#This Row],[Storage]] = "1TB SSD", 1000, laptop_prices3[[#This Row],[Storage]] = "2TB SSD", 2000, laptop_prices3[[#This Row],[Storage]]= "256GB SSD", 256, laptop_prices3[[#This Row],[Storage]] = "1TB HDD", 1000*0.7)</f>
        <v>512</v>
      </c>
      <c r="U700" s="5">
        <f>laptop_prices3[[#This Row],[Storage Raw Value]]/ScoreCard!$J$3*ScoreCard!$J$5</f>
        <v>2.048</v>
      </c>
    </row>
    <row r="701" spans="2:21" x14ac:dyDescent="0.2">
      <c r="B701" s="4" cm="1">
        <f t="array" ref="B701">SUM(laptop_prices3[[#This Row],[RAM Comp]:[Weight Comp]]+laptop_prices3[[#This Row],[Storage Comp]])</f>
        <v>28.098996696944674</v>
      </c>
      <c r="C701">
        <v>699</v>
      </c>
      <c r="D701" t="s">
        <v>47</v>
      </c>
      <c r="E701" t="s">
        <v>18</v>
      </c>
      <c r="F701">
        <v>32</v>
      </c>
      <c r="G701" t="s">
        <v>19</v>
      </c>
      <c r="H701" t="s">
        <v>26</v>
      </c>
      <c r="I701">
        <v>16</v>
      </c>
      <c r="J701" t="s">
        <v>27</v>
      </c>
      <c r="K701">
        <v>7.5</v>
      </c>
      <c r="L701">
        <v>1.97</v>
      </c>
      <c r="M701" t="s">
        <v>16</v>
      </c>
      <c r="N701">
        <v>4630.83</v>
      </c>
      <c r="O701" s="5">
        <f>(ScoreCard!$E$3-laptop_prices3[[#This Row],[Price ($)]])/ScoreCard!$E$3*ScoreCard!$E$5</f>
        <v>2.8576603367172835</v>
      </c>
      <c r="P701" s="5">
        <f>laptop_prices3[[#This Row],[RAM (GB)]]/ScoreCard!$F$3*ScoreCard!$F$5</f>
        <v>3.5</v>
      </c>
      <c r="Q701" s="5">
        <f>laptop_prices3[[#This Row],[Screen Size (inch)]]/ScoreCard!$G$3*ScoreCard!$G$5</f>
        <v>1.8497109826589595</v>
      </c>
      <c r="R701" s="5">
        <f>laptop_prices3[[#This Row],[Battery Life (hours)]]/ScoreCard!$H$3*ScoreCard!$H$5</f>
        <v>4.375</v>
      </c>
      <c r="S701" s="5">
        <f>ScoreCard!$I$3-laptop_prices3[[#This Row],[Weight (kg)]]/ScoreCard!$I$3*ScoreCard!$I$5</f>
        <v>2.3742857142857146</v>
      </c>
      <c r="T701" s="6" cm="1">
        <f t="array" ref="T701">_xlfn.IFS(laptop_prices3[[#This Row],[Storage]]="512GB SSD", 512, laptop_prices3[[#This Row],[Storage]] = "1TB SSD", 1000, laptop_prices3[[#This Row],[Storage]] = "2TB SSD", 2000, laptop_prices3[[#This Row],[Storage]]= "256GB SSD", 256, laptop_prices3[[#This Row],[Storage]] = "1TB HDD", 1000*0.7)</f>
        <v>1000</v>
      </c>
      <c r="U701" s="5">
        <f>laptop_prices3[[#This Row],[Storage Raw Value]]/ScoreCard!$J$3*ScoreCard!$J$5</f>
        <v>4</v>
      </c>
    </row>
    <row r="702" spans="2:21" x14ac:dyDescent="0.2">
      <c r="B702" s="4" cm="1">
        <f t="array" ref="B702">SUM(laptop_prices3[[#This Row],[RAM Comp]:[Weight Comp]]+laptop_prices3[[#This Row],[Storage Comp]])</f>
        <v>41.816377649325624</v>
      </c>
      <c r="C702">
        <v>700</v>
      </c>
      <c r="D702" t="s">
        <v>34</v>
      </c>
      <c r="E702" t="s">
        <v>37</v>
      </c>
      <c r="F702">
        <v>16</v>
      </c>
      <c r="G702" t="s">
        <v>25</v>
      </c>
      <c r="H702" t="s">
        <v>14</v>
      </c>
      <c r="I702">
        <v>16</v>
      </c>
      <c r="J702" t="s">
        <v>27</v>
      </c>
      <c r="K702">
        <v>7.4</v>
      </c>
      <c r="L702">
        <v>2.8</v>
      </c>
      <c r="M702" t="s">
        <v>16</v>
      </c>
      <c r="N702">
        <v>3597.7</v>
      </c>
      <c r="O702" s="5">
        <f>(ScoreCard!$E$3-laptop_prices3[[#This Row],[Price ($)]])/ScoreCard!$E$3*ScoreCard!$E$5</f>
        <v>3.3356125345581189</v>
      </c>
      <c r="P702" s="5">
        <f>laptop_prices3[[#This Row],[RAM (GB)]]/ScoreCard!$F$3*ScoreCard!$F$5</f>
        <v>1.75</v>
      </c>
      <c r="Q702" s="5">
        <f>laptop_prices3[[#This Row],[Screen Size (inch)]]/ScoreCard!$G$3*ScoreCard!$G$5</f>
        <v>1.8497109826589595</v>
      </c>
      <c r="R702" s="5">
        <f>laptop_prices3[[#This Row],[Battery Life (hours)]]/ScoreCard!$H$3*ScoreCard!$H$5</f>
        <v>4.3166666666666664</v>
      </c>
      <c r="S702" s="5">
        <f>ScoreCard!$I$3-laptop_prices3[[#This Row],[Weight (kg)]]/ScoreCard!$I$3*ScoreCard!$I$5</f>
        <v>1.9000000000000001</v>
      </c>
      <c r="T702" s="6" cm="1">
        <f t="array" ref="T702">_xlfn.IFS(laptop_prices3[[#This Row],[Storage]]="512GB SSD", 512, laptop_prices3[[#This Row],[Storage]] = "1TB SSD", 1000, laptop_prices3[[#This Row],[Storage]] = "2TB SSD", 2000, laptop_prices3[[#This Row],[Storage]]= "256GB SSD", 256, laptop_prices3[[#This Row],[Storage]] = "1TB HDD", 1000*0.7)</f>
        <v>2000</v>
      </c>
      <c r="U702" s="5">
        <f>laptop_prices3[[#This Row],[Storage Raw Value]]/ScoreCard!$J$3*ScoreCard!$J$5</f>
        <v>8</v>
      </c>
    </row>
    <row r="703" spans="2:21" x14ac:dyDescent="0.2">
      <c r="B703" s="4" cm="1">
        <f t="array" ref="B703">SUM(laptop_prices3[[#This Row],[RAM Comp]:[Weight Comp]]+laptop_prices3[[#This Row],[Storage Comp]])</f>
        <v>11.004111065235342</v>
      </c>
      <c r="C703">
        <v>701</v>
      </c>
      <c r="D703" t="s">
        <v>23</v>
      </c>
      <c r="E703" t="s">
        <v>48</v>
      </c>
      <c r="F703">
        <v>4</v>
      </c>
      <c r="G703" t="s">
        <v>29</v>
      </c>
      <c r="H703" t="s">
        <v>26</v>
      </c>
      <c r="I703">
        <v>15.6</v>
      </c>
      <c r="J703" t="s">
        <v>21</v>
      </c>
      <c r="K703">
        <v>5.4</v>
      </c>
      <c r="L703">
        <v>3.47</v>
      </c>
      <c r="M703" t="s">
        <v>30</v>
      </c>
      <c r="N703">
        <v>1185.27</v>
      </c>
      <c r="O703" s="5">
        <f>(ScoreCard!$E$3-laptop_prices3[[#This Row],[Price ($)]])/ScoreCard!$E$3*ScoreCard!$E$5</f>
        <v>4.4516639711025654</v>
      </c>
      <c r="P703" s="5">
        <f>laptop_prices3[[#This Row],[RAM (GB)]]/ScoreCard!$F$3*ScoreCard!$F$5</f>
        <v>0.4375</v>
      </c>
      <c r="Q703" s="5">
        <f>laptop_prices3[[#This Row],[Screen Size (inch)]]/ScoreCard!$G$3*ScoreCard!$G$5</f>
        <v>1.8034682080924855</v>
      </c>
      <c r="R703" s="5">
        <f>laptop_prices3[[#This Row],[Battery Life (hours)]]/ScoreCard!$H$3*ScoreCard!$H$5</f>
        <v>3.15</v>
      </c>
      <c r="S703" s="5">
        <f>ScoreCard!$I$3-laptop_prices3[[#This Row],[Weight (kg)]]/ScoreCard!$I$3*ScoreCard!$I$5</f>
        <v>1.5171428571428571</v>
      </c>
      <c r="T703" s="6" cm="1">
        <f t="array" ref="T703">_xlfn.IFS(laptop_prices3[[#This Row],[Storage]]="512GB SSD", 512, laptop_prices3[[#This Row],[Storage]] = "1TB SSD", 1000, laptop_prices3[[#This Row],[Storage]] = "2TB SSD", 2000, laptop_prices3[[#This Row],[Storage]]= "256GB SSD", 256, laptop_prices3[[#This Row],[Storage]] = "1TB HDD", 1000*0.7)</f>
        <v>256</v>
      </c>
      <c r="U703" s="5">
        <f>laptop_prices3[[#This Row],[Storage Raw Value]]/ScoreCard!$J$3*ScoreCard!$J$5</f>
        <v>1.024</v>
      </c>
    </row>
    <row r="704" spans="2:21" x14ac:dyDescent="0.2">
      <c r="B704" s="4" cm="1">
        <f t="array" ref="B704">SUM(laptop_prices3[[#This Row],[RAM Comp]:[Weight Comp]]+laptop_prices3[[#This Row],[Storage Comp]])</f>
        <v>23.200663363611341</v>
      </c>
      <c r="C704">
        <v>702</v>
      </c>
      <c r="D704" t="s">
        <v>38</v>
      </c>
      <c r="E704" t="s">
        <v>31</v>
      </c>
      <c r="F704">
        <v>8</v>
      </c>
      <c r="G704" t="s">
        <v>42</v>
      </c>
      <c r="H704" t="s">
        <v>35</v>
      </c>
      <c r="I704">
        <v>16</v>
      </c>
      <c r="J704" t="s">
        <v>43</v>
      </c>
      <c r="K704">
        <v>11.9</v>
      </c>
      <c r="L704">
        <v>2.04</v>
      </c>
      <c r="M704" t="s">
        <v>22</v>
      </c>
      <c r="N704">
        <v>921.33</v>
      </c>
      <c r="O704" s="5">
        <f>(ScoreCard!$E$3-laptop_prices3[[#This Row],[Price ($)]])/ScoreCard!$E$3*ScoreCard!$E$5</f>
        <v>4.5737693238636998</v>
      </c>
      <c r="P704" s="5">
        <f>laptop_prices3[[#This Row],[RAM (GB)]]/ScoreCard!$F$3*ScoreCard!$F$5</f>
        <v>0.875</v>
      </c>
      <c r="Q704" s="5">
        <f>laptop_prices3[[#This Row],[Screen Size (inch)]]/ScoreCard!$G$3*ScoreCard!$G$5</f>
        <v>1.8497109826589595</v>
      </c>
      <c r="R704" s="5">
        <f>laptop_prices3[[#This Row],[Battery Life (hours)]]/ScoreCard!$H$3*ScoreCard!$H$5</f>
        <v>6.9416666666666664</v>
      </c>
      <c r="S704" s="5">
        <f>ScoreCard!$I$3-laptop_prices3[[#This Row],[Weight (kg)]]/ScoreCard!$I$3*ScoreCard!$I$5</f>
        <v>2.3342857142857145</v>
      </c>
      <c r="T704" s="6" cm="1">
        <f t="array" ref="T704">_xlfn.IFS(laptop_prices3[[#This Row],[Storage]]="512GB SSD", 512, laptop_prices3[[#This Row],[Storage]] = "1TB SSD", 1000, laptop_prices3[[#This Row],[Storage]] = "2TB SSD", 2000, laptop_prices3[[#This Row],[Storage]]= "256GB SSD", 256, laptop_prices3[[#This Row],[Storage]] = "1TB HDD", 1000*0.7)</f>
        <v>700</v>
      </c>
      <c r="U704" s="5">
        <f>laptop_prices3[[#This Row],[Storage Raw Value]]/ScoreCard!$J$3*ScoreCard!$J$5</f>
        <v>2.8</v>
      </c>
    </row>
    <row r="705" spans="2:21" x14ac:dyDescent="0.2">
      <c r="B705" s="4" cm="1">
        <f t="array" ref="B705">SUM(laptop_prices3[[#This Row],[RAM Comp]:[Weight Comp]]+laptop_prices3[[#This Row],[Storage Comp]])</f>
        <v>15.602143682906689</v>
      </c>
      <c r="C705">
        <v>703</v>
      </c>
      <c r="D705" t="s">
        <v>11</v>
      </c>
      <c r="E705" t="s">
        <v>37</v>
      </c>
      <c r="F705">
        <v>32</v>
      </c>
      <c r="G705" t="s">
        <v>29</v>
      </c>
      <c r="H705" t="s">
        <v>14</v>
      </c>
      <c r="I705">
        <v>13.3</v>
      </c>
      <c r="J705" t="s">
        <v>15</v>
      </c>
      <c r="K705">
        <v>8.4</v>
      </c>
      <c r="L705">
        <v>3.38</v>
      </c>
      <c r="M705" t="s">
        <v>30</v>
      </c>
      <c r="N705">
        <v>4955.32</v>
      </c>
      <c r="O705" s="5">
        <f>(ScoreCard!$E$3-laptop_prices3[[#This Row],[Price ($)]])/ScoreCard!$E$3*ScoreCard!$E$5</f>
        <v>2.7075430149113422</v>
      </c>
      <c r="P705" s="5">
        <f>laptop_prices3[[#This Row],[RAM (GB)]]/ScoreCard!$F$3*ScoreCard!$F$5</f>
        <v>3.5</v>
      </c>
      <c r="Q705" s="5">
        <f>laptop_prices3[[#This Row],[Screen Size (inch)]]/ScoreCard!$G$3*ScoreCard!$G$5</f>
        <v>1.5375722543352601</v>
      </c>
      <c r="R705" s="5">
        <f>laptop_prices3[[#This Row],[Battery Life (hours)]]/ScoreCard!$H$3*ScoreCard!$H$5</f>
        <v>4.9000000000000004</v>
      </c>
      <c r="S705" s="5">
        <f>ScoreCard!$I$3-laptop_prices3[[#This Row],[Weight (kg)]]/ScoreCard!$I$3*ScoreCard!$I$5</f>
        <v>1.5685714285714287</v>
      </c>
      <c r="T705" s="6" cm="1">
        <f t="array" ref="T705">_xlfn.IFS(laptop_prices3[[#This Row],[Storage]]="512GB SSD", 512, laptop_prices3[[#This Row],[Storage]] = "1TB SSD", 1000, laptop_prices3[[#This Row],[Storage]] = "2TB SSD", 2000, laptop_prices3[[#This Row],[Storage]]= "256GB SSD", 256, laptop_prices3[[#This Row],[Storage]] = "1TB HDD", 1000*0.7)</f>
        <v>256</v>
      </c>
      <c r="U705" s="5">
        <f>laptop_prices3[[#This Row],[Storage Raw Value]]/ScoreCard!$J$3*ScoreCard!$J$5</f>
        <v>1.024</v>
      </c>
    </row>
    <row r="706" spans="2:21" x14ac:dyDescent="0.2">
      <c r="B706" s="4" cm="1">
        <f t="array" ref="B706">SUM(laptop_prices3[[#This Row],[RAM Comp]:[Weight Comp]]+laptop_prices3[[#This Row],[Storage Comp]])</f>
        <v>17.816116157445638</v>
      </c>
      <c r="C706">
        <v>704</v>
      </c>
      <c r="D706" t="s">
        <v>34</v>
      </c>
      <c r="E706" t="s">
        <v>31</v>
      </c>
      <c r="F706">
        <v>8</v>
      </c>
      <c r="G706" t="s">
        <v>42</v>
      </c>
      <c r="H706" t="s">
        <v>20</v>
      </c>
      <c r="I706">
        <v>14</v>
      </c>
      <c r="J706" t="s">
        <v>43</v>
      </c>
      <c r="K706">
        <v>4.3</v>
      </c>
      <c r="L706">
        <v>3.3</v>
      </c>
      <c r="M706" t="s">
        <v>22</v>
      </c>
      <c r="N706">
        <v>681.26</v>
      </c>
      <c r="O706" s="5">
        <f>(ScoreCard!$E$3-laptop_prices3[[#This Row],[Price ($)]])/ScoreCard!$E$3*ScoreCard!$E$5</f>
        <v>4.684831807903123</v>
      </c>
      <c r="P706" s="5">
        <f>laptop_prices3[[#This Row],[RAM (GB)]]/ScoreCard!$F$3*ScoreCard!$F$5</f>
        <v>0.875</v>
      </c>
      <c r="Q706" s="5">
        <f>laptop_prices3[[#This Row],[Screen Size (inch)]]/ScoreCard!$G$3*ScoreCard!$G$5</f>
        <v>1.6184971098265895</v>
      </c>
      <c r="R706" s="5">
        <f>laptop_prices3[[#This Row],[Battery Life (hours)]]/ScoreCard!$H$3*ScoreCard!$H$5</f>
        <v>2.5083333333333333</v>
      </c>
      <c r="S706" s="5">
        <f>ScoreCard!$I$3-laptop_prices3[[#This Row],[Weight (kg)]]/ScoreCard!$I$3*ScoreCard!$I$5</f>
        <v>1.6142857142857143</v>
      </c>
      <c r="T706" s="6" cm="1">
        <f t="array" ref="T706">_xlfn.IFS(laptop_prices3[[#This Row],[Storage]]="512GB SSD", 512, laptop_prices3[[#This Row],[Storage]] = "1TB SSD", 1000, laptop_prices3[[#This Row],[Storage]] = "2TB SSD", 2000, laptop_prices3[[#This Row],[Storage]]= "256GB SSD", 256, laptop_prices3[[#This Row],[Storage]] = "1TB HDD", 1000*0.7)</f>
        <v>700</v>
      </c>
      <c r="U706" s="5">
        <f>laptop_prices3[[#This Row],[Storage Raw Value]]/ScoreCard!$J$3*ScoreCard!$J$5</f>
        <v>2.8</v>
      </c>
    </row>
    <row r="707" spans="2:21" x14ac:dyDescent="0.2">
      <c r="B707" s="4" cm="1">
        <f t="array" ref="B707">SUM(laptop_prices3[[#This Row],[RAM Comp]:[Weight Comp]]+laptop_prices3[[#This Row],[Storage Comp]])</f>
        <v>24.236211395540874</v>
      </c>
      <c r="C707">
        <v>705</v>
      </c>
      <c r="D707" t="s">
        <v>28</v>
      </c>
      <c r="E707" t="s">
        <v>18</v>
      </c>
      <c r="F707">
        <v>64</v>
      </c>
      <c r="G707" t="s">
        <v>13</v>
      </c>
      <c r="H707" t="s">
        <v>20</v>
      </c>
      <c r="I707">
        <v>14</v>
      </c>
      <c r="J707" t="s">
        <v>43</v>
      </c>
      <c r="K707">
        <v>9.6</v>
      </c>
      <c r="L707">
        <v>2.93</v>
      </c>
      <c r="M707" t="s">
        <v>16</v>
      </c>
      <c r="N707">
        <v>3098.82</v>
      </c>
      <c r="O707" s="5">
        <f>(ScoreCard!$E$3-laptop_prices3[[#This Row],[Price ($)]])/ScoreCard!$E$3*ScoreCard!$E$5</f>
        <v>3.5664071029656141</v>
      </c>
      <c r="P707" s="5">
        <f>laptop_prices3[[#This Row],[RAM (GB)]]/ScoreCard!$F$3*ScoreCard!$F$5</f>
        <v>7</v>
      </c>
      <c r="Q707" s="5">
        <f>laptop_prices3[[#This Row],[Screen Size (inch)]]/ScoreCard!$G$3*ScoreCard!$G$5</f>
        <v>1.6184971098265895</v>
      </c>
      <c r="R707" s="5">
        <f>laptop_prices3[[#This Row],[Battery Life (hours)]]/ScoreCard!$H$3*ScoreCard!$H$5</f>
        <v>5.6</v>
      </c>
      <c r="S707" s="5">
        <f>ScoreCard!$I$3-laptop_prices3[[#This Row],[Weight (kg)]]/ScoreCard!$I$3*ScoreCard!$I$5</f>
        <v>1.8257142857142856</v>
      </c>
      <c r="T707" s="6" cm="1">
        <f t="array" ref="T707">_xlfn.IFS(laptop_prices3[[#This Row],[Storage]]="512GB SSD", 512, laptop_prices3[[#This Row],[Storage]] = "1TB SSD", 1000, laptop_prices3[[#This Row],[Storage]] = "2TB SSD", 2000, laptop_prices3[[#This Row],[Storage]]= "256GB SSD", 256, laptop_prices3[[#This Row],[Storage]] = "1TB HDD", 1000*0.7)</f>
        <v>512</v>
      </c>
      <c r="U707" s="5">
        <f>laptop_prices3[[#This Row],[Storage Raw Value]]/ScoreCard!$J$3*ScoreCard!$J$5</f>
        <v>2.048</v>
      </c>
    </row>
    <row r="708" spans="2:21" x14ac:dyDescent="0.2">
      <c r="B708" s="4" cm="1">
        <f t="array" ref="B708">SUM(laptop_prices3[[#This Row],[RAM Comp]:[Weight Comp]]+laptop_prices3[[#This Row],[Storage Comp]])</f>
        <v>17.421163776493255</v>
      </c>
      <c r="C708">
        <v>706</v>
      </c>
      <c r="D708" t="s">
        <v>38</v>
      </c>
      <c r="E708" t="s">
        <v>31</v>
      </c>
      <c r="F708">
        <v>32</v>
      </c>
      <c r="G708" t="s">
        <v>29</v>
      </c>
      <c r="H708" t="s">
        <v>20</v>
      </c>
      <c r="I708">
        <v>14</v>
      </c>
      <c r="J708" t="s">
        <v>15</v>
      </c>
      <c r="K708">
        <v>10.4</v>
      </c>
      <c r="L708">
        <v>2.38</v>
      </c>
      <c r="M708" t="s">
        <v>46</v>
      </c>
      <c r="N708">
        <v>1591.09</v>
      </c>
      <c r="O708" s="5">
        <f>(ScoreCard!$E$3-laptop_prices3[[#This Row],[Price ($)]])/ScoreCard!$E$3*ScoreCard!$E$5</f>
        <v>4.2639213240709557</v>
      </c>
      <c r="P708" s="5">
        <f>laptop_prices3[[#This Row],[RAM (GB)]]/ScoreCard!$F$3*ScoreCard!$F$5</f>
        <v>3.5</v>
      </c>
      <c r="Q708" s="5">
        <f>laptop_prices3[[#This Row],[Screen Size (inch)]]/ScoreCard!$G$3*ScoreCard!$G$5</f>
        <v>1.6184971098265895</v>
      </c>
      <c r="R708" s="5">
        <f>laptop_prices3[[#This Row],[Battery Life (hours)]]/ScoreCard!$H$3*ScoreCard!$H$5</f>
        <v>6.0666666666666664</v>
      </c>
      <c r="S708" s="5">
        <f>ScoreCard!$I$3-laptop_prices3[[#This Row],[Weight (kg)]]/ScoreCard!$I$3*ScoreCard!$I$5</f>
        <v>2.14</v>
      </c>
      <c r="T708" s="6" cm="1">
        <f t="array" ref="T708">_xlfn.IFS(laptop_prices3[[#This Row],[Storage]]="512GB SSD", 512, laptop_prices3[[#This Row],[Storage]] = "1TB SSD", 1000, laptop_prices3[[#This Row],[Storage]] = "2TB SSD", 2000, laptop_prices3[[#This Row],[Storage]]= "256GB SSD", 256, laptop_prices3[[#This Row],[Storage]] = "1TB HDD", 1000*0.7)</f>
        <v>256</v>
      </c>
      <c r="U708" s="5">
        <f>laptop_prices3[[#This Row],[Storage Raw Value]]/ScoreCard!$J$3*ScoreCard!$J$5</f>
        <v>1.024</v>
      </c>
    </row>
    <row r="709" spans="2:21" x14ac:dyDescent="0.2">
      <c r="B709" s="4" cm="1">
        <f t="array" ref="B709">SUM(laptop_prices3[[#This Row],[RAM Comp]:[Weight Comp]]+laptop_prices3[[#This Row],[Storage Comp]])</f>
        <v>21.297619047619047</v>
      </c>
      <c r="C709">
        <v>707</v>
      </c>
      <c r="D709" t="s">
        <v>47</v>
      </c>
      <c r="E709" t="s">
        <v>48</v>
      </c>
      <c r="F709">
        <v>16</v>
      </c>
      <c r="G709" t="s">
        <v>42</v>
      </c>
      <c r="H709" t="s">
        <v>35</v>
      </c>
      <c r="I709">
        <v>17.3</v>
      </c>
      <c r="J709" t="s">
        <v>27</v>
      </c>
      <c r="K709">
        <v>6.4</v>
      </c>
      <c r="L709">
        <v>1.55</v>
      </c>
      <c r="M709" t="s">
        <v>30</v>
      </c>
      <c r="N709">
        <v>2993.71</v>
      </c>
      <c r="O709" s="5">
        <f>(ScoreCard!$E$3-laptop_prices3[[#This Row],[Price ($)]])/ScoreCard!$E$3*ScoreCard!$E$5</f>
        <v>3.6150336606253952</v>
      </c>
      <c r="P709" s="5">
        <f>laptop_prices3[[#This Row],[RAM (GB)]]/ScoreCard!$F$3*ScoreCard!$F$5</f>
        <v>1.75</v>
      </c>
      <c r="Q709" s="5">
        <f>laptop_prices3[[#This Row],[Screen Size (inch)]]/ScoreCard!$G$3*ScoreCard!$G$5</f>
        <v>2</v>
      </c>
      <c r="R709" s="5">
        <f>laptop_prices3[[#This Row],[Battery Life (hours)]]/ScoreCard!$H$3*ScoreCard!$H$5</f>
        <v>3.7333333333333334</v>
      </c>
      <c r="S709" s="5">
        <f>ScoreCard!$I$3-laptop_prices3[[#This Row],[Weight (kg)]]/ScoreCard!$I$3*ScoreCard!$I$5</f>
        <v>2.6142857142857143</v>
      </c>
      <c r="T709" s="6" cm="1">
        <f t="array" ref="T709">_xlfn.IFS(laptop_prices3[[#This Row],[Storage]]="512GB SSD", 512, laptop_prices3[[#This Row],[Storage]] = "1TB SSD", 1000, laptop_prices3[[#This Row],[Storage]] = "2TB SSD", 2000, laptop_prices3[[#This Row],[Storage]]= "256GB SSD", 256, laptop_prices3[[#This Row],[Storage]] = "1TB HDD", 1000*0.7)</f>
        <v>700</v>
      </c>
      <c r="U709" s="5">
        <f>laptop_prices3[[#This Row],[Storage Raw Value]]/ScoreCard!$J$3*ScoreCard!$J$5</f>
        <v>2.8</v>
      </c>
    </row>
    <row r="710" spans="2:21" x14ac:dyDescent="0.2">
      <c r="B710" s="4" cm="1">
        <f t="array" ref="B710">SUM(laptop_prices3[[#This Row],[RAM Comp]:[Weight Comp]]+laptop_prices3[[#This Row],[Storage Comp]])</f>
        <v>43.754949077897052</v>
      </c>
      <c r="C710">
        <v>708</v>
      </c>
      <c r="D710" t="s">
        <v>34</v>
      </c>
      <c r="E710" t="s">
        <v>31</v>
      </c>
      <c r="F710">
        <v>8</v>
      </c>
      <c r="G710" t="s">
        <v>25</v>
      </c>
      <c r="H710" t="s">
        <v>32</v>
      </c>
      <c r="I710">
        <v>16</v>
      </c>
      <c r="J710" t="s">
        <v>27</v>
      </c>
      <c r="K710">
        <v>11.9</v>
      </c>
      <c r="L710">
        <v>2.4700000000000002</v>
      </c>
      <c r="M710" t="s">
        <v>16</v>
      </c>
      <c r="N710">
        <v>1620.03</v>
      </c>
      <c r="O710" s="5">
        <f>(ScoreCard!$E$3-laptop_prices3[[#This Row],[Price ($)]])/ScoreCard!$E$3*ScoreCard!$E$5</f>
        <v>4.2505329444812485</v>
      </c>
      <c r="P710" s="5">
        <f>laptop_prices3[[#This Row],[RAM (GB)]]/ScoreCard!$F$3*ScoreCard!$F$5</f>
        <v>0.875</v>
      </c>
      <c r="Q710" s="5">
        <f>laptop_prices3[[#This Row],[Screen Size (inch)]]/ScoreCard!$G$3*ScoreCard!$G$5</f>
        <v>1.8497109826589595</v>
      </c>
      <c r="R710" s="5">
        <f>laptop_prices3[[#This Row],[Battery Life (hours)]]/ScoreCard!$H$3*ScoreCard!$H$5</f>
        <v>6.9416666666666664</v>
      </c>
      <c r="S710" s="5">
        <f>ScoreCard!$I$3-laptop_prices3[[#This Row],[Weight (kg)]]/ScoreCard!$I$3*ScoreCard!$I$5</f>
        <v>2.0885714285714285</v>
      </c>
      <c r="T710" s="6" cm="1">
        <f t="array" ref="T710">_xlfn.IFS(laptop_prices3[[#This Row],[Storage]]="512GB SSD", 512, laptop_prices3[[#This Row],[Storage]] = "1TB SSD", 1000, laptop_prices3[[#This Row],[Storage]] = "2TB SSD", 2000, laptop_prices3[[#This Row],[Storage]]= "256GB SSD", 256, laptop_prices3[[#This Row],[Storage]] = "1TB HDD", 1000*0.7)</f>
        <v>2000</v>
      </c>
      <c r="U710" s="5">
        <f>laptop_prices3[[#This Row],[Storage Raw Value]]/ScoreCard!$J$3*ScoreCard!$J$5</f>
        <v>8</v>
      </c>
    </row>
    <row r="711" spans="2:21" x14ac:dyDescent="0.2">
      <c r="B711" s="4" cm="1">
        <f t="array" ref="B711">SUM(laptop_prices3[[#This Row],[RAM Comp]:[Weight Comp]]+laptop_prices3[[#This Row],[Storage Comp]])</f>
        <v>42.180492017616295</v>
      </c>
      <c r="C711">
        <v>709</v>
      </c>
      <c r="D711" t="s">
        <v>28</v>
      </c>
      <c r="E711" t="s">
        <v>41</v>
      </c>
      <c r="F711">
        <v>4</v>
      </c>
      <c r="G711" t="s">
        <v>25</v>
      </c>
      <c r="H711" t="s">
        <v>14</v>
      </c>
      <c r="I711">
        <v>15.6</v>
      </c>
      <c r="J711" t="s">
        <v>21</v>
      </c>
      <c r="K711">
        <v>11</v>
      </c>
      <c r="L711">
        <v>3.46</v>
      </c>
      <c r="M711" t="s">
        <v>46</v>
      </c>
      <c r="N711">
        <v>1530.85</v>
      </c>
      <c r="O711" s="5">
        <f>(ScoreCard!$E$3-laptop_prices3[[#This Row],[Price ($)]])/ScoreCard!$E$3*ScoreCard!$E$5</f>
        <v>4.2917898792362603</v>
      </c>
      <c r="P711" s="5">
        <f>laptop_prices3[[#This Row],[RAM (GB)]]/ScoreCard!$F$3*ScoreCard!$F$5</f>
        <v>0.4375</v>
      </c>
      <c r="Q711" s="5">
        <f>laptop_prices3[[#This Row],[Screen Size (inch)]]/ScoreCard!$G$3*ScoreCard!$G$5</f>
        <v>1.8034682080924855</v>
      </c>
      <c r="R711" s="5">
        <f>laptop_prices3[[#This Row],[Battery Life (hours)]]/ScoreCard!$H$3*ScoreCard!$H$5</f>
        <v>6.4166666666666661</v>
      </c>
      <c r="S711" s="5">
        <f>ScoreCard!$I$3-laptop_prices3[[#This Row],[Weight (kg)]]/ScoreCard!$I$3*ScoreCard!$I$5</f>
        <v>1.5228571428571429</v>
      </c>
      <c r="T711" s="6" cm="1">
        <f t="array" ref="T711">_xlfn.IFS(laptop_prices3[[#This Row],[Storage]]="512GB SSD", 512, laptop_prices3[[#This Row],[Storage]] = "1TB SSD", 1000, laptop_prices3[[#This Row],[Storage]] = "2TB SSD", 2000, laptop_prices3[[#This Row],[Storage]]= "256GB SSD", 256, laptop_prices3[[#This Row],[Storage]] = "1TB HDD", 1000*0.7)</f>
        <v>2000</v>
      </c>
      <c r="U711" s="5">
        <f>laptop_prices3[[#This Row],[Storage Raw Value]]/ScoreCard!$J$3*ScoreCard!$J$5</f>
        <v>8</v>
      </c>
    </row>
    <row r="712" spans="2:21" x14ac:dyDescent="0.2">
      <c r="B712" s="4" cm="1">
        <f t="array" ref="B712">SUM(laptop_prices3[[#This Row],[RAM Comp]:[Weight Comp]]+laptop_prices3[[#This Row],[Storage Comp]])</f>
        <v>22.057039636663912</v>
      </c>
      <c r="C712">
        <v>710</v>
      </c>
      <c r="D712" t="s">
        <v>17</v>
      </c>
      <c r="E712" t="s">
        <v>37</v>
      </c>
      <c r="F712">
        <v>32</v>
      </c>
      <c r="G712" t="s">
        <v>42</v>
      </c>
      <c r="H712" t="s">
        <v>20</v>
      </c>
      <c r="I712">
        <v>15.6</v>
      </c>
      <c r="J712" t="s">
        <v>27</v>
      </c>
      <c r="K712">
        <v>6.9</v>
      </c>
      <c r="L712">
        <v>3.45</v>
      </c>
      <c r="M712" t="s">
        <v>22</v>
      </c>
      <c r="N712">
        <v>5690.89</v>
      </c>
      <c r="O712" s="5">
        <f>(ScoreCard!$E$3-laptop_prices3[[#This Row],[Price ($)]])/ScoreCard!$E$3*ScoreCard!$E$5</f>
        <v>2.3672496363764215</v>
      </c>
      <c r="P712" s="5">
        <f>laptop_prices3[[#This Row],[RAM (GB)]]/ScoreCard!$F$3*ScoreCard!$F$5</f>
        <v>3.5</v>
      </c>
      <c r="Q712" s="5">
        <f>laptop_prices3[[#This Row],[Screen Size (inch)]]/ScoreCard!$G$3*ScoreCard!$G$5</f>
        <v>1.8034682080924855</v>
      </c>
      <c r="R712" s="5">
        <f>laptop_prices3[[#This Row],[Battery Life (hours)]]/ScoreCard!$H$3*ScoreCard!$H$5</f>
        <v>4.0250000000000004</v>
      </c>
      <c r="S712" s="5">
        <f>ScoreCard!$I$3-laptop_prices3[[#This Row],[Weight (kg)]]/ScoreCard!$I$3*ScoreCard!$I$5</f>
        <v>1.5285714285714285</v>
      </c>
      <c r="T712" s="6" cm="1">
        <f t="array" ref="T712">_xlfn.IFS(laptop_prices3[[#This Row],[Storage]]="512GB SSD", 512, laptop_prices3[[#This Row],[Storage]] = "1TB SSD", 1000, laptop_prices3[[#This Row],[Storage]] = "2TB SSD", 2000, laptop_prices3[[#This Row],[Storage]]= "256GB SSD", 256, laptop_prices3[[#This Row],[Storage]] = "1TB HDD", 1000*0.7)</f>
        <v>700</v>
      </c>
      <c r="U712" s="5">
        <f>laptop_prices3[[#This Row],[Storage Raw Value]]/ScoreCard!$J$3*ScoreCard!$J$5</f>
        <v>2.8</v>
      </c>
    </row>
    <row r="713" spans="2:21" x14ac:dyDescent="0.2">
      <c r="B713" s="4" cm="1">
        <f t="array" ref="B713">SUM(laptop_prices3[[#This Row],[RAM Comp]:[Weight Comp]]+laptop_prices3[[#This Row],[Storage Comp]])</f>
        <v>26.581087255711534</v>
      </c>
      <c r="C713">
        <v>711</v>
      </c>
      <c r="D713" t="s">
        <v>34</v>
      </c>
      <c r="E713" t="s">
        <v>37</v>
      </c>
      <c r="F713">
        <v>16</v>
      </c>
      <c r="G713" t="s">
        <v>19</v>
      </c>
      <c r="H713" t="s">
        <v>32</v>
      </c>
      <c r="I713">
        <v>15.6</v>
      </c>
      <c r="J713" t="s">
        <v>43</v>
      </c>
      <c r="K713">
        <v>8.8000000000000007</v>
      </c>
      <c r="L713">
        <v>2.81</v>
      </c>
      <c r="M713" t="s">
        <v>16</v>
      </c>
      <c r="N713">
        <v>2251.63</v>
      </c>
      <c r="O713" s="5">
        <f>(ScoreCard!$E$3-laptop_prices3[[#This Row],[Price ($)]])/ScoreCard!$E$3*ScoreCard!$E$5</f>
        <v>3.9583387306298738</v>
      </c>
      <c r="P713" s="5">
        <f>laptop_prices3[[#This Row],[RAM (GB)]]/ScoreCard!$F$3*ScoreCard!$F$5</f>
        <v>1.75</v>
      </c>
      <c r="Q713" s="5">
        <f>laptop_prices3[[#This Row],[Screen Size (inch)]]/ScoreCard!$G$3*ScoreCard!$G$5</f>
        <v>1.8034682080924855</v>
      </c>
      <c r="R713" s="5">
        <f>laptop_prices3[[#This Row],[Battery Life (hours)]]/ScoreCard!$H$3*ScoreCard!$H$5</f>
        <v>5.1333333333333337</v>
      </c>
      <c r="S713" s="5">
        <f>ScoreCard!$I$3-laptop_prices3[[#This Row],[Weight (kg)]]/ScoreCard!$I$3*ScoreCard!$I$5</f>
        <v>1.8942857142857144</v>
      </c>
      <c r="T713" s="6" cm="1">
        <f t="array" ref="T713">_xlfn.IFS(laptop_prices3[[#This Row],[Storage]]="512GB SSD", 512, laptop_prices3[[#This Row],[Storage]] = "1TB SSD", 1000, laptop_prices3[[#This Row],[Storage]] = "2TB SSD", 2000, laptop_prices3[[#This Row],[Storage]]= "256GB SSD", 256, laptop_prices3[[#This Row],[Storage]] = "1TB HDD", 1000*0.7)</f>
        <v>1000</v>
      </c>
      <c r="U713" s="5">
        <f>laptop_prices3[[#This Row],[Storage Raw Value]]/ScoreCard!$J$3*ScoreCard!$J$5</f>
        <v>4</v>
      </c>
    </row>
    <row r="714" spans="2:21" x14ac:dyDescent="0.2">
      <c r="B714" s="4" cm="1">
        <f t="array" ref="B714">SUM(laptop_prices3[[#This Row],[RAM Comp]:[Weight Comp]]+laptop_prices3[[#This Row],[Storage Comp]])</f>
        <v>13.360477016240022</v>
      </c>
      <c r="C714">
        <v>712</v>
      </c>
      <c r="D714" t="s">
        <v>45</v>
      </c>
      <c r="E714" t="s">
        <v>24</v>
      </c>
      <c r="F714">
        <v>16</v>
      </c>
      <c r="G714" t="s">
        <v>29</v>
      </c>
      <c r="H714" t="s">
        <v>40</v>
      </c>
      <c r="I714">
        <v>13.3</v>
      </c>
      <c r="J714" t="s">
        <v>43</v>
      </c>
      <c r="K714">
        <v>5.5</v>
      </c>
      <c r="L714">
        <v>1.28</v>
      </c>
      <c r="M714" t="s">
        <v>22</v>
      </c>
      <c r="N714">
        <v>1273.45</v>
      </c>
      <c r="O714" s="5">
        <f>(ScoreCard!$E$3-laptop_prices3[[#This Row],[Price ($)]])/ScoreCard!$E$3*ScoreCard!$E$5</f>
        <v>4.4108696617653038</v>
      </c>
      <c r="P714" s="5">
        <f>laptop_prices3[[#This Row],[RAM (GB)]]/ScoreCard!$F$3*ScoreCard!$F$5</f>
        <v>1.75</v>
      </c>
      <c r="Q714" s="5">
        <f>laptop_prices3[[#This Row],[Screen Size (inch)]]/ScoreCard!$G$3*ScoreCard!$G$5</f>
        <v>1.5375722543352601</v>
      </c>
      <c r="R714" s="5">
        <f>laptop_prices3[[#This Row],[Battery Life (hours)]]/ScoreCard!$H$3*ScoreCard!$H$5</f>
        <v>3.208333333333333</v>
      </c>
      <c r="S714" s="5">
        <f>ScoreCard!$I$3-laptop_prices3[[#This Row],[Weight (kg)]]/ScoreCard!$I$3*ScoreCard!$I$5</f>
        <v>2.7685714285714287</v>
      </c>
      <c r="T714" s="6" cm="1">
        <f t="array" ref="T714">_xlfn.IFS(laptop_prices3[[#This Row],[Storage]]="512GB SSD", 512, laptop_prices3[[#This Row],[Storage]] = "1TB SSD", 1000, laptop_prices3[[#This Row],[Storage]] = "2TB SSD", 2000, laptop_prices3[[#This Row],[Storage]]= "256GB SSD", 256, laptop_prices3[[#This Row],[Storage]] = "1TB HDD", 1000*0.7)</f>
        <v>256</v>
      </c>
      <c r="U714" s="5">
        <f>laptop_prices3[[#This Row],[Storage Raw Value]]/ScoreCard!$J$3*ScoreCard!$J$5</f>
        <v>1.024</v>
      </c>
    </row>
    <row r="715" spans="2:21" x14ac:dyDescent="0.2">
      <c r="B715" s="4" cm="1">
        <f t="array" ref="B715">SUM(laptop_prices3[[#This Row],[RAM Comp]:[Weight Comp]]+laptop_prices3[[#This Row],[Storage Comp]])</f>
        <v>12.683782824112305</v>
      </c>
      <c r="C715">
        <v>713</v>
      </c>
      <c r="D715" t="s">
        <v>47</v>
      </c>
      <c r="E715" t="s">
        <v>37</v>
      </c>
      <c r="F715">
        <v>8</v>
      </c>
      <c r="G715" t="s">
        <v>29</v>
      </c>
      <c r="H715" t="s">
        <v>20</v>
      </c>
      <c r="I715">
        <v>14</v>
      </c>
      <c r="J715" t="s">
        <v>21</v>
      </c>
      <c r="K715">
        <v>7.2</v>
      </c>
      <c r="L715">
        <v>2.81</v>
      </c>
      <c r="M715" t="s">
        <v>46</v>
      </c>
      <c r="N715">
        <v>1769.83</v>
      </c>
      <c r="O715" s="5">
        <f>(ScoreCard!$E$3-laptop_prices3[[#This Row],[Price ($)]])/ScoreCard!$E$3*ScoreCard!$E$5</f>
        <v>4.1812316569021863</v>
      </c>
      <c r="P715" s="5">
        <f>laptop_prices3[[#This Row],[RAM (GB)]]/ScoreCard!$F$3*ScoreCard!$F$5</f>
        <v>0.875</v>
      </c>
      <c r="Q715" s="5">
        <f>laptop_prices3[[#This Row],[Screen Size (inch)]]/ScoreCard!$G$3*ScoreCard!$G$5</f>
        <v>1.6184971098265895</v>
      </c>
      <c r="R715" s="5">
        <f>laptop_prices3[[#This Row],[Battery Life (hours)]]/ScoreCard!$H$3*ScoreCard!$H$5</f>
        <v>4.2</v>
      </c>
      <c r="S715" s="5">
        <f>ScoreCard!$I$3-laptop_prices3[[#This Row],[Weight (kg)]]/ScoreCard!$I$3*ScoreCard!$I$5</f>
        <v>1.8942857142857144</v>
      </c>
      <c r="T715" s="6" cm="1">
        <f t="array" ref="T715">_xlfn.IFS(laptop_prices3[[#This Row],[Storage]]="512GB SSD", 512, laptop_prices3[[#This Row],[Storage]] = "1TB SSD", 1000, laptop_prices3[[#This Row],[Storage]] = "2TB SSD", 2000, laptop_prices3[[#This Row],[Storage]]= "256GB SSD", 256, laptop_prices3[[#This Row],[Storage]] = "1TB HDD", 1000*0.7)</f>
        <v>256</v>
      </c>
      <c r="U715" s="5">
        <f>laptop_prices3[[#This Row],[Storage Raw Value]]/ScoreCard!$J$3*ScoreCard!$J$5</f>
        <v>1.024</v>
      </c>
    </row>
    <row r="716" spans="2:21" x14ac:dyDescent="0.2">
      <c r="B716" s="4" cm="1">
        <f t="array" ref="B716">SUM(laptop_prices3[[#This Row],[RAM Comp]:[Weight Comp]]+laptop_prices3[[#This Row],[Storage Comp]])</f>
        <v>19.765973300302782</v>
      </c>
      <c r="C716">
        <v>714</v>
      </c>
      <c r="D716" t="s">
        <v>28</v>
      </c>
      <c r="E716" t="s">
        <v>31</v>
      </c>
      <c r="F716">
        <v>8</v>
      </c>
      <c r="G716" t="s">
        <v>13</v>
      </c>
      <c r="H716" t="s">
        <v>20</v>
      </c>
      <c r="I716">
        <v>14</v>
      </c>
      <c r="J716" t="s">
        <v>43</v>
      </c>
      <c r="K716">
        <v>11.8</v>
      </c>
      <c r="L716">
        <v>2.2799999999999998</v>
      </c>
      <c r="M716" t="s">
        <v>30</v>
      </c>
      <c r="N716">
        <v>920.41</v>
      </c>
      <c r="O716" s="5">
        <f>(ScoreCard!$E$3-laptop_prices3[[#This Row],[Price ($)]])/ScoreCard!$E$3*ScoreCard!$E$5</f>
        <v>4.5741949392480299</v>
      </c>
      <c r="P716" s="5">
        <f>laptop_prices3[[#This Row],[RAM (GB)]]/ScoreCard!$F$3*ScoreCard!$F$5</f>
        <v>0.875</v>
      </c>
      <c r="Q716" s="5">
        <f>laptop_prices3[[#This Row],[Screen Size (inch)]]/ScoreCard!$G$3*ScoreCard!$G$5</f>
        <v>1.6184971098265895</v>
      </c>
      <c r="R716" s="5">
        <f>laptop_prices3[[#This Row],[Battery Life (hours)]]/ScoreCard!$H$3*ScoreCard!$H$5</f>
        <v>6.8833333333333337</v>
      </c>
      <c r="S716" s="5">
        <f>ScoreCard!$I$3-laptop_prices3[[#This Row],[Weight (kg)]]/ScoreCard!$I$3*ScoreCard!$I$5</f>
        <v>2.1971428571428575</v>
      </c>
      <c r="T716" s="6" cm="1">
        <f t="array" ref="T716">_xlfn.IFS(laptop_prices3[[#This Row],[Storage]]="512GB SSD", 512, laptop_prices3[[#This Row],[Storage]] = "1TB SSD", 1000, laptop_prices3[[#This Row],[Storage]] = "2TB SSD", 2000, laptop_prices3[[#This Row],[Storage]]= "256GB SSD", 256, laptop_prices3[[#This Row],[Storage]] = "1TB HDD", 1000*0.7)</f>
        <v>512</v>
      </c>
      <c r="U716" s="5">
        <f>laptop_prices3[[#This Row],[Storage Raw Value]]/ScoreCard!$J$3*ScoreCard!$J$5</f>
        <v>2.048</v>
      </c>
    </row>
    <row r="717" spans="2:21" x14ac:dyDescent="0.2">
      <c r="B717" s="4" cm="1">
        <f t="array" ref="B717">SUM(laptop_prices3[[#This Row],[RAM Comp]:[Weight Comp]]+laptop_prices3[[#This Row],[Storage Comp]])</f>
        <v>41.855310349573358</v>
      </c>
      <c r="C717">
        <v>715</v>
      </c>
      <c r="D717" t="s">
        <v>47</v>
      </c>
      <c r="E717" t="s">
        <v>41</v>
      </c>
      <c r="F717">
        <v>4</v>
      </c>
      <c r="G717" t="s">
        <v>25</v>
      </c>
      <c r="H717" t="s">
        <v>20</v>
      </c>
      <c r="I717">
        <v>13.3</v>
      </c>
      <c r="J717" t="s">
        <v>43</v>
      </c>
      <c r="K717">
        <v>8.9</v>
      </c>
      <c r="L717">
        <v>1.42</v>
      </c>
      <c r="M717" t="s">
        <v>46</v>
      </c>
      <c r="N717">
        <v>1816.38</v>
      </c>
      <c r="O717" s="5">
        <f>(ScoreCard!$E$3-laptop_prices3[[#This Row],[Price ($)]])/ScoreCard!$E$3*ScoreCard!$E$5</f>
        <v>4.1596964437058892</v>
      </c>
      <c r="P717" s="5">
        <f>laptop_prices3[[#This Row],[RAM (GB)]]/ScoreCard!$F$3*ScoreCard!$F$5</f>
        <v>0.4375</v>
      </c>
      <c r="Q717" s="5">
        <f>laptop_prices3[[#This Row],[Screen Size (inch)]]/ScoreCard!$G$3*ScoreCard!$G$5</f>
        <v>1.5375722543352601</v>
      </c>
      <c r="R717" s="5">
        <f>laptop_prices3[[#This Row],[Battery Life (hours)]]/ScoreCard!$H$3*ScoreCard!$H$5</f>
        <v>5.1916666666666664</v>
      </c>
      <c r="S717" s="5">
        <f>ScoreCard!$I$3-laptop_prices3[[#This Row],[Weight (kg)]]/ScoreCard!$I$3*ScoreCard!$I$5</f>
        <v>2.6885714285714286</v>
      </c>
      <c r="T717" s="6" cm="1">
        <f t="array" ref="T717">_xlfn.IFS(laptop_prices3[[#This Row],[Storage]]="512GB SSD", 512, laptop_prices3[[#This Row],[Storage]] = "1TB SSD", 1000, laptop_prices3[[#This Row],[Storage]] = "2TB SSD", 2000, laptop_prices3[[#This Row],[Storage]]= "256GB SSD", 256, laptop_prices3[[#This Row],[Storage]] = "1TB HDD", 1000*0.7)</f>
        <v>2000</v>
      </c>
      <c r="U717" s="5">
        <f>laptop_prices3[[#This Row],[Storage Raw Value]]/ScoreCard!$J$3*ScoreCard!$J$5</f>
        <v>8</v>
      </c>
    </row>
    <row r="718" spans="2:21" x14ac:dyDescent="0.2">
      <c r="B718" s="4" cm="1">
        <f t="array" ref="B718">SUM(laptop_prices3[[#This Row],[RAM Comp]:[Weight Comp]]+laptop_prices3[[#This Row],[Storage Comp]])</f>
        <v>13.229286540049547</v>
      </c>
      <c r="C718">
        <v>716</v>
      </c>
      <c r="D718" t="s">
        <v>28</v>
      </c>
      <c r="E718" t="s">
        <v>41</v>
      </c>
      <c r="F718">
        <v>16</v>
      </c>
      <c r="G718" t="s">
        <v>29</v>
      </c>
      <c r="H718" t="s">
        <v>32</v>
      </c>
      <c r="I718">
        <v>13.3</v>
      </c>
      <c r="J718" t="s">
        <v>27</v>
      </c>
      <c r="K718">
        <v>6</v>
      </c>
      <c r="L718">
        <v>2.02</v>
      </c>
      <c r="M718" t="s">
        <v>22</v>
      </c>
      <c r="N718">
        <v>3238.26</v>
      </c>
      <c r="O718" s="5">
        <f>(ScoreCard!$E$3-laptop_prices3[[#This Row],[Price ($)]])/ScoreCard!$E$3*ScoreCard!$E$5</f>
        <v>3.5018986147144489</v>
      </c>
      <c r="P718" s="5">
        <f>laptop_prices3[[#This Row],[RAM (GB)]]/ScoreCard!$F$3*ScoreCard!$F$5</f>
        <v>1.75</v>
      </c>
      <c r="Q718" s="5">
        <f>laptop_prices3[[#This Row],[Screen Size (inch)]]/ScoreCard!$G$3*ScoreCard!$G$5</f>
        <v>1.5375722543352601</v>
      </c>
      <c r="R718" s="5">
        <f>laptop_prices3[[#This Row],[Battery Life (hours)]]/ScoreCard!$H$3*ScoreCard!$H$5</f>
        <v>3.5</v>
      </c>
      <c r="S718" s="5">
        <f>ScoreCard!$I$3-laptop_prices3[[#This Row],[Weight (kg)]]/ScoreCard!$I$3*ScoreCard!$I$5</f>
        <v>2.3457142857142856</v>
      </c>
      <c r="T718" s="6" cm="1">
        <f t="array" ref="T718">_xlfn.IFS(laptop_prices3[[#This Row],[Storage]]="512GB SSD", 512, laptop_prices3[[#This Row],[Storage]] = "1TB SSD", 1000, laptop_prices3[[#This Row],[Storage]] = "2TB SSD", 2000, laptop_prices3[[#This Row],[Storage]]= "256GB SSD", 256, laptop_prices3[[#This Row],[Storage]] = "1TB HDD", 1000*0.7)</f>
        <v>256</v>
      </c>
      <c r="U718" s="5">
        <f>laptop_prices3[[#This Row],[Storage Raw Value]]/ScoreCard!$J$3*ScoreCard!$J$5</f>
        <v>1.024</v>
      </c>
    </row>
    <row r="719" spans="2:21" x14ac:dyDescent="0.2">
      <c r="B719" s="4" cm="1">
        <f t="array" ref="B719">SUM(laptop_prices3[[#This Row],[RAM Comp]:[Weight Comp]]+laptop_prices3[[#This Row],[Storage Comp]])</f>
        <v>22.34357142857143</v>
      </c>
      <c r="C719">
        <v>717</v>
      </c>
      <c r="D719" t="s">
        <v>36</v>
      </c>
      <c r="E719" t="s">
        <v>37</v>
      </c>
      <c r="F719">
        <v>16</v>
      </c>
      <c r="G719" t="s">
        <v>42</v>
      </c>
      <c r="H719" t="s">
        <v>32</v>
      </c>
      <c r="I719">
        <v>17.3</v>
      </c>
      <c r="J719" t="s">
        <v>21</v>
      </c>
      <c r="K719">
        <v>9.3000000000000007</v>
      </c>
      <c r="L719">
        <v>2.68</v>
      </c>
      <c r="M719" t="s">
        <v>46</v>
      </c>
      <c r="N719">
        <v>1631.45</v>
      </c>
      <c r="O719" s="5">
        <f>(ScoreCard!$E$3-laptop_prices3[[#This Row],[Price ($)]])/ScoreCard!$E$3*ScoreCard!$E$5</f>
        <v>4.245249762210535</v>
      </c>
      <c r="P719" s="5">
        <f>laptop_prices3[[#This Row],[RAM (GB)]]/ScoreCard!$F$3*ScoreCard!$F$5</f>
        <v>1.75</v>
      </c>
      <c r="Q719" s="5">
        <f>laptop_prices3[[#This Row],[Screen Size (inch)]]/ScoreCard!$G$3*ScoreCard!$G$5</f>
        <v>2</v>
      </c>
      <c r="R719" s="5">
        <f>laptop_prices3[[#This Row],[Battery Life (hours)]]/ScoreCard!$H$3*ScoreCard!$H$5</f>
        <v>5.4249999999999998</v>
      </c>
      <c r="S719" s="5">
        <f>ScoreCard!$I$3-laptop_prices3[[#This Row],[Weight (kg)]]/ScoreCard!$I$3*ScoreCard!$I$5</f>
        <v>1.9685714285714284</v>
      </c>
      <c r="T719" s="6" cm="1">
        <f t="array" ref="T719">_xlfn.IFS(laptop_prices3[[#This Row],[Storage]]="512GB SSD", 512, laptop_prices3[[#This Row],[Storage]] = "1TB SSD", 1000, laptop_prices3[[#This Row],[Storage]] = "2TB SSD", 2000, laptop_prices3[[#This Row],[Storage]]= "256GB SSD", 256, laptop_prices3[[#This Row],[Storage]] = "1TB HDD", 1000*0.7)</f>
        <v>700</v>
      </c>
      <c r="U719" s="5">
        <f>laptop_prices3[[#This Row],[Storage Raw Value]]/ScoreCard!$J$3*ScoreCard!$J$5</f>
        <v>2.8</v>
      </c>
    </row>
    <row r="720" spans="2:21" x14ac:dyDescent="0.2">
      <c r="B720" s="4" cm="1">
        <f t="array" ref="B720">SUM(laptop_prices3[[#This Row],[RAM Comp]:[Weight Comp]]+laptop_prices3[[#This Row],[Storage Comp]])</f>
        <v>22.48971511147812</v>
      </c>
      <c r="C720">
        <v>718</v>
      </c>
      <c r="D720" t="s">
        <v>36</v>
      </c>
      <c r="E720" t="s">
        <v>24</v>
      </c>
      <c r="F720">
        <v>16</v>
      </c>
      <c r="G720" t="s">
        <v>42</v>
      </c>
      <c r="H720" t="s">
        <v>35</v>
      </c>
      <c r="I720">
        <v>13.3</v>
      </c>
      <c r="J720" t="s">
        <v>15</v>
      </c>
      <c r="K720">
        <v>10.5</v>
      </c>
      <c r="L720">
        <v>2.84</v>
      </c>
      <c r="M720" t="s">
        <v>30</v>
      </c>
      <c r="N720">
        <v>1276.1600000000001</v>
      </c>
      <c r="O720" s="5">
        <f>(ScoreCard!$E$3-laptop_prices3[[#This Row],[Price ($)]])/ScoreCard!$E$3*ScoreCard!$E$5</f>
        <v>4.4096159468831999</v>
      </c>
      <c r="P720" s="5">
        <f>laptop_prices3[[#This Row],[RAM (GB)]]/ScoreCard!$F$3*ScoreCard!$F$5</f>
        <v>1.75</v>
      </c>
      <c r="Q720" s="5">
        <f>laptop_prices3[[#This Row],[Screen Size (inch)]]/ScoreCard!$G$3*ScoreCard!$G$5</f>
        <v>1.5375722543352601</v>
      </c>
      <c r="R720" s="5">
        <f>laptop_prices3[[#This Row],[Battery Life (hours)]]/ScoreCard!$H$3*ScoreCard!$H$5</f>
        <v>6.125</v>
      </c>
      <c r="S720" s="5">
        <f>ScoreCard!$I$3-laptop_prices3[[#This Row],[Weight (kg)]]/ScoreCard!$I$3*ScoreCard!$I$5</f>
        <v>1.8771428571428572</v>
      </c>
      <c r="T720" s="6" cm="1">
        <f t="array" ref="T720">_xlfn.IFS(laptop_prices3[[#This Row],[Storage]]="512GB SSD", 512, laptop_prices3[[#This Row],[Storage]] = "1TB SSD", 1000, laptop_prices3[[#This Row],[Storage]] = "2TB SSD", 2000, laptop_prices3[[#This Row],[Storage]]= "256GB SSD", 256, laptop_prices3[[#This Row],[Storage]] = "1TB HDD", 1000*0.7)</f>
        <v>700</v>
      </c>
      <c r="U720" s="5">
        <f>laptop_prices3[[#This Row],[Storage Raw Value]]/ScoreCard!$J$3*ScoreCard!$J$5</f>
        <v>2.8</v>
      </c>
    </row>
    <row r="721" spans="2:21" x14ac:dyDescent="0.2">
      <c r="B721" s="4" cm="1">
        <f t="array" ref="B721">SUM(laptop_prices3[[#This Row],[RAM Comp]:[Weight Comp]]+laptop_prices3[[#This Row],[Storage Comp]])</f>
        <v>18.447830443159923</v>
      </c>
      <c r="C721">
        <v>719</v>
      </c>
      <c r="D721" t="s">
        <v>36</v>
      </c>
      <c r="E721" t="s">
        <v>24</v>
      </c>
      <c r="F721">
        <v>64</v>
      </c>
      <c r="G721" t="s">
        <v>29</v>
      </c>
      <c r="H721" t="s">
        <v>32</v>
      </c>
      <c r="I721">
        <v>14</v>
      </c>
      <c r="J721" t="s">
        <v>43</v>
      </c>
      <c r="K721">
        <v>5.2</v>
      </c>
      <c r="L721">
        <v>1.4</v>
      </c>
      <c r="M721" t="s">
        <v>16</v>
      </c>
      <c r="N721">
        <v>2244.92</v>
      </c>
      <c r="O721" s="5">
        <f>(ScoreCard!$E$3-laptop_prices3[[#This Row],[Price ($)]])/ScoreCard!$E$3*ScoreCard!$E$5</f>
        <v>3.9614429471829808</v>
      </c>
      <c r="P721" s="5">
        <f>laptop_prices3[[#This Row],[RAM (GB)]]/ScoreCard!$F$3*ScoreCard!$F$5</f>
        <v>7</v>
      </c>
      <c r="Q721" s="5">
        <f>laptop_prices3[[#This Row],[Screen Size (inch)]]/ScoreCard!$G$3*ScoreCard!$G$5</f>
        <v>1.6184971098265895</v>
      </c>
      <c r="R721" s="5">
        <f>laptop_prices3[[#This Row],[Battery Life (hours)]]/ScoreCard!$H$3*ScoreCard!$H$5</f>
        <v>3.0333333333333332</v>
      </c>
      <c r="S721" s="5">
        <f>ScoreCard!$I$3-laptop_prices3[[#This Row],[Weight (kg)]]/ScoreCard!$I$3*ScoreCard!$I$5</f>
        <v>2.7</v>
      </c>
      <c r="T721" s="6" cm="1">
        <f t="array" ref="T721">_xlfn.IFS(laptop_prices3[[#This Row],[Storage]]="512GB SSD", 512, laptop_prices3[[#This Row],[Storage]] = "1TB SSD", 1000, laptop_prices3[[#This Row],[Storage]] = "2TB SSD", 2000, laptop_prices3[[#This Row],[Storage]]= "256GB SSD", 256, laptop_prices3[[#This Row],[Storage]] = "1TB HDD", 1000*0.7)</f>
        <v>256</v>
      </c>
      <c r="U721" s="5">
        <f>laptop_prices3[[#This Row],[Storage Raw Value]]/ScoreCard!$J$3*ScoreCard!$J$5</f>
        <v>1.024</v>
      </c>
    </row>
    <row r="722" spans="2:21" x14ac:dyDescent="0.2">
      <c r="B722" s="4" cm="1">
        <f t="array" ref="B722">SUM(laptop_prices3[[#This Row],[RAM Comp]:[Weight Comp]]+laptop_prices3[[#This Row],[Storage Comp]])</f>
        <v>11.023663776493256</v>
      </c>
      <c r="C722">
        <v>720</v>
      </c>
      <c r="D722" t="s">
        <v>34</v>
      </c>
      <c r="E722" t="s">
        <v>24</v>
      </c>
      <c r="F722">
        <v>4</v>
      </c>
      <c r="G722" t="s">
        <v>29</v>
      </c>
      <c r="H722" t="s">
        <v>32</v>
      </c>
      <c r="I722">
        <v>14</v>
      </c>
      <c r="J722" t="s">
        <v>21</v>
      </c>
      <c r="K722">
        <v>5.3</v>
      </c>
      <c r="L722">
        <v>3.01</v>
      </c>
      <c r="M722" t="s">
        <v>16</v>
      </c>
      <c r="N722">
        <v>676.06</v>
      </c>
      <c r="O722" s="5">
        <f>(ScoreCard!$E$3-laptop_prices3[[#This Row],[Price ($)]])/ScoreCard!$E$3*ScoreCard!$E$5</f>
        <v>4.6872374600754272</v>
      </c>
      <c r="P722" s="5">
        <f>laptop_prices3[[#This Row],[RAM (GB)]]/ScoreCard!$F$3*ScoreCard!$F$5</f>
        <v>0.4375</v>
      </c>
      <c r="Q722" s="5">
        <f>laptop_prices3[[#This Row],[Screen Size (inch)]]/ScoreCard!$G$3*ScoreCard!$G$5</f>
        <v>1.6184971098265895</v>
      </c>
      <c r="R722" s="5">
        <f>laptop_prices3[[#This Row],[Battery Life (hours)]]/ScoreCard!$H$3*ScoreCard!$H$5</f>
        <v>3.0916666666666668</v>
      </c>
      <c r="S722" s="5">
        <f>ScoreCard!$I$3-laptop_prices3[[#This Row],[Weight (kg)]]/ScoreCard!$I$3*ScoreCard!$I$5</f>
        <v>1.78</v>
      </c>
      <c r="T722" s="6" cm="1">
        <f t="array" ref="T722">_xlfn.IFS(laptop_prices3[[#This Row],[Storage]]="512GB SSD", 512, laptop_prices3[[#This Row],[Storage]] = "1TB SSD", 1000, laptop_prices3[[#This Row],[Storage]] = "2TB SSD", 2000, laptop_prices3[[#This Row],[Storage]]= "256GB SSD", 256, laptop_prices3[[#This Row],[Storage]] = "1TB HDD", 1000*0.7)</f>
        <v>256</v>
      </c>
      <c r="U722" s="5">
        <f>laptop_prices3[[#This Row],[Storage Raw Value]]/ScoreCard!$J$3*ScoreCard!$J$5</f>
        <v>1.024</v>
      </c>
    </row>
    <row r="723" spans="2:21" x14ac:dyDescent="0.2">
      <c r="B723" s="4" cm="1">
        <f t="array" ref="B723">SUM(laptop_prices3[[#This Row],[RAM Comp]:[Weight Comp]]+laptop_prices3[[#This Row],[Storage Comp]])</f>
        <v>24.641801541425821</v>
      </c>
      <c r="C723">
        <v>721</v>
      </c>
      <c r="D723" t="s">
        <v>47</v>
      </c>
      <c r="E723" t="s">
        <v>12</v>
      </c>
      <c r="F723">
        <v>8</v>
      </c>
      <c r="G723" t="s">
        <v>19</v>
      </c>
      <c r="H723" t="s">
        <v>26</v>
      </c>
      <c r="I723">
        <v>15.6</v>
      </c>
      <c r="J723" t="s">
        <v>15</v>
      </c>
      <c r="K723">
        <v>5.8</v>
      </c>
      <c r="L723">
        <v>1.61</v>
      </c>
      <c r="M723" t="s">
        <v>22</v>
      </c>
      <c r="N723">
        <v>1610.29</v>
      </c>
      <c r="O723" s="5">
        <f>(ScoreCard!$E$3-laptop_prices3[[#This Row],[Price ($)]])/ScoreCard!$E$3*ScoreCard!$E$5</f>
        <v>4.2550389160501414</v>
      </c>
      <c r="P723" s="5">
        <f>laptop_prices3[[#This Row],[RAM (GB)]]/ScoreCard!$F$3*ScoreCard!$F$5</f>
        <v>0.875</v>
      </c>
      <c r="Q723" s="5">
        <f>laptop_prices3[[#This Row],[Screen Size (inch)]]/ScoreCard!$G$3*ScoreCard!$G$5</f>
        <v>1.8034682080924855</v>
      </c>
      <c r="R723" s="5">
        <f>laptop_prices3[[#This Row],[Battery Life (hours)]]/ScoreCard!$H$3*ScoreCard!$H$5</f>
        <v>3.3833333333333333</v>
      </c>
      <c r="S723" s="5">
        <f>ScoreCard!$I$3-laptop_prices3[[#This Row],[Weight (kg)]]/ScoreCard!$I$3*ScoreCard!$I$5</f>
        <v>2.58</v>
      </c>
      <c r="T723" s="6" cm="1">
        <f t="array" ref="T723">_xlfn.IFS(laptop_prices3[[#This Row],[Storage]]="512GB SSD", 512, laptop_prices3[[#This Row],[Storage]] = "1TB SSD", 1000, laptop_prices3[[#This Row],[Storage]] = "2TB SSD", 2000, laptop_prices3[[#This Row],[Storage]]= "256GB SSD", 256, laptop_prices3[[#This Row],[Storage]] = "1TB HDD", 1000*0.7)</f>
        <v>1000</v>
      </c>
      <c r="U723" s="5">
        <f>laptop_prices3[[#This Row],[Storage Raw Value]]/ScoreCard!$J$3*ScoreCard!$J$5</f>
        <v>4</v>
      </c>
    </row>
    <row r="724" spans="2:21" x14ac:dyDescent="0.2">
      <c r="B724" s="4" cm="1">
        <f t="array" ref="B724">SUM(laptop_prices3[[#This Row],[RAM Comp]:[Weight Comp]]+laptop_prices3[[#This Row],[Storage Comp]])</f>
        <v>23.114949077897055</v>
      </c>
      <c r="C724">
        <v>722</v>
      </c>
      <c r="D724" t="s">
        <v>38</v>
      </c>
      <c r="E724" t="s">
        <v>12</v>
      </c>
      <c r="F724">
        <v>32</v>
      </c>
      <c r="G724" t="s">
        <v>42</v>
      </c>
      <c r="H724" t="s">
        <v>20</v>
      </c>
      <c r="I724">
        <v>16</v>
      </c>
      <c r="J724" t="s">
        <v>27</v>
      </c>
      <c r="K724">
        <v>7.4</v>
      </c>
      <c r="L724">
        <v>2.19</v>
      </c>
      <c r="M724" t="s">
        <v>46</v>
      </c>
      <c r="N724">
        <v>1990.86</v>
      </c>
      <c r="O724" s="5">
        <f>(ScoreCard!$E$3-laptop_prices3[[#This Row],[Price ($)]])/ScoreCard!$E$3*ScoreCard!$E$5</f>
        <v>4.0789775608167371</v>
      </c>
      <c r="P724" s="5">
        <f>laptop_prices3[[#This Row],[RAM (GB)]]/ScoreCard!$F$3*ScoreCard!$F$5</f>
        <v>3.5</v>
      </c>
      <c r="Q724" s="5">
        <f>laptop_prices3[[#This Row],[Screen Size (inch)]]/ScoreCard!$G$3*ScoreCard!$G$5</f>
        <v>1.8497109826589595</v>
      </c>
      <c r="R724" s="5">
        <f>laptop_prices3[[#This Row],[Battery Life (hours)]]/ScoreCard!$H$3*ScoreCard!$H$5</f>
        <v>4.3166666666666664</v>
      </c>
      <c r="S724" s="5">
        <f>ScoreCard!$I$3-laptop_prices3[[#This Row],[Weight (kg)]]/ScoreCard!$I$3*ScoreCard!$I$5</f>
        <v>2.2485714285714287</v>
      </c>
      <c r="T724" s="6" cm="1">
        <f t="array" ref="T724">_xlfn.IFS(laptop_prices3[[#This Row],[Storage]]="512GB SSD", 512, laptop_prices3[[#This Row],[Storage]] = "1TB SSD", 1000, laptop_prices3[[#This Row],[Storage]] = "2TB SSD", 2000, laptop_prices3[[#This Row],[Storage]]= "256GB SSD", 256, laptop_prices3[[#This Row],[Storage]] = "1TB HDD", 1000*0.7)</f>
        <v>700</v>
      </c>
      <c r="U724" s="5">
        <f>laptop_prices3[[#This Row],[Storage Raw Value]]/ScoreCard!$J$3*ScoreCard!$J$5</f>
        <v>2.8</v>
      </c>
    </row>
    <row r="725" spans="2:21" x14ac:dyDescent="0.2">
      <c r="B725" s="4" cm="1">
        <f t="array" ref="B725">SUM(laptop_prices3[[#This Row],[RAM Comp]:[Weight Comp]]+laptop_prices3[[#This Row],[Storage Comp]])</f>
        <v>17.236238095238093</v>
      </c>
      <c r="C725">
        <v>723</v>
      </c>
      <c r="D725" t="s">
        <v>47</v>
      </c>
      <c r="E725" t="s">
        <v>12</v>
      </c>
      <c r="F725">
        <v>32</v>
      </c>
      <c r="G725" t="s">
        <v>29</v>
      </c>
      <c r="H725" t="s">
        <v>14</v>
      </c>
      <c r="I725">
        <v>17.3</v>
      </c>
      <c r="J725" t="s">
        <v>21</v>
      </c>
      <c r="K725">
        <v>8.9</v>
      </c>
      <c r="L725">
        <v>1.84</v>
      </c>
      <c r="M725" t="s">
        <v>16</v>
      </c>
      <c r="N725">
        <v>1711.19</v>
      </c>
      <c r="O725" s="5">
        <f>(ScoreCard!$E$3-laptop_prices3[[#This Row],[Price ($)]])/ScoreCard!$E$3*ScoreCard!$E$5</f>
        <v>4.2083600113990896</v>
      </c>
      <c r="P725" s="5">
        <f>laptop_prices3[[#This Row],[RAM (GB)]]/ScoreCard!$F$3*ScoreCard!$F$5</f>
        <v>3.5</v>
      </c>
      <c r="Q725" s="5">
        <f>laptop_prices3[[#This Row],[Screen Size (inch)]]/ScoreCard!$G$3*ScoreCard!$G$5</f>
        <v>2</v>
      </c>
      <c r="R725" s="5">
        <f>laptop_prices3[[#This Row],[Battery Life (hours)]]/ScoreCard!$H$3*ScoreCard!$H$5</f>
        <v>5.1916666666666664</v>
      </c>
      <c r="S725" s="5">
        <f>ScoreCard!$I$3-laptop_prices3[[#This Row],[Weight (kg)]]/ScoreCard!$I$3*ScoreCard!$I$5</f>
        <v>2.4485714285714284</v>
      </c>
      <c r="T725" s="6" cm="1">
        <f t="array" ref="T725">_xlfn.IFS(laptop_prices3[[#This Row],[Storage]]="512GB SSD", 512, laptop_prices3[[#This Row],[Storage]] = "1TB SSD", 1000, laptop_prices3[[#This Row],[Storage]] = "2TB SSD", 2000, laptop_prices3[[#This Row],[Storage]]= "256GB SSD", 256, laptop_prices3[[#This Row],[Storage]] = "1TB HDD", 1000*0.7)</f>
        <v>256</v>
      </c>
      <c r="U725" s="5">
        <f>laptop_prices3[[#This Row],[Storage Raw Value]]/ScoreCard!$J$3*ScoreCard!$J$5</f>
        <v>1.024</v>
      </c>
    </row>
    <row r="726" spans="2:21" x14ac:dyDescent="0.2">
      <c r="B726" s="4" cm="1">
        <f t="array" ref="B726">SUM(laptop_prices3[[#This Row],[RAM Comp]:[Weight Comp]]+laptop_prices3[[#This Row],[Storage Comp]])</f>
        <v>43.257687173135153</v>
      </c>
      <c r="C726">
        <v>724</v>
      </c>
      <c r="D726" t="s">
        <v>28</v>
      </c>
      <c r="E726" t="s">
        <v>41</v>
      </c>
      <c r="F726">
        <v>4</v>
      </c>
      <c r="G726" t="s">
        <v>25</v>
      </c>
      <c r="H726" t="s">
        <v>26</v>
      </c>
      <c r="I726">
        <v>16</v>
      </c>
      <c r="J726" t="s">
        <v>43</v>
      </c>
      <c r="K726">
        <v>11.2</v>
      </c>
      <c r="L726">
        <v>1.86</v>
      </c>
      <c r="M726" t="s">
        <v>16</v>
      </c>
      <c r="N726">
        <v>1763.9</v>
      </c>
      <c r="O726" s="5">
        <f>(ScoreCard!$E$3-laptop_prices3[[#This Row],[Price ($)]])/ScoreCard!$E$3*ScoreCard!$E$5</f>
        <v>4.1839750256294481</v>
      </c>
      <c r="P726" s="5">
        <f>laptop_prices3[[#This Row],[RAM (GB)]]/ScoreCard!$F$3*ScoreCard!$F$5</f>
        <v>0.4375</v>
      </c>
      <c r="Q726" s="5">
        <f>laptop_prices3[[#This Row],[Screen Size (inch)]]/ScoreCard!$G$3*ScoreCard!$G$5</f>
        <v>1.8497109826589595</v>
      </c>
      <c r="R726" s="5">
        <f>laptop_prices3[[#This Row],[Battery Life (hours)]]/ScoreCard!$H$3*ScoreCard!$H$5</f>
        <v>6.5333333333333323</v>
      </c>
      <c r="S726" s="5">
        <f>ScoreCard!$I$3-laptop_prices3[[#This Row],[Weight (kg)]]/ScoreCard!$I$3*ScoreCard!$I$5</f>
        <v>2.4371428571428568</v>
      </c>
      <c r="T726" s="6" cm="1">
        <f t="array" ref="T726">_xlfn.IFS(laptop_prices3[[#This Row],[Storage]]="512GB SSD", 512, laptop_prices3[[#This Row],[Storage]] = "1TB SSD", 1000, laptop_prices3[[#This Row],[Storage]] = "2TB SSD", 2000, laptop_prices3[[#This Row],[Storage]]= "256GB SSD", 256, laptop_prices3[[#This Row],[Storage]] = "1TB HDD", 1000*0.7)</f>
        <v>2000</v>
      </c>
      <c r="U726" s="5">
        <f>laptop_prices3[[#This Row],[Storage Raw Value]]/ScoreCard!$J$3*ScoreCard!$J$5</f>
        <v>8</v>
      </c>
    </row>
    <row r="727" spans="2:21" x14ac:dyDescent="0.2">
      <c r="B727" s="4" cm="1">
        <f t="array" ref="B727">SUM(laptop_prices3[[#This Row],[RAM Comp]:[Weight Comp]]+laptop_prices3[[#This Row],[Storage Comp]])</f>
        <v>20.797639966969449</v>
      </c>
      <c r="C727">
        <v>725</v>
      </c>
      <c r="D727" t="s">
        <v>45</v>
      </c>
      <c r="E727" t="s">
        <v>37</v>
      </c>
      <c r="F727">
        <v>32</v>
      </c>
      <c r="G727" t="s">
        <v>13</v>
      </c>
      <c r="H727" t="s">
        <v>32</v>
      </c>
      <c r="I727">
        <v>14</v>
      </c>
      <c r="J727" t="s">
        <v>15</v>
      </c>
      <c r="K727">
        <v>9</v>
      </c>
      <c r="L727">
        <v>2.21</v>
      </c>
      <c r="M727" t="s">
        <v>22</v>
      </c>
      <c r="N727">
        <v>3287.73</v>
      </c>
      <c r="O727" s="5">
        <f>(ScoreCard!$E$3-laptop_prices3[[#This Row],[Price ($)]])/ScoreCard!$E$3*ScoreCard!$E$5</f>
        <v>3.4790125352983194</v>
      </c>
      <c r="P727" s="5">
        <f>laptop_prices3[[#This Row],[RAM (GB)]]/ScoreCard!$F$3*ScoreCard!$F$5</f>
        <v>3.5</v>
      </c>
      <c r="Q727" s="5">
        <f>laptop_prices3[[#This Row],[Screen Size (inch)]]/ScoreCard!$G$3*ScoreCard!$G$5</f>
        <v>1.6184971098265895</v>
      </c>
      <c r="R727" s="5">
        <f>laptop_prices3[[#This Row],[Battery Life (hours)]]/ScoreCard!$H$3*ScoreCard!$H$5</f>
        <v>5.25</v>
      </c>
      <c r="S727" s="5">
        <f>ScoreCard!$I$3-laptop_prices3[[#This Row],[Weight (kg)]]/ScoreCard!$I$3*ScoreCard!$I$5</f>
        <v>2.2371428571428571</v>
      </c>
      <c r="T727" s="6" cm="1">
        <f t="array" ref="T727">_xlfn.IFS(laptop_prices3[[#This Row],[Storage]]="512GB SSD", 512, laptop_prices3[[#This Row],[Storage]] = "1TB SSD", 1000, laptop_prices3[[#This Row],[Storage]] = "2TB SSD", 2000, laptop_prices3[[#This Row],[Storage]]= "256GB SSD", 256, laptop_prices3[[#This Row],[Storage]] = "1TB HDD", 1000*0.7)</f>
        <v>512</v>
      </c>
      <c r="U727" s="5">
        <f>laptop_prices3[[#This Row],[Storage Raw Value]]/ScoreCard!$J$3*ScoreCard!$J$5</f>
        <v>2.048</v>
      </c>
    </row>
    <row r="728" spans="2:21" x14ac:dyDescent="0.2">
      <c r="B728" s="4" cm="1">
        <f t="array" ref="B728">SUM(laptop_prices3[[#This Row],[RAM Comp]:[Weight Comp]]+laptop_prices3[[#This Row],[Storage Comp]])</f>
        <v>24.88447701624002</v>
      </c>
      <c r="C728">
        <v>726</v>
      </c>
      <c r="D728" t="s">
        <v>11</v>
      </c>
      <c r="E728" t="s">
        <v>24</v>
      </c>
      <c r="F728">
        <v>8</v>
      </c>
      <c r="G728" t="s">
        <v>19</v>
      </c>
      <c r="H728" t="s">
        <v>35</v>
      </c>
      <c r="I728">
        <v>13.3</v>
      </c>
      <c r="J728" t="s">
        <v>15</v>
      </c>
      <c r="K728">
        <v>8.1999999999999993</v>
      </c>
      <c r="L728">
        <v>3.17</v>
      </c>
      <c r="M728" t="s">
        <v>16</v>
      </c>
      <c r="N728">
        <v>1957.88</v>
      </c>
      <c r="O728" s="5">
        <f>(ScoreCard!$E$3-laptop_prices3[[#This Row],[Price ($)]])/ScoreCard!$E$3*ScoreCard!$E$5</f>
        <v>4.0942349470941579</v>
      </c>
      <c r="P728" s="5">
        <f>laptop_prices3[[#This Row],[RAM (GB)]]/ScoreCard!$F$3*ScoreCard!$F$5</f>
        <v>0.875</v>
      </c>
      <c r="Q728" s="5">
        <f>laptop_prices3[[#This Row],[Screen Size (inch)]]/ScoreCard!$G$3*ScoreCard!$G$5</f>
        <v>1.5375722543352601</v>
      </c>
      <c r="R728" s="5">
        <f>laptop_prices3[[#This Row],[Battery Life (hours)]]/ScoreCard!$H$3*ScoreCard!$H$5</f>
        <v>4.7833333333333323</v>
      </c>
      <c r="S728" s="5">
        <f>ScoreCard!$I$3-laptop_prices3[[#This Row],[Weight (kg)]]/ScoreCard!$I$3*ScoreCard!$I$5</f>
        <v>1.6885714285714286</v>
      </c>
      <c r="T728" s="6" cm="1">
        <f t="array" ref="T728">_xlfn.IFS(laptop_prices3[[#This Row],[Storage]]="512GB SSD", 512, laptop_prices3[[#This Row],[Storage]] = "1TB SSD", 1000, laptop_prices3[[#This Row],[Storage]] = "2TB SSD", 2000, laptop_prices3[[#This Row],[Storage]]= "256GB SSD", 256, laptop_prices3[[#This Row],[Storage]] = "1TB HDD", 1000*0.7)</f>
        <v>1000</v>
      </c>
      <c r="U728" s="5">
        <f>laptop_prices3[[#This Row],[Storage Raw Value]]/ScoreCard!$J$3*ScoreCard!$J$5</f>
        <v>4</v>
      </c>
    </row>
    <row r="729" spans="2:21" x14ac:dyDescent="0.2">
      <c r="B729" s="4" cm="1">
        <f t="array" ref="B729">SUM(laptop_prices3[[#This Row],[RAM Comp]:[Weight Comp]]+laptop_prices3[[#This Row],[Storage Comp]])</f>
        <v>23.516619873382879</v>
      </c>
      <c r="C729">
        <v>727</v>
      </c>
      <c r="D729" t="s">
        <v>28</v>
      </c>
      <c r="E729" t="s">
        <v>41</v>
      </c>
      <c r="F729">
        <v>32</v>
      </c>
      <c r="G729" t="s">
        <v>42</v>
      </c>
      <c r="H729" t="s">
        <v>32</v>
      </c>
      <c r="I729">
        <v>13.3</v>
      </c>
      <c r="J729" t="s">
        <v>15</v>
      </c>
      <c r="K729">
        <v>8.8000000000000007</v>
      </c>
      <c r="L729">
        <v>2.37</v>
      </c>
      <c r="M729" t="s">
        <v>16</v>
      </c>
      <c r="N729">
        <v>2764.91</v>
      </c>
      <c r="O729" s="5">
        <f>(ScoreCard!$E$3-laptop_prices3[[#This Row],[Price ($)]])/ScoreCard!$E$3*ScoreCard!$E$5</f>
        <v>3.7208823562067677</v>
      </c>
      <c r="P729" s="5">
        <f>laptop_prices3[[#This Row],[RAM (GB)]]/ScoreCard!$F$3*ScoreCard!$F$5</f>
        <v>3.5</v>
      </c>
      <c r="Q729" s="5">
        <f>laptop_prices3[[#This Row],[Screen Size (inch)]]/ScoreCard!$G$3*ScoreCard!$G$5</f>
        <v>1.5375722543352601</v>
      </c>
      <c r="R729" s="5">
        <f>laptop_prices3[[#This Row],[Battery Life (hours)]]/ScoreCard!$H$3*ScoreCard!$H$5</f>
        <v>5.1333333333333337</v>
      </c>
      <c r="S729" s="5">
        <f>ScoreCard!$I$3-laptop_prices3[[#This Row],[Weight (kg)]]/ScoreCard!$I$3*ScoreCard!$I$5</f>
        <v>2.1457142857142859</v>
      </c>
      <c r="T729" s="6" cm="1">
        <f t="array" ref="T729">_xlfn.IFS(laptop_prices3[[#This Row],[Storage]]="512GB SSD", 512, laptop_prices3[[#This Row],[Storage]] = "1TB SSD", 1000, laptop_prices3[[#This Row],[Storage]] = "2TB SSD", 2000, laptop_prices3[[#This Row],[Storage]]= "256GB SSD", 256, laptop_prices3[[#This Row],[Storage]] = "1TB HDD", 1000*0.7)</f>
        <v>700</v>
      </c>
      <c r="U729" s="5">
        <f>laptop_prices3[[#This Row],[Storage Raw Value]]/ScoreCard!$J$3*ScoreCard!$J$5</f>
        <v>2.8</v>
      </c>
    </row>
    <row r="730" spans="2:21" x14ac:dyDescent="0.2">
      <c r="B730" s="4" cm="1">
        <f t="array" ref="B730">SUM(laptop_prices3[[#This Row],[RAM Comp]:[Weight Comp]]+laptop_prices3[[#This Row],[Storage Comp]])</f>
        <v>24.81540187173135</v>
      </c>
      <c r="C730">
        <v>728</v>
      </c>
      <c r="D730" t="s">
        <v>45</v>
      </c>
      <c r="E730" t="s">
        <v>12</v>
      </c>
      <c r="F730">
        <v>8</v>
      </c>
      <c r="G730" t="s">
        <v>19</v>
      </c>
      <c r="H730" t="s">
        <v>26</v>
      </c>
      <c r="I730">
        <v>14</v>
      </c>
      <c r="J730" t="s">
        <v>43</v>
      </c>
      <c r="K730">
        <v>7.6</v>
      </c>
      <c r="L730">
        <v>2.82</v>
      </c>
      <c r="M730" t="s">
        <v>22</v>
      </c>
      <c r="N730">
        <v>844.29</v>
      </c>
      <c r="O730" s="5">
        <f>(ScoreCard!$E$3-laptop_prices3[[#This Row],[Price ($)]])/ScoreCard!$E$3*ScoreCard!$E$5</f>
        <v>4.6094099860472175</v>
      </c>
      <c r="P730" s="5">
        <f>laptop_prices3[[#This Row],[RAM (GB)]]/ScoreCard!$F$3*ScoreCard!$F$5</f>
        <v>0.875</v>
      </c>
      <c r="Q730" s="5">
        <f>laptop_prices3[[#This Row],[Screen Size (inch)]]/ScoreCard!$G$3*ScoreCard!$G$5</f>
        <v>1.6184971098265895</v>
      </c>
      <c r="R730" s="5">
        <f>laptop_prices3[[#This Row],[Battery Life (hours)]]/ScoreCard!$H$3*ScoreCard!$H$5</f>
        <v>4.4333333333333336</v>
      </c>
      <c r="S730" s="5">
        <f>ScoreCard!$I$3-laptop_prices3[[#This Row],[Weight (kg)]]/ScoreCard!$I$3*ScoreCard!$I$5</f>
        <v>1.8885714285714286</v>
      </c>
      <c r="T730" s="6" cm="1">
        <f t="array" ref="T730">_xlfn.IFS(laptop_prices3[[#This Row],[Storage]]="512GB SSD", 512, laptop_prices3[[#This Row],[Storage]] = "1TB SSD", 1000, laptop_prices3[[#This Row],[Storage]] = "2TB SSD", 2000, laptop_prices3[[#This Row],[Storage]]= "256GB SSD", 256, laptop_prices3[[#This Row],[Storage]] = "1TB HDD", 1000*0.7)</f>
        <v>1000</v>
      </c>
      <c r="U730" s="5">
        <f>laptop_prices3[[#This Row],[Storage Raw Value]]/ScoreCard!$J$3*ScoreCard!$J$5</f>
        <v>4</v>
      </c>
    </row>
    <row r="731" spans="2:21" x14ac:dyDescent="0.2">
      <c r="B731" s="4" cm="1">
        <f t="array" ref="B731">SUM(laptop_prices3[[#This Row],[RAM Comp]:[Weight Comp]]+laptop_prices3[[#This Row],[Storage Comp]])</f>
        <v>19.645472887420866</v>
      </c>
      <c r="C731">
        <v>729</v>
      </c>
      <c r="D731" t="s">
        <v>23</v>
      </c>
      <c r="E731" t="s">
        <v>24</v>
      </c>
      <c r="F731">
        <v>64</v>
      </c>
      <c r="G731" t="s">
        <v>29</v>
      </c>
      <c r="H731" t="s">
        <v>20</v>
      </c>
      <c r="I731">
        <v>16</v>
      </c>
      <c r="J731" t="s">
        <v>15</v>
      </c>
      <c r="K731">
        <v>6.7</v>
      </c>
      <c r="L731">
        <v>1.24</v>
      </c>
      <c r="M731" t="s">
        <v>22</v>
      </c>
      <c r="N731">
        <v>3173.41</v>
      </c>
      <c r="O731" s="5">
        <f>(ScoreCard!$E$3-laptop_prices3[[#This Row],[Price ($)]])/ScoreCard!$E$3*ScoreCard!$E$5</f>
        <v>3.5318998730555853</v>
      </c>
      <c r="P731" s="5">
        <f>laptop_prices3[[#This Row],[RAM (GB)]]/ScoreCard!$F$3*ScoreCard!$F$5</f>
        <v>7</v>
      </c>
      <c r="Q731" s="5">
        <f>laptop_prices3[[#This Row],[Screen Size (inch)]]/ScoreCard!$G$3*ScoreCard!$G$5</f>
        <v>1.8497109826589595</v>
      </c>
      <c r="R731" s="5">
        <f>laptop_prices3[[#This Row],[Battery Life (hours)]]/ScoreCard!$H$3*ScoreCard!$H$5</f>
        <v>3.9083333333333332</v>
      </c>
      <c r="S731" s="5">
        <f>ScoreCard!$I$3-laptop_prices3[[#This Row],[Weight (kg)]]/ScoreCard!$I$3*ScoreCard!$I$5</f>
        <v>2.7914285714285714</v>
      </c>
      <c r="T731" s="6" cm="1">
        <f t="array" ref="T731">_xlfn.IFS(laptop_prices3[[#This Row],[Storage]]="512GB SSD", 512, laptop_prices3[[#This Row],[Storage]] = "1TB SSD", 1000, laptop_prices3[[#This Row],[Storage]] = "2TB SSD", 2000, laptop_prices3[[#This Row],[Storage]]= "256GB SSD", 256, laptop_prices3[[#This Row],[Storage]] = "1TB HDD", 1000*0.7)</f>
        <v>256</v>
      </c>
      <c r="U731" s="5">
        <f>laptop_prices3[[#This Row],[Storage Raw Value]]/ScoreCard!$J$3*ScoreCard!$J$5</f>
        <v>1.024</v>
      </c>
    </row>
    <row r="732" spans="2:21" x14ac:dyDescent="0.2">
      <c r="B732" s="4" cm="1">
        <f t="array" ref="B732">SUM(laptop_prices3[[#This Row],[RAM Comp]:[Weight Comp]]+laptop_prices3[[#This Row],[Storage Comp]])</f>
        <v>13.580238921001929</v>
      </c>
      <c r="C732">
        <v>730</v>
      </c>
      <c r="D732" t="s">
        <v>23</v>
      </c>
      <c r="E732" t="s">
        <v>39</v>
      </c>
      <c r="F732">
        <v>8</v>
      </c>
      <c r="G732" t="s">
        <v>29</v>
      </c>
      <c r="H732" t="s">
        <v>40</v>
      </c>
      <c r="I732">
        <v>13.3</v>
      </c>
      <c r="J732" t="s">
        <v>15</v>
      </c>
      <c r="K732">
        <v>7.7</v>
      </c>
      <c r="L732">
        <v>1.61</v>
      </c>
      <c r="M732" t="s">
        <v>22</v>
      </c>
      <c r="N732">
        <v>1200.81</v>
      </c>
      <c r="O732" s="5">
        <f>(ScoreCard!$E$3-laptop_prices3[[#This Row],[Price ($)]])/ScoreCard!$E$3*ScoreCard!$E$5</f>
        <v>4.444474772110719</v>
      </c>
      <c r="P732" s="5">
        <f>laptop_prices3[[#This Row],[RAM (GB)]]/ScoreCard!$F$3*ScoreCard!$F$5</f>
        <v>0.875</v>
      </c>
      <c r="Q732" s="5">
        <f>laptop_prices3[[#This Row],[Screen Size (inch)]]/ScoreCard!$G$3*ScoreCard!$G$5</f>
        <v>1.5375722543352601</v>
      </c>
      <c r="R732" s="5">
        <f>laptop_prices3[[#This Row],[Battery Life (hours)]]/ScoreCard!$H$3*ScoreCard!$H$5</f>
        <v>4.4916666666666671</v>
      </c>
      <c r="S732" s="5">
        <f>ScoreCard!$I$3-laptop_prices3[[#This Row],[Weight (kg)]]/ScoreCard!$I$3*ScoreCard!$I$5</f>
        <v>2.58</v>
      </c>
      <c r="T732" s="6" cm="1">
        <f t="array" ref="T732">_xlfn.IFS(laptop_prices3[[#This Row],[Storage]]="512GB SSD", 512, laptop_prices3[[#This Row],[Storage]] = "1TB SSD", 1000, laptop_prices3[[#This Row],[Storage]] = "2TB SSD", 2000, laptop_prices3[[#This Row],[Storage]]= "256GB SSD", 256, laptop_prices3[[#This Row],[Storage]] = "1TB HDD", 1000*0.7)</f>
        <v>256</v>
      </c>
      <c r="U732" s="5">
        <f>laptop_prices3[[#This Row],[Storage Raw Value]]/ScoreCard!$J$3*ScoreCard!$J$5</f>
        <v>1.024</v>
      </c>
    </row>
    <row r="733" spans="2:21" x14ac:dyDescent="0.2">
      <c r="B733" s="4" cm="1">
        <f t="array" ref="B733">SUM(laptop_prices3[[#This Row],[RAM Comp]:[Weight Comp]]+laptop_prices3[[#This Row],[Storage Comp]])</f>
        <v>44.124523809523808</v>
      </c>
      <c r="C733">
        <v>731</v>
      </c>
      <c r="D733" t="s">
        <v>17</v>
      </c>
      <c r="E733" t="s">
        <v>41</v>
      </c>
      <c r="F733">
        <v>8</v>
      </c>
      <c r="G733" t="s">
        <v>25</v>
      </c>
      <c r="H733" t="s">
        <v>44</v>
      </c>
      <c r="I733">
        <v>17.3</v>
      </c>
      <c r="J733" t="s">
        <v>15</v>
      </c>
      <c r="K733">
        <v>11.6</v>
      </c>
      <c r="L733">
        <v>1.78</v>
      </c>
      <c r="M733" t="s">
        <v>16</v>
      </c>
      <c r="N733">
        <v>2162.8000000000002</v>
      </c>
      <c r="O733" s="5">
        <f>(ScoreCard!$E$3-laptop_prices3[[#This Row],[Price ($)]])/ScoreCard!$E$3*ScoreCard!$E$5</f>
        <v>3.9994337464886724</v>
      </c>
      <c r="P733" s="5">
        <f>laptop_prices3[[#This Row],[RAM (GB)]]/ScoreCard!$F$3*ScoreCard!$F$5</f>
        <v>0.875</v>
      </c>
      <c r="Q733" s="5">
        <f>laptop_prices3[[#This Row],[Screen Size (inch)]]/ScoreCard!$G$3*ScoreCard!$G$5</f>
        <v>2</v>
      </c>
      <c r="R733" s="5">
        <f>laptop_prices3[[#This Row],[Battery Life (hours)]]/ScoreCard!$H$3*ScoreCard!$H$5</f>
        <v>6.7666666666666666</v>
      </c>
      <c r="S733" s="5">
        <f>ScoreCard!$I$3-laptop_prices3[[#This Row],[Weight (kg)]]/ScoreCard!$I$3*ScoreCard!$I$5</f>
        <v>2.4828571428571431</v>
      </c>
      <c r="T733" s="6" cm="1">
        <f t="array" ref="T733">_xlfn.IFS(laptop_prices3[[#This Row],[Storage]]="512GB SSD", 512, laptop_prices3[[#This Row],[Storage]] = "1TB SSD", 1000, laptop_prices3[[#This Row],[Storage]] = "2TB SSD", 2000, laptop_prices3[[#This Row],[Storage]]= "256GB SSD", 256, laptop_prices3[[#This Row],[Storage]] = "1TB HDD", 1000*0.7)</f>
        <v>2000</v>
      </c>
      <c r="U733" s="5">
        <f>laptop_prices3[[#This Row],[Storage Raw Value]]/ScoreCard!$J$3*ScoreCard!$J$5</f>
        <v>8</v>
      </c>
    </row>
    <row r="734" spans="2:21" x14ac:dyDescent="0.2">
      <c r="B734" s="4" cm="1">
        <f t="array" ref="B734">SUM(laptop_prices3[[#This Row],[RAM Comp]:[Weight Comp]]+laptop_prices3[[#This Row],[Storage Comp]])</f>
        <v>27.830000000000002</v>
      </c>
      <c r="C734">
        <v>732</v>
      </c>
      <c r="D734" t="s">
        <v>23</v>
      </c>
      <c r="E734" t="s">
        <v>48</v>
      </c>
      <c r="F734">
        <v>32</v>
      </c>
      <c r="G734" t="s">
        <v>19</v>
      </c>
      <c r="H734" t="s">
        <v>26</v>
      </c>
      <c r="I734">
        <v>17.3</v>
      </c>
      <c r="J734" t="s">
        <v>27</v>
      </c>
      <c r="K734">
        <v>7.8</v>
      </c>
      <c r="L734">
        <v>3.01</v>
      </c>
      <c r="M734" t="s">
        <v>46</v>
      </c>
      <c r="N734">
        <v>3718.46</v>
      </c>
      <c r="O734" s="5">
        <f>(ScoreCard!$E$3-laptop_prices3[[#This Row],[Price ($)]])/ScoreCard!$E$3*ScoreCard!$E$5</f>
        <v>3.2797458891105382</v>
      </c>
      <c r="P734" s="5">
        <f>laptop_prices3[[#This Row],[RAM (GB)]]/ScoreCard!$F$3*ScoreCard!$F$5</f>
        <v>3.5</v>
      </c>
      <c r="Q734" s="5">
        <f>laptop_prices3[[#This Row],[Screen Size (inch)]]/ScoreCard!$G$3*ScoreCard!$G$5</f>
        <v>2</v>
      </c>
      <c r="R734" s="5">
        <f>laptop_prices3[[#This Row],[Battery Life (hours)]]/ScoreCard!$H$3*ScoreCard!$H$5</f>
        <v>4.55</v>
      </c>
      <c r="S734" s="5">
        <f>ScoreCard!$I$3-laptop_prices3[[#This Row],[Weight (kg)]]/ScoreCard!$I$3*ScoreCard!$I$5</f>
        <v>1.78</v>
      </c>
      <c r="T734" s="6" cm="1">
        <f t="array" ref="T734">_xlfn.IFS(laptop_prices3[[#This Row],[Storage]]="512GB SSD", 512, laptop_prices3[[#This Row],[Storage]] = "1TB SSD", 1000, laptop_prices3[[#This Row],[Storage]] = "2TB SSD", 2000, laptop_prices3[[#This Row],[Storage]]= "256GB SSD", 256, laptop_prices3[[#This Row],[Storage]] = "1TB HDD", 1000*0.7)</f>
        <v>1000</v>
      </c>
      <c r="U734" s="5">
        <f>laptop_prices3[[#This Row],[Storage Raw Value]]/ScoreCard!$J$3*ScoreCard!$J$5</f>
        <v>4</v>
      </c>
    </row>
    <row r="735" spans="2:21" x14ac:dyDescent="0.2">
      <c r="B735" s="4" cm="1">
        <f t="array" ref="B735">SUM(laptop_prices3[[#This Row],[RAM Comp]:[Weight Comp]]+laptop_prices3[[#This Row],[Storage Comp]])</f>
        <v>22.031449490778968</v>
      </c>
      <c r="C735">
        <v>733</v>
      </c>
      <c r="D735" t="s">
        <v>34</v>
      </c>
      <c r="E735" t="s">
        <v>41</v>
      </c>
      <c r="F735">
        <v>32</v>
      </c>
      <c r="G735" t="s">
        <v>13</v>
      </c>
      <c r="H735" t="s">
        <v>20</v>
      </c>
      <c r="I735">
        <v>14</v>
      </c>
      <c r="J735" t="s">
        <v>43</v>
      </c>
      <c r="K735">
        <v>10.4</v>
      </c>
      <c r="L735">
        <v>1.48</v>
      </c>
      <c r="M735" t="s">
        <v>22</v>
      </c>
      <c r="N735">
        <v>2688.12</v>
      </c>
      <c r="O735" s="5">
        <f>(ScoreCard!$E$3-laptop_prices3[[#This Row],[Price ($)]])/ScoreCard!$E$3*ScoreCard!$E$5</f>
        <v>3.7564073620358478</v>
      </c>
      <c r="P735" s="5">
        <f>laptop_prices3[[#This Row],[RAM (GB)]]/ScoreCard!$F$3*ScoreCard!$F$5</f>
        <v>3.5</v>
      </c>
      <c r="Q735" s="5">
        <f>laptop_prices3[[#This Row],[Screen Size (inch)]]/ScoreCard!$G$3*ScoreCard!$G$5</f>
        <v>1.6184971098265895</v>
      </c>
      <c r="R735" s="5">
        <f>laptop_prices3[[#This Row],[Battery Life (hours)]]/ScoreCard!$H$3*ScoreCard!$H$5</f>
        <v>6.0666666666666664</v>
      </c>
      <c r="S735" s="5">
        <f>ScoreCard!$I$3-laptop_prices3[[#This Row],[Weight (kg)]]/ScoreCard!$I$3*ScoreCard!$I$5</f>
        <v>2.6542857142857144</v>
      </c>
      <c r="T735" s="6" cm="1">
        <f t="array" ref="T735">_xlfn.IFS(laptop_prices3[[#This Row],[Storage]]="512GB SSD", 512, laptop_prices3[[#This Row],[Storage]] = "1TB SSD", 1000, laptop_prices3[[#This Row],[Storage]] = "2TB SSD", 2000, laptop_prices3[[#This Row],[Storage]]= "256GB SSD", 256, laptop_prices3[[#This Row],[Storage]] = "1TB HDD", 1000*0.7)</f>
        <v>512</v>
      </c>
      <c r="U735" s="5">
        <f>laptop_prices3[[#This Row],[Storage Raw Value]]/ScoreCard!$J$3*ScoreCard!$J$5</f>
        <v>2.048</v>
      </c>
    </row>
    <row r="736" spans="2:21" x14ac:dyDescent="0.2">
      <c r="B736" s="4" cm="1">
        <f t="array" ref="B736">SUM(laptop_prices3[[#This Row],[RAM Comp]:[Weight Comp]]+laptop_prices3[[#This Row],[Storage Comp]])</f>
        <v>19.388996696944673</v>
      </c>
      <c r="C736">
        <v>734</v>
      </c>
      <c r="D736" t="s">
        <v>36</v>
      </c>
      <c r="E736" t="s">
        <v>12</v>
      </c>
      <c r="F736">
        <v>16</v>
      </c>
      <c r="G736" t="s">
        <v>42</v>
      </c>
      <c r="H736" t="s">
        <v>35</v>
      </c>
      <c r="I736">
        <v>16</v>
      </c>
      <c r="J736" t="s">
        <v>21</v>
      </c>
      <c r="K736">
        <v>5.0999999999999996</v>
      </c>
      <c r="L736">
        <v>3.3</v>
      </c>
      <c r="M736" t="s">
        <v>30</v>
      </c>
      <c r="N736">
        <v>918.58</v>
      </c>
      <c r="O736" s="5">
        <f>(ScoreCard!$E$3-laptop_prices3[[#This Row],[Price ($)]])/ScoreCard!$E$3*ScoreCard!$E$5</f>
        <v>4.5750415437625138</v>
      </c>
      <c r="P736" s="5">
        <f>laptop_prices3[[#This Row],[RAM (GB)]]/ScoreCard!$F$3*ScoreCard!$F$5</f>
        <v>1.75</v>
      </c>
      <c r="Q736" s="5">
        <f>laptop_prices3[[#This Row],[Screen Size (inch)]]/ScoreCard!$G$3*ScoreCard!$G$5</f>
        <v>1.8497109826589595</v>
      </c>
      <c r="R736" s="5">
        <f>laptop_prices3[[#This Row],[Battery Life (hours)]]/ScoreCard!$H$3*ScoreCard!$H$5</f>
        <v>2.9750000000000001</v>
      </c>
      <c r="S736" s="5">
        <f>ScoreCard!$I$3-laptop_prices3[[#This Row],[Weight (kg)]]/ScoreCard!$I$3*ScoreCard!$I$5</f>
        <v>1.6142857142857143</v>
      </c>
      <c r="T736" s="6" cm="1">
        <f t="array" ref="T736">_xlfn.IFS(laptop_prices3[[#This Row],[Storage]]="512GB SSD", 512, laptop_prices3[[#This Row],[Storage]] = "1TB SSD", 1000, laptop_prices3[[#This Row],[Storage]] = "2TB SSD", 2000, laptop_prices3[[#This Row],[Storage]]= "256GB SSD", 256, laptop_prices3[[#This Row],[Storage]] = "1TB HDD", 1000*0.7)</f>
        <v>700</v>
      </c>
      <c r="U736" s="5">
        <f>laptop_prices3[[#This Row],[Storage Raw Value]]/ScoreCard!$J$3*ScoreCard!$J$5</f>
        <v>2.8</v>
      </c>
    </row>
    <row r="737" spans="2:21" x14ac:dyDescent="0.2">
      <c r="B737" s="4" cm="1">
        <f t="array" ref="B737">SUM(laptop_prices3[[#This Row],[RAM Comp]:[Weight Comp]]+laptop_prices3[[#This Row],[Storage Comp]])</f>
        <v>43.263282411230392</v>
      </c>
      <c r="C737">
        <v>735</v>
      </c>
      <c r="D737" t="s">
        <v>36</v>
      </c>
      <c r="E737" t="s">
        <v>48</v>
      </c>
      <c r="F737">
        <v>32</v>
      </c>
      <c r="G737" t="s">
        <v>25</v>
      </c>
      <c r="H737" t="s">
        <v>44</v>
      </c>
      <c r="I737">
        <v>16</v>
      </c>
      <c r="J737" t="s">
        <v>27</v>
      </c>
      <c r="K737">
        <v>6.9</v>
      </c>
      <c r="L737">
        <v>2.82</v>
      </c>
      <c r="M737" t="s">
        <v>46</v>
      </c>
      <c r="N737">
        <v>2304.06</v>
      </c>
      <c r="O737" s="5">
        <f>(ScoreCard!$E$3-laptop_prices3[[#This Row],[Price ($)]])/ScoreCard!$E$3*ScoreCard!$E$5</f>
        <v>3.9340832799772016</v>
      </c>
      <c r="P737" s="5">
        <f>laptop_prices3[[#This Row],[RAM (GB)]]/ScoreCard!$F$3*ScoreCard!$F$5</f>
        <v>3.5</v>
      </c>
      <c r="Q737" s="5">
        <f>laptop_prices3[[#This Row],[Screen Size (inch)]]/ScoreCard!$G$3*ScoreCard!$G$5</f>
        <v>1.8497109826589595</v>
      </c>
      <c r="R737" s="5">
        <f>laptop_prices3[[#This Row],[Battery Life (hours)]]/ScoreCard!$H$3*ScoreCard!$H$5</f>
        <v>4.0250000000000004</v>
      </c>
      <c r="S737" s="5">
        <f>ScoreCard!$I$3-laptop_prices3[[#This Row],[Weight (kg)]]/ScoreCard!$I$3*ScoreCard!$I$5</f>
        <v>1.8885714285714286</v>
      </c>
      <c r="T737" s="6" cm="1">
        <f t="array" ref="T737">_xlfn.IFS(laptop_prices3[[#This Row],[Storage]]="512GB SSD", 512, laptop_prices3[[#This Row],[Storage]] = "1TB SSD", 1000, laptop_prices3[[#This Row],[Storage]] = "2TB SSD", 2000, laptop_prices3[[#This Row],[Storage]]= "256GB SSD", 256, laptop_prices3[[#This Row],[Storage]] = "1TB HDD", 1000*0.7)</f>
        <v>2000</v>
      </c>
      <c r="U737" s="5">
        <f>laptop_prices3[[#This Row],[Storage Raw Value]]/ScoreCard!$J$3*ScoreCard!$J$5</f>
        <v>8</v>
      </c>
    </row>
    <row r="738" spans="2:21" x14ac:dyDescent="0.2">
      <c r="B738" s="4" cm="1">
        <f t="array" ref="B738">SUM(laptop_prices3[[#This Row],[RAM Comp]:[Weight Comp]]+laptop_prices3[[#This Row],[Storage Comp]])</f>
        <v>42.468044315992294</v>
      </c>
      <c r="C738">
        <v>736</v>
      </c>
      <c r="D738" t="s">
        <v>28</v>
      </c>
      <c r="E738" t="s">
        <v>12</v>
      </c>
      <c r="F738">
        <v>32</v>
      </c>
      <c r="G738" t="s">
        <v>25</v>
      </c>
      <c r="H738" t="s">
        <v>35</v>
      </c>
      <c r="I738">
        <v>16</v>
      </c>
      <c r="J738" t="s">
        <v>43</v>
      </c>
      <c r="K738">
        <v>4.9000000000000004</v>
      </c>
      <c r="L738">
        <v>2.17</v>
      </c>
      <c r="M738" t="s">
        <v>46</v>
      </c>
      <c r="N738">
        <v>1554.6</v>
      </c>
      <c r="O738" s="5">
        <f>(ScoreCard!$E$3-laptop_prices3[[#This Row],[Price ($)]])/ScoreCard!$E$3*ScoreCard!$E$5</f>
        <v>4.2808025255646802</v>
      </c>
      <c r="P738" s="5">
        <f>laptop_prices3[[#This Row],[RAM (GB)]]/ScoreCard!$F$3*ScoreCard!$F$5</f>
        <v>3.5</v>
      </c>
      <c r="Q738" s="5">
        <f>laptop_prices3[[#This Row],[Screen Size (inch)]]/ScoreCard!$G$3*ScoreCard!$G$5</f>
        <v>1.8497109826589595</v>
      </c>
      <c r="R738" s="5">
        <f>laptop_prices3[[#This Row],[Battery Life (hours)]]/ScoreCard!$H$3*ScoreCard!$H$5</f>
        <v>2.8583333333333338</v>
      </c>
      <c r="S738" s="5">
        <f>ScoreCard!$I$3-laptop_prices3[[#This Row],[Weight (kg)]]/ScoreCard!$I$3*ScoreCard!$I$5</f>
        <v>2.2599999999999998</v>
      </c>
      <c r="T738" s="6" cm="1">
        <f t="array" ref="T738">_xlfn.IFS(laptop_prices3[[#This Row],[Storage]]="512GB SSD", 512, laptop_prices3[[#This Row],[Storage]] = "1TB SSD", 1000, laptop_prices3[[#This Row],[Storage]] = "2TB SSD", 2000, laptop_prices3[[#This Row],[Storage]]= "256GB SSD", 256, laptop_prices3[[#This Row],[Storage]] = "1TB HDD", 1000*0.7)</f>
        <v>2000</v>
      </c>
      <c r="U738" s="5">
        <f>laptop_prices3[[#This Row],[Storage Raw Value]]/ScoreCard!$J$3*ScoreCard!$J$5</f>
        <v>8</v>
      </c>
    </row>
    <row r="739" spans="2:21" x14ac:dyDescent="0.2">
      <c r="B739" s="4" cm="1">
        <f t="array" ref="B739">SUM(laptop_prices3[[#This Row],[RAM Comp]:[Weight Comp]]+laptop_prices3[[#This Row],[Storage Comp]])</f>
        <v>27.016354252683733</v>
      </c>
      <c r="C739">
        <v>737</v>
      </c>
      <c r="D739" t="s">
        <v>28</v>
      </c>
      <c r="E739" t="s">
        <v>31</v>
      </c>
      <c r="F739">
        <v>32</v>
      </c>
      <c r="G739" t="s">
        <v>19</v>
      </c>
      <c r="H739" t="s">
        <v>14</v>
      </c>
      <c r="I739">
        <v>14</v>
      </c>
      <c r="J739" t="s">
        <v>43</v>
      </c>
      <c r="K739">
        <v>7.5</v>
      </c>
      <c r="L739">
        <v>3.46</v>
      </c>
      <c r="M739" t="s">
        <v>16</v>
      </c>
      <c r="N739">
        <v>1292.07</v>
      </c>
      <c r="O739" s="5">
        <f>(ScoreCard!$E$3-laptop_prices3[[#This Row],[Price ($)]])/ScoreCard!$E$3*ScoreCard!$E$5</f>
        <v>4.4022555764867857</v>
      </c>
      <c r="P739" s="5">
        <f>laptop_prices3[[#This Row],[RAM (GB)]]/ScoreCard!$F$3*ScoreCard!$F$5</f>
        <v>3.5</v>
      </c>
      <c r="Q739" s="5">
        <f>laptop_prices3[[#This Row],[Screen Size (inch)]]/ScoreCard!$G$3*ScoreCard!$G$5</f>
        <v>1.6184971098265895</v>
      </c>
      <c r="R739" s="5">
        <f>laptop_prices3[[#This Row],[Battery Life (hours)]]/ScoreCard!$H$3*ScoreCard!$H$5</f>
        <v>4.375</v>
      </c>
      <c r="S739" s="5">
        <f>ScoreCard!$I$3-laptop_prices3[[#This Row],[Weight (kg)]]/ScoreCard!$I$3*ScoreCard!$I$5</f>
        <v>1.5228571428571429</v>
      </c>
      <c r="T739" s="6" cm="1">
        <f t="array" ref="T739">_xlfn.IFS(laptop_prices3[[#This Row],[Storage]]="512GB SSD", 512, laptop_prices3[[#This Row],[Storage]] = "1TB SSD", 1000, laptop_prices3[[#This Row],[Storage]] = "2TB SSD", 2000, laptop_prices3[[#This Row],[Storage]]= "256GB SSD", 256, laptop_prices3[[#This Row],[Storage]] = "1TB HDD", 1000*0.7)</f>
        <v>1000</v>
      </c>
      <c r="U739" s="5">
        <f>laptop_prices3[[#This Row],[Storage Raw Value]]/ScoreCard!$J$3*ScoreCard!$J$5</f>
        <v>4</v>
      </c>
    </row>
    <row r="740" spans="2:21" x14ac:dyDescent="0.2">
      <c r="B740" s="4" cm="1">
        <f t="array" ref="B740">SUM(laptop_prices3[[#This Row],[RAM Comp]:[Weight Comp]]+laptop_prices3[[#This Row],[Storage Comp]])</f>
        <v>21.226711395540875</v>
      </c>
      <c r="C740">
        <v>738</v>
      </c>
      <c r="D740" t="s">
        <v>33</v>
      </c>
      <c r="E740" t="s">
        <v>37</v>
      </c>
      <c r="F740">
        <v>4</v>
      </c>
      <c r="G740" t="s">
        <v>42</v>
      </c>
      <c r="H740" t="s">
        <v>20</v>
      </c>
      <c r="I740">
        <v>14</v>
      </c>
      <c r="J740" t="s">
        <v>15</v>
      </c>
      <c r="K740">
        <v>9.3000000000000007</v>
      </c>
      <c r="L740">
        <v>1.67</v>
      </c>
      <c r="M740" t="s">
        <v>22</v>
      </c>
      <c r="N740">
        <v>1701.43</v>
      </c>
      <c r="O740" s="5">
        <f>(ScoreCard!$E$3-laptop_prices3[[#This Row],[Price ($)]])/ScoreCard!$E$3*ScoreCard!$E$5</f>
        <v>4.2128752354763375</v>
      </c>
      <c r="P740" s="5">
        <f>laptop_prices3[[#This Row],[RAM (GB)]]/ScoreCard!$F$3*ScoreCard!$F$5</f>
        <v>0.4375</v>
      </c>
      <c r="Q740" s="5">
        <f>laptop_prices3[[#This Row],[Screen Size (inch)]]/ScoreCard!$G$3*ScoreCard!$G$5</f>
        <v>1.6184971098265895</v>
      </c>
      <c r="R740" s="5">
        <f>laptop_prices3[[#This Row],[Battery Life (hours)]]/ScoreCard!$H$3*ScoreCard!$H$5</f>
        <v>5.4249999999999998</v>
      </c>
      <c r="S740" s="5">
        <f>ScoreCard!$I$3-laptop_prices3[[#This Row],[Weight (kg)]]/ScoreCard!$I$3*ScoreCard!$I$5</f>
        <v>2.5457142857142858</v>
      </c>
      <c r="T740" s="6" cm="1">
        <f t="array" ref="T740">_xlfn.IFS(laptop_prices3[[#This Row],[Storage]]="512GB SSD", 512, laptop_prices3[[#This Row],[Storage]] = "1TB SSD", 1000, laptop_prices3[[#This Row],[Storage]] = "2TB SSD", 2000, laptop_prices3[[#This Row],[Storage]]= "256GB SSD", 256, laptop_prices3[[#This Row],[Storage]] = "1TB HDD", 1000*0.7)</f>
        <v>700</v>
      </c>
      <c r="U740" s="5">
        <f>laptop_prices3[[#This Row],[Storage Raw Value]]/ScoreCard!$J$3*ScoreCard!$J$5</f>
        <v>2.8</v>
      </c>
    </row>
    <row r="741" spans="2:21" x14ac:dyDescent="0.2">
      <c r="B741" s="4" cm="1">
        <f t="array" ref="B741">SUM(laptop_prices3[[#This Row],[RAM Comp]:[Weight Comp]]+laptop_prices3[[#This Row],[Storage Comp]])</f>
        <v>17.989753922378199</v>
      </c>
      <c r="C741">
        <v>739</v>
      </c>
      <c r="D741" t="s">
        <v>47</v>
      </c>
      <c r="E741" t="s">
        <v>31</v>
      </c>
      <c r="F741">
        <v>16</v>
      </c>
      <c r="G741" t="s">
        <v>13</v>
      </c>
      <c r="H741" t="s">
        <v>44</v>
      </c>
      <c r="I741">
        <v>15.6</v>
      </c>
      <c r="J741" t="s">
        <v>43</v>
      </c>
      <c r="K741">
        <v>7.8</v>
      </c>
      <c r="L741">
        <v>3.16</v>
      </c>
      <c r="M741" t="s">
        <v>16</v>
      </c>
      <c r="N741">
        <v>1036.92</v>
      </c>
      <c r="O741" s="5">
        <f>(ScoreCard!$E$3-laptop_prices3[[#This Row],[Price ($)]])/ScoreCard!$E$3*ScoreCard!$E$5</f>
        <v>4.5202944518258894</v>
      </c>
      <c r="P741" s="5">
        <f>laptop_prices3[[#This Row],[RAM (GB)]]/ScoreCard!$F$3*ScoreCard!$F$5</f>
        <v>1.75</v>
      </c>
      <c r="Q741" s="5">
        <f>laptop_prices3[[#This Row],[Screen Size (inch)]]/ScoreCard!$G$3*ScoreCard!$G$5</f>
        <v>1.8034682080924855</v>
      </c>
      <c r="R741" s="5">
        <f>laptop_prices3[[#This Row],[Battery Life (hours)]]/ScoreCard!$H$3*ScoreCard!$H$5</f>
        <v>4.55</v>
      </c>
      <c r="S741" s="5">
        <f>ScoreCard!$I$3-laptop_prices3[[#This Row],[Weight (kg)]]/ScoreCard!$I$3*ScoreCard!$I$5</f>
        <v>1.6942857142857142</v>
      </c>
      <c r="T741" s="6" cm="1">
        <f t="array" ref="T741">_xlfn.IFS(laptop_prices3[[#This Row],[Storage]]="512GB SSD", 512, laptop_prices3[[#This Row],[Storage]] = "1TB SSD", 1000, laptop_prices3[[#This Row],[Storage]] = "2TB SSD", 2000, laptop_prices3[[#This Row],[Storage]]= "256GB SSD", 256, laptop_prices3[[#This Row],[Storage]] = "1TB HDD", 1000*0.7)</f>
        <v>512</v>
      </c>
      <c r="U741" s="5">
        <f>laptop_prices3[[#This Row],[Storage Raw Value]]/ScoreCard!$J$3*ScoreCard!$J$5</f>
        <v>2.048</v>
      </c>
    </row>
    <row r="742" spans="2:21" x14ac:dyDescent="0.2">
      <c r="B742" s="4" cm="1">
        <f t="array" ref="B742">SUM(laptop_prices3[[#This Row],[RAM Comp]:[Weight Comp]]+laptop_prices3[[#This Row],[Storage Comp]])</f>
        <v>22.818048444811449</v>
      </c>
      <c r="C742">
        <v>740</v>
      </c>
      <c r="D742" t="s">
        <v>33</v>
      </c>
      <c r="E742" t="s">
        <v>24</v>
      </c>
      <c r="F742">
        <v>16</v>
      </c>
      <c r="G742" t="s">
        <v>42</v>
      </c>
      <c r="H742" t="s">
        <v>26</v>
      </c>
      <c r="I742">
        <v>13.3</v>
      </c>
      <c r="J742" t="s">
        <v>43</v>
      </c>
      <c r="K742">
        <v>11.2</v>
      </c>
      <c r="L742">
        <v>2.98</v>
      </c>
      <c r="M742" t="s">
        <v>22</v>
      </c>
      <c r="N742">
        <v>1015.21</v>
      </c>
      <c r="O742" s="5">
        <f>(ScoreCard!$E$3-laptop_prices3[[#This Row],[Price ($)]])/ScoreCard!$E$3*ScoreCard!$E$5</f>
        <v>4.5303380496452581</v>
      </c>
      <c r="P742" s="5">
        <f>laptop_prices3[[#This Row],[RAM (GB)]]/ScoreCard!$F$3*ScoreCard!$F$5</f>
        <v>1.75</v>
      </c>
      <c r="Q742" s="5">
        <f>laptop_prices3[[#This Row],[Screen Size (inch)]]/ScoreCard!$G$3*ScoreCard!$G$5</f>
        <v>1.5375722543352601</v>
      </c>
      <c r="R742" s="5">
        <f>laptop_prices3[[#This Row],[Battery Life (hours)]]/ScoreCard!$H$3*ScoreCard!$H$5</f>
        <v>6.5333333333333323</v>
      </c>
      <c r="S742" s="5">
        <f>ScoreCard!$I$3-laptop_prices3[[#This Row],[Weight (kg)]]/ScoreCard!$I$3*ScoreCard!$I$5</f>
        <v>1.7971428571428572</v>
      </c>
      <c r="T742" s="6" cm="1">
        <f t="array" ref="T742">_xlfn.IFS(laptop_prices3[[#This Row],[Storage]]="512GB SSD", 512, laptop_prices3[[#This Row],[Storage]] = "1TB SSD", 1000, laptop_prices3[[#This Row],[Storage]] = "2TB SSD", 2000, laptop_prices3[[#This Row],[Storage]]= "256GB SSD", 256, laptop_prices3[[#This Row],[Storage]] = "1TB HDD", 1000*0.7)</f>
        <v>700</v>
      </c>
      <c r="U742" s="5">
        <f>laptop_prices3[[#This Row],[Storage Raw Value]]/ScoreCard!$J$3*ScoreCard!$J$5</f>
        <v>2.8</v>
      </c>
    </row>
    <row r="743" spans="2:21" x14ac:dyDescent="0.2">
      <c r="B743" s="4" cm="1">
        <f t="array" ref="B743">SUM(laptop_prices3[[#This Row],[RAM Comp]:[Weight Comp]]+laptop_prices3[[#This Row],[Storage Comp]])</f>
        <v>25.229211395540876</v>
      </c>
      <c r="C743">
        <v>741</v>
      </c>
      <c r="D743" t="s">
        <v>38</v>
      </c>
      <c r="E743" t="s">
        <v>24</v>
      </c>
      <c r="F743">
        <v>16</v>
      </c>
      <c r="G743" t="s">
        <v>19</v>
      </c>
      <c r="H743" t="s">
        <v>35</v>
      </c>
      <c r="I743">
        <v>14</v>
      </c>
      <c r="J743" t="s">
        <v>15</v>
      </c>
      <c r="K743">
        <v>6.3</v>
      </c>
      <c r="L743">
        <v>2.2999999999999998</v>
      </c>
      <c r="M743" t="s">
        <v>30</v>
      </c>
      <c r="N743">
        <v>1577.08</v>
      </c>
      <c r="O743" s="5">
        <f>(ScoreCard!$E$3-laptop_prices3[[#This Row],[Price ($)]])/ScoreCard!$E$3*ScoreCard!$E$5</f>
        <v>4.2704027061736438</v>
      </c>
      <c r="P743" s="5">
        <f>laptop_prices3[[#This Row],[RAM (GB)]]/ScoreCard!$F$3*ScoreCard!$F$5</f>
        <v>1.75</v>
      </c>
      <c r="Q743" s="5">
        <f>laptop_prices3[[#This Row],[Screen Size (inch)]]/ScoreCard!$G$3*ScoreCard!$G$5</f>
        <v>1.6184971098265895</v>
      </c>
      <c r="R743" s="5">
        <f>laptop_prices3[[#This Row],[Battery Life (hours)]]/ScoreCard!$H$3*ScoreCard!$H$5</f>
        <v>3.6750000000000003</v>
      </c>
      <c r="S743" s="5">
        <f>ScoreCard!$I$3-laptop_prices3[[#This Row],[Weight (kg)]]/ScoreCard!$I$3*ScoreCard!$I$5</f>
        <v>2.1857142857142859</v>
      </c>
      <c r="T743" s="6" cm="1">
        <f t="array" ref="T743">_xlfn.IFS(laptop_prices3[[#This Row],[Storage]]="512GB SSD", 512, laptop_prices3[[#This Row],[Storage]] = "1TB SSD", 1000, laptop_prices3[[#This Row],[Storage]] = "2TB SSD", 2000, laptop_prices3[[#This Row],[Storage]]= "256GB SSD", 256, laptop_prices3[[#This Row],[Storage]] = "1TB HDD", 1000*0.7)</f>
        <v>1000</v>
      </c>
      <c r="U743" s="5">
        <f>laptop_prices3[[#This Row],[Storage Raw Value]]/ScoreCard!$J$3*ScoreCard!$J$5</f>
        <v>4</v>
      </c>
    </row>
    <row r="744" spans="2:21" x14ac:dyDescent="0.2">
      <c r="B744" s="4" cm="1">
        <f t="array" ref="B744">SUM(laptop_prices3[[#This Row],[RAM Comp]:[Weight Comp]]+laptop_prices3[[#This Row],[Storage Comp]])</f>
        <v>20.755878062207543</v>
      </c>
      <c r="C744">
        <v>742</v>
      </c>
      <c r="D744" t="s">
        <v>47</v>
      </c>
      <c r="E744" t="s">
        <v>18</v>
      </c>
      <c r="F744">
        <v>8</v>
      </c>
      <c r="G744" t="s">
        <v>42</v>
      </c>
      <c r="H744" t="s">
        <v>32</v>
      </c>
      <c r="I744">
        <v>14</v>
      </c>
      <c r="J744" t="s">
        <v>43</v>
      </c>
      <c r="K744">
        <v>7.4</v>
      </c>
      <c r="L744">
        <v>1.32</v>
      </c>
      <c r="M744" t="s">
        <v>46</v>
      </c>
      <c r="N744">
        <v>1453.29</v>
      </c>
      <c r="O744" s="5">
        <f>(ScoreCard!$E$3-laptop_prices3[[#This Row],[Price ($)]])/ScoreCard!$E$3*ScoreCard!$E$5</f>
        <v>4.3276711066370099</v>
      </c>
      <c r="P744" s="5">
        <f>laptop_prices3[[#This Row],[RAM (GB)]]/ScoreCard!$F$3*ScoreCard!$F$5</f>
        <v>0.875</v>
      </c>
      <c r="Q744" s="5">
        <f>laptop_prices3[[#This Row],[Screen Size (inch)]]/ScoreCard!$G$3*ScoreCard!$G$5</f>
        <v>1.6184971098265895</v>
      </c>
      <c r="R744" s="5">
        <f>laptop_prices3[[#This Row],[Battery Life (hours)]]/ScoreCard!$H$3*ScoreCard!$H$5</f>
        <v>4.3166666666666664</v>
      </c>
      <c r="S744" s="5">
        <f>ScoreCard!$I$3-laptop_prices3[[#This Row],[Weight (kg)]]/ScoreCard!$I$3*ScoreCard!$I$5</f>
        <v>2.7457142857142856</v>
      </c>
      <c r="T744" s="6" cm="1">
        <f t="array" ref="T744">_xlfn.IFS(laptop_prices3[[#This Row],[Storage]]="512GB SSD", 512, laptop_prices3[[#This Row],[Storage]] = "1TB SSD", 1000, laptop_prices3[[#This Row],[Storage]] = "2TB SSD", 2000, laptop_prices3[[#This Row],[Storage]]= "256GB SSD", 256, laptop_prices3[[#This Row],[Storage]] = "1TB HDD", 1000*0.7)</f>
        <v>700</v>
      </c>
      <c r="U744" s="5">
        <f>laptop_prices3[[#This Row],[Storage Raw Value]]/ScoreCard!$J$3*ScoreCard!$J$5</f>
        <v>2.8</v>
      </c>
    </row>
    <row r="745" spans="2:21" x14ac:dyDescent="0.2">
      <c r="B745" s="4" cm="1">
        <f t="array" ref="B745">SUM(laptop_prices3[[#This Row],[RAM Comp]:[Weight Comp]]+laptop_prices3[[#This Row],[Storage Comp]])</f>
        <v>46.305163776493259</v>
      </c>
      <c r="C745">
        <v>743</v>
      </c>
      <c r="D745" t="s">
        <v>38</v>
      </c>
      <c r="E745" t="s">
        <v>12</v>
      </c>
      <c r="F745">
        <v>64</v>
      </c>
      <c r="G745" t="s">
        <v>25</v>
      </c>
      <c r="H745" t="s">
        <v>44</v>
      </c>
      <c r="I745">
        <v>14</v>
      </c>
      <c r="J745" t="s">
        <v>43</v>
      </c>
      <c r="K745">
        <v>5.6</v>
      </c>
      <c r="L745">
        <v>1.89</v>
      </c>
      <c r="M745" t="s">
        <v>16</v>
      </c>
      <c r="N745">
        <v>1199.25</v>
      </c>
      <c r="O745" s="5">
        <f>(ScoreCard!$E$3-laptop_prices3[[#This Row],[Price ($)]])/ScoreCard!$E$3*ScoreCard!$E$5</f>
        <v>4.4451964677624103</v>
      </c>
      <c r="P745" s="5">
        <f>laptop_prices3[[#This Row],[RAM (GB)]]/ScoreCard!$F$3*ScoreCard!$F$5</f>
        <v>7</v>
      </c>
      <c r="Q745" s="5">
        <f>laptop_prices3[[#This Row],[Screen Size (inch)]]/ScoreCard!$G$3*ScoreCard!$G$5</f>
        <v>1.6184971098265895</v>
      </c>
      <c r="R745" s="5">
        <f>laptop_prices3[[#This Row],[Battery Life (hours)]]/ScoreCard!$H$3*ScoreCard!$H$5</f>
        <v>3.2666666666666662</v>
      </c>
      <c r="S745" s="5">
        <f>ScoreCard!$I$3-laptop_prices3[[#This Row],[Weight (kg)]]/ScoreCard!$I$3*ScoreCard!$I$5</f>
        <v>2.42</v>
      </c>
      <c r="T745" s="6" cm="1">
        <f t="array" ref="T745">_xlfn.IFS(laptop_prices3[[#This Row],[Storage]]="512GB SSD", 512, laptop_prices3[[#This Row],[Storage]] = "1TB SSD", 1000, laptop_prices3[[#This Row],[Storage]] = "2TB SSD", 2000, laptop_prices3[[#This Row],[Storage]]= "256GB SSD", 256, laptop_prices3[[#This Row],[Storage]] = "1TB HDD", 1000*0.7)</f>
        <v>2000</v>
      </c>
      <c r="U745" s="5">
        <f>laptop_prices3[[#This Row],[Storage Raw Value]]/ScoreCard!$J$3*ScoreCard!$J$5</f>
        <v>8</v>
      </c>
    </row>
    <row r="746" spans="2:21" x14ac:dyDescent="0.2">
      <c r="B746" s="4" cm="1">
        <f t="array" ref="B746">SUM(laptop_prices3[[#This Row],[RAM Comp]:[Weight Comp]]+laptop_prices3[[#This Row],[Storage Comp]])</f>
        <v>24.875187173135149</v>
      </c>
      <c r="C746">
        <v>744</v>
      </c>
      <c r="D746" t="s">
        <v>38</v>
      </c>
      <c r="E746" t="s">
        <v>24</v>
      </c>
      <c r="F746">
        <v>8</v>
      </c>
      <c r="G746" t="s">
        <v>19</v>
      </c>
      <c r="H746" t="s">
        <v>32</v>
      </c>
      <c r="I746">
        <v>16</v>
      </c>
      <c r="J746" t="s">
        <v>21</v>
      </c>
      <c r="K746">
        <v>7.6</v>
      </c>
      <c r="L746">
        <v>3.12</v>
      </c>
      <c r="M746" t="s">
        <v>30</v>
      </c>
      <c r="N746">
        <v>819.13</v>
      </c>
      <c r="O746" s="5">
        <f>(ScoreCard!$E$3-laptop_prices3[[#This Row],[Price ($)]])/ScoreCard!$E$3*ScoreCard!$E$5</f>
        <v>4.6210496415578266</v>
      </c>
      <c r="P746" s="5">
        <f>laptop_prices3[[#This Row],[RAM (GB)]]/ScoreCard!$F$3*ScoreCard!$F$5</f>
        <v>0.875</v>
      </c>
      <c r="Q746" s="5">
        <f>laptop_prices3[[#This Row],[Screen Size (inch)]]/ScoreCard!$G$3*ScoreCard!$G$5</f>
        <v>1.8497109826589595</v>
      </c>
      <c r="R746" s="5">
        <f>laptop_prices3[[#This Row],[Battery Life (hours)]]/ScoreCard!$H$3*ScoreCard!$H$5</f>
        <v>4.4333333333333336</v>
      </c>
      <c r="S746" s="5">
        <f>ScoreCard!$I$3-laptop_prices3[[#This Row],[Weight (kg)]]/ScoreCard!$I$3*ScoreCard!$I$5</f>
        <v>1.7171428571428571</v>
      </c>
      <c r="T746" s="6" cm="1">
        <f t="array" ref="T746">_xlfn.IFS(laptop_prices3[[#This Row],[Storage]]="512GB SSD", 512, laptop_prices3[[#This Row],[Storage]] = "1TB SSD", 1000, laptop_prices3[[#This Row],[Storage]] = "2TB SSD", 2000, laptop_prices3[[#This Row],[Storage]]= "256GB SSD", 256, laptop_prices3[[#This Row],[Storage]] = "1TB HDD", 1000*0.7)</f>
        <v>1000</v>
      </c>
      <c r="U746" s="5">
        <f>laptop_prices3[[#This Row],[Storage Raw Value]]/ScoreCard!$J$3*ScoreCard!$J$5</f>
        <v>4</v>
      </c>
    </row>
    <row r="747" spans="2:21" x14ac:dyDescent="0.2">
      <c r="B747" s="4" cm="1">
        <f t="array" ref="B747">SUM(laptop_prices3[[#This Row],[RAM Comp]:[Weight Comp]]+laptop_prices3[[#This Row],[Storage Comp]])</f>
        <v>27.753230112854389</v>
      </c>
      <c r="C747">
        <v>745</v>
      </c>
      <c r="D747" t="s">
        <v>34</v>
      </c>
      <c r="E747" t="s">
        <v>18</v>
      </c>
      <c r="F747">
        <v>32</v>
      </c>
      <c r="G747" t="s">
        <v>19</v>
      </c>
      <c r="H747" t="s">
        <v>40</v>
      </c>
      <c r="I747">
        <v>15.6</v>
      </c>
      <c r="J747" t="s">
        <v>27</v>
      </c>
      <c r="K747">
        <v>7.3</v>
      </c>
      <c r="L747">
        <v>2.29</v>
      </c>
      <c r="M747" t="s">
        <v>22</v>
      </c>
      <c r="N747">
        <v>3586.56</v>
      </c>
      <c r="O747" s="5">
        <f>(ScoreCard!$E$3-laptop_prices3[[#This Row],[Price ($)]])/ScoreCard!$E$3*ScoreCard!$E$5</f>
        <v>3.3407661817118623</v>
      </c>
      <c r="P747" s="5">
        <f>laptop_prices3[[#This Row],[RAM (GB)]]/ScoreCard!$F$3*ScoreCard!$F$5</f>
        <v>3.5</v>
      </c>
      <c r="Q747" s="5">
        <f>laptop_prices3[[#This Row],[Screen Size (inch)]]/ScoreCard!$G$3*ScoreCard!$G$5</f>
        <v>1.8034682080924855</v>
      </c>
      <c r="R747" s="5">
        <f>laptop_prices3[[#This Row],[Battery Life (hours)]]/ScoreCard!$H$3*ScoreCard!$H$5</f>
        <v>4.2583333333333329</v>
      </c>
      <c r="S747" s="5">
        <f>ScoreCard!$I$3-laptop_prices3[[#This Row],[Weight (kg)]]/ScoreCard!$I$3*ScoreCard!$I$5</f>
        <v>2.1914285714285713</v>
      </c>
      <c r="T747" s="6" cm="1">
        <f t="array" ref="T747">_xlfn.IFS(laptop_prices3[[#This Row],[Storage]]="512GB SSD", 512, laptop_prices3[[#This Row],[Storage]] = "1TB SSD", 1000, laptop_prices3[[#This Row],[Storage]] = "2TB SSD", 2000, laptop_prices3[[#This Row],[Storage]]= "256GB SSD", 256, laptop_prices3[[#This Row],[Storage]] = "1TB HDD", 1000*0.7)</f>
        <v>1000</v>
      </c>
      <c r="U747" s="5">
        <f>laptop_prices3[[#This Row],[Storage Raw Value]]/ScoreCard!$J$3*ScoreCard!$J$5</f>
        <v>4</v>
      </c>
    </row>
    <row r="748" spans="2:21" x14ac:dyDescent="0.2">
      <c r="B748" s="4" cm="1">
        <f t="array" ref="B748">SUM(laptop_prices3[[#This Row],[RAM Comp]:[Weight Comp]]+laptop_prices3[[#This Row],[Storage Comp]])</f>
        <v>19.142015827140106</v>
      </c>
      <c r="C748">
        <v>746</v>
      </c>
      <c r="D748" t="s">
        <v>38</v>
      </c>
      <c r="E748" t="s">
        <v>31</v>
      </c>
      <c r="F748">
        <v>4</v>
      </c>
      <c r="G748" t="s">
        <v>13</v>
      </c>
      <c r="H748" t="s">
        <v>14</v>
      </c>
      <c r="I748">
        <v>15.6</v>
      </c>
      <c r="J748" t="s">
        <v>43</v>
      </c>
      <c r="K748">
        <v>11.8</v>
      </c>
      <c r="L748">
        <v>2.93</v>
      </c>
      <c r="M748" t="s">
        <v>46</v>
      </c>
      <c r="N748">
        <v>724.44</v>
      </c>
      <c r="O748" s="5">
        <f>(ScoreCard!$E$3-laptop_prices3[[#This Row],[Price ($)]])/ScoreCard!$E$3*ScoreCard!$E$5</f>
        <v>4.6648556423646443</v>
      </c>
      <c r="P748" s="5">
        <f>laptop_prices3[[#This Row],[RAM (GB)]]/ScoreCard!$F$3*ScoreCard!$F$5</f>
        <v>0.4375</v>
      </c>
      <c r="Q748" s="5">
        <f>laptop_prices3[[#This Row],[Screen Size (inch)]]/ScoreCard!$G$3*ScoreCard!$G$5</f>
        <v>1.8034682080924855</v>
      </c>
      <c r="R748" s="5">
        <f>laptop_prices3[[#This Row],[Battery Life (hours)]]/ScoreCard!$H$3*ScoreCard!$H$5</f>
        <v>6.8833333333333337</v>
      </c>
      <c r="S748" s="5">
        <f>ScoreCard!$I$3-laptop_prices3[[#This Row],[Weight (kg)]]/ScoreCard!$I$3*ScoreCard!$I$5</f>
        <v>1.8257142857142856</v>
      </c>
      <c r="T748" s="6" cm="1">
        <f t="array" ref="T748">_xlfn.IFS(laptop_prices3[[#This Row],[Storage]]="512GB SSD", 512, laptop_prices3[[#This Row],[Storage]] = "1TB SSD", 1000, laptop_prices3[[#This Row],[Storage]] = "2TB SSD", 2000, laptop_prices3[[#This Row],[Storage]]= "256GB SSD", 256, laptop_prices3[[#This Row],[Storage]] = "1TB HDD", 1000*0.7)</f>
        <v>512</v>
      </c>
      <c r="U748" s="5">
        <f>laptop_prices3[[#This Row],[Storage Raw Value]]/ScoreCard!$J$3*ScoreCard!$J$5</f>
        <v>2.048</v>
      </c>
    </row>
    <row r="749" spans="2:21" x14ac:dyDescent="0.2">
      <c r="B749" s="4" cm="1">
        <f t="array" ref="B749">SUM(laptop_prices3[[#This Row],[RAM Comp]:[Weight Comp]]+laptop_prices3[[#This Row],[Storage Comp]])</f>
        <v>43.685611065235349</v>
      </c>
      <c r="C749">
        <v>747</v>
      </c>
      <c r="D749" t="s">
        <v>47</v>
      </c>
      <c r="E749" t="s">
        <v>39</v>
      </c>
      <c r="F749">
        <v>8</v>
      </c>
      <c r="G749" t="s">
        <v>25</v>
      </c>
      <c r="H749" t="s">
        <v>26</v>
      </c>
      <c r="I749">
        <v>15.6</v>
      </c>
      <c r="J749" t="s">
        <v>15</v>
      </c>
      <c r="K749">
        <v>11.4</v>
      </c>
      <c r="L749">
        <v>2</v>
      </c>
      <c r="M749" t="s">
        <v>46</v>
      </c>
      <c r="N749">
        <v>1654.63</v>
      </c>
      <c r="O749" s="5">
        <f>(ScoreCard!$E$3-laptop_prices3[[#This Row],[Price ($)]])/ScoreCard!$E$3*ScoreCard!$E$5</f>
        <v>4.2345261050270731</v>
      </c>
      <c r="P749" s="5">
        <f>laptop_prices3[[#This Row],[RAM (GB)]]/ScoreCard!$F$3*ScoreCard!$F$5</f>
        <v>0.875</v>
      </c>
      <c r="Q749" s="5">
        <f>laptop_prices3[[#This Row],[Screen Size (inch)]]/ScoreCard!$G$3*ScoreCard!$G$5</f>
        <v>1.8034682080924855</v>
      </c>
      <c r="R749" s="5">
        <f>laptop_prices3[[#This Row],[Battery Life (hours)]]/ScoreCard!$H$3*ScoreCard!$H$5</f>
        <v>6.65</v>
      </c>
      <c r="S749" s="5">
        <f>ScoreCard!$I$3-laptop_prices3[[#This Row],[Weight (kg)]]/ScoreCard!$I$3*ScoreCard!$I$5</f>
        <v>2.3571428571428572</v>
      </c>
      <c r="T749" s="6" cm="1">
        <f t="array" ref="T749">_xlfn.IFS(laptop_prices3[[#This Row],[Storage]]="512GB SSD", 512, laptop_prices3[[#This Row],[Storage]] = "1TB SSD", 1000, laptop_prices3[[#This Row],[Storage]] = "2TB SSD", 2000, laptop_prices3[[#This Row],[Storage]]= "256GB SSD", 256, laptop_prices3[[#This Row],[Storage]] = "1TB HDD", 1000*0.7)</f>
        <v>2000</v>
      </c>
      <c r="U749" s="5">
        <f>laptop_prices3[[#This Row],[Storage Raw Value]]/ScoreCard!$J$3*ScoreCard!$J$5</f>
        <v>8</v>
      </c>
    </row>
    <row r="750" spans="2:21" x14ac:dyDescent="0.2">
      <c r="B750" s="4" cm="1">
        <f t="array" ref="B750">SUM(laptop_prices3[[#This Row],[RAM Comp]:[Weight Comp]]+laptop_prices3[[#This Row],[Storage Comp]])</f>
        <v>16.447429397192405</v>
      </c>
      <c r="C750">
        <v>748</v>
      </c>
      <c r="D750" t="s">
        <v>33</v>
      </c>
      <c r="E750" t="s">
        <v>41</v>
      </c>
      <c r="F750">
        <v>16</v>
      </c>
      <c r="G750" t="s">
        <v>13</v>
      </c>
      <c r="H750" t="s">
        <v>14</v>
      </c>
      <c r="I750">
        <v>13.3</v>
      </c>
      <c r="J750" t="s">
        <v>21</v>
      </c>
      <c r="K750">
        <v>5.7</v>
      </c>
      <c r="L750">
        <v>3.25</v>
      </c>
      <c r="M750" t="s">
        <v>46</v>
      </c>
      <c r="N750">
        <v>1774.65</v>
      </c>
      <c r="O750" s="5">
        <f>(ScoreCard!$E$3-laptop_prices3[[#This Row],[Price ($)]])/ScoreCard!$E$3*ScoreCard!$E$5</f>
        <v>4.179001802388628</v>
      </c>
      <c r="P750" s="5">
        <f>laptop_prices3[[#This Row],[RAM (GB)]]/ScoreCard!$F$3*ScoreCard!$F$5</f>
        <v>1.75</v>
      </c>
      <c r="Q750" s="5">
        <f>laptop_prices3[[#This Row],[Screen Size (inch)]]/ScoreCard!$G$3*ScoreCard!$G$5</f>
        <v>1.5375722543352601</v>
      </c>
      <c r="R750" s="5">
        <f>laptop_prices3[[#This Row],[Battery Life (hours)]]/ScoreCard!$H$3*ScoreCard!$H$5</f>
        <v>3.3250000000000002</v>
      </c>
      <c r="S750" s="5">
        <f>ScoreCard!$I$3-laptop_prices3[[#This Row],[Weight (kg)]]/ScoreCard!$I$3*ScoreCard!$I$5</f>
        <v>1.6428571428571428</v>
      </c>
      <c r="T750" s="6" cm="1">
        <f t="array" ref="T750">_xlfn.IFS(laptop_prices3[[#This Row],[Storage]]="512GB SSD", 512, laptop_prices3[[#This Row],[Storage]] = "1TB SSD", 1000, laptop_prices3[[#This Row],[Storage]] = "2TB SSD", 2000, laptop_prices3[[#This Row],[Storage]]= "256GB SSD", 256, laptop_prices3[[#This Row],[Storage]] = "1TB HDD", 1000*0.7)</f>
        <v>512</v>
      </c>
      <c r="U750" s="5">
        <f>laptop_prices3[[#This Row],[Storage Raw Value]]/ScoreCard!$J$3*ScoreCard!$J$5</f>
        <v>2.048</v>
      </c>
    </row>
    <row r="751" spans="2:21" x14ac:dyDescent="0.2">
      <c r="B751" s="4" cm="1">
        <f t="array" ref="B751">SUM(laptop_prices3[[#This Row],[RAM Comp]:[Weight Comp]]+laptop_prices3[[#This Row],[Storage Comp]])</f>
        <v>23.315714285714286</v>
      </c>
      <c r="C751">
        <v>749</v>
      </c>
      <c r="D751" t="s">
        <v>23</v>
      </c>
      <c r="E751" t="s">
        <v>37</v>
      </c>
      <c r="F751">
        <v>32</v>
      </c>
      <c r="G751" t="s">
        <v>42</v>
      </c>
      <c r="H751" t="s">
        <v>40</v>
      </c>
      <c r="I751">
        <v>17.3</v>
      </c>
      <c r="J751" t="s">
        <v>43</v>
      </c>
      <c r="K751">
        <v>7.8</v>
      </c>
      <c r="L751">
        <v>2.5099999999999998</v>
      </c>
      <c r="M751" t="s">
        <v>46</v>
      </c>
      <c r="N751">
        <v>2565.42</v>
      </c>
      <c r="O751" s="5">
        <f>(ScoreCard!$E$3-laptop_prices3[[#This Row],[Price ($)]])/ScoreCard!$E$3*ScoreCard!$E$5</f>
        <v>3.8131715007938647</v>
      </c>
      <c r="P751" s="5">
        <f>laptop_prices3[[#This Row],[RAM (GB)]]/ScoreCard!$F$3*ScoreCard!$F$5</f>
        <v>3.5</v>
      </c>
      <c r="Q751" s="5">
        <f>laptop_prices3[[#This Row],[Screen Size (inch)]]/ScoreCard!$G$3*ScoreCard!$G$5</f>
        <v>2</v>
      </c>
      <c r="R751" s="5">
        <f>laptop_prices3[[#This Row],[Battery Life (hours)]]/ScoreCard!$H$3*ScoreCard!$H$5</f>
        <v>4.55</v>
      </c>
      <c r="S751" s="5">
        <f>ScoreCard!$I$3-laptop_prices3[[#This Row],[Weight (kg)]]/ScoreCard!$I$3*ScoreCard!$I$5</f>
        <v>2.0657142857142858</v>
      </c>
      <c r="T751" s="6" cm="1">
        <f t="array" ref="T751">_xlfn.IFS(laptop_prices3[[#This Row],[Storage]]="512GB SSD", 512, laptop_prices3[[#This Row],[Storage]] = "1TB SSD", 1000, laptop_prices3[[#This Row],[Storage]] = "2TB SSD", 2000, laptop_prices3[[#This Row],[Storage]]= "256GB SSD", 256, laptop_prices3[[#This Row],[Storage]] = "1TB HDD", 1000*0.7)</f>
        <v>700</v>
      </c>
      <c r="U751" s="5">
        <f>laptop_prices3[[#This Row],[Storage Raw Value]]/ScoreCard!$J$3*ScoreCard!$J$5</f>
        <v>2.8</v>
      </c>
    </row>
    <row r="752" spans="2:21" x14ac:dyDescent="0.2">
      <c r="B752" s="4" cm="1">
        <f t="array" ref="B752">SUM(laptop_prices3[[#This Row],[RAM Comp]:[Weight Comp]]+laptop_prices3[[#This Row],[Storage Comp]])</f>
        <v>13.547325350949627</v>
      </c>
      <c r="C752">
        <v>750</v>
      </c>
      <c r="D752" t="s">
        <v>34</v>
      </c>
      <c r="E752" t="s">
        <v>41</v>
      </c>
      <c r="F752">
        <v>8</v>
      </c>
      <c r="G752" t="s">
        <v>29</v>
      </c>
      <c r="H752" t="s">
        <v>14</v>
      </c>
      <c r="I752">
        <v>15.6</v>
      </c>
      <c r="J752" t="s">
        <v>21</v>
      </c>
      <c r="K752">
        <v>9</v>
      </c>
      <c r="L752">
        <v>3.46</v>
      </c>
      <c r="M752" t="s">
        <v>16</v>
      </c>
      <c r="N752">
        <v>1653.54</v>
      </c>
      <c r="O752" s="5">
        <f>(ScoreCard!$E$3-laptop_prices3[[#This Row],[Price ($)]])/ScoreCard!$E$3*ScoreCard!$E$5</f>
        <v>4.2350303667324214</v>
      </c>
      <c r="P752" s="5">
        <f>laptop_prices3[[#This Row],[RAM (GB)]]/ScoreCard!$F$3*ScoreCard!$F$5</f>
        <v>0.875</v>
      </c>
      <c r="Q752" s="5">
        <f>laptop_prices3[[#This Row],[Screen Size (inch)]]/ScoreCard!$G$3*ScoreCard!$G$5</f>
        <v>1.8034682080924855</v>
      </c>
      <c r="R752" s="5">
        <f>laptop_prices3[[#This Row],[Battery Life (hours)]]/ScoreCard!$H$3*ScoreCard!$H$5</f>
        <v>5.25</v>
      </c>
      <c r="S752" s="5">
        <f>ScoreCard!$I$3-laptop_prices3[[#This Row],[Weight (kg)]]/ScoreCard!$I$3*ScoreCard!$I$5</f>
        <v>1.5228571428571429</v>
      </c>
      <c r="T752" s="6" cm="1">
        <f t="array" ref="T752">_xlfn.IFS(laptop_prices3[[#This Row],[Storage]]="512GB SSD", 512, laptop_prices3[[#This Row],[Storage]] = "1TB SSD", 1000, laptop_prices3[[#This Row],[Storage]] = "2TB SSD", 2000, laptop_prices3[[#This Row],[Storage]]= "256GB SSD", 256, laptop_prices3[[#This Row],[Storage]] = "1TB HDD", 1000*0.7)</f>
        <v>256</v>
      </c>
      <c r="U752" s="5">
        <f>laptop_prices3[[#This Row],[Storage Raw Value]]/ScoreCard!$J$3*ScoreCard!$J$5</f>
        <v>1.024</v>
      </c>
    </row>
    <row r="753" spans="2:21" x14ac:dyDescent="0.2">
      <c r="B753" s="4" cm="1">
        <f t="array" ref="B753">SUM(laptop_prices3[[#This Row],[RAM Comp]:[Weight Comp]]+laptop_prices3[[#This Row],[Storage Comp]])</f>
        <v>18.519857142857141</v>
      </c>
      <c r="C753">
        <v>751</v>
      </c>
      <c r="D753" t="s">
        <v>36</v>
      </c>
      <c r="E753" t="s">
        <v>48</v>
      </c>
      <c r="F753">
        <v>32</v>
      </c>
      <c r="G753" t="s">
        <v>13</v>
      </c>
      <c r="H753" t="s">
        <v>20</v>
      </c>
      <c r="I753">
        <v>17.3</v>
      </c>
      <c r="J753" t="s">
        <v>21</v>
      </c>
      <c r="K753">
        <v>4.5</v>
      </c>
      <c r="L753">
        <v>2.27</v>
      </c>
      <c r="M753" t="s">
        <v>22</v>
      </c>
      <c r="N753">
        <v>1834.14</v>
      </c>
      <c r="O753" s="5">
        <f>(ScoreCard!$E$3-laptop_prices3[[#This Row],[Price ($)]])/ScoreCard!$E$3*ScoreCard!$E$5</f>
        <v>4.1514802162866351</v>
      </c>
      <c r="P753" s="5">
        <f>laptop_prices3[[#This Row],[RAM (GB)]]/ScoreCard!$F$3*ScoreCard!$F$5</f>
        <v>3.5</v>
      </c>
      <c r="Q753" s="5">
        <f>laptop_prices3[[#This Row],[Screen Size (inch)]]/ScoreCard!$G$3*ScoreCard!$G$5</f>
        <v>2</v>
      </c>
      <c r="R753" s="5">
        <f>laptop_prices3[[#This Row],[Battery Life (hours)]]/ScoreCard!$H$3*ScoreCard!$H$5</f>
        <v>2.625</v>
      </c>
      <c r="S753" s="5">
        <f>ScoreCard!$I$3-laptop_prices3[[#This Row],[Weight (kg)]]/ScoreCard!$I$3*ScoreCard!$I$5</f>
        <v>2.2028571428571428</v>
      </c>
      <c r="T753" s="6" cm="1">
        <f t="array" ref="T753">_xlfn.IFS(laptop_prices3[[#This Row],[Storage]]="512GB SSD", 512, laptop_prices3[[#This Row],[Storage]] = "1TB SSD", 1000, laptop_prices3[[#This Row],[Storage]] = "2TB SSD", 2000, laptop_prices3[[#This Row],[Storage]]= "256GB SSD", 256, laptop_prices3[[#This Row],[Storage]] = "1TB HDD", 1000*0.7)</f>
        <v>512</v>
      </c>
      <c r="U753" s="5">
        <f>laptop_prices3[[#This Row],[Storage Raw Value]]/ScoreCard!$J$3*ScoreCard!$J$5</f>
        <v>2.048</v>
      </c>
    </row>
    <row r="754" spans="2:21" x14ac:dyDescent="0.2">
      <c r="B754" s="4" cm="1">
        <f t="array" ref="B754">SUM(laptop_prices3[[#This Row],[RAM Comp]:[Weight Comp]]+laptop_prices3[[#This Row],[Storage Comp]])</f>
        <v>16.517619873382881</v>
      </c>
      <c r="C754">
        <v>752</v>
      </c>
      <c r="D754" t="s">
        <v>36</v>
      </c>
      <c r="E754" t="s">
        <v>39</v>
      </c>
      <c r="F754">
        <v>16</v>
      </c>
      <c r="G754" t="s">
        <v>29</v>
      </c>
      <c r="H754" t="s">
        <v>35</v>
      </c>
      <c r="I754">
        <v>13.3</v>
      </c>
      <c r="J754" t="s">
        <v>15</v>
      </c>
      <c r="K754">
        <v>11.5</v>
      </c>
      <c r="L754">
        <v>1.88</v>
      </c>
      <c r="M754" t="s">
        <v>22</v>
      </c>
      <c r="N754">
        <v>1475.86</v>
      </c>
      <c r="O754" s="5">
        <f>(ScoreCard!$E$3-laptop_prices3[[#This Row],[Price ($)]])/ScoreCard!$E$3*ScoreCard!$E$5</f>
        <v>4.3172296509583745</v>
      </c>
      <c r="P754" s="5">
        <f>laptop_prices3[[#This Row],[RAM (GB)]]/ScoreCard!$F$3*ScoreCard!$F$5</f>
        <v>1.75</v>
      </c>
      <c r="Q754" s="5">
        <f>laptop_prices3[[#This Row],[Screen Size (inch)]]/ScoreCard!$G$3*ScoreCard!$G$5</f>
        <v>1.5375722543352601</v>
      </c>
      <c r="R754" s="5">
        <f>laptop_prices3[[#This Row],[Battery Life (hours)]]/ScoreCard!$H$3*ScoreCard!$H$5</f>
        <v>6.7083333333333339</v>
      </c>
      <c r="S754" s="5">
        <f>ScoreCard!$I$3-laptop_prices3[[#This Row],[Weight (kg)]]/ScoreCard!$I$3*ScoreCard!$I$5</f>
        <v>2.4257142857142857</v>
      </c>
      <c r="T754" s="6" cm="1">
        <f t="array" ref="T754">_xlfn.IFS(laptop_prices3[[#This Row],[Storage]]="512GB SSD", 512, laptop_prices3[[#This Row],[Storage]] = "1TB SSD", 1000, laptop_prices3[[#This Row],[Storage]] = "2TB SSD", 2000, laptop_prices3[[#This Row],[Storage]]= "256GB SSD", 256, laptop_prices3[[#This Row],[Storage]] = "1TB HDD", 1000*0.7)</f>
        <v>256</v>
      </c>
      <c r="U754" s="5">
        <f>laptop_prices3[[#This Row],[Storage Raw Value]]/ScoreCard!$J$3*ScoreCard!$J$5</f>
        <v>1.024</v>
      </c>
    </row>
    <row r="755" spans="2:21" x14ac:dyDescent="0.2">
      <c r="B755" s="4" cm="1">
        <f t="array" ref="B755">SUM(laptop_prices3[[#This Row],[RAM Comp]:[Weight Comp]]+laptop_prices3[[#This Row],[Storage Comp]])</f>
        <v>18.076401871731353</v>
      </c>
      <c r="C755">
        <v>753</v>
      </c>
      <c r="D755" t="s">
        <v>36</v>
      </c>
      <c r="E755" t="s">
        <v>39</v>
      </c>
      <c r="F755">
        <v>32</v>
      </c>
      <c r="G755" t="s">
        <v>29</v>
      </c>
      <c r="H755" t="s">
        <v>35</v>
      </c>
      <c r="I755">
        <v>14</v>
      </c>
      <c r="J755" t="s">
        <v>15</v>
      </c>
      <c r="K755">
        <v>11.2</v>
      </c>
      <c r="L755">
        <v>2.0499999999999998</v>
      </c>
      <c r="M755" t="s">
        <v>22</v>
      </c>
      <c r="N755">
        <v>2117.8000000000002</v>
      </c>
      <c r="O755" s="5">
        <f>(ScoreCard!$E$3-laptop_prices3[[#This Row],[Price ($)]])/ScoreCard!$E$3*ScoreCard!$E$5</f>
        <v>4.0202518902874562</v>
      </c>
      <c r="P755" s="5">
        <f>laptop_prices3[[#This Row],[RAM (GB)]]/ScoreCard!$F$3*ScoreCard!$F$5</f>
        <v>3.5</v>
      </c>
      <c r="Q755" s="5">
        <f>laptop_prices3[[#This Row],[Screen Size (inch)]]/ScoreCard!$G$3*ScoreCard!$G$5</f>
        <v>1.6184971098265895</v>
      </c>
      <c r="R755" s="5">
        <f>laptop_prices3[[#This Row],[Battery Life (hours)]]/ScoreCard!$H$3*ScoreCard!$H$5</f>
        <v>6.5333333333333323</v>
      </c>
      <c r="S755" s="5">
        <f>ScoreCard!$I$3-laptop_prices3[[#This Row],[Weight (kg)]]/ScoreCard!$I$3*ScoreCard!$I$5</f>
        <v>2.3285714285714287</v>
      </c>
      <c r="T755" s="6" cm="1">
        <f t="array" ref="T755">_xlfn.IFS(laptop_prices3[[#This Row],[Storage]]="512GB SSD", 512, laptop_prices3[[#This Row],[Storage]] = "1TB SSD", 1000, laptop_prices3[[#This Row],[Storage]] = "2TB SSD", 2000, laptop_prices3[[#This Row],[Storage]]= "256GB SSD", 256, laptop_prices3[[#This Row],[Storage]] = "1TB HDD", 1000*0.7)</f>
        <v>256</v>
      </c>
      <c r="U755" s="5">
        <f>laptop_prices3[[#This Row],[Storage Raw Value]]/ScoreCard!$J$3*ScoreCard!$J$5</f>
        <v>1.024</v>
      </c>
    </row>
    <row r="756" spans="2:21" x14ac:dyDescent="0.2">
      <c r="B756" s="4" cm="1">
        <f t="array" ref="B756">SUM(laptop_prices3[[#This Row],[RAM Comp]:[Weight Comp]]+laptop_prices3[[#This Row],[Storage Comp]])</f>
        <v>31.64825901458849</v>
      </c>
      <c r="C756">
        <v>754</v>
      </c>
      <c r="D756" t="s">
        <v>36</v>
      </c>
      <c r="E756" t="s">
        <v>41</v>
      </c>
      <c r="F756">
        <v>64</v>
      </c>
      <c r="G756" t="s">
        <v>19</v>
      </c>
      <c r="H756" t="s">
        <v>26</v>
      </c>
      <c r="I756">
        <v>14</v>
      </c>
      <c r="J756" t="s">
        <v>15</v>
      </c>
      <c r="K756">
        <v>8.5</v>
      </c>
      <c r="L756">
        <v>2.5</v>
      </c>
      <c r="M756" t="s">
        <v>16</v>
      </c>
      <c r="N756">
        <v>4829.09</v>
      </c>
      <c r="O756" s="5">
        <f>(ScoreCard!$E$3-laptop_prices3[[#This Row],[Price ($)]])/ScoreCard!$E$3*ScoreCard!$E$5</f>
        <v>2.7659402213940201</v>
      </c>
      <c r="P756" s="5">
        <f>laptop_prices3[[#This Row],[RAM (GB)]]/ScoreCard!$F$3*ScoreCard!$F$5</f>
        <v>7</v>
      </c>
      <c r="Q756" s="5">
        <f>laptop_prices3[[#This Row],[Screen Size (inch)]]/ScoreCard!$G$3*ScoreCard!$G$5</f>
        <v>1.6184971098265895</v>
      </c>
      <c r="R756" s="5">
        <f>laptop_prices3[[#This Row],[Battery Life (hours)]]/ScoreCard!$H$3*ScoreCard!$H$5</f>
        <v>4.9583333333333339</v>
      </c>
      <c r="S756" s="5">
        <f>ScoreCard!$I$3-laptop_prices3[[#This Row],[Weight (kg)]]/ScoreCard!$I$3*ScoreCard!$I$5</f>
        <v>2.0714285714285712</v>
      </c>
      <c r="T756" s="6" cm="1">
        <f t="array" ref="T756">_xlfn.IFS(laptop_prices3[[#This Row],[Storage]]="512GB SSD", 512, laptop_prices3[[#This Row],[Storage]] = "1TB SSD", 1000, laptop_prices3[[#This Row],[Storage]] = "2TB SSD", 2000, laptop_prices3[[#This Row],[Storage]]= "256GB SSD", 256, laptop_prices3[[#This Row],[Storage]] = "1TB HDD", 1000*0.7)</f>
        <v>1000</v>
      </c>
      <c r="U756" s="5">
        <f>laptop_prices3[[#This Row],[Storage Raw Value]]/ScoreCard!$J$3*ScoreCard!$J$5</f>
        <v>4</v>
      </c>
    </row>
    <row r="757" spans="2:21" x14ac:dyDescent="0.2">
      <c r="B757" s="4" cm="1">
        <f t="array" ref="B757">SUM(laptop_prices3[[#This Row],[RAM Comp]:[Weight Comp]]+laptop_prices3[[#This Row],[Storage Comp]])</f>
        <v>21.554357968620977</v>
      </c>
      <c r="C757">
        <v>755</v>
      </c>
      <c r="D757" t="s">
        <v>34</v>
      </c>
      <c r="E757" t="s">
        <v>48</v>
      </c>
      <c r="F757">
        <v>4</v>
      </c>
      <c r="G757" t="s">
        <v>42</v>
      </c>
      <c r="H757" t="s">
        <v>40</v>
      </c>
      <c r="I757">
        <v>13.3</v>
      </c>
      <c r="J757" t="s">
        <v>21</v>
      </c>
      <c r="K757">
        <v>10.5</v>
      </c>
      <c r="L757">
        <v>2.1800000000000002</v>
      </c>
      <c r="M757" t="s">
        <v>22</v>
      </c>
      <c r="N757">
        <v>707.59</v>
      </c>
      <c r="O757" s="5">
        <f>(ScoreCard!$E$3-laptop_prices3[[#This Row],[Price ($)]])/ScoreCard!$E$3*ScoreCard!$E$5</f>
        <v>4.6726508806537455</v>
      </c>
      <c r="P757" s="5">
        <f>laptop_prices3[[#This Row],[RAM (GB)]]/ScoreCard!$F$3*ScoreCard!$F$5</f>
        <v>0.4375</v>
      </c>
      <c r="Q757" s="5">
        <f>laptop_prices3[[#This Row],[Screen Size (inch)]]/ScoreCard!$G$3*ScoreCard!$G$5</f>
        <v>1.5375722543352601</v>
      </c>
      <c r="R757" s="5">
        <f>laptop_prices3[[#This Row],[Battery Life (hours)]]/ScoreCard!$H$3*ScoreCard!$H$5</f>
        <v>6.125</v>
      </c>
      <c r="S757" s="5">
        <f>ScoreCard!$I$3-laptop_prices3[[#This Row],[Weight (kg)]]/ScoreCard!$I$3*ScoreCard!$I$5</f>
        <v>2.2542857142857144</v>
      </c>
      <c r="T757" s="6" cm="1">
        <f t="array" ref="T757">_xlfn.IFS(laptop_prices3[[#This Row],[Storage]]="512GB SSD", 512, laptop_prices3[[#This Row],[Storage]] = "1TB SSD", 1000, laptop_prices3[[#This Row],[Storage]] = "2TB SSD", 2000, laptop_prices3[[#This Row],[Storage]]= "256GB SSD", 256, laptop_prices3[[#This Row],[Storage]] = "1TB HDD", 1000*0.7)</f>
        <v>700</v>
      </c>
      <c r="U757" s="5">
        <f>laptop_prices3[[#This Row],[Storage Raw Value]]/ScoreCard!$J$3*ScoreCard!$J$5</f>
        <v>2.8</v>
      </c>
    </row>
    <row r="758" spans="2:21" x14ac:dyDescent="0.2">
      <c r="B758" s="4" cm="1">
        <f t="array" ref="B758">SUM(laptop_prices3[[#This Row],[RAM Comp]:[Weight Comp]]+laptop_prices3[[#This Row],[Storage Comp]])</f>
        <v>24.540730112854391</v>
      </c>
      <c r="C758">
        <v>756</v>
      </c>
      <c r="D758" t="s">
        <v>45</v>
      </c>
      <c r="E758" t="s">
        <v>39</v>
      </c>
      <c r="F758">
        <v>4</v>
      </c>
      <c r="G758" t="s">
        <v>19</v>
      </c>
      <c r="H758" t="s">
        <v>32</v>
      </c>
      <c r="I758">
        <v>15.6</v>
      </c>
      <c r="J758" t="s">
        <v>21</v>
      </c>
      <c r="K758">
        <v>6.7</v>
      </c>
      <c r="L758">
        <v>1.94</v>
      </c>
      <c r="M758" t="s">
        <v>22</v>
      </c>
      <c r="N758">
        <v>804.88</v>
      </c>
      <c r="O758" s="5">
        <f>(ScoreCard!$E$3-laptop_prices3[[#This Row],[Price ($)]])/ScoreCard!$E$3*ScoreCard!$E$5</f>
        <v>4.6276420537607752</v>
      </c>
      <c r="P758" s="5">
        <f>laptop_prices3[[#This Row],[RAM (GB)]]/ScoreCard!$F$3*ScoreCard!$F$5</f>
        <v>0.4375</v>
      </c>
      <c r="Q758" s="5">
        <f>laptop_prices3[[#This Row],[Screen Size (inch)]]/ScoreCard!$G$3*ScoreCard!$G$5</f>
        <v>1.8034682080924855</v>
      </c>
      <c r="R758" s="5">
        <f>laptop_prices3[[#This Row],[Battery Life (hours)]]/ScoreCard!$H$3*ScoreCard!$H$5</f>
        <v>3.9083333333333332</v>
      </c>
      <c r="S758" s="5">
        <f>ScoreCard!$I$3-laptop_prices3[[#This Row],[Weight (kg)]]/ScoreCard!$I$3*ScoreCard!$I$5</f>
        <v>2.3914285714285715</v>
      </c>
      <c r="T758" s="6" cm="1">
        <f t="array" ref="T758">_xlfn.IFS(laptop_prices3[[#This Row],[Storage]]="512GB SSD", 512, laptop_prices3[[#This Row],[Storage]] = "1TB SSD", 1000, laptop_prices3[[#This Row],[Storage]] = "2TB SSD", 2000, laptop_prices3[[#This Row],[Storage]]= "256GB SSD", 256, laptop_prices3[[#This Row],[Storage]] = "1TB HDD", 1000*0.7)</f>
        <v>1000</v>
      </c>
      <c r="U758" s="5">
        <f>laptop_prices3[[#This Row],[Storage Raw Value]]/ScoreCard!$J$3*ScoreCard!$J$5</f>
        <v>4</v>
      </c>
    </row>
    <row r="759" spans="2:21" x14ac:dyDescent="0.2">
      <c r="B759" s="4" cm="1">
        <f t="array" ref="B759">SUM(laptop_prices3[[#This Row],[RAM Comp]:[Weight Comp]]+laptop_prices3[[#This Row],[Storage Comp]])</f>
        <v>18.091285714285714</v>
      </c>
      <c r="C759">
        <v>757</v>
      </c>
      <c r="D759" t="s">
        <v>11</v>
      </c>
      <c r="E759" t="s">
        <v>41</v>
      </c>
      <c r="F759">
        <v>32</v>
      </c>
      <c r="G759" t="s">
        <v>13</v>
      </c>
      <c r="H759" t="s">
        <v>14</v>
      </c>
      <c r="I759">
        <v>17.3</v>
      </c>
      <c r="J759" t="s">
        <v>43</v>
      </c>
      <c r="K759">
        <v>4.5</v>
      </c>
      <c r="L759">
        <v>3.02</v>
      </c>
      <c r="M759" t="s">
        <v>30</v>
      </c>
      <c r="N759">
        <v>4299.88</v>
      </c>
      <c r="O759" s="5">
        <f>(ScoreCard!$E$3-laptop_prices3[[#This Row],[Price ($)]])/ScoreCard!$E$3*ScoreCard!$E$5</f>
        <v>3.0107662187218951</v>
      </c>
      <c r="P759" s="5">
        <f>laptop_prices3[[#This Row],[RAM (GB)]]/ScoreCard!$F$3*ScoreCard!$F$5</f>
        <v>3.5</v>
      </c>
      <c r="Q759" s="5">
        <f>laptop_prices3[[#This Row],[Screen Size (inch)]]/ScoreCard!$G$3*ScoreCard!$G$5</f>
        <v>2</v>
      </c>
      <c r="R759" s="5">
        <f>laptop_prices3[[#This Row],[Battery Life (hours)]]/ScoreCard!$H$3*ScoreCard!$H$5</f>
        <v>2.625</v>
      </c>
      <c r="S759" s="5">
        <f>ScoreCard!$I$3-laptop_prices3[[#This Row],[Weight (kg)]]/ScoreCard!$I$3*ScoreCard!$I$5</f>
        <v>1.7742857142857142</v>
      </c>
      <c r="T759" s="6" cm="1">
        <f t="array" ref="T759">_xlfn.IFS(laptop_prices3[[#This Row],[Storage]]="512GB SSD", 512, laptop_prices3[[#This Row],[Storage]] = "1TB SSD", 1000, laptop_prices3[[#This Row],[Storage]] = "2TB SSD", 2000, laptop_prices3[[#This Row],[Storage]]= "256GB SSD", 256, laptop_prices3[[#This Row],[Storage]] = "1TB HDD", 1000*0.7)</f>
        <v>512</v>
      </c>
      <c r="U759" s="5">
        <f>laptop_prices3[[#This Row],[Storage Raw Value]]/ScoreCard!$J$3*ScoreCard!$J$5</f>
        <v>2.048</v>
      </c>
    </row>
    <row r="760" spans="2:21" x14ac:dyDescent="0.2">
      <c r="B760" s="4" cm="1">
        <f t="array" ref="B760">SUM(laptop_prices3[[#This Row],[RAM Comp]:[Weight Comp]]+laptop_prices3[[#This Row],[Storage Comp]])</f>
        <v>19.206353839801814</v>
      </c>
      <c r="C760">
        <v>758</v>
      </c>
      <c r="D760" t="s">
        <v>47</v>
      </c>
      <c r="E760" t="s">
        <v>39</v>
      </c>
      <c r="F760">
        <v>4</v>
      </c>
      <c r="G760" t="s">
        <v>13</v>
      </c>
      <c r="H760" t="s">
        <v>20</v>
      </c>
      <c r="I760">
        <v>16</v>
      </c>
      <c r="J760" t="s">
        <v>27</v>
      </c>
      <c r="K760">
        <v>11.4</v>
      </c>
      <c r="L760">
        <v>2.4900000000000002</v>
      </c>
      <c r="M760" t="s">
        <v>16</v>
      </c>
      <c r="N760">
        <v>2011.94</v>
      </c>
      <c r="O760" s="5">
        <f>(ScoreCard!$E$3-laptop_prices3[[#This Row],[Price ($)]])/ScoreCard!$E$3*ScoreCard!$E$5</f>
        <v>4.0692254170105517</v>
      </c>
      <c r="P760" s="5">
        <f>laptop_prices3[[#This Row],[RAM (GB)]]/ScoreCard!$F$3*ScoreCard!$F$5</f>
        <v>0.4375</v>
      </c>
      <c r="Q760" s="5">
        <f>laptop_prices3[[#This Row],[Screen Size (inch)]]/ScoreCard!$G$3*ScoreCard!$G$5</f>
        <v>1.8497109826589595</v>
      </c>
      <c r="R760" s="5">
        <f>laptop_prices3[[#This Row],[Battery Life (hours)]]/ScoreCard!$H$3*ScoreCard!$H$5</f>
        <v>6.65</v>
      </c>
      <c r="S760" s="5">
        <f>ScoreCard!$I$3-laptop_prices3[[#This Row],[Weight (kg)]]/ScoreCard!$I$3*ScoreCard!$I$5</f>
        <v>2.077142857142857</v>
      </c>
      <c r="T760" s="6" cm="1">
        <f t="array" ref="T760">_xlfn.IFS(laptop_prices3[[#This Row],[Storage]]="512GB SSD", 512, laptop_prices3[[#This Row],[Storage]] = "1TB SSD", 1000, laptop_prices3[[#This Row],[Storage]] = "2TB SSD", 2000, laptop_prices3[[#This Row],[Storage]]= "256GB SSD", 256, laptop_prices3[[#This Row],[Storage]] = "1TB HDD", 1000*0.7)</f>
        <v>512</v>
      </c>
      <c r="U760" s="5">
        <f>laptop_prices3[[#This Row],[Storage Raw Value]]/ScoreCard!$J$3*ScoreCard!$J$5</f>
        <v>2.048</v>
      </c>
    </row>
    <row r="761" spans="2:21" x14ac:dyDescent="0.2">
      <c r="B761" s="4" cm="1">
        <f t="array" ref="B761">SUM(laptop_prices3[[#This Row],[RAM Comp]:[Weight Comp]]+laptop_prices3[[#This Row],[Storage Comp]])</f>
        <v>24.613809523809522</v>
      </c>
      <c r="C761">
        <v>759</v>
      </c>
      <c r="D761" t="s">
        <v>34</v>
      </c>
      <c r="E761" t="s">
        <v>31</v>
      </c>
      <c r="F761">
        <v>16</v>
      </c>
      <c r="G761" t="s">
        <v>19</v>
      </c>
      <c r="H761" t="s">
        <v>44</v>
      </c>
      <c r="I761">
        <v>17.3</v>
      </c>
      <c r="J761" t="s">
        <v>43</v>
      </c>
      <c r="K761">
        <v>5.6</v>
      </c>
      <c r="L761">
        <v>3.33</v>
      </c>
      <c r="M761" t="s">
        <v>22</v>
      </c>
      <c r="N761">
        <v>708.5</v>
      </c>
      <c r="O761" s="5">
        <f>(ScoreCard!$E$3-laptop_prices3[[#This Row],[Price ($)]])/ScoreCard!$E$3*ScoreCard!$E$5</f>
        <v>4.6722298915235925</v>
      </c>
      <c r="P761" s="5">
        <f>laptop_prices3[[#This Row],[RAM (GB)]]/ScoreCard!$F$3*ScoreCard!$F$5</f>
        <v>1.75</v>
      </c>
      <c r="Q761" s="5">
        <f>laptop_prices3[[#This Row],[Screen Size (inch)]]/ScoreCard!$G$3*ScoreCard!$G$5</f>
        <v>2</v>
      </c>
      <c r="R761" s="5">
        <f>laptop_prices3[[#This Row],[Battery Life (hours)]]/ScoreCard!$H$3*ScoreCard!$H$5</f>
        <v>3.2666666666666662</v>
      </c>
      <c r="S761" s="5">
        <f>ScoreCard!$I$3-laptop_prices3[[#This Row],[Weight (kg)]]/ScoreCard!$I$3*ScoreCard!$I$5</f>
        <v>1.5971428571428572</v>
      </c>
      <c r="T761" s="6" cm="1">
        <f t="array" ref="T761">_xlfn.IFS(laptop_prices3[[#This Row],[Storage]]="512GB SSD", 512, laptop_prices3[[#This Row],[Storage]] = "1TB SSD", 1000, laptop_prices3[[#This Row],[Storage]] = "2TB SSD", 2000, laptop_prices3[[#This Row],[Storage]]= "256GB SSD", 256, laptop_prices3[[#This Row],[Storage]] = "1TB HDD", 1000*0.7)</f>
        <v>1000</v>
      </c>
      <c r="U761" s="5">
        <f>laptop_prices3[[#This Row],[Storage Raw Value]]/ScoreCard!$J$3*ScoreCard!$J$5</f>
        <v>4</v>
      </c>
    </row>
    <row r="762" spans="2:21" x14ac:dyDescent="0.2">
      <c r="B762" s="4" cm="1">
        <f t="array" ref="B762">SUM(laptop_prices3[[#This Row],[RAM Comp]:[Weight Comp]]+laptop_prices3[[#This Row],[Storage Comp]])</f>
        <v>22.12438095238095</v>
      </c>
      <c r="C762">
        <v>760</v>
      </c>
      <c r="D762" t="s">
        <v>28</v>
      </c>
      <c r="E762" t="s">
        <v>31</v>
      </c>
      <c r="F762">
        <v>64</v>
      </c>
      <c r="G762" t="s">
        <v>13</v>
      </c>
      <c r="H762" t="s">
        <v>40</v>
      </c>
      <c r="I762">
        <v>17.3</v>
      </c>
      <c r="J762" t="s">
        <v>43</v>
      </c>
      <c r="K762">
        <v>5.6</v>
      </c>
      <c r="L762">
        <v>3.21</v>
      </c>
      <c r="M762" t="s">
        <v>30</v>
      </c>
      <c r="N762">
        <v>2176.14</v>
      </c>
      <c r="O762" s="5">
        <f>(ScoreCard!$E$3-laptop_prices3[[#This Row],[Price ($)]])/ScoreCard!$E$3*ScoreCard!$E$5</f>
        <v>3.9932623234158782</v>
      </c>
      <c r="P762" s="5">
        <f>laptop_prices3[[#This Row],[RAM (GB)]]/ScoreCard!$F$3*ScoreCard!$F$5</f>
        <v>7</v>
      </c>
      <c r="Q762" s="5">
        <f>laptop_prices3[[#This Row],[Screen Size (inch)]]/ScoreCard!$G$3*ScoreCard!$G$5</f>
        <v>2</v>
      </c>
      <c r="R762" s="5">
        <f>laptop_prices3[[#This Row],[Battery Life (hours)]]/ScoreCard!$H$3*ScoreCard!$H$5</f>
        <v>3.2666666666666662</v>
      </c>
      <c r="S762" s="5">
        <f>ScoreCard!$I$3-laptop_prices3[[#This Row],[Weight (kg)]]/ScoreCard!$I$3*ScoreCard!$I$5</f>
        <v>1.6657142857142857</v>
      </c>
      <c r="T762" s="6" cm="1">
        <f t="array" ref="T762">_xlfn.IFS(laptop_prices3[[#This Row],[Storage]]="512GB SSD", 512, laptop_prices3[[#This Row],[Storage]] = "1TB SSD", 1000, laptop_prices3[[#This Row],[Storage]] = "2TB SSD", 2000, laptop_prices3[[#This Row],[Storage]]= "256GB SSD", 256, laptop_prices3[[#This Row],[Storage]] = "1TB HDD", 1000*0.7)</f>
        <v>512</v>
      </c>
      <c r="U762" s="5">
        <f>laptop_prices3[[#This Row],[Storage Raw Value]]/ScoreCard!$J$3*ScoreCard!$J$5</f>
        <v>2.048</v>
      </c>
    </row>
    <row r="763" spans="2:21" x14ac:dyDescent="0.2">
      <c r="B763" s="4" cm="1">
        <f t="array" ref="B763">SUM(laptop_prices3[[#This Row],[RAM Comp]:[Weight Comp]]+laptop_prices3[[#This Row],[Storage Comp]])</f>
        <v>13.157738921001926</v>
      </c>
      <c r="C763">
        <v>761</v>
      </c>
      <c r="D763" t="s">
        <v>38</v>
      </c>
      <c r="E763" t="s">
        <v>37</v>
      </c>
      <c r="F763">
        <v>4</v>
      </c>
      <c r="G763" t="s">
        <v>29</v>
      </c>
      <c r="H763" t="s">
        <v>32</v>
      </c>
      <c r="I763">
        <v>13.3</v>
      </c>
      <c r="J763" t="s">
        <v>27</v>
      </c>
      <c r="K763">
        <v>8</v>
      </c>
      <c r="L763">
        <v>1.89</v>
      </c>
      <c r="M763" t="s">
        <v>46</v>
      </c>
      <c r="N763">
        <v>2469.63</v>
      </c>
      <c r="O763" s="5">
        <f>(ScoreCard!$E$3-laptop_prices3[[#This Row],[Price ($)]])/ScoreCard!$E$3*ScoreCard!$E$5</f>
        <v>3.8574863895602101</v>
      </c>
      <c r="P763" s="5">
        <f>laptop_prices3[[#This Row],[RAM (GB)]]/ScoreCard!$F$3*ScoreCard!$F$5</f>
        <v>0.4375</v>
      </c>
      <c r="Q763" s="5">
        <f>laptop_prices3[[#This Row],[Screen Size (inch)]]/ScoreCard!$G$3*ScoreCard!$G$5</f>
        <v>1.5375722543352601</v>
      </c>
      <c r="R763" s="5">
        <f>laptop_prices3[[#This Row],[Battery Life (hours)]]/ScoreCard!$H$3*ScoreCard!$H$5</f>
        <v>4.6666666666666661</v>
      </c>
      <c r="S763" s="5">
        <f>ScoreCard!$I$3-laptop_prices3[[#This Row],[Weight (kg)]]/ScoreCard!$I$3*ScoreCard!$I$5</f>
        <v>2.42</v>
      </c>
      <c r="T763" s="6" cm="1">
        <f t="array" ref="T763">_xlfn.IFS(laptop_prices3[[#This Row],[Storage]]="512GB SSD", 512, laptop_prices3[[#This Row],[Storage]] = "1TB SSD", 1000, laptop_prices3[[#This Row],[Storage]] = "2TB SSD", 2000, laptop_prices3[[#This Row],[Storage]]= "256GB SSD", 256, laptop_prices3[[#This Row],[Storage]] = "1TB HDD", 1000*0.7)</f>
        <v>256</v>
      </c>
      <c r="U763" s="5">
        <f>laptop_prices3[[#This Row],[Storage Raw Value]]/ScoreCard!$J$3*ScoreCard!$J$5</f>
        <v>1.024</v>
      </c>
    </row>
    <row r="764" spans="2:21" x14ac:dyDescent="0.2">
      <c r="B764" s="4" cm="1">
        <f t="array" ref="B764">SUM(laptop_prices3[[#This Row],[RAM Comp]:[Weight Comp]]+laptop_prices3[[#This Row],[Storage Comp]])</f>
        <v>48.20444949077897</v>
      </c>
      <c r="C764">
        <v>762</v>
      </c>
      <c r="D764" t="s">
        <v>36</v>
      </c>
      <c r="E764" t="s">
        <v>24</v>
      </c>
      <c r="F764">
        <v>64</v>
      </c>
      <c r="G764" t="s">
        <v>25</v>
      </c>
      <c r="H764" t="s">
        <v>14</v>
      </c>
      <c r="I764">
        <v>14</v>
      </c>
      <c r="J764" t="s">
        <v>27</v>
      </c>
      <c r="K764">
        <v>10.1</v>
      </c>
      <c r="L764">
        <v>3.16</v>
      </c>
      <c r="M764" t="s">
        <v>30</v>
      </c>
      <c r="N764">
        <v>4035.01</v>
      </c>
      <c r="O764" s="5">
        <f>(ScoreCard!$E$3-laptop_prices3[[#This Row],[Price ($)]])/ScoreCard!$E$3*ScoreCard!$E$5</f>
        <v>3.1333018131215367</v>
      </c>
      <c r="P764" s="5">
        <f>laptop_prices3[[#This Row],[RAM (GB)]]/ScoreCard!$F$3*ScoreCard!$F$5</f>
        <v>7</v>
      </c>
      <c r="Q764" s="5">
        <f>laptop_prices3[[#This Row],[Screen Size (inch)]]/ScoreCard!$G$3*ScoreCard!$G$5</f>
        <v>1.6184971098265895</v>
      </c>
      <c r="R764" s="5">
        <f>laptop_prices3[[#This Row],[Battery Life (hours)]]/ScoreCard!$H$3*ScoreCard!$H$5</f>
        <v>5.8916666666666666</v>
      </c>
      <c r="S764" s="5">
        <f>ScoreCard!$I$3-laptop_prices3[[#This Row],[Weight (kg)]]/ScoreCard!$I$3*ScoreCard!$I$5</f>
        <v>1.6942857142857142</v>
      </c>
      <c r="T764" s="6" cm="1">
        <f t="array" ref="T764">_xlfn.IFS(laptop_prices3[[#This Row],[Storage]]="512GB SSD", 512, laptop_prices3[[#This Row],[Storage]] = "1TB SSD", 1000, laptop_prices3[[#This Row],[Storage]] = "2TB SSD", 2000, laptop_prices3[[#This Row],[Storage]]= "256GB SSD", 256, laptop_prices3[[#This Row],[Storage]] = "1TB HDD", 1000*0.7)</f>
        <v>2000</v>
      </c>
      <c r="U764" s="5">
        <f>laptop_prices3[[#This Row],[Storage Raw Value]]/ScoreCard!$J$3*ScoreCard!$J$5</f>
        <v>8</v>
      </c>
    </row>
    <row r="765" spans="2:21" x14ac:dyDescent="0.2">
      <c r="B765" s="4" cm="1">
        <f t="array" ref="B765">SUM(laptop_prices3[[#This Row],[RAM Comp]:[Weight Comp]]+laptop_prices3[[#This Row],[Storage Comp]])</f>
        <v>20.875020919350398</v>
      </c>
      <c r="C765">
        <v>763</v>
      </c>
      <c r="D765" t="s">
        <v>17</v>
      </c>
      <c r="E765" t="s">
        <v>18</v>
      </c>
      <c r="F765">
        <v>16</v>
      </c>
      <c r="G765" t="s">
        <v>13</v>
      </c>
      <c r="H765" t="s">
        <v>32</v>
      </c>
      <c r="I765">
        <v>14</v>
      </c>
      <c r="J765" t="s">
        <v>21</v>
      </c>
      <c r="K765">
        <v>11.3</v>
      </c>
      <c r="L765">
        <v>1.36</v>
      </c>
      <c r="M765" t="s">
        <v>16</v>
      </c>
      <c r="N765">
        <v>1640.25</v>
      </c>
      <c r="O765" s="5">
        <f>(ScoreCard!$E$3-laptop_prices3[[#This Row],[Price ($)]])/ScoreCard!$E$3*ScoreCard!$E$5</f>
        <v>4.241178658534329</v>
      </c>
      <c r="P765" s="5">
        <f>laptop_prices3[[#This Row],[RAM (GB)]]/ScoreCard!$F$3*ScoreCard!$F$5</f>
        <v>1.75</v>
      </c>
      <c r="Q765" s="5">
        <f>laptop_prices3[[#This Row],[Screen Size (inch)]]/ScoreCard!$G$3*ScoreCard!$G$5</f>
        <v>1.6184971098265895</v>
      </c>
      <c r="R765" s="5">
        <f>laptop_prices3[[#This Row],[Battery Life (hours)]]/ScoreCard!$H$3*ScoreCard!$H$5</f>
        <v>6.5916666666666677</v>
      </c>
      <c r="S765" s="5">
        <f>ScoreCard!$I$3-laptop_prices3[[#This Row],[Weight (kg)]]/ScoreCard!$I$3*ScoreCard!$I$5</f>
        <v>2.7228571428571429</v>
      </c>
      <c r="T765" s="6" cm="1">
        <f t="array" ref="T765">_xlfn.IFS(laptop_prices3[[#This Row],[Storage]]="512GB SSD", 512, laptop_prices3[[#This Row],[Storage]] = "1TB SSD", 1000, laptop_prices3[[#This Row],[Storage]] = "2TB SSD", 2000, laptop_prices3[[#This Row],[Storage]]= "256GB SSD", 256, laptop_prices3[[#This Row],[Storage]] = "1TB HDD", 1000*0.7)</f>
        <v>512</v>
      </c>
      <c r="U765" s="5">
        <f>laptop_prices3[[#This Row],[Storage Raw Value]]/ScoreCard!$J$3*ScoreCard!$J$5</f>
        <v>2.048</v>
      </c>
    </row>
    <row r="766" spans="2:21" x14ac:dyDescent="0.2">
      <c r="B766" s="4" cm="1">
        <f t="array" ref="B766">SUM(laptop_prices3[[#This Row],[RAM Comp]:[Weight Comp]]+laptop_prices3[[#This Row],[Storage Comp]])</f>
        <v>18.470953206716214</v>
      </c>
      <c r="C766">
        <v>764</v>
      </c>
      <c r="D766" t="s">
        <v>34</v>
      </c>
      <c r="E766" t="s">
        <v>48</v>
      </c>
      <c r="F766">
        <v>32</v>
      </c>
      <c r="G766" t="s">
        <v>29</v>
      </c>
      <c r="H766" t="s">
        <v>32</v>
      </c>
      <c r="I766">
        <v>13.3</v>
      </c>
      <c r="J766" t="s">
        <v>15</v>
      </c>
      <c r="K766">
        <v>11.3</v>
      </c>
      <c r="L766">
        <v>1.32</v>
      </c>
      <c r="M766" t="s">
        <v>30</v>
      </c>
      <c r="N766">
        <v>2621.0300000000002</v>
      </c>
      <c r="O766" s="5">
        <f>(ScoreCard!$E$3-laptop_prices3[[#This Row],[Price ($)]])/ScoreCard!$E$3*ScoreCard!$E$5</f>
        <v>3.7874449013127451</v>
      </c>
      <c r="P766" s="5">
        <f>laptop_prices3[[#This Row],[RAM (GB)]]/ScoreCard!$F$3*ScoreCard!$F$5</f>
        <v>3.5</v>
      </c>
      <c r="Q766" s="5">
        <f>laptop_prices3[[#This Row],[Screen Size (inch)]]/ScoreCard!$G$3*ScoreCard!$G$5</f>
        <v>1.5375722543352601</v>
      </c>
      <c r="R766" s="5">
        <f>laptop_prices3[[#This Row],[Battery Life (hours)]]/ScoreCard!$H$3*ScoreCard!$H$5</f>
        <v>6.5916666666666677</v>
      </c>
      <c r="S766" s="5">
        <f>ScoreCard!$I$3-laptop_prices3[[#This Row],[Weight (kg)]]/ScoreCard!$I$3*ScoreCard!$I$5</f>
        <v>2.7457142857142856</v>
      </c>
      <c r="T766" s="6" cm="1">
        <f t="array" ref="T766">_xlfn.IFS(laptop_prices3[[#This Row],[Storage]]="512GB SSD", 512, laptop_prices3[[#This Row],[Storage]] = "1TB SSD", 1000, laptop_prices3[[#This Row],[Storage]] = "2TB SSD", 2000, laptop_prices3[[#This Row],[Storage]]= "256GB SSD", 256, laptop_prices3[[#This Row],[Storage]] = "1TB HDD", 1000*0.7)</f>
        <v>256</v>
      </c>
      <c r="U766" s="5">
        <f>laptop_prices3[[#This Row],[Storage Raw Value]]/ScoreCard!$J$3*ScoreCard!$J$5</f>
        <v>1.024</v>
      </c>
    </row>
    <row r="767" spans="2:21" x14ac:dyDescent="0.2">
      <c r="B767" s="4" cm="1">
        <f t="array" ref="B767">SUM(laptop_prices3[[#This Row],[RAM Comp]:[Weight Comp]]+laptop_prices3[[#This Row],[Storage Comp]])</f>
        <v>32.546381778144784</v>
      </c>
      <c r="C767">
        <v>765</v>
      </c>
      <c r="D767" t="s">
        <v>38</v>
      </c>
      <c r="E767" t="s">
        <v>31</v>
      </c>
      <c r="F767">
        <v>64</v>
      </c>
      <c r="G767" t="s">
        <v>19</v>
      </c>
      <c r="H767" t="s">
        <v>20</v>
      </c>
      <c r="I767">
        <v>13.3</v>
      </c>
      <c r="J767" t="s">
        <v>27</v>
      </c>
      <c r="K767">
        <v>10.1</v>
      </c>
      <c r="L767">
        <v>2.42</v>
      </c>
      <c r="M767" t="s">
        <v>16</v>
      </c>
      <c r="N767">
        <v>3361.42</v>
      </c>
      <c r="O767" s="5">
        <f>(ScoreCard!$E$3-laptop_prices3[[#This Row],[Price ($)]])/ScoreCard!$E$3*ScoreCard!$E$5</f>
        <v>3.4449216682642665</v>
      </c>
      <c r="P767" s="5">
        <f>laptop_prices3[[#This Row],[RAM (GB)]]/ScoreCard!$F$3*ScoreCard!$F$5</f>
        <v>7</v>
      </c>
      <c r="Q767" s="5">
        <f>laptop_prices3[[#This Row],[Screen Size (inch)]]/ScoreCard!$G$3*ScoreCard!$G$5</f>
        <v>1.5375722543352601</v>
      </c>
      <c r="R767" s="5">
        <f>laptop_prices3[[#This Row],[Battery Life (hours)]]/ScoreCard!$H$3*ScoreCard!$H$5</f>
        <v>5.8916666666666666</v>
      </c>
      <c r="S767" s="5">
        <f>ScoreCard!$I$3-laptop_prices3[[#This Row],[Weight (kg)]]/ScoreCard!$I$3*ScoreCard!$I$5</f>
        <v>2.1171428571428574</v>
      </c>
      <c r="T767" s="6" cm="1">
        <f t="array" ref="T767">_xlfn.IFS(laptop_prices3[[#This Row],[Storage]]="512GB SSD", 512, laptop_prices3[[#This Row],[Storage]] = "1TB SSD", 1000, laptop_prices3[[#This Row],[Storage]] = "2TB SSD", 2000, laptop_prices3[[#This Row],[Storage]]= "256GB SSD", 256, laptop_prices3[[#This Row],[Storage]] = "1TB HDD", 1000*0.7)</f>
        <v>1000</v>
      </c>
      <c r="U767" s="5">
        <f>laptop_prices3[[#This Row],[Storage Raw Value]]/ScoreCard!$J$3*ScoreCard!$J$5</f>
        <v>4</v>
      </c>
    </row>
    <row r="768" spans="2:21" x14ac:dyDescent="0.2">
      <c r="B768" s="4" cm="1">
        <f t="array" ref="B768">SUM(laptop_prices3[[#This Row],[RAM Comp]:[Weight Comp]]+laptop_prices3[[#This Row],[Storage Comp]])</f>
        <v>18.554047619047619</v>
      </c>
      <c r="C768">
        <v>766</v>
      </c>
      <c r="D768" t="s">
        <v>11</v>
      </c>
      <c r="E768" t="s">
        <v>39</v>
      </c>
      <c r="F768">
        <v>8</v>
      </c>
      <c r="G768" t="s">
        <v>42</v>
      </c>
      <c r="H768" t="s">
        <v>14</v>
      </c>
      <c r="I768">
        <v>17.3</v>
      </c>
      <c r="J768" t="s">
        <v>43</v>
      </c>
      <c r="K768">
        <v>4</v>
      </c>
      <c r="L768">
        <v>2.37</v>
      </c>
      <c r="M768" t="s">
        <v>22</v>
      </c>
      <c r="N768">
        <v>1358.06</v>
      </c>
      <c r="O768" s="5">
        <f>(ScoreCard!$E$3-laptop_prices3[[#This Row],[Price ($)]])/ScoreCard!$E$3*ScoreCard!$E$5</f>
        <v>4.3717269251694137</v>
      </c>
      <c r="P768" s="5">
        <f>laptop_prices3[[#This Row],[RAM (GB)]]/ScoreCard!$F$3*ScoreCard!$F$5</f>
        <v>0.875</v>
      </c>
      <c r="Q768" s="5">
        <f>laptop_prices3[[#This Row],[Screen Size (inch)]]/ScoreCard!$G$3*ScoreCard!$G$5</f>
        <v>2</v>
      </c>
      <c r="R768" s="5">
        <f>laptop_prices3[[#This Row],[Battery Life (hours)]]/ScoreCard!$H$3*ScoreCard!$H$5</f>
        <v>2.333333333333333</v>
      </c>
      <c r="S768" s="5">
        <f>ScoreCard!$I$3-laptop_prices3[[#This Row],[Weight (kg)]]/ScoreCard!$I$3*ScoreCard!$I$5</f>
        <v>2.1457142857142859</v>
      </c>
      <c r="T768" s="6" cm="1">
        <f t="array" ref="T768">_xlfn.IFS(laptop_prices3[[#This Row],[Storage]]="512GB SSD", 512, laptop_prices3[[#This Row],[Storage]] = "1TB SSD", 1000, laptop_prices3[[#This Row],[Storage]] = "2TB SSD", 2000, laptop_prices3[[#This Row],[Storage]]= "256GB SSD", 256, laptop_prices3[[#This Row],[Storage]] = "1TB HDD", 1000*0.7)</f>
        <v>700</v>
      </c>
      <c r="U768" s="5">
        <f>laptop_prices3[[#This Row],[Storage Raw Value]]/ScoreCard!$J$3*ScoreCard!$J$5</f>
        <v>2.8</v>
      </c>
    </row>
    <row r="769" spans="2:21" x14ac:dyDescent="0.2">
      <c r="B769" s="4" cm="1">
        <f t="array" ref="B769">SUM(laptop_prices3[[#This Row],[RAM Comp]:[Weight Comp]]+laptop_prices3[[#This Row],[Storage Comp]])</f>
        <v>21.886687586017064</v>
      </c>
      <c r="C769">
        <v>767</v>
      </c>
      <c r="D769" t="s">
        <v>47</v>
      </c>
      <c r="E769" t="s">
        <v>41</v>
      </c>
      <c r="F769">
        <v>64</v>
      </c>
      <c r="G769" t="s">
        <v>13</v>
      </c>
      <c r="H769" t="s">
        <v>32</v>
      </c>
      <c r="I769">
        <v>14</v>
      </c>
      <c r="J769" t="s">
        <v>43</v>
      </c>
      <c r="K769">
        <v>5.2</v>
      </c>
      <c r="L769">
        <v>2.5499999999999998</v>
      </c>
      <c r="M769" t="s">
        <v>22</v>
      </c>
      <c r="N769">
        <v>4995.18</v>
      </c>
      <c r="O769" s="5">
        <f>(ScoreCard!$E$3-laptop_prices3[[#This Row],[Price ($)]])/ScoreCard!$E$3*ScoreCard!$E$5</f>
        <v>2.689102765759797</v>
      </c>
      <c r="P769" s="5">
        <f>laptop_prices3[[#This Row],[RAM (GB)]]/ScoreCard!$F$3*ScoreCard!$F$5</f>
        <v>7</v>
      </c>
      <c r="Q769" s="5">
        <f>laptop_prices3[[#This Row],[Screen Size (inch)]]/ScoreCard!$G$3*ScoreCard!$G$5</f>
        <v>1.6184971098265895</v>
      </c>
      <c r="R769" s="5">
        <f>laptop_prices3[[#This Row],[Battery Life (hours)]]/ScoreCard!$H$3*ScoreCard!$H$5</f>
        <v>3.0333333333333332</v>
      </c>
      <c r="S769" s="5">
        <f>ScoreCard!$I$3-laptop_prices3[[#This Row],[Weight (kg)]]/ScoreCard!$I$3*ScoreCard!$I$5</f>
        <v>2.0428571428571427</v>
      </c>
      <c r="T769" s="6" cm="1">
        <f t="array" ref="T769">_xlfn.IFS(laptop_prices3[[#This Row],[Storage]]="512GB SSD", 512, laptop_prices3[[#This Row],[Storage]] = "1TB SSD", 1000, laptop_prices3[[#This Row],[Storage]] = "2TB SSD", 2000, laptop_prices3[[#This Row],[Storage]]= "256GB SSD", 256, laptop_prices3[[#This Row],[Storage]] = "1TB HDD", 1000*0.7)</f>
        <v>512</v>
      </c>
      <c r="U769" s="5">
        <f>laptop_prices3[[#This Row],[Storage Raw Value]]/ScoreCard!$J$3*ScoreCard!$J$5</f>
        <v>2.048</v>
      </c>
    </row>
    <row r="770" spans="2:21" x14ac:dyDescent="0.2">
      <c r="B770" s="4" cm="1">
        <f t="array" ref="B770">SUM(laptop_prices3[[#This Row],[RAM Comp]:[Weight Comp]]+laptop_prices3[[#This Row],[Storage Comp]])</f>
        <v>22.48968758601707</v>
      </c>
      <c r="C770">
        <v>768</v>
      </c>
      <c r="D770" t="s">
        <v>38</v>
      </c>
      <c r="E770" t="s">
        <v>24</v>
      </c>
      <c r="F770">
        <v>16</v>
      </c>
      <c r="G770" t="s">
        <v>42</v>
      </c>
      <c r="H770" t="s">
        <v>26</v>
      </c>
      <c r="I770">
        <v>14</v>
      </c>
      <c r="J770" t="s">
        <v>27</v>
      </c>
      <c r="K770">
        <v>10.9</v>
      </c>
      <c r="L770">
        <v>3.39</v>
      </c>
      <c r="M770" t="s">
        <v>22</v>
      </c>
      <c r="N770">
        <v>1638.57</v>
      </c>
      <c r="O770" s="5">
        <f>(ScoreCard!$E$3-laptop_prices3[[#This Row],[Price ($)]])/ScoreCard!$E$3*ScoreCard!$E$5</f>
        <v>4.2419558692361496</v>
      </c>
      <c r="P770" s="5">
        <f>laptop_prices3[[#This Row],[RAM (GB)]]/ScoreCard!$F$3*ScoreCard!$F$5</f>
        <v>1.75</v>
      </c>
      <c r="Q770" s="5">
        <f>laptop_prices3[[#This Row],[Screen Size (inch)]]/ScoreCard!$G$3*ScoreCard!$G$5</f>
        <v>1.6184971098265895</v>
      </c>
      <c r="R770" s="5">
        <f>laptop_prices3[[#This Row],[Battery Life (hours)]]/ScoreCard!$H$3*ScoreCard!$H$5</f>
        <v>6.3583333333333334</v>
      </c>
      <c r="S770" s="5">
        <f>ScoreCard!$I$3-laptop_prices3[[#This Row],[Weight (kg)]]/ScoreCard!$I$3*ScoreCard!$I$5</f>
        <v>1.5628571428571427</v>
      </c>
      <c r="T770" s="6" cm="1">
        <f t="array" ref="T770">_xlfn.IFS(laptop_prices3[[#This Row],[Storage]]="512GB SSD", 512, laptop_prices3[[#This Row],[Storage]] = "1TB SSD", 1000, laptop_prices3[[#This Row],[Storage]] = "2TB SSD", 2000, laptop_prices3[[#This Row],[Storage]]= "256GB SSD", 256, laptop_prices3[[#This Row],[Storage]] = "1TB HDD", 1000*0.7)</f>
        <v>700</v>
      </c>
      <c r="U770" s="5">
        <f>laptop_prices3[[#This Row],[Storage Raw Value]]/ScoreCard!$J$3*ScoreCard!$J$5</f>
        <v>2.8</v>
      </c>
    </row>
    <row r="771" spans="2:21" x14ac:dyDescent="0.2">
      <c r="B771" s="4" cm="1">
        <f t="array" ref="B771">SUM(laptop_prices3[[#This Row],[RAM Comp]:[Weight Comp]]+laptop_prices3[[#This Row],[Storage Comp]])</f>
        <v>12.978515827140106</v>
      </c>
      <c r="C771">
        <v>769</v>
      </c>
      <c r="D771" t="s">
        <v>23</v>
      </c>
      <c r="E771" t="s">
        <v>18</v>
      </c>
      <c r="F771">
        <v>16</v>
      </c>
      <c r="G771" t="s">
        <v>29</v>
      </c>
      <c r="H771" t="s">
        <v>32</v>
      </c>
      <c r="I771">
        <v>15.6</v>
      </c>
      <c r="J771" t="s">
        <v>15</v>
      </c>
      <c r="K771">
        <v>5.8</v>
      </c>
      <c r="L771">
        <v>2.72</v>
      </c>
      <c r="M771" t="s">
        <v>16</v>
      </c>
      <c r="N771">
        <v>2191.2600000000002</v>
      </c>
      <c r="O771" s="5">
        <f>(ScoreCard!$E$3-laptop_prices3[[#This Row],[Price ($)]])/ScoreCard!$E$3*ScoreCard!$E$5</f>
        <v>3.9862674270994862</v>
      </c>
      <c r="P771" s="5">
        <f>laptop_prices3[[#This Row],[RAM (GB)]]/ScoreCard!$F$3*ScoreCard!$F$5</f>
        <v>1.75</v>
      </c>
      <c r="Q771" s="5">
        <f>laptop_prices3[[#This Row],[Screen Size (inch)]]/ScoreCard!$G$3*ScoreCard!$G$5</f>
        <v>1.8034682080924855</v>
      </c>
      <c r="R771" s="5">
        <f>laptop_prices3[[#This Row],[Battery Life (hours)]]/ScoreCard!$H$3*ScoreCard!$H$5</f>
        <v>3.3833333333333333</v>
      </c>
      <c r="S771" s="5">
        <f>ScoreCard!$I$3-laptop_prices3[[#This Row],[Weight (kg)]]/ScoreCard!$I$3*ScoreCard!$I$5</f>
        <v>1.9457142857142855</v>
      </c>
      <c r="T771" s="6" cm="1">
        <f t="array" ref="T771">_xlfn.IFS(laptop_prices3[[#This Row],[Storage]]="512GB SSD", 512, laptop_prices3[[#This Row],[Storage]] = "1TB SSD", 1000, laptop_prices3[[#This Row],[Storage]] = "2TB SSD", 2000, laptop_prices3[[#This Row],[Storage]]= "256GB SSD", 256, laptop_prices3[[#This Row],[Storage]] = "1TB HDD", 1000*0.7)</f>
        <v>256</v>
      </c>
      <c r="U771" s="5">
        <f>laptop_prices3[[#This Row],[Storage Raw Value]]/ScoreCard!$J$3*ScoreCard!$J$5</f>
        <v>1.024</v>
      </c>
    </row>
    <row r="772" spans="2:21" x14ac:dyDescent="0.2">
      <c r="B772" s="4" cm="1">
        <f t="array" ref="B772">SUM(laptop_prices3[[#This Row],[RAM Comp]:[Weight Comp]]+laptop_prices3[[#This Row],[Storage Comp]])</f>
        <v>23.907068538398015</v>
      </c>
      <c r="C772">
        <v>770</v>
      </c>
      <c r="D772" t="s">
        <v>38</v>
      </c>
      <c r="E772" t="s">
        <v>12</v>
      </c>
      <c r="F772">
        <v>16</v>
      </c>
      <c r="G772" t="s">
        <v>19</v>
      </c>
      <c r="H772" t="s">
        <v>35</v>
      </c>
      <c r="I772">
        <v>14</v>
      </c>
      <c r="J772" t="s">
        <v>15</v>
      </c>
      <c r="K772">
        <v>4.2</v>
      </c>
      <c r="L772">
        <v>2.4700000000000002</v>
      </c>
      <c r="M772" t="s">
        <v>16</v>
      </c>
      <c r="N772">
        <v>1141.1600000000001</v>
      </c>
      <c r="O772" s="5">
        <f>(ScoreCard!$E$3-laptop_prices3[[#This Row],[Price ($)]])/ScoreCard!$E$3*ScoreCard!$E$5</f>
        <v>4.4720703782795521</v>
      </c>
      <c r="P772" s="5">
        <f>laptop_prices3[[#This Row],[RAM (GB)]]/ScoreCard!$F$3*ScoreCard!$F$5</f>
        <v>1.75</v>
      </c>
      <c r="Q772" s="5">
        <f>laptop_prices3[[#This Row],[Screen Size (inch)]]/ScoreCard!$G$3*ScoreCard!$G$5</f>
        <v>1.6184971098265895</v>
      </c>
      <c r="R772" s="5">
        <f>laptop_prices3[[#This Row],[Battery Life (hours)]]/ScoreCard!$H$3*ScoreCard!$H$5</f>
        <v>2.4500000000000002</v>
      </c>
      <c r="S772" s="5">
        <f>ScoreCard!$I$3-laptop_prices3[[#This Row],[Weight (kg)]]/ScoreCard!$I$3*ScoreCard!$I$5</f>
        <v>2.0885714285714285</v>
      </c>
      <c r="T772" s="6" cm="1">
        <f t="array" ref="T772">_xlfn.IFS(laptop_prices3[[#This Row],[Storage]]="512GB SSD", 512, laptop_prices3[[#This Row],[Storage]] = "1TB SSD", 1000, laptop_prices3[[#This Row],[Storage]] = "2TB SSD", 2000, laptop_prices3[[#This Row],[Storage]]= "256GB SSD", 256, laptop_prices3[[#This Row],[Storage]] = "1TB HDD", 1000*0.7)</f>
        <v>1000</v>
      </c>
      <c r="U772" s="5">
        <f>laptop_prices3[[#This Row],[Storage Raw Value]]/ScoreCard!$J$3*ScoreCard!$J$5</f>
        <v>4</v>
      </c>
    </row>
    <row r="773" spans="2:21" x14ac:dyDescent="0.2">
      <c r="B773" s="4" cm="1">
        <f t="array" ref="B773">SUM(laptop_prices3[[#This Row],[RAM Comp]:[Weight Comp]]+laptop_prices3[[#This Row],[Storage Comp]])</f>
        <v>13.429735205064684</v>
      </c>
      <c r="C773">
        <v>771</v>
      </c>
      <c r="D773" t="s">
        <v>34</v>
      </c>
      <c r="E773" t="s">
        <v>39</v>
      </c>
      <c r="F773">
        <v>32</v>
      </c>
      <c r="G773" t="s">
        <v>29</v>
      </c>
      <c r="H773" t="s">
        <v>44</v>
      </c>
      <c r="I773">
        <v>14</v>
      </c>
      <c r="J773" t="s">
        <v>43</v>
      </c>
      <c r="K773">
        <v>4.4000000000000004</v>
      </c>
      <c r="L773">
        <v>3.24</v>
      </c>
      <c r="M773" t="s">
        <v>46</v>
      </c>
      <c r="N773">
        <v>1201.52</v>
      </c>
      <c r="O773" s="5">
        <f>(ScoreCard!$E$3-laptop_prices3[[#This Row],[Price ($)]])/ScoreCard!$E$3*ScoreCard!$E$5</f>
        <v>4.4441463080641155</v>
      </c>
      <c r="P773" s="5">
        <f>laptop_prices3[[#This Row],[RAM (GB)]]/ScoreCard!$F$3*ScoreCard!$F$5</f>
        <v>3.5</v>
      </c>
      <c r="Q773" s="5">
        <f>laptop_prices3[[#This Row],[Screen Size (inch)]]/ScoreCard!$G$3*ScoreCard!$G$5</f>
        <v>1.6184971098265895</v>
      </c>
      <c r="R773" s="5">
        <f>laptop_prices3[[#This Row],[Battery Life (hours)]]/ScoreCard!$H$3*ScoreCard!$H$5</f>
        <v>2.5666666666666669</v>
      </c>
      <c r="S773" s="5">
        <f>ScoreCard!$I$3-laptop_prices3[[#This Row],[Weight (kg)]]/ScoreCard!$I$3*ScoreCard!$I$5</f>
        <v>1.6485714285714284</v>
      </c>
      <c r="T773" s="6" cm="1">
        <f t="array" ref="T773">_xlfn.IFS(laptop_prices3[[#This Row],[Storage]]="512GB SSD", 512, laptop_prices3[[#This Row],[Storage]] = "1TB SSD", 1000, laptop_prices3[[#This Row],[Storage]] = "2TB SSD", 2000, laptop_prices3[[#This Row],[Storage]]= "256GB SSD", 256, laptop_prices3[[#This Row],[Storage]] = "1TB HDD", 1000*0.7)</f>
        <v>256</v>
      </c>
      <c r="U773" s="5">
        <f>laptop_prices3[[#This Row],[Storage Raw Value]]/ScoreCard!$J$3*ScoreCard!$J$5</f>
        <v>1.024</v>
      </c>
    </row>
    <row r="774" spans="2:21" x14ac:dyDescent="0.2">
      <c r="B774" s="4" cm="1">
        <f t="array" ref="B774">SUM(laptop_prices3[[#This Row],[RAM Comp]:[Weight Comp]]+laptop_prices3[[#This Row],[Storage Comp]])</f>
        <v>41.435997109826594</v>
      </c>
      <c r="C774">
        <v>772</v>
      </c>
      <c r="D774" t="s">
        <v>45</v>
      </c>
      <c r="E774" t="s">
        <v>31</v>
      </c>
      <c r="F774">
        <v>4</v>
      </c>
      <c r="G774" t="s">
        <v>25</v>
      </c>
      <c r="H774" t="s">
        <v>32</v>
      </c>
      <c r="I774">
        <v>14</v>
      </c>
      <c r="J774" t="s">
        <v>43</v>
      </c>
      <c r="K774">
        <v>9.6</v>
      </c>
      <c r="L774">
        <v>3.01</v>
      </c>
      <c r="M774" t="s">
        <v>46</v>
      </c>
      <c r="N774">
        <v>874.43</v>
      </c>
      <c r="O774" s="5">
        <f>(ScoreCard!$E$3-laptop_prices3[[#This Row],[Price ($)]])/ScoreCard!$E$3*ScoreCard!$E$5</f>
        <v>4.5954664559562097</v>
      </c>
      <c r="P774" s="5">
        <f>laptop_prices3[[#This Row],[RAM (GB)]]/ScoreCard!$F$3*ScoreCard!$F$5</f>
        <v>0.4375</v>
      </c>
      <c r="Q774" s="5">
        <f>laptop_prices3[[#This Row],[Screen Size (inch)]]/ScoreCard!$G$3*ScoreCard!$G$5</f>
        <v>1.6184971098265895</v>
      </c>
      <c r="R774" s="5">
        <f>laptop_prices3[[#This Row],[Battery Life (hours)]]/ScoreCard!$H$3*ScoreCard!$H$5</f>
        <v>5.6</v>
      </c>
      <c r="S774" s="5">
        <f>ScoreCard!$I$3-laptop_prices3[[#This Row],[Weight (kg)]]/ScoreCard!$I$3*ScoreCard!$I$5</f>
        <v>1.78</v>
      </c>
      <c r="T774" s="6" cm="1">
        <f t="array" ref="T774">_xlfn.IFS(laptop_prices3[[#This Row],[Storage]]="512GB SSD", 512, laptop_prices3[[#This Row],[Storage]] = "1TB SSD", 1000, laptop_prices3[[#This Row],[Storage]] = "2TB SSD", 2000, laptop_prices3[[#This Row],[Storage]]= "256GB SSD", 256, laptop_prices3[[#This Row],[Storage]] = "1TB HDD", 1000*0.7)</f>
        <v>2000</v>
      </c>
      <c r="U774" s="5">
        <f>laptop_prices3[[#This Row],[Storage Raw Value]]/ScoreCard!$J$3*ScoreCard!$J$5</f>
        <v>8</v>
      </c>
    </row>
    <row r="775" spans="2:21" x14ac:dyDescent="0.2">
      <c r="B775" s="4" cm="1">
        <f t="array" ref="B775">SUM(laptop_prices3[[#This Row],[RAM Comp]:[Weight Comp]]+laptop_prices3[[#This Row],[Storage Comp]])</f>
        <v>27.885187173135151</v>
      </c>
      <c r="C775">
        <v>773</v>
      </c>
      <c r="D775" t="s">
        <v>47</v>
      </c>
      <c r="E775" t="s">
        <v>12</v>
      </c>
      <c r="F775">
        <v>8</v>
      </c>
      <c r="G775" t="s">
        <v>19</v>
      </c>
      <c r="H775" t="s">
        <v>26</v>
      </c>
      <c r="I775">
        <v>16</v>
      </c>
      <c r="J775" t="s">
        <v>43</v>
      </c>
      <c r="K775">
        <v>11.8</v>
      </c>
      <c r="L775">
        <v>2.14</v>
      </c>
      <c r="M775" t="s">
        <v>46</v>
      </c>
      <c r="N775">
        <v>1332.76</v>
      </c>
      <c r="O775" s="5">
        <f>(ScoreCard!$E$3-laptop_prices3[[#This Row],[Price ($)]])/ScoreCard!$E$3*ScoreCard!$E$5</f>
        <v>4.3834313482385072</v>
      </c>
      <c r="P775" s="5">
        <f>laptop_prices3[[#This Row],[RAM (GB)]]/ScoreCard!$F$3*ScoreCard!$F$5</f>
        <v>0.875</v>
      </c>
      <c r="Q775" s="5">
        <f>laptop_prices3[[#This Row],[Screen Size (inch)]]/ScoreCard!$G$3*ScoreCard!$G$5</f>
        <v>1.8497109826589595</v>
      </c>
      <c r="R775" s="5">
        <f>laptop_prices3[[#This Row],[Battery Life (hours)]]/ScoreCard!$H$3*ScoreCard!$H$5</f>
        <v>6.8833333333333337</v>
      </c>
      <c r="S775" s="5">
        <f>ScoreCard!$I$3-laptop_prices3[[#This Row],[Weight (kg)]]/ScoreCard!$I$3*ScoreCard!$I$5</f>
        <v>2.2771428571428571</v>
      </c>
      <c r="T775" s="6" cm="1">
        <f t="array" ref="T775">_xlfn.IFS(laptop_prices3[[#This Row],[Storage]]="512GB SSD", 512, laptop_prices3[[#This Row],[Storage]] = "1TB SSD", 1000, laptop_prices3[[#This Row],[Storage]] = "2TB SSD", 2000, laptop_prices3[[#This Row],[Storage]]= "256GB SSD", 256, laptop_prices3[[#This Row],[Storage]] = "1TB HDD", 1000*0.7)</f>
        <v>1000</v>
      </c>
      <c r="U775" s="5">
        <f>laptop_prices3[[#This Row],[Storage Raw Value]]/ScoreCard!$J$3*ScoreCard!$J$5</f>
        <v>4</v>
      </c>
    </row>
    <row r="776" spans="2:21" x14ac:dyDescent="0.2">
      <c r="B776" s="4" cm="1">
        <f t="array" ref="B776">SUM(laptop_prices3[[#This Row],[RAM Comp]:[Weight Comp]]+laptop_prices3[[#This Row],[Storage Comp]])</f>
        <v>23.471325350949627</v>
      </c>
      <c r="C776">
        <v>774</v>
      </c>
      <c r="D776" t="s">
        <v>17</v>
      </c>
      <c r="E776" t="s">
        <v>48</v>
      </c>
      <c r="F776">
        <v>16</v>
      </c>
      <c r="G776" t="s">
        <v>42</v>
      </c>
      <c r="H776" t="s">
        <v>32</v>
      </c>
      <c r="I776">
        <v>15.6</v>
      </c>
      <c r="J776" t="s">
        <v>43</v>
      </c>
      <c r="K776">
        <v>11.1</v>
      </c>
      <c r="L776">
        <v>2.2000000000000002</v>
      </c>
      <c r="M776" t="s">
        <v>46</v>
      </c>
      <c r="N776">
        <v>2028.48</v>
      </c>
      <c r="O776" s="5">
        <f>(ScoreCard!$E$3-laptop_prices3[[#This Row],[Price ($)]])/ScoreCard!$E$3*ScoreCard!$E$5</f>
        <v>4.0615735926009542</v>
      </c>
      <c r="P776" s="5">
        <f>laptop_prices3[[#This Row],[RAM (GB)]]/ScoreCard!$F$3*ScoreCard!$F$5</f>
        <v>1.75</v>
      </c>
      <c r="Q776" s="5">
        <f>laptop_prices3[[#This Row],[Screen Size (inch)]]/ScoreCard!$G$3*ScoreCard!$G$5</f>
        <v>1.8034682080924855</v>
      </c>
      <c r="R776" s="5">
        <f>laptop_prices3[[#This Row],[Battery Life (hours)]]/ScoreCard!$H$3*ScoreCard!$H$5</f>
        <v>6.4749999999999996</v>
      </c>
      <c r="S776" s="5">
        <f>ScoreCard!$I$3-laptop_prices3[[#This Row],[Weight (kg)]]/ScoreCard!$I$3*ScoreCard!$I$5</f>
        <v>2.2428571428571429</v>
      </c>
      <c r="T776" s="6" cm="1">
        <f t="array" ref="T776">_xlfn.IFS(laptop_prices3[[#This Row],[Storage]]="512GB SSD", 512, laptop_prices3[[#This Row],[Storage]] = "1TB SSD", 1000, laptop_prices3[[#This Row],[Storage]] = "2TB SSD", 2000, laptop_prices3[[#This Row],[Storage]]= "256GB SSD", 256, laptop_prices3[[#This Row],[Storage]] = "1TB HDD", 1000*0.7)</f>
        <v>700</v>
      </c>
      <c r="U776" s="5">
        <f>laptop_prices3[[#This Row],[Storage Raw Value]]/ScoreCard!$J$3*ScoreCard!$J$5</f>
        <v>2.8</v>
      </c>
    </row>
    <row r="777" spans="2:21" x14ac:dyDescent="0.2">
      <c r="B777" s="4" cm="1">
        <f t="array" ref="B777">SUM(laptop_prices3[[#This Row],[RAM Comp]:[Weight Comp]]+laptop_prices3[[#This Row],[Storage Comp]])</f>
        <v>17.894330443159923</v>
      </c>
      <c r="C777">
        <v>775</v>
      </c>
      <c r="D777" t="s">
        <v>47</v>
      </c>
      <c r="E777" t="s">
        <v>12</v>
      </c>
      <c r="F777">
        <v>4</v>
      </c>
      <c r="G777" t="s">
        <v>42</v>
      </c>
      <c r="H777" t="s">
        <v>26</v>
      </c>
      <c r="I777">
        <v>14</v>
      </c>
      <c r="J777" t="s">
        <v>27</v>
      </c>
      <c r="K777">
        <v>4.9000000000000004</v>
      </c>
      <c r="L777">
        <v>3.01</v>
      </c>
      <c r="M777" t="s">
        <v>16</v>
      </c>
      <c r="N777">
        <v>1485.71</v>
      </c>
      <c r="O777" s="5">
        <f>(ScoreCard!$E$3-laptop_prices3[[#This Row],[Price ($)]])/ScoreCard!$E$3*ScoreCard!$E$5</f>
        <v>4.3126727905935294</v>
      </c>
      <c r="P777" s="5">
        <f>laptop_prices3[[#This Row],[RAM (GB)]]/ScoreCard!$F$3*ScoreCard!$F$5</f>
        <v>0.4375</v>
      </c>
      <c r="Q777" s="5">
        <f>laptop_prices3[[#This Row],[Screen Size (inch)]]/ScoreCard!$G$3*ScoreCard!$G$5</f>
        <v>1.6184971098265895</v>
      </c>
      <c r="R777" s="5">
        <f>laptop_prices3[[#This Row],[Battery Life (hours)]]/ScoreCard!$H$3*ScoreCard!$H$5</f>
        <v>2.8583333333333338</v>
      </c>
      <c r="S777" s="5">
        <f>ScoreCard!$I$3-laptop_prices3[[#This Row],[Weight (kg)]]/ScoreCard!$I$3*ScoreCard!$I$5</f>
        <v>1.78</v>
      </c>
      <c r="T777" s="6" cm="1">
        <f t="array" ref="T777">_xlfn.IFS(laptop_prices3[[#This Row],[Storage]]="512GB SSD", 512, laptop_prices3[[#This Row],[Storage]] = "1TB SSD", 1000, laptop_prices3[[#This Row],[Storage]] = "2TB SSD", 2000, laptop_prices3[[#This Row],[Storage]]= "256GB SSD", 256, laptop_prices3[[#This Row],[Storage]] = "1TB HDD", 1000*0.7)</f>
        <v>700</v>
      </c>
      <c r="U777" s="5">
        <f>laptop_prices3[[#This Row],[Storage Raw Value]]/ScoreCard!$J$3*ScoreCard!$J$5</f>
        <v>2.8</v>
      </c>
    </row>
    <row r="778" spans="2:21" x14ac:dyDescent="0.2">
      <c r="B778" s="4" cm="1">
        <f t="array" ref="B778">SUM(laptop_prices3[[#This Row],[RAM Comp]:[Weight Comp]]+laptop_prices3[[#This Row],[Storage Comp]])</f>
        <v>28.851830443159919</v>
      </c>
      <c r="C778">
        <v>776</v>
      </c>
      <c r="D778" t="s">
        <v>38</v>
      </c>
      <c r="E778" t="s">
        <v>31</v>
      </c>
      <c r="F778">
        <v>64</v>
      </c>
      <c r="G778" t="s">
        <v>19</v>
      </c>
      <c r="H778" t="s">
        <v>20</v>
      </c>
      <c r="I778">
        <v>14</v>
      </c>
      <c r="J778" t="s">
        <v>15</v>
      </c>
      <c r="K778">
        <v>4</v>
      </c>
      <c r="L778">
        <v>2.8</v>
      </c>
      <c r="M778" t="s">
        <v>30</v>
      </c>
      <c r="N778">
        <v>2525.7800000000002</v>
      </c>
      <c r="O778" s="5">
        <f>(ScoreCard!$E$3-laptop_prices3[[#This Row],[Price ($)]])/ScoreCard!$E$3*ScoreCard!$E$5</f>
        <v>3.8315099723535044</v>
      </c>
      <c r="P778" s="5">
        <f>laptop_prices3[[#This Row],[RAM (GB)]]/ScoreCard!$F$3*ScoreCard!$F$5</f>
        <v>7</v>
      </c>
      <c r="Q778" s="5">
        <f>laptop_prices3[[#This Row],[Screen Size (inch)]]/ScoreCard!$G$3*ScoreCard!$G$5</f>
        <v>1.6184971098265895</v>
      </c>
      <c r="R778" s="5">
        <f>laptop_prices3[[#This Row],[Battery Life (hours)]]/ScoreCard!$H$3*ScoreCard!$H$5</f>
        <v>2.333333333333333</v>
      </c>
      <c r="S778" s="5">
        <f>ScoreCard!$I$3-laptop_prices3[[#This Row],[Weight (kg)]]/ScoreCard!$I$3*ScoreCard!$I$5</f>
        <v>1.9000000000000001</v>
      </c>
      <c r="T778" s="6" cm="1">
        <f t="array" ref="T778">_xlfn.IFS(laptop_prices3[[#This Row],[Storage]]="512GB SSD", 512, laptop_prices3[[#This Row],[Storage]] = "1TB SSD", 1000, laptop_prices3[[#This Row],[Storage]] = "2TB SSD", 2000, laptop_prices3[[#This Row],[Storage]]= "256GB SSD", 256, laptop_prices3[[#This Row],[Storage]] = "1TB HDD", 1000*0.7)</f>
        <v>1000</v>
      </c>
      <c r="U778" s="5">
        <f>laptop_prices3[[#This Row],[Storage Raw Value]]/ScoreCard!$J$3*ScoreCard!$J$5</f>
        <v>4</v>
      </c>
    </row>
    <row r="779" spans="2:21" x14ac:dyDescent="0.2">
      <c r="B779" s="4" cm="1">
        <f t="array" ref="B779">SUM(laptop_prices3[[#This Row],[RAM Comp]:[Weight Comp]]+laptop_prices3[[#This Row],[Storage Comp]])</f>
        <v>22.218354252683731</v>
      </c>
      <c r="C779">
        <v>777</v>
      </c>
      <c r="D779" t="s">
        <v>47</v>
      </c>
      <c r="E779" t="s">
        <v>31</v>
      </c>
      <c r="F779">
        <v>64</v>
      </c>
      <c r="G779" t="s">
        <v>13</v>
      </c>
      <c r="H779" t="s">
        <v>26</v>
      </c>
      <c r="I779">
        <v>14</v>
      </c>
      <c r="J779" t="s">
        <v>21</v>
      </c>
      <c r="K779">
        <v>5.7</v>
      </c>
      <c r="L779">
        <v>2.48</v>
      </c>
      <c r="M779" t="s">
        <v>46</v>
      </c>
      <c r="N779">
        <v>2055.06</v>
      </c>
      <c r="O779" s="5">
        <f>(ScoreCard!$E$3-laptop_prices3[[#This Row],[Price ($)]])/ScoreCard!$E$3*ScoreCard!$E$5</f>
        <v>4.049277008997139</v>
      </c>
      <c r="P779" s="5">
        <f>laptop_prices3[[#This Row],[RAM (GB)]]/ScoreCard!$F$3*ScoreCard!$F$5</f>
        <v>7</v>
      </c>
      <c r="Q779" s="5">
        <f>laptop_prices3[[#This Row],[Screen Size (inch)]]/ScoreCard!$G$3*ScoreCard!$G$5</f>
        <v>1.6184971098265895</v>
      </c>
      <c r="R779" s="5">
        <f>laptop_prices3[[#This Row],[Battery Life (hours)]]/ScoreCard!$H$3*ScoreCard!$H$5</f>
        <v>3.3250000000000002</v>
      </c>
      <c r="S779" s="5">
        <f>ScoreCard!$I$3-laptop_prices3[[#This Row],[Weight (kg)]]/ScoreCard!$I$3*ScoreCard!$I$5</f>
        <v>2.0828571428571427</v>
      </c>
      <c r="T779" s="6" cm="1">
        <f t="array" ref="T779">_xlfn.IFS(laptop_prices3[[#This Row],[Storage]]="512GB SSD", 512, laptop_prices3[[#This Row],[Storage]] = "1TB SSD", 1000, laptop_prices3[[#This Row],[Storage]] = "2TB SSD", 2000, laptop_prices3[[#This Row],[Storage]]= "256GB SSD", 256, laptop_prices3[[#This Row],[Storage]] = "1TB HDD", 1000*0.7)</f>
        <v>512</v>
      </c>
      <c r="U779" s="5">
        <f>laptop_prices3[[#This Row],[Storage Raw Value]]/ScoreCard!$J$3*ScoreCard!$J$5</f>
        <v>2.048</v>
      </c>
    </row>
    <row r="780" spans="2:21" x14ac:dyDescent="0.2">
      <c r="B780" s="4" cm="1">
        <f t="array" ref="B780">SUM(laptop_prices3[[#This Row],[RAM Comp]:[Weight Comp]]+laptop_prices3[[#This Row],[Storage Comp]])</f>
        <v>13.393901871731352</v>
      </c>
      <c r="C780">
        <v>778</v>
      </c>
      <c r="D780" t="s">
        <v>45</v>
      </c>
      <c r="E780" t="s">
        <v>48</v>
      </c>
      <c r="F780">
        <v>4</v>
      </c>
      <c r="G780" t="s">
        <v>29</v>
      </c>
      <c r="H780" t="s">
        <v>40</v>
      </c>
      <c r="I780">
        <v>14</v>
      </c>
      <c r="J780" t="s">
        <v>43</v>
      </c>
      <c r="K780">
        <v>7.6</v>
      </c>
      <c r="L780">
        <v>1.21</v>
      </c>
      <c r="M780" t="s">
        <v>46</v>
      </c>
      <c r="N780">
        <v>1134.3499999999999</v>
      </c>
      <c r="O780" s="5">
        <f>(ScoreCard!$E$3-laptop_prices3[[#This Row],[Price ($)]])/ScoreCard!$E$3*ScoreCard!$E$5</f>
        <v>4.4752208573744339</v>
      </c>
      <c r="P780" s="5">
        <f>laptop_prices3[[#This Row],[RAM (GB)]]/ScoreCard!$F$3*ScoreCard!$F$5</f>
        <v>0.4375</v>
      </c>
      <c r="Q780" s="5">
        <f>laptop_prices3[[#This Row],[Screen Size (inch)]]/ScoreCard!$G$3*ScoreCard!$G$5</f>
        <v>1.6184971098265895</v>
      </c>
      <c r="R780" s="5">
        <f>laptop_prices3[[#This Row],[Battery Life (hours)]]/ScoreCard!$H$3*ScoreCard!$H$5</f>
        <v>4.4333333333333336</v>
      </c>
      <c r="S780" s="5">
        <f>ScoreCard!$I$3-laptop_prices3[[#This Row],[Weight (kg)]]/ScoreCard!$I$3*ScoreCard!$I$5</f>
        <v>2.8085714285714287</v>
      </c>
      <c r="T780" s="6" cm="1">
        <f t="array" ref="T780">_xlfn.IFS(laptop_prices3[[#This Row],[Storage]]="512GB SSD", 512, laptop_prices3[[#This Row],[Storage]] = "1TB SSD", 1000, laptop_prices3[[#This Row],[Storage]] = "2TB SSD", 2000, laptop_prices3[[#This Row],[Storage]]= "256GB SSD", 256, laptop_prices3[[#This Row],[Storage]] = "1TB HDD", 1000*0.7)</f>
        <v>256</v>
      </c>
      <c r="U780" s="5">
        <f>laptop_prices3[[#This Row],[Storage Raw Value]]/ScoreCard!$J$3*ScoreCard!$J$5</f>
        <v>1.024</v>
      </c>
    </row>
    <row r="781" spans="2:21" x14ac:dyDescent="0.2">
      <c r="B781" s="4" cm="1">
        <f t="array" ref="B781">SUM(laptop_prices3[[#This Row],[RAM Comp]:[Weight Comp]]+laptop_prices3[[#This Row],[Storage Comp]])</f>
        <v>18.571687586017067</v>
      </c>
      <c r="C781">
        <v>779</v>
      </c>
      <c r="D781" t="s">
        <v>47</v>
      </c>
      <c r="E781" t="s">
        <v>12</v>
      </c>
      <c r="F781">
        <v>8</v>
      </c>
      <c r="G781" t="s">
        <v>13</v>
      </c>
      <c r="H781" t="s">
        <v>44</v>
      </c>
      <c r="I781">
        <v>14</v>
      </c>
      <c r="J781" t="s">
        <v>27</v>
      </c>
      <c r="K781">
        <v>9.4</v>
      </c>
      <c r="L781">
        <v>1.92</v>
      </c>
      <c r="M781" t="s">
        <v>46</v>
      </c>
      <c r="N781">
        <v>1308.76</v>
      </c>
      <c r="O781" s="5">
        <f>(ScoreCard!$E$3-laptop_prices3[[#This Row],[Price ($)]])/ScoreCard!$E$3*ScoreCard!$E$5</f>
        <v>4.3945343582645249</v>
      </c>
      <c r="P781" s="5">
        <f>laptop_prices3[[#This Row],[RAM (GB)]]/ScoreCard!$F$3*ScoreCard!$F$5</f>
        <v>0.875</v>
      </c>
      <c r="Q781" s="5">
        <f>laptop_prices3[[#This Row],[Screen Size (inch)]]/ScoreCard!$G$3*ScoreCard!$G$5</f>
        <v>1.6184971098265895</v>
      </c>
      <c r="R781" s="5">
        <f>laptop_prices3[[#This Row],[Battery Life (hours)]]/ScoreCard!$H$3*ScoreCard!$H$5</f>
        <v>5.4833333333333334</v>
      </c>
      <c r="S781" s="5">
        <f>ScoreCard!$I$3-laptop_prices3[[#This Row],[Weight (kg)]]/ScoreCard!$I$3*ScoreCard!$I$5</f>
        <v>2.402857142857143</v>
      </c>
      <c r="T781" s="6" cm="1">
        <f t="array" ref="T781">_xlfn.IFS(laptop_prices3[[#This Row],[Storage]]="512GB SSD", 512, laptop_prices3[[#This Row],[Storage]] = "1TB SSD", 1000, laptop_prices3[[#This Row],[Storage]] = "2TB SSD", 2000, laptop_prices3[[#This Row],[Storage]]= "256GB SSD", 256, laptop_prices3[[#This Row],[Storage]] = "1TB HDD", 1000*0.7)</f>
        <v>512</v>
      </c>
      <c r="U781" s="5">
        <f>laptop_prices3[[#This Row],[Storage Raw Value]]/ScoreCard!$J$3*ScoreCard!$J$5</f>
        <v>2.048</v>
      </c>
    </row>
    <row r="782" spans="2:21" x14ac:dyDescent="0.2">
      <c r="B782" s="4" cm="1">
        <f t="array" ref="B782">SUM(laptop_prices3[[#This Row],[RAM Comp]:[Weight Comp]]+laptop_prices3[[#This Row],[Storage Comp]])</f>
        <v>31.095238095238095</v>
      </c>
      <c r="C782">
        <v>780</v>
      </c>
      <c r="D782" t="s">
        <v>17</v>
      </c>
      <c r="E782" t="s">
        <v>18</v>
      </c>
      <c r="F782">
        <v>64</v>
      </c>
      <c r="G782" t="s">
        <v>19</v>
      </c>
      <c r="H782" t="s">
        <v>14</v>
      </c>
      <c r="I782">
        <v>17.3</v>
      </c>
      <c r="J782" t="s">
        <v>15</v>
      </c>
      <c r="K782">
        <v>6.8</v>
      </c>
      <c r="L782">
        <v>2.4</v>
      </c>
      <c r="M782" t="s">
        <v>30</v>
      </c>
      <c r="N782">
        <v>5745.56</v>
      </c>
      <c r="O782" s="5">
        <f>(ScoreCard!$E$3-laptop_prices3[[#This Row],[Price ($)]])/ScoreCard!$E$3*ScoreCard!$E$5</f>
        <v>2.3419579047879875</v>
      </c>
      <c r="P782" s="5">
        <f>laptop_prices3[[#This Row],[RAM (GB)]]/ScoreCard!$F$3*ScoreCard!$F$5</f>
        <v>7</v>
      </c>
      <c r="Q782" s="5">
        <f>laptop_prices3[[#This Row],[Screen Size (inch)]]/ScoreCard!$G$3*ScoreCard!$G$5</f>
        <v>2</v>
      </c>
      <c r="R782" s="5">
        <f>laptop_prices3[[#This Row],[Battery Life (hours)]]/ScoreCard!$H$3*ScoreCard!$H$5</f>
        <v>3.9666666666666668</v>
      </c>
      <c r="S782" s="5">
        <f>ScoreCard!$I$3-laptop_prices3[[#This Row],[Weight (kg)]]/ScoreCard!$I$3*ScoreCard!$I$5</f>
        <v>2.1285714285714286</v>
      </c>
      <c r="T782" s="6" cm="1">
        <f t="array" ref="T782">_xlfn.IFS(laptop_prices3[[#This Row],[Storage]]="512GB SSD", 512, laptop_prices3[[#This Row],[Storage]] = "1TB SSD", 1000, laptop_prices3[[#This Row],[Storage]] = "2TB SSD", 2000, laptop_prices3[[#This Row],[Storage]]= "256GB SSD", 256, laptop_prices3[[#This Row],[Storage]] = "1TB HDD", 1000*0.7)</f>
        <v>1000</v>
      </c>
      <c r="U782" s="5">
        <f>laptop_prices3[[#This Row],[Storage Raw Value]]/ScoreCard!$J$3*ScoreCard!$J$5</f>
        <v>4</v>
      </c>
    </row>
    <row r="783" spans="2:21" x14ac:dyDescent="0.2">
      <c r="B783" s="4" cm="1">
        <f t="array" ref="B783">SUM(laptop_prices3[[#This Row],[RAM Comp]:[Weight Comp]]+laptop_prices3[[#This Row],[Storage Comp]])</f>
        <v>19.678116157445636</v>
      </c>
      <c r="C783">
        <v>781</v>
      </c>
      <c r="D783" t="s">
        <v>28</v>
      </c>
      <c r="E783" t="s">
        <v>24</v>
      </c>
      <c r="F783">
        <v>32</v>
      </c>
      <c r="G783" t="s">
        <v>13</v>
      </c>
      <c r="H783" t="s">
        <v>14</v>
      </c>
      <c r="I783">
        <v>14</v>
      </c>
      <c r="J783" t="s">
        <v>21</v>
      </c>
      <c r="K783">
        <v>7.6</v>
      </c>
      <c r="L783">
        <v>2.74</v>
      </c>
      <c r="M783" t="s">
        <v>30</v>
      </c>
      <c r="N783">
        <v>1275.49</v>
      </c>
      <c r="O783" s="5">
        <f>(ScoreCard!$E$3-laptop_prices3[[#This Row],[Price ($)]])/ScoreCard!$E$3*ScoreCard!$E$5</f>
        <v>4.4099259059130933</v>
      </c>
      <c r="P783" s="5">
        <f>laptop_prices3[[#This Row],[RAM (GB)]]/ScoreCard!$F$3*ScoreCard!$F$5</f>
        <v>3.5</v>
      </c>
      <c r="Q783" s="5">
        <f>laptop_prices3[[#This Row],[Screen Size (inch)]]/ScoreCard!$G$3*ScoreCard!$G$5</f>
        <v>1.6184971098265895</v>
      </c>
      <c r="R783" s="5">
        <f>laptop_prices3[[#This Row],[Battery Life (hours)]]/ScoreCard!$H$3*ScoreCard!$H$5</f>
        <v>4.4333333333333336</v>
      </c>
      <c r="S783" s="5">
        <f>ScoreCard!$I$3-laptop_prices3[[#This Row],[Weight (kg)]]/ScoreCard!$I$3*ScoreCard!$I$5</f>
        <v>1.9342857142857142</v>
      </c>
      <c r="T783" s="6" cm="1">
        <f t="array" ref="T783">_xlfn.IFS(laptop_prices3[[#This Row],[Storage]]="512GB SSD", 512, laptop_prices3[[#This Row],[Storage]] = "1TB SSD", 1000, laptop_prices3[[#This Row],[Storage]] = "2TB SSD", 2000, laptop_prices3[[#This Row],[Storage]]= "256GB SSD", 256, laptop_prices3[[#This Row],[Storage]] = "1TB HDD", 1000*0.7)</f>
        <v>512</v>
      </c>
      <c r="U783" s="5">
        <f>laptop_prices3[[#This Row],[Storage Raw Value]]/ScoreCard!$J$3*ScoreCard!$J$5</f>
        <v>2.048</v>
      </c>
    </row>
    <row r="784" spans="2:21" x14ac:dyDescent="0.2">
      <c r="B784" s="4" cm="1">
        <f t="array" ref="B784">SUM(laptop_prices3[[#This Row],[RAM Comp]:[Weight Comp]]+laptop_prices3[[#This Row],[Storage Comp]])</f>
        <v>21.329115744563723</v>
      </c>
      <c r="C784">
        <v>782</v>
      </c>
      <c r="D784" t="s">
        <v>28</v>
      </c>
      <c r="E784" t="s">
        <v>41</v>
      </c>
      <c r="F784">
        <v>4</v>
      </c>
      <c r="G784" t="s">
        <v>42</v>
      </c>
      <c r="H784" t="s">
        <v>32</v>
      </c>
      <c r="I784">
        <v>16</v>
      </c>
      <c r="J784" t="s">
        <v>43</v>
      </c>
      <c r="K784">
        <v>10</v>
      </c>
      <c r="L784">
        <v>2.61</v>
      </c>
      <c r="M784" t="s">
        <v>46</v>
      </c>
      <c r="N784">
        <v>1311.05</v>
      </c>
      <c r="O784" s="5">
        <f>(ScoreCard!$E$3-laptop_prices3[[#This Row],[Price ($)]])/ScoreCard!$E$3*ScoreCard!$E$5</f>
        <v>4.3934749460578768</v>
      </c>
      <c r="P784" s="5">
        <f>laptop_prices3[[#This Row],[RAM (GB)]]/ScoreCard!$F$3*ScoreCard!$F$5</f>
        <v>0.4375</v>
      </c>
      <c r="Q784" s="5">
        <f>laptop_prices3[[#This Row],[Screen Size (inch)]]/ScoreCard!$G$3*ScoreCard!$G$5</f>
        <v>1.8497109826589595</v>
      </c>
      <c r="R784" s="5">
        <f>laptop_prices3[[#This Row],[Battery Life (hours)]]/ScoreCard!$H$3*ScoreCard!$H$5</f>
        <v>5.8333333333333339</v>
      </c>
      <c r="S784" s="5">
        <f>ScoreCard!$I$3-laptop_prices3[[#This Row],[Weight (kg)]]/ScoreCard!$I$3*ScoreCard!$I$5</f>
        <v>2.0085714285714289</v>
      </c>
      <c r="T784" s="6" cm="1">
        <f t="array" ref="T784">_xlfn.IFS(laptop_prices3[[#This Row],[Storage]]="512GB SSD", 512, laptop_prices3[[#This Row],[Storage]] = "1TB SSD", 1000, laptop_prices3[[#This Row],[Storage]] = "2TB SSD", 2000, laptop_prices3[[#This Row],[Storage]]= "256GB SSD", 256, laptop_prices3[[#This Row],[Storage]] = "1TB HDD", 1000*0.7)</f>
        <v>700</v>
      </c>
      <c r="U784" s="5">
        <f>laptop_prices3[[#This Row],[Storage Raw Value]]/ScoreCard!$J$3*ScoreCard!$J$5</f>
        <v>2.8</v>
      </c>
    </row>
    <row r="785" spans="2:21" x14ac:dyDescent="0.2">
      <c r="B785" s="4" cm="1">
        <f t="array" ref="B785">SUM(laptop_prices3[[#This Row],[RAM Comp]:[Weight Comp]]+laptop_prices3[[#This Row],[Storage Comp]])</f>
        <v>41.943378062207543</v>
      </c>
      <c r="C785">
        <v>783</v>
      </c>
      <c r="D785" t="s">
        <v>23</v>
      </c>
      <c r="E785" t="s">
        <v>48</v>
      </c>
      <c r="F785">
        <v>4</v>
      </c>
      <c r="G785" t="s">
        <v>25</v>
      </c>
      <c r="H785" t="s">
        <v>26</v>
      </c>
      <c r="I785">
        <v>14</v>
      </c>
      <c r="J785" t="s">
        <v>27</v>
      </c>
      <c r="K785">
        <v>9.5</v>
      </c>
      <c r="L785">
        <v>2.02</v>
      </c>
      <c r="M785" t="s">
        <v>30</v>
      </c>
      <c r="N785">
        <v>1886.14</v>
      </c>
      <c r="O785" s="5">
        <f>(ScoreCard!$E$3-laptop_prices3[[#This Row],[Price ($)]])/ScoreCard!$E$3*ScoreCard!$E$5</f>
        <v>4.1274236945635963</v>
      </c>
      <c r="P785" s="5">
        <f>laptop_prices3[[#This Row],[RAM (GB)]]/ScoreCard!$F$3*ScoreCard!$F$5</f>
        <v>0.4375</v>
      </c>
      <c r="Q785" s="5">
        <f>laptop_prices3[[#This Row],[Screen Size (inch)]]/ScoreCard!$G$3*ScoreCard!$G$5</f>
        <v>1.6184971098265895</v>
      </c>
      <c r="R785" s="5">
        <f>laptop_prices3[[#This Row],[Battery Life (hours)]]/ScoreCard!$H$3*ScoreCard!$H$5</f>
        <v>5.5416666666666661</v>
      </c>
      <c r="S785" s="5">
        <f>ScoreCard!$I$3-laptop_prices3[[#This Row],[Weight (kg)]]/ScoreCard!$I$3*ScoreCard!$I$5</f>
        <v>2.3457142857142856</v>
      </c>
      <c r="T785" s="6" cm="1">
        <f t="array" ref="T785">_xlfn.IFS(laptop_prices3[[#This Row],[Storage]]="512GB SSD", 512, laptop_prices3[[#This Row],[Storage]] = "1TB SSD", 1000, laptop_prices3[[#This Row],[Storage]] = "2TB SSD", 2000, laptop_prices3[[#This Row],[Storage]]= "256GB SSD", 256, laptop_prices3[[#This Row],[Storage]] = "1TB HDD", 1000*0.7)</f>
        <v>2000</v>
      </c>
      <c r="U785" s="5">
        <f>laptop_prices3[[#This Row],[Storage Raw Value]]/ScoreCard!$J$3*ScoreCard!$J$5</f>
        <v>8</v>
      </c>
    </row>
    <row r="786" spans="2:21" x14ac:dyDescent="0.2">
      <c r="B786" s="4" cm="1">
        <f t="array" ref="B786">SUM(laptop_prices3[[#This Row],[RAM Comp]:[Weight Comp]]+laptop_prices3[[#This Row],[Storage Comp]])</f>
        <v>39.484353839801813</v>
      </c>
      <c r="C786">
        <v>784</v>
      </c>
      <c r="D786" t="s">
        <v>23</v>
      </c>
      <c r="E786" t="s">
        <v>24</v>
      </c>
      <c r="F786">
        <v>4</v>
      </c>
      <c r="G786" t="s">
        <v>25</v>
      </c>
      <c r="H786" t="s">
        <v>44</v>
      </c>
      <c r="I786">
        <v>16</v>
      </c>
      <c r="J786" t="s">
        <v>43</v>
      </c>
      <c r="K786">
        <v>4.8</v>
      </c>
      <c r="L786">
        <v>1.93</v>
      </c>
      <c r="M786" t="s">
        <v>16</v>
      </c>
      <c r="N786">
        <v>680.69</v>
      </c>
      <c r="O786" s="5">
        <f>(ScoreCard!$E$3-laptop_prices3[[#This Row],[Price ($)]])/ScoreCard!$E$3*ScoreCard!$E$5</f>
        <v>4.6850955043912403</v>
      </c>
      <c r="P786" s="5">
        <f>laptop_prices3[[#This Row],[RAM (GB)]]/ScoreCard!$F$3*ScoreCard!$F$5</f>
        <v>0.4375</v>
      </c>
      <c r="Q786" s="5">
        <f>laptop_prices3[[#This Row],[Screen Size (inch)]]/ScoreCard!$G$3*ScoreCard!$G$5</f>
        <v>1.8497109826589595</v>
      </c>
      <c r="R786" s="5">
        <f>laptop_prices3[[#This Row],[Battery Life (hours)]]/ScoreCard!$H$3*ScoreCard!$H$5</f>
        <v>2.8</v>
      </c>
      <c r="S786" s="5">
        <f>ScoreCard!$I$3-laptop_prices3[[#This Row],[Weight (kg)]]/ScoreCard!$I$3*ScoreCard!$I$5</f>
        <v>2.3971428571428572</v>
      </c>
      <c r="T786" s="6" cm="1">
        <f t="array" ref="T786">_xlfn.IFS(laptop_prices3[[#This Row],[Storage]]="512GB SSD", 512, laptop_prices3[[#This Row],[Storage]] = "1TB SSD", 1000, laptop_prices3[[#This Row],[Storage]] = "2TB SSD", 2000, laptop_prices3[[#This Row],[Storage]]= "256GB SSD", 256, laptop_prices3[[#This Row],[Storage]] = "1TB HDD", 1000*0.7)</f>
        <v>2000</v>
      </c>
      <c r="U786" s="5">
        <f>laptop_prices3[[#This Row],[Storage Raw Value]]/ScoreCard!$J$3*ScoreCard!$J$5</f>
        <v>8</v>
      </c>
    </row>
    <row r="787" spans="2:21" x14ac:dyDescent="0.2">
      <c r="B787" s="4" cm="1">
        <f t="array" ref="B787">SUM(laptop_prices3[[#This Row],[RAM Comp]:[Weight Comp]]+laptop_prices3[[#This Row],[Storage Comp]])</f>
        <v>18.60380154142582</v>
      </c>
      <c r="C787">
        <v>785</v>
      </c>
      <c r="D787" t="s">
        <v>28</v>
      </c>
      <c r="E787" t="s">
        <v>24</v>
      </c>
      <c r="F787">
        <v>8</v>
      </c>
      <c r="G787" t="s">
        <v>13</v>
      </c>
      <c r="H787" t="s">
        <v>26</v>
      </c>
      <c r="I787">
        <v>15.6</v>
      </c>
      <c r="J787" t="s">
        <v>21</v>
      </c>
      <c r="K787">
        <v>10</v>
      </c>
      <c r="L787">
        <v>2.8</v>
      </c>
      <c r="M787" t="s">
        <v>46</v>
      </c>
      <c r="N787">
        <v>965.7</v>
      </c>
      <c r="O787" s="5">
        <f>(ScoreCard!$E$3-laptop_prices3[[#This Row],[Price ($)]])/ScoreCard!$E$3*ScoreCard!$E$5</f>
        <v>4.5532426340780976</v>
      </c>
      <c r="P787" s="5">
        <f>laptop_prices3[[#This Row],[RAM (GB)]]/ScoreCard!$F$3*ScoreCard!$F$5</f>
        <v>0.875</v>
      </c>
      <c r="Q787" s="5">
        <f>laptop_prices3[[#This Row],[Screen Size (inch)]]/ScoreCard!$G$3*ScoreCard!$G$5</f>
        <v>1.8034682080924855</v>
      </c>
      <c r="R787" s="5">
        <f>laptop_prices3[[#This Row],[Battery Life (hours)]]/ScoreCard!$H$3*ScoreCard!$H$5</f>
        <v>5.8333333333333339</v>
      </c>
      <c r="S787" s="5">
        <f>ScoreCard!$I$3-laptop_prices3[[#This Row],[Weight (kg)]]/ScoreCard!$I$3*ScoreCard!$I$5</f>
        <v>1.9000000000000001</v>
      </c>
      <c r="T787" s="6" cm="1">
        <f t="array" ref="T787">_xlfn.IFS(laptop_prices3[[#This Row],[Storage]]="512GB SSD", 512, laptop_prices3[[#This Row],[Storage]] = "1TB SSD", 1000, laptop_prices3[[#This Row],[Storage]] = "2TB SSD", 2000, laptop_prices3[[#This Row],[Storage]]= "256GB SSD", 256, laptop_prices3[[#This Row],[Storage]] = "1TB HDD", 1000*0.7)</f>
        <v>512</v>
      </c>
      <c r="U787" s="5">
        <f>laptop_prices3[[#This Row],[Storage Raw Value]]/ScoreCard!$J$3*ScoreCard!$J$5</f>
        <v>2.048</v>
      </c>
    </row>
    <row r="788" spans="2:21" x14ac:dyDescent="0.2">
      <c r="B788" s="4" cm="1">
        <f t="array" ref="B788">SUM(laptop_prices3[[#This Row],[RAM Comp]:[Weight Comp]]+laptop_prices3[[#This Row],[Storage Comp]])</f>
        <v>15.787381778144784</v>
      </c>
      <c r="C788">
        <v>786</v>
      </c>
      <c r="D788" t="s">
        <v>38</v>
      </c>
      <c r="E788" t="s">
        <v>39</v>
      </c>
      <c r="F788">
        <v>32</v>
      </c>
      <c r="G788" t="s">
        <v>29</v>
      </c>
      <c r="H788" t="s">
        <v>44</v>
      </c>
      <c r="I788">
        <v>13.3</v>
      </c>
      <c r="J788" t="s">
        <v>15</v>
      </c>
      <c r="K788">
        <v>8.6</v>
      </c>
      <c r="L788">
        <v>3.26</v>
      </c>
      <c r="M788" t="s">
        <v>30</v>
      </c>
      <c r="N788">
        <v>1278.94</v>
      </c>
      <c r="O788" s="5">
        <f>(ScoreCard!$E$3-laptop_prices3[[#This Row],[Price ($)]])/ScoreCard!$E$3*ScoreCard!$E$5</f>
        <v>4.408329848221852</v>
      </c>
      <c r="P788" s="5">
        <f>laptop_prices3[[#This Row],[RAM (GB)]]/ScoreCard!$F$3*ScoreCard!$F$5</f>
        <v>3.5</v>
      </c>
      <c r="Q788" s="5">
        <f>laptop_prices3[[#This Row],[Screen Size (inch)]]/ScoreCard!$G$3*ScoreCard!$G$5</f>
        <v>1.5375722543352601</v>
      </c>
      <c r="R788" s="5">
        <f>laptop_prices3[[#This Row],[Battery Life (hours)]]/ScoreCard!$H$3*ScoreCard!$H$5</f>
        <v>5.0166666666666666</v>
      </c>
      <c r="S788" s="5">
        <f>ScoreCard!$I$3-laptop_prices3[[#This Row],[Weight (kg)]]/ScoreCard!$I$3*ScoreCard!$I$5</f>
        <v>1.6371428571428572</v>
      </c>
      <c r="T788" s="6" cm="1">
        <f t="array" ref="T788">_xlfn.IFS(laptop_prices3[[#This Row],[Storage]]="512GB SSD", 512, laptop_prices3[[#This Row],[Storage]] = "1TB SSD", 1000, laptop_prices3[[#This Row],[Storage]] = "2TB SSD", 2000, laptop_prices3[[#This Row],[Storage]]= "256GB SSD", 256, laptop_prices3[[#This Row],[Storage]] = "1TB HDD", 1000*0.7)</f>
        <v>256</v>
      </c>
      <c r="U788" s="5">
        <f>laptop_prices3[[#This Row],[Storage Raw Value]]/ScoreCard!$J$3*ScoreCard!$J$5</f>
        <v>1.024</v>
      </c>
    </row>
    <row r="789" spans="2:21" x14ac:dyDescent="0.2">
      <c r="B789" s="4" cm="1">
        <f t="array" ref="B789">SUM(laptop_prices3[[#This Row],[RAM Comp]:[Weight Comp]]+laptop_prices3[[#This Row],[Storage Comp]])</f>
        <v>22.563616157445637</v>
      </c>
      <c r="C789">
        <v>787</v>
      </c>
      <c r="D789" t="s">
        <v>17</v>
      </c>
      <c r="E789" t="s">
        <v>39</v>
      </c>
      <c r="F789">
        <v>4</v>
      </c>
      <c r="G789" t="s">
        <v>42</v>
      </c>
      <c r="H789" t="s">
        <v>14</v>
      </c>
      <c r="I789">
        <v>14</v>
      </c>
      <c r="J789" t="s">
        <v>43</v>
      </c>
      <c r="K789">
        <v>11.2</v>
      </c>
      <c r="L789">
        <v>1.27</v>
      </c>
      <c r="M789" t="s">
        <v>46</v>
      </c>
      <c r="N789">
        <v>999.36</v>
      </c>
      <c r="O789" s="5">
        <f>(ScoreCard!$E$3-laptop_prices3[[#This Row],[Price ($)]])/ScoreCard!$E$3*ScoreCard!$E$5</f>
        <v>4.5376706625166081</v>
      </c>
      <c r="P789" s="5">
        <f>laptop_prices3[[#This Row],[RAM (GB)]]/ScoreCard!$F$3*ScoreCard!$F$5</f>
        <v>0.4375</v>
      </c>
      <c r="Q789" s="5">
        <f>laptop_prices3[[#This Row],[Screen Size (inch)]]/ScoreCard!$G$3*ScoreCard!$G$5</f>
        <v>1.6184971098265895</v>
      </c>
      <c r="R789" s="5">
        <f>laptop_prices3[[#This Row],[Battery Life (hours)]]/ScoreCard!$H$3*ScoreCard!$H$5</f>
        <v>6.5333333333333323</v>
      </c>
      <c r="S789" s="5">
        <f>ScoreCard!$I$3-laptop_prices3[[#This Row],[Weight (kg)]]/ScoreCard!$I$3*ScoreCard!$I$5</f>
        <v>2.774285714285714</v>
      </c>
      <c r="T789" s="6" cm="1">
        <f t="array" ref="T789">_xlfn.IFS(laptop_prices3[[#This Row],[Storage]]="512GB SSD", 512, laptop_prices3[[#This Row],[Storage]] = "1TB SSD", 1000, laptop_prices3[[#This Row],[Storage]] = "2TB SSD", 2000, laptop_prices3[[#This Row],[Storage]]= "256GB SSD", 256, laptop_prices3[[#This Row],[Storage]] = "1TB HDD", 1000*0.7)</f>
        <v>700</v>
      </c>
      <c r="U789" s="5">
        <f>laptop_prices3[[#This Row],[Storage Raw Value]]/ScoreCard!$J$3*ScoreCard!$J$5</f>
        <v>2.8</v>
      </c>
    </row>
    <row r="790" spans="2:21" x14ac:dyDescent="0.2">
      <c r="B790" s="4" cm="1">
        <f t="array" ref="B790">SUM(laptop_prices3[[#This Row],[RAM Comp]:[Weight Comp]]+laptop_prices3[[#This Row],[Storage Comp]])</f>
        <v>44.635901458849439</v>
      </c>
      <c r="C790">
        <v>788</v>
      </c>
      <c r="D790" t="s">
        <v>17</v>
      </c>
      <c r="E790" t="s">
        <v>48</v>
      </c>
      <c r="F790">
        <v>32</v>
      </c>
      <c r="G790" t="s">
        <v>25</v>
      </c>
      <c r="H790" t="s">
        <v>35</v>
      </c>
      <c r="I790">
        <v>16</v>
      </c>
      <c r="J790" t="s">
        <v>21</v>
      </c>
      <c r="K790">
        <v>9.4</v>
      </c>
      <c r="L790">
        <v>2.97</v>
      </c>
      <c r="M790" t="s">
        <v>16</v>
      </c>
      <c r="N790">
        <v>2635.42</v>
      </c>
      <c r="O790" s="5">
        <f>(ScoreCard!$E$3-laptop_prices3[[#This Row],[Price ($)]])/ScoreCard!$E$3*ScoreCard!$E$5</f>
        <v>3.7807877215513126</v>
      </c>
      <c r="P790" s="5">
        <f>laptop_prices3[[#This Row],[RAM (GB)]]/ScoreCard!$F$3*ScoreCard!$F$5</f>
        <v>3.5</v>
      </c>
      <c r="Q790" s="5">
        <f>laptop_prices3[[#This Row],[Screen Size (inch)]]/ScoreCard!$G$3*ScoreCard!$G$5</f>
        <v>1.8497109826589595</v>
      </c>
      <c r="R790" s="5">
        <f>laptop_prices3[[#This Row],[Battery Life (hours)]]/ScoreCard!$H$3*ScoreCard!$H$5</f>
        <v>5.4833333333333334</v>
      </c>
      <c r="S790" s="5">
        <f>ScoreCard!$I$3-laptop_prices3[[#This Row],[Weight (kg)]]/ScoreCard!$I$3*ScoreCard!$I$5</f>
        <v>1.8028571428571427</v>
      </c>
      <c r="T790" s="6" cm="1">
        <f t="array" ref="T790">_xlfn.IFS(laptop_prices3[[#This Row],[Storage]]="512GB SSD", 512, laptop_prices3[[#This Row],[Storage]] = "1TB SSD", 1000, laptop_prices3[[#This Row],[Storage]] = "2TB SSD", 2000, laptop_prices3[[#This Row],[Storage]]= "256GB SSD", 256, laptop_prices3[[#This Row],[Storage]] = "1TB HDD", 1000*0.7)</f>
        <v>2000</v>
      </c>
      <c r="U790" s="5">
        <f>laptop_prices3[[#This Row],[Storage Raw Value]]/ScoreCard!$J$3*ScoreCard!$J$5</f>
        <v>8</v>
      </c>
    </row>
    <row r="791" spans="2:21" x14ac:dyDescent="0.2">
      <c r="B791" s="4" cm="1">
        <f t="array" ref="B791">SUM(laptop_prices3[[#This Row],[RAM Comp]:[Weight Comp]]+laptop_prices3[[#This Row],[Storage Comp]])</f>
        <v>21.750849160473436</v>
      </c>
      <c r="C791">
        <v>789</v>
      </c>
      <c r="D791" t="s">
        <v>45</v>
      </c>
      <c r="E791" t="s">
        <v>48</v>
      </c>
      <c r="F791">
        <v>16</v>
      </c>
      <c r="G791" t="s">
        <v>42</v>
      </c>
      <c r="H791" t="s">
        <v>20</v>
      </c>
      <c r="I791">
        <v>15.6</v>
      </c>
      <c r="J791" t="s">
        <v>15</v>
      </c>
      <c r="K791">
        <v>7.7</v>
      </c>
      <c r="L791">
        <v>1.74</v>
      </c>
      <c r="M791" t="s">
        <v>46</v>
      </c>
      <c r="N791">
        <v>1591.38</v>
      </c>
      <c r="O791" s="5">
        <f>(ScoreCard!$E$3-laptop_prices3[[#This Row],[Price ($)]])/ScoreCard!$E$3*ScoreCard!$E$5</f>
        <v>4.2637871626998081</v>
      </c>
      <c r="P791" s="5">
        <f>laptop_prices3[[#This Row],[RAM (GB)]]/ScoreCard!$F$3*ScoreCard!$F$5</f>
        <v>1.75</v>
      </c>
      <c r="Q791" s="5">
        <f>laptop_prices3[[#This Row],[Screen Size (inch)]]/ScoreCard!$G$3*ScoreCard!$G$5</f>
        <v>1.8034682080924855</v>
      </c>
      <c r="R791" s="5">
        <f>laptop_prices3[[#This Row],[Battery Life (hours)]]/ScoreCard!$H$3*ScoreCard!$H$5</f>
        <v>4.4916666666666671</v>
      </c>
      <c r="S791" s="5">
        <f>ScoreCard!$I$3-laptop_prices3[[#This Row],[Weight (kg)]]/ScoreCard!$I$3*ScoreCard!$I$5</f>
        <v>2.5057142857142858</v>
      </c>
      <c r="T791" s="6" cm="1">
        <f t="array" ref="T791">_xlfn.IFS(laptop_prices3[[#This Row],[Storage]]="512GB SSD", 512, laptop_prices3[[#This Row],[Storage]] = "1TB SSD", 1000, laptop_prices3[[#This Row],[Storage]] = "2TB SSD", 2000, laptop_prices3[[#This Row],[Storage]]= "256GB SSD", 256, laptop_prices3[[#This Row],[Storage]] = "1TB HDD", 1000*0.7)</f>
        <v>700</v>
      </c>
      <c r="U791" s="5">
        <f>laptop_prices3[[#This Row],[Storage Raw Value]]/ScoreCard!$J$3*ScoreCard!$J$5</f>
        <v>2.8</v>
      </c>
    </row>
    <row r="792" spans="2:21" x14ac:dyDescent="0.2">
      <c r="B792" s="4" cm="1">
        <f t="array" ref="B792">SUM(laptop_prices3[[#This Row],[RAM Comp]:[Weight Comp]]+laptop_prices3[[#This Row],[Storage Comp]])</f>
        <v>27.98706853839802</v>
      </c>
      <c r="C792">
        <v>790</v>
      </c>
      <c r="D792" t="s">
        <v>33</v>
      </c>
      <c r="E792" t="s">
        <v>39</v>
      </c>
      <c r="F792">
        <v>32</v>
      </c>
      <c r="G792" t="s">
        <v>19</v>
      </c>
      <c r="H792" t="s">
        <v>20</v>
      </c>
      <c r="I792">
        <v>14</v>
      </c>
      <c r="J792" t="s">
        <v>27</v>
      </c>
      <c r="K792">
        <v>8.4</v>
      </c>
      <c r="L792">
        <v>2.68</v>
      </c>
      <c r="M792" t="s">
        <v>22</v>
      </c>
      <c r="N792">
        <v>2785.53</v>
      </c>
      <c r="O792" s="5">
        <f>(ScoreCard!$E$3-laptop_prices3[[#This Row],[Price ($)]])/ScoreCard!$E$3*ScoreCard!$E$5</f>
        <v>3.7113430200927464</v>
      </c>
      <c r="P792" s="5">
        <f>laptop_prices3[[#This Row],[RAM (GB)]]/ScoreCard!$F$3*ScoreCard!$F$5</f>
        <v>3.5</v>
      </c>
      <c r="Q792" s="5">
        <f>laptop_prices3[[#This Row],[Screen Size (inch)]]/ScoreCard!$G$3*ScoreCard!$G$5</f>
        <v>1.6184971098265895</v>
      </c>
      <c r="R792" s="5">
        <f>laptop_prices3[[#This Row],[Battery Life (hours)]]/ScoreCard!$H$3*ScoreCard!$H$5</f>
        <v>4.9000000000000004</v>
      </c>
      <c r="S792" s="5">
        <f>ScoreCard!$I$3-laptop_prices3[[#This Row],[Weight (kg)]]/ScoreCard!$I$3*ScoreCard!$I$5</f>
        <v>1.9685714285714284</v>
      </c>
      <c r="T792" s="6" cm="1">
        <f t="array" ref="T792">_xlfn.IFS(laptop_prices3[[#This Row],[Storage]]="512GB SSD", 512, laptop_prices3[[#This Row],[Storage]] = "1TB SSD", 1000, laptop_prices3[[#This Row],[Storage]] = "2TB SSD", 2000, laptop_prices3[[#This Row],[Storage]]= "256GB SSD", 256, laptop_prices3[[#This Row],[Storage]] = "1TB HDD", 1000*0.7)</f>
        <v>1000</v>
      </c>
      <c r="U792" s="5">
        <f>laptop_prices3[[#This Row],[Storage Raw Value]]/ScoreCard!$J$3*ScoreCard!$J$5</f>
        <v>4</v>
      </c>
    </row>
    <row r="793" spans="2:21" x14ac:dyDescent="0.2">
      <c r="B793" s="4" cm="1">
        <f t="array" ref="B793">SUM(laptop_prices3[[#This Row],[RAM Comp]:[Weight Comp]]+laptop_prices3[[#This Row],[Storage Comp]])</f>
        <v>12.634758601706579</v>
      </c>
      <c r="C793">
        <v>791</v>
      </c>
      <c r="D793" t="s">
        <v>38</v>
      </c>
      <c r="E793" t="s">
        <v>18</v>
      </c>
      <c r="F793">
        <v>16</v>
      </c>
      <c r="G793" t="s">
        <v>29</v>
      </c>
      <c r="H793" t="s">
        <v>32</v>
      </c>
      <c r="I793">
        <v>16</v>
      </c>
      <c r="J793" t="s">
        <v>43</v>
      </c>
      <c r="K793">
        <v>5.2</v>
      </c>
      <c r="L793">
        <v>2.79</v>
      </c>
      <c r="M793" t="s">
        <v>16</v>
      </c>
      <c r="N793">
        <v>1732.61</v>
      </c>
      <c r="O793" s="5">
        <f>(ScoreCard!$E$3-laptop_prices3[[#This Row],[Price ($)]])/ScoreCard!$E$3*ScoreCard!$E$5</f>
        <v>4.1984505749508685</v>
      </c>
      <c r="P793" s="5">
        <f>laptop_prices3[[#This Row],[RAM (GB)]]/ScoreCard!$F$3*ScoreCard!$F$5</f>
        <v>1.75</v>
      </c>
      <c r="Q793" s="5">
        <f>laptop_prices3[[#This Row],[Screen Size (inch)]]/ScoreCard!$G$3*ScoreCard!$G$5</f>
        <v>1.8497109826589595</v>
      </c>
      <c r="R793" s="5">
        <f>laptop_prices3[[#This Row],[Battery Life (hours)]]/ScoreCard!$H$3*ScoreCard!$H$5</f>
        <v>3.0333333333333332</v>
      </c>
      <c r="S793" s="5">
        <f>ScoreCard!$I$3-laptop_prices3[[#This Row],[Weight (kg)]]/ScoreCard!$I$3*ScoreCard!$I$5</f>
        <v>1.9057142857142857</v>
      </c>
      <c r="T793" s="6" cm="1">
        <f t="array" ref="T793">_xlfn.IFS(laptop_prices3[[#This Row],[Storage]]="512GB SSD", 512, laptop_prices3[[#This Row],[Storage]] = "1TB SSD", 1000, laptop_prices3[[#This Row],[Storage]] = "2TB SSD", 2000, laptop_prices3[[#This Row],[Storage]]= "256GB SSD", 256, laptop_prices3[[#This Row],[Storage]] = "1TB HDD", 1000*0.7)</f>
        <v>256</v>
      </c>
      <c r="U793" s="5">
        <f>laptop_prices3[[#This Row],[Storage Raw Value]]/ScoreCard!$J$3*ScoreCard!$J$5</f>
        <v>1.024</v>
      </c>
    </row>
    <row r="794" spans="2:21" x14ac:dyDescent="0.2">
      <c r="B794" s="4" cm="1">
        <f t="array" ref="B794">SUM(laptop_prices3[[#This Row],[RAM Comp]:[Weight Comp]]+laptop_prices3[[#This Row],[Storage Comp]])</f>
        <v>23.162634874759153</v>
      </c>
      <c r="C794">
        <v>792</v>
      </c>
      <c r="D794" t="s">
        <v>45</v>
      </c>
      <c r="E794" t="s">
        <v>48</v>
      </c>
      <c r="F794">
        <v>4</v>
      </c>
      <c r="G794" t="s">
        <v>19</v>
      </c>
      <c r="H794" t="s">
        <v>35</v>
      </c>
      <c r="I794">
        <v>15.6</v>
      </c>
      <c r="J794" t="s">
        <v>21</v>
      </c>
      <c r="K794">
        <v>4.7</v>
      </c>
      <c r="L794">
        <v>2.31</v>
      </c>
      <c r="M794" t="s">
        <v>16</v>
      </c>
      <c r="N794">
        <v>1187.1099999999999</v>
      </c>
      <c r="O794" s="5">
        <f>(ScoreCard!$E$3-laptop_prices3[[#This Row],[Price ($)]])/ScoreCard!$E$3*ScoreCard!$E$5</f>
        <v>4.4508127403339044</v>
      </c>
      <c r="P794" s="5">
        <f>laptop_prices3[[#This Row],[RAM (GB)]]/ScoreCard!$F$3*ScoreCard!$F$5</f>
        <v>0.4375</v>
      </c>
      <c r="Q794" s="5">
        <f>laptop_prices3[[#This Row],[Screen Size (inch)]]/ScoreCard!$G$3*ScoreCard!$G$5</f>
        <v>1.8034682080924855</v>
      </c>
      <c r="R794" s="5">
        <f>laptop_prices3[[#This Row],[Battery Life (hours)]]/ScoreCard!$H$3*ScoreCard!$H$5</f>
        <v>2.7416666666666667</v>
      </c>
      <c r="S794" s="5">
        <f>ScoreCard!$I$3-laptop_prices3[[#This Row],[Weight (kg)]]/ScoreCard!$I$3*ScoreCard!$I$5</f>
        <v>2.1799999999999997</v>
      </c>
      <c r="T794" s="6" cm="1">
        <f t="array" ref="T794">_xlfn.IFS(laptop_prices3[[#This Row],[Storage]]="512GB SSD", 512, laptop_prices3[[#This Row],[Storage]] = "1TB SSD", 1000, laptop_prices3[[#This Row],[Storage]] = "2TB SSD", 2000, laptop_prices3[[#This Row],[Storage]]= "256GB SSD", 256, laptop_prices3[[#This Row],[Storage]] = "1TB HDD", 1000*0.7)</f>
        <v>1000</v>
      </c>
      <c r="U794" s="5">
        <f>laptop_prices3[[#This Row],[Storage Raw Value]]/ScoreCard!$J$3*ScoreCard!$J$5</f>
        <v>4</v>
      </c>
    </row>
    <row r="795" spans="2:21" x14ac:dyDescent="0.2">
      <c r="B795" s="4" cm="1">
        <f t="array" ref="B795">SUM(laptop_prices3[[#This Row],[RAM Comp]:[Weight Comp]]+laptop_prices3[[#This Row],[Storage Comp]])</f>
        <v>22.485714285714288</v>
      </c>
      <c r="C795">
        <v>793</v>
      </c>
      <c r="D795" t="s">
        <v>11</v>
      </c>
      <c r="E795" t="s">
        <v>31</v>
      </c>
      <c r="F795">
        <v>32</v>
      </c>
      <c r="G795" t="s">
        <v>42</v>
      </c>
      <c r="H795" t="s">
        <v>40</v>
      </c>
      <c r="I795">
        <v>17.3</v>
      </c>
      <c r="J795" t="s">
        <v>43</v>
      </c>
      <c r="K795">
        <v>7.2</v>
      </c>
      <c r="L795">
        <v>3.35</v>
      </c>
      <c r="M795" t="s">
        <v>30</v>
      </c>
      <c r="N795">
        <v>1885.41</v>
      </c>
      <c r="O795" s="5">
        <f>(ScoreCard!$E$3-laptop_prices3[[#This Row],[Price ($)]])/ScoreCard!$E$3*ScoreCard!$E$5</f>
        <v>4.1277614111185539</v>
      </c>
      <c r="P795" s="5">
        <f>laptop_prices3[[#This Row],[RAM (GB)]]/ScoreCard!$F$3*ScoreCard!$F$5</f>
        <v>3.5</v>
      </c>
      <c r="Q795" s="5">
        <f>laptop_prices3[[#This Row],[Screen Size (inch)]]/ScoreCard!$G$3*ScoreCard!$G$5</f>
        <v>2</v>
      </c>
      <c r="R795" s="5">
        <f>laptop_prices3[[#This Row],[Battery Life (hours)]]/ScoreCard!$H$3*ScoreCard!$H$5</f>
        <v>4.2</v>
      </c>
      <c r="S795" s="5">
        <f>ScoreCard!$I$3-laptop_prices3[[#This Row],[Weight (kg)]]/ScoreCard!$I$3*ScoreCard!$I$5</f>
        <v>1.5857142857142856</v>
      </c>
      <c r="T795" s="6" cm="1">
        <f t="array" ref="T795">_xlfn.IFS(laptop_prices3[[#This Row],[Storage]]="512GB SSD", 512, laptop_prices3[[#This Row],[Storage]] = "1TB SSD", 1000, laptop_prices3[[#This Row],[Storage]] = "2TB SSD", 2000, laptop_prices3[[#This Row],[Storage]]= "256GB SSD", 256, laptop_prices3[[#This Row],[Storage]] = "1TB HDD", 1000*0.7)</f>
        <v>700</v>
      </c>
      <c r="U795" s="5">
        <f>laptop_prices3[[#This Row],[Storage Raw Value]]/ScoreCard!$J$3*ScoreCard!$J$5</f>
        <v>2.8</v>
      </c>
    </row>
    <row r="796" spans="2:21" x14ac:dyDescent="0.2">
      <c r="B796" s="4" cm="1">
        <f t="array" ref="B796">SUM(laptop_prices3[[#This Row],[RAM Comp]:[Weight Comp]]+laptop_prices3[[#This Row],[Storage Comp]])</f>
        <v>18.13240187173135</v>
      </c>
      <c r="C796">
        <v>794</v>
      </c>
      <c r="D796" t="s">
        <v>45</v>
      </c>
      <c r="E796" t="s">
        <v>31</v>
      </c>
      <c r="F796">
        <v>32</v>
      </c>
      <c r="G796" t="s">
        <v>13</v>
      </c>
      <c r="H796" t="s">
        <v>26</v>
      </c>
      <c r="I796">
        <v>14</v>
      </c>
      <c r="J796" t="s">
        <v>15</v>
      </c>
      <c r="K796">
        <v>4</v>
      </c>
      <c r="L796">
        <v>1.77</v>
      </c>
      <c r="M796" t="s">
        <v>16</v>
      </c>
      <c r="N796">
        <v>1576.64</v>
      </c>
      <c r="O796" s="5">
        <f>(ScoreCard!$E$3-laptop_prices3[[#This Row],[Price ($)]])/ScoreCard!$E$3*ScoreCard!$E$5</f>
        <v>4.2706062613574538</v>
      </c>
      <c r="P796" s="5">
        <f>laptop_prices3[[#This Row],[RAM (GB)]]/ScoreCard!$F$3*ScoreCard!$F$5</f>
        <v>3.5</v>
      </c>
      <c r="Q796" s="5">
        <f>laptop_prices3[[#This Row],[Screen Size (inch)]]/ScoreCard!$G$3*ScoreCard!$G$5</f>
        <v>1.6184971098265895</v>
      </c>
      <c r="R796" s="5">
        <f>laptop_prices3[[#This Row],[Battery Life (hours)]]/ScoreCard!$H$3*ScoreCard!$H$5</f>
        <v>2.333333333333333</v>
      </c>
      <c r="S796" s="5">
        <f>ScoreCard!$I$3-laptop_prices3[[#This Row],[Weight (kg)]]/ScoreCard!$I$3*ScoreCard!$I$5</f>
        <v>2.4885714285714284</v>
      </c>
      <c r="T796" s="6" cm="1">
        <f t="array" ref="T796">_xlfn.IFS(laptop_prices3[[#This Row],[Storage]]="512GB SSD", 512, laptop_prices3[[#This Row],[Storage]] = "1TB SSD", 1000, laptop_prices3[[#This Row],[Storage]] = "2TB SSD", 2000, laptop_prices3[[#This Row],[Storage]]= "256GB SSD", 256, laptop_prices3[[#This Row],[Storage]] = "1TB HDD", 1000*0.7)</f>
        <v>512</v>
      </c>
      <c r="U796" s="5">
        <f>laptop_prices3[[#This Row],[Storage Raw Value]]/ScoreCard!$J$3*ScoreCard!$J$5</f>
        <v>2.048</v>
      </c>
    </row>
    <row r="797" spans="2:21" x14ac:dyDescent="0.2">
      <c r="B797" s="4" cm="1">
        <f t="array" ref="B797">SUM(laptop_prices3[[#This Row],[RAM Comp]:[Weight Comp]]+laptop_prices3[[#This Row],[Storage Comp]])</f>
        <v>19.084048444811451</v>
      </c>
      <c r="C797">
        <v>795</v>
      </c>
      <c r="D797" t="s">
        <v>33</v>
      </c>
      <c r="E797" t="s">
        <v>41</v>
      </c>
      <c r="F797">
        <v>64</v>
      </c>
      <c r="G797" t="s">
        <v>29</v>
      </c>
      <c r="H797" t="s">
        <v>35</v>
      </c>
      <c r="I797">
        <v>13.3</v>
      </c>
      <c r="J797" t="s">
        <v>15</v>
      </c>
      <c r="K797">
        <v>6.4</v>
      </c>
      <c r="L797">
        <v>1.37</v>
      </c>
      <c r="M797" t="s">
        <v>30</v>
      </c>
      <c r="N797">
        <v>4982.32</v>
      </c>
      <c r="O797" s="5">
        <f>(ScoreCard!$E$3-laptop_prices3[[#This Row],[Price ($)]])/ScoreCard!$E$3*ScoreCard!$E$5</f>
        <v>2.6950521286320721</v>
      </c>
      <c r="P797" s="5">
        <f>laptop_prices3[[#This Row],[RAM (GB)]]/ScoreCard!$F$3*ScoreCard!$F$5</f>
        <v>7</v>
      </c>
      <c r="Q797" s="5">
        <f>laptop_prices3[[#This Row],[Screen Size (inch)]]/ScoreCard!$G$3*ScoreCard!$G$5</f>
        <v>1.5375722543352601</v>
      </c>
      <c r="R797" s="5">
        <f>laptop_prices3[[#This Row],[Battery Life (hours)]]/ScoreCard!$H$3*ScoreCard!$H$5</f>
        <v>3.7333333333333334</v>
      </c>
      <c r="S797" s="5">
        <f>ScoreCard!$I$3-laptop_prices3[[#This Row],[Weight (kg)]]/ScoreCard!$I$3*ScoreCard!$I$5</f>
        <v>2.7171428571428571</v>
      </c>
      <c r="T797" s="6" cm="1">
        <f t="array" ref="T797">_xlfn.IFS(laptop_prices3[[#This Row],[Storage]]="512GB SSD", 512, laptop_prices3[[#This Row],[Storage]] = "1TB SSD", 1000, laptop_prices3[[#This Row],[Storage]] = "2TB SSD", 2000, laptop_prices3[[#This Row],[Storage]]= "256GB SSD", 256, laptop_prices3[[#This Row],[Storage]] = "1TB HDD", 1000*0.7)</f>
        <v>256</v>
      </c>
      <c r="U797" s="5">
        <f>laptop_prices3[[#This Row],[Storage Raw Value]]/ScoreCard!$J$3*ScoreCard!$J$5</f>
        <v>1.024</v>
      </c>
    </row>
    <row r="798" spans="2:21" x14ac:dyDescent="0.2">
      <c r="B798" s="4" cm="1">
        <f t="array" ref="B798">SUM(laptop_prices3[[#This Row],[RAM Comp]:[Weight Comp]]+laptop_prices3[[#This Row],[Storage Comp]])</f>
        <v>18.25049710982659</v>
      </c>
      <c r="C798">
        <v>796</v>
      </c>
      <c r="D798" t="s">
        <v>11</v>
      </c>
      <c r="E798" t="s">
        <v>31</v>
      </c>
      <c r="F798">
        <v>16</v>
      </c>
      <c r="G798" t="s">
        <v>13</v>
      </c>
      <c r="H798" t="s">
        <v>26</v>
      </c>
      <c r="I798">
        <v>14</v>
      </c>
      <c r="J798" t="s">
        <v>15</v>
      </c>
      <c r="K798">
        <v>7.8</v>
      </c>
      <c r="L798">
        <v>2.38</v>
      </c>
      <c r="M798" t="s">
        <v>16</v>
      </c>
      <c r="N798">
        <v>1729.35</v>
      </c>
      <c r="O798" s="5">
        <f>(ScoreCard!$E$3-laptop_prices3[[#This Row],[Price ($)]])/ScoreCard!$E$3*ScoreCard!$E$5</f>
        <v>4.1999587338127364</v>
      </c>
      <c r="P798" s="5">
        <f>laptop_prices3[[#This Row],[RAM (GB)]]/ScoreCard!$F$3*ScoreCard!$F$5</f>
        <v>1.75</v>
      </c>
      <c r="Q798" s="5">
        <f>laptop_prices3[[#This Row],[Screen Size (inch)]]/ScoreCard!$G$3*ScoreCard!$G$5</f>
        <v>1.6184971098265895</v>
      </c>
      <c r="R798" s="5">
        <f>laptop_prices3[[#This Row],[Battery Life (hours)]]/ScoreCard!$H$3*ScoreCard!$H$5</f>
        <v>4.55</v>
      </c>
      <c r="S798" s="5">
        <f>ScoreCard!$I$3-laptop_prices3[[#This Row],[Weight (kg)]]/ScoreCard!$I$3*ScoreCard!$I$5</f>
        <v>2.14</v>
      </c>
      <c r="T798" s="6" cm="1">
        <f t="array" ref="T798">_xlfn.IFS(laptop_prices3[[#This Row],[Storage]]="512GB SSD", 512, laptop_prices3[[#This Row],[Storage]] = "1TB SSD", 1000, laptop_prices3[[#This Row],[Storage]] = "2TB SSD", 2000, laptop_prices3[[#This Row],[Storage]]= "256GB SSD", 256, laptop_prices3[[#This Row],[Storage]] = "1TB HDD", 1000*0.7)</f>
        <v>512</v>
      </c>
      <c r="U798" s="5">
        <f>laptop_prices3[[#This Row],[Storage Raw Value]]/ScoreCard!$J$3*ScoreCard!$J$5</f>
        <v>2.048</v>
      </c>
    </row>
    <row r="799" spans="2:21" x14ac:dyDescent="0.2">
      <c r="B799" s="4" cm="1">
        <f t="array" ref="B799">SUM(laptop_prices3[[#This Row],[RAM Comp]:[Weight Comp]]+laptop_prices3[[#This Row],[Storage Comp]])</f>
        <v>24.967000000000002</v>
      </c>
      <c r="C799">
        <v>797</v>
      </c>
      <c r="D799" t="s">
        <v>33</v>
      </c>
      <c r="E799" t="s">
        <v>37</v>
      </c>
      <c r="F799">
        <v>64</v>
      </c>
      <c r="G799" t="s">
        <v>13</v>
      </c>
      <c r="H799" t="s">
        <v>14</v>
      </c>
      <c r="I799">
        <v>17.3</v>
      </c>
      <c r="J799" t="s">
        <v>21</v>
      </c>
      <c r="K799">
        <v>8.6999999999999993</v>
      </c>
      <c r="L799">
        <v>1.4</v>
      </c>
      <c r="M799" t="s">
        <v>16</v>
      </c>
      <c r="N799">
        <v>3720.86</v>
      </c>
      <c r="O799" s="5">
        <f>(ScoreCard!$E$3-laptop_prices3[[#This Row],[Price ($)]])/ScoreCard!$E$3*ScoreCard!$E$5</f>
        <v>3.2786355881079352</v>
      </c>
      <c r="P799" s="5">
        <f>laptop_prices3[[#This Row],[RAM (GB)]]/ScoreCard!$F$3*ScoreCard!$F$5</f>
        <v>7</v>
      </c>
      <c r="Q799" s="5">
        <f>laptop_prices3[[#This Row],[Screen Size (inch)]]/ScoreCard!$G$3*ScoreCard!$G$5</f>
        <v>2</v>
      </c>
      <c r="R799" s="5">
        <f>laptop_prices3[[#This Row],[Battery Life (hours)]]/ScoreCard!$H$3*ScoreCard!$H$5</f>
        <v>5.0750000000000002</v>
      </c>
      <c r="S799" s="5">
        <f>ScoreCard!$I$3-laptop_prices3[[#This Row],[Weight (kg)]]/ScoreCard!$I$3*ScoreCard!$I$5</f>
        <v>2.7</v>
      </c>
      <c r="T799" s="6" cm="1">
        <f t="array" ref="T799">_xlfn.IFS(laptop_prices3[[#This Row],[Storage]]="512GB SSD", 512, laptop_prices3[[#This Row],[Storage]] = "1TB SSD", 1000, laptop_prices3[[#This Row],[Storage]] = "2TB SSD", 2000, laptop_prices3[[#This Row],[Storage]]= "256GB SSD", 256, laptop_prices3[[#This Row],[Storage]] = "1TB HDD", 1000*0.7)</f>
        <v>512</v>
      </c>
      <c r="U799" s="5">
        <f>laptop_prices3[[#This Row],[Storage Raw Value]]/ScoreCard!$J$3*ScoreCard!$J$5</f>
        <v>2.048</v>
      </c>
    </row>
    <row r="800" spans="2:21" x14ac:dyDescent="0.2">
      <c r="B800" s="4" cm="1">
        <f t="array" ref="B800">SUM(laptop_prices3[[#This Row],[RAM Comp]:[Weight Comp]]+laptop_prices3[[#This Row],[Storage Comp]])</f>
        <v>16.540690476190477</v>
      </c>
      <c r="C800">
        <v>798</v>
      </c>
      <c r="D800" t="s">
        <v>23</v>
      </c>
      <c r="E800" t="s">
        <v>24</v>
      </c>
      <c r="F800">
        <v>4</v>
      </c>
      <c r="G800" t="s">
        <v>13</v>
      </c>
      <c r="H800" t="s">
        <v>44</v>
      </c>
      <c r="I800">
        <v>17.3</v>
      </c>
      <c r="J800" t="s">
        <v>15</v>
      </c>
      <c r="K800">
        <v>6.7</v>
      </c>
      <c r="L800">
        <v>2.62</v>
      </c>
      <c r="M800" t="s">
        <v>22</v>
      </c>
      <c r="N800">
        <v>883.87</v>
      </c>
      <c r="O800" s="5">
        <f>(ScoreCard!$E$3-laptop_prices3[[#This Row],[Price ($)]])/ScoreCard!$E$3*ScoreCard!$E$5</f>
        <v>4.5910992720126416</v>
      </c>
      <c r="P800" s="5">
        <f>laptop_prices3[[#This Row],[RAM (GB)]]/ScoreCard!$F$3*ScoreCard!$F$5</f>
        <v>0.4375</v>
      </c>
      <c r="Q800" s="5">
        <f>laptop_prices3[[#This Row],[Screen Size (inch)]]/ScoreCard!$G$3*ScoreCard!$G$5</f>
        <v>2</v>
      </c>
      <c r="R800" s="5">
        <f>laptop_prices3[[#This Row],[Battery Life (hours)]]/ScoreCard!$H$3*ScoreCard!$H$5</f>
        <v>3.9083333333333332</v>
      </c>
      <c r="S800" s="5">
        <f>ScoreCard!$I$3-laptop_prices3[[#This Row],[Weight (kg)]]/ScoreCard!$I$3*ScoreCard!$I$5</f>
        <v>2.0028571428571427</v>
      </c>
      <c r="T800" s="6" cm="1">
        <f t="array" ref="T800">_xlfn.IFS(laptop_prices3[[#This Row],[Storage]]="512GB SSD", 512, laptop_prices3[[#This Row],[Storage]] = "1TB SSD", 1000, laptop_prices3[[#This Row],[Storage]] = "2TB SSD", 2000, laptop_prices3[[#This Row],[Storage]]= "256GB SSD", 256, laptop_prices3[[#This Row],[Storage]] = "1TB HDD", 1000*0.7)</f>
        <v>512</v>
      </c>
      <c r="U800" s="5">
        <f>laptop_prices3[[#This Row],[Storage Raw Value]]/ScoreCard!$J$3*ScoreCard!$J$5</f>
        <v>2.048</v>
      </c>
    </row>
    <row r="801" spans="2:21" x14ac:dyDescent="0.2">
      <c r="B801" s="4" cm="1">
        <f t="array" ref="B801">SUM(laptop_prices3[[#This Row],[RAM Comp]:[Weight Comp]]+laptop_prices3[[#This Row],[Storage Comp]])</f>
        <v>21.789211395540875</v>
      </c>
      <c r="C801">
        <v>799</v>
      </c>
      <c r="D801" t="s">
        <v>33</v>
      </c>
      <c r="E801" t="s">
        <v>18</v>
      </c>
      <c r="F801">
        <v>16</v>
      </c>
      <c r="G801" t="s">
        <v>42</v>
      </c>
      <c r="H801" t="s">
        <v>40</v>
      </c>
      <c r="I801">
        <v>14</v>
      </c>
      <c r="J801" t="s">
        <v>43</v>
      </c>
      <c r="K801">
        <v>8.6999999999999993</v>
      </c>
      <c r="L801">
        <v>2.37</v>
      </c>
      <c r="M801" t="s">
        <v>16</v>
      </c>
      <c r="N801">
        <v>1335.7</v>
      </c>
      <c r="O801" s="5">
        <f>(ScoreCard!$E$3-laptop_prices3[[#This Row],[Price ($)]])/ScoreCard!$E$3*ScoreCard!$E$5</f>
        <v>4.3820712295103199</v>
      </c>
      <c r="P801" s="5">
        <f>laptop_prices3[[#This Row],[RAM (GB)]]/ScoreCard!$F$3*ScoreCard!$F$5</f>
        <v>1.75</v>
      </c>
      <c r="Q801" s="5">
        <f>laptop_prices3[[#This Row],[Screen Size (inch)]]/ScoreCard!$G$3*ScoreCard!$G$5</f>
        <v>1.6184971098265895</v>
      </c>
      <c r="R801" s="5">
        <f>laptop_prices3[[#This Row],[Battery Life (hours)]]/ScoreCard!$H$3*ScoreCard!$H$5</f>
        <v>5.0750000000000002</v>
      </c>
      <c r="S801" s="5">
        <f>ScoreCard!$I$3-laptop_prices3[[#This Row],[Weight (kg)]]/ScoreCard!$I$3*ScoreCard!$I$5</f>
        <v>2.1457142857142859</v>
      </c>
      <c r="T801" s="6" cm="1">
        <f t="array" ref="T801">_xlfn.IFS(laptop_prices3[[#This Row],[Storage]]="512GB SSD", 512, laptop_prices3[[#This Row],[Storage]] = "1TB SSD", 1000, laptop_prices3[[#This Row],[Storage]] = "2TB SSD", 2000, laptop_prices3[[#This Row],[Storage]]= "256GB SSD", 256, laptop_prices3[[#This Row],[Storage]] = "1TB HDD", 1000*0.7)</f>
        <v>700</v>
      </c>
      <c r="U801" s="5">
        <f>laptop_prices3[[#This Row],[Storage Raw Value]]/ScoreCard!$J$3*ScoreCard!$J$5</f>
        <v>2.8</v>
      </c>
    </row>
    <row r="802" spans="2:21" x14ac:dyDescent="0.2">
      <c r="B802" s="4" cm="1">
        <f t="array" ref="B802">SUM(laptop_prices3[[#This Row],[RAM Comp]:[Weight Comp]]+laptop_prices3[[#This Row],[Storage Comp]])</f>
        <v>39.846857968620974</v>
      </c>
      <c r="C802">
        <v>800</v>
      </c>
      <c r="D802" t="s">
        <v>45</v>
      </c>
      <c r="E802" t="s">
        <v>41</v>
      </c>
      <c r="F802">
        <v>16</v>
      </c>
      <c r="G802" t="s">
        <v>25</v>
      </c>
      <c r="H802" t="s">
        <v>14</v>
      </c>
      <c r="I802">
        <v>13.3</v>
      </c>
      <c r="J802" t="s">
        <v>15</v>
      </c>
      <c r="K802">
        <v>4.5</v>
      </c>
      <c r="L802">
        <v>2.74</v>
      </c>
      <c r="M802" t="s">
        <v>30</v>
      </c>
      <c r="N802">
        <v>2336.56</v>
      </c>
      <c r="O802" s="5">
        <f>(ScoreCard!$E$3-laptop_prices3[[#This Row],[Price ($)]])/ScoreCard!$E$3*ScoreCard!$E$5</f>
        <v>3.9190479539003027</v>
      </c>
      <c r="P802" s="5">
        <f>laptop_prices3[[#This Row],[RAM (GB)]]/ScoreCard!$F$3*ScoreCard!$F$5</f>
        <v>1.75</v>
      </c>
      <c r="Q802" s="5">
        <f>laptop_prices3[[#This Row],[Screen Size (inch)]]/ScoreCard!$G$3*ScoreCard!$G$5</f>
        <v>1.5375722543352601</v>
      </c>
      <c r="R802" s="5">
        <f>laptop_prices3[[#This Row],[Battery Life (hours)]]/ScoreCard!$H$3*ScoreCard!$H$5</f>
        <v>2.625</v>
      </c>
      <c r="S802" s="5">
        <f>ScoreCard!$I$3-laptop_prices3[[#This Row],[Weight (kg)]]/ScoreCard!$I$3*ScoreCard!$I$5</f>
        <v>1.9342857142857142</v>
      </c>
      <c r="T802" s="6" cm="1">
        <f t="array" ref="T802">_xlfn.IFS(laptop_prices3[[#This Row],[Storage]]="512GB SSD", 512, laptop_prices3[[#This Row],[Storage]] = "1TB SSD", 1000, laptop_prices3[[#This Row],[Storage]] = "2TB SSD", 2000, laptop_prices3[[#This Row],[Storage]]= "256GB SSD", 256, laptop_prices3[[#This Row],[Storage]] = "1TB HDD", 1000*0.7)</f>
        <v>2000</v>
      </c>
      <c r="U802" s="5">
        <f>laptop_prices3[[#This Row],[Storage Raw Value]]/ScoreCard!$J$3*ScoreCard!$J$5</f>
        <v>8</v>
      </c>
    </row>
    <row r="803" spans="2:21" x14ac:dyDescent="0.2">
      <c r="B803" s="4" cm="1">
        <f t="array" ref="B803">SUM(laptop_prices3[[#This Row],[RAM Comp]:[Weight Comp]]+laptop_prices3[[#This Row],[Storage Comp]])</f>
        <v>46.979182493806775</v>
      </c>
      <c r="C803">
        <v>801</v>
      </c>
      <c r="D803" t="s">
        <v>17</v>
      </c>
      <c r="E803" t="s">
        <v>48</v>
      </c>
      <c r="F803">
        <v>64</v>
      </c>
      <c r="G803" t="s">
        <v>25</v>
      </c>
      <c r="H803" t="s">
        <v>44</v>
      </c>
      <c r="I803">
        <v>15.6</v>
      </c>
      <c r="J803" t="s">
        <v>27</v>
      </c>
      <c r="K803">
        <v>7.8</v>
      </c>
      <c r="L803">
        <v>3.28</v>
      </c>
      <c r="M803" t="s">
        <v>30</v>
      </c>
      <c r="N803">
        <v>5023.7299999999996</v>
      </c>
      <c r="O803" s="5">
        <f>(ScoreCard!$E$3-laptop_prices3[[#This Row],[Price ($)]])/ScoreCard!$E$3*ScoreCard!$E$5</f>
        <v>2.6758948100830136</v>
      </c>
      <c r="P803" s="5">
        <f>laptop_prices3[[#This Row],[RAM (GB)]]/ScoreCard!$F$3*ScoreCard!$F$5</f>
        <v>7</v>
      </c>
      <c r="Q803" s="5">
        <f>laptop_prices3[[#This Row],[Screen Size (inch)]]/ScoreCard!$G$3*ScoreCard!$G$5</f>
        <v>1.8034682080924855</v>
      </c>
      <c r="R803" s="5">
        <f>laptop_prices3[[#This Row],[Battery Life (hours)]]/ScoreCard!$H$3*ScoreCard!$H$5</f>
        <v>4.55</v>
      </c>
      <c r="S803" s="5">
        <f>ScoreCard!$I$3-laptop_prices3[[#This Row],[Weight (kg)]]/ScoreCard!$I$3*ScoreCard!$I$5</f>
        <v>1.6257142857142859</v>
      </c>
      <c r="T803" s="6" cm="1">
        <f t="array" ref="T803">_xlfn.IFS(laptop_prices3[[#This Row],[Storage]]="512GB SSD", 512, laptop_prices3[[#This Row],[Storage]] = "1TB SSD", 1000, laptop_prices3[[#This Row],[Storage]] = "2TB SSD", 2000, laptop_prices3[[#This Row],[Storage]]= "256GB SSD", 256, laptop_prices3[[#This Row],[Storage]] = "1TB HDD", 1000*0.7)</f>
        <v>2000</v>
      </c>
      <c r="U803" s="5">
        <f>laptop_prices3[[#This Row],[Storage Raw Value]]/ScoreCard!$J$3*ScoreCard!$J$5</f>
        <v>8</v>
      </c>
    </row>
    <row r="804" spans="2:21" x14ac:dyDescent="0.2">
      <c r="B804" s="4" cm="1">
        <f t="array" ref="B804">SUM(laptop_prices3[[#This Row],[RAM Comp]:[Weight Comp]]+laptop_prices3[[#This Row],[Storage Comp]])</f>
        <v>28.983497109826587</v>
      </c>
      <c r="C804">
        <v>802</v>
      </c>
      <c r="D804" t="s">
        <v>34</v>
      </c>
      <c r="E804" t="s">
        <v>41</v>
      </c>
      <c r="F804">
        <v>64</v>
      </c>
      <c r="G804" t="s">
        <v>19</v>
      </c>
      <c r="H804" t="s">
        <v>40</v>
      </c>
      <c r="I804">
        <v>14</v>
      </c>
      <c r="J804" t="s">
        <v>21</v>
      </c>
      <c r="K804">
        <v>4.5</v>
      </c>
      <c r="L804">
        <v>3.08</v>
      </c>
      <c r="M804" t="s">
        <v>30</v>
      </c>
      <c r="N804">
        <v>3183.13</v>
      </c>
      <c r="O804" s="5">
        <f>(ScoreCard!$E$3-laptop_prices3[[#This Row],[Price ($)]])/ScoreCard!$E$3*ScoreCard!$E$5</f>
        <v>3.5274031539950479</v>
      </c>
      <c r="P804" s="5">
        <f>laptop_prices3[[#This Row],[RAM (GB)]]/ScoreCard!$F$3*ScoreCard!$F$5</f>
        <v>7</v>
      </c>
      <c r="Q804" s="5">
        <f>laptop_prices3[[#This Row],[Screen Size (inch)]]/ScoreCard!$G$3*ScoreCard!$G$5</f>
        <v>1.6184971098265895</v>
      </c>
      <c r="R804" s="5">
        <f>laptop_prices3[[#This Row],[Battery Life (hours)]]/ScoreCard!$H$3*ScoreCard!$H$5</f>
        <v>2.625</v>
      </c>
      <c r="S804" s="5">
        <f>ScoreCard!$I$3-laptop_prices3[[#This Row],[Weight (kg)]]/ScoreCard!$I$3*ScoreCard!$I$5</f>
        <v>1.74</v>
      </c>
      <c r="T804" s="6" cm="1">
        <f t="array" ref="T804">_xlfn.IFS(laptop_prices3[[#This Row],[Storage]]="512GB SSD", 512, laptop_prices3[[#This Row],[Storage]] = "1TB SSD", 1000, laptop_prices3[[#This Row],[Storage]] = "2TB SSD", 2000, laptop_prices3[[#This Row],[Storage]]= "256GB SSD", 256, laptop_prices3[[#This Row],[Storage]] = "1TB HDD", 1000*0.7)</f>
        <v>1000</v>
      </c>
      <c r="U804" s="5">
        <f>laptop_prices3[[#This Row],[Storage Raw Value]]/ScoreCard!$J$3*ScoreCard!$J$5</f>
        <v>4</v>
      </c>
    </row>
    <row r="805" spans="2:21" x14ac:dyDescent="0.2">
      <c r="B805" s="4" cm="1">
        <f t="array" ref="B805">SUM(laptop_prices3[[#This Row],[RAM Comp]:[Weight Comp]]+laptop_prices3[[#This Row],[Storage Comp]])</f>
        <v>23.066563446187718</v>
      </c>
      <c r="C805">
        <v>803</v>
      </c>
      <c r="D805" t="s">
        <v>28</v>
      </c>
      <c r="E805" t="s">
        <v>41</v>
      </c>
      <c r="F805">
        <v>16</v>
      </c>
      <c r="G805" t="s">
        <v>42</v>
      </c>
      <c r="H805" t="s">
        <v>35</v>
      </c>
      <c r="I805">
        <v>15.6</v>
      </c>
      <c r="J805" t="s">
        <v>27</v>
      </c>
      <c r="K805">
        <v>10.7</v>
      </c>
      <c r="L805">
        <v>2.5</v>
      </c>
      <c r="M805" t="s">
        <v>46</v>
      </c>
      <c r="N805">
        <v>2979.21</v>
      </c>
      <c r="O805" s="5">
        <f>(ScoreCard!$E$3-laptop_prices3[[#This Row],[Price ($)]])/ScoreCard!$E$3*ScoreCard!$E$5</f>
        <v>3.6217417291827814</v>
      </c>
      <c r="P805" s="5">
        <f>laptop_prices3[[#This Row],[RAM (GB)]]/ScoreCard!$F$3*ScoreCard!$F$5</f>
        <v>1.75</v>
      </c>
      <c r="Q805" s="5">
        <f>laptop_prices3[[#This Row],[Screen Size (inch)]]/ScoreCard!$G$3*ScoreCard!$G$5</f>
        <v>1.8034682080924855</v>
      </c>
      <c r="R805" s="5">
        <f>laptop_prices3[[#This Row],[Battery Life (hours)]]/ScoreCard!$H$3*ScoreCard!$H$5</f>
        <v>6.2416666666666663</v>
      </c>
      <c r="S805" s="5">
        <f>ScoreCard!$I$3-laptop_prices3[[#This Row],[Weight (kg)]]/ScoreCard!$I$3*ScoreCard!$I$5</f>
        <v>2.0714285714285712</v>
      </c>
      <c r="T805" s="6" cm="1">
        <f t="array" ref="T805">_xlfn.IFS(laptop_prices3[[#This Row],[Storage]]="512GB SSD", 512, laptop_prices3[[#This Row],[Storage]] = "1TB SSD", 1000, laptop_prices3[[#This Row],[Storage]] = "2TB SSD", 2000, laptop_prices3[[#This Row],[Storage]]= "256GB SSD", 256, laptop_prices3[[#This Row],[Storage]] = "1TB HDD", 1000*0.7)</f>
        <v>700</v>
      </c>
      <c r="U805" s="5">
        <f>laptop_prices3[[#This Row],[Storage Raw Value]]/ScoreCard!$J$3*ScoreCard!$J$5</f>
        <v>2.8</v>
      </c>
    </row>
    <row r="806" spans="2:21" x14ac:dyDescent="0.2">
      <c r="B806" s="4" cm="1">
        <f t="array" ref="B806">SUM(laptop_prices3[[#This Row],[RAM Comp]:[Weight Comp]]+laptop_prices3[[#This Row],[Storage Comp]])</f>
        <v>30.521857968620974</v>
      </c>
      <c r="C806">
        <v>804</v>
      </c>
      <c r="D806" t="s">
        <v>28</v>
      </c>
      <c r="E806" t="s">
        <v>39</v>
      </c>
      <c r="F806">
        <v>64</v>
      </c>
      <c r="G806" t="s">
        <v>19</v>
      </c>
      <c r="H806" t="s">
        <v>20</v>
      </c>
      <c r="I806">
        <v>13.3</v>
      </c>
      <c r="J806" t="s">
        <v>27</v>
      </c>
      <c r="K806">
        <v>6.6</v>
      </c>
      <c r="L806">
        <v>2.39</v>
      </c>
      <c r="M806" t="s">
        <v>16</v>
      </c>
      <c r="N806">
        <v>4039.27</v>
      </c>
      <c r="O806" s="5">
        <f>(ScoreCard!$E$3-laptop_prices3[[#This Row],[Price ($)]])/ScoreCard!$E$3*ScoreCard!$E$5</f>
        <v>3.1313310288419189</v>
      </c>
      <c r="P806" s="5">
        <f>laptop_prices3[[#This Row],[RAM (GB)]]/ScoreCard!$F$3*ScoreCard!$F$5</f>
        <v>7</v>
      </c>
      <c r="Q806" s="5">
        <f>laptop_prices3[[#This Row],[Screen Size (inch)]]/ScoreCard!$G$3*ScoreCard!$G$5</f>
        <v>1.5375722543352601</v>
      </c>
      <c r="R806" s="5">
        <f>laptop_prices3[[#This Row],[Battery Life (hours)]]/ScoreCard!$H$3*ScoreCard!$H$5</f>
        <v>3.8499999999999996</v>
      </c>
      <c r="S806" s="5">
        <f>ScoreCard!$I$3-laptop_prices3[[#This Row],[Weight (kg)]]/ScoreCard!$I$3*ScoreCard!$I$5</f>
        <v>2.1342857142857143</v>
      </c>
      <c r="T806" s="6" cm="1">
        <f t="array" ref="T806">_xlfn.IFS(laptop_prices3[[#This Row],[Storage]]="512GB SSD", 512, laptop_prices3[[#This Row],[Storage]] = "1TB SSD", 1000, laptop_prices3[[#This Row],[Storage]] = "2TB SSD", 2000, laptop_prices3[[#This Row],[Storage]]= "256GB SSD", 256, laptop_prices3[[#This Row],[Storage]] = "1TB HDD", 1000*0.7)</f>
        <v>1000</v>
      </c>
      <c r="U806" s="5">
        <f>laptop_prices3[[#This Row],[Storage Raw Value]]/ScoreCard!$J$3*ScoreCard!$J$5</f>
        <v>4</v>
      </c>
    </row>
    <row r="807" spans="2:21" x14ac:dyDescent="0.2">
      <c r="B807" s="4" cm="1">
        <f t="array" ref="B807">SUM(laptop_prices3[[#This Row],[RAM Comp]:[Weight Comp]]+laptop_prices3[[#This Row],[Storage Comp]])</f>
        <v>21.027878062207542</v>
      </c>
      <c r="C807">
        <v>805</v>
      </c>
      <c r="D807" t="s">
        <v>38</v>
      </c>
      <c r="E807" t="s">
        <v>39</v>
      </c>
      <c r="F807">
        <v>64</v>
      </c>
      <c r="G807" t="s">
        <v>13</v>
      </c>
      <c r="H807" t="s">
        <v>14</v>
      </c>
      <c r="I807">
        <v>14</v>
      </c>
      <c r="J807" t="s">
        <v>43</v>
      </c>
      <c r="K807">
        <v>4.0999999999999996</v>
      </c>
      <c r="L807">
        <v>2.93</v>
      </c>
      <c r="M807" t="s">
        <v>46</v>
      </c>
      <c r="N807">
        <v>2323.33</v>
      </c>
      <c r="O807" s="5">
        <f>(ScoreCard!$E$3-laptop_prices3[[#This Row],[Price ($)]])/ScoreCard!$E$3*ScoreCard!$E$5</f>
        <v>3.9251684881771447</v>
      </c>
      <c r="P807" s="5">
        <f>laptop_prices3[[#This Row],[RAM (GB)]]/ScoreCard!$F$3*ScoreCard!$F$5</f>
        <v>7</v>
      </c>
      <c r="Q807" s="5">
        <f>laptop_prices3[[#This Row],[Screen Size (inch)]]/ScoreCard!$G$3*ScoreCard!$G$5</f>
        <v>1.6184971098265895</v>
      </c>
      <c r="R807" s="5">
        <f>laptop_prices3[[#This Row],[Battery Life (hours)]]/ScoreCard!$H$3*ScoreCard!$H$5</f>
        <v>2.3916666666666662</v>
      </c>
      <c r="S807" s="5">
        <f>ScoreCard!$I$3-laptop_prices3[[#This Row],[Weight (kg)]]/ScoreCard!$I$3*ScoreCard!$I$5</f>
        <v>1.8257142857142856</v>
      </c>
      <c r="T807" s="6" cm="1">
        <f t="array" ref="T807">_xlfn.IFS(laptop_prices3[[#This Row],[Storage]]="512GB SSD", 512, laptop_prices3[[#This Row],[Storage]] = "1TB SSD", 1000, laptop_prices3[[#This Row],[Storage]] = "2TB SSD", 2000, laptop_prices3[[#This Row],[Storage]]= "256GB SSD", 256, laptop_prices3[[#This Row],[Storage]] = "1TB HDD", 1000*0.7)</f>
        <v>512</v>
      </c>
      <c r="U807" s="5">
        <f>laptop_prices3[[#This Row],[Storage Raw Value]]/ScoreCard!$J$3*ScoreCard!$J$5</f>
        <v>2.048</v>
      </c>
    </row>
    <row r="808" spans="2:21" x14ac:dyDescent="0.2">
      <c r="B808" s="4" cm="1">
        <f t="array" ref="B808">SUM(laptop_prices3[[#This Row],[RAM Comp]:[Weight Comp]]+laptop_prices3[[#This Row],[Storage Comp]])</f>
        <v>18.87263487475915</v>
      </c>
      <c r="C808">
        <v>806</v>
      </c>
      <c r="D808" t="s">
        <v>23</v>
      </c>
      <c r="E808" t="s">
        <v>31</v>
      </c>
      <c r="F808">
        <v>4</v>
      </c>
      <c r="G808" t="s">
        <v>42</v>
      </c>
      <c r="H808" t="s">
        <v>14</v>
      </c>
      <c r="I808">
        <v>15.6</v>
      </c>
      <c r="J808" t="s">
        <v>43</v>
      </c>
      <c r="K808">
        <v>5.3</v>
      </c>
      <c r="L808">
        <v>2.0299999999999998</v>
      </c>
      <c r="M808" t="s">
        <v>16</v>
      </c>
      <c r="N808">
        <v>736.27</v>
      </c>
      <c r="O808" s="5">
        <f>(ScoreCard!$E$3-laptop_prices3[[#This Row],[Price ($)]])/ScoreCard!$E$3*ScoreCard!$E$5</f>
        <v>4.6593827836726538</v>
      </c>
      <c r="P808" s="5">
        <f>laptop_prices3[[#This Row],[RAM (GB)]]/ScoreCard!$F$3*ScoreCard!$F$5</f>
        <v>0.4375</v>
      </c>
      <c r="Q808" s="5">
        <f>laptop_prices3[[#This Row],[Screen Size (inch)]]/ScoreCard!$G$3*ScoreCard!$G$5</f>
        <v>1.8034682080924855</v>
      </c>
      <c r="R808" s="5">
        <f>laptop_prices3[[#This Row],[Battery Life (hours)]]/ScoreCard!$H$3*ScoreCard!$H$5</f>
        <v>3.0916666666666668</v>
      </c>
      <c r="S808" s="5">
        <f>ScoreCard!$I$3-laptop_prices3[[#This Row],[Weight (kg)]]/ScoreCard!$I$3*ScoreCard!$I$5</f>
        <v>2.34</v>
      </c>
      <c r="T808" s="6" cm="1">
        <f t="array" ref="T808">_xlfn.IFS(laptop_prices3[[#This Row],[Storage]]="512GB SSD", 512, laptop_prices3[[#This Row],[Storage]] = "1TB SSD", 1000, laptop_prices3[[#This Row],[Storage]] = "2TB SSD", 2000, laptop_prices3[[#This Row],[Storage]]= "256GB SSD", 256, laptop_prices3[[#This Row],[Storage]] = "1TB HDD", 1000*0.7)</f>
        <v>700</v>
      </c>
      <c r="U808" s="5">
        <f>laptop_prices3[[#This Row],[Storage Raw Value]]/ScoreCard!$J$3*ScoreCard!$J$5</f>
        <v>2.8</v>
      </c>
    </row>
    <row r="809" spans="2:21" x14ac:dyDescent="0.2">
      <c r="B809" s="4" cm="1">
        <f t="array" ref="B809">SUM(laptop_prices3[[#This Row],[RAM Comp]:[Weight Comp]]+laptop_prices3[[#This Row],[Storage Comp]])</f>
        <v>19.068738921001923</v>
      </c>
      <c r="C809">
        <v>807</v>
      </c>
      <c r="D809" t="s">
        <v>23</v>
      </c>
      <c r="E809" t="s">
        <v>39</v>
      </c>
      <c r="F809">
        <v>4</v>
      </c>
      <c r="G809" t="s">
        <v>13</v>
      </c>
      <c r="H809" t="s">
        <v>44</v>
      </c>
      <c r="I809">
        <v>13.3</v>
      </c>
      <c r="J809" t="s">
        <v>43</v>
      </c>
      <c r="K809">
        <v>10.7</v>
      </c>
      <c r="L809">
        <v>1.47</v>
      </c>
      <c r="M809" t="s">
        <v>30</v>
      </c>
      <c r="N809">
        <v>663.84</v>
      </c>
      <c r="O809" s="5">
        <f>(ScoreCard!$E$3-laptop_prices3[[#This Row],[Price ($)]])/ScoreCard!$E$3*ScoreCard!$E$5</f>
        <v>4.6928907426803406</v>
      </c>
      <c r="P809" s="5">
        <f>laptop_prices3[[#This Row],[RAM (GB)]]/ScoreCard!$F$3*ScoreCard!$F$5</f>
        <v>0.4375</v>
      </c>
      <c r="Q809" s="5">
        <f>laptop_prices3[[#This Row],[Screen Size (inch)]]/ScoreCard!$G$3*ScoreCard!$G$5</f>
        <v>1.5375722543352601</v>
      </c>
      <c r="R809" s="5">
        <f>laptop_prices3[[#This Row],[Battery Life (hours)]]/ScoreCard!$H$3*ScoreCard!$H$5</f>
        <v>6.2416666666666663</v>
      </c>
      <c r="S809" s="5">
        <f>ScoreCard!$I$3-laptop_prices3[[#This Row],[Weight (kg)]]/ScoreCard!$I$3*ScoreCard!$I$5</f>
        <v>2.66</v>
      </c>
      <c r="T809" s="6" cm="1">
        <f t="array" ref="T809">_xlfn.IFS(laptop_prices3[[#This Row],[Storage]]="512GB SSD", 512, laptop_prices3[[#This Row],[Storage]] = "1TB SSD", 1000, laptop_prices3[[#This Row],[Storage]] = "2TB SSD", 2000, laptop_prices3[[#This Row],[Storage]]= "256GB SSD", 256, laptop_prices3[[#This Row],[Storage]] = "1TB HDD", 1000*0.7)</f>
        <v>512</v>
      </c>
      <c r="U809" s="5">
        <f>laptop_prices3[[#This Row],[Storage Raw Value]]/ScoreCard!$J$3*ScoreCard!$J$5</f>
        <v>2.048</v>
      </c>
    </row>
    <row r="810" spans="2:21" x14ac:dyDescent="0.2">
      <c r="B810" s="4" cm="1">
        <f t="array" ref="B810">SUM(laptop_prices3[[#This Row],[RAM Comp]:[Weight Comp]]+laptop_prices3[[#This Row],[Storage Comp]])</f>
        <v>27.796853839801813</v>
      </c>
      <c r="C810">
        <v>808</v>
      </c>
      <c r="D810" t="s">
        <v>23</v>
      </c>
      <c r="E810" t="s">
        <v>12</v>
      </c>
      <c r="F810">
        <v>8</v>
      </c>
      <c r="G810" t="s">
        <v>19</v>
      </c>
      <c r="H810" t="s">
        <v>32</v>
      </c>
      <c r="I810">
        <v>16</v>
      </c>
      <c r="J810" t="s">
        <v>21</v>
      </c>
      <c r="K810">
        <v>11.1</v>
      </c>
      <c r="L810">
        <v>1.58</v>
      </c>
      <c r="M810" t="s">
        <v>16</v>
      </c>
      <c r="N810">
        <v>819.6</v>
      </c>
      <c r="O810" s="5">
        <f>(ScoreCard!$E$3-laptop_prices3[[#This Row],[Price ($)]])/ScoreCard!$E$3*ScoreCard!$E$5</f>
        <v>4.6208322076114836</v>
      </c>
      <c r="P810" s="5">
        <f>laptop_prices3[[#This Row],[RAM (GB)]]/ScoreCard!$F$3*ScoreCard!$F$5</f>
        <v>0.875</v>
      </c>
      <c r="Q810" s="5">
        <f>laptop_prices3[[#This Row],[Screen Size (inch)]]/ScoreCard!$G$3*ScoreCard!$G$5</f>
        <v>1.8497109826589595</v>
      </c>
      <c r="R810" s="5">
        <f>laptop_prices3[[#This Row],[Battery Life (hours)]]/ScoreCard!$H$3*ScoreCard!$H$5</f>
        <v>6.4749999999999996</v>
      </c>
      <c r="S810" s="5">
        <f>ScoreCard!$I$3-laptop_prices3[[#This Row],[Weight (kg)]]/ScoreCard!$I$3*ScoreCard!$I$5</f>
        <v>2.597142857142857</v>
      </c>
      <c r="T810" s="6" cm="1">
        <f t="array" ref="T810">_xlfn.IFS(laptop_prices3[[#This Row],[Storage]]="512GB SSD", 512, laptop_prices3[[#This Row],[Storage]] = "1TB SSD", 1000, laptop_prices3[[#This Row],[Storage]] = "2TB SSD", 2000, laptop_prices3[[#This Row],[Storage]]= "256GB SSD", 256, laptop_prices3[[#This Row],[Storage]] = "1TB HDD", 1000*0.7)</f>
        <v>1000</v>
      </c>
      <c r="U810" s="5">
        <f>laptop_prices3[[#This Row],[Storage Raw Value]]/ScoreCard!$J$3*ScoreCard!$J$5</f>
        <v>4</v>
      </c>
    </row>
    <row r="811" spans="2:21" x14ac:dyDescent="0.2">
      <c r="B811" s="4" cm="1">
        <f t="array" ref="B811">SUM(laptop_prices3[[#This Row],[RAM Comp]:[Weight Comp]]+laptop_prices3[[#This Row],[Storage Comp]])</f>
        <v>25.923735205064684</v>
      </c>
      <c r="C811">
        <v>809</v>
      </c>
      <c r="D811" t="s">
        <v>38</v>
      </c>
      <c r="E811" t="s">
        <v>39</v>
      </c>
      <c r="F811">
        <v>32</v>
      </c>
      <c r="G811" t="s">
        <v>19</v>
      </c>
      <c r="H811" t="s">
        <v>14</v>
      </c>
      <c r="I811">
        <v>14</v>
      </c>
      <c r="J811" t="s">
        <v>15</v>
      </c>
      <c r="K811">
        <v>5</v>
      </c>
      <c r="L811">
        <v>2.82</v>
      </c>
      <c r="M811" t="s">
        <v>30</v>
      </c>
      <c r="N811">
        <v>1999.28</v>
      </c>
      <c r="O811" s="5">
        <f>(ScoreCard!$E$3-laptop_prices3[[#This Row],[Price ($)]])/ScoreCard!$E$3*ScoreCard!$E$5</f>
        <v>4.0750822547992751</v>
      </c>
      <c r="P811" s="5">
        <f>laptop_prices3[[#This Row],[RAM (GB)]]/ScoreCard!$F$3*ScoreCard!$F$5</f>
        <v>3.5</v>
      </c>
      <c r="Q811" s="5">
        <f>laptop_prices3[[#This Row],[Screen Size (inch)]]/ScoreCard!$G$3*ScoreCard!$G$5</f>
        <v>1.6184971098265895</v>
      </c>
      <c r="R811" s="5">
        <f>laptop_prices3[[#This Row],[Battery Life (hours)]]/ScoreCard!$H$3*ScoreCard!$H$5</f>
        <v>2.916666666666667</v>
      </c>
      <c r="S811" s="5">
        <f>ScoreCard!$I$3-laptop_prices3[[#This Row],[Weight (kg)]]/ScoreCard!$I$3*ScoreCard!$I$5</f>
        <v>1.8885714285714286</v>
      </c>
      <c r="T811" s="6" cm="1">
        <f t="array" ref="T811">_xlfn.IFS(laptop_prices3[[#This Row],[Storage]]="512GB SSD", 512, laptop_prices3[[#This Row],[Storage]] = "1TB SSD", 1000, laptop_prices3[[#This Row],[Storage]] = "2TB SSD", 2000, laptop_prices3[[#This Row],[Storage]]= "256GB SSD", 256, laptop_prices3[[#This Row],[Storage]] = "1TB HDD", 1000*0.7)</f>
        <v>1000</v>
      </c>
      <c r="U811" s="5">
        <f>laptop_prices3[[#This Row],[Storage Raw Value]]/ScoreCard!$J$3*ScoreCard!$J$5</f>
        <v>4</v>
      </c>
    </row>
    <row r="812" spans="2:21" x14ac:dyDescent="0.2">
      <c r="B812" s="4" cm="1">
        <f t="array" ref="B812">SUM(laptop_prices3[[#This Row],[RAM Comp]:[Weight Comp]]+laptop_prices3[[#This Row],[Storage Comp]])</f>
        <v>43.019710982658957</v>
      </c>
      <c r="C812">
        <v>810</v>
      </c>
      <c r="D812" t="s">
        <v>33</v>
      </c>
      <c r="E812" t="s">
        <v>31</v>
      </c>
      <c r="F812">
        <v>16</v>
      </c>
      <c r="G812" t="s">
        <v>25</v>
      </c>
      <c r="H812" t="s">
        <v>44</v>
      </c>
      <c r="I812">
        <v>16</v>
      </c>
      <c r="J812" t="s">
        <v>21</v>
      </c>
      <c r="K812">
        <v>9.6</v>
      </c>
      <c r="L812">
        <v>2.94</v>
      </c>
      <c r="M812" t="s">
        <v>46</v>
      </c>
      <c r="N812">
        <v>730.66</v>
      </c>
      <c r="O812" s="5">
        <f>(ScoreCard!$E$3-laptop_prices3[[#This Row],[Price ($)]])/ScoreCard!$E$3*ScoreCard!$E$5</f>
        <v>4.6619781122662349</v>
      </c>
      <c r="P812" s="5">
        <f>laptop_prices3[[#This Row],[RAM (GB)]]/ScoreCard!$F$3*ScoreCard!$F$5</f>
        <v>1.75</v>
      </c>
      <c r="Q812" s="5">
        <f>laptop_prices3[[#This Row],[Screen Size (inch)]]/ScoreCard!$G$3*ScoreCard!$G$5</f>
        <v>1.8497109826589595</v>
      </c>
      <c r="R812" s="5">
        <f>laptop_prices3[[#This Row],[Battery Life (hours)]]/ScoreCard!$H$3*ScoreCard!$H$5</f>
        <v>5.6</v>
      </c>
      <c r="S812" s="5">
        <f>ScoreCard!$I$3-laptop_prices3[[#This Row],[Weight (kg)]]/ScoreCard!$I$3*ScoreCard!$I$5</f>
        <v>1.82</v>
      </c>
      <c r="T812" s="6" cm="1">
        <f t="array" ref="T812">_xlfn.IFS(laptop_prices3[[#This Row],[Storage]]="512GB SSD", 512, laptop_prices3[[#This Row],[Storage]] = "1TB SSD", 1000, laptop_prices3[[#This Row],[Storage]] = "2TB SSD", 2000, laptop_prices3[[#This Row],[Storage]]= "256GB SSD", 256, laptop_prices3[[#This Row],[Storage]] = "1TB HDD", 1000*0.7)</f>
        <v>2000</v>
      </c>
      <c r="U812" s="5">
        <f>laptop_prices3[[#This Row],[Storage Raw Value]]/ScoreCard!$J$3*ScoreCard!$J$5</f>
        <v>8</v>
      </c>
    </row>
    <row r="813" spans="2:21" x14ac:dyDescent="0.2">
      <c r="B813" s="4" cm="1">
        <f t="array" ref="B813">SUM(laptop_prices3[[#This Row],[RAM Comp]:[Weight Comp]]+laptop_prices3[[#This Row],[Storage Comp]])</f>
        <v>16.48975860170658</v>
      </c>
      <c r="C813">
        <v>811</v>
      </c>
      <c r="D813" t="s">
        <v>34</v>
      </c>
      <c r="E813" t="s">
        <v>24</v>
      </c>
      <c r="F813">
        <v>8</v>
      </c>
      <c r="G813" t="s">
        <v>29</v>
      </c>
      <c r="H813" t="s">
        <v>32</v>
      </c>
      <c r="I813">
        <v>16</v>
      </c>
      <c r="J813" t="s">
        <v>15</v>
      </c>
      <c r="K813">
        <v>11.8</v>
      </c>
      <c r="L813">
        <v>1.25</v>
      </c>
      <c r="M813" t="s">
        <v>30</v>
      </c>
      <c r="N813">
        <v>1275.7</v>
      </c>
      <c r="O813" s="5">
        <f>(ScoreCard!$E$3-laptop_prices3[[#This Row],[Price ($)]])/ScoreCard!$E$3*ScoreCard!$E$5</f>
        <v>4.4098287545753649</v>
      </c>
      <c r="P813" s="5">
        <f>laptop_prices3[[#This Row],[RAM (GB)]]/ScoreCard!$F$3*ScoreCard!$F$5</f>
        <v>0.875</v>
      </c>
      <c r="Q813" s="5">
        <f>laptop_prices3[[#This Row],[Screen Size (inch)]]/ScoreCard!$G$3*ScoreCard!$G$5</f>
        <v>1.8497109826589595</v>
      </c>
      <c r="R813" s="5">
        <f>laptop_prices3[[#This Row],[Battery Life (hours)]]/ScoreCard!$H$3*ScoreCard!$H$5</f>
        <v>6.8833333333333337</v>
      </c>
      <c r="S813" s="5">
        <f>ScoreCard!$I$3-laptop_prices3[[#This Row],[Weight (kg)]]/ScoreCard!$I$3*ScoreCard!$I$5</f>
        <v>2.7857142857142856</v>
      </c>
      <c r="T813" s="6" cm="1">
        <f t="array" ref="T813">_xlfn.IFS(laptop_prices3[[#This Row],[Storage]]="512GB SSD", 512, laptop_prices3[[#This Row],[Storage]] = "1TB SSD", 1000, laptop_prices3[[#This Row],[Storage]] = "2TB SSD", 2000, laptop_prices3[[#This Row],[Storage]]= "256GB SSD", 256, laptop_prices3[[#This Row],[Storage]] = "1TB HDD", 1000*0.7)</f>
        <v>256</v>
      </c>
      <c r="U813" s="5">
        <f>laptop_prices3[[#This Row],[Storage Raw Value]]/ScoreCard!$J$3*ScoreCard!$J$5</f>
        <v>1.024</v>
      </c>
    </row>
    <row r="814" spans="2:21" x14ac:dyDescent="0.2">
      <c r="B814" s="4" cm="1">
        <f t="array" ref="B814">SUM(laptop_prices3[[#This Row],[RAM Comp]:[Weight Comp]]+laptop_prices3[[#This Row],[Storage Comp]])</f>
        <v>22.237039636663912</v>
      </c>
      <c r="C814">
        <v>812</v>
      </c>
      <c r="D814" t="s">
        <v>36</v>
      </c>
      <c r="E814" t="s">
        <v>31</v>
      </c>
      <c r="F814">
        <v>8</v>
      </c>
      <c r="G814" t="s">
        <v>42</v>
      </c>
      <c r="H814" t="s">
        <v>44</v>
      </c>
      <c r="I814">
        <v>15.6</v>
      </c>
      <c r="J814" t="s">
        <v>21</v>
      </c>
      <c r="K814">
        <v>10.199999999999999</v>
      </c>
      <c r="L814">
        <v>1.91</v>
      </c>
      <c r="M814" t="s">
        <v>46</v>
      </c>
      <c r="N814">
        <v>387.06</v>
      </c>
      <c r="O814" s="5">
        <f>(ScoreCard!$E$3-laptop_prices3[[#This Row],[Price ($)]])/ScoreCard!$E$3*ScoreCard!$E$5</f>
        <v>4.8209362058053937</v>
      </c>
      <c r="P814" s="5">
        <f>laptop_prices3[[#This Row],[RAM (GB)]]/ScoreCard!$F$3*ScoreCard!$F$5</f>
        <v>0.875</v>
      </c>
      <c r="Q814" s="5">
        <f>laptop_prices3[[#This Row],[Screen Size (inch)]]/ScoreCard!$G$3*ScoreCard!$G$5</f>
        <v>1.8034682080924855</v>
      </c>
      <c r="R814" s="5">
        <f>laptop_prices3[[#This Row],[Battery Life (hours)]]/ScoreCard!$H$3*ScoreCard!$H$5</f>
        <v>5.95</v>
      </c>
      <c r="S814" s="5">
        <f>ScoreCard!$I$3-laptop_prices3[[#This Row],[Weight (kg)]]/ScoreCard!$I$3*ScoreCard!$I$5</f>
        <v>2.4085714285714284</v>
      </c>
      <c r="T814" s="6" cm="1">
        <f t="array" ref="T814">_xlfn.IFS(laptop_prices3[[#This Row],[Storage]]="512GB SSD", 512, laptop_prices3[[#This Row],[Storage]] = "1TB SSD", 1000, laptop_prices3[[#This Row],[Storage]] = "2TB SSD", 2000, laptop_prices3[[#This Row],[Storage]]= "256GB SSD", 256, laptop_prices3[[#This Row],[Storage]] = "1TB HDD", 1000*0.7)</f>
        <v>700</v>
      </c>
      <c r="U814" s="5">
        <f>laptop_prices3[[#This Row],[Storage Raw Value]]/ScoreCard!$J$3*ScoreCard!$J$5</f>
        <v>2.8</v>
      </c>
    </row>
    <row r="815" spans="2:21" x14ac:dyDescent="0.2">
      <c r="B815" s="4" cm="1">
        <f t="array" ref="B815">SUM(laptop_prices3[[#This Row],[RAM Comp]:[Weight Comp]]+laptop_prices3[[#This Row],[Storage Comp]])</f>
        <v>19.709738095238095</v>
      </c>
      <c r="C815">
        <v>813</v>
      </c>
      <c r="D815" t="s">
        <v>47</v>
      </c>
      <c r="E815" t="s">
        <v>37</v>
      </c>
      <c r="F815">
        <v>4</v>
      </c>
      <c r="G815" t="s">
        <v>13</v>
      </c>
      <c r="H815" t="s">
        <v>32</v>
      </c>
      <c r="I815">
        <v>17.3</v>
      </c>
      <c r="J815" t="s">
        <v>27</v>
      </c>
      <c r="K815">
        <v>11.3</v>
      </c>
      <c r="L815">
        <v>1.77</v>
      </c>
      <c r="M815" t="s">
        <v>46</v>
      </c>
      <c r="N815">
        <v>3642.7</v>
      </c>
      <c r="O815" s="5">
        <f>(ScoreCard!$E$3-laptop_prices3[[#This Row],[Price ($)]])/ScoreCard!$E$3*ScoreCard!$E$5</f>
        <v>3.3147943907593347</v>
      </c>
      <c r="P815" s="5">
        <f>laptop_prices3[[#This Row],[RAM (GB)]]/ScoreCard!$F$3*ScoreCard!$F$5</f>
        <v>0.4375</v>
      </c>
      <c r="Q815" s="5">
        <f>laptop_prices3[[#This Row],[Screen Size (inch)]]/ScoreCard!$G$3*ScoreCard!$G$5</f>
        <v>2</v>
      </c>
      <c r="R815" s="5">
        <f>laptop_prices3[[#This Row],[Battery Life (hours)]]/ScoreCard!$H$3*ScoreCard!$H$5</f>
        <v>6.5916666666666677</v>
      </c>
      <c r="S815" s="5">
        <f>ScoreCard!$I$3-laptop_prices3[[#This Row],[Weight (kg)]]/ScoreCard!$I$3*ScoreCard!$I$5</f>
        <v>2.4885714285714284</v>
      </c>
      <c r="T815" s="6" cm="1">
        <f t="array" ref="T815">_xlfn.IFS(laptop_prices3[[#This Row],[Storage]]="512GB SSD", 512, laptop_prices3[[#This Row],[Storage]] = "1TB SSD", 1000, laptop_prices3[[#This Row],[Storage]] = "2TB SSD", 2000, laptop_prices3[[#This Row],[Storage]]= "256GB SSD", 256, laptop_prices3[[#This Row],[Storage]] = "1TB HDD", 1000*0.7)</f>
        <v>512</v>
      </c>
      <c r="U815" s="5">
        <f>laptop_prices3[[#This Row],[Storage Raw Value]]/ScoreCard!$J$3*ScoreCard!$J$5</f>
        <v>2.048</v>
      </c>
    </row>
    <row r="816" spans="2:21" x14ac:dyDescent="0.2">
      <c r="B816" s="4" cm="1">
        <f t="array" ref="B816">SUM(laptop_prices3[[#This Row],[RAM Comp]:[Weight Comp]]+laptop_prices3[[#This Row],[Storage Comp]])</f>
        <v>26.801381778144783</v>
      </c>
      <c r="C816">
        <v>814</v>
      </c>
      <c r="D816" t="s">
        <v>36</v>
      </c>
      <c r="E816" t="s">
        <v>39</v>
      </c>
      <c r="F816">
        <v>64</v>
      </c>
      <c r="G816" t="s">
        <v>42</v>
      </c>
      <c r="H816" t="s">
        <v>14</v>
      </c>
      <c r="I816">
        <v>13.3</v>
      </c>
      <c r="J816" t="s">
        <v>43</v>
      </c>
      <c r="K816">
        <v>8</v>
      </c>
      <c r="L816">
        <v>1.93</v>
      </c>
      <c r="M816" t="s">
        <v>46</v>
      </c>
      <c r="N816">
        <v>1911.82</v>
      </c>
      <c r="O816" s="5">
        <f>(ScoreCard!$E$3-laptop_prices3[[#This Row],[Price ($)]])/ScoreCard!$E$3*ScoreCard!$E$5</f>
        <v>4.115543473835757</v>
      </c>
      <c r="P816" s="5">
        <f>laptop_prices3[[#This Row],[RAM (GB)]]/ScoreCard!$F$3*ScoreCard!$F$5</f>
        <v>7</v>
      </c>
      <c r="Q816" s="5">
        <f>laptop_prices3[[#This Row],[Screen Size (inch)]]/ScoreCard!$G$3*ScoreCard!$G$5</f>
        <v>1.5375722543352601</v>
      </c>
      <c r="R816" s="5">
        <f>laptop_prices3[[#This Row],[Battery Life (hours)]]/ScoreCard!$H$3*ScoreCard!$H$5</f>
        <v>4.6666666666666661</v>
      </c>
      <c r="S816" s="5">
        <f>ScoreCard!$I$3-laptop_prices3[[#This Row],[Weight (kg)]]/ScoreCard!$I$3*ScoreCard!$I$5</f>
        <v>2.3971428571428572</v>
      </c>
      <c r="T816" s="6" cm="1">
        <f t="array" ref="T816">_xlfn.IFS(laptop_prices3[[#This Row],[Storage]]="512GB SSD", 512, laptop_prices3[[#This Row],[Storage]] = "1TB SSD", 1000, laptop_prices3[[#This Row],[Storage]] = "2TB SSD", 2000, laptop_prices3[[#This Row],[Storage]]= "256GB SSD", 256, laptop_prices3[[#This Row],[Storage]] = "1TB HDD", 1000*0.7)</f>
        <v>700</v>
      </c>
      <c r="U816" s="5">
        <f>laptop_prices3[[#This Row],[Storage Raw Value]]/ScoreCard!$J$3*ScoreCard!$J$5</f>
        <v>2.8</v>
      </c>
    </row>
    <row r="817" spans="2:21" x14ac:dyDescent="0.2">
      <c r="B817" s="4" cm="1">
        <f t="array" ref="B817">SUM(laptop_prices3[[#This Row],[RAM Comp]:[Weight Comp]]+laptop_prices3[[#This Row],[Storage Comp]])</f>
        <v>14.90327773190201</v>
      </c>
      <c r="C817">
        <v>815</v>
      </c>
      <c r="D817" t="s">
        <v>45</v>
      </c>
      <c r="E817" t="s">
        <v>37</v>
      </c>
      <c r="F817">
        <v>32</v>
      </c>
      <c r="G817" t="s">
        <v>29</v>
      </c>
      <c r="H817" t="s">
        <v>20</v>
      </c>
      <c r="I817">
        <v>15.6</v>
      </c>
      <c r="J817" t="s">
        <v>21</v>
      </c>
      <c r="K817">
        <v>5.6</v>
      </c>
      <c r="L817">
        <v>2.21</v>
      </c>
      <c r="M817" t="s">
        <v>30</v>
      </c>
      <c r="N817">
        <v>2289.39</v>
      </c>
      <c r="O817" s="5">
        <f>(ScoreCard!$E$3-laptop_prices3[[#This Row],[Price ($)]])/ScoreCard!$E$3*ScoreCard!$E$5</f>
        <v>3.9408699948556052</v>
      </c>
      <c r="P817" s="5">
        <f>laptop_prices3[[#This Row],[RAM (GB)]]/ScoreCard!$F$3*ScoreCard!$F$5</f>
        <v>3.5</v>
      </c>
      <c r="Q817" s="5">
        <f>laptop_prices3[[#This Row],[Screen Size (inch)]]/ScoreCard!$G$3*ScoreCard!$G$5</f>
        <v>1.8034682080924855</v>
      </c>
      <c r="R817" s="5">
        <f>laptop_prices3[[#This Row],[Battery Life (hours)]]/ScoreCard!$H$3*ScoreCard!$H$5</f>
        <v>3.2666666666666662</v>
      </c>
      <c r="S817" s="5">
        <f>ScoreCard!$I$3-laptop_prices3[[#This Row],[Weight (kg)]]/ScoreCard!$I$3*ScoreCard!$I$5</f>
        <v>2.2371428571428571</v>
      </c>
      <c r="T817" s="6" cm="1">
        <f t="array" ref="T817">_xlfn.IFS(laptop_prices3[[#This Row],[Storage]]="512GB SSD", 512, laptop_prices3[[#This Row],[Storage]] = "1TB SSD", 1000, laptop_prices3[[#This Row],[Storage]] = "2TB SSD", 2000, laptop_prices3[[#This Row],[Storage]]= "256GB SSD", 256, laptop_prices3[[#This Row],[Storage]] = "1TB HDD", 1000*0.7)</f>
        <v>256</v>
      </c>
      <c r="U817" s="5">
        <f>laptop_prices3[[#This Row],[Storage Raw Value]]/ScoreCard!$J$3*ScoreCard!$J$5</f>
        <v>1.024</v>
      </c>
    </row>
    <row r="818" spans="2:21" x14ac:dyDescent="0.2">
      <c r="B818" s="4" cm="1">
        <f t="array" ref="B818">SUM(laptop_prices3[[#This Row],[RAM Comp]:[Weight Comp]]+laptop_prices3[[#This Row],[Storage Comp]])</f>
        <v>20.366857968620973</v>
      </c>
      <c r="C818">
        <v>816</v>
      </c>
      <c r="D818" t="s">
        <v>45</v>
      </c>
      <c r="E818" t="s">
        <v>31</v>
      </c>
      <c r="F818">
        <v>16</v>
      </c>
      <c r="G818" t="s">
        <v>42</v>
      </c>
      <c r="H818" t="s">
        <v>14</v>
      </c>
      <c r="I818">
        <v>13.3</v>
      </c>
      <c r="J818" t="s">
        <v>15</v>
      </c>
      <c r="K818">
        <v>6.9</v>
      </c>
      <c r="L818">
        <v>2.88</v>
      </c>
      <c r="M818" t="s">
        <v>46</v>
      </c>
      <c r="N818">
        <v>1178.6500000000001</v>
      </c>
      <c r="O818" s="5">
        <f>(ScoreCard!$E$3-laptop_prices3[[#This Row],[Price ($)]])/ScoreCard!$E$3*ScoreCard!$E$5</f>
        <v>4.4547265513680765</v>
      </c>
      <c r="P818" s="5">
        <f>laptop_prices3[[#This Row],[RAM (GB)]]/ScoreCard!$F$3*ScoreCard!$F$5</f>
        <v>1.75</v>
      </c>
      <c r="Q818" s="5">
        <f>laptop_prices3[[#This Row],[Screen Size (inch)]]/ScoreCard!$G$3*ScoreCard!$G$5</f>
        <v>1.5375722543352601</v>
      </c>
      <c r="R818" s="5">
        <f>laptop_prices3[[#This Row],[Battery Life (hours)]]/ScoreCard!$H$3*ScoreCard!$H$5</f>
        <v>4.0250000000000004</v>
      </c>
      <c r="S818" s="5">
        <f>ScoreCard!$I$3-laptop_prices3[[#This Row],[Weight (kg)]]/ScoreCard!$I$3*ScoreCard!$I$5</f>
        <v>1.8542857142857143</v>
      </c>
      <c r="T818" s="6" cm="1">
        <f t="array" ref="T818">_xlfn.IFS(laptop_prices3[[#This Row],[Storage]]="512GB SSD", 512, laptop_prices3[[#This Row],[Storage]] = "1TB SSD", 1000, laptop_prices3[[#This Row],[Storage]] = "2TB SSD", 2000, laptop_prices3[[#This Row],[Storage]]= "256GB SSD", 256, laptop_prices3[[#This Row],[Storage]] = "1TB HDD", 1000*0.7)</f>
        <v>700</v>
      </c>
      <c r="U818" s="5">
        <f>laptop_prices3[[#This Row],[Storage Raw Value]]/ScoreCard!$J$3*ScoreCard!$J$5</f>
        <v>2.8</v>
      </c>
    </row>
    <row r="819" spans="2:21" x14ac:dyDescent="0.2">
      <c r="B819" s="4" cm="1">
        <f t="array" ref="B819">SUM(laptop_prices3[[#This Row],[RAM Comp]:[Weight Comp]]+laptop_prices3[[#This Row],[Storage Comp]])</f>
        <v>39.270187173135149</v>
      </c>
      <c r="C819">
        <v>817</v>
      </c>
      <c r="D819" t="s">
        <v>34</v>
      </c>
      <c r="E819" t="s">
        <v>24</v>
      </c>
      <c r="F819">
        <v>8</v>
      </c>
      <c r="G819" t="s">
        <v>25</v>
      </c>
      <c r="H819" t="s">
        <v>32</v>
      </c>
      <c r="I819">
        <v>16</v>
      </c>
      <c r="J819" t="s">
        <v>15</v>
      </c>
      <c r="K819">
        <v>4.3</v>
      </c>
      <c r="L819">
        <v>2.56</v>
      </c>
      <c r="M819" t="s">
        <v>46</v>
      </c>
      <c r="N819">
        <v>1524.92</v>
      </c>
      <c r="O819" s="5">
        <f>(ScoreCard!$E$3-laptop_prices3[[#This Row],[Price ($)]])/ScoreCard!$E$3*ScoreCard!$E$5</f>
        <v>4.294533247963523</v>
      </c>
      <c r="P819" s="5">
        <f>laptop_prices3[[#This Row],[RAM (GB)]]/ScoreCard!$F$3*ScoreCard!$F$5</f>
        <v>0.875</v>
      </c>
      <c r="Q819" s="5">
        <f>laptop_prices3[[#This Row],[Screen Size (inch)]]/ScoreCard!$G$3*ScoreCard!$G$5</f>
        <v>1.8497109826589595</v>
      </c>
      <c r="R819" s="5">
        <f>laptop_prices3[[#This Row],[Battery Life (hours)]]/ScoreCard!$H$3*ScoreCard!$H$5</f>
        <v>2.5083333333333333</v>
      </c>
      <c r="S819" s="5">
        <f>ScoreCard!$I$3-laptop_prices3[[#This Row],[Weight (kg)]]/ScoreCard!$I$3*ScoreCard!$I$5</f>
        <v>2.0371428571428574</v>
      </c>
      <c r="T819" s="6" cm="1">
        <f t="array" ref="T819">_xlfn.IFS(laptop_prices3[[#This Row],[Storage]]="512GB SSD", 512, laptop_prices3[[#This Row],[Storage]] = "1TB SSD", 1000, laptop_prices3[[#This Row],[Storage]] = "2TB SSD", 2000, laptop_prices3[[#This Row],[Storage]]= "256GB SSD", 256, laptop_prices3[[#This Row],[Storage]] = "1TB HDD", 1000*0.7)</f>
        <v>2000</v>
      </c>
      <c r="U819" s="5">
        <f>laptop_prices3[[#This Row],[Storage Raw Value]]/ScoreCard!$J$3*ScoreCard!$J$5</f>
        <v>8</v>
      </c>
    </row>
    <row r="820" spans="2:21" x14ac:dyDescent="0.2">
      <c r="B820" s="4" cm="1">
        <f t="array" ref="B820">SUM(laptop_prices3[[#This Row],[RAM Comp]:[Weight Comp]]+laptop_prices3[[#This Row],[Storage Comp]])</f>
        <v>15.233663776493255</v>
      </c>
      <c r="C820">
        <v>818</v>
      </c>
      <c r="D820" t="s">
        <v>17</v>
      </c>
      <c r="E820" t="s">
        <v>48</v>
      </c>
      <c r="F820">
        <v>4</v>
      </c>
      <c r="G820" t="s">
        <v>29</v>
      </c>
      <c r="H820" t="s">
        <v>20</v>
      </c>
      <c r="I820">
        <v>14</v>
      </c>
      <c r="J820" t="s">
        <v>43</v>
      </c>
      <c r="K820">
        <v>11.9</v>
      </c>
      <c r="L820">
        <v>2.38</v>
      </c>
      <c r="M820" t="s">
        <v>16</v>
      </c>
      <c r="N820">
        <v>1461.28</v>
      </c>
      <c r="O820" s="5">
        <f>(ScoreCard!$E$3-laptop_prices3[[#This Row],[Price ($)]])/ScoreCard!$E$3*ScoreCard!$E$5</f>
        <v>4.3239747295491799</v>
      </c>
      <c r="P820" s="5">
        <f>laptop_prices3[[#This Row],[RAM (GB)]]/ScoreCard!$F$3*ScoreCard!$F$5</f>
        <v>0.4375</v>
      </c>
      <c r="Q820" s="5">
        <f>laptop_prices3[[#This Row],[Screen Size (inch)]]/ScoreCard!$G$3*ScoreCard!$G$5</f>
        <v>1.6184971098265895</v>
      </c>
      <c r="R820" s="5">
        <f>laptop_prices3[[#This Row],[Battery Life (hours)]]/ScoreCard!$H$3*ScoreCard!$H$5</f>
        <v>6.9416666666666664</v>
      </c>
      <c r="S820" s="5">
        <f>ScoreCard!$I$3-laptop_prices3[[#This Row],[Weight (kg)]]/ScoreCard!$I$3*ScoreCard!$I$5</f>
        <v>2.14</v>
      </c>
      <c r="T820" s="6" cm="1">
        <f t="array" ref="T820">_xlfn.IFS(laptop_prices3[[#This Row],[Storage]]="512GB SSD", 512, laptop_prices3[[#This Row],[Storage]] = "1TB SSD", 1000, laptop_prices3[[#This Row],[Storage]] = "2TB SSD", 2000, laptop_prices3[[#This Row],[Storage]]= "256GB SSD", 256, laptop_prices3[[#This Row],[Storage]] = "1TB HDD", 1000*0.7)</f>
        <v>256</v>
      </c>
      <c r="U820" s="5">
        <f>laptop_prices3[[#This Row],[Storage Raw Value]]/ScoreCard!$J$3*ScoreCard!$J$5</f>
        <v>1.024</v>
      </c>
    </row>
    <row r="821" spans="2:21" x14ac:dyDescent="0.2">
      <c r="B821" s="4" cm="1">
        <f t="array" ref="B821">SUM(laptop_prices3[[#This Row],[RAM Comp]:[Weight Comp]]+laptop_prices3[[#This Row],[Storage Comp]])</f>
        <v>27.838809523809523</v>
      </c>
      <c r="C821">
        <v>819</v>
      </c>
      <c r="D821" t="s">
        <v>23</v>
      </c>
      <c r="E821" t="s">
        <v>31</v>
      </c>
      <c r="F821">
        <v>8</v>
      </c>
      <c r="G821" t="s">
        <v>19</v>
      </c>
      <c r="H821" t="s">
        <v>35</v>
      </c>
      <c r="I821">
        <v>17.3</v>
      </c>
      <c r="J821" t="s">
        <v>43</v>
      </c>
      <c r="K821">
        <v>11.6</v>
      </c>
      <c r="L821">
        <v>2.2799999999999998</v>
      </c>
      <c r="M821" t="s">
        <v>22</v>
      </c>
      <c r="N821">
        <v>952.21</v>
      </c>
      <c r="O821" s="5">
        <f>(ScoreCard!$E$3-laptop_prices3[[#This Row],[Price ($)]])/ScoreCard!$E$3*ScoreCard!$E$5</f>
        <v>4.5594834509635556</v>
      </c>
      <c r="P821" s="5">
        <f>laptop_prices3[[#This Row],[RAM (GB)]]/ScoreCard!$F$3*ScoreCard!$F$5</f>
        <v>0.875</v>
      </c>
      <c r="Q821" s="5">
        <f>laptop_prices3[[#This Row],[Screen Size (inch)]]/ScoreCard!$G$3*ScoreCard!$G$5</f>
        <v>2</v>
      </c>
      <c r="R821" s="5">
        <f>laptop_prices3[[#This Row],[Battery Life (hours)]]/ScoreCard!$H$3*ScoreCard!$H$5</f>
        <v>6.7666666666666666</v>
      </c>
      <c r="S821" s="5">
        <f>ScoreCard!$I$3-laptop_prices3[[#This Row],[Weight (kg)]]/ScoreCard!$I$3*ScoreCard!$I$5</f>
        <v>2.1971428571428575</v>
      </c>
      <c r="T821" s="6" cm="1">
        <f t="array" ref="T821">_xlfn.IFS(laptop_prices3[[#This Row],[Storage]]="512GB SSD", 512, laptop_prices3[[#This Row],[Storage]] = "1TB SSD", 1000, laptop_prices3[[#This Row],[Storage]] = "2TB SSD", 2000, laptop_prices3[[#This Row],[Storage]]= "256GB SSD", 256, laptop_prices3[[#This Row],[Storage]] = "1TB HDD", 1000*0.7)</f>
        <v>1000</v>
      </c>
      <c r="U821" s="5">
        <f>laptop_prices3[[#This Row],[Storage Raw Value]]/ScoreCard!$J$3*ScoreCard!$J$5</f>
        <v>4</v>
      </c>
    </row>
    <row r="822" spans="2:21" x14ac:dyDescent="0.2">
      <c r="B822" s="4" cm="1">
        <f t="array" ref="B822">SUM(laptop_prices3[[#This Row],[RAM Comp]:[Weight Comp]]+laptop_prices3[[#This Row],[Storage Comp]])</f>
        <v>21.262901458849434</v>
      </c>
      <c r="C822">
        <v>820</v>
      </c>
      <c r="D822" t="s">
        <v>11</v>
      </c>
      <c r="E822" t="s">
        <v>31</v>
      </c>
      <c r="F822">
        <v>16</v>
      </c>
      <c r="G822" t="s">
        <v>13</v>
      </c>
      <c r="H822" t="s">
        <v>26</v>
      </c>
      <c r="I822">
        <v>16</v>
      </c>
      <c r="J822" t="s">
        <v>43</v>
      </c>
      <c r="K822">
        <v>11.5</v>
      </c>
      <c r="L822">
        <v>1.29</v>
      </c>
      <c r="M822" t="s">
        <v>46</v>
      </c>
      <c r="N822">
        <v>1574.31</v>
      </c>
      <c r="O822" s="5">
        <f>(ScoreCard!$E$3-laptop_prices3[[#This Row],[Price ($)]])/ScoreCard!$E$3*ScoreCard!$E$5</f>
        <v>4.2716841785808137</v>
      </c>
      <c r="P822" s="5">
        <f>laptop_prices3[[#This Row],[RAM (GB)]]/ScoreCard!$F$3*ScoreCard!$F$5</f>
        <v>1.75</v>
      </c>
      <c r="Q822" s="5">
        <f>laptop_prices3[[#This Row],[Screen Size (inch)]]/ScoreCard!$G$3*ScoreCard!$G$5</f>
        <v>1.8497109826589595</v>
      </c>
      <c r="R822" s="5">
        <f>laptop_prices3[[#This Row],[Battery Life (hours)]]/ScoreCard!$H$3*ScoreCard!$H$5</f>
        <v>6.7083333333333339</v>
      </c>
      <c r="S822" s="5">
        <f>ScoreCard!$I$3-laptop_prices3[[#This Row],[Weight (kg)]]/ScoreCard!$I$3*ScoreCard!$I$5</f>
        <v>2.7628571428571429</v>
      </c>
      <c r="T822" s="6" cm="1">
        <f t="array" ref="T822">_xlfn.IFS(laptop_prices3[[#This Row],[Storage]]="512GB SSD", 512, laptop_prices3[[#This Row],[Storage]] = "1TB SSD", 1000, laptop_prices3[[#This Row],[Storage]] = "2TB SSD", 2000, laptop_prices3[[#This Row],[Storage]]= "256GB SSD", 256, laptop_prices3[[#This Row],[Storage]] = "1TB HDD", 1000*0.7)</f>
        <v>512</v>
      </c>
      <c r="U822" s="5">
        <f>laptop_prices3[[#This Row],[Storage Raw Value]]/ScoreCard!$J$3*ScoreCard!$J$5</f>
        <v>2.048</v>
      </c>
    </row>
    <row r="823" spans="2:21" x14ac:dyDescent="0.2">
      <c r="B823" s="4" cm="1">
        <f t="array" ref="B823">SUM(laptop_prices3[[#This Row],[RAM Comp]:[Weight Comp]]+laptop_prices3[[#This Row],[Storage Comp]])</f>
        <v>19.263190476190477</v>
      </c>
      <c r="C823">
        <v>821</v>
      </c>
      <c r="D823" t="s">
        <v>23</v>
      </c>
      <c r="E823" t="s">
        <v>48</v>
      </c>
      <c r="F823">
        <v>32</v>
      </c>
      <c r="G823" t="s">
        <v>13</v>
      </c>
      <c r="H823" t="s">
        <v>40</v>
      </c>
      <c r="I823">
        <v>17.3</v>
      </c>
      <c r="J823" t="s">
        <v>27</v>
      </c>
      <c r="K823">
        <v>5.5</v>
      </c>
      <c r="L823">
        <v>1.99</v>
      </c>
      <c r="M823" t="s">
        <v>46</v>
      </c>
      <c r="N823">
        <v>3549.22</v>
      </c>
      <c r="O823" s="5">
        <f>(ScoreCard!$E$3-laptop_prices3[[#This Row],[Price ($)]])/ScoreCard!$E$3*ScoreCard!$E$5</f>
        <v>3.3580406148106756</v>
      </c>
      <c r="P823" s="5">
        <f>laptop_prices3[[#This Row],[RAM (GB)]]/ScoreCard!$F$3*ScoreCard!$F$5</f>
        <v>3.5</v>
      </c>
      <c r="Q823" s="5">
        <f>laptop_prices3[[#This Row],[Screen Size (inch)]]/ScoreCard!$G$3*ScoreCard!$G$5</f>
        <v>2</v>
      </c>
      <c r="R823" s="5">
        <f>laptop_prices3[[#This Row],[Battery Life (hours)]]/ScoreCard!$H$3*ScoreCard!$H$5</f>
        <v>3.208333333333333</v>
      </c>
      <c r="S823" s="5">
        <f>ScoreCard!$I$3-laptop_prices3[[#This Row],[Weight (kg)]]/ScoreCard!$I$3*ScoreCard!$I$5</f>
        <v>2.362857142857143</v>
      </c>
      <c r="T823" s="6" cm="1">
        <f t="array" ref="T823">_xlfn.IFS(laptop_prices3[[#This Row],[Storage]]="512GB SSD", 512, laptop_prices3[[#This Row],[Storage]] = "1TB SSD", 1000, laptop_prices3[[#This Row],[Storage]] = "2TB SSD", 2000, laptop_prices3[[#This Row],[Storage]]= "256GB SSD", 256, laptop_prices3[[#This Row],[Storage]] = "1TB HDD", 1000*0.7)</f>
        <v>512</v>
      </c>
      <c r="U823" s="5">
        <f>laptop_prices3[[#This Row],[Storage Raw Value]]/ScoreCard!$J$3*ScoreCard!$J$5</f>
        <v>2.048</v>
      </c>
    </row>
    <row r="824" spans="2:21" x14ac:dyDescent="0.2">
      <c r="B824" s="4" cm="1">
        <f t="array" ref="B824">SUM(laptop_prices3[[#This Row],[RAM Comp]:[Weight Comp]]+laptop_prices3[[#This Row],[Storage Comp]])</f>
        <v>22.833762730525738</v>
      </c>
      <c r="C824">
        <v>822</v>
      </c>
      <c r="D824" t="s">
        <v>17</v>
      </c>
      <c r="E824" t="s">
        <v>41</v>
      </c>
      <c r="F824">
        <v>32</v>
      </c>
      <c r="G824" t="s">
        <v>42</v>
      </c>
      <c r="H824" t="s">
        <v>35</v>
      </c>
      <c r="I824">
        <v>13.3</v>
      </c>
      <c r="J824" t="s">
        <v>21</v>
      </c>
      <c r="K824">
        <v>7.6</v>
      </c>
      <c r="L824">
        <v>2.34</v>
      </c>
      <c r="M824" t="s">
        <v>22</v>
      </c>
      <c r="N824">
        <v>2691.31</v>
      </c>
      <c r="O824" s="5">
        <f>(ScoreCard!$E$3-laptop_prices3[[#This Row],[Price ($)]])/ScoreCard!$E$3*ScoreCard!$E$5</f>
        <v>3.7549315869532229</v>
      </c>
      <c r="P824" s="5">
        <f>laptop_prices3[[#This Row],[RAM (GB)]]/ScoreCard!$F$3*ScoreCard!$F$5</f>
        <v>3.5</v>
      </c>
      <c r="Q824" s="5">
        <f>laptop_prices3[[#This Row],[Screen Size (inch)]]/ScoreCard!$G$3*ScoreCard!$G$5</f>
        <v>1.5375722543352601</v>
      </c>
      <c r="R824" s="5">
        <f>laptop_prices3[[#This Row],[Battery Life (hours)]]/ScoreCard!$H$3*ScoreCard!$H$5</f>
        <v>4.4333333333333336</v>
      </c>
      <c r="S824" s="5">
        <f>ScoreCard!$I$3-laptop_prices3[[#This Row],[Weight (kg)]]/ScoreCard!$I$3*ScoreCard!$I$5</f>
        <v>2.1628571428571428</v>
      </c>
      <c r="T824" s="6" cm="1">
        <f t="array" ref="T824">_xlfn.IFS(laptop_prices3[[#This Row],[Storage]]="512GB SSD", 512, laptop_prices3[[#This Row],[Storage]] = "1TB SSD", 1000, laptop_prices3[[#This Row],[Storage]] = "2TB SSD", 2000, laptop_prices3[[#This Row],[Storage]]= "256GB SSD", 256, laptop_prices3[[#This Row],[Storage]] = "1TB HDD", 1000*0.7)</f>
        <v>700</v>
      </c>
      <c r="U824" s="5">
        <f>laptop_prices3[[#This Row],[Storage Raw Value]]/ScoreCard!$J$3*ScoreCard!$J$5</f>
        <v>2.8</v>
      </c>
    </row>
    <row r="825" spans="2:21" x14ac:dyDescent="0.2">
      <c r="B825" s="4" cm="1">
        <f t="array" ref="B825">SUM(laptop_prices3[[#This Row],[RAM Comp]:[Weight Comp]]+laptop_prices3[[#This Row],[Storage Comp]])</f>
        <v>27.650191301954308</v>
      </c>
      <c r="C825">
        <v>823</v>
      </c>
      <c r="D825" t="s">
        <v>36</v>
      </c>
      <c r="E825" t="s">
        <v>48</v>
      </c>
      <c r="F825">
        <v>32</v>
      </c>
      <c r="G825" t="s">
        <v>19</v>
      </c>
      <c r="H825" t="s">
        <v>35</v>
      </c>
      <c r="I825">
        <v>13.3</v>
      </c>
      <c r="J825" t="s">
        <v>21</v>
      </c>
      <c r="K825">
        <v>8.5</v>
      </c>
      <c r="L825">
        <v>3.23</v>
      </c>
      <c r="M825" t="s">
        <v>22</v>
      </c>
      <c r="N825">
        <v>1627.87</v>
      </c>
      <c r="O825" s="5">
        <f>(ScoreCard!$E$3-laptop_prices3[[#This Row],[Price ($)]])/ScoreCard!$E$3*ScoreCard!$E$5</f>
        <v>4.2469059612060827</v>
      </c>
      <c r="P825" s="5">
        <f>laptop_prices3[[#This Row],[RAM (GB)]]/ScoreCard!$F$3*ScoreCard!$F$5</f>
        <v>3.5</v>
      </c>
      <c r="Q825" s="5">
        <f>laptop_prices3[[#This Row],[Screen Size (inch)]]/ScoreCard!$G$3*ScoreCard!$G$5</f>
        <v>1.5375722543352601</v>
      </c>
      <c r="R825" s="5">
        <f>laptop_prices3[[#This Row],[Battery Life (hours)]]/ScoreCard!$H$3*ScoreCard!$H$5</f>
        <v>4.9583333333333339</v>
      </c>
      <c r="S825" s="5">
        <f>ScoreCard!$I$3-laptop_prices3[[#This Row],[Weight (kg)]]/ScoreCard!$I$3*ScoreCard!$I$5</f>
        <v>1.6542857142857144</v>
      </c>
      <c r="T825" s="6" cm="1">
        <f t="array" ref="T825">_xlfn.IFS(laptop_prices3[[#This Row],[Storage]]="512GB SSD", 512, laptop_prices3[[#This Row],[Storage]] = "1TB SSD", 1000, laptop_prices3[[#This Row],[Storage]] = "2TB SSD", 2000, laptop_prices3[[#This Row],[Storage]]= "256GB SSD", 256, laptop_prices3[[#This Row],[Storage]] = "1TB HDD", 1000*0.7)</f>
        <v>1000</v>
      </c>
      <c r="U825" s="5">
        <f>laptop_prices3[[#This Row],[Storage Raw Value]]/ScoreCard!$J$3*ScoreCard!$J$5</f>
        <v>4</v>
      </c>
    </row>
    <row r="826" spans="2:21" x14ac:dyDescent="0.2">
      <c r="B826" s="4" cm="1">
        <f t="array" ref="B826">SUM(laptop_prices3[[#This Row],[RAM Comp]:[Weight Comp]]+laptop_prices3[[#This Row],[Storage Comp]])</f>
        <v>27.608643682906688</v>
      </c>
      <c r="C826">
        <v>824</v>
      </c>
      <c r="D826" t="s">
        <v>11</v>
      </c>
      <c r="E826" t="s">
        <v>39</v>
      </c>
      <c r="F826">
        <v>4</v>
      </c>
      <c r="G826" t="s">
        <v>19</v>
      </c>
      <c r="H826" t="s">
        <v>14</v>
      </c>
      <c r="I826">
        <v>13.3</v>
      </c>
      <c r="J826" t="s">
        <v>15</v>
      </c>
      <c r="K826">
        <v>11.7</v>
      </c>
      <c r="L826">
        <v>1.21</v>
      </c>
      <c r="M826" t="s">
        <v>30</v>
      </c>
      <c r="N826">
        <v>1794.82</v>
      </c>
      <c r="O826" s="5">
        <f>(ScoreCard!$E$3-laptop_prices3[[#This Row],[Price ($)]])/ScoreCard!$E$3*ScoreCard!$E$5</f>
        <v>4.1696706477125947</v>
      </c>
      <c r="P826" s="5">
        <f>laptop_prices3[[#This Row],[RAM (GB)]]/ScoreCard!$F$3*ScoreCard!$F$5</f>
        <v>0.4375</v>
      </c>
      <c r="Q826" s="5">
        <f>laptop_prices3[[#This Row],[Screen Size (inch)]]/ScoreCard!$G$3*ScoreCard!$G$5</f>
        <v>1.5375722543352601</v>
      </c>
      <c r="R826" s="5">
        <f>laptop_prices3[[#This Row],[Battery Life (hours)]]/ScoreCard!$H$3*ScoreCard!$H$5</f>
        <v>6.8250000000000002</v>
      </c>
      <c r="S826" s="5">
        <f>ScoreCard!$I$3-laptop_prices3[[#This Row],[Weight (kg)]]/ScoreCard!$I$3*ScoreCard!$I$5</f>
        <v>2.8085714285714287</v>
      </c>
      <c r="T826" s="6" cm="1">
        <f t="array" ref="T826">_xlfn.IFS(laptop_prices3[[#This Row],[Storage]]="512GB SSD", 512, laptop_prices3[[#This Row],[Storage]] = "1TB SSD", 1000, laptop_prices3[[#This Row],[Storage]] = "2TB SSD", 2000, laptop_prices3[[#This Row],[Storage]]= "256GB SSD", 256, laptop_prices3[[#This Row],[Storage]] = "1TB HDD", 1000*0.7)</f>
        <v>1000</v>
      </c>
      <c r="U826" s="5">
        <f>laptop_prices3[[#This Row],[Storage Raw Value]]/ScoreCard!$J$3*ScoreCard!$J$5</f>
        <v>4</v>
      </c>
    </row>
    <row r="827" spans="2:21" x14ac:dyDescent="0.2">
      <c r="B827" s="4" cm="1">
        <f t="array" ref="B827">SUM(laptop_prices3[[#This Row],[RAM Comp]:[Weight Comp]]+laptop_prices3[[#This Row],[Storage Comp]])</f>
        <v>42.621857968620972</v>
      </c>
      <c r="C827">
        <v>825</v>
      </c>
      <c r="D827" t="s">
        <v>36</v>
      </c>
      <c r="E827" t="s">
        <v>18</v>
      </c>
      <c r="F827">
        <v>16</v>
      </c>
      <c r="G827" t="s">
        <v>25</v>
      </c>
      <c r="H827" t="s">
        <v>26</v>
      </c>
      <c r="I827">
        <v>13.3</v>
      </c>
      <c r="J827" t="s">
        <v>15</v>
      </c>
      <c r="K827">
        <v>9.6</v>
      </c>
      <c r="L827">
        <v>3.09</v>
      </c>
      <c r="M827" t="s">
        <v>16</v>
      </c>
      <c r="N827">
        <v>2021.17</v>
      </c>
      <c r="O827" s="5">
        <f>(ScoreCard!$E$3-laptop_prices3[[#This Row],[Price ($)]])/ScoreCard!$E$3*ScoreCard!$E$5</f>
        <v>4.0649553844047119</v>
      </c>
      <c r="P827" s="5">
        <f>laptop_prices3[[#This Row],[RAM (GB)]]/ScoreCard!$F$3*ScoreCard!$F$5</f>
        <v>1.75</v>
      </c>
      <c r="Q827" s="5">
        <f>laptop_prices3[[#This Row],[Screen Size (inch)]]/ScoreCard!$G$3*ScoreCard!$G$5</f>
        <v>1.5375722543352601</v>
      </c>
      <c r="R827" s="5">
        <f>laptop_prices3[[#This Row],[Battery Life (hours)]]/ScoreCard!$H$3*ScoreCard!$H$5</f>
        <v>5.6</v>
      </c>
      <c r="S827" s="5">
        <f>ScoreCard!$I$3-laptop_prices3[[#This Row],[Weight (kg)]]/ScoreCard!$I$3*ScoreCard!$I$5</f>
        <v>1.7342857142857144</v>
      </c>
      <c r="T827" s="6" cm="1">
        <f t="array" ref="T827">_xlfn.IFS(laptop_prices3[[#This Row],[Storage]]="512GB SSD", 512, laptop_prices3[[#This Row],[Storage]] = "1TB SSD", 1000, laptop_prices3[[#This Row],[Storage]] = "2TB SSD", 2000, laptop_prices3[[#This Row],[Storage]]= "256GB SSD", 256, laptop_prices3[[#This Row],[Storage]] = "1TB HDD", 1000*0.7)</f>
        <v>2000</v>
      </c>
      <c r="U827" s="5">
        <f>laptop_prices3[[#This Row],[Storage Raw Value]]/ScoreCard!$J$3*ScoreCard!$J$5</f>
        <v>8</v>
      </c>
    </row>
    <row r="828" spans="2:21" x14ac:dyDescent="0.2">
      <c r="B828" s="4" cm="1">
        <f t="array" ref="B828">SUM(laptop_prices3[[#This Row],[RAM Comp]:[Weight Comp]]+laptop_prices3[[#This Row],[Storage Comp]])</f>
        <v>43.908259014588495</v>
      </c>
      <c r="C828">
        <v>826</v>
      </c>
      <c r="D828" t="s">
        <v>34</v>
      </c>
      <c r="E828" t="s">
        <v>41</v>
      </c>
      <c r="F828">
        <v>32</v>
      </c>
      <c r="G828" t="s">
        <v>25</v>
      </c>
      <c r="H828" t="s">
        <v>14</v>
      </c>
      <c r="I828">
        <v>14</v>
      </c>
      <c r="J828" t="s">
        <v>27</v>
      </c>
      <c r="K828">
        <v>8.5</v>
      </c>
      <c r="L828">
        <v>2.92</v>
      </c>
      <c r="M828" t="s">
        <v>22</v>
      </c>
      <c r="N828">
        <v>4297.58</v>
      </c>
      <c r="O828" s="5">
        <f>(ScoreCard!$E$3-laptop_prices3[[#This Row],[Price ($)]])/ScoreCard!$E$3*ScoreCard!$E$5</f>
        <v>3.011830257182722</v>
      </c>
      <c r="P828" s="5">
        <f>laptop_prices3[[#This Row],[RAM (GB)]]/ScoreCard!$F$3*ScoreCard!$F$5</f>
        <v>3.5</v>
      </c>
      <c r="Q828" s="5">
        <f>laptop_prices3[[#This Row],[Screen Size (inch)]]/ScoreCard!$G$3*ScoreCard!$G$5</f>
        <v>1.6184971098265895</v>
      </c>
      <c r="R828" s="5">
        <f>laptop_prices3[[#This Row],[Battery Life (hours)]]/ScoreCard!$H$3*ScoreCard!$H$5</f>
        <v>4.9583333333333339</v>
      </c>
      <c r="S828" s="5">
        <f>ScoreCard!$I$3-laptop_prices3[[#This Row],[Weight (kg)]]/ScoreCard!$I$3*ScoreCard!$I$5</f>
        <v>1.8314285714285714</v>
      </c>
      <c r="T828" s="6" cm="1">
        <f t="array" ref="T828">_xlfn.IFS(laptop_prices3[[#This Row],[Storage]]="512GB SSD", 512, laptop_prices3[[#This Row],[Storage]] = "1TB SSD", 1000, laptop_prices3[[#This Row],[Storage]] = "2TB SSD", 2000, laptop_prices3[[#This Row],[Storage]]= "256GB SSD", 256, laptop_prices3[[#This Row],[Storage]] = "1TB HDD", 1000*0.7)</f>
        <v>2000</v>
      </c>
      <c r="U828" s="5">
        <f>laptop_prices3[[#This Row],[Storage Raw Value]]/ScoreCard!$J$3*ScoreCard!$J$5</f>
        <v>8</v>
      </c>
    </row>
    <row r="829" spans="2:21" x14ac:dyDescent="0.2">
      <c r="B829" s="4" cm="1">
        <f t="array" ref="B829">SUM(laptop_prices3[[#This Row],[RAM Comp]:[Weight Comp]]+laptop_prices3[[#This Row],[Storage Comp]])</f>
        <v>18.39652380952381</v>
      </c>
      <c r="C829">
        <v>827</v>
      </c>
      <c r="D829" t="s">
        <v>17</v>
      </c>
      <c r="E829" t="s">
        <v>18</v>
      </c>
      <c r="F829">
        <v>32</v>
      </c>
      <c r="G829" t="s">
        <v>13</v>
      </c>
      <c r="H829" t="s">
        <v>14</v>
      </c>
      <c r="I829">
        <v>17.3</v>
      </c>
      <c r="J829" t="s">
        <v>27</v>
      </c>
      <c r="K829">
        <v>4.7</v>
      </c>
      <c r="L829">
        <v>2.69</v>
      </c>
      <c r="M829" t="s">
        <v>46</v>
      </c>
      <c r="N829">
        <v>4977.46</v>
      </c>
      <c r="O829" s="5">
        <f>(ScoreCard!$E$3-laptop_prices3[[#This Row],[Price ($)]])/ScoreCard!$E$3*ScoreCard!$E$5</f>
        <v>2.697300488162341</v>
      </c>
      <c r="P829" s="5">
        <f>laptop_prices3[[#This Row],[RAM (GB)]]/ScoreCard!$F$3*ScoreCard!$F$5</f>
        <v>3.5</v>
      </c>
      <c r="Q829" s="5">
        <f>laptop_prices3[[#This Row],[Screen Size (inch)]]/ScoreCard!$G$3*ScoreCard!$G$5</f>
        <v>2</v>
      </c>
      <c r="R829" s="5">
        <f>laptop_prices3[[#This Row],[Battery Life (hours)]]/ScoreCard!$H$3*ScoreCard!$H$5</f>
        <v>2.7416666666666667</v>
      </c>
      <c r="S829" s="5">
        <f>ScoreCard!$I$3-laptop_prices3[[#This Row],[Weight (kg)]]/ScoreCard!$I$3*ScoreCard!$I$5</f>
        <v>1.9628571428571429</v>
      </c>
      <c r="T829" s="6" cm="1">
        <f t="array" ref="T829">_xlfn.IFS(laptop_prices3[[#This Row],[Storage]]="512GB SSD", 512, laptop_prices3[[#This Row],[Storage]] = "1TB SSD", 1000, laptop_prices3[[#This Row],[Storage]] = "2TB SSD", 2000, laptop_prices3[[#This Row],[Storage]]= "256GB SSD", 256, laptop_prices3[[#This Row],[Storage]] = "1TB HDD", 1000*0.7)</f>
        <v>512</v>
      </c>
      <c r="U829" s="5">
        <f>laptop_prices3[[#This Row],[Storage Raw Value]]/ScoreCard!$J$3*ScoreCard!$J$5</f>
        <v>2.048</v>
      </c>
    </row>
    <row r="830" spans="2:21" x14ac:dyDescent="0.2">
      <c r="B830" s="4" cm="1">
        <f t="array" ref="B830">SUM(laptop_prices3[[#This Row],[RAM Comp]:[Weight Comp]]+laptop_prices3[[#This Row],[Storage Comp]])</f>
        <v>18.232563446187726</v>
      </c>
      <c r="C830">
        <v>828</v>
      </c>
      <c r="D830" t="s">
        <v>38</v>
      </c>
      <c r="E830" t="s">
        <v>31</v>
      </c>
      <c r="F830">
        <v>32</v>
      </c>
      <c r="G830" t="s">
        <v>29</v>
      </c>
      <c r="H830" t="s">
        <v>20</v>
      </c>
      <c r="I830">
        <v>15.6</v>
      </c>
      <c r="J830" t="s">
        <v>15</v>
      </c>
      <c r="K830">
        <v>10.7</v>
      </c>
      <c r="L830">
        <v>1.59</v>
      </c>
      <c r="M830" t="s">
        <v>16</v>
      </c>
      <c r="N830">
        <v>1957.04</v>
      </c>
      <c r="O830" s="5">
        <f>(ScoreCard!$E$3-laptop_prices3[[#This Row],[Price ($)]])/ScoreCard!$E$3*ScoreCard!$E$5</f>
        <v>4.0946235524450678</v>
      </c>
      <c r="P830" s="5">
        <f>laptop_prices3[[#This Row],[RAM (GB)]]/ScoreCard!$F$3*ScoreCard!$F$5</f>
        <v>3.5</v>
      </c>
      <c r="Q830" s="5">
        <f>laptop_prices3[[#This Row],[Screen Size (inch)]]/ScoreCard!$G$3*ScoreCard!$G$5</f>
        <v>1.8034682080924855</v>
      </c>
      <c r="R830" s="5">
        <f>laptop_prices3[[#This Row],[Battery Life (hours)]]/ScoreCard!$H$3*ScoreCard!$H$5</f>
        <v>6.2416666666666663</v>
      </c>
      <c r="S830" s="5">
        <f>ScoreCard!$I$3-laptop_prices3[[#This Row],[Weight (kg)]]/ScoreCard!$I$3*ScoreCard!$I$5</f>
        <v>2.5914285714285716</v>
      </c>
      <c r="T830" s="6" cm="1">
        <f t="array" ref="T830">_xlfn.IFS(laptop_prices3[[#This Row],[Storage]]="512GB SSD", 512, laptop_prices3[[#This Row],[Storage]] = "1TB SSD", 1000, laptop_prices3[[#This Row],[Storage]] = "2TB SSD", 2000, laptop_prices3[[#This Row],[Storage]]= "256GB SSD", 256, laptop_prices3[[#This Row],[Storage]] = "1TB HDD", 1000*0.7)</f>
        <v>256</v>
      </c>
      <c r="U830" s="5">
        <f>laptop_prices3[[#This Row],[Storage Raw Value]]/ScoreCard!$J$3*ScoreCard!$J$5</f>
        <v>1.024</v>
      </c>
    </row>
    <row r="831" spans="2:21" x14ac:dyDescent="0.2">
      <c r="B831" s="4" cm="1">
        <f t="array" ref="B831">SUM(laptop_prices3[[#This Row],[RAM Comp]:[Weight Comp]]+laptop_prices3[[#This Row],[Storage Comp]])</f>
        <v>40.49404761904762</v>
      </c>
      <c r="C831">
        <v>829</v>
      </c>
      <c r="D831" t="s">
        <v>33</v>
      </c>
      <c r="E831" t="s">
        <v>18</v>
      </c>
      <c r="F831">
        <v>8</v>
      </c>
      <c r="G831" t="s">
        <v>25</v>
      </c>
      <c r="H831" t="s">
        <v>40</v>
      </c>
      <c r="I831">
        <v>17.3</v>
      </c>
      <c r="J831" t="s">
        <v>43</v>
      </c>
      <c r="K831">
        <v>5.2</v>
      </c>
      <c r="L831">
        <v>1.6</v>
      </c>
      <c r="M831" t="s">
        <v>22</v>
      </c>
      <c r="N831">
        <v>1415.57</v>
      </c>
      <c r="O831" s="5">
        <f>(ScoreCard!$E$3-laptop_prices3[[#This Row],[Price ($)]])/ScoreCard!$E$3*ScoreCard!$E$5</f>
        <v>4.3451213373945681</v>
      </c>
      <c r="P831" s="5">
        <f>laptop_prices3[[#This Row],[RAM (GB)]]/ScoreCard!$F$3*ScoreCard!$F$5</f>
        <v>0.875</v>
      </c>
      <c r="Q831" s="5">
        <f>laptop_prices3[[#This Row],[Screen Size (inch)]]/ScoreCard!$G$3*ScoreCard!$G$5</f>
        <v>2</v>
      </c>
      <c r="R831" s="5">
        <f>laptop_prices3[[#This Row],[Battery Life (hours)]]/ScoreCard!$H$3*ScoreCard!$H$5</f>
        <v>3.0333333333333332</v>
      </c>
      <c r="S831" s="5">
        <f>ScoreCard!$I$3-laptop_prices3[[#This Row],[Weight (kg)]]/ScoreCard!$I$3*ScoreCard!$I$5</f>
        <v>2.5857142857142854</v>
      </c>
      <c r="T831" s="6" cm="1">
        <f t="array" ref="T831">_xlfn.IFS(laptop_prices3[[#This Row],[Storage]]="512GB SSD", 512, laptop_prices3[[#This Row],[Storage]] = "1TB SSD", 1000, laptop_prices3[[#This Row],[Storage]] = "2TB SSD", 2000, laptop_prices3[[#This Row],[Storage]]= "256GB SSD", 256, laptop_prices3[[#This Row],[Storage]] = "1TB HDD", 1000*0.7)</f>
        <v>2000</v>
      </c>
      <c r="U831" s="5">
        <f>laptop_prices3[[#This Row],[Storage Raw Value]]/ScoreCard!$J$3*ScoreCard!$J$5</f>
        <v>8</v>
      </c>
    </row>
    <row r="832" spans="2:21" x14ac:dyDescent="0.2">
      <c r="B832" s="4" cm="1">
        <f t="array" ref="B832">SUM(laptop_prices3[[#This Row],[RAM Comp]:[Weight Comp]]+laptop_prices3[[#This Row],[Storage Comp]])</f>
        <v>26.893214285714286</v>
      </c>
      <c r="C832">
        <v>830</v>
      </c>
      <c r="D832" t="s">
        <v>47</v>
      </c>
      <c r="E832" t="s">
        <v>39</v>
      </c>
      <c r="F832">
        <v>4</v>
      </c>
      <c r="G832" t="s">
        <v>19</v>
      </c>
      <c r="H832" t="s">
        <v>40</v>
      </c>
      <c r="I832">
        <v>17.3</v>
      </c>
      <c r="J832" t="s">
        <v>21</v>
      </c>
      <c r="K832">
        <v>10.199999999999999</v>
      </c>
      <c r="L832">
        <v>1.74</v>
      </c>
      <c r="M832" t="s">
        <v>46</v>
      </c>
      <c r="N832">
        <v>1032.99</v>
      </c>
      <c r="O832" s="5">
        <f>(ScoreCard!$E$3-laptop_prices3[[#This Row],[Price ($)]])/ScoreCard!$E$3*ScoreCard!$E$5</f>
        <v>4.5221125697176507</v>
      </c>
      <c r="P832" s="5">
        <f>laptop_prices3[[#This Row],[RAM (GB)]]/ScoreCard!$F$3*ScoreCard!$F$5</f>
        <v>0.4375</v>
      </c>
      <c r="Q832" s="5">
        <f>laptop_prices3[[#This Row],[Screen Size (inch)]]/ScoreCard!$G$3*ScoreCard!$G$5</f>
        <v>2</v>
      </c>
      <c r="R832" s="5">
        <f>laptop_prices3[[#This Row],[Battery Life (hours)]]/ScoreCard!$H$3*ScoreCard!$H$5</f>
        <v>5.95</v>
      </c>
      <c r="S832" s="5">
        <f>ScoreCard!$I$3-laptop_prices3[[#This Row],[Weight (kg)]]/ScoreCard!$I$3*ScoreCard!$I$5</f>
        <v>2.5057142857142858</v>
      </c>
      <c r="T832" s="6" cm="1">
        <f t="array" ref="T832">_xlfn.IFS(laptop_prices3[[#This Row],[Storage]]="512GB SSD", 512, laptop_prices3[[#This Row],[Storage]] = "1TB SSD", 1000, laptop_prices3[[#This Row],[Storage]] = "2TB SSD", 2000, laptop_prices3[[#This Row],[Storage]]= "256GB SSD", 256, laptop_prices3[[#This Row],[Storage]] = "1TB HDD", 1000*0.7)</f>
        <v>1000</v>
      </c>
      <c r="U832" s="5">
        <f>laptop_prices3[[#This Row],[Storage Raw Value]]/ScoreCard!$J$3*ScoreCard!$J$5</f>
        <v>4</v>
      </c>
    </row>
    <row r="833" spans="2:21" x14ac:dyDescent="0.2">
      <c r="B833" s="4" cm="1">
        <f t="array" ref="B833">SUM(laptop_prices3[[#This Row],[RAM Comp]:[Weight Comp]]+laptop_prices3[[#This Row],[Storage Comp]])</f>
        <v>21.080163776493258</v>
      </c>
      <c r="C833">
        <v>831</v>
      </c>
      <c r="D833" t="s">
        <v>36</v>
      </c>
      <c r="E833" t="s">
        <v>48</v>
      </c>
      <c r="F833">
        <v>32</v>
      </c>
      <c r="G833" t="s">
        <v>42</v>
      </c>
      <c r="H833" t="s">
        <v>20</v>
      </c>
      <c r="I833">
        <v>14</v>
      </c>
      <c r="J833" t="s">
        <v>27</v>
      </c>
      <c r="K833">
        <v>4.7</v>
      </c>
      <c r="L833">
        <v>2.59</v>
      </c>
      <c r="M833" t="s">
        <v>16</v>
      </c>
      <c r="N833">
        <v>2823.45</v>
      </c>
      <c r="O833" s="5">
        <f>(ScoreCard!$E$3-laptop_prices3[[#This Row],[Price ($)]])/ScoreCard!$E$3*ScoreCard!$E$5</f>
        <v>3.6938002642516388</v>
      </c>
      <c r="P833" s="5">
        <f>laptop_prices3[[#This Row],[RAM (GB)]]/ScoreCard!$F$3*ScoreCard!$F$5</f>
        <v>3.5</v>
      </c>
      <c r="Q833" s="5">
        <f>laptop_prices3[[#This Row],[Screen Size (inch)]]/ScoreCard!$G$3*ScoreCard!$G$5</f>
        <v>1.6184971098265895</v>
      </c>
      <c r="R833" s="5">
        <f>laptop_prices3[[#This Row],[Battery Life (hours)]]/ScoreCard!$H$3*ScoreCard!$H$5</f>
        <v>2.7416666666666667</v>
      </c>
      <c r="S833" s="5">
        <f>ScoreCard!$I$3-laptop_prices3[[#This Row],[Weight (kg)]]/ScoreCard!$I$3*ScoreCard!$I$5</f>
        <v>2.02</v>
      </c>
      <c r="T833" s="6" cm="1">
        <f t="array" ref="T833">_xlfn.IFS(laptop_prices3[[#This Row],[Storage]]="512GB SSD", 512, laptop_prices3[[#This Row],[Storage]] = "1TB SSD", 1000, laptop_prices3[[#This Row],[Storage]] = "2TB SSD", 2000, laptop_prices3[[#This Row],[Storage]]= "256GB SSD", 256, laptop_prices3[[#This Row],[Storage]] = "1TB HDD", 1000*0.7)</f>
        <v>700</v>
      </c>
      <c r="U833" s="5">
        <f>laptop_prices3[[#This Row],[Storage Raw Value]]/ScoreCard!$J$3*ScoreCard!$J$5</f>
        <v>2.8</v>
      </c>
    </row>
    <row r="834" spans="2:21" x14ac:dyDescent="0.2">
      <c r="B834" s="4" cm="1">
        <f t="array" ref="B834">SUM(laptop_prices3[[#This Row],[RAM Comp]:[Weight Comp]]+laptop_prices3[[#This Row],[Storage Comp]])</f>
        <v>17.719738095238096</v>
      </c>
      <c r="C834">
        <v>832</v>
      </c>
      <c r="D834" t="s">
        <v>11</v>
      </c>
      <c r="E834" t="s">
        <v>31</v>
      </c>
      <c r="F834">
        <v>4</v>
      </c>
      <c r="G834" t="s">
        <v>13</v>
      </c>
      <c r="H834" t="s">
        <v>14</v>
      </c>
      <c r="I834">
        <v>17.3</v>
      </c>
      <c r="J834" t="s">
        <v>43</v>
      </c>
      <c r="K834">
        <v>8.3000000000000007</v>
      </c>
      <c r="L834">
        <v>2.19</v>
      </c>
      <c r="M834" t="s">
        <v>46</v>
      </c>
      <c r="N834">
        <v>1155.68</v>
      </c>
      <c r="O834" s="5">
        <f>(ScoreCard!$E$3-laptop_prices3[[#This Row],[Price ($)]])/ScoreCard!$E$3*ScoreCard!$E$5</f>
        <v>4.4653530572138109</v>
      </c>
      <c r="P834" s="5">
        <f>laptop_prices3[[#This Row],[RAM (GB)]]/ScoreCard!$F$3*ScoreCard!$F$5</f>
        <v>0.4375</v>
      </c>
      <c r="Q834" s="5">
        <f>laptop_prices3[[#This Row],[Screen Size (inch)]]/ScoreCard!$G$3*ScoreCard!$G$5</f>
        <v>2</v>
      </c>
      <c r="R834" s="5">
        <f>laptop_prices3[[#This Row],[Battery Life (hours)]]/ScoreCard!$H$3*ScoreCard!$H$5</f>
        <v>4.8416666666666677</v>
      </c>
      <c r="S834" s="5">
        <f>ScoreCard!$I$3-laptop_prices3[[#This Row],[Weight (kg)]]/ScoreCard!$I$3*ScoreCard!$I$5</f>
        <v>2.2485714285714287</v>
      </c>
      <c r="T834" s="6" cm="1">
        <f t="array" ref="T834">_xlfn.IFS(laptop_prices3[[#This Row],[Storage]]="512GB SSD", 512, laptop_prices3[[#This Row],[Storage]] = "1TB SSD", 1000, laptop_prices3[[#This Row],[Storage]] = "2TB SSD", 2000, laptop_prices3[[#This Row],[Storage]]= "256GB SSD", 256, laptop_prices3[[#This Row],[Storage]] = "1TB HDD", 1000*0.7)</f>
        <v>512</v>
      </c>
      <c r="U834" s="5">
        <f>laptop_prices3[[#This Row],[Storage Raw Value]]/ScoreCard!$J$3*ScoreCard!$J$5</f>
        <v>2.048</v>
      </c>
    </row>
    <row r="835" spans="2:21" x14ac:dyDescent="0.2">
      <c r="B835" s="4" cm="1">
        <f t="array" ref="B835">SUM(laptop_prices3[[#This Row],[RAM Comp]:[Weight Comp]]+laptop_prices3[[#This Row],[Storage Comp]])</f>
        <v>25.579234792182767</v>
      </c>
      <c r="C835">
        <v>833</v>
      </c>
      <c r="D835" t="s">
        <v>33</v>
      </c>
      <c r="E835" t="s">
        <v>37</v>
      </c>
      <c r="F835">
        <v>16</v>
      </c>
      <c r="G835" t="s">
        <v>19</v>
      </c>
      <c r="H835" t="s">
        <v>44</v>
      </c>
      <c r="I835">
        <v>16</v>
      </c>
      <c r="J835" t="s">
        <v>27</v>
      </c>
      <c r="K835">
        <v>6.2</v>
      </c>
      <c r="L835">
        <v>1.99</v>
      </c>
      <c r="M835" t="s">
        <v>46</v>
      </c>
      <c r="N835">
        <v>2300.04</v>
      </c>
      <c r="O835" s="5">
        <f>(ScoreCard!$E$3-laptop_prices3[[#This Row],[Price ($)]])/ScoreCard!$E$3*ScoreCard!$E$5</f>
        <v>3.9359430341565602</v>
      </c>
      <c r="P835" s="5">
        <f>laptop_prices3[[#This Row],[RAM (GB)]]/ScoreCard!$F$3*ScoreCard!$F$5</f>
        <v>1.75</v>
      </c>
      <c r="Q835" s="5">
        <f>laptop_prices3[[#This Row],[Screen Size (inch)]]/ScoreCard!$G$3*ScoreCard!$G$5</f>
        <v>1.8497109826589595</v>
      </c>
      <c r="R835" s="5">
        <f>laptop_prices3[[#This Row],[Battery Life (hours)]]/ScoreCard!$H$3*ScoreCard!$H$5</f>
        <v>3.6166666666666671</v>
      </c>
      <c r="S835" s="5">
        <f>ScoreCard!$I$3-laptop_prices3[[#This Row],[Weight (kg)]]/ScoreCard!$I$3*ScoreCard!$I$5</f>
        <v>2.362857142857143</v>
      </c>
      <c r="T835" s="6" cm="1">
        <f t="array" ref="T835">_xlfn.IFS(laptop_prices3[[#This Row],[Storage]]="512GB SSD", 512, laptop_prices3[[#This Row],[Storage]] = "1TB SSD", 1000, laptop_prices3[[#This Row],[Storage]] = "2TB SSD", 2000, laptop_prices3[[#This Row],[Storage]]= "256GB SSD", 256, laptop_prices3[[#This Row],[Storage]] = "1TB HDD", 1000*0.7)</f>
        <v>1000</v>
      </c>
      <c r="U835" s="5">
        <f>laptop_prices3[[#This Row],[Storage Raw Value]]/ScoreCard!$J$3*ScoreCard!$J$5</f>
        <v>4</v>
      </c>
    </row>
    <row r="836" spans="2:21" x14ac:dyDescent="0.2">
      <c r="B836" s="4" cm="1">
        <f t="array" ref="B836">SUM(laptop_prices3[[#This Row],[RAM Comp]:[Weight Comp]]+laptop_prices3[[#This Row],[Storage Comp]])</f>
        <v>17.245234792182771</v>
      </c>
      <c r="C836">
        <v>834</v>
      </c>
      <c r="D836" t="s">
        <v>33</v>
      </c>
      <c r="E836" t="s">
        <v>31</v>
      </c>
      <c r="F836">
        <v>32</v>
      </c>
      <c r="G836" t="s">
        <v>29</v>
      </c>
      <c r="H836" t="s">
        <v>20</v>
      </c>
      <c r="I836">
        <v>16</v>
      </c>
      <c r="J836" t="s">
        <v>21</v>
      </c>
      <c r="K836">
        <v>9.8000000000000007</v>
      </c>
      <c r="L836">
        <v>2.48</v>
      </c>
      <c r="M836" t="s">
        <v>30</v>
      </c>
      <c r="N836">
        <v>1215.8</v>
      </c>
      <c r="O836" s="5">
        <f>(ScoreCard!$E$3-laptop_prices3[[#This Row],[Price ($)]])/ScoreCard!$E$3*ScoreCard!$E$5</f>
        <v>4.4375400170986357</v>
      </c>
      <c r="P836" s="5">
        <f>laptop_prices3[[#This Row],[RAM (GB)]]/ScoreCard!$F$3*ScoreCard!$F$5</f>
        <v>3.5</v>
      </c>
      <c r="Q836" s="5">
        <f>laptop_prices3[[#This Row],[Screen Size (inch)]]/ScoreCard!$G$3*ScoreCard!$G$5</f>
        <v>1.8497109826589595</v>
      </c>
      <c r="R836" s="5">
        <f>laptop_prices3[[#This Row],[Battery Life (hours)]]/ScoreCard!$H$3*ScoreCard!$H$5</f>
        <v>5.7166666666666677</v>
      </c>
      <c r="S836" s="5">
        <f>ScoreCard!$I$3-laptop_prices3[[#This Row],[Weight (kg)]]/ScoreCard!$I$3*ScoreCard!$I$5</f>
        <v>2.0828571428571427</v>
      </c>
      <c r="T836" s="6" cm="1">
        <f t="array" ref="T836">_xlfn.IFS(laptop_prices3[[#This Row],[Storage]]="512GB SSD", 512, laptop_prices3[[#This Row],[Storage]] = "1TB SSD", 1000, laptop_prices3[[#This Row],[Storage]] = "2TB SSD", 2000, laptop_prices3[[#This Row],[Storage]]= "256GB SSD", 256, laptop_prices3[[#This Row],[Storage]] = "1TB HDD", 1000*0.7)</f>
        <v>256</v>
      </c>
      <c r="U836" s="5">
        <f>laptop_prices3[[#This Row],[Storage Raw Value]]/ScoreCard!$J$3*ScoreCard!$J$5</f>
        <v>1.024</v>
      </c>
    </row>
    <row r="837" spans="2:21" x14ac:dyDescent="0.2">
      <c r="B837" s="4" cm="1">
        <f t="array" ref="B837">SUM(laptop_prices3[[#This Row],[RAM Comp]:[Weight Comp]]+laptop_prices3[[#This Row],[Storage Comp]])</f>
        <v>24.285663363611338</v>
      </c>
      <c r="C837">
        <v>835</v>
      </c>
      <c r="D837" t="s">
        <v>17</v>
      </c>
      <c r="E837" t="s">
        <v>48</v>
      </c>
      <c r="F837">
        <v>8</v>
      </c>
      <c r="G837" t="s">
        <v>19</v>
      </c>
      <c r="H837" t="s">
        <v>32</v>
      </c>
      <c r="I837">
        <v>16</v>
      </c>
      <c r="J837" t="s">
        <v>43</v>
      </c>
      <c r="K837">
        <v>5.6</v>
      </c>
      <c r="L837">
        <v>2.11</v>
      </c>
      <c r="M837" t="s">
        <v>46</v>
      </c>
      <c r="N837">
        <v>1869.69</v>
      </c>
      <c r="O837" s="5">
        <f>(ScoreCard!$E$3-laptop_prices3[[#This Row],[Price ($)]])/ScoreCard!$E$3*ScoreCard!$E$5</f>
        <v>4.1350338826855957</v>
      </c>
      <c r="P837" s="5">
        <f>laptop_prices3[[#This Row],[RAM (GB)]]/ScoreCard!$F$3*ScoreCard!$F$5</f>
        <v>0.875</v>
      </c>
      <c r="Q837" s="5">
        <f>laptop_prices3[[#This Row],[Screen Size (inch)]]/ScoreCard!$G$3*ScoreCard!$G$5</f>
        <v>1.8497109826589595</v>
      </c>
      <c r="R837" s="5">
        <f>laptop_prices3[[#This Row],[Battery Life (hours)]]/ScoreCard!$H$3*ScoreCard!$H$5</f>
        <v>3.2666666666666662</v>
      </c>
      <c r="S837" s="5">
        <f>ScoreCard!$I$3-laptop_prices3[[#This Row],[Weight (kg)]]/ScoreCard!$I$3*ScoreCard!$I$5</f>
        <v>2.2942857142857145</v>
      </c>
      <c r="T837" s="6" cm="1">
        <f t="array" ref="T837">_xlfn.IFS(laptop_prices3[[#This Row],[Storage]]="512GB SSD", 512, laptop_prices3[[#This Row],[Storage]] = "1TB SSD", 1000, laptop_prices3[[#This Row],[Storage]] = "2TB SSD", 2000, laptop_prices3[[#This Row],[Storage]]= "256GB SSD", 256, laptop_prices3[[#This Row],[Storage]] = "1TB HDD", 1000*0.7)</f>
        <v>1000</v>
      </c>
      <c r="U837" s="5">
        <f>laptop_prices3[[#This Row],[Storage Raw Value]]/ScoreCard!$J$3*ScoreCard!$J$5</f>
        <v>4</v>
      </c>
    </row>
    <row r="838" spans="2:21" x14ac:dyDescent="0.2">
      <c r="B838" s="4" cm="1">
        <f t="array" ref="B838">SUM(laptop_prices3[[#This Row],[RAM Comp]:[Weight Comp]]+laptop_prices3[[#This Row],[Storage Comp]])</f>
        <v>22.08430663363611</v>
      </c>
      <c r="C838">
        <v>836</v>
      </c>
      <c r="D838" t="s">
        <v>23</v>
      </c>
      <c r="E838" t="s">
        <v>48</v>
      </c>
      <c r="F838">
        <v>32</v>
      </c>
      <c r="G838" t="s">
        <v>13</v>
      </c>
      <c r="H838" t="s">
        <v>40</v>
      </c>
      <c r="I838">
        <v>14</v>
      </c>
      <c r="J838" t="s">
        <v>21</v>
      </c>
      <c r="K838">
        <v>11</v>
      </c>
      <c r="L838">
        <v>2</v>
      </c>
      <c r="M838" t="s">
        <v>30</v>
      </c>
      <c r="N838">
        <v>1681.4</v>
      </c>
      <c r="O838" s="5">
        <f>(ScoreCard!$E$3-laptop_prices3[[#This Row],[Price ($)]])/ScoreCard!$E$3*ScoreCard!$E$5</f>
        <v>4.2221416225938855</v>
      </c>
      <c r="P838" s="5">
        <f>laptop_prices3[[#This Row],[RAM (GB)]]/ScoreCard!$F$3*ScoreCard!$F$5</f>
        <v>3.5</v>
      </c>
      <c r="Q838" s="5">
        <f>laptop_prices3[[#This Row],[Screen Size (inch)]]/ScoreCard!$G$3*ScoreCard!$G$5</f>
        <v>1.6184971098265895</v>
      </c>
      <c r="R838" s="5">
        <f>laptop_prices3[[#This Row],[Battery Life (hours)]]/ScoreCard!$H$3*ScoreCard!$H$5</f>
        <v>6.4166666666666661</v>
      </c>
      <c r="S838" s="5">
        <f>ScoreCard!$I$3-laptop_prices3[[#This Row],[Weight (kg)]]/ScoreCard!$I$3*ScoreCard!$I$5</f>
        <v>2.3571428571428572</v>
      </c>
      <c r="T838" s="6" cm="1">
        <f t="array" ref="T838">_xlfn.IFS(laptop_prices3[[#This Row],[Storage]]="512GB SSD", 512, laptop_prices3[[#This Row],[Storage]] = "1TB SSD", 1000, laptop_prices3[[#This Row],[Storage]] = "2TB SSD", 2000, laptop_prices3[[#This Row],[Storage]]= "256GB SSD", 256, laptop_prices3[[#This Row],[Storage]] = "1TB HDD", 1000*0.7)</f>
        <v>512</v>
      </c>
      <c r="U838" s="5">
        <f>laptop_prices3[[#This Row],[Storage Raw Value]]/ScoreCard!$J$3*ScoreCard!$J$5</f>
        <v>2.048</v>
      </c>
    </row>
    <row r="839" spans="2:21" x14ac:dyDescent="0.2">
      <c r="B839" s="4" cm="1">
        <f t="array" ref="B839">SUM(laptop_prices3[[#This Row],[RAM Comp]:[Weight Comp]]+laptop_prices3[[#This Row],[Storage Comp]])</f>
        <v>20.766354252683733</v>
      </c>
      <c r="C839">
        <v>837</v>
      </c>
      <c r="D839" t="s">
        <v>36</v>
      </c>
      <c r="E839" t="s">
        <v>31</v>
      </c>
      <c r="F839">
        <v>16</v>
      </c>
      <c r="G839" t="s">
        <v>42</v>
      </c>
      <c r="H839" t="s">
        <v>40</v>
      </c>
      <c r="I839">
        <v>14</v>
      </c>
      <c r="J839" t="s">
        <v>15</v>
      </c>
      <c r="K839">
        <v>6.3</v>
      </c>
      <c r="L839">
        <v>1.71</v>
      </c>
      <c r="M839" t="s">
        <v>46</v>
      </c>
      <c r="N839">
        <v>1075.0899999999999</v>
      </c>
      <c r="O839" s="5">
        <f>(ScoreCard!$E$3-laptop_prices3[[#This Row],[Price ($)]])/ScoreCard!$E$3*ScoreCard!$E$5</f>
        <v>4.5026360396303442</v>
      </c>
      <c r="P839" s="5">
        <f>laptop_prices3[[#This Row],[RAM (GB)]]/ScoreCard!$F$3*ScoreCard!$F$5</f>
        <v>1.75</v>
      </c>
      <c r="Q839" s="5">
        <f>laptop_prices3[[#This Row],[Screen Size (inch)]]/ScoreCard!$G$3*ScoreCard!$G$5</f>
        <v>1.6184971098265895</v>
      </c>
      <c r="R839" s="5">
        <f>laptop_prices3[[#This Row],[Battery Life (hours)]]/ScoreCard!$H$3*ScoreCard!$H$5</f>
        <v>3.6750000000000003</v>
      </c>
      <c r="S839" s="5">
        <f>ScoreCard!$I$3-laptop_prices3[[#This Row],[Weight (kg)]]/ScoreCard!$I$3*ScoreCard!$I$5</f>
        <v>2.5228571428571431</v>
      </c>
      <c r="T839" s="6" cm="1">
        <f t="array" ref="T839">_xlfn.IFS(laptop_prices3[[#This Row],[Storage]]="512GB SSD", 512, laptop_prices3[[#This Row],[Storage]] = "1TB SSD", 1000, laptop_prices3[[#This Row],[Storage]] = "2TB SSD", 2000, laptop_prices3[[#This Row],[Storage]]= "256GB SSD", 256, laptop_prices3[[#This Row],[Storage]] = "1TB HDD", 1000*0.7)</f>
        <v>700</v>
      </c>
      <c r="U839" s="5">
        <f>laptop_prices3[[#This Row],[Storage Raw Value]]/ScoreCard!$J$3*ScoreCard!$J$5</f>
        <v>2.8</v>
      </c>
    </row>
    <row r="840" spans="2:21" x14ac:dyDescent="0.2">
      <c r="B840" s="4" cm="1">
        <f t="array" ref="B840">SUM(laptop_prices3[[#This Row],[RAM Comp]:[Weight Comp]]+laptop_prices3[[#This Row],[Storage Comp]])</f>
        <v>42.319420589044867</v>
      </c>
      <c r="C840">
        <v>838</v>
      </c>
      <c r="D840" t="s">
        <v>47</v>
      </c>
      <c r="E840" t="s">
        <v>31</v>
      </c>
      <c r="F840">
        <v>16</v>
      </c>
      <c r="G840" t="s">
        <v>25</v>
      </c>
      <c r="H840" t="s">
        <v>32</v>
      </c>
      <c r="I840">
        <v>15.6</v>
      </c>
      <c r="J840" t="s">
        <v>15</v>
      </c>
      <c r="K840">
        <v>8.9</v>
      </c>
      <c r="L840">
        <v>3.37</v>
      </c>
      <c r="M840" t="s">
        <v>30</v>
      </c>
      <c r="N840">
        <v>1911.76</v>
      </c>
      <c r="O840" s="5">
        <f>(ScoreCard!$E$3-laptop_prices3[[#This Row],[Price ($)]])/ScoreCard!$E$3*ScoreCard!$E$5</f>
        <v>4.1155712313608213</v>
      </c>
      <c r="P840" s="5">
        <f>laptop_prices3[[#This Row],[RAM (GB)]]/ScoreCard!$F$3*ScoreCard!$F$5</f>
        <v>1.75</v>
      </c>
      <c r="Q840" s="5">
        <f>laptop_prices3[[#This Row],[Screen Size (inch)]]/ScoreCard!$G$3*ScoreCard!$G$5</f>
        <v>1.8034682080924855</v>
      </c>
      <c r="R840" s="5">
        <f>laptop_prices3[[#This Row],[Battery Life (hours)]]/ScoreCard!$H$3*ScoreCard!$H$5</f>
        <v>5.1916666666666664</v>
      </c>
      <c r="S840" s="5">
        <f>ScoreCard!$I$3-laptop_prices3[[#This Row],[Weight (kg)]]/ScoreCard!$I$3*ScoreCard!$I$5</f>
        <v>1.5742857142857143</v>
      </c>
      <c r="T840" s="6" cm="1">
        <f t="array" ref="T840">_xlfn.IFS(laptop_prices3[[#This Row],[Storage]]="512GB SSD", 512, laptop_prices3[[#This Row],[Storage]] = "1TB SSD", 1000, laptop_prices3[[#This Row],[Storage]] = "2TB SSD", 2000, laptop_prices3[[#This Row],[Storage]]= "256GB SSD", 256, laptop_prices3[[#This Row],[Storage]] = "1TB HDD", 1000*0.7)</f>
        <v>2000</v>
      </c>
      <c r="U840" s="5">
        <f>laptop_prices3[[#This Row],[Storage Raw Value]]/ScoreCard!$J$3*ScoreCard!$J$5</f>
        <v>8</v>
      </c>
    </row>
    <row r="841" spans="2:21" x14ac:dyDescent="0.2">
      <c r="B841" s="4" cm="1">
        <f t="array" ref="B841">SUM(laptop_prices3[[#This Row],[RAM Comp]:[Weight Comp]]+laptop_prices3[[#This Row],[Storage Comp]])</f>
        <v>15.98544949077897</v>
      </c>
      <c r="C841">
        <v>839</v>
      </c>
      <c r="D841" t="s">
        <v>45</v>
      </c>
      <c r="E841" t="s">
        <v>48</v>
      </c>
      <c r="F841">
        <v>16</v>
      </c>
      <c r="G841" t="s">
        <v>29</v>
      </c>
      <c r="H841" t="s">
        <v>14</v>
      </c>
      <c r="I841">
        <v>14</v>
      </c>
      <c r="J841" t="s">
        <v>21</v>
      </c>
      <c r="K841">
        <v>10.4</v>
      </c>
      <c r="L841">
        <v>1.83</v>
      </c>
      <c r="M841" t="s">
        <v>46</v>
      </c>
      <c r="N841">
        <v>1167.8800000000001</v>
      </c>
      <c r="O841" s="5">
        <f>(ScoreCard!$E$3-laptop_prices3[[#This Row],[Price ($)]])/ScoreCard!$E$3*ScoreCard!$E$5</f>
        <v>4.4597090271172517</v>
      </c>
      <c r="P841" s="5">
        <f>laptop_prices3[[#This Row],[RAM (GB)]]/ScoreCard!$F$3*ScoreCard!$F$5</f>
        <v>1.75</v>
      </c>
      <c r="Q841" s="5">
        <f>laptop_prices3[[#This Row],[Screen Size (inch)]]/ScoreCard!$G$3*ScoreCard!$G$5</f>
        <v>1.6184971098265895</v>
      </c>
      <c r="R841" s="5">
        <f>laptop_prices3[[#This Row],[Battery Life (hours)]]/ScoreCard!$H$3*ScoreCard!$H$5</f>
        <v>6.0666666666666664</v>
      </c>
      <c r="S841" s="5">
        <f>ScoreCard!$I$3-laptop_prices3[[#This Row],[Weight (kg)]]/ScoreCard!$I$3*ScoreCard!$I$5</f>
        <v>2.4542857142857142</v>
      </c>
      <c r="T841" s="6" cm="1">
        <f t="array" ref="T841">_xlfn.IFS(laptop_prices3[[#This Row],[Storage]]="512GB SSD", 512, laptop_prices3[[#This Row],[Storage]] = "1TB SSD", 1000, laptop_prices3[[#This Row],[Storage]] = "2TB SSD", 2000, laptop_prices3[[#This Row],[Storage]]= "256GB SSD", 256, laptop_prices3[[#This Row],[Storage]] = "1TB HDD", 1000*0.7)</f>
        <v>256</v>
      </c>
      <c r="U841" s="5">
        <f>laptop_prices3[[#This Row],[Storage Raw Value]]/ScoreCard!$J$3*ScoreCard!$J$5</f>
        <v>1.024</v>
      </c>
    </row>
    <row r="842" spans="2:21" x14ac:dyDescent="0.2">
      <c r="B842" s="4" cm="1">
        <f t="array" ref="B842">SUM(laptop_prices3[[#This Row],[RAM Comp]:[Weight Comp]]+laptop_prices3[[#This Row],[Storage Comp]])</f>
        <v>17.343500825763833</v>
      </c>
      <c r="C842">
        <v>840</v>
      </c>
      <c r="D842" t="s">
        <v>47</v>
      </c>
      <c r="E842" t="s">
        <v>12</v>
      </c>
      <c r="F842">
        <v>4</v>
      </c>
      <c r="G842" t="s">
        <v>13</v>
      </c>
      <c r="H842" t="s">
        <v>26</v>
      </c>
      <c r="I842">
        <v>13.3</v>
      </c>
      <c r="J842" t="s">
        <v>43</v>
      </c>
      <c r="K842">
        <v>9.3000000000000007</v>
      </c>
      <c r="L842">
        <v>3.06</v>
      </c>
      <c r="M842" t="s">
        <v>16</v>
      </c>
      <c r="N842">
        <v>1097.77</v>
      </c>
      <c r="O842" s="5">
        <f>(ScoreCard!$E$3-laptop_prices3[[#This Row],[Price ($)]])/ScoreCard!$E$3*ScoreCard!$E$5</f>
        <v>4.4921436951557565</v>
      </c>
      <c r="P842" s="5">
        <f>laptop_prices3[[#This Row],[RAM (GB)]]/ScoreCard!$F$3*ScoreCard!$F$5</f>
        <v>0.4375</v>
      </c>
      <c r="Q842" s="5">
        <f>laptop_prices3[[#This Row],[Screen Size (inch)]]/ScoreCard!$G$3*ScoreCard!$G$5</f>
        <v>1.5375722543352601</v>
      </c>
      <c r="R842" s="5">
        <f>laptop_prices3[[#This Row],[Battery Life (hours)]]/ScoreCard!$H$3*ScoreCard!$H$5</f>
        <v>5.4249999999999998</v>
      </c>
      <c r="S842" s="5">
        <f>ScoreCard!$I$3-laptop_prices3[[#This Row],[Weight (kg)]]/ScoreCard!$I$3*ScoreCard!$I$5</f>
        <v>1.7514285714285713</v>
      </c>
      <c r="T842" s="6" cm="1">
        <f t="array" ref="T842">_xlfn.IFS(laptop_prices3[[#This Row],[Storage]]="512GB SSD", 512, laptop_prices3[[#This Row],[Storage]] = "1TB SSD", 1000, laptop_prices3[[#This Row],[Storage]] = "2TB SSD", 2000, laptop_prices3[[#This Row],[Storage]]= "256GB SSD", 256, laptop_prices3[[#This Row],[Storage]] = "1TB HDD", 1000*0.7)</f>
        <v>512</v>
      </c>
      <c r="U842" s="5">
        <f>laptop_prices3[[#This Row],[Storage Raw Value]]/ScoreCard!$J$3*ScoreCard!$J$5</f>
        <v>2.048</v>
      </c>
    </row>
    <row r="843" spans="2:21" x14ac:dyDescent="0.2">
      <c r="B843" s="4" cm="1">
        <f t="array" ref="B843">SUM(laptop_prices3[[#This Row],[RAM Comp]:[Weight Comp]]+laptop_prices3[[#This Row],[Storage Comp]])</f>
        <v>41.494925681255161</v>
      </c>
      <c r="C843">
        <v>841</v>
      </c>
      <c r="D843" t="s">
        <v>34</v>
      </c>
      <c r="E843" t="s">
        <v>12</v>
      </c>
      <c r="F843">
        <v>8</v>
      </c>
      <c r="G843" t="s">
        <v>25</v>
      </c>
      <c r="H843" t="s">
        <v>20</v>
      </c>
      <c r="I843">
        <v>14</v>
      </c>
      <c r="J843" t="s">
        <v>27</v>
      </c>
      <c r="K843">
        <v>9</v>
      </c>
      <c r="L843">
        <v>3.06</v>
      </c>
      <c r="M843" t="s">
        <v>22</v>
      </c>
      <c r="N843">
        <v>1349.23</v>
      </c>
      <c r="O843" s="5">
        <f>(ScoreCard!$E$3-laptop_prices3[[#This Row],[Price ($)]])/ScoreCard!$E$3*ScoreCard!$E$5</f>
        <v>4.3758119076081528</v>
      </c>
      <c r="P843" s="5">
        <f>laptop_prices3[[#This Row],[RAM (GB)]]/ScoreCard!$F$3*ScoreCard!$F$5</f>
        <v>0.875</v>
      </c>
      <c r="Q843" s="5">
        <f>laptop_prices3[[#This Row],[Screen Size (inch)]]/ScoreCard!$G$3*ScoreCard!$G$5</f>
        <v>1.6184971098265895</v>
      </c>
      <c r="R843" s="5">
        <f>laptop_prices3[[#This Row],[Battery Life (hours)]]/ScoreCard!$H$3*ScoreCard!$H$5</f>
        <v>5.25</v>
      </c>
      <c r="S843" s="5">
        <f>ScoreCard!$I$3-laptop_prices3[[#This Row],[Weight (kg)]]/ScoreCard!$I$3*ScoreCard!$I$5</f>
        <v>1.7514285714285713</v>
      </c>
      <c r="T843" s="6" cm="1">
        <f t="array" ref="T843">_xlfn.IFS(laptop_prices3[[#This Row],[Storage]]="512GB SSD", 512, laptop_prices3[[#This Row],[Storage]] = "1TB SSD", 1000, laptop_prices3[[#This Row],[Storage]] = "2TB SSD", 2000, laptop_prices3[[#This Row],[Storage]]= "256GB SSD", 256, laptop_prices3[[#This Row],[Storage]] = "1TB HDD", 1000*0.7)</f>
        <v>2000</v>
      </c>
      <c r="U843" s="5">
        <f>laptop_prices3[[#This Row],[Storage Raw Value]]/ScoreCard!$J$3*ScoreCard!$J$5</f>
        <v>8</v>
      </c>
    </row>
    <row r="844" spans="2:21" x14ac:dyDescent="0.2">
      <c r="B844" s="4" cm="1">
        <f t="array" ref="B844">SUM(laptop_prices3[[#This Row],[RAM Comp]:[Weight Comp]]+laptop_prices3[[#This Row],[Storage Comp]])</f>
        <v>48.663095238095238</v>
      </c>
      <c r="C844">
        <v>842</v>
      </c>
      <c r="D844" t="s">
        <v>17</v>
      </c>
      <c r="E844" t="s">
        <v>18</v>
      </c>
      <c r="F844">
        <v>64</v>
      </c>
      <c r="G844" t="s">
        <v>25</v>
      </c>
      <c r="H844" t="s">
        <v>44</v>
      </c>
      <c r="I844">
        <v>17.3</v>
      </c>
      <c r="J844" t="s">
        <v>21</v>
      </c>
      <c r="K844">
        <v>8.9</v>
      </c>
      <c r="L844">
        <v>1.8</v>
      </c>
      <c r="M844" t="s">
        <v>16</v>
      </c>
      <c r="N844">
        <v>2653.1</v>
      </c>
      <c r="O844" s="5">
        <f>(ScoreCard!$E$3-laptop_prices3[[#This Row],[Price ($)]])/ScoreCard!$E$3*ScoreCard!$E$5</f>
        <v>3.7726085041654791</v>
      </c>
      <c r="P844" s="5">
        <f>laptop_prices3[[#This Row],[RAM (GB)]]/ScoreCard!$F$3*ScoreCard!$F$5</f>
        <v>7</v>
      </c>
      <c r="Q844" s="5">
        <f>laptop_prices3[[#This Row],[Screen Size (inch)]]/ScoreCard!$G$3*ScoreCard!$G$5</f>
        <v>2</v>
      </c>
      <c r="R844" s="5">
        <f>laptop_prices3[[#This Row],[Battery Life (hours)]]/ScoreCard!$H$3*ScoreCard!$H$5</f>
        <v>5.1916666666666664</v>
      </c>
      <c r="S844" s="5">
        <f>ScoreCard!$I$3-laptop_prices3[[#This Row],[Weight (kg)]]/ScoreCard!$I$3*ScoreCard!$I$5</f>
        <v>2.4714285714285715</v>
      </c>
      <c r="T844" s="6" cm="1">
        <f t="array" ref="T844">_xlfn.IFS(laptop_prices3[[#This Row],[Storage]]="512GB SSD", 512, laptop_prices3[[#This Row],[Storage]] = "1TB SSD", 1000, laptop_prices3[[#This Row],[Storage]] = "2TB SSD", 2000, laptop_prices3[[#This Row],[Storage]]= "256GB SSD", 256, laptop_prices3[[#This Row],[Storage]] = "1TB HDD", 1000*0.7)</f>
        <v>2000</v>
      </c>
      <c r="U844" s="5">
        <f>laptop_prices3[[#This Row],[Storage Raw Value]]/ScoreCard!$J$3*ScoreCard!$J$5</f>
        <v>8</v>
      </c>
    </row>
    <row r="845" spans="2:21" x14ac:dyDescent="0.2">
      <c r="B845" s="4" cm="1">
        <f t="array" ref="B845">SUM(laptop_prices3[[#This Row],[RAM Comp]:[Weight Comp]]+laptop_prices3[[#This Row],[Storage Comp]])</f>
        <v>24.959658684282964</v>
      </c>
      <c r="C845">
        <v>843</v>
      </c>
      <c r="D845" t="s">
        <v>33</v>
      </c>
      <c r="E845" t="s">
        <v>12</v>
      </c>
      <c r="F845">
        <v>64</v>
      </c>
      <c r="G845" t="s">
        <v>42</v>
      </c>
      <c r="H845" t="s">
        <v>14</v>
      </c>
      <c r="I845">
        <v>15.6</v>
      </c>
      <c r="J845" t="s">
        <v>21</v>
      </c>
      <c r="K845">
        <v>5.2</v>
      </c>
      <c r="L845">
        <v>2.76</v>
      </c>
      <c r="M845" t="s">
        <v>22</v>
      </c>
      <c r="N845">
        <v>1432.15</v>
      </c>
      <c r="O845" s="5">
        <f>(ScoreCard!$E$3-laptop_prices3[[#This Row],[Price ($)]])/ScoreCard!$E$3*ScoreCard!$E$5</f>
        <v>4.3374510079682604</v>
      </c>
      <c r="P845" s="5">
        <f>laptop_prices3[[#This Row],[RAM (GB)]]/ScoreCard!$F$3*ScoreCard!$F$5</f>
        <v>7</v>
      </c>
      <c r="Q845" s="5">
        <f>laptop_prices3[[#This Row],[Screen Size (inch)]]/ScoreCard!$G$3*ScoreCard!$G$5</f>
        <v>1.8034682080924855</v>
      </c>
      <c r="R845" s="5">
        <f>laptop_prices3[[#This Row],[Battery Life (hours)]]/ScoreCard!$H$3*ScoreCard!$H$5</f>
        <v>3.0333333333333332</v>
      </c>
      <c r="S845" s="5">
        <f>ScoreCard!$I$3-laptop_prices3[[#This Row],[Weight (kg)]]/ScoreCard!$I$3*ScoreCard!$I$5</f>
        <v>1.922857142857143</v>
      </c>
      <c r="T845" s="6" cm="1">
        <f t="array" ref="T845">_xlfn.IFS(laptop_prices3[[#This Row],[Storage]]="512GB SSD", 512, laptop_prices3[[#This Row],[Storage]] = "1TB SSD", 1000, laptop_prices3[[#This Row],[Storage]] = "2TB SSD", 2000, laptop_prices3[[#This Row],[Storage]]= "256GB SSD", 256, laptop_prices3[[#This Row],[Storage]] = "1TB HDD", 1000*0.7)</f>
        <v>700</v>
      </c>
      <c r="U845" s="5">
        <f>laptop_prices3[[#This Row],[Storage Raw Value]]/ScoreCard!$J$3*ScoreCard!$J$5</f>
        <v>2.8</v>
      </c>
    </row>
    <row r="846" spans="2:21" x14ac:dyDescent="0.2">
      <c r="B846" s="4" cm="1">
        <f t="array" ref="B846">SUM(laptop_prices3[[#This Row],[RAM Comp]:[Weight Comp]]+laptop_prices3[[#This Row],[Storage Comp]])</f>
        <v>17.714334159097163</v>
      </c>
      <c r="C846">
        <v>844</v>
      </c>
      <c r="D846" t="s">
        <v>38</v>
      </c>
      <c r="E846" t="s">
        <v>41</v>
      </c>
      <c r="F846">
        <v>32</v>
      </c>
      <c r="G846" t="s">
        <v>13</v>
      </c>
      <c r="H846" t="s">
        <v>26</v>
      </c>
      <c r="I846">
        <v>13.3</v>
      </c>
      <c r="J846" t="s">
        <v>15</v>
      </c>
      <c r="K846">
        <v>4</v>
      </c>
      <c r="L846">
        <v>2.36</v>
      </c>
      <c r="M846" t="s">
        <v>46</v>
      </c>
      <c r="N846">
        <v>3214.74</v>
      </c>
      <c r="O846" s="5">
        <f>(ScoreCard!$E$3-laptop_prices3[[#This Row],[Price ($)]])/ScoreCard!$E$3*ScoreCard!$E$5</f>
        <v>3.5127795645399469</v>
      </c>
      <c r="P846" s="5">
        <f>laptop_prices3[[#This Row],[RAM (GB)]]/ScoreCard!$F$3*ScoreCard!$F$5</f>
        <v>3.5</v>
      </c>
      <c r="Q846" s="5">
        <f>laptop_prices3[[#This Row],[Screen Size (inch)]]/ScoreCard!$G$3*ScoreCard!$G$5</f>
        <v>1.5375722543352601</v>
      </c>
      <c r="R846" s="5">
        <f>laptop_prices3[[#This Row],[Battery Life (hours)]]/ScoreCard!$H$3*ScoreCard!$H$5</f>
        <v>2.333333333333333</v>
      </c>
      <c r="S846" s="5">
        <f>ScoreCard!$I$3-laptop_prices3[[#This Row],[Weight (kg)]]/ScoreCard!$I$3*ScoreCard!$I$5</f>
        <v>2.1514285714285712</v>
      </c>
      <c r="T846" s="6" cm="1">
        <f t="array" ref="T846">_xlfn.IFS(laptop_prices3[[#This Row],[Storage]]="512GB SSD", 512, laptop_prices3[[#This Row],[Storage]] = "1TB SSD", 1000, laptop_prices3[[#This Row],[Storage]] = "2TB SSD", 2000, laptop_prices3[[#This Row],[Storage]]= "256GB SSD", 256, laptop_prices3[[#This Row],[Storage]] = "1TB HDD", 1000*0.7)</f>
        <v>512</v>
      </c>
      <c r="U846" s="5">
        <f>laptop_prices3[[#This Row],[Storage Raw Value]]/ScoreCard!$J$3*ScoreCard!$J$5</f>
        <v>2.048</v>
      </c>
    </row>
    <row r="847" spans="2:21" x14ac:dyDescent="0.2">
      <c r="B847" s="4" cm="1">
        <f t="array" ref="B847">SUM(laptop_prices3[[#This Row],[RAM Comp]:[Weight Comp]]+laptop_prices3[[#This Row],[Storage Comp]])</f>
        <v>21.068167492430497</v>
      </c>
      <c r="C847">
        <v>845</v>
      </c>
      <c r="D847" t="s">
        <v>23</v>
      </c>
      <c r="E847" t="s">
        <v>37</v>
      </c>
      <c r="F847">
        <v>4</v>
      </c>
      <c r="G847" t="s">
        <v>42</v>
      </c>
      <c r="H847" t="s">
        <v>40</v>
      </c>
      <c r="I847">
        <v>13.3</v>
      </c>
      <c r="J847" t="s">
        <v>21</v>
      </c>
      <c r="K847">
        <v>9.5</v>
      </c>
      <c r="L847">
        <v>2.0099999999999998</v>
      </c>
      <c r="M847" t="s">
        <v>30</v>
      </c>
      <c r="N847">
        <v>1019.94</v>
      </c>
      <c r="O847" s="5">
        <f>(ScoreCard!$E$3-laptop_prices3[[#This Row],[Price ($)]])/ScoreCard!$E$3*ScoreCard!$E$5</f>
        <v>4.5281498314192978</v>
      </c>
      <c r="P847" s="5">
        <f>laptop_prices3[[#This Row],[RAM (GB)]]/ScoreCard!$F$3*ScoreCard!$F$5</f>
        <v>0.4375</v>
      </c>
      <c r="Q847" s="5">
        <f>laptop_prices3[[#This Row],[Screen Size (inch)]]/ScoreCard!$G$3*ScoreCard!$G$5</f>
        <v>1.5375722543352601</v>
      </c>
      <c r="R847" s="5">
        <f>laptop_prices3[[#This Row],[Battery Life (hours)]]/ScoreCard!$H$3*ScoreCard!$H$5</f>
        <v>5.5416666666666661</v>
      </c>
      <c r="S847" s="5">
        <f>ScoreCard!$I$3-laptop_prices3[[#This Row],[Weight (kg)]]/ScoreCard!$I$3*ScoreCard!$I$5</f>
        <v>2.3514285714285714</v>
      </c>
      <c r="T847" s="6" cm="1">
        <f t="array" ref="T847">_xlfn.IFS(laptop_prices3[[#This Row],[Storage]]="512GB SSD", 512, laptop_prices3[[#This Row],[Storage]] = "1TB SSD", 1000, laptop_prices3[[#This Row],[Storage]] = "2TB SSD", 2000, laptop_prices3[[#This Row],[Storage]]= "256GB SSD", 256, laptop_prices3[[#This Row],[Storage]] = "1TB HDD", 1000*0.7)</f>
        <v>700</v>
      </c>
      <c r="U847" s="5">
        <f>laptop_prices3[[#This Row],[Storage Raw Value]]/ScoreCard!$J$3*ScoreCard!$J$5</f>
        <v>2.8</v>
      </c>
    </row>
    <row r="848" spans="2:21" x14ac:dyDescent="0.2">
      <c r="B848" s="4" cm="1">
        <f t="array" ref="B848">SUM(laptop_prices3[[#This Row],[RAM Comp]:[Weight Comp]]+laptop_prices3[[#This Row],[Storage Comp]])</f>
        <v>13.697920589044868</v>
      </c>
      <c r="C848">
        <v>846</v>
      </c>
      <c r="D848" t="s">
        <v>33</v>
      </c>
      <c r="E848" t="s">
        <v>48</v>
      </c>
      <c r="F848">
        <v>4</v>
      </c>
      <c r="G848" t="s">
        <v>29</v>
      </c>
      <c r="H848" t="s">
        <v>20</v>
      </c>
      <c r="I848">
        <v>15.6</v>
      </c>
      <c r="J848" t="s">
        <v>43</v>
      </c>
      <c r="K848">
        <v>8</v>
      </c>
      <c r="L848">
        <v>1.41</v>
      </c>
      <c r="M848" t="s">
        <v>30</v>
      </c>
      <c r="N848">
        <v>1184.33</v>
      </c>
      <c r="O848" s="5">
        <f>(ScoreCard!$E$3-laptop_prices3[[#This Row],[Price ($)]])/ScoreCard!$E$3*ScoreCard!$E$5</f>
        <v>4.4520988389952514</v>
      </c>
      <c r="P848" s="5">
        <f>laptop_prices3[[#This Row],[RAM (GB)]]/ScoreCard!$F$3*ScoreCard!$F$5</f>
        <v>0.4375</v>
      </c>
      <c r="Q848" s="5">
        <f>laptop_prices3[[#This Row],[Screen Size (inch)]]/ScoreCard!$G$3*ScoreCard!$G$5</f>
        <v>1.8034682080924855</v>
      </c>
      <c r="R848" s="5">
        <f>laptop_prices3[[#This Row],[Battery Life (hours)]]/ScoreCard!$H$3*ScoreCard!$H$5</f>
        <v>4.6666666666666661</v>
      </c>
      <c r="S848" s="5">
        <f>ScoreCard!$I$3-laptop_prices3[[#This Row],[Weight (kg)]]/ScoreCard!$I$3*ScoreCard!$I$5</f>
        <v>2.6942857142857144</v>
      </c>
      <c r="T848" s="6" cm="1">
        <f t="array" ref="T848">_xlfn.IFS(laptop_prices3[[#This Row],[Storage]]="512GB SSD", 512, laptop_prices3[[#This Row],[Storage]] = "1TB SSD", 1000, laptop_prices3[[#This Row],[Storage]] = "2TB SSD", 2000, laptop_prices3[[#This Row],[Storage]]= "256GB SSD", 256, laptop_prices3[[#This Row],[Storage]] = "1TB HDD", 1000*0.7)</f>
        <v>256</v>
      </c>
      <c r="U848" s="5">
        <f>laptop_prices3[[#This Row],[Storage Raw Value]]/ScoreCard!$J$3*ScoreCard!$J$5</f>
        <v>1.024</v>
      </c>
    </row>
    <row r="849" spans="2:21" x14ac:dyDescent="0.2">
      <c r="B849" s="4" cm="1">
        <f t="array" ref="B849">SUM(laptop_prices3[[#This Row],[RAM Comp]:[Weight Comp]]+laptop_prices3[[#This Row],[Storage Comp]])</f>
        <v>21.327830443159925</v>
      </c>
      <c r="C849">
        <v>847</v>
      </c>
      <c r="D849" t="s">
        <v>28</v>
      </c>
      <c r="E849" t="s">
        <v>12</v>
      </c>
      <c r="F849">
        <v>64</v>
      </c>
      <c r="G849" t="s">
        <v>29</v>
      </c>
      <c r="H849" t="s">
        <v>35</v>
      </c>
      <c r="I849">
        <v>14</v>
      </c>
      <c r="J849" t="s">
        <v>43</v>
      </c>
      <c r="K849">
        <v>10</v>
      </c>
      <c r="L849">
        <v>1.26</v>
      </c>
      <c r="M849" t="s">
        <v>16</v>
      </c>
      <c r="N849">
        <v>1996.15</v>
      </c>
      <c r="O849" s="5">
        <f>(ScoreCard!$E$3-laptop_prices3[[#This Row],[Price ($)]])/ScoreCard!$E$3*ScoreCard!$E$5</f>
        <v>4.0765302723568357</v>
      </c>
      <c r="P849" s="5">
        <f>laptop_prices3[[#This Row],[RAM (GB)]]/ScoreCard!$F$3*ScoreCard!$F$5</f>
        <v>7</v>
      </c>
      <c r="Q849" s="5">
        <f>laptop_prices3[[#This Row],[Screen Size (inch)]]/ScoreCard!$G$3*ScoreCard!$G$5</f>
        <v>1.6184971098265895</v>
      </c>
      <c r="R849" s="5">
        <f>laptop_prices3[[#This Row],[Battery Life (hours)]]/ScoreCard!$H$3*ScoreCard!$H$5</f>
        <v>5.8333333333333339</v>
      </c>
      <c r="S849" s="5">
        <f>ScoreCard!$I$3-laptop_prices3[[#This Row],[Weight (kg)]]/ScoreCard!$I$3*ScoreCard!$I$5</f>
        <v>2.7800000000000002</v>
      </c>
      <c r="T849" s="6" cm="1">
        <f t="array" ref="T849">_xlfn.IFS(laptop_prices3[[#This Row],[Storage]]="512GB SSD", 512, laptop_prices3[[#This Row],[Storage]] = "1TB SSD", 1000, laptop_prices3[[#This Row],[Storage]] = "2TB SSD", 2000, laptop_prices3[[#This Row],[Storage]]= "256GB SSD", 256, laptop_prices3[[#This Row],[Storage]] = "1TB HDD", 1000*0.7)</f>
        <v>256</v>
      </c>
      <c r="U849" s="5">
        <f>laptop_prices3[[#This Row],[Storage Raw Value]]/ScoreCard!$J$3*ScoreCard!$J$5</f>
        <v>1.024</v>
      </c>
    </row>
    <row r="850" spans="2:21" x14ac:dyDescent="0.2">
      <c r="B850" s="4" cm="1">
        <f t="array" ref="B850">SUM(laptop_prices3[[#This Row],[RAM Comp]:[Weight Comp]]+laptop_prices3[[#This Row],[Storage Comp]])</f>
        <v>41.26161574456372</v>
      </c>
      <c r="C850">
        <v>848</v>
      </c>
      <c r="D850" t="s">
        <v>36</v>
      </c>
      <c r="E850" t="s">
        <v>48</v>
      </c>
      <c r="F850">
        <v>8</v>
      </c>
      <c r="G850" t="s">
        <v>25</v>
      </c>
      <c r="H850" t="s">
        <v>20</v>
      </c>
      <c r="I850">
        <v>16</v>
      </c>
      <c r="J850" t="s">
        <v>27</v>
      </c>
      <c r="K850">
        <v>7.9</v>
      </c>
      <c r="L850">
        <v>2.75</v>
      </c>
      <c r="M850" t="s">
        <v>16</v>
      </c>
      <c r="N850">
        <v>2168.81</v>
      </c>
      <c r="O850" s="5">
        <f>(ScoreCard!$E$3-laptop_prices3[[#This Row],[Price ($)]])/ScoreCard!$E$3*ScoreCard!$E$5</f>
        <v>3.9966533677279914</v>
      </c>
      <c r="P850" s="5">
        <f>laptop_prices3[[#This Row],[RAM (GB)]]/ScoreCard!$F$3*ScoreCard!$F$5</f>
        <v>0.875</v>
      </c>
      <c r="Q850" s="5">
        <f>laptop_prices3[[#This Row],[Screen Size (inch)]]/ScoreCard!$G$3*ScoreCard!$G$5</f>
        <v>1.8497109826589595</v>
      </c>
      <c r="R850" s="5">
        <f>laptop_prices3[[#This Row],[Battery Life (hours)]]/ScoreCard!$H$3*ScoreCard!$H$5</f>
        <v>4.6083333333333334</v>
      </c>
      <c r="S850" s="5">
        <f>ScoreCard!$I$3-laptop_prices3[[#This Row],[Weight (kg)]]/ScoreCard!$I$3*ScoreCard!$I$5</f>
        <v>1.9285714285714286</v>
      </c>
      <c r="T850" s="6" cm="1">
        <f t="array" ref="T850">_xlfn.IFS(laptop_prices3[[#This Row],[Storage]]="512GB SSD", 512, laptop_prices3[[#This Row],[Storage]] = "1TB SSD", 1000, laptop_prices3[[#This Row],[Storage]] = "2TB SSD", 2000, laptop_prices3[[#This Row],[Storage]]= "256GB SSD", 256, laptop_prices3[[#This Row],[Storage]] = "1TB HDD", 1000*0.7)</f>
        <v>2000</v>
      </c>
      <c r="U850" s="5">
        <f>laptop_prices3[[#This Row],[Storage Raw Value]]/ScoreCard!$J$3*ScoreCard!$J$5</f>
        <v>8</v>
      </c>
    </row>
    <row r="851" spans="2:21" x14ac:dyDescent="0.2">
      <c r="B851" s="4" cm="1">
        <f t="array" ref="B851">SUM(laptop_prices3[[#This Row],[RAM Comp]:[Weight Comp]]+laptop_prices3[[#This Row],[Storage Comp]])</f>
        <v>26.299992017616294</v>
      </c>
      <c r="C851">
        <v>849</v>
      </c>
      <c r="D851" t="s">
        <v>23</v>
      </c>
      <c r="E851" t="s">
        <v>12</v>
      </c>
      <c r="F851">
        <v>64</v>
      </c>
      <c r="G851" t="s">
        <v>13</v>
      </c>
      <c r="H851" t="s">
        <v>26</v>
      </c>
      <c r="I851">
        <v>15.6</v>
      </c>
      <c r="J851" t="s">
        <v>15</v>
      </c>
      <c r="K851">
        <v>11.9</v>
      </c>
      <c r="L851">
        <v>1.99</v>
      </c>
      <c r="M851" t="s">
        <v>16</v>
      </c>
      <c r="N851">
        <v>2776</v>
      </c>
      <c r="O851" s="5">
        <f>(ScoreCard!$E$3-laptop_prices3[[#This Row],[Price ($)]])/ScoreCard!$E$3*ScoreCard!$E$5</f>
        <v>3.7157518403239114</v>
      </c>
      <c r="P851" s="5">
        <f>laptop_prices3[[#This Row],[RAM (GB)]]/ScoreCard!$F$3*ScoreCard!$F$5</f>
        <v>7</v>
      </c>
      <c r="Q851" s="5">
        <f>laptop_prices3[[#This Row],[Screen Size (inch)]]/ScoreCard!$G$3*ScoreCard!$G$5</f>
        <v>1.8034682080924855</v>
      </c>
      <c r="R851" s="5">
        <f>laptop_prices3[[#This Row],[Battery Life (hours)]]/ScoreCard!$H$3*ScoreCard!$H$5</f>
        <v>6.9416666666666664</v>
      </c>
      <c r="S851" s="5">
        <f>ScoreCard!$I$3-laptop_prices3[[#This Row],[Weight (kg)]]/ScoreCard!$I$3*ScoreCard!$I$5</f>
        <v>2.362857142857143</v>
      </c>
      <c r="T851" s="6" cm="1">
        <f t="array" ref="T851">_xlfn.IFS(laptop_prices3[[#This Row],[Storage]]="512GB SSD", 512, laptop_prices3[[#This Row],[Storage]] = "1TB SSD", 1000, laptop_prices3[[#This Row],[Storage]] = "2TB SSD", 2000, laptop_prices3[[#This Row],[Storage]]= "256GB SSD", 256, laptop_prices3[[#This Row],[Storage]] = "1TB HDD", 1000*0.7)</f>
        <v>512</v>
      </c>
      <c r="U851" s="5">
        <f>laptop_prices3[[#This Row],[Storage Raw Value]]/ScoreCard!$J$3*ScoreCard!$J$5</f>
        <v>2.048</v>
      </c>
    </row>
    <row r="852" spans="2:21" x14ac:dyDescent="0.2">
      <c r="B852" s="4" cm="1">
        <f t="array" ref="B852">SUM(laptop_prices3[[#This Row],[RAM Comp]:[Weight Comp]]+laptop_prices3[[#This Row],[Storage Comp]])</f>
        <v>17.931163776493257</v>
      </c>
      <c r="C852">
        <v>850</v>
      </c>
      <c r="D852" t="s">
        <v>28</v>
      </c>
      <c r="E852" t="s">
        <v>37</v>
      </c>
      <c r="F852">
        <v>64</v>
      </c>
      <c r="G852" t="s">
        <v>29</v>
      </c>
      <c r="H852" t="s">
        <v>44</v>
      </c>
      <c r="I852">
        <v>14</v>
      </c>
      <c r="J852" t="s">
        <v>27</v>
      </c>
      <c r="K852">
        <v>5</v>
      </c>
      <c r="L852">
        <v>2.1</v>
      </c>
      <c r="M852" t="s">
        <v>22</v>
      </c>
      <c r="N852">
        <v>4503.7</v>
      </c>
      <c r="O852" s="5">
        <f>(ScoreCard!$E$3-laptop_prices3[[#This Row],[Price ($)]])/ScoreCard!$E$3*ScoreCard!$E$5</f>
        <v>2.9164739060759368</v>
      </c>
      <c r="P852" s="5">
        <f>laptop_prices3[[#This Row],[RAM (GB)]]/ScoreCard!$F$3*ScoreCard!$F$5</f>
        <v>7</v>
      </c>
      <c r="Q852" s="5">
        <f>laptop_prices3[[#This Row],[Screen Size (inch)]]/ScoreCard!$G$3*ScoreCard!$G$5</f>
        <v>1.6184971098265895</v>
      </c>
      <c r="R852" s="5">
        <f>laptop_prices3[[#This Row],[Battery Life (hours)]]/ScoreCard!$H$3*ScoreCard!$H$5</f>
        <v>2.916666666666667</v>
      </c>
      <c r="S852" s="5">
        <f>ScoreCard!$I$3-laptop_prices3[[#This Row],[Weight (kg)]]/ScoreCard!$I$3*ScoreCard!$I$5</f>
        <v>2.2999999999999998</v>
      </c>
      <c r="T852" s="6" cm="1">
        <f t="array" ref="T852">_xlfn.IFS(laptop_prices3[[#This Row],[Storage]]="512GB SSD", 512, laptop_prices3[[#This Row],[Storage]] = "1TB SSD", 1000, laptop_prices3[[#This Row],[Storage]] = "2TB SSD", 2000, laptop_prices3[[#This Row],[Storage]]= "256GB SSD", 256, laptop_prices3[[#This Row],[Storage]] = "1TB HDD", 1000*0.7)</f>
        <v>256</v>
      </c>
      <c r="U852" s="5">
        <f>laptop_prices3[[#This Row],[Storage Raw Value]]/ScoreCard!$J$3*ScoreCard!$J$5</f>
        <v>1.024</v>
      </c>
    </row>
    <row r="853" spans="2:21" x14ac:dyDescent="0.2">
      <c r="B853" s="4" cm="1">
        <f t="array" ref="B853">SUM(laptop_prices3[[#This Row],[RAM Comp]:[Weight Comp]]+laptop_prices3[[#This Row],[Storage Comp]])</f>
        <v>33.398571428571429</v>
      </c>
      <c r="C853">
        <v>851</v>
      </c>
      <c r="D853" t="s">
        <v>36</v>
      </c>
      <c r="E853" t="s">
        <v>41</v>
      </c>
      <c r="F853">
        <v>64</v>
      </c>
      <c r="G853" t="s">
        <v>19</v>
      </c>
      <c r="H853" t="s">
        <v>26</v>
      </c>
      <c r="I853">
        <v>17.3</v>
      </c>
      <c r="J853" t="s">
        <v>27</v>
      </c>
      <c r="K853">
        <v>10.199999999999999</v>
      </c>
      <c r="L853">
        <v>1.84</v>
      </c>
      <c r="M853" t="s">
        <v>22</v>
      </c>
      <c r="N853">
        <v>7204.6</v>
      </c>
      <c r="O853" s="5">
        <f>(ScoreCard!$E$3-laptop_prices3[[#This Row],[Price ($)]])/ScoreCard!$E$3*ScoreCard!$E$5</f>
        <v>1.6669689152729301</v>
      </c>
      <c r="P853" s="5">
        <f>laptop_prices3[[#This Row],[RAM (GB)]]/ScoreCard!$F$3*ScoreCard!$F$5</f>
        <v>7</v>
      </c>
      <c r="Q853" s="5">
        <f>laptop_prices3[[#This Row],[Screen Size (inch)]]/ScoreCard!$G$3*ScoreCard!$G$5</f>
        <v>2</v>
      </c>
      <c r="R853" s="5">
        <f>laptop_prices3[[#This Row],[Battery Life (hours)]]/ScoreCard!$H$3*ScoreCard!$H$5</f>
        <v>5.95</v>
      </c>
      <c r="S853" s="5">
        <f>ScoreCard!$I$3-laptop_prices3[[#This Row],[Weight (kg)]]/ScoreCard!$I$3*ScoreCard!$I$5</f>
        <v>2.4485714285714284</v>
      </c>
      <c r="T853" s="6" cm="1">
        <f t="array" ref="T853">_xlfn.IFS(laptop_prices3[[#This Row],[Storage]]="512GB SSD", 512, laptop_prices3[[#This Row],[Storage]] = "1TB SSD", 1000, laptop_prices3[[#This Row],[Storage]] = "2TB SSD", 2000, laptop_prices3[[#This Row],[Storage]]= "256GB SSD", 256, laptop_prices3[[#This Row],[Storage]] = "1TB HDD", 1000*0.7)</f>
        <v>1000</v>
      </c>
      <c r="U853" s="5">
        <f>laptop_prices3[[#This Row],[Storage Raw Value]]/ScoreCard!$J$3*ScoreCard!$J$5</f>
        <v>4</v>
      </c>
    </row>
    <row r="854" spans="2:21" x14ac:dyDescent="0.2">
      <c r="B854" s="4" cm="1">
        <f t="array" ref="B854">SUM(laptop_prices3[[#This Row],[RAM Comp]:[Weight Comp]]+laptop_prices3[[#This Row],[Storage Comp]])</f>
        <v>44.290238095238095</v>
      </c>
      <c r="C854">
        <v>852</v>
      </c>
      <c r="D854" t="s">
        <v>34</v>
      </c>
      <c r="E854" t="s">
        <v>41</v>
      </c>
      <c r="F854">
        <v>8</v>
      </c>
      <c r="G854" t="s">
        <v>25</v>
      </c>
      <c r="H854" t="s">
        <v>44</v>
      </c>
      <c r="I854">
        <v>17.3</v>
      </c>
      <c r="J854" t="s">
        <v>15</v>
      </c>
      <c r="K854">
        <v>11.6</v>
      </c>
      <c r="L854">
        <v>1.49</v>
      </c>
      <c r="M854" t="s">
        <v>16</v>
      </c>
      <c r="N854">
        <v>1650.52</v>
      </c>
      <c r="O854" s="5">
        <f>(ScoreCard!$E$3-laptop_prices3[[#This Row],[Price ($)]])/ScoreCard!$E$3*ScoreCard!$E$5</f>
        <v>4.2364274954940289</v>
      </c>
      <c r="P854" s="5">
        <f>laptop_prices3[[#This Row],[RAM (GB)]]/ScoreCard!$F$3*ScoreCard!$F$5</f>
        <v>0.875</v>
      </c>
      <c r="Q854" s="5">
        <f>laptop_prices3[[#This Row],[Screen Size (inch)]]/ScoreCard!$G$3*ScoreCard!$G$5</f>
        <v>2</v>
      </c>
      <c r="R854" s="5">
        <f>laptop_prices3[[#This Row],[Battery Life (hours)]]/ScoreCard!$H$3*ScoreCard!$H$5</f>
        <v>6.7666666666666666</v>
      </c>
      <c r="S854" s="5">
        <f>ScoreCard!$I$3-laptop_prices3[[#This Row],[Weight (kg)]]/ScoreCard!$I$3*ScoreCard!$I$5</f>
        <v>2.6485714285714286</v>
      </c>
      <c r="T854" s="6" cm="1">
        <f t="array" ref="T854">_xlfn.IFS(laptop_prices3[[#This Row],[Storage]]="512GB SSD", 512, laptop_prices3[[#This Row],[Storage]] = "1TB SSD", 1000, laptop_prices3[[#This Row],[Storage]] = "2TB SSD", 2000, laptop_prices3[[#This Row],[Storage]]= "256GB SSD", 256, laptop_prices3[[#This Row],[Storage]] = "1TB HDD", 1000*0.7)</f>
        <v>2000</v>
      </c>
      <c r="U854" s="5">
        <f>laptop_prices3[[#This Row],[Storage Raw Value]]/ScoreCard!$J$3*ScoreCard!$J$5</f>
        <v>8</v>
      </c>
    </row>
    <row r="855" spans="2:21" x14ac:dyDescent="0.2">
      <c r="B855" s="4" cm="1">
        <f t="array" ref="B855">SUM(laptop_prices3[[#This Row],[RAM Comp]:[Weight Comp]]+laptop_prices3[[#This Row],[Storage Comp]])</f>
        <v>23.672306633636115</v>
      </c>
      <c r="C855">
        <v>853</v>
      </c>
      <c r="D855" t="s">
        <v>45</v>
      </c>
      <c r="E855" t="s">
        <v>12</v>
      </c>
      <c r="F855">
        <v>32</v>
      </c>
      <c r="G855" t="s">
        <v>42</v>
      </c>
      <c r="H855" t="s">
        <v>26</v>
      </c>
      <c r="I855">
        <v>14</v>
      </c>
      <c r="J855" t="s">
        <v>43</v>
      </c>
      <c r="K855">
        <v>9.8000000000000007</v>
      </c>
      <c r="L855">
        <v>3.26</v>
      </c>
      <c r="M855" t="s">
        <v>22</v>
      </c>
      <c r="N855">
        <v>1253.75</v>
      </c>
      <c r="O855" s="5">
        <f>(ScoreCard!$E$3-laptop_prices3[[#This Row],[Price ($)]])/ScoreCard!$E$3*ScoreCard!$E$5</f>
        <v>4.4199833824949941</v>
      </c>
      <c r="P855" s="5">
        <f>laptop_prices3[[#This Row],[RAM (GB)]]/ScoreCard!$F$3*ScoreCard!$F$5</f>
        <v>3.5</v>
      </c>
      <c r="Q855" s="5">
        <f>laptop_prices3[[#This Row],[Screen Size (inch)]]/ScoreCard!$G$3*ScoreCard!$G$5</f>
        <v>1.6184971098265895</v>
      </c>
      <c r="R855" s="5">
        <f>laptop_prices3[[#This Row],[Battery Life (hours)]]/ScoreCard!$H$3*ScoreCard!$H$5</f>
        <v>5.7166666666666677</v>
      </c>
      <c r="S855" s="5">
        <f>ScoreCard!$I$3-laptop_prices3[[#This Row],[Weight (kg)]]/ScoreCard!$I$3*ScoreCard!$I$5</f>
        <v>1.6371428571428572</v>
      </c>
      <c r="T855" s="6" cm="1">
        <f t="array" ref="T855">_xlfn.IFS(laptop_prices3[[#This Row],[Storage]]="512GB SSD", 512, laptop_prices3[[#This Row],[Storage]] = "1TB SSD", 1000, laptop_prices3[[#This Row],[Storage]] = "2TB SSD", 2000, laptop_prices3[[#This Row],[Storage]]= "256GB SSD", 256, laptop_prices3[[#This Row],[Storage]] = "1TB HDD", 1000*0.7)</f>
        <v>700</v>
      </c>
      <c r="U855" s="5">
        <f>laptop_prices3[[#This Row],[Storage Raw Value]]/ScoreCard!$J$3*ScoreCard!$J$5</f>
        <v>2.8</v>
      </c>
    </row>
    <row r="856" spans="2:21" x14ac:dyDescent="0.2">
      <c r="B856" s="4" cm="1">
        <f t="array" ref="B856">SUM(laptop_prices3[[#This Row],[RAM Comp]:[Weight Comp]]+laptop_prices3[[#This Row],[Storage Comp]])</f>
        <v>45.210476190476186</v>
      </c>
      <c r="C856">
        <v>854</v>
      </c>
      <c r="D856" t="s">
        <v>28</v>
      </c>
      <c r="E856" t="s">
        <v>37</v>
      </c>
      <c r="F856">
        <v>64</v>
      </c>
      <c r="G856" t="s">
        <v>25</v>
      </c>
      <c r="H856" t="s">
        <v>26</v>
      </c>
      <c r="I856">
        <v>17.3</v>
      </c>
      <c r="J856" t="s">
        <v>21</v>
      </c>
      <c r="K856">
        <v>4</v>
      </c>
      <c r="L856">
        <v>2.84</v>
      </c>
      <c r="M856" t="s">
        <v>46</v>
      </c>
      <c r="N856">
        <v>3697.94</v>
      </c>
      <c r="O856" s="5">
        <f>(ScoreCard!$E$3-laptop_prices3[[#This Row],[Price ($)]])/ScoreCard!$E$3*ScoreCard!$E$5</f>
        <v>3.2892389626827829</v>
      </c>
      <c r="P856" s="5">
        <f>laptop_prices3[[#This Row],[RAM (GB)]]/ScoreCard!$F$3*ScoreCard!$F$5</f>
        <v>7</v>
      </c>
      <c r="Q856" s="5">
        <f>laptop_prices3[[#This Row],[Screen Size (inch)]]/ScoreCard!$G$3*ScoreCard!$G$5</f>
        <v>2</v>
      </c>
      <c r="R856" s="5">
        <f>laptop_prices3[[#This Row],[Battery Life (hours)]]/ScoreCard!$H$3*ScoreCard!$H$5</f>
        <v>2.333333333333333</v>
      </c>
      <c r="S856" s="5">
        <f>ScoreCard!$I$3-laptop_prices3[[#This Row],[Weight (kg)]]/ScoreCard!$I$3*ScoreCard!$I$5</f>
        <v>1.8771428571428572</v>
      </c>
      <c r="T856" s="6" cm="1">
        <f t="array" ref="T856">_xlfn.IFS(laptop_prices3[[#This Row],[Storage]]="512GB SSD", 512, laptop_prices3[[#This Row],[Storage]] = "1TB SSD", 1000, laptop_prices3[[#This Row],[Storage]] = "2TB SSD", 2000, laptop_prices3[[#This Row],[Storage]]= "256GB SSD", 256, laptop_prices3[[#This Row],[Storage]] = "1TB HDD", 1000*0.7)</f>
        <v>2000</v>
      </c>
      <c r="U856" s="5">
        <f>laptop_prices3[[#This Row],[Storage Raw Value]]/ScoreCard!$J$3*ScoreCard!$J$5</f>
        <v>8</v>
      </c>
    </row>
    <row r="857" spans="2:21" x14ac:dyDescent="0.2">
      <c r="B857" s="4" cm="1">
        <f t="array" ref="B857">SUM(laptop_prices3[[#This Row],[RAM Comp]:[Weight Comp]]+laptop_prices3[[#This Row],[Storage Comp]])</f>
        <v>21.258068538398017</v>
      </c>
      <c r="C857">
        <v>855</v>
      </c>
      <c r="D857" t="s">
        <v>17</v>
      </c>
      <c r="E857" t="s">
        <v>48</v>
      </c>
      <c r="F857">
        <v>64</v>
      </c>
      <c r="G857" t="s">
        <v>29</v>
      </c>
      <c r="H857" t="s">
        <v>44</v>
      </c>
      <c r="I857">
        <v>14</v>
      </c>
      <c r="J857" t="s">
        <v>43</v>
      </c>
      <c r="K857">
        <v>9.9</v>
      </c>
      <c r="L857">
        <v>1.28</v>
      </c>
      <c r="M857" t="s">
        <v>22</v>
      </c>
      <c r="N857">
        <v>2912.6</v>
      </c>
      <c r="O857" s="5">
        <f>(ScoreCard!$E$3-laptop_prices3[[#This Row],[Price ($)]])/ScoreCard!$E$3*ScoreCard!$E$5</f>
        <v>3.6525572082591591</v>
      </c>
      <c r="P857" s="5">
        <f>laptop_prices3[[#This Row],[RAM (GB)]]/ScoreCard!$F$3*ScoreCard!$F$5</f>
        <v>7</v>
      </c>
      <c r="Q857" s="5">
        <f>laptop_prices3[[#This Row],[Screen Size (inch)]]/ScoreCard!$G$3*ScoreCard!$G$5</f>
        <v>1.6184971098265895</v>
      </c>
      <c r="R857" s="5">
        <f>laptop_prices3[[#This Row],[Battery Life (hours)]]/ScoreCard!$H$3*ScoreCard!$H$5</f>
        <v>5.7750000000000004</v>
      </c>
      <c r="S857" s="5">
        <f>ScoreCard!$I$3-laptop_prices3[[#This Row],[Weight (kg)]]/ScoreCard!$I$3*ScoreCard!$I$5</f>
        <v>2.7685714285714287</v>
      </c>
      <c r="T857" s="6" cm="1">
        <f t="array" ref="T857">_xlfn.IFS(laptop_prices3[[#This Row],[Storage]]="512GB SSD", 512, laptop_prices3[[#This Row],[Storage]] = "1TB SSD", 1000, laptop_prices3[[#This Row],[Storage]] = "2TB SSD", 2000, laptop_prices3[[#This Row],[Storage]]= "256GB SSD", 256, laptop_prices3[[#This Row],[Storage]] = "1TB HDD", 1000*0.7)</f>
        <v>256</v>
      </c>
      <c r="U857" s="5">
        <f>laptop_prices3[[#This Row],[Storage Raw Value]]/ScoreCard!$J$3*ScoreCard!$J$5</f>
        <v>1.024</v>
      </c>
    </row>
    <row r="858" spans="2:21" x14ac:dyDescent="0.2">
      <c r="B858" s="4" cm="1">
        <f t="array" ref="B858">SUM(laptop_prices3[[#This Row],[RAM Comp]:[Weight Comp]]+laptop_prices3[[#This Row],[Storage Comp]])</f>
        <v>24.676258601706579</v>
      </c>
      <c r="C858">
        <v>856</v>
      </c>
      <c r="D858" t="s">
        <v>11</v>
      </c>
      <c r="E858" t="s">
        <v>12</v>
      </c>
      <c r="F858">
        <v>4</v>
      </c>
      <c r="G858" t="s">
        <v>19</v>
      </c>
      <c r="H858" t="s">
        <v>35</v>
      </c>
      <c r="I858">
        <v>16</v>
      </c>
      <c r="J858" t="s">
        <v>27</v>
      </c>
      <c r="K858">
        <v>7</v>
      </c>
      <c r="L858">
        <v>2.09</v>
      </c>
      <c r="M858" t="s">
        <v>22</v>
      </c>
      <c r="N858">
        <v>2136</v>
      </c>
      <c r="O858" s="5">
        <f>(ScoreCard!$E$3-laptop_prices3[[#This Row],[Price ($)]])/ScoreCard!$E$3*ScoreCard!$E$5</f>
        <v>4.011832107684393</v>
      </c>
      <c r="P858" s="5">
        <f>laptop_prices3[[#This Row],[RAM (GB)]]/ScoreCard!$F$3*ScoreCard!$F$5</f>
        <v>0.4375</v>
      </c>
      <c r="Q858" s="5">
        <f>laptop_prices3[[#This Row],[Screen Size (inch)]]/ScoreCard!$G$3*ScoreCard!$G$5</f>
        <v>1.8497109826589595</v>
      </c>
      <c r="R858" s="5">
        <f>laptop_prices3[[#This Row],[Battery Life (hours)]]/ScoreCard!$H$3*ScoreCard!$H$5</f>
        <v>4.0833333333333339</v>
      </c>
      <c r="S858" s="5">
        <f>ScoreCard!$I$3-laptop_prices3[[#This Row],[Weight (kg)]]/ScoreCard!$I$3*ScoreCard!$I$5</f>
        <v>2.305714285714286</v>
      </c>
      <c r="T858" s="6" cm="1">
        <f t="array" ref="T858">_xlfn.IFS(laptop_prices3[[#This Row],[Storage]]="512GB SSD", 512, laptop_prices3[[#This Row],[Storage]] = "1TB SSD", 1000, laptop_prices3[[#This Row],[Storage]] = "2TB SSD", 2000, laptop_prices3[[#This Row],[Storage]]= "256GB SSD", 256, laptop_prices3[[#This Row],[Storage]] = "1TB HDD", 1000*0.7)</f>
        <v>1000</v>
      </c>
      <c r="U858" s="5">
        <f>laptop_prices3[[#This Row],[Storage Raw Value]]/ScoreCard!$J$3*ScoreCard!$J$5</f>
        <v>4</v>
      </c>
    </row>
    <row r="859" spans="2:21" x14ac:dyDescent="0.2">
      <c r="B859" s="4" cm="1">
        <f t="array" ref="B859">SUM(laptop_prices3[[#This Row],[RAM Comp]:[Weight Comp]]+laptop_prices3[[#This Row],[Storage Comp]])</f>
        <v>29.976190476190478</v>
      </c>
      <c r="C859">
        <v>857</v>
      </c>
      <c r="D859" t="s">
        <v>34</v>
      </c>
      <c r="E859" t="s">
        <v>12</v>
      </c>
      <c r="F859">
        <v>32</v>
      </c>
      <c r="G859" t="s">
        <v>19</v>
      </c>
      <c r="H859" t="s">
        <v>32</v>
      </c>
      <c r="I859">
        <v>17.3</v>
      </c>
      <c r="J859" t="s">
        <v>27</v>
      </c>
      <c r="K859">
        <v>10</v>
      </c>
      <c r="L859">
        <v>1.5</v>
      </c>
      <c r="M859" t="s">
        <v>16</v>
      </c>
      <c r="N859">
        <v>2501.5700000000002</v>
      </c>
      <c r="O859" s="5">
        <f>(ScoreCard!$E$3-laptop_prices3[[#This Row],[Price ($)]])/ScoreCard!$E$3*ScoreCard!$E$5</f>
        <v>3.8427101337172509</v>
      </c>
      <c r="P859" s="5">
        <f>laptop_prices3[[#This Row],[RAM (GB)]]/ScoreCard!$F$3*ScoreCard!$F$5</f>
        <v>3.5</v>
      </c>
      <c r="Q859" s="5">
        <f>laptop_prices3[[#This Row],[Screen Size (inch)]]/ScoreCard!$G$3*ScoreCard!$G$5</f>
        <v>2</v>
      </c>
      <c r="R859" s="5">
        <f>laptop_prices3[[#This Row],[Battery Life (hours)]]/ScoreCard!$H$3*ScoreCard!$H$5</f>
        <v>5.8333333333333339</v>
      </c>
      <c r="S859" s="5">
        <f>ScoreCard!$I$3-laptop_prices3[[#This Row],[Weight (kg)]]/ScoreCard!$I$3*ScoreCard!$I$5</f>
        <v>2.6428571428571428</v>
      </c>
      <c r="T859" s="6" cm="1">
        <f t="array" ref="T859">_xlfn.IFS(laptop_prices3[[#This Row],[Storage]]="512GB SSD", 512, laptop_prices3[[#This Row],[Storage]] = "1TB SSD", 1000, laptop_prices3[[#This Row],[Storage]] = "2TB SSD", 2000, laptop_prices3[[#This Row],[Storage]]= "256GB SSD", 256, laptop_prices3[[#This Row],[Storage]] = "1TB HDD", 1000*0.7)</f>
        <v>1000</v>
      </c>
      <c r="U859" s="5">
        <f>laptop_prices3[[#This Row],[Storage Raw Value]]/ScoreCard!$J$3*ScoreCard!$J$5</f>
        <v>4</v>
      </c>
    </row>
    <row r="860" spans="2:21" x14ac:dyDescent="0.2">
      <c r="B860" s="4" cm="1">
        <f t="array" ref="B860">SUM(laptop_prices3[[#This Row],[RAM Comp]:[Weight Comp]]+laptop_prices3[[#This Row],[Storage Comp]])</f>
        <v>32.297568125516101</v>
      </c>
      <c r="C860">
        <v>858</v>
      </c>
      <c r="D860" t="s">
        <v>33</v>
      </c>
      <c r="E860" t="s">
        <v>48</v>
      </c>
      <c r="F860">
        <v>64</v>
      </c>
      <c r="G860" t="s">
        <v>19</v>
      </c>
      <c r="H860" t="s">
        <v>20</v>
      </c>
      <c r="I860">
        <v>16</v>
      </c>
      <c r="J860" t="s">
        <v>15</v>
      </c>
      <c r="K860">
        <v>8.1</v>
      </c>
      <c r="L860">
        <v>1.36</v>
      </c>
      <c r="M860" t="s">
        <v>22</v>
      </c>
      <c r="N860">
        <v>3928.71</v>
      </c>
      <c r="O860" s="5">
        <f>(ScoreCard!$E$3-laptop_prices3[[#This Row],[Price ($)]])/ScoreCard!$E$3*ScoreCard!$E$5</f>
        <v>3.1824788950284422</v>
      </c>
      <c r="P860" s="5">
        <f>laptop_prices3[[#This Row],[RAM (GB)]]/ScoreCard!$F$3*ScoreCard!$F$5</f>
        <v>7</v>
      </c>
      <c r="Q860" s="5">
        <f>laptop_prices3[[#This Row],[Screen Size (inch)]]/ScoreCard!$G$3*ScoreCard!$G$5</f>
        <v>1.8497109826589595</v>
      </c>
      <c r="R860" s="5">
        <f>laptop_prices3[[#This Row],[Battery Life (hours)]]/ScoreCard!$H$3*ScoreCard!$H$5</f>
        <v>4.7249999999999996</v>
      </c>
      <c r="S860" s="5">
        <f>ScoreCard!$I$3-laptop_prices3[[#This Row],[Weight (kg)]]/ScoreCard!$I$3*ScoreCard!$I$5</f>
        <v>2.7228571428571429</v>
      </c>
      <c r="T860" s="6" cm="1">
        <f t="array" ref="T860">_xlfn.IFS(laptop_prices3[[#This Row],[Storage]]="512GB SSD", 512, laptop_prices3[[#This Row],[Storage]] = "1TB SSD", 1000, laptop_prices3[[#This Row],[Storage]] = "2TB SSD", 2000, laptop_prices3[[#This Row],[Storage]]= "256GB SSD", 256, laptop_prices3[[#This Row],[Storage]] = "1TB HDD", 1000*0.7)</f>
        <v>1000</v>
      </c>
      <c r="U860" s="5">
        <f>laptop_prices3[[#This Row],[Storage Raw Value]]/ScoreCard!$J$3*ScoreCard!$J$5</f>
        <v>4</v>
      </c>
    </row>
    <row r="861" spans="2:21" x14ac:dyDescent="0.2">
      <c r="B861" s="4" cm="1">
        <f t="array" ref="B861">SUM(laptop_prices3[[#This Row],[RAM Comp]:[Weight Comp]]+laptop_prices3[[#This Row],[Storage Comp]])</f>
        <v>25.477372969997248</v>
      </c>
      <c r="C861">
        <v>859</v>
      </c>
      <c r="D861" t="s">
        <v>28</v>
      </c>
      <c r="E861" t="s">
        <v>31</v>
      </c>
      <c r="F861">
        <v>64</v>
      </c>
      <c r="G861" t="s">
        <v>13</v>
      </c>
      <c r="H861" t="s">
        <v>14</v>
      </c>
      <c r="I861">
        <v>15.6</v>
      </c>
      <c r="J861" t="s">
        <v>27</v>
      </c>
      <c r="K861">
        <v>10</v>
      </c>
      <c r="L861">
        <v>1.49</v>
      </c>
      <c r="M861" t="s">
        <v>22</v>
      </c>
      <c r="N861">
        <v>3554.92</v>
      </c>
      <c r="O861" s="5">
        <f>(ScoreCard!$E$3-laptop_prices3[[#This Row],[Price ($)]])/ScoreCard!$E$3*ScoreCard!$E$5</f>
        <v>3.3554036499294959</v>
      </c>
      <c r="P861" s="5">
        <f>laptop_prices3[[#This Row],[RAM (GB)]]/ScoreCard!$F$3*ScoreCard!$F$5</f>
        <v>7</v>
      </c>
      <c r="Q861" s="5">
        <f>laptop_prices3[[#This Row],[Screen Size (inch)]]/ScoreCard!$G$3*ScoreCard!$G$5</f>
        <v>1.8034682080924855</v>
      </c>
      <c r="R861" s="5">
        <f>laptop_prices3[[#This Row],[Battery Life (hours)]]/ScoreCard!$H$3*ScoreCard!$H$5</f>
        <v>5.8333333333333339</v>
      </c>
      <c r="S861" s="5">
        <f>ScoreCard!$I$3-laptop_prices3[[#This Row],[Weight (kg)]]/ScoreCard!$I$3*ScoreCard!$I$5</f>
        <v>2.6485714285714286</v>
      </c>
      <c r="T861" s="6" cm="1">
        <f t="array" ref="T861">_xlfn.IFS(laptop_prices3[[#This Row],[Storage]]="512GB SSD", 512, laptop_prices3[[#This Row],[Storage]] = "1TB SSD", 1000, laptop_prices3[[#This Row],[Storage]] = "2TB SSD", 2000, laptop_prices3[[#This Row],[Storage]]= "256GB SSD", 256, laptop_prices3[[#This Row],[Storage]] = "1TB HDD", 1000*0.7)</f>
        <v>512</v>
      </c>
      <c r="U861" s="5">
        <f>laptop_prices3[[#This Row],[Storage Raw Value]]/ScoreCard!$J$3*ScoreCard!$J$5</f>
        <v>2.048</v>
      </c>
    </row>
    <row r="862" spans="2:21" x14ac:dyDescent="0.2">
      <c r="B862" s="4" cm="1">
        <f t="array" ref="B862">SUM(laptop_prices3[[#This Row],[RAM Comp]:[Weight Comp]]+laptop_prices3[[#This Row],[Storage Comp]])</f>
        <v>16.37113487475915</v>
      </c>
      <c r="C862">
        <v>860</v>
      </c>
      <c r="D862" t="s">
        <v>17</v>
      </c>
      <c r="E862" t="s">
        <v>18</v>
      </c>
      <c r="F862">
        <v>32</v>
      </c>
      <c r="G862" t="s">
        <v>29</v>
      </c>
      <c r="H862" t="s">
        <v>20</v>
      </c>
      <c r="I862">
        <v>15.6</v>
      </c>
      <c r="J862" t="s">
        <v>21</v>
      </c>
      <c r="K862">
        <v>8.9</v>
      </c>
      <c r="L862">
        <v>3.01</v>
      </c>
      <c r="M862" t="s">
        <v>16</v>
      </c>
      <c r="N862">
        <v>2664.19</v>
      </c>
      <c r="O862" s="5">
        <f>(ScoreCard!$E$3-laptop_prices3[[#This Row],[Price ($)]])/ScoreCard!$E$3*ScoreCard!$E$5</f>
        <v>3.7674779882826233</v>
      </c>
      <c r="P862" s="5">
        <f>laptop_prices3[[#This Row],[RAM (GB)]]/ScoreCard!$F$3*ScoreCard!$F$5</f>
        <v>3.5</v>
      </c>
      <c r="Q862" s="5">
        <f>laptop_prices3[[#This Row],[Screen Size (inch)]]/ScoreCard!$G$3*ScoreCard!$G$5</f>
        <v>1.8034682080924855</v>
      </c>
      <c r="R862" s="5">
        <f>laptop_prices3[[#This Row],[Battery Life (hours)]]/ScoreCard!$H$3*ScoreCard!$H$5</f>
        <v>5.1916666666666664</v>
      </c>
      <c r="S862" s="5">
        <f>ScoreCard!$I$3-laptop_prices3[[#This Row],[Weight (kg)]]/ScoreCard!$I$3*ScoreCard!$I$5</f>
        <v>1.78</v>
      </c>
      <c r="T862" s="6" cm="1">
        <f t="array" ref="T862">_xlfn.IFS(laptop_prices3[[#This Row],[Storage]]="512GB SSD", 512, laptop_prices3[[#This Row],[Storage]] = "1TB SSD", 1000, laptop_prices3[[#This Row],[Storage]] = "2TB SSD", 2000, laptop_prices3[[#This Row],[Storage]]= "256GB SSD", 256, laptop_prices3[[#This Row],[Storage]] = "1TB HDD", 1000*0.7)</f>
        <v>256</v>
      </c>
      <c r="U862" s="5">
        <f>laptop_prices3[[#This Row],[Storage Raw Value]]/ScoreCard!$J$3*ScoreCard!$J$5</f>
        <v>1.024</v>
      </c>
    </row>
    <row r="863" spans="2:21" x14ac:dyDescent="0.2">
      <c r="B863" s="4" cm="1">
        <f t="array" ref="B863">SUM(laptop_prices3[[#This Row],[RAM Comp]:[Weight Comp]]+laptop_prices3[[#This Row],[Storage Comp]])</f>
        <v>46.733497109826594</v>
      </c>
      <c r="C863">
        <v>861</v>
      </c>
      <c r="D863" t="s">
        <v>28</v>
      </c>
      <c r="E863" t="s">
        <v>37</v>
      </c>
      <c r="F863">
        <v>64</v>
      </c>
      <c r="G863" t="s">
        <v>25</v>
      </c>
      <c r="H863" t="s">
        <v>44</v>
      </c>
      <c r="I863">
        <v>14</v>
      </c>
      <c r="J863" t="s">
        <v>43</v>
      </c>
      <c r="K863">
        <v>7.5</v>
      </c>
      <c r="L863">
        <v>3.08</v>
      </c>
      <c r="M863" t="s">
        <v>30</v>
      </c>
      <c r="N863">
        <v>2736.38</v>
      </c>
      <c r="O863" s="5">
        <f>(ScoreCard!$E$3-laptop_prices3[[#This Row],[Price ($)]])/ScoreCard!$E$3*ScoreCard!$E$5</f>
        <v>3.7340810593751965</v>
      </c>
      <c r="P863" s="5">
        <f>laptop_prices3[[#This Row],[RAM (GB)]]/ScoreCard!$F$3*ScoreCard!$F$5</f>
        <v>7</v>
      </c>
      <c r="Q863" s="5">
        <f>laptop_prices3[[#This Row],[Screen Size (inch)]]/ScoreCard!$G$3*ScoreCard!$G$5</f>
        <v>1.6184971098265895</v>
      </c>
      <c r="R863" s="5">
        <f>laptop_prices3[[#This Row],[Battery Life (hours)]]/ScoreCard!$H$3*ScoreCard!$H$5</f>
        <v>4.375</v>
      </c>
      <c r="S863" s="5">
        <f>ScoreCard!$I$3-laptop_prices3[[#This Row],[Weight (kg)]]/ScoreCard!$I$3*ScoreCard!$I$5</f>
        <v>1.74</v>
      </c>
      <c r="T863" s="6" cm="1">
        <f t="array" ref="T863">_xlfn.IFS(laptop_prices3[[#This Row],[Storage]]="512GB SSD", 512, laptop_prices3[[#This Row],[Storage]] = "1TB SSD", 1000, laptop_prices3[[#This Row],[Storage]] = "2TB SSD", 2000, laptop_prices3[[#This Row],[Storage]]= "256GB SSD", 256, laptop_prices3[[#This Row],[Storage]] = "1TB HDD", 1000*0.7)</f>
        <v>2000</v>
      </c>
      <c r="U863" s="5">
        <f>laptop_prices3[[#This Row],[Storage Raw Value]]/ScoreCard!$J$3*ScoreCard!$J$5</f>
        <v>8</v>
      </c>
    </row>
    <row r="864" spans="2:21" x14ac:dyDescent="0.2">
      <c r="B864" s="4" cm="1">
        <f t="array" ref="B864">SUM(laptop_prices3[[#This Row],[RAM Comp]:[Weight Comp]]+laptop_prices3[[#This Row],[Storage Comp]])</f>
        <v>40.321020506468486</v>
      </c>
      <c r="C864">
        <v>862</v>
      </c>
      <c r="D864" t="s">
        <v>45</v>
      </c>
      <c r="E864" t="s">
        <v>12</v>
      </c>
      <c r="F864">
        <v>4</v>
      </c>
      <c r="G864" t="s">
        <v>25</v>
      </c>
      <c r="H864" t="s">
        <v>26</v>
      </c>
      <c r="I864">
        <v>16</v>
      </c>
      <c r="J864" t="s">
        <v>27</v>
      </c>
      <c r="K864">
        <v>7.4</v>
      </c>
      <c r="L864">
        <v>3.12</v>
      </c>
      <c r="M864" t="s">
        <v>30</v>
      </c>
      <c r="N864">
        <v>1385.56</v>
      </c>
      <c r="O864" s="5">
        <f>(ScoreCard!$E$3-laptop_prices3[[#This Row],[Price ($)]])/ScoreCard!$E$3*ScoreCard!$E$5</f>
        <v>4.3590047261812686</v>
      </c>
      <c r="P864" s="5">
        <f>laptop_prices3[[#This Row],[RAM (GB)]]/ScoreCard!$F$3*ScoreCard!$F$5</f>
        <v>0.4375</v>
      </c>
      <c r="Q864" s="5">
        <f>laptop_prices3[[#This Row],[Screen Size (inch)]]/ScoreCard!$G$3*ScoreCard!$G$5</f>
        <v>1.8497109826589595</v>
      </c>
      <c r="R864" s="5">
        <f>laptop_prices3[[#This Row],[Battery Life (hours)]]/ScoreCard!$H$3*ScoreCard!$H$5</f>
        <v>4.3166666666666664</v>
      </c>
      <c r="S864" s="5">
        <f>ScoreCard!$I$3-laptop_prices3[[#This Row],[Weight (kg)]]/ScoreCard!$I$3*ScoreCard!$I$5</f>
        <v>1.7171428571428571</v>
      </c>
      <c r="T864" s="6" cm="1">
        <f t="array" ref="T864">_xlfn.IFS(laptop_prices3[[#This Row],[Storage]]="512GB SSD", 512, laptop_prices3[[#This Row],[Storage]] = "1TB SSD", 1000, laptop_prices3[[#This Row],[Storage]] = "2TB SSD", 2000, laptop_prices3[[#This Row],[Storage]]= "256GB SSD", 256, laptop_prices3[[#This Row],[Storage]] = "1TB HDD", 1000*0.7)</f>
        <v>2000</v>
      </c>
      <c r="U864" s="5">
        <f>laptop_prices3[[#This Row],[Storage Raw Value]]/ScoreCard!$J$3*ScoreCard!$J$5</f>
        <v>8</v>
      </c>
    </row>
    <row r="865" spans="2:21" x14ac:dyDescent="0.2">
      <c r="B865" s="4" cm="1">
        <f t="array" ref="B865">SUM(laptop_prices3[[#This Row],[RAM Comp]:[Weight Comp]]+laptop_prices3[[#This Row],[Storage Comp]])</f>
        <v>33.487619047619049</v>
      </c>
      <c r="C865">
        <v>863</v>
      </c>
      <c r="D865" t="s">
        <v>11</v>
      </c>
      <c r="E865" t="s">
        <v>12</v>
      </c>
      <c r="F865">
        <v>64</v>
      </c>
      <c r="G865" t="s">
        <v>19</v>
      </c>
      <c r="H865" t="s">
        <v>44</v>
      </c>
      <c r="I865">
        <v>17.3</v>
      </c>
      <c r="J865" t="s">
        <v>15</v>
      </c>
      <c r="K865">
        <v>10</v>
      </c>
      <c r="L865">
        <v>1.48</v>
      </c>
      <c r="M865" t="s">
        <v>22</v>
      </c>
      <c r="N865">
        <v>2812.5</v>
      </c>
      <c r="O865" s="5">
        <f>(ScoreCard!$E$3-laptop_prices3[[#This Row],[Price ($)]])/ScoreCard!$E$3*ScoreCard!$E$5</f>
        <v>3.6988660125760093</v>
      </c>
      <c r="P865" s="5">
        <f>laptop_prices3[[#This Row],[RAM (GB)]]/ScoreCard!$F$3*ScoreCard!$F$5</f>
        <v>7</v>
      </c>
      <c r="Q865" s="5">
        <f>laptop_prices3[[#This Row],[Screen Size (inch)]]/ScoreCard!$G$3*ScoreCard!$G$5</f>
        <v>2</v>
      </c>
      <c r="R865" s="5">
        <f>laptop_prices3[[#This Row],[Battery Life (hours)]]/ScoreCard!$H$3*ScoreCard!$H$5</f>
        <v>5.8333333333333339</v>
      </c>
      <c r="S865" s="5">
        <f>ScoreCard!$I$3-laptop_prices3[[#This Row],[Weight (kg)]]/ScoreCard!$I$3*ScoreCard!$I$5</f>
        <v>2.6542857142857144</v>
      </c>
      <c r="T865" s="6" cm="1">
        <f t="array" ref="T865">_xlfn.IFS(laptop_prices3[[#This Row],[Storage]]="512GB SSD", 512, laptop_prices3[[#This Row],[Storage]] = "1TB SSD", 1000, laptop_prices3[[#This Row],[Storage]] = "2TB SSD", 2000, laptop_prices3[[#This Row],[Storage]]= "256GB SSD", 256, laptop_prices3[[#This Row],[Storage]] = "1TB HDD", 1000*0.7)</f>
        <v>1000</v>
      </c>
      <c r="U865" s="5">
        <f>laptop_prices3[[#This Row],[Storage Raw Value]]/ScoreCard!$J$3*ScoreCard!$J$5</f>
        <v>4</v>
      </c>
    </row>
    <row r="866" spans="2:21" x14ac:dyDescent="0.2">
      <c r="B866" s="4" cm="1">
        <f t="array" ref="B866">SUM(laptop_prices3[[#This Row],[RAM Comp]:[Weight Comp]]+laptop_prices3[[#This Row],[Storage Comp]])</f>
        <v>18.727782411230386</v>
      </c>
      <c r="C866">
        <v>864</v>
      </c>
      <c r="D866" t="s">
        <v>45</v>
      </c>
      <c r="E866" t="s">
        <v>24</v>
      </c>
      <c r="F866">
        <v>4</v>
      </c>
      <c r="G866" t="s">
        <v>13</v>
      </c>
      <c r="H866" t="s">
        <v>35</v>
      </c>
      <c r="I866">
        <v>16</v>
      </c>
      <c r="J866" t="s">
        <v>15</v>
      </c>
      <c r="K866">
        <v>9.6</v>
      </c>
      <c r="L866">
        <v>1.49</v>
      </c>
      <c r="M866" t="s">
        <v>30</v>
      </c>
      <c r="N866">
        <v>1174.79</v>
      </c>
      <c r="O866" s="5">
        <f>(ScoreCard!$E$3-laptop_prices3[[#This Row],[Price ($)]])/ScoreCard!$E$3*ScoreCard!$E$5</f>
        <v>4.4565122854805947</v>
      </c>
      <c r="P866" s="5">
        <f>laptop_prices3[[#This Row],[RAM (GB)]]/ScoreCard!$F$3*ScoreCard!$F$5</f>
        <v>0.4375</v>
      </c>
      <c r="Q866" s="5">
        <f>laptop_prices3[[#This Row],[Screen Size (inch)]]/ScoreCard!$G$3*ScoreCard!$G$5</f>
        <v>1.8497109826589595</v>
      </c>
      <c r="R866" s="5">
        <f>laptop_prices3[[#This Row],[Battery Life (hours)]]/ScoreCard!$H$3*ScoreCard!$H$5</f>
        <v>5.6</v>
      </c>
      <c r="S866" s="5">
        <f>ScoreCard!$I$3-laptop_prices3[[#This Row],[Weight (kg)]]/ScoreCard!$I$3*ScoreCard!$I$5</f>
        <v>2.6485714285714286</v>
      </c>
      <c r="T866" s="6" cm="1">
        <f t="array" ref="T866">_xlfn.IFS(laptop_prices3[[#This Row],[Storage]]="512GB SSD", 512, laptop_prices3[[#This Row],[Storage]] = "1TB SSD", 1000, laptop_prices3[[#This Row],[Storage]] = "2TB SSD", 2000, laptop_prices3[[#This Row],[Storage]]= "256GB SSD", 256, laptop_prices3[[#This Row],[Storage]] = "1TB HDD", 1000*0.7)</f>
        <v>512</v>
      </c>
      <c r="U866" s="5">
        <f>laptop_prices3[[#This Row],[Storage Raw Value]]/ScoreCard!$J$3*ScoreCard!$J$5</f>
        <v>2.048</v>
      </c>
    </row>
    <row r="867" spans="2:21" x14ac:dyDescent="0.2">
      <c r="B867" s="4" cm="1">
        <f t="array" ref="B867">SUM(laptop_prices3[[#This Row],[RAM Comp]:[Weight Comp]]+laptop_prices3[[#This Row],[Storage Comp]])</f>
        <v>16.861925681255158</v>
      </c>
      <c r="C867">
        <v>865</v>
      </c>
      <c r="D867" t="s">
        <v>11</v>
      </c>
      <c r="E867" t="s">
        <v>31</v>
      </c>
      <c r="F867">
        <v>16</v>
      </c>
      <c r="G867" t="s">
        <v>13</v>
      </c>
      <c r="H867" t="s">
        <v>35</v>
      </c>
      <c r="I867">
        <v>14</v>
      </c>
      <c r="J867" t="s">
        <v>21</v>
      </c>
      <c r="K867">
        <v>5.4</v>
      </c>
      <c r="L867">
        <v>2.36</v>
      </c>
      <c r="M867" t="s">
        <v>22</v>
      </c>
      <c r="N867">
        <v>1186.3</v>
      </c>
      <c r="O867" s="5">
        <f>(ScoreCard!$E$3-laptop_prices3[[#This Row],[Price ($)]])/ScoreCard!$E$3*ScoreCard!$E$5</f>
        <v>4.4511874669222831</v>
      </c>
      <c r="P867" s="5">
        <f>laptop_prices3[[#This Row],[RAM (GB)]]/ScoreCard!$F$3*ScoreCard!$F$5</f>
        <v>1.75</v>
      </c>
      <c r="Q867" s="5">
        <f>laptop_prices3[[#This Row],[Screen Size (inch)]]/ScoreCard!$G$3*ScoreCard!$G$5</f>
        <v>1.6184971098265895</v>
      </c>
      <c r="R867" s="5">
        <f>laptop_prices3[[#This Row],[Battery Life (hours)]]/ScoreCard!$H$3*ScoreCard!$H$5</f>
        <v>3.15</v>
      </c>
      <c r="S867" s="5">
        <f>ScoreCard!$I$3-laptop_prices3[[#This Row],[Weight (kg)]]/ScoreCard!$I$3*ScoreCard!$I$5</f>
        <v>2.1514285714285712</v>
      </c>
      <c r="T867" s="6" cm="1">
        <f t="array" ref="T867">_xlfn.IFS(laptop_prices3[[#This Row],[Storage]]="512GB SSD", 512, laptop_prices3[[#This Row],[Storage]] = "1TB SSD", 1000, laptop_prices3[[#This Row],[Storage]] = "2TB SSD", 2000, laptop_prices3[[#This Row],[Storage]]= "256GB SSD", 256, laptop_prices3[[#This Row],[Storage]] = "1TB HDD", 1000*0.7)</f>
        <v>512</v>
      </c>
      <c r="U867" s="5">
        <f>laptop_prices3[[#This Row],[Storage Raw Value]]/ScoreCard!$J$3*ScoreCard!$J$5</f>
        <v>2.048</v>
      </c>
    </row>
    <row r="868" spans="2:21" x14ac:dyDescent="0.2">
      <c r="B868" s="4" cm="1">
        <f t="array" ref="B868">SUM(laptop_prices3[[#This Row],[RAM Comp]:[Weight Comp]]+laptop_prices3[[#This Row],[Storage Comp]])</f>
        <v>43.310238095238091</v>
      </c>
      <c r="C868">
        <v>866</v>
      </c>
      <c r="D868" t="s">
        <v>11</v>
      </c>
      <c r="E868" t="s">
        <v>18</v>
      </c>
      <c r="F868">
        <v>32</v>
      </c>
      <c r="G868" t="s">
        <v>25</v>
      </c>
      <c r="H868" t="s">
        <v>40</v>
      </c>
      <c r="I868">
        <v>17.3</v>
      </c>
      <c r="J868" t="s">
        <v>21</v>
      </c>
      <c r="K868">
        <v>5.9</v>
      </c>
      <c r="L868">
        <v>1.98</v>
      </c>
      <c r="M868" t="s">
        <v>16</v>
      </c>
      <c r="N868">
        <v>2612.67</v>
      </c>
      <c r="O868" s="5">
        <f>(ScoreCard!$E$3-laptop_prices3[[#This Row],[Price ($)]])/ScoreCard!$E$3*ScoreCard!$E$5</f>
        <v>3.791312449805142</v>
      </c>
      <c r="P868" s="5">
        <f>laptop_prices3[[#This Row],[RAM (GB)]]/ScoreCard!$F$3*ScoreCard!$F$5</f>
        <v>3.5</v>
      </c>
      <c r="Q868" s="5">
        <f>laptop_prices3[[#This Row],[Screen Size (inch)]]/ScoreCard!$G$3*ScoreCard!$G$5</f>
        <v>2</v>
      </c>
      <c r="R868" s="5">
        <f>laptop_prices3[[#This Row],[Battery Life (hours)]]/ScoreCard!$H$3*ScoreCard!$H$5</f>
        <v>3.4416666666666669</v>
      </c>
      <c r="S868" s="5">
        <f>ScoreCard!$I$3-laptop_prices3[[#This Row],[Weight (kg)]]/ScoreCard!$I$3*ScoreCard!$I$5</f>
        <v>2.3685714285714283</v>
      </c>
      <c r="T868" s="6" cm="1">
        <f t="array" ref="T868">_xlfn.IFS(laptop_prices3[[#This Row],[Storage]]="512GB SSD", 512, laptop_prices3[[#This Row],[Storage]] = "1TB SSD", 1000, laptop_prices3[[#This Row],[Storage]] = "2TB SSD", 2000, laptop_prices3[[#This Row],[Storage]]= "256GB SSD", 256, laptop_prices3[[#This Row],[Storage]] = "1TB HDD", 1000*0.7)</f>
        <v>2000</v>
      </c>
      <c r="U868" s="5">
        <f>laptop_prices3[[#This Row],[Storage Raw Value]]/ScoreCard!$J$3*ScoreCard!$J$5</f>
        <v>8</v>
      </c>
    </row>
    <row r="869" spans="2:21" x14ac:dyDescent="0.2">
      <c r="B869" s="4" cm="1">
        <f t="array" ref="B869">SUM(laptop_prices3[[#This Row],[RAM Comp]:[Weight Comp]]+laptop_prices3[[#This Row],[Storage Comp]])</f>
        <v>42.881592347921831</v>
      </c>
      <c r="C869">
        <v>867</v>
      </c>
      <c r="D869" t="s">
        <v>28</v>
      </c>
      <c r="E869" t="s">
        <v>48</v>
      </c>
      <c r="F869">
        <v>16</v>
      </c>
      <c r="G869" t="s">
        <v>25</v>
      </c>
      <c r="H869" t="s">
        <v>40</v>
      </c>
      <c r="I869">
        <v>14</v>
      </c>
      <c r="J869" t="s">
        <v>21</v>
      </c>
      <c r="K869">
        <v>8.3000000000000007</v>
      </c>
      <c r="L869">
        <v>1.45</v>
      </c>
      <c r="M869" t="s">
        <v>30</v>
      </c>
      <c r="N869">
        <v>1206.18</v>
      </c>
      <c r="O869" s="5">
        <f>(ScoreCard!$E$3-laptop_prices3[[#This Row],[Price ($)]])/ScoreCard!$E$3*ScoreCard!$E$5</f>
        <v>4.4419904736173974</v>
      </c>
      <c r="P869" s="5">
        <f>laptop_prices3[[#This Row],[RAM (GB)]]/ScoreCard!$F$3*ScoreCard!$F$5</f>
        <v>1.75</v>
      </c>
      <c r="Q869" s="5">
        <f>laptop_prices3[[#This Row],[Screen Size (inch)]]/ScoreCard!$G$3*ScoreCard!$G$5</f>
        <v>1.6184971098265895</v>
      </c>
      <c r="R869" s="5">
        <f>laptop_prices3[[#This Row],[Battery Life (hours)]]/ScoreCard!$H$3*ScoreCard!$H$5</f>
        <v>4.8416666666666677</v>
      </c>
      <c r="S869" s="5">
        <f>ScoreCard!$I$3-laptop_prices3[[#This Row],[Weight (kg)]]/ScoreCard!$I$3*ScoreCard!$I$5</f>
        <v>2.6714285714285717</v>
      </c>
      <c r="T869" s="6" cm="1">
        <f t="array" ref="T869">_xlfn.IFS(laptop_prices3[[#This Row],[Storage]]="512GB SSD", 512, laptop_prices3[[#This Row],[Storage]] = "1TB SSD", 1000, laptop_prices3[[#This Row],[Storage]] = "2TB SSD", 2000, laptop_prices3[[#This Row],[Storage]]= "256GB SSD", 256, laptop_prices3[[#This Row],[Storage]] = "1TB HDD", 1000*0.7)</f>
        <v>2000</v>
      </c>
      <c r="U869" s="5">
        <f>laptop_prices3[[#This Row],[Storage Raw Value]]/ScoreCard!$J$3*ScoreCard!$J$5</f>
        <v>8</v>
      </c>
    </row>
    <row r="870" spans="2:21" x14ac:dyDescent="0.2">
      <c r="B870" s="4" cm="1">
        <f t="array" ref="B870">SUM(laptop_prices3[[#This Row],[RAM Comp]:[Weight Comp]]+laptop_prices3[[#This Row],[Storage Comp]])</f>
        <v>44.711853839801812</v>
      </c>
      <c r="C870">
        <v>868</v>
      </c>
      <c r="D870" t="s">
        <v>11</v>
      </c>
      <c r="E870" t="s">
        <v>18</v>
      </c>
      <c r="F870">
        <v>32</v>
      </c>
      <c r="G870" t="s">
        <v>25</v>
      </c>
      <c r="H870" t="s">
        <v>14</v>
      </c>
      <c r="I870">
        <v>16</v>
      </c>
      <c r="J870" t="s">
        <v>43</v>
      </c>
      <c r="K870">
        <v>8.1</v>
      </c>
      <c r="L870">
        <v>1.51</v>
      </c>
      <c r="M870" t="s">
        <v>46</v>
      </c>
      <c r="N870">
        <v>3201.41</v>
      </c>
      <c r="O870" s="5">
        <f>(ScoreCard!$E$3-laptop_prices3[[#This Row],[Price ($)]])/ScoreCard!$E$3*ScoreCard!$E$5</f>
        <v>3.5189463613585641</v>
      </c>
      <c r="P870" s="5">
        <f>laptop_prices3[[#This Row],[RAM (GB)]]/ScoreCard!$F$3*ScoreCard!$F$5</f>
        <v>3.5</v>
      </c>
      <c r="Q870" s="5">
        <f>laptop_prices3[[#This Row],[Screen Size (inch)]]/ScoreCard!$G$3*ScoreCard!$G$5</f>
        <v>1.8497109826589595</v>
      </c>
      <c r="R870" s="5">
        <f>laptop_prices3[[#This Row],[Battery Life (hours)]]/ScoreCard!$H$3*ScoreCard!$H$5</f>
        <v>4.7249999999999996</v>
      </c>
      <c r="S870" s="5">
        <f>ScoreCard!$I$3-laptop_prices3[[#This Row],[Weight (kg)]]/ScoreCard!$I$3*ScoreCard!$I$5</f>
        <v>2.637142857142857</v>
      </c>
      <c r="T870" s="6" cm="1">
        <f t="array" ref="T870">_xlfn.IFS(laptop_prices3[[#This Row],[Storage]]="512GB SSD", 512, laptop_prices3[[#This Row],[Storage]] = "1TB SSD", 1000, laptop_prices3[[#This Row],[Storage]] = "2TB SSD", 2000, laptop_prices3[[#This Row],[Storage]]= "256GB SSD", 256, laptop_prices3[[#This Row],[Storage]] = "1TB HDD", 1000*0.7)</f>
        <v>2000</v>
      </c>
      <c r="U870" s="5">
        <f>laptop_prices3[[#This Row],[Storage Raw Value]]/ScoreCard!$J$3*ScoreCard!$J$5</f>
        <v>8</v>
      </c>
    </row>
    <row r="871" spans="2:21" x14ac:dyDescent="0.2">
      <c r="B871" s="4" cm="1">
        <f t="array" ref="B871">SUM(laptop_prices3[[#This Row],[RAM Comp]:[Weight Comp]]+laptop_prices3[[#This Row],[Storage Comp]])</f>
        <v>32.975191301954311</v>
      </c>
      <c r="C871">
        <v>869</v>
      </c>
      <c r="D871" t="s">
        <v>34</v>
      </c>
      <c r="E871" t="s">
        <v>24</v>
      </c>
      <c r="F871">
        <v>64</v>
      </c>
      <c r="G871" t="s">
        <v>19</v>
      </c>
      <c r="H871" t="s">
        <v>40</v>
      </c>
      <c r="I871">
        <v>13.3</v>
      </c>
      <c r="J871" t="s">
        <v>15</v>
      </c>
      <c r="K871">
        <v>10.6</v>
      </c>
      <c r="L871">
        <v>2.1800000000000002</v>
      </c>
      <c r="M871" t="s">
        <v>30</v>
      </c>
      <c r="N871">
        <v>2901.13</v>
      </c>
      <c r="O871" s="5">
        <f>(ScoreCard!$E$3-laptop_prices3[[#This Row],[Price ($)]])/ScoreCard!$E$3*ScoreCard!$E$5</f>
        <v>3.6578635218007598</v>
      </c>
      <c r="P871" s="5">
        <f>laptop_prices3[[#This Row],[RAM (GB)]]/ScoreCard!$F$3*ScoreCard!$F$5</f>
        <v>7</v>
      </c>
      <c r="Q871" s="5">
        <f>laptop_prices3[[#This Row],[Screen Size (inch)]]/ScoreCard!$G$3*ScoreCard!$G$5</f>
        <v>1.5375722543352601</v>
      </c>
      <c r="R871" s="5">
        <f>laptop_prices3[[#This Row],[Battery Life (hours)]]/ScoreCard!$H$3*ScoreCard!$H$5</f>
        <v>6.1833333333333336</v>
      </c>
      <c r="S871" s="5">
        <f>ScoreCard!$I$3-laptop_prices3[[#This Row],[Weight (kg)]]/ScoreCard!$I$3*ScoreCard!$I$5</f>
        <v>2.2542857142857144</v>
      </c>
      <c r="T871" s="6" cm="1">
        <f t="array" ref="T871">_xlfn.IFS(laptop_prices3[[#This Row],[Storage]]="512GB SSD", 512, laptop_prices3[[#This Row],[Storage]] = "1TB SSD", 1000, laptop_prices3[[#This Row],[Storage]] = "2TB SSD", 2000, laptop_prices3[[#This Row],[Storage]]= "256GB SSD", 256, laptop_prices3[[#This Row],[Storage]] = "1TB HDD", 1000*0.7)</f>
        <v>1000</v>
      </c>
      <c r="U871" s="5">
        <f>laptop_prices3[[#This Row],[Storage Raw Value]]/ScoreCard!$J$3*ScoreCard!$J$5</f>
        <v>4</v>
      </c>
    </row>
    <row r="872" spans="2:21" x14ac:dyDescent="0.2">
      <c r="B872" s="4" cm="1">
        <f t="array" ref="B872">SUM(laptop_prices3[[#This Row],[RAM Comp]:[Weight Comp]]+laptop_prices3[[#This Row],[Storage Comp]])</f>
        <v>19.381087255711531</v>
      </c>
      <c r="C872">
        <v>870</v>
      </c>
      <c r="D872" t="s">
        <v>36</v>
      </c>
      <c r="E872" t="s">
        <v>31</v>
      </c>
      <c r="F872">
        <v>8</v>
      </c>
      <c r="G872" t="s">
        <v>42</v>
      </c>
      <c r="H872" t="s">
        <v>26</v>
      </c>
      <c r="I872">
        <v>15.6</v>
      </c>
      <c r="J872" t="s">
        <v>43</v>
      </c>
      <c r="K872">
        <v>5.5</v>
      </c>
      <c r="L872">
        <v>2.11</v>
      </c>
      <c r="M872" t="s">
        <v>30</v>
      </c>
      <c r="N872">
        <v>795.51</v>
      </c>
      <c r="O872" s="5">
        <f>(ScoreCard!$E$3-laptop_prices3[[#This Row],[Price ($)]])/ScoreCard!$E$3*ScoreCard!$E$5</f>
        <v>4.6319768539250985</v>
      </c>
      <c r="P872" s="5">
        <f>laptop_prices3[[#This Row],[RAM (GB)]]/ScoreCard!$F$3*ScoreCard!$F$5</f>
        <v>0.875</v>
      </c>
      <c r="Q872" s="5">
        <f>laptop_prices3[[#This Row],[Screen Size (inch)]]/ScoreCard!$G$3*ScoreCard!$G$5</f>
        <v>1.8034682080924855</v>
      </c>
      <c r="R872" s="5">
        <f>laptop_prices3[[#This Row],[Battery Life (hours)]]/ScoreCard!$H$3*ScoreCard!$H$5</f>
        <v>3.208333333333333</v>
      </c>
      <c r="S872" s="5">
        <f>ScoreCard!$I$3-laptop_prices3[[#This Row],[Weight (kg)]]/ScoreCard!$I$3*ScoreCard!$I$5</f>
        <v>2.2942857142857145</v>
      </c>
      <c r="T872" s="6" cm="1">
        <f t="array" ref="T872">_xlfn.IFS(laptop_prices3[[#This Row],[Storage]]="512GB SSD", 512, laptop_prices3[[#This Row],[Storage]] = "1TB SSD", 1000, laptop_prices3[[#This Row],[Storage]] = "2TB SSD", 2000, laptop_prices3[[#This Row],[Storage]]= "256GB SSD", 256, laptop_prices3[[#This Row],[Storage]] = "1TB HDD", 1000*0.7)</f>
        <v>700</v>
      </c>
      <c r="U872" s="5">
        <f>laptop_prices3[[#This Row],[Storage Raw Value]]/ScoreCard!$J$3*ScoreCard!$J$5</f>
        <v>2.8</v>
      </c>
    </row>
    <row r="873" spans="2:21" x14ac:dyDescent="0.2">
      <c r="B873" s="4" cm="1">
        <f t="array" ref="B873">SUM(laptop_prices3[[#This Row],[RAM Comp]:[Weight Comp]]+laptop_prices3[[#This Row],[Storage Comp]])</f>
        <v>45.118230112854391</v>
      </c>
      <c r="C873">
        <v>871</v>
      </c>
      <c r="D873" t="s">
        <v>33</v>
      </c>
      <c r="E873" t="s">
        <v>41</v>
      </c>
      <c r="F873">
        <v>64</v>
      </c>
      <c r="G873" t="s">
        <v>25</v>
      </c>
      <c r="H873" t="s">
        <v>40</v>
      </c>
      <c r="I873">
        <v>15.6</v>
      </c>
      <c r="J873" t="s">
        <v>43</v>
      </c>
      <c r="K873">
        <v>4.5999999999999996</v>
      </c>
      <c r="L873">
        <v>3.27</v>
      </c>
      <c r="M873" t="s">
        <v>46</v>
      </c>
      <c r="N873">
        <v>4430.82</v>
      </c>
      <c r="O873" s="5">
        <f>(ScoreCard!$E$3-laptop_prices3[[#This Row],[Price ($)]])/ScoreCard!$E$3*ScoreCard!$E$5</f>
        <v>2.950190046521612</v>
      </c>
      <c r="P873" s="5">
        <f>laptop_prices3[[#This Row],[RAM (GB)]]/ScoreCard!$F$3*ScoreCard!$F$5</f>
        <v>7</v>
      </c>
      <c r="Q873" s="5">
        <f>laptop_prices3[[#This Row],[Screen Size (inch)]]/ScoreCard!$G$3*ScoreCard!$G$5</f>
        <v>1.8034682080924855</v>
      </c>
      <c r="R873" s="5">
        <f>laptop_prices3[[#This Row],[Battery Life (hours)]]/ScoreCard!$H$3*ScoreCard!$H$5</f>
        <v>2.6833333333333331</v>
      </c>
      <c r="S873" s="5">
        <f>ScoreCard!$I$3-laptop_prices3[[#This Row],[Weight (kg)]]/ScoreCard!$I$3*ScoreCard!$I$5</f>
        <v>1.6314285714285715</v>
      </c>
      <c r="T873" s="6" cm="1">
        <f t="array" ref="T873">_xlfn.IFS(laptop_prices3[[#This Row],[Storage]]="512GB SSD", 512, laptop_prices3[[#This Row],[Storage]] = "1TB SSD", 1000, laptop_prices3[[#This Row],[Storage]] = "2TB SSD", 2000, laptop_prices3[[#This Row],[Storage]]= "256GB SSD", 256, laptop_prices3[[#This Row],[Storage]] = "1TB HDD", 1000*0.7)</f>
        <v>2000</v>
      </c>
      <c r="U873" s="5">
        <f>laptop_prices3[[#This Row],[Storage Raw Value]]/ScoreCard!$J$3*ScoreCard!$J$5</f>
        <v>8</v>
      </c>
    </row>
    <row r="874" spans="2:21" x14ac:dyDescent="0.2">
      <c r="B874" s="4" cm="1">
        <f t="array" ref="B874">SUM(laptop_prices3[[#This Row],[RAM Comp]:[Weight Comp]]+laptop_prices3[[#This Row],[Storage Comp]])</f>
        <v>25.098881778144783</v>
      </c>
      <c r="C874">
        <v>872</v>
      </c>
      <c r="D874" t="s">
        <v>47</v>
      </c>
      <c r="E874" t="s">
        <v>24</v>
      </c>
      <c r="F874">
        <v>4</v>
      </c>
      <c r="G874" t="s">
        <v>19</v>
      </c>
      <c r="H874" t="s">
        <v>32</v>
      </c>
      <c r="I874">
        <v>13.3</v>
      </c>
      <c r="J874" t="s">
        <v>27</v>
      </c>
      <c r="K874">
        <v>9.1999999999999993</v>
      </c>
      <c r="L874">
        <v>3.05</v>
      </c>
      <c r="M874" t="s">
        <v>46</v>
      </c>
      <c r="N874">
        <v>2039.34</v>
      </c>
      <c r="O874" s="5">
        <f>(ScoreCard!$E$3-laptop_prices3[[#This Row],[Price ($)]])/ScoreCard!$E$3*ScoreCard!$E$5</f>
        <v>4.0565494805641809</v>
      </c>
      <c r="P874" s="5">
        <f>laptop_prices3[[#This Row],[RAM (GB)]]/ScoreCard!$F$3*ScoreCard!$F$5</f>
        <v>0.4375</v>
      </c>
      <c r="Q874" s="5">
        <f>laptop_prices3[[#This Row],[Screen Size (inch)]]/ScoreCard!$G$3*ScoreCard!$G$5</f>
        <v>1.5375722543352601</v>
      </c>
      <c r="R874" s="5">
        <f>laptop_prices3[[#This Row],[Battery Life (hours)]]/ScoreCard!$H$3*ScoreCard!$H$5</f>
        <v>5.3666666666666663</v>
      </c>
      <c r="S874" s="5">
        <f>ScoreCard!$I$3-laptop_prices3[[#This Row],[Weight (kg)]]/ScoreCard!$I$3*ScoreCard!$I$5</f>
        <v>1.7571428571428573</v>
      </c>
      <c r="T874" s="6" cm="1">
        <f t="array" ref="T874">_xlfn.IFS(laptop_prices3[[#This Row],[Storage]]="512GB SSD", 512, laptop_prices3[[#This Row],[Storage]] = "1TB SSD", 1000, laptop_prices3[[#This Row],[Storage]] = "2TB SSD", 2000, laptop_prices3[[#This Row],[Storage]]= "256GB SSD", 256, laptop_prices3[[#This Row],[Storage]] = "1TB HDD", 1000*0.7)</f>
        <v>1000</v>
      </c>
      <c r="U874" s="5">
        <f>laptop_prices3[[#This Row],[Storage Raw Value]]/ScoreCard!$J$3*ScoreCard!$J$5</f>
        <v>4</v>
      </c>
    </row>
    <row r="875" spans="2:21" x14ac:dyDescent="0.2">
      <c r="B875" s="4" cm="1">
        <f t="array" ref="B875">SUM(laptop_prices3[[#This Row],[RAM Comp]:[Weight Comp]]+laptop_prices3[[#This Row],[Storage Comp]])</f>
        <v>39.407976190476191</v>
      </c>
      <c r="C875">
        <v>873</v>
      </c>
      <c r="D875" t="s">
        <v>33</v>
      </c>
      <c r="E875" t="s">
        <v>12</v>
      </c>
      <c r="F875">
        <v>4</v>
      </c>
      <c r="G875" t="s">
        <v>25</v>
      </c>
      <c r="H875" t="s">
        <v>20</v>
      </c>
      <c r="I875">
        <v>17.3</v>
      </c>
      <c r="J875" t="s">
        <v>27</v>
      </c>
      <c r="K875">
        <v>4</v>
      </c>
      <c r="L875">
        <v>1.51</v>
      </c>
      <c r="M875" t="s">
        <v>22</v>
      </c>
      <c r="N875">
        <v>1381.05</v>
      </c>
      <c r="O875" s="5">
        <f>(ScoreCard!$E$3-laptop_prices3[[#This Row],[Price ($)]])/ScoreCard!$E$3*ScoreCard!$E$5</f>
        <v>4.3610911668153243</v>
      </c>
      <c r="P875" s="5">
        <f>laptop_prices3[[#This Row],[RAM (GB)]]/ScoreCard!$F$3*ScoreCard!$F$5</f>
        <v>0.4375</v>
      </c>
      <c r="Q875" s="5">
        <f>laptop_prices3[[#This Row],[Screen Size (inch)]]/ScoreCard!$G$3*ScoreCard!$G$5</f>
        <v>2</v>
      </c>
      <c r="R875" s="5">
        <f>laptop_prices3[[#This Row],[Battery Life (hours)]]/ScoreCard!$H$3*ScoreCard!$H$5</f>
        <v>2.333333333333333</v>
      </c>
      <c r="S875" s="5">
        <f>ScoreCard!$I$3-laptop_prices3[[#This Row],[Weight (kg)]]/ScoreCard!$I$3*ScoreCard!$I$5</f>
        <v>2.637142857142857</v>
      </c>
      <c r="T875" s="6" cm="1">
        <f t="array" ref="T875">_xlfn.IFS(laptop_prices3[[#This Row],[Storage]]="512GB SSD", 512, laptop_prices3[[#This Row],[Storage]] = "1TB SSD", 1000, laptop_prices3[[#This Row],[Storage]] = "2TB SSD", 2000, laptop_prices3[[#This Row],[Storage]]= "256GB SSD", 256, laptop_prices3[[#This Row],[Storage]] = "1TB HDD", 1000*0.7)</f>
        <v>2000</v>
      </c>
      <c r="U875" s="5">
        <f>laptop_prices3[[#This Row],[Storage Raw Value]]/ScoreCard!$J$3*ScoreCard!$J$5</f>
        <v>8</v>
      </c>
    </row>
    <row r="876" spans="2:21" x14ac:dyDescent="0.2">
      <c r="B876" s="4" cm="1">
        <f t="array" ref="B876">SUM(laptop_prices3[[#This Row],[RAM Comp]:[Weight Comp]]+laptop_prices3[[#This Row],[Storage Comp]])</f>
        <v>26.538762730525736</v>
      </c>
      <c r="C876">
        <v>874</v>
      </c>
      <c r="D876" t="s">
        <v>33</v>
      </c>
      <c r="E876" t="s">
        <v>31</v>
      </c>
      <c r="F876">
        <v>32</v>
      </c>
      <c r="G876" t="s">
        <v>19</v>
      </c>
      <c r="H876" t="s">
        <v>26</v>
      </c>
      <c r="I876">
        <v>13.3</v>
      </c>
      <c r="J876" t="s">
        <v>15</v>
      </c>
      <c r="K876">
        <v>4.9000000000000004</v>
      </c>
      <c r="L876">
        <v>1.5</v>
      </c>
      <c r="M876" t="s">
        <v>46</v>
      </c>
      <c r="N876">
        <v>1587.96</v>
      </c>
      <c r="O876" s="5">
        <f>(ScoreCard!$E$3-laptop_prices3[[#This Row],[Price ($)]])/ScoreCard!$E$3*ScoreCard!$E$5</f>
        <v>4.2653693416285146</v>
      </c>
      <c r="P876" s="5">
        <f>laptop_prices3[[#This Row],[RAM (GB)]]/ScoreCard!$F$3*ScoreCard!$F$5</f>
        <v>3.5</v>
      </c>
      <c r="Q876" s="5">
        <f>laptop_prices3[[#This Row],[Screen Size (inch)]]/ScoreCard!$G$3*ScoreCard!$G$5</f>
        <v>1.5375722543352601</v>
      </c>
      <c r="R876" s="5">
        <f>laptop_prices3[[#This Row],[Battery Life (hours)]]/ScoreCard!$H$3*ScoreCard!$H$5</f>
        <v>2.8583333333333338</v>
      </c>
      <c r="S876" s="5">
        <f>ScoreCard!$I$3-laptop_prices3[[#This Row],[Weight (kg)]]/ScoreCard!$I$3*ScoreCard!$I$5</f>
        <v>2.6428571428571428</v>
      </c>
      <c r="T876" s="6" cm="1">
        <f t="array" ref="T876">_xlfn.IFS(laptop_prices3[[#This Row],[Storage]]="512GB SSD", 512, laptop_prices3[[#This Row],[Storage]] = "1TB SSD", 1000, laptop_prices3[[#This Row],[Storage]] = "2TB SSD", 2000, laptop_prices3[[#This Row],[Storage]]= "256GB SSD", 256, laptop_prices3[[#This Row],[Storage]] = "1TB HDD", 1000*0.7)</f>
        <v>1000</v>
      </c>
      <c r="U876" s="5">
        <f>laptop_prices3[[#This Row],[Storage Raw Value]]/ScoreCard!$J$3*ScoreCard!$J$5</f>
        <v>4</v>
      </c>
    </row>
    <row r="877" spans="2:21" x14ac:dyDescent="0.2">
      <c r="B877" s="4" cm="1">
        <f t="array" ref="B877">SUM(laptop_prices3[[#This Row],[RAM Comp]:[Weight Comp]]+laptop_prices3[[#This Row],[Storage Comp]])</f>
        <v>43.075187173135149</v>
      </c>
      <c r="C877">
        <v>875</v>
      </c>
      <c r="D877" t="s">
        <v>23</v>
      </c>
      <c r="E877" t="s">
        <v>31</v>
      </c>
      <c r="F877">
        <v>8</v>
      </c>
      <c r="G877" t="s">
        <v>25</v>
      </c>
      <c r="H877" t="s">
        <v>14</v>
      </c>
      <c r="I877">
        <v>16</v>
      </c>
      <c r="J877" t="s">
        <v>43</v>
      </c>
      <c r="K877">
        <v>10</v>
      </c>
      <c r="L877">
        <v>1.72</v>
      </c>
      <c r="M877" t="s">
        <v>22</v>
      </c>
      <c r="N877">
        <v>863.12</v>
      </c>
      <c r="O877" s="5">
        <f>(ScoreCard!$E$3-laptop_prices3[[#This Row],[Price ($)]])/ScoreCard!$E$3*ScoreCard!$E$5</f>
        <v>4.6006987494309701</v>
      </c>
      <c r="P877" s="5">
        <f>laptop_prices3[[#This Row],[RAM (GB)]]/ScoreCard!$F$3*ScoreCard!$F$5</f>
        <v>0.875</v>
      </c>
      <c r="Q877" s="5">
        <f>laptop_prices3[[#This Row],[Screen Size (inch)]]/ScoreCard!$G$3*ScoreCard!$G$5</f>
        <v>1.8497109826589595</v>
      </c>
      <c r="R877" s="5">
        <f>laptop_prices3[[#This Row],[Battery Life (hours)]]/ScoreCard!$H$3*ScoreCard!$H$5</f>
        <v>5.8333333333333339</v>
      </c>
      <c r="S877" s="5">
        <f>ScoreCard!$I$3-laptop_prices3[[#This Row],[Weight (kg)]]/ScoreCard!$I$3*ScoreCard!$I$5</f>
        <v>2.5171428571428569</v>
      </c>
      <c r="T877" s="6" cm="1">
        <f t="array" ref="T877">_xlfn.IFS(laptop_prices3[[#This Row],[Storage]]="512GB SSD", 512, laptop_prices3[[#This Row],[Storage]] = "1TB SSD", 1000, laptop_prices3[[#This Row],[Storage]] = "2TB SSD", 2000, laptop_prices3[[#This Row],[Storage]]= "256GB SSD", 256, laptop_prices3[[#This Row],[Storage]] = "1TB HDD", 1000*0.7)</f>
        <v>2000</v>
      </c>
      <c r="U877" s="5">
        <f>laptop_prices3[[#This Row],[Storage Raw Value]]/ScoreCard!$J$3*ScoreCard!$J$5</f>
        <v>8</v>
      </c>
    </row>
    <row r="878" spans="2:21" x14ac:dyDescent="0.2">
      <c r="B878" s="4" cm="1">
        <f t="array" ref="B878">SUM(laptop_prices3[[#This Row],[RAM Comp]:[Weight Comp]]+laptop_prices3[[#This Row],[Storage Comp]])</f>
        <v>18.028468208092484</v>
      </c>
      <c r="C878">
        <v>876</v>
      </c>
      <c r="D878" t="s">
        <v>38</v>
      </c>
      <c r="E878" t="s">
        <v>24</v>
      </c>
      <c r="F878">
        <v>8</v>
      </c>
      <c r="G878" t="s">
        <v>42</v>
      </c>
      <c r="H878" t="s">
        <v>26</v>
      </c>
      <c r="I878">
        <v>15.6</v>
      </c>
      <c r="J878" t="s">
        <v>15</v>
      </c>
      <c r="K878">
        <v>4.2</v>
      </c>
      <c r="L878">
        <v>3.15</v>
      </c>
      <c r="M878" t="s">
        <v>46</v>
      </c>
      <c r="N878">
        <v>1299.29</v>
      </c>
      <c r="O878" s="5">
        <f>(ScoreCard!$E$3-laptop_prices3[[#This Row],[Price ($)]])/ScoreCard!$E$3*ScoreCard!$E$5</f>
        <v>4.3989154209706252</v>
      </c>
      <c r="P878" s="5">
        <f>laptop_prices3[[#This Row],[RAM (GB)]]/ScoreCard!$F$3*ScoreCard!$F$5</f>
        <v>0.875</v>
      </c>
      <c r="Q878" s="5">
        <f>laptop_prices3[[#This Row],[Screen Size (inch)]]/ScoreCard!$G$3*ScoreCard!$G$5</f>
        <v>1.8034682080924855</v>
      </c>
      <c r="R878" s="5">
        <f>laptop_prices3[[#This Row],[Battery Life (hours)]]/ScoreCard!$H$3*ScoreCard!$H$5</f>
        <v>2.4500000000000002</v>
      </c>
      <c r="S878" s="5">
        <f>ScoreCard!$I$3-laptop_prices3[[#This Row],[Weight (kg)]]/ScoreCard!$I$3*ScoreCard!$I$5</f>
        <v>1.7</v>
      </c>
      <c r="T878" s="6" cm="1">
        <f t="array" ref="T878">_xlfn.IFS(laptop_prices3[[#This Row],[Storage]]="512GB SSD", 512, laptop_prices3[[#This Row],[Storage]] = "1TB SSD", 1000, laptop_prices3[[#This Row],[Storage]] = "2TB SSD", 2000, laptop_prices3[[#This Row],[Storage]]= "256GB SSD", 256, laptop_prices3[[#This Row],[Storage]] = "1TB HDD", 1000*0.7)</f>
        <v>700</v>
      </c>
      <c r="U878" s="5">
        <f>laptop_prices3[[#This Row],[Storage Raw Value]]/ScoreCard!$J$3*ScoreCard!$J$5</f>
        <v>2.8</v>
      </c>
    </row>
    <row r="879" spans="2:21" x14ac:dyDescent="0.2">
      <c r="B879" s="4" cm="1">
        <f t="array" ref="B879">SUM(laptop_prices3[[#This Row],[RAM Comp]:[Weight Comp]]+laptop_prices3[[#This Row],[Storage Comp]])</f>
        <v>46.885163776493258</v>
      </c>
      <c r="C879">
        <v>877</v>
      </c>
      <c r="D879" t="s">
        <v>34</v>
      </c>
      <c r="E879" t="s">
        <v>39</v>
      </c>
      <c r="F879">
        <v>64</v>
      </c>
      <c r="G879" t="s">
        <v>25</v>
      </c>
      <c r="H879" t="s">
        <v>20</v>
      </c>
      <c r="I879">
        <v>14</v>
      </c>
      <c r="J879" t="s">
        <v>43</v>
      </c>
      <c r="K879">
        <v>6.8</v>
      </c>
      <c r="L879">
        <v>2.1</v>
      </c>
      <c r="M879" t="s">
        <v>22</v>
      </c>
      <c r="N879">
        <v>2420.46</v>
      </c>
      <c r="O879" s="5">
        <f>(ScoreCard!$E$3-laptop_prices3[[#This Row],[Price ($)]])/ScoreCard!$E$3*ScoreCard!$E$5</f>
        <v>3.8802336813510134</v>
      </c>
      <c r="P879" s="5">
        <f>laptop_prices3[[#This Row],[RAM (GB)]]/ScoreCard!$F$3*ScoreCard!$F$5</f>
        <v>7</v>
      </c>
      <c r="Q879" s="5">
        <f>laptop_prices3[[#This Row],[Screen Size (inch)]]/ScoreCard!$G$3*ScoreCard!$G$5</f>
        <v>1.6184971098265895</v>
      </c>
      <c r="R879" s="5">
        <f>laptop_prices3[[#This Row],[Battery Life (hours)]]/ScoreCard!$H$3*ScoreCard!$H$5</f>
        <v>3.9666666666666668</v>
      </c>
      <c r="S879" s="5">
        <f>ScoreCard!$I$3-laptop_prices3[[#This Row],[Weight (kg)]]/ScoreCard!$I$3*ScoreCard!$I$5</f>
        <v>2.2999999999999998</v>
      </c>
      <c r="T879" s="6" cm="1">
        <f t="array" ref="T879">_xlfn.IFS(laptop_prices3[[#This Row],[Storage]]="512GB SSD", 512, laptop_prices3[[#This Row],[Storage]] = "1TB SSD", 1000, laptop_prices3[[#This Row],[Storage]] = "2TB SSD", 2000, laptop_prices3[[#This Row],[Storage]]= "256GB SSD", 256, laptop_prices3[[#This Row],[Storage]] = "1TB HDD", 1000*0.7)</f>
        <v>2000</v>
      </c>
      <c r="U879" s="5">
        <f>laptop_prices3[[#This Row],[Storage Raw Value]]/ScoreCard!$J$3*ScoreCard!$J$5</f>
        <v>8</v>
      </c>
    </row>
    <row r="880" spans="2:21" x14ac:dyDescent="0.2">
      <c r="B880" s="4" cm="1">
        <f t="array" ref="B880">SUM(laptop_prices3[[#This Row],[RAM Comp]:[Weight Comp]]+laptop_prices3[[#This Row],[Storage Comp]])</f>
        <v>14.679809523809524</v>
      </c>
      <c r="C880">
        <v>878</v>
      </c>
      <c r="D880" t="s">
        <v>45</v>
      </c>
      <c r="E880" t="s">
        <v>24</v>
      </c>
      <c r="F880">
        <v>32</v>
      </c>
      <c r="G880" t="s">
        <v>29</v>
      </c>
      <c r="H880" t="s">
        <v>44</v>
      </c>
      <c r="I880">
        <v>17.3</v>
      </c>
      <c r="J880" t="s">
        <v>15</v>
      </c>
      <c r="K880">
        <v>4.4000000000000004</v>
      </c>
      <c r="L880">
        <v>1.72</v>
      </c>
      <c r="M880" t="s">
        <v>30</v>
      </c>
      <c r="N880">
        <v>1357.55</v>
      </c>
      <c r="O880" s="5">
        <f>(ScoreCard!$E$3-laptop_prices3[[#This Row],[Price ($)]])/ScoreCard!$E$3*ScoreCard!$E$5</f>
        <v>4.3719628641324668</v>
      </c>
      <c r="P880" s="5">
        <f>laptop_prices3[[#This Row],[RAM (GB)]]/ScoreCard!$F$3*ScoreCard!$F$5</f>
        <v>3.5</v>
      </c>
      <c r="Q880" s="5">
        <f>laptop_prices3[[#This Row],[Screen Size (inch)]]/ScoreCard!$G$3*ScoreCard!$G$5</f>
        <v>2</v>
      </c>
      <c r="R880" s="5">
        <f>laptop_prices3[[#This Row],[Battery Life (hours)]]/ScoreCard!$H$3*ScoreCard!$H$5</f>
        <v>2.5666666666666669</v>
      </c>
      <c r="S880" s="5">
        <f>ScoreCard!$I$3-laptop_prices3[[#This Row],[Weight (kg)]]/ScoreCard!$I$3*ScoreCard!$I$5</f>
        <v>2.5171428571428569</v>
      </c>
      <c r="T880" s="6" cm="1">
        <f t="array" ref="T880">_xlfn.IFS(laptop_prices3[[#This Row],[Storage]]="512GB SSD", 512, laptop_prices3[[#This Row],[Storage]] = "1TB SSD", 1000, laptop_prices3[[#This Row],[Storage]] = "2TB SSD", 2000, laptop_prices3[[#This Row],[Storage]]= "256GB SSD", 256, laptop_prices3[[#This Row],[Storage]] = "1TB HDD", 1000*0.7)</f>
        <v>256</v>
      </c>
      <c r="U880" s="5">
        <f>laptop_prices3[[#This Row],[Storage Raw Value]]/ScoreCard!$J$3*ScoreCard!$J$5</f>
        <v>1.024</v>
      </c>
    </row>
    <row r="881" spans="2:21" x14ac:dyDescent="0.2">
      <c r="B881" s="4" cm="1">
        <f t="array" ref="B881">SUM(laptop_prices3[[#This Row],[RAM Comp]:[Weight Comp]]+laptop_prices3[[#This Row],[Storage Comp]])</f>
        <v>14.67187806220754</v>
      </c>
      <c r="C881">
        <v>879</v>
      </c>
      <c r="D881" t="s">
        <v>11</v>
      </c>
      <c r="E881" t="s">
        <v>41</v>
      </c>
      <c r="F881">
        <v>16</v>
      </c>
      <c r="G881" t="s">
        <v>29</v>
      </c>
      <c r="H881" t="s">
        <v>26</v>
      </c>
      <c r="I881">
        <v>14</v>
      </c>
      <c r="J881" t="s">
        <v>27</v>
      </c>
      <c r="K881">
        <v>9.5</v>
      </c>
      <c r="L881">
        <v>3.21</v>
      </c>
      <c r="M881" t="s">
        <v>22</v>
      </c>
      <c r="N881">
        <v>4856.1499999999996</v>
      </c>
      <c r="O881" s="5">
        <f>(ScoreCard!$E$3-laptop_prices3[[#This Row],[Price ($)]])/ScoreCard!$E$3*ScoreCard!$E$5</f>
        <v>2.7534215775896849</v>
      </c>
      <c r="P881" s="5">
        <f>laptop_prices3[[#This Row],[RAM (GB)]]/ScoreCard!$F$3*ScoreCard!$F$5</f>
        <v>1.75</v>
      </c>
      <c r="Q881" s="5">
        <f>laptop_prices3[[#This Row],[Screen Size (inch)]]/ScoreCard!$G$3*ScoreCard!$G$5</f>
        <v>1.6184971098265895</v>
      </c>
      <c r="R881" s="5">
        <f>laptop_prices3[[#This Row],[Battery Life (hours)]]/ScoreCard!$H$3*ScoreCard!$H$5</f>
        <v>5.5416666666666661</v>
      </c>
      <c r="S881" s="5">
        <f>ScoreCard!$I$3-laptop_prices3[[#This Row],[Weight (kg)]]/ScoreCard!$I$3*ScoreCard!$I$5</f>
        <v>1.6657142857142857</v>
      </c>
      <c r="T881" s="6" cm="1">
        <f t="array" ref="T881">_xlfn.IFS(laptop_prices3[[#This Row],[Storage]]="512GB SSD", 512, laptop_prices3[[#This Row],[Storage]] = "1TB SSD", 1000, laptop_prices3[[#This Row],[Storage]] = "2TB SSD", 2000, laptop_prices3[[#This Row],[Storage]]= "256GB SSD", 256, laptop_prices3[[#This Row],[Storage]] = "1TB HDD", 1000*0.7)</f>
        <v>256</v>
      </c>
      <c r="U881" s="5">
        <f>laptop_prices3[[#This Row],[Storage Raw Value]]/ScoreCard!$J$3*ScoreCard!$J$5</f>
        <v>1.024</v>
      </c>
    </row>
    <row r="882" spans="2:21" x14ac:dyDescent="0.2">
      <c r="B882" s="4" cm="1">
        <f t="array" ref="B882">SUM(laptop_prices3[[#This Row],[RAM Comp]:[Weight Comp]]+laptop_prices3[[#This Row],[Storage Comp]])</f>
        <v>47.165401871731355</v>
      </c>
      <c r="C882">
        <v>880</v>
      </c>
      <c r="D882" t="s">
        <v>11</v>
      </c>
      <c r="E882" t="s">
        <v>39</v>
      </c>
      <c r="F882">
        <v>64</v>
      </c>
      <c r="G882" t="s">
        <v>25</v>
      </c>
      <c r="H882" t="s">
        <v>35</v>
      </c>
      <c r="I882">
        <v>14</v>
      </c>
      <c r="J882" t="s">
        <v>21</v>
      </c>
      <c r="K882">
        <v>7.3</v>
      </c>
      <c r="L882">
        <v>2.12</v>
      </c>
      <c r="M882" t="s">
        <v>46</v>
      </c>
      <c r="N882">
        <v>2861.13</v>
      </c>
      <c r="O882" s="5">
        <f>(ScoreCard!$E$3-laptop_prices3[[#This Row],[Price ($)]])/ScoreCard!$E$3*ScoreCard!$E$5</f>
        <v>3.6763685385107903</v>
      </c>
      <c r="P882" s="5">
        <f>laptop_prices3[[#This Row],[RAM (GB)]]/ScoreCard!$F$3*ScoreCard!$F$5</f>
        <v>7</v>
      </c>
      <c r="Q882" s="5">
        <f>laptop_prices3[[#This Row],[Screen Size (inch)]]/ScoreCard!$G$3*ScoreCard!$G$5</f>
        <v>1.6184971098265895</v>
      </c>
      <c r="R882" s="5">
        <f>laptop_prices3[[#This Row],[Battery Life (hours)]]/ScoreCard!$H$3*ScoreCard!$H$5</f>
        <v>4.2583333333333329</v>
      </c>
      <c r="S882" s="5">
        <f>ScoreCard!$I$3-laptop_prices3[[#This Row],[Weight (kg)]]/ScoreCard!$I$3*ScoreCard!$I$5</f>
        <v>2.2885714285714283</v>
      </c>
      <c r="T882" s="6" cm="1">
        <f t="array" ref="T882">_xlfn.IFS(laptop_prices3[[#This Row],[Storage]]="512GB SSD", 512, laptop_prices3[[#This Row],[Storage]] = "1TB SSD", 1000, laptop_prices3[[#This Row],[Storage]] = "2TB SSD", 2000, laptop_prices3[[#This Row],[Storage]]= "256GB SSD", 256, laptop_prices3[[#This Row],[Storage]] = "1TB HDD", 1000*0.7)</f>
        <v>2000</v>
      </c>
      <c r="U882" s="5">
        <f>laptop_prices3[[#This Row],[Storage Raw Value]]/ScoreCard!$J$3*ScoreCard!$J$5</f>
        <v>8</v>
      </c>
    </row>
    <row r="883" spans="2:21" x14ac:dyDescent="0.2">
      <c r="B883" s="4" cm="1">
        <f t="array" ref="B883">SUM(laptop_prices3[[#This Row],[RAM Comp]:[Weight Comp]]+laptop_prices3[[#This Row],[Storage Comp]])</f>
        <v>23.511116157445635</v>
      </c>
      <c r="C883">
        <v>881</v>
      </c>
      <c r="D883" t="s">
        <v>47</v>
      </c>
      <c r="E883" t="s">
        <v>39</v>
      </c>
      <c r="F883">
        <v>32</v>
      </c>
      <c r="G883" t="s">
        <v>42</v>
      </c>
      <c r="H883" t="s">
        <v>32</v>
      </c>
      <c r="I883">
        <v>14</v>
      </c>
      <c r="J883" t="s">
        <v>43</v>
      </c>
      <c r="K883">
        <v>9.6999999999999993</v>
      </c>
      <c r="L883">
        <v>3.44</v>
      </c>
      <c r="M883" t="s">
        <v>30</v>
      </c>
      <c r="N883">
        <v>1772.96</v>
      </c>
      <c r="O883" s="5">
        <f>(ScoreCard!$E$3-laptop_prices3[[#This Row],[Price ($)]])/ScoreCard!$E$3*ScoreCard!$E$5</f>
        <v>4.1797836393446257</v>
      </c>
      <c r="P883" s="5">
        <f>laptop_prices3[[#This Row],[RAM (GB)]]/ScoreCard!$F$3*ScoreCard!$F$5</f>
        <v>3.5</v>
      </c>
      <c r="Q883" s="5">
        <f>laptop_prices3[[#This Row],[Screen Size (inch)]]/ScoreCard!$G$3*ScoreCard!$G$5</f>
        <v>1.6184971098265895</v>
      </c>
      <c r="R883" s="5">
        <f>laptop_prices3[[#This Row],[Battery Life (hours)]]/ScoreCard!$H$3*ScoreCard!$H$5</f>
        <v>5.6583333333333323</v>
      </c>
      <c r="S883" s="5">
        <f>ScoreCard!$I$3-laptop_prices3[[#This Row],[Weight (kg)]]/ScoreCard!$I$3*ScoreCard!$I$5</f>
        <v>1.5342857142857143</v>
      </c>
      <c r="T883" s="6" cm="1">
        <f t="array" ref="T883">_xlfn.IFS(laptop_prices3[[#This Row],[Storage]]="512GB SSD", 512, laptop_prices3[[#This Row],[Storage]] = "1TB SSD", 1000, laptop_prices3[[#This Row],[Storage]] = "2TB SSD", 2000, laptop_prices3[[#This Row],[Storage]]= "256GB SSD", 256, laptop_prices3[[#This Row],[Storage]] = "1TB HDD", 1000*0.7)</f>
        <v>700</v>
      </c>
      <c r="U883" s="5">
        <f>laptop_prices3[[#This Row],[Storage Raw Value]]/ScoreCard!$J$3*ScoreCard!$J$5</f>
        <v>2.8</v>
      </c>
    </row>
    <row r="884" spans="2:21" x14ac:dyDescent="0.2">
      <c r="B884" s="4" cm="1">
        <f t="array" ref="B884">SUM(laptop_prices3[[#This Row],[RAM Comp]:[Weight Comp]]+laptop_prices3[[#This Row],[Storage Comp]])</f>
        <v>18.56880154142582</v>
      </c>
      <c r="C884">
        <v>882</v>
      </c>
      <c r="D884" t="s">
        <v>47</v>
      </c>
      <c r="E884" t="s">
        <v>24</v>
      </c>
      <c r="F884">
        <v>8</v>
      </c>
      <c r="G884" t="s">
        <v>13</v>
      </c>
      <c r="H884" t="s">
        <v>40</v>
      </c>
      <c r="I884">
        <v>15.6</v>
      </c>
      <c r="J884" t="s">
        <v>21</v>
      </c>
      <c r="K884">
        <v>8.5</v>
      </c>
      <c r="L884">
        <v>1.33</v>
      </c>
      <c r="M884" t="s">
        <v>16</v>
      </c>
      <c r="N884">
        <v>1262.7</v>
      </c>
      <c r="O884" s="5">
        <f>(ScoreCard!$E$3-laptop_prices3[[#This Row],[Price ($)]])/ScoreCard!$E$3*ScoreCard!$E$5</f>
        <v>4.4158428850061249</v>
      </c>
      <c r="P884" s="5">
        <f>laptop_prices3[[#This Row],[RAM (GB)]]/ScoreCard!$F$3*ScoreCard!$F$5</f>
        <v>0.875</v>
      </c>
      <c r="Q884" s="5">
        <f>laptop_prices3[[#This Row],[Screen Size (inch)]]/ScoreCard!$G$3*ScoreCard!$G$5</f>
        <v>1.8034682080924855</v>
      </c>
      <c r="R884" s="5">
        <f>laptop_prices3[[#This Row],[Battery Life (hours)]]/ScoreCard!$H$3*ScoreCard!$H$5</f>
        <v>4.9583333333333339</v>
      </c>
      <c r="S884" s="5">
        <f>ScoreCard!$I$3-laptop_prices3[[#This Row],[Weight (kg)]]/ScoreCard!$I$3*ScoreCard!$I$5</f>
        <v>2.74</v>
      </c>
      <c r="T884" s="6" cm="1">
        <f t="array" ref="T884">_xlfn.IFS(laptop_prices3[[#This Row],[Storage]]="512GB SSD", 512, laptop_prices3[[#This Row],[Storage]] = "1TB SSD", 1000, laptop_prices3[[#This Row],[Storage]] = "2TB SSD", 2000, laptop_prices3[[#This Row],[Storage]]= "256GB SSD", 256, laptop_prices3[[#This Row],[Storage]] = "1TB HDD", 1000*0.7)</f>
        <v>512</v>
      </c>
      <c r="U884" s="5">
        <f>laptop_prices3[[#This Row],[Storage Raw Value]]/ScoreCard!$J$3*ScoreCard!$J$5</f>
        <v>2.048</v>
      </c>
    </row>
    <row r="885" spans="2:21" x14ac:dyDescent="0.2">
      <c r="B885" s="4" cm="1">
        <f t="array" ref="B885">SUM(laptop_prices3[[#This Row],[RAM Comp]:[Weight Comp]]+laptop_prices3[[#This Row],[Storage Comp]])</f>
        <v>27.176592347921829</v>
      </c>
      <c r="C885">
        <v>883</v>
      </c>
      <c r="D885" t="s">
        <v>23</v>
      </c>
      <c r="E885" t="s">
        <v>48</v>
      </c>
      <c r="F885">
        <v>64</v>
      </c>
      <c r="G885" t="s">
        <v>42</v>
      </c>
      <c r="H885" t="s">
        <v>26</v>
      </c>
      <c r="I885">
        <v>14</v>
      </c>
      <c r="J885" t="s">
        <v>15</v>
      </c>
      <c r="K885">
        <v>9.1999999999999993</v>
      </c>
      <c r="L885">
        <v>2.64</v>
      </c>
      <c r="M885" t="s">
        <v>30</v>
      </c>
      <c r="N885">
        <v>3115.4</v>
      </c>
      <c r="O885" s="5">
        <f>(ScoreCard!$E$3-laptop_prices3[[#This Row],[Price ($)]])/ScoreCard!$E$3*ScoreCard!$E$5</f>
        <v>3.5587367735393065</v>
      </c>
      <c r="P885" s="5">
        <f>laptop_prices3[[#This Row],[RAM (GB)]]/ScoreCard!$F$3*ScoreCard!$F$5</f>
        <v>7</v>
      </c>
      <c r="Q885" s="5">
        <f>laptop_prices3[[#This Row],[Screen Size (inch)]]/ScoreCard!$G$3*ScoreCard!$G$5</f>
        <v>1.6184971098265895</v>
      </c>
      <c r="R885" s="5">
        <f>laptop_prices3[[#This Row],[Battery Life (hours)]]/ScoreCard!$H$3*ScoreCard!$H$5</f>
        <v>5.3666666666666663</v>
      </c>
      <c r="S885" s="5">
        <f>ScoreCard!$I$3-laptop_prices3[[#This Row],[Weight (kg)]]/ScoreCard!$I$3*ScoreCard!$I$5</f>
        <v>1.9914285714285713</v>
      </c>
      <c r="T885" s="6" cm="1">
        <f t="array" ref="T885">_xlfn.IFS(laptop_prices3[[#This Row],[Storage]]="512GB SSD", 512, laptop_prices3[[#This Row],[Storage]] = "1TB SSD", 1000, laptop_prices3[[#This Row],[Storage]] = "2TB SSD", 2000, laptop_prices3[[#This Row],[Storage]]= "256GB SSD", 256, laptop_prices3[[#This Row],[Storage]] = "1TB HDD", 1000*0.7)</f>
        <v>700</v>
      </c>
      <c r="U885" s="5">
        <f>laptop_prices3[[#This Row],[Storage Raw Value]]/ScoreCard!$J$3*ScoreCard!$J$5</f>
        <v>2.8</v>
      </c>
    </row>
    <row r="886" spans="2:21" x14ac:dyDescent="0.2">
      <c r="B886" s="4" cm="1">
        <f t="array" ref="B886">SUM(laptop_prices3[[#This Row],[RAM Comp]:[Weight Comp]]+laptop_prices3[[#This Row],[Storage Comp]])</f>
        <v>25.855758601706579</v>
      </c>
      <c r="C886">
        <v>884</v>
      </c>
      <c r="D886" t="s">
        <v>23</v>
      </c>
      <c r="E886" t="s">
        <v>31</v>
      </c>
      <c r="F886">
        <v>64</v>
      </c>
      <c r="G886" t="s">
        <v>13</v>
      </c>
      <c r="H886" t="s">
        <v>14</v>
      </c>
      <c r="I886">
        <v>16</v>
      </c>
      <c r="J886" t="s">
        <v>15</v>
      </c>
      <c r="K886">
        <v>11.5</v>
      </c>
      <c r="L886">
        <v>2.44</v>
      </c>
      <c r="M886" t="s">
        <v>46</v>
      </c>
      <c r="N886">
        <v>2583.4699999999998</v>
      </c>
      <c r="O886" s="5">
        <f>(ScoreCard!$E$3-laptop_prices3[[#This Row],[Price ($)]])/ScoreCard!$E$3*ScoreCard!$E$5</f>
        <v>3.8048211120034643</v>
      </c>
      <c r="P886" s="5">
        <f>laptop_prices3[[#This Row],[RAM (GB)]]/ScoreCard!$F$3*ScoreCard!$F$5</f>
        <v>7</v>
      </c>
      <c r="Q886" s="5">
        <f>laptop_prices3[[#This Row],[Screen Size (inch)]]/ScoreCard!$G$3*ScoreCard!$G$5</f>
        <v>1.8497109826589595</v>
      </c>
      <c r="R886" s="5">
        <f>laptop_prices3[[#This Row],[Battery Life (hours)]]/ScoreCard!$H$3*ScoreCard!$H$5</f>
        <v>6.7083333333333339</v>
      </c>
      <c r="S886" s="5">
        <f>ScoreCard!$I$3-laptop_prices3[[#This Row],[Weight (kg)]]/ScoreCard!$I$3*ScoreCard!$I$5</f>
        <v>2.1057142857142859</v>
      </c>
      <c r="T886" s="6" cm="1">
        <f t="array" ref="T886">_xlfn.IFS(laptop_prices3[[#This Row],[Storage]]="512GB SSD", 512, laptop_prices3[[#This Row],[Storage]] = "1TB SSD", 1000, laptop_prices3[[#This Row],[Storage]] = "2TB SSD", 2000, laptop_prices3[[#This Row],[Storage]]= "256GB SSD", 256, laptop_prices3[[#This Row],[Storage]] = "1TB HDD", 1000*0.7)</f>
        <v>512</v>
      </c>
      <c r="U886" s="5">
        <f>laptop_prices3[[#This Row],[Storage Raw Value]]/ScoreCard!$J$3*ScoreCard!$J$5</f>
        <v>2.048</v>
      </c>
    </row>
    <row r="887" spans="2:21" x14ac:dyDescent="0.2">
      <c r="B887" s="4" cm="1">
        <f t="array" ref="B887">SUM(laptop_prices3[[#This Row],[RAM Comp]:[Weight Comp]]+laptop_prices3[[#This Row],[Storage Comp]])</f>
        <v>20.081592347921827</v>
      </c>
      <c r="C887">
        <v>885</v>
      </c>
      <c r="D887" t="s">
        <v>45</v>
      </c>
      <c r="E887" t="s">
        <v>12</v>
      </c>
      <c r="F887">
        <v>8</v>
      </c>
      <c r="G887" t="s">
        <v>42</v>
      </c>
      <c r="H887" t="s">
        <v>20</v>
      </c>
      <c r="I887">
        <v>14</v>
      </c>
      <c r="J887" t="s">
        <v>27</v>
      </c>
      <c r="K887">
        <v>7.4</v>
      </c>
      <c r="L887">
        <v>2.5</v>
      </c>
      <c r="M887" t="s">
        <v>16</v>
      </c>
      <c r="N887">
        <v>1129.54</v>
      </c>
      <c r="O887" s="5">
        <f>(ScoreCard!$E$3-laptop_prices3[[#This Row],[Price ($)]])/ScoreCard!$E$3*ScoreCard!$E$5</f>
        <v>4.4774460856338152</v>
      </c>
      <c r="P887" s="5">
        <f>laptop_prices3[[#This Row],[RAM (GB)]]/ScoreCard!$F$3*ScoreCard!$F$5</f>
        <v>0.875</v>
      </c>
      <c r="Q887" s="5">
        <f>laptop_prices3[[#This Row],[Screen Size (inch)]]/ScoreCard!$G$3*ScoreCard!$G$5</f>
        <v>1.6184971098265895</v>
      </c>
      <c r="R887" s="5">
        <f>laptop_prices3[[#This Row],[Battery Life (hours)]]/ScoreCard!$H$3*ScoreCard!$H$5</f>
        <v>4.3166666666666664</v>
      </c>
      <c r="S887" s="5">
        <f>ScoreCard!$I$3-laptop_prices3[[#This Row],[Weight (kg)]]/ScoreCard!$I$3*ScoreCard!$I$5</f>
        <v>2.0714285714285712</v>
      </c>
      <c r="T887" s="6" cm="1">
        <f t="array" ref="T887">_xlfn.IFS(laptop_prices3[[#This Row],[Storage]]="512GB SSD", 512, laptop_prices3[[#This Row],[Storage]] = "1TB SSD", 1000, laptop_prices3[[#This Row],[Storage]] = "2TB SSD", 2000, laptop_prices3[[#This Row],[Storage]]= "256GB SSD", 256, laptop_prices3[[#This Row],[Storage]] = "1TB HDD", 1000*0.7)</f>
        <v>700</v>
      </c>
      <c r="U887" s="5">
        <f>laptop_prices3[[#This Row],[Storage Raw Value]]/ScoreCard!$J$3*ScoreCard!$J$5</f>
        <v>2.8</v>
      </c>
    </row>
    <row r="888" spans="2:21" x14ac:dyDescent="0.2">
      <c r="B888" s="4" cm="1">
        <f t="array" ref="B888">SUM(laptop_prices3[[#This Row],[RAM Comp]:[Weight Comp]]+laptop_prices3[[#This Row],[Storage Comp]])</f>
        <v>21.127572254335259</v>
      </c>
      <c r="C888">
        <v>886</v>
      </c>
      <c r="D888" t="s">
        <v>11</v>
      </c>
      <c r="E888" t="s">
        <v>48</v>
      </c>
      <c r="F888">
        <v>8</v>
      </c>
      <c r="G888" t="s">
        <v>42</v>
      </c>
      <c r="H888" t="s">
        <v>26</v>
      </c>
      <c r="I888">
        <v>13.3</v>
      </c>
      <c r="J888" t="s">
        <v>43</v>
      </c>
      <c r="K888">
        <v>9.9</v>
      </c>
      <c r="L888">
        <v>3.08</v>
      </c>
      <c r="M888" t="s">
        <v>22</v>
      </c>
      <c r="N888">
        <v>1494.07</v>
      </c>
      <c r="O888" s="5">
        <f>(ScoreCard!$E$3-laptop_prices3[[#This Row],[Price ($)]])/ScoreCard!$E$3*ScoreCard!$E$5</f>
        <v>4.3088052421011334</v>
      </c>
      <c r="P888" s="5">
        <f>laptop_prices3[[#This Row],[RAM (GB)]]/ScoreCard!$F$3*ScoreCard!$F$5</f>
        <v>0.875</v>
      </c>
      <c r="Q888" s="5">
        <f>laptop_prices3[[#This Row],[Screen Size (inch)]]/ScoreCard!$G$3*ScoreCard!$G$5</f>
        <v>1.5375722543352601</v>
      </c>
      <c r="R888" s="5">
        <f>laptop_prices3[[#This Row],[Battery Life (hours)]]/ScoreCard!$H$3*ScoreCard!$H$5</f>
        <v>5.7750000000000004</v>
      </c>
      <c r="S888" s="5">
        <f>ScoreCard!$I$3-laptop_prices3[[#This Row],[Weight (kg)]]/ScoreCard!$I$3*ScoreCard!$I$5</f>
        <v>1.74</v>
      </c>
      <c r="T888" s="6" cm="1">
        <f t="array" ref="T888">_xlfn.IFS(laptop_prices3[[#This Row],[Storage]]="512GB SSD", 512, laptop_prices3[[#This Row],[Storage]] = "1TB SSD", 1000, laptop_prices3[[#This Row],[Storage]] = "2TB SSD", 2000, laptop_prices3[[#This Row],[Storage]]= "256GB SSD", 256, laptop_prices3[[#This Row],[Storage]] = "1TB HDD", 1000*0.7)</f>
        <v>700</v>
      </c>
      <c r="U888" s="5">
        <f>laptop_prices3[[#This Row],[Storage Raw Value]]/ScoreCard!$J$3*ScoreCard!$J$5</f>
        <v>2.8</v>
      </c>
    </row>
    <row r="889" spans="2:21" x14ac:dyDescent="0.2">
      <c r="B889" s="4" cm="1">
        <f t="array" ref="B889">SUM(laptop_prices3[[#This Row],[RAM Comp]:[Weight Comp]]+laptop_prices3[[#This Row],[Storage Comp]])</f>
        <v>49.466139554087533</v>
      </c>
      <c r="C889">
        <v>887</v>
      </c>
      <c r="D889" t="s">
        <v>28</v>
      </c>
      <c r="E889" t="s">
        <v>12</v>
      </c>
      <c r="F889">
        <v>64</v>
      </c>
      <c r="G889" t="s">
        <v>25</v>
      </c>
      <c r="H889" t="s">
        <v>20</v>
      </c>
      <c r="I889">
        <v>16</v>
      </c>
      <c r="J889" t="s">
        <v>27</v>
      </c>
      <c r="K889">
        <v>11.7</v>
      </c>
      <c r="L889">
        <v>2.99</v>
      </c>
      <c r="M889" t="s">
        <v>22</v>
      </c>
      <c r="N889">
        <v>3551.38</v>
      </c>
      <c r="O889" s="5">
        <f>(ScoreCard!$E$3-laptop_prices3[[#This Row],[Price ($)]])/ScoreCard!$E$3*ScoreCard!$E$5</f>
        <v>3.3570413439083335</v>
      </c>
      <c r="P889" s="5">
        <f>laptop_prices3[[#This Row],[RAM (GB)]]/ScoreCard!$F$3*ScoreCard!$F$5</f>
        <v>7</v>
      </c>
      <c r="Q889" s="5">
        <f>laptop_prices3[[#This Row],[Screen Size (inch)]]/ScoreCard!$G$3*ScoreCard!$G$5</f>
        <v>1.8497109826589595</v>
      </c>
      <c r="R889" s="5">
        <f>laptop_prices3[[#This Row],[Battery Life (hours)]]/ScoreCard!$H$3*ScoreCard!$H$5</f>
        <v>6.8250000000000002</v>
      </c>
      <c r="S889" s="5">
        <f>ScoreCard!$I$3-laptop_prices3[[#This Row],[Weight (kg)]]/ScoreCard!$I$3*ScoreCard!$I$5</f>
        <v>1.7914285714285714</v>
      </c>
      <c r="T889" s="6" cm="1">
        <f t="array" ref="T889">_xlfn.IFS(laptop_prices3[[#This Row],[Storage]]="512GB SSD", 512, laptop_prices3[[#This Row],[Storage]] = "1TB SSD", 1000, laptop_prices3[[#This Row],[Storage]] = "2TB SSD", 2000, laptop_prices3[[#This Row],[Storage]]= "256GB SSD", 256, laptop_prices3[[#This Row],[Storage]] = "1TB HDD", 1000*0.7)</f>
        <v>2000</v>
      </c>
      <c r="U889" s="5">
        <f>laptop_prices3[[#This Row],[Storage Raw Value]]/ScoreCard!$J$3*ScoreCard!$J$5</f>
        <v>8</v>
      </c>
    </row>
    <row r="890" spans="2:21" x14ac:dyDescent="0.2">
      <c r="B890" s="4" cm="1">
        <f t="array" ref="B890">SUM(laptop_prices3[[#This Row],[RAM Comp]:[Weight Comp]]+laptop_prices3[[#This Row],[Storage Comp]])</f>
        <v>26.90183044315992</v>
      </c>
      <c r="C890">
        <v>888</v>
      </c>
      <c r="D890" t="s">
        <v>11</v>
      </c>
      <c r="E890" t="s">
        <v>18</v>
      </c>
      <c r="F890">
        <v>16</v>
      </c>
      <c r="G890" t="s">
        <v>19</v>
      </c>
      <c r="H890" t="s">
        <v>32</v>
      </c>
      <c r="I890">
        <v>14</v>
      </c>
      <c r="J890" t="s">
        <v>21</v>
      </c>
      <c r="K890">
        <v>10</v>
      </c>
      <c r="L890">
        <v>3.15</v>
      </c>
      <c r="M890" t="s">
        <v>22</v>
      </c>
      <c r="N890">
        <v>1989.44</v>
      </c>
      <c r="O890" s="5">
        <f>(ScoreCard!$E$3-laptop_prices3[[#This Row],[Price ($)]])/ScoreCard!$E$3*ScoreCard!$E$5</f>
        <v>4.0796344889099432</v>
      </c>
      <c r="P890" s="5">
        <f>laptop_prices3[[#This Row],[RAM (GB)]]/ScoreCard!$F$3*ScoreCard!$F$5</f>
        <v>1.75</v>
      </c>
      <c r="Q890" s="5">
        <f>laptop_prices3[[#This Row],[Screen Size (inch)]]/ScoreCard!$G$3*ScoreCard!$G$5</f>
        <v>1.6184971098265895</v>
      </c>
      <c r="R890" s="5">
        <f>laptop_prices3[[#This Row],[Battery Life (hours)]]/ScoreCard!$H$3*ScoreCard!$H$5</f>
        <v>5.8333333333333339</v>
      </c>
      <c r="S890" s="5">
        <f>ScoreCard!$I$3-laptop_prices3[[#This Row],[Weight (kg)]]/ScoreCard!$I$3*ScoreCard!$I$5</f>
        <v>1.7</v>
      </c>
      <c r="T890" s="6" cm="1">
        <f t="array" ref="T890">_xlfn.IFS(laptop_prices3[[#This Row],[Storage]]="512GB SSD", 512, laptop_prices3[[#This Row],[Storage]] = "1TB SSD", 1000, laptop_prices3[[#This Row],[Storage]] = "2TB SSD", 2000, laptop_prices3[[#This Row],[Storage]]= "256GB SSD", 256, laptop_prices3[[#This Row],[Storage]] = "1TB HDD", 1000*0.7)</f>
        <v>1000</v>
      </c>
      <c r="U890" s="5">
        <f>laptop_prices3[[#This Row],[Storage Raw Value]]/ScoreCard!$J$3*ScoreCard!$J$5</f>
        <v>4</v>
      </c>
    </row>
    <row r="891" spans="2:21" x14ac:dyDescent="0.2">
      <c r="B891" s="4" cm="1">
        <f t="array" ref="B891">SUM(laptop_prices3[[#This Row],[RAM Comp]:[Weight Comp]]+laptop_prices3[[#This Row],[Storage Comp]])</f>
        <v>27.737544728874209</v>
      </c>
      <c r="C891">
        <v>889</v>
      </c>
      <c r="D891" t="s">
        <v>33</v>
      </c>
      <c r="E891" t="s">
        <v>39</v>
      </c>
      <c r="F891">
        <v>16</v>
      </c>
      <c r="G891" t="s">
        <v>19</v>
      </c>
      <c r="H891" t="s">
        <v>40</v>
      </c>
      <c r="I891">
        <v>14</v>
      </c>
      <c r="J891" t="s">
        <v>43</v>
      </c>
      <c r="K891">
        <v>10.6</v>
      </c>
      <c r="L891">
        <v>2.2999999999999998</v>
      </c>
      <c r="M891" t="s">
        <v>30</v>
      </c>
      <c r="N891">
        <v>1301.68</v>
      </c>
      <c r="O891" s="5">
        <f>(ScoreCard!$E$3-laptop_prices3[[#This Row],[Price ($)]])/ScoreCard!$E$3*ScoreCard!$E$5</f>
        <v>4.3978097462222001</v>
      </c>
      <c r="P891" s="5">
        <f>laptop_prices3[[#This Row],[RAM (GB)]]/ScoreCard!$F$3*ScoreCard!$F$5</f>
        <v>1.75</v>
      </c>
      <c r="Q891" s="5">
        <f>laptop_prices3[[#This Row],[Screen Size (inch)]]/ScoreCard!$G$3*ScoreCard!$G$5</f>
        <v>1.6184971098265895</v>
      </c>
      <c r="R891" s="5">
        <f>laptop_prices3[[#This Row],[Battery Life (hours)]]/ScoreCard!$H$3*ScoreCard!$H$5</f>
        <v>6.1833333333333336</v>
      </c>
      <c r="S891" s="5">
        <f>ScoreCard!$I$3-laptop_prices3[[#This Row],[Weight (kg)]]/ScoreCard!$I$3*ScoreCard!$I$5</f>
        <v>2.1857142857142859</v>
      </c>
      <c r="T891" s="6" cm="1">
        <f t="array" ref="T891">_xlfn.IFS(laptop_prices3[[#This Row],[Storage]]="512GB SSD", 512, laptop_prices3[[#This Row],[Storage]] = "1TB SSD", 1000, laptop_prices3[[#This Row],[Storage]] = "2TB SSD", 2000, laptop_prices3[[#This Row],[Storage]]= "256GB SSD", 256, laptop_prices3[[#This Row],[Storage]] = "1TB HDD", 1000*0.7)</f>
        <v>1000</v>
      </c>
      <c r="U891" s="5">
        <f>laptop_prices3[[#This Row],[Storage Raw Value]]/ScoreCard!$J$3*ScoreCard!$J$5</f>
        <v>4</v>
      </c>
    </row>
    <row r="892" spans="2:21" x14ac:dyDescent="0.2">
      <c r="B892" s="4" cm="1">
        <f t="array" ref="B892">SUM(laptop_prices3[[#This Row],[RAM Comp]:[Weight Comp]]+laptop_prices3[[#This Row],[Storage Comp]])</f>
        <v>15.053515827140103</v>
      </c>
      <c r="C892">
        <v>890</v>
      </c>
      <c r="D892" t="s">
        <v>36</v>
      </c>
      <c r="E892" t="s">
        <v>48</v>
      </c>
      <c r="F892">
        <v>16</v>
      </c>
      <c r="G892" t="s">
        <v>29</v>
      </c>
      <c r="H892" t="s">
        <v>40</v>
      </c>
      <c r="I892">
        <v>15.6</v>
      </c>
      <c r="J892" t="s">
        <v>27</v>
      </c>
      <c r="K892">
        <v>9.6999999999999993</v>
      </c>
      <c r="L892">
        <v>3.07</v>
      </c>
      <c r="M892" t="s">
        <v>22</v>
      </c>
      <c r="N892">
        <v>2809.41</v>
      </c>
      <c r="O892" s="5">
        <f>(ScoreCard!$E$3-laptop_prices3[[#This Row],[Price ($)]])/ScoreCard!$E$3*ScoreCard!$E$5</f>
        <v>3.700295525116859</v>
      </c>
      <c r="P892" s="5">
        <f>laptop_prices3[[#This Row],[RAM (GB)]]/ScoreCard!$F$3*ScoreCard!$F$5</f>
        <v>1.75</v>
      </c>
      <c r="Q892" s="5">
        <f>laptop_prices3[[#This Row],[Screen Size (inch)]]/ScoreCard!$G$3*ScoreCard!$G$5</f>
        <v>1.8034682080924855</v>
      </c>
      <c r="R892" s="5">
        <f>laptop_prices3[[#This Row],[Battery Life (hours)]]/ScoreCard!$H$3*ScoreCard!$H$5</f>
        <v>5.6583333333333323</v>
      </c>
      <c r="S892" s="5">
        <f>ScoreCard!$I$3-laptop_prices3[[#This Row],[Weight (kg)]]/ScoreCard!$I$3*ScoreCard!$I$5</f>
        <v>1.7457142857142858</v>
      </c>
      <c r="T892" s="6" cm="1">
        <f t="array" ref="T892">_xlfn.IFS(laptop_prices3[[#This Row],[Storage]]="512GB SSD", 512, laptop_prices3[[#This Row],[Storage]] = "1TB SSD", 1000, laptop_prices3[[#This Row],[Storage]] = "2TB SSD", 2000, laptop_prices3[[#This Row],[Storage]]= "256GB SSD", 256, laptop_prices3[[#This Row],[Storage]] = "1TB HDD", 1000*0.7)</f>
        <v>256</v>
      </c>
      <c r="U892" s="5">
        <f>laptop_prices3[[#This Row],[Storage Raw Value]]/ScoreCard!$J$3*ScoreCard!$J$5</f>
        <v>1.024</v>
      </c>
    </row>
    <row r="893" spans="2:21" x14ac:dyDescent="0.2">
      <c r="B893" s="4" cm="1">
        <f t="array" ref="B893">SUM(laptop_prices3[[#This Row],[RAM Comp]:[Weight Comp]]+laptop_prices3[[#This Row],[Storage Comp]])</f>
        <v>18.596563446187723</v>
      </c>
      <c r="C893">
        <v>891</v>
      </c>
      <c r="D893" t="s">
        <v>33</v>
      </c>
      <c r="E893" t="s">
        <v>31</v>
      </c>
      <c r="F893">
        <v>8</v>
      </c>
      <c r="G893" t="s">
        <v>42</v>
      </c>
      <c r="H893" t="s">
        <v>26</v>
      </c>
      <c r="I893">
        <v>15.6</v>
      </c>
      <c r="J893" t="s">
        <v>27</v>
      </c>
      <c r="K893">
        <v>4.4000000000000004</v>
      </c>
      <c r="L893">
        <v>2.36</v>
      </c>
      <c r="M893" t="s">
        <v>16</v>
      </c>
      <c r="N893">
        <v>1425.58</v>
      </c>
      <c r="O893" s="5">
        <f>(ScoreCard!$E$3-laptop_prices3[[#This Row],[Price ($)]])/ScoreCard!$E$3*ScoreCard!$E$5</f>
        <v>4.3404904569628826</v>
      </c>
      <c r="P893" s="5">
        <f>laptop_prices3[[#This Row],[RAM (GB)]]/ScoreCard!$F$3*ScoreCard!$F$5</f>
        <v>0.875</v>
      </c>
      <c r="Q893" s="5">
        <f>laptop_prices3[[#This Row],[Screen Size (inch)]]/ScoreCard!$G$3*ScoreCard!$G$5</f>
        <v>1.8034682080924855</v>
      </c>
      <c r="R893" s="5">
        <f>laptop_prices3[[#This Row],[Battery Life (hours)]]/ScoreCard!$H$3*ScoreCard!$H$5</f>
        <v>2.5666666666666669</v>
      </c>
      <c r="S893" s="5">
        <f>ScoreCard!$I$3-laptop_prices3[[#This Row],[Weight (kg)]]/ScoreCard!$I$3*ScoreCard!$I$5</f>
        <v>2.1514285714285712</v>
      </c>
      <c r="T893" s="6" cm="1">
        <f t="array" ref="T893">_xlfn.IFS(laptop_prices3[[#This Row],[Storage]]="512GB SSD", 512, laptop_prices3[[#This Row],[Storage]] = "1TB SSD", 1000, laptop_prices3[[#This Row],[Storage]] = "2TB SSD", 2000, laptop_prices3[[#This Row],[Storage]]= "256GB SSD", 256, laptop_prices3[[#This Row],[Storage]] = "1TB HDD", 1000*0.7)</f>
        <v>700</v>
      </c>
      <c r="U893" s="5">
        <f>laptop_prices3[[#This Row],[Storage Raw Value]]/ScoreCard!$J$3*ScoreCard!$J$5</f>
        <v>2.8</v>
      </c>
    </row>
    <row r="894" spans="2:21" x14ac:dyDescent="0.2">
      <c r="B894" s="4" cm="1">
        <f t="array" ref="B894">SUM(laptop_prices3[[#This Row],[RAM Comp]:[Weight Comp]]+laptop_prices3[[#This Row],[Storage Comp]])</f>
        <v>25.742091935039909</v>
      </c>
      <c r="C894">
        <v>892</v>
      </c>
      <c r="D894" t="s">
        <v>45</v>
      </c>
      <c r="E894" t="s">
        <v>37</v>
      </c>
      <c r="F894">
        <v>8</v>
      </c>
      <c r="G894" t="s">
        <v>19</v>
      </c>
      <c r="H894" t="s">
        <v>35</v>
      </c>
      <c r="I894">
        <v>16</v>
      </c>
      <c r="J894" t="s">
        <v>15</v>
      </c>
      <c r="K894">
        <v>8.9</v>
      </c>
      <c r="L894">
        <v>2.93</v>
      </c>
      <c r="M894" t="s">
        <v>46</v>
      </c>
      <c r="N894">
        <v>2189.92</v>
      </c>
      <c r="O894" s="5">
        <f>(ScoreCard!$E$3-laptop_prices3[[#This Row],[Price ($)]])/ScoreCard!$E$3*ScoreCard!$E$5</f>
        <v>3.9868873451592721</v>
      </c>
      <c r="P894" s="5">
        <f>laptop_prices3[[#This Row],[RAM (GB)]]/ScoreCard!$F$3*ScoreCard!$F$5</f>
        <v>0.875</v>
      </c>
      <c r="Q894" s="5">
        <f>laptop_prices3[[#This Row],[Screen Size (inch)]]/ScoreCard!$G$3*ScoreCard!$G$5</f>
        <v>1.8497109826589595</v>
      </c>
      <c r="R894" s="5">
        <f>laptop_prices3[[#This Row],[Battery Life (hours)]]/ScoreCard!$H$3*ScoreCard!$H$5</f>
        <v>5.1916666666666664</v>
      </c>
      <c r="S894" s="5">
        <f>ScoreCard!$I$3-laptop_prices3[[#This Row],[Weight (kg)]]/ScoreCard!$I$3*ScoreCard!$I$5</f>
        <v>1.8257142857142856</v>
      </c>
      <c r="T894" s="6" cm="1">
        <f t="array" ref="T894">_xlfn.IFS(laptop_prices3[[#This Row],[Storage]]="512GB SSD", 512, laptop_prices3[[#This Row],[Storage]] = "1TB SSD", 1000, laptop_prices3[[#This Row],[Storage]] = "2TB SSD", 2000, laptop_prices3[[#This Row],[Storage]]= "256GB SSD", 256, laptop_prices3[[#This Row],[Storage]] = "1TB HDD", 1000*0.7)</f>
        <v>1000</v>
      </c>
      <c r="U894" s="5">
        <f>laptop_prices3[[#This Row],[Storage Raw Value]]/ScoreCard!$J$3*ScoreCard!$J$5</f>
        <v>4</v>
      </c>
    </row>
    <row r="895" spans="2:21" x14ac:dyDescent="0.2">
      <c r="B895" s="4" cm="1">
        <f t="array" ref="B895">SUM(laptop_prices3[[#This Row],[RAM Comp]:[Weight Comp]]+laptop_prices3[[#This Row],[Storage Comp]])</f>
        <v>24.223286540049543</v>
      </c>
      <c r="C895">
        <v>893</v>
      </c>
      <c r="D895" t="s">
        <v>11</v>
      </c>
      <c r="E895" t="s">
        <v>48</v>
      </c>
      <c r="F895">
        <v>16</v>
      </c>
      <c r="G895" t="s">
        <v>19</v>
      </c>
      <c r="H895" t="s">
        <v>40</v>
      </c>
      <c r="I895">
        <v>13.3</v>
      </c>
      <c r="J895" t="s">
        <v>27</v>
      </c>
      <c r="K895">
        <v>5.4</v>
      </c>
      <c r="L895">
        <v>3</v>
      </c>
      <c r="M895" t="s">
        <v>16</v>
      </c>
      <c r="N895">
        <v>3594.41</v>
      </c>
      <c r="O895" s="5">
        <f>(ScoreCard!$E$3-laptop_prices3[[#This Row],[Price ($)]])/ScoreCard!$E$3*ScoreCard!$E$5</f>
        <v>3.3371345721825185</v>
      </c>
      <c r="P895" s="5">
        <f>laptop_prices3[[#This Row],[RAM (GB)]]/ScoreCard!$F$3*ScoreCard!$F$5</f>
        <v>1.75</v>
      </c>
      <c r="Q895" s="5">
        <f>laptop_prices3[[#This Row],[Screen Size (inch)]]/ScoreCard!$G$3*ScoreCard!$G$5</f>
        <v>1.5375722543352601</v>
      </c>
      <c r="R895" s="5">
        <f>laptop_prices3[[#This Row],[Battery Life (hours)]]/ScoreCard!$H$3*ScoreCard!$H$5</f>
        <v>3.15</v>
      </c>
      <c r="S895" s="5">
        <f>ScoreCard!$I$3-laptop_prices3[[#This Row],[Weight (kg)]]/ScoreCard!$I$3*ScoreCard!$I$5</f>
        <v>1.7857142857142858</v>
      </c>
      <c r="T895" s="6" cm="1">
        <f t="array" ref="T895">_xlfn.IFS(laptop_prices3[[#This Row],[Storage]]="512GB SSD", 512, laptop_prices3[[#This Row],[Storage]] = "1TB SSD", 1000, laptop_prices3[[#This Row],[Storage]] = "2TB SSD", 2000, laptop_prices3[[#This Row],[Storage]]= "256GB SSD", 256, laptop_prices3[[#This Row],[Storage]] = "1TB HDD", 1000*0.7)</f>
        <v>1000</v>
      </c>
      <c r="U895" s="5">
        <f>laptop_prices3[[#This Row],[Storage Raw Value]]/ScoreCard!$J$3*ScoreCard!$J$5</f>
        <v>4</v>
      </c>
    </row>
    <row r="896" spans="2:21" x14ac:dyDescent="0.2">
      <c r="B896" s="4" cm="1">
        <f t="array" ref="B896">SUM(laptop_prices3[[#This Row],[RAM Comp]:[Weight Comp]]+laptop_prices3[[#This Row],[Storage Comp]])</f>
        <v>19.93780154142582</v>
      </c>
      <c r="C896">
        <v>894</v>
      </c>
      <c r="D896" t="s">
        <v>28</v>
      </c>
      <c r="E896" t="s">
        <v>37</v>
      </c>
      <c r="F896">
        <v>64</v>
      </c>
      <c r="G896" t="s">
        <v>29</v>
      </c>
      <c r="H896" t="s">
        <v>40</v>
      </c>
      <c r="I896">
        <v>15.6</v>
      </c>
      <c r="J896" t="s">
        <v>15</v>
      </c>
      <c r="K896">
        <v>7.3</v>
      </c>
      <c r="L896">
        <v>1.26</v>
      </c>
      <c r="M896" t="s">
        <v>46</v>
      </c>
      <c r="N896">
        <v>5428.58</v>
      </c>
      <c r="O896" s="5">
        <f>(ScoreCard!$E$3-laptop_prices3[[#This Row],[Price ($)]])/ScoreCard!$E$3*ScoreCard!$E$5</f>
        <v>2.4886009097066215</v>
      </c>
      <c r="P896" s="5">
        <f>laptop_prices3[[#This Row],[RAM (GB)]]/ScoreCard!$F$3*ScoreCard!$F$5</f>
        <v>7</v>
      </c>
      <c r="Q896" s="5">
        <f>laptop_prices3[[#This Row],[Screen Size (inch)]]/ScoreCard!$G$3*ScoreCard!$G$5</f>
        <v>1.8034682080924855</v>
      </c>
      <c r="R896" s="5">
        <f>laptop_prices3[[#This Row],[Battery Life (hours)]]/ScoreCard!$H$3*ScoreCard!$H$5</f>
        <v>4.2583333333333329</v>
      </c>
      <c r="S896" s="5">
        <f>ScoreCard!$I$3-laptop_prices3[[#This Row],[Weight (kg)]]/ScoreCard!$I$3*ScoreCard!$I$5</f>
        <v>2.7800000000000002</v>
      </c>
      <c r="T896" s="6" cm="1">
        <f t="array" ref="T896">_xlfn.IFS(laptop_prices3[[#This Row],[Storage]]="512GB SSD", 512, laptop_prices3[[#This Row],[Storage]] = "1TB SSD", 1000, laptop_prices3[[#This Row],[Storage]] = "2TB SSD", 2000, laptop_prices3[[#This Row],[Storage]]= "256GB SSD", 256, laptop_prices3[[#This Row],[Storage]] = "1TB HDD", 1000*0.7)</f>
        <v>256</v>
      </c>
      <c r="U896" s="5">
        <f>laptop_prices3[[#This Row],[Storage Raw Value]]/ScoreCard!$J$3*ScoreCard!$J$5</f>
        <v>1.024</v>
      </c>
    </row>
    <row r="897" spans="2:21" x14ac:dyDescent="0.2">
      <c r="B897" s="4" cm="1">
        <f t="array" ref="B897">SUM(laptop_prices3[[#This Row],[RAM Comp]:[Weight Comp]]+laptop_prices3[[#This Row],[Storage Comp]])</f>
        <v>18.370762730525737</v>
      </c>
      <c r="C897">
        <v>895</v>
      </c>
      <c r="D897" t="s">
        <v>33</v>
      </c>
      <c r="E897" t="s">
        <v>41</v>
      </c>
      <c r="F897">
        <v>32</v>
      </c>
      <c r="G897" t="s">
        <v>13</v>
      </c>
      <c r="H897" t="s">
        <v>20</v>
      </c>
      <c r="I897">
        <v>13.3</v>
      </c>
      <c r="J897" t="s">
        <v>27</v>
      </c>
      <c r="K897">
        <v>4.9000000000000004</v>
      </c>
      <c r="L897">
        <v>2.13</v>
      </c>
      <c r="M897" t="s">
        <v>46</v>
      </c>
      <c r="N897">
        <v>4291.3999999999996</v>
      </c>
      <c r="O897" s="5">
        <f>(ScoreCard!$E$3-laptop_prices3[[#This Row],[Price ($)]])/ScoreCard!$E$3*ScoreCard!$E$5</f>
        <v>3.0146892822644218</v>
      </c>
      <c r="P897" s="5">
        <f>laptop_prices3[[#This Row],[RAM (GB)]]/ScoreCard!$F$3*ScoreCard!$F$5</f>
        <v>3.5</v>
      </c>
      <c r="Q897" s="5">
        <f>laptop_prices3[[#This Row],[Screen Size (inch)]]/ScoreCard!$G$3*ScoreCard!$G$5</f>
        <v>1.5375722543352601</v>
      </c>
      <c r="R897" s="5">
        <f>laptop_prices3[[#This Row],[Battery Life (hours)]]/ScoreCard!$H$3*ScoreCard!$H$5</f>
        <v>2.8583333333333338</v>
      </c>
      <c r="S897" s="5">
        <f>ScoreCard!$I$3-laptop_prices3[[#This Row],[Weight (kg)]]/ScoreCard!$I$3*ScoreCard!$I$5</f>
        <v>2.2828571428571429</v>
      </c>
      <c r="T897" s="6" cm="1">
        <f t="array" ref="T897">_xlfn.IFS(laptop_prices3[[#This Row],[Storage]]="512GB SSD", 512, laptop_prices3[[#This Row],[Storage]] = "1TB SSD", 1000, laptop_prices3[[#This Row],[Storage]] = "2TB SSD", 2000, laptop_prices3[[#This Row],[Storage]]= "256GB SSD", 256, laptop_prices3[[#This Row],[Storage]] = "1TB HDD", 1000*0.7)</f>
        <v>512</v>
      </c>
      <c r="U897" s="5">
        <f>laptop_prices3[[#This Row],[Storage Raw Value]]/ScoreCard!$J$3*ScoreCard!$J$5</f>
        <v>2.048</v>
      </c>
    </row>
    <row r="898" spans="2:21" x14ac:dyDescent="0.2">
      <c r="B898" s="4" cm="1">
        <f t="array" ref="B898">SUM(laptop_prices3[[#This Row],[RAM Comp]:[Weight Comp]]+laptop_prices3[[#This Row],[Storage Comp]])</f>
        <v>21.611325350949627</v>
      </c>
      <c r="C898">
        <v>896</v>
      </c>
      <c r="D898" t="s">
        <v>17</v>
      </c>
      <c r="E898" t="s">
        <v>48</v>
      </c>
      <c r="F898">
        <v>8</v>
      </c>
      <c r="G898" t="s">
        <v>42</v>
      </c>
      <c r="H898" t="s">
        <v>14</v>
      </c>
      <c r="I898">
        <v>15.6</v>
      </c>
      <c r="J898" t="s">
        <v>15</v>
      </c>
      <c r="K898">
        <v>9</v>
      </c>
      <c r="L898">
        <v>1.78</v>
      </c>
      <c r="M898" t="s">
        <v>30</v>
      </c>
      <c r="N898">
        <v>2109.6</v>
      </c>
      <c r="O898" s="5">
        <f>(ScoreCard!$E$3-laptop_prices3[[#This Row],[Price ($)]])/ScoreCard!$E$3*ScoreCard!$E$5</f>
        <v>4.0240454187130128</v>
      </c>
      <c r="P898" s="5">
        <f>laptop_prices3[[#This Row],[RAM (GB)]]/ScoreCard!$F$3*ScoreCard!$F$5</f>
        <v>0.875</v>
      </c>
      <c r="Q898" s="5">
        <f>laptop_prices3[[#This Row],[Screen Size (inch)]]/ScoreCard!$G$3*ScoreCard!$G$5</f>
        <v>1.8034682080924855</v>
      </c>
      <c r="R898" s="5">
        <f>laptop_prices3[[#This Row],[Battery Life (hours)]]/ScoreCard!$H$3*ScoreCard!$H$5</f>
        <v>5.25</v>
      </c>
      <c r="S898" s="5">
        <f>ScoreCard!$I$3-laptop_prices3[[#This Row],[Weight (kg)]]/ScoreCard!$I$3*ScoreCard!$I$5</f>
        <v>2.4828571428571431</v>
      </c>
      <c r="T898" s="6" cm="1">
        <f t="array" ref="T898">_xlfn.IFS(laptop_prices3[[#This Row],[Storage]]="512GB SSD", 512, laptop_prices3[[#This Row],[Storage]] = "1TB SSD", 1000, laptop_prices3[[#This Row],[Storage]] = "2TB SSD", 2000, laptop_prices3[[#This Row],[Storage]]= "256GB SSD", 256, laptop_prices3[[#This Row],[Storage]] = "1TB HDD", 1000*0.7)</f>
        <v>700</v>
      </c>
      <c r="U898" s="5">
        <f>laptop_prices3[[#This Row],[Storage Raw Value]]/ScoreCard!$J$3*ScoreCard!$J$5</f>
        <v>2.8</v>
      </c>
    </row>
    <row r="899" spans="2:21" x14ac:dyDescent="0.2">
      <c r="B899" s="4" cm="1">
        <f t="array" ref="B899">SUM(laptop_prices3[[#This Row],[RAM Comp]:[Weight Comp]]+laptop_prices3[[#This Row],[Storage Comp]])</f>
        <v>24.300639966969445</v>
      </c>
      <c r="C899">
        <v>897</v>
      </c>
      <c r="D899" t="s">
        <v>17</v>
      </c>
      <c r="E899" t="s">
        <v>31</v>
      </c>
      <c r="F899">
        <v>32</v>
      </c>
      <c r="G899" t="s">
        <v>42</v>
      </c>
      <c r="H899" t="s">
        <v>26</v>
      </c>
      <c r="I899">
        <v>14</v>
      </c>
      <c r="J899" t="s">
        <v>15</v>
      </c>
      <c r="K899">
        <v>9.3000000000000007</v>
      </c>
      <c r="L899">
        <v>1.65</v>
      </c>
      <c r="M899" t="s">
        <v>16</v>
      </c>
      <c r="N899">
        <v>1897.76</v>
      </c>
      <c r="O899" s="5">
        <f>(ScoreCard!$E$3-laptop_prices3[[#This Row],[Price ($)]])/ScoreCard!$E$3*ScoreCard!$E$5</f>
        <v>4.1220479872093323</v>
      </c>
      <c r="P899" s="5">
        <f>laptop_prices3[[#This Row],[RAM (GB)]]/ScoreCard!$F$3*ScoreCard!$F$5</f>
        <v>3.5</v>
      </c>
      <c r="Q899" s="5">
        <f>laptop_prices3[[#This Row],[Screen Size (inch)]]/ScoreCard!$G$3*ScoreCard!$G$5</f>
        <v>1.6184971098265895</v>
      </c>
      <c r="R899" s="5">
        <f>laptop_prices3[[#This Row],[Battery Life (hours)]]/ScoreCard!$H$3*ScoreCard!$H$5</f>
        <v>5.4249999999999998</v>
      </c>
      <c r="S899" s="5">
        <f>ScoreCard!$I$3-laptop_prices3[[#This Row],[Weight (kg)]]/ScoreCard!$I$3*ScoreCard!$I$5</f>
        <v>2.5571428571428569</v>
      </c>
      <c r="T899" s="6" cm="1">
        <f t="array" ref="T899">_xlfn.IFS(laptop_prices3[[#This Row],[Storage]]="512GB SSD", 512, laptop_prices3[[#This Row],[Storage]] = "1TB SSD", 1000, laptop_prices3[[#This Row],[Storage]] = "2TB SSD", 2000, laptop_prices3[[#This Row],[Storage]]= "256GB SSD", 256, laptop_prices3[[#This Row],[Storage]] = "1TB HDD", 1000*0.7)</f>
        <v>700</v>
      </c>
      <c r="U899" s="5">
        <f>laptop_prices3[[#This Row],[Storage Raw Value]]/ScoreCard!$J$3*ScoreCard!$J$5</f>
        <v>2.8</v>
      </c>
    </row>
    <row r="900" spans="2:21" x14ac:dyDescent="0.2">
      <c r="B900" s="4" cm="1">
        <f t="array" ref="B900">SUM(laptop_prices3[[#This Row],[RAM Comp]:[Weight Comp]]+laptop_prices3[[#This Row],[Storage Comp]])</f>
        <v>18.026925681255165</v>
      </c>
      <c r="C900">
        <v>898</v>
      </c>
      <c r="D900" t="s">
        <v>38</v>
      </c>
      <c r="E900" t="s">
        <v>37</v>
      </c>
      <c r="F900">
        <v>16</v>
      </c>
      <c r="G900" t="s">
        <v>13</v>
      </c>
      <c r="H900" t="s">
        <v>40</v>
      </c>
      <c r="I900">
        <v>14</v>
      </c>
      <c r="J900" t="s">
        <v>21</v>
      </c>
      <c r="K900">
        <v>6.3</v>
      </c>
      <c r="L900">
        <v>1.24</v>
      </c>
      <c r="M900" t="s">
        <v>46</v>
      </c>
      <c r="N900">
        <v>1604.53</v>
      </c>
      <c r="O900" s="5">
        <f>(ScoreCard!$E$3-laptop_prices3[[#This Row],[Price ($)]])/ScoreCard!$E$3*ScoreCard!$E$5</f>
        <v>4.2577036384563858</v>
      </c>
      <c r="P900" s="5">
        <f>laptop_prices3[[#This Row],[RAM (GB)]]/ScoreCard!$F$3*ScoreCard!$F$5</f>
        <v>1.75</v>
      </c>
      <c r="Q900" s="5">
        <f>laptop_prices3[[#This Row],[Screen Size (inch)]]/ScoreCard!$G$3*ScoreCard!$G$5</f>
        <v>1.6184971098265895</v>
      </c>
      <c r="R900" s="5">
        <f>laptop_prices3[[#This Row],[Battery Life (hours)]]/ScoreCard!$H$3*ScoreCard!$H$5</f>
        <v>3.6750000000000003</v>
      </c>
      <c r="S900" s="5">
        <f>ScoreCard!$I$3-laptop_prices3[[#This Row],[Weight (kg)]]/ScoreCard!$I$3*ScoreCard!$I$5</f>
        <v>2.7914285714285714</v>
      </c>
      <c r="T900" s="6" cm="1">
        <f t="array" ref="T900">_xlfn.IFS(laptop_prices3[[#This Row],[Storage]]="512GB SSD", 512, laptop_prices3[[#This Row],[Storage]] = "1TB SSD", 1000, laptop_prices3[[#This Row],[Storage]] = "2TB SSD", 2000, laptop_prices3[[#This Row],[Storage]]= "256GB SSD", 256, laptop_prices3[[#This Row],[Storage]] = "1TB HDD", 1000*0.7)</f>
        <v>512</v>
      </c>
      <c r="U900" s="5">
        <f>laptop_prices3[[#This Row],[Storage Raw Value]]/ScoreCard!$J$3*ScoreCard!$J$5</f>
        <v>2.048</v>
      </c>
    </row>
    <row r="901" spans="2:21" x14ac:dyDescent="0.2">
      <c r="B901" s="4" cm="1">
        <f t="array" ref="B901">SUM(laptop_prices3[[#This Row],[RAM Comp]:[Weight Comp]]+laptop_prices3[[#This Row],[Storage Comp]])</f>
        <v>41.412277731902009</v>
      </c>
      <c r="C901">
        <v>899</v>
      </c>
      <c r="D901" t="s">
        <v>33</v>
      </c>
      <c r="E901" t="s">
        <v>37</v>
      </c>
      <c r="F901">
        <v>32</v>
      </c>
      <c r="G901" t="s">
        <v>25</v>
      </c>
      <c r="H901" t="s">
        <v>14</v>
      </c>
      <c r="I901">
        <v>15.6</v>
      </c>
      <c r="J901" t="s">
        <v>21</v>
      </c>
      <c r="K901">
        <v>4.0999999999999996</v>
      </c>
      <c r="L901">
        <v>3.12</v>
      </c>
      <c r="M901" t="s">
        <v>16</v>
      </c>
      <c r="N901">
        <v>2473.94</v>
      </c>
      <c r="O901" s="5">
        <f>(ScoreCard!$E$3-laptop_prices3[[#This Row],[Price ($)]])/ScoreCard!$E$3*ScoreCard!$E$5</f>
        <v>3.8554924740097034</v>
      </c>
      <c r="P901" s="5">
        <f>laptop_prices3[[#This Row],[RAM (GB)]]/ScoreCard!$F$3*ScoreCard!$F$5</f>
        <v>3.5</v>
      </c>
      <c r="Q901" s="5">
        <f>laptop_prices3[[#This Row],[Screen Size (inch)]]/ScoreCard!$G$3*ScoreCard!$G$5</f>
        <v>1.8034682080924855</v>
      </c>
      <c r="R901" s="5">
        <f>laptop_prices3[[#This Row],[Battery Life (hours)]]/ScoreCard!$H$3*ScoreCard!$H$5</f>
        <v>2.3916666666666662</v>
      </c>
      <c r="S901" s="5">
        <f>ScoreCard!$I$3-laptop_prices3[[#This Row],[Weight (kg)]]/ScoreCard!$I$3*ScoreCard!$I$5</f>
        <v>1.7171428571428571</v>
      </c>
      <c r="T901" s="6" cm="1">
        <f t="array" ref="T901">_xlfn.IFS(laptop_prices3[[#This Row],[Storage]]="512GB SSD", 512, laptop_prices3[[#This Row],[Storage]] = "1TB SSD", 1000, laptop_prices3[[#This Row],[Storage]] = "2TB SSD", 2000, laptop_prices3[[#This Row],[Storage]]= "256GB SSD", 256, laptop_prices3[[#This Row],[Storage]] = "1TB HDD", 1000*0.7)</f>
        <v>2000</v>
      </c>
      <c r="U901" s="5">
        <f>laptop_prices3[[#This Row],[Storage Raw Value]]/ScoreCard!$J$3*ScoreCard!$J$5</f>
        <v>8</v>
      </c>
    </row>
    <row r="902" spans="2:21" x14ac:dyDescent="0.2">
      <c r="B902" s="4" cm="1">
        <f t="array" ref="B902">SUM(laptop_prices3[[#This Row],[RAM Comp]:[Weight Comp]]+laptop_prices3[[#This Row],[Storage Comp]])</f>
        <v>26.671381778144784</v>
      </c>
      <c r="C902">
        <v>900</v>
      </c>
      <c r="D902" t="s">
        <v>34</v>
      </c>
      <c r="E902" t="s">
        <v>24</v>
      </c>
      <c r="F902">
        <v>32</v>
      </c>
      <c r="G902" t="s">
        <v>19</v>
      </c>
      <c r="H902" t="s">
        <v>14</v>
      </c>
      <c r="I902">
        <v>13.3</v>
      </c>
      <c r="J902" t="s">
        <v>43</v>
      </c>
      <c r="K902">
        <v>5</v>
      </c>
      <c r="L902">
        <v>1.37</v>
      </c>
      <c r="M902" t="s">
        <v>46</v>
      </c>
      <c r="N902">
        <v>1704.95</v>
      </c>
      <c r="O902" s="5">
        <f>(ScoreCard!$E$3-laptop_prices3[[#This Row],[Price ($)]])/ScoreCard!$E$3*ScoreCard!$E$5</f>
        <v>4.2112467940058549</v>
      </c>
      <c r="P902" s="5">
        <f>laptop_prices3[[#This Row],[RAM (GB)]]/ScoreCard!$F$3*ScoreCard!$F$5</f>
        <v>3.5</v>
      </c>
      <c r="Q902" s="5">
        <f>laptop_prices3[[#This Row],[Screen Size (inch)]]/ScoreCard!$G$3*ScoreCard!$G$5</f>
        <v>1.5375722543352601</v>
      </c>
      <c r="R902" s="5">
        <f>laptop_prices3[[#This Row],[Battery Life (hours)]]/ScoreCard!$H$3*ScoreCard!$H$5</f>
        <v>2.916666666666667</v>
      </c>
      <c r="S902" s="5">
        <f>ScoreCard!$I$3-laptop_prices3[[#This Row],[Weight (kg)]]/ScoreCard!$I$3*ScoreCard!$I$5</f>
        <v>2.7171428571428571</v>
      </c>
      <c r="T902" s="6" cm="1">
        <f t="array" ref="T902">_xlfn.IFS(laptop_prices3[[#This Row],[Storage]]="512GB SSD", 512, laptop_prices3[[#This Row],[Storage]] = "1TB SSD", 1000, laptop_prices3[[#This Row],[Storage]] = "2TB SSD", 2000, laptop_prices3[[#This Row],[Storage]]= "256GB SSD", 256, laptop_prices3[[#This Row],[Storage]] = "1TB HDD", 1000*0.7)</f>
        <v>1000</v>
      </c>
      <c r="U902" s="5">
        <f>laptop_prices3[[#This Row],[Storage Raw Value]]/ScoreCard!$J$3*ScoreCard!$J$5</f>
        <v>4</v>
      </c>
    </row>
    <row r="903" spans="2:21" x14ac:dyDescent="0.2">
      <c r="B903" s="4" cm="1">
        <f t="array" ref="B903">SUM(laptop_prices3[[#This Row],[RAM Comp]:[Weight Comp]]+laptop_prices3[[#This Row],[Storage Comp]])</f>
        <v>14.670449490778971</v>
      </c>
      <c r="C903">
        <v>901</v>
      </c>
      <c r="D903" t="s">
        <v>36</v>
      </c>
      <c r="E903" t="s">
        <v>41</v>
      </c>
      <c r="F903">
        <v>8</v>
      </c>
      <c r="G903" t="s">
        <v>29</v>
      </c>
      <c r="H903" t="s">
        <v>14</v>
      </c>
      <c r="I903">
        <v>14</v>
      </c>
      <c r="J903" t="s">
        <v>21</v>
      </c>
      <c r="K903">
        <v>10.4</v>
      </c>
      <c r="L903">
        <v>2.6</v>
      </c>
      <c r="M903" t="s">
        <v>46</v>
      </c>
      <c r="N903">
        <v>1407.6</v>
      </c>
      <c r="O903" s="5">
        <f>(ScoreCard!$E$3-laptop_prices3[[#This Row],[Price ($)]])/ScoreCard!$E$3*ScoreCard!$E$5</f>
        <v>4.3488084619740413</v>
      </c>
      <c r="P903" s="5">
        <f>laptop_prices3[[#This Row],[RAM (GB)]]/ScoreCard!$F$3*ScoreCard!$F$5</f>
        <v>0.875</v>
      </c>
      <c r="Q903" s="5">
        <f>laptop_prices3[[#This Row],[Screen Size (inch)]]/ScoreCard!$G$3*ScoreCard!$G$5</f>
        <v>1.6184971098265895</v>
      </c>
      <c r="R903" s="5">
        <f>laptop_prices3[[#This Row],[Battery Life (hours)]]/ScoreCard!$H$3*ScoreCard!$H$5</f>
        <v>6.0666666666666664</v>
      </c>
      <c r="S903" s="5">
        <f>ScoreCard!$I$3-laptop_prices3[[#This Row],[Weight (kg)]]/ScoreCard!$I$3*ScoreCard!$I$5</f>
        <v>2.0142857142857142</v>
      </c>
      <c r="T903" s="6" cm="1">
        <f t="array" ref="T903">_xlfn.IFS(laptop_prices3[[#This Row],[Storage]]="512GB SSD", 512, laptop_prices3[[#This Row],[Storage]] = "1TB SSD", 1000, laptop_prices3[[#This Row],[Storage]] = "2TB SSD", 2000, laptop_prices3[[#This Row],[Storage]]= "256GB SSD", 256, laptop_prices3[[#This Row],[Storage]] = "1TB HDD", 1000*0.7)</f>
        <v>256</v>
      </c>
      <c r="U903" s="5">
        <f>laptop_prices3[[#This Row],[Storage Raw Value]]/ScoreCard!$J$3*ScoreCard!$J$5</f>
        <v>1.024</v>
      </c>
    </row>
    <row r="904" spans="2:21" x14ac:dyDescent="0.2">
      <c r="B904" s="4" cm="1">
        <f t="array" ref="B904">SUM(laptop_prices3[[#This Row],[RAM Comp]:[Weight Comp]]+laptop_prices3[[#This Row],[Storage Comp]])</f>
        <v>45.053095238095239</v>
      </c>
      <c r="C904">
        <v>902</v>
      </c>
      <c r="D904" t="s">
        <v>45</v>
      </c>
      <c r="E904" t="s">
        <v>24</v>
      </c>
      <c r="F904">
        <v>32</v>
      </c>
      <c r="G904" t="s">
        <v>25</v>
      </c>
      <c r="H904" t="s">
        <v>40</v>
      </c>
      <c r="I904">
        <v>17.3</v>
      </c>
      <c r="J904" t="s">
        <v>21</v>
      </c>
      <c r="K904">
        <v>8.3000000000000007</v>
      </c>
      <c r="L904">
        <v>1.38</v>
      </c>
      <c r="M904" t="s">
        <v>16</v>
      </c>
      <c r="N904">
        <v>1444.49</v>
      </c>
      <c r="O904" s="5">
        <f>(ScoreCard!$E$3-laptop_prices3[[#This Row],[Price ($)]])/ScoreCard!$E$3*ScoreCard!$E$5</f>
        <v>4.3317422103132159</v>
      </c>
      <c r="P904" s="5">
        <f>laptop_prices3[[#This Row],[RAM (GB)]]/ScoreCard!$F$3*ScoreCard!$F$5</f>
        <v>3.5</v>
      </c>
      <c r="Q904" s="5">
        <f>laptop_prices3[[#This Row],[Screen Size (inch)]]/ScoreCard!$G$3*ScoreCard!$G$5</f>
        <v>2</v>
      </c>
      <c r="R904" s="5">
        <f>laptop_prices3[[#This Row],[Battery Life (hours)]]/ScoreCard!$H$3*ScoreCard!$H$5</f>
        <v>4.8416666666666677</v>
      </c>
      <c r="S904" s="5">
        <f>ScoreCard!$I$3-laptop_prices3[[#This Row],[Weight (kg)]]/ScoreCard!$I$3*ScoreCard!$I$5</f>
        <v>2.7114285714285717</v>
      </c>
      <c r="T904" s="6" cm="1">
        <f t="array" ref="T904">_xlfn.IFS(laptop_prices3[[#This Row],[Storage]]="512GB SSD", 512, laptop_prices3[[#This Row],[Storage]] = "1TB SSD", 1000, laptop_prices3[[#This Row],[Storage]] = "2TB SSD", 2000, laptop_prices3[[#This Row],[Storage]]= "256GB SSD", 256, laptop_prices3[[#This Row],[Storage]] = "1TB HDD", 1000*0.7)</f>
        <v>2000</v>
      </c>
      <c r="U904" s="5">
        <f>laptop_prices3[[#This Row],[Storage Raw Value]]/ScoreCard!$J$3*ScoreCard!$J$5</f>
        <v>8</v>
      </c>
    </row>
    <row r="905" spans="2:21" x14ac:dyDescent="0.2">
      <c r="B905" s="4" cm="1">
        <f t="array" ref="B905">SUM(laptop_prices3[[#This Row],[RAM Comp]:[Weight Comp]]+laptop_prices3[[#This Row],[Storage Comp]])</f>
        <v>21.641285714285715</v>
      </c>
      <c r="C905">
        <v>903</v>
      </c>
      <c r="D905" t="s">
        <v>45</v>
      </c>
      <c r="E905" t="s">
        <v>31</v>
      </c>
      <c r="F905">
        <v>32</v>
      </c>
      <c r="G905" t="s">
        <v>13</v>
      </c>
      <c r="H905" t="s">
        <v>40</v>
      </c>
      <c r="I905">
        <v>17.3</v>
      </c>
      <c r="J905" t="s">
        <v>43</v>
      </c>
      <c r="K905">
        <v>9.9</v>
      </c>
      <c r="L905">
        <v>2.3199999999999998</v>
      </c>
      <c r="M905" t="s">
        <v>16</v>
      </c>
      <c r="N905">
        <v>1460.98</v>
      </c>
      <c r="O905" s="5">
        <f>(ScoreCard!$E$3-laptop_prices3[[#This Row],[Price ($)]])/ScoreCard!$E$3*ScoreCard!$E$5</f>
        <v>4.3241135171745064</v>
      </c>
      <c r="P905" s="5">
        <f>laptop_prices3[[#This Row],[RAM (GB)]]/ScoreCard!$F$3*ScoreCard!$F$5</f>
        <v>3.5</v>
      </c>
      <c r="Q905" s="5">
        <f>laptop_prices3[[#This Row],[Screen Size (inch)]]/ScoreCard!$G$3*ScoreCard!$G$5</f>
        <v>2</v>
      </c>
      <c r="R905" s="5">
        <f>laptop_prices3[[#This Row],[Battery Life (hours)]]/ScoreCard!$H$3*ScoreCard!$H$5</f>
        <v>5.7750000000000004</v>
      </c>
      <c r="S905" s="5">
        <f>ScoreCard!$I$3-laptop_prices3[[#This Row],[Weight (kg)]]/ScoreCard!$I$3*ScoreCard!$I$5</f>
        <v>2.1742857142857144</v>
      </c>
      <c r="T905" s="6" cm="1">
        <f t="array" ref="T905">_xlfn.IFS(laptop_prices3[[#This Row],[Storage]]="512GB SSD", 512, laptop_prices3[[#This Row],[Storage]] = "1TB SSD", 1000, laptop_prices3[[#This Row],[Storage]] = "2TB SSD", 2000, laptop_prices3[[#This Row],[Storage]]= "256GB SSD", 256, laptop_prices3[[#This Row],[Storage]] = "1TB HDD", 1000*0.7)</f>
        <v>512</v>
      </c>
      <c r="U905" s="5">
        <f>laptop_prices3[[#This Row],[Storage Raw Value]]/ScoreCard!$J$3*ScoreCard!$J$5</f>
        <v>2.048</v>
      </c>
    </row>
    <row r="906" spans="2:21" x14ac:dyDescent="0.2">
      <c r="B906" s="4" cm="1">
        <f t="array" ref="B906">SUM(laptop_prices3[[#This Row],[RAM Comp]:[Weight Comp]]+laptop_prices3[[#This Row],[Storage Comp]])</f>
        <v>17.905786540049547</v>
      </c>
      <c r="C906">
        <v>904</v>
      </c>
      <c r="D906" t="s">
        <v>34</v>
      </c>
      <c r="E906" t="s">
        <v>39</v>
      </c>
      <c r="F906">
        <v>4</v>
      </c>
      <c r="G906" t="s">
        <v>42</v>
      </c>
      <c r="H906" t="s">
        <v>35</v>
      </c>
      <c r="I906">
        <v>13.3</v>
      </c>
      <c r="J906" t="s">
        <v>15</v>
      </c>
      <c r="K906">
        <v>4.5</v>
      </c>
      <c r="L906">
        <v>2.44</v>
      </c>
      <c r="M906" t="s">
        <v>22</v>
      </c>
      <c r="N906">
        <v>864.09</v>
      </c>
      <c r="O906" s="5">
        <f>(ScoreCard!$E$3-laptop_prices3[[#This Row],[Price ($)]])/ScoreCard!$E$3*ScoreCard!$E$5</f>
        <v>4.6002500027757529</v>
      </c>
      <c r="P906" s="5">
        <f>laptop_prices3[[#This Row],[RAM (GB)]]/ScoreCard!$F$3*ScoreCard!$F$5</f>
        <v>0.4375</v>
      </c>
      <c r="Q906" s="5">
        <f>laptop_prices3[[#This Row],[Screen Size (inch)]]/ScoreCard!$G$3*ScoreCard!$G$5</f>
        <v>1.5375722543352601</v>
      </c>
      <c r="R906" s="5">
        <f>laptop_prices3[[#This Row],[Battery Life (hours)]]/ScoreCard!$H$3*ScoreCard!$H$5</f>
        <v>2.625</v>
      </c>
      <c r="S906" s="5">
        <f>ScoreCard!$I$3-laptop_prices3[[#This Row],[Weight (kg)]]/ScoreCard!$I$3*ScoreCard!$I$5</f>
        <v>2.1057142857142859</v>
      </c>
      <c r="T906" s="6" cm="1">
        <f t="array" ref="T906">_xlfn.IFS(laptop_prices3[[#This Row],[Storage]]="512GB SSD", 512, laptop_prices3[[#This Row],[Storage]] = "1TB SSD", 1000, laptop_prices3[[#This Row],[Storage]] = "2TB SSD", 2000, laptop_prices3[[#This Row],[Storage]]= "256GB SSD", 256, laptop_prices3[[#This Row],[Storage]] = "1TB HDD", 1000*0.7)</f>
        <v>700</v>
      </c>
      <c r="U906" s="5">
        <f>laptop_prices3[[#This Row],[Storage Raw Value]]/ScoreCard!$J$3*ScoreCard!$J$5</f>
        <v>2.8</v>
      </c>
    </row>
    <row r="907" spans="2:21" x14ac:dyDescent="0.2">
      <c r="B907" s="4" cm="1">
        <f t="array" ref="B907">SUM(laptop_prices3[[#This Row],[RAM Comp]:[Weight Comp]]+laptop_prices3[[#This Row],[Storage Comp]])</f>
        <v>27.66870630333058</v>
      </c>
      <c r="C907">
        <v>905</v>
      </c>
      <c r="D907" t="s">
        <v>28</v>
      </c>
      <c r="E907" t="s">
        <v>39</v>
      </c>
      <c r="F907">
        <v>64</v>
      </c>
      <c r="G907" t="s">
        <v>42</v>
      </c>
      <c r="H907" t="s">
        <v>20</v>
      </c>
      <c r="I907">
        <v>15.6</v>
      </c>
      <c r="J907" t="s">
        <v>15</v>
      </c>
      <c r="K907">
        <v>8.6</v>
      </c>
      <c r="L907">
        <v>1.49</v>
      </c>
      <c r="M907" t="s">
        <v>46</v>
      </c>
      <c r="N907">
        <v>2738.8</v>
      </c>
      <c r="O907" s="5">
        <f>(ScoreCard!$E$3-laptop_prices3[[#This Row],[Price ($)]])/ScoreCard!$E$3*ScoreCard!$E$5</f>
        <v>3.7329615058642398</v>
      </c>
      <c r="P907" s="5">
        <f>laptop_prices3[[#This Row],[RAM (GB)]]/ScoreCard!$F$3*ScoreCard!$F$5</f>
        <v>7</v>
      </c>
      <c r="Q907" s="5">
        <f>laptop_prices3[[#This Row],[Screen Size (inch)]]/ScoreCard!$G$3*ScoreCard!$G$5</f>
        <v>1.8034682080924855</v>
      </c>
      <c r="R907" s="5">
        <f>laptop_prices3[[#This Row],[Battery Life (hours)]]/ScoreCard!$H$3*ScoreCard!$H$5</f>
        <v>5.0166666666666666</v>
      </c>
      <c r="S907" s="5">
        <f>ScoreCard!$I$3-laptop_prices3[[#This Row],[Weight (kg)]]/ScoreCard!$I$3*ScoreCard!$I$5</f>
        <v>2.6485714285714286</v>
      </c>
      <c r="T907" s="6" cm="1">
        <f t="array" ref="T907">_xlfn.IFS(laptop_prices3[[#This Row],[Storage]]="512GB SSD", 512, laptop_prices3[[#This Row],[Storage]] = "1TB SSD", 1000, laptop_prices3[[#This Row],[Storage]] = "2TB SSD", 2000, laptop_prices3[[#This Row],[Storage]]= "256GB SSD", 256, laptop_prices3[[#This Row],[Storage]] = "1TB HDD", 1000*0.7)</f>
        <v>700</v>
      </c>
      <c r="U907" s="5">
        <f>laptop_prices3[[#This Row],[Storage Raw Value]]/ScoreCard!$J$3*ScoreCard!$J$5</f>
        <v>2.8</v>
      </c>
    </row>
    <row r="908" spans="2:21" x14ac:dyDescent="0.2">
      <c r="B908" s="4" cm="1">
        <f t="array" ref="B908">SUM(laptop_prices3[[#This Row],[RAM Comp]:[Weight Comp]]+laptop_prices3[[#This Row],[Storage Comp]])</f>
        <v>27.606563446187725</v>
      </c>
      <c r="C908">
        <v>906</v>
      </c>
      <c r="D908" t="s">
        <v>45</v>
      </c>
      <c r="E908" t="s">
        <v>24</v>
      </c>
      <c r="F908">
        <v>32</v>
      </c>
      <c r="G908" t="s">
        <v>19</v>
      </c>
      <c r="H908" t="s">
        <v>14</v>
      </c>
      <c r="I908">
        <v>15.6</v>
      </c>
      <c r="J908" t="s">
        <v>21</v>
      </c>
      <c r="K908">
        <v>6.5</v>
      </c>
      <c r="L908">
        <v>1.73</v>
      </c>
      <c r="M908" t="s">
        <v>30</v>
      </c>
      <c r="N908">
        <v>1591.16</v>
      </c>
      <c r="O908" s="5">
        <f>(ScoreCard!$E$3-laptop_prices3[[#This Row],[Price ($)]])/ScoreCard!$E$3*ScoreCard!$E$5</f>
        <v>4.2638889402917126</v>
      </c>
      <c r="P908" s="5">
        <f>laptop_prices3[[#This Row],[RAM (GB)]]/ScoreCard!$F$3*ScoreCard!$F$5</f>
        <v>3.5</v>
      </c>
      <c r="Q908" s="5">
        <f>laptop_prices3[[#This Row],[Screen Size (inch)]]/ScoreCard!$G$3*ScoreCard!$G$5</f>
        <v>1.8034682080924855</v>
      </c>
      <c r="R908" s="5">
        <f>laptop_prices3[[#This Row],[Battery Life (hours)]]/ScoreCard!$H$3*ScoreCard!$H$5</f>
        <v>3.7916666666666665</v>
      </c>
      <c r="S908" s="5">
        <f>ScoreCard!$I$3-laptop_prices3[[#This Row],[Weight (kg)]]/ScoreCard!$I$3*ScoreCard!$I$5</f>
        <v>2.5114285714285716</v>
      </c>
      <c r="T908" s="6" cm="1">
        <f t="array" ref="T908">_xlfn.IFS(laptop_prices3[[#This Row],[Storage]]="512GB SSD", 512, laptop_prices3[[#This Row],[Storage]] = "1TB SSD", 1000, laptop_prices3[[#This Row],[Storage]] = "2TB SSD", 2000, laptop_prices3[[#This Row],[Storage]]= "256GB SSD", 256, laptop_prices3[[#This Row],[Storage]] = "1TB HDD", 1000*0.7)</f>
        <v>1000</v>
      </c>
      <c r="U908" s="5">
        <f>laptop_prices3[[#This Row],[Storage Raw Value]]/ScoreCard!$J$3*ScoreCard!$J$5</f>
        <v>4</v>
      </c>
    </row>
    <row r="909" spans="2:21" x14ac:dyDescent="0.2">
      <c r="B909" s="4" cm="1">
        <f t="array" ref="B909">SUM(laptop_prices3[[#This Row],[RAM Comp]:[Weight Comp]]+laptop_prices3[[#This Row],[Storage Comp]])</f>
        <v>22.661449490778967</v>
      </c>
      <c r="C909">
        <v>907</v>
      </c>
      <c r="D909" t="s">
        <v>11</v>
      </c>
      <c r="E909" t="s">
        <v>18</v>
      </c>
      <c r="F909">
        <v>64</v>
      </c>
      <c r="G909" t="s">
        <v>13</v>
      </c>
      <c r="H909" t="s">
        <v>20</v>
      </c>
      <c r="I909">
        <v>14</v>
      </c>
      <c r="J909" t="s">
        <v>15</v>
      </c>
      <c r="K909">
        <v>7.4</v>
      </c>
      <c r="L909">
        <v>3.44</v>
      </c>
      <c r="M909" t="s">
        <v>30</v>
      </c>
      <c r="N909">
        <v>5636.72</v>
      </c>
      <c r="O909" s="5">
        <f>(ScoreCard!$E$3-laptop_prices3[[#This Row],[Price ($)]])/ScoreCard!$E$3*ScoreCard!$E$5</f>
        <v>2.3923100552559795</v>
      </c>
      <c r="P909" s="5">
        <f>laptop_prices3[[#This Row],[RAM (GB)]]/ScoreCard!$F$3*ScoreCard!$F$5</f>
        <v>7</v>
      </c>
      <c r="Q909" s="5">
        <f>laptop_prices3[[#This Row],[Screen Size (inch)]]/ScoreCard!$G$3*ScoreCard!$G$5</f>
        <v>1.6184971098265895</v>
      </c>
      <c r="R909" s="5">
        <f>laptop_prices3[[#This Row],[Battery Life (hours)]]/ScoreCard!$H$3*ScoreCard!$H$5</f>
        <v>4.3166666666666664</v>
      </c>
      <c r="S909" s="5">
        <f>ScoreCard!$I$3-laptop_prices3[[#This Row],[Weight (kg)]]/ScoreCard!$I$3*ScoreCard!$I$5</f>
        <v>1.5342857142857143</v>
      </c>
      <c r="T909" s="6" cm="1">
        <f t="array" ref="T909">_xlfn.IFS(laptop_prices3[[#This Row],[Storage]]="512GB SSD", 512, laptop_prices3[[#This Row],[Storage]] = "1TB SSD", 1000, laptop_prices3[[#This Row],[Storage]] = "2TB SSD", 2000, laptop_prices3[[#This Row],[Storage]]= "256GB SSD", 256, laptop_prices3[[#This Row],[Storage]] = "1TB HDD", 1000*0.7)</f>
        <v>512</v>
      </c>
      <c r="U909" s="5">
        <f>laptop_prices3[[#This Row],[Storage Raw Value]]/ScoreCard!$J$3*ScoreCard!$J$5</f>
        <v>2.048</v>
      </c>
    </row>
    <row r="910" spans="2:21" x14ac:dyDescent="0.2">
      <c r="B910" s="4" cm="1">
        <f t="array" ref="B910">SUM(laptop_prices3[[#This Row],[RAM Comp]:[Weight Comp]]+laptop_prices3[[#This Row],[Storage Comp]])</f>
        <v>18.278563446187725</v>
      </c>
      <c r="C910">
        <v>908</v>
      </c>
      <c r="D910" t="s">
        <v>47</v>
      </c>
      <c r="E910" t="s">
        <v>39</v>
      </c>
      <c r="F910">
        <v>8</v>
      </c>
      <c r="G910" t="s">
        <v>13</v>
      </c>
      <c r="H910" t="s">
        <v>44</v>
      </c>
      <c r="I910">
        <v>15.6</v>
      </c>
      <c r="J910" t="s">
        <v>15</v>
      </c>
      <c r="K910">
        <v>8.6</v>
      </c>
      <c r="L910">
        <v>1.94</v>
      </c>
      <c r="M910" t="s">
        <v>30</v>
      </c>
      <c r="N910">
        <v>1096.73</v>
      </c>
      <c r="O910" s="5">
        <f>(ScoreCard!$E$3-laptop_prices3[[#This Row],[Price ($)]])/ScoreCard!$E$3*ScoreCard!$E$5</f>
        <v>4.4926248255902177</v>
      </c>
      <c r="P910" s="5">
        <f>laptop_prices3[[#This Row],[RAM (GB)]]/ScoreCard!$F$3*ScoreCard!$F$5</f>
        <v>0.875</v>
      </c>
      <c r="Q910" s="5">
        <f>laptop_prices3[[#This Row],[Screen Size (inch)]]/ScoreCard!$G$3*ScoreCard!$G$5</f>
        <v>1.8034682080924855</v>
      </c>
      <c r="R910" s="5">
        <f>laptop_prices3[[#This Row],[Battery Life (hours)]]/ScoreCard!$H$3*ScoreCard!$H$5</f>
        <v>5.0166666666666666</v>
      </c>
      <c r="S910" s="5">
        <f>ScoreCard!$I$3-laptop_prices3[[#This Row],[Weight (kg)]]/ScoreCard!$I$3*ScoreCard!$I$5</f>
        <v>2.3914285714285715</v>
      </c>
      <c r="T910" s="6" cm="1">
        <f t="array" ref="T910">_xlfn.IFS(laptop_prices3[[#This Row],[Storage]]="512GB SSD", 512, laptop_prices3[[#This Row],[Storage]] = "1TB SSD", 1000, laptop_prices3[[#This Row],[Storage]] = "2TB SSD", 2000, laptop_prices3[[#This Row],[Storage]]= "256GB SSD", 256, laptop_prices3[[#This Row],[Storage]] = "1TB HDD", 1000*0.7)</f>
        <v>512</v>
      </c>
      <c r="U910" s="5">
        <f>laptop_prices3[[#This Row],[Storage Raw Value]]/ScoreCard!$J$3*ScoreCard!$J$5</f>
        <v>2.048</v>
      </c>
    </row>
    <row r="911" spans="2:21" x14ac:dyDescent="0.2">
      <c r="B911" s="4" cm="1">
        <f t="array" ref="B911">SUM(laptop_prices3[[#This Row],[RAM Comp]:[Weight Comp]]+laptop_prices3[[#This Row],[Storage Comp]])</f>
        <v>26.776024635287641</v>
      </c>
      <c r="C911">
        <v>909</v>
      </c>
      <c r="D911" t="s">
        <v>23</v>
      </c>
      <c r="E911" t="s">
        <v>31</v>
      </c>
      <c r="F911">
        <v>4</v>
      </c>
      <c r="G911" t="s">
        <v>19</v>
      </c>
      <c r="H911" t="s">
        <v>14</v>
      </c>
      <c r="I911">
        <v>13.3</v>
      </c>
      <c r="J911" t="s">
        <v>27</v>
      </c>
      <c r="K911">
        <v>10.4</v>
      </c>
      <c r="L911">
        <v>1.34</v>
      </c>
      <c r="M911" t="s">
        <v>22</v>
      </c>
      <c r="N911">
        <v>1246.29</v>
      </c>
      <c r="O911" s="5">
        <f>(ScoreCard!$E$3-laptop_prices3[[#This Row],[Price ($)]])/ScoreCard!$E$3*ScoreCard!$E$5</f>
        <v>4.423434568111416</v>
      </c>
      <c r="P911" s="5">
        <f>laptop_prices3[[#This Row],[RAM (GB)]]/ScoreCard!$F$3*ScoreCard!$F$5</f>
        <v>0.4375</v>
      </c>
      <c r="Q911" s="5">
        <f>laptop_prices3[[#This Row],[Screen Size (inch)]]/ScoreCard!$G$3*ScoreCard!$G$5</f>
        <v>1.5375722543352601</v>
      </c>
      <c r="R911" s="5">
        <f>laptop_prices3[[#This Row],[Battery Life (hours)]]/ScoreCard!$H$3*ScoreCard!$H$5</f>
        <v>6.0666666666666664</v>
      </c>
      <c r="S911" s="5">
        <f>ScoreCard!$I$3-laptop_prices3[[#This Row],[Weight (kg)]]/ScoreCard!$I$3*ScoreCard!$I$5</f>
        <v>2.734285714285714</v>
      </c>
      <c r="T911" s="6" cm="1">
        <f t="array" ref="T911">_xlfn.IFS(laptop_prices3[[#This Row],[Storage]]="512GB SSD", 512, laptop_prices3[[#This Row],[Storage]] = "1TB SSD", 1000, laptop_prices3[[#This Row],[Storage]] = "2TB SSD", 2000, laptop_prices3[[#This Row],[Storage]]= "256GB SSD", 256, laptop_prices3[[#This Row],[Storage]] = "1TB HDD", 1000*0.7)</f>
        <v>1000</v>
      </c>
      <c r="U911" s="5">
        <f>laptop_prices3[[#This Row],[Storage Raw Value]]/ScoreCard!$J$3*ScoreCard!$J$5</f>
        <v>4</v>
      </c>
    </row>
    <row r="912" spans="2:21" x14ac:dyDescent="0.2">
      <c r="B912" s="4" cm="1">
        <f t="array" ref="B912">SUM(laptop_prices3[[#This Row],[RAM Comp]:[Weight Comp]]+laptop_prices3[[#This Row],[Storage Comp]])</f>
        <v>21.059925681255159</v>
      </c>
      <c r="C912">
        <v>910</v>
      </c>
      <c r="D912" t="s">
        <v>45</v>
      </c>
      <c r="E912" t="s">
        <v>48</v>
      </c>
      <c r="F912">
        <v>32</v>
      </c>
      <c r="G912" t="s">
        <v>42</v>
      </c>
      <c r="H912" t="s">
        <v>40</v>
      </c>
      <c r="I912">
        <v>14</v>
      </c>
      <c r="J912" t="s">
        <v>15</v>
      </c>
      <c r="K912">
        <v>5.4</v>
      </c>
      <c r="L912">
        <v>3.34</v>
      </c>
      <c r="M912" t="s">
        <v>46</v>
      </c>
      <c r="N912">
        <v>2015.61</v>
      </c>
      <c r="O912" s="5">
        <f>(ScoreCard!$E$3-laptop_prices3[[#This Row],[Price ($)]])/ScoreCard!$E$3*ScoreCard!$E$5</f>
        <v>4.0675275817274059</v>
      </c>
      <c r="P912" s="5">
        <f>laptop_prices3[[#This Row],[RAM (GB)]]/ScoreCard!$F$3*ScoreCard!$F$5</f>
        <v>3.5</v>
      </c>
      <c r="Q912" s="5">
        <f>laptop_prices3[[#This Row],[Screen Size (inch)]]/ScoreCard!$G$3*ScoreCard!$G$5</f>
        <v>1.6184971098265895</v>
      </c>
      <c r="R912" s="5">
        <f>laptop_prices3[[#This Row],[Battery Life (hours)]]/ScoreCard!$H$3*ScoreCard!$H$5</f>
        <v>3.15</v>
      </c>
      <c r="S912" s="5">
        <f>ScoreCard!$I$3-laptop_prices3[[#This Row],[Weight (kg)]]/ScoreCard!$I$3*ScoreCard!$I$5</f>
        <v>1.5914285714285714</v>
      </c>
      <c r="T912" s="6" cm="1">
        <f t="array" ref="T912">_xlfn.IFS(laptop_prices3[[#This Row],[Storage]]="512GB SSD", 512, laptop_prices3[[#This Row],[Storage]] = "1TB SSD", 1000, laptop_prices3[[#This Row],[Storage]] = "2TB SSD", 2000, laptop_prices3[[#This Row],[Storage]]= "256GB SSD", 256, laptop_prices3[[#This Row],[Storage]] = "1TB HDD", 1000*0.7)</f>
        <v>700</v>
      </c>
      <c r="U912" s="5">
        <f>laptop_prices3[[#This Row],[Storage Raw Value]]/ScoreCard!$J$3*ScoreCard!$J$5</f>
        <v>2.8</v>
      </c>
    </row>
    <row r="913" spans="2:21" x14ac:dyDescent="0.2">
      <c r="B913" s="4" cm="1">
        <f t="array" ref="B913">SUM(laptop_prices3[[#This Row],[RAM Comp]:[Weight Comp]]+laptop_prices3[[#This Row],[Storage Comp]])</f>
        <v>15.544259014588494</v>
      </c>
      <c r="C913">
        <v>911</v>
      </c>
      <c r="D913" t="s">
        <v>28</v>
      </c>
      <c r="E913" t="s">
        <v>37</v>
      </c>
      <c r="F913">
        <v>32</v>
      </c>
      <c r="G913" t="s">
        <v>29</v>
      </c>
      <c r="H913" t="s">
        <v>26</v>
      </c>
      <c r="I913">
        <v>14</v>
      </c>
      <c r="J913" t="s">
        <v>15</v>
      </c>
      <c r="K913">
        <v>7.3</v>
      </c>
      <c r="L913">
        <v>2.5</v>
      </c>
      <c r="M913" t="s">
        <v>16</v>
      </c>
      <c r="N913">
        <v>3416.5</v>
      </c>
      <c r="O913" s="5">
        <f>(ScoreCard!$E$3-laptop_prices3[[#This Row],[Price ($)]])/ScoreCard!$E$3*ScoreCard!$E$5</f>
        <v>3.4194402602545546</v>
      </c>
      <c r="P913" s="5">
        <f>laptop_prices3[[#This Row],[RAM (GB)]]/ScoreCard!$F$3*ScoreCard!$F$5</f>
        <v>3.5</v>
      </c>
      <c r="Q913" s="5">
        <f>laptop_prices3[[#This Row],[Screen Size (inch)]]/ScoreCard!$G$3*ScoreCard!$G$5</f>
        <v>1.6184971098265895</v>
      </c>
      <c r="R913" s="5">
        <f>laptop_prices3[[#This Row],[Battery Life (hours)]]/ScoreCard!$H$3*ScoreCard!$H$5</f>
        <v>4.2583333333333329</v>
      </c>
      <c r="S913" s="5">
        <f>ScoreCard!$I$3-laptop_prices3[[#This Row],[Weight (kg)]]/ScoreCard!$I$3*ScoreCard!$I$5</f>
        <v>2.0714285714285712</v>
      </c>
      <c r="T913" s="6" cm="1">
        <f t="array" ref="T913">_xlfn.IFS(laptop_prices3[[#This Row],[Storage]]="512GB SSD", 512, laptop_prices3[[#This Row],[Storage]] = "1TB SSD", 1000, laptop_prices3[[#This Row],[Storage]] = "2TB SSD", 2000, laptop_prices3[[#This Row],[Storage]]= "256GB SSD", 256, laptop_prices3[[#This Row],[Storage]] = "1TB HDD", 1000*0.7)</f>
        <v>256</v>
      </c>
      <c r="U913" s="5">
        <f>laptop_prices3[[#This Row],[Storage Raw Value]]/ScoreCard!$J$3*ScoreCard!$J$5</f>
        <v>1.024</v>
      </c>
    </row>
    <row r="914" spans="2:21" x14ac:dyDescent="0.2">
      <c r="B914" s="4" cm="1">
        <f t="array" ref="B914">SUM(laptop_prices3[[#This Row],[RAM Comp]:[Weight Comp]]+laptop_prices3[[#This Row],[Storage Comp]])</f>
        <v>18.803333333333335</v>
      </c>
      <c r="C914">
        <v>912</v>
      </c>
      <c r="D914" t="s">
        <v>47</v>
      </c>
      <c r="E914" t="s">
        <v>12</v>
      </c>
      <c r="F914">
        <v>8</v>
      </c>
      <c r="G914" t="s">
        <v>42</v>
      </c>
      <c r="H914" t="s">
        <v>35</v>
      </c>
      <c r="I914">
        <v>17.3</v>
      </c>
      <c r="J914" t="s">
        <v>43</v>
      </c>
      <c r="K914">
        <v>4.3</v>
      </c>
      <c r="L914">
        <v>2.2400000000000002</v>
      </c>
      <c r="M914" t="s">
        <v>16</v>
      </c>
      <c r="N914">
        <v>996.25</v>
      </c>
      <c r="O914" s="5">
        <f>(ScoreCard!$E$3-laptop_prices3[[#This Row],[Price ($)]])/ScoreCard!$E$3*ScoreCard!$E$5</f>
        <v>4.5391094275658128</v>
      </c>
      <c r="P914" s="5">
        <f>laptop_prices3[[#This Row],[RAM (GB)]]/ScoreCard!$F$3*ScoreCard!$F$5</f>
        <v>0.875</v>
      </c>
      <c r="Q914" s="5">
        <f>laptop_prices3[[#This Row],[Screen Size (inch)]]/ScoreCard!$G$3*ScoreCard!$G$5</f>
        <v>2</v>
      </c>
      <c r="R914" s="5">
        <f>laptop_prices3[[#This Row],[Battery Life (hours)]]/ScoreCard!$H$3*ScoreCard!$H$5</f>
        <v>2.5083333333333333</v>
      </c>
      <c r="S914" s="5">
        <f>ScoreCard!$I$3-laptop_prices3[[#This Row],[Weight (kg)]]/ScoreCard!$I$3*ScoreCard!$I$5</f>
        <v>2.2199999999999998</v>
      </c>
      <c r="T914" s="6" cm="1">
        <f t="array" ref="T914">_xlfn.IFS(laptop_prices3[[#This Row],[Storage]]="512GB SSD", 512, laptop_prices3[[#This Row],[Storage]] = "1TB SSD", 1000, laptop_prices3[[#This Row],[Storage]] = "2TB SSD", 2000, laptop_prices3[[#This Row],[Storage]]= "256GB SSD", 256, laptop_prices3[[#This Row],[Storage]] = "1TB HDD", 1000*0.7)</f>
        <v>700</v>
      </c>
      <c r="U914" s="5">
        <f>laptop_prices3[[#This Row],[Storage Raw Value]]/ScoreCard!$J$3*ScoreCard!$J$5</f>
        <v>2.8</v>
      </c>
    </row>
    <row r="915" spans="2:21" x14ac:dyDescent="0.2">
      <c r="B915" s="4" cm="1">
        <f t="array" ref="B915">SUM(laptop_prices3[[#This Row],[RAM Comp]:[Weight Comp]]+laptop_prices3[[#This Row],[Storage Comp]])</f>
        <v>18.824782824112305</v>
      </c>
      <c r="C915">
        <v>913</v>
      </c>
      <c r="D915" t="s">
        <v>33</v>
      </c>
      <c r="E915" t="s">
        <v>12</v>
      </c>
      <c r="F915">
        <v>8</v>
      </c>
      <c r="G915" t="s">
        <v>13</v>
      </c>
      <c r="H915" t="s">
        <v>40</v>
      </c>
      <c r="I915">
        <v>14</v>
      </c>
      <c r="J915" t="s">
        <v>27</v>
      </c>
      <c r="K915">
        <v>10.5</v>
      </c>
      <c r="L915">
        <v>2.6</v>
      </c>
      <c r="M915" t="s">
        <v>30</v>
      </c>
      <c r="N915">
        <v>1377.63</v>
      </c>
      <c r="O915" s="5">
        <f>(ScoreCard!$E$3-laptop_prices3[[#This Row],[Price ($)]])/ScoreCard!$E$3*ScoreCard!$E$5</f>
        <v>4.3626733457440316</v>
      </c>
      <c r="P915" s="5">
        <f>laptop_prices3[[#This Row],[RAM (GB)]]/ScoreCard!$F$3*ScoreCard!$F$5</f>
        <v>0.875</v>
      </c>
      <c r="Q915" s="5">
        <f>laptop_prices3[[#This Row],[Screen Size (inch)]]/ScoreCard!$G$3*ScoreCard!$G$5</f>
        <v>1.6184971098265895</v>
      </c>
      <c r="R915" s="5">
        <f>laptop_prices3[[#This Row],[Battery Life (hours)]]/ScoreCard!$H$3*ScoreCard!$H$5</f>
        <v>6.125</v>
      </c>
      <c r="S915" s="5">
        <f>ScoreCard!$I$3-laptop_prices3[[#This Row],[Weight (kg)]]/ScoreCard!$I$3*ScoreCard!$I$5</f>
        <v>2.0142857142857142</v>
      </c>
      <c r="T915" s="6" cm="1">
        <f t="array" ref="T915">_xlfn.IFS(laptop_prices3[[#This Row],[Storage]]="512GB SSD", 512, laptop_prices3[[#This Row],[Storage]] = "1TB SSD", 1000, laptop_prices3[[#This Row],[Storage]] = "2TB SSD", 2000, laptop_prices3[[#This Row],[Storage]]= "256GB SSD", 256, laptop_prices3[[#This Row],[Storage]] = "1TB HDD", 1000*0.7)</f>
        <v>512</v>
      </c>
      <c r="U915" s="5">
        <f>laptop_prices3[[#This Row],[Storage Raw Value]]/ScoreCard!$J$3*ScoreCard!$J$5</f>
        <v>2.048</v>
      </c>
    </row>
    <row r="916" spans="2:21" x14ac:dyDescent="0.2">
      <c r="B916" s="4" cm="1">
        <f t="array" ref="B916">SUM(laptop_prices3[[#This Row],[RAM Comp]:[Weight Comp]]+laptop_prices3[[#This Row],[Storage Comp]])</f>
        <v>15.499571428571429</v>
      </c>
      <c r="C916">
        <v>914</v>
      </c>
      <c r="D916" t="s">
        <v>47</v>
      </c>
      <c r="E916" t="s">
        <v>39</v>
      </c>
      <c r="F916">
        <v>8</v>
      </c>
      <c r="G916" t="s">
        <v>29</v>
      </c>
      <c r="H916" t="s">
        <v>14</v>
      </c>
      <c r="I916">
        <v>17.3</v>
      </c>
      <c r="J916" t="s">
        <v>43</v>
      </c>
      <c r="K916">
        <v>12</v>
      </c>
      <c r="L916">
        <v>3.45</v>
      </c>
      <c r="M916" t="s">
        <v>30</v>
      </c>
      <c r="N916">
        <v>1448.78</v>
      </c>
      <c r="O916" s="5">
        <f>(ScoreCard!$E$3-laptop_prices3[[#This Row],[Price ($)]])/ScoreCard!$E$3*ScoreCard!$E$5</f>
        <v>4.3297575472710648</v>
      </c>
      <c r="P916" s="5">
        <f>laptop_prices3[[#This Row],[RAM (GB)]]/ScoreCard!$F$3*ScoreCard!$F$5</f>
        <v>0.875</v>
      </c>
      <c r="Q916" s="5">
        <f>laptop_prices3[[#This Row],[Screen Size (inch)]]/ScoreCard!$G$3*ScoreCard!$G$5</f>
        <v>2</v>
      </c>
      <c r="R916" s="5">
        <f>laptop_prices3[[#This Row],[Battery Life (hours)]]/ScoreCard!$H$3*ScoreCard!$H$5</f>
        <v>7</v>
      </c>
      <c r="S916" s="5">
        <f>ScoreCard!$I$3-laptop_prices3[[#This Row],[Weight (kg)]]/ScoreCard!$I$3*ScoreCard!$I$5</f>
        <v>1.5285714285714285</v>
      </c>
      <c r="T916" s="6" cm="1">
        <f t="array" ref="T916">_xlfn.IFS(laptop_prices3[[#This Row],[Storage]]="512GB SSD", 512, laptop_prices3[[#This Row],[Storage]] = "1TB SSD", 1000, laptop_prices3[[#This Row],[Storage]] = "2TB SSD", 2000, laptop_prices3[[#This Row],[Storage]]= "256GB SSD", 256, laptop_prices3[[#This Row],[Storage]] = "1TB HDD", 1000*0.7)</f>
        <v>256</v>
      </c>
      <c r="U916" s="5">
        <f>laptop_prices3[[#This Row],[Storage Raw Value]]/ScoreCard!$J$3*ScoreCard!$J$5</f>
        <v>1.024</v>
      </c>
    </row>
    <row r="917" spans="2:21" x14ac:dyDescent="0.2">
      <c r="B917" s="4" cm="1">
        <f t="array" ref="B917">SUM(laptop_prices3[[#This Row],[RAM Comp]:[Weight Comp]]+laptop_prices3[[#This Row],[Storage Comp]])</f>
        <v>24.954619047619047</v>
      </c>
      <c r="C917">
        <v>915</v>
      </c>
      <c r="D917" t="s">
        <v>17</v>
      </c>
      <c r="E917" t="s">
        <v>24</v>
      </c>
      <c r="F917">
        <v>64</v>
      </c>
      <c r="G917" t="s">
        <v>13</v>
      </c>
      <c r="H917" t="s">
        <v>44</v>
      </c>
      <c r="I917">
        <v>17.3</v>
      </c>
      <c r="J917" t="s">
        <v>27</v>
      </c>
      <c r="K917">
        <v>9.1</v>
      </c>
      <c r="L917">
        <v>1.83</v>
      </c>
      <c r="M917" t="s">
        <v>16</v>
      </c>
      <c r="N917">
        <v>3971.63</v>
      </c>
      <c r="O917" s="5">
        <f>(ScoreCard!$E$3-laptop_prices3[[#This Row],[Price ($)]])/ScoreCard!$E$3*ScoreCard!$E$5</f>
        <v>3.1626230120985799</v>
      </c>
      <c r="P917" s="5">
        <f>laptop_prices3[[#This Row],[RAM (GB)]]/ScoreCard!$F$3*ScoreCard!$F$5</f>
        <v>7</v>
      </c>
      <c r="Q917" s="5">
        <f>laptop_prices3[[#This Row],[Screen Size (inch)]]/ScoreCard!$G$3*ScoreCard!$G$5</f>
        <v>2</v>
      </c>
      <c r="R917" s="5">
        <f>laptop_prices3[[#This Row],[Battery Life (hours)]]/ScoreCard!$H$3*ScoreCard!$H$5</f>
        <v>5.3083333333333336</v>
      </c>
      <c r="S917" s="5">
        <f>ScoreCard!$I$3-laptop_prices3[[#This Row],[Weight (kg)]]/ScoreCard!$I$3*ScoreCard!$I$5</f>
        <v>2.4542857142857142</v>
      </c>
      <c r="T917" s="6" cm="1">
        <f t="array" ref="T917">_xlfn.IFS(laptop_prices3[[#This Row],[Storage]]="512GB SSD", 512, laptop_prices3[[#This Row],[Storage]] = "1TB SSD", 1000, laptop_prices3[[#This Row],[Storage]] = "2TB SSD", 2000, laptop_prices3[[#This Row],[Storage]]= "256GB SSD", 256, laptop_prices3[[#This Row],[Storage]] = "1TB HDD", 1000*0.7)</f>
        <v>512</v>
      </c>
      <c r="U917" s="5">
        <f>laptop_prices3[[#This Row],[Storage Raw Value]]/ScoreCard!$J$3*ScoreCard!$J$5</f>
        <v>2.048</v>
      </c>
    </row>
    <row r="918" spans="2:21" x14ac:dyDescent="0.2">
      <c r="B918" s="4" cm="1">
        <f t="array" ref="B918">SUM(laptop_prices3[[#This Row],[RAM Comp]:[Weight Comp]]+laptop_prices3[[#This Row],[Storage Comp]])</f>
        <v>16.024809523809523</v>
      </c>
      <c r="C918">
        <v>916</v>
      </c>
      <c r="D918" t="s">
        <v>36</v>
      </c>
      <c r="E918" t="s">
        <v>39</v>
      </c>
      <c r="F918">
        <v>32</v>
      </c>
      <c r="G918" t="s">
        <v>29</v>
      </c>
      <c r="H918" t="s">
        <v>44</v>
      </c>
      <c r="I918">
        <v>17.3</v>
      </c>
      <c r="J918" t="s">
        <v>27</v>
      </c>
      <c r="K918">
        <v>6.5</v>
      </c>
      <c r="L918">
        <v>1.51</v>
      </c>
      <c r="M918" t="s">
        <v>46</v>
      </c>
      <c r="N918">
        <v>2025.65</v>
      </c>
      <c r="O918" s="5">
        <f>(ScoreCard!$E$3-laptop_prices3[[#This Row],[Price ($)]])/ScoreCard!$E$3*ScoreCard!$E$5</f>
        <v>4.0628828225331883</v>
      </c>
      <c r="P918" s="5">
        <f>laptop_prices3[[#This Row],[RAM (GB)]]/ScoreCard!$F$3*ScoreCard!$F$5</f>
        <v>3.5</v>
      </c>
      <c r="Q918" s="5">
        <f>laptop_prices3[[#This Row],[Screen Size (inch)]]/ScoreCard!$G$3*ScoreCard!$G$5</f>
        <v>2</v>
      </c>
      <c r="R918" s="5">
        <f>laptop_prices3[[#This Row],[Battery Life (hours)]]/ScoreCard!$H$3*ScoreCard!$H$5</f>
        <v>3.7916666666666665</v>
      </c>
      <c r="S918" s="5">
        <f>ScoreCard!$I$3-laptop_prices3[[#This Row],[Weight (kg)]]/ScoreCard!$I$3*ScoreCard!$I$5</f>
        <v>2.637142857142857</v>
      </c>
      <c r="T918" s="6" cm="1">
        <f t="array" ref="T918">_xlfn.IFS(laptop_prices3[[#This Row],[Storage]]="512GB SSD", 512, laptop_prices3[[#This Row],[Storage]] = "1TB SSD", 1000, laptop_prices3[[#This Row],[Storage]] = "2TB SSD", 2000, laptop_prices3[[#This Row],[Storage]]= "256GB SSD", 256, laptop_prices3[[#This Row],[Storage]] = "1TB HDD", 1000*0.7)</f>
        <v>256</v>
      </c>
      <c r="U918" s="5">
        <f>laptop_prices3[[#This Row],[Storage Raw Value]]/ScoreCard!$J$3*ScoreCard!$J$5</f>
        <v>1.024</v>
      </c>
    </row>
    <row r="919" spans="2:21" x14ac:dyDescent="0.2">
      <c r="B919" s="4" cm="1">
        <f t="array" ref="B919">SUM(laptop_prices3[[#This Row],[RAM Comp]:[Weight Comp]]+laptop_prices3[[#This Row],[Storage Comp]])</f>
        <v>13.900658684282963</v>
      </c>
      <c r="C919">
        <v>917</v>
      </c>
      <c r="D919" t="s">
        <v>33</v>
      </c>
      <c r="E919" t="s">
        <v>24</v>
      </c>
      <c r="F919">
        <v>16</v>
      </c>
      <c r="G919" t="s">
        <v>29</v>
      </c>
      <c r="H919" t="s">
        <v>32</v>
      </c>
      <c r="I919">
        <v>15.6</v>
      </c>
      <c r="J919" t="s">
        <v>15</v>
      </c>
      <c r="K919">
        <v>7.9</v>
      </c>
      <c r="L919">
        <v>3.25</v>
      </c>
      <c r="M919" t="s">
        <v>22</v>
      </c>
      <c r="N919">
        <v>1792.78</v>
      </c>
      <c r="O919" s="5">
        <f>(ScoreCard!$E$3-laptop_prices3[[#This Row],[Price ($)]])/ScoreCard!$E$3*ScoreCard!$E$5</f>
        <v>4.1706144035648061</v>
      </c>
      <c r="P919" s="5">
        <f>laptop_prices3[[#This Row],[RAM (GB)]]/ScoreCard!$F$3*ScoreCard!$F$5</f>
        <v>1.75</v>
      </c>
      <c r="Q919" s="5">
        <f>laptop_prices3[[#This Row],[Screen Size (inch)]]/ScoreCard!$G$3*ScoreCard!$G$5</f>
        <v>1.8034682080924855</v>
      </c>
      <c r="R919" s="5">
        <f>laptop_prices3[[#This Row],[Battery Life (hours)]]/ScoreCard!$H$3*ScoreCard!$H$5</f>
        <v>4.6083333333333334</v>
      </c>
      <c r="S919" s="5">
        <f>ScoreCard!$I$3-laptop_prices3[[#This Row],[Weight (kg)]]/ScoreCard!$I$3*ScoreCard!$I$5</f>
        <v>1.6428571428571428</v>
      </c>
      <c r="T919" s="6" cm="1">
        <f t="array" ref="T919">_xlfn.IFS(laptop_prices3[[#This Row],[Storage]]="512GB SSD", 512, laptop_prices3[[#This Row],[Storage]] = "1TB SSD", 1000, laptop_prices3[[#This Row],[Storage]] = "2TB SSD", 2000, laptop_prices3[[#This Row],[Storage]]= "256GB SSD", 256, laptop_prices3[[#This Row],[Storage]] = "1TB HDD", 1000*0.7)</f>
        <v>256</v>
      </c>
      <c r="U919" s="5">
        <f>laptop_prices3[[#This Row],[Storage Raw Value]]/ScoreCard!$J$3*ScoreCard!$J$5</f>
        <v>1.024</v>
      </c>
    </row>
    <row r="920" spans="2:21" x14ac:dyDescent="0.2">
      <c r="B920" s="4" cm="1">
        <f t="array" ref="B920">SUM(laptop_prices3[[#This Row],[RAM Comp]:[Weight Comp]]+laptop_prices3[[#This Row],[Storage Comp]])</f>
        <v>16.148039636663917</v>
      </c>
      <c r="C920">
        <v>918</v>
      </c>
      <c r="D920" t="s">
        <v>23</v>
      </c>
      <c r="E920" t="s">
        <v>18</v>
      </c>
      <c r="F920">
        <v>32</v>
      </c>
      <c r="G920" t="s">
        <v>29</v>
      </c>
      <c r="H920" t="s">
        <v>40</v>
      </c>
      <c r="I920">
        <v>15.6</v>
      </c>
      <c r="J920" t="s">
        <v>43</v>
      </c>
      <c r="K920">
        <v>8.4</v>
      </c>
      <c r="L920">
        <v>2.89</v>
      </c>
      <c r="M920" t="s">
        <v>46</v>
      </c>
      <c r="N920">
        <v>2193.06</v>
      </c>
      <c r="O920" s="5">
        <f>(ScoreCard!$E$3-laptop_prices3[[#This Row],[Price ($)]])/ScoreCard!$E$3*ScoreCard!$E$5</f>
        <v>3.9854347013475353</v>
      </c>
      <c r="P920" s="5">
        <f>laptop_prices3[[#This Row],[RAM (GB)]]/ScoreCard!$F$3*ScoreCard!$F$5</f>
        <v>3.5</v>
      </c>
      <c r="Q920" s="5">
        <f>laptop_prices3[[#This Row],[Screen Size (inch)]]/ScoreCard!$G$3*ScoreCard!$G$5</f>
        <v>1.8034682080924855</v>
      </c>
      <c r="R920" s="5">
        <f>laptop_prices3[[#This Row],[Battery Life (hours)]]/ScoreCard!$H$3*ScoreCard!$H$5</f>
        <v>4.9000000000000004</v>
      </c>
      <c r="S920" s="5">
        <f>ScoreCard!$I$3-laptop_prices3[[#This Row],[Weight (kg)]]/ScoreCard!$I$3*ScoreCard!$I$5</f>
        <v>1.8485714285714285</v>
      </c>
      <c r="T920" s="6" cm="1">
        <f t="array" ref="T920">_xlfn.IFS(laptop_prices3[[#This Row],[Storage]]="512GB SSD", 512, laptop_prices3[[#This Row],[Storage]] = "1TB SSD", 1000, laptop_prices3[[#This Row],[Storage]] = "2TB SSD", 2000, laptop_prices3[[#This Row],[Storage]]= "256GB SSD", 256, laptop_prices3[[#This Row],[Storage]] = "1TB HDD", 1000*0.7)</f>
        <v>256</v>
      </c>
      <c r="U920" s="5">
        <f>laptop_prices3[[#This Row],[Storage Raw Value]]/ScoreCard!$J$3*ScoreCard!$J$5</f>
        <v>1.024</v>
      </c>
    </row>
    <row r="921" spans="2:21" x14ac:dyDescent="0.2">
      <c r="B921" s="4" cm="1">
        <f t="array" ref="B921">SUM(laptop_prices3[[#This Row],[RAM Comp]:[Weight Comp]]+laptop_prices3[[#This Row],[Storage Comp]])</f>
        <v>42.417515827140107</v>
      </c>
      <c r="C921">
        <v>919</v>
      </c>
      <c r="D921" t="s">
        <v>38</v>
      </c>
      <c r="E921" t="s">
        <v>41</v>
      </c>
      <c r="F921">
        <v>32</v>
      </c>
      <c r="G921" t="s">
        <v>25</v>
      </c>
      <c r="H921" t="s">
        <v>32</v>
      </c>
      <c r="I921">
        <v>15.6</v>
      </c>
      <c r="J921" t="s">
        <v>21</v>
      </c>
      <c r="K921">
        <v>5.5</v>
      </c>
      <c r="L921">
        <v>2.79</v>
      </c>
      <c r="M921" t="s">
        <v>16</v>
      </c>
      <c r="N921">
        <v>2513.54</v>
      </c>
      <c r="O921" s="5">
        <f>(ScoreCard!$E$3-laptop_prices3[[#This Row],[Price ($)]])/ScoreCard!$E$3*ScoreCard!$E$5</f>
        <v>3.8371725074667746</v>
      </c>
      <c r="P921" s="5">
        <f>laptop_prices3[[#This Row],[RAM (GB)]]/ScoreCard!$F$3*ScoreCard!$F$5</f>
        <v>3.5</v>
      </c>
      <c r="Q921" s="5">
        <f>laptop_prices3[[#This Row],[Screen Size (inch)]]/ScoreCard!$G$3*ScoreCard!$G$5</f>
        <v>1.8034682080924855</v>
      </c>
      <c r="R921" s="5">
        <f>laptop_prices3[[#This Row],[Battery Life (hours)]]/ScoreCard!$H$3*ScoreCard!$H$5</f>
        <v>3.208333333333333</v>
      </c>
      <c r="S921" s="5">
        <f>ScoreCard!$I$3-laptop_prices3[[#This Row],[Weight (kg)]]/ScoreCard!$I$3*ScoreCard!$I$5</f>
        <v>1.9057142857142857</v>
      </c>
      <c r="T921" s="6" cm="1">
        <f t="array" ref="T921">_xlfn.IFS(laptop_prices3[[#This Row],[Storage]]="512GB SSD", 512, laptop_prices3[[#This Row],[Storage]] = "1TB SSD", 1000, laptop_prices3[[#This Row],[Storage]] = "2TB SSD", 2000, laptop_prices3[[#This Row],[Storage]]= "256GB SSD", 256, laptop_prices3[[#This Row],[Storage]] = "1TB HDD", 1000*0.7)</f>
        <v>2000</v>
      </c>
      <c r="U921" s="5">
        <f>laptop_prices3[[#This Row],[Storage Raw Value]]/ScoreCard!$J$3*ScoreCard!$J$5</f>
        <v>8</v>
      </c>
    </row>
    <row r="922" spans="2:21" x14ac:dyDescent="0.2">
      <c r="B922" s="4" cm="1">
        <f t="array" ref="B922">SUM(laptop_prices3[[#This Row],[RAM Comp]:[Weight Comp]]+laptop_prices3[[#This Row],[Storage Comp]])</f>
        <v>26.468259014588494</v>
      </c>
      <c r="C922">
        <v>920</v>
      </c>
      <c r="D922" t="s">
        <v>45</v>
      </c>
      <c r="E922" t="s">
        <v>37</v>
      </c>
      <c r="F922">
        <v>8</v>
      </c>
      <c r="G922" t="s">
        <v>19</v>
      </c>
      <c r="H922" t="s">
        <v>32</v>
      </c>
      <c r="I922">
        <v>14</v>
      </c>
      <c r="J922" t="s">
        <v>15</v>
      </c>
      <c r="K922">
        <v>10.6</v>
      </c>
      <c r="L922">
        <v>2.99</v>
      </c>
      <c r="M922" t="s">
        <v>16</v>
      </c>
      <c r="N922">
        <v>2108.63</v>
      </c>
      <c r="O922" s="5">
        <f>(ScoreCard!$E$3-laptop_prices3[[#This Row],[Price ($)]])/ScoreCard!$E$3*ScoreCard!$E$5</f>
        <v>4.0244941653682318</v>
      </c>
      <c r="P922" s="5">
        <f>laptop_prices3[[#This Row],[RAM (GB)]]/ScoreCard!$F$3*ScoreCard!$F$5</f>
        <v>0.875</v>
      </c>
      <c r="Q922" s="5">
        <f>laptop_prices3[[#This Row],[Screen Size (inch)]]/ScoreCard!$G$3*ScoreCard!$G$5</f>
        <v>1.6184971098265895</v>
      </c>
      <c r="R922" s="5">
        <f>laptop_prices3[[#This Row],[Battery Life (hours)]]/ScoreCard!$H$3*ScoreCard!$H$5</f>
        <v>6.1833333333333336</v>
      </c>
      <c r="S922" s="5">
        <f>ScoreCard!$I$3-laptop_prices3[[#This Row],[Weight (kg)]]/ScoreCard!$I$3*ScoreCard!$I$5</f>
        <v>1.7914285714285714</v>
      </c>
      <c r="T922" s="6" cm="1">
        <f t="array" ref="T922">_xlfn.IFS(laptop_prices3[[#This Row],[Storage]]="512GB SSD", 512, laptop_prices3[[#This Row],[Storage]] = "1TB SSD", 1000, laptop_prices3[[#This Row],[Storage]] = "2TB SSD", 2000, laptop_prices3[[#This Row],[Storage]]= "256GB SSD", 256, laptop_prices3[[#This Row],[Storage]] = "1TB HDD", 1000*0.7)</f>
        <v>1000</v>
      </c>
      <c r="U922" s="5">
        <f>laptop_prices3[[#This Row],[Storage Raw Value]]/ScoreCard!$J$3*ScoreCard!$J$5</f>
        <v>4</v>
      </c>
    </row>
    <row r="923" spans="2:21" x14ac:dyDescent="0.2">
      <c r="B923" s="4" cm="1">
        <f t="array" ref="B923">SUM(laptop_prices3[[#This Row],[RAM Comp]:[Weight Comp]]+laptop_prices3[[#This Row],[Storage Comp]])</f>
        <v>43.217572254335266</v>
      </c>
      <c r="C923">
        <v>921</v>
      </c>
      <c r="D923" t="s">
        <v>33</v>
      </c>
      <c r="E923" t="s">
        <v>31</v>
      </c>
      <c r="F923">
        <v>16</v>
      </c>
      <c r="G923" t="s">
        <v>25</v>
      </c>
      <c r="H923" t="s">
        <v>40</v>
      </c>
      <c r="I923">
        <v>13.3</v>
      </c>
      <c r="J923" t="s">
        <v>27</v>
      </c>
      <c r="K923">
        <v>10.199999999999999</v>
      </c>
      <c r="L923">
        <v>2.66</v>
      </c>
      <c r="M923" t="s">
        <v>46</v>
      </c>
      <c r="N923">
        <v>1744.84</v>
      </c>
      <c r="O923" s="5">
        <f>(ScoreCard!$E$3-laptop_prices3[[#This Row],[Price ($)]])/ScoreCard!$E$3*ScoreCard!$E$5</f>
        <v>4.1927926660917771</v>
      </c>
      <c r="P923" s="5">
        <f>laptop_prices3[[#This Row],[RAM (GB)]]/ScoreCard!$F$3*ScoreCard!$F$5</f>
        <v>1.75</v>
      </c>
      <c r="Q923" s="5">
        <f>laptop_prices3[[#This Row],[Screen Size (inch)]]/ScoreCard!$G$3*ScoreCard!$G$5</f>
        <v>1.5375722543352601</v>
      </c>
      <c r="R923" s="5">
        <f>laptop_prices3[[#This Row],[Battery Life (hours)]]/ScoreCard!$H$3*ScoreCard!$H$5</f>
        <v>5.95</v>
      </c>
      <c r="S923" s="5">
        <f>ScoreCard!$I$3-laptop_prices3[[#This Row],[Weight (kg)]]/ScoreCard!$I$3*ScoreCard!$I$5</f>
        <v>1.98</v>
      </c>
      <c r="T923" s="6" cm="1">
        <f t="array" ref="T923">_xlfn.IFS(laptop_prices3[[#This Row],[Storage]]="512GB SSD", 512, laptop_prices3[[#This Row],[Storage]] = "1TB SSD", 1000, laptop_prices3[[#This Row],[Storage]] = "2TB SSD", 2000, laptop_prices3[[#This Row],[Storage]]= "256GB SSD", 256, laptop_prices3[[#This Row],[Storage]] = "1TB HDD", 1000*0.7)</f>
        <v>2000</v>
      </c>
      <c r="U923" s="5">
        <f>laptop_prices3[[#This Row],[Storage Raw Value]]/ScoreCard!$J$3*ScoreCard!$J$5</f>
        <v>8</v>
      </c>
    </row>
    <row r="924" spans="2:21" x14ac:dyDescent="0.2">
      <c r="B924" s="4" cm="1">
        <f t="array" ref="B924">SUM(laptop_prices3[[#This Row],[RAM Comp]:[Weight Comp]]+laptop_prices3[[#This Row],[Storage Comp]])</f>
        <v>27.010833333333338</v>
      </c>
      <c r="C924">
        <v>922</v>
      </c>
      <c r="D924" t="s">
        <v>17</v>
      </c>
      <c r="E924" t="s">
        <v>18</v>
      </c>
      <c r="F924">
        <v>4</v>
      </c>
      <c r="G924" t="s">
        <v>19</v>
      </c>
      <c r="H924" t="s">
        <v>14</v>
      </c>
      <c r="I924">
        <v>17.3</v>
      </c>
      <c r="J924" t="s">
        <v>21</v>
      </c>
      <c r="K924">
        <v>10</v>
      </c>
      <c r="L924">
        <v>1.33</v>
      </c>
      <c r="M924" t="s">
        <v>16</v>
      </c>
      <c r="N924">
        <v>1398.54</v>
      </c>
      <c r="O924" s="5">
        <f>(ScoreCard!$E$3-laptop_prices3[[#This Row],[Price ($)]])/ScoreCard!$E$3*ScoreCard!$E$5</f>
        <v>4.3529998482588637</v>
      </c>
      <c r="P924" s="5">
        <f>laptop_prices3[[#This Row],[RAM (GB)]]/ScoreCard!$F$3*ScoreCard!$F$5</f>
        <v>0.4375</v>
      </c>
      <c r="Q924" s="5">
        <f>laptop_prices3[[#This Row],[Screen Size (inch)]]/ScoreCard!$G$3*ScoreCard!$G$5</f>
        <v>2</v>
      </c>
      <c r="R924" s="5">
        <f>laptop_prices3[[#This Row],[Battery Life (hours)]]/ScoreCard!$H$3*ScoreCard!$H$5</f>
        <v>5.8333333333333339</v>
      </c>
      <c r="S924" s="5">
        <f>ScoreCard!$I$3-laptop_prices3[[#This Row],[Weight (kg)]]/ScoreCard!$I$3*ScoreCard!$I$5</f>
        <v>2.74</v>
      </c>
      <c r="T924" s="6" cm="1">
        <f t="array" ref="T924">_xlfn.IFS(laptop_prices3[[#This Row],[Storage]]="512GB SSD", 512, laptop_prices3[[#This Row],[Storage]] = "1TB SSD", 1000, laptop_prices3[[#This Row],[Storage]] = "2TB SSD", 2000, laptop_prices3[[#This Row],[Storage]]= "256GB SSD", 256, laptop_prices3[[#This Row],[Storage]] = "1TB HDD", 1000*0.7)</f>
        <v>1000</v>
      </c>
      <c r="U924" s="5">
        <f>laptop_prices3[[#This Row],[Storage Raw Value]]/ScoreCard!$J$3*ScoreCard!$J$5</f>
        <v>4</v>
      </c>
    </row>
    <row r="925" spans="2:21" x14ac:dyDescent="0.2">
      <c r="B925" s="4" cm="1">
        <f t="array" ref="B925">SUM(laptop_prices3[[#This Row],[RAM Comp]:[Weight Comp]]+laptop_prices3[[#This Row],[Storage Comp]])</f>
        <v>17.238806220754199</v>
      </c>
      <c r="C925">
        <v>923</v>
      </c>
      <c r="D925" t="s">
        <v>38</v>
      </c>
      <c r="E925" t="s">
        <v>37</v>
      </c>
      <c r="F925">
        <v>64</v>
      </c>
      <c r="G925" t="s">
        <v>29</v>
      </c>
      <c r="H925" t="s">
        <v>14</v>
      </c>
      <c r="I925">
        <v>16</v>
      </c>
      <c r="J925" t="s">
        <v>21</v>
      </c>
      <c r="K925">
        <v>4.7</v>
      </c>
      <c r="L925">
        <v>3.41</v>
      </c>
      <c r="M925" t="s">
        <v>16</v>
      </c>
      <c r="N925">
        <v>3643.8</v>
      </c>
      <c r="O925" s="5">
        <f>(ScoreCard!$E$3-laptop_prices3[[#This Row],[Price ($)]])/ScoreCard!$E$3*ScoreCard!$E$5</f>
        <v>3.3142855027998088</v>
      </c>
      <c r="P925" s="5">
        <f>laptop_prices3[[#This Row],[RAM (GB)]]/ScoreCard!$F$3*ScoreCard!$F$5</f>
        <v>7</v>
      </c>
      <c r="Q925" s="5">
        <f>laptop_prices3[[#This Row],[Screen Size (inch)]]/ScoreCard!$G$3*ScoreCard!$G$5</f>
        <v>1.8497109826589595</v>
      </c>
      <c r="R925" s="5">
        <f>laptop_prices3[[#This Row],[Battery Life (hours)]]/ScoreCard!$H$3*ScoreCard!$H$5</f>
        <v>2.7416666666666667</v>
      </c>
      <c r="S925" s="5">
        <f>ScoreCard!$I$3-laptop_prices3[[#This Row],[Weight (kg)]]/ScoreCard!$I$3*ScoreCard!$I$5</f>
        <v>1.5514285714285714</v>
      </c>
      <c r="T925" s="6" cm="1">
        <f t="array" ref="T925">_xlfn.IFS(laptop_prices3[[#This Row],[Storage]]="512GB SSD", 512, laptop_prices3[[#This Row],[Storage]] = "1TB SSD", 1000, laptop_prices3[[#This Row],[Storage]] = "2TB SSD", 2000, laptop_prices3[[#This Row],[Storage]]= "256GB SSD", 256, laptop_prices3[[#This Row],[Storage]] = "1TB HDD", 1000*0.7)</f>
        <v>256</v>
      </c>
      <c r="U925" s="5">
        <f>laptop_prices3[[#This Row],[Storage Raw Value]]/ScoreCard!$J$3*ScoreCard!$J$5</f>
        <v>1.024</v>
      </c>
    </row>
    <row r="926" spans="2:21" x14ac:dyDescent="0.2">
      <c r="B926" s="4" cm="1">
        <f t="array" ref="B926">SUM(laptop_prices3[[#This Row],[RAM Comp]:[Weight Comp]]+laptop_prices3[[#This Row],[Storage Comp]])</f>
        <v>21.17102463528764</v>
      </c>
      <c r="C926">
        <v>924</v>
      </c>
      <c r="D926" t="s">
        <v>33</v>
      </c>
      <c r="E926" t="s">
        <v>37</v>
      </c>
      <c r="F926">
        <v>4</v>
      </c>
      <c r="G926" t="s">
        <v>42</v>
      </c>
      <c r="H926" t="s">
        <v>26</v>
      </c>
      <c r="I926">
        <v>13.3</v>
      </c>
      <c r="J926" t="s">
        <v>27</v>
      </c>
      <c r="K926">
        <v>9.5</v>
      </c>
      <c r="L926">
        <v>1.83</v>
      </c>
      <c r="M926" t="s">
        <v>22</v>
      </c>
      <c r="N926">
        <v>2062.86</v>
      </c>
      <c r="O926" s="5">
        <f>(ScoreCard!$E$3-laptop_prices3[[#This Row],[Price ($)]])/ScoreCard!$E$3*ScoreCard!$E$5</f>
        <v>4.0456685307386833</v>
      </c>
      <c r="P926" s="5">
        <f>laptop_prices3[[#This Row],[RAM (GB)]]/ScoreCard!$F$3*ScoreCard!$F$5</f>
        <v>0.4375</v>
      </c>
      <c r="Q926" s="5">
        <f>laptop_prices3[[#This Row],[Screen Size (inch)]]/ScoreCard!$G$3*ScoreCard!$G$5</f>
        <v>1.5375722543352601</v>
      </c>
      <c r="R926" s="5">
        <f>laptop_prices3[[#This Row],[Battery Life (hours)]]/ScoreCard!$H$3*ScoreCard!$H$5</f>
        <v>5.5416666666666661</v>
      </c>
      <c r="S926" s="5">
        <f>ScoreCard!$I$3-laptop_prices3[[#This Row],[Weight (kg)]]/ScoreCard!$I$3*ScoreCard!$I$5</f>
        <v>2.4542857142857142</v>
      </c>
      <c r="T926" s="6" cm="1">
        <f t="array" ref="T926">_xlfn.IFS(laptop_prices3[[#This Row],[Storage]]="512GB SSD", 512, laptop_prices3[[#This Row],[Storage]] = "1TB SSD", 1000, laptop_prices3[[#This Row],[Storage]] = "2TB SSD", 2000, laptop_prices3[[#This Row],[Storage]]= "256GB SSD", 256, laptop_prices3[[#This Row],[Storage]] = "1TB HDD", 1000*0.7)</f>
        <v>700</v>
      </c>
      <c r="U926" s="5">
        <f>laptop_prices3[[#This Row],[Storage Raw Value]]/ScoreCard!$J$3*ScoreCard!$J$5</f>
        <v>2.8</v>
      </c>
    </row>
    <row r="927" spans="2:21" x14ac:dyDescent="0.2">
      <c r="B927" s="4" cm="1">
        <f t="array" ref="B927">SUM(laptop_prices3[[#This Row],[RAM Comp]:[Weight Comp]]+laptop_prices3[[#This Row],[Storage Comp]])</f>
        <v>20.466615744563722</v>
      </c>
      <c r="C927">
        <v>925</v>
      </c>
      <c r="D927" t="s">
        <v>36</v>
      </c>
      <c r="E927" t="s">
        <v>24</v>
      </c>
      <c r="F927">
        <v>16</v>
      </c>
      <c r="G927" t="s">
        <v>42</v>
      </c>
      <c r="H927" t="s">
        <v>40</v>
      </c>
      <c r="I927">
        <v>16</v>
      </c>
      <c r="J927" t="s">
        <v>43</v>
      </c>
      <c r="K927">
        <v>4.9000000000000004</v>
      </c>
      <c r="L927">
        <v>1.21</v>
      </c>
      <c r="M927" t="s">
        <v>16</v>
      </c>
      <c r="N927">
        <v>1149.3599999999999</v>
      </c>
      <c r="O927" s="5">
        <f>(ScoreCard!$E$3-laptop_prices3[[#This Row],[Price ($)]])/ScoreCard!$E$3*ScoreCard!$E$5</f>
        <v>4.4682768498539946</v>
      </c>
      <c r="P927" s="5">
        <f>laptop_prices3[[#This Row],[RAM (GB)]]/ScoreCard!$F$3*ScoreCard!$F$5</f>
        <v>1.75</v>
      </c>
      <c r="Q927" s="5">
        <f>laptop_prices3[[#This Row],[Screen Size (inch)]]/ScoreCard!$G$3*ScoreCard!$G$5</f>
        <v>1.8497109826589595</v>
      </c>
      <c r="R927" s="5">
        <f>laptop_prices3[[#This Row],[Battery Life (hours)]]/ScoreCard!$H$3*ScoreCard!$H$5</f>
        <v>2.8583333333333338</v>
      </c>
      <c r="S927" s="5">
        <f>ScoreCard!$I$3-laptop_prices3[[#This Row],[Weight (kg)]]/ScoreCard!$I$3*ScoreCard!$I$5</f>
        <v>2.8085714285714287</v>
      </c>
      <c r="T927" s="6" cm="1">
        <f t="array" ref="T927">_xlfn.IFS(laptop_prices3[[#This Row],[Storage]]="512GB SSD", 512, laptop_prices3[[#This Row],[Storage]] = "1TB SSD", 1000, laptop_prices3[[#This Row],[Storage]] = "2TB SSD", 2000, laptop_prices3[[#This Row],[Storage]]= "256GB SSD", 256, laptop_prices3[[#This Row],[Storage]] = "1TB HDD", 1000*0.7)</f>
        <v>700</v>
      </c>
      <c r="U927" s="5">
        <f>laptop_prices3[[#This Row],[Storage Raw Value]]/ScoreCard!$J$3*ScoreCard!$J$5</f>
        <v>2.8</v>
      </c>
    </row>
    <row r="928" spans="2:21" x14ac:dyDescent="0.2">
      <c r="B928" s="4" cm="1">
        <f t="array" ref="B928">SUM(laptop_prices3[[#This Row],[RAM Comp]:[Weight Comp]]+laptop_prices3[[#This Row],[Storage Comp]])</f>
        <v>40.794949077897051</v>
      </c>
      <c r="C928">
        <v>926</v>
      </c>
      <c r="D928" t="s">
        <v>34</v>
      </c>
      <c r="E928" t="s">
        <v>18</v>
      </c>
      <c r="F928">
        <v>8</v>
      </c>
      <c r="G928" t="s">
        <v>25</v>
      </c>
      <c r="H928" t="s">
        <v>20</v>
      </c>
      <c r="I928">
        <v>16</v>
      </c>
      <c r="J928" t="s">
        <v>27</v>
      </c>
      <c r="K928">
        <v>7.1</v>
      </c>
      <c r="L928">
        <v>2.75</v>
      </c>
      <c r="M928" t="s">
        <v>22</v>
      </c>
      <c r="N928">
        <v>2258.7800000000002</v>
      </c>
      <c r="O928" s="5">
        <f>(ScoreCard!$E$3-laptop_prices3[[#This Row],[Price ($)]])/ScoreCard!$E$3*ScoreCard!$E$5</f>
        <v>3.9550309588929555</v>
      </c>
      <c r="P928" s="5">
        <f>laptop_prices3[[#This Row],[RAM (GB)]]/ScoreCard!$F$3*ScoreCard!$F$5</f>
        <v>0.875</v>
      </c>
      <c r="Q928" s="5">
        <f>laptop_prices3[[#This Row],[Screen Size (inch)]]/ScoreCard!$G$3*ScoreCard!$G$5</f>
        <v>1.8497109826589595</v>
      </c>
      <c r="R928" s="5">
        <f>laptop_prices3[[#This Row],[Battery Life (hours)]]/ScoreCard!$H$3*ScoreCard!$H$5</f>
        <v>4.1416666666666666</v>
      </c>
      <c r="S928" s="5">
        <f>ScoreCard!$I$3-laptop_prices3[[#This Row],[Weight (kg)]]/ScoreCard!$I$3*ScoreCard!$I$5</f>
        <v>1.9285714285714286</v>
      </c>
      <c r="T928" s="6" cm="1">
        <f t="array" ref="T928">_xlfn.IFS(laptop_prices3[[#This Row],[Storage]]="512GB SSD", 512, laptop_prices3[[#This Row],[Storage]] = "1TB SSD", 1000, laptop_prices3[[#This Row],[Storage]] = "2TB SSD", 2000, laptop_prices3[[#This Row],[Storage]]= "256GB SSD", 256, laptop_prices3[[#This Row],[Storage]] = "1TB HDD", 1000*0.7)</f>
        <v>2000</v>
      </c>
      <c r="U928" s="5">
        <f>laptop_prices3[[#This Row],[Storage Raw Value]]/ScoreCard!$J$3*ScoreCard!$J$5</f>
        <v>8</v>
      </c>
    </row>
    <row r="929" spans="2:21" x14ac:dyDescent="0.2">
      <c r="B929" s="4" cm="1">
        <f t="array" ref="B929">SUM(laptop_prices3[[#This Row],[RAM Comp]:[Weight Comp]]+laptop_prices3[[#This Row],[Storage Comp]])</f>
        <v>27.975000000000001</v>
      </c>
      <c r="C929">
        <v>927</v>
      </c>
      <c r="D929" t="s">
        <v>36</v>
      </c>
      <c r="E929" t="s">
        <v>37</v>
      </c>
      <c r="F929">
        <v>64</v>
      </c>
      <c r="G929" t="s">
        <v>42</v>
      </c>
      <c r="H929" t="s">
        <v>26</v>
      </c>
      <c r="I929">
        <v>17.3</v>
      </c>
      <c r="J929" t="s">
        <v>21</v>
      </c>
      <c r="K929">
        <v>8.6999999999999993</v>
      </c>
      <c r="L929">
        <v>1.4</v>
      </c>
      <c r="M929" t="s">
        <v>22</v>
      </c>
      <c r="N929">
        <v>2896.75</v>
      </c>
      <c r="O929" s="5">
        <f>(ScoreCard!$E$3-laptop_prices3[[#This Row],[Price ($)]])/ScoreCard!$E$3*ScoreCard!$E$5</f>
        <v>3.6598898211305086</v>
      </c>
      <c r="P929" s="5">
        <f>laptop_prices3[[#This Row],[RAM (GB)]]/ScoreCard!$F$3*ScoreCard!$F$5</f>
        <v>7</v>
      </c>
      <c r="Q929" s="5">
        <f>laptop_prices3[[#This Row],[Screen Size (inch)]]/ScoreCard!$G$3*ScoreCard!$G$5</f>
        <v>2</v>
      </c>
      <c r="R929" s="5">
        <f>laptop_prices3[[#This Row],[Battery Life (hours)]]/ScoreCard!$H$3*ScoreCard!$H$5</f>
        <v>5.0750000000000002</v>
      </c>
      <c r="S929" s="5">
        <f>ScoreCard!$I$3-laptop_prices3[[#This Row],[Weight (kg)]]/ScoreCard!$I$3*ScoreCard!$I$5</f>
        <v>2.7</v>
      </c>
      <c r="T929" s="6" cm="1">
        <f t="array" ref="T929">_xlfn.IFS(laptop_prices3[[#This Row],[Storage]]="512GB SSD", 512, laptop_prices3[[#This Row],[Storage]] = "1TB SSD", 1000, laptop_prices3[[#This Row],[Storage]] = "2TB SSD", 2000, laptop_prices3[[#This Row],[Storage]]= "256GB SSD", 256, laptop_prices3[[#This Row],[Storage]] = "1TB HDD", 1000*0.7)</f>
        <v>700</v>
      </c>
      <c r="U929" s="5">
        <f>laptop_prices3[[#This Row],[Storage Raw Value]]/ScoreCard!$J$3*ScoreCard!$J$5</f>
        <v>2.8</v>
      </c>
    </row>
    <row r="930" spans="2:21" x14ac:dyDescent="0.2">
      <c r="B930" s="4" cm="1">
        <f t="array" ref="B930">SUM(laptop_prices3[[#This Row],[RAM Comp]:[Weight Comp]]+laptop_prices3[[#This Row],[Storage Comp]])</f>
        <v>24.528282411230386</v>
      </c>
      <c r="C930">
        <v>928</v>
      </c>
      <c r="D930" t="s">
        <v>28</v>
      </c>
      <c r="E930" t="s">
        <v>24</v>
      </c>
      <c r="F930">
        <v>8</v>
      </c>
      <c r="G930" t="s">
        <v>19</v>
      </c>
      <c r="H930" t="s">
        <v>40</v>
      </c>
      <c r="I930">
        <v>16</v>
      </c>
      <c r="J930" t="s">
        <v>43</v>
      </c>
      <c r="K930">
        <v>6.3</v>
      </c>
      <c r="L930">
        <v>2.4</v>
      </c>
      <c r="M930" t="s">
        <v>30</v>
      </c>
      <c r="N930">
        <v>1031.73</v>
      </c>
      <c r="O930" s="5">
        <f>(ScoreCard!$E$3-laptop_prices3[[#This Row],[Price ($)]])/ScoreCard!$E$3*ScoreCard!$E$5</f>
        <v>4.5226954777440165</v>
      </c>
      <c r="P930" s="5">
        <f>laptop_prices3[[#This Row],[RAM (GB)]]/ScoreCard!$F$3*ScoreCard!$F$5</f>
        <v>0.875</v>
      </c>
      <c r="Q930" s="5">
        <f>laptop_prices3[[#This Row],[Screen Size (inch)]]/ScoreCard!$G$3*ScoreCard!$G$5</f>
        <v>1.8497109826589595</v>
      </c>
      <c r="R930" s="5">
        <f>laptop_prices3[[#This Row],[Battery Life (hours)]]/ScoreCard!$H$3*ScoreCard!$H$5</f>
        <v>3.6750000000000003</v>
      </c>
      <c r="S930" s="5">
        <f>ScoreCard!$I$3-laptop_prices3[[#This Row],[Weight (kg)]]/ScoreCard!$I$3*ScoreCard!$I$5</f>
        <v>2.1285714285714286</v>
      </c>
      <c r="T930" s="6" cm="1">
        <f t="array" ref="T930">_xlfn.IFS(laptop_prices3[[#This Row],[Storage]]="512GB SSD", 512, laptop_prices3[[#This Row],[Storage]] = "1TB SSD", 1000, laptop_prices3[[#This Row],[Storage]] = "2TB SSD", 2000, laptop_prices3[[#This Row],[Storage]]= "256GB SSD", 256, laptop_prices3[[#This Row],[Storage]] = "1TB HDD", 1000*0.7)</f>
        <v>1000</v>
      </c>
      <c r="U930" s="5">
        <f>laptop_prices3[[#This Row],[Storage Raw Value]]/ScoreCard!$J$3*ScoreCard!$J$5</f>
        <v>4</v>
      </c>
    </row>
    <row r="931" spans="2:21" x14ac:dyDescent="0.2">
      <c r="B931" s="4" cm="1">
        <f t="array" ref="B931">SUM(laptop_prices3[[#This Row],[RAM Comp]:[Weight Comp]]+laptop_prices3[[#This Row],[Storage Comp]])</f>
        <v>27.462330030278004</v>
      </c>
      <c r="C931">
        <v>929</v>
      </c>
      <c r="D931" t="s">
        <v>45</v>
      </c>
      <c r="E931" t="s">
        <v>37</v>
      </c>
      <c r="F931">
        <v>8</v>
      </c>
      <c r="G931" t="s">
        <v>19</v>
      </c>
      <c r="H931" t="s">
        <v>20</v>
      </c>
      <c r="I931">
        <v>16</v>
      </c>
      <c r="J931" t="s">
        <v>21</v>
      </c>
      <c r="K931">
        <v>11.8</v>
      </c>
      <c r="L931">
        <v>2.88</v>
      </c>
      <c r="M931" t="s">
        <v>46</v>
      </c>
      <c r="N931">
        <v>1600.64</v>
      </c>
      <c r="O931" s="5">
        <f>(ScoreCard!$E$3-laptop_prices3[[#This Row],[Price ($)]])/ScoreCard!$E$3*ScoreCard!$E$5</f>
        <v>4.2595032513314361</v>
      </c>
      <c r="P931" s="5">
        <f>laptop_prices3[[#This Row],[RAM (GB)]]/ScoreCard!$F$3*ScoreCard!$F$5</f>
        <v>0.875</v>
      </c>
      <c r="Q931" s="5">
        <f>laptop_prices3[[#This Row],[Screen Size (inch)]]/ScoreCard!$G$3*ScoreCard!$G$5</f>
        <v>1.8497109826589595</v>
      </c>
      <c r="R931" s="5">
        <f>laptop_prices3[[#This Row],[Battery Life (hours)]]/ScoreCard!$H$3*ScoreCard!$H$5</f>
        <v>6.8833333333333337</v>
      </c>
      <c r="S931" s="5">
        <f>ScoreCard!$I$3-laptop_prices3[[#This Row],[Weight (kg)]]/ScoreCard!$I$3*ScoreCard!$I$5</f>
        <v>1.8542857142857143</v>
      </c>
      <c r="T931" s="6" cm="1">
        <f t="array" ref="T931">_xlfn.IFS(laptop_prices3[[#This Row],[Storage]]="512GB SSD", 512, laptop_prices3[[#This Row],[Storage]] = "1TB SSD", 1000, laptop_prices3[[#This Row],[Storage]] = "2TB SSD", 2000, laptop_prices3[[#This Row],[Storage]]= "256GB SSD", 256, laptop_prices3[[#This Row],[Storage]] = "1TB HDD", 1000*0.7)</f>
        <v>1000</v>
      </c>
      <c r="U931" s="5">
        <f>laptop_prices3[[#This Row],[Storage Raw Value]]/ScoreCard!$J$3*ScoreCard!$J$5</f>
        <v>4</v>
      </c>
    </row>
    <row r="932" spans="2:21" x14ac:dyDescent="0.2">
      <c r="B932" s="4" cm="1">
        <f t="array" ref="B932">SUM(laptop_prices3[[#This Row],[RAM Comp]:[Weight Comp]]+laptop_prices3[[#This Row],[Storage Comp]])</f>
        <v>29.239285714285714</v>
      </c>
      <c r="C932">
        <v>930</v>
      </c>
      <c r="D932" t="s">
        <v>38</v>
      </c>
      <c r="E932" t="s">
        <v>48</v>
      </c>
      <c r="F932">
        <v>64</v>
      </c>
      <c r="G932" t="s">
        <v>42</v>
      </c>
      <c r="H932" t="s">
        <v>26</v>
      </c>
      <c r="I932">
        <v>17.3</v>
      </c>
      <c r="J932" t="s">
        <v>27</v>
      </c>
      <c r="K932">
        <v>11.7</v>
      </c>
      <c r="L932">
        <v>2.25</v>
      </c>
      <c r="M932" t="s">
        <v>22</v>
      </c>
      <c r="N932">
        <v>4361.18</v>
      </c>
      <c r="O932" s="5">
        <f>(ScoreCard!$E$3-laptop_prices3[[#This Row],[Price ($)]])/ScoreCard!$E$3*ScoreCard!$E$5</f>
        <v>2.9824072806137742</v>
      </c>
      <c r="P932" s="5">
        <f>laptop_prices3[[#This Row],[RAM (GB)]]/ScoreCard!$F$3*ScoreCard!$F$5</f>
        <v>7</v>
      </c>
      <c r="Q932" s="5">
        <f>laptop_prices3[[#This Row],[Screen Size (inch)]]/ScoreCard!$G$3*ScoreCard!$G$5</f>
        <v>2</v>
      </c>
      <c r="R932" s="5">
        <f>laptop_prices3[[#This Row],[Battery Life (hours)]]/ScoreCard!$H$3*ScoreCard!$H$5</f>
        <v>6.8250000000000002</v>
      </c>
      <c r="S932" s="5">
        <f>ScoreCard!$I$3-laptop_prices3[[#This Row],[Weight (kg)]]/ScoreCard!$I$3*ScoreCard!$I$5</f>
        <v>2.2142857142857144</v>
      </c>
      <c r="T932" s="6" cm="1">
        <f t="array" ref="T932">_xlfn.IFS(laptop_prices3[[#This Row],[Storage]]="512GB SSD", 512, laptop_prices3[[#This Row],[Storage]] = "1TB SSD", 1000, laptop_prices3[[#This Row],[Storage]] = "2TB SSD", 2000, laptop_prices3[[#This Row],[Storage]]= "256GB SSD", 256, laptop_prices3[[#This Row],[Storage]] = "1TB HDD", 1000*0.7)</f>
        <v>700</v>
      </c>
      <c r="U932" s="5">
        <f>laptop_prices3[[#This Row],[Storage Raw Value]]/ScoreCard!$J$3*ScoreCard!$J$5</f>
        <v>2.8</v>
      </c>
    </row>
    <row r="933" spans="2:21" x14ac:dyDescent="0.2">
      <c r="B933" s="4" cm="1">
        <f t="array" ref="B933">SUM(laptop_prices3[[#This Row],[RAM Comp]:[Weight Comp]]+laptop_prices3[[#This Row],[Storage Comp]])</f>
        <v>41.809238921001921</v>
      </c>
      <c r="C933">
        <v>931</v>
      </c>
      <c r="D933" t="s">
        <v>28</v>
      </c>
      <c r="E933" t="s">
        <v>41</v>
      </c>
      <c r="F933">
        <v>32</v>
      </c>
      <c r="G933" t="s">
        <v>25</v>
      </c>
      <c r="H933" t="s">
        <v>40</v>
      </c>
      <c r="I933">
        <v>13.3</v>
      </c>
      <c r="J933" t="s">
        <v>21</v>
      </c>
      <c r="K933">
        <v>4.0999999999999996</v>
      </c>
      <c r="L933">
        <v>1.96</v>
      </c>
      <c r="M933" t="s">
        <v>22</v>
      </c>
      <c r="N933">
        <v>2069.9899999999998</v>
      </c>
      <c r="O933" s="5">
        <f>(ScoreCard!$E$3-laptop_prices3[[#This Row],[Price ($)]])/ScoreCard!$E$3*ScoreCard!$E$5</f>
        <v>4.04237001151012</v>
      </c>
      <c r="P933" s="5">
        <f>laptop_prices3[[#This Row],[RAM (GB)]]/ScoreCard!$F$3*ScoreCard!$F$5</f>
        <v>3.5</v>
      </c>
      <c r="Q933" s="5">
        <f>laptop_prices3[[#This Row],[Screen Size (inch)]]/ScoreCard!$G$3*ScoreCard!$G$5</f>
        <v>1.5375722543352601</v>
      </c>
      <c r="R933" s="5">
        <f>laptop_prices3[[#This Row],[Battery Life (hours)]]/ScoreCard!$H$3*ScoreCard!$H$5</f>
        <v>2.3916666666666662</v>
      </c>
      <c r="S933" s="5">
        <f>ScoreCard!$I$3-laptop_prices3[[#This Row],[Weight (kg)]]/ScoreCard!$I$3*ScoreCard!$I$5</f>
        <v>2.38</v>
      </c>
      <c r="T933" s="6" cm="1">
        <f t="array" ref="T933">_xlfn.IFS(laptop_prices3[[#This Row],[Storage]]="512GB SSD", 512, laptop_prices3[[#This Row],[Storage]] = "1TB SSD", 1000, laptop_prices3[[#This Row],[Storage]] = "2TB SSD", 2000, laptop_prices3[[#This Row],[Storage]]= "256GB SSD", 256, laptop_prices3[[#This Row],[Storage]] = "1TB HDD", 1000*0.7)</f>
        <v>2000</v>
      </c>
      <c r="U933" s="5">
        <f>laptop_prices3[[#This Row],[Storage Raw Value]]/ScoreCard!$J$3*ScoreCard!$J$5</f>
        <v>8</v>
      </c>
    </row>
    <row r="934" spans="2:21" x14ac:dyDescent="0.2">
      <c r="B934" s="4" cm="1">
        <f t="array" ref="B934">SUM(laptop_prices3[[#This Row],[RAM Comp]:[Weight Comp]]+laptop_prices3[[#This Row],[Storage Comp]])</f>
        <v>11.523753922378202</v>
      </c>
      <c r="C934">
        <v>932</v>
      </c>
      <c r="D934" t="s">
        <v>28</v>
      </c>
      <c r="E934" t="s">
        <v>41</v>
      </c>
      <c r="F934">
        <v>8</v>
      </c>
      <c r="G934" t="s">
        <v>29</v>
      </c>
      <c r="H934" t="s">
        <v>32</v>
      </c>
      <c r="I934">
        <v>15.6</v>
      </c>
      <c r="J934" t="s">
        <v>27</v>
      </c>
      <c r="K934">
        <v>5.0999999999999996</v>
      </c>
      <c r="L934">
        <v>3.02</v>
      </c>
      <c r="M934" t="s">
        <v>22</v>
      </c>
      <c r="N934">
        <v>3031.56</v>
      </c>
      <c r="O934" s="5">
        <f>(ScoreCard!$E$3-laptop_prices3[[#This Row],[Price ($)]])/ScoreCard!$E$3*ScoreCard!$E$5</f>
        <v>3.5975232885635293</v>
      </c>
      <c r="P934" s="5">
        <f>laptop_prices3[[#This Row],[RAM (GB)]]/ScoreCard!$F$3*ScoreCard!$F$5</f>
        <v>0.875</v>
      </c>
      <c r="Q934" s="5">
        <f>laptop_prices3[[#This Row],[Screen Size (inch)]]/ScoreCard!$G$3*ScoreCard!$G$5</f>
        <v>1.8034682080924855</v>
      </c>
      <c r="R934" s="5">
        <f>laptop_prices3[[#This Row],[Battery Life (hours)]]/ScoreCard!$H$3*ScoreCard!$H$5</f>
        <v>2.9750000000000001</v>
      </c>
      <c r="S934" s="5">
        <f>ScoreCard!$I$3-laptop_prices3[[#This Row],[Weight (kg)]]/ScoreCard!$I$3*ScoreCard!$I$5</f>
        <v>1.7742857142857142</v>
      </c>
      <c r="T934" s="6" cm="1">
        <f t="array" ref="T934">_xlfn.IFS(laptop_prices3[[#This Row],[Storage]]="512GB SSD", 512, laptop_prices3[[#This Row],[Storage]] = "1TB SSD", 1000, laptop_prices3[[#This Row],[Storage]] = "2TB SSD", 2000, laptop_prices3[[#This Row],[Storage]]= "256GB SSD", 256, laptop_prices3[[#This Row],[Storage]] = "1TB HDD", 1000*0.7)</f>
        <v>256</v>
      </c>
      <c r="U934" s="5">
        <f>laptop_prices3[[#This Row],[Storage Raw Value]]/ScoreCard!$J$3*ScoreCard!$J$5</f>
        <v>1.024</v>
      </c>
    </row>
    <row r="935" spans="2:21" x14ac:dyDescent="0.2">
      <c r="B935" s="4" cm="1">
        <f t="array" ref="B935">SUM(laptop_prices3[[#This Row],[RAM Comp]:[Weight Comp]]+laptop_prices3[[#This Row],[Storage Comp]])</f>
        <v>33.083044315992289</v>
      </c>
      <c r="C935">
        <v>933</v>
      </c>
      <c r="D935" t="s">
        <v>33</v>
      </c>
      <c r="E935" t="s">
        <v>39</v>
      </c>
      <c r="F935">
        <v>64</v>
      </c>
      <c r="G935" t="s">
        <v>19</v>
      </c>
      <c r="H935" t="s">
        <v>40</v>
      </c>
      <c r="I935">
        <v>16</v>
      </c>
      <c r="J935" t="s">
        <v>15</v>
      </c>
      <c r="K935">
        <v>11.2</v>
      </c>
      <c r="L935">
        <v>3.15</v>
      </c>
      <c r="M935" t="s">
        <v>46</v>
      </c>
      <c r="N935">
        <v>3284.28</v>
      </c>
      <c r="O935" s="5">
        <f>(ScoreCard!$E$3-laptop_prices3[[#This Row],[Price ($)]])/ScoreCard!$E$3*ScoreCard!$E$5</f>
        <v>3.4806085929895589</v>
      </c>
      <c r="P935" s="5">
        <f>laptop_prices3[[#This Row],[RAM (GB)]]/ScoreCard!$F$3*ScoreCard!$F$5</f>
        <v>7</v>
      </c>
      <c r="Q935" s="5">
        <f>laptop_prices3[[#This Row],[Screen Size (inch)]]/ScoreCard!$G$3*ScoreCard!$G$5</f>
        <v>1.8497109826589595</v>
      </c>
      <c r="R935" s="5">
        <f>laptop_prices3[[#This Row],[Battery Life (hours)]]/ScoreCard!$H$3*ScoreCard!$H$5</f>
        <v>6.5333333333333323</v>
      </c>
      <c r="S935" s="5">
        <f>ScoreCard!$I$3-laptop_prices3[[#This Row],[Weight (kg)]]/ScoreCard!$I$3*ScoreCard!$I$5</f>
        <v>1.7</v>
      </c>
      <c r="T935" s="6" cm="1">
        <f t="array" ref="T935">_xlfn.IFS(laptop_prices3[[#This Row],[Storage]]="512GB SSD", 512, laptop_prices3[[#This Row],[Storage]] = "1TB SSD", 1000, laptop_prices3[[#This Row],[Storage]] = "2TB SSD", 2000, laptop_prices3[[#This Row],[Storage]]= "256GB SSD", 256, laptop_prices3[[#This Row],[Storage]] = "1TB HDD", 1000*0.7)</f>
        <v>1000</v>
      </c>
      <c r="U935" s="5">
        <f>laptop_prices3[[#This Row],[Storage Raw Value]]/ScoreCard!$J$3*ScoreCard!$J$5</f>
        <v>4</v>
      </c>
    </row>
    <row r="936" spans="2:21" x14ac:dyDescent="0.2">
      <c r="B936" s="4" cm="1">
        <f t="array" ref="B936">SUM(laptop_prices3[[#This Row],[RAM Comp]:[Weight Comp]]+laptop_prices3[[#This Row],[Storage Comp]])</f>
        <v>15.113857142857142</v>
      </c>
      <c r="C936">
        <v>934</v>
      </c>
      <c r="D936" t="s">
        <v>34</v>
      </c>
      <c r="E936" t="s">
        <v>18</v>
      </c>
      <c r="F936">
        <v>16</v>
      </c>
      <c r="G936" t="s">
        <v>29</v>
      </c>
      <c r="H936" t="s">
        <v>35</v>
      </c>
      <c r="I936">
        <v>17.3</v>
      </c>
      <c r="J936" t="s">
        <v>15</v>
      </c>
      <c r="K936">
        <v>9.3000000000000007</v>
      </c>
      <c r="L936">
        <v>2.9</v>
      </c>
      <c r="M936" t="s">
        <v>46</v>
      </c>
      <c r="N936">
        <v>2050.04</v>
      </c>
      <c r="O936" s="5">
        <f>(ScoreCard!$E$3-laptop_prices3[[#This Row],[Price ($)]])/ScoreCard!$E$3*ScoreCard!$E$5</f>
        <v>4.0515993885942478</v>
      </c>
      <c r="P936" s="5">
        <f>laptop_prices3[[#This Row],[RAM (GB)]]/ScoreCard!$F$3*ScoreCard!$F$5</f>
        <v>1.75</v>
      </c>
      <c r="Q936" s="5">
        <f>laptop_prices3[[#This Row],[Screen Size (inch)]]/ScoreCard!$G$3*ScoreCard!$G$5</f>
        <v>2</v>
      </c>
      <c r="R936" s="5">
        <f>laptop_prices3[[#This Row],[Battery Life (hours)]]/ScoreCard!$H$3*ScoreCard!$H$5</f>
        <v>5.4249999999999998</v>
      </c>
      <c r="S936" s="5">
        <f>ScoreCard!$I$3-laptop_prices3[[#This Row],[Weight (kg)]]/ScoreCard!$I$3*ScoreCard!$I$5</f>
        <v>1.842857142857143</v>
      </c>
      <c r="T936" s="6" cm="1">
        <f t="array" ref="T936">_xlfn.IFS(laptop_prices3[[#This Row],[Storage]]="512GB SSD", 512, laptop_prices3[[#This Row],[Storage]] = "1TB SSD", 1000, laptop_prices3[[#This Row],[Storage]] = "2TB SSD", 2000, laptop_prices3[[#This Row],[Storage]]= "256GB SSD", 256, laptop_prices3[[#This Row],[Storage]] = "1TB HDD", 1000*0.7)</f>
        <v>256</v>
      </c>
      <c r="U936" s="5">
        <f>laptop_prices3[[#This Row],[Storage Raw Value]]/ScoreCard!$J$3*ScoreCard!$J$5</f>
        <v>1.024</v>
      </c>
    </row>
    <row r="937" spans="2:21" x14ac:dyDescent="0.2">
      <c r="B937" s="4" cm="1">
        <f t="array" ref="B937">SUM(laptop_prices3[[#This Row],[RAM Comp]:[Weight Comp]]+laptop_prices3[[#This Row],[Storage Comp]])</f>
        <v>15.039048444811451</v>
      </c>
      <c r="C937">
        <v>935</v>
      </c>
      <c r="D937" t="s">
        <v>33</v>
      </c>
      <c r="E937" t="s">
        <v>37</v>
      </c>
      <c r="F937">
        <v>16</v>
      </c>
      <c r="G937" t="s">
        <v>29</v>
      </c>
      <c r="H937" t="s">
        <v>14</v>
      </c>
      <c r="I937">
        <v>13.3</v>
      </c>
      <c r="J937" t="s">
        <v>21</v>
      </c>
      <c r="K937">
        <v>9.6999999999999993</v>
      </c>
      <c r="L937">
        <v>2.63</v>
      </c>
      <c r="M937" t="s">
        <v>22</v>
      </c>
      <c r="N937">
        <v>1807.38</v>
      </c>
      <c r="O937" s="5">
        <f>(ScoreCard!$E$3-laptop_prices3[[#This Row],[Price ($)]])/ScoreCard!$E$3*ScoreCard!$E$5</f>
        <v>4.1638600724656456</v>
      </c>
      <c r="P937" s="5">
        <f>laptop_prices3[[#This Row],[RAM (GB)]]/ScoreCard!$F$3*ScoreCard!$F$5</f>
        <v>1.75</v>
      </c>
      <c r="Q937" s="5">
        <f>laptop_prices3[[#This Row],[Screen Size (inch)]]/ScoreCard!$G$3*ScoreCard!$G$5</f>
        <v>1.5375722543352601</v>
      </c>
      <c r="R937" s="5">
        <f>laptop_prices3[[#This Row],[Battery Life (hours)]]/ScoreCard!$H$3*ScoreCard!$H$5</f>
        <v>5.6583333333333323</v>
      </c>
      <c r="S937" s="5">
        <f>ScoreCard!$I$3-laptop_prices3[[#This Row],[Weight (kg)]]/ScoreCard!$I$3*ScoreCard!$I$5</f>
        <v>1.9971428571428571</v>
      </c>
      <c r="T937" s="6" cm="1">
        <f t="array" ref="T937">_xlfn.IFS(laptop_prices3[[#This Row],[Storage]]="512GB SSD", 512, laptop_prices3[[#This Row],[Storage]] = "1TB SSD", 1000, laptop_prices3[[#This Row],[Storage]] = "2TB SSD", 2000, laptop_prices3[[#This Row],[Storage]]= "256GB SSD", 256, laptop_prices3[[#This Row],[Storage]] = "1TB HDD", 1000*0.7)</f>
        <v>256</v>
      </c>
      <c r="U937" s="5">
        <f>laptop_prices3[[#This Row],[Storage Raw Value]]/ScoreCard!$J$3*ScoreCard!$J$5</f>
        <v>1.024</v>
      </c>
    </row>
    <row r="938" spans="2:21" x14ac:dyDescent="0.2">
      <c r="B938" s="4" cm="1">
        <f t="array" ref="B938">SUM(laptop_prices3[[#This Row],[RAM Comp]:[Weight Comp]]+laptop_prices3[[#This Row],[Storage Comp]])</f>
        <v>24.672334159097161</v>
      </c>
      <c r="C938">
        <v>936</v>
      </c>
      <c r="D938" t="s">
        <v>17</v>
      </c>
      <c r="E938" t="s">
        <v>12</v>
      </c>
      <c r="F938">
        <v>16</v>
      </c>
      <c r="G938" t="s">
        <v>19</v>
      </c>
      <c r="H938" t="s">
        <v>20</v>
      </c>
      <c r="I938">
        <v>13.3</v>
      </c>
      <c r="J938" t="s">
        <v>21</v>
      </c>
      <c r="K938">
        <v>5.2</v>
      </c>
      <c r="L938">
        <v>2.0099999999999998</v>
      </c>
      <c r="M938" t="s">
        <v>16</v>
      </c>
      <c r="N938">
        <v>1088.3900000000001</v>
      </c>
      <c r="O938" s="5">
        <f>(ScoreCard!$E$3-laptop_prices3[[#This Row],[Price ($)]])/ScoreCard!$E$3*ScoreCard!$E$5</f>
        <v>4.4964831215742587</v>
      </c>
      <c r="P938" s="5">
        <f>laptop_prices3[[#This Row],[RAM (GB)]]/ScoreCard!$F$3*ScoreCard!$F$5</f>
        <v>1.75</v>
      </c>
      <c r="Q938" s="5">
        <f>laptop_prices3[[#This Row],[Screen Size (inch)]]/ScoreCard!$G$3*ScoreCard!$G$5</f>
        <v>1.5375722543352601</v>
      </c>
      <c r="R938" s="5">
        <f>laptop_prices3[[#This Row],[Battery Life (hours)]]/ScoreCard!$H$3*ScoreCard!$H$5</f>
        <v>3.0333333333333332</v>
      </c>
      <c r="S938" s="5">
        <f>ScoreCard!$I$3-laptop_prices3[[#This Row],[Weight (kg)]]/ScoreCard!$I$3*ScoreCard!$I$5</f>
        <v>2.3514285714285714</v>
      </c>
      <c r="T938" s="6" cm="1">
        <f t="array" ref="T938">_xlfn.IFS(laptop_prices3[[#This Row],[Storage]]="512GB SSD", 512, laptop_prices3[[#This Row],[Storage]] = "1TB SSD", 1000, laptop_prices3[[#This Row],[Storage]] = "2TB SSD", 2000, laptop_prices3[[#This Row],[Storage]]= "256GB SSD", 256, laptop_prices3[[#This Row],[Storage]] = "1TB HDD", 1000*0.7)</f>
        <v>1000</v>
      </c>
      <c r="U938" s="5">
        <f>laptop_prices3[[#This Row],[Storage Raw Value]]/ScoreCard!$J$3*ScoreCard!$J$5</f>
        <v>4</v>
      </c>
    </row>
    <row r="939" spans="2:21" x14ac:dyDescent="0.2">
      <c r="B939" s="4" cm="1">
        <f t="array" ref="B939">SUM(laptop_prices3[[#This Row],[RAM Comp]:[Weight Comp]]+laptop_prices3[[#This Row],[Storage Comp]])</f>
        <v>14.489158684282962</v>
      </c>
      <c r="C939">
        <v>937</v>
      </c>
      <c r="D939" t="s">
        <v>38</v>
      </c>
      <c r="E939" t="s">
        <v>12</v>
      </c>
      <c r="F939">
        <v>4</v>
      </c>
      <c r="G939" t="s">
        <v>13</v>
      </c>
      <c r="H939" t="s">
        <v>14</v>
      </c>
      <c r="I939">
        <v>15.6</v>
      </c>
      <c r="J939" t="s">
        <v>27</v>
      </c>
      <c r="K939">
        <v>4</v>
      </c>
      <c r="L939">
        <v>3.11</v>
      </c>
      <c r="M939" t="s">
        <v>46</v>
      </c>
      <c r="N939">
        <v>1295.0899999999999</v>
      </c>
      <c r="O939" s="5">
        <f>(ScoreCard!$E$3-laptop_prices3[[#This Row],[Price ($)]])/ScoreCard!$E$3*ScoreCard!$E$5</f>
        <v>4.4008584477251782</v>
      </c>
      <c r="P939" s="5">
        <f>laptop_prices3[[#This Row],[RAM (GB)]]/ScoreCard!$F$3*ScoreCard!$F$5</f>
        <v>0.4375</v>
      </c>
      <c r="Q939" s="5">
        <f>laptop_prices3[[#This Row],[Screen Size (inch)]]/ScoreCard!$G$3*ScoreCard!$G$5</f>
        <v>1.8034682080924855</v>
      </c>
      <c r="R939" s="5">
        <f>laptop_prices3[[#This Row],[Battery Life (hours)]]/ScoreCard!$H$3*ScoreCard!$H$5</f>
        <v>2.333333333333333</v>
      </c>
      <c r="S939" s="5">
        <f>ScoreCard!$I$3-laptop_prices3[[#This Row],[Weight (kg)]]/ScoreCard!$I$3*ScoreCard!$I$5</f>
        <v>1.7228571428571429</v>
      </c>
      <c r="T939" s="6" cm="1">
        <f t="array" ref="T939">_xlfn.IFS(laptop_prices3[[#This Row],[Storage]]="512GB SSD", 512, laptop_prices3[[#This Row],[Storage]] = "1TB SSD", 1000, laptop_prices3[[#This Row],[Storage]] = "2TB SSD", 2000, laptop_prices3[[#This Row],[Storage]]= "256GB SSD", 256, laptop_prices3[[#This Row],[Storage]] = "1TB HDD", 1000*0.7)</f>
        <v>512</v>
      </c>
      <c r="U939" s="5">
        <f>laptop_prices3[[#This Row],[Storage Raw Value]]/ScoreCard!$J$3*ScoreCard!$J$5</f>
        <v>2.048</v>
      </c>
    </row>
    <row r="940" spans="2:21" x14ac:dyDescent="0.2">
      <c r="B940" s="4" cm="1">
        <f t="array" ref="B940">SUM(laptop_prices3[[#This Row],[RAM Comp]:[Weight Comp]]+laptop_prices3[[#This Row],[Storage Comp]])</f>
        <v>26.021235205064684</v>
      </c>
      <c r="C940">
        <v>938</v>
      </c>
      <c r="D940" t="s">
        <v>36</v>
      </c>
      <c r="E940" t="s">
        <v>48</v>
      </c>
      <c r="F940">
        <v>4</v>
      </c>
      <c r="G940" t="s">
        <v>19</v>
      </c>
      <c r="H940" t="s">
        <v>20</v>
      </c>
      <c r="I940">
        <v>14</v>
      </c>
      <c r="J940" t="s">
        <v>27</v>
      </c>
      <c r="K940">
        <v>9.8000000000000007</v>
      </c>
      <c r="L940">
        <v>2.19</v>
      </c>
      <c r="M940" t="s">
        <v>30</v>
      </c>
      <c r="N940">
        <v>2001.28</v>
      </c>
      <c r="O940" s="5">
        <f>(ScoreCard!$E$3-laptop_prices3[[#This Row],[Price ($)]])/ScoreCard!$E$3*ScoreCard!$E$5</f>
        <v>4.0741570039637747</v>
      </c>
      <c r="P940" s="5">
        <f>laptop_prices3[[#This Row],[RAM (GB)]]/ScoreCard!$F$3*ScoreCard!$F$5</f>
        <v>0.4375</v>
      </c>
      <c r="Q940" s="5">
        <f>laptop_prices3[[#This Row],[Screen Size (inch)]]/ScoreCard!$G$3*ScoreCard!$G$5</f>
        <v>1.6184971098265895</v>
      </c>
      <c r="R940" s="5">
        <f>laptop_prices3[[#This Row],[Battery Life (hours)]]/ScoreCard!$H$3*ScoreCard!$H$5</f>
        <v>5.7166666666666677</v>
      </c>
      <c r="S940" s="5">
        <f>ScoreCard!$I$3-laptop_prices3[[#This Row],[Weight (kg)]]/ScoreCard!$I$3*ScoreCard!$I$5</f>
        <v>2.2485714285714287</v>
      </c>
      <c r="T940" s="6" cm="1">
        <f t="array" ref="T940">_xlfn.IFS(laptop_prices3[[#This Row],[Storage]]="512GB SSD", 512, laptop_prices3[[#This Row],[Storage]] = "1TB SSD", 1000, laptop_prices3[[#This Row],[Storage]] = "2TB SSD", 2000, laptop_prices3[[#This Row],[Storage]]= "256GB SSD", 256, laptop_prices3[[#This Row],[Storage]] = "1TB HDD", 1000*0.7)</f>
        <v>1000</v>
      </c>
      <c r="U940" s="5">
        <f>laptop_prices3[[#This Row],[Storage Raw Value]]/ScoreCard!$J$3*ScoreCard!$J$5</f>
        <v>4</v>
      </c>
    </row>
    <row r="941" spans="2:21" x14ac:dyDescent="0.2">
      <c r="B941" s="4" cm="1">
        <f t="array" ref="B941">SUM(laptop_prices3[[#This Row],[RAM Comp]:[Weight Comp]]+laptop_prices3[[#This Row],[Storage Comp]])</f>
        <v>25.086420589044867</v>
      </c>
      <c r="C941">
        <v>939</v>
      </c>
      <c r="D941" t="s">
        <v>11</v>
      </c>
      <c r="E941" t="s">
        <v>31</v>
      </c>
      <c r="F941">
        <v>64</v>
      </c>
      <c r="G941" t="s">
        <v>13</v>
      </c>
      <c r="H941" t="s">
        <v>14</v>
      </c>
      <c r="I941">
        <v>15.6</v>
      </c>
      <c r="J941" t="s">
        <v>27</v>
      </c>
      <c r="K941">
        <v>9.8000000000000007</v>
      </c>
      <c r="L941">
        <v>1.97</v>
      </c>
      <c r="M941" t="s">
        <v>30</v>
      </c>
      <c r="N941">
        <v>5321.17</v>
      </c>
      <c r="O941" s="5">
        <f>(ScoreCard!$E$3-laptop_prices3[[#This Row],[Price ($)]])/ScoreCard!$E$3*ScoreCard!$E$5</f>
        <v>2.5382915058272291</v>
      </c>
      <c r="P941" s="5">
        <f>laptop_prices3[[#This Row],[RAM (GB)]]/ScoreCard!$F$3*ScoreCard!$F$5</f>
        <v>7</v>
      </c>
      <c r="Q941" s="5">
        <f>laptop_prices3[[#This Row],[Screen Size (inch)]]/ScoreCard!$G$3*ScoreCard!$G$5</f>
        <v>1.8034682080924855</v>
      </c>
      <c r="R941" s="5">
        <f>laptop_prices3[[#This Row],[Battery Life (hours)]]/ScoreCard!$H$3*ScoreCard!$H$5</f>
        <v>5.7166666666666677</v>
      </c>
      <c r="S941" s="5">
        <f>ScoreCard!$I$3-laptop_prices3[[#This Row],[Weight (kg)]]/ScoreCard!$I$3*ScoreCard!$I$5</f>
        <v>2.3742857142857146</v>
      </c>
      <c r="T941" s="6" cm="1">
        <f t="array" ref="T941">_xlfn.IFS(laptop_prices3[[#This Row],[Storage]]="512GB SSD", 512, laptop_prices3[[#This Row],[Storage]] = "1TB SSD", 1000, laptop_prices3[[#This Row],[Storage]] = "2TB SSD", 2000, laptop_prices3[[#This Row],[Storage]]= "256GB SSD", 256, laptop_prices3[[#This Row],[Storage]] = "1TB HDD", 1000*0.7)</f>
        <v>512</v>
      </c>
      <c r="U941" s="5">
        <f>laptop_prices3[[#This Row],[Storage Raw Value]]/ScoreCard!$J$3*ScoreCard!$J$5</f>
        <v>2.048</v>
      </c>
    </row>
    <row r="942" spans="2:21" x14ac:dyDescent="0.2">
      <c r="B942" s="4" cm="1">
        <f t="array" ref="B942">SUM(laptop_prices3[[#This Row],[RAM Comp]:[Weight Comp]]+laptop_prices3[[#This Row],[Storage Comp]])</f>
        <v>25.081206303330582</v>
      </c>
      <c r="C942">
        <v>940</v>
      </c>
      <c r="D942" t="s">
        <v>36</v>
      </c>
      <c r="E942" t="s">
        <v>31</v>
      </c>
      <c r="F942">
        <v>4</v>
      </c>
      <c r="G942" t="s">
        <v>19</v>
      </c>
      <c r="H942" t="s">
        <v>40</v>
      </c>
      <c r="I942">
        <v>15.6</v>
      </c>
      <c r="J942" t="s">
        <v>27</v>
      </c>
      <c r="K942">
        <v>8.9</v>
      </c>
      <c r="L942">
        <v>3.24</v>
      </c>
      <c r="M942" t="s">
        <v>22</v>
      </c>
      <c r="N942">
        <v>1531.35</v>
      </c>
      <c r="O942" s="5">
        <f>(ScoreCard!$E$3-laptop_prices3[[#This Row],[Price ($)]])/ScoreCard!$E$3*ScoreCard!$E$5</f>
        <v>4.2915585665273852</v>
      </c>
      <c r="P942" s="5">
        <f>laptop_prices3[[#This Row],[RAM (GB)]]/ScoreCard!$F$3*ScoreCard!$F$5</f>
        <v>0.4375</v>
      </c>
      <c r="Q942" s="5">
        <f>laptop_prices3[[#This Row],[Screen Size (inch)]]/ScoreCard!$G$3*ScoreCard!$G$5</f>
        <v>1.8034682080924855</v>
      </c>
      <c r="R942" s="5">
        <f>laptop_prices3[[#This Row],[Battery Life (hours)]]/ScoreCard!$H$3*ScoreCard!$H$5</f>
        <v>5.1916666666666664</v>
      </c>
      <c r="S942" s="5">
        <f>ScoreCard!$I$3-laptop_prices3[[#This Row],[Weight (kg)]]/ScoreCard!$I$3*ScoreCard!$I$5</f>
        <v>1.6485714285714284</v>
      </c>
      <c r="T942" s="6" cm="1">
        <f t="array" ref="T942">_xlfn.IFS(laptop_prices3[[#This Row],[Storage]]="512GB SSD", 512, laptop_prices3[[#This Row],[Storage]] = "1TB SSD", 1000, laptop_prices3[[#This Row],[Storage]] = "2TB SSD", 2000, laptop_prices3[[#This Row],[Storage]]= "256GB SSD", 256, laptop_prices3[[#This Row],[Storage]] = "1TB HDD", 1000*0.7)</f>
        <v>1000</v>
      </c>
      <c r="U942" s="5">
        <f>laptop_prices3[[#This Row],[Storage Raw Value]]/ScoreCard!$J$3*ScoreCard!$J$5</f>
        <v>4</v>
      </c>
    </row>
    <row r="943" spans="2:21" x14ac:dyDescent="0.2">
      <c r="B943" s="4" cm="1">
        <f t="array" ref="B943">SUM(laptop_prices3[[#This Row],[RAM Comp]:[Weight Comp]]+laptop_prices3[[#This Row],[Storage Comp]])</f>
        <v>15.939449077897054</v>
      </c>
      <c r="C943">
        <v>941</v>
      </c>
      <c r="D943" t="s">
        <v>23</v>
      </c>
      <c r="E943" t="s">
        <v>31</v>
      </c>
      <c r="F943">
        <v>4</v>
      </c>
      <c r="G943" t="s">
        <v>13</v>
      </c>
      <c r="H943" t="s">
        <v>20</v>
      </c>
      <c r="I943">
        <v>16</v>
      </c>
      <c r="J943" t="s">
        <v>27</v>
      </c>
      <c r="K943">
        <v>5.3</v>
      </c>
      <c r="L943">
        <v>1.98</v>
      </c>
      <c r="M943" t="s">
        <v>30</v>
      </c>
      <c r="N943">
        <v>1336.78</v>
      </c>
      <c r="O943" s="5">
        <f>(ScoreCard!$E$3-laptop_prices3[[#This Row],[Price ($)]])/ScoreCard!$E$3*ScoreCard!$E$5</f>
        <v>4.3815715940591495</v>
      </c>
      <c r="P943" s="5">
        <f>laptop_prices3[[#This Row],[RAM (GB)]]/ScoreCard!$F$3*ScoreCard!$F$5</f>
        <v>0.4375</v>
      </c>
      <c r="Q943" s="5">
        <f>laptop_prices3[[#This Row],[Screen Size (inch)]]/ScoreCard!$G$3*ScoreCard!$G$5</f>
        <v>1.8497109826589595</v>
      </c>
      <c r="R943" s="5">
        <f>laptop_prices3[[#This Row],[Battery Life (hours)]]/ScoreCard!$H$3*ScoreCard!$H$5</f>
        <v>3.0916666666666668</v>
      </c>
      <c r="S943" s="5">
        <f>ScoreCard!$I$3-laptop_prices3[[#This Row],[Weight (kg)]]/ScoreCard!$I$3*ScoreCard!$I$5</f>
        <v>2.3685714285714283</v>
      </c>
      <c r="T943" s="6" cm="1">
        <f t="array" ref="T943">_xlfn.IFS(laptop_prices3[[#This Row],[Storage]]="512GB SSD", 512, laptop_prices3[[#This Row],[Storage]] = "1TB SSD", 1000, laptop_prices3[[#This Row],[Storage]] = "2TB SSD", 2000, laptop_prices3[[#This Row],[Storage]]= "256GB SSD", 256, laptop_prices3[[#This Row],[Storage]] = "1TB HDD", 1000*0.7)</f>
        <v>512</v>
      </c>
      <c r="U943" s="5">
        <f>laptop_prices3[[#This Row],[Storage Raw Value]]/ScoreCard!$J$3*ScoreCard!$J$5</f>
        <v>2.048</v>
      </c>
    </row>
    <row r="944" spans="2:21" x14ac:dyDescent="0.2">
      <c r="B944" s="4" cm="1">
        <f t="array" ref="B944">SUM(laptop_prices3[[#This Row],[RAM Comp]:[Weight Comp]]+laptop_prices3[[#This Row],[Storage Comp]])</f>
        <v>21.809896779521058</v>
      </c>
      <c r="C944">
        <v>942</v>
      </c>
      <c r="D944" t="s">
        <v>47</v>
      </c>
      <c r="E944" t="s">
        <v>24</v>
      </c>
      <c r="F944">
        <v>8</v>
      </c>
      <c r="G944" t="s">
        <v>42</v>
      </c>
      <c r="H944" t="s">
        <v>20</v>
      </c>
      <c r="I944">
        <v>15.6</v>
      </c>
      <c r="J944" t="s">
        <v>27</v>
      </c>
      <c r="K944">
        <v>10.8</v>
      </c>
      <c r="L944">
        <v>3.27</v>
      </c>
      <c r="M944" t="s">
        <v>16</v>
      </c>
      <c r="N944">
        <v>2009.85</v>
      </c>
      <c r="O944" s="5">
        <f>(ScoreCard!$E$3-laptop_prices3[[#This Row],[Price ($)]])/ScoreCard!$E$3*ScoreCard!$E$5</f>
        <v>4.0701923041336503</v>
      </c>
      <c r="P944" s="5">
        <f>laptop_prices3[[#This Row],[RAM (GB)]]/ScoreCard!$F$3*ScoreCard!$F$5</f>
        <v>0.875</v>
      </c>
      <c r="Q944" s="5">
        <f>laptop_prices3[[#This Row],[Screen Size (inch)]]/ScoreCard!$G$3*ScoreCard!$G$5</f>
        <v>1.8034682080924855</v>
      </c>
      <c r="R944" s="5">
        <f>laptop_prices3[[#This Row],[Battery Life (hours)]]/ScoreCard!$H$3*ScoreCard!$H$5</f>
        <v>6.3</v>
      </c>
      <c r="S944" s="5">
        <f>ScoreCard!$I$3-laptop_prices3[[#This Row],[Weight (kg)]]/ScoreCard!$I$3*ScoreCard!$I$5</f>
        <v>1.6314285714285715</v>
      </c>
      <c r="T944" s="6" cm="1">
        <f t="array" ref="T944">_xlfn.IFS(laptop_prices3[[#This Row],[Storage]]="512GB SSD", 512, laptop_prices3[[#This Row],[Storage]] = "1TB SSD", 1000, laptop_prices3[[#This Row],[Storage]] = "2TB SSD", 2000, laptop_prices3[[#This Row],[Storage]]= "256GB SSD", 256, laptop_prices3[[#This Row],[Storage]] = "1TB HDD", 1000*0.7)</f>
        <v>700</v>
      </c>
      <c r="U944" s="5">
        <f>laptop_prices3[[#This Row],[Storage Raw Value]]/ScoreCard!$J$3*ScoreCard!$J$5</f>
        <v>2.8</v>
      </c>
    </row>
    <row r="945" spans="2:21" x14ac:dyDescent="0.2">
      <c r="B945" s="4" cm="1">
        <f t="array" ref="B945">SUM(laptop_prices3[[#This Row],[RAM Comp]:[Weight Comp]]+laptop_prices3[[#This Row],[Storage Comp]])</f>
        <v>22.029925681255161</v>
      </c>
      <c r="C945">
        <v>943</v>
      </c>
      <c r="D945" t="s">
        <v>38</v>
      </c>
      <c r="E945" t="s">
        <v>24</v>
      </c>
      <c r="F945">
        <v>8</v>
      </c>
      <c r="G945" t="s">
        <v>42</v>
      </c>
      <c r="H945" t="s">
        <v>40</v>
      </c>
      <c r="I945">
        <v>14</v>
      </c>
      <c r="J945" t="s">
        <v>27</v>
      </c>
      <c r="K945">
        <v>11.7</v>
      </c>
      <c r="L945">
        <v>3.48</v>
      </c>
      <c r="M945" t="s">
        <v>30</v>
      </c>
      <c r="N945">
        <v>1490.27</v>
      </c>
      <c r="O945" s="5">
        <f>(ScoreCard!$E$3-laptop_prices3[[#This Row],[Price ($)]])/ScoreCard!$E$3*ScoreCard!$E$5</f>
        <v>4.3105632186885865</v>
      </c>
      <c r="P945" s="5">
        <f>laptop_prices3[[#This Row],[RAM (GB)]]/ScoreCard!$F$3*ScoreCard!$F$5</f>
        <v>0.875</v>
      </c>
      <c r="Q945" s="5">
        <f>laptop_prices3[[#This Row],[Screen Size (inch)]]/ScoreCard!$G$3*ScoreCard!$G$5</f>
        <v>1.6184971098265895</v>
      </c>
      <c r="R945" s="5">
        <f>laptop_prices3[[#This Row],[Battery Life (hours)]]/ScoreCard!$H$3*ScoreCard!$H$5</f>
        <v>6.8250000000000002</v>
      </c>
      <c r="S945" s="5">
        <f>ScoreCard!$I$3-laptop_prices3[[#This Row],[Weight (kg)]]/ScoreCard!$I$3*ScoreCard!$I$5</f>
        <v>1.5114285714285713</v>
      </c>
      <c r="T945" s="6" cm="1">
        <f t="array" ref="T945">_xlfn.IFS(laptop_prices3[[#This Row],[Storage]]="512GB SSD", 512, laptop_prices3[[#This Row],[Storage]] = "1TB SSD", 1000, laptop_prices3[[#This Row],[Storage]] = "2TB SSD", 2000, laptop_prices3[[#This Row],[Storage]]= "256GB SSD", 256, laptop_prices3[[#This Row],[Storage]] = "1TB HDD", 1000*0.7)</f>
        <v>700</v>
      </c>
      <c r="U945" s="5">
        <f>laptop_prices3[[#This Row],[Storage Raw Value]]/ScoreCard!$J$3*ScoreCard!$J$5</f>
        <v>2.8</v>
      </c>
    </row>
    <row r="946" spans="2:21" x14ac:dyDescent="0.2">
      <c r="B946" s="4" cm="1">
        <f t="array" ref="B946">SUM(laptop_prices3[[#This Row],[RAM Comp]:[Weight Comp]]+laptop_prices3[[#This Row],[Storage Comp]])</f>
        <v>24.534715111478114</v>
      </c>
      <c r="C946">
        <v>944</v>
      </c>
      <c r="D946" t="s">
        <v>45</v>
      </c>
      <c r="E946" t="s">
        <v>41</v>
      </c>
      <c r="F946">
        <v>16</v>
      </c>
      <c r="G946" t="s">
        <v>19</v>
      </c>
      <c r="H946" t="s">
        <v>26</v>
      </c>
      <c r="I946">
        <v>13.3</v>
      </c>
      <c r="J946" t="s">
        <v>21</v>
      </c>
      <c r="K946">
        <v>4.2</v>
      </c>
      <c r="L946">
        <v>1.23</v>
      </c>
      <c r="M946" t="s">
        <v>16</v>
      </c>
      <c r="N946">
        <v>1645.52</v>
      </c>
      <c r="O946" s="5">
        <f>(ScoreCard!$E$3-laptop_prices3[[#This Row],[Price ($)]])/ScoreCard!$E$3*ScoreCard!$E$5</f>
        <v>4.2387406225827817</v>
      </c>
      <c r="P946" s="5">
        <f>laptop_prices3[[#This Row],[RAM (GB)]]/ScoreCard!$F$3*ScoreCard!$F$5</f>
        <v>1.75</v>
      </c>
      <c r="Q946" s="5">
        <f>laptop_prices3[[#This Row],[Screen Size (inch)]]/ScoreCard!$G$3*ScoreCard!$G$5</f>
        <v>1.5375722543352601</v>
      </c>
      <c r="R946" s="5">
        <f>laptop_prices3[[#This Row],[Battery Life (hours)]]/ScoreCard!$H$3*ScoreCard!$H$5</f>
        <v>2.4500000000000002</v>
      </c>
      <c r="S946" s="5">
        <f>ScoreCard!$I$3-laptop_prices3[[#This Row],[Weight (kg)]]/ScoreCard!$I$3*ScoreCard!$I$5</f>
        <v>2.7971428571428572</v>
      </c>
      <c r="T946" s="6" cm="1">
        <f t="array" ref="T946">_xlfn.IFS(laptop_prices3[[#This Row],[Storage]]="512GB SSD", 512, laptop_prices3[[#This Row],[Storage]] = "1TB SSD", 1000, laptop_prices3[[#This Row],[Storage]] = "2TB SSD", 2000, laptop_prices3[[#This Row],[Storage]]= "256GB SSD", 256, laptop_prices3[[#This Row],[Storage]] = "1TB HDD", 1000*0.7)</f>
        <v>1000</v>
      </c>
      <c r="U946" s="5">
        <f>laptop_prices3[[#This Row],[Storage Raw Value]]/ScoreCard!$J$3*ScoreCard!$J$5</f>
        <v>4</v>
      </c>
    </row>
    <row r="947" spans="2:21" x14ac:dyDescent="0.2">
      <c r="B947" s="4" cm="1">
        <f t="array" ref="B947">SUM(laptop_prices3[[#This Row],[RAM Comp]:[Weight Comp]]+laptop_prices3[[#This Row],[Storage Comp]])</f>
        <v>27.017738095238094</v>
      </c>
      <c r="C947">
        <v>945</v>
      </c>
      <c r="D947" t="s">
        <v>17</v>
      </c>
      <c r="E947" t="s">
        <v>24</v>
      </c>
      <c r="F947">
        <v>4</v>
      </c>
      <c r="G947" t="s">
        <v>19</v>
      </c>
      <c r="H947" t="s">
        <v>40</v>
      </c>
      <c r="I947">
        <v>17.3</v>
      </c>
      <c r="J947" t="s">
        <v>27</v>
      </c>
      <c r="K947">
        <v>10.1</v>
      </c>
      <c r="L947">
        <v>1.42</v>
      </c>
      <c r="M947" t="s">
        <v>30</v>
      </c>
      <c r="N947">
        <v>2147.9299999999998</v>
      </c>
      <c r="O947" s="5">
        <f>(ScoreCard!$E$3-laptop_prices3[[#This Row],[Price ($)]])/ScoreCard!$E$3*ScoreCard!$E$5</f>
        <v>4.0063129864506264</v>
      </c>
      <c r="P947" s="5">
        <f>laptop_prices3[[#This Row],[RAM (GB)]]/ScoreCard!$F$3*ScoreCard!$F$5</f>
        <v>0.4375</v>
      </c>
      <c r="Q947" s="5">
        <f>laptop_prices3[[#This Row],[Screen Size (inch)]]/ScoreCard!$G$3*ScoreCard!$G$5</f>
        <v>2</v>
      </c>
      <c r="R947" s="5">
        <f>laptop_prices3[[#This Row],[Battery Life (hours)]]/ScoreCard!$H$3*ScoreCard!$H$5</f>
        <v>5.8916666666666666</v>
      </c>
      <c r="S947" s="5">
        <f>ScoreCard!$I$3-laptop_prices3[[#This Row],[Weight (kg)]]/ScoreCard!$I$3*ScoreCard!$I$5</f>
        <v>2.6885714285714286</v>
      </c>
      <c r="T947" s="6" cm="1">
        <f t="array" ref="T947">_xlfn.IFS(laptop_prices3[[#This Row],[Storage]]="512GB SSD", 512, laptop_prices3[[#This Row],[Storage]] = "1TB SSD", 1000, laptop_prices3[[#This Row],[Storage]] = "2TB SSD", 2000, laptop_prices3[[#This Row],[Storage]]= "256GB SSD", 256, laptop_prices3[[#This Row],[Storage]] = "1TB HDD", 1000*0.7)</f>
        <v>1000</v>
      </c>
      <c r="U947" s="5">
        <f>laptop_prices3[[#This Row],[Storage Raw Value]]/ScoreCard!$J$3*ScoreCard!$J$5</f>
        <v>4</v>
      </c>
    </row>
    <row r="948" spans="2:21" x14ac:dyDescent="0.2">
      <c r="B948" s="4" cm="1">
        <f t="array" ref="B948">SUM(laptop_prices3[[#This Row],[RAM Comp]:[Weight Comp]]+laptop_prices3[[#This Row],[Storage Comp]])</f>
        <v>12.398544728874208</v>
      </c>
      <c r="C948">
        <v>946</v>
      </c>
      <c r="D948" t="s">
        <v>38</v>
      </c>
      <c r="E948" t="s">
        <v>24</v>
      </c>
      <c r="F948">
        <v>16</v>
      </c>
      <c r="G948" t="s">
        <v>29</v>
      </c>
      <c r="H948" t="s">
        <v>40</v>
      </c>
      <c r="I948">
        <v>14</v>
      </c>
      <c r="J948" t="s">
        <v>21</v>
      </c>
      <c r="K948">
        <v>4.3</v>
      </c>
      <c r="L948">
        <v>1.88</v>
      </c>
      <c r="M948" t="s">
        <v>46</v>
      </c>
      <c r="N948">
        <v>1059.8</v>
      </c>
      <c r="O948" s="5">
        <f>(ScoreCard!$E$3-laptop_prices3[[#This Row],[Price ($)]])/ScoreCard!$E$3*ScoreCard!$E$5</f>
        <v>4.5097095822677531</v>
      </c>
      <c r="P948" s="5">
        <f>laptop_prices3[[#This Row],[RAM (GB)]]/ScoreCard!$F$3*ScoreCard!$F$5</f>
        <v>1.75</v>
      </c>
      <c r="Q948" s="5">
        <f>laptop_prices3[[#This Row],[Screen Size (inch)]]/ScoreCard!$G$3*ScoreCard!$G$5</f>
        <v>1.6184971098265895</v>
      </c>
      <c r="R948" s="5">
        <f>laptop_prices3[[#This Row],[Battery Life (hours)]]/ScoreCard!$H$3*ScoreCard!$H$5</f>
        <v>2.5083333333333333</v>
      </c>
      <c r="S948" s="5">
        <f>ScoreCard!$I$3-laptop_prices3[[#This Row],[Weight (kg)]]/ScoreCard!$I$3*ScoreCard!$I$5</f>
        <v>2.4257142857142857</v>
      </c>
      <c r="T948" s="6" cm="1">
        <f t="array" ref="T948">_xlfn.IFS(laptop_prices3[[#This Row],[Storage]]="512GB SSD", 512, laptop_prices3[[#This Row],[Storage]] = "1TB SSD", 1000, laptop_prices3[[#This Row],[Storage]] = "2TB SSD", 2000, laptop_prices3[[#This Row],[Storage]]= "256GB SSD", 256, laptop_prices3[[#This Row],[Storage]] = "1TB HDD", 1000*0.7)</f>
        <v>256</v>
      </c>
      <c r="U948" s="5">
        <f>laptop_prices3[[#This Row],[Storage Raw Value]]/ScoreCard!$J$3*ScoreCard!$J$5</f>
        <v>1.024</v>
      </c>
    </row>
    <row r="949" spans="2:21" x14ac:dyDescent="0.2">
      <c r="B949" s="4" cm="1">
        <f t="array" ref="B949">SUM(laptop_prices3[[#This Row],[RAM Comp]:[Weight Comp]]+laptop_prices3[[#This Row],[Storage Comp]])</f>
        <v>41.88244907789705</v>
      </c>
      <c r="C949">
        <v>947</v>
      </c>
      <c r="D949" t="s">
        <v>17</v>
      </c>
      <c r="E949" t="s">
        <v>37</v>
      </c>
      <c r="F949">
        <v>4</v>
      </c>
      <c r="G949" t="s">
        <v>25</v>
      </c>
      <c r="H949" t="s">
        <v>14</v>
      </c>
      <c r="I949">
        <v>16</v>
      </c>
      <c r="J949" t="s">
        <v>21</v>
      </c>
      <c r="K949">
        <v>10.4</v>
      </c>
      <c r="L949">
        <v>3.45</v>
      </c>
      <c r="M949" t="s">
        <v>30</v>
      </c>
      <c r="N949">
        <v>1977.65</v>
      </c>
      <c r="O949" s="5">
        <f>(ScoreCard!$E$3-laptop_prices3[[#This Row],[Price ($)]])/ScoreCard!$E$3*ScoreCard!$E$5</f>
        <v>4.0850888425852254</v>
      </c>
      <c r="P949" s="5">
        <f>laptop_prices3[[#This Row],[RAM (GB)]]/ScoreCard!$F$3*ScoreCard!$F$5</f>
        <v>0.4375</v>
      </c>
      <c r="Q949" s="5">
        <f>laptop_prices3[[#This Row],[Screen Size (inch)]]/ScoreCard!$G$3*ScoreCard!$G$5</f>
        <v>1.8497109826589595</v>
      </c>
      <c r="R949" s="5">
        <f>laptop_prices3[[#This Row],[Battery Life (hours)]]/ScoreCard!$H$3*ScoreCard!$H$5</f>
        <v>6.0666666666666664</v>
      </c>
      <c r="S949" s="5">
        <f>ScoreCard!$I$3-laptop_prices3[[#This Row],[Weight (kg)]]/ScoreCard!$I$3*ScoreCard!$I$5</f>
        <v>1.5285714285714285</v>
      </c>
      <c r="T949" s="6" cm="1">
        <f t="array" ref="T949">_xlfn.IFS(laptop_prices3[[#This Row],[Storage]]="512GB SSD", 512, laptop_prices3[[#This Row],[Storage]] = "1TB SSD", 1000, laptop_prices3[[#This Row],[Storage]] = "2TB SSD", 2000, laptop_prices3[[#This Row],[Storage]]= "256GB SSD", 256, laptop_prices3[[#This Row],[Storage]] = "1TB HDD", 1000*0.7)</f>
        <v>2000</v>
      </c>
      <c r="U949" s="5">
        <f>laptop_prices3[[#This Row],[Storage Raw Value]]/ScoreCard!$J$3*ScoreCard!$J$5</f>
        <v>8</v>
      </c>
    </row>
    <row r="950" spans="2:21" x14ac:dyDescent="0.2">
      <c r="B950" s="4" cm="1">
        <f t="array" ref="B950">SUM(laptop_prices3[[#This Row],[RAM Comp]:[Weight Comp]]+laptop_prices3[[#This Row],[Storage Comp]])</f>
        <v>17.215420589044868</v>
      </c>
      <c r="C950">
        <v>948</v>
      </c>
      <c r="D950" t="s">
        <v>47</v>
      </c>
      <c r="E950" t="s">
        <v>37</v>
      </c>
      <c r="F950">
        <v>64</v>
      </c>
      <c r="G950" t="s">
        <v>29</v>
      </c>
      <c r="H950" t="s">
        <v>14</v>
      </c>
      <c r="I950">
        <v>15.6</v>
      </c>
      <c r="J950" t="s">
        <v>15</v>
      </c>
      <c r="K950">
        <v>4.7</v>
      </c>
      <c r="L950">
        <v>3.37</v>
      </c>
      <c r="M950" t="s">
        <v>46</v>
      </c>
      <c r="N950">
        <v>7128.99</v>
      </c>
      <c r="O950" s="5">
        <f>(ScoreCard!$E$3-laptop_prices3[[#This Row],[Price ($)]])/ScoreCard!$E$3*ScoreCard!$E$5</f>
        <v>1.7019480231090647</v>
      </c>
      <c r="P950" s="5">
        <f>laptop_prices3[[#This Row],[RAM (GB)]]/ScoreCard!$F$3*ScoreCard!$F$5</f>
        <v>7</v>
      </c>
      <c r="Q950" s="5">
        <f>laptop_prices3[[#This Row],[Screen Size (inch)]]/ScoreCard!$G$3*ScoreCard!$G$5</f>
        <v>1.8034682080924855</v>
      </c>
      <c r="R950" s="5">
        <f>laptop_prices3[[#This Row],[Battery Life (hours)]]/ScoreCard!$H$3*ScoreCard!$H$5</f>
        <v>2.7416666666666667</v>
      </c>
      <c r="S950" s="5">
        <f>ScoreCard!$I$3-laptop_prices3[[#This Row],[Weight (kg)]]/ScoreCard!$I$3*ScoreCard!$I$5</f>
        <v>1.5742857142857143</v>
      </c>
      <c r="T950" s="6" cm="1">
        <f t="array" ref="T950">_xlfn.IFS(laptop_prices3[[#This Row],[Storage]]="512GB SSD", 512, laptop_prices3[[#This Row],[Storage]] = "1TB SSD", 1000, laptop_prices3[[#This Row],[Storage]] = "2TB SSD", 2000, laptop_prices3[[#This Row],[Storage]]= "256GB SSD", 256, laptop_prices3[[#This Row],[Storage]] = "1TB HDD", 1000*0.7)</f>
        <v>256</v>
      </c>
      <c r="U950" s="5">
        <f>laptop_prices3[[#This Row],[Storage Raw Value]]/ScoreCard!$J$3*ScoreCard!$J$5</f>
        <v>1.024</v>
      </c>
    </row>
    <row r="951" spans="2:21" x14ac:dyDescent="0.2">
      <c r="B951" s="4" cm="1">
        <f t="array" ref="B951">SUM(laptop_prices3[[#This Row],[RAM Comp]:[Weight Comp]]+laptop_prices3[[#This Row],[Storage Comp]])</f>
        <v>42.3856674924305</v>
      </c>
      <c r="C951">
        <v>949</v>
      </c>
      <c r="D951" t="s">
        <v>45</v>
      </c>
      <c r="E951" t="s">
        <v>12</v>
      </c>
      <c r="F951">
        <v>8</v>
      </c>
      <c r="G951" t="s">
        <v>25</v>
      </c>
      <c r="H951" t="s">
        <v>40</v>
      </c>
      <c r="I951">
        <v>13.3</v>
      </c>
      <c r="J951" t="s">
        <v>27</v>
      </c>
      <c r="K951">
        <v>9.5</v>
      </c>
      <c r="L951">
        <v>1.87</v>
      </c>
      <c r="M951" t="s">
        <v>22</v>
      </c>
      <c r="N951">
        <v>1539.18</v>
      </c>
      <c r="O951" s="5">
        <f>(ScoreCard!$E$3-laptop_prices3[[#This Row],[Price ($)]])/ScoreCard!$E$3*ScoreCard!$E$5</f>
        <v>4.2879362095063973</v>
      </c>
      <c r="P951" s="5">
        <f>laptop_prices3[[#This Row],[RAM (GB)]]/ScoreCard!$F$3*ScoreCard!$F$5</f>
        <v>0.875</v>
      </c>
      <c r="Q951" s="5">
        <f>laptop_prices3[[#This Row],[Screen Size (inch)]]/ScoreCard!$G$3*ScoreCard!$G$5</f>
        <v>1.5375722543352601</v>
      </c>
      <c r="R951" s="5">
        <f>laptop_prices3[[#This Row],[Battery Life (hours)]]/ScoreCard!$H$3*ScoreCard!$H$5</f>
        <v>5.5416666666666661</v>
      </c>
      <c r="S951" s="5">
        <f>ScoreCard!$I$3-laptop_prices3[[#This Row],[Weight (kg)]]/ScoreCard!$I$3*ScoreCard!$I$5</f>
        <v>2.4314285714285715</v>
      </c>
      <c r="T951" s="6" cm="1">
        <f t="array" ref="T951">_xlfn.IFS(laptop_prices3[[#This Row],[Storage]]="512GB SSD", 512, laptop_prices3[[#This Row],[Storage]] = "1TB SSD", 1000, laptop_prices3[[#This Row],[Storage]] = "2TB SSD", 2000, laptop_prices3[[#This Row],[Storage]]= "256GB SSD", 256, laptop_prices3[[#This Row],[Storage]] = "1TB HDD", 1000*0.7)</f>
        <v>2000</v>
      </c>
      <c r="U951" s="5">
        <f>laptop_prices3[[#This Row],[Storage Raw Value]]/ScoreCard!$J$3*ScoreCard!$J$5</f>
        <v>8</v>
      </c>
    </row>
    <row r="952" spans="2:21" x14ac:dyDescent="0.2">
      <c r="B952" s="4" cm="1">
        <f t="array" ref="B952">SUM(laptop_prices3[[#This Row],[RAM Comp]:[Weight Comp]]+laptop_prices3[[#This Row],[Storage Comp]])</f>
        <v>20.632878062207542</v>
      </c>
      <c r="C952">
        <v>950</v>
      </c>
      <c r="D952" t="s">
        <v>28</v>
      </c>
      <c r="E952" t="s">
        <v>48</v>
      </c>
      <c r="F952">
        <v>16</v>
      </c>
      <c r="G952" t="s">
        <v>13</v>
      </c>
      <c r="H952" t="s">
        <v>32</v>
      </c>
      <c r="I952">
        <v>14</v>
      </c>
      <c r="J952" t="s">
        <v>21</v>
      </c>
      <c r="K952">
        <v>11.6</v>
      </c>
      <c r="L952">
        <v>2.09</v>
      </c>
      <c r="M952" t="s">
        <v>30</v>
      </c>
      <c r="N952">
        <v>1360.17</v>
      </c>
      <c r="O952" s="5">
        <f>(ScoreCard!$E$3-laptop_prices3[[#This Row],[Price ($)]])/ScoreCard!$E$3*ScoreCard!$E$5</f>
        <v>4.3707507855379593</v>
      </c>
      <c r="P952" s="5">
        <f>laptop_prices3[[#This Row],[RAM (GB)]]/ScoreCard!$F$3*ScoreCard!$F$5</f>
        <v>1.75</v>
      </c>
      <c r="Q952" s="5">
        <f>laptop_prices3[[#This Row],[Screen Size (inch)]]/ScoreCard!$G$3*ScoreCard!$G$5</f>
        <v>1.6184971098265895</v>
      </c>
      <c r="R952" s="5">
        <f>laptop_prices3[[#This Row],[Battery Life (hours)]]/ScoreCard!$H$3*ScoreCard!$H$5</f>
        <v>6.7666666666666666</v>
      </c>
      <c r="S952" s="5">
        <f>ScoreCard!$I$3-laptop_prices3[[#This Row],[Weight (kg)]]/ScoreCard!$I$3*ScoreCard!$I$5</f>
        <v>2.305714285714286</v>
      </c>
      <c r="T952" s="6" cm="1">
        <f t="array" ref="T952">_xlfn.IFS(laptop_prices3[[#This Row],[Storage]]="512GB SSD", 512, laptop_prices3[[#This Row],[Storage]] = "1TB SSD", 1000, laptop_prices3[[#This Row],[Storage]] = "2TB SSD", 2000, laptop_prices3[[#This Row],[Storage]]= "256GB SSD", 256, laptop_prices3[[#This Row],[Storage]] = "1TB HDD", 1000*0.7)</f>
        <v>512</v>
      </c>
      <c r="U952" s="5">
        <f>laptop_prices3[[#This Row],[Storage Raw Value]]/ScoreCard!$J$3*ScoreCard!$J$5</f>
        <v>2.048</v>
      </c>
    </row>
    <row r="953" spans="2:21" x14ac:dyDescent="0.2">
      <c r="B953" s="4" cm="1">
        <f t="array" ref="B953">SUM(laptop_prices3[[#This Row],[RAM Comp]:[Weight Comp]]+laptop_prices3[[#This Row],[Storage Comp]])</f>
        <v>19.168830443159923</v>
      </c>
      <c r="C953">
        <v>951</v>
      </c>
      <c r="D953" t="s">
        <v>33</v>
      </c>
      <c r="E953" t="s">
        <v>31</v>
      </c>
      <c r="F953">
        <v>32</v>
      </c>
      <c r="G953" t="s">
        <v>13</v>
      </c>
      <c r="H953" t="s">
        <v>26</v>
      </c>
      <c r="I953">
        <v>14</v>
      </c>
      <c r="J953" t="s">
        <v>27</v>
      </c>
      <c r="K953">
        <v>6.1</v>
      </c>
      <c r="L953">
        <v>2.1</v>
      </c>
      <c r="M953" t="s">
        <v>22</v>
      </c>
      <c r="N953">
        <v>2317.71</v>
      </c>
      <c r="O953" s="5">
        <f>(ScoreCard!$E$3-laptop_prices3[[#This Row],[Price ($)]])/ScoreCard!$E$3*ScoreCard!$E$5</f>
        <v>3.9277684430249038</v>
      </c>
      <c r="P953" s="5">
        <f>laptop_prices3[[#This Row],[RAM (GB)]]/ScoreCard!$F$3*ScoreCard!$F$5</f>
        <v>3.5</v>
      </c>
      <c r="Q953" s="5">
        <f>laptop_prices3[[#This Row],[Screen Size (inch)]]/ScoreCard!$G$3*ScoreCard!$G$5</f>
        <v>1.6184971098265895</v>
      </c>
      <c r="R953" s="5">
        <f>laptop_prices3[[#This Row],[Battery Life (hours)]]/ScoreCard!$H$3*ScoreCard!$H$5</f>
        <v>3.5583333333333331</v>
      </c>
      <c r="S953" s="5">
        <f>ScoreCard!$I$3-laptop_prices3[[#This Row],[Weight (kg)]]/ScoreCard!$I$3*ScoreCard!$I$5</f>
        <v>2.2999999999999998</v>
      </c>
      <c r="T953" s="6" cm="1">
        <f t="array" ref="T953">_xlfn.IFS(laptop_prices3[[#This Row],[Storage]]="512GB SSD", 512, laptop_prices3[[#This Row],[Storage]] = "1TB SSD", 1000, laptop_prices3[[#This Row],[Storage]] = "2TB SSD", 2000, laptop_prices3[[#This Row],[Storage]]= "256GB SSD", 256, laptop_prices3[[#This Row],[Storage]] = "1TB HDD", 1000*0.7)</f>
        <v>512</v>
      </c>
      <c r="U953" s="5">
        <f>laptop_prices3[[#This Row],[Storage Raw Value]]/ScoreCard!$J$3*ScoreCard!$J$5</f>
        <v>2.048</v>
      </c>
    </row>
    <row r="954" spans="2:21" x14ac:dyDescent="0.2">
      <c r="B954" s="4" cm="1">
        <f t="array" ref="B954">SUM(laptop_prices3[[#This Row],[RAM Comp]:[Weight Comp]]+laptop_prices3[[#This Row],[Storage Comp]])</f>
        <v>12.762325350949627</v>
      </c>
      <c r="C954">
        <v>952</v>
      </c>
      <c r="D954" t="s">
        <v>33</v>
      </c>
      <c r="E954" t="s">
        <v>24</v>
      </c>
      <c r="F954">
        <v>16</v>
      </c>
      <c r="G954" t="s">
        <v>29</v>
      </c>
      <c r="H954" t="s">
        <v>26</v>
      </c>
      <c r="I954">
        <v>15.6</v>
      </c>
      <c r="J954" t="s">
        <v>21</v>
      </c>
      <c r="K954">
        <v>5.4</v>
      </c>
      <c r="L954">
        <v>2.69</v>
      </c>
      <c r="M954" t="s">
        <v>16</v>
      </c>
      <c r="N954">
        <v>1017.79</v>
      </c>
      <c r="O954" s="5">
        <f>(ScoreCard!$E$3-laptop_prices3[[#This Row],[Price ($)]])/ScoreCard!$E$3*ScoreCard!$E$5</f>
        <v>4.5291444760674624</v>
      </c>
      <c r="P954" s="5">
        <f>laptop_prices3[[#This Row],[RAM (GB)]]/ScoreCard!$F$3*ScoreCard!$F$5</f>
        <v>1.75</v>
      </c>
      <c r="Q954" s="5">
        <f>laptop_prices3[[#This Row],[Screen Size (inch)]]/ScoreCard!$G$3*ScoreCard!$G$5</f>
        <v>1.8034682080924855</v>
      </c>
      <c r="R954" s="5">
        <f>laptop_prices3[[#This Row],[Battery Life (hours)]]/ScoreCard!$H$3*ScoreCard!$H$5</f>
        <v>3.15</v>
      </c>
      <c r="S954" s="5">
        <f>ScoreCard!$I$3-laptop_prices3[[#This Row],[Weight (kg)]]/ScoreCard!$I$3*ScoreCard!$I$5</f>
        <v>1.9628571428571429</v>
      </c>
      <c r="T954" s="6" cm="1">
        <f t="array" ref="T954">_xlfn.IFS(laptop_prices3[[#This Row],[Storage]]="512GB SSD", 512, laptop_prices3[[#This Row],[Storage]] = "1TB SSD", 1000, laptop_prices3[[#This Row],[Storage]] = "2TB SSD", 2000, laptop_prices3[[#This Row],[Storage]]= "256GB SSD", 256, laptop_prices3[[#This Row],[Storage]] = "1TB HDD", 1000*0.7)</f>
        <v>256</v>
      </c>
      <c r="U954" s="5">
        <f>laptop_prices3[[#This Row],[Storage Raw Value]]/ScoreCard!$J$3*ScoreCard!$J$5</f>
        <v>1.024</v>
      </c>
    </row>
    <row r="955" spans="2:21" x14ac:dyDescent="0.2">
      <c r="B955" s="4" cm="1">
        <f t="array" ref="B955">SUM(laptop_prices3[[#This Row],[RAM Comp]:[Weight Comp]]+laptop_prices3[[#This Row],[Storage Comp]])</f>
        <v>12.713306633636114</v>
      </c>
      <c r="C955">
        <v>953</v>
      </c>
      <c r="D955" t="s">
        <v>36</v>
      </c>
      <c r="E955" t="s">
        <v>31</v>
      </c>
      <c r="F955">
        <v>16</v>
      </c>
      <c r="G955" t="s">
        <v>29</v>
      </c>
      <c r="H955" t="s">
        <v>14</v>
      </c>
      <c r="I955">
        <v>14</v>
      </c>
      <c r="J955" t="s">
        <v>27</v>
      </c>
      <c r="K955">
        <v>5.3</v>
      </c>
      <c r="L955">
        <v>2.35</v>
      </c>
      <c r="M955" t="s">
        <v>46</v>
      </c>
      <c r="N955">
        <v>1550.97</v>
      </c>
      <c r="O955" s="5">
        <f>(ScoreCard!$E$3-laptop_prices3[[#This Row],[Price ($)]])/ScoreCard!$E$3*ScoreCard!$E$5</f>
        <v>4.282481855831116</v>
      </c>
      <c r="P955" s="5">
        <f>laptop_prices3[[#This Row],[RAM (GB)]]/ScoreCard!$F$3*ScoreCard!$F$5</f>
        <v>1.75</v>
      </c>
      <c r="Q955" s="5">
        <f>laptop_prices3[[#This Row],[Screen Size (inch)]]/ScoreCard!$G$3*ScoreCard!$G$5</f>
        <v>1.6184971098265895</v>
      </c>
      <c r="R955" s="5">
        <f>laptop_prices3[[#This Row],[Battery Life (hours)]]/ScoreCard!$H$3*ScoreCard!$H$5</f>
        <v>3.0916666666666668</v>
      </c>
      <c r="S955" s="5">
        <f>ScoreCard!$I$3-laptop_prices3[[#This Row],[Weight (kg)]]/ScoreCard!$I$3*ScoreCard!$I$5</f>
        <v>2.157142857142857</v>
      </c>
      <c r="T955" s="6" cm="1">
        <f t="array" ref="T955">_xlfn.IFS(laptop_prices3[[#This Row],[Storage]]="512GB SSD", 512, laptop_prices3[[#This Row],[Storage]] = "1TB SSD", 1000, laptop_prices3[[#This Row],[Storage]] = "2TB SSD", 2000, laptop_prices3[[#This Row],[Storage]]= "256GB SSD", 256, laptop_prices3[[#This Row],[Storage]] = "1TB HDD", 1000*0.7)</f>
        <v>256</v>
      </c>
      <c r="U955" s="5">
        <f>laptop_prices3[[#This Row],[Storage Raw Value]]/ScoreCard!$J$3*ScoreCard!$J$5</f>
        <v>1.024</v>
      </c>
    </row>
    <row r="956" spans="2:21" x14ac:dyDescent="0.2">
      <c r="B956" s="4" cm="1">
        <f t="array" ref="B956">SUM(laptop_prices3[[#This Row],[RAM Comp]:[Weight Comp]]+laptop_prices3[[#This Row],[Storage Comp]])</f>
        <v>23.361949077897052</v>
      </c>
      <c r="C956">
        <v>954</v>
      </c>
      <c r="D956" t="s">
        <v>36</v>
      </c>
      <c r="E956" t="s">
        <v>24</v>
      </c>
      <c r="F956">
        <v>64</v>
      </c>
      <c r="G956" t="s">
        <v>13</v>
      </c>
      <c r="H956" t="s">
        <v>44</v>
      </c>
      <c r="I956">
        <v>16</v>
      </c>
      <c r="J956" t="s">
        <v>27</v>
      </c>
      <c r="K956">
        <v>6.5</v>
      </c>
      <c r="L956">
        <v>1.7</v>
      </c>
      <c r="M956" t="s">
        <v>22</v>
      </c>
      <c r="N956">
        <v>2848.25</v>
      </c>
      <c r="O956" s="5">
        <f>(ScoreCard!$E$3-laptop_prices3[[#This Row],[Price ($)]])/ScoreCard!$E$3*ScoreCard!$E$5</f>
        <v>3.68232715389142</v>
      </c>
      <c r="P956" s="5">
        <f>laptop_prices3[[#This Row],[RAM (GB)]]/ScoreCard!$F$3*ScoreCard!$F$5</f>
        <v>7</v>
      </c>
      <c r="Q956" s="5">
        <f>laptop_prices3[[#This Row],[Screen Size (inch)]]/ScoreCard!$G$3*ScoreCard!$G$5</f>
        <v>1.8497109826589595</v>
      </c>
      <c r="R956" s="5">
        <f>laptop_prices3[[#This Row],[Battery Life (hours)]]/ScoreCard!$H$3*ScoreCard!$H$5</f>
        <v>3.7916666666666665</v>
      </c>
      <c r="S956" s="5">
        <f>ScoreCard!$I$3-laptop_prices3[[#This Row],[Weight (kg)]]/ScoreCard!$I$3*ScoreCard!$I$5</f>
        <v>2.5285714285714285</v>
      </c>
      <c r="T956" s="6" cm="1">
        <f t="array" ref="T956">_xlfn.IFS(laptop_prices3[[#This Row],[Storage]]="512GB SSD", 512, laptop_prices3[[#This Row],[Storage]] = "1TB SSD", 1000, laptop_prices3[[#This Row],[Storage]] = "2TB SSD", 2000, laptop_prices3[[#This Row],[Storage]]= "256GB SSD", 256, laptop_prices3[[#This Row],[Storage]] = "1TB HDD", 1000*0.7)</f>
        <v>512</v>
      </c>
      <c r="U956" s="5">
        <f>laptop_prices3[[#This Row],[Storage Raw Value]]/ScoreCard!$J$3*ScoreCard!$J$5</f>
        <v>2.048</v>
      </c>
    </row>
    <row r="957" spans="2:21" x14ac:dyDescent="0.2">
      <c r="B957" s="4" cm="1">
        <f t="array" ref="B957">SUM(laptop_prices3[[#This Row],[RAM Comp]:[Weight Comp]]+laptop_prices3[[#This Row],[Storage Comp]])</f>
        <v>27.807810349573355</v>
      </c>
      <c r="C957">
        <v>955</v>
      </c>
      <c r="D957" t="s">
        <v>47</v>
      </c>
      <c r="E957" t="s">
        <v>31</v>
      </c>
      <c r="F957">
        <v>64</v>
      </c>
      <c r="G957" t="s">
        <v>42</v>
      </c>
      <c r="H957" t="s">
        <v>20</v>
      </c>
      <c r="I957">
        <v>13.3</v>
      </c>
      <c r="J957" t="s">
        <v>15</v>
      </c>
      <c r="K957">
        <v>9.5</v>
      </c>
      <c r="L957">
        <v>1.7</v>
      </c>
      <c r="M957" t="s">
        <v>46</v>
      </c>
      <c r="N957">
        <v>2601.79</v>
      </c>
      <c r="O957" s="5">
        <f>(ScoreCard!$E$3-laptop_prices3[[#This Row],[Price ($)]])/ScoreCard!$E$3*ScoreCard!$E$5</f>
        <v>3.7963458143502709</v>
      </c>
      <c r="P957" s="5">
        <f>laptop_prices3[[#This Row],[RAM (GB)]]/ScoreCard!$F$3*ScoreCard!$F$5</f>
        <v>7</v>
      </c>
      <c r="Q957" s="5">
        <f>laptop_prices3[[#This Row],[Screen Size (inch)]]/ScoreCard!$G$3*ScoreCard!$G$5</f>
        <v>1.5375722543352601</v>
      </c>
      <c r="R957" s="5">
        <f>laptop_prices3[[#This Row],[Battery Life (hours)]]/ScoreCard!$H$3*ScoreCard!$H$5</f>
        <v>5.5416666666666661</v>
      </c>
      <c r="S957" s="5">
        <f>ScoreCard!$I$3-laptop_prices3[[#This Row],[Weight (kg)]]/ScoreCard!$I$3*ScoreCard!$I$5</f>
        <v>2.5285714285714285</v>
      </c>
      <c r="T957" s="6" cm="1">
        <f t="array" ref="T957">_xlfn.IFS(laptop_prices3[[#This Row],[Storage]]="512GB SSD", 512, laptop_prices3[[#This Row],[Storage]] = "1TB SSD", 1000, laptop_prices3[[#This Row],[Storage]] = "2TB SSD", 2000, laptop_prices3[[#This Row],[Storage]]= "256GB SSD", 256, laptop_prices3[[#This Row],[Storage]] = "1TB HDD", 1000*0.7)</f>
        <v>700</v>
      </c>
      <c r="U957" s="5">
        <f>laptop_prices3[[#This Row],[Storage Raw Value]]/ScoreCard!$J$3*ScoreCard!$J$5</f>
        <v>2.8</v>
      </c>
    </row>
    <row r="958" spans="2:21" x14ac:dyDescent="0.2">
      <c r="B958" s="4" cm="1">
        <f t="array" ref="B958">SUM(laptop_prices3[[#This Row],[RAM Comp]:[Weight Comp]]+laptop_prices3[[#This Row],[Storage Comp]])</f>
        <v>39.522277731902008</v>
      </c>
      <c r="C958">
        <v>956</v>
      </c>
      <c r="D958" t="s">
        <v>45</v>
      </c>
      <c r="E958" t="s">
        <v>12</v>
      </c>
      <c r="F958">
        <v>8</v>
      </c>
      <c r="G958" t="s">
        <v>25</v>
      </c>
      <c r="H958" t="s">
        <v>32</v>
      </c>
      <c r="I958">
        <v>15.6</v>
      </c>
      <c r="J958" t="s">
        <v>43</v>
      </c>
      <c r="K958">
        <v>4.4000000000000004</v>
      </c>
      <c r="L958">
        <v>2.14</v>
      </c>
      <c r="M958" t="s">
        <v>46</v>
      </c>
      <c r="N958">
        <v>1076.3</v>
      </c>
      <c r="O958" s="5">
        <f>(ScoreCard!$E$3-laptop_prices3[[#This Row],[Price ($)]])/ScoreCard!$E$3*ScoreCard!$E$5</f>
        <v>4.5020762628748656</v>
      </c>
      <c r="P958" s="5">
        <f>laptop_prices3[[#This Row],[RAM (GB)]]/ScoreCard!$F$3*ScoreCard!$F$5</f>
        <v>0.875</v>
      </c>
      <c r="Q958" s="5">
        <f>laptop_prices3[[#This Row],[Screen Size (inch)]]/ScoreCard!$G$3*ScoreCard!$G$5</f>
        <v>1.8034682080924855</v>
      </c>
      <c r="R958" s="5">
        <f>laptop_prices3[[#This Row],[Battery Life (hours)]]/ScoreCard!$H$3*ScoreCard!$H$5</f>
        <v>2.5666666666666669</v>
      </c>
      <c r="S958" s="5">
        <f>ScoreCard!$I$3-laptop_prices3[[#This Row],[Weight (kg)]]/ScoreCard!$I$3*ScoreCard!$I$5</f>
        <v>2.2771428571428571</v>
      </c>
      <c r="T958" s="6" cm="1">
        <f t="array" ref="T958">_xlfn.IFS(laptop_prices3[[#This Row],[Storage]]="512GB SSD", 512, laptop_prices3[[#This Row],[Storage]] = "1TB SSD", 1000, laptop_prices3[[#This Row],[Storage]] = "2TB SSD", 2000, laptop_prices3[[#This Row],[Storage]]= "256GB SSD", 256, laptop_prices3[[#This Row],[Storage]] = "1TB HDD", 1000*0.7)</f>
        <v>2000</v>
      </c>
      <c r="U958" s="5">
        <f>laptop_prices3[[#This Row],[Storage Raw Value]]/ScoreCard!$J$3*ScoreCard!$J$5</f>
        <v>8</v>
      </c>
    </row>
    <row r="959" spans="2:21" x14ac:dyDescent="0.2">
      <c r="B959" s="4" cm="1">
        <f t="array" ref="B959">SUM(laptop_prices3[[#This Row],[RAM Comp]:[Weight Comp]]+laptop_prices3[[#This Row],[Storage Comp]])</f>
        <v>11.880353839801817</v>
      </c>
      <c r="C959">
        <v>957</v>
      </c>
      <c r="D959" t="s">
        <v>47</v>
      </c>
      <c r="E959" t="s">
        <v>41</v>
      </c>
      <c r="F959">
        <v>4</v>
      </c>
      <c r="G959" t="s">
        <v>29</v>
      </c>
      <c r="H959" t="s">
        <v>32</v>
      </c>
      <c r="I959">
        <v>16</v>
      </c>
      <c r="J959" t="s">
        <v>21</v>
      </c>
      <c r="K959">
        <v>6</v>
      </c>
      <c r="L959">
        <v>2.63</v>
      </c>
      <c r="M959" t="s">
        <v>46</v>
      </c>
      <c r="N959">
        <v>1722</v>
      </c>
      <c r="O959" s="5">
        <f>(ScoreCard!$E$3-laptop_prices3[[#This Row],[Price ($)]])/ScoreCard!$E$3*ScoreCard!$E$5</f>
        <v>4.2033590306332052</v>
      </c>
      <c r="P959" s="5">
        <f>laptop_prices3[[#This Row],[RAM (GB)]]/ScoreCard!$F$3*ScoreCard!$F$5</f>
        <v>0.4375</v>
      </c>
      <c r="Q959" s="5">
        <f>laptop_prices3[[#This Row],[Screen Size (inch)]]/ScoreCard!$G$3*ScoreCard!$G$5</f>
        <v>1.8497109826589595</v>
      </c>
      <c r="R959" s="5">
        <f>laptop_prices3[[#This Row],[Battery Life (hours)]]/ScoreCard!$H$3*ScoreCard!$H$5</f>
        <v>3.5</v>
      </c>
      <c r="S959" s="5">
        <f>ScoreCard!$I$3-laptop_prices3[[#This Row],[Weight (kg)]]/ScoreCard!$I$3*ScoreCard!$I$5</f>
        <v>1.9971428571428571</v>
      </c>
      <c r="T959" s="6" cm="1">
        <f t="array" ref="T959">_xlfn.IFS(laptop_prices3[[#This Row],[Storage]]="512GB SSD", 512, laptop_prices3[[#This Row],[Storage]] = "1TB SSD", 1000, laptop_prices3[[#This Row],[Storage]] = "2TB SSD", 2000, laptop_prices3[[#This Row],[Storage]]= "256GB SSD", 256, laptop_prices3[[#This Row],[Storage]] = "1TB HDD", 1000*0.7)</f>
        <v>256</v>
      </c>
      <c r="U959" s="5">
        <f>laptop_prices3[[#This Row],[Storage Raw Value]]/ScoreCard!$J$3*ScoreCard!$J$5</f>
        <v>1.024</v>
      </c>
    </row>
    <row r="960" spans="2:21" x14ac:dyDescent="0.2">
      <c r="B960" s="4" cm="1">
        <f t="array" ref="B960">SUM(laptop_prices3[[#This Row],[RAM Comp]:[Weight Comp]]+laptop_prices3[[#This Row],[Storage Comp]])</f>
        <v>14.884881778144784</v>
      </c>
      <c r="C960">
        <v>958</v>
      </c>
      <c r="D960" t="s">
        <v>47</v>
      </c>
      <c r="E960" t="s">
        <v>12</v>
      </c>
      <c r="F960">
        <v>4</v>
      </c>
      <c r="G960" t="s">
        <v>29</v>
      </c>
      <c r="H960" t="s">
        <v>40</v>
      </c>
      <c r="I960">
        <v>13.3</v>
      </c>
      <c r="J960" t="s">
        <v>15</v>
      </c>
      <c r="K960">
        <v>11</v>
      </c>
      <c r="L960">
        <v>1.93</v>
      </c>
      <c r="M960" t="s">
        <v>22</v>
      </c>
      <c r="N960">
        <v>1285.22</v>
      </c>
      <c r="O960" s="5">
        <f>(ScoreCard!$E$3-laptop_prices3[[#This Row],[Price ($)]])/ScoreCard!$E$3*ScoreCard!$E$5</f>
        <v>4.4054245605983784</v>
      </c>
      <c r="P960" s="5">
        <f>laptop_prices3[[#This Row],[RAM (GB)]]/ScoreCard!$F$3*ScoreCard!$F$5</f>
        <v>0.4375</v>
      </c>
      <c r="Q960" s="5">
        <f>laptop_prices3[[#This Row],[Screen Size (inch)]]/ScoreCard!$G$3*ScoreCard!$G$5</f>
        <v>1.5375722543352601</v>
      </c>
      <c r="R960" s="5">
        <f>laptop_prices3[[#This Row],[Battery Life (hours)]]/ScoreCard!$H$3*ScoreCard!$H$5</f>
        <v>6.4166666666666661</v>
      </c>
      <c r="S960" s="5">
        <f>ScoreCard!$I$3-laptop_prices3[[#This Row],[Weight (kg)]]/ScoreCard!$I$3*ScoreCard!$I$5</f>
        <v>2.3971428571428572</v>
      </c>
      <c r="T960" s="6" cm="1">
        <f t="array" ref="T960">_xlfn.IFS(laptop_prices3[[#This Row],[Storage]]="512GB SSD", 512, laptop_prices3[[#This Row],[Storage]] = "1TB SSD", 1000, laptop_prices3[[#This Row],[Storage]] = "2TB SSD", 2000, laptop_prices3[[#This Row],[Storage]]= "256GB SSD", 256, laptop_prices3[[#This Row],[Storage]] = "1TB HDD", 1000*0.7)</f>
        <v>256</v>
      </c>
      <c r="U960" s="5">
        <f>laptop_prices3[[#This Row],[Storage Raw Value]]/ScoreCard!$J$3*ScoreCard!$J$5</f>
        <v>1.024</v>
      </c>
    </row>
    <row r="961" spans="2:21" x14ac:dyDescent="0.2">
      <c r="B961" s="4" cm="1">
        <f t="array" ref="B961">SUM(laptop_prices3[[#This Row],[RAM Comp]:[Weight Comp]]+laptop_prices3[[#This Row],[Storage Comp]])</f>
        <v>28.227572254335261</v>
      </c>
      <c r="C961">
        <v>959</v>
      </c>
      <c r="D961" t="s">
        <v>11</v>
      </c>
      <c r="E961" t="s">
        <v>37</v>
      </c>
      <c r="F961">
        <v>64</v>
      </c>
      <c r="G961" t="s">
        <v>42</v>
      </c>
      <c r="H961" t="s">
        <v>20</v>
      </c>
      <c r="I961">
        <v>13.3</v>
      </c>
      <c r="J961" t="s">
        <v>43</v>
      </c>
      <c r="K961">
        <v>10.199999999999999</v>
      </c>
      <c r="L961">
        <v>1.68</v>
      </c>
      <c r="M961" t="s">
        <v>22</v>
      </c>
      <c r="N961">
        <v>4927.47</v>
      </c>
      <c r="O961" s="5">
        <f>(ScoreCard!$E$3-laptop_prices3[[#This Row],[Price ($)]])/ScoreCard!$E$3*ScoreCard!$E$5</f>
        <v>2.7204271327957006</v>
      </c>
      <c r="P961" s="5">
        <f>laptop_prices3[[#This Row],[RAM (GB)]]/ScoreCard!$F$3*ScoreCard!$F$5</f>
        <v>7</v>
      </c>
      <c r="Q961" s="5">
        <f>laptop_prices3[[#This Row],[Screen Size (inch)]]/ScoreCard!$G$3*ScoreCard!$G$5</f>
        <v>1.5375722543352601</v>
      </c>
      <c r="R961" s="5">
        <f>laptop_prices3[[#This Row],[Battery Life (hours)]]/ScoreCard!$H$3*ScoreCard!$H$5</f>
        <v>5.95</v>
      </c>
      <c r="S961" s="5">
        <f>ScoreCard!$I$3-laptop_prices3[[#This Row],[Weight (kg)]]/ScoreCard!$I$3*ScoreCard!$I$5</f>
        <v>2.54</v>
      </c>
      <c r="T961" s="6" cm="1">
        <f t="array" ref="T961">_xlfn.IFS(laptop_prices3[[#This Row],[Storage]]="512GB SSD", 512, laptop_prices3[[#This Row],[Storage]] = "1TB SSD", 1000, laptop_prices3[[#This Row],[Storage]] = "2TB SSD", 2000, laptop_prices3[[#This Row],[Storage]]= "256GB SSD", 256, laptop_prices3[[#This Row],[Storage]] = "1TB HDD", 1000*0.7)</f>
        <v>700</v>
      </c>
      <c r="U961" s="5">
        <f>laptop_prices3[[#This Row],[Storage Raw Value]]/ScoreCard!$J$3*ScoreCard!$J$5</f>
        <v>2.8</v>
      </c>
    </row>
    <row r="962" spans="2:21" x14ac:dyDescent="0.2">
      <c r="B962" s="4" cm="1">
        <f t="array" ref="B962">SUM(laptop_prices3[[#This Row],[RAM Comp]:[Weight Comp]]+laptop_prices3[[#This Row],[Storage Comp]])</f>
        <v>23.299715111478115</v>
      </c>
      <c r="C962">
        <v>960</v>
      </c>
      <c r="D962" t="s">
        <v>45</v>
      </c>
      <c r="E962" t="s">
        <v>18</v>
      </c>
      <c r="F962">
        <v>8</v>
      </c>
      <c r="G962" t="s">
        <v>19</v>
      </c>
      <c r="H962" t="s">
        <v>32</v>
      </c>
      <c r="I962">
        <v>13.3</v>
      </c>
      <c r="J962" t="s">
        <v>15</v>
      </c>
      <c r="K962">
        <v>4.2</v>
      </c>
      <c r="L962">
        <v>1.86</v>
      </c>
      <c r="M962" t="s">
        <v>16</v>
      </c>
      <c r="N962">
        <v>1559.72</v>
      </c>
      <c r="O962" s="5">
        <f>(ScoreCard!$E$3-laptop_prices3[[#This Row],[Price ($)]])/ScoreCard!$E$3*ScoreCard!$E$5</f>
        <v>4.2784338834257971</v>
      </c>
      <c r="P962" s="5">
        <f>laptop_prices3[[#This Row],[RAM (GB)]]/ScoreCard!$F$3*ScoreCard!$F$5</f>
        <v>0.875</v>
      </c>
      <c r="Q962" s="5">
        <f>laptop_prices3[[#This Row],[Screen Size (inch)]]/ScoreCard!$G$3*ScoreCard!$G$5</f>
        <v>1.5375722543352601</v>
      </c>
      <c r="R962" s="5">
        <f>laptop_prices3[[#This Row],[Battery Life (hours)]]/ScoreCard!$H$3*ScoreCard!$H$5</f>
        <v>2.4500000000000002</v>
      </c>
      <c r="S962" s="5">
        <f>ScoreCard!$I$3-laptop_prices3[[#This Row],[Weight (kg)]]/ScoreCard!$I$3*ScoreCard!$I$5</f>
        <v>2.4371428571428568</v>
      </c>
      <c r="T962" s="6" cm="1">
        <f t="array" ref="T962">_xlfn.IFS(laptop_prices3[[#This Row],[Storage]]="512GB SSD", 512, laptop_prices3[[#This Row],[Storage]] = "1TB SSD", 1000, laptop_prices3[[#This Row],[Storage]] = "2TB SSD", 2000, laptop_prices3[[#This Row],[Storage]]= "256GB SSD", 256, laptop_prices3[[#This Row],[Storage]] = "1TB HDD", 1000*0.7)</f>
        <v>1000</v>
      </c>
      <c r="U962" s="5">
        <f>laptop_prices3[[#This Row],[Storage Raw Value]]/ScoreCard!$J$3*ScoreCard!$J$5</f>
        <v>4</v>
      </c>
    </row>
    <row r="963" spans="2:21" x14ac:dyDescent="0.2">
      <c r="B963" s="4" cm="1">
        <f t="array" ref="B963">SUM(laptop_prices3[[#This Row],[RAM Comp]:[Weight Comp]]+laptop_prices3[[#This Row],[Storage Comp]])</f>
        <v>18.336715111478117</v>
      </c>
      <c r="C963">
        <v>961</v>
      </c>
      <c r="D963" t="s">
        <v>47</v>
      </c>
      <c r="E963" t="s">
        <v>12</v>
      </c>
      <c r="F963">
        <v>32</v>
      </c>
      <c r="G963" t="s">
        <v>13</v>
      </c>
      <c r="H963" t="s">
        <v>35</v>
      </c>
      <c r="I963">
        <v>13.3</v>
      </c>
      <c r="J963" t="s">
        <v>15</v>
      </c>
      <c r="K963">
        <v>5.4</v>
      </c>
      <c r="L963">
        <v>2.7</v>
      </c>
      <c r="M963" t="s">
        <v>22</v>
      </c>
      <c r="N963">
        <v>2184.14</v>
      </c>
      <c r="O963" s="5">
        <f>(ScoreCard!$E$3-laptop_prices3[[#This Row],[Price ($)]])/ScoreCard!$E$3*ScoreCard!$E$5</f>
        <v>3.9895613200738724</v>
      </c>
      <c r="P963" s="5">
        <f>laptop_prices3[[#This Row],[RAM (GB)]]/ScoreCard!$F$3*ScoreCard!$F$5</f>
        <v>3.5</v>
      </c>
      <c r="Q963" s="5">
        <f>laptop_prices3[[#This Row],[Screen Size (inch)]]/ScoreCard!$G$3*ScoreCard!$G$5</f>
        <v>1.5375722543352601</v>
      </c>
      <c r="R963" s="5">
        <f>laptop_prices3[[#This Row],[Battery Life (hours)]]/ScoreCard!$H$3*ScoreCard!$H$5</f>
        <v>3.15</v>
      </c>
      <c r="S963" s="5">
        <f>ScoreCard!$I$3-laptop_prices3[[#This Row],[Weight (kg)]]/ScoreCard!$I$3*ScoreCard!$I$5</f>
        <v>1.9571428571428571</v>
      </c>
      <c r="T963" s="6" cm="1">
        <f t="array" ref="T963">_xlfn.IFS(laptop_prices3[[#This Row],[Storage]]="512GB SSD", 512, laptop_prices3[[#This Row],[Storage]] = "1TB SSD", 1000, laptop_prices3[[#This Row],[Storage]] = "2TB SSD", 2000, laptop_prices3[[#This Row],[Storage]]= "256GB SSD", 256, laptop_prices3[[#This Row],[Storage]] = "1TB HDD", 1000*0.7)</f>
        <v>512</v>
      </c>
      <c r="U963" s="5">
        <f>laptop_prices3[[#This Row],[Storage Raw Value]]/ScoreCard!$J$3*ScoreCard!$J$5</f>
        <v>2.048</v>
      </c>
    </row>
    <row r="964" spans="2:21" x14ac:dyDescent="0.2">
      <c r="B964" s="4" cm="1">
        <f t="array" ref="B964">SUM(laptop_prices3[[#This Row],[RAM Comp]:[Weight Comp]]+laptop_prices3[[#This Row],[Storage Comp]])</f>
        <v>25.967857142857145</v>
      </c>
      <c r="C964">
        <v>962</v>
      </c>
      <c r="D964" t="s">
        <v>23</v>
      </c>
      <c r="E964" t="s">
        <v>48</v>
      </c>
      <c r="F964">
        <v>32</v>
      </c>
      <c r="G964" t="s">
        <v>42</v>
      </c>
      <c r="H964" t="s">
        <v>35</v>
      </c>
      <c r="I964">
        <v>17.3</v>
      </c>
      <c r="J964" t="s">
        <v>43</v>
      </c>
      <c r="K964">
        <v>11.7</v>
      </c>
      <c r="L964">
        <v>1.85</v>
      </c>
      <c r="M964" t="s">
        <v>22</v>
      </c>
      <c r="N964">
        <v>1867.74</v>
      </c>
      <c r="O964" s="5">
        <f>(ScoreCard!$E$3-laptop_prices3[[#This Row],[Price ($)]])/ScoreCard!$E$3*ScoreCard!$E$5</f>
        <v>4.1359360022502099</v>
      </c>
      <c r="P964" s="5">
        <f>laptop_prices3[[#This Row],[RAM (GB)]]/ScoreCard!$F$3*ScoreCard!$F$5</f>
        <v>3.5</v>
      </c>
      <c r="Q964" s="5">
        <f>laptop_prices3[[#This Row],[Screen Size (inch)]]/ScoreCard!$G$3*ScoreCard!$G$5</f>
        <v>2</v>
      </c>
      <c r="R964" s="5">
        <f>laptop_prices3[[#This Row],[Battery Life (hours)]]/ScoreCard!$H$3*ScoreCard!$H$5</f>
        <v>6.8250000000000002</v>
      </c>
      <c r="S964" s="5">
        <f>ScoreCard!$I$3-laptop_prices3[[#This Row],[Weight (kg)]]/ScoreCard!$I$3*ScoreCard!$I$5</f>
        <v>2.4428571428571431</v>
      </c>
      <c r="T964" s="6" cm="1">
        <f t="array" ref="T964">_xlfn.IFS(laptop_prices3[[#This Row],[Storage]]="512GB SSD", 512, laptop_prices3[[#This Row],[Storage]] = "1TB SSD", 1000, laptop_prices3[[#This Row],[Storage]] = "2TB SSD", 2000, laptop_prices3[[#This Row],[Storage]]= "256GB SSD", 256, laptop_prices3[[#This Row],[Storage]] = "1TB HDD", 1000*0.7)</f>
        <v>700</v>
      </c>
      <c r="U964" s="5">
        <f>laptop_prices3[[#This Row],[Storage Raw Value]]/ScoreCard!$J$3*ScoreCard!$J$5</f>
        <v>2.8</v>
      </c>
    </row>
    <row r="965" spans="2:21" x14ac:dyDescent="0.2">
      <c r="B965" s="4" cm="1">
        <f t="array" ref="B965">SUM(laptop_prices3[[#This Row],[RAM Comp]:[Weight Comp]]+laptop_prices3[[#This Row],[Storage Comp]])</f>
        <v>26.269834159097165</v>
      </c>
      <c r="C965">
        <v>963</v>
      </c>
      <c r="D965" t="s">
        <v>23</v>
      </c>
      <c r="E965" t="s">
        <v>37</v>
      </c>
      <c r="F965">
        <v>4</v>
      </c>
      <c r="G965" t="s">
        <v>19</v>
      </c>
      <c r="H965" t="s">
        <v>44</v>
      </c>
      <c r="I965">
        <v>13.3</v>
      </c>
      <c r="J965" t="s">
        <v>43</v>
      </c>
      <c r="K965">
        <v>10.6</v>
      </c>
      <c r="L965">
        <v>2.4300000000000002</v>
      </c>
      <c r="M965" t="s">
        <v>46</v>
      </c>
      <c r="N965">
        <v>958.14</v>
      </c>
      <c r="O965" s="5">
        <f>(ScoreCard!$E$3-laptop_prices3[[#This Row],[Price ($)]])/ScoreCard!$E$3*ScoreCard!$E$5</f>
        <v>4.5567400822362947</v>
      </c>
      <c r="P965" s="5">
        <f>laptop_prices3[[#This Row],[RAM (GB)]]/ScoreCard!$F$3*ScoreCard!$F$5</f>
        <v>0.4375</v>
      </c>
      <c r="Q965" s="5">
        <f>laptop_prices3[[#This Row],[Screen Size (inch)]]/ScoreCard!$G$3*ScoreCard!$G$5</f>
        <v>1.5375722543352601</v>
      </c>
      <c r="R965" s="5">
        <f>laptop_prices3[[#This Row],[Battery Life (hours)]]/ScoreCard!$H$3*ScoreCard!$H$5</f>
        <v>6.1833333333333336</v>
      </c>
      <c r="S965" s="5">
        <f>ScoreCard!$I$3-laptop_prices3[[#This Row],[Weight (kg)]]/ScoreCard!$I$3*ScoreCard!$I$5</f>
        <v>2.1114285714285712</v>
      </c>
      <c r="T965" s="6" cm="1">
        <f t="array" ref="T965">_xlfn.IFS(laptop_prices3[[#This Row],[Storage]]="512GB SSD", 512, laptop_prices3[[#This Row],[Storage]] = "1TB SSD", 1000, laptop_prices3[[#This Row],[Storage]] = "2TB SSD", 2000, laptop_prices3[[#This Row],[Storage]]= "256GB SSD", 256, laptop_prices3[[#This Row],[Storage]] = "1TB HDD", 1000*0.7)</f>
        <v>1000</v>
      </c>
      <c r="U965" s="5">
        <f>laptop_prices3[[#This Row],[Storage Raw Value]]/ScoreCard!$J$3*ScoreCard!$J$5</f>
        <v>4</v>
      </c>
    </row>
    <row r="966" spans="2:21" x14ac:dyDescent="0.2">
      <c r="B966" s="4" cm="1">
        <f t="array" ref="B966">SUM(laptop_prices3[[#This Row],[RAM Comp]:[Weight Comp]]+laptop_prices3[[#This Row],[Storage Comp]])</f>
        <v>25.021354252683729</v>
      </c>
      <c r="C966">
        <v>964</v>
      </c>
      <c r="D966" t="s">
        <v>28</v>
      </c>
      <c r="E966" t="s">
        <v>37</v>
      </c>
      <c r="F966">
        <v>32</v>
      </c>
      <c r="G966" t="s">
        <v>42</v>
      </c>
      <c r="H966" t="s">
        <v>20</v>
      </c>
      <c r="I966">
        <v>14</v>
      </c>
      <c r="J966" t="s">
        <v>15</v>
      </c>
      <c r="K966">
        <v>10.8</v>
      </c>
      <c r="L966">
        <v>1.92</v>
      </c>
      <c r="M966" t="s">
        <v>46</v>
      </c>
      <c r="N966">
        <v>2709.86</v>
      </c>
      <c r="O966" s="5">
        <f>(ScoreCard!$E$3-laptop_prices3[[#This Row],[Price ($)]])/ScoreCard!$E$3*ScoreCard!$E$5</f>
        <v>3.7463498854539461</v>
      </c>
      <c r="P966" s="5">
        <f>laptop_prices3[[#This Row],[RAM (GB)]]/ScoreCard!$F$3*ScoreCard!$F$5</f>
        <v>3.5</v>
      </c>
      <c r="Q966" s="5">
        <f>laptop_prices3[[#This Row],[Screen Size (inch)]]/ScoreCard!$G$3*ScoreCard!$G$5</f>
        <v>1.6184971098265895</v>
      </c>
      <c r="R966" s="5">
        <f>laptop_prices3[[#This Row],[Battery Life (hours)]]/ScoreCard!$H$3*ScoreCard!$H$5</f>
        <v>6.3</v>
      </c>
      <c r="S966" s="5">
        <f>ScoreCard!$I$3-laptop_prices3[[#This Row],[Weight (kg)]]/ScoreCard!$I$3*ScoreCard!$I$5</f>
        <v>2.402857142857143</v>
      </c>
      <c r="T966" s="6" cm="1">
        <f t="array" ref="T966">_xlfn.IFS(laptop_prices3[[#This Row],[Storage]]="512GB SSD", 512, laptop_prices3[[#This Row],[Storage]] = "1TB SSD", 1000, laptop_prices3[[#This Row],[Storage]] = "2TB SSD", 2000, laptop_prices3[[#This Row],[Storage]]= "256GB SSD", 256, laptop_prices3[[#This Row],[Storage]] = "1TB HDD", 1000*0.7)</f>
        <v>700</v>
      </c>
      <c r="U966" s="5">
        <f>laptop_prices3[[#This Row],[Storage Raw Value]]/ScoreCard!$J$3*ScoreCard!$J$5</f>
        <v>2.8</v>
      </c>
    </row>
    <row r="967" spans="2:21" x14ac:dyDescent="0.2">
      <c r="B967" s="4" cm="1">
        <f t="array" ref="B967">SUM(laptop_prices3[[#This Row],[RAM Comp]:[Weight Comp]]+laptop_prices3[[#This Row],[Storage Comp]])</f>
        <v>23.039063446187726</v>
      </c>
      <c r="C967">
        <v>965</v>
      </c>
      <c r="D967" t="s">
        <v>33</v>
      </c>
      <c r="E967" t="s">
        <v>12</v>
      </c>
      <c r="F967">
        <v>4</v>
      </c>
      <c r="G967" t="s">
        <v>19</v>
      </c>
      <c r="H967" t="s">
        <v>20</v>
      </c>
      <c r="I967">
        <v>15.6</v>
      </c>
      <c r="J967" t="s">
        <v>21</v>
      </c>
      <c r="K967">
        <v>4.4000000000000004</v>
      </c>
      <c r="L967">
        <v>2.2200000000000002</v>
      </c>
      <c r="M967" t="s">
        <v>16</v>
      </c>
      <c r="N967">
        <v>867.34</v>
      </c>
      <c r="O967" s="5">
        <f>(ScoreCard!$E$3-laptop_prices3[[#This Row],[Price ($)]])/ScoreCard!$E$3*ScoreCard!$E$5</f>
        <v>4.5987464701680629</v>
      </c>
      <c r="P967" s="5">
        <f>laptop_prices3[[#This Row],[RAM (GB)]]/ScoreCard!$F$3*ScoreCard!$F$5</f>
        <v>0.4375</v>
      </c>
      <c r="Q967" s="5">
        <f>laptop_prices3[[#This Row],[Screen Size (inch)]]/ScoreCard!$G$3*ScoreCard!$G$5</f>
        <v>1.8034682080924855</v>
      </c>
      <c r="R967" s="5">
        <f>laptop_prices3[[#This Row],[Battery Life (hours)]]/ScoreCard!$H$3*ScoreCard!$H$5</f>
        <v>2.5666666666666669</v>
      </c>
      <c r="S967" s="5">
        <f>ScoreCard!$I$3-laptop_prices3[[#This Row],[Weight (kg)]]/ScoreCard!$I$3*ScoreCard!$I$5</f>
        <v>2.2314285714285713</v>
      </c>
      <c r="T967" s="6" cm="1">
        <f t="array" ref="T967">_xlfn.IFS(laptop_prices3[[#This Row],[Storage]]="512GB SSD", 512, laptop_prices3[[#This Row],[Storage]] = "1TB SSD", 1000, laptop_prices3[[#This Row],[Storage]] = "2TB SSD", 2000, laptop_prices3[[#This Row],[Storage]]= "256GB SSD", 256, laptop_prices3[[#This Row],[Storage]] = "1TB HDD", 1000*0.7)</f>
        <v>1000</v>
      </c>
      <c r="U967" s="5">
        <f>laptop_prices3[[#This Row],[Storage Raw Value]]/ScoreCard!$J$3*ScoreCard!$J$5</f>
        <v>4</v>
      </c>
    </row>
    <row r="968" spans="2:21" x14ac:dyDescent="0.2">
      <c r="B968" s="4" cm="1">
        <f t="array" ref="B968">SUM(laptop_prices3[[#This Row],[RAM Comp]:[Weight Comp]]+laptop_prices3[[#This Row],[Storage Comp]])</f>
        <v>14.698330030278008</v>
      </c>
      <c r="C968">
        <v>966</v>
      </c>
      <c r="D968" t="s">
        <v>47</v>
      </c>
      <c r="E968" t="s">
        <v>48</v>
      </c>
      <c r="F968">
        <v>8</v>
      </c>
      <c r="G968" t="s">
        <v>29</v>
      </c>
      <c r="H968" t="s">
        <v>44</v>
      </c>
      <c r="I968">
        <v>16</v>
      </c>
      <c r="J968" t="s">
        <v>43</v>
      </c>
      <c r="K968">
        <v>10.6</v>
      </c>
      <c r="L968">
        <v>3.16</v>
      </c>
      <c r="M968" t="s">
        <v>16</v>
      </c>
      <c r="N968">
        <v>1330.72</v>
      </c>
      <c r="O968" s="5">
        <f>(ScoreCard!$E$3-laptop_prices3[[#This Row],[Price ($)]])/ScoreCard!$E$3*ScoreCard!$E$5</f>
        <v>4.3843751040907195</v>
      </c>
      <c r="P968" s="5">
        <f>laptop_prices3[[#This Row],[RAM (GB)]]/ScoreCard!$F$3*ScoreCard!$F$5</f>
        <v>0.875</v>
      </c>
      <c r="Q968" s="5">
        <f>laptop_prices3[[#This Row],[Screen Size (inch)]]/ScoreCard!$G$3*ScoreCard!$G$5</f>
        <v>1.8497109826589595</v>
      </c>
      <c r="R968" s="5">
        <f>laptop_prices3[[#This Row],[Battery Life (hours)]]/ScoreCard!$H$3*ScoreCard!$H$5</f>
        <v>6.1833333333333336</v>
      </c>
      <c r="S968" s="5">
        <f>ScoreCard!$I$3-laptop_prices3[[#This Row],[Weight (kg)]]/ScoreCard!$I$3*ScoreCard!$I$5</f>
        <v>1.6942857142857142</v>
      </c>
      <c r="T968" s="6" cm="1">
        <f t="array" ref="T968">_xlfn.IFS(laptop_prices3[[#This Row],[Storage]]="512GB SSD", 512, laptop_prices3[[#This Row],[Storage]] = "1TB SSD", 1000, laptop_prices3[[#This Row],[Storage]] = "2TB SSD", 2000, laptop_prices3[[#This Row],[Storage]]= "256GB SSD", 256, laptop_prices3[[#This Row],[Storage]] = "1TB HDD", 1000*0.7)</f>
        <v>256</v>
      </c>
      <c r="U968" s="5">
        <f>laptop_prices3[[#This Row],[Storage Raw Value]]/ScoreCard!$J$3*ScoreCard!$J$5</f>
        <v>1.024</v>
      </c>
    </row>
    <row r="969" spans="2:21" x14ac:dyDescent="0.2">
      <c r="B969" s="4" cm="1">
        <f t="array" ref="B969">SUM(laptop_prices3[[#This Row],[RAM Comp]:[Weight Comp]]+laptop_prices3[[#This Row],[Storage Comp]])</f>
        <v>27.331853839801816</v>
      </c>
      <c r="C969">
        <v>967</v>
      </c>
      <c r="D969" t="s">
        <v>34</v>
      </c>
      <c r="E969" t="s">
        <v>39</v>
      </c>
      <c r="F969">
        <v>32</v>
      </c>
      <c r="G969" t="s">
        <v>19</v>
      </c>
      <c r="H969" t="s">
        <v>32</v>
      </c>
      <c r="I969">
        <v>16</v>
      </c>
      <c r="J969" t="s">
        <v>15</v>
      </c>
      <c r="K969">
        <v>6.9</v>
      </c>
      <c r="L969">
        <v>2.7</v>
      </c>
      <c r="M969" t="s">
        <v>30</v>
      </c>
      <c r="N969">
        <v>2127.44</v>
      </c>
      <c r="O969" s="5">
        <f>(ScoreCard!$E$3-laptop_prices3[[#This Row],[Price ($)]])/ScoreCard!$E$3*ScoreCard!$E$5</f>
        <v>4.0157921812603394</v>
      </c>
      <c r="P969" s="5">
        <f>laptop_prices3[[#This Row],[RAM (GB)]]/ScoreCard!$F$3*ScoreCard!$F$5</f>
        <v>3.5</v>
      </c>
      <c r="Q969" s="5">
        <f>laptop_prices3[[#This Row],[Screen Size (inch)]]/ScoreCard!$G$3*ScoreCard!$G$5</f>
        <v>1.8497109826589595</v>
      </c>
      <c r="R969" s="5">
        <f>laptop_prices3[[#This Row],[Battery Life (hours)]]/ScoreCard!$H$3*ScoreCard!$H$5</f>
        <v>4.0250000000000004</v>
      </c>
      <c r="S969" s="5">
        <f>ScoreCard!$I$3-laptop_prices3[[#This Row],[Weight (kg)]]/ScoreCard!$I$3*ScoreCard!$I$5</f>
        <v>1.9571428571428571</v>
      </c>
      <c r="T969" s="6" cm="1">
        <f t="array" ref="T969">_xlfn.IFS(laptop_prices3[[#This Row],[Storage]]="512GB SSD", 512, laptop_prices3[[#This Row],[Storage]] = "1TB SSD", 1000, laptop_prices3[[#This Row],[Storage]] = "2TB SSD", 2000, laptop_prices3[[#This Row],[Storage]]= "256GB SSD", 256, laptop_prices3[[#This Row],[Storage]] = "1TB HDD", 1000*0.7)</f>
        <v>1000</v>
      </c>
      <c r="U969" s="5">
        <f>laptop_prices3[[#This Row],[Storage Raw Value]]/ScoreCard!$J$3*ScoreCard!$J$5</f>
        <v>4</v>
      </c>
    </row>
    <row r="970" spans="2:21" x14ac:dyDescent="0.2">
      <c r="B970" s="4" cm="1">
        <f t="array" ref="B970">SUM(laptop_prices3[[#This Row],[RAM Comp]:[Weight Comp]]+laptop_prices3[[#This Row],[Storage Comp]])</f>
        <v>46.435611065235342</v>
      </c>
      <c r="C970">
        <v>968</v>
      </c>
      <c r="D970" t="s">
        <v>36</v>
      </c>
      <c r="E970" t="s">
        <v>31</v>
      </c>
      <c r="F970">
        <v>64</v>
      </c>
      <c r="G970" t="s">
        <v>25</v>
      </c>
      <c r="H970" t="s">
        <v>44</v>
      </c>
      <c r="I970">
        <v>15.6</v>
      </c>
      <c r="J970" t="s">
        <v>27</v>
      </c>
      <c r="K970">
        <v>6.3</v>
      </c>
      <c r="L970">
        <v>2.7</v>
      </c>
      <c r="M970" t="s">
        <v>16</v>
      </c>
      <c r="N970">
        <v>2565.73</v>
      </c>
      <c r="O970" s="5">
        <f>(ScoreCard!$E$3-laptop_prices3[[#This Row],[Price ($)]])/ScoreCard!$E$3*ScoreCard!$E$5</f>
        <v>3.8130280869143625</v>
      </c>
      <c r="P970" s="5">
        <f>laptop_prices3[[#This Row],[RAM (GB)]]/ScoreCard!$F$3*ScoreCard!$F$5</f>
        <v>7</v>
      </c>
      <c r="Q970" s="5">
        <f>laptop_prices3[[#This Row],[Screen Size (inch)]]/ScoreCard!$G$3*ScoreCard!$G$5</f>
        <v>1.8034682080924855</v>
      </c>
      <c r="R970" s="5">
        <f>laptop_prices3[[#This Row],[Battery Life (hours)]]/ScoreCard!$H$3*ScoreCard!$H$5</f>
        <v>3.6750000000000003</v>
      </c>
      <c r="S970" s="5">
        <f>ScoreCard!$I$3-laptop_prices3[[#This Row],[Weight (kg)]]/ScoreCard!$I$3*ScoreCard!$I$5</f>
        <v>1.9571428571428571</v>
      </c>
      <c r="T970" s="6" cm="1">
        <f t="array" ref="T970">_xlfn.IFS(laptop_prices3[[#This Row],[Storage]]="512GB SSD", 512, laptop_prices3[[#This Row],[Storage]] = "1TB SSD", 1000, laptop_prices3[[#This Row],[Storage]] = "2TB SSD", 2000, laptop_prices3[[#This Row],[Storage]]= "256GB SSD", 256, laptop_prices3[[#This Row],[Storage]] = "1TB HDD", 1000*0.7)</f>
        <v>2000</v>
      </c>
      <c r="U970" s="5">
        <f>laptop_prices3[[#This Row],[Storage Raw Value]]/ScoreCard!$J$3*ScoreCard!$J$5</f>
        <v>8</v>
      </c>
    </row>
    <row r="971" spans="2:21" x14ac:dyDescent="0.2">
      <c r="B971" s="4" cm="1">
        <f t="array" ref="B971">SUM(laptop_prices3[[#This Row],[RAM Comp]:[Weight Comp]]+laptop_prices3[[#This Row],[Storage Comp]])</f>
        <v>18.928524635287641</v>
      </c>
      <c r="C971">
        <v>969</v>
      </c>
      <c r="D971" t="s">
        <v>34</v>
      </c>
      <c r="E971" t="s">
        <v>18</v>
      </c>
      <c r="F971">
        <v>8</v>
      </c>
      <c r="G971" t="s">
        <v>42</v>
      </c>
      <c r="H971" t="s">
        <v>14</v>
      </c>
      <c r="I971">
        <v>13.3</v>
      </c>
      <c r="J971" t="s">
        <v>21</v>
      </c>
      <c r="K971">
        <v>4.7</v>
      </c>
      <c r="L971">
        <v>1.62</v>
      </c>
      <c r="M971" t="s">
        <v>22</v>
      </c>
      <c r="N971">
        <v>879</v>
      </c>
      <c r="O971" s="5">
        <f>(ScoreCard!$E$3-laptop_prices3[[#This Row],[Price ($)]])/ScoreCard!$E$3*ScoreCard!$E$5</f>
        <v>4.5933522577970889</v>
      </c>
      <c r="P971" s="5">
        <f>laptop_prices3[[#This Row],[RAM (GB)]]/ScoreCard!$F$3*ScoreCard!$F$5</f>
        <v>0.875</v>
      </c>
      <c r="Q971" s="5">
        <f>laptop_prices3[[#This Row],[Screen Size (inch)]]/ScoreCard!$G$3*ScoreCard!$G$5</f>
        <v>1.5375722543352601</v>
      </c>
      <c r="R971" s="5">
        <f>laptop_prices3[[#This Row],[Battery Life (hours)]]/ScoreCard!$H$3*ScoreCard!$H$5</f>
        <v>2.7416666666666667</v>
      </c>
      <c r="S971" s="5">
        <f>ScoreCard!$I$3-laptop_prices3[[#This Row],[Weight (kg)]]/ScoreCard!$I$3*ScoreCard!$I$5</f>
        <v>2.5742857142857143</v>
      </c>
      <c r="T971" s="6" cm="1">
        <f t="array" ref="T971">_xlfn.IFS(laptop_prices3[[#This Row],[Storage]]="512GB SSD", 512, laptop_prices3[[#This Row],[Storage]] = "1TB SSD", 1000, laptop_prices3[[#This Row],[Storage]] = "2TB SSD", 2000, laptop_prices3[[#This Row],[Storage]]= "256GB SSD", 256, laptop_prices3[[#This Row],[Storage]] = "1TB HDD", 1000*0.7)</f>
        <v>700</v>
      </c>
      <c r="U971" s="5">
        <f>laptop_prices3[[#This Row],[Storage Raw Value]]/ScoreCard!$J$3*ScoreCard!$J$5</f>
        <v>2.8</v>
      </c>
    </row>
    <row r="972" spans="2:21" x14ac:dyDescent="0.2">
      <c r="B972" s="4" cm="1">
        <f t="array" ref="B972">SUM(laptop_prices3[[#This Row],[RAM Comp]:[Weight Comp]]+laptop_prices3[[#This Row],[Storage Comp]])</f>
        <v>18.270425268373245</v>
      </c>
      <c r="C972">
        <v>970</v>
      </c>
      <c r="D972" t="s">
        <v>45</v>
      </c>
      <c r="E972" t="s">
        <v>24</v>
      </c>
      <c r="F972">
        <v>8</v>
      </c>
      <c r="G972" t="s">
        <v>42</v>
      </c>
      <c r="H972" t="s">
        <v>44</v>
      </c>
      <c r="I972">
        <v>16</v>
      </c>
      <c r="J972" t="s">
        <v>43</v>
      </c>
      <c r="K972">
        <v>4.8</v>
      </c>
      <c r="L972">
        <v>3.42</v>
      </c>
      <c r="M972" t="s">
        <v>16</v>
      </c>
      <c r="N972">
        <v>615.02</v>
      </c>
      <c r="O972" s="5">
        <f>(ScoreCard!$E$3-laptop_prices3[[#This Row],[Price ($)]])/ScoreCard!$E$3*ScoreCard!$E$5</f>
        <v>4.7154761155749316</v>
      </c>
      <c r="P972" s="5">
        <f>laptop_prices3[[#This Row],[RAM (GB)]]/ScoreCard!$F$3*ScoreCard!$F$5</f>
        <v>0.875</v>
      </c>
      <c r="Q972" s="5">
        <f>laptop_prices3[[#This Row],[Screen Size (inch)]]/ScoreCard!$G$3*ScoreCard!$G$5</f>
        <v>1.8497109826589595</v>
      </c>
      <c r="R972" s="5">
        <f>laptop_prices3[[#This Row],[Battery Life (hours)]]/ScoreCard!$H$3*ScoreCard!$H$5</f>
        <v>2.8</v>
      </c>
      <c r="S972" s="5">
        <f>ScoreCard!$I$3-laptop_prices3[[#This Row],[Weight (kg)]]/ScoreCard!$I$3*ScoreCard!$I$5</f>
        <v>1.5457142857142858</v>
      </c>
      <c r="T972" s="6" cm="1">
        <f t="array" ref="T972">_xlfn.IFS(laptop_prices3[[#This Row],[Storage]]="512GB SSD", 512, laptop_prices3[[#This Row],[Storage]] = "1TB SSD", 1000, laptop_prices3[[#This Row],[Storage]] = "2TB SSD", 2000, laptop_prices3[[#This Row],[Storage]]= "256GB SSD", 256, laptop_prices3[[#This Row],[Storage]] = "1TB HDD", 1000*0.7)</f>
        <v>700</v>
      </c>
      <c r="U972" s="5">
        <f>laptop_prices3[[#This Row],[Storage Raw Value]]/ScoreCard!$J$3*ScoreCard!$J$5</f>
        <v>2.8</v>
      </c>
    </row>
    <row r="973" spans="2:21" x14ac:dyDescent="0.2">
      <c r="B973" s="4" cm="1">
        <f t="array" ref="B973">SUM(laptop_prices3[[#This Row],[RAM Comp]:[Weight Comp]]+laptop_prices3[[#This Row],[Storage Comp]])</f>
        <v>43.803333333333335</v>
      </c>
      <c r="C973">
        <v>971</v>
      </c>
      <c r="D973" t="s">
        <v>34</v>
      </c>
      <c r="E973" t="s">
        <v>39</v>
      </c>
      <c r="F973">
        <v>16</v>
      </c>
      <c r="G973" t="s">
        <v>25</v>
      </c>
      <c r="H973" t="s">
        <v>44</v>
      </c>
      <c r="I973">
        <v>17.3</v>
      </c>
      <c r="J973" t="s">
        <v>43</v>
      </c>
      <c r="K973">
        <v>10</v>
      </c>
      <c r="L973">
        <v>2.2400000000000002</v>
      </c>
      <c r="M973" t="s">
        <v>46</v>
      </c>
      <c r="N973">
        <v>798.35</v>
      </c>
      <c r="O973" s="5">
        <f>(ScoreCard!$E$3-laptop_prices3[[#This Row],[Price ($)]])/ScoreCard!$E$3*ScoreCard!$E$5</f>
        <v>4.6306629977386864</v>
      </c>
      <c r="P973" s="5">
        <f>laptop_prices3[[#This Row],[RAM (GB)]]/ScoreCard!$F$3*ScoreCard!$F$5</f>
        <v>1.75</v>
      </c>
      <c r="Q973" s="5">
        <f>laptop_prices3[[#This Row],[Screen Size (inch)]]/ScoreCard!$G$3*ScoreCard!$G$5</f>
        <v>2</v>
      </c>
      <c r="R973" s="5">
        <f>laptop_prices3[[#This Row],[Battery Life (hours)]]/ScoreCard!$H$3*ScoreCard!$H$5</f>
        <v>5.8333333333333339</v>
      </c>
      <c r="S973" s="5">
        <f>ScoreCard!$I$3-laptop_prices3[[#This Row],[Weight (kg)]]/ScoreCard!$I$3*ScoreCard!$I$5</f>
        <v>2.2199999999999998</v>
      </c>
      <c r="T973" s="6" cm="1">
        <f t="array" ref="T973">_xlfn.IFS(laptop_prices3[[#This Row],[Storage]]="512GB SSD", 512, laptop_prices3[[#This Row],[Storage]] = "1TB SSD", 1000, laptop_prices3[[#This Row],[Storage]] = "2TB SSD", 2000, laptop_prices3[[#This Row],[Storage]]= "256GB SSD", 256, laptop_prices3[[#This Row],[Storage]] = "1TB HDD", 1000*0.7)</f>
        <v>2000</v>
      </c>
      <c r="U973" s="5">
        <f>laptop_prices3[[#This Row],[Storage Raw Value]]/ScoreCard!$J$3*ScoreCard!$J$5</f>
        <v>8</v>
      </c>
    </row>
    <row r="974" spans="2:21" x14ac:dyDescent="0.2">
      <c r="B974" s="4" cm="1">
        <f t="array" ref="B974">SUM(laptop_prices3[[#This Row],[RAM Comp]:[Weight Comp]]+laptop_prices3[[#This Row],[Storage Comp]])</f>
        <v>25.998048444811452</v>
      </c>
      <c r="C974">
        <v>972</v>
      </c>
      <c r="D974" t="s">
        <v>47</v>
      </c>
      <c r="E974" t="s">
        <v>24</v>
      </c>
      <c r="F974">
        <v>16</v>
      </c>
      <c r="G974" t="s">
        <v>19</v>
      </c>
      <c r="H974" t="s">
        <v>14</v>
      </c>
      <c r="I974">
        <v>13.3</v>
      </c>
      <c r="J974" t="s">
        <v>21</v>
      </c>
      <c r="K974">
        <v>7.6</v>
      </c>
      <c r="L974">
        <v>2.14</v>
      </c>
      <c r="M974" t="s">
        <v>46</v>
      </c>
      <c r="N974">
        <v>1337.1</v>
      </c>
      <c r="O974" s="5">
        <f>(ScoreCard!$E$3-laptop_prices3[[#This Row],[Price ($)]])/ScoreCard!$E$3*ScoreCard!$E$5</f>
        <v>4.3814235539254689</v>
      </c>
      <c r="P974" s="5">
        <f>laptop_prices3[[#This Row],[RAM (GB)]]/ScoreCard!$F$3*ScoreCard!$F$5</f>
        <v>1.75</v>
      </c>
      <c r="Q974" s="5">
        <f>laptop_prices3[[#This Row],[Screen Size (inch)]]/ScoreCard!$G$3*ScoreCard!$G$5</f>
        <v>1.5375722543352601</v>
      </c>
      <c r="R974" s="5">
        <f>laptop_prices3[[#This Row],[Battery Life (hours)]]/ScoreCard!$H$3*ScoreCard!$H$5</f>
        <v>4.4333333333333336</v>
      </c>
      <c r="S974" s="5">
        <f>ScoreCard!$I$3-laptop_prices3[[#This Row],[Weight (kg)]]/ScoreCard!$I$3*ScoreCard!$I$5</f>
        <v>2.2771428571428571</v>
      </c>
      <c r="T974" s="6" cm="1">
        <f t="array" ref="T974">_xlfn.IFS(laptop_prices3[[#This Row],[Storage]]="512GB SSD", 512, laptop_prices3[[#This Row],[Storage]] = "1TB SSD", 1000, laptop_prices3[[#This Row],[Storage]] = "2TB SSD", 2000, laptop_prices3[[#This Row],[Storage]]= "256GB SSD", 256, laptop_prices3[[#This Row],[Storage]] = "1TB HDD", 1000*0.7)</f>
        <v>1000</v>
      </c>
      <c r="U974" s="5">
        <f>laptop_prices3[[#This Row],[Storage Raw Value]]/ScoreCard!$J$3*ScoreCard!$J$5</f>
        <v>4</v>
      </c>
    </row>
    <row r="975" spans="2:21" x14ac:dyDescent="0.2">
      <c r="B975" s="4" cm="1">
        <f t="array" ref="B975">SUM(laptop_prices3[[#This Row],[RAM Comp]:[Weight Comp]]+laptop_prices3[[#This Row],[Storage Comp]])</f>
        <v>20.346857968620974</v>
      </c>
      <c r="C975">
        <v>973</v>
      </c>
      <c r="D975" t="s">
        <v>23</v>
      </c>
      <c r="E975" t="s">
        <v>41</v>
      </c>
      <c r="F975">
        <v>16</v>
      </c>
      <c r="G975" t="s">
        <v>42</v>
      </c>
      <c r="H975" t="s">
        <v>32</v>
      </c>
      <c r="I975">
        <v>13.3</v>
      </c>
      <c r="J975" t="s">
        <v>43</v>
      </c>
      <c r="K975">
        <v>5.7</v>
      </c>
      <c r="L975">
        <v>1.69</v>
      </c>
      <c r="M975" t="s">
        <v>22</v>
      </c>
      <c r="N975">
        <v>1583.29</v>
      </c>
      <c r="O975" s="5">
        <f>(ScoreCard!$E$3-laptop_prices3[[#This Row],[Price ($)]])/ScoreCard!$E$3*ScoreCard!$E$5</f>
        <v>4.2675298023294115</v>
      </c>
      <c r="P975" s="5">
        <f>laptop_prices3[[#This Row],[RAM (GB)]]/ScoreCard!$F$3*ScoreCard!$F$5</f>
        <v>1.75</v>
      </c>
      <c r="Q975" s="5">
        <f>laptop_prices3[[#This Row],[Screen Size (inch)]]/ScoreCard!$G$3*ScoreCard!$G$5</f>
        <v>1.5375722543352601</v>
      </c>
      <c r="R975" s="5">
        <f>laptop_prices3[[#This Row],[Battery Life (hours)]]/ScoreCard!$H$3*ScoreCard!$H$5</f>
        <v>3.3250000000000002</v>
      </c>
      <c r="S975" s="5">
        <f>ScoreCard!$I$3-laptop_prices3[[#This Row],[Weight (kg)]]/ScoreCard!$I$3*ScoreCard!$I$5</f>
        <v>2.5342857142857143</v>
      </c>
      <c r="T975" s="6" cm="1">
        <f t="array" ref="T975">_xlfn.IFS(laptop_prices3[[#This Row],[Storage]]="512GB SSD", 512, laptop_prices3[[#This Row],[Storage]] = "1TB SSD", 1000, laptop_prices3[[#This Row],[Storage]] = "2TB SSD", 2000, laptop_prices3[[#This Row],[Storage]]= "256GB SSD", 256, laptop_prices3[[#This Row],[Storage]] = "1TB HDD", 1000*0.7)</f>
        <v>700</v>
      </c>
      <c r="U975" s="5">
        <f>laptop_prices3[[#This Row],[Storage Raw Value]]/ScoreCard!$J$3*ScoreCard!$J$5</f>
        <v>2.8</v>
      </c>
    </row>
    <row r="976" spans="2:21" x14ac:dyDescent="0.2">
      <c r="B976" s="4" cm="1">
        <f t="array" ref="B976">SUM(laptop_prices3[[#This Row],[RAM Comp]:[Weight Comp]]+laptop_prices3[[#This Row],[Storage Comp]])</f>
        <v>14.869854252683732</v>
      </c>
      <c r="C976">
        <v>974</v>
      </c>
      <c r="D976" t="s">
        <v>47</v>
      </c>
      <c r="E976" t="s">
        <v>31</v>
      </c>
      <c r="F976">
        <v>4</v>
      </c>
      <c r="G976" t="s">
        <v>29</v>
      </c>
      <c r="H976" t="s">
        <v>40</v>
      </c>
      <c r="I976">
        <v>14</v>
      </c>
      <c r="J976" t="s">
        <v>15</v>
      </c>
      <c r="K976">
        <v>11.1</v>
      </c>
      <c r="L976">
        <v>2.2000000000000002</v>
      </c>
      <c r="M976" t="s">
        <v>22</v>
      </c>
      <c r="N976">
        <v>1251.97</v>
      </c>
      <c r="O976" s="5">
        <f>(ScoreCard!$E$3-laptop_prices3[[#This Row],[Price ($)]])/ScoreCard!$E$3*ScoreCard!$E$5</f>
        <v>4.4208068557385909</v>
      </c>
      <c r="P976" s="5">
        <f>laptop_prices3[[#This Row],[RAM (GB)]]/ScoreCard!$F$3*ScoreCard!$F$5</f>
        <v>0.4375</v>
      </c>
      <c r="Q976" s="5">
        <f>laptop_prices3[[#This Row],[Screen Size (inch)]]/ScoreCard!$G$3*ScoreCard!$G$5</f>
        <v>1.6184971098265895</v>
      </c>
      <c r="R976" s="5">
        <f>laptop_prices3[[#This Row],[Battery Life (hours)]]/ScoreCard!$H$3*ScoreCard!$H$5</f>
        <v>6.4749999999999996</v>
      </c>
      <c r="S976" s="5">
        <f>ScoreCard!$I$3-laptop_prices3[[#This Row],[Weight (kg)]]/ScoreCard!$I$3*ScoreCard!$I$5</f>
        <v>2.2428571428571429</v>
      </c>
      <c r="T976" s="6" cm="1">
        <f t="array" ref="T976">_xlfn.IFS(laptop_prices3[[#This Row],[Storage]]="512GB SSD", 512, laptop_prices3[[#This Row],[Storage]] = "1TB SSD", 1000, laptop_prices3[[#This Row],[Storage]] = "2TB SSD", 2000, laptop_prices3[[#This Row],[Storage]]= "256GB SSD", 256, laptop_prices3[[#This Row],[Storage]] = "1TB HDD", 1000*0.7)</f>
        <v>256</v>
      </c>
      <c r="U976" s="5">
        <f>laptop_prices3[[#This Row],[Storage Raw Value]]/ScoreCard!$J$3*ScoreCard!$J$5</f>
        <v>1.024</v>
      </c>
    </row>
    <row r="977" spans="2:21" x14ac:dyDescent="0.2">
      <c r="B977" s="4" cm="1">
        <f t="array" ref="B977">SUM(laptop_prices3[[#This Row],[RAM Comp]:[Weight Comp]]+laptop_prices3[[#This Row],[Storage Comp]])</f>
        <v>22.414777731902007</v>
      </c>
      <c r="C977">
        <v>975</v>
      </c>
      <c r="D977" t="s">
        <v>17</v>
      </c>
      <c r="E977" t="s">
        <v>24</v>
      </c>
      <c r="F977">
        <v>4</v>
      </c>
      <c r="G977" t="s">
        <v>42</v>
      </c>
      <c r="H977" t="s">
        <v>40</v>
      </c>
      <c r="I977">
        <v>15.6</v>
      </c>
      <c r="J977" t="s">
        <v>15</v>
      </c>
      <c r="K977">
        <v>11</v>
      </c>
      <c r="L977">
        <v>1.65</v>
      </c>
      <c r="M977" t="s">
        <v>30</v>
      </c>
      <c r="N977">
        <v>1531.72</v>
      </c>
      <c r="O977" s="5">
        <f>(ScoreCard!$E$3-laptop_prices3[[#This Row],[Price ($)]])/ScoreCard!$E$3*ScoreCard!$E$5</f>
        <v>4.2913873951228183</v>
      </c>
      <c r="P977" s="5">
        <f>laptop_prices3[[#This Row],[RAM (GB)]]/ScoreCard!$F$3*ScoreCard!$F$5</f>
        <v>0.4375</v>
      </c>
      <c r="Q977" s="5">
        <f>laptop_prices3[[#This Row],[Screen Size (inch)]]/ScoreCard!$G$3*ScoreCard!$G$5</f>
        <v>1.8034682080924855</v>
      </c>
      <c r="R977" s="5">
        <f>laptop_prices3[[#This Row],[Battery Life (hours)]]/ScoreCard!$H$3*ScoreCard!$H$5</f>
        <v>6.4166666666666661</v>
      </c>
      <c r="S977" s="5">
        <f>ScoreCard!$I$3-laptop_prices3[[#This Row],[Weight (kg)]]/ScoreCard!$I$3*ScoreCard!$I$5</f>
        <v>2.5571428571428569</v>
      </c>
      <c r="T977" s="6" cm="1">
        <f t="array" ref="T977">_xlfn.IFS(laptop_prices3[[#This Row],[Storage]]="512GB SSD", 512, laptop_prices3[[#This Row],[Storage]] = "1TB SSD", 1000, laptop_prices3[[#This Row],[Storage]] = "2TB SSD", 2000, laptop_prices3[[#This Row],[Storage]]= "256GB SSD", 256, laptop_prices3[[#This Row],[Storage]] = "1TB HDD", 1000*0.7)</f>
        <v>700</v>
      </c>
      <c r="U977" s="5">
        <f>laptop_prices3[[#This Row],[Storage Raw Value]]/ScoreCard!$J$3*ScoreCard!$J$5</f>
        <v>2.8</v>
      </c>
    </row>
    <row r="978" spans="2:21" x14ac:dyDescent="0.2">
      <c r="B978" s="4" cm="1">
        <f t="array" ref="B978">SUM(laptop_prices3[[#This Row],[RAM Comp]:[Weight Comp]]+laptop_prices3[[#This Row],[Storage Comp]])</f>
        <v>25.070191301954306</v>
      </c>
      <c r="C978">
        <v>976</v>
      </c>
      <c r="D978" t="s">
        <v>17</v>
      </c>
      <c r="E978" t="s">
        <v>18</v>
      </c>
      <c r="F978">
        <v>16</v>
      </c>
      <c r="G978" t="s">
        <v>19</v>
      </c>
      <c r="H978" t="s">
        <v>14</v>
      </c>
      <c r="I978">
        <v>13.3</v>
      </c>
      <c r="J978" t="s">
        <v>27</v>
      </c>
      <c r="K978">
        <v>5.5</v>
      </c>
      <c r="L978">
        <v>1.62</v>
      </c>
      <c r="M978" t="s">
        <v>16</v>
      </c>
      <c r="N978">
        <v>3591.75</v>
      </c>
      <c r="O978" s="5">
        <f>(ScoreCard!$E$3-laptop_prices3[[#This Row],[Price ($)]])/ScoreCard!$E$3*ScoreCard!$E$5</f>
        <v>3.3383651557937357</v>
      </c>
      <c r="P978" s="5">
        <f>laptop_prices3[[#This Row],[RAM (GB)]]/ScoreCard!$F$3*ScoreCard!$F$5</f>
        <v>1.75</v>
      </c>
      <c r="Q978" s="5">
        <f>laptop_prices3[[#This Row],[Screen Size (inch)]]/ScoreCard!$G$3*ScoreCard!$G$5</f>
        <v>1.5375722543352601</v>
      </c>
      <c r="R978" s="5">
        <f>laptop_prices3[[#This Row],[Battery Life (hours)]]/ScoreCard!$H$3*ScoreCard!$H$5</f>
        <v>3.208333333333333</v>
      </c>
      <c r="S978" s="5">
        <f>ScoreCard!$I$3-laptop_prices3[[#This Row],[Weight (kg)]]/ScoreCard!$I$3*ScoreCard!$I$5</f>
        <v>2.5742857142857143</v>
      </c>
      <c r="T978" s="6" cm="1">
        <f t="array" ref="T978">_xlfn.IFS(laptop_prices3[[#This Row],[Storage]]="512GB SSD", 512, laptop_prices3[[#This Row],[Storage]] = "1TB SSD", 1000, laptop_prices3[[#This Row],[Storage]] = "2TB SSD", 2000, laptop_prices3[[#This Row],[Storage]]= "256GB SSD", 256, laptop_prices3[[#This Row],[Storage]] = "1TB HDD", 1000*0.7)</f>
        <v>1000</v>
      </c>
      <c r="U978" s="5">
        <f>laptop_prices3[[#This Row],[Storage Raw Value]]/ScoreCard!$J$3*ScoreCard!$J$5</f>
        <v>4</v>
      </c>
    </row>
    <row r="979" spans="2:21" x14ac:dyDescent="0.2">
      <c r="B979" s="4" cm="1">
        <f t="array" ref="B979">SUM(laptop_prices3[[#This Row],[RAM Comp]:[Weight Comp]]+laptop_prices3[[#This Row],[Storage Comp]])</f>
        <v>42.289211395540875</v>
      </c>
      <c r="C979">
        <v>977</v>
      </c>
      <c r="D979" t="s">
        <v>23</v>
      </c>
      <c r="E979" t="s">
        <v>18</v>
      </c>
      <c r="F979">
        <v>16</v>
      </c>
      <c r="G979" t="s">
        <v>25</v>
      </c>
      <c r="H979" t="s">
        <v>32</v>
      </c>
      <c r="I979">
        <v>14</v>
      </c>
      <c r="J979" t="s">
        <v>43</v>
      </c>
      <c r="K979">
        <v>7.5</v>
      </c>
      <c r="L979">
        <v>1.67</v>
      </c>
      <c r="M979" t="s">
        <v>30</v>
      </c>
      <c r="N979">
        <v>1451.33</v>
      </c>
      <c r="O979" s="5">
        <f>(ScoreCard!$E$3-laptop_prices3[[#This Row],[Price ($)]])/ScoreCard!$E$3*ScoreCard!$E$5</f>
        <v>4.3285778524558003</v>
      </c>
      <c r="P979" s="5">
        <f>laptop_prices3[[#This Row],[RAM (GB)]]/ScoreCard!$F$3*ScoreCard!$F$5</f>
        <v>1.75</v>
      </c>
      <c r="Q979" s="5">
        <f>laptop_prices3[[#This Row],[Screen Size (inch)]]/ScoreCard!$G$3*ScoreCard!$G$5</f>
        <v>1.6184971098265895</v>
      </c>
      <c r="R979" s="5">
        <f>laptop_prices3[[#This Row],[Battery Life (hours)]]/ScoreCard!$H$3*ScoreCard!$H$5</f>
        <v>4.375</v>
      </c>
      <c r="S979" s="5">
        <f>ScoreCard!$I$3-laptop_prices3[[#This Row],[Weight (kg)]]/ScoreCard!$I$3*ScoreCard!$I$5</f>
        <v>2.5457142857142858</v>
      </c>
      <c r="T979" s="6" cm="1">
        <f t="array" ref="T979">_xlfn.IFS(laptop_prices3[[#This Row],[Storage]]="512GB SSD", 512, laptop_prices3[[#This Row],[Storage]] = "1TB SSD", 1000, laptop_prices3[[#This Row],[Storage]] = "2TB SSD", 2000, laptop_prices3[[#This Row],[Storage]]= "256GB SSD", 256, laptop_prices3[[#This Row],[Storage]] = "1TB HDD", 1000*0.7)</f>
        <v>2000</v>
      </c>
      <c r="U979" s="5">
        <f>laptop_prices3[[#This Row],[Storage Raw Value]]/ScoreCard!$J$3*ScoreCard!$J$5</f>
        <v>8</v>
      </c>
    </row>
    <row r="980" spans="2:21" x14ac:dyDescent="0.2">
      <c r="B980" s="4" cm="1">
        <f t="array" ref="B980">SUM(laptop_prices3[[#This Row],[RAM Comp]:[Weight Comp]]+laptop_prices3[[#This Row],[Storage Comp]])</f>
        <v>27.677068538398018</v>
      </c>
      <c r="C980">
        <v>978</v>
      </c>
      <c r="D980" t="s">
        <v>33</v>
      </c>
      <c r="E980" t="s">
        <v>31</v>
      </c>
      <c r="F980">
        <v>16</v>
      </c>
      <c r="G980" t="s">
        <v>19</v>
      </c>
      <c r="H980" t="s">
        <v>20</v>
      </c>
      <c r="I980">
        <v>14</v>
      </c>
      <c r="J980" t="s">
        <v>15</v>
      </c>
      <c r="K980">
        <v>10.8</v>
      </c>
      <c r="L980">
        <v>2.61</v>
      </c>
      <c r="M980" t="s">
        <v>16</v>
      </c>
      <c r="N980">
        <v>1119.26</v>
      </c>
      <c r="O980" s="5">
        <f>(ScoreCard!$E$3-laptop_prices3[[#This Row],[Price ($)]])/ScoreCard!$E$3*ScoreCard!$E$5</f>
        <v>4.4822018749282924</v>
      </c>
      <c r="P980" s="5">
        <f>laptop_prices3[[#This Row],[RAM (GB)]]/ScoreCard!$F$3*ScoreCard!$F$5</f>
        <v>1.75</v>
      </c>
      <c r="Q980" s="5">
        <f>laptop_prices3[[#This Row],[Screen Size (inch)]]/ScoreCard!$G$3*ScoreCard!$G$5</f>
        <v>1.6184971098265895</v>
      </c>
      <c r="R980" s="5">
        <f>laptop_prices3[[#This Row],[Battery Life (hours)]]/ScoreCard!$H$3*ScoreCard!$H$5</f>
        <v>6.3</v>
      </c>
      <c r="S980" s="5">
        <f>ScoreCard!$I$3-laptop_prices3[[#This Row],[Weight (kg)]]/ScoreCard!$I$3*ScoreCard!$I$5</f>
        <v>2.0085714285714289</v>
      </c>
      <c r="T980" s="6" cm="1">
        <f t="array" ref="T980">_xlfn.IFS(laptop_prices3[[#This Row],[Storage]]="512GB SSD", 512, laptop_prices3[[#This Row],[Storage]] = "1TB SSD", 1000, laptop_prices3[[#This Row],[Storage]] = "2TB SSD", 2000, laptop_prices3[[#This Row],[Storage]]= "256GB SSD", 256, laptop_prices3[[#This Row],[Storage]] = "1TB HDD", 1000*0.7)</f>
        <v>1000</v>
      </c>
      <c r="U980" s="5">
        <f>laptop_prices3[[#This Row],[Storage Raw Value]]/ScoreCard!$J$3*ScoreCard!$J$5</f>
        <v>4</v>
      </c>
    </row>
    <row r="981" spans="2:21" x14ac:dyDescent="0.2">
      <c r="B981" s="4" cm="1">
        <f t="array" ref="B981">SUM(laptop_prices3[[#This Row],[RAM Comp]:[Weight Comp]]+laptop_prices3[[#This Row],[Storage Comp]])</f>
        <v>33.199925681255159</v>
      </c>
      <c r="C981">
        <v>979</v>
      </c>
      <c r="D981" t="s">
        <v>47</v>
      </c>
      <c r="E981" t="s">
        <v>37</v>
      </c>
      <c r="F981">
        <v>64</v>
      </c>
      <c r="G981" t="s">
        <v>19</v>
      </c>
      <c r="H981" t="s">
        <v>14</v>
      </c>
      <c r="I981">
        <v>14</v>
      </c>
      <c r="J981" t="s">
        <v>15</v>
      </c>
      <c r="K981">
        <v>10.199999999999999</v>
      </c>
      <c r="L981">
        <v>1.52</v>
      </c>
      <c r="M981" t="s">
        <v>16</v>
      </c>
      <c r="N981">
        <v>6439.56</v>
      </c>
      <c r="O981" s="5">
        <f>(ScoreCard!$E$3-laptop_prices3[[#This Row],[Price ($)]])/ScoreCard!$E$3*ScoreCard!$E$5</f>
        <v>2.0208958648689657</v>
      </c>
      <c r="P981" s="5">
        <f>laptop_prices3[[#This Row],[RAM (GB)]]/ScoreCard!$F$3*ScoreCard!$F$5</f>
        <v>7</v>
      </c>
      <c r="Q981" s="5">
        <f>laptop_prices3[[#This Row],[Screen Size (inch)]]/ScoreCard!$G$3*ScoreCard!$G$5</f>
        <v>1.6184971098265895</v>
      </c>
      <c r="R981" s="5">
        <f>laptop_prices3[[#This Row],[Battery Life (hours)]]/ScoreCard!$H$3*ScoreCard!$H$5</f>
        <v>5.95</v>
      </c>
      <c r="S981" s="5">
        <f>ScoreCard!$I$3-laptop_prices3[[#This Row],[Weight (kg)]]/ScoreCard!$I$3*ScoreCard!$I$5</f>
        <v>2.6314285714285717</v>
      </c>
      <c r="T981" s="6" cm="1">
        <f t="array" ref="T981">_xlfn.IFS(laptop_prices3[[#This Row],[Storage]]="512GB SSD", 512, laptop_prices3[[#This Row],[Storage]] = "1TB SSD", 1000, laptop_prices3[[#This Row],[Storage]] = "2TB SSD", 2000, laptop_prices3[[#This Row],[Storage]]= "256GB SSD", 256, laptop_prices3[[#This Row],[Storage]] = "1TB HDD", 1000*0.7)</f>
        <v>1000</v>
      </c>
      <c r="U981" s="5">
        <f>laptop_prices3[[#This Row],[Storage Raw Value]]/ScoreCard!$J$3*ScoreCard!$J$5</f>
        <v>4</v>
      </c>
    </row>
    <row r="982" spans="2:21" x14ac:dyDescent="0.2">
      <c r="B982" s="4" cm="1">
        <f t="array" ref="B982">SUM(laptop_prices3[[#This Row],[RAM Comp]:[Weight Comp]]+laptop_prices3[[#This Row],[Storage Comp]])</f>
        <v>19.098377649325627</v>
      </c>
      <c r="C982">
        <v>980</v>
      </c>
      <c r="D982" t="s">
        <v>38</v>
      </c>
      <c r="E982" t="s">
        <v>41</v>
      </c>
      <c r="F982">
        <v>32</v>
      </c>
      <c r="G982" t="s">
        <v>13</v>
      </c>
      <c r="H982" t="s">
        <v>32</v>
      </c>
      <c r="I982">
        <v>16</v>
      </c>
      <c r="J982" t="s">
        <v>21</v>
      </c>
      <c r="K982">
        <v>6.2</v>
      </c>
      <c r="L982">
        <v>2.73</v>
      </c>
      <c r="M982" t="s">
        <v>46</v>
      </c>
      <c r="N982">
        <v>2304.29</v>
      </c>
      <c r="O982" s="5">
        <f>(ScoreCard!$E$3-laptop_prices3[[#This Row],[Price ($)]])/ScoreCard!$E$3*ScoreCard!$E$5</f>
        <v>3.9339768761311196</v>
      </c>
      <c r="P982" s="5">
        <f>laptop_prices3[[#This Row],[RAM (GB)]]/ScoreCard!$F$3*ScoreCard!$F$5</f>
        <v>3.5</v>
      </c>
      <c r="Q982" s="5">
        <f>laptop_prices3[[#This Row],[Screen Size (inch)]]/ScoreCard!$G$3*ScoreCard!$G$5</f>
        <v>1.8497109826589595</v>
      </c>
      <c r="R982" s="5">
        <f>laptop_prices3[[#This Row],[Battery Life (hours)]]/ScoreCard!$H$3*ScoreCard!$H$5</f>
        <v>3.6166666666666671</v>
      </c>
      <c r="S982" s="5">
        <f>ScoreCard!$I$3-laptop_prices3[[#This Row],[Weight (kg)]]/ScoreCard!$I$3*ScoreCard!$I$5</f>
        <v>1.94</v>
      </c>
      <c r="T982" s="6" cm="1">
        <f t="array" ref="T982">_xlfn.IFS(laptop_prices3[[#This Row],[Storage]]="512GB SSD", 512, laptop_prices3[[#This Row],[Storage]] = "1TB SSD", 1000, laptop_prices3[[#This Row],[Storage]] = "2TB SSD", 2000, laptop_prices3[[#This Row],[Storage]]= "256GB SSD", 256, laptop_prices3[[#This Row],[Storage]] = "1TB HDD", 1000*0.7)</f>
        <v>512</v>
      </c>
      <c r="U982" s="5">
        <f>laptop_prices3[[#This Row],[Storage Raw Value]]/ScoreCard!$J$3*ScoreCard!$J$5</f>
        <v>2.048</v>
      </c>
    </row>
    <row r="983" spans="2:21" x14ac:dyDescent="0.2">
      <c r="B983" s="4" cm="1">
        <f t="array" ref="B983">SUM(laptop_prices3[[#This Row],[RAM Comp]:[Weight Comp]]+laptop_prices3[[#This Row],[Storage Comp]])</f>
        <v>13.008261904761905</v>
      </c>
      <c r="C983">
        <v>981</v>
      </c>
      <c r="D983" t="s">
        <v>23</v>
      </c>
      <c r="E983" t="s">
        <v>18</v>
      </c>
      <c r="F983">
        <v>4</v>
      </c>
      <c r="G983" t="s">
        <v>29</v>
      </c>
      <c r="H983" t="s">
        <v>32</v>
      </c>
      <c r="I983">
        <v>17.3</v>
      </c>
      <c r="J983" t="s">
        <v>15</v>
      </c>
      <c r="K983">
        <v>7</v>
      </c>
      <c r="L983">
        <v>1.94</v>
      </c>
      <c r="M983" t="s">
        <v>22</v>
      </c>
      <c r="N983">
        <v>1685.98</v>
      </c>
      <c r="O983" s="5">
        <f>(ScoreCard!$E$3-laptop_prices3[[#This Row],[Price ($)]])/ScoreCard!$E$3*ScoreCard!$E$5</f>
        <v>4.2200227981805867</v>
      </c>
      <c r="P983" s="5">
        <f>laptop_prices3[[#This Row],[RAM (GB)]]/ScoreCard!$F$3*ScoreCard!$F$5</f>
        <v>0.4375</v>
      </c>
      <c r="Q983" s="5">
        <f>laptop_prices3[[#This Row],[Screen Size (inch)]]/ScoreCard!$G$3*ScoreCard!$G$5</f>
        <v>2</v>
      </c>
      <c r="R983" s="5">
        <f>laptop_prices3[[#This Row],[Battery Life (hours)]]/ScoreCard!$H$3*ScoreCard!$H$5</f>
        <v>4.0833333333333339</v>
      </c>
      <c r="S983" s="5">
        <f>ScoreCard!$I$3-laptop_prices3[[#This Row],[Weight (kg)]]/ScoreCard!$I$3*ScoreCard!$I$5</f>
        <v>2.3914285714285715</v>
      </c>
      <c r="T983" s="6" cm="1">
        <f t="array" ref="T983">_xlfn.IFS(laptop_prices3[[#This Row],[Storage]]="512GB SSD", 512, laptop_prices3[[#This Row],[Storage]] = "1TB SSD", 1000, laptop_prices3[[#This Row],[Storage]] = "2TB SSD", 2000, laptop_prices3[[#This Row],[Storage]]= "256GB SSD", 256, laptop_prices3[[#This Row],[Storage]] = "1TB HDD", 1000*0.7)</f>
        <v>256</v>
      </c>
      <c r="U983" s="5">
        <f>laptop_prices3[[#This Row],[Storage Raw Value]]/ScoreCard!$J$3*ScoreCard!$J$5</f>
        <v>1.024</v>
      </c>
    </row>
    <row r="984" spans="2:21" x14ac:dyDescent="0.2">
      <c r="B984" s="4" cm="1">
        <f t="array" ref="B984">SUM(laptop_prices3[[#This Row],[RAM Comp]:[Weight Comp]]+laptop_prices3[[#This Row],[Storage Comp]])</f>
        <v>32.827068538398017</v>
      </c>
      <c r="C984">
        <v>982</v>
      </c>
      <c r="D984" t="s">
        <v>36</v>
      </c>
      <c r="E984" t="s">
        <v>18</v>
      </c>
      <c r="F984">
        <v>64</v>
      </c>
      <c r="G984" t="s">
        <v>19</v>
      </c>
      <c r="H984" t="s">
        <v>44</v>
      </c>
      <c r="I984">
        <v>14</v>
      </c>
      <c r="J984" t="s">
        <v>21</v>
      </c>
      <c r="K984">
        <v>9.6</v>
      </c>
      <c r="L984">
        <v>1.56</v>
      </c>
      <c r="M984" t="s">
        <v>16</v>
      </c>
      <c r="N984">
        <v>1624.47</v>
      </c>
      <c r="O984" s="5">
        <f>(ScoreCard!$E$3-laptop_prices3[[#This Row],[Price ($)]])/ScoreCard!$E$3*ScoreCard!$E$5</f>
        <v>4.2484788876264359</v>
      </c>
      <c r="P984" s="5">
        <f>laptop_prices3[[#This Row],[RAM (GB)]]/ScoreCard!$F$3*ScoreCard!$F$5</f>
        <v>7</v>
      </c>
      <c r="Q984" s="5">
        <f>laptop_prices3[[#This Row],[Screen Size (inch)]]/ScoreCard!$G$3*ScoreCard!$G$5</f>
        <v>1.6184971098265895</v>
      </c>
      <c r="R984" s="5">
        <f>laptop_prices3[[#This Row],[Battery Life (hours)]]/ScoreCard!$H$3*ScoreCard!$H$5</f>
        <v>5.6</v>
      </c>
      <c r="S984" s="5">
        <f>ScoreCard!$I$3-laptop_prices3[[#This Row],[Weight (kg)]]/ScoreCard!$I$3*ScoreCard!$I$5</f>
        <v>2.6085714285714285</v>
      </c>
      <c r="T984" s="6" cm="1">
        <f t="array" ref="T984">_xlfn.IFS(laptop_prices3[[#This Row],[Storage]]="512GB SSD", 512, laptop_prices3[[#This Row],[Storage]] = "1TB SSD", 1000, laptop_prices3[[#This Row],[Storage]] = "2TB SSD", 2000, laptop_prices3[[#This Row],[Storage]]= "256GB SSD", 256, laptop_prices3[[#This Row],[Storage]] = "1TB HDD", 1000*0.7)</f>
        <v>1000</v>
      </c>
      <c r="U984" s="5">
        <f>laptop_prices3[[#This Row],[Storage Raw Value]]/ScoreCard!$J$3*ScoreCard!$J$5</f>
        <v>4</v>
      </c>
    </row>
    <row r="985" spans="2:21" x14ac:dyDescent="0.2">
      <c r="B985" s="4" cm="1">
        <f t="array" ref="B985">SUM(laptop_prices3[[#This Row],[RAM Comp]:[Weight Comp]]+laptop_prices3[[#This Row],[Storage Comp]])</f>
        <v>26.0175681255161</v>
      </c>
      <c r="C985">
        <v>983</v>
      </c>
      <c r="D985" t="s">
        <v>17</v>
      </c>
      <c r="E985" t="s">
        <v>24</v>
      </c>
      <c r="F985">
        <v>32</v>
      </c>
      <c r="G985" t="s">
        <v>19</v>
      </c>
      <c r="H985" t="s">
        <v>35</v>
      </c>
      <c r="I985">
        <v>16</v>
      </c>
      <c r="J985" t="s">
        <v>21</v>
      </c>
      <c r="K985">
        <v>4.5</v>
      </c>
      <c r="L985">
        <v>2.5499999999999998</v>
      </c>
      <c r="M985" t="s">
        <v>46</v>
      </c>
      <c r="N985">
        <v>2064.7800000000002</v>
      </c>
      <c r="O985" s="5">
        <f>(ScoreCard!$E$3-laptop_prices3[[#This Row],[Price ($)]])/ScoreCard!$E$3*ScoreCard!$E$5</f>
        <v>4.0447802899366012</v>
      </c>
      <c r="P985" s="5">
        <f>laptop_prices3[[#This Row],[RAM (GB)]]/ScoreCard!$F$3*ScoreCard!$F$5</f>
        <v>3.5</v>
      </c>
      <c r="Q985" s="5">
        <f>laptop_prices3[[#This Row],[Screen Size (inch)]]/ScoreCard!$G$3*ScoreCard!$G$5</f>
        <v>1.8497109826589595</v>
      </c>
      <c r="R985" s="5">
        <f>laptop_prices3[[#This Row],[Battery Life (hours)]]/ScoreCard!$H$3*ScoreCard!$H$5</f>
        <v>2.625</v>
      </c>
      <c r="S985" s="5">
        <f>ScoreCard!$I$3-laptop_prices3[[#This Row],[Weight (kg)]]/ScoreCard!$I$3*ScoreCard!$I$5</f>
        <v>2.0428571428571427</v>
      </c>
      <c r="T985" s="6" cm="1">
        <f t="array" ref="T985">_xlfn.IFS(laptop_prices3[[#This Row],[Storage]]="512GB SSD", 512, laptop_prices3[[#This Row],[Storage]] = "1TB SSD", 1000, laptop_prices3[[#This Row],[Storage]] = "2TB SSD", 2000, laptop_prices3[[#This Row],[Storage]]= "256GB SSD", 256, laptop_prices3[[#This Row],[Storage]] = "1TB HDD", 1000*0.7)</f>
        <v>1000</v>
      </c>
      <c r="U985" s="5">
        <f>laptop_prices3[[#This Row],[Storage Raw Value]]/ScoreCard!$J$3*ScoreCard!$J$5</f>
        <v>4</v>
      </c>
    </row>
    <row r="986" spans="2:21" x14ac:dyDescent="0.2">
      <c r="B986" s="4" cm="1">
        <f t="array" ref="B986">SUM(laptop_prices3[[#This Row],[RAM Comp]:[Weight Comp]]+laptop_prices3[[#This Row],[Storage Comp]])</f>
        <v>19.961087255711529</v>
      </c>
      <c r="C986">
        <v>984</v>
      </c>
      <c r="D986" t="s">
        <v>45</v>
      </c>
      <c r="E986" t="s">
        <v>37</v>
      </c>
      <c r="F986">
        <v>16</v>
      </c>
      <c r="G986" t="s">
        <v>42</v>
      </c>
      <c r="H986" t="s">
        <v>40</v>
      </c>
      <c r="I986">
        <v>15.6</v>
      </c>
      <c r="J986" t="s">
        <v>27</v>
      </c>
      <c r="K986">
        <v>5.2</v>
      </c>
      <c r="L986">
        <v>2.3199999999999998</v>
      </c>
      <c r="M986" t="s">
        <v>46</v>
      </c>
      <c r="N986">
        <v>3064.62</v>
      </c>
      <c r="O986" s="5">
        <f>(ScoreCard!$E$3-laptop_prices3[[#This Row],[Price ($)]])/ScoreCard!$E$3*ScoreCard!$E$5</f>
        <v>3.5822288922526897</v>
      </c>
      <c r="P986" s="5">
        <f>laptop_prices3[[#This Row],[RAM (GB)]]/ScoreCard!$F$3*ScoreCard!$F$5</f>
        <v>1.75</v>
      </c>
      <c r="Q986" s="5">
        <f>laptop_prices3[[#This Row],[Screen Size (inch)]]/ScoreCard!$G$3*ScoreCard!$G$5</f>
        <v>1.8034682080924855</v>
      </c>
      <c r="R986" s="5">
        <f>laptop_prices3[[#This Row],[Battery Life (hours)]]/ScoreCard!$H$3*ScoreCard!$H$5</f>
        <v>3.0333333333333332</v>
      </c>
      <c r="S986" s="5">
        <f>ScoreCard!$I$3-laptop_prices3[[#This Row],[Weight (kg)]]/ScoreCard!$I$3*ScoreCard!$I$5</f>
        <v>2.1742857142857144</v>
      </c>
      <c r="T986" s="6" cm="1">
        <f t="array" ref="T986">_xlfn.IFS(laptop_prices3[[#This Row],[Storage]]="512GB SSD", 512, laptop_prices3[[#This Row],[Storage]] = "1TB SSD", 1000, laptop_prices3[[#This Row],[Storage]] = "2TB SSD", 2000, laptop_prices3[[#This Row],[Storage]]= "256GB SSD", 256, laptop_prices3[[#This Row],[Storage]] = "1TB HDD", 1000*0.7)</f>
        <v>700</v>
      </c>
      <c r="U986" s="5">
        <f>laptop_prices3[[#This Row],[Storage Raw Value]]/ScoreCard!$J$3*ScoreCard!$J$5</f>
        <v>2.8</v>
      </c>
    </row>
    <row r="987" spans="2:21" x14ac:dyDescent="0.2">
      <c r="B987" s="4" cm="1">
        <f t="array" ref="B987">SUM(laptop_prices3[[#This Row],[RAM Comp]:[Weight Comp]]+laptop_prices3[[#This Row],[Storage Comp]])</f>
        <v>45.706853839801809</v>
      </c>
      <c r="C987">
        <v>985</v>
      </c>
      <c r="D987" t="s">
        <v>33</v>
      </c>
      <c r="E987" t="s">
        <v>18</v>
      </c>
      <c r="F987">
        <v>32</v>
      </c>
      <c r="G987" t="s">
        <v>25</v>
      </c>
      <c r="H987" t="s">
        <v>20</v>
      </c>
      <c r="I987">
        <v>16</v>
      </c>
      <c r="J987" t="s">
        <v>27</v>
      </c>
      <c r="K987">
        <v>9.6</v>
      </c>
      <c r="L987">
        <v>1.3</v>
      </c>
      <c r="M987" t="s">
        <v>22</v>
      </c>
      <c r="N987">
        <v>3638.72</v>
      </c>
      <c r="O987" s="5">
        <f>(ScoreCard!$E$3-laptop_prices3[[#This Row],[Price ($)]])/ScoreCard!$E$3*ScoreCard!$E$5</f>
        <v>3.3166356399219832</v>
      </c>
      <c r="P987" s="5">
        <f>laptop_prices3[[#This Row],[RAM (GB)]]/ScoreCard!$F$3*ScoreCard!$F$5</f>
        <v>3.5</v>
      </c>
      <c r="Q987" s="5">
        <f>laptop_prices3[[#This Row],[Screen Size (inch)]]/ScoreCard!$G$3*ScoreCard!$G$5</f>
        <v>1.8497109826589595</v>
      </c>
      <c r="R987" s="5">
        <f>laptop_prices3[[#This Row],[Battery Life (hours)]]/ScoreCard!$H$3*ScoreCard!$H$5</f>
        <v>5.6</v>
      </c>
      <c r="S987" s="5">
        <f>ScoreCard!$I$3-laptop_prices3[[#This Row],[Weight (kg)]]/ScoreCard!$I$3*ScoreCard!$I$5</f>
        <v>2.7571428571428571</v>
      </c>
      <c r="T987" s="6" cm="1">
        <f t="array" ref="T987">_xlfn.IFS(laptop_prices3[[#This Row],[Storage]]="512GB SSD", 512, laptop_prices3[[#This Row],[Storage]] = "1TB SSD", 1000, laptop_prices3[[#This Row],[Storage]] = "2TB SSD", 2000, laptop_prices3[[#This Row],[Storage]]= "256GB SSD", 256, laptop_prices3[[#This Row],[Storage]] = "1TB HDD", 1000*0.7)</f>
        <v>2000</v>
      </c>
      <c r="U987" s="5">
        <f>laptop_prices3[[#This Row],[Storage Raw Value]]/ScoreCard!$J$3*ScoreCard!$J$5</f>
        <v>8</v>
      </c>
    </row>
    <row r="988" spans="2:21" x14ac:dyDescent="0.2">
      <c r="B988" s="4" cm="1">
        <f t="array" ref="B988">SUM(laptop_prices3[[#This Row],[RAM Comp]:[Weight Comp]]+laptop_prices3[[#This Row],[Storage Comp]])</f>
        <v>30.774658684282961</v>
      </c>
      <c r="C988">
        <v>986</v>
      </c>
      <c r="D988" t="s">
        <v>23</v>
      </c>
      <c r="E988" t="s">
        <v>39</v>
      </c>
      <c r="F988">
        <v>32</v>
      </c>
      <c r="G988" t="s">
        <v>19</v>
      </c>
      <c r="H988" t="s">
        <v>14</v>
      </c>
      <c r="I988">
        <v>15.6</v>
      </c>
      <c r="J988" t="s">
        <v>43</v>
      </c>
      <c r="K988">
        <v>11.5</v>
      </c>
      <c r="L988">
        <v>1.29</v>
      </c>
      <c r="M988" t="s">
        <v>16</v>
      </c>
      <c r="N988">
        <v>1772.01</v>
      </c>
      <c r="O988" s="5">
        <f>(ScoreCard!$E$3-laptop_prices3[[#This Row],[Price ($)]])/ScoreCard!$E$3*ScoreCard!$E$5</f>
        <v>4.1802231334914888</v>
      </c>
      <c r="P988" s="5">
        <f>laptop_prices3[[#This Row],[RAM (GB)]]/ScoreCard!$F$3*ScoreCard!$F$5</f>
        <v>3.5</v>
      </c>
      <c r="Q988" s="5">
        <f>laptop_prices3[[#This Row],[Screen Size (inch)]]/ScoreCard!$G$3*ScoreCard!$G$5</f>
        <v>1.8034682080924855</v>
      </c>
      <c r="R988" s="5">
        <f>laptop_prices3[[#This Row],[Battery Life (hours)]]/ScoreCard!$H$3*ScoreCard!$H$5</f>
        <v>6.7083333333333339</v>
      </c>
      <c r="S988" s="5">
        <f>ScoreCard!$I$3-laptop_prices3[[#This Row],[Weight (kg)]]/ScoreCard!$I$3*ScoreCard!$I$5</f>
        <v>2.7628571428571429</v>
      </c>
      <c r="T988" s="6" cm="1">
        <f t="array" ref="T988">_xlfn.IFS(laptop_prices3[[#This Row],[Storage]]="512GB SSD", 512, laptop_prices3[[#This Row],[Storage]] = "1TB SSD", 1000, laptop_prices3[[#This Row],[Storage]] = "2TB SSD", 2000, laptop_prices3[[#This Row],[Storage]]= "256GB SSD", 256, laptop_prices3[[#This Row],[Storage]] = "1TB HDD", 1000*0.7)</f>
        <v>1000</v>
      </c>
      <c r="U988" s="5">
        <f>laptop_prices3[[#This Row],[Storage Raw Value]]/ScoreCard!$J$3*ScoreCard!$J$5</f>
        <v>4</v>
      </c>
    </row>
    <row r="989" spans="2:21" x14ac:dyDescent="0.2">
      <c r="B989" s="4" cm="1">
        <f t="array" ref="B989">SUM(laptop_prices3[[#This Row],[RAM Comp]:[Weight Comp]]+laptop_prices3[[#This Row],[Storage Comp]])</f>
        <v>14.043068538398018</v>
      </c>
      <c r="C989">
        <v>987</v>
      </c>
      <c r="D989" t="s">
        <v>45</v>
      </c>
      <c r="E989" t="s">
        <v>37</v>
      </c>
      <c r="F989">
        <v>16</v>
      </c>
      <c r="G989" t="s">
        <v>29</v>
      </c>
      <c r="H989" t="s">
        <v>40</v>
      </c>
      <c r="I989">
        <v>14</v>
      </c>
      <c r="J989" t="s">
        <v>15</v>
      </c>
      <c r="K989">
        <v>6.6</v>
      </c>
      <c r="L989">
        <v>1.35</v>
      </c>
      <c r="M989" t="s">
        <v>22</v>
      </c>
      <c r="N989">
        <v>2516.91</v>
      </c>
      <c r="O989" s="5">
        <f>(ScoreCard!$E$3-laptop_prices3[[#This Row],[Price ($)]])/ScoreCard!$E$3*ScoreCard!$E$5</f>
        <v>3.835613459808954</v>
      </c>
      <c r="P989" s="5">
        <f>laptop_prices3[[#This Row],[RAM (GB)]]/ScoreCard!$F$3*ScoreCard!$F$5</f>
        <v>1.75</v>
      </c>
      <c r="Q989" s="5">
        <f>laptop_prices3[[#This Row],[Screen Size (inch)]]/ScoreCard!$G$3*ScoreCard!$G$5</f>
        <v>1.6184971098265895</v>
      </c>
      <c r="R989" s="5">
        <f>laptop_prices3[[#This Row],[Battery Life (hours)]]/ScoreCard!$H$3*ScoreCard!$H$5</f>
        <v>3.8499999999999996</v>
      </c>
      <c r="S989" s="5">
        <f>ScoreCard!$I$3-laptop_prices3[[#This Row],[Weight (kg)]]/ScoreCard!$I$3*ScoreCard!$I$5</f>
        <v>2.7285714285714286</v>
      </c>
      <c r="T989" s="6" cm="1">
        <f t="array" ref="T989">_xlfn.IFS(laptop_prices3[[#This Row],[Storage]]="512GB SSD", 512, laptop_prices3[[#This Row],[Storage]] = "1TB SSD", 1000, laptop_prices3[[#This Row],[Storage]] = "2TB SSD", 2000, laptop_prices3[[#This Row],[Storage]]= "256GB SSD", 256, laptop_prices3[[#This Row],[Storage]] = "1TB HDD", 1000*0.7)</f>
        <v>256</v>
      </c>
      <c r="U989" s="5">
        <f>laptop_prices3[[#This Row],[Storage Raw Value]]/ScoreCard!$J$3*ScoreCard!$J$5</f>
        <v>1.024</v>
      </c>
    </row>
    <row r="990" spans="2:21" x14ac:dyDescent="0.2">
      <c r="B990" s="4" cm="1">
        <f t="array" ref="B990">SUM(laptop_prices3[[#This Row],[RAM Comp]:[Weight Comp]]+laptop_prices3[[#This Row],[Storage Comp]])</f>
        <v>16.488496696944676</v>
      </c>
      <c r="C990">
        <v>988</v>
      </c>
      <c r="D990" t="s">
        <v>34</v>
      </c>
      <c r="E990" t="s">
        <v>24</v>
      </c>
      <c r="F990">
        <v>4</v>
      </c>
      <c r="G990" t="s">
        <v>13</v>
      </c>
      <c r="H990" t="s">
        <v>35</v>
      </c>
      <c r="I990">
        <v>16</v>
      </c>
      <c r="J990" t="s">
        <v>21</v>
      </c>
      <c r="K990">
        <v>6.3</v>
      </c>
      <c r="L990">
        <v>2.04</v>
      </c>
      <c r="M990" t="s">
        <v>16</v>
      </c>
      <c r="N990">
        <v>988.7</v>
      </c>
      <c r="O990" s="5">
        <f>(ScoreCard!$E$3-laptop_prices3[[#This Row],[Price ($)]])/ScoreCard!$E$3*ScoreCard!$E$5</f>
        <v>4.542602249469831</v>
      </c>
      <c r="P990" s="5">
        <f>laptop_prices3[[#This Row],[RAM (GB)]]/ScoreCard!$F$3*ScoreCard!$F$5</f>
        <v>0.4375</v>
      </c>
      <c r="Q990" s="5">
        <f>laptop_prices3[[#This Row],[Screen Size (inch)]]/ScoreCard!$G$3*ScoreCard!$G$5</f>
        <v>1.8497109826589595</v>
      </c>
      <c r="R990" s="5">
        <f>laptop_prices3[[#This Row],[Battery Life (hours)]]/ScoreCard!$H$3*ScoreCard!$H$5</f>
        <v>3.6750000000000003</v>
      </c>
      <c r="S990" s="5">
        <f>ScoreCard!$I$3-laptop_prices3[[#This Row],[Weight (kg)]]/ScoreCard!$I$3*ScoreCard!$I$5</f>
        <v>2.3342857142857145</v>
      </c>
      <c r="T990" s="6" cm="1">
        <f t="array" ref="T990">_xlfn.IFS(laptop_prices3[[#This Row],[Storage]]="512GB SSD", 512, laptop_prices3[[#This Row],[Storage]] = "1TB SSD", 1000, laptop_prices3[[#This Row],[Storage]] = "2TB SSD", 2000, laptop_prices3[[#This Row],[Storage]]= "256GB SSD", 256, laptop_prices3[[#This Row],[Storage]] = "1TB HDD", 1000*0.7)</f>
        <v>512</v>
      </c>
      <c r="U990" s="5">
        <f>laptop_prices3[[#This Row],[Storage Raw Value]]/ScoreCard!$J$3*ScoreCard!$J$5</f>
        <v>2.048</v>
      </c>
    </row>
    <row r="991" spans="2:21" x14ac:dyDescent="0.2">
      <c r="B991" s="4" cm="1">
        <f t="array" ref="B991">SUM(laptop_prices3[[#This Row],[RAM Comp]:[Weight Comp]]+laptop_prices3[[#This Row],[Storage Comp]])</f>
        <v>25.367782824112304</v>
      </c>
      <c r="C991">
        <v>989</v>
      </c>
      <c r="D991" t="s">
        <v>47</v>
      </c>
      <c r="E991" t="s">
        <v>31</v>
      </c>
      <c r="F991">
        <v>32</v>
      </c>
      <c r="G991" t="s">
        <v>42</v>
      </c>
      <c r="H991" t="s">
        <v>40</v>
      </c>
      <c r="I991">
        <v>14</v>
      </c>
      <c r="J991" t="s">
        <v>21</v>
      </c>
      <c r="K991">
        <v>11.1</v>
      </c>
      <c r="L991">
        <v>1.62</v>
      </c>
      <c r="M991" t="s">
        <v>30</v>
      </c>
      <c r="N991">
        <v>1257.96</v>
      </c>
      <c r="O991" s="5">
        <f>(ScoreCard!$E$3-laptop_prices3[[#This Row],[Price ($)]])/ScoreCard!$E$3*ScoreCard!$E$5</f>
        <v>4.4180357294862631</v>
      </c>
      <c r="P991" s="5">
        <f>laptop_prices3[[#This Row],[RAM (GB)]]/ScoreCard!$F$3*ScoreCard!$F$5</f>
        <v>3.5</v>
      </c>
      <c r="Q991" s="5">
        <f>laptop_prices3[[#This Row],[Screen Size (inch)]]/ScoreCard!$G$3*ScoreCard!$G$5</f>
        <v>1.6184971098265895</v>
      </c>
      <c r="R991" s="5">
        <f>laptop_prices3[[#This Row],[Battery Life (hours)]]/ScoreCard!$H$3*ScoreCard!$H$5</f>
        <v>6.4749999999999996</v>
      </c>
      <c r="S991" s="5">
        <f>ScoreCard!$I$3-laptop_prices3[[#This Row],[Weight (kg)]]/ScoreCard!$I$3*ScoreCard!$I$5</f>
        <v>2.5742857142857143</v>
      </c>
      <c r="T991" s="6" cm="1">
        <f t="array" ref="T991">_xlfn.IFS(laptop_prices3[[#This Row],[Storage]]="512GB SSD", 512, laptop_prices3[[#This Row],[Storage]] = "1TB SSD", 1000, laptop_prices3[[#This Row],[Storage]] = "2TB SSD", 2000, laptop_prices3[[#This Row],[Storage]]= "256GB SSD", 256, laptop_prices3[[#This Row],[Storage]] = "1TB HDD", 1000*0.7)</f>
        <v>700</v>
      </c>
      <c r="U991" s="5">
        <f>laptop_prices3[[#This Row],[Storage Raw Value]]/ScoreCard!$J$3*ScoreCard!$J$5</f>
        <v>2.8</v>
      </c>
    </row>
    <row r="992" spans="2:21" x14ac:dyDescent="0.2">
      <c r="B992" s="4" cm="1">
        <f t="array" ref="B992">SUM(laptop_prices3[[#This Row],[RAM Comp]:[Weight Comp]]+laptop_prices3[[#This Row],[Storage Comp]])</f>
        <v>46.985476190476192</v>
      </c>
      <c r="C992">
        <v>990</v>
      </c>
      <c r="D992" t="s">
        <v>28</v>
      </c>
      <c r="E992" t="s">
        <v>31</v>
      </c>
      <c r="F992">
        <v>64</v>
      </c>
      <c r="G992" t="s">
        <v>25</v>
      </c>
      <c r="H992" t="s">
        <v>26</v>
      </c>
      <c r="I992">
        <v>17.3</v>
      </c>
      <c r="J992" t="s">
        <v>43</v>
      </c>
      <c r="K992">
        <v>6.7</v>
      </c>
      <c r="L992">
        <v>2.4900000000000002</v>
      </c>
      <c r="M992" t="s">
        <v>46</v>
      </c>
      <c r="N992">
        <v>2148.88</v>
      </c>
      <c r="O992" s="5">
        <f>(ScoreCard!$E$3-laptop_prices3[[#This Row],[Price ($)]])/ScoreCard!$E$3*ScoreCard!$E$5</f>
        <v>4.0058734923037633</v>
      </c>
      <c r="P992" s="5">
        <f>laptop_prices3[[#This Row],[RAM (GB)]]/ScoreCard!$F$3*ScoreCard!$F$5</f>
        <v>7</v>
      </c>
      <c r="Q992" s="5">
        <f>laptop_prices3[[#This Row],[Screen Size (inch)]]/ScoreCard!$G$3*ScoreCard!$G$5</f>
        <v>2</v>
      </c>
      <c r="R992" s="5">
        <f>laptop_prices3[[#This Row],[Battery Life (hours)]]/ScoreCard!$H$3*ScoreCard!$H$5</f>
        <v>3.9083333333333332</v>
      </c>
      <c r="S992" s="5">
        <f>ScoreCard!$I$3-laptop_prices3[[#This Row],[Weight (kg)]]/ScoreCard!$I$3*ScoreCard!$I$5</f>
        <v>2.077142857142857</v>
      </c>
      <c r="T992" s="6" cm="1">
        <f t="array" ref="T992">_xlfn.IFS(laptop_prices3[[#This Row],[Storage]]="512GB SSD", 512, laptop_prices3[[#This Row],[Storage]] = "1TB SSD", 1000, laptop_prices3[[#This Row],[Storage]] = "2TB SSD", 2000, laptop_prices3[[#This Row],[Storage]]= "256GB SSD", 256, laptop_prices3[[#This Row],[Storage]] = "1TB HDD", 1000*0.7)</f>
        <v>2000</v>
      </c>
      <c r="U992" s="5">
        <f>laptop_prices3[[#This Row],[Storage Raw Value]]/ScoreCard!$J$3*ScoreCard!$J$5</f>
        <v>8</v>
      </c>
    </row>
    <row r="993" spans="2:21" x14ac:dyDescent="0.2">
      <c r="B993" s="4" cm="1">
        <f t="array" ref="B993">SUM(laptop_prices3[[#This Row],[RAM Comp]:[Weight Comp]]+laptop_prices3[[#This Row],[Storage Comp]])</f>
        <v>41.519710982658957</v>
      </c>
      <c r="C993">
        <v>991</v>
      </c>
      <c r="D993" t="s">
        <v>28</v>
      </c>
      <c r="E993" t="s">
        <v>12</v>
      </c>
      <c r="F993">
        <v>8</v>
      </c>
      <c r="G993" t="s">
        <v>25</v>
      </c>
      <c r="H993" t="s">
        <v>44</v>
      </c>
      <c r="I993">
        <v>16</v>
      </c>
      <c r="J993" t="s">
        <v>27</v>
      </c>
      <c r="K993">
        <v>7.5</v>
      </c>
      <c r="L993">
        <v>1.89</v>
      </c>
      <c r="M993" t="s">
        <v>16</v>
      </c>
      <c r="N993">
        <v>974.86</v>
      </c>
      <c r="O993" s="5">
        <f>(ScoreCard!$E$3-laptop_prices3[[#This Row],[Price ($)]])/ScoreCard!$E$3*ScoreCard!$E$5</f>
        <v>4.5490049852515018</v>
      </c>
      <c r="P993" s="5">
        <f>laptop_prices3[[#This Row],[RAM (GB)]]/ScoreCard!$F$3*ScoreCard!$F$5</f>
        <v>0.875</v>
      </c>
      <c r="Q993" s="5">
        <f>laptop_prices3[[#This Row],[Screen Size (inch)]]/ScoreCard!$G$3*ScoreCard!$G$5</f>
        <v>1.8497109826589595</v>
      </c>
      <c r="R993" s="5">
        <f>laptop_prices3[[#This Row],[Battery Life (hours)]]/ScoreCard!$H$3*ScoreCard!$H$5</f>
        <v>4.375</v>
      </c>
      <c r="S993" s="5">
        <f>ScoreCard!$I$3-laptop_prices3[[#This Row],[Weight (kg)]]/ScoreCard!$I$3*ScoreCard!$I$5</f>
        <v>2.42</v>
      </c>
      <c r="T993" s="6" cm="1">
        <f t="array" ref="T993">_xlfn.IFS(laptop_prices3[[#This Row],[Storage]]="512GB SSD", 512, laptop_prices3[[#This Row],[Storage]] = "1TB SSD", 1000, laptop_prices3[[#This Row],[Storage]] = "2TB SSD", 2000, laptop_prices3[[#This Row],[Storage]]= "256GB SSD", 256, laptop_prices3[[#This Row],[Storage]] = "1TB HDD", 1000*0.7)</f>
        <v>2000</v>
      </c>
      <c r="U993" s="5">
        <f>laptop_prices3[[#This Row],[Storage Raw Value]]/ScoreCard!$J$3*ScoreCard!$J$5</f>
        <v>8</v>
      </c>
    </row>
    <row r="994" spans="2:21" x14ac:dyDescent="0.2">
      <c r="B994" s="4" cm="1">
        <f t="array" ref="B994">SUM(laptop_prices3[[#This Row],[RAM Comp]:[Weight Comp]]+laptop_prices3[[#This Row],[Storage Comp]])</f>
        <v>41.284761904761908</v>
      </c>
      <c r="C994">
        <v>992</v>
      </c>
      <c r="D994" t="s">
        <v>28</v>
      </c>
      <c r="E994" t="s">
        <v>41</v>
      </c>
      <c r="F994">
        <v>16</v>
      </c>
      <c r="G994" t="s">
        <v>25</v>
      </c>
      <c r="H994" t="s">
        <v>35</v>
      </c>
      <c r="I994">
        <v>17.3</v>
      </c>
      <c r="J994" t="s">
        <v>21</v>
      </c>
      <c r="K994">
        <v>5.8</v>
      </c>
      <c r="L994">
        <v>2.36</v>
      </c>
      <c r="M994" t="s">
        <v>30</v>
      </c>
      <c r="N994">
        <v>1756.33</v>
      </c>
      <c r="O994" s="5">
        <f>(ScoreCard!$E$3-laptop_prices3[[#This Row],[Price ($)]])/ScoreCard!$E$3*ScoreCard!$E$5</f>
        <v>4.1874771000418214</v>
      </c>
      <c r="P994" s="5">
        <f>laptop_prices3[[#This Row],[RAM (GB)]]/ScoreCard!$F$3*ScoreCard!$F$5</f>
        <v>1.75</v>
      </c>
      <c r="Q994" s="5">
        <f>laptop_prices3[[#This Row],[Screen Size (inch)]]/ScoreCard!$G$3*ScoreCard!$G$5</f>
        <v>2</v>
      </c>
      <c r="R994" s="5">
        <f>laptop_prices3[[#This Row],[Battery Life (hours)]]/ScoreCard!$H$3*ScoreCard!$H$5</f>
        <v>3.3833333333333333</v>
      </c>
      <c r="S994" s="5">
        <f>ScoreCard!$I$3-laptop_prices3[[#This Row],[Weight (kg)]]/ScoreCard!$I$3*ScoreCard!$I$5</f>
        <v>2.1514285714285712</v>
      </c>
      <c r="T994" s="6" cm="1">
        <f t="array" ref="T994">_xlfn.IFS(laptop_prices3[[#This Row],[Storage]]="512GB SSD", 512, laptop_prices3[[#This Row],[Storage]] = "1TB SSD", 1000, laptop_prices3[[#This Row],[Storage]] = "2TB SSD", 2000, laptop_prices3[[#This Row],[Storage]]= "256GB SSD", 256, laptop_prices3[[#This Row],[Storage]] = "1TB HDD", 1000*0.7)</f>
        <v>2000</v>
      </c>
      <c r="U994" s="5">
        <f>laptop_prices3[[#This Row],[Storage Raw Value]]/ScoreCard!$J$3*ScoreCard!$J$5</f>
        <v>8</v>
      </c>
    </row>
    <row r="995" spans="2:21" x14ac:dyDescent="0.2">
      <c r="B995" s="4" cm="1">
        <f t="array" ref="B995">SUM(laptop_prices3[[#This Row],[RAM Comp]:[Weight Comp]]+laptop_prices3[[#This Row],[Storage Comp]])</f>
        <v>19.979992017616297</v>
      </c>
      <c r="C995">
        <v>993</v>
      </c>
      <c r="D995" t="s">
        <v>11</v>
      </c>
      <c r="E995" t="s">
        <v>39</v>
      </c>
      <c r="F995">
        <v>16</v>
      </c>
      <c r="G995" t="s">
        <v>13</v>
      </c>
      <c r="H995" t="s">
        <v>20</v>
      </c>
      <c r="I995">
        <v>15.6</v>
      </c>
      <c r="J995" t="s">
        <v>15</v>
      </c>
      <c r="K995">
        <v>11.3</v>
      </c>
      <c r="L995">
        <v>3.25</v>
      </c>
      <c r="M995" t="s">
        <v>46</v>
      </c>
      <c r="N995">
        <v>2474.87</v>
      </c>
      <c r="O995" s="5">
        <f>(ScoreCard!$E$3-laptop_prices3[[#This Row],[Price ($)]])/ScoreCard!$E$3*ScoreCard!$E$5</f>
        <v>3.8550622323711954</v>
      </c>
      <c r="P995" s="5">
        <f>laptop_prices3[[#This Row],[RAM (GB)]]/ScoreCard!$F$3*ScoreCard!$F$5</f>
        <v>1.75</v>
      </c>
      <c r="Q995" s="5">
        <f>laptop_prices3[[#This Row],[Screen Size (inch)]]/ScoreCard!$G$3*ScoreCard!$G$5</f>
        <v>1.8034682080924855</v>
      </c>
      <c r="R995" s="5">
        <f>laptop_prices3[[#This Row],[Battery Life (hours)]]/ScoreCard!$H$3*ScoreCard!$H$5</f>
        <v>6.5916666666666677</v>
      </c>
      <c r="S995" s="5">
        <f>ScoreCard!$I$3-laptop_prices3[[#This Row],[Weight (kg)]]/ScoreCard!$I$3*ScoreCard!$I$5</f>
        <v>1.6428571428571428</v>
      </c>
      <c r="T995" s="6" cm="1">
        <f t="array" ref="T995">_xlfn.IFS(laptop_prices3[[#This Row],[Storage]]="512GB SSD", 512, laptop_prices3[[#This Row],[Storage]] = "1TB SSD", 1000, laptop_prices3[[#This Row],[Storage]] = "2TB SSD", 2000, laptop_prices3[[#This Row],[Storage]]= "256GB SSD", 256, laptop_prices3[[#This Row],[Storage]] = "1TB HDD", 1000*0.7)</f>
        <v>512</v>
      </c>
      <c r="U995" s="5">
        <f>laptop_prices3[[#This Row],[Storage Raw Value]]/ScoreCard!$J$3*ScoreCard!$J$5</f>
        <v>2.048</v>
      </c>
    </row>
    <row r="996" spans="2:21" x14ac:dyDescent="0.2">
      <c r="B996" s="4" cm="1">
        <f t="array" ref="B996">SUM(laptop_prices3[[#This Row],[RAM Comp]:[Weight Comp]]+laptop_prices3[[#This Row],[Storage Comp]])</f>
        <v>27.557215111478115</v>
      </c>
      <c r="C996">
        <v>994</v>
      </c>
      <c r="D996" t="s">
        <v>36</v>
      </c>
      <c r="E996" t="s">
        <v>12</v>
      </c>
      <c r="F996">
        <v>4</v>
      </c>
      <c r="G996" t="s">
        <v>19</v>
      </c>
      <c r="H996" t="s">
        <v>26</v>
      </c>
      <c r="I996">
        <v>13.3</v>
      </c>
      <c r="J996" t="s">
        <v>43</v>
      </c>
      <c r="K996">
        <v>11.7</v>
      </c>
      <c r="L996">
        <v>1.3</v>
      </c>
      <c r="M996" t="s">
        <v>16</v>
      </c>
      <c r="N996">
        <v>803.47</v>
      </c>
      <c r="O996" s="5">
        <f>(ScoreCard!$E$3-laptop_prices3[[#This Row],[Price ($)]])/ScoreCard!$E$3*ScoreCard!$E$5</f>
        <v>4.6282943555998033</v>
      </c>
      <c r="P996" s="5">
        <f>laptop_prices3[[#This Row],[RAM (GB)]]/ScoreCard!$F$3*ScoreCard!$F$5</f>
        <v>0.4375</v>
      </c>
      <c r="Q996" s="5">
        <f>laptop_prices3[[#This Row],[Screen Size (inch)]]/ScoreCard!$G$3*ScoreCard!$G$5</f>
        <v>1.5375722543352601</v>
      </c>
      <c r="R996" s="5">
        <f>laptop_prices3[[#This Row],[Battery Life (hours)]]/ScoreCard!$H$3*ScoreCard!$H$5</f>
        <v>6.8250000000000002</v>
      </c>
      <c r="S996" s="5">
        <f>ScoreCard!$I$3-laptop_prices3[[#This Row],[Weight (kg)]]/ScoreCard!$I$3*ScoreCard!$I$5</f>
        <v>2.7571428571428571</v>
      </c>
      <c r="T996" s="6" cm="1">
        <f t="array" ref="T996">_xlfn.IFS(laptop_prices3[[#This Row],[Storage]]="512GB SSD", 512, laptop_prices3[[#This Row],[Storage]] = "1TB SSD", 1000, laptop_prices3[[#This Row],[Storage]] = "2TB SSD", 2000, laptop_prices3[[#This Row],[Storage]]= "256GB SSD", 256, laptop_prices3[[#This Row],[Storage]] = "1TB HDD", 1000*0.7)</f>
        <v>1000</v>
      </c>
      <c r="U996" s="5">
        <f>laptop_prices3[[#This Row],[Storage Raw Value]]/ScoreCard!$J$3*ScoreCard!$J$5</f>
        <v>4</v>
      </c>
    </row>
    <row r="997" spans="2:21" x14ac:dyDescent="0.2">
      <c r="B997" s="4" cm="1">
        <f t="array" ref="B997">SUM(laptop_prices3[[#This Row],[RAM Comp]:[Weight Comp]]+laptop_prices3[[#This Row],[Storage Comp]])</f>
        <v>23.161500825763831</v>
      </c>
      <c r="C997">
        <v>995</v>
      </c>
      <c r="D997" t="s">
        <v>36</v>
      </c>
      <c r="E997" t="s">
        <v>48</v>
      </c>
      <c r="F997">
        <v>4</v>
      </c>
      <c r="G997" t="s">
        <v>19</v>
      </c>
      <c r="H997" t="s">
        <v>32</v>
      </c>
      <c r="I997">
        <v>13.3</v>
      </c>
      <c r="J997" t="s">
        <v>27</v>
      </c>
      <c r="K997">
        <v>6.3</v>
      </c>
      <c r="L997">
        <v>3.48</v>
      </c>
      <c r="M997" t="s">
        <v>22</v>
      </c>
      <c r="N997">
        <v>1784.79</v>
      </c>
      <c r="O997" s="5">
        <f>(ScoreCard!$E$3-laptop_prices3[[#This Row],[Price ($)]])/ScoreCard!$E$3*ScoreCard!$E$5</f>
        <v>4.1743107806526352</v>
      </c>
      <c r="P997" s="5">
        <f>laptop_prices3[[#This Row],[RAM (GB)]]/ScoreCard!$F$3*ScoreCard!$F$5</f>
        <v>0.4375</v>
      </c>
      <c r="Q997" s="5">
        <f>laptop_prices3[[#This Row],[Screen Size (inch)]]/ScoreCard!$G$3*ScoreCard!$G$5</f>
        <v>1.5375722543352601</v>
      </c>
      <c r="R997" s="5">
        <f>laptop_prices3[[#This Row],[Battery Life (hours)]]/ScoreCard!$H$3*ScoreCard!$H$5</f>
        <v>3.6750000000000003</v>
      </c>
      <c r="S997" s="5">
        <f>ScoreCard!$I$3-laptop_prices3[[#This Row],[Weight (kg)]]/ScoreCard!$I$3*ScoreCard!$I$5</f>
        <v>1.5114285714285713</v>
      </c>
      <c r="T997" s="6" cm="1">
        <f t="array" ref="T997">_xlfn.IFS(laptop_prices3[[#This Row],[Storage]]="512GB SSD", 512, laptop_prices3[[#This Row],[Storage]] = "1TB SSD", 1000, laptop_prices3[[#This Row],[Storage]] = "2TB SSD", 2000, laptop_prices3[[#This Row],[Storage]]= "256GB SSD", 256, laptop_prices3[[#This Row],[Storage]] = "1TB HDD", 1000*0.7)</f>
        <v>1000</v>
      </c>
      <c r="U997" s="5">
        <f>laptop_prices3[[#This Row],[Storage Raw Value]]/ScoreCard!$J$3*ScoreCard!$J$5</f>
        <v>4</v>
      </c>
    </row>
    <row r="998" spans="2:21" x14ac:dyDescent="0.2">
      <c r="B998" s="4" cm="1">
        <f t="array" ref="B998">SUM(laptop_prices3[[#This Row],[RAM Comp]:[Weight Comp]]+laptop_prices3[[#This Row],[Storage Comp]])</f>
        <v>18.579039636663914</v>
      </c>
      <c r="C998">
        <v>996</v>
      </c>
      <c r="D998" t="s">
        <v>45</v>
      </c>
      <c r="E998" t="s">
        <v>18</v>
      </c>
      <c r="F998">
        <v>8</v>
      </c>
      <c r="G998" t="s">
        <v>13</v>
      </c>
      <c r="H998" t="s">
        <v>40</v>
      </c>
      <c r="I998">
        <v>15.6</v>
      </c>
      <c r="J998" t="s">
        <v>43</v>
      </c>
      <c r="K998">
        <v>8.4</v>
      </c>
      <c r="L998">
        <v>1.21</v>
      </c>
      <c r="M998" t="s">
        <v>16</v>
      </c>
      <c r="N998">
        <v>1486.83</v>
      </c>
      <c r="O998" s="5">
        <f>(ScoreCard!$E$3-laptop_prices3[[#This Row],[Price ($)]])/ScoreCard!$E$3*ScoreCard!$E$5</f>
        <v>4.3121546501256489</v>
      </c>
      <c r="P998" s="5">
        <f>laptop_prices3[[#This Row],[RAM (GB)]]/ScoreCard!$F$3*ScoreCard!$F$5</f>
        <v>0.875</v>
      </c>
      <c r="Q998" s="5">
        <f>laptop_prices3[[#This Row],[Screen Size (inch)]]/ScoreCard!$G$3*ScoreCard!$G$5</f>
        <v>1.8034682080924855</v>
      </c>
      <c r="R998" s="5">
        <f>laptop_prices3[[#This Row],[Battery Life (hours)]]/ScoreCard!$H$3*ScoreCard!$H$5</f>
        <v>4.9000000000000004</v>
      </c>
      <c r="S998" s="5">
        <f>ScoreCard!$I$3-laptop_prices3[[#This Row],[Weight (kg)]]/ScoreCard!$I$3*ScoreCard!$I$5</f>
        <v>2.8085714285714287</v>
      </c>
      <c r="T998" s="6" cm="1">
        <f t="array" ref="T998">_xlfn.IFS(laptop_prices3[[#This Row],[Storage]]="512GB SSD", 512, laptop_prices3[[#This Row],[Storage]] = "1TB SSD", 1000, laptop_prices3[[#This Row],[Storage]] = "2TB SSD", 2000, laptop_prices3[[#This Row],[Storage]]= "256GB SSD", 256, laptop_prices3[[#This Row],[Storage]] = "1TB HDD", 1000*0.7)</f>
        <v>512</v>
      </c>
      <c r="U998" s="5">
        <f>laptop_prices3[[#This Row],[Storage Raw Value]]/ScoreCard!$J$3*ScoreCard!$J$5</f>
        <v>2.048</v>
      </c>
    </row>
    <row r="999" spans="2:21" x14ac:dyDescent="0.2">
      <c r="B999" s="4" cm="1">
        <f t="array" ref="B999">SUM(laptop_prices3[[#This Row],[RAM Comp]:[Weight Comp]]+laptop_prices3[[#This Row],[Storage Comp]])</f>
        <v>41.071592347921829</v>
      </c>
      <c r="C999">
        <v>997</v>
      </c>
      <c r="D999" t="s">
        <v>47</v>
      </c>
      <c r="E999" t="s">
        <v>48</v>
      </c>
      <c r="F999">
        <v>16</v>
      </c>
      <c r="G999" t="s">
        <v>25</v>
      </c>
      <c r="H999" t="s">
        <v>14</v>
      </c>
      <c r="I999">
        <v>14</v>
      </c>
      <c r="J999" t="s">
        <v>43</v>
      </c>
      <c r="K999">
        <v>6.5</v>
      </c>
      <c r="L999">
        <v>2.78</v>
      </c>
      <c r="M999" t="s">
        <v>30</v>
      </c>
      <c r="N999">
        <v>1995.09</v>
      </c>
      <c r="O999" s="5">
        <f>(ScoreCard!$E$3-laptop_prices3[[#This Row],[Price ($)]])/ScoreCard!$E$3*ScoreCard!$E$5</f>
        <v>4.077020655299652</v>
      </c>
      <c r="P999" s="5">
        <f>laptop_prices3[[#This Row],[RAM (GB)]]/ScoreCard!$F$3*ScoreCard!$F$5</f>
        <v>1.75</v>
      </c>
      <c r="Q999" s="5">
        <f>laptop_prices3[[#This Row],[Screen Size (inch)]]/ScoreCard!$G$3*ScoreCard!$G$5</f>
        <v>1.6184971098265895</v>
      </c>
      <c r="R999" s="5">
        <f>laptop_prices3[[#This Row],[Battery Life (hours)]]/ScoreCard!$H$3*ScoreCard!$H$5</f>
        <v>3.7916666666666665</v>
      </c>
      <c r="S999" s="5">
        <f>ScoreCard!$I$3-laptop_prices3[[#This Row],[Weight (kg)]]/ScoreCard!$I$3*ScoreCard!$I$5</f>
        <v>1.9114285714285715</v>
      </c>
      <c r="T999" s="6" cm="1">
        <f t="array" ref="T999">_xlfn.IFS(laptop_prices3[[#This Row],[Storage]]="512GB SSD", 512, laptop_prices3[[#This Row],[Storage]] = "1TB SSD", 1000, laptop_prices3[[#This Row],[Storage]] = "2TB SSD", 2000, laptop_prices3[[#This Row],[Storage]]= "256GB SSD", 256, laptop_prices3[[#This Row],[Storage]] = "1TB HDD", 1000*0.7)</f>
        <v>2000</v>
      </c>
      <c r="U999" s="5">
        <f>laptop_prices3[[#This Row],[Storage Raw Value]]/ScoreCard!$J$3*ScoreCard!$J$5</f>
        <v>8</v>
      </c>
    </row>
    <row r="1000" spans="2:21" x14ac:dyDescent="0.2">
      <c r="B1000" s="4" cm="1">
        <f t="array" ref="B1000">SUM(laptop_prices3[[#This Row],[RAM Comp]:[Weight Comp]]+laptop_prices3[[#This Row],[Storage Comp]])</f>
        <v>42.471087255711524</v>
      </c>
      <c r="C1000">
        <v>998</v>
      </c>
      <c r="D1000" t="s">
        <v>17</v>
      </c>
      <c r="E1000" t="s">
        <v>48</v>
      </c>
      <c r="F1000">
        <v>8</v>
      </c>
      <c r="G1000" t="s">
        <v>25</v>
      </c>
      <c r="H1000" t="s">
        <v>44</v>
      </c>
      <c r="I1000">
        <v>15.6</v>
      </c>
      <c r="J1000" t="s">
        <v>21</v>
      </c>
      <c r="K1000">
        <v>9.6999999999999993</v>
      </c>
      <c r="L1000">
        <v>2.39</v>
      </c>
      <c r="M1000" t="s">
        <v>46</v>
      </c>
      <c r="N1000">
        <v>1105.8499999999999</v>
      </c>
      <c r="O1000" s="5">
        <f>(ScoreCard!$E$3-laptop_prices3[[#This Row],[Price ($)]])/ScoreCard!$E$3*ScoreCard!$E$5</f>
        <v>4.4884056817803302</v>
      </c>
      <c r="P1000" s="5">
        <f>laptop_prices3[[#This Row],[RAM (GB)]]/ScoreCard!$F$3*ScoreCard!$F$5</f>
        <v>0.875</v>
      </c>
      <c r="Q1000" s="5">
        <f>laptop_prices3[[#This Row],[Screen Size (inch)]]/ScoreCard!$G$3*ScoreCard!$G$5</f>
        <v>1.8034682080924855</v>
      </c>
      <c r="R1000" s="5">
        <f>laptop_prices3[[#This Row],[Battery Life (hours)]]/ScoreCard!$H$3*ScoreCard!$H$5</f>
        <v>5.6583333333333323</v>
      </c>
      <c r="S1000" s="5">
        <f>ScoreCard!$I$3-laptop_prices3[[#This Row],[Weight (kg)]]/ScoreCard!$I$3*ScoreCard!$I$5</f>
        <v>2.1342857142857143</v>
      </c>
      <c r="T1000" s="6" cm="1">
        <f t="array" ref="T1000">_xlfn.IFS(laptop_prices3[[#This Row],[Storage]]="512GB SSD", 512, laptop_prices3[[#This Row],[Storage]] = "1TB SSD", 1000, laptop_prices3[[#This Row],[Storage]] = "2TB SSD", 2000, laptop_prices3[[#This Row],[Storage]]= "256GB SSD", 256, laptop_prices3[[#This Row],[Storage]] = "1TB HDD", 1000*0.7)</f>
        <v>2000</v>
      </c>
      <c r="U1000" s="5">
        <f>laptop_prices3[[#This Row],[Storage Raw Value]]/ScoreCard!$J$3*ScoreCard!$J$5</f>
        <v>8</v>
      </c>
    </row>
    <row r="1001" spans="2:21" x14ac:dyDescent="0.2">
      <c r="B1001" s="4" cm="1">
        <f t="array" ref="B1001">SUM(laptop_prices3[[#This Row],[RAM Comp]:[Weight Comp]]+laptop_prices3[[#This Row],[Storage Comp]])</f>
        <v>32.108282411230391</v>
      </c>
      <c r="C1001">
        <v>999</v>
      </c>
      <c r="D1001" t="s">
        <v>47</v>
      </c>
      <c r="E1001" t="s">
        <v>12</v>
      </c>
      <c r="F1001">
        <v>64</v>
      </c>
      <c r="G1001" t="s">
        <v>19</v>
      </c>
      <c r="H1001" t="s">
        <v>26</v>
      </c>
      <c r="I1001">
        <v>16</v>
      </c>
      <c r="J1001" t="s">
        <v>21</v>
      </c>
      <c r="K1001">
        <v>9</v>
      </c>
      <c r="L1001">
        <v>2.61</v>
      </c>
      <c r="M1001" t="s">
        <v>22</v>
      </c>
      <c r="N1001">
        <v>2397.12</v>
      </c>
      <c r="O1001" s="5">
        <f>(ScoreCard!$E$3-laptop_prices3[[#This Row],[Price ($)]])/ScoreCard!$E$3*ScoreCard!$E$5</f>
        <v>3.8910313586013161</v>
      </c>
      <c r="P1001" s="5">
        <f>laptop_prices3[[#This Row],[RAM (GB)]]/ScoreCard!$F$3*ScoreCard!$F$5</f>
        <v>7</v>
      </c>
      <c r="Q1001" s="5">
        <f>laptop_prices3[[#This Row],[Screen Size (inch)]]/ScoreCard!$G$3*ScoreCard!$G$5</f>
        <v>1.8497109826589595</v>
      </c>
      <c r="R1001" s="5">
        <f>laptop_prices3[[#This Row],[Battery Life (hours)]]/ScoreCard!$H$3*ScoreCard!$H$5</f>
        <v>5.25</v>
      </c>
      <c r="S1001" s="5">
        <f>ScoreCard!$I$3-laptop_prices3[[#This Row],[Weight (kg)]]/ScoreCard!$I$3*ScoreCard!$I$5</f>
        <v>2.0085714285714289</v>
      </c>
      <c r="T1001" s="6" cm="1">
        <f t="array" ref="T1001">_xlfn.IFS(laptop_prices3[[#This Row],[Storage]]="512GB SSD", 512, laptop_prices3[[#This Row],[Storage]] = "1TB SSD", 1000, laptop_prices3[[#This Row],[Storage]] = "2TB SSD", 2000, laptop_prices3[[#This Row],[Storage]]= "256GB SSD", 256, laptop_prices3[[#This Row],[Storage]] = "1TB HDD", 1000*0.7)</f>
        <v>1000</v>
      </c>
      <c r="U1001" s="5">
        <f>laptop_prices3[[#This Row],[Storage Raw Value]]/ScoreCard!$J$3*ScoreCard!$J$5</f>
        <v>4</v>
      </c>
    </row>
    <row r="1002" spans="2:21" x14ac:dyDescent="0.2">
      <c r="B1002" s="4" cm="1">
        <f t="array" ref="B1002">SUM(laptop_prices3[[#This Row],[RAM Comp]:[Weight Comp]]+laptop_prices3[[#This Row],[Storage Comp]])</f>
        <v>40.847334159097166</v>
      </c>
      <c r="C1002">
        <v>1000</v>
      </c>
      <c r="D1002" t="s">
        <v>17</v>
      </c>
      <c r="E1002" t="s">
        <v>41</v>
      </c>
      <c r="F1002">
        <v>8</v>
      </c>
      <c r="G1002" t="s">
        <v>25</v>
      </c>
      <c r="H1002" t="s">
        <v>35</v>
      </c>
      <c r="I1002">
        <v>13.3</v>
      </c>
      <c r="J1002" t="s">
        <v>43</v>
      </c>
      <c r="K1002">
        <v>7</v>
      </c>
      <c r="L1002">
        <v>2.0099999999999998</v>
      </c>
      <c r="M1002" t="s">
        <v>22</v>
      </c>
      <c r="N1002">
        <v>2330.0700000000002</v>
      </c>
      <c r="O1002" s="5">
        <f>(ScoreCard!$E$3-laptop_prices3[[#This Row],[Price ($)]])/ScoreCard!$E$3*ScoreCard!$E$5</f>
        <v>3.9220503928615047</v>
      </c>
      <c r="P1002" s="5">
        <f>laptop_prices3[[#This Row],[RAM (GB)]]/ScoreCard!$F$3*ScoreCard!$F$5</f>
        <v>0.875</v>
      </c>
      <c r="Q1002" s="5">
        <f>laptop_prices3[[#This Row],[Screen Size (inch)]]/ScoreCard!$G$3*ScoreCard!$G$5</f>
        <v>1.5375722543352601</v>
      </c>
      <c r="R1002" s="5">
        <f>laptop_prices3[[#This Row],[Battery Life (hours)]]/ScoreCard!$H$3*ScoreCard!$H$5</f>
        <v>4.0833333333333339</v>
      </c>
      <c r="S1002" s="5">
        <f>ScoreCard!$I$3-laptop_prices3[[#This Row],[Weight (kg)]]/ScoreCard!$I$3*ScoreCard!$I$5</f>
        <v>2.3514285714285714</v>
      </c>
      <c r="T1002" s="6" cm="1">
        <f t="array" ref="T1002">_xlfn.IFS(laptop_prices3[[#This Row],[Storage]]="512GB SSD", 512, laptop_prices3[[#This Row],[Storage]] = "1TB SSD", 1000, laptop_prices3[[#This Row],[Storage]] = "2TB SSD", 2000, laptop_prices3[[#This Row],[Storage]]= "256GB SSD", 256, laptop_prices3[[#This Row],[Storage]] = "1TB HDD", 1000*0.7)</f>
        <v>2000</v>
      </c>
      <c r="U1002" s="5">
        <f>laptop_prices3[[#This Row],[Storage Raw Value]]/ScoreCard!$J$3*ScoreCard!$J$5</f>
        <v>8</v>
      </c>
    </row>
    <row r="1003" spans="2:21" x14ac:dyDescent="0.2">
      <c r="B1003" s="4" cm="1">
        <f t="array" ref="B1003">SUM(laptop_prices3[[#This Row],[RAM Comp]:[Weight Comp]]+laptop_prices3[[#This Row],[Storage Comp]])</f>
        <v>19.261166666666668</v>
      </c>
      <c r="C1003">
        <v>1001</v>
      </c>
      <c r="D1003" t="s">
        <v>36</v>
      </c>
      <c r="E1003" t="s">
        <v>39</v>
      </c>
      <c r="F1003">
        <v>4</v>
      </c>
      <c r="G1003" t="s">
        <v>13</v>
      </c>
      <c r="H1003" t="s">
        <v>40</v>
      </c>
      <c r="I1003">
        <v>17.3</v>
      </c>
      <c r="J1003" t="s">
        <v>27</v>
      </c>
      <c r="K1003">
        <v>10.1</v>
      </c>
      <c r="L1003">
        <v>1.33</v>
      </c>
      <c r="M1003" t="s">
        <v>46</v>
      </c>
      <c r="N1003">
        <v>1592.22</v>
      </c>
      <c r="O1003" s="5">
        <f>(ScoreCard!$E$3-laptop_prices3[[#This Row],[Price ($)]])/ScoreCard!$E$3*ScoreCard!$E$5</f>
        <v>4.2633985573488973</v>
      </c>
      <c r="P1003" s="5">
        <f>laptop_prices3[[#This Row],[RAM (GB)]]/ScoreCard!$F$3*ScoreCard!$F$5</f>
        <v>0.4375</v>
      </c>
      <c r="Q1003" s="5">
        <f>laptop_prices3[[#This Row],[Screen Size (inch)]]/ScoreCard!$G$3*ScoreCard!$G$5</f>
        <v>2</v>
      </c>
      <c r="R1003" s="5">
        <f>laptop_prices3[[#This Row],[Battery Life (hours)]]/ScoreCard!$H$3*ScoreCard!$H$5</f>
        <v>5.8916666666666666</v>
      </c>
      <c r="S1003" s="5">
        <f>ScoreCard!$I$3-laptop_prices3[[#This Row],[Weight (kg)]]/ScoreCard!$I$3*ScoreCard!$I$5</f>
        <v>2.74</v>
      </c>
      <c r="T1003" s="6" cm="1">
        <f t="array" ref="T1003">_xlfn.IFS(laptop_prices3[[#This Row],[Storage]]="512GB SSD", 512, laptop_prices3[[#This Row],[Storage]] = "1TB SSD", 1000, laptop_prices3[[#This Row],[Storage]] = "2TB SSD", 2000, laptop_prices3[[#This Row],[Storage]]= "256GB SSD", 256, laptop_prices3[[#This Row],[Storage]] = "1TB HDD", 1000*0.7)</f>
        <v>512</v>
      </c>
      <c r="U1003" s="5">
        <f>laptop_prices3[[#This Row],[Storage Raw Value]]/ScoreCard!$J$3*ScoreCard!$J$5</f>
        <v>2.048</v>
      </c>
    </row>
    <row r="1004" spans="2:21" x14ac:dyDescent="0.2">
      <c r="B1004" s="4" cm="1">
        <f t="array" ref="B1004">SUM(laptop_prices3[[#This Row],[RAM Comp]:[Weight Comp]]+laptop_prices3[[#This Row],[Storage Comp]])</f>
        <v>26.871592347921826</v>
      </c>
      <c r="C1004">
        <v>1002</v>
      </c>
      <c r="D1004" t="s">
        <v>11</v>
      </c>
      <c r="E1004" t="s">
        <v>48</v>
      </c>
      <c r="F1004">
        <v>64</v>
      </c>
      <c r="G1004" t="s">
        <v>42</v>
      </c>
      <c r="H1004" t="s">
        <v>40</v>
      </c>
      <c r="I1004">
        <v>14</v>
      </c>
      <c r="J1004" t="s">
        <v>43</v>
      </c>
      <c r="K1004">
        <v>9.5</v>
      </c>
      <c r="L1004">
        <v>3.48</v>
      </c>
      <c r="M1004" t="s">
        <v>22</v>
      </c>
      <c r="N1004">
        <v>3804.39</v>
      </c>
      <c r="O1004" s="5">
        <f>(ScoreCard!$E$3-laptop_prices3[[#This Row],[Price ($)]])/ScoreCard!$E$3*ScoreCard!$E$5</f>
        <v>3.2399924869632155</v>
      </c>
      <c r="P1004" s="5">
        <f>laptop_prices3[[#This Row],[RAM (GB)]]/ScoreCard!$F$3*ScoreCard!$F$5</f>
        <v>7</v>
      </c>
      <c r="Q1004" s="5">
        <f>laptop_prices3[[#This Row],[Screen Size (inch)]]/ScoreCard!$G$3*ScoreCard!$G$5</f>
        <v>1.6184971098265895</v>
      </c>
      <c r="R1004" s="5">
        <f>laptop_prices3[[#This Row],[Battery Life (hours)]]/ScoreCard!$H$3*ScoreCard!$H$5</f>
        <v>5.5416666666666661</v>
      </c>
      <c r="S1004" s="5">
        <f>ScoreCard!$I$3-laptop_prices3[[#This Row],[Weight (kg)]]/ScoreCard!$I$3*ScoreCard!$I$5</f>
        <v>1.5114285714285713</v>
      </c>
      <c r="T1004" s="6" cm="1">
        <f t="array" ref="T1004">_xlfn.IFS(laptop_prices3[[#This Row],[Storage]]="512GB SSD", 512, laptop_prices3[[#This Row],[Storage]] = "1TB SSD", 1000, laptop_prices3[[#This Row],[Storage]] = "2TB SSD", 2000, laptop_prices3[[#This Row],[Storage]]= "256GB SSD", 256, laptop_prices3[[#This Row],[Storage]] = "1TB HDD", 1000*0.7)</f>
        <v>700</v>
      </c>
      <c r="U1004" s="5">
        <f>laptop_prices3[[#This Row],[Storage Raw Value]]/ScoreCard!$J$3*ScoreCard!$J$5</f>
        <v>2.8</v>
      </c>
    </row>
    <row r="1005" spans="2:21" x14ac:dyDescent="0.2">
      <c r="B1005" s="4" cm="1">
        <f t="array" ref="B1005">SUM(laptop_prices3[[#This Row],[RAM Comp]:[Weight Comp]]+laptop_prices3[[#This Row],[Storage Comp]])</f>
        <v>27.649234792182767</v>
      </c>
      <c r="C1005">
        <v>1003</v>
      </c>
      <c r="D1005" t="s">
        <v>36</v>
      </c>
      <c r="E1005" t="s">
        <v>12</v>
      </c>
      <c r="F1005">
        <v>8</v>
      </c>
      <c r="G1005" t="s">
        <v>19</v>
      </c>
      <c r="H1005" t="s">
        <v>32</v>
      </c>
      <c r="I1005">
        <v>16</v>
      </c>
      <c r="J1005" t="s">
        <v>21</v>
      </c>
      <c r="K1005">
        <v>10.7</v>
      </c>
      <c r="L1005">
        <v>1.43</v>
      </c>
      <c r="M1005" t="s">
        <v>30</v>
      </c>
      <c r="N1005">
        <v>752.22</v>
      </c>
      <c r="O1005" s="5">
        <f>(ScoreCard!$E$3-laptop_prices3[[#This Row],[Price ($)]])/ScoreCard!$E$3*ScoreCard!$E$5</f>
        <v>4.6520039082595295</v>
      </c>
      <c r="P1005" s="5">
        <f>laptop_prices3[[#This Row],[RAM (GB)]]/ScoreCard!$F$3*ScoreCard!$F$5</f>
        <v>0.875</v>
      </c>
      <c r="Q1005" s="5">
        <f>laptop_prices3[[#This Row],[Screen Size (inch)]]/ScoreCard!$G$3*ScoreCard!$G$5</f>
        <v>1.8497109826589595</v>
      </c>
      <c r="R1005" s="5">
        <f>laptop_prices3[[#This Row],[Battery Life (hours)]]/ScoreCard!$H$3*ScoreCard!$H$5</f>
        <v>6.2416666666666663</v>
      </c>
      <c r="S1005" s="5">
        <f>ScoreCard!$I$3-laptop_prices3[[#This Row],[Weight (kg)]]/ScoreCard!$I$3*ScoreCard!$I$5</f>
        <v>2.6828571428571428</v>
      </c>
      <c r="T1005" s="6" cm="1">
        <f t="array" ref="T1005">_xlfn.IFS(laptop_prices3[[#This Row],[Storage]]="512GB SSD", 512, laptop_prices3[[#This Row],[Storage]] = "1TB SSD", 1000, laptop_prices3[[#This Row],[Storage]] = "2TB SSD", 2000, laptop_prices3[[#This Row],[Storage]]= "256GB SSD", 256, laptop_prices3[[#This Row],[Storage]] = "1TB HDD", 1000*0.7)</f>
        <v>1000</v>
      </c>
      <c r="U1005" s="5">
        <f>laptop_prices3[[#This Row],[Storage Raw Value]]/ScoreCard!$J$3*ScoreCard!$J$5</f>
        <v>4</v>
      </c>
    </row>
    <row r="1006" spans="2:21" x14ac:dyDescent="0.2">
      <c r="B1006" s="4" cm="1">
        <f t="array" ref="B1006">SUM(laptop_prices3[[#This Row],[RAM Comp]:[Weight Comp]]+laptop_prices3[[#This Row],[Storage Comp]])</f>
        <v>21.746234792182769</v>
      </c>
      <c r="C1006">
        <v>1004</v>
      </c>
      <c r="D1006" t="s">
        <v>47</v>
      </c>
      <c r="E1006" t="s">
        <v>41</v>
      </c>
      <c r="F1006">
        <v>32</v>
      </c>
      <c r="G1006" t="s">
        <v>13</v>
      </c>
      <c r="H1006" t="s">
        <v>40</v>
      </c>
      <c r="I1006">
        <v>16</v>
      </c>
      <c r="J1006" t="s">
        <v>21</v>
      </c>
      <c r="K1006">
        <v>10.7</v>
      </c>
      <c r="L1006">
        <v>2.69</v>
      </c>
      <c r="M1006" t="s">
        <v>22</v>
      </c>
      <c r="N1006">
        <v>3110.18</v>
      </c>
      <c r="O1006" s="5">
        <f>(ScoreCard!$E$3-laptop_prices3[[#This Row],[Price ($)]])/ScoreCard!$E$3*ScoreCard!$E$5</f>
        <v>3.5611516782199653</v>
      </c>
      <c r="P1006" s="5">
        <f>laptop_prices3[[#This Row],[RAM (GB)]]/ScoreCard!$F$3*ScoreCard!$F$5</f>
        <v>3.5</v>
      </c>
      <c r="Q1006" s="5">
        <f>laptop_prices3[[#This Row],[Screen Size (inch)]]/ScoreCard!$G$3*ScoreCard!$G$5</f>
        <v>1.8497109826589595</v>
      </c>
      <c r="R1006" s="5">
        <f>laptop_prices3[[#This Row],[Battery Life (hours)]]/ScoreCard!$H$3*ScoreCard!$H$5</f>
        <v>6.2416666666666663</v>
      </c>
      <c r="S1006" s="5">
        <f>ScoreCard!$I$3-laptop_prices3[[#This Row],[Weight (kg)]]/ScoreCard!$I$3*ScoreCard!$I$5</f>
        <v>1.9628571428571429</v>
      </c>
      <c r="T1006" s="6" cm="1">
        <f t="array" ref="T1006">_xlfn.IFS(laptop_prices3[[#This Row],[Storage]]="512GB SSD", 512, laptop_prices3[[#This Row],[Storage]] = "1TB SSD", 1000, laptop_prices3[[#This Row],[Storage]] = "2TB SSD", 2000, laptop_prices3[[#This Row],[Storage]]= "256GB SSD", 256, laptop_prices3[[#This Row],[Storage]] = "1TB HDD", 1000*0.7)</f>
        <v>512</v>
      </c>
      <c r="U1006" s="5">
        <f>laptop_prices3[[#This Row],[Storage Raw Value]]/ScoreCard!$J$3*ScoreCard!$J$5</f>
        <v>2.048</v>
      </c>
    </row>
    <row r="1007" spans="2:21" x14ac:dyDescent="0.2">
      <c r="B1007" s="4" cm="1">
        <f t="array" ref="B1007">SUM(laptop_prices3[[#This Row],[RAM Comp]:[Weight Comp]]+laptop_prices3[[#This Row],[Storage Comp]])</f>
        <v>44.165901458849433</v>
      </c>
      <c r="C1007">
        <v>1005</v>
      </c>
      <c r="D1007" t="s">
        <v>34</v>
      </c>
      <c r="E1007" t="s">
        <v>24</v>
      </c>
      <c r="F1007">
        <v>16</v>
      </c>
      <c r="G1007" t="s">
        <v>25</v>
      </c>
      <c r="H1007" t="s">
        <v>44</v>
      </c>
      <c r="I1007">
        <v>16</v>
      </c>
      <c r="J1007" t="s">
        <v>27</v>
      </c>
      <c r="K1007">
        <v>11.8</v>
      </c>
      <c r="L1007">
        <v>3.18</v>
      </c>
      <c r="M1007" t="s">
        <v>30</v>
      </c>
      <c r="N1007">
        <v>1391.87</v>
      </c>
      <c r="O1007" s="5">
        <f>(ScoreCard!$E$3-laptop_prices3[[#This Row],[Price ($)]])/ScoreCard!$E$3*ScoreCard!$E$5</f>
        <v>4.3560855597952601</v>
      </c>
      <c r="P1007" s="5">
        <f>laptop_prices3[[#This Row],[RAM (GB)]]/ScoreCard!$F$3*ScoreCard!$F$5</f>
        <v>1.75</v>
      </c>
      <c r="Q1007" s="5">
        <f>laptop_prices3[[#This Row],[Screen Size (inch)]]/ScoreCard!$G$3*ScoreCard!$G$5</f>
        <v>1.8497109826589595</v>
      </c>
      <c r="R1007" s="5">
        <f>laptop_prices3[[#This Row],[Battery Life (hours)]]/ScoreCard!$H$3*ScoreCard!$H$5</f>
        <v>6.8833333333333337</v>
      </c>
      <c r="S1007" s="5">
        <f>ScoreCard!$I$3-laptop_prices3[[#This Row],[Weight (kg)]]/ScoreCard!$I$3*ScoreCard!$I$5</f>
        <v>1.6828571428571428</v>
      </c>
      <c r="T1007" s="6" cm="1">
        <f t="array" ref="T1007">_xlfn.IFS(laptop_prices3[[#This Row],[Storage]]="512GB SSD", 512, laptop_prices3[[#This Row],[Storage]] = "1TB SSD", 1000, laptop_prices3[[#This Row],[Storage]] = "2TB SSD", 2000, laptop_prices3[[#This Row],[Storage]]= "256GB SSD", 256, laptop_prices3[[#This Row],[Storage]] = "1TB HDD", 1000*0.7)</f>
        <v>2000</v>
      </c>
      <c r="U1007" s="5">
        <f>laptop_prices3[[#This Row],[Storage Raw Value]]/ScoreCard!$J$3*ScoreCard!$J$5</f>
        <v>8</v>
      </c>
    </row>
    <row r="1008" spans="2:21" x14ac:dyDescent="0.2">
      <c r="B1008" s="4" cm="1">
        <f t="array" ref="B1008">SUM(laptop_prices3[[#This Row],[RAM Comp]:[Weight Comp]]+laptop_prices3[[#This Row],[Storage Comp]])</f>
        <v>11.116306220754197</v>
      </c>
      <c r="C1008">
        <v>1006</v>
      </c>
      <c r="D1008" t="s">
        <v>38</v>
      </c>
      <c r="E1008" t="s">
        <v>31</v>
      </c>
      <c r="F1008">
        <v>4</v>
      </c>
      <c r="G1008" t="s">
        <v>29</v>
      </c>
      <c r="H1008" t="s">
        <v>14</v>
      </c>
      <c r="I1008">
        <v>16</v>
      </c>
      <c r="J1008" t="s">
        <v>43</v>
      </c>
      <c r="K1008">
        <v>4.7</v>
      </c>
      <c r="L1008">
        <v>2.64</v>
      </c>
      <c r="M1008" t="s">
        <v>16</v>
      </c>
      <c r="N1008">
        <v>994.76</v>
      </c>
      <c r="O1008" s="5">
        <f>(ScoreCard!$E$3-laptop_prices3[[#This Row],[Price ($)]])/ScoreCard!$E$3*ScoreCard!$E$5</f>
        <v>4.539798739438262</v>
      </c>
      <c r="P1008" s="5">
        <f>laptop_prices3[[#This Row],[RAM (GB)]]/ScoreCard!$F$3*ScoreCard!$F$5</f>
        <v>0.4375</v>
      </c>
      <c r="Q1008" s="5">
        <f>laptop_prices3[[#This Row],[Screen Size (inch)]]/ScoreCard!$G$3*ScoreCard!$G$5</f>
        <v>1.8497109826589595</v>
      </c>
      <c r="R1008" s="5">
        <f>laptop_prices3[[#This Row],[Battery Life (hours)]]/ScoreCard!$H$3*ScoreCard!$H$5</f>
        <v>2.7416666666666667</v>
      </c>
      <c r="S1008" s="5">
        <f>ScoreCard!$I$3-laptop_prices3[[#This Row],[Weight (kg)]]/ScoreCard!$I$3*ScoreCard!$I$5</f>
        <v>1.9914285714285713</v>
      </c>
      <c r="T1008" s="6" cm="1">
        <f t="array" ref="T1008">_xlfn.IFS(laptop_prices3[[#This Row],[Storage]]="512GB SSD", 512, laptop_prices3[[#This Row],[Storage]] = "1TB SSD", 1000, laptop_prices3[[#This Row],[Storage]] = "2TB SSD", 2000, laptop_prices3[[#This Row],[Storage]]= "256GB SSD", 256, laptop_prices3[[#This Row],[Storage]] = "1TB HDD", 1000*0.7)</f>
        <v>256</v>
      </c>
      <c r="U1008" s="5">
        <f>laptop_prices3[[#This Row],[Storage Raw Value]]/ScoreCard!$J$3*ScoreCard!$J$5</f>
        <v>1.024</v>
      </c>
    </row>
    <row r="1009" spans="2:21" x14ac:dyDescent="0.2">
      <c r="B1009" s="4" cm="1">
        <f t="array" ref="B1009">SUM(laptop_prices3[[#This Row],[RAM Comp]:[Weight Comp]]+laptop_prices3[[#This Row],[Storage Comp]])</f>
        <v>19.658853839801818</v>
      </c>
      <c r="C1009">
        <v>1007</v>
      </c>
      <c r="D1009" t="s">
        <v>45</v>
      </c>
      <c r="E1009" t="s">
        <v>48</v>
      </c>
      <c r="F1009">
        <v>32</v>
      </c>
      <c r="G1009" t="s">
        <v>13</v>
      </c>
      <c r="H1009" t="s">
        <v>40</v>
      </c>
      <c r="I1009">
        <v>16</v>
      </c>
      <c r="J1009" t="s">
        <v>43</v>
      </c>
      <c r="K1009">
        <v>7.2</v>
      </c>
      <c r="L1009">
        <v>2.77</v>
      </c>
      <c r="M1009" t="s">
        <v>46</v>
      </c>
      <c r="N1009">
        <v>2301.34</v>
      </c>
      <c r="O1009" s="5">
        <f>(ScoreCard!$E$3-laptop_prices3[[#This Row],[Price ($)]])/ScoreCard!$E$3*ScoreCard!$E$5</f>
        <v>3.935341621113484</v>
      </c>
      <c r="P1009" s="5">
        <f>laptop_prices3[[#This Row],[RAM (GB)]]/ScoreCard!$F$3*ScoreCard!$F$5</f>
        <v>3.5</v>
      </c>
      <c r="Q1009" s="5">
        <f>laptop_prices3[[#This Row],[Screen Size (inch)]]/ScoreCard!$G$3*ScoreCard!$G$5</f>
        <v>1.8497109826589595</v>
      </c>
      <c r="R1009" s="5">
        <f>laptop_prices3[[#This Row],[Battery Life (hours)]]/ScoreCard!$H$3*ScoreCard!$H$5</f>
        <v>4.2</v>
      </c>
      <c r="S1009" s="5">
        <f>ScoreCard!$I$3-laptop_prices3[[#This Row],[Weight (kg)]]/ScoreCard!$I$3*ScoreCard!$I$5</f>
        <v>1.917142857142857</v>
      </c>
      <c r="T1009" s="6" cm="1">
        <f t="array" ref="T1009">_xlfn.IFS(laptop_prices3[[#This Row],[Storage]]="512GB SSD", 512, laptop_prices3[[#This Row],[Storage]] = "1TB SSD", 1000, laptop_prices3[[#This Row],[Storage]] = "2TB SSD", 2000, laptop_prices3[[#This Row],[Storage]]= "256GB SSD", 256, laptop_prices3[[#This Row],[Storage]] = "1TB HDD", 1000*0.7)</f>
        <v>512</v>
      </c>
      <c r="U1009" s="5">
        <f>laptop_prices3[[#This Row],[Storage Raw Value]]/ScoreCard!$J$3*ScoreCard!$J$5</f>
        <v>2.048</v>
      </c>
    </row>
    <row r="1010" spans="2:21" x14ac:dyDescent="0.2">
      <c r="B1010" s="4" cm="1">
        <f t="array" ref="B1010">SUM(laptop_prices3[[#This Row],[RAM Comp]:[Weight Comp]]+laptop_prices3[[#This Row],[Storage Comp]])</f>
        <v>17.513643682906689</v>
      </c>
      <c r="C1010">
        <v>1008</v>
      </c>
      <c r="D1010" t="s">
        <v>23</v>
      </c>
      <c r="E1010" t="s">
        <v>12</v>
      </c>
      <c r="F1010">
        <v>4</v>
      </c>
      <c r="G1010" t="s">
        <v>42</v>
      </c>
      <c r="H1010" t="s">
        <v>40</v>
      </c>
      <c r="I1010">
        <v>13.3</v>
      </c>
      <c r="J1010" t="s">
        <v>43</v>
      </c>
      <c r="K1010">
        <v>4.2</v>
      </c>
      <c r="L1010">
        <v>2.82</v>
      </c>
      <c r="M1010" t="s">
        <v>16</v>
      </c>
      <c r="N1010">
        <v>664.44</v>
      </c>
      <c r="O1010" s="5">
        <f>(ScoreCard!$E$3-laptop_prices3[[#This Row],[Price ($)]])/ScoreCard!$E$3*ScoreCard!$E$5</f>
        <v>4.6926131674296903</v>
      </c>
      <c r="P1010" s="5">
        <f>laptop_prices3[[#This Row],[RAM (GB)]]/ScoreCard!$F$3*ScoreCard!$F$5</f>
        <v>0.4375</v>
      </c>
      <c r="Q1010" s="5">
        <f>laptop_prices3[[#This Row],[Screen Size (inch)]]/ScoreCard!$G$3*ScoreCard!$G$5</f>
        <v>1.5375722543352601</v>
      </c>
      <c r="R1010" s="5">
        <f>laptop_prices3[[#This Row],[Battery Life (hours)]]/ScoreCard!$H$3*ScoreCard!$H$5</f>
        <v>2.4500000000000002</v>
      </c>
      <c r="S1010" s="5">
        <f>ScoreCard!$I$3-laptop_prices3[[#This Row],[Weight (kg)]]/ScoreCard!$I$3*ScoreCard!$I$5</f>
        <v>1.8885714285714286</v>
      </c>
      <c r="T1010" s="6" cm="1">
        <f t="array" ref="T1010">_xlfn.IFS(laptop_prices3[[#This Row],[Storage]]="512GB SSD", 512, laptop_prices3[[#This Row],[Storage]] = "1TB SSD", 1000, laptop_prices3[[#This Row],[Storage]] = "2TB SSD", 2000, laptop_prices3[[#This Row],[Storage]]= "256GB SSD", 256, laptop_prices3[[#This Row],[Storage]] = "1TB HDD", 1000*0.7)</f>
        <v>700</v>
      </c>
      <c r="U1010" s="5">
        <f>laptop_prices3[[#This Row],[Storage Raw Value]]/ScoreCard!$J$3*ScoreCard!$J$5</f>
        <v>2.8</v>
      </c>
    </row>
    <row r="1011" spans="2:21" x14ac:dyDescent="0.2">
      <c r="B1011" s="4" cm="1">
        <f t="array" ref="B1011">SUM(laptop_prices3[[#This Row],[RAM Comp]:[Weight Comp]]+laptop_prices3[[#This Row],[Storage Comp]])</f>
        <v>32.419449490778973</v>
      </c>
      <c r="C1011">
        <v>1009</v>
      </c>
      <c r="D1011" t="s">
        <v>33</v>
      </c>
      <c r="E1011" t="s">
        <v>24</v>
      </c>
      <c r="F1011">
        <v>64</v>
      </c>
      <c r="G1011" t="s">
        <v>19</v>
      </c>
      <c r="H1011" t="s">
        <v>32</v>
      </c>
      <c r="I1011">
        <v>14</v>
      </c>
      <c r="J1011" t="s">
        <v>15</v>
      </c>
      <c r="K1011">
        <v>10.4</v>
      </c>
      <c r="L1011">
        <v>3.09</v>
      </c>
      <c r="M1011" t="s">
        <v>16</v>
      </c>
      <c r="N1011">
        <v>2960.65</v>
      </c>
      <c r="O1011" s="5">
        <f>(ScoreCard!$E$3-laptop_prices3[[#This Row],[Price ($)]])/ScoreCard!$E$3*ScoreCard!$E$5</f>
        <v>3.6303280569362357</v>
      </c>
      <c r="P1011" s="5">
        <f>laptop_prices3[[#This Row],[RAM (GB)]]/ScoreCard!$F$3*ScoreCard!$F$5</f>
        <v>7</v>
      </c>
      <c r="Q1011" s="5">
        <f>laptop_prices3[[#This Row],[Screen Size (inch)]]/ScoreCard!$G$3*ScoreCard!$G$5</f>
        <v>1.6184971098265895</v>
      </c>
      <c r="R1011" s="5">
        <f>laptop_prices3[[#This Row],[Battery Life (hours)]]/ScoreCard!$H$3*ScoreCard!$H$5</f>
        <v>6.0666666666666664</v>
      </c>
      <c r="S1011" s="5">
        <f>ScoreCard!$I$3-laptop_prices3[[#This Row],[Weight (kg)]]/ScoreCard!$I$3*ScoreCard!$I$5</f>
        <v>1.7342857142857144</v>
      </c>
      <c r="T1011" s="6" cm="1">
        <f t="array" ref="T1011">_xlfn.IFS(laptop_prices3[[#This Row],[Storage]]="512GB SSD", 512, laptop_prices3[[#This Row],[Storage]] = "1TB SSD", 1000, laptop_prices3[[#This Row],[Storage]] = "2TB SSD", 2000, laptop_prices3[[#This Row],[Storage]]= "256GB SSD", 256, laptop_prices3[[#This Row],[Storage]] = "1TB HDD", 1000*0.7)</f>
        <v>1000</v>
      </c>
      <c r="U1011" s="5">
        <f>laptop_prices3[[#This Row],[Storage Raw Value]]/ScoreCard!$J$3*ScoreCard!$J$5</f>
        <v>4</v>
      </c>
    </row>
    <row r="1012" spans="2:21" x14ac:dyDescent="0.2">
      <c r="B1012" s="4" cm="1">
        <f t="array" ref="B1012">SUM(laptop_prices3[[#This Row],[RAM Comp]:[Weight Comp]]+laptop_prices3[[#This Row],[Storage Comp]])</f>
        <v>17.888500825763835</v>
      </c>
      <c r="C1012">
        <v>1010</v>
      </c>
      <c r="D1012" t="s">
        <v>38</v>
      </c>
      <c r="E1012" t="s">
        <v>18</v>
      </c>
      <c r="F1012">
        <v>4</v>
      </c>
      <c r="G1012" t="s">
        <v>13</v>
      </c>
      <c r="H1012" t="s">
        <v>44</v>
      </c>
      <c r="I1012">
        <v>13.3</v>
      </c>
      <c r="J1012" t="s">
        <v>15</v>
      </c>
      <c r="K1012">
        <v>9</v>
      </c>
      <c r="L1012">
        <v>1.8</v>
      </c>
      <c r="M1012" t="s">
        <v>16</v>
      </c>
      <c r="N1012">
        <v>913.12</v>
      </c>
      <c r="O1012" s="5">
        <f>(ScoreCard!$E$3-laptop_prices3[[#This Row],[Price ($)]])/ScoreCard!$E$3*ScoreCard!$E$5</f>
        <v>4.5775674785434326</v>
      </c>
      <c r="P1012" s="5">
        <f>laptop_prices3[[#This Row],[RAM (GB)]]/ScoreCard!$F$3*ScoreCard!$F$5</f>
        <v>0.4375</v>
      </c>
      <c r="Q1012" s="5">
        <f>laptop_prices3[[#This Row],[Screen Size (inch)]]/ScoreCard!$G$3*ScoreCard!$G$5</f>
        <v>1.5375722543352601</v>
      </c>
      <c r="R1012" s="5">
        <f>laptop_prices3[[#This Row],[Battery Life (hours)]]/ScoreCard!$H$3*ScoreCard!$H$5</f>
        <v>5.25</v>
      </c>
      <c r="S1012" s="5">
        <f>ScoreCard!$I$3-laptop_prices3[[#This Row],[Weight (kg)]]/ScoreCard!$I$3*ScoreCard!$I$5</f>
        <v>2.4714285714285715</v>
      </c>
      <c r="T1012" s="6" cm="1">
        <f t="array" ref="T1012">_xlfn.IFS(laptop_prices3[[#This Row],[Storage]]="512GB SSD", 512, laptop_prices3[[#This Row],[Storage]] = "1TB SSD", 1000, laptop_prices3[[#This Row],[Storage]] = "2TB SSD", 2000, laptop_prices3[[#This Row],[Storage]]= "256GB SSD", 256, laptop_prices3[[#This Row],[Storage]] = "1TB HDD", 1000*0.7)</f>
        <v>512</v>
      </c>
      <c r="U1012" s="5">
        <f>laptop_prices3[[#This Row],[Storage Raw Value]]/ScoreCard!$J$3*ScoreCard!$J$5</f>
        <v>2.048</v>
      </c>
    </row>
    <row r="1013" spans="2:21" x14ac:dyDescent="0.2">
      <c r="B1013" s="4" cm="1">
        <f t="array" ref="B1013">SUM(laptop_prices3[[#This Row],[RAM Comp]:[Weight Comp]]+laptop_prices3[[#This Row],[Storage Comp]])</f>
        <v>22.055420589044864</v>
      </c>
      <c r="C1013">
        <v>1011</v>
      </c>
      <c r="D1013" t="s">
        <v>45</v>
      </c>
      <c r="E1013" t="s">
        <v>24</v>
      </c>
      <c r="F1013">
        <v>64</v>
      </c>
      <c r="G1013" t="s">
        <v>29</v>
      </c>
      <c r="H1013" t="s">
        <v>35</v>
      </c>
      <c r="I1013">
        <v>15.6</v>
      </c>
      <c r="J1013" t="s">
        <v>15</v>
      </c>
      <c r="K1013">
        <v>11.9</v>
      </c>
      <c r="L1013">
        <v>2.25</v>
      </c>
      <c r="M1013" t="s">
        <v>46</v>
      </c>
      <c r="N1013">
        <v>3282.92</v>
      </c>
      <c r="O1013" s="5">
        <f>(ScoreCard!$E$3-laptop_prices3[[#This Row],[Price ($)]])/ScoreCard!$E$3*ScoreCard!$E$5</f>
        <v>3.4812377635577003</v>
      </c>
      <c r="P1013" s="5">
        <f>laptop_prices3[[#This Row],[RAM (GB)]]/ScoreCard!$F$3*ScoreCard!$F$5</f>
        <v>7</v>
      </c>
      <c r="Q1013" s="5">
        <f>laptop_prices3[[#This Row],[Screen Size (inch)]]/ScoreCard!$G$3*ScoreCard!$G$5</f>
        <v>1.8034682080924855</v>
      </c>
      <c r="R1013" s="5">
        <f>laptop_prices3[[#This Row],[Battery Life (hours)]]/ScoreCard!$H$3*ScoreCard!$H$5</f>
        <v>6.9416666666666664</v>
      </c>
      <c r="S1013" s="5">
        <f>ScoreCard!$I$3-laptop_prices3[[#This Row],[Weight (kg)]]/ScoreCard!$I$3*ScoreCard!$I$5</f>
        <v>2.2142857142857144</v>
      </c>
      <c r="T1013" s="6" cm="1">
        <f t="array" ref="T1013">_xlfn.IFS(laptop_prices3[[#This Row],[Storage]]="512GB SSD", 512, laptop_prices3[[#This Row],[Storage]] = "1TB SSD", 1000, laptop_prices3[[#This Row],[Storage]] = "2TB SSD", 2000, laptop_prices3[[#This Row],[Storage]]= "256GB SSD", 256, laptop_prices3[[#This Row],[Storage]] = "1TB HDD", 1000*0.7)</f>
        <v>256</v>
      </c>
      <c r="U1013" s="5">
        <f>laptop_prices3[[#This Row],[Storage Raw Value]]/ScoreCard!$J$3*ScoreCard!$J$5</f>
        <v>1.024</v>
      </c>
    </row>
    <row r="1014" spans="2:21" x14ac:dyDescent="0.2">
      <c r="B1014" s="4" cm="1">
        <f t="array" ref="B1014">SUM(laptop_prices3[[#This Row],[RAM Comp]:[Weight Comp]]+laptop_prices3[[#This Row],[Storage Comp]])</f>
        <v>39.969880952380947</v>
      </c>
      <c r="C1014">
        <v>1012</v>
      </c>
      <c r="D1014" t="s">
        <v>45</v>
      </c>
      <c r="E1014" t="s">
        <v>12</v>
      </c>
      <c r="F1014">
        <v>4</v>
      </c>
      <c r="G1014" t="s">
        <v>25</v>
      </c>
      <c r="H1014" t="s">
        <v>32</v>
      </c>
      <c r="I1014">
        <v>17.3</v>
      </c>
      <c r="J1014" t="s">
        <v>43</v>
      </c>
      <c r="K1014">
        <v>5.6</v>
      </c>
      <c r="L1014">
        <v>2.16</v>
      </c>
      <c r="M1014" t="s">
        <v>22</v>
      </c>
      <c r="N1014">
        <v>864.46</v>
      </c>
      <c r="O1014" s="5">
        <f>(ScoreCard!$E$3-laptop_prices3[[#This Row],[Price ($)]])/ScoreCard!$E$3*ScoreCard!$E$5</f>
        <v>4.6000788313711842</v>
      </c>
      <c r="P1014" s="5">
        <f>laptop_prices3[[#This Row],[RAM (GB)]]/ScoreCard!$F$3*ScoreCard!$F$5</f>
        <v>0.4375</v>
      </c>
      <c r="Q1014" s="5">
        <f>laptop_prices3[[#This Row],[Screen Size (inch)]]/ScoreCard!$G$3*ScoreCard!$G$5</f>
        <v>2</v>
      </c>
      <c r="R1014" s="5">
        <f>laptop_prices3[[#This Row],[Battery Life (hours)]]/ScoreCard!$H$3*ScoreCard!$H$5</f>
        <v>3.2666666666666662</v>
      </c>
      <c r="S1014" s="5">
        <f>ScoreCard!$I$3-laptop_prices3[[#This Row],[Weight (kg)]]/ScoreCard!$I$3*ScoreCard!$I$5</f>
        <v>2.2657142857142856</v>
      </c>
      <c r="T1014" s="6" cm="1">
        <f t="array" ref="T1014">_xlfn.IFS(laptop_prices3[[#This Row],[Storage]]="512GB SSD", 512, laptop_prices3[[#This Row],[Storage]] = "1TB SSD", 1000, laptop_prices3[[#This Row],[Storage]] = "2TB SSD", 2000, laptop_prices3[[#This Row],[Storage]]= "256GB SSD", 256, laptop_prices3[[#This Row],[Storage]] = "1TB HDD", 1000*0.7)</f>
        <v>2000</v>
      </c>
      <c r="U1014" s="5">
        <f>laptop_prices3[[#This Row],[Storage Raw Value]]/ScoreCard!$J$3*ScoreCard!$J$5</f>
        <v>8</v>
      </c>
    </row>
    <row r="1015" spans="2:21" x14ac:dyDescent="0.2">
      <c r="B1015" s="4" cm="1">
        <f t="array" ref="B1015">SUM(laptop_prices3[[#This Row],[RAM Comp]:[Weight Comp]]+laptop_prices3[[#This Row],[Storage Comp]])</f>
        <v>21.527572254335261</v>
      </c>
      <c r="C1015">
        <v>1013</v>
      </c>
      <c r="D1015" t="s">
        <v>11</v>
      </c>
      <c r="E1015" t="s">
        <v>37</v>
      </c>
      <c r="F1015">
        <v>8</v>
      </c>
      <c r="G1015" t="s">
        <v>42</v>
      </c>
      <c r="H1015" t="s">
        <v>14</v>
      </c>
      <c r="I1015">
        <v>13.3</v>
      </c>
      <c r="J1015" t="s">
        <v>15</v>
      </c>
      <c r="K1015">
        <v>9.9</v>
      </c>
      <c r="L1015">
        <v>2.38</v>
      </c>
      <c r="M1015" t="s">
        <v>30</v>
      </c>
      <c r="N1015">
        <v>2453.3000000000002</v>
      </c>
      <c r="O1015" s="5">
        <f>(ScoreCard!$E$3-laptop_prices3[[#This Row],[Price ($)]])/ScoreCard!$E$3*ScoreCard!$E$5</f>
        <v>3.8650410626320792</v>
      </c>
      <c r="P1015" s="5">
        <f>laptop_prices3[[#This Row],[RAM (GB)]]/ScoreCard!$F$3*ScoreCard!$F$5</f>
        <v>0.875</v>
      </c>
      <c r="Q1015" s="5">
        <f>laptop_prices3[[#This Row],[Screen Size (inch)]]/ScoreCard!$G$3*ScoreCard!$G$5</f>
        <v>1.5375722543352601</v>
      </c>
      <c r="R1015" s="5">
        <f>laptop_prices3[[#This Row],[Battery Life (hours)]]/ScoreCard!$H$3*ScoreCard!$H$5</f>
        <v>5.7750000000000004</v>
      </c>
      <c r="S1015" s="5">
        <f>ScoreCard!$I$3-laptop_prices3[[#This Row],[Weight (kg)]]/ScoreCard!$I$3*ScoreCard!$I$5</f>
        <v>2.14</v>
      </c>
      <c r="T1015" s="6" cm="1">
        <f t="array" ref="T1015">_xlfn.IFS(laptop_prices3[[#This Row],[Storage]]="512GB SSD", 512, laptop_prices3[[#This Row],[Storage]] = "1TB SSD", 1000, laptop_prices3[[#This Row],[Storage]] = "2TB SSD", 2000, laptop_prices3[[#This Row],[Storage]]= "256GB SSD", 256, laptop_prices3[[#This Row],[Storage]] = "1TB HDD", 1000*0.7)</f>
        <v>700</v>
      </c>
      <c r="U1015" s="5">
        <f>laptop_prices3[[#This Row],[Storage Raw Value]]/ScoreCard!$J$3*ScoreCard!$J$5</f>
        <v>2.8</v>
      </c>
    </row>
    <row r="1016" spans="2:21" x14ac:dyDescent="0.2">
      <c r="B1016" s="4" cm="1">
        <f t="array" ref="B1016">SUM(laptop_prices3[[#This Row],[RAM Comp]:[Weight Comp]]+laptop_prices3[[#This Row],[Storage Comp]])</f>
        <v>25.933706303330581</v>
      </c>
      <c r="C1016">
        <v>1014</v>
      </c>
      <c r="D1016" t="s">
        <v>17</v>
      </c>
      <c r="E1016" t="s">
        <v>41</v>
      </c>
      <c r="F1016">
        <v>16</v>
      </c>
      <c r="G1016" t="s">
        <v>19</v>
      </c>
      <c r="H1016" t="s">
        <v>20</v>
      </c>
      <c r="I1016">
        <v>15.6</v>
      </c>
      <c r="J1016" t="s">
        <v>43</v>
      </c>
      <c r="K1016">
        <v>7.7</v>
      </c>
      <c r="L1016">
        <v>2.82</v>
      </c>
      <c r="M1016" t="s">
        <v>46</v>
      </c>
      <c r="N1016">
        <v>3068.69</v>
      </c>
      <c r="O1016" s="5">
        <f>(ScoreCard!$E$3-laptop_prices3[[#This Row],[Price ($)]])/ScoreCard!$E$3*ScoreCard!$E$5</f>
        <v>3.580346006802444</v>
      </c>
      <c r="P1016" s="5">
        <f>laptop_prices3[[#This Row],[RAM (GB)]]/ScoreCard!$F$3*ScoreCard!$F$5</f>
        <v>1.75</v>
      </c>
      <c r="Q1016" s="5">
        <f>laptop_prices3[[#This Row],[Screen Size (inch)]]/ScoreCard!$G$3*ScoreCard!$G$5</f>
        <v>1.8034682080924855</v>
      </c>
      <c r="R1016" s="5">
        <f>laptop_prices3[[#This Row],[Battery Life (hours)]]/ScoreCard!$H$3*ScoreCard!$H$5</f>
        <v>4.4916666666666671</v>
      </c>
      <c r="S1016" s="5">
        <f>ScoreCard!$I$3-laptop_prices3[[#This Row],[Weight (kg)]]/ScoreCard!$I$3*ScoreCard!$I$5</f>
        <v>1.8885714285714286</v>
      </c>
      <c r="T1016" s="6" cm="1">
        <f t="array" ref="T1016">_xlfn.IFS(laptop_prices3[[#This Row],[Storage]]="512GB SSD", 512, laptop_prices3[[#This Row],[Storage]] = "1TB SSD", 1000, laptop_prices3[[#This Row],[Storage]] = "2TB SSD", 2000, laptop_prices3[[#This Row],[Storage]]= "256GB SSD", 256, laptop_prices3[[#This Row],[Storage]] = "1TB HDD", 1000*0.7)</f>
        <v>1000</v>
      </c>
      <c r="U1016" s="5">
        <f>laptop_prices3[[#This Row],[Storage Raw Value]]/ScoreCard!$J$3*ScoreCard!$J$5</f>
        <v>4</v>
      </c>
    </row>
    <row r="1017" spans="2:21" x14ac:dyDescent="0.2">
      <c r="B1017" s="4" cm="1">
        <f t="array" ref="B1017">SUM(laptop_prices3[[#This Row],[RAM Comp]:[Weight Comp]]+laptop_prices3[[#This Row],[Storage Comp]])</f>
        <v>14.209854252683733</v>
      </c>
      <c r="C1017">
        <v>1015</v>
      </c>
      <c r="D1017" t="s">
        <v>34</v>
      </c>
      <c r="E1017" t="s">
        <v>41</v>
      </c>
      <c r="F1017">
        <v>4</v>
      </c>
      <c r="G1017" t="s">
        <v>29</v>
      </c>
      <c r="H1017" t="s">
        <v>40</v>
      </c>
      <c r="I1017">
        <v>14</v>
      </c>
      <c r="J1017" t="s">
        <v>27</v>
      </c>
      <c r="K1017">
        <v>9.9</v>
      </c>
      <c r="L1017">
        <v>2.13</v>
      </c>
      <c r="M1017" t="s">
        <v>22</v>
      </c>
      <c r="N1017">
        <v>2441.1</v>
      </c>
      <c r="O1017" s="5">
        <f>(ScoreCard!$E$3-laptop_prices3[[#This Row],[Price ($)]])/ScoreCard!$E$3*ScoreCard!$E$5</f>
        <v>3.8706850927286385</v>
      </c>
      <c r="P1017" s="5">
        <f>laptop_prices3[[#This Row],[RAM (GB)]]/ScoreCard!$F$3*ScoreCard!$F$5</f>
        <v>0.4375</v>
      </c>
      <c r="Q1017" s="5">
        <f>laptop_prices3[[#This Row],[Screen Size (inch)]]/ScoreCard!$G$3*ScoreCard!$G$5</f>
        <v>1.6184971098265895</v>
      </c>
      <c r="R1017" s="5">
        <f>laptop_prices3[[#This Row],[Battery Life (hours)]]/ScoreCard!$H$3*ScoreCard!$H$5</f>
        <v>5.7750000000000004</v>
      </c>
      <c r="S1017" s="5">
        <f>ScoreCard!$I$3-laptop_prices3[[#This Row],[Weight (kg)]]/ScoreCard!$I$3*ScoreCard!$I$5</f>
        <v>2.2828571428571429</v>
      </c>
      <c r="T1017" s="6" cm="1">
        <f t="array" ref="T1017">_xlfn.IFS(laptop_prices3[[#This Row],[Storage]]="512GB SSD", 512, laptop_prices3[[#This Row],[Storage]] = "1TB SSD", 1000, laptop_prices3[[#This Row],[Storage]] = "2TB SSD", 2000, laptop_prices3[[#This Row],[Storage]]= "256GB SSD", 256, laptop_prices3[[#This Row],[Storage]] = "1TB HDD", 1000*0.7)</f>
        <v>256</v>
      </c>
      <c r="U1017" s="5">
        <f>laptop_prices3[[#This Row],[Storage Raw Value]]/ScoreCard!$J$3*ScoreCard!$J$5</f>
        <v>1.024</v>
      </c>
    </row>
    <row r="1018" spans="2:21" x14ac:dyDescent="0.2">
      <c r="B1018" s="4" cm="1">
        <f t="array" ref="B1018">SUM(laptop_prices3[[#This Row],[RAM Comp]:[Weight Comp]]+laptop_prices3[[#This Row],[Storage Comp]])</f>
        <v>15.574306633636112</v>
      </c>
      <c r="C1018">
        <v>1016</v>
      </c>
      <c r="D1018" t="s">
        <v>47</v>
      </c>
      <c r="E1018" t="s">
        <v>24</v>
      </c>
      <c r="F1018">
        <v>8</v>
      </c>
      <c r="G1018" t="s">
        <v>13</v>
      </c>
      <c r="H1018" t="s">
        <v>20</v>
      </c>
      <c r="I1018">
        <v>14</v>
      </c>
      <c r="J1018" t="s">
        <v>43</v>
      </c>
      <c r="K1018">
        <v>5.3</v>
      </c>
      <c r="L1018">
        <v>2.98</v>
      </c>
      <c r="M1018" t="s">
        <v>22</v>
      </c>
      <c r="N1018">
        <v>1437.82</v>
      </c>
      <c r="O1018" s="5">
        <f>(ScoreCard!$E$3-laptop_prices3[[#This Row],[Price ($)]])/ScoreCard!$E$3*ScoreCard!$E$5</f>
        <v>4.3348279218496133</v>
      </c>
      <c r="P1018" s="5">
        <f>laptop_prices3[[#This Row],[RAM (GB)]]/ScoreCard!$F$3*ScoreCard!$F$5</f>
        <v>0.875</v>
      </c>
      <c r="Q1018" s="5">
        <f>laptop_prices3[[#This Row],[Screen Size (inch)]]/ScoreCard!$G$3*ScoreCard!$G$5</f>
        <v>1.6184971098265895</v>
      </c>
      <c r="R1018" s="5">
        <f>laptop_prices3[[#This Row],[Battery Life (hours)]]/ScoreCard!$H$3*ScoreCard!$H$5</f>
        <v>3.0916666666666668</v>
      </c>
      <c r="S1018" s="5">
        <f>ScoreCard!$I$3-laptop_prices3[[#This Row],[Weight (kg)]]/ScoreCard!$I$3*ScoreCard!$I$5</f>
        <v>1.7971428571428572</v>
      </c>
      <c r="T1018" s="6" cm="1">
        <f t="array" ref="T1018">_xlfn.IFS(laptop_prices3[[#This Row],[Storage]]="512GB SSD", 512, laptop_prices3[[#This Row],[Storage]] = "1TB SSD", 1000, laptop_prices3[[#This Row],[Storage]] = "2TB SSD", 2000, laptop_prices3[[#This Row],[Storage]]= "256GB SSD", 256, laptop_prices3[[#This Row],[Storage]] = "1TB HDD", 1000*0.7)</f>
        <v>512</v>
      </c>
      <c r="U1018" s="5">
        <f>laptop_prices3[[#This Row],[Storage Raw Value]]/ScoreCard!$J$3*ScoreCard!$J$5</f>
        <v>2.048</v>
      </c>
    </row>
    <row r="1019" spans="2:21" x14ac:dyDescent="0.2">
      <c r="B1019" s="4" cm="1">
        <f t="array" ref="B1019">SUM(laptop_prices3[[#This Row],[RAM Comp]:[Weight Comp]]+laptop_prices3[[#This Row],[Storage Comp]])</f>
        <v>22.42335425268373</v>
      </c>
      <c r="C1019">
        <v>1017</v>
      </c>
      <c r="D1019" t="s">
        <v>11</v>
      </c>
      <c r="E1019" t="s">
        <v>39</v>
      </c>
      <c r="F1019">
        <v>64</v>
      </c>
      <c r="G1019" t="s">
        <v>13</v>
      </c>
      <c r="H1019" t="s">
        <v>35</v>
      </c>
      <c r="I1019">
        <v>14</v>
      </c>
      <c r="J1019" t="s">
        <v>27</v>
      </c>
      <c r="K1019">
        <v>6.6</v>
      </c>
      <c r="L1019">
        <v>3.04</v>
      </c>
      <c r="M1019" t="s">
        <v>30</v>
      </c>
      <c r="N1019">
        <v>5861.03</v>
      </c>
      <c r="O1019" s="5">
        <f>(ScoreCard!$E$3-laptop_prices3[[#This Row],[Price ($)]])/ScoreCard!$E$3*ScoreCard!$E$5</f>
        <v>2.2885385478003086</v>
      </c>
      <c r="P1019" s="5">
        <f>laptop_prices3[[#This Row],[RAM (GB)]]/ScoreCard!$F$3*ScoreCard!$F$5</f>
        <v>7</v>
      </c>
      <c r="Q1019" s="5">
        <f>laptop_prices3[[#This Row],[Screen Size (inch)]]/ScoreCard!$G$3*ScoreCard!$G$5</f>
        <v>1.6184971098265895</v>
      </c>
      <c r="R1019" s="5">
        <f>laptop_prices3[[#This Row],[Battery Life (hours)]]/ScoreCard!$H$3*ScoreCard!$H$5</f>
        <v>3.8499999999999996</v>
      </c>
      <c r="S1019" s="5">
        <f>ScoreCard!$I$3-laptop_prices3[[#This Row],[Weight (kg)]]/ScoreCard!$I$3*ScoreCard!$I$5</f>
        <v>1.7628571428571429</v>
      </c>
      <c r="T1019" s="6" cm="1">
        <f t="array" ref="T1019">_xlfn.IFS(laptop_prices3[[#This Row],[Storage]]="512GB SSD", 512, laptop_prices3[[#This Row],[Storage]] = "1TB SSD", 1000, laptop_prices3[[#This Row],[Storage]] = "2TB SSD", 2000, laptop_prices3[[#This Row],[Storage]]= "256GB SSD", 256, laptop_prices3[[#This Row],[Storage]] = "1TB HDD", 1000*0.7)</f>
        <v>512</v>
      </c>
      <c r="U1019" s="5">
        <f>laptop_prices3[[#This Row],[Storage Raw Value]]/ScoreCard!$J$3*ScoreCard!$J$5</f>
        <v>2.048</v>
      </c>
    </row>
    <row r="1020" spans="2:21" x14ac:dyDescent="0.2">
      <c r="B1020" s="4" cm="1">
        <f t="array" ref="B1020">SUM(laptop_prices3[[#This Row],[RAM Comp]:[Weight Comp]]+laptop_prices3[[#This Row],[Storage Comp]])</f>
        <v>46.032306633636118</v>
      </c>
      <c r="C1020">
        <v>1018</v>
      </c>
      <c r="D1020" t="s">
        <v>33</v>
      </c>
      <c r="E1020" t="s">
        <v>12</v>
      </c>
      <c r="F1020">
        <v>64</v>
      </c>
      <c r="G1020" t="s">
        <v>25</v>
      </c>
      <c r="H1020" t="s">
        <v>26</v>
      </c>
      <c r="I1020">
        <v>14</v>
      </c>
      <c r="J1020" t="s">
        <v>21</v>
      </c>
      <c r="K1020">
        <v>6.2</v>
      </c>
      <c r="L1020">
        <v>2.98</v>
      </c>
      <c r="M1020" t="s">
        <v>22</v>
      </c>
      <c r="N1020">
        <v>1714.78</v>
      </c>
      <c r="O1020" s="5">
        <f>(ScoreCard!$E$3-laptop_prices3[[#This Row],[Price ($)]])/ScoreCard!$E$3*ScoreCard!$E$5</f>
        <v>4.2066991861493648</v>
      </c>
      <c r="P1020" s="5">
        <f>laptop_prices3[[#This Row],[RAM (GB)]]/ScoreCard!$F$3*ScoreCard!$F$5</f>
        <v>7</v>
      </c>
      <c r="Q1020" s="5">
        <f>laptop_prices3[[#This Row],[Screen Size (inch)]]/ScoreCard!$G$3*ScoreCard!$G$5</f>
        <v>1.6184971098265895</v>
      </c>
      <c r="R1020" s="5">
        <f>laptop_prices3[[#This Row],[Battery Life (hours)]]/ScoreCard!$H$3*ScoreCard!$H$5</f>
        <v>3.6166666666666671</v>
      </c>
      <c r="S1020" s="5">
        <f>ScoreCard!$I$3-laptop_prices3[[#This Row],[Weight (kg)]]/ScoreCard!$I$3*ScoreCard!$I$5</f>
        <v>1.7971428571428572</v>
      </c>
      <c r="T1020" s="6" cm="1">
        <f t="array" ref="T1020">_xlfn.IFS(laptop_prices3[[#This Row],[Storage]]="512GB SSD", 512, laptop_prices3[[#This Row],[Storage]] = "1TB SSD", 1000, laptop_prices3[[#This Row],[Storage]] = "2TB SSD", 2000, laptop_prices3[[#This Row],[Storage]]= "256GB SSD", 256, laptop_prices3[[#This Row],[Storage]] = "1TB HDD", 1000*0.7)</f>
        <v>2000</v>
      </c>
      <c r="U1020" s="5">
        <f>laptop_prices3[[#This Row],[Storage Raw Value]]/ScoreCard!$J$3*ScoreCard!$J$5</f>
        <v>8</v>
      </c>
    </row>
    <row r="1021" spans="2:21" x14ac:dyDescent="0.2">
      <c r="B1021" s="4" cm="1">
        <f t="array" ref="B1021">SUM(laptop_prices3[[#This Row],[RAM Comp]:[Weight Comp]]+laptop_prices3[[#This Row],[Storage Comp]])</f>
        <v>21.57504761904762</v>
      </c>
      <c r="C1021">
        <v>1019</v>
      </c>
      <c r="D1021" t="s">
        <v>45</v>
      </c>
      <c r="E1021" t="s">
        <v>37</v>
      </c>
      <c r="F1021">
        <v>64</v>
      </c>
      <c r="G1021" t="s">
        <v>29</v>
      </c>
      <c r="H1021" t="s">
        <v>26</v>
      </c>
      <c r="I1021">
        <v>17.3</v>
      </c>
      <c r="J1021" t="s">
        <v>27</v>
      </c>
      <c r="K1021">
        <v>11.2</v>
      </c>
      <c r="L1021">
        <v>2.72</v>
      </c>
      <c r="M1021" t="s">
        <v>30</v>
      </c>
      <c r="N1021">
        <v>7261.21</v>
      </c>
      <c r="O1021" s="5">
        <f>(ScoreCard!$E$3-laptop_prices3[[#This Row],[Price ($)]])/ScoreCard!$E$3*ScoreCard!$E$5</f>
        <v>1.6407796903740601</v>
      </c>
      <c r="P1021" s="5">
        <f>laptop_prices3[[#This Row],[RAM (GB)]]/ScoreCard!$F$3*ScoreCard!$F$5</f>
        <v>7</v>
      </c>
      <c r="Q1021" s="5">
        <f>laptop_prices3[[#This Row],[Screen Size (inch)]]/ScoreCard!$G$3*ScoreCard!$G$5</f>
        <v>2</v>
      </c>
      <c r="R1021" s="5">
        <f>laptop_prices3[[#This Row],[Battery Life (hours)]]/ScoreCard!$H$3*ScoreCard!$H$5</f>
        <v>6.5333333333333323</v>
      </c>
      <c r="S1021" s="5">
        <f>ScoreCard!$I$3-laptop_prices3[[#This Row],[Weight (kg)]]/ScoreCard!$I$3*ScoreCard!$I$5</f>
        <v>1.9457142857142855</v>
      </c>
      <c r="T1021" s="6" cm="1">
        <f t="array" ref="T1021">_xlfn.IFS(laptop_prices3[[#This Row],[Storage]]="512GB SSD", 512, laptop_prices3[[#This Row],[Storage]] = "1TB SSD", 1000, laptop_prices3[[#This Row],[Storage]] = "2TB SSD", 2000, laptop_prices3[[#This Row],[Storage]]= "256GB SSD", 256, laptop_prices3[[#This Row],[Storage]] = "1TB HDD", 1000*0.7)</f>
        <v>256</v>
      </c>
      <c r="U1021" s="5">
        <f>laptop_prices3[[#This Row],[Storage Raw Value]]/ScoreCard!$J$3*ScoreCard!$J$5</f>
        <v>1.024</v>
      </c>
    </row>
    <row r="1022" spans="2:21" x14ac:dyDescent="0.2">
      <c r="B1022" s="4" cm="1">
        <f t="array" ref="B1022">SUM(laptop_prices3[[#This Row],[RAM Comp]:[Weight Comp]]+laptop_prices3[[#This Row],[Storage Comp]])</f>
        <v>23.998230112854387</v>
      </c>
      <c r="C1022">
        <v>1020</v>
      </c>
      <c r="D1022" t="s">
        <v>45</v>
      </c>
      <c r="E1022" t="s">
        <v>41</v>
      </c>
      <c r="F1022">
        <v>16</v>
      </c>
      <c r="G1022" t="s">
        <v>42</v>
      </c>
      <c r="H1022" t="s">
        <v>40</v>
      </c>
      <c r="I1022">
        <v>15.6</v>
      </c>
      <c r="J1022" t="s">
        <v>15</v>
      </c>
      <c r="K1022">
        <v>11.2</v>
      </c>
      <c r="L1022">
        <v>1.38</v>
      </c>
      <c r="M1022" t="s">
        <v>46</v>
      </c>
      <c r="N1022">
        <v>2364.44</v>
      </c>
      <c r="O1022" s="5">
        <f>(ScoreCard!$E$3-laptop_prices3[[#This Row],[Price ($)]])/ScoreCard!$E$3*ScoreCard!$E$5</f>
        <v>3.9061499572534109</v>
      </c>
      <c r="P1022" s="5">
        <f>laptop_prices3[[#This Row],[RAM (GB)]]/ScoreCard!$F$3*ScoreCard!$F$5</f>
        <v>1.75</v>
      </c>
      <c r="Q1022" s="5">
        <f>laptop_prices3[[#This Row],[Screen Size (inch)]]/ScoreCard!$G$3*ScoreCard!$G$5</f>
        <v>1.8034682080924855</v>
      </c>
      <c r="R1022" s="5">
        <f>laptop_prices3[[#This Row],[Battery Life (hours)]]/ScoreCard!$H$3*ScoreCard!$H$5</f>
        <v>6.5333333333333323</v>
      </c>
      <c r="S1022" s="5">
        <f>ScoreCard!$I$3-laptop_prices3[[#This Row],[Weight (kg)]]/ScoreCard!$I$3*ScoreCard!$I$5</f>
        <v>2.7114285714285717</v>
      </c>
      <c r="T1022" s="6" cm="1">
        <f t="array" ref="T1022">_xlfn.IFS(laptop_prices3[[#This Row],[Storage]]="512GB SSD", 512, laptop_prices3[[#This Row],[Storage]] = "1TB SSD", 1000, laptop_prices3[[#This Row],[Storage]] = "2TB SSD", 2000, laptop_prices3[[#This Row],[Storage]]= "256GB SSD", 256, laptop_prices3[[#This Row],[Storage]] = "1TB HDD", 1000*0.7)</f>
        <v>700</v>
      </c>
      <c r="U1022" s="5">
        <f>laptop_prices3[[#This Row],[Storage Raw Value]]/ScoreCard!$J$3*ScoreCard!$J$5</f>
        <v>2.8</v>
      </c>
    </row>
    <row r="1023" spans="2:21" x14ac:dyDescent="0.2">
      <c r="B1023" s="4" cm="1">
        <f t="array" ref="B1023">SUM(laptop_prices3[[#This Row],[RAM Comp]:[Weight Comp]]+laptop_prices3[[#This Row],[Storage Comp]])</f>
        <v>41.388643682906689</v>
      </c>
      <c r="C1023">
        <v>1021</v>
      </c>
      <c r="D1023" t="s">
        <v>23</v>
      </c>
      <c r="E1023" t="s">
        <v>48</v>
      </c>
      <c r="F1023">
        <v>4</v>
      </c>
      <c r="G1023" t="s">
        <v>25</v>
      </c>
      <c r="H1023" t="s">
        <v>44</v>
      </c>
      <c r="I1023">
        <v>13.3</v>
      </c>
      <c r="J1023" t="s">
        <v>15</v>
      </c>
      <c r="K1023">
        <v>8.1</v>
      </c>
      <c r="L1023">
        <v>1.42</v>
      </c>
      <c r="M1023" t="s">
        <v>30</v>
      </c>
      <c r="N1023">
        <v>1012.49</v>
      </c>
      <c r="O1023" s="5">
        <f>(ScoreCard!$E$3-laptop_prices3[[#This Row],[Price ($)]])/ScoreCard!$E$3*ScoreCard!$E$5</f>
        <v>4.5315963907815409</v>
      </c>
      <c r="P1023" s="5">
        <f>laptop_prices3[[#This Row],[RAM (GB)]]/ScoreCard!$F$3*ScoreCard!$F$5</f>
        <v>0.4375</v>
      </c>
      <c r="Q1023" s="5">
        <f>laptop_prices3[[#This Row],[Screen Size (inch)]]/ScoreCard!$G$3*ScoreCard!$G$5</f>
        <v>1.5375722543352601</v>
      </c>
      <c r="R1023" s="5">
        <f>laptop_prices3[[#This Row],[Battery Life (hours)]]/ScoreCard!$H$3*ScoreCard!$H$5</f>
        <v>4.7249999999999996</v>
      </c>
      <c r="S1023" s="5">
        <f>ScoreCard!$I$3-laptop_prices3[[#This Row],[Weight (kg)]]/ScoreCard!$I$3*ScoreCard!$I$5</f>
        <v>2.6885714285714286</v>
      </c>
      <c r="T1023" s="6" cm="1">
        <f t="array" ref="T1023">_xlfn.IFS(laptop_prices3[[#This Row],[Storage]]="512GB SSD", 512, laptop_prices3[[#This Row],[Storage]] = "1TB SSD", 1000, laptop_prices3[[#This Row],[Storage]] = "2TB SSD", 2000, laptop_prices3[[#This Row],[Storage]]= "256GB SSD", 256, laptop_prices3[[#This Row],[Storage]] = "1TB HDD", 1000*0.7)</f>
        <v>2000</v>
      </c>
      <c r="U1023" s="5">
        <f>laptop_prices3[[#This Row],[Storage Raw Value]]/ScoreCard!$J$3*ScoreCard!$J$5</f>
        <v>8</v>
      </c>
    </row>
    <row r="1024" spans="2:21" x14ac:dyDescent="0.2">
      <c r="B1024" s="4" cm="1">
        <f t="array" ref="B1024">SUM(laptop_prices3[[#This Row],[RAM Comp]:[Weight Comp]]+laptop_prices3[[#This Row],[Storage Comp]])</f>
        <v>30.358044315992291</v>
      </c>
      <c r="C1024">
        <v>1022</v>
      </c>
      <c r="D1024" t="s">
        <v>45</v>
      </c>
      <c r="E1024" t="s">
        <v>48</v>
      </c>
      <c r="F1024">
        <v>32</v>
      </c>
      <c r="G1024" t="s">
        <v>19</v>
      </c>
      <c r="H1024" t="s">
        <v>20</v>
      </c>
      <c r="I1024">
        <v>16</v>
      </c>
      <c r="J1024" t="s">
        <v>21</v>
      </c>
      <c r="K1024">
        <v>11.5</v>
      </c>
      <c r="L1024">
        <v>2.1</v>
      </c>
      <c r="M1024" t="s">
        <v>30</v>
      </c>
      <c r="N1024">
        <v>1819.1</v>
      </c>
      <c r="O1024" s="5">
        <f>(ScoreCard!$E$3-laptop_prices3[[#This Row],[Price ($)]])/ScoreCard!$E$3*ScoreCard!$E$5</f>
        <v>4.1584381025696064</v>
      </c>
      <c r="P1024" s="5">
        <f>laptop_prices3[[#This Row],[RAM (GB)]]/ScoreCard!$F$3*ScoreCard!$F$5</f>
        <v>3.5</v>
      </c>
      <c r="Q1024" s="5">
        <f>laptop_prices3[[#This Row],[Screen Size (inch)]]/ScoreCard!$G$3*ScoreCard!$G$5</f>
        <v>1.8497109826589595</v>
      </c>
      <c r="R1024" s="5">
        <f>laptop_prices3[[#This Row],[Battery Life (hours)]]/ScoreCard!$H$3*ScoreCard!$H$5</f>
        <v>6.7083333333333339</v>
      </c>
      <c r="S1024" s="5">
        <f>ScoreCard!$I$3-laptop_prices3[[#This Row],[Weight (kg)]]/ScoreCard!$I$3*ScoreCard!$I$5</f>
        <v>2.2999999999999998</v>
      </c>
      <c r="T1024" s="6" cm="1">
        <f t="array" ref="T1024">_xlfn.IFS(laptop_prices3[[#This Row],[Storage]]="512GB SSD", 512, laptop_prices3[[#This Row],[Storage]] = "1TB SSD", 1000, laptop_prices3[[#This Row],[Storage]] = "2TB SSD", 2000, laptop_prices3[[#This Row],[Storage]]= "256GB SSD", 256, laptop_prices3[[#This Row],[Storage]] = "1TB HDD", 1000*0.7)</f>
        <v>1000</v>
      </c>
      <c r="U1024" s="5">
        <f>laptop_prices3[[#This Row],[Storage Raw Value]]/ScoreCard!$J$3*ScoreCard!$J$5</f>
        <v>4</v>
      </c>
    </row>
    <row r="1025" spans="2:21" x14ac:dyDescent="0.2">
      <c r="B1025" s="4" cm="1">
        <f t="array" ref="B1025">SUM(laptop_prices3[[#This Row],[RAM Comp]:[Weight Comp]]+laptop_prices3[[#This Row],[Storage Comp]])</f>
        <v>20.214782824112305</v>
      </c>
      <c r="C1025">
        <v>1023</v>
      </c>
      <c r="D1025" t="s">
        <v>47</v>
      </c>
      <c r="E1025" t="s">
        <v>12</v>
      </c>
      <c r="F1025">
        <v>16</v>
      </c>
      <c r="G1025" t="s">
        <v>13</v>
      </c>
      <c r="H1025" t="s">
        <v>20</v>
      </c>
      <c r="I1025">
        <v>14</v>
      </c>
      <c r="J1025" t="s">
        <v>15</v>
      </c>
      <c r="K1025">
        <v>12</v>
      </c>
      <c r="L1025">
        <v>3.23</v>
      </c>
      <c r="M1025" t="s">
        <v>46</v>
      </c>
      <c r="N1025">
        <v>1710.84</v>
      </c>
      <c r="O1025" s="5">
        <f>(ScoreCard!$E$3-laptop_prices3[[#This Row],[Price ($)]])/ScoreCard!$E$3*ScoreCard!$E$5</f>
        <v>4.2085219302953032</v>
      </c>
      <c r="P1025" s="5">
        <f>laptop_prices3[[#This Row],[RAM (GB)]]/ScoreCard!$F$3*ScoreCard!$F$5</f>
        <v>1.75</v>
      </c>
      <c r="Q1025" s="5">
        <f>laptop_prices3[[#This Row],[Screen Size (inch)]]/ScoreCard!$G$3*ScoreCard!$G$5</f>
        <v>1.6184971098265895</v>
      </c>
      <c r="R1025" s="5">
        <f>laptop_prices3[[#This Row],[Battery Life (hours)]]/ScoreCard!$H$3*ScoreCard!$H$5</f>
        <v>7</v>
      </c>
      <c r="S1025" s="5">
        <f>ScoreCard!$I$3-laptop_prices3[[#This Row],[Weight (kg)]]/ScoreCard!$I$3*ScoreCard!$I$5</f>
        <v>1.6542857142857144</v>
      </c>
      <c r="T1025" s="6" cm="1">
        <f t="array" ref="T1025">_xlfn.IFS(laptop_prices3[[#This Row],[Storage]]="512GB SSD", 512, laptop_prices3[[#This Row],[Storage]] = "1TB SSD", 1000, laptop_prices3[[#This Row],[Storage]] = "2TB SSD", 2000, laptop_prices3[[#This Row],[Storage]]= "256GB SSD", 256, laptop_prices3[[#This Row],[Storage]] = "1TB HDD", 1000*0.7)</f>
        <v>512</v>
      </c>
      <c r="U1025" s="5">
        <f>laptop_prices3[[#This Row],[Storage Raw Value]]/ScoreCard!$J$3*ScoreCard!$J$5</f>
        <v>2.048</v>
      </c>
    </row>
    <row r="1026" spans="2:21" x14ac:dyDescent="0.2">
      <c r="B1026" s="4" cm="1">
        <f t="array" ref="B1026">SUM(laptop_prices3[[#This Row],[RAM Comp]:[Weight Comp]]+laptop_prices3[[#This Row],[Storage Comp]])</f>
        <v>12.850880952380951</v>
      </c>
      <c r="C1026">
        <v>1024</v>
      </c>
      <c r="D1026" t="s">
        <v>45</v>
      </c>
      <c r="E1026" t="s">
        <v>37</v>
      </c>
      <c r="F1026">
        <v>4</v>
      </c>
      <c r="G1026" t="s">
        <v>29</v>
      </c>
      <c r="H1026" t="s">
        <v>14</v>
      </c>
      <c r="I1026">
        <v>17.3</v>
      </c>
      <c r="J1026" t="s">
        <v>27</v>
      </c>
      <c r="K1026">
        <v>7.7</v>
      </c>
      <c r="L1026">
        <v>2.93</v>
      </c>
      <c r="M1026" t="s">
        <v>16</v>
      </c>
      <c r="N1026">
        <v>2628.97</v>
      </c>
      <c r="O1026" s="5">
        <f>(ScoreCard!$E$3-laptop_prices3[[#This Row],[Price ($)]])/ScoreCard!$E$3*ScoreCard!$E$5</f>
        <v>3.783771655495805</v>
      </c>
      <c r="P1026" s="5">
        <f>laptop_prices3[[#This Row],[RAM (GB)]]/ScoreCard!$F$3*ScoreCard!$F$5</f>
        <v>0.4375</v>
      </c>
      <c r="Q1026" s="5">
        <f>laptop_prices3[[#This Row],[Screen Size (inch)]]/ScoreCard!$G$3*ScoreCard!$G$5</f>
        <v>2</v>
      </c>
      <c r="R1026" s="5">
        <f>laptop_prices3[[#This Row],[Battery Life (hours)]]/ScoreCard!$H$3*ScoreCard!$H$5</f>
        <v>4.4916666666666671</v>
      </c>
      <c r="S1026" s="5">
        <f>ScoreCard!$I$3-laptop_prices3[[#This Row],[Weight (kg)]]/ScoreCard!$I$3*ScoreCard!$I$5</f>
        <v>1.8257142857142856</v>
      </c>
      <c r="T1026" s="6" cm="1">
        <f t="array" ref="T1026">_xlfn.IFS(laptop_prices3[[#This Row],[Storage]]="512GB SSD", 512, laptop_prices3[[#This Row],[Storage]] = "1TB SSD", 1000, laptop_prices3[[#This Row],[Storage]] = "2TB SSD", 2000, laptop_prices3[[#This Row],[Storage]]= "256GB SSD", 256, laptop_prices3[[#This Row],[Storage]] = "1TB HDD", 1000*0.7)</f>
        <v>256</v>
      </c>
      <c r="U1026" s="5">
        <f>laptop_prices3[[#This Row],[Storage Raw Value]]/ScoreCard!$J$3*ScoreCard!$J$5</f>
        <v>1.024</v>
      </c>
    </row>
    <row r="1027" spans="2:21" x14ac:dyDescent="0.2">
      <c r="B1027" s="4" cm="1">
        <f t="array" ref="B1027">SUM(laptop_prices3[[#This Row],[RAM Comp]:[Weight Comp]]+laptop_prices3[[#This Row],[Storage Comp]])</f>
        <v>16.282143682906689</v>
      </c>
      <c r="C1027">
        <v>1025</v>
      </c>
      <c r="D1027" t="s">
        <v>11</v>
      </c>
      <c r="E1027" t="s">
        <v>24</v>
      </c>
      <c r="F1027">
        <v>16</v>
      </c>
      <c r="G1027" t="s">
        <v>29</v>
      </c>
      <c r="H1027" t="s">
        <v>14</v>
      </c>
      <c r="I1027">
        <v>13.3</v>
      </c>
      <c r="J1027" t="s">
        <v>21</v>
      </c>
      <c r="K1027">
        <v>11.4</v>
      </c>
      <c r="L1027">
        <v>2.19</v>
      </c>
      <c r="M1027" t="s">
        <v>16</v>
      </c>
      <c r="N1027">
        <v>1522.27</v>
      </c>
      <c r="O1027" s="5">
        <f>(ScoreCard!$E$3-laptop_prices3[[#This Row],[Price ($)]])/ScoreCard!$E$3*ScoreCard!$E$5</f>
        <v>4.2957592053205627</v>
      </c>
      <c r="P1027" s="5">
        <f>laptop_prices3[[#This Row],[RAM (GB)]]/ScoreCard!$F$3*ScoreCard!$F$5</f>
        <v>1.75</v>
      </c>
      <c r="Q1027" s="5">
        <f>laptop_prices3[[#This Row],[Screen Size (inch)]]/ScoreCard!$G$3*ScoreCard!$G$5</f>
        <v>1.5375722543352601</v>
      </c>
      <c r="R1027" s="5">
        <f>laptop_prices3[[#This Row],[Battery Life (hours)]]/ScoreCard!$H$3*ScoreCard!$H$5</f>
        <v>6.65</v>
      </c>
      <c r="S1027" s="5">
        <f>ScoreCard!$I$3-laptop_prices3[[#This Row],[Weight (kg)]]/ScoreCard!$I$3*ScoreCard!$I$5</f>
        <v>2.2485714285714287</v>
      </c>
      <c r="T1027" s="6" cm="1">
        <f t="array" ref="T1027">_xlfn.IFS(laptop_prices3[[#This Row],[Storage]]="512GB SSD", 512, laptop_prices3[[#This Row],[Storage]] = "1TB SSD", 1000, laptop_prices3[[#This Row],[Storage]] = "2TB SSD", 2000, laptop_prices3[[#This Row],[Storage]]= "256GB SSD", 256, laptop_prices3[[#This Row],[Storage]] = "1TB HDD", 1000*0.7)</f>
        <v>256</v>
      </c>
      <c r="U1027" s="5">
        <f>laptop_prices3[[#This Row],[Storage Raw Value]]/ScoreCard!$J$3*ScoreCard!$J$5</f>
        <v>1.024</v>
      </c>
    </row>
    <row r="1028" spans="2:21" x14ac:dyDescent="0.2">
      <c r="B1028" s="4" cm="1">
        <f t="array" ref="B1028">SUM(laptop_prices3[[#This Row],[RAM Comp]:[Weight Comp]]+laptop_prices3[[#This Row],[Storage Comp]])</f>
        <v>33.025238095238095</v>
      </c>
      <c r="C1028">
        <v>1026</v>
      </c>
      <c r="D1028" t="s">
        <v>11</v>
      </c>
      <c r="E1028" t="s">
        <v>31</v>
      </c>
      <c r="F1028">
        <v>64</v>
      </c>
      <c r="G1028" t="s">
        <v>19</v>
      </c>
      <c r="H1028" t="s">
        <v>32</v>
      </c>
      <c r="I1028">
        <v>17.3</v>
      </c>
      <c r="J1028" t="s">
        <v>43</v>
      </c>
      <c r="K1028">
        <v>11</v>
      </c>
      <c r="L1028">
        <v>3.31</v>
      </c>
      <c r="M1028" t="s">
        <v>46</v>
      </c>
      <c r="N1028">
        <v>3260.7</v>
      </c>
      <c r="O1028" s="5">
        <f>(ScoreCard!$E$3-laptop_prices3[[#This Row],[Price ($)]])/ScoreCard!$E$3*ScoreCard!$E$5</f>
        <v>3.4915173003401225</v>
      </c>
      <c r="P1028" s="5">
        <f>laptop_prices3[[#This Row],[RAM (GB)]]/ScoreCard!$F$3*ScoreCard!$F$5</f>
        <v>7</v>
      </c>
      <c r="Q1028" s="5">
        <f>laptop_prices3[[#This Row],[Screen Size (inch)]]/ScoreCard!$G$3*ScoreCard!$G$5</f>
        <v>2</v>
      </c>
      <c r="R1028" s="5">
        <f>laptop_prices3[[#This Row],[Battery Life (hours)]]/ScoreCard!$H$3*ScoreCard!$H$5</f>
        <v>6.4166666666666661</v>
      </c>
      <c r="S1028" s="5">
        <f>ScoreCard!$I$3-laptop_prices3[[#This Row],[Weight (kg)]]/ScoreCard!$I$3*ScoreCard!$I$5</f>
        <v>1.6085714285714285</v>
      </c>
      <c r="T1028" s="6" cm="1">
        <f t="array" ref="T1028">_xlfn.IFS(laptop_prices3[[#This Row],[Storage]]="512GB SSD", 512, laptop_prices3[[#This Row],[Storage]] = "1TB SSD", 1000, laptop_prices3[[#This Row],[Storage]] = "2TB SSD", 2000, laptop_prices3[[#This Row],[Storage]]= "256GB SSD", 256, laptop_prices3[[#This Row],[Storage]] = "1TB HDD", 1000*0.7)</f>
        <v>1000</v>
      </c>
      <c r="U1028" s="5">
        <f>laptop_prices3[[#This Row],[Storage Raw Value]]/ScoreCard!$J$3*ScoreCard!$J$5</f>
        <v>4</v>
      </c>
    </row>
    <row r="1029" spans="2:21" x14ac:dyDescent="0.2">
      <c r="B1029" s="4" cm="1">
        <f t="array" ref="B1029">SUM(laptop_prices3[[#This Row],[RAM Comp]:[Weight Comp]]+laptop_prices3[[#This Row],[Storage Comp]])</f>
        <v>16.724973300302779</v>
      </c>
      <c r="C1029">
        <v>1027</v>
      </c>
      <c r="D1029" t="s">
        <v>28</v>
      </c>
      <c r="E1029" t="s">
        <v>37</v>
      </c>
      <c r="F1029">
        <v>32</v>
      </c>
      <c r="G1029" t="s">
        <v>29</v>
      </c>
      <c r="H1029" t="s">
        <v>32</v>
      </c>
      <c r="I1029">
        <v>14</v>
      </c>
      <c r="J1029" t="s">
        <v>21</v>
      </c>
      <c r="K1029">
        <v>10</v>
      </c>
      <c r="L1029">
        <v>3.19</v>
      </c>
      <c r="M1029" t="s">
        <v>16</v>
      </c>
      <c r="N1029">
        <v>2308.9699999999998</v>
      </c>
      <c r="O1029" s="5">
        <f>(ScoreCard!$E$3-laptop_prices3[[#This Row],[Price ($)]])/ScoreCard!$E$3*ScoreCard!$E$5</f>
        <v>3.9318117891760456</v>
      </c>
      <c r="P1029" s="5">
        <f>laptop_prices3[[#This Row],[RAM (GB)]]/ScoreCard!$F$3*ScoreCard!$F$5</f>
        <v>3.5</v>
      </c>
      <c r="Q1029" s="5">
        <f>laptop_prices3[[#This Row],[Screen Size (inch)]]/ScoreCard!$G$3*ScoreCard!$G$5</f>
        <v>1.6184971098265895</v>
      </c>
      <c r="R1029" s="5">
        <f>laptop_prices3[[#This Row],[Battery Life (hours)]]/ScoreCard!$H$3*ScoreCard!$H$5</f>
        <v>5.8333333333333339</v>
      </c>
      <c r="S1029" s="5">
        <f>ScoreCard!$I$3-laptop_prices3[[#This Row],[Weight (kg)]]/ScoreCard!$I$3*ScoreCard!$I$5</f>
        <v>1.6771428571428573</v>
      </c>
      <c r="T1029" s="6" cm="1">
        <f t="array" ref="T1029">_xlfn.IFS(laptop_prices3[[#This Row],[Storage]]="512GB SSD", 512, laptop_prices3[[#This Row],[Storage]] = "1TB SSD", 1000, laptop_prices3[[#This Row],[Storage]] = "2TB SSD", 2000, laptop_prices3[[#This Row],[Storage]]= "256GB SSD", 256, laptop_prices3[[#This Row],[Storage]] = "1TB HDD", 1000*0.7)</f>
        <v>256</v>
      </c>
      <c r="U1029" s="5">
        <f>laptop_prices3[[#This Row],[Storage Raw Value]]/ScoreCard!$J$3*ScoreCard!$J$5</f>
        <v>1.024</v>
      </c>
    </row>
    <row r="1030" spans="2:21" x14ac:dyDescent="0.2">
      <c r="B1030" s="4" cm="1">
        <f t="array" ref="B1030">SUM(laptop_prices3[[#This Row],[RAM Comp]:[Weight Comp]]+laptop_prices3[[#This Row],[Storage Comp]])</f>
        <v>21.774380952380952</v>
      </c>
      <c r="C1030">
        <v>1028</v>
      </c>
      <c r="D1030" t="s">
        <v>38</v>
      </c>
      <c r="E1030" t="s">
        <v>31</v>
      </c>
      <c r="F1030">
        <v>32</v>
      </c>
      <c r="G1030" t="s">
        <v>13</v>
      </c>
      <c r="H1030" t="s">
        <v>14</v>
      </c>
      <c r="I1030">
        <v>17.3</v>
      </c>
      <c r="J1030" t="s">
        <v>27</v>
      </c>
      <c r="K1030">
        <v>11</v>
      </c>
      <c r="L1030">
        <v>3.21</v>
      </c>
      <c r="M1030" t="s">
        <v>22</v>
      </c>
      <c r="N1030">
        <v>2373.59</v>
      </c>
      <c r="O1030" s="5">
        <f>(ScoreCard!$E$3-laptop_prices3[[#This Row],[Price ($)]])/ScoreCard!$E$3*ScoreCard!$E$5</f>
        <v>3.9019169346809917</v>
      </c>
      <c r="P1030" s="5">
        <f>laptop_prices3[[#This Row],[RAM (GB)]]/ScoreCard!$F$3*ScoreCard!$F$5</f>
        <v>3.5</v>
      </c>
      <c r="Q1030" s="5">
        <f>laptop_prices3[[#This Row],[Screen Size (inch)]]/ScoreCard!$G$3*ScoreCard!$G$5</f>
        <v>2</v>
      </c>
      <c r="R1030" s="5">
        <f>laptop_prices3[[#This Row],[Battery Life (hours)]]/ScoreCard!$H$3*ScoreCard!$H$5</f>
        <v>6.4166666666666661</v>
      </c>
      <c r="S1030" s="5">
        <f>ScoreCard!$I$3-laptop_prices3[[#This Row],[Weight (kg)]]/ScoreCard!$I$3*ScoreCard!$I$5</f>
        <v>1.6657142857142857</v>
      </c>
      <c r="T1030" s="6" cm="1">
        <f t="array" ref="T1030">_xlfn.IFS(laptop_prices3[[#This Row],[Storage]]="512GB SSD", 512, laptop_prices3[[#This Row],[Storage]] = "1TB SSD", 1000, laptop_prices3[[#This Row],[Storage]] = "2TB SSD", 2000, laptop_prices3[[#This Row],[Storage]]= "256GB SSD", 256, laptop_prices3[[#This Row],[Storage]] = "1TB HDD", 1000*0.7)</f>
        <v>512</v>
      </c>
      <c r="U1030" s="5">
        <f>laptop_prices3[[#This Row],[Storage Raw Value]]/ScoreCard!$J$3*ScoreCard!$J$5</f>
        <v>2.048</v>
      </c>
    </row>
    <row r="1031" spans="2:21" x14ac:dyDescent="0.2">
      <c r="B1031" s="4" cm="1">
        <f t="array" ref="B1031">SUM(laptop_prices3[[#This Row],[RAM Comp]:[Weight Comp]]+laptop_prices3[[#This Row],[Storage Comp]])</f>
        <v>24.363758601706579</v>
      </c>
      <c r="C1031">
        <v>1029</v>
      </c>
      <c r="D1031" t="s">
        <v>47</v>
      </c>
      <c r="E1031" t="s">
        <v>39</v>
      </c>
      <c r="F1031">
        <v>32</v>
      </c>
      <c r="G1031" t="s">
        <v>42</v>
      </c>
      <c r="H1031" t="s">
        <v>44</v>
      </c>
      <c r="I1031">
        <v>16</v>
      </c>
      <c r="J1031" t="s">
        <v>27</v>
      </c>
      <c r="K1031">
        <v>9.1</v>
      </c>
      <c r="L1031">
        <v>1.74</v>
      </c>
      <c r="M1031" t="s">
        <v>22</v>
      </c>
      <c r="N1031">
        <v>2013.33</v>
      </c>
      <c r="O1031" s="5">
        <f>(ScoreCard!$E$3-laptop_prices3[[#This Row],[Price ($)]])/ScoreCard!$E$3*ScoreCard!$E$5</f>
        <v>4.0685823676798787</v>
      </c>
      <c r="P1031" s="5">
        <f>laptop_prices3[[#This Row],[RAM (GB)]]/ScoreCard!$F$3*ScoreCard!$F$5</f>
        <v>3.5</v>
      </c>
      <c r="Q1031" s="5">
        <f>laptop_prices3[[#This Row],[Screen Size (inch)]]/ScoreCard!$G$3*ScoreCard!$G$5</f>
        <v>1.8497109826589595</v>
      </c>
      <c r="R1031" s="5">
        <f>laptop_prices3[[#This Row],[Battery Life (hours)]]/ScoreCard!$H$3*ScoreCard!$H$5</f>
        <v>5.3083333333333336</v>
      </c>
      <c r="S1031" s="5">
        <f>ScoreCard!$I$3-laptop_prices3[[#This Row],[Weight (kg)]]/ScoreCard!$I$3*ScoreCard!$I$5</f>
        <v>2.5057142857142858</v>
      </c>
      <c r="T1031" s="6" cm="1">
        <f t="array" ref="T1031">_xlfn.IFS(laptop_prices3[[#This Row],[Storage]]="512GB SSD", 512, laptop_prices3[[#This Row],[Storage]] = "1TB SSD", 1000, laptop_prices3[[#This Row],[Storage]] = "2TB SSD", 2000, laptop_prices3[[#This Row],[Storage]]= "256GB SSD", 256, laptop_prices3[[#This Row],[Storage]] = "1TB HDD", 1000*0.7)</f>
        <v>700</v>
      </c>
      <c r="U1031" s="5">
        <f>laptop_prices3[[#This Row],[Storage Raw Value]]/ScoreCard!$J$3*ScoreCard!$J$5</f>
        <v>2.8</v>
      </c>
    </row>
    <row r="1032" spans="2:21" x14ac:dyDescent="0.2">
      <c r="B1032" s="4" cm="1">
        <f t="array" ref="B1032">SUM(laptop_prices3[[#This Row],[RAM Comp]:[Weight Comp]]+laptop_prices3[[#This Row],[Storage Comp]])</f>
        <v>38.290786540049545</v>
      </c>
      <c r="C1032">
        <v>1030</v>
      </c>
      <c r="D1032" t="s">
        <v>38</v>
      </c>
      <c r="E1032" t="s">
        <v>48</v>
      </c>
      <c r="F1032">
        <v>4</v>
      </c>
      <c r="G1032" t="s">
        <v>25</v>
      </c>
      <c r="H1032" t="s">
        <v>32</v>
      </c>
      <c r="I1032">
        <v>13.3</v>
      </c>
      <c r="J1032" t="s">
        <v>15</v>
      </c>
      <c r="K1032">
        <v>4.2</v>
      </c>
      <c r="L1032">
        <v>2.86</v>
      </c>
      <c r="M1032" t="s">
        <v>46</v>
      </c>
      <c r="N1032">
        <v>1286.32</v>
      </c>
      <c r="O1032" s="5">
        <f>(ScoreCard!$E$3-laptop_prices3[[#This Row],[Price ($)]])/ScoreCard!$E$3*ScoreCard!$E$5</f>
        <v>4.404915672638853</v>
      </c>
      <c r="P1032" s="5">
        <f>laptop_prices3[[#This Row],[RAM (GB)]]/ScoreCard!$F$3*ScoreCard!$F$5</f>
        <v>0.4375</v>
      </c>
      <c r="Q1032" s="5">
        <f>laptop_prices3[[#This Row],[Screen Size (inch)]]/ScoreCard!$G$3*ScoreCard!$G$5</f>
        <v>1.5375722543352601</v>
      </c>
      <c r="R1032" s="5">
        <f>laptop_prices3[[#This Row],[Battery Life (hours)]]/ScoreCard!$H$3*ScoreCard!$H$5</f>
        <v>2.4500000000000002</v>
      </c>
      <c r="S1032" s="5">
        <f>ScoreCard!$I$3-laptop_prices3[[#This Row],[Weight (kg)]]/ScoreCard!$I$3*ScoreCard!$I$5</f>
        <v>1.8657142857142859</v>
      </c>
      <c r="T1032" s="6" cm="1">
        <f t="array" ref="T1032">_xlfn.IFS(laptop_prices3[[#This Row],[Storage]]="512GB SSD", 512, laptop_prices3[[#This Row],[Storage]] = "1TB SSD", 1000, laptop_prices3[[#This Row],[Storage]] = "2TB SSD", 2000, laptop_prices3[[#This Row],[Storage]]= "256GB SSD", 256, laptop_prices3[[#This Row],[Storage]] = "1TB HDD", 1000*0.7)</f>
        <v>2000</v>
      </c>
      <c r="U1032" s="5">
        <f>laptop_prices3[[#This Row],[Storage Raw Value]]/ScoreCard!$J$3*ScoreCard!$J$5</f>
        <v>8</v>
      </c>
    </row>
    <row r="1033" spans="2:21" x14ac:dyDescent="0.2">
      <c r="B1033" s="4" cm="1">
        <f t="array" ref="B1033">SUM(laptop_prices3[[#This Row],[RAM Comp]:[Weight Comp]]+laptop_prices3[[#This Row],[Storage Comp]])</f>
        <v>23.77747619047619</v>
      </c>
      <c r="C1033">
        <v>1031</v>
      </c>
      <c r="D1033" t="s">
        <v>23</v>
      </c>
      <c r="E1033" t="s">
        <v>41</v>
      </c>
      <c r="F1033">
        <v>64</v>
      </c>
      <c r="G1033" t="s">
        <v>13</v>
      </c>
      <c r="H1033" t="s">
        <v>20</v>
      </c>
      <c r="I1033">
        <v>17.3</v>
      </c>
      <c r="J1033" t="s">
        <v>27</v>
      </c>
      <c r="K1033">
        <v>6.7</v>
      </c>
      <c r="L1033">
        <v>1.44</v>
      </c>
      <c r="M1033" t="s">
        <v>22</v>
      </c>
      <c r="N1033">
        <v>7032.89</v>
      </c>
      <c r="O1033" s="5">
        <f>(ScoreCard!$E$3-laptop_prices3[[#This Row],[Price ($)]])/ScoreCard!$E$3*ScoreCard!$E$5</f>
        <v>1.7464063257549118</v>
      </c>
      <c r="P1033" s="5">
        <f>laptop_prices3[[#This Row],[RAM (GB)]]/ScoreCard!$F$3*ScoreCard!$F$5</f>
        <v>7</v>
      </c>
      <c r="Q1033" s="5">
        <f>laptop_prices3[[#This Row],[Screen Size (inch)]]/ScoreCard!$G$3*ScoreCard!$G$5</f>
        <v>2</v>
      </c>
      <c r="R1033" s="5">
        <f>laptop_prices3[[#This Row],[Battery Life (hours)]]/ScoreCard!$H$3*ScoreCard!$H$5</f>
        <v>3.9083333333333332</v>
      </c>
      <c r="S1033" s="5">
        <f>ScoreCard!$I$3-laptop_prices3[[#This Row],[Weight (kg)]]/ScoreCard!$I$3*ScoreCard!$I$5</f>
        <v>2.677142857142857</v>
      </c>
      <c r="T1033" s="6" cm="1">
        <f t="array" ref="T1033">_xlfn.IFS(laptop_prices3[[#This Row],[Storage]]="512GB SSD", 512, laptop_prices3[[#This Row],[Storage]] = "1TB SSD", 1000, laptop_prices3[[#This Row],[Storage]] = "2TB SSD", 2000, laptop_prices3[[#This Row],[Storage]]= "256GB SSD", 256, laptop_prices3[[#This Row],[Storage]] = "1TB HDD", 1000*0.7)</f>
        <v>512</v>
      </c>
      <c r="U1033" s="5">
        <f>laptop_prices3[[#This Row],[Storage Raw Value]]/ScoreCard!$J$3*ScoreCard!$J$5</f>
        <v>2.048</v>
      </c>
    </row>
    <row r="1034" spans="2:21" x14ac:dyDescent="0.2">
      <c r="B1034" s="4" cm="1">
        <f t="array" ref="B1034">SUM(laptop_prices3[[#This Row],[RAM Comp]:[Weight Comp]]+laptop_prices3[[#This Row],[Storage Comp]])</f>
        <v>32.443286540049549</v>
      </c>
      <c r="C1034">
        <v>1032</v>
      </c>
      <c r="D1034" t="s">
        <v>34</v>
      </c>
      <c r="E1034" t="s">
        <v>41</v>
      </c>
      <c r="F1034">
        <v>64</v>
      </c>
      <c r="G1034" t="s">
        <v>19</v>
      </c>
      <c r="H1034" t="s">
        <v>20</v>
      </c>
      <c r="I1034">
        <v>13.3</v>
      </c>
      <c r="J1034" t="s">
        <v>21</v>
      </c>
      <c r="K1034">
        <v>9.6</v>
      </c>
      <c r="L1034">
        <v>2.09</v>
      </c>
      <c r="M1034" t="s">
        <v>16</v>
      </c>
      <c r="N1034">
        <v>3201.32</v>
      </c>
      <c r="O1034" s="5">
        <f>(ScoreCard!$E$3-laptop_prices3[[#This Row],[Price ($)]])/ScoreCard!$E$3*ScoreCard!$E$5</f>
        <v>3.5189879976461618</v>
      </c>
      <c r="P1034" s="5">
        <f>laptop_prices3[[#This Row],[RAM (GB)]]/ScoreCard!$F$3*ScoreCard!$F$5</f>
        <v>7</v>
      </c>
      <c r="Q1034" s="5">
        <f>laptop_prices3[[#This Row],[Screen Size (inch)]]/ScoreCard!$G$3*ScoreCard!$G$5</f>
        <v>1.5375722543352601</v>
      </c>
      <c r="R1034" s="5">
        <f>laptop_prices3[[#This Row],[Battery Life (hours)]]/ScoreCard!$H$3*ScoreCard!$H$5</f>
        <v>5.6</v>
      </c>
      <c r="S1034" s="5">
        <f>ScoreCard!$I$3-laptop_prices3[[#This Row],[Weight (kg)]]/ScoreCard!$I$3*ScoreCard!$I$5</f>
        <v>2.305714285714286</v>
      </c>
      <c r="T1034" s="6" cm="1">
        <f t="array" ref="T1034">_xlfn.IFS(laptop_prices3[[#This Row],[Storage]]="512GB SSD", 512, laptop_prices3[[#This Row],[Storage]] = "1TB SSD", 1000, laptop_prices3[[#This Row],[Storage]] = "2TB SSD", 2000, laptop_prices3[[#This Row],[Storage]]= "256GB SSD", 256, laptop_prices3[[#This Row],[Storage]] = "1TB HDD", 1000*0.7)</f>
        <v>1000</v>
      </c>
      <c r="U1034" s="5">
        <f>laptop_prices3[[#This Row],[Storage Raw Value]]/ScoreCard!$J$3*ScoreCard!$J$5</f>
        <v>4</v>
      </c>
    </row>
    <row r="1035" spans="2:21" x14ac:dyDescent="0.2">
      <c r="B1035" s="4" cm="1">
        <f t="array" ref="B1035">SUM(laptop_prices3[[#This Row],[RAM Comp]:[Weight Comp]]+laptop_prices3[[#This Row],[Storage Comp]])</f>
        <v>41.283349160473435</v>
      </c>
      <c r="C1035">
        <v>1033</v>
      </c>
      <c r="D1035" t="s">
        <v>28</v>
      </c>
      <c r="E1035" t="s">
        <v>37</v>
      </c>
      <c r="F1035">
        <v>4</v>
      </c>
      <c r="G1035" t="s">
        <v>25</v>
      </c>
      <c r="H1035" t="s">
        <v>32</v>
      </c>
      <c r="I1035">
        <v>15.6</v>
      </c>
      <c r="J1035" t="s">
        <v>21</v>
      </c>
      <c r="K1035">
        <v>8.6</v>
      </c>
      <c r="L1035">
        <v>2.58</v>
      </c>
      <c r="M1035" t="s">
        <v>30</v>
      </c>
      <c r="N1035">
        <v>1312.37</v>
      </c>
      <c r="O1035" s="5">
        <f>(ScoreCard!$E$3-laptop_prices3[[#This Row],[Price ($)]])/ScoreCard!$E$3*ScoreCard!$E$5</f>
        <v>4.3928642805064451</v>
      </c>
      <c r="P1035" s="5">
        <f>laptop_prices3[[#This Row],[RAM (GB)]]/ScoreCard!$F$3*ScoreCard!$F$5</f>
        <v>0.4375</v>
      </c>
      <c r="Q1035" s="5">
        <f>laptop_prices3[[#This Row],[Screen Size (inch)]]/ScoreCard!$G$3*ScoreCard!$G$5</f>
        <v>1.8034682080924855</v>
      </c>
      <c r="R1035" s="5">
        <f>laptop_prices3[[#This Row],[Battery Life (hours)]]/ScoreCard!$H$3*ScoreCard!$H$5</f>
        <v>5.0166666666666666</v>
      </c>
      <c r="S1035" s="5">
        <f>ScoreCard!$I$3-laptop_prices3[[#This Row],[Weight (kg)]]/ScoreCard!$I$3*ScoreCard!$I$5</f>
        <v>2.0257142857142858</v>
      </c>
      <c r="T1035" s="6" cm="1">
        <f t="array" ref="T1035">_xlfn.IFS(laptop_prices3[[#This Row],[Storage]]="512GB SSD", 512, laptop_prices3[[#This Row],[Storage]] = "1TB SSD", 1000, laptop_prices3[[#This Row],[Storage]] = "2TB SSD", 2000, laptop_prices3[[#This Row],[Storage]]= "256GB SSD", 256, laptop_prices3[[#This Row],[Storage]] = "1TB HDD", 1000*0.7)</f>
        <v>2000</v>
      </c>
      <c r="U1035" s="5">
        <f>laptop_prices3[[#This Row],[Storage Raw Value]]/ScoreCard!$J$3*ScoreCard!$J$5</f>
        <v>8</v>
      </c>
    </row>
    <row r="1036" spans="2:21" x14ac:dyDescent="0.2">
      <c r="B1036" s="4" cm="1">
        <f t="array" ref="B1036">SUM(laptop_prices3[[#This Row],[RAM Comp]:[Weight Comp]]+laptop_prices3[[#This Row],[Storage Comp]])</f>
        <v>44.932334159097167</v>
      </c>
      <c r="C1036">
        <v>1034</v>
      </c>
      <c r="D1036" t="s">
        <v>23</v>
      </c>
      <c r="E1036" t="s">
        <v>24</v>
      </c>
      <c r="F1036">
        <v>32</v>
      </c>
      <c r="G1036" t="s">
        <v>25</v>
      </c>
      <c r="H1036" t="s">
        <v>26</v>
      </c>
      <c r="I1036">
        <v>13.3</v>
      </c>
      <c r="J1036" t="s">
        <v>15</v>
      </c>
      <c r="K1036">
        <v>10.6</v>
      </c>
      <c r="L1036">
        <v>3.13</v>
      </c>
      <c r="M1036" t="s">
        <v>22</v>
      </c>
      <c r="N1036">
        <v>1954.36</v>
      </c>
      <c r="O1036" s="5">
        <f>(ScoreCard!$E$3-laptop_prices3[[#This Row],[Price ($)]])/ScoreCard!$E$3*ScoreCard!$E$5</f>
        <v>4.0958633885646396</v>
      </c>
      <c r="P1036" s="5">
        <f>laptop_prices3[[#This Row],[RAM (GB)]]/ScoreCard!$F$3*ScoreCard!$F$5</f>
        <v>3.5</v>
      </c>
      <c r="Q1036" s="5">
        <f>laptop_prices3[[#This Row],[Screen Size (inch)]]/ScoreCard!$G$3*ScoreCard!$G$5</f>
        <v>1.5375722543352601</v>
      </c>
      <c r="R1036" s="5">
        <f>laptop_prices3[[#This Row],[Battery Life (hours)]]/ScoreCard!$H$3*ScoreCard!$H$5</f>
        <v>6.1833333333333336</v>
      </c>
      <c r="S1036" s="5">
        <f>ScoreCard!$I$3-laptop_prices3[[#This Row],[Weight (kg)]]/ScoreCard!$I$3*ScoreCard!$I$5</f>
        <v>1.7114285714285715</v>
      </c>
      <c r="T1036" s="6" cm="1">
        <f t="array" ref="T1036">_xlfn.IFS(laptop_prices3[[#This Row],[Storage]]="512GB SSD", 512, laptop_prices3[[#This Row],[Storage]] = "1TB SSD", 1000, laptop_prices3[[#This Row],[Storage]] = "2TB SSD", 2000, laptop_prices3[[#This Row],[Storage]]= "256GB SSD", 256, laptop_prices3[[#This Row],[Storage]] = "1TB HDD", 1000*0.7)</f>
        <v>2000</v>
      </c>
      <c r="U1036" s="5">
        <f>laptop_prices3[[#This Row],[Storage Raw Value]]/ScoreCard!$J$3*ScoreCard!$J$5</f>
        <v>8</v>
      </c>
    </row>
    <row r="1037" spans="2:21" x14ac:dyDescent="0.2">
      <c r="B1037" s="4" cm="1">
        <f t="array" ref="B1037">SUM(laptop_prices3[[#This Row],[RAM Comp]:[Weight Comp]]+laptop_prices3[[#This Row],[Storage Comp]])</f>
        <v>28.325639966969447</v>
      </c>
      <c r="C1037">
        <v>1035</v>
      </c>
      <c r="D1037" t="s">
        <v>47</v>
      </c>
      <c r="E1037" t="s">
        <v>37</v>
      </c>
      <c r="F1037">
        <v>32</v>
      </c>
      <c r="G1037" t="s">
        <v>19</v>
      </c>
      <c r="H1037" t="s">
        <v>32</v>
      </c>
      <c r="I1037">
        <v>14</v>
      </c>
      <c r="J1037" t="s">
        <v>43</v>
      </c>
      <c r="K1037">
        <v>9</v>
      </c>
      <c r="L1037">
        <v>2.7</v>
      </c>
      <c r="M1037" t="s">
        <v>16</v>
      </c>
      <c r="N1037">
        <v>3345.27</v>
      </c>
      <c r="O1037" s="5">
        <f>(ScoreCard!$E$3-laptop_prices3[[#This Row],[Price ($)]])/ScoreCard!$E$3*ScoreCard!$E$5</f>
        <v>3.4523930687609408</v>
      </c>
      <c r="P1037" s="5">
        <f>laptop_prices3[[#This Row],[RAM (GB)]]/ScoreCard!$F$3*ScoreCard!$F$5</f>
        <v>3.5</v>
      </c>
      <c r="Q1037" s="5">
        <f>laptop_prices3[[#This Row],[Screen Size (inch)]]/ScoreCard!$G$3*ScoreCard!$G$5</f>
        <v>1.6184971098265895</v>
      </c>
      <c r="R1037" s="5">
        <f>laptop_prices3[[#This Row],[Battery Life (hours)]]/ScoreCard!$H$3*ScoreCard!$H$5</f>
        <v>5.25</v>
      </c>
      <c r="S1037" s="5">
        <f>ScoreCard!$I$3-laptop_prices3[[#This Row],[Weight (kg)]]/ScoreCard!$I$3*ScoreCard!$I$5</f>
        <v>1.9571428571428571</v>
      </c>
      <c r="T1037" s="6" cm="1">
        <f t="array" ref="T1037">_xlfn.IFS(laptop_prices3[[#This Row],[Storage]]="512GB SSD", 512, laptop_prices3[[#This Row],[Storage]] = "1TB SSD", 1000, laptop_prices3[[#This Row],[Storage]] = "2TB SSD", 2000, laptop_prices3[[#This Row],[Storage]]= "256GB SSD", 256, laptop_prices3[[#This Row],[Storage]] = "1TB HDD", 1000*0.7)</f>
        <v>1000</v>
      </c>
      <c r="U1037" s="5">
        <f>laptop_prices3[[#This Row],[Storage Raw Value]]/ScoreCard!$J$3*ScoreCard!$J$5</f>
        <v>4</v>
      </c>
    </row>
    <row r="1038" spans="2:21" x14ac:dyDescent="0.2">
      <c r="B1038" s="4" cm="1">
        <f t="array" ref="B1038">SUM(laptop_prices3[[#This Row],[RAM Comp]:[Weight Comp]]+laptop_prices3[[#This Row],[Storage Comp]])</f>
        <v>24.174715111478118</v>
      </c>
      <c r="C1038">
        <v>1036</v>
      </c>
      <c r="D1038" t="s">
        <v>38</v>
      </c>
      <c r="E1038" t="s">
        <v>39</v>
      </c>
      <c r="F1038">
        <v>64</v>
      </c>
      <c r="G1038" t="s">
        <v>42</v>
      </c>
      <c r="H1038" t="s">
        <v>32</v>
      </c>
      <c r="I1038">
        <v>13.3</v>
      </c>
      <c r="J1038" t="s">
        <v>27</v>
      </c>
      <c r="K1038">
        <v>4.8</v>
      </c>
      <c r="L1038">
        <v>3.26</v>
      </c>
      <c r="M1038" t="s">
        <v>30</v>
      </c>
      <c r="N1038">
        <v>3159.3</v>
      </c>
      <c r="O1038" s="5">
        <f>(ScoreCard!$E$3-laptop_prices3[[#This Row],[Price ($)]])/ScoreCard!$E$3*ScoreCard!$E$5</f>
        <v>3.5384275177000486</v>
      </c>
      <c r="P1038" s="5">
        <f>laptop_prices3[[#This Row],[RAM (GB)]]/ScoreCard!$F$3*ScoreCard!$F$5</f>
        <v>7</v>
      </c>
      <c r="Q1038" s="5">
        <f>laptop_prices3[[#This Row],[Screen Size (inch)]]/ScoreCard!$G$3*ScoreCard!$G$5</f>
        <v>1.5375722543352601</v>
      </c>
      <c r="R1038" s="5">
        <f>laptop_prices3[[#This Row],[Battery Life (hours)]]/ScoreCard!$H$3*ScoreCard!$H$5</f>
        <v>2.8</v>
      </c>
      <c r="S1038" s="5">
        <f>ScoreCard!$I$3-laptop_prices3[[#This Row],[Weight (kg)]]/ScoreCard!$I$3*ScoreCard!$I$5</f>
        <v>1.6371428571428572</v>
      </c>
      <c r="T1038" s="6" cm="1">
        <f t="array" ref="T1038">_xlfn.IFS(laptop_prices3[[#This Row],[Storage]]="512GB SSD", 512, laptop_prices3[[#This Row],[Storage]] = "1TB SSD", 1000, laptop_prices3[[#This Row],[Storage]] = "2TB SSD", 2000, laptop_prices3[[#This Row],[Storage]]= "256GB SSD", 256, laptop_prices3[[#This Row],[Storage]] = "1TB HDD", 1000*0.7)</f>
        <v>700</v>
      </c>
      <c r="U1038" s="5">
        <f>laptop_prices3[[#This Row],[Storage Raw Value]]/ScoreCard!$J$3*ScoreCard!$J$5</f>
        <v>2.8</v>
      </c>
    </row>
    <row r="1039" spans="2:21" x14ac:dyDescent="0.2">
      <c r="B1039" s="4" cm="1">
        <f t="array" ref="B1039">SUM(laptop_prices3[[#This Row],[RAM Comp]:[Weight Comp]]+laptop_prices3[[#This Row],[Storage Comp]])</f>
        <v>25.655163776493257</v>
      </c>
      <c r="C1039">
        <v>1037</v>
      </c>
      <c r="D1039" t="s">
        <v>47</v>
      </c>
      <c r="E1039" t="s">
        <v>39</v>
      </c>
      <c r="F1039">
        <v>16</v>
      </c>
      <c r="G1039" t="s">
        <v>19</v>
      </c>
      <c r="H1039" t="s">
        <v>35</v>
      </c>
      <c r="I1039">
        <v>14</v>
      </c>
      <c r="J1039" t="s">
        <v>21</v>
      </c>
      <c r="K1039">
        <v>8</v>
      </c>
      <c r="L1039">
        <v>3.29</v>
      </c>
      <c r="M1039" t="s">
        <v>46</v>
      </c>
      <c r="N1039">
        <v>1224.21</v>
      </c>
      <c r="O1039" s="5">
        <f>(ScoreCard!$E$3-laptop_prices3[[#This Row],[Price ($)]])/ScoreCard!$E$3*ScoreCard!$E$5</f>
        <v>4.4336493373353516</v>
      </c>
      <c r="P1039" s="5">
        <f>laptop_prices3[[#This Row],[RAM (GB)]]/ScoreCard!$F$3*ScoreCard!$F$5</f>
        <v>1.75</v>
      </c>
      <c r="Q1039" s="5">
        <f>laptop_prices3[[#This Row],[Screen Size (inch)]]/ScoreCard!$G$3*ScoreCard!$G$5</f>
        <v>1.6184971098265895</v>
      </c>
      <c r="R1039" s="5">
        <f>laptop_prices3[[#This Row],[Battery Life (hours)]]/ScoreCard!$H$3*ScoreCard!$H$5</f>
        <v>4.6666666666666661</v>
      </c>
      <c r="S1039" s="5">
        <f>ScoreCard!$I$3-laptop_prices3[[#This Row],[Weight (kg)]]/ScoreCard!$I$3*ScoreCard!$I$5</f>
        <v>1.6199999999999999</v>
      </c>
      <c r="T1039" s="6" cm="1">
        <f t="array" ref="T1039">_xlfn.IFS(laptop_prices3[[#This Row],[Storage]]="512GB SSD", 512, laptop_prices3[[#This Row],[Storage]] = "1TB SSD", 1000, laptop_prices3[[#This Row],[Storage]] = "2TB SSD", 2000, laptop_prices3[[#This Row],[Storage]]= "256GB SSD", 256, laptop_prices3[[#This Row],[Storage]] = "1TB HDD", 1000*0.7)</f>
        <v>1000</v>
      </c>
      <c r="U1039" s="5">
        <f>laptop_prices3[[#This Row],[Storage Raw Value]]/ScoreCard!$J$3*ScoreCard!$J$5</f>
        <v>4</v>
      </c>
    </row>
    <row r="1040" spans="2:21" x14ac:dyDescent="0.2">
      <c r="B1040" s="4" cm="1">
        <f t="array" ref="B1040">SUM(laptop_prices3[[#This Row],[RAM Comp]:[Weight Comp]]+laptop_prices3[[#This Row],[Storage Comp]])</f>
        <v>17.994753922378202</v>
      </c>
      <c r="C1040">
        <v>1038</v>
      </c>
      <c r="D1040" t="s">
        <v>45</v>
      </c>
      <c r="E1040" t="s">
        <v>48</v>
      </c>
      <c r="F1040">
        <v>8</v>
      </c>
      <c r="G1040" t="s">
        <v>13</v>
      </c>
      <c r="H1040" t="s">
        <v>44</v>
      </c>
      <c r="I1040">
        <v>15.6</v>
      </c>
      <c r="J1040" t="s">
        <v>27</v>
      </c>
      <c r="K1040">
        <v>7.8</v>
      </c>
      <c r="L1040">
        <v>1.62</v>
      </c>
      <c r="M1040" t="s">
        <v>30</v>
      </c>
      <c r="N1040">
        <v>1610.82</v>
      </c>
      <c r="O1040" s="5">
        <f>(ScoreCard!$E$3-laptop_prices3[[#This Row],[Price ($)]])/ScoreCard!$E$3*ScoreCard!$E$5</f>
        <v>4.2547937245787333</v>
      </c>
      <c r="P1040" s="5">
        <f>laptop_prices3[[#This Row],[RAM (GB)]]/ScoreCard!$F$3*ScoreCard!$F$5</f>
        <v>0.875</v>
      </c>
      <c r="Q1040" s="5">
        <f>laptop_prices3[[#This Row],[Screen Size (inch)]]/ScoreCard!$G$3*ScoreCard!$G$5</f>
        <v>1.8034682080924855</v>
      </c>
      <c r="R1040" s="5">
        <f>laptop_prices3[[#This Row],[Battery Life (hours)]]/ScoreCard!$H$3*ScoreCard!$H$5</f>
        <v>4.55</v>
      </c>
      <c r="S1040" s="5">
        <f>ScoreCard!$I$3-laptop_prices3[[#This Row],[Weight (kg)]]/ScoreCard!$I$3*ScoreCard!$I$5</f>
        <v>2.5742857142857143</v>
      </c>
      <c r="T1040" s="6" cm="1">
        <f t="array" ref="T1040">_xlfn.IFS(laptop_prices3[[#This Row],[Storage]]="512GB SSD", 512, laptop_prices3[[#This Row],[Storage]] = "1TB SSD", 1000, laptop_prices3[[#This Row],[Storage]] = "2TB SSD", 2000, laptop_prices3[[#This Row],[Storage]]= "256GB SSD", 256, laptop_prices3[[#This Row],[Storage]] = "1TB HDD", 1000*0.7)</f>
        <v>512</v>
      </c>
      <c r="U1040" s="5">
        <f>laptop_prices3[[#This Row],[Storage Raw Value]]/ScoreCard!$J$3*ScoreCard!$J$5</f>
        <v>2.048</v>
      </c>
    </row>
    <row r="1041" spans="2:21" x14ac:dyDescent="0.2">
      <c r="B1041" s="4" cm="1">
        <f t="array" ref="B1041">SUM(laptop_prices3[[#This Row],[RAM Comp]:[Weight Comp]]+laptop_prices3[[#This Row],[Storage Comp]])</f>
        <v>26.298095238095236</v>
      </c>
      <c r="C1041">
        <v>1039</v>
      </c>
      <c r="D1041" t="s">
        <v>33</v>
      </c>
      <c r="E1041" t="s">
        <v>18</v>
      </c>
      <c r="F1041">
        <v>16</v>
      </c>
      <c r="G1041" t="s">
        <v>19</v>
      </c>
      <c r="H1041" t="s">
        <v>35</v>
      </c>
      <c r="I1041">
        <v>17.3</v>
      </c>
      <c r="J1041" t="s">
        <v>27</v>
      </c>
      <c r="K1041">
        <v>7.4</v>
      </c>
      <c r="L1041">
        <v>2.2200000000000002</v>
      </c>
      <c r="M1041" t="s">
        <v>30</v>
      </c>
      <c r="N1041">
        <v>2636.54</v>
      </c>
      <c r="O1041" s="5">
        <f>(ScoreCard!$E$3-laptop_prices3[[#This Row],[Price ($)]])/ScoreCard!$E$3*ScoreCard!$E$5</f>
        <v>3.7802695810834317</v>
      </c>
      <c r="P1041" s="5">
        <f>laptop_prices3[[#This Row],[RAM (GB)]]/ScoreCard!$F$3*ScoreCard!$F$5</f>
        <v>1.75</v>
      </c>
      <c r="Q1041" s="5">
        <f>laptop_prices3[[#This Row],[Screen Size (inch)]]/ScoreCard!$G$3*ScoreCard!$G$5</f>
        <v>2</v>
      </c>
      <c r="R1041" s="5">
        <f>laptop_prices3[[#This Row],[Battery Life (hours)]]/ScoreCard!$H$3*ScoreCard!$H$5</f>
        <v>4.3166666666666664</v>
      </c>
      <c r="S1041" s="5">
        <f>ScoreCard!$I$3-laptop_prices3[[#This Row],[Weight (kg)]]/ScoreCard!$I$3*ScoreCard!$I$5</f>
        <v>2.2314285714285713</v>
      </c>
      <c r="T1041" s="6" cm="1">
        <f t="array" ref="T1041">_xlfn.IFS(laptop_prices3[[#This Row],[Storage]]="512GB SSD", 512, laptop_prices3[[#This Row],[Storage]] = "1TB SSD", 1000, laptop_prices3[[#This Row],[Storage]] = "2TB SSD", 2000, laptop_prices3[[#This Row],[Storage]]= "256GB SSD", 256, laptop_prices3[[#This Row],[Storage]] = "1TB HDD", 1000*0.7)</f>
        <v>1000</v>
      </c>
      <c r="U1041" s="5">
        <f>laptop_prices3[[#This Row],[Storage Raw Value]]/ScoreCard!$J$3*ScoreCard!$J$5</f>
        <v>4</v>
      </c>
    </row>
    <row r="1042" spans="2:21" x14ac:dyDescent="0.2">
      <c r="B1042" s="4" cm="1">
        <f t="array" ref="B1042">SUM(laptop_prices3[[#This Row],[RAM Comp]:[Weight Comp]]+laptop_prices3[[#This Row],[Storage Comp]])</f>
        <v>21.93863955408753</v>
      </c>
      <c r="C1042">
        <v>1040</v>
      </c>
      <c r="D1042" t="s">
        <v>47</v>
      </c>
      <c r="E1042" t="s">
        <v>12</v>
      </c>
      <c r="F1042">
        <v>4</v>
      </c>
      <c r="G1042" t="s">
        <v>42</v>
      </c>
      <c r="H1042" t="s">
        <v>40</v>
      </c>
      <c r="I1042">
        <v>16</v>
      </c>
      <c r="J1042" t="s">
        <v>21</v>
      </c>
      <c r="K1042">
        <v>10.8</v>
      </c>
      <c r="L1042">
        <v>2.36</v>
      </c>
      <c r="M1042" t="s">
        <v>22</v>
      </c>
      <c r="N1042">
        <v>814.71</v>
      </c>
      <c r="O1042" s="5">
        <f>(ScoreCard!$E$3-laptop_prices3[[#This Row],[Price ($)]])/ScoreCard!$E$3*ScoreCard!$E$5</f>
        <v>4.6230944459042842</v>
      </c>
      <c r="P1042" s="5">
        <f>laptop_prices3[[#This Row],[RAM (GB)]]/ScoreCard!$F$3*ScoreCard!$F$5</f>
        <v>0.4375</v>
      </c>
      <c r="Q1042" s="5">
        <f>laptop_prices3[[#This Row],[Screen Size (inch)]]/ScoreCard!$G$3*ScoreCard!$G$5</f>
        <v>1.8497109826589595</v>
      </c>
      <c r="R1042" s="5">
        <f>laptop_prices3[[#This Row],[Battery Life (hours)]]/ScoreCard!$H$3*ScoreCard!$H$5</f>
        <v>6.3</v>
      </c>
      <c r="S1042" s="5">
        <f>ScoreCard!$I$3-laptop_prices3[[#This Row],[Weight (kg)]]/ScoreCard!$I$3*ScoreCard!$I$5</f>
        <v>2.1514285714285712</v>
      </c>
      <c r="T1042" s="6" cm="1">
        <f t="array" ref="T1042">_xlfn.IFS(laptop_prices3[[#This Row],[Storage]]="512GB SSD", 512, laptop_prices3[[#This Row],[Storage]] = "1TB SSD", 1000, laptop_prices3[[#This Row],[Storage]] = "2TB SSD", 2000, laptop_prices3[[#This Row],[Storage]]= "256GB SSD", 256, laptop_prices3[[#This Row],[Storage]] = "1TB HDD", 1000*0.7)</f>
        <v>700</v>
      </c>
      <c r="U1042" s="5">
        <f>laptop_prices3[[#This Row],[Storage Raw Value]]/ScoreCard!$J$3*ScoreCard!$J$5</f>
        <v>2.8</v>
      </c>
    </row>
    <row r="1043" spans="2:21" x14ac:dyDescent="0.2">
      <c r="B1043" s="4" cm="1">
        <f t="array" ref="B1043">SUM(laptop_prices3[[#This Row],[RAM Comp]:[Weight Comp]]+laptop_prices3[[#This Row],[Storage Comp]])</f>
        <v>15.539468208092487</v>
      </c>
      <c r="C1043">
        <v>1041</v>
      </c>
      <c r="D1043" t="s">
        <v>17</v>
      </c>
      <c r="E1043" t="s">
        <v>12</v>
      </c>
      <c r="F1043">
        <v>16</v>
      </c>
      <c r="G1043" t="s">
        <v>29</v>
      </c>
      <c r="H1043" t="s">
        <v>40</v>
      </c>
      <c r="I1043">
        <v>15.6</v>
      </c>
      <c r="J1043" t="s">
        <v>43</v>
      </c>
      <c r="K1043">
        <v>10.199999999999999</v>
      </c>
      <c r="L1043">
        <v>2.73</v>
      </c>
      <c r="M1043" t="s">
        <v>30</v>
      </c>
      <c r="N1043">
        <v>1420.35</v>
      </c>
      <c r="O1043" s="5">
        <f>(ScoreCard!$E$3-laptop_prices3[[#This Row],[Price ($)]])/ScoreCard!$E$3*ScoreCard!$E$5</f>
        <v>4.3429099878977189</v>
      </c>
      <c r="P1043" s="5">
        <f>laptop_prices3[[#This Row],[RAM (GB)]]/ScoreCard!$F$3*ScoreCard!$F$5</f>
        <v>1.75</v>
      </c>
      <c r="Q1043" s="5">
        <f>laptop_prices3[[#This Row],[Screen Size (inch)]]/ScoreCard!$G$3*ScoreCard!$G$5</f>
        <v>1.8034682080924855</v>
      </c>
      <c r="R1043" s="5">
        <f>laptop_prices3[[#This Row],[Battery Life (hours)]]/ScoreCard!$H$3*ScoreCard!$H$5</f>
        <v>5.95</v>
      </c>
      <c r="S1043" s="5">
        <f>ScoreCard!$I$3-laptop_prices3[[#This Row],[Weight (kg)]]/ScoreCard!$I$3*ScoreCard!$I$5</f>
        <v>1.94</v>
      </c>
      <c r="T1043" s="6" cm="1">
        <f t="array" ref="T1043">_xlfn.IFS(laptop_prices3[[#This Row],[Storage]]="512GB SSD", 512, laptop_prices3[[#This Row],[Storage]] = "1TB SSD", 1000, laptop_prices3[[#This Row],[Storage]] = "2TB SSD", 2000, laptop_prices3[[#This Row],[Storage]]= "256GB SSD", 256, laptop_prices3[[#This Row],[Storage]] = "1TB HDD", 1000*0.7)</f>
        <v>256</v>
      </c>
      <c r="U1043" s="5">
        <f>laptop_prices3[[#This Row],[Storage Raw Value]]/ScoreCard!$J$3*ScoreCard!$J$5</f>
        <v>1.024</v>
      </c>
    </row>
    <row r="1044" spans="2:21" x14ac:dyDescent="0.2">
      <c r="B1044" s="4" cm="1">
        <f t="array" ref="B1044">SUM(laptop_prices3[[#This Row],[RAM Comp]:[Weight Comp]]+laptop_prices3[[#This Row],[Storage Comp]])</f>
        <v>32.276116157445635</v>
      </c>
      <c r="C1044">
        <v>1042</v>
      </c>
      <c r="D1044" t="s">
        <v>11</v>
      </c>
      <c r="E1044" t="s">
        <v>12</v>
      </c>
      <c r="F1044">
        <v>64</v>
      </c>
      <c r="G1044" t="s">
        <v>19</v>
      </c>
      <c r="H1044" t="s">
        <v>44</v>
      </c>
      <c r="I1044">
        <v>14</v>
      </c>
      <c r="J1044" t="s">
        <v>21</v>
      </c>
      <c r="K1044">
        <v>9.4</v>
      </c>
      <c r="L1044">
        <v>2.3199999999999998</v>
      </c>
      <c r="M1044" t="s">
        <v>46</v>
      </c>
      <c r="N1044">
        <v>1747.48</v>
      </c>
      <c r="O1044" s="5">
        <f>(ScoreCard!$E$3-laptop_prices3[[#This Row],[Price ($)]])/ScoreCard!$E$3*ScoreCard!$E$5</f>
        <v>4.1915713349889154</v>
      </c>
      <c r="P1044" s="5">
        <f>laptop_prices3[[#This Row],[RAM (GB)]]/ScoreCard!$F$3*ScoreCard!$F$5</f>
        <v>7</v>
      </c>
      <c r="Q1044" s="5">
        <f>laptop_prices3[[#This Row],[Screen Size (inch)]]/ScoreCard!$G$3*ScoreCard!$G$5</f>
        <v>1.6184971098265895</v>
      </c>
      <c r="R1044" s="5">
        <f>laptop_prices3[[#This Row],[Battery Life (hours)]]/ScoreCard!$H$3*ScoreCard!$H$5</f>
        <v>5.4833333333333334</v>
      </c>
      <c r="S1044" s="5">
        <f>ScoreCard!$I$3-laptop_prices3[[#This Row],[Weight (kg)]]/ScoreCard!$I$3*ScoreCard!$I$5</f>
        <v>2.1742857142857144</v>
      </c>
      <c r="T1044" s="6" cm="1">
        <f t="array" ref="T1044">_xlfn.IFS(laptop_prices3[[#This Row],[Storage]]="512GB SSD", 512, laptop_prices3[[#This Row],[Storage]] = "1TB SSD", 1000, laptop_prices3[[#This Row],[Storage]] = "2TB SSD", 2000, laptop_prices3[[#This Row],[Storage]]= "256GB SSD", 256, laptop_prices3[[#This Row],[Storage]] = "1TB HDD", 1000*0.7)</f>
        <v>1000</v>
      </c>
      <c r="U1044" s="5">
        <f>laptop_prices3[[#This Row],[Storage Raw Value]]/ScoreCard!$J$3*ScoreCard!$J$5</f>
        <v>4</v>
      </c>
    </row>
    <row r="1045" spans="2:21" x14ac:dyDescent="0.2">
      <c r="B1045" s="4" cm="1">
        <f t="array" ref="B1045">SUM(laptop_prices3[[#This Row],[RAM Comp]:[Weight Comp]]+laptop_prices3[[#This Row],[Storage Comp]])</f>
        <v>17.029333333333334</v>
      </c>
      <c r="C1045">
        <v>1043</v>
      </c>
      <c r="D1045" t="s">
        <v>38</v>
      </c>
      <c r="E1045" t="s">
        <v>24</v>
      </c>
      <c r="F1045">
        <v>32</v>
      </c>
      <c r="G1045" t="s">
        <v>29</v>
      </c>
      <c r="H1045" t="s">
        <v>14</v>
      </c>
      <c r="I1045">
        <v>17.3</v>
      </c>
      <c r="J1045" t="s">
        <v>27</v>
      </c>
      <c r="K1045">
        <v>8.8000000000000007</v>
      </c>
      <c r="L1045">
        <v>2.1</v>
      </c>
      <c r="M1045" t="s">
        <v>16</v>
      </c>
      <c r="N1045">
        <v>2993.35</v>
      </c>
      <c r="O1045" s="5">
        <f>(ScoreCard!$E$3-laptop_prices3[[#This Row],[Price ($)]])/ScoreCard!$E$3*ScoreCard!$E$5</f>
        <v>3.6152002057757855</v>
      </c>
      <c r="P1045" s="5">
        <f>laptop_prices3[[#This Row],[RAM (GB)]]/ScoreCard!$F$3*ScoreCard!$F$5</f>
        <v>3.5</v>
      </c>
      <c r="Q1045" s="5">
        <f>laptop_prices3[[#This Row],[Screen Size (inch)]]/ScoreCard!$G$3*ScoreCard!$G$5</f>
        <v>2</v>
      </c>
      <c r="R1045" s="5">
        <f>laptop_prices3[[#This Row],[Battery Life (hours)]]/ScoreCard!$H$3*ScoreCard!$H$5</f>
        <v>5.1333333333333337</v>
      </c>
      <c r="S1045" s="5">
        <f>ScoreCard!$I$3-laptop_prices3[[#This Row],[Weight (kg)]]/ScoreCard!$I$3*ScoreCard!$I$5</f>
        <v>2.2999999999999998</v>
      </c>
      <c r="T1045" s="6" cm="1">
        <f t="array" ref="T1045">_xlfn.IFS(laptop_prices3[[#This Row],[Storage]]="512GB SSD", 512, laptop_prices3[[#This Row],[Storage]] = "1TB SSD", 1000, laptop_prices3[[#This Row],[Storage]] = "2TB SSD", 2000, laptop_prices3[[#This Row],[Storage]]= "256GB SSD", 256, laptop_prices3[[#This Row],[Storage]] = "1TB HDD", 1000*0.7)</f>
        <v>256</v>
      </c>
      <c r="U1045" s="5">
        <f>laptop_prices3[[#This Row],[Storage Raw Value]]/ScoreCard!$J$3*ScoreCard!$J$5</f>
        <v>1.024</v>
      </c>
    </row>
    <row r="1046" spans="2:21" x14ac:dyDescent="0.2">
      <c r="B1046" s="4" cm="1">
        <f t="array" ref="B1046">SUM(laptop_prices3[[#This Row],[RAM Comp]:[Weight Comp]]+laptop_prices3[[#This Row],[Storage Comp]])</f>
        <v>22.544096063859069</v>
      </c>
      <c r="C1046">
        <v>1044</v>
      </c>
      <c r="D1046" t="s">
        <v>36</v>
      </c>
      <c r="E1046" t="s">
        <v>24</v>
      </c>
      <c r="F1046">
        <v>64</v>
      </c>
      <c r="G1046" t="s">
        <v>13</v>
      </c>
      <c r="H1046" t="s">
        <v>14</v>
      </c>
      <c r="I1046">
        <v>13.3</v>
      </c>
      <c r="J1046" t="s">
        <v>27</v>
      </c>
      <c r="K1046">
        <v>5.3</v>
      </c>
      <c r="L1046">
        <v>1.36</v>
      </c>
      <c r="M1046" t="s">
        <v>46</v>
      </c>
      <c r="N1046">
        <v>3934.61</v>
      </c>
      <c r="O1046" s="5">
        <f>(ScoreCard!$E$3-laptop_prices3[[#This Row],[Price ($)]])/ScoreCard!$E$3*ScoreCard!$E$5</f>
        <v>3.1797494050637125</v>
      </c>
      <c r="P1046" s="5">
        <f>laptop_prices3[[#This Row],[RAM (GB)]]/ScoreCard!$F$3*ScoreCard!$F$5</f>
        <v>7</v>
      </c>
      <c r="Q1046" s="5">
        <f>laptop_prices3[[#This Row],[Screen Size (inch)]]/ScoreCard!$G$3*ScoreCard!$G$5</f>
        <v>1.5375722543352601</v>
      </c>
      <c r="R1046" s="5">
        <f>laptop_prices3[[#This Row],[Battery Life (hours)]]/ScoreCard!$H$3*ScoreCard!$H$5</f>
        <v>3.0916666666666668</v>
      </c>
      <c r="S1046" s="5">
        <f>ScoreCard!$I$3-laptop_prices3[[#This Row],[Weight (kg)]]/ScoreCard!$I$3*ScoreCard!$I$5</f>
        <v>2.7228571428571429</v>
      </c>
      <c r="T1046" s="6" cm="1">
        <f t="array" ref="T1046">_xlfn.IFS(laptop_prices3[[#This Row],[Storage]]="512GB SSD", 512, laptop_prices3[[#This Row],[Storage]] = "1TB SSD", 1000, laptop_prices3[[#This Row],[Storage]] = "2TB SSD", 2000, laptop_prices3[[#This Row],[Storage]]= "256GB SSD", 256, laptop_prices3[[#This Row],[Storage]] = "1TB HDD", 1000*0.7)</f>
        <v>512</v>
      </c>
      <c r="U1046" s="5">
        <f>laptop_prices3[[#This Row],[Storage Raw Value]]/ScoreCard!$J$3*ScoreCard!$J$5</f>
        <v>2.048</v>
      </c>
    </row>
    <row r="1047" spans="2:21" x14ac:dyDescent="0.2">
      <c r="B1047" s="4" cm="1">
        <f t="array" ref="B1047">SUM(laptop_prices3[[#This Row],[RAM Comp]:[Weight Comp]]+laptop_prices3[[#This Row],[Storage Comp]])</f>
        <v>41.587810349573353</v>
      </c>
      <c r="C1047">
        <v>1045</v>
      </c>
      <c r="D1047" t="s">
        <v>36</v>
      </c>
      <c r="E1047" t="s">
        <v>18</v>
      </c>
      <c r="F1047">
        <v>8</v>
      </c>
      <c r="G1047" t="s">
        <v>25</v>
      </c>
      <c r="H1047" t="s">
        <v>14</v>
      </c>
      <c r="I1047">
        <v>13.3</v>
      </c>
      <c r="J1047" t="s">
        <v>15</v>
      </c>
      <c r="K1047">
        <v>9.1999999999999993</v>
      </c>
      <c r="L1047">
        <v>2.96</v>
      </c>
      <c r="M1047" t="s">
        <v>46</v>
      </c>
      <c r="N1047">
        <v>1483.41</v>
      </c>
      <c r="O1047" s="5">
        <f>(ScoreCard!$E$3-laptop_prices3[[#This Row],[Price ($)]])/ScoreCard!$E$3*ScoreCard!$E$5</f>
        <v>4.3137368290543563</v>
      </c>
      <c r="P1047" s="5">
        <f>laptop_prices3[[#This Row],[RAM (GB)]]/ScoreCard!$F$3*ScoreCard!$F$5</f>
        <v>0.875</v>
      </c>
      <c r="Q1047" s="5">
        <f>laptop_prices3[[#This Row],[Screen Size (inch)]]/ScoreCard!$G$3*ScoreCard!$G$5</f>
        <v>1.5375722543352601</v>
      </c>
      <c r="R1047" s="5">
        <f>laptop_prices3[[#This Row],[Battery Life (hours)]]/ScoreCard!$H$3*ScoreCard!$H$5</f>
        <v>5.3666666666666663</v>
      </c>
      <c r="S1047" s="5">
        <f>ScoreCard!$I$3-laptop_prices3[[#This Row],[Weight (kg)]]/ScoreCard!$I$3*ScoreCard!$I$5</f>
        <v>1.8085714285714285</v>
      </c>
      <c r="T1047" s="6" cm="1">
        <f t="array" ref="T1047">_xlfn.IFS(laptop_prices3[[#This Row],[Storage]]="512GB SSD", 512, laptop_prices3[[#This Row],[Storage]] = "1TB SSD", 1000, laptop_prices3[[#This Row],[Storage]] = "2TB SSD", 2000, laptop_prices3[[#This Row],[Storage]]= "256GB SSD", 256, laptop_prices3[[#This Row],[Storage]] = "1TB HDD", 1000*0.7)</f>
        <v>2000</v>
      </c>
      <c r="U1047" s="5">
        <f>laptop_prices3[[#This Row],[Storage Raw Value]]/ScoreCard!$J$3*ScoreCard!$J$5</f>
        <v>8</v>
      </c>
    </row>
    <row r="1048" spans="2:21" x14ac:dyDescent="0.2">
      <c r="B1048" s="4" cm="1">
        <f t="array" ref="B1048">SUM(laptop_prices3[[#This Row],[RAM Comp]:[Weight Comp]]+laptop_prices3[[#This Row],[Storage Comp]])</f>
        <v>42.081830443159923</v>
      </c>
      <c r="C1048">
        <v>1046</v>
      </c>
      <c r="D1048" t="s">
        <v>17</v>
      </c>
      <c r="E1048" t="s">
        <v>37</v>
      </c>
      <c r="F1048">
        <v>8</v>
      </c>
      <c r="G1048" t="s">
        <v>25</v>
      </c>
      <c r="H1048" t="s">
        <v>40</v>
      </c>
      <c r="I1048">
        <v>14</v>
      </c>
      <c r="J1048" t="s">
        <v>15</v>
      </c>
      <c r="K1048">
        <v>10.3</v>
      </c>
      <c r="L1048">
        <v>3.36</v>
      </c>
      <c r="M1048" t="s">
        <v>16</v>
      </c>
      <c r="N1048">
        <v>2784.35</v>
      </c>
      <c r="O1048" s="5">
        <f>(ScoreCard!$E$3-laptop_prices3[[#This Row],[Price ($)]])/ScoreCard!$E$3*ScoreCard!$E$5</f>
        <v>3.7118889180856929</v>
      </c>
      <c r="P1048" s="5">
        <f>laptop_prices3[[#This Row],[RAM (GB)]]/ScoreCard!$F$3*ScoreCard!$F$5</f>
        <v>0.875</v>
      </c>
      <c r="Q1048" s="5">
        <f>laptop_prices3[[#This Row],[Screen Size (inch)]]/ScoreCard!$G$3*ScoreCard!$G$5</f>
        <v>1.6184971098265895</v>
      </c>
      <c r="R1048" s="5">
        <f>laptop_prices3[[#This Row],[Battery Life (hours)]]/ScoreCard!$H$3*ScoreCard!$H$5</f>
        <v>6.0083333333333337</v>
      </c>
      <c r="S1048" s="5">
        <f>ScoreCard!$I$3-laptop_prices3[[#This Row],[Weight (kg)]]/ScoreCard!$I$3*ScoreCard!$I$5</f>
        <v>1.58</v>
      </c>
      <c r="T1048" s="6" cm="1">
        <f t="array" ref="T1048">_xlfn.IFS(laptop_prices3[[#This Row],[Storage]]="512GB SSD", 512, laptop_prices3[[#This Row],[Storage]] = "1TB SSD", 1000, laptop_prices3[[#This Row],[Storage]] = "2TB SSD", 2000, laptop_prices3[[#This Row],[Storage]]= "256GB SSD", 256, laptop_prices3[[#This Row],[Storage]] = "1TB HDD", 1000*0.7)</f>
        <v>2000</v>
      </c>
      <c r="U1048" s="5">
        <f>laptop_prices3[[#This Row],[Storage Raw Value]]/ScoreCard!$J$3*ScoreCard!$J$5</f>
        <v>8</v>
      </c>
    </row>
    <row r="1049" spans="2:21" x14ac:dyDescent="0.2">
      <c r="B1049" s="4" cm="1">
        <f t="array" ref="B1049">SUM(laptop_prices3[[#This Row],[RAM Comp]:[Weight Comp]]+laptop_prices3[[#This Row],[Storage Comp]])</f>
        <v>14.875472887420862</v>
      </c>
      <c r="C1049">
        <v>1047</v>
      </c>
      <c r="D1049" t="s">
        <v>17</v>
      </c>
      <c r="E1049" t="s">
        <v>48</v>
      </c>
      <c r="F1049">
        <v>32</v>
      </c>
      <c r="G1049" t="s">
        <v>29</v>
      </c>
      <c r="H1049" t="s">
        <v>35</v>
      </c>
      <c r="I1049">
        <v>16</v>
      </c>
      <c r="J1049" t="s">
        <v>15</v>
      </c>
      <c r="K1049">
        <v>6.1</v>
      </c>
      <c r="L1049">
        <v>2.85</v>
      </c>
      <c r="M1049" t="s">
        <v>46</v>
      </c>
      <c r="N1049">
        <v>3826.76</v>
      </c>
      <c r="O1049" s="5">
        <f>(ScoreCard!$E$3-laptop_prices3[[#This Row],[Price ($)]])/ScoreCard!$E$3*ScoreCard!$E$5</f>
        <v>3.2296435563681314</v>
      </c>
      <c r="P1049" s="5">
        <f>laptop_prices3[[#This Row],[RAM (GB)]]/ScoreCard!$F$3*ScoreCard!$F$5</f>
        <v>3.5</v>
      </c>
      <c r="Q1049" s="5">
        <f>laptop_prices3[[#This Row],[Screen Size (inch)]]/ScoreCard!$G$3*ScoreCard!$G$5</f>
        <v>1.8497109826589595</v>
      </c>
      <c r="R1049" s="5">
        <f>laptop_prices3[[#This Row],[Battery Life (hours)]]/ScoreCard!$H$3*ScoreCard!$H$5</f>
        <v>3.5583333333333331</v>
      </c>
      <c r="S1049" s="5">
        <f>ScoreCard!$I$3-laptop_prices3[[#This Row],[Weight (kg)]]/ScoreCard!$I$3*ScoreCard!$I$5</f>
        <v>1.8714285714285714</v>
      </c>
      <c r="T1049" s="6" cm="1">
        <f t="array" ref="T1049">_xlfn.IFS(laptop_prices3[[#This Row],[Storage]]="512GB SSD", 512, laptop_prices3[[#This Row],[Storage]] = "1TB SSD", 1000, laptop_prices3[[#This Row],[Storage]] = "2TB SSD", 2000, laptop_prices3[[#This Row],[Storage]]= "256GB SSD", 256, laptop_prices3[[#This Row],[Storage]] = "1TB HDD", 1000*0.7)</f>
        <v>256</v>
      </c>
      <c r="U1049" s="5">
        <f>laptop_prices3[[#This Row],[Storage Raw Value]]/ScoreCard!$J$3*ScoreCard!$J$5</f>
        <v>1.024</v>
      </c>
    </row>
    <row r="1050" spans="2:21" x14ac:dyDescent="0.2">
      <c r="B1050" s="4" cm="1">
        <f t="array" ref="B1050">SUM(laptop_prices3[[#This Row],[RAM Comp]:[Weight Comp]]+laptop_prices3[[#This Row],[Storage Comp]])</f>
        <v>26.961904761904762</v>
      </c>
      <c r="C1050">
        <v>1048</v>
      </c>
      <c r="D1050" t="s">
        <v>38</v>
      </c>
      <c r="E1050" t="s">
        <v>37</v>
      </c>
      <c r="F1050">
        <v>8</v>
      </c>
      <c r="G1050" t="s">
        <v>19</v>
      </c>
      <c r="H1050" t="s">
        <v>14</v>
      </c>
      <c r="I1050">
        <v>17.3</v>
      </c>
      <c r="J1050" t="s">
        <v>27</v>
      </c>
      <c r="K1050">
        <v>10.9</v>
      </c>
      <c r="L1050">
        <v>3.1</v>
      </c>
      <c r="M1050" t="s">
        <v>22</v>
      </c>
      <c r="N1050">
        <v>2940.98</v>
      </c>
      <c r="O1050" s="5">
        <f>(ScoreCard!$E$3-laptop_prices3[[#This Row],[Price ($)]])/ScoreCard!$E$3*ScoreCard!$E$5</f>
        <v>3.639427898903393</v>
      </c>
      <c r="P1050" s="5">
        <f>laptop_prices3[[#This Row],[RAM (GB)]]/ScoreCard!$F$3*ScoreCard!$F$5</f>
        <v>0.875</v>
      </c>
      <c r="Q1050" s="5">
        <f>laptop_prices3[[#This Row],[Screen Size (inch)]]/ScoreCard!$G$3*ScoreCard!$G$5</f>
        <v>2</v>
      </c>
      <c r="R1050" s="5">
        <f>laptop_prices3[[#This Row],[Battery Life (hours)]]/ScoreCard!$H$3*ScoreCard!$H$5</f>
        <v>6.3583333333333334</v>
      </c>
      <c r="S1050" s="5">
        <f>ScoreCard!$I$3-laptop_prices3[[#This Row],[Weight (kg)]]/ScoreCard!$I$3*ScoreCard!$I$5</f>
        <v>1.7285714285714284</v>
      </c>
      <c r="T1050" s="6" cm="1">
        <f t="array" ref="T1050">_xlfn.IFS(laptop_prices3[[#This Row],[Storage]]="512GB SSD", 512, laptop_prices3[[#This Row],[Storage]] = "1TB SSD", 1000, laptop_prices3[[#This Row],[Storage]] = "2TB SSD", 2000, laptop_prices3[[#This Row],[Storage]]= "256GB SSD", 256, laptop_prices3[[#This Row],[Storage]] = "1TB HDD", 1000*0.7)</f>
        <v>1000</v>
      </c>
      <c r="U1050" s="5">
        <f>laptop_prices3[[#This Row],[Storage Raw Value]]/ScoreCard!$J$3*ScoreCard!$J$5</f>
        <v>4</v>
      </c>
    </row>
    <row r="1051" spans="2:21" x14ac:dyDescent="0.2">
      <c r="B1051" s="4" cm="1">
        <f t="array" ref="B1051">SUM(laptop_prices3[[#This Row],[RAM Comp]:[Weight Comp]]+laptop_prices3[[#This Row],[Storage Comp]])</f>
        <v>21.114544728874208</v>
      </c>
      <c r="C1051">
        <v>1049</v>
      </c>
      <c r="D1051" t="s">
        <v>23</v>
      </c>
      <c r="E1051" t="s">
        <v>24</v>
      </c>
      <c r="F1051">
        <v>32</v>
      </c>
      <c r="G1051" t="s">
        <v>13</v>
      </c>
      <c r="H1051" t="s">
        <v>26</v>
      </c>
      <c r="I1051">
        <v>14</v>
      </c>
      <c r="J1051" t="s">
        <v>15</v>
      </c>
      <c r="K1051">
        <v>9.6999999999999993</v>
      </c>
      <c r="L1051">
        <v>2.37</v>
      </c>
      <c r="M1051" t="s">
        <v>46</v>
      </c>
      <c r="N1051">
        <v>1910.63</v>
      </c>
      <c r="O1051" s="5">
        <f>(ScoreCard!$E$3-laptop_prices3[[#This Row],[Price ($)]])/ScoreCard!$E$3*ScoreCard!$E$5</f>
        <v>4.1160939980828806</v>
      </c>
      <c r="P1051" s="5">
        <f>laptop_prices3[[#This Row],[RAM (GB)]]/ScoreCard!$F$3*ScoreCard!$F$5</f>
        <v>3.5</v>
      </c>
      <c r="Q1051" s="5">
        <f>laptop_prices3[[#This Row],[Screen Size (inch)]]/ScoreCard!$G$3*ScoreCard!$G$5</f>
        <v>1.6184971098265895</v>
      </c>
      <c r="R1051" s="5">
        <f>laptop_prices3[[#This Row],[Battery Life (hours)]]/ScoreCard!$H$3*ScoreCard!$H$5</f>
        <v>5.6583333333333323</v>
      </c>
      <c r="S1051" s="5">
        <f>ScoreCard!$I$3-laptop_prices3[[#This Row],[Weight (kg)]]/ScoreCard!$I$3*ScoreCard!$I$5</f>
        <v>2.1457142857142859</v>
      </c>
      <c r="T1051" s="6" cm="1">
        <f t="array" ref="T1051">_xlfn.IFS(laptop_prices3[[#This Row],[Storage]]="512GB SSD", 512, laptop_prices3[[#This Row],[Storage]] = "1TB SSD", 1000, laptop_prices3[[#This Row],[Storage]] = "2TB SSD", 2000, laptop_prices3[[#This Row],[Storage]]= "256GB SSD", 256, laptop_prices3[[#This Row],[Storage]] = "1TB HDD", 1000*0.7)</f>
        <v>512</v>
      </c>
      <c r="U1051" s="5">
        <f>laptop_prices3[[#This Row],[Storage Raw Value]]/ScoreCard!$J$3*ScoreCard!$J$5</f>
        <v>2.048</v>
      </c>
    </row>
    <row r="1052" spans="2:21" x14ac:dyDescent="0.2">
      <c r="B1052" s="4" cm="1">
        <f t="array" ref="B1052">SUM(laptop_prices3[[#This Row],[RAM Comp]:[Weight Comp]]+laptop_prices3[[#This Row],[Storage Comp]])</f>
        <v>11.678215111478117</v>
      </c>
      <c r="C1052">
        <v>1050</v>
      </c>
      <c r="D1052" t="s">
        <v>11</v>
      </c>
      <c r="E1052" t="s">
        <v>39</v>
      </c>
      <c r="F1052">
        <v>4</v>
      </c>
      <c r="G1052" t="s">
        <v>29</v>
      </c>
      <c r="H1052" t="s">
        <v>20</v>
      </c>
      <c r="I1052">
        <v>13.3</v>
      </c>
      <c r="J1052" t="s">
        <v>21</v>
      </c>
      <c r="K1052">
        <v>6.6</v>
      </c>
      <c r="L1052">
        <v>3.05</v>
      </c>
      <c r="M1052" t="s">
        <v>22</v>
      </c>
      <c r="N1052">
        <v>1209.93</v>
      </c>
      <c r="O1052" s="5">
        <f>(ScoreCard!$E$3-laptop_prices3[[#This Row],[Price ($)]])/ScoreCard!$E$3*ScoreCard!$E$5</f>
        <v>4.4402556283008323</v>
      </c>
      <c r="P1052" s="5">
        <f>laptop_prices3[[#This Row],[RAM (GB)]]/ScoreCard!$F$3*ScoreCard!$F$5</f>
        <v>0.4375</v>
      </c>
      <c r="Q1052" s="5">
        <f>laptop_prices3[[#This Row],[Screen Size (inch)]]/ScoreCard!$G$3*ScoreCard!$G$5</f>
        <v>1.5375722543352601</v>
      </c>
      <c r="R1052" s="5">
        <f>laptop_prices3[[#This Row],[Battery Life (hours)]]/ScoreCard!$H$3*ScoreCard!$H$5</f>
        <v>3.8499999999999996</v>
      </c>
      <c r="S1052" s="5">
        <f>ScoreCard!$I$3-laptop_prices3[[#This Row],[Weight (kg)]]/ScoreCard!$I$3*ScoreCard!$I$5</f>
        <v>1.7571428571428573</v>
      </c>
      <c r="T1052" s="6" cm="1">
        <f t="array" ref="T1052">_xlfn.IFS(laptop_prices3[[#This Row],[Storage]]="512GB SSD", 512, laptop_prices3[[#This Row],[Storage]] = "1TB SSD", 1000, laptop_prices3[[#This Row],[Storage]] = "2TB SSD", 2000, laptop_prices3[[#This Row],[Storage]]= "256GB SSD", 256, laptop_prices3[[#This Row],[Storage]] = "1TB HDD", 1000*0.7)</f>
        <v>256</v>
      </c>
      <c r="U1052" s="5">
        <f>laptop_prices3[[#This Row],[Storage Raw Value]]/ScoreCard!$J$3*ScoreCard!$J$5</f>
        <v>1.024</v>
      </c>
    </row>
    <row r="1053" spans="2:21" x14ac:dyDescent="0.2">
      <c r="B1053" s="4" cm="1">
        <f t="array" ref="B1053">SUM(laptop_prices3[[#This Row],[RAM Comp]:[Weight Comp]]+laptop_prices3[[#This Row],[Storage Comp]])</f>
        <v>19.298801541425821</v>
      </c>
      <c r="C1053">
        <v>1051</v>
      </c>
      <c r="D1053" t="s">
        <v>36</v>
      </c>
      <c r="E1053" t="s">
        <v>39</v>
      </c>
      <c r="F1053">
        <v>16</v>
      </c>
      <c r="G1053" t="s">
        <v>13</v>
      </c>
      <c r="H1053" t="s">
        <v>32</v>
      </c>
      <c r="I1053">
        <v>15.6</v>
      </c>
      <c r="J1053" t="s">
        <v>15</v>
      </c>
      <c r="K1053">
        <v>8.8000000000000007</v>
      </c>
      <c r="L1053">
        <v>1.89</v>
      </c>
      <c r="M1053" t="s">
        <v>30</v>
      </c>
      <c r="N1053">
        <v>1762.83</v>
      </c>
      <c r="O1053" s="5">
        <f>(ScoreCard!$E$3-laptop_prices3[[#This Row],[Price ($)]])/ScoreCard!$E$3*ScoreCard!$E$5</f>
        <v>4.1844700348264414</v>
      </c>
      <c r="P1053" s="5">
        <f>laptop_prices3[[#This Row],[RAM (GB)]]/ScoreCard!$F$3*ScoreCard!$F$5</f>
        <v>1.75</v>
      </c>
      <c r="Q1053" s="5">
        <f>laptop_prices3[[#This Row],[Screen Size (inch)]]/ScoreCard!$G$3*ScoreCard!$G$5</f>
        <v>1.8034682080924855</v>
      </c>
      <c r="R1053" s="5">
        <f>laptop_prices3[[#This Row],[Battery Life (hours)]]/ScoreCard!$H$3*ScoreCard!$H$5</f>
        <v>5.1333333333333337</v>
      </c>
      <c r="S1053" s="5">
        <f>ScoreCard!$I$3-laptop_prices3[[#This Row],[Weight (kg)]]/ScoreCard!$I$3*ScoreCard!$I$5</f>
        <v>2.42</v>
      </c>
      <c r="T1053" s="6" cm="1">
        <f t="array" ref="T1053">_xlfn.IFS(laptop_prices3[[#This Row],[Storage]]="512GB SSD", 512, laptop_prices3[[#This Row],[Storage]] = "1TB SSD", 1000, laptop_prices3[[#This Row],[Storage]] = "2TB SSD", 2000, laptop_prices3[[#This Row],[Storage]]= "256GB SSD", 256, laptop_prices3[[#This Row],[Storage]] = "1TB HDD", 1000*0.7)</f>
        <v>512</v>
      </c>
      <c r="U1053" s="5">
        <f>laptop_prices3[[#This Row],[Storage Raw Value]]/ScoreCard!$J$3*ScoreCard!$J$5</f>
        <v>2.048</v>
      </c>
    </row>
    <row r="1054" spans="2:21" x14ac:dyDescent="0.2">
      <c r="B1054" s="4" cm="1">
        <f t="array" ref="B1054">SUM(laptop_prices3[[#This Row],[RAM Comp]:[Weight Comp]]+laptop_prices3[[#This Row],[Storage Comp]])</f>
        <v>26.585905587668591</v>
      </c>
      <c r="C1054">
        <v>1052</v>
      </c>
      <c r="D1054" t="s">
        <v>17</v>
      </c>
      <c r="E1054" t="s">
        <v>48</v>
      </c>
      <c r="F1054">
        <v>32</v>
      </c>
      <c r="G1054" t="s">
        <v>19</v>
      </c>
      <c r="H1054" t="s">
        <v>26</v>
      </c>
      <c r="I1054">
        <v>13.3</v>
      </c>
      <c r="J1054" t="s">
        <v>27</v>
      </c>
      <c r="K1054">
        <v>5.5</v>
      </c>
      <c r="L1054">
        <v>2.0299999999999998</v>
      </c>
      <c r="M1054" t="s">
        <v>22</v>
      </c>
      <c r="N1054">
        <v>4672.6000000000004</v>
      </c>
      <c r="O1054" s="5">
        <f>(ScoreCard!$E$3-laptop_prices3[[#This Row],[Price ($)]])/ScoreCard!$E$3*ScoreCard!$E$5</f>
        <v>2.8383364730178346</v>
      </c>
      <c r="P1054" s="5">
        <f>laptop_prices3[[#This Row],[RAM (GB)]]/ScoreCard!$F$3*ScoreCard!$F$5</f>
        <v>3.5</v>
      </c>
      <c r="Q1054" s="5">
        <f>laptop_prices3[[#This Row],[Screen Size (inch)]]/ScoreCard!$G$3*ScoreCard!$G$5</f>
        <v>1.5375722543352601</v>
      </c>
      <c r="R1054" s="5">
        <f>laptop_prices3[[#This Row],[Battery Life (hours)]]/ScoreCard!$H$3*ScoreCard!$H$5</f>
        <v>3.208333333333333</v>
      </c>
      <c r="S1054" s="5">
        <f>ScoreCard!$I$3-laptop_prices3[[#This Row],[Weight (kg)]]/ScoreCard!$I$3*ScoreCard!$I$5</f>
        <v>2.34</v>
      </c>
      <c r="T1054" s="6" cm="1">
        <f t="array" ref="T1054">_xlfn.IFS(laptop_prices3[[#This Row],[Storage]]="512GB SSD", 512, laptop_prices3[[#This Row],[Storage]] = "1TB SSD", 1000, laptop_prices3[[#This Row],[Storage]] = "2TB SSD", 2000, laptop_prices3[[#This Row],[Storage]]= "256GB SSD", 256, laptop_prices3[[#This Row],[Storage]] = "1TB HDD", 1000*0.7)</f>
        <v>1000</v>
      </c>
      <c r="U1054" s="5">
        <f>laptop_prices3[[#This Row],[Storage Raw Value]]/ScoreCard!$J$3*ScoreCard!$J$5</f>
        <v>4</v>
      </c>
    </row>
    <row r="1055" spans="2:21" x14ac:dyDescent="0.2">
      <c r="B1055" s="4" cm="1">
        <f t="array" ref="B1055">SUM(laptop_prices3[[#This Row],[RAM Comp]:[Weight Comp]]+laptop_prices3[[#This Row],[Storage Comp]])</f>
        <v>13.611667492430499</v>
      </c>
      <c r="C1055">
        <v>1053</v>
      </c>
      <c r="D1055" t="s">
        <v>28</v>
      </c>
      <c r="E1055" t="s">
        <v>18</v>
      </c>
      <c r="F1055">
        <v>16</v>
      </c>
      <c r="G1055" t="s">
        <v>29</v>
      </c>
      <c r="H1055" t="s">
        <v>35</v>
      </c>
      <c r="I1055">
        <v>13.3</v>
      </c>
      <c r="J1055" t="s">
        <v>27</v>
      </c>
      <c r="K1055">
        <v>7.4</v>
      </c>
      <c r="L1055">
        <v>2.78</v>
      </c>
      <c r="M1055" t="s">
        <v>16</v>
      </c>
      <c r="N1055">
        <v>2421.34</v>
      </c>
      <c r="O1055" s="5">
        <f>(ScoreCard!$E$3-laptop_prices3[[#This Row],[Price ($)]])/ScoreCard!$E$3*ScoreCard!$E$5</f>
        <v>3.8798265709833935</v>
      </c>
      <c r="P1055" s="5">
        <f>laptop_prices3[[#This Row],[RAM (GB)]]/ScoreCard!$F$3*ScoreCard!$F$5</f>
        <v>1.75</v>
      </c>
      <c r="Q1055" s="5">
        <f>laptop_prices3[[#This Row],[Screen Size (inch)]]/ScoreCard!$G$3*ScoreCard!$G$5</f>
        <v>1.5375722543352601</v>
      </c>
      <c r="R1055" s="5">
        <f>laptop_prices3[[#This Row],[Battery Life (hours)]]/ScoreCard!$H$3*ScoreCard!$H$5</f>
        <v>4.3166666666666664</v>
      </c>
      <c r="S1055" s="5">
        <f>ScoreCard!$I$3-laptop_prices3[[#This Row],[Weight (kg)]]/ScoreCard!$I$3*ScoreCard!$I$5</f>
        <v>1.9114285714285715</v>
      </c>
      <c r="T1055" s="6" cm="1">
        <f t="array" ref="T1055">_xlfn.IFS(laptop_prices3[[#This Row],[Storage]]="512GB SSD", 512, laptop_prices3[[#This Row],[Storage]] = "1TB SSD", 1000, laptop_prices3[[#This Row],[Storage]] = "2TB SSD", 2000, laptop_prices3[[#This Row],[Storage]]= "256GB SSD", 256, laptop_prices3[[#This Row],[Storage]] = "1TB HDD", 1000*0.7)</f>
        <v>256</v>
      </c>
      <c r="U1055" s="5">
        <f>laptop_prices3[[#This Row],[Storage Raw Value]]/ScoreCard!$J$3*ScoreCard!$J$5</f>
        <v>1.024</v>
      </c>
    </row>
    <row r="1056" spans="2:21" x14ac:dyDescent="0.2">
      <c r="B1056" s="4" cm="1">
        <f t="array" ref="B1056">SUM(laptop_prices3[[#This Row],[RAM Comp]:[Weight Comp]]+laptop_prices3[[#This Row],[Storage Comp]])</f>
        <v>27.36452380952381</v>
      </c>
      <c r="C1056">
        <v>1054</v>
      </c>
      <c r="D1056" t="s">
        <v>17</v>
      </c>
      <c r="E1056" t="s">
        <v>24</v>
      </c>
      <c r="F1056">
        <v>8</v>
      </c>
      <c r="G1056" t="s">
        <v>19</v>
      </c>
      <c r="H1056" t="s">
        <v>40</v>
      </c>
      <c r="I1056">
        <v>17.3</v>
      </c>
      <c r="J1056" t="s">
        <v>27</v>
      </c>
      <c r="K1056">
        <v>11.6</v>
      </c>
      <c r="L1056">
        <v>3.11</v>
      </c>
      <c r="M1056" t="s">
        <v>16</v>
      </c>
      <c r="N1056">
        <v>2501.6799999999998</v>
      </c>
      <c r="O1056" s="5">
        <f>(ScoreCard!$E$3-laptop_prices3[[#This Row],[Price ($)]])/ScoreCard!$E$3*ScoreCard!$E$5</f>
        <v>3.8426592449212982</v>
      </c>
      <c r="P1056" s="5">
        <f>laptop_prices3[[#This Row],[RAM (GB)]]/ScoreCard!$F$3*ScoreCard!$F$5</f>
        <v>0.875</v>
      </c>
      <c r="Q1056" s="5">
        <f>laptop_prices3[[#This Row],[Screen Size (inch)]]/ScoreCard!$G$3*ScoreCard!$G$5</f>
        <v>2</v>
      </c>
      <c r="R1056" s="5">
        <f>laptop_prices3[[#This Row],[Battery Life (hours)]]/ScoreCard!$H$3*ScoreCard!$H$5</f>
        <v>6.7666666666666666</v>
      </c>
      <c r="S1056" s="5">
        <f>ScoreCard!$I$3-laptop_prices3[[#This Row],[Weight (kg)]]/ScoreCard!$I$3*ScoreCard!$I$5</f>
        <v>1.7228571428571429</v>
      </c>
      <c r="T1056" s="6" cm="1">
        <f t="array" ref="T1056">_xlfn.IFS(laptop_prices3[[#This Row],[Storage]]="512GB SSD", 512, laptop_prices3[[#This Row],[Storage]] = "1TB SSD", 1000, laptop_prices3[[#This Row],[Storage]] = "2TB SSD", 2000, laptop_prices3[[#This Row],[Storage]]= "256GB SSD", 256, laptop_prices3[[#This Row],[Storage]] = "1TB HDD", 1000*0.7)</f>
        <v>1000</v>
      </c>
      <c r="U1056" s="5">
        <f>laptop_prices3[[#This Row],[Storage Raw Value]]/ScoreCard!$J$3*ScoreCard!$J$5</f>
        <v>4</v>
      </c>
    </row>
    <row r="1057" spans="2:21" x14ac:dyDescent="0.2">
      <c r="B1057" s="4" cm="1">
        <f t="array" ref="B1057">SUM(laptop_prices3[[#This Row],[RAM Comp]:[Weight Comp]]+laptop_prices3[[#This Row],[Storage Comp]])</f>
        <v>27.350191301954307</v>
      </c>
      <c r="C1057">
        <v>1055</v>
      </c>
      <c r="D1057" t="s">
        <v>34</v>
      </c>
      <c r="E1057" t="s">
        <v>18</v>
      </c>
      <c r="F1057">
        <v>64</v>
      </c>
      <c r="G1057" t="s">
        <v>42</v>
      </c>
      <c r="H1057" t="s">
        <v>32</v>
      </c>
      <c r="I1057">
        <v>13.3</v>
      </c>
      <c r="J1057" t="s">
        <v>27</v>
      </c>
      <c r="K1057">
        <v>8.5</v>
      </c>
      <c r="L1057">
        <v>1.48</v>
      </c>
      <c r="M1057" t="s">
        <v>16</v>
      </c>
      <c r="N1057">
        <v>4113.05</v>
      </c>
      <c r="O1057" s="5">
        <f>(ScoreCard!$E$3-laptop_prices3[[#This Row],[Price ($)]])/ScoreCard!$E$3*ScoreCard!$E$5</f>
        <v>3.0971985255202683</v>
      </c>
      <c r="P1057" s="5">
        <f>laptop_prices3[[#This Row],[RAM (GB)]]/ScoreCard!$F$3*ScoreCard!$F$5</f>
        <v>7</v>
      </c>
      <c r="Q1057" s="5">
        <f>laptop_prices3[[#This Row],[Screen Size (inch)]]/ScoreCard!$G$3*ScoreCard!$G$5</f>
        <v>1.5375722543352601</v>
      </c>
      <c r="R1057" s="5">
        <f>laptop_prices3[[#This Row],[Battery Life (hours)]]/ScoreCard!$H$3*ScoreCard!$H$5</f>
        <v>4.9583333333333339</v>
      </c>
      <c r="S1057" s="5">
        <f>ScoreCard!$I$3-laptop_prices3[[#This Row],[Weight (kg)]]/ScoreCard!$I$3*ScoreCard!$I$5</f>
        <v>2.6542857142857144</v>
      </c>
      <c r="T1057" s="6" cm="1">
        <f t="array" ref="T1057">_xlfn.IFS(laptop_prices3[[#This Row],[Storage]]="512GB SSD", 512, laptop_prices3[[#This Row],[Storage]] = "1TB SSD", 1000, laptop_prices3[[#This Row],[Storage]] = "2TB SSD", 2000, laptop_prices3[[#This Row],[Storage]]= "256GB SSD", 256, laptop_prices3[[#This Row],[Storage]] = "1TB HDD", 1000*0.7)</f>
        <v>700</v>
      </c>
      <c r="U1057" s="5">
        <f>laptop_prices3[[#This Row],[Storage Raw Value]]/ScoreCard!$J$3*ScoreCard!$J$5</f>
        <v>2.8</v>
      </c>
    </row>
    <row r="1058" spans="2:21" x14ac:dyDescent="0.2">
      <c r="B1058" s="4" cm="1">
        <f t="array" ref="B1058">SUM(laptop_prices3[[#This Row],[RAM Comp]:[Weight Comp]]+laptop_prices3[[#This Row],[Storage Comp]])</f>
        <v>27.477857142857143</v>
      </c>
      <c r="C1058">
        <v>1056</v>
      </c>
      <c r="D1058" t="s">
        <v>34</v>
      </c>
      <c r="E1058" t="s">
        <v>41</v>
      </c>
      <c r="F1058">
        <v>32</v>
      </c>
      <c r="G1058" t="s">
        <v>19</v>
      </c>
      <c r="H1058" t="s">
        <v>14</v>
      </c>
      <c r="I1058">
        <v>17.3</v>
      </c>
      <c r="J1058" t="s">
        <v>21</v>
      </c>
      <c r="K1058">
        <v>7.5</v>
      </c>
      <c r="L1058">
        <v>3.32</v>
      </c>
      <c r="M1058" t="s">
        <v>30</v>
      </c>
      <c r="N1058">
        <v>2334.81</v>
      </c>
      <c r="O1058" s="5">
        <f>(ScoreCard!$E$3-laptop_prices3[[#This Row],[Price ($)]])/ScoreCard!$E$3*ScoreCard!$E$5</f>
        <v>3.9198575483813665</v>
      </c>
      <c r="P1058" s="5">
        <f>laptop_prices3[[#This Row],[RAM (GB)]]/ScoreCard!$F$3*ScoreCard!$F$5</f>
        <v>3.5</v>
      </c>
      <c r="Q1058" s="5">
        <f>laptop_prices3[[#This Row],[Screen Size (inch)]]/ScoreCard!$G$3*ScoreCard!$G$5</f>
        <v>2</v>
      </c>
      <c r="R1058" s="5">
        <f>laptop_prices3[[#This Row],[Battery Life (hours)]]/ScoreCard!$H$3*ScoreCard!$H$5</f>
        <v>4.375</v>
      </c>
      <c r="S1058" s="5">
        <f>ScoreCard!$I$3-laptop_prices3[[#This Row],[Weight (kg)]]/ScoreCard!$I$3*ScoreCard!$I$5</f>
        <v>1.602857142857143</v>
      </c>
      <c r="T1058" s="6" cm="1">
        <f t="array" ref="T1058">_xlfn.IFS(laptop_prices3[[#This Row],[Storage]]="512GB SSD", 512, laptop_prices3[[#This Row],[Storage]] = "1TB SSD", 1000, laptop_prices3[[#This Row],[Storage]] = "2TB SSD", 2000, laptop_prices3[[#This Row],[Storage]]= "256GB SSD", 256, laptop_prices3[[#This Row],[Storage]] = "1TB HDD", 1000*0.7)</f>
        <v>1000</v>
      </c>
      <c r="U1058" s="5">
        <f>laptop_prices3[[#This Row],[Storage Raw Value]]/ScoreCard!$J$3*ScoreCard!$J$5</f>
        <v>4</v>
      </c>
    </row>
    <row r="1059" spans="2:21" x14ac:dyDescent="0.2">
      <c r="B1059" s="4" cm="1">
        <f t="array" ref="B1059">SUM(laptop_prices3[[#This Row],[RAM Comp]:[Weight Comp]]+laptop_prices3[[#This Row],[Storage Comp]])</f>
        <v>18.06247619047619</v>
      </c>
      <c r="C1059">
        <v>1057</v>
      </c>
      <c r="D1059" t="s">
        <v>45</v>
      </c>
      <c r="E1059" t="s">
        <v>12</v>
      </c>
      <c r="F1059">
        <v>32</v>
      </c>
      <c r="G1059" t="s">
        <v>13</v>
      </c>
      <c r="H1059" t="s">
        <v>32</v>
      </c>
      <c r="I1059">
        <v>17.3</v>
      </c>
      <c r="J1059" t="s">
        <v>27</v>
      </c>
      <c r="K1059">
        <v>4</v>
      </c>
      <c r="L1059">
        <v>2.56</v>
      </c>
      <c r="M1059" t="s">
        <v>22</v>
      </c>
      <c r="N1059">
        <v>2468.2399999999998</v>
      </c>
      <c r="O1059" s="5">
        <f>(ScoreCard!$E$3-laptop_prices3[[#This Row],[Price ($)]])/ScoreCard!$E$3*ScoreCard!$E$5</f>
        <v>3.8581294388908831</v>
      </c>
      <c r="P1059" s="5">
        <f>laptop_prices3[[#This Row],[RAM (GB)]]/ScoreCard!$F$3*ScoreCard!$F$5</f>
        <v>3.5</v>
      </c>
      <c r="Q1059" s="5">
        <f>laptop_prices3[[#This Row],[Screen Size (inch)]]/ScoreCard!$G$3*ScoreCard!$G$5</f>
        <v>2</v>
      </c>
      <c r="R1059" s="5">
        <f>laptop_prices3[[#This Row],[Battery Life (hours)]]/ScoreCard!$H$3*ScoreCard!$H$5</f>
        <v>2.333333333333333</v>
      </c>
      <c r="S1059" s="5">
        <f>ScoreCard!$I$3-laptop_prices3[[#This Row],[Weight (kg)]]/ScoreCard!$I$3*ScoreCard!$I$5</f>
        <v>2.0371428571428574</v>
      </c>
      <c r="T1059" s="6" cm="1">
        <f t="array" ref="T1059">_xlfn.IFS(laptop_prices3[[#This Row],[Storage]]="512GB SSD", 512, laptop_prices3[[#This Row],[Storage]] = "1TB SSD", 1000, laptop_prices3[[#This Row],[Storage]] = "2TB SSD", 2000, laptop_prices3[[#This Row],[Storage]]= "256GB SSD", 256, laptop_prices3[[#This Row],[Storage]] = "1TB HDD", 1000*0.7)</f>
        <v>512</v>
      </c>
      <c r="U1059" s="5">
        <f>laptop_prices3[[#This Row],[Storage Raw Value]]/ScoreCard!$J$3*ScoreCard!$J$5</f>
        <v>2.048</v>
      </c>
    </row>
    <row r="1060" spans="2:21" x14ac:dyDescent="0.2">
      <c r="B1060" s="4" cm="1">
        <f t="array" ref="B1060">SUM(laptop_prices3[[#This Row],[RAM Comp]:[Weight Comp]]+laptop_prices3[[#This Row],[Storage Comp]])</f>
        <v>18.380881778144783</v>
      </c>
      <c r="C1060">
        <v>1058</v>
      </c>
      <c r="D1060" t="s">
        <v>34</v>
      </c>
      <c r="E1060" t="s">
        <v>31</v>
      </c>
      <c r="F1060">
        <v>4</v>
      </c>
      <c r="G1060" t="s">
        <v>13</v>
      </c>
      <c r="H1060" t="s">
        <v>32</v>
      </c>
      <c r="I1060">
        <v>13.3</v>
      </c>
      <c r="J1060" t="s">
        <v>21</v>
      </c>
      <c r="K1060">
        <v>11</v>
      </c>
      <c r="L1060">
        <v>2.98</v>
      </c>
      <c r="M1060" t="s">
        <v>46</v>
      </c>
      <c r="N1060">
        <v>706.56</v>
      </c>
      <c r="O1060" s="5">
        <f>(ScoreCard!$E$3-laptop_prices3[[#This Row],[Price ($)]])/ScoreCard!$E$3*ScoreCard!$E$5</f>
        <v>4.6731273848340287</v>
      </c>
      <c r="P1060" s="5">
        <f>laptop_prices3[[#This Row],[RAM (GB)]]/ScoreCard!$F$3*ScoreCard!$F$5</f>
        <v>0.4375</v>
      </c>
      <c r="Q1060" s="5">
        <f>laptop_prices3[[#This Row],[Screen Size (inch)]]/ScoreCard!$G$3*ScoreCard!$G$5</f>
        <v>1.5375722543352601</v>
      </c>
      <c r="R1060" s="5">
        <f>laptop_prices3[[#This Row],[Battery Life (hours)]]/ScoreCard!$H$3*ScoreCard!$H$5</f>
        <v>6.4166666666666661</v>
      </c>
      <c r="S1060" s="5">
        <f>ScoreCard!$I$3-laptop_prices3[[#This Row],[Weight (kg)]]/ScoreCard!$I$3*ScoreCard!$I$5</f>
        <v>1.7971428571428572</v>
      </c>
      <c r="T1060" s="6" cm="1">
        <f t="array" ref="T1060">_xlfn.IFS(laptop_prices3[[#This Row],[Storage]]="512GB SSD", 512, laptop_prices3[[#This Row],[Storage]] = "1TB SSD", 1000, laptop_prices3[[#This Row],[Storage]] = "2TB SSD", 2000, laptop_prices3[[#This Row],[Storage]]= "256GB SSD", 256, laptop_prices3[[#This Row],[Storage]] = "1TB HDD", 1000*0.7)</f>
        <v>512</v>
      </c>
      <c r="U1060" s="5">
        <f>laptop_prices3[[#This Row],[Storage Raw Value]]/ScoreCard!$J$3*ScoreCard!$J$5</f>
        <v>2.048</v>
      </c>
    </row>
    <row r="1061" spans="2:21" x14ac:dyDescent="0.2">
      <c r="B1061" s="4" cm="1">
        <f t="array" ref="B1061">SUM(laptop_prices3[[#This Row],[RAM Comp]:[Weight Comp]]+laptop_prices3[[#This Row],[Storage Comp]])</f>
        <v>18.427</v>
      </c>
      <c r="C1061">
        <v>1059</v>
      </c>
      <c r="D1061" t="s">
        <v>45</v>
      </c>
      <c r="E1061" t="s">
        <v>12</v>
      </c>
      <c r="F1061">
        <v>8</v>
      </c>
      <c r="G1061" t="s">
        <v>13</v>
      </c>
      <c r="H1061" t="s">
        <v>26</v>
      </c>
      <c r="I1061">
        <v>17.3</v>
      </c>
      <c r="J1061" t="s">
        <v>21</v>
      </c>
      <c r="K1061">
        <v>8.4</v>
      </c>
      <c r="L1061">
        <v>1.82</v>
      </c>
      <c r="M1061" t="s">
        <v>22</v>
      </c>
      <c r="N1061">
        <v>784.17</v>
      </c>
      <c r="O1061" s="5">
        <f>(ScoreCard!$E$3-laptop_prices3[[#This Row],[Price ($)]])/ScoreCard!$E$3*ScoreCard!$E$5</f>
        <v>4.6372230261623928</v>
      </c>
      <c r="P1061" s="5">
        <f>laptop_prices3[[#This Row],[RAM (GB)]]/ScoreCard!$F$3*ScoreCard!$F$5</f>
        <v>0.875</v>
      </c>
      <c r="Q1061" s="5">
        <f>laptop_prices3[[#This Row],[Screen Size (inch)]]/ScoreCard!$G$3*ScoreCard!$G$5</f>
        <v>2</v>
      </c>
      <c r="R1061" s="5">
        <f>laptop_prices3[[#This Row],[Battery Life (hours)]]/ScoreCard!$H$3*ScoreCard!$H$5</f>
        <v>4.9000000000000004</v>
      </c>
      <c r="S1061" s="5">
        <f>ScoreCard!$I$3-laptop_prices3[[#This Row],[Weight (kg)]]/ScoreCard!$I$3*ScoreCard!$I$5</f>
        <v>2.46</v>
      </c>
      <c r="T1061" s="6" cm="1">
        <f t="array" ref="T1061">_xlfn.IFS(laptop_prices3[[#This Row],[Storage]]="512GB SSD", 512, laptop_prices3[[#This Row],[Storage]] = "1TB SSD", 1000, laptop_prices3[[#This Row],[Storage]] = "2TB SSD", 2000, laptop_prices3[[#This Row],[Storage]]= "256GB SSD", 256, laptop_prices3[[#This Row],[Storage]] = "1TB HDD", 1000*0.7)</f>
        <v>512</v>
      </c>
      <c r="U1061" s="5">
        <f>laptop_prices3[[#This Row],[Storage Raw Value]]/ScoreCard!$J$3*ScoreCard!$J$5</f>
        <v>2.048</v>
      </c>
    </row>
    <row r="1062" spans="2:21" x14ac:dyDescent="0.2">
      <c r="B1062" s="4" cm="1">
        <f t="array" ref="B1062">SUM(laptop_prices3[[#This Row],[RAM Comp]:[Weight Comp]]+laptop_prices3[[#This Row],[Storage Comp]])</f>
        <v>43.19761904761905</v>
      </c>
      <c r="C1062">
        <v>1060</v>
      </c>
      <c r="D1062" t="s">
        <v>47</v>
      </c>
      <c r="E1062" t="s">
        <v>48</v>
      </c>
      <c r="F1062">
        <v>16</v>
      </c>
      <c r="G1062" t="s">
        <v>25</v>
      </c>
      <c r="H1062" t="s">
        <v>26</v>
      </c>
      <c r="I1062">
        <v>17.3</v>
      </c>
      <c r="J1062" t="s">
        <v>15</v>
      </c>
      <c r="K1062">
        <v>10</v>
      </c>
      <c r="L1062">
        <v>3.3</v>
      </c>
      <c r="M1062" t="s">
        <v>30</v>
      </c>
      <c r="N1062">
        <v>2738.53</v>
      </c>
      <c r="O1062" s="5">
        <f>(ScoreCard!$E$3-laptop_prices3[[#This Row],[Price ($)]])/ScoreCard!$E$3*ScoreCard!$E$5</f>
        <v>3.733086414727032</v>
      </c>
      <c r="P1062" s="5">
        <f>laptop_prices3[[#This Row],[RAM (GB)]]/ScoreCard!$F$3*ScoreCard!$F$5</f>
        <v>1.75</v>
      </c>
      <c r="Q1062" s="5">
        <f>laptop_prices3[[#This Row],[Screen Size (inch)]]/ScoreCard!$G$3*ScoreCard!$G$5</f>
        <v>2</v>
      </c>
      <c r="R1062" s="5">
        <f>laptop_prices3[[#This Row],[Battery Life (hours)]]/ScoreCard!$H$3*ScoreCard!$H$5</f>
        <v>5.8333333333333339</v>
      </c>
      <c r="S1062" s="5">
        <f>ScoreCard!$I$3-laptop_prices3[[#This Row],[Weight (kg)]]/ScoreCard!$I$3*ScoreCard!$I$5</f>
        <v>1.6142857142857143</v>
      </c>
      <c r="T1062" s="6" cm="1">
        <f t="array" ref="T1062">_xlfn.IFS(laptop_prices3[[#This Row],[Storage]]="512GB SSD", 512, laptop_prices3[[#This Row],[Storage]] = "1TB SSD", 1000, laptop_prices3[[#This Row],[Storage]] = "2TB SSD", 2000, laptop_prices3[[#This Row],[Storage]]= "256GB SSD", 256, laptop_prices3[[#This Row],[Storage]] = "1TB HDD", 1000*0.7)</f>
        <v>2000</v>
      </c>
      <c r="U1062" s="5">
        <f>laptop_prices3[[#This Row],[Storage Raw Value]]/ScoreCard!$J$3*ScoreCard!$J$5</f>
        <v>8</v>
      </c>
    </row>
    <row r="1063" spans="2:21" x14ac:dyDescent="0.2">
      <c r="B1063" s="4" cm="1">
        <f t="array" ref="B1063">SUM(laptop_prices3[[#This Row],[RAM Comp]:[Weight Comp]]+laptop_prices3[[#This Row],[Storage Comp]])</f>
        <v>17.512134874759155</v>
      </c>
      <c r="C1063">
        <v>1061</v>
      </c>
      <c r="D1063" t="s">
        <v>45</v>
      </c>
      <c r="E1063" t="s">
        <v>18</v>
      </c>
      <c r="F1063">
        <v>8</v>
      </c>
      <c r="G1063" t="s">
        <v>13</v>
      </c>
      <c r="H1063" t="s">
        <v>44</v>
      </c>
      <c r="I1063">
        <v>15.6</v>
      </c>
      <c r="J1063" t="s">
        <v>15</v>
      </c>
      <c r="K1063">
        <v>7.1</v>
      </c>
      <c r="L1063">
        <v>1.75</v>
      </c>
      <c r="M1063" t="s">
        <v>46</v>
      </c>
      <c r="N1063">
        <v>1191.7</v>
      </c>
      <c r="O1063" s="5">
        <f>(ScoreCard!$E$3-laptop_prices3[[#This Row],[Price ($)]])/ScoreCard!$E$3*ScoreCard!$E$5</f>
        <v>4.4486892896664285</v>
      </c>
      <c r="P1063" s="5">
        <f>laptop_prices3[[#This Row],[RAM (GB)]]/ScoreCard!$F$3*ScoreCard!$F$5</f>
        <v>0.875</v>
      </c>
      <c r="Q1063" s="5">
        <f>laptop_prices3[[#This Row],[Screen Size (inch)]]/ScoreCard!$G$3*ScoreCard!$G$5</f>
        <v>1.8034682080924855</v>
      </c>
      <c r="R1063" s="5">
        <f>laptop_prices3[[#This Row],[Battery Life (hours)]]/ScoreCard!$H$3*ScoreCard!$H$5</f>
        <v>4.1416666666666666</v>
      </c>
      <c r="S1063" s="5">
        <f>ScoreCard!$I$3-laptop_prices3[[#This Row],[Weight (kg)]]/ScoreCard!$I$3*ScoreCard!$I$5</f>
        <v>2.5</v>
      </c>
      <c r="T1063" s="6" cm="1">
        <f t="array" ref="T1063">_xlfn.IFS(laptop_prices3[[#This Row],[Storage]]="512GB SSD", 512, laptop_prices3[[#This Row],[Storage]] = "1TB SSD", 1000, laptop_prices3[[#This Row],[Storage]] = "2TB SSD", 2000, laptop_prices3[[#This Row],[Storage]]= "256GB SSD", 256, laptop_prices3[[#This Row],[Storage]] = "1TB HDD", 1000*0.7)</f>
        <v>512</v>
      </c>
      <c r="U1063" s="5">
        <f>laptop_prices3[[#This Row],[Storage Raw Value]]/ScoreCard!$J$3*ScoreCard!$J$5</f>
        <v>2.048</v>
      </c>
    </row>
    <row r="1064" spans="2:21" x14ac:dyDescent="0.2">
      <c r="B1064" s="4" cm="1">
        <f t="array" ref="B1064">SUM(laptop_prices3[[#This Row],[RAM Comp]:[Weight Comp]]+laptop_prices3[[#This Row],[Storage Comp]])</f>
        <v>45.161563446187728</v>
      </c>
      <c r="C1064">
        <v>1062</v>
      </c>
      <c r="D1064" t="s">
        <v>45</v>
      </c>
      <c r="E1064" t="s">
        <v>41</v>
      </c>
      <c r="F1064">
        <v>64</v>
      </c>
      <c r="G1064" t="s">
        <v>25</v>
      </c>
      <c r="H1064" t="s">
        <v>32</v>
      </c>
      <c r="I1064">
        <v>15.6</v>
      </c>
      <c r="J1064" t="s">
        <v>43</v>
      </c>
      <c r="K1064">
        <v>4.4000000000000004</v>
      </c>
      <c r="L1064">
        <v>2.99</v>
      </c>
      <c r="M1064" t="s">
        <v>16</v>
      </c>
      <c r="N1064">
        <v>4333.05</v>
      </c>
      <c r="O1064" s="5">
        <f>(ScoreCard!$E$3-laptop_prices3[[#This Row],[Price ($)]])/ScoreCard!$E$3*ScoreCard!$E$5</f>
        <v>2.9954209336151028</v>
      </c>
      <c r="P1064" s="5">
        <f>laptop_prices3[[#This Row],[RAM (GB)]]/ScoreCard!$F$3*ScoreCard!$F$5</f>
        <v>7</v>
      </c>
      <c r="Q1064" s="5">
        <f>laptop_prices3[[#This Row],[Screen Size (inch)]]/ScoreCard!$G$3*ScoreCard!$G$5</f>
        <v>1.8034682080924855</v>
      </c>
      <c r="R1064" s="5">
        <f>laptop_prices3[[#This Row],[Battery Life (hours)]]/ScoreCard!$H$3*ScoreCard!$H$5</f>
        <v>2.5666666666666669</v>
      </c>
      <c r="S1064" s="5">
        <f>ScoreCard!$I$3-laptop_prices3[[#This Row],[Weight (kg)]]/ScoreCard!$I$3*ScoreCard!$I$5</f>
        <v>1.7914285714285714</v>
      </c>
      <c r="T1064" s="6" cm="1">
        <f t="array" ref="T1064">_xlfn.IFS(laptop_prices3[[#This Row],[Storage]]="512GB SSD", 512, laptop_prices3[[#This Row],[Storage]] = "1TB SSD", 1000, laptop_prices3[[#This Row],[Storage]] = "2TB SSD", 2000, laptop_prices3[[#This Row],[Storage]]= "256GB SSD", 256, laptop_prices3[[#This Row],[Storage]] = "1TB HDD", 1000*0.7)</f>
        <v>2000</v>
      </c>
      <c r="U1064" s="5">
        <f>laptop_prices3[[#This Row],[Storage Raw Value]]/ScoreCard!$J$3*ScoreCard!$J$5</f>
        <v>8</v>
      </c>
    </row>
    <row r="1065" spans="2:21" x14ac:dyDescent="0.2">
      <c r="B1065" s="4" cm="1">
        <f t="array" ref="B1065">SUM(laptop_prices3[[#This Row],[RAM Comp]:[Weight Comp]]+laptop_prices3[[#This Row],[Storage Comp]])</f>
        <v>42.59114368290669</v>
      </c>
      <c r="C1065">
        <v>1063</v>
      </c>
      <c r="D1065" t="s">
        <v>45</v>
      </c>
      <c r="E1065" t="s">
        <v>12</v>
      </c>
      <c r="F1065">
        <v>8</v>
      </c>
      <c r="G1065" t="s">
        <v>25</v>
      </c>
      <c r="H1065" t="s">
        <v>26</v>
      </c>
      <c r="I1065">
        <v>13.3</v>
      </c>
      <c r="J1065" t="s">
        <v>27</v>
      </c>
      <c r="K1065">
        <v>11.4</v>
      </c>
      <c r="L1065">
        <v>3.45</v>
      </c>
      <c r="M1065" t="s">
        <v>22</v>
      </c>
      <c r="N1065">
        <v>1392.57</v>
      </c>
      <c r="O1065" s="5">
        <f>(ScoreCard!$E$3-laptop_prices3[[#This Row],[Price ($)]])/ScoreCard!$E$3*ScoreCard!$E$5</f>
        <v>4.3557617220028346</v>
      </c>
      <c r="P1065" s="5">
        <f>laptop_prices3[[#This Row],[RAM (GB)]]/ScoreCard!$F$3*ScoreCard!$F$5</f>
        <v>0.875</v>
      </c>
      <c r="Q1065" s="5">
        <f>laptop_prices3[[#This Row],[Screen Size (inch)]]/ScoreCard!$G$3*ScoreCard!$G$5</f>
        <v>1.5375722543352601</v>
      </c>
      <c r="R1065" s="5">
        <f>laptop_prices3[[#This Row],[Battery Life (hours)]]/ScoreCard!$H$3*ScoreCard!$H$5</f>
        <v>6.65</v>
      </c>
      <c r="S1065" s="5">
        <f>ScoreCard!$I$3-laptop_prices3[[#This Row],[Weight (kg)]]/ScoreCard!$I$3*ScoreCard!$I$5</f>
        <v>1.5285714285714285</v>
      </c>
      <c r="T1065" s="6" cm="1">
        <f t="array" ref="T1065">_xlfn.IFS(laptop_prices3[[#This Row],[Storage]]="512GB SSD", 512, laptop_prices3[[#This Row],[Storage]] = "1TB SSD", 1000, laptop_prices3[[#This Row],[Storage]] = "2TB SSD", 2000, laptop_prices3[[#This Row],[Storage]]= "256GB SSD", 256, laptop_prices3[[#This Row],[Storage]] = "1TB HDD", 1000*0.7)</f>
        <v>2000</v>
      </c>
      <c r="U1065" s="5">
        <f>laptop_prices3[[#This Row],[Storage Raw Value]]/ScoreCard!$J$3*ScoreCard!$J$5</f>
        <v>8</v>
      </c>
    </row>
    <row r="1066" spans="2:21" x14ac:dyDescent="0.2">
      <c r="B1066" s="4" cm="1">
        <f t="array" ref="B1066">SUM(laptop_prices3[[#This Row],[RAM Comp]:[Weight Comp]]+laptop_prices3[[#This Row],[Storage Comp]])</f>
        <v>21.608735205064686</v>
      </c>
      <c r="C1066">
        <v>1064</v>
      </c>
      <c r="D1066" t="s">
        <v>45</v>
      </c>
      <c r="E1066" t="s">
        <v>37</v>
      </c>
      <c r="F1066">
        <v>16</v>
      </c>
      <c r="G1066" t="s">
        <v>42</v>
      </c>
      <c r="H1066" t="s">
        <v>40</v>
      </c>
      <c r="I1066">
        <v>14</v>
      </c>
      <c r="J1066" t="s">
        <v>43</v>
      </c>
      <c r="K1066">
        <v>8.9</v>
      </c>
      <c r="L1066">
        <v>2.89</v>
      </c>
      <c r="M1066" t="s">
        <v>22</v>
      </c>
      <c r="N1066">
        <v>1624.97</v>
      </c>
      <c r="O1066" s="5">
        <f>(ScoreCard!$E$3-laptop_prices3[[#This Row],[Price ($)]])/ScoreCard!$E$3*ScoreCard!$E$5</f>
        <v>4.2482475749175599</v>
      </c>
      <c r="P1066" s="5">
        <f>laptop_prices3[[#This Row],[RAM (GB)]]/ScoreCard!$F$3*ScoreCard!$F$5</f>
        <v>1.75</v>
      </c>
      <c r="Q1066" s="5">
        <f>laptop_prices3[[#This Row],[Screen Size (inch)]]/ScoreCard!$G$3*ScoreCard!$G$5</f>
        <v>1.6184971098265895</v>
      </c>
      <c r="R1066" s="5">
        <f>laptop_prices3[[#This Row],[Battery Life (hours)]]/ScoreCard!$H$3*ScoreCard!$H$5</f>
        <v>5.1916666666666664</v>
      </c>
      <c r="S1066" s="5">
        <f>ScoreCard!$I$3-laptop_prices3[[#This Row],[Weight (kg)]]/ScoreCard!$I$3*ScoreCard!$I$5</f>
        <v>1.8485714285714285</v>
      </c>
      <c r="T1066" s="6" cm="1">
        <f t="array" ref="T1066">_xlfn.IFS(laptop_prices3[[#This Row],[Storage]]="512GB SSD", 512, laptop_prices3[[#This Row],[Storage]] = "1TB SSD", 1000, laptop_prices3[[#This Row],[Storage]] = "2TB SSD", 2000, laptop_prices3[[#This Row],[Storage]]= "256GB SSD", 256, laptop_prices3[[#This Row],[Storage]] = "1TB HDD", 1000*0.7)</f>
        <v>700</v>
      </c>
      <c r="U1066" s="5">
        <f>laptop_prices3[[#This Row],[Storage Raw Value]]/ScoreCard!$J$3*ScoreCard!$J$5</f>
        <v>2.8</v>
      </c>
    </row>
    <row r="1067" spans="2:21" x14ac:dyDescent="0.2">
      <c r="B1067" s="4" cm="1">
        <f t="array" ref="B1067">SUM(laptop_prices3[[#This Row],[RAM Comp]:[Weight Comp]]+laptop_prices3[[#This Row],[Storage Comp]])</f>
        <v>18.707639966969445</v>
      </c>
      <c r="C1067">
        <v>1065</v>
      </c>
      <c r="D1067" t="s">
        <v>11</v>
      </c>
      <c r="E1067" t="s">
        <v>31</v>
      </c>
      <c r="F1067">
        <v>16</v>
      </c>
      <c r="G1067" t="s">
        <v>13</v>
      </c>
      <c r="H1067" t="s">
        <v>14</v>
      </c>
      <c r="I1067">
        <v>14</v>
      </c>
      <c r="J1067" t="s">
        <v>43</v>
      </c>
      <c r="K1067">
        <v>7.8</v>
      </c>
      <c r="L1067">
        <v>1.58</v>
      </c>
      <c r="M1067" t="s">
        <v>16</v>
      </c>
      <c r="N1067">
        <v>1569.35</v>
      </c>
      <c r="O1067" s="5">
        <f>(ScoreCard!$E$3-laptop_prices3[[#This Row],[Price ($)]])/ScoreCard!$E$3*ScoreCard!$E$5</f>
        <v>4.2739788006528565</v>
      </c>
      <c r="P1067" s="5">
        <f>laptop_prices3[[#This Row],[RAM (GB)]]/ScoreCard!$F$3*ScoreCard!$F$5</f>
        <v>1.75</v>
      </c>
      <c r="Q1067" s="5">
        <f>laptop_prices3[[#This Row],[Screen Size (inch)]]/ScoreCard!$G$3*ScoreCard!$G$5</f>
        <v>1.6184971098265895</v>
      </c>
      <c r="R1067" s="5">
        <f>laptop_prices3[[#This Row],[Battery Life (hours)]]/ScoreCard!$H$3*ScoreCard!$H$5</f>
        <v>4.55</v>
      </c>
      <c r="S1067" s="5">
        <f>ScoreCard!$I$3-laptop_prices3[[#This Row],[Weight (kg)]]/ScoreCard!$I$3*ScoreCard!$I$5</f>
        <v>2.597142857142857</v>
      </c>
      <c r="T1067" s="6" cm="1">
        <f t="array" ref="T1067">_xlfn.IFS(laptop_prices3[[#This Row],[Storage]]="512GB SSD", 512, laptop_prices3[[#This Row],[Storage]] = "1TB SSD", 1000, laptop_prices3[[#This Row],[Storage]] = "2TB SSD", 2000, laptop_prices3[[#This Row],[Storage]]= "256GB SSD", 256, laptop_prices3[[#This Row],[Storage]] = "1TB HDD", 1000*0.7)</f>
        <v>512</v>
      </c>
      <c r="U1067" s="5">
        <f>laptop_prices3[[#This Row],[Storage Raw Value]]/ScoreCard!$J$3*ScoreCard!$J$5</f>
        <v>2.048</v>
      </c>
    </row>
    <row r="1068" spans="2:21" x14ac:dyDescent="0.2">
      <c r="B1068" s="4" cm="1">
        <f t="array" ref="B1068">SUM(laptop_prices3[[#This Row],[RAM Comp]:[Weight Comp]]+laptop_prices3[[#This Row],[Storage Comp]])</f>
        <v>22.720429397192405</v>
      </c>
      <c r="C1068">
        <v>1066</v>
      </c>
      <c r="D1068" t="s">
        <v>23</v>
      </c>
      <c r="E1068" t="s">
        <v>18</v>
      </c>
      <c r="F1068">
        <v>8</v>
      </c>
      <c r="G1068" t="s">
        <v>42</v>
      </c>
      <c r="H1068" t="s">
        <v>14</v>
      </c>
      <c r="I1068">
        <v>13.3</v>
      </c>
      <c r="J1068" t="s">
        <v>27</v>
      </c>
      <c r="K1068">
        <v>11.7</v>
      </c>
      <c r="L1068">
        <v>2.13</v>
      </c>
      <c r="M1068" t="s">
        <v>22</v>
      </c>
      <c r="N1068">
        <v>1608.39</v>
      </c>
      <c r="O1068" s="5">
        <f>(ScoreCard!$E$3-laptop_prices3[[#This Row],[Price ($)]])/ScoreCard!$E$3*ScoreCard!$E$5</f>
        <v>4.2559179043438675</v>
      </c>
      <c r="P1068" s="5">
        <f>laptop_prices3[[#This Row],[RAM (GB)]]/ScoreCard!$F$3*ScoreCard!$F$5</f>
        <v>0.875</v>
      </c>
      <c r="Q1068" s="5">
        <f>laptop_prices3[[#This Row],[Screen Size (inch)]]/ScoreCard!$G$3*ScoreCard!$G$5</f>
        <v>1.5375722543352601</v>
      </c>
      <c r="R1068" s="5">
        <f>laptop_prices3[[#This Row],[Battery Life (hours)]]/ScoreCard!$H$3*ScoreCard!$H$5</f>
        <v>6.8250000000000002</v>
      </c>
      <c r="S1068" s="5">
        <f>ScoreCard!$I$3-laptop_prices3[[#This Row],[Weight (kg)]]/ScoreCard!$I$3*ScoreCard!$I$5</f>
        <v>2.2828571428571429</v>
      </c>
      <c r="T1068" s="6" cm="1">
        <f t="array" ref="T1068">_xlfn.IFS(laptop_prices3[[#This Row],[Storage]]="512GB SSD", 512, laptop_prices3[[#This Row],[Storage]] = "1TB SSD", 1000, laptop_prices3[[#This Row],[Storage]] = "2TB SSD", 2000, laptop_prices3[[#This Row],[Storage]]= "256GB SSD", 256, laptop_prices3[[#This Row],[Storage]] = "1TB HDD", 1000*0.7)</f>
        <v>700</v>
      </c>
      <c r="U1068" s="5">
        <f>laptop_prices3[[#This Row],[Storage Raw Value]]/ScoreCard!$J$3*ScoreCard!$J$5</f>
        <v>2.8</v>
      </c>
    </row>
    <row r="1069" spans="2:21" x14ac:dyDescent="0.2">
      <c r="B1069" s="4" cm="1">
        <f t="array" ref="B1069">SUM(laptop_prices3[[#This Row],[RAM Comp]:[Weight Comp]]+laptop_prices3[[#This Row],[Storage Comp]])</f>
        <v>43.907380952380947</v>
      </c>
      <c r="C1069">
        <v>1067</v>
      </c>
      <c r="D1069" t="s">
        <v>33</v>
      </c>
      <c r="E1069" t="s">
        <v>12</v>
      </c>
      <c r="F1069">
        <v>8</v>
      </c>
      <c r="G1069" t="s">
        <v>25</v>
      </c>
      <c r="H1069" t="s">
        <v>40</v>
      </c>
      <c r="I1069">
        <v>17.3</v>
      </c>
      <c r="J1069" t="s">
        <v>43</v>
      </c>
      <c r="K1069">
        <v>11.6</v>
      </c>
      <c r="L1069">
        <v>2.16</v>
      </c>
      <c r="M1069" t="s">
        <v>22</v>
      </c>
      <c r="N1069">
        <v>832.29</v>
      </c>
      <c r="O1069" s="5">
        <f>(ScoreCard!$E$3-laptop_prices3[[#This Row],[Price ($)]])/ScoreCard!$E$3*ScoreCard!$E$5</f>
        <v>4.6149614910602264</v>
      </c>
      <c r="P1069" s="5">
        <f>laptop_prices3[[#This Row],[RAM (GB)]]/ScoreCard!$F$3*ScoreCard!$F$5</f>
        <v>0.875</v>
      </c>
      <c r="Q1069" s="5">
        <f>laptop_prices3[[#This Row],[Screen Size (inch)]]/ScoreCard!$G$3*ScoreCard!$G$5</f>
        <v>2</v>
      </c>
      <c r="R1069" s="5">
        <f>laptop_prices3[[#This Row],[Battery Life (hours)]]/ScoreCard!$H$3*ScoreCard!$H$5</f>
        <v>6.7666666666666666</v>
      </c>
      <c r="S1069" s="5">
        <f>ScoreCard!$I$3-laptop_prices3[[#This Row],[Weight (kg)]]/ScoreCard!$I$3*ScoreCard!$I$5</f>
        <v>2.2657142857142856</v>
      </c>
      <c r="T1069" s="6" cm="1">
        <f t="array" ref="T1069">_xlfn.IFS(laptop_prices3[[#This Row],[Storage]]="512GB SSD", 512, laptop_prices3[[#This Row],[Storage]] = "1TB SSD", 1000, laptop_prices3[[#This Row],[Storage]] = "2TB SSD", 2000, laptop_prices3[[#This Row],[Storage]]= "256GB SSD", 256, laptop_prices3[[#This Row],[Storage]] = "1TB HDD", 1000*0.7)</f>
        <v>2000</v>
      </c>
      <c r="U1069" s="5">
        <f>laptop_prices3[[#This Row],[Storage Raw Value]]/ScoreCard!$J$3*ScoreCard!$J$5</f>
        <v>8</v>
      </c>
    </row>
    <row r="1070" spans="2:21" x14ac:dyDescent="0.2">
      <c r="B1070" s="4" cm="1">
        <f t="array" ref="B1070">SUM(laptop_prices3[[#This Row],[RAM Comp]:[Weight Comp]]+laptop_prices3[[#This Row],[Storage Comp]])</f>
        <v>40.403497109826596</v>
      </c>
      <c r="C1070">
        <v>1068</v>
      </c>
      <c r="D1070" t="s">
        <v>38</v>
      </c>
      <c r="E1070" t="s">
        <v>39</v>
      </c>
      <c r="F1070">
        <v>8</v>
      </c>
      <c r="G1070" t="s">
        <v>25</v>
      </c>
      <c r="H1070" t="s">
        <v>40</v>
      </c>
      <c r="I1070">
        <v>14</v>
      </c>
      <c r="J1070" t="s">
        <v>27</v>
      </c>
      <c r="K1070">
        <v>6.6</v>
      </c>
      <c r="L1070">
        <v>2.52</v>
      </c>
      <c r="M1070" t="s">
        <v>16</v>
      </c>
      <c r="N1070">
        <v>1545.49</v>
      </c>
      <c r="O1070" s="5">
        <f>(ScoreCard!$E$3-laptop_prices3[[#This Row],[Price ($)]])/ScoreCard!$E$3*ScoreCard!$E$5</f>
        <v>4.2850170431203898</v>
      </c>
      <c r="P1070" s="5">
        <f>laptop_prices3[[#This Row],[RAM (GB)]]/ScoreCard!$F$3*ScoreCard!$F$5</f>
        <v>0.875</v>
      </c>
      <c r="Q1070" s="5">
        <f>laptop_prices3[[#This Row],[Screen Size (inch)]]/ScoreCard!$G$3*ScoreCard!$G$5</f>
        <v>1.6184971098265895</v>
      </c>
      <c r="R1070" s="5">
        <f>laptop_prices3[[#This Row],[Battery Life (hours)]]/ScoreCard!$H$3*ScoreCard!$H$5</f>
        <v>3.8499999999999996</v>
      </c>
      <c r="S1070" s="5">
        <f>ScoreCard!$I$3-laptop_prices3[[#This Row],[Weight (kg)]]/ScoreCard!$I$3*ScoreCard!$I$5</f>
        <v>2.06</v>
      </c>
      <c r="T1070" s="6" cm="1">
        <f t="array" ref="T1070">_xlfn.IFS(laptop_prices3[[#This Row],[Storage]]="512GB SSD", 512, laptop_prices3[[#This Row],[Storage]] = "1TB SSD", 1000, laptop_prices3[[#This Row],[Storage]] = "2TB SSD", 2000, laptop_prices3[[#This Row],[Storage]]= "256GB SSD", 256, laptop_prices3[[#This Row],[Storage]] = "1TB HDD", 1000*0.7)</f>
        <v>2000</v>
      </c>
      <c r="U1070" s="5">
        <f>laptop_prices3[[#This Row],[Storage Raw Value]]/ScoreCard!$J$3*ScoreCard!$J$5</f>
        <v>8</v>
      </c>
    </row>
    <row r="1071" spans="2:21" x14ac:dyDescent="0.2">
      <c r="B1071" s="4" cm="1">
        <f t="array" ref="B1071">SUM(laptop_prices3[[#This Row],[RAM Comp]:[Weight Comp]]+laptop_prices3[[#This Row],[Storage Comp]])</f>
        <v>19.589330443159923</v>
      </c>
      <c r="C1071">
        <v>1069</v>
      </c>
      <c r="D1071" t="s">
        <v>45</v>
      </c>
      <c r="E1071" t="s">
        <v>48</v>
      </c>
      <c r="F1071">
        <v>4</v>
      </c>
      <c r="G1071" t="s">
        <v>42</v>
      </c>
      <c r="H1071" t="s">
        <v>26</v>
      </c>
      <c r="I1071">
        <v>14</v>
      </c>
      <c r="J1071" t="s">
        <v>43</v>
      </c>
      <c r="K1071">
        <v>7.6</v>
      </c>
      <c r="L1071">
        <v>2.8</v>
      </c>
      <c r="M1071" t="s">
        <v>46</v>
      </c>
      <c r="N1071">
        <v>1039.74</v>
      </c>
      <c r="O1071" s="5">
        <f>(ScoreCard!$E$3-laptop_prices3[[#This Row],[Price ($)]])/ScoreCard!$E$3*ScoreCard!$E$5</f>
        <v>4.5189898481478332</v>
      </c>
      <c r="P1071" s="5">
        <f>laptop_prices3[[#This Row],[RAM (GB)]]/ScoreCard!$F$3*ScoreCard!$F$5</f>
        <v>0.4375</v>
      </c>
      <c r="Q1071" s="5">
        <f>laptop_prices3[[#This Row],[Screen Size (inch)]]/ScoreCard!$G$3*ScoreCard!$G$5</f>
        <v>1.6184971098265895</v>
      </c>
      <c r="R1071" s="5">
        <f>laptop_prices3[[#This Row],[Battery Life (hours)]]/ScoreCard!$H$3*ScoreCard!$H$5</f>
        <v>4.4333333333333336</v>
      </c>
      <c r="S1071" s="5">
        <f>ScoreCard!$I$3-laptop_prices3[[#This Row],[Weight (kg)]]/ScoreCard!$I$3*ScoreCard!$I$5</f>
        <v>1.9000000000000001</v>
      </c>
      <c r="T1071" s="6" cm="1">
        <f t="array" ref="T1071">_xlfn.IFS(laptop_prices3[[#This Row],[Storage]]="512GB SSD", 512, laptop_prices3[[#This Row],[Storage]] = "1TB SSD", 1000, laptop_prices3[[#This Row],[Storage]] = "2TB SSD", 2000, laptop_prices3[[#This Row],[Storage]]= "256GB SSD", 256, laptop_prices3[[#This Row],[Storage]] = "1TB HDD", 1000*0.7)</f>
        <v>700</v>
      </c>
      <c r="U1071" s="5">
        <f>laptop_prices3[[#This Row],[Storage Raw Value]]/ScoreCard!$J$3*ScoreCard!$J$5</f>
        <v>2.8</v>
      </c>
    </row>
    <row r="1072" spans="2:21" x14ac:dyDescent="0.2">
      <c r="B1072" s="4" cm="1">
        <f t="array" ref="B1072">SUM(laptop_prices3[[#This Row],[RAM Comp]:[Weight Comp]]+laptop_prices3[[#This Row],[Storage Comp]])</f>
        <v>29.685905587668593</v>
      </c>
      <c r="C1072">
        <v>1070</v>
      </c>
      <c r="D1072" t="s">
        <v>38</v>
      </c>
      <c r="E1072" t="s">
        <v>24</v>
      </c>
      <c r="F1072">
        <v>32</v>
      </c>
      <c r="G1072" t="s">
        <v>19</v>
      </c>
      <c r="H1072" t="s">
        <v>14</v>
      </c>
      <c r="I1072">
        <v>13.3</v>
      </c>
      <c r="J1072" t="s">
        <v>15</v>
      </c>
      <c r="K1072">
        <v>11.5</v>
      </c>
      <c r="L1072">
        <v>2.73</v>
      </c>
      <c r="M1072" t="s">
        <v>30</v>
      </c>
      <c r="N1072">
        <v>1978.77</v>
      </c>
      <c r="O1072" s="5">
        <f>(ScoreCard!$E$3-laptop_prices3[[#This Row],[Price ($)]])/ScoreCard!$E$3*ScoreCard!$E$5</f>
        <v>4.0845707021173441</v>
      </c>
      <c r="P1072" s="5">
        <f>laptop_prices3[[#This Row],[RAM (GB)]]/ScoreCard!$F$3*ScoreCard!$F$5</f>
        <v>3.5</v>
      </c>
      <c r="Q1072" s="5">
        <f>laptop_prices3[[#This Row],[Screen Size (inch)]]/ScoreCard!$G$3*ScoreCard!$G$5</f>
        <v>1.5375722543352601</v>
      </c>
      <c r="R1072" s="5">
        <f>laptop_prices3[[#This Row],[Battery Life (hours)]]/ScoreCard!$H$3*ScoreCard!$H$5</f>
        <v>6.7083333333333339</v>
      </c>
      <c r="S1072" s="5">
        <f>ScoreCard!$I$3-laptop_prices3[[#This Row],[Weight (kg)]]/ScoreCard!$I$3*ScoreCard!$I$5</f>
        <v>1.94</v>
      </c>
      <c r="T1072" s="6" cm="1">
        <f t="array" ref="T1072">_xlfn.IFS(laptop_prices3[[#This Row],[Storage]]="512GB SSD", 512, laptop_prices3[[#This Row],[Storage]] = "1TB SSD", 1000, laptop_prices3[[#This Row],[Storage]] = "2TB SSD", 2000, laptop_prices3[[#This Row],[Storage]]= "256GB SSD", 256, laptop_prices3[[#This Row],[Storage]] = "1TB HDD", 1000*0.7)</f>
        <v>1000</v>
      </c>
      <c r="U1072" s="5">
        <f>laptop_prices3[[#This Row],[Storage Raw Value]]/ScoreCard!$J$3*ScoreCard!$J$5</f>
        <v>4</v>
      </c>
    </row>
    <row r="1073" spans="2:21" x14ac:dyDescent="0.2">
      <c r="B1073" s="4" cm="1">
        <f t="array" ref="B1073">SUM(laptop_prices3[[#This Row],[RAM Comp]:[Weight Comp]]+laptop_prices3[[#This Row],[Storage Comp]])</f>
        <v>19.777738095238092</v>
      </c>
      <c r="C1073">
        <v>1071</v>
      </c>
      <c r="D1073" t="s">
        <v>23</v>
      </c>
      <c r="E1073" t="s">
        <v>39</v>
      </c>
      <c r="F1073">
        <v>4</v>
      </c>
      <c r="G1073" t="s">
        <v>42</v>
      </c>
      <c r="H1073" t="s">
        <v>35</v>
      </c>
      <c r="I1073">
        <v>17.3</v>
      </c>
      <c r="J1073" t="s">
        <v>21</v>
      </c>
      <c r="K1073">
        <v>7.7</v>
      </c>
      <c r="L1073">
        <v>3.24</v>
      </c>
      <c r="M1073" t="s">
        <v>46</v>
      </c>
      <c r="N1073">
        <v>797.41</v>
      </c>
      <c r="O1073" s="5">
        <f>(ScoreCard!$E$3-laptop_prices3[[#This Row],[Price ($)]])/ScoreCard!$E$3*ScoreCard!$E$5</f>
        <v>4.6310978656313733</v>
      </c>
      <c r="P1073" s="5">
        <f>laptop_prices3[[#This Row],[RAM (GB)]]/ScoreCard!$F$3*ScoreCard!$F$5</f>
        <v>0.4375</v>
      </c>
      <c r="Q1073" s="5">
        <f>laptop_prices3[[#This Row],[Screen Size (inch)]]/ScoreCard!$G$3*ScoreCard!$G$5</f>
        <v>2</v>
      </c>
      <c r="R1073" s="5">
        <f>laptop_prices3[[#This Row],[Battery Life (hours)]]/ScoreCard!$H$3*ScoreCard!$H$5</f>
        <v>4.4916666666666671</v>
      </c>
      <c r="S1073" s="5">
        <f>ScoreCard!$I$3-laptop_prices3[[#This Row],[Weight (kg)]]/ScoreCard!$I$3*ScoreCard!$I$5</f>
        <v>1.6485714285714284</v>
      </c>
      <c r="T1073" s="6" cm="1">
        <f t="array" ref="T1073">_xlfn.IFS(laptop_prices3[[#This Row],[Storage]]="512GB SSD", 512, laptop_prices3[[#This Row],[Storage]] = "1TB SSD", 1000, laptop_prices3[[#This Row],[Storage]] = "2TB SSD", 2000, laptop_prices3[[#This Row],[Storage]]= "256GB SSD", 256, laptop_prices3[[#This Row],[Storage]] = "1TB HDD", 1000*0.7)</f>
        <v>700</v>
      </c>
      <c r="U1073" s="5">
        <f>laptop_prices3[[#This Row],[Storage Raw Value]]/ScoreCard!$J$3*ScoreCard!$J$5</f>
        <v>2.8</v>
      </c>
    </row>
    <row r="1074" spans="2:21" x14ac:dyDescent="0.2">
      <c r="B1074" s="4" cm="1">
        <f t="array" ref="B1074">SUM(laptop_prices3[[#This Row],[RAM Comp]:[Weight Comp]]+laptop_prices3[[#This Row],[Storage Comp]])</f>
        <v>22.451071428571428</v>
      </c>
      <c r="C1074">
        <v>1072</v>
      </c>
      <c r="D1074" t="s">
        <v>38</v>
      </c>
      <c r="E1074" t="s">
        <v>12</v>
      </c>
      <c r="F1074">
        <v>4</v>
      </c>
      <c r="G1074" t="s">
        <v>42</v>
      </c>
      <c r="H1074" t="s">
        <v>14</v>
      </c>
      <c r="I1074">
        <v>17.3</v>
      </c>
      <c r="J1074" t="s">
        <v>21</v>
      </c>
      <c r="K1074">
        <v>10.5</v>
      </c>
      <c r="L1074">
        <v>1.42</v>
      </c>
      <c r="M1074" t="s">
        <v>46</v>
      </c>
      <c r="N1074">
        <v>536.41999999999996</v>
      </c>
      <c r="O1074" s="5">
        <f>(ScoreCard!$E$3-laptop_prices3[[#This Row],[Price ($)]])/ScoreCard!$E$3*ScoreCard!$E$5</f>
        <v>4.7518384734101415</v>
      </c>
      <c r="P1074" s="5">
        <f>laptop_prices3[[#This Row],[RAM (GB)]]/ScoreCard!$F$3*ScoreCard!$F$5</f>
        <v>0.4375</v>
      </c>
      <c r="Q1074" s="5">
        <f>laptop_prices3[[#This Row],[Screen Size (inch)]]/ScoreCard!$G$3*ScoreCard!$G$5</f>
        <v>2</v>
      </c>
      <c r="R1074" s="5">
        <f>laptop_prices3[[#This Row],[Battery Life (hours)]]/ScoreCard!$H$3*ScoreCard!$H$5</f>
        <v>6.125</v>
      </c>
      <c r="S1074" s="5">
        <f>ScoreCard!$I$3-laptop_prices3[[#This Row],[Weight (kg)]]/ScoreCard!$I$3*ScoreCard!$I$5</f>
        <v>2.6885714285714286</v>
      </c>
      <c r="T1074" s="6" cm="1">
        <f t="array" ref="T1074">_xlfn.IFS(laptop_prices3[[#This Row],[Storage]]="512GB SSD", 512, laptop_prices3[[#This Row],[Storage]] = "1TB SSD", 1000, laptop_prices3[[#This Row],[Storage]] = "2TB SSD", 2000, laptop_prices3[[#This Row],[Storage]]= "256GB SSD", 256, laptop_prices3[[#This Row],[Storage]] = "1TB HDD", 1000*0.7)</f>
        <v>700</v>
      </c>
      <c r="U1074" s="5">
        <f>laptop_prices3[[#This Row],[Storage Raw Value]]/ScoreCard!$J$3*ScoreCard!$J$5</f>
        <v>2.8</v>
      </c>
    </row>
    <row r="1075" spans="2:21" x14ac:dyDescent="0.2">
      <c r="B1075" s="4" cm="1">
        <f t="array" ref="B1075">SUM(laptop_prices3[[#This Row],[RAM Comp]:[Weight Comp]]+laptop_prices3[[#This Row],[Storage Comp]])</f>
        <v>13.223330030278007</v>
      </c>
      <c r="C1075">
        <v>1073</v>
      </c>
      <c r="D1075" t="s">
        <v>38</v>
      </c>
      <c r="E1075" t="s">
        <v>31</v>
      </c>
      <c r="F1075">
        <v>8</v>
      </c>
      <c r="G1075" t="s">
        <v>29</v>
      </c>
      <c r="H1075" t="s">
        <v>35</v>
      </c>
      <c r="I1075">
        <v>16</v>
      </c>
      <c r="J1075" t="s">
        <v>21</v>
      </c>
      <c r="K1075">
        <v>6.7</v>
      </c>
      <c r="L1075">
        <v>1.76</v>
      </c>
      <c r="M1075" t="s">
        <v>22</v>
      </c>
      <c r="N1075">
        <v>709.47</v>
      </c>
      <c r="O1075" s="5">
        <f>(ScoreCard!$E$3-laptop_prices3[[#This Row],[Price ($)]])/ScoreCard!$E$3*ScoreCard!$E$5</f>
        <v>4.6717811448683744</v>
      </c>
      <c r="P1075" s="5">
        <f>laptop_prices3[[#This Row],[RAM (GB)]]/ScoreCard!$F$3*ScoreCard!$F$5</f>
        <v>0.875</v>
      </c>
      <c r="Q1075" s="5">
        <f>laptop_prices3[[#This Row],[Screen Size (inch)]]/ScoreCard!$G$3*ScoreCard!$G$5</f>
        <v>1.8497109826589595</v>
      </c>
      <c r="R1075" s="5">
        <f>laptop_prices3[[#This Row],[Battery Life (hours)]]/ScoreCard!$H$3*ScoreCard!$H$5</f>
        <v>3.9083333333333332</v>
      </c>
      <c r="S1075" s="5">
        <f>ScoreCard!$I$3-laptop_prices3[[#This Row],[Weight (kg)]]/ScoreCard!$I$3*ScoreCard!$I$5</f>
        <v>2.4942857142857142</v>
      </c>
      <c r="T1075" s="6" cm="1">
        <f t="array" ref="T1075">_xlfn.IFS(laptop_prices3[[#This Row],[Storage]]="512GB SSD", 512, laptop_prices3[[#This Row],[Storage]] = "1TB SSD", 1000, laptop_prices3[[#This Row],[Storage]] = "2TB SSD", 2000, laptop_prices3[[#This Row],[Storage]]= "256GB SSD", 256, laptop_prices3[[#This Row],[Storage]] = "1TB HDD", 1000*0.7)</f>
        <v>256</v>
      </c>
      <c r="U1075" s="5">
        <f>laptop_prices3[[#This Row],[Storage Raw Value]]/ScoreCard!$J$3*ScoreCard!$J$5</f>
        <v>1.024</v>
      </c>
    </row>
    <row r="1076" spans="2:21" x14ac:dyDescent="0.2">
      <c r="B1076" s="4" cm="1">
        <f t="array" ref="B1076">SUM(laptop_prices3[[#This Row],[RAM Comp]:[Weight Comp]]+laptop_prices3[[#This Row],[Storage Comp]])</f>
        <v>27.447568125516099</v>
      </c>
      <c r="C1076">
        <v>1074</v>
      </c>
      <c r="D1076" t="s">
        <v>36</v>
      </c>
      <c r="E1076" t="s">
        <v>12</v>
      </c>
      <c r="F1076">
        <v>32</v>
      </c>
      <c r="G1076" t="s">
        <v>19</v>
      </c>
      <c r="H1076" t="s">
        <v>44</v>
      </c>
      <c r="I1076">
        <v>16</v>
      </c>
      <c r="J1076" t="s">
        <v>43</v>
      </c>
      <c r="K1076">
        <v>7.5</v>
      </c>
      <c r="L1076">
        <v>3.11</v>
      </c>
      <c r="M1076" t="s">
        <v>30</v>
      </c>
      <c r="N1076">
        <v>1148.47</v>
      </c>
      <c r="O1076" s="5">
        <f>(ScoreCard!$E$3-laptop_prices3[[#This Row],[Price ($)]])/ScoreCard!$E$3*ScoreCard!$E$5</f>
        <v>4.4686885864757935</v>
      </c>
      <c r="P1076" s="5">
        <f>laptop_prices3[[#This Row],[RAM (GB)]]/ScoreCard!$F$3*ScoreCard!$F$5</f>
        <v>3.5</v>
      </c>
      <c r="Q1076" s="5">
        <f>laptop_prices3[[#This Row],[Screen Size (inch)]]/ScoreCard!$G$3*ScoreCard!$G$5</f>
        <v>1.8497109826589595</v>
      </c>
      <c r="R1076" s="5">
        <f>laptop_prices3[[#This Row],[Battery Life (hours)]]/ScoreCard!$H$3*ScoreCard!$H$5</f>
        <v>4.375</v>
      </c>
      <c r="S1076" s="5">
        <f>ScoreCard!$I$3-laptop_prices3[[#This Row],[Weight (kg)]]/ScoreCard!$I$3*ScoreCard!$I$5</f>
        <v>1.7228571428571429</v>
      </c>
      <c r="T1076" s="6" cm="1">
        <f t="array" ref="T1076">_xlfn.IFS(laptop_prices3[[#This Row],[Storage]]="512GB SSD", 512, laptop_prices3[[#This Row],[Storage]] = "1TB SSD", 1000, laptop_prices3[[#This Row],[Storage]] = "2TB SSD", 2000, laptop_prices3[[#This Row],[Storage]]= "256GB SSD", 256, laptop_prices3[[#This Row],[Storage]] = "1TB HDD", 1000*0.7)</f>
        <v>1000</v>
      </c>
      <c r="U1076" s="5">
        <f>laptop_prices3[[#This Row],[Storage Raw Value]]/ScoreCard!$J$3*ScoreCard!$J$5</f>
        <v>4</v>
      </c>
    </row>
    <row r="1077" spans="2:21" x14ac:dyDescent="0.2">
      <c r="B1077" s="4" cm="1">
        <f t="array" ref="B1077">SUM(laptop_prices3[[#This Row],[RAM Comp]:[Weight Comp]]+laptop_prices3[[#This Row],[Storage Comp]])</f>
        <v>42.522806220754191</v>
      </c>
      <c r="C1077">
        <v>1075</v>
      </c>
      <c r="D1077" t="s">
        <v>34</v>
      </c>
      <c r="E1077" t="s">
        <v>37</v>
      </c>
      <c r="F1077">
        <v>8</v>
      </c>
      <c r="G1077" t="s">
        <v>25</v>
      </c>
      <c r="H1077" t="s">
        <v>35</v>
      </c>
      <c r="I1077">
        <v>16</v>
      </c>
      <c r="J1077" t="s">
        <v>43</v>
      </c>
      <c r="K1077">
        <v>9.1999999999999993</v>
      </c>
      <c r="L1077">
        <v>1.87</v>
      </c>
      <c r="M1077" t="s">
        <v>46</v>
      </c>
      <c r="N1077">
        <v>1857.89</v>
      </c>
      <c r="O1077" s="5">
        <f>(ScoreCard!$E$3-laptop_prices3[[#This Row],[Price ($)]])/ScoreCard!$E$3*ScoreCard!$E$5</f>
        <v>4.140492862615055</v>
      </c>
      <c r="P1077" s="5">
        <f>laptop_prices3[[#This Row],[RAM (GB)]]/ScoreCard!$F$3*ScoreCard!$F$5</f>
        <v>0.875</v>
      </c>
      <c r="Q1077" s="5">
        <f>laptop_prices3[[#This Row],[Screen Size (inch)]]/ScoreCard!$G$3*ScoreCard!$G$5</f>
        <v>1.8497109826589595</v>
      </c>
      <c r="R1077" s="5">
        <f>laptop_prices3[[#This Row],[Battery Life (hours)]]/ScoreCard!$H$3*ScoreCard!$H$5</f>
        <v>5.3666666666666663</v>
      </c>
      <c r="S1077" s="5">
        <f>ScoreCard!$I$3-laptop_prices3[[#This Row],[Weight (kg)]]/ScoreCard!$I$3*ScoreCard!$I$5</f>
        <v>2.4314285714285715</v>
      </c>
      <c r="T1077" s="6" cm="1">
        <f t="array" ref="T1077">_xlfn.IFS(laptop_prices3[[#This Row],[Storage]]="512GB SSD", 512, laptop_prices3[[#This Row],[Storage]] = "1TB SSD", 1000, laptop_prices3[[#This Row],[Storage]] = "2TB SSD", 2000, laptop_prices3[[#This Row],[Storage]]= "256GB SSD", 256, laptop_prices3[[#This Row],[Storage]] = "1TB HDD", 1000*0.7)</f>
        <v>2000</v>
      </c>
      <c r="U1077" s="5">
        <f>laptop_prices3[[#This Row],[Storage Raw Value]]/ScoreCard!$J$3*ScoreCard!$J$5</f>
        <v>8</v>
      </c>
    </row>
    <row r="1078" spans="2:21" x14ac:dyDescent="0.2">
      <c r="B1078" s="4" cm="1">
        <f t="array" ref="B1078">SUM(laptop_prices3[[#This Row],[RAM Comp]:[Weight Comp]]+laptop_prices3[[#This Row],[Storage Comp]])</f>
        <v>16.579497109826587</v>
      </c>
      <c r="C1078">
        <v>1076</v>
      </c>
      <c r="D1078" t="s">
        <v>47</v>
      </c>
      <c r="E1078" t="s">
        <v>48</v>
      </c>
      <c r="F1078">
        <v>32</v>
      </c>
      <c r="G1078" t="s">
        <v>29</v>
      </c>
      <c r="H1078" t="s">
        <v>14</v>
      </c>
      <c r="I1078">
        <v>14</v>
      </c>
      <c r="J1078" t="s">
        <v>43</v>
      </c>
      <c r="K1078">
        <v>9.3000000000000007</v>
      </c>
      <c r="L1078">
        <v>2.73</v>
      </c>
      <c r="M1078" t="s">
        <v>22</v>
      </c>
      <c r="N1078">
        <v>2697.7</v>
      </c>
      <c r="O1078" s="5">
        <f>(ScoreCard!$E$3-laptop_prices3[[#This Row],[Price ($)]])/ScoreCard!$E$3*ScoreCard!$E$5</f>
        <v>3.7519754105337952</v>
      </c>
      <c r="P1078" s="5">
        <f>laptop_prices3[[#This Row],[RAM (GB)]]/ScoreCard!$F$3*ScoreCard!$F$5</f>
        <v>3.5</v>
      </c>
      <c r="Q1078" s="5">
        <f>laptop_prices3[[#This Row],[Screen Size (inch)]]/ScoreCard!$G$3*ScoreCard!$G$5</f>
        <v>1.6184971098265895</v>
      </c>
      <c r="R1078" s="5">
        <f>laptop_prices3[[#This Row],[Battery Life (hours)]]/ScoreCard!$H$3*ScoreCard!$H$5</f>
        <v>5.4249999999999998</v>
      </c>
      <c r="S1078" s="5">
        <f>ScoreCard!$I$3-laptop_prices3[[#This Row],[Weight (kg)]]/ScoreCard!$I$3*ScoreCard!$I$5</f>
        <v>1.94</v>
      </c>
      <c r="T1078" s="6" cm="1">
        <f t="array" ref="T1078">_xlfn.IFS(laptop_prices3[[#This Row],[Storage]]="512GB SSD", 512, laptop_prices3[[#This Row],[Storage]] = "1TB SSD", 1000, laptop_prices3[[#This Row],[Storage]] = "2TB SSD", 2000, laptop_prices3[[#This Row],[Storage]]= "256GB SSD", 256, laptop_prices3[[#This Row],[Storage]] = "1TB HDD", 1000*0.7)</f>
        <v>256</v>
      </c>
      <c r="U1078" s="5">
        <f>laptop_prices3[[#This Row],[Storage Raw Value]]/ScoreCard!$J$3*ScoreCard!$J$5</f>
        <v>1.024</v>
      </c>
    </row>
    <row r="1079" spans="2:21" x14ac:dyDescent="0.2">
      <c r="B1079" s="4" cm="1">
        <f t="array" ref="B1079">SUM(laptop_prices3[[#This Row],[RAM Comp]:[Weight Comp]]+laptop_prices3[[#This Row],[Storage Comp]])</f>
        <v>25.694449490778972</v>
      </c>
      <c r="C1079">
        <v>1077</v>
      </c>
      <c r="D1079" t="s">
        <v>45</v>
      </c>
      <c r="E1079" t="s">
        <v>48</v>
      </c>
      <c r="F1079">
        <v>8</v>
      </c>
      <c r="G1079" t="s">
        <v>19</v>
      </c>
      <c r="H1079" t="s">
        <v>20</v>
      </c>
      <c r="I1079">
        <v>14</v>
      </c>
      <c r="J1079" t="s">
        <v>15</v>
      </c>
      <c r="K1079">
        <v>8</v>
      </c>
      <c r="L1079">
        <v>1.69</v>
      </c>
      <c r="M1079" t="s">
        <v>30</v>
      </c>
      <c r="N1079">
        <v>1680.01</v>
      </c>
      <c r="O1079" s="5">
        <f>(ScoreCard!$E$3-laptop_prices3[[#This Row],[Price ($)]])/ScoreCard!$E$3*ScoreCard!$E$5</f>
        <v>4.2227846719245585</v>
      </c>
      <c r="P1079" s="5">
        <f>laptop_prices3[[#This Row],[RAM (GB)]]/ScoreCard!$F$3*ScoreCard!$F$5</f>
        <v>0.875</v>
      </c>
      <c r="Q1079" s="5">
        <f>laptop_prices3[[#This Row],[Screen Size (inch)]]/ScoreCard!$G$3*ScoreCard!$G$5</f>
        <v>1.6184971098265895</v>
      </c>
      <c r="R1079" s="5">
        <f>laptop_prices3[[#This Row],[Battery Life (hours)]]/ScoreCard!$H$3*ScoreCard!$H$5</f>
        <v>4.6666666666666661</v>
      </c>
      <c r="S1079" s="5">
        <f>ScoreCard!$I$3-laptop_prices3[[#This Row],[Weight (kg)]]/ScoreCard!$I$3*ScoreCard!$I$5</f>
        <v>2.5342857142857143</v>
      </c>
      <c r="T1079" s="6" cm="1">
        <f t="array" ref="T1079">_xlfn.IFS(laptop_prices3[[#This Row],[Storage]]="512GB SSD", 512, laptop_prices3[[#This Row],[Storage]] = "1TB SSD", 1000, laptop_prices3[[#This Row],[Storage]] = "2TB SSD", 2000, laptop_prices3[[#This Row],[Storage]]= "256GB SSD", 256, laptop_prices3[[#This Row],[Storage]] = "1TB HDD", 1000*0.7)</f>
        <v>1000</v>
      </c>
      <c r="U1079" s="5">
        <f>laptop_prices3[[#This Row],[Storage Raw Value]]/ScoreCard!$J$3*ScoreCard!$J$5</f>
        <v>4</v>
      </c>
    </row>
    <row r="1080" spans="2:21" x14ac:dyDescent="0.2">
      <c r="B1080" s="4" cm="1">
        <f t="array" ref="B1080">SUM(laptop_prices3[[#This Row],[RAM Comp]:[Weight Comp]]+laptop_prices3[[#This Row],[Storage Comp]])</f>
        <v>26.749238921001929</v>
      </c>
      <c r="C1080">
        <v>1078</v>
      </c>
      <c r="D1080" t="s">
        <v>17</v>
      </c>
      <c r="E1080" t="s">
        <v>18</v>
      </c>
      <c r="F1080">
        <v>8</v>
      </c>
      <c r="G1080" t="s">
        <v>19</v>
      </c>
      <c r="H1080" t="s">
        <v>14</v>
      </c>
      <c r="I1080">
        <v>13.3</v>
      </c>
      <c r="J1080" t="s">
        <v>27</v>
      </c>
      <c r="K1080">
        <v>9.8000000000000007</v>
      </c>
      <c r="L1080">
        <v>1.54</v>
      </c>
      <c r="M1080" t="s">
        <v>46</v>
      </c>
      <c r="N1080">
        <v>2847.15</v>
      </c>
      <c r="O1080" s="5">
        <f>(ScoreCard!$E$3-laptop_prices3[[#This Row],[Price ($)]])/ScoreCard!$E$3*ScoreCard!$E$5</f>
        <v>3.6828360418509458</v>
      </c>
      <c r="P1080" s="5">
        <f>laptop_prices3[[#This Row],[RAM (GB)]]/ScoreCard!$F$3*ScoreCard!$F$5</f>
        <v>0.875</v>
      </c>
      <c r="Q1080" s="5">
        <f>laptop_prices3[[#This Row],[Screen Size (inch)]]/ScoreCard!$G$3*ScoreCard!$G$5</f>
        <v>1.5375722543352601</v>
      </c>
      <c r="R1080" s="5">
        <f>laptop_prices3[[#This Row],[Battery Life (hours)]]/ScoreCard!$H$3*ScoreCard!$H$5</f>
        <v>5.7166666666666677</v>
      </c>
      <c r="S1080" s="5">
        <f>ScoreCard!$I$3-laptop_prices3[[#This Row],[Weight (kg)]]/ScoreCard!$I$3*ScoreCard!$I$5</f>
        <v>2.62</v>
      </c>
      <c r="T1080" s="6" cm="1">
        <f t="array" ref="T1080">_xlfn.IFS(laptop_prices3[[#This Row],[Storage]]="512GB SSD", 512, laptop_prices3[[#This Row],[Storage]] = "1TB SSD", 1000, laptop_prices3[[#This Row],[Storage]] = "2TB SSD", 2000, laptop_prices3[[#This Row],[Storage]]= "256GB SSD", 256, laptop_prices3[[#This Row],[Storage]] = "1TB HDD", 1000*0.7)</f>
        <v>1000</v>
      </c>
      <c r="U1080" s="5">
        <f>laptop_prices3[[#This Row],[Storage Raw Value]]/ScoreCard!$J$3*ScoreCard!$J$5</f>
        <v>4</v>
      </c>
    </row>
    <row r="1081" spans="2:21" x14ac:dyDescent="0.2">
      <c r="B1081" s="4" cm="1">
        <f t="array" ref="B1081">SUM(laptop_prices3[[#This Row],[RAM Comp]:[Weight Comp]]+laptop_prices3[[#This Row],[Storage Comp]])</f>
        <v>15.142949490778969</v>
      </c>
      <c r="C1081">
        <v>1079</v>
      </c>
      <c r="D1081" t="s">
        <v>11</v>
      </c>
      <c r="E1081" t="s">
        <v>18</v>
      </c>
      <c r="F1081">
        <v>4</v>
      </c>
      <c r="G1081" t="s">
        <v>29</v>
      </c>
      <c r="H1081" t="s">
        <v>20</v>
      </c>
      <c r="I1081">
        <v>14</v>
      </c>
      <c r="J1081" t="s">
        <v>15</v>
      </c>
      <c r="K1081">
        <v>11</v>
      </c>
      <c r="L1081">
        <v>1.62</v>
      </c>
      <c r="M1081" t="s">
        <v>46</v>
      </c>
      <c r="N1081">
        <v>2132.8200000000002</v>
      </c>
      <c r="O1081" s="5">
        <f>(ScoreCard!$E$3-laptop_prices3[[#This Row],[Price ($)]])/ScoreCard!$E$3*ScoreCard!$E$5</f>
        <v>4.0133032565128408</v>
      </c>
      <c r="P1081" s="5">
        <f>laptop_prices3[[#This Row],[RAM (GB)]]/ScoreCard!$F$3*ScoreCard!$F$5</f>
        <v>0.4375</v>
      </c>
      <c r="Q1081" s="5">
        <f>laptop_prices3[[#This Row],[Screen Size (inch)]]/ScoreCard!$G$3*ScoreCard!$G$5</f>
        <v>1.6184971098265895</v>
      </c>
      <c r="R1081" s="5">
        <f>laptop_prices3[[#This Row],[Battery Life (hours)]]/ScoreCard!$H$3*ScoreCard!$H$5</f>
        <v>6.4166666666666661</v>
      </c>
      <c r="S1081" s="5">
        <f>ScoreCard!$I$3-laptop_prices3[[#This Row],[Weight (kg)]]/ScoreCard!$I$3*ScoreCard!$I$5</f>
        <v>2.5742857142857143</v>
      </c>
      <c r="T1081" s="6" cm="1">
        <f t="array" ref="T1081">_xlfn.IFS(laptop_prices3[[#This Row],[Storage]]="512GB SSD", 512, laptop_prices3[[#This Row],[Storage]] = "1TB SSD", 1000, laptop_prices3[[#This Row],[Storage]] = "2TB SSD", 2000, laptop_prices3[[#This Row],[Storage]]= "256GB SSD", 256, laptop_prices3[[#This Row],[Storage]] = "1TB HDD", 1000*0.7)</f>
        <v>256</v>
      </c>
      <c r="U1081" s="5">
        <f>laptop_prices3[[#This Row],[Storage Raw Value]]/ScoreCard!$J$3*ScoreCard!$J$5</f>
        <v>1.024</v>
      </c>
    </row>
    <row r="1082" spans="2:21" x14ac:dyDescent="0.2">
      <c r="B1082" s="4" cm="1">
        <f t="array" ref="B1082">SUM(laptop_prices3[[#This Row],[RAM Comp]:[Weight Comp]]+laptop_prices3[[#This Row],[Storage Comp]])</f>
        <v>11.451492017616296</v>
      </c>
      <c r="C1082">
        <v>1080</v>
      </c>
      <c r="D1082" t="s">
        <v>17</v>
      </c>
      <c r="E1082" t="s">
        <v>24</v>
      </c>
      <c r="F1082">
        <v>4</v>
      </c>
      <c r="G1082" t="s">
        <v>29</v>
      </c>
      <c r="H1082" t="s">
        <v>26</v>
      </c>
      <c r="I1082">
        <v>15.6</v>
      </c>
      <c r="J1082" t="s">
        <v>43</v>
      </c>
      <c r="K1082">
        <v>4.0999999999999996</v>
      </c>
      <c r="L1082">
        <v>1.36</v>
      </c>
      <c r="M1082" t="s">
        <v>30</v>
      </c>
      <c r="N1082">
        <v>1371.11</v>
      </c>
      <c r="O1082" s="5">
        <f>(ScoreCard!$E$3-laptop_prices3[[#This Row],[Price ($)]])/ScoreCard!$E$3*ScoreCard!$E$5</f>
        <v>4.3656896634677658</v>
      </c>
      <c r="P1082" s="5">
        <f>laptop_prices3[[#This Row],[RAM (GB)]]/ScoreCard!$F$3*ScoreCard!$F$5</f>
        <v>0.4375</v>
      </c>
      <c r="Q1082" s="5">
        <f>laptop_prices3[[#This Row],[Screen Size (inch)]]/ScoreCard!$G$3*ScoreCard!$G$5</f>
        <v>1.8034682080924855</v>
      </c>
      <c r="R1082" s="5">
        <f>laptop_prices3[[#This Row],[Battery Life (hours)]]/ScoreCard!$H$3*ScoreCard!$H$5</f>
        <v>2.3916666666666662</v>
      </c>
      <c r="S1082" s="5">
        <f>ScoreCard!$I$3-laptop_prices3[[#This Row],[Weight (kg)]]/ScoreCard!$I$3*ScoreCard!$I$5</f>
        <v>2.7228571428571429</v>
      </c>
      <c r="T1082" s="6" cm="1">
        <f t="array" ref="T1082">_xlfn.IFS(laptop_prices3[[#This Row],[Storage]]="512GB SSD", 512, laptop_prices3[[#This Row],[Storage]] = "1TB SSD", 1000, laptop_prices3[[#This Row],[Storage]] = "2TB SSD", 2000, laptop_prices3[[#This Row],[Storage]]= "256GB SSD", 256, laptop_prices3[[#This Row],[Storage]] = "1TB HDD", 1000*0.7)</f>
        <v>256</v>
      </c>
      <c r="U1082" s="5">
        <f>laptop_prices3[[#This Row],[Storage Raw Value]]/ScoreCard!$J$3*ScoreCard!$J$5</f>
        <v>1.024</v>
      </c>
    </row>
    <row r="1083" spans="2:21" x14ac:dyDescent="0.2">
      <c r="B1083" s="4" cm="1">
        <f t="array" ref="B1083">SUM(laptop_prices3[[#This Row],[RAM Comp]:[Weight Comp]]+laptop_prices3[[#This Row],[Storage Comp]])</f>
        <v>42.593944398568674</v>
      </c>
      <c r="C1083">
        <v>1081</v>
      </c>
      <c r="D1083" t="s">
        <v>45</v>
      </c>
      <c r="E1083" t="s">
        <v>37</v>
      </c>
      <c r="F1083">
        <v>32</v>
      </c>
      <c r="G1083" t="s">
        <v>25</v>
      </c>
      <c r="H1083" t="s">
        <v>40</v>
      </c>
      <c r="I1083">
        <v>15.6</v>
      </c>
      <c r="J1083" t="s">
        <v>43</v>
      </c>
      <c r="K1083">
        <v>6.4</v>
      </c>
      <c r="L1083">
        <v>3.4</v>
      </c>
      <c r="M1083" t="s">
        <v>30</v>
      </c>
      <c r="N1083">
        <v>2904.38</v>
      </c>
      <c r="O1083" s="5">
        <f>(ScoreCard!$E$3-laptop_prices3[[#This Row],[Price ($)]])/ScoreCard!$E$3*ScoreCard!$E$5</f>
        <v>3.6563599891930698</v>
      </c>
      <c r="P1083" s="5">
        <f>laptop_prices3[[#This Row],[RAM (GB)]]/ScoreCard!$F$3*ScoreCard!$F$5</f>
        <v>3.5</v>
      </c>
      <c r="Q1083" s="5">
        <f>laptop_prices3[[#This Row],[Screen Size (inch)]]/ScoreCard!$G$3*ScoreCard!$G$5</f>
        <v>1.8034682080924855</v>
      </c>
      <c r="R1083" s="5">
        <f>laptop_prices3[[#This Row],[Battery Life (hours)]]/ScoreCard!$H$3*ScoreCard!$H$5</f>
        <v>3.7333333333333334</v>
      </c>
      <c r="S1083" s="5">
        <f>ScoreCard!$I$3-laptop_prices3[[#This Row],[Weight (kg)]]/ScoreCard!$I$3*ScoreCard!$I$5</f>
        <v>1.5571428571428572</v>
      </c>
      <c r="T1083" s="6" cm="1">
        <f t="array" ref="T1083">_xlfn.IFS(laptop_prices3[[#This Row],[Storage]]="512GB SSD", 512, laptop_prices3[[#This Row],[Storage]] = "1TB SSD", 1000, laptop_prices3[[#This Row],[Storage]] = "2TB SSD", 2000, laptop_prices3[[#This Row],[Storage]]= "256GB SSD", 256, laptop_prices3[[#This Row],[Storage]] = "1TB HDD", 1000*0.7)</f>
        <v>2000</v>
      </c>
      <c r="U1083" s="5">
        <f>laptop_prices3[[#This Row],[Storage Raw Value]]/ScoreCard!$J$3*ScoreCard!$J$5</f>
        <v>8</v>
      </c>
    </row>
    <row r="1084" spans="2:21" x14ac:dyDescent="0.2">
      <c r="B1084" s="4" cm="1">
        <f t="array" ref="B1084">SUM(laptop_prices3[[#This Row],[RAM Comp]:[Weight Comp]]+laptop_prices3[[#This Row],[Storage Comp]])</f>
        <v>40.487210982658958</v>
      </c>
      <c r="C1084">
        <v>1082</v>
      </c>
      <c r="D1084" t="s">
        <v>33</v>
      </c>
      <c r="E1084" t="s">
        <v>31</v>
      </c>
      <c r="F1084">
        <v>4</v>
      </c>
      <c r="G1084" t="s">
        <v>25</v>
      </c>
      <c r="H1084" t="s">
        <v>20</v>
      </c>
      <c r="I1084">
        <v>16</v>
      </c>
      <c r="J1084" t="s">
        <v>27</v>
      </c>
      <c r="K1084">
        <v>6</v>
      </c>
      <c r="L1084">
        <v>1.4</v>
      </c>
      <c r="M1084" t="s">
        <v>30</v>
      </c>
      <c r="N1084">
        <v>1335.38</v>
      </c>
      <c r="O1084" s="5">
        <f>(ScoreCard!$E$3-laptop_prices3[[#This Row],[Price ($)]])/ScoreCard!$E$3*ScoreCard!$E$5</f>
        <v>4.3822192696440005</v>
      </c>
      <c r="P1084" s="5">
        <f>laptop_prices3[[#This Row],[RAM (GB)]]/ScoreCard!$F$3*ScoreCard!$F$5</f>
        <v>0.4375</v>
      </c>
      <c r="Q1084" s="5">
        <f>laptop_prices3[[#This Row],[Screen Size (inch)]]/ScoreCard!$G$3*ScoreCard!$G$5</f>
        <v>1.8497109826589595</v>
      </c>
      <c r="R1084" s="5">
        <f>laptop_prices3[[#This Row],[Battery Life (hours)]]/ScoreCard!$H$3*ScoreCard!$H$5</f>
        <v>3.5</v>
      </c>
      <c r="S1084" s="5">
        <f>ScoreCard!$I$3-laptop_prices3[[#This Row],[Weight (kg)]]/ScoreCard!$I$3*ScoreCard!$I$5</f>
        <v>2.7</v>
      </c>
      <c r="T1084" s="6" cm="1">
        <f t="array" ref="T1084">_xlfn.IFS(laptop_prices3[[#This Row],[Storage]]="512GB SSD", 512, laptop_prices3[[#This Row],[Storage]] = "1TB SSD", 1000, laptop_prices3[[#This Row],[Storage]] = "2TB SSD", 2000, laptop_prices3[[#This Row],[Storage]]= "256GB SSD", 256, laptop_prices3[[#This Row],[Storage]] = "1TB HDD", 1000*0.7)</f>
        <v>2000</v>
      </c>
      <c r="U1084" s="5">
        <f>laptop_prices3[[#This Row],[Storage Raw Value]]/ScoreCard!$J$3*ScoreCard!$J$5</f>
        <v>8</v>
      </c>
    </row>
    <row r="1085" spans="2:21" x14ac:dyDescent="0.2">
      <c r="B1085" s="4" cm="1">
        <f t="array" ref="B1085">SUM(laptop_prices3[[#This Row],[RAM Comp]:[Weight Comp]]+laptop_prices3[[#This Row],[Storage Comp]])</f>
        <v>24.87168249380677</v>
      </c>
      <c r="C1085">
        <v>1083</v>
      </c>
      <c r="D1085" t="s">
        <v>38</v>
      </c>
      <c r="E1085" t="s">
        <v>31</v>
      </c>
      <c r="F1085">
        <v>4</v>
      </c>
      <c r="G1085" t="s">
        <v>19</v>
      </c>
      <c r="H1085" t="s">
        <v>26</v>
      </c>
      <c r="I1085">
        <v>15.6</v>
      </c>
      <c r="J1085" t="s">
        <v>43</v>
      </c>
      <c r="K1085">
        <v>8.1</v>
      </c>
      <c r="L1085">
        <v>2.79</v>
      </c>
      <c r="M1085" t="s">
        <v>22</v>
      </c>
      <c r="N1085">
        <v>952.28</v>
      </c>
      <c r="O1085" s="5">
        <f>(ScoreCard!$E$3-laptop_prices3[[#This Row],[Price ($)]])/ScoreCard!$E$3*ScoreCard!$E$5</f>
        <v>4.5594510671843134</v>
      </c>
      <c r="P1085" s="5">
        <f>laptop_prices3[[#This Row],[RAM (GB)]]/ScoreCard!$F$3*ScoreCard!$F$5</f>
        <v>0.4375</v>
      </c>
      <c r="Q1085" s="5">
        <f>laptop_prices3[[#This Row],[Screen Size (inch)]]/ScoreCard!$G$3*ScoreCard!$G$5</f>
        <v>1.8034682080924855</v>
      </c>
      <c r="R1085" s="5">
        <f>laptop_prices3[[#This Row],[Battery Life (hours)]]/ScoreCard!$H$3*ScoreCard!$H$5</f>
        <v>4.7249999999999996</v>
      </c>
      <c r="S1085" s="5">
        <f>ScoreCard!$I$3-laptop_prices3[[#This Row],[Weight (kg)]]/ScoreCard!$I$3*ScoreCard!$I$5</f>
        <v>1.9057142857142857</v>
      </c>
      <c r="T1085" s="6" cm="1">
        <f t="array" ref="T1085">_xlfn.IFS(laptop_prices3[[#This Row],[Storage]]="512GB SSD", 512, laptop_prices3[[#This Row],[Storage]] = "1TB SSD", 1000, laptop_prices3[[#This Row],[Storage]] = "2TB SSD", 2000, laptop_prices3[[#This Row],[Storage]]= "256GB SSD", 256, laptop_prices3[[#This Row],[Storage]] = "1TB HDD", 1000*0.7)</f>
        <v>1000</v>
      </c>
      <c r="U1085" s="5">
        <f>laptop_prices3[[#This Row],[Storage Raw Value]]/ScoreCard!$J$3*ScoreCard!$J$5</f>
        <v>4</v>
      </c>
    </row>
    <row r="1086" spans="2:21" x14ac:dyDescent="0.2">
      <c r="B1086" s="4" cm="1">
        <f t="array" ref="B1086">SUM(laptop_prices3[[#This Row],[RAM Comp]:[Weight Comp]]+laptop_prices3[[#This Row],[Storage Comp]])</f>
        <v>17.355401458849435</v>
      </c>
      <c r="C1086">
        <v>1084</v>
      </c>
      <c r="D1086" t="s">
        <v>11</v>
      </c>
      <c r="E1086" t="s">
        <v>31</v>
      </c>
      <c r="F1086">
        <v>4</v>
      </c>
      <c r="G1086" t="s">
        <v>13</v>
      </c>
      <c r="H1086" t="s">
        <v>35</v>
      </c>
      <c r="I1086">
        <v>16</v>
      </c>
      <c r="J1086" t="s">
        <v>43</v>
      </c>
      <c r="K1086">
        <v>7.6</v>
      </c>
      <c r="L1086">
        <v>1.85</v>
      </c>
      <c r="M1086" t="s">
        <v>22</v>
      </c>
      <c r="N1086">
        <v>1159.57</v>
      </c>
      <c r="O1086" s="5">
        <f>(ScoreCard!$E$3-laptop_prices3[[#This Row],[Price ($)]])/ScoreCard!$E$3*ScoreCard!$E$5</f>
        <v>4.4635534443387606</v>
      </c>
      <c r="P1086" s="5">
        <f>laptop_prices3[[#This Row],[RAM (GB)]]/ScoreCard!$F$3*ScoreCard!$F$5</f>
        <v>0.4375</v>
      </c>
      <c r="Q1086" s="5">
        <f>laptop_prices3[[#This Row],[Screen Size (inch)]]/ScoreCard!$G$3*ScoreCard!$G$5</f>
        <v>1.8497109826589595</v>
      </c>
      <c r="R1086" s="5">
        <f>laptop_prices3[[#This Row],[Battery Life (hours)]]/ScoreCard!$H$3*ScoreCard!$H$5</f>
        <v>4.4333333333333336</v>
      </c>
      <c r="S1086" s="5">
        <f>ScoreCard!$I$3-laptop_prices3[[#This Row],[Weight (kg)]]/ScoreCard!$I$3*ScoreCard!$I$5</f>
        <v>2.4428571428571431</v>
      </c>
      <c r="T1086" s="6" cm="1">
        <f t="array" ref="T1086">_xlfn.IFS(laptop_prices3[[#This Row],[Storage]]="512GB SSD", 512, laptop_prices3[[#This Row],[Storage]] = "1TB SSD", 1000, laptop_prices3[[#This Row],[Storage]] = "2TB SSD", 2000, laptop_prices3[[#This Row],[Storage]]= "256GB SSD", 256, laptop_prices3[[#This Row],[Storage]] = "1TB HDD", 1000*0.7)</f>
        <v>512</v>
      </c>
      <c r="U1086" s="5">
        <f>laptop_prices3[[#This Row],[Storage Raw Value]]/ScoreCard!$J$3*ScoreCard!$J$5</f>
        <v>2.048</v>
      </c>
    </row>
    <row r="1087" spans="2:21" x14ac:dyDescent="0.2">
      <c r="B1087" s="4" cm="1">
        <f t="array" ref="B1087">SUM(laptop_prices3[[#This Row],[RAM Comp]:[Weight Comp]]+laptop_prices3[[#This Row],[Storage Comp]])</f>
        <v>21.911563446187721</v>
      </c>
      <c r="C1087">
        <v>1085</v>
      </c>
      <c r="D1087" t="s">
        <v>34</v>
      </c>
      <c r="E1087" t="s">
        <v>12</v>
      </c>
      <c r="F1087">
        <v>8</v>
      </c>
      <c r="G1087" t="s">
        <v>42</v>
      </c>
      <c r="H1087" t="s">
        <v>14</v>
      </c>
      <c r="I1087">
        <v>15.6</v>
      </c>
      <c r="J1087" t="s">
        <v>27</v>
      </c>
      <c r="K1087">
        <v>10.7</v>
      </c>
      <c r="L1087">
        <v>2.99</v>
      </c>
      <c r="M1087" t="s">
        <v>16</v>
      </c>
      <c r="N1087">
        <v>1174.05</v>
      </c>
      <c r="O1087" s="5">
        <f>(ScoreCard!$E$3-laptop_prices3[[#This Row],[Price ($)]])/ScoreCard!$E$3*ScoreCard!$E$5</f>
        <v>4.4568546282897294</v>
      </c>
      <c r="P1087" s="5">
        <f>laptop_prices3[[#This Row],[RAM (GB)]]/ScoreCard!$F$3*ScoreCard!$F$5</f>
        <v>0.875</v>
      </c>
      <c r="Q1087" s="5">
        <f>laptop_prices3[[#This Row],[Screen Size (inch)]]/ScoreCard!$G$3*ScoreCard!$G$5</f>
        <v>1.8034682080924855</v>
      </c>
      <c r="R1087" s="5">
        <f>laptop_prices3[[#This Row],[Battery Life (hours)]]/ScoreCard!$H$3*ScoreCard!$H$5</f>
        <v>6.2416666666666663</v>
      </c>
      <c r="S1087" s="5">
        <f>ScoreCard!$I$3-laptop_prices3[[#This Row],[Weight (kg)]]/ScoreCard!$I$3*ScoreCard!$I$5</f>
        <v>1.7914285714285714</v>
      </c>
      <c r="T1087" s="6" cm="1">
        <f t="array" ref="T1087">_xlfn.IFS(laptop_prices3[[#This Row],[Storage]]="512GB SSD", 512, laptop_prices3[[#This Row],[Storage]] = "1TB SSD", 1000, laptop_prices3[[#This Row],[Storage]] = "2TB SSD", 2000, laptop_prices3[[#This Row],[Storage]]= "256GB SSD", 256, laptop_prices3[[#This Row],[Storage]] = "1TB HDD", 1000*0.7)</f>
        <v>700</v>
      </c>
      <c r="U1087" s="5">
        <f>laptop_prices3[[#This Row],[Storage Raw Value]]/ScoreCard!$J$3*ScoreCard!$J$5</f>
        <v>2.8</v>
      </c>
    </row>
    <row r="1088" spans="2:21" x14ac:dyDescent="0.2">
      <c r="B1088" s="4" cm="1">
        <f t="array" ref="B1088">SUM(laptop_prices3[[#This Row],[RAM Comp]:[Weight Comp]]+laptop_prices3[[#This Row],[Storage Comp]])</f>
        <v>26.164523809523811</v>
      </c>
      <c r="C1088">
        <v>1086</v>
      </c>
      <c r="D1088" t="s">
        <v>23</v>
      </c>
      <c r="E1088" t="s">
        <v>48</v>
      </c>
      <c r="F1088">
        <v>32</v>
      </c>
      <c r="G1088" t="s">
        <v>19</v>
      </c>
      <c r="H1088" t="s">
        <v>40</v>
      </c>
      <c r="I1088">
        <v>17.3</v>
      </c>
      <c r="J1088" t="s">
        <v>21</v>
      </c>
      <c r="K1088">
        <v>4.7</v>
      </c>
      <c r="L1088">
        <v>2.76</v>
      </c>
      <c r="M1088" t="s">
        <v>46</v>
      </c>
      <c r="N1088">
        <v>1889.53</v>
      </c>
      <c r="O1088" s="5">
        <f>(ScoreCard!$E$3-laptop_prices3[[#This Row],[Price ($)]])/ScoreCard!$E$3*ScoreCard!$E$5</f>
        <v>4.125855394397421</v>
      </c>
      <c r="P1088" s="5">
        <f>laptop_prices3[[#This Row],[RAM (GB)]]/ScoreCard!$F$3*ScoreCard!$F$5</f>
        <v>3.5</v>
      </c>
      <c r="Q1088" s="5">
        <f>laptop_prices3[[#This Row],[Screen Size (inch)]]/ScoreCard!$G$3*ScoreCard!$G$5</f>
        <v>2</v>
      </c>
      <c r="R1088" s="5">
        <f>laptop_prices3[[#This Row],[Battery Life (hours)]]/ScoreCard!$H$3*ScoreCard!$H$5</f>
        <v>2.7416666666666667</v>
      </c>
      <c r="S1088" s="5">
        <f>ScoreCard!$I$3-laptop_prices3[[#This Row],[Weight (kg)]]/ScoreCard!$I$3*ScoreCard!$I$5</f>
        <v>1.922857142857143</v>
      </c>
      <c r="T1088" s="6" cm="1">
        <f t="array" ref="T1088">_xlfn.IFS(laptop_prices3[[#This Row],[Storage]]="512GB SSD", 512, laptop_prices3[[#This Row],[Storage]] = "1TB SSD", 1000, laptop_prices3[[#This Row],[Storage]] = "2TB SSD", 2000, laptop_prices3[[#This Row],[Storage]]= "256GB SSD", 256, laptop_prices3[[#This Row],[Storage]] = "1TB HDD", 1000*0.7)</f>
        <v>1000</v>
      </c>
      <c r="U1088" s="5">
        <f>laptop_prices3[[#This Row],[Storage Raw Value]]/ScoreCard!$J$3*ScoreCard!$J$5</f>
        <v>4</v>
      </c>
    </row>
    <row r="1089" spans="2:21" x14ac:dyDescent="0.2">
      <c r="B1089" s="4" cm="1">
        <f t="array" ref="B1089">SUM(laptop_prices3[[#This Row],[RAM Comp]:[Weight Comp]]+laptop_prices3[[#This Row],[Storage Comp]])</f>
        <v>17.860477016240022</v>
      </c>
      <c r="C1089">
        <v>1087</v>
      </c>
      <c r="D1089" t="s">
        <v>28</v>
      </c>
      <c r="E1089" t="s">
        <v>37</v>
      </c>
      <c r="F1089">
        <v>32</v>
      </c>
      <c r="G1089" t="s">
        <v>29</v>
      </c>
      <c r="H1089" t="s">
        <v>40</v>
      </c>
      <c r="I1089">
        <v>13.3</v>
      </c>
      <c r="J1089" t="s">
        <v>15</v>
      </c>
      <c r="K1089">
        <v>10.9</v>
      </c>
      <c r="L1089">
        <v>1.98</v>
      </c>
      <c r="M1089" t="s">
        <v>22</v>
      </c>
      <c r="N1089">
        <v>3388.03</v>
      </c>
      <c r="O1089" s="5">
        <f>(ScoreCard!$E$3-laptop_prices3[[#This Row],[Price ($)]])/ScoreCard!$E$3*ScoreCard!$E$5</f>
        <v>3.4326112058979188</v>
      </c>
      <c r="P1089" s="5">
        <f>laptop_prices3[[#This Row],[RAM (GB)]]/ScoreCard!$F$3*ScoreCard!$F$5</f>
        <v>3.5</v>
      </c>
      <c r="Q1089" s="5">
        <f>laptop_prices3[[#This Row],[Screen Size (inch)]]/ScoreCard!$G$3*ScoreCard!$G$5</f>
        <v>1.5375722543352601</v>
      </c>
      <c r="R1089" s="5">
        <f>laptop_prices3[[#This Row],[Battery Life (hours)]]/ScoreCard!$H$3*ScoreCard!$H$5</f>
        <v>6.3583333333333334</v>
      </c>
      <c r="S1089" s="5">
        <f>ScoreCard!$I$3-laptop_prices3[[#This Row],[Weight (kg)]]/ScoreCard!$I$3*ScoreCard!$I$5</f>
        <v>2.3685714285714283</v>
      </c>
      <c r="T1089" s="6" cm="1">
        <f t="array" ref="T1089">_xlfn.IFS(laptop_prices3[[#This Row],[Storage]]="512GB SSD", 512, laptop_prices3[[#This Row],[Storage]] = "1TB SSD", 1000, laptop_prices3[[#This Row],[Storage]] = "2TB SSD", 2000, laptop_prices3[[#This Row],[Storage]]= "256GB SSD", 256, laptop_prices3[[#This Row],[Storage]] = "1TB HDD", 1000*0.7)</f>
        <v>256</v>
      </c>
      <c r="U1089" s="5">
        <f>laptop_prices3[[#This Row],[Storage Raw Value]]/ScoreCard!$J$3*ScoreCard!$J$5</f>
        <v>1.024</v>
      </c>
    </row>
    <row r="1090" spans="2:21" x14ac:dyDescent="0.2">
      <c r="B1090" s="4" cm="1">
        <f t="array" ref="B1090">SUM(laptop_prices3[[#This Row],[RAM Comp]:[Weight Comp]]+laptop_prices3[[#This Row],[Storage Comp]])</f>
        <v>15.556301541425819</v>
      </c>
      <c r="C1090">
        <v>1088</v>
      </c>
      <c r="D1090" t="s">
        <v>36</v>
      </c>
      <c r="E1090" t="s">
        <v>24</v>
      </c>
      <c r="F1090">
        <v>4</v>
      </c>
      <c r="G1090" t="s">
        <v>13</v>
      </c>
      <c r="H1090" t="s">
        <v>44</v>
      </c>
      <c r="I1090">
        <v>15.6</v>
      </c>
      <c r="J1090" t="s">
        <v>27</v>
      </c>
      <c r="K1090">
        <v>5.8</v>
      </c>
      <c r="L1090">
        <v>3.08</v>
      </c>
      <c r="M1090" t="s">
        <v>30</v>
      </c>
      <c r="N1090">
        <v>1140.21</v>
      </c>
      <c r="O1090" s="5">
        <f>(ScoreCard!$E$3-laptop_prices3[[#This Row],[Price ($)]])/ScoreCard!$E$3*ScoreCard!$E$5</f>
        <v>4.4725098724264143</v>
      </c>
      <c r="P1090" s="5">
        <f>laptop_prices3[[#This Row],[RAM (GB)]]/ScoreCard!$F$3*ScoreCard!$F$5</f>
        <v>0.4375</v>
      </c>
      <c r="Q1090" s="5">
        <f>laptop_prices3[[#This Row],[Screen Size (inch)]]/ScoreCard!$G$3*ScoreCard!$G$5</f>
        <v>1.8034682080924855</v>
      </c>
      <c r="R1090" s="5">
        <f>laptop_prices3[[#This Row],[Battery Life (hours)]]/ScoreCard!$H$3*ScoreCard!$H$5</f>
        <v>3.3833333333333333</v>
      </c>
      <c r="S1090" s="5">
        <f>ScoreCard!$I$3-laptop_prices3[[#This Row],[Weight (kg)]]/ScoreCard!$I$3*ScoreCard!$I$5</f>
        <v>1.74</v>
      </c>
      <c r="T1090" s="6" cm="1">
        <f t="array" ref="T1090">_xlfn.IFS(laptop_prices3[[#This Row],[Storage]]="512GB SSD", 512, laptop_prices3[[#This Row],[Storage]] = "1TB SSD", 1000, laptop_prices3[[#This Row],[Storage]] = "2TB SSD", 2000, laptop_prices3[[#This Row],[Storage]]= "256GB SSD", 256, laptop_prices3[[#This Row],[Storage]] = "1TB HDD", 1000*0.7)</f>
        <v>512</v>
      </c>
      <c r="U1090" s="5">
        <f>laptop_prices3[[#This Row],[Storage Raw Value]]/ScoreCard!$J$3*ScoreCard!$J$5</f>
        <v>2.048</v>
      </c>
    </row>
    <row r="1091" spans="2:21" x14ac:dyDescent="0.2">
      <c r="B1091" s="4" cm="1">
        <f t="array" ref="B1091">SUM(laptop_prices3[[#This Row],[RAM Comp]:[Weight Comp]]+laptop_prices3[[#This Row],[Storage Comp]])</f>
        <v>18.232015827140106</v>
      </c>
      <c r="C1091">
        <v>1089</v>
      </c>
      <c r="D1091" t="s">
        <v>36</v>
      </c>
      <c r="E1091" t="s">
        <v>48</v>
      </c>
      <c r="F1091">
        <v>4</v>
      </c>
      <c r="G1091" t="s">
        <v>13</v>
      </c>
      <c r="H1091" t="s">
        <v>26</v>
      </c>
      <c r="I1091">
        <v>15.6</v>
      </c>
      <c r="J1091" t="s">
        <v>27</v>
      </c>
      <c r="K1091">
        <v>8.8000000000000007</v>
      </c>
      <c r="L1091">
        <v>1.46</v>
      </c>
      <c r="M1091" t="s">
        <v>22</v>
      </c>
      <c r="N1091">
        <v>2052.9299999999998</v>
      </c>
      <c r="O1091" s="5">
        <f>(ScoreCard!$E$3-laptop_prices3[[#This Row],[Price ($)]])/ScoreCard!$E$3*ScoreCard!$E$5</f>
        <v>4.0502624011369477</v>
      </c>
      <c r="P1091" s="5">
        <f>laptop_prices3[[#This Row],[RAM (GB)]]/ScoreCard!$F$3*ScoreCard!$F$5</f>
        <v>0.4375</v>
      </c>
      <c r="Q1091" s="5">
        <f>laptop_prices3[[#This Row],[Screen Size (inch)]]/ScoreCard!$G$3*ScoreCard!$G$5</f>
        <v>1.8034682080924855</v>
      </c>
      <c r="R1091" s="5">
        <f>laptop_prices3[[#This Row],[Battery Life (hours)]]/ScoreCard!$H$3*ScoreCard!$H$5</f>
        <v>5.1333333333333337</v>
      </c>
      <c r="S1091" s="5">
        <f>ScoreCard!$I$3-laptop_prices3[[#This Row],[Weight (kg)]]/ScoreCard!$I$3*ScoreCard!$I$5</f>
        <v>2.6657142857142855</v>
      </c>
      <c r="T1091" s="6" cm="1">
        <f t="array" ref="T1091">_xlfn.IFS(laptop_prices3[[#This Row],[Storage]]="512GB SSD", 512, laptop_prices3[[#This Row],[Storage]] = "1TB SSD", 1000, laptop_prices3[[#This Row],[Storage]] = "2TB SSD", 2000, laptop_prices3[[#This Row],[Storage]]= "256GB SSD", 256, laptop_prices3[[#This Row],[Storage]] = "1TB HDD", 1000*0.7)</f>
        <v>512</v>
      </c>
      <c r="U1091" s="5">
        <f>laptop_prices3[[#This Row],[Storage Raw Value]]/ScoreCard!$J$3*ScoreCard!$J$5</f>
        <v>2.048</v>
      </c>
    </row>
    <row r="1092" spans="2:21" x14ac:dyDescent="0.2">
      <c r="B1092" s="4" cm="1">
        <f t="array" ref="B1092">SUM(laptop_prices3[[#This Row],[RAM Comp]:[Weight Comp]]+laptop_prices3[[#This Row],[Storage Comp]])</f>
        <v>11.313187586017065</v>
      </c>
      <c r="C1092">
        <v>1090</v>
      </c>
      <c r="D1092" t="s">
        <v>17</v>
      </c>
      <c r="E1092" t="s">
        <v>31</v>
      </c>
      <c r="F1092">
        <v>4</v>
      </c>
      <c r="G1092" t="s">
        <v>29</v>
      </c>
      <c r="H1092" t="s">
        <v>14</v>
      </c>
      <c r="I1092">
        <v>14</v>
      </c>
      <c r="J1092" t="s">
        <v>27</v>
      </c>
      <c r="K1092">
        <v>6.1</v>
      </c>
      <c r="L1092">
        <v>3.32</v>
      </c>
      <c r="M1092" t="s">
        <v>16</v>
      </c>
      <c r="N1092">
        <v>1729.8</v>
      </c>
      <c r="O1092" s="5">
        <f>(ScoreCard!$E$3-laptop_prices3[[#This Row],[Price ($)]])/ScoreCard!$E$3*ScoreCard!$E$5</f>
        <v>4.1997505523747494</v>
      </c>
      <c r="P1092" s="5">
        <f>laptop_prices3[[#This Row],[RAM (GB)]]/ScoreCard!$F$3*ScoreCard!$F$5</f>
        <v>0.4375</v>
      </c>
      <c r="Q1092" s="5">
        <f>laptop_prices3[[#This Row],[Screen Size (inch)]]/ScoreCard!$G$3*ScoreCard!$G$5</f>
        <v>1.6184971098265895</v>
      </c>
      <c r="R1092" s="5">
        <f>laptop_prices3[[#This Row],[Battery Life (hours)]]/ScoreCard!$H$3*ScoreCard!$H$5</f>
        <v>3.5583333333333331</v>
      </c>
      <c r="S1092" s="5">
        <f>ScoreCard!$I$3-laptop_prices3[[#This Row],[Weight (kg)]]/ScoreCard!$I$3*ScoreCard!$I$5</f>
        <v>1.602857142857143</v>
      </c>
      <c r="T1092" s="6" cm="1">
        <f t="array" ref="T1092">_xlfn.IFS(laptop_prices3[[#This Row],[Storage]]="512GB SSD", 512, laptop_prices3[[#This Row],[Storage]] = "1TB SSD", 1000, laptop_prices3[[#This Row],[Storage]] = "2TB SSD", 2000, laptop_prices3[[#This Row],[Storage]]= "256GB SSD", 256, laptop_prices3[[#This Row],[Storage]] = "1TB HDD", 1000*0.7)</f>
        <v>256</v>
      </c>
      <c r="U1092" s="5">
        <f>laptop_prices3[[#This Row],[Storage Raw Value]]/ScoreCard!$J$3*ScoreCard!$J$5</f>
        <v>1.024</v>
      </c>
    </row>
    <row r="1093" spans="2:21" x14ac:dyDescent="0.2">
      <c r="B1093" s="4" cm="1">
        <f t="array" ref="B1093">SUM(laptop_prices3[[#This Row],[RAM Comp]:[Weight Comp]]+laptop_prices3[[#This Row],[Storage Comp]])</f>
        <v>40.051020506468483</v>
      </c>
      <c r="C1093">
        <v>1091</v>
      </c>
      <c r="D1093" t="s">
        <v>17</v>
      </c>
      <c r="E1093" t="s">
        <v>24</v>
      </c>
      <c r="F1093">
        <v>4</v>
      </c>
      <c r="G1093" t="s">
        <v>25</v>
      </c>
      <c r="H1093" t="s">
        <v>26</v>
      </c>
      <c r="I1093">
        <v>16</v>
      </c>
      <c r="J1093" t="s">
        <v>21</v>
      </c>
      <c r="K1093">
        <v>6.8</v>
      </c>
      <c r="L1093">
        <v>2.98</v>
      </c>
      <c r="M1093" t="s">
        <v>46</v>
      </c>
      <c r="N1093">
        <v>1130.4000000000001</v>
      </c>
      <c r="O1093" s="5">
        <f>(ScoreCard!$E$3-laptop_prices3[[#This Row],[Price ($)]])/ScoreCard!$E$3*ScoreCard!$E$5</f>
        <v>4.4770482277745502</v>
      </c>
      <c r="P1093" s="5">
        <f>laptop_prices3[[#This Row],[RAM (GB)]]/ScoreCard!$F$3*ScoreCard!$F$5</f>
        <v>0.4375</v>
      </c>
      <c r="Q1093" s="5">
        <f>laptop_prices3[[#This Row],[Screen Size (inch)]]/ScoreCard!$G$3*ScoreCard!$G$5</f>
        <v>1.8497109826589595</v>
      </c>
      <c r="R1093" s="5">
        <f>laptop_prices3[[#This Row],[Battery Life (hours)]]/ScoreCard!$H$3*ScoreCard!$H$5</f>
        <v>3.9666666666666668</v>
      </c>
      <c r="S1093" s="5">
        <f>ScoreCard!$I$3-laptop_prices3[[#This Row],[Weight (kg)]]/ScoreCard!$I$3*ScoreCard!$I$5</f>
        <v>1.7971428571428572</v>
      </c>
      <c r="T1093" s="6" cm="1">
        <f t="array" ref="T1093">_xlfn.IFS(laptop_prices3[[#This Row],[Storage]]="512GB SSD", 512, laptop_prices3[[#This Row],[Storage]] = "1TB SSD", 1000, laptop_prices3[[#This Row],[Storage]] = "2TB SSD", 2000, laptop_prices3[[#This Row],[Storage]]= "256GB SSD", 256, laptop_prices3[[#This Row],[Storage]] = "1TB HDD", 1000*0.7)</f>
        <v>2000</v>
      </c>
      <c r="U1093" s="5">
        <f>laptop_prices3[[#This Row],[Storage Raw Value]]/ScoreCard!$J$3*ScoreCard!$J$5</f>
        <v>8</v>
      </c>
    </row>
    <row r="1094" spans="2:21" x14ac:dyDescent="0.2">
      <c r="B1094" s="4" cm="1">
        <f t="array" ref="B1094">SUM(laptop_prices3[[#This Row],[RAM Comp]:[Weight Comp]]+laptop_prices3[[#This Row],[Storage Comp]])</f>
        <v>19.753020919350398</v>
      </c>
      <c r="C1094">
        <v>1092</v>
      </c>
      <c r="D1094" t="s">
        <v>23</v>
      </c>
      <c r="E1094" t="s">
        <v>39</v>
      </c>
      <c r="F1094">
        <v>16</v>
      </c>
      <c r="G1094" t="s">
        <v>42</v>
      </c>
      <c r="H1094" t="s">
        <v>44</v>
      </c>
      <c r="I1094">
        <v>14</v>
      </c>
      <c r="J1094" t="s">
        <v>21</v>
      </c>
      <c r="K1094">
        <v>4.7</v>
      </c>
      <c r="L1094">
        <v>1.85</v>
      </c>
      <c r="M1094" t="s">
        <v>22</v>
      </c>
      <c r="N1094">
        <v>561.61</v>
      </c>
      <c r="O1094" s="5">
        <f>(ScoreCard!$E$3-laptop_prices3[[#This Row],[Price ($)]])/ScoreCard!$E$3*ScoreCard!$E$5</f>
        <v>4.7401849391370003</v>
      </c>
      <c r="P1094" s="5">
        <f>laptop_prices3[[#This Row],[RAM (GB)]]/ScoreCard!$F$3*ScoreCard!$F$5</f>
        <v>1.75</v>
      </c>
      <c r="Q1094" s="5">
        <f>laptop_prices3[[#This Row],[Screen Size (inch)]]/ScoreCard!$G$3*ScoreCard!$G$5</f>
        <v>1.6184971098265895</v>
      </c>
      <c r="R1094" s="5">
        <f>laptop_prices3[[#This Row],[Battery Life (hours)]]/ScoreCard!$H$3*ScoreCard!$H$5</f>
        <v>2.7416666666666667</v>
      </c>
      <c r="S1094" s="5">
        <f>ScoreCard!$I$3-laptop_prices3[[#This Row],[Weight (kg)]]/ScoreCard!$I$3*ScoreCard!$I$5</f>
        <v>2.4428571428571431</v>
      </c>
      <c r="T1094" s="6" cm="1">
        <f t="array" ref="T1094">_xlfn.IFS(laptop_prices3[[#This Row],[Storage]]="512GB SSD", 512, laptop_prices3[[#This Row],[Storage]] = "1TB SSD", 1000, laptop_prices3[[#This Row],[Storage]] = "2TB SSD", 2000, laptop_prices3[[#This Row],[Storage]]= "256GB SSD", 256, laptop_prices3[[#This Row],[Storage]] = "1TB HDD", 1000*0.7)</f>
        <v>700</v>
      </c>
      <c r="U1094" s="5">
        <f>laptop_prices3[[#This Row],[Storage Raw Value]]/ScoreCard!$J$3*ScoreCard!$J$5</f>
        <v>2.8</v>
      </c>
    </row>
    <row r="1095" spans="2:21" x14ac:dyDescent="0.2">
      <c r="B1095" s="4" cm="1">
        <f t="array" ref="B1095">SUM(laptop_prices3[[#This Row],[RAM Comp]:[Weight Comp]]+laptop_prices3[[#This Row],[Storage Comp]])</f>
        <v>17.328143682906688</v>
      </c>
      <c r="C1095">
        <v>1093</v>
      </c>
      <c r="D1095" t="s">
        <v>28</v>
      </c>
      <c r="E1095" t="s">
        <v>39</v>
      </c>
      <c r="F1095">
        <v>16</v>
      </c>
      <c r="G1095" t="s">
        <v>13</v>
      </c>
      <c r="H1095" t="s">
        <v>40</v>
      </c>
      <c r="I1095">
        <v>13.3</v>
      </c>
      <c r="J1095" t="s">
        <v>27</v>
      </c>
      <c r="K1095">
        <v>7.2</v>
      </c>
      <c r="L1095">
        <v>3.24</v>
      </c>
      <c r="M1095" t="s">
        <v>22</v>
      </c>
      <c r="N1095">
        <v>2088.0700000000002</v>
      </c>
      <c r="O1095" s="5">
        <f>(ScoreCard!$E$3-laptop_prices3[[#This Row],[Price ($)]])/ScoreCard!$E$3*ScoreCard!$E$5</f>
        <v>4.034005743957187</v>
      </c>
      <c r="P1095" s="5">
        <f>laptop_prices3[[#This Row],[RAM (GB)]]/ScoreCard!$F$3*ScoreCard!$F$5</f>
        <v>1.75</v>
      </c>
      <c r="Q1095" s="5">
        <f>laptop_prices3[[#This Row],[Screen Size (inch)]]/ScoreCard!$G$3*ScoreCard!$G$5</f>
        <v>1.5375722543352601</v>
      </c>
      <c r="R1095" s="5">
        <f>laptop_prices3[[#This Row],[Battery Life (hours)]]/ScoreCard!$H$3*ScoreCard!$H$5</f>
        <v>4.2</v>
      </c>
      <c r="S1095" s="5">
        <f>ScoreCard!$I$3-laptop_prices3[[#This Row],[Weight (kg)]]/ScoreCard!$I$3*ScoreCard!$I$5</f>
        <v>1.6485714285714284</v>
      </c>
      <c r="T1095" s="6" cm="1">
        <f t="array" ref="T1095">_xlfn.IFS(laptop_prices3[[#This Row],[Storage]]="512GB SSD", 512, laptop_prices3[[#This Row],[Storage]] = "1TB SSD", 1000, laptop_prices3[[#This Row],[Storage]] = "2TB SSD", 2000, laptop_prices3[[#This Row],[Storage]]= "256GB SSD", 256, laptop_prices3[[#This Row],[Storage]] = "1TB HDD", 1000*0.7)</f>
        <v>512</v>
      </c>
      <c r="U1095" s="5">
        <f>laptop_prices3[[#This Row],[Storage Raw Value]]/ScoreCard!$J$3*ScoreCard!$J$5</f>
        <v>2.048</v>
      </c>
    </row>
    <row r="1096" spans="2:21" x14ac:dyDescent="0.2">
      <c r="B1096" s="4" cm="1">
        <f t="array" ref="B1096">SUM(laptop_prices3[[#This Row],[RAM Comp]:[Weight Comp]]+laptop_prices3[[#This Row],[Storage Comp]])</f>
        <v>22.684520506468484</v>
      </c>
      <c r="C1096">
        <v>1094</v>
      </c>
      <c r="D1096" t="s">
        <v>33</v>
      </c>
      <c r="E1096" t="s">
        <v>39</v>
      </c>
      <c r="F1096">
        <v>64</v>
      </c>
      <c r="G1096" t="s">
        <v>29</v>
      </c>
      <c r="H1096" t="s">
        <v>14</v>
      </c>
      <c r="I1096">
        <v>16</v>
      </c>
      <c r="J1096" t="s">
        <v>15</v>
      </c>
      <c r="K1096">
        <v>11.9</v>
      </c>
      <c r="L1096">
        <v>1.23</v>
      </c>
      <c r="M1096" t="s">
        <v>30</v>
      </c>
      <c r="N1096">
        <v>3155.21</v>
      </c>
      <c r="O1096" s="5">
        <f>(ScoreCard!$E$3-laptop_prices3[[#This Row],[Price ($)]])/ScoreCard!$E$3*ScoreCard!$E$5</f>
        <v>3.5403196556586494</v>
      </c>
      <c r="P1096" s="5">
        <f>laptop_prices3[[#This Row],[RAM (GB)]]/ScoreCard!$F$3*ScoreCard!$F$5</f>
        <v>7</v>
      </c>
      <c r="Q1096" s="5">
        <f>laptop_prices3[[#This Row],[Screen Size (inch)]]/ScoreCard!$G$3*ScoreCard!$G$5</f>
        <v>1.8497109826589595</v>
      </c>
      <c r="R1096" s="5">
        <f>laptop_prices3[[#This Row],[Battery Life (hours)]]/ScoreCard!$H$3*ScoreCard!$H$5</f>
        <v>6.9416666666666664</v>
      </c>
      <c r="S1096" s="5">
        <f>ScoreCard!$I$3-laptop_prices3[[#This Row],[Weight (kg)]]/ScoreCard!$I$3*ScoreCard!$I$5</f>
        <v>2.7971428571428572</v>
      </c>
      <c r="T1096" s="6" cm="1">
        <f t="array" ref="T1096">_xlfn.IFS(laptop_prices3[[#This Row],[Storage]]="512GB SSD", 512, laptop_prices3[[#This Row],[Storage]] = "1TB SSD", 1000, laptop_prices3[[#This Row],[Storage]] = "2TB SSD", 2000, laptop_prices3[[#This Row],[Storage]]= "256GB SSD", 256, laptop_prices3[[#This Row],[Storage]] = "1TB HDD", 1000*0.7)</f>
        <v>256</v>
      </c>
      <c r="U1096" s="5">
        <f>laptop_prices3[[#This Row],[Storage Raw Value]]/ScoreCard!$J$3*ScoreCard!$J$5</f>
        <v>1.024</v>
      </c>
    </row>
    <row r="1097" spans="2:21" x14ac:dyDescent="0.2">
      <c r="B1097" s="4" cm="1">
        <f t="array" ref="B1097">SUM(laptop_prices3[[#This Row],[RAM Comp]:[Weight Comp]]+laptop_prices3[[#This Row],[Storage Comp]])</f>
        <v>27.064999999999998</v>
      </c>
      <c r="C1097">
        <v>1095</v>
      </c>
      <c r="D1097" t="s">
        <v>47</v>
      </c>
      <c r="E1097" t="s">
        <v>39</v>
      </c>
      <c r="F1097">
        <v>16</v>
      </c>
      <c r="G1097" t="s">
        <v>19</v>
      </c>
      <c r="H1097" t="s">
        <v>40</v>
      </c>
      <c r="I1097">
        <v>17.3</v>
      </c>
      <c r="J1097" t="s">
        <v>15</v>
      </c>
      <c r="K1097">
        <v>9.9</v>
      </c>
      <c r="L1097">
        <v>3.43</v>
      </c>
      <c r="M1097" t="s">
        <v>46</v>
      </c>
      <c r="N1097">
        <v>2095.4499999999998</v>
      </c>
      <c r="O1097" s="5">
        <f>(ScoreCard!$E$3-laptop_prices3[[#This Row],[Price ($)]])/ScoreCard!$E$3*ScoreCard!$E$5</f>
        <v>4.0305915683741862</v>
      </c>
      <c r="P1097" s="5">
        <f>laptop_prices3[[#This Row],[RAM (GB)]]/ScoreCard!$F$3*ScoreCard!$F$5</f>
        <v>1.75</v>
      </c>
      <c r="Q1097" s="5">
        <f>laptop_prices3[[#This Row],[Screen Size (inch)]]/ScoreCard!$G$3*ScoreCard!$G$5</f>
        <v>2</v>
      </c>
      <c r="R1097" s="5">
        <f>laptop_prices3[[#This Row],[Battery Life (hours)]]/ScoreCard!$H$3*ScoreCard!$H$5</f>
        <v>5.7750000000000004</v>
      </c>
      <c r="S1097" s="5">
        <f>ScoreCard!$I$3-laptop_prices3[[#This Row],[Weight (kg)]]/ScoreCard!$I$3*ScoreCard!$I$5</f>
        <v>1.5399999999999998</v>
      </c>
      <c r="T1097" s="6" cm="1">
        <f t="array" ref="T1097">_xlfn.IFS(laptop_prices3[[#This Row],[Storage]]="512GB SSD", 512, laptop_prices3[[#This Row],[Storage]] = "1TB SSD", 1000, laptop_prices3[[#This Row],[Storage]] = "2TB SSD", 2000, laptop_prices3[[#This Row],[Storage]]= "256GB SSD", 256, laptop_prices3[[#This Row],[Storage]] = "1TB HDD", 1000*0.7)</f>
        <v>1000</v>
      </c>
      <c r="U1097" s="5">
        <f>laptop_prices3[[#This Row],[Storage Raw Value]]/ScoreCard!$J$3*ScoreCard!$J$5</f>
        <v>4</v>
      </c>
    </row>
    <row r="1098" spans="2:21" x14ac:dyDescent="0.2">
      <c r="B1098" s="4" cm="1">
        <f t="array" ref="B1098">SUM(laptop_prices3[[#This Row],[RAM Comp]:[Weight Comp]]+laptop_prices3[[#This Row],[Storage Comp]])</f>
        <v>24.415639966969444</v>
      </c>
      <c r="C1098">
        <v>1096</v>
      </c>
      <c r="D1098" t="s">
        <v>36</v>
      </c>
      <c r="E1098" t="s">
        <v>39</v>
      </c>
      <c r="F1098">
        <v>64</v>
      </c>
      <c r="G1098" t="s">
        <v>42</v>
      </c>
      <c r="H1098" t="s">
        <v>35</v>
      </c>
      <c r="I1098">
        <v>14</v>
      </c>
      <c r="J1098" t="s">
        <v>43</v>
      </c>
      <c r="K1098">
        <v>4.8</v>
      </c>
      <c r="L1098">
        <v>2.98</v>
      </c>
      <c r="M1098" t="s">
        <v>16</v>
      </c>
      <c r="N1098">
        <v>1995.58</v>
      </c>
      <c r="O1098" s="5">
        <f>(ScoreCard!$E$3-laptop_prices3[[#This Row],[Price ($)]])/ScoreCard!$E$3*ScoreCard!$E$5</f>
        <v>4.0767939688449539</v>
      </c>
      <c r="P1098" s="5">
        <f>laptop_prices3[[#This Row],[RAM (GB)]]/ScoreCard!$F$3*ScoreCard!$F$5</f>
        <v>7</v>
      </c>
      <c r="Q1098" s="5">
        <f>laptop_prices3[[#This Row],[Screen Size (inch)]]/ScoreCard!$G$3*ScoreCard!$G$5</f>
        <v>1.6184971098265895</v>
      </c>
      <c r="R1098" s="5">
        <f>laptop_prices3[[#This Row],[Battery Life (hours)]]/ScoreCard!$H$3*ScoreCard!$H$5</f>
        <v>2.8</v>
      </c>
      <c r="S1098" s="5">
        <f>ScoreCard!$I$3-laptop_prices3[[#This Row],[Weight (kg)]]/ScoreCard!$I$3*ScoreCard!$I$5</f>
        <v>1.7971428571428572</v>
      </c>
      <c r="T1098" s="6" cm="1">
        <f t="array" ref="T1098">_xlfn.IFS(laptop_prices3[[#This Row],[Storage]]="512GB SSD", 512, laptop_prices3[[#This Row],[Storage]] = "1TB SSD", 1000, laptop_prices3[[#This Row],[Storage]] = "2TB SSD", 2000, laptop_prices3[[#This Row],[Storage]]= "256GB SSD", 256, laptop_prices3[[#This Row],[Storage]] = "1TB HDD", 1000*0.7)</f>
        <v>700</v>
      </c>
      <c r="U1098" s="5">
        <f>laptop_prices3[[#This Row],[Storage Raw Value]]/ScoreCard!$J$3*ScoreCard!$J$5</f>
        <v>2.8</v>
      </c>
    </row>
    <row r="1099" spans="2:21" x14ac:dyDescent="0.2">
      <c r="B1099" s="4" cm="1">
        <f t="array" ref="B1099">SUM(laptop_prices3[[#This Row],[RAM Comp]:[Weight Comp]]+laptop_prices3[[#This Row],[Storage Comp]])</f>
        <v>16.978306633636112</v>
      </c>
      <c r="C1099">
        <v>1097</v>
      </c>
      <c r="D1099" t="s">
        <v>23</v>
      </c>
      <c r="E1099" t="s">
        <v>39</v>
      </c>
      <c r="F1099">
        <v>32</v>
      </c>
      <c r="G1099" t="s">
        <v>29</v>
      </c>
      <c r="H1099" t="s">
        <v>35</v>
      </c>
      <c r="I1099">
        <v>14</v>
      </c>
      <c r="J1099" t="s">
        <v>15</v>
      </c>
      <c r="K1099">
        <v>9.1999999999999993</v>
      </c>
      <c r="L1099">
        <v>1.93</v>
      </c>
      <c r="M1099" t="s">
        <v>30</v>
      </c>
      <c r="N1099">
        <v>1944.87</v>
      </c>
      <c r="O1099" s="5">
        <f>(ScoreCard!$E$3-laptop_prices3[[#This Row],[Price ($)]])/ScoreCard!$E$3*ScoreCard!$E$5</f>
        <v>4.100253703779094</v>
      </c>
      <c r="P1099" s="5">
        <f>laptop_prices3[[#This Row],[RAM (GB)]]/ScoreCard!$F$3*ScoreCard!$F$5</f>
        <v>3.5</v>
      </c>
      <c r="Q1099" s="5">
        <f>laptop_prices3[[#This Row],[Screen Size (inch)]]/ScoreCard!$G$3*ScoreCard!$G$5</f>
        <v>1.6184971098265895</v>
      </c>
      <c r="R1099" s="5">
        <f>laptop_prices3[[#This Row],[Battery Life (hours)]]/ScoreCard!$H$3*ScoreCard!$H$5</f>
        <v>5.3666666666666663</v>
      </c>
      <c r="S1099" s="5">
        <f>ScoreCard!$I$3-laptop_prices3[[#This Row],[Weight (kg)]]/ScoreCard!$I$3*ScoreCard!$I$5</f>
        <v>2.3971428571428572</v>
      </c>
      <c r="T1099" s="6" cm="1">
        <f t="array" ref="T1099">_xlfn.IFS(laptop_prices3[[#This Row],[Storage]]="512GB SSD", 512, laptop_prices3[[#This Row],[Storage]] = "1TB SSD", 1000, laptop_prices3[[#This Row],[Storage]] = "2TB SSD", 2000, laptop_prices3[[#This Row],[Storage]]= "256GB SSD", 256, laptop_prices3[[#This Row],[Storage]] = "1TB HDD", 1000*0.7)</f>
        <v>256</v>
      </c>
      <c r="U1099" s="5">
        <f>laptop_prices3[[#This Row],[Storage Raw Value]]/ScoreCard!$J$3*ScoreCard!$J$5</f>
        <v>1.024</v>
      </c>
    </row>
    <row r="1100" spans="2:21" x14ac:dyDescent="0.2">
      <c r="B1100" s="4" cm="1">
        <f t="array" ref="B1100">SUM(laptop_prices3[[#This Row],[RAM Comp]:[Weight Comp]]+laptop_prices3[[#This Row],[Storage Comp]])</f>
        <v>18.508857142857142</v>
      </c>
      <c r="C1100">
        <v>1098</v>
      </c>
      <c r="D1100" t="s">
        <v>33</v>
      </c>
      <c r="E1100" t="s">
        <v>24</v>
      </c>
      <c r="F1100">
        <v>64</v>
      </c>
      <c r="G1100" t="s">
        <v>29</v>
      </c>
      <c r="H1100" t="s">
        <v>44</v>
      </c>
      <c r="I1100">
        <v>17.3</v>
      </c>
      <c r="J1100" t="s">
        <v>43</v>
      </c>
      <c r="K1100">
        <v>6.6</v>
      </c>
      <c r="L1100">
        <v>3.39</v>
      </c>
      <c r="M1100" t="s">
        <v>16</v>
      </c>
      <c r="N1100">
        <v>1866.56</v>
      </c>
      <c r="O1100" s="5">
        <f>(ScoreCard!$E$3-laptop_prices3[[#This Row],[Price ($)]])/ScoreCard!$E$3*ScoreCard!$E$5</f>
        <v>4.1364819002431563</v>
      </c>
      <c r="P1100" s="5">
        <f>laptop_prices3[[#This Row],[RAM (GB)]]/ScoreCard!$F$3*ScoreCard!$F$5</f>
        <v>7</v>
      </c>
      <c r="Q1100" s="5">
        <f>laptop_prices3[[#This Row],[Screen Size (inch)]]/ScoreCard!$G$3*ScoreCard!$G$5</f>
        <v>2</v>
      </c>
      <c r="R1100" s="5">
        <f>laptop_prices3[[#This Row],[Battery Life (hours)]]/ScoreCard!$H$3*ScoreCard!$H$5</f>
        <v>3.8499999999999996</v>
      </c>
      <c r="S1100" s="5">
        <f>ScoreCard!$I$3-laptop_prices3[[#This Row],[Weight (kg)]]/ScoreCard!$I$3*ScoreCard!$I$5</f>
        <v>1.5628571428571427</v>
      </c>
      <c r="T1100" s="6" cm="1">
        <f t="array" ref="T1100">_xlfn.IFS(laptop_prices3[[#This Row],[Storage]]="512GB SSD", 512, laptop_prices3[[#This Row],[Storage]] = "1TB SSD", 1000, laptop_prices3[[#This Row],[Storage]] = "2TB SSD", 2000, laptop_prices3[[#This Row],[Storage]]= "256GB SSD", 256, laptop_prices3[[#This Row],[Storage]] = "1TB HDD", 1000*0.7)</f>
        <v>256</v>
      </c>
      <c r="U1100" s="5">
        <f>laptop_prices3[[#This Row],[Storage Raw Value]]/ScoreCard!$J$3*ScoreCard!$J$5</f>
        <v>1.024</v>
      </c>
    </row>
    <row r="1101" spans="2:21" x14ac:dyDescent="0.2">
      <c r="B1101" s="4" cm="1">
        <f t="array" ref="B1101">SUM(laptop_prices3[[#This Row],[RAM Comp]:[Weight Comp]]+laptop_prices3[[#This Row],[Storage Comp]])</f>
        <v>39.81123520506469</v>
      </c>
      <c r="C1101">
        <v>1099</v>
      </c>
      <c r="D1101" t="s">
        <v>36</v>
      </c>
      <c r="E1101" t="s">
        <v>18</v>
      </c>
      <c r="F1101">
        <v>4</v>
      </c>
      <c r="G1101" t="s">
        <v>25</v>
      </c>
      <c r="H1101" t="s">
        <v>26</v>
      </c>
      <c r="I1101">
        <v>14</v>
      </c>
      <c r="J1101" t="s">
        <v>27</v>
      </c>
      <c r="K1101">
        <v>5.6</v>
      </c>
      <c r="L1101">
        <v>1.77</v>
      </c>
      <c r="M1101" t="s">
        <v>46</v>
      </c>
      <c r="N1101">
        <v>1934.75</v>
      </c>
      <c r="O1101" s="5">
        <f>(ScoreCard!$E$3-laptop_prices3[[#This Row],[Price ($)]])/ScoreCard!$E$3*ScoreCard!$E$5</f>
        <v>4.1049354730067318</v>
      </c>
      <c r="P1101" s="5">
        <f>laptop_prices3[[#This Row],[RAM (GB)]]/ScoreCard!$F$3*ScoreCard!$F$5</f>
        <v>0.4375</v>
      </c>
      <c r="Q1101" s="5">
        <f>laptop_prices3[[#This Row],[Screen Size (inch)]]/ScoreCard!$G$3*ScoreCard!$G$5</f>
        <v>1.6184971098265895</v>
      </c>
      <c r="R1101" s="5">
        <f>laptop_prices3[[#This Row],[Battery Life (hours)]]/ScoreCard!$H$3*ScoreCard!$H$5</f>
        <v>3.2666666666666662</v>
      </c>
      <c r="S1101" s="5">
        <f>ScoreCard!$I$3-laptop_prices3[[#This Row],[Weight (kg)]]/ScoreCard!$I$3*ScoreCard!$I$5</f>
        <v>2.4885714285714284</v>
      </c>
      <c r="T1101" s="6" cm="1">
        <f t="array" ref="T1101">_xlfn.IFS(laptop_prices3[[#This Row],[Storage]]="512GB SSD", 512, laptop_prices3[[#This Row],[Storage]] = "1TB SSD", 1000, laptop_prices3[[#This Row],[Storage]] = "2TB SSD", 2000, laptop_prices3[[#This Row],[Storage]]= "256GB SSD", 256, laptop_prices3[[#This Row],[Storage]] = "1TB HDD", 1000*0.7)</f>
        <v>2000</v>
      </c>
      <c r="U1101" s="5">
        <f>laptop_prices3[[#This Row],[Storage Raw Value]]/ScoreCard!$J$3*ScoreCard!$J$5</f>
        <v>8</v>
      </c>
    </row>
    <row r="1102" spans="2:21" x14ac:dyDescent="0.2">
      <c r="B1102" s="4" cm="1">
        <f t="array" ref="B1102">SUM(laptop_prices3[[#This Row],[RAM Comp]:[Weight Comp]]+laptop_prices3[[#This Row],[Storage Comp]])</f>
        <v>43.714420589044863</v>
      </c>
      <c r="C1102">
        <v>1100</v>
      </c>
      <c r="D1102" t="s">
        <v>38</v>
      </c>
      <c r="E1102" t="s">
        <v>24</v>
      </c>
      <c r="F1102">
        <v>16</v>
      </c>
      <c r="G1102" t="s">
        <v>25</v>
      </c>
      <c r="H1102" t="s">
        <v>40</v>
      </c>
      <c r="I1102">
        <v>15.6</v>
      </c>
      <c r="J1102" t="s">
        <v>21</v>
      </c>
      <c r="K1102">
        <v>10.4</v>
      </c>
      <c r="L1102">
        <v>2.46</v>
      </c>
      <c r="M1102" t="s">
        <v>46</v>
      </c>
      <c r="N1102">
        <v>1256.29</v>
      </c>
      <c r="O1102" s="5">
        <f>(ScoreCard!$E$3-laptop_prices3[[#This Row],[Price ($)]])/ScoreCard!$E$3*ScoreCard!$E$5</f>
        <v>4.4188083139339076</v>
      </c>
      <c r="P1102" s="5">
        <f>laptop_prices3[[#This Row],[RAM (GB)]]/ScoreCard!$F$3*ScoreCard!$F$5</f>
        <v>1.75</v>
      </c>
      <c r="Q1102" s="5">
        <f>laptop_prices3[[#This Row],[Screen Size (inch)]]/ScoreCard!$G$3*ScoreCard!$G$5</f>
        <v>1.8034682080924855</v>
      </c>
      <c r="R1102" s="5">
        <f>laptop_prices3[[#This Row],[Battery Life (hours)]]/ScoreCard!$H$3*ScoreCard!$H$5</f>
        <v>6.0666666666666664</v>
      </c>
      <c r="S1102" s="5">
        <f>ScoreCard!$I$3-laptop_prices3[[#This Row],[Weight (kg)]]/ScoreCard!$I$3*ScoreCard!$I$5</f>
        <v>2.0942857142857143</v>
      </c>
      <c r="T1102" s="6" cm="1">
        <f t="array" ref="T1102">_xlfn.IFS(laptop_prices3[[#This Row],[Storage]]="512GB SSD", 512, laptop_prices3[[#This Row],[Storage]] = "1TB SSD", 1000, laptop_prices3[[#This Row],[Storage]] = "2TB SSD", 2000, laptop_prices3[[#This Row],[Storage]]= "256GB SSD", 256, laptop_prices3[[#This Row],[Storage]] = "1TB HDD", 1000*0.7)</f>
        <v>2000</v>
      </c>
      <c r="U1102" s="5">
        <f>laptop_prices3[[#This Row],[Storage Raw Value]]/ScoreCard!$J$3*ScoreCard!$J$5</f>
        <v>8</v>
      </c>
    </row>
    <row r="1103" spans="2:21" x14ac:dyDescent="0.2">
      <c r="B1103" s="4" cm="1">
        <f t="array" ref="B1103">SUM(laptop_prices3[[#This Row],[RAM Comp]:[Weight Comp]]+laptop_prices3[[#This Row],[Storage Comp]])</f>
        <v>28.297142857142855</v>
      </c>
      <c r="C1103">
        <v>1101</v>
      </c>
      <c r="D1103" t="s">
        <v>23</v>
      </c>
      <c r="E1103" t="s">
        <v>31</v>
      </c>
      <c r="F1103">
        <v>32</v>
      </c>
      <c r="G1103" t="s">
        <v>19</v>
      </c>
      <c r="H1103" t="s">
        <v>26</v>
      </c>
      <c r="I1103">
        <v>17.3</v>
      </c>
      <c r="J1103" t="s">
        <v>27</v>
      </c>
      <c r="K1103">
        <v>7.2</v>
      </c>
      <c r="L1103">
        <v>1.58</v>
      </c>
      <c r="M1103" t="s">
        <v>22</v>
      </c>
      <c r="N1103">
        <v>2352.89</v>
      </c>
      <c r="O1103" s="5">
        <f>(ScoreCard!$E$3-laptop_prices3[[#This Row],[Price ($)]])/ScoreCard!$E$3*ScoreCard!$E$5</f>
        <v>3.9114932808284326</v>
      </c>
      <c r="P1103" s="5">
        <f>laptop_prices3[[#This Row],[RAM (GB)]]/ScoreCard!$F$3*ScoreCard!$F$5</f>
        <v>3.5</v>
      </c>
      <c r="Q1103" s="5">
        <f>laptop_prices3[[#This Row],[Screen Size (inch)]]/ScoreCard!$G$3*ScoreCard!$G$5</f>
        <v>2</v>
      </c>
      <c r="R1103" s="5">
        <f>laptop_prices3[[#This Row],[Battery Life (hours)]]/ScoreCard!$H$3*ScoreCard!$H$5</f>
        <v>4.2</v>
      </c>
      <c r="S1103" s="5">
        <f>ScoreCard!$I$3-laptop_prices3[[#This Row],[Weight (kg)]]/ScoreCard!$I$3*ScoreCard!$I$5</f>
        <v>2.597142857142857</v>
      </c>
      <c r="T1103" s="6" cm="1">
        <f t="array" ref="T1103">_xlfn.IFS(laptop_prices3[[#This Row],[Storage]]="512GB SSD", 512, laptop_prices3[[#This Row],[Storage]] = "1TB SSD", 1000, laptop_prices3[[#This Row],[Storage]] = "2TB SSD", 2000, laptop_prices3[[#This Row],[Storage]]= "256GB SSD", 256, laptop_prices3[[#This Row],[Storage]] = "1TB HDD", 1000*0.7)</f>
        <v>1000</v>
      </c>
      <c r="U1103" s="5">
        <f>laptop_prices3[[#This Row],[Storage Raw Value]]/ScoreCard!$J$3*ScoreCard!$J$5</f>
        <v>4</v>
      </c>
    </row>
    <row r="1104" spans="2:21" x14ac:dyDescent="0.2">
      <c r="B1104" s="4" cm="1">
        <f t="array" ref="B1104">SUM(laptop_prices3[[#This Row],[RAM Comp]:[Weight Comp]]+laptop_prices3[[#This Row],[Storage Comp]])</f>
        <v>15.087190476190475</v>
      </c>
      <c r="C1104">
        <v>1102</v>
      </c>
      <c r="D1104" t="s">
        <v>17</v>
      </c>
      <c r="E1104" t="s">
        <v>39</v>
      </c>
      <c r="F1104">
        <v>32</v>
      </c>
      <c r="G1104" t="s">
        <v>29</v>
      </c>
      <c r="H1104" t="s">
        <v>20</v>
      </c>
      <c r="I1104">
        <v>17.3</v>
      </c>
      <c r="J1104" t="s">
        <v>27</v>
      </c>
      <c r="K1104">
        <v>5.5</v>
      </c>
      <c r="L1104">
        <v>2.13</v>
      </c>
      <c r="M1104" t="s">
        <v>22</v>
      </c>
      <c r="N1104">
        <v>4164.5200000000004</v>
      </c>
      <c r="O1104" s="5">
        <f>(ScoreCard!$E$3-laptop_prices3[[#This Row],[Price ($)]])/ScoreCard!$E$3*ScoreCard!$E$5</f>
        <v>3.0733871952686371</v>
      </c>
      <c r="P1104" s="5">
        <f>laptop_prices3[[#This Row],[RAM (GB)]]/ScoreCard!$F$3*ScoreCard!$F$5</f>
        <v>3.5</v>
      </c>
      <c r="Q1104" s="5">
        <f>laptop_prices3[[#This Row],[Screen Size (inch)]]/ScoreCard!$G$3*ScoreCard!$G$5</f>
        <v>2</v>
      </c>
      <c r="R1104" s="5">
        <f>laptop_prices3[[#This Row],[Battery Life (hours)]]/ScoreCard!$H$3*ScoreCard!$H$5</f>
        <v>3.208333333333333</v>
      </c>
      <c r="S1104" s="5">
        <f>ScoreCard!$I$3-laptop_prices3[[#This Row],[Weight (kg)]]/ScoreCard!$I$3*ScoreCard!$I$5</f>
        <v>2.2828571428571429</v>
      </c>
      <c r="T1104" s="6" cm="1">
        <f t="array" ref="T1104">_xlfn.IFS(laptop_prices3[[#This Row],[Storage]]="512GB SSD", 512, laptop_prices3[[#This Row],[Storage]] = "1TB SSD", 1000, laptop_prices3[[#This Row],[Storage]] = "2TB SSD", 2000, laptop_prices3[[#This Row],[Storage]]= "256GB SSD", 256, laptop_prices3[[#This Row],[Storage]] = "1TB HDD", 1000*0.7)</f>
        <v>256</v>
      </c>
      <c r="U1104" s="5">
        <f>laptop_prices3[[#This Row],[Storage Raw Value]]/ScoreCard!$J$3*ScoreCard!$J$5</f>
        <v>1.024</v>
      </c>
    </row>
    <row r="1105" spans="2:21" x14ac:dyDescent="0.2">
      <c r="B1105" s="4" cm="1">
        <f t="array" ref="B1105">SUM(laptop_prices3[[#This Row],[RAM Comp]:[Weight Comp]]+laptop_prices3[[#This Row],[Storage Comp]])</f>
        <v>11.208453206716211</v>
      </c>
      <c r="C1105">
        <v>1103</v>
      </c>
      <c r="D1105" t="s">
        <v>47</v>
      </c>
      <c r="E1105" t="s">
        <v>24</v>
      </c>
      <c r="F1105">
        <v>4</v>
      </c>
      <c r="G1105" t="s">
        <v>29</v>
      </c>
      <c r="H1105" t="s">
        <v>14</v>
      </c>
      <c r="I1105">
        <v>13.3</v>
      </c>
      <c r="J1105" t="s">
        <v>27</v>
      </c>
      <c r="K1105">
        <v>4.0999999999999996</v>
      </c>
      <c r="L1105">
        <v>1.32</v>
      </c>
      <c r="M1105" t="s">
        <v>30</v>
      </c>
      <c r="N1105">
        <v>1951</v>
      </c>
      <c r="O1105" s="5">
        <f>(ScoreCard!$E$3-laptop_prices3[[#This Row],[Price ($)]])/ScoreCard!$E$3*ScoreCard!$E$5</f>
        <v>4.0974178099682828</v>
      </c>
      <c r="P1105" s="5">
        <f>laptop_prices3[[#This Row],[RAM (GB)]]/ScoreCard!$F$3*ScoreCard!$F$5</f>
        <v>0.4375</v>
      </c>
      <c r="Q1105" s="5">
        <f>laptop_prices3[[#This Row],[Screen Size (inch)]]/ScoreCard!$G$3*ScoreCard!$G$5</f>
        <v>1.5375722543352601</v>
      </c>
      <c r="R1105" s="5">
        <f>laptop_prices3[[#This Row],[Battery Life (hours)]]/ScoreCard!$H$3*ScoreCard!$H$5</f>
        <v>2.3916666666666662</v>
      </c>
      <c r="S1105" s="5">
        <f>ScoreCard!$I$3-laptop_prices3[[#This Row],[Weight (kg)]]/ScoreCard!$I$3*ScoreCard!$I$5</f>
        <v>2.7457142857142856</v>
      </c>
      <c r="T1105" s="6" cm="1">
        <f t="array" ref="T1105">_xlfn.IFS(laptop_prices3[[#This Row],[Storage]]="512GB SSD", 512, laptop_prices3[[#This Row],[Storage]] = "1TB SSD", 1000, laptop_prices3[[#This Row],[Storage]] = "2TB SSD", 2000, laptop_prices3[[#This Row],[Storage]]= "256GB SSD", 256, laptop_prices3[[#This Row],[Storage]] = "1TB HDD", 1000*0.7)</f>
        <v>256</v>
      </c>
      <c r="U1105" s="5">
        <f>laptop_prices3[[#This Row],[Storage Raw Value]]/ScoreCard!$J$3*ScoreCard!$J$5</f>
        <v>1.024</v>
      </c>
    </row>
    <row r="1106" spans="2:21" x14ac:dyDescent="0.2">
      <c r="B1106" s="4" cm="1">
        <f t="array" ref="B1106">SUM(laptop_prices3[[#This Row],[RAM Comp]:[Weight Comp]]+laptop_prices3[[#This Row],[Storage Comp]])</f>
        <v>18.305616157445638</v>
      </c>
      <c r="C1106">
        <v>1104</v>
      </c>
      <c r="D1106" t="s">
        <v>38</v>
      </c>
      <c r="E1106" t="s">
        <v>41</v>
      </c>
      <c r="F1106">
        <v>4</v>
      </c>
      <c r="G1106" t="s">
        <v>13</v>
      </c>
      <c r="H1106" t="s">
        <v>26</v>
      </c>
      <c r="I1106">
        <v>14</v>
      </c>
      <c r="J1106" t="s">
        <v>15</v>
      </c>
      <c r="K1106">
        <v>9.4</v>
      </c>
      <c r="L1106">
        <v>1.62</v>
      </c>
      <c r="M1106" t="s">
        <v>16</v>
      </c>
      <c r="N1106">
        <v>1755.06</v>
      </c>
      <c r="O1106" s="5">
        <f>(ScoreCard!$E$3-laptop_prices3[[#This Row],[Price ($)]])/ScoreCard!$E$3*ScoreCard!$E$5</f>
        <v>4.1880646343223651</v>
      </c>
      <c r="P1106" s="5">
        <f>laptop_prices3[[#This Row],[RAM (GB)]]/ScoreCard!$F$3*ScoreCard!$F$5</f>
        <v>0.4375</v>
      </c>
      <c r="Q1106" s="5">
        <f>laptop_prices3[[#This Row],[Screen Size (inch)]]/ScoreCard!$G$3*ScoreCard!$G$5</f>
        <v>1.6184971098265895</v>
      </c>
      <c r="R1106" s="5">
        <f>laptop_prices3[[#This Row],[Battery Life (hours)]]/ScoreCard!$H$3*ScoreCard!$H$5</f>
        <v>5.4833333333333334</v>
      </c>
      <c r="S1106" s="5">
        <f>ScoreCard!$I$3-laptop_prices3[[#This Row],[Weight (kg)]]/ScoreCard!$I$3*ScoreCard!$I$5</f>
        <v>2.5742857142857143</v>
      </c>
      <c r="T1106" s="6" cm="1">
        <f t="array" ref="T1106">_xlfn.IFS(laptop_prices3[[#This Row],[Storage]]="512GB SSD", 512, laptop_prices3[[#This Row],[Storage]] = "1TB SSD", 1000, laptop_prices3[[#This Row],[Storage]] = "2TB SSD", 2000, laptop_prices3[[#This Row],[Storage]]= "256GB SSD", 256, laptop_prices3[[#This Row],[Storage]] = "1TB HDD", 1000*0.7)</f>
        <v>512</v>
      </c>
      <c r="U1106" s="5">
        <f>laptop_prices3[[#This Row],[Storage Raw Value]]/ScoreCard!$J$3*ScoreCard!$J$5</f>
        <v>2.048</v>
      </c>
    </row>
    <row r="1107" spans="2:21" x14ac:dyDescent="0.2">
      <c r="B1107" s="4" cm="1">
        <f t="array" ref="B1107">SUM(laptop_prices3[[#This Row],[RAM Comp]:[Weight Comp]]+laptop_prices3[[#This Row],[Storage Comp]])</f>
        <v>26.644234792182768</v>
      </c>
      <c r="C1107">
        <v>1105</v>
      </c>
      <c r="D1107" t="s">
        <v>34</v>
      </c>
      <c r="E1107" t="s">
        <v>31</v>
      </c>
      <c r="F1107">
        <v>64</v>
      </c>
      <c r="G1107" t="s">
        <v>42</v>
      </c>
      <c r="H1107" t="s">
        <v>14</v>
      </c>
      <c r="I1107">
        <v>16</v>
      </c>
      <c r="J1107" t="s">
        <v>15</v>
      </c>
      <c r="K1107">
        <v>6.5</v>
      </c>
      <c r="L1107">
        <v>1.22</v>
      </c>
      <c r="M1107" t="s">
        <v>16</v>
      </c>
      <c r="N1107">
        <v>2416.42</v>
      </c>
      <c r="O1107" s="5">
        <f>(ScoreCard!$E$3-laptop_prices3[[#This Row],[Price ($)]])/ScoreCard!$E$3*ScoreCard!$E$5</f>
        <v>3.882102688038727</v>
      </c>
      <c r="P1107" s="5">
        <f>laptop_prices3[[#This Row],[RAM (GB)]]/ScoreCard!$F$3*ScoreCard!$F$5</f>
        <v>7</v>
      </c>
      <c r="Q1107" s="5">
        <f>laptop_prices3[[#This Row],[Screen Size (inch)]]/ScoreCard!$G$3*ScoreCard!$G$5</f>
        <v>1.8497109826589595</v>
      </c>
      <c r="R1107" s="5">
        <f>laptop_prices3[[#This Row],[Battery Life (hours)]]/ScoreCard!$H$3*ScoreCard!$H$5</f>
        <v>3.7916666666666665</v>
      </c>
      <c r="S1107" s="5">
        <f>ScoreCard!$I$3-laptop_prices3[[#This Row],[Weight (kg)]]/ScoreCard!$I$3*ScoreCard!$I$5</f>
        <v>2.8028571428571429</v>
      </c>
      <c r="T1107" s="6" cm="1">
        <f t="array" ref="T1107">_xlfn.IFS(laptop_prices3[[#This Row],[Storage]]="512GB SSD", 512, laptop_prices3[[#This Row],[Storage]] = "1TB SSD", 1000, laptop_prices3[[#This Row],[Storage]] = "2TB SSD", 2000, laptop_prices3[[#This Row],[Storage]]= "256GB SSD", 256, laptop_prices3[[#This Row],[Storage]] = "1TB HDD", 1000*0.7)</f>
        <v>700</v>
      </c>
      <c r="U1107" s="5">
        <f>laptop_prices3[[#This Row],[Storage Raw Value]]/ScoreCard!$J$3*ScoreCard!$J$5</f>
        <v>2.8</v>
      </c>
    </row>
    <row r="1108" spans="2:21" x14ac:dyDescent="0.2">
      <c r="B1108" s="4" cm="1">
        <f t="array" ref="B1108">SUM(laptop_prices3[[#This Row],[RAM Comp]:[Weight Comp]]+laptop_prices3[[#This Row],[Storage Comp]])</f>
        <v>39.982515827140105</v>
      </c>
      <c r="C1108">
        <v>1106</v>
      </c>
      <c r="D1108" t="s">
        <v>23</v>
      </c>
      <c r="E1108" t="s">
        <v>31</v>
      </c>
      <c r="F1108">
        <v>16</v>
      </c>
      <c r="G1108" t="s">
        <v>25</v>
      </c>
      <c r="H1108" t="s">
        <v>35</v>
      </c>
      <c r="I1108">
        <v>15.6</v>
      </c>
      <c r="J1108" t="s">
        <v>43</v>
      </c>
      <c r="K1108">
        <v>4.5999999999999996</v>
      </c>
      <c r="L1108">
        <v>3.07</v>
      </c>
      <c r="M1108" t="s">
        <v>30</v>
      </c>
      <c r="N1108">
        <v>1235.49</v>
      </c>
      <c r="O1108" s="5">
        <f>(ScoreCard!$E$3-laptop_prices3[[#This Row],[Price ($)]])/ScoreCard!$E$3*ScoreCard!$E$5</f>
        <v>4.4284309226231233</v>
      </c>
      <c r="P1108" s="5">
        <f>laptop_prices3[[#This Row],[RAM (GB)]]/ScoreCard!$F$3*ScoreCard!$F$5</f>
        <v>1.75</v>
      </c>
      <c r="Q1108" s="5">
        <f>laptop_prices3[[#This Row],[Screen Size (inch)]]/ScoreCard!$G$3*ScoreCard!$G$5</f>
        <v>1.8034682080924855</v>
      </c>
      <c r="R1108" s="5">
        <f>laptop_prices3[[#This Row],[Battery Life (hours)]]/ScoreCard!$H$3*ScoreCard!$H$5</f>
        <v>2.6833333333333331</v>
      </c>
      <c r="S1108" s="5">
        <f>ScoreCard!$I$3-laptop_prices3[[#This Row],[Weight (kg)]]/ScoreCard!$I$3*ScoreCard!$I$5</f>
        <v>1.7457142857142858</v>
      </c>
      <c r="T1108" s="6" cm="1">
        <f t="array" ref="T1108">_xlfn.IFS(laptop_prices3[[#This Row],[Storage]]="512GB SSD", 512, laptop_prices3[[#This Row],[Storage]] = "1TB SSD", 1000, laptop_prices3[[#This Row],[Storage]] = "2TB SSD", 2000, laptop_prices3[[#This Row],[Storage]]= "256GB SSD", 256, laptop_prices3[[#This Row],[Storage]] = "1TB HDD", 1000*0.7)</f>
        <v>2000</v>
      </c>
      <c r="U1108" s="5">
        <f>laptop_prices3[[#This Row],[Storage Raw Value]]/ScoreCard!$J$3*ScoreCard!$J$5</f>
        <v>8</v>
      </c>
    </row>
    <row r="1109" spans="2:21" x14ac:dyDescent="0.2">
      <c r="B1109" s="4" cm="1">
        <f t="array" ref="B1109">SUM(laptop_prices3[[#This Row],[RAM Comp]:[Weight Comp]]+laptop_prices3[[#This Row],[Storage Comp]])</f>
        <v>25.087619047619043</v>
      </c>
      <c r="C1109">
        <v>1107</v>
      </c>
      <c r="D1109" t="s">
        <v>47</v>
      </c>
      <c r="E1109" t="s">
        <v>41</v>
      </c>
      <c r="F1109">
        <v>32</v>
      </c>
      <c r="G1109" t="s">
        <v>42</v>
      </c>
      <c r="H1109" t="s">
        <v>26</v>
      </c>
      <c r="I1109">
        <v>17.3</v>
      </c>
      <c r="J1109" t="s">
        <v>15</v>
      </c>
      <c r="K1109">
        <v>11.2</v>
      </c>
      <c r="L1109">
        <v>2.88</v>
      </c>
      <c r="M1109" t="s">
        <v>16</v>
      </c>
      <c r="N1109">
        <v>3812.09</v>
      </c>
      <c r="O1109" s="5">
        <f>(ScoreCard!$E$3-laptop_prices3[[#This Row],[Price ($)]])/ScoreCard!$E$3*ScoreCard!$E$5</f>
        <v>3.2364302712465349</v>
      </c>
      <c r="P1109" s="5">
        <f>laptop_prices3[[#This Row],[RAM (GB)]]/ScoreCard!$F$3*ScoreCard!$F$5</f>
        <v>3.5</v>
      </c>
      <c r="Q1109" s="5">
        <f>laptop_prices3[[#This Row],[Screen Size (inch)]]/ScoreCard!$G$3*ScoreCard!$G$5</f>
        <v>2</v>
      </c>
      <c r="R1109" s="5">
        <f>laptop_prices3[[#This Row],[Battery Life (hours)]]/ScoreCard!$H$3*ScoreCard!$H$5</f>
        <v>6.5333333333333323</v>
      </c>
      <c r="S1109" s="5">
        <f>ScoreCard!$I$3-laptop_prices3[[#This Row],[Weight (kg)]]/ScoreCard!$I$3*ScoreCard!$I$5</f>
        <v>1.8542857142857143</v>
      </c>
      <c r="T1109" s="6" cm="1">
        <f t="array" ref="T1109">_xlfn.IFS(laptop_prices3[[#This Row],[Storage]]="512GB SSD", 512, laptop_prices3[[#This Row],[Storage]] = "1TB SSD", 1000, laptop_prices3[[#This Row],[Storage]] = "2TB SSD", 2000, laptop_prices3[[#This Row],[Storage]]= "256GB SSD", 256, laptop_prices3[[#This Row],[Storage]] = "1TB HDD", 1000*0.7)</f>
        <v>700</v>
      </c>
      <c r="U1109" s="5">
        <f>laptop_prices3[[#This Row],[Storage Raw Value]]/ScoreCard!$J$3*ScoreCard!$J$5</f>
        <v>2.8</v>
      </c>
    </row>
    <row r="1110" spans="2:21" x14ac:dyDescent="0.2">
      <c r="B1110" s="4" cm="1">
        <f t="array" ref="B1110">SUM(laptop_prices3[[#This Row],[RAM Comp]:[Weight Comp]]+laptop_prices3[[#This Row],[Storage Comp]])</f>
        <v>48.573020919350398</v>
      </c>
      <c r="C1110">
        <v>1108</v>
      </c>
      <c r="D1110" t="s">
        <v>34</v>
      </c>
      <c r="E1110" t="s">
        <v>48</v>
      </c>
      <c r="F1110">
        <v>64</v>
      </c>
      <c r="G1110" t="s">
        <v>25</v>
      </c>
      <c r="H1110" t="s">
        <v>20</v>
      </c>
      <c r="I1110">
        <v>14</v>
      </c>
      <c r="J1110" t="s">
        <v>21</v>
      </c>
      <c r="K1110">
        <v>8.9</v>
      </c>
      <c r="L1110">
        <v>1.29</v>
      </c>
      <c r="M1110" t="s">
        <v>46</v>
      </c>
      <c r="N1110">
        <v>2608.0500000000002</v>
      </c>
      <c r="O1110" s="5">
        <f>(ScoreCard!$E$3-laptop_prices3[[#This Row],[Price ($)]])/ScoreCard!$E$3*ScoreCard!$E$5</f>
        <v>3.79344977923515</v>
      </c>
      <c r="P1110" s="5">
        <f>laptop_prices3[[#This Row],[RAM (GB)]]/ScoreCard!$F$3*ScoreCard!$F$5</f>
        <v>7</v>
      </c>
      <c r="Q1110" s="5">
        <f>laptop_prices3[[#This Row],[Screen Size (inch)]]/ScoreCard!$G$3*ScoreCard!$G$5</f>
        <v>1.6184971098265895</v>
      </c>
      <c r="R1110" s="5">
        <f>laptop_prices3[[#This Row],[Battery Life (hours)]]/ScoreCard!$H$3*ScoreCard!$H$5</f>
        <v>5.1916666666666664</v>
      </c>
      <c r="S1110" s="5">
        <f>ScoreCard!$I$3-laptop_prices3[[#This Row],[Weight (kg)]]/ScoreCard!$I$3*ScoreCard!$I$5</f>
        <v>2.7628571428571429</v>
      </c>
      <c r="T1110" s="6" cm="1">
        <f t="array" ref="T1110">_xlfn.IFS(laptop_prices3[[#This Row],[Storage]]="512GB SSD", 512, laptop_prices3[[#This Row],[Storage]] = "1TB SSD", 1000, laptop_prices3[[#This Row],[Storage]] = "2TB SSD", 2000, laptop_prices3[[#This Row],[Storage]]= "256GB SSD", 256, laptop_prices3[[#This Row],[Storage]] = "1TB HDD", 1000*0.7)</f>
        <v>2000</v>
      </c>
      <c r="U1110" s="5">
        <f>laptop_prices3[[#This Row],[Storage Raw Value]]/ScoreCard!$J$3*ScoreCard!$J$5</f>
        <v>8</v>
      </c>
    </row>
    <row r="1111" spans="2:21" x14ac:dyDescent="0.2">
      <c r="B1111" s="4" cm="1">
        <f t="array" ref="B1111">SUM(laptop_prices3[[#This Row],[RAM Comp]:[Weight Comp]]+laptop_prices3[[#This Row],[Storage Comp]])</f>
        <v>19.195259014588494</v>
      </c>
      <c r="C1111">
        <v>1109</v>
      </c>
      <c r="D1111" t="s">
        <v>33</v>
      </c>
      <c r="E1111" t="s">
        <v>37</v>
      </c>
      <c r="F1111">
        <v>16</v>
      </c>
      <c r="G1111" t="s">
        <v>13</v>
      </c>
      <c r="H1111" t="s">
        <v>14</v>
      </c>
      <c r="I1111">
        <v>14</v>
      </c>
      <c r="J1111" t="s">
        <v>43</v>
      </c>
      <c r="K1111">
        <v>9.4</v>
      </c>
      <c r="L1111">
        <v>2.36</v>
      </c>
      <c r="M1111" t="s">
        <v>46</v>
      </c>
      <c r="N1111">
        <v>2108.29</v>
      </c>
      <c r="O1111" s="5">
        <f>(ScoreCard!$E$3-laptop_prices3[[#This Row],[Price ($)]])/ScoreCard!$E$3*ScoreCard!$E$5</f>
        <v>4.0246514580102675</v>
      </c>
      <c r="P1111" s="5">
        <f>laptop_prices3[[#This Row],[RAM (GB)]]/ScoreCard!$F$3*ScoreCard!$F$5</f>
        <v>1.75</v>
      </c>
      <c r="Q1111" s="5">
        <f>laptop_prices3[[#This Row],[Screen Size (inch)]]/ScoreCard!$G$3*ScoreCard!$G$5</f>
        <v>1.6184971098265895</v>
      </c>
      <c r="R1111" s="5">
        <f>laptop_prices3[[#This Row],[Battery Life (hours)]]/ScoreCard!$H$3*ScoreCard!$H$5</f>
        <v>5.4833333333333334</v>
      </c>
      <c r="S1111" s="5">
        <f>ScoreCard!$I$3-laptop_prices3[[#This Row],[Weight (kg)]]/ScoreCard!$I$3*ScoreCard!$I$5</f>
        <v>2.1514285714285712</v>
      </c>
      <c r="T1111" s="6" cm="1">
        <f t="array" ref="T1111">_xlfn.IFS(laptop_prices3[[#This Row],[Storage]]="512GB SSD", 512, laptop_prices3[[#This Row],[Storage]] = "1TB SSD", 1000, laptop_prices3[[#This Row],[Storage]] = "2TB SSD", 2000, laptop_prices3[[#This Row],[Storage]]= "256GB SSD", 256, laptop_prices3[[#This Row],[Storage]] = "1TB HDD", 1000*0.7)</f>
        <v>512</v>
      </c>
      <c r="U1111" s="5">
        <f>laptop_prices3[[#This Row],[Storage Raw Value]]/ScoreCard!$J$3*ScoreCard!$J$5</f>
        <v>2.048</v>
      </c>
    </row>
    <row r="1112" spans="2:21" x14ac:dyDescent="0.2">
      <c r="B1112" s="4" cm="1">
        <f t="array" ref="B1112">SUM(laptop_prices3[[#This Row],[RAM Comp]:[Weight Comp]]+laptop_prices3[[#This Row],[Storage Comp]])</f>
        <v>13.587500825763831</v>
      </c>
      <c r="C1112">
        <v>1110</v>
      </c>
      <c r="D1112" t="s">
        <v>17</v>
      </c>
      <c r="E1112" t="s">
        <v>39</v>
      </c>
      <c r="F1112">
        <v>4</v>
      </c>
      <c r="G1112" t="s">
        <v>29</v>
      </c>
      <c r="H1112" t="s">
        <v>32</v>
      </c>
      <c r="I1112">
        <v>13.3</v>
      </c>
      <c r="J1112" t="s">
        <v>27</v>
      </c>
      <c r="K1112">
        <v>8.1</v>
      </c>
      <c r="L1112">
        <v>1.24</v>
      </c>
      <c r="M1112" t="s">
        <v>30</v>
      </c>
      <c r="N1112">
        <v>2118.67</v>
      </c>
      <c r="O1112" s="5">
        <f>(ScoreCard!$E$3-laptop_prices3[[#This Row],[Price ($)]])/ScoreCard!$E$3*ScoreCard!$E$5</f>
        <v>4.0198494061740133</v>
      </c>
      <c r="P1112" s="5">
        <f>laptop_prices3[[#This Row],[RAM (GB)]]/ScoreCard!$F$3*ScoreCard!$F$5</f>
        <v>0.4375</v>
      </c>
      <c r="Q1112" s="5">
        <f>laptop_prices3[[#This Row],[Screen Size (inch)]]/ScoreCard!$G$3*ScoreCard!$G$5</f>
        <v>1.5375722543352601</v>
      </c>
      <c r="R1112" s="5">
        <f>laptop_prices3[[#This Row],[Battery Life (hours)]]/ScoreCard!$H$3*ScoreCard!$H$5</f>
        <v>4.7249999999999996</v>
      </c>
      <c r="S1112" s="5">
        <f>ScoreCard!$I$3-laptop_prices3[[#This Row],[Weight (kg)]]/ScoreCard!$I$3*ScoreCard!$I$5</f>
        <v>2.7914285714285714</v>
      </c>
      <c r="T1112" s="6" cm="1">
        <f t="array" ref="T1112">_xlfn.IFS(laptop_prices3[[#This Row],[Storage]]="512GB SSD", 512, laptop_prices3[[#This Row],[Storage]] = "1TB SSD", 1000, laptop_prices3[[#This Row],[Storage]] = "2TB SSD", 2000, laptop_prices3[[#This Row],[Storage]]= "256GB SSD", 256, laptop_prices3[[#This Row],[Storage]] = "1TB HDD", 1000*0.7)</f>
        <v>256</v>
      </c>
      <c r="U1112" s="5">
        <f>laptop_prices3[[#This Row],[Storage Raw Value]]/ScoreCard!$J$3*ScoreCard!$J$5</f>
        <v>1.024</v>
      </c>
    </row>
    <row r="1113" spans="2:21" x14ac:dyDescent="0.2">
      <c r="B1113" s="4" cm="1">
        <f t="array" ref="B1113">SUM(laptop_prices3[[#This Row],[RAM Comp]:[Weight Comp]]+laptop_prices3[[#This Row],[Storage Comp]])</f>
        <v>23.317134874759155</v>
      </c>
      <c r="C1113">
        <v>1111</v>
      </c>
      <c r="D1113" t="s">
        <v>17</v>
      </c>
      <c r="E1113" t="s">
        <v>39</v>
      </c>
      <c r="F1113">
        <v>64</v>
      </c>
      <c r="G1113" t="s">
        <v>13</v>
      </c>
      <c r="H1113" t="s">
        <v>32</v>
      </c>
      <c r="I1113">
        <v>15.6</v>
      </c>
      <c r="J1113" t="s">
        <v>43</v>
      </c>
      <c r="K1113">
        <v>7.1</v>
      </c>
      <c r="L1113">
        <v>2.31</v>
      </c>
      <c r="M1113" t="s">
        <v>46</v>
      </c>
      <c r="N1113">
        <v>3619.35</v>
      </c>
      <c r="O1113" s="5">
        <f>(ScoreCard!$E$3-laptop_prices3[[#This Row],[Price ($)]])/ScoreCard!$E$3*ScoreCard!$E$5</f>
        <v>3.3255966942638149</v>
      </c>
      <c r="P1113" s="5">
        <f>laptop_prices3[[#This Row],[RAM (GB)]]/ScoreCard!$F$3*ScoreCard!$F$5</f>
        <v>7</v>
      </c>
      <c r="Q1113" s="5">
        <f>laptop_prices3[[#This Row],[Screen Size (inch)]]/ScoreCard!$G$3*ScoreCard!$G$5</f>
        <v>1.8034682080924855</v>
      </c>
      <c r="R1113" s="5">
        <f>laptop_prices3[[#This Row],[Battery Life (hours)]]/ScoreCard!$H$3*ScoreCard!$H$5</f>
        <v>4.1416666666666666</v>
      </c>
      <c r="S1113" s="5">
        <f>ScoreCard!$I$3-laptop_prices3[[#This Row],[Weight (kg)]]/ScoreCard!$I$3*ScoreCard!$I$5</f>
        <v>2.1799999999999997</v>
      </c>
      <c r="T1113" s="6" cm="1">
        <f t="array" ref="T1113">_xlfn.IFS(laptop_prices3[[#This Row],[Storage]]="512GB SSD", 512, laptop_prices3[[#This Row],[Storage]] = "1TB SSD", 1000, laptop_prices3[[#This Row],[Storage]] = "2TB SSD", 2000, laptop_prices3[[#This Row],[Storage]]= "256GB SSD", 256, laptop_prices3[[#This Row],[Storage]] = "1TB HDD", 1000*0.7)</f>
        <v>512</v>
      </c>
      <c r="U1113" s="5">
        <f>laptop_prices3[[#This Row],[Storage Raw Value]]/ScoreCard!$J$3*ScoreCard!$J$5</f>
        <v>2.048</v>
      </c>
    </row>
    <row r="1114" spans="2:21" x14ac:dyDescent="0.2">
      <c r="B1114" s="4" cm="1">
        <f t="array" ref="B1114">SUM(laptop_prices3[[#This Row],[RAM Comp]:[Weight Comp]]+laptop_prices3[[#This Row],[Storage Comp]])</f>
        <v>26.321592347921829</v>
      </c>
      <c r="C1114">
        <v>1112</v>
      </c>
      <c r="D1114" t="s">
        <v>23</v>
      </c>
      <c r="E1114" t="s">
        <v>37</v>
      </c>
      <c r="F1114">
        <v>8</v>
      </c>
      <c r="G1114" t="s">
        <v>19</v>
      </c>
      <c r="H1114" t="s">
        <v>20</v>
      </c>
      <c r="I1114">
        <v>14</v>
      </c>
      <c r="J1114" t="s">
        <v>15</v>
      </c>
      <c r="K1114">
        <v>9.8000000000000007</v>
      </c>
      <c r="L1114">
        <v>2.4300000000000002</v>
      </c>
      <c r="M1114" t="s">
        <v>46</v>
      </c>
      <c r="N1114">
        <v>2177.61</v>
      </c>
      <c r="O1114" s="5">
        <f>(ScoreCard!$E$3-laptop_prices3[[#This Row],[Price ($)]])/ScoreCard!$E$3*ScoreCard!$E$5</f>
        <v>3.9925822640517836</v>
      </c>
      <c r="P1114" s="5">
        <f>laptop_prices3[[#This Row],[RAM (GB)]]/ScoreCard!$F$3*ScoreCard!$F$5</f>
        <v>0.875</v>
      </c>
      <c r="Q1114" s="5">
        <f>laptop_prices3[[#This Row],[Screen Size (inch)]]/ScoreCard!$G$3*ScoreCard!$G$5</f>
        <v>1.6184971098265895</v>
      </c>
      <c r="R1114" s="5">
        <f>laptop_prices3[[#This Row],[Battery Life (hours)]]/ScoreCard!$H$3*ScoreCard!$H$5</f>
        <v>5.7166666666666677</v>
      </c>
      <c r="S1114" s="5">
        <f>ScoreCard!$I$3-laptop_prices3[[#This Row],[Weight (kg)]]/ScoreCard!$I$3*ScoreCard!$I$5</f>
        <v>2.1114285714285712</v>
      </c>
      <c r="T1114" s="6" cm="1">
        <f t="array" ref="T1114">_xlfn.IFS(laptop_prices3[[#This Row],[Storage]]="512GB SSD", 512, laptop_prices3[[#This Row],[Storage]] = "1TB SSD", 1000, laptop_prices3[[#This Row],[Storage]] = "2TB SSD", 2000, laptop_prices3[[#This Row],[Storage]]= "256GB SSD", 256, laptop_prices3[[#This Row],[Storage]] = "1TB HDD", 1000*0.7)</f>
        <v>1000</v>
      </c>
      <c r="U1114" s="5">
        <f>laptop_prices3[[#This Row],[Storage Raw Value]]/ScoreCard!$J$3*ScoreCard!$J$5</f>
        <v>4</v>
      </c>
    </row>
    <row r="1115" spans="2:21" x14ac:dyDescent="0.2">
      <c r="B1115" s="4" cm="1">
        <f t="array" ref="B1115">SUM(laptop_prices3[[#This Row],[RAM Comp]:[Weight Comp]]+laptop_prices3[[#This Row],[Storage Comp]])</f>
        <v>19.746639966969447</v>
      </c>
      <c r="C1115">
        <v>1113</v>
      </c>
      <c r="D1115" t="s">
        <v>11</v>
      </c>
      <c r="E1115" t="s">
        <v>31</v>
      </c>
      <c r="F1115">
        <v>64</v>
      </c>
      <c r="G1115" t="s">
        <v>29</v>
      </c>
      <c r="H1115" t="s">
        <v>40</v>
      </c>
      <c r="I1115">
        <v>14</v>
      </c>
      <c r="J1115" t="s">
        <v>21</v>
      </c>
      <c r="K1115">
        <v>8.6999999999999993</v>
      </c>
      <c r="L1115">
        <v>2.7</v>
      </c>
      <c r="M1115" t="s">
        <v>46</v>
      </c>
      <c r="N1115">
        <v>2602.42</v>
      </c>
      <c r="O1115" s="5">
        <f>(ScoreCard!$E$3-laptop_prices3[[#This Row],[Price ($)]])/ScoreCard!$E$3*ScoreCard!$E$5</f>
        <v>3.7960543603370871</v>
      </c>
      <c r="P1115" s="5">
        <f>laptop_prices3[[#This Row],[RAM (GB)]]/ScoreCard!$F$3*ScoreCard!$F$5</f>
        <v>7</v>
      </c>
      <c r="Q1115" s="5">
        <f>laptop_prices3[[#This Row],[Screen Size (inch)]]/ScoreCard!$G$3*ScoreCard!$G$5</f>
        <v>1.6184971098265895</v>
      </c>
      <c r="R1115" s="5">
        <f>laptop_prices3[[#This Row],[Battery Life (hours)]]/ScoreCard!$H$3*ScoreCard!$H$5</f>
        <v>5.0750000000000002</v>
      </c>
      <c r="S1115" s="5">
        <f>ScoreCard!$I$3-laptop_prices3[[#This Row],[Weight (kg)]]/ScoreCard!$I$3*ScoreCard!$I$5</f>
        <v>1.9571428571428571</v>
      </c>
      <c r="T1115" s="6" cm="1">
        <f t="array" ref="T1115">_xlfn.IFS(laptop_prices3[[#This Row],[Storage]]="512GB SSD", 512, laptop_prices3[[#This Row],[Storage]] = "1TB SSD", 1000, laptop_prices3[[#This Row],[Storage]] = "2TB SSD", 2000, laptop_prices3[[#This Row],[Storage]]= "256GB SSD", 256, laptop_prices3[[#This Row],[Storage]] = "1TB HDD", 1000*0.7)</f>
        <v>256</v>
      </c>
      <c r="U1115" s="5">
        <f>laptop_prices3[[#This Row],[Storage Raw Value]]/ScoreCard!$J$3*ScoreCard!$J$5</f>
        <v>1.024</v>
      </c>
    </row>
    <row r="1116" spans="2:21" x14ac:dyDescent="0.2">
      <c r="B1116" s="4" cm="1">
        <f t="array" ref="B1116">SUM(laptop_prices3[[#This Row],[RAM Comp]:[Weight Comp]]+laptop_prices3[[#This Row],[Storage Comp]])</f>
        <v>24.221285714285713</v>
      </c>
      <c r="C1116">
        <v>1114</v>
      </c>
      <c r="D1116" t="s">
        <v>11</v>
      </c>
      <c r="E1116" t="s">
        <v>31</v>
      </c>
      <c r="F1116">
        <v>64</v>
      </c>
      <c r="G1116" t="s">
        <v>13</v>
      </c>
      <c r="H1116" t="s">
        <v>40</v>
      </c>
      <c r="I1116">
        <v>17.3</v>
      </c>
      <c r="J1116" t="s">
        <v>21</v>
      </c>
      <c r="K1116">
        <v>7.5</v>
      </c>
      <c r="L1116">
        <v>1.48</v>
      </c>
      <c r="M1116" t="s">
        <v>22</v>
      </c>
      <c r="N1116">
        <v>2788.48</v>
      </c>
      <c r="O1116" s="5">
        <f>(ScoreCard!$E$3-laptop_prices3[[#This Row],[Price ($)]])/ScoreCard!$E$3*ScoreCard!$E$5</f>
        <v>3.7099782751103829</v>
      </c>
      <c r="P1116" s="5">
        <f>laptop_prices3[[#This Row],[RAM (GB)]]/ScoreCard!$F$3*ScoreCard!$F$5</f>
        <v>7</v>
      </c>
      <c r="Q1116" s="5">
        <f>laptop_prices3[[#This Row],[Screen Size (inch)]]/ScoreCard!$G$3*ScoreCard!$G$5</f>
        <v>2</v>
      </c>
      <c r="R1116" s="5">
        <f>laptop_prices3[[#This Row],[Battery Life (hours)]]/ScoreCard!$H$3*ScoreCard!$H$5</f>
        <v>4.375</v>
      </c>
      <c r="S1116" s="5">
        <f>ScoreCard!$I$3-laptop_prices3[[#This Row],[Weight (kg)]]/ScoreCard!$I$3*ScoreCard!$I$5</f>
        <v>2.6542857142857144</v>
      </c>
      <c r="T1116" s="6" cm="1">
        <f t="array" ref="T1116">_xlfn.IFS(laptop_prices3[[#This Row],[Storage]]="512GB SSD", 512, laptop_prices3[[#This Row],[Storage]] = "1TB SSD", 1000, laptop_prices3[[#This Row],[Storage]] = "2TB SSD", 2000, laptop_prices3[[#This Row],[Storage]]= "256GB SSD", 256, laptop_prices3[[#This Row],[Storage]] = "1TB HDD", 1000*0.7)</f>
        <v>512</v>
      </c>
      <c r="U1116" s="5">
        <f>laptop_prices3[[#This Row],[Storage Raw Value]]/ScoreCard!$J$3*ScoreCard!$J$5</f>
        <v>2.048</v>
      </c>
    </row>
    <row r="1117" spans="2:21" x14ac:dyDescent="0.2">
      <c r="B1117" s="4" cm="1">
        <f t="array" ref="B1117">SUM(laptop_prices3[[#This Row],[RAM Comp]:[Weight Comp]]+laptop_prices3[[#This Row],[Storage Comp]])</f>
        <v>45.277992017616292</v>
      </c>
      <c r="C1117">
        <v>1115</v>
      </c>
      <c r="D1117" t="s">
        <v>38</v>
      </c>
      <c r="E1117" t="s">
        <v>24</v>
      </c>
      <c r="F1117">
        <v>64</v>
      </c>
      <c r="G1117" t="s">
        <v>25</v>
      </c>
      <c r="H1117" t="s">
        <v>44</v>
      </c>
      <c r="I1117">
        <v>15.6</v>
      </c>
      <c r="J1117" t="s">
        <v>21</v>
      </c>
      <c r="K1117">
        <v>4.0999999999999996</v>
      </c>
      <c r="L1117">
        <v>2.48</v>
      </c>
      <c r="M1117" t="s">
        <v>46</v>
      </c>
      <c r="N1117">
        <v>1528.87</v>
      </c>
      <c r="O1117" s="5">
        <f>(ScoreCard!$E$3-laptop_prices3[[#This Row],[Price ($)]])/ScoreCard!$E$3*ScoreCard!$E$5</f>
        <v>4.2927058775634066</v>
      </c>
      <c r="P1117" s="5">
        <f>laptop_prices3[[#This Row],[RAM (GB)]]/ScoreCard!$F$3*ScoreCard!$F$5</f>
        <v>7</v>
      </c>
      <c r="Q1117" s="5">
        <f>laptop_prices3[[#This Row],[Screen Size (inch)]]/ScoreCard!$G$3*ScoreCard!$G$5</f>
        <v>1.8034682080924855</v>
      </c>
      <c r="R1117" s="5">
        <f>laptop_prices3[[#This Row],[Battery Life (hours)]]/ScoreCard!$H$3*ScoreCard!$H$5</f>
        <v>2.3916666666666662</v>
      </c>
      <c r="S1117" s="5">
        <f>ScoreCard!$I$3-laptop_prices3[[#This Row],[Weight (kg)]]/ScoreCard!$I$3*ScoreCard!$I$5</f>
        <v>2.0828571428571427</v>
      </c>
      <c r="T1117" s="6" cm="1">
        <f t="array" ref="T1117">_xlfn.IFS(laptop_prices3[[#This Row],[Storage]]="512GB SSD", 512, laptop_prices3[[#This Row],[Storage]] = "1TB SSD", 1000, laptop_prices3[[#This Row],[Storage]] = "2TB SSD", 2000, laptop_prices3[[#This Row],[Storage]]= "256GB SSD", 256, laptop_prices3[[#This Row],[Storage]] = "1TB HDD", 1000*0.7)</f>
        <v>2000</v>
      </c>
      <c r="U1117" s="5">
        <f>laptop_prices3[[#This Row],[Storage Raw Value]]/ScoreCard!$J$3*ScoreCard!$J$5</f>
        <v>8</v>
      </c>
    </row>
    <row r="1118" spans="2:21" x14ac:dyDescent="0.2">
      <c r="B1118" s="4" cm="1">
        <f t="array" ref="B1118">SUM(laptop_prices3[[#This Row],[RAM Comp]:[Weight Comp]]+laptop_prices3[[#This Row],[Storage Comp]])</f>
        <v>12.728663776493256</v>
      </c>
      <c r="C1118">
        <v>1116</v>
      </c>
      <c r="D1118" t="s">
        <v>45</v>
      </c>
      <c r="E1118" t="s">
        <v>48</v>
      </c>
      <c r="F1118">
        <v>4</v>
      </c>
      <c r="G1118" t="s">
        <v>29</v>
      </c>
      <c r="H1118" t="s">
        <v>35</v>
      </c>
      <c r="I1118">
        <v>14</v>
      </c>
      <c r="J1118" t="s">
        <v>27</v>
      </c>
      <c r="K1118">
        <v>7.4</v>
      </c>
      <c r="L1118">
        <v>2.17</v>
      </c>
      <c r="M1118" t="s">
        <v>22</v>
      </c>
      <c r="N1118">
        <v>2006.46</v>
      </c>
      <c r="O1118" s="5">
        <f>(ScoreCard!$E$3-laptop_prices3[[#This Row],[Price ($)]])/ScoreCard!$E$3*ScoreCard!$E$5</f>
        <v>4.0717606042998247</v>
      </c>
      <c r="P1118" s="5">
        <f>laptop_prices3[[#This Row],[RAM (GB)]]/ScoreCard!$F$3*ScoreCard!$F$5</f>
        <v>0.4375</v>
      </c>
      <c r="Q1118" s="5">
        <f>laptop_prices3[[#This Row],[Screen Size (inch)]]/ScoreCard!$G$3*ScoreCard!$G$5</f>
        <v>1.6184971098265895</v>
      </c>
      <c r="R1118" s="5">
        <f>laptop_prices3[[#This Row],[Battery Life (hours)]]/ScoreCard!$H$3*ScoreCard!$H$5</f>
        <v>4.3166666666666664</v>
      </c>
      <c r="S1118" s="5">
        <f>ScoreCard!$I$3-laptop_prices3[[#This Row],[Weight (kg)]]/ScoreCard!$I$3*ScoreCard!$I$5</f>
        <v>2.2599999999999998</v>
      </c>
      <c r="T1118" s="6" cm="1">
        <f t="array" ref="T1118">_xlfn.IFS(laptop_prices3[[#This Row],[Storage]]="512GB SSD", 512, laptop_prices3[[#This Row],[Storage]] = "1TB SSD", 1000, laptop_prices3[[#This Row],[Storage]] = "2TB SSD", 2000, laptop_prices3[[#This Row],[Storage]]= "256GB SSD", 256, laptop_prices3[[#This Row],[Storage]] = "1TB HDD", 1000*0.7)</f>
        <v>256</v>
      </c>
      <c r="U1118" s="5">
        <f>laptop_prices3[[#This Row],[Storage Raw Value]]/ScoreCard!$J$3*ScoreCard!$J$5</f>
        <v>1.024</v>
      </c>
    </row>
    <row r="1119" spans="2:21" x14ac:dyDescent="0.2">
      <c r="B1119" s="4" cm="1">
        <f t="array" ref="B1119">SUM(laptop_prices3[[#This Row],[RAM Comp]:[Weight Comp]]+laptop_prices3[[#This Row],[Storage Comp]])</f>
        <v>18.581611065235343</v>
      </c>
      <c r="C1119">
        <v>1117</v>
      </c>
      <c r="D1119" t="s">
        <v>38</v>
      </c>
      <c r="E1119" t="s">
        <v>31</v>
      </c>
      <c r="F1119">
        <v>64</v>
      </c>
      <c r="G1119" t="s">
        <v>29</v>
      </c>
      <c r="H1119" t="s">
        <v>26</v>
      </c>
      <c r="I1119">
        <v>15.6</v>
      </c>
      <c r="J1119" t="s">
        <v>21</v>
      </c>
      <c r="K1119">
        <v>5.7</v>
      </c>
      <c r="L1119">
        <v>2</v>
      </c>
      <c r="M1119" t="s">
        <v>46</v>
      </c>
      <c r="N1119">
        <v>1702.88</v>
      </c>
      <c r="O1119" s="5">
        <f>(ScoreCard!$E$3-laptop_prices3[[#This Row],[Price ($)]])/ScoreCard!$E$3*ScoreCard!$E$5</f>
        <v>4.2122044286205993</v>
      </c>
      <c r="P1119" s="5">
        <f>laptop_prices3[[#This Row],[RAM (GB)]]/ScoreCard!$F$3*ScoreCard!$F$5</f>
        <v>7</v>
      </c>
      <c r="Q1119" s="5">
        <f>laptop_prices3[[#This Row],[Screen Size (inch)]]/ScoreCard!$G$3*ScoreCard!$G$5</f>
        <v>1.8034682080924855</v>
      </c>
      <c r="R1119" s="5">
        <f>laptop_prices3[[#This Row],[Battery Life (hours)]]/ScoreCard!$H$3*ScoreCard!$H$5</f>
        <v>3.3250000000000002</v>
      </c>
      <c r="S1119" s="5">
        <f>ScoreCard!$I$3-laptop_prices3[[#This Row],[Weight (kg)]]/ScoreCard!$I$3*ScoreCard!$I$5</f>
        <v>2.3571428571428572</v>
      </c>
      <c r="T1119" s="6" cm="1">
        <f t="array" ref="T1119">_xlfn.IFS(laptop_prices3[[#This Row],[Storage]]="512GB SSD", 512, laptop_prices3[[#This Row],[Storage]] = "1TB SSD", 1000, laptop_prices3[[#This Row],[Storage]] = "2TB SSD", 2000, laptop_prices3[[#This Row],[Storage]]= "256GB SSD", 256, laptop_prices3[[#This Row],[Storage]] = "1TB HDD", 1000*0.7)</f>
        <v>256</v>
      </c>
      <c r="U1119" s="5">
        <f>laptop_prices3[[#This Row],[Storage Raw Value]]/ScoreCard!$J$3*ScoreCard!$J$5</f>
        <v>1.024</v>
      </c>
    </row>
    <row r="1120" spans="2:21" x14ac:dyDescent="0.2">
      <c r="B1120" s="4" cm="1">
        <f t="array" ref="B1120">SUM(laptop_prices3[[#This Row],[RAM Comp]:[Weight Comp]]+laptop_prices3[[#This Row],[Storage Comp]])</f>
        <v>13.698857142857143</v>
      </c>
      <c r="C1120">
        <v>1118</v>
      </c>
      <c r="D1120" t="s">
        <v>47</v>
      </c>
      <c r="E1120" t="s">
        <v>12</v>
      </c>
      <c r="F1120">
        <v>8</v>
      </c>
      <c r="G1120" t="s">
        <v>29</v>
      </c>
      <c r="H1120" t="s">
        <v>14</v>
      </c>
      <c r="I1120">
        <v>17.3</v>
      </c>
      <c r="J1120" t="s">
        <v>43</v>
      </c>
      <c r="K1120">
        <v>8.1</v>
      </c>
      <c r="L1120">
        <v>2.62</v>
      </c>
      <c r="M1120" t="s">
        <v>22</v>
      </c>
      <c r="N1120">
        <v>1246.9000000000001</v>
      </c>
      <c r="O1120" s="5">
        <f>(ScoreCard!$E$3-laptop_prices3[[#This Row],[Price ($)]])/ScoreCard!$E$3*ScoreCard!$E$5</f>
        <v>4.4231523666065868</v>
      </c>
      <c r="P1120" s="5">
        <f>laptop_prices3[[#This Row],[RAM (GB)]]/ScoreCard!$F$3*ScoreCard!$F$5</f>
        <v>0.875</v>
      </c>
      <c r="Q1120" s="5">
        <f>laptop_prices3[[#This Row],[Screen Size (inch)]]/ScoreCard!$G$3*ScoreCard!$G$5</f>
        <v>2</v>
      </c>
      <c r="R1120" s="5">
        <f>laptop_prices3[[#This Row],[Battery Life (hours)]]/ScoreCard!$H$3*ScoreCard!$H$5</f>
        <v>4.7249999999999996</v>
      </c>
      <c r="S1120" s="5">
        <f>ScoreCard!$I$3-laptop_prices3[[#This Row],[Weight (kg)]]/ScoreCard!$I$3*ScoreCard!$I$5</f>
        <v>2.0028571428571427</v>
      </c>
      <c r="T1120" s="6" cm="1">
        <f t="array" ref="T1120">_xlfn.IFS(laptop_prices3[[#This Row],[Storage]]="512GB SSD", 512, laptop_prices3[[#This Row],[Storage]] = "1TB SSD", 1000, laptop_prices3[[#This Row],[Storage]] = "2TB SSD", 2000, laptop_prices3[[#This Row],[Storage]]= "256GB SSD", 256, laptop_prices3[[#This Row],[Storage]] = "1TB HDD", 1000*0.7)</f>
        <v>256</v>
      </c>
      <c r="U1120" s="5">
        <f>laptop_prices3[[#This Row],[Storage Raw Value]]/ScoreCard!$J$3*ScoreCard!$J$5</f>
        <v>1.024</v>
      </c>
    </row>
    <row r="1121" spans="2:21" x14ac:dyDescent="0.2">
      <c r="B1121" s="4" cm="1">
        <f t="array" ref="B1121">SUM(laptop_prices3[[#This Row],[RAM Comp]:[Weight Comp]]+laptop_prices3[[#This Row],[Storage Comp]])</f>
        <v>31.823944398568674</v>
      </c>
      <c r="C1121">
        <v>1119</v>
      </c>
      <c r="D1121" t="s">
        <v>23</v>
      </c>
      <c r="E1121" t="s">
        <v>18</v>
      </c>
      <c r="F1121">
        <v>64</v>
      </c>
      <c r="G1121" t="s">
        <v>19</v>
      </c>
      <c r="H1121" t="s">
        <v>44</v>
      </c>
      <c r="I1121">
        <v>15.6</v>
      </c>
      <c r="J1121" t="s">
        <v>27</v>
      </c>
      <c r="K1121">
        <v>8.1999999999999993</v>
      </c>
      <c r="L1121">
        <v>2.21</v>
      </c>
      <c r="M1121" t="s">
        <v>22</v>
      </c>
      <c r="N1121">
        <v>3573.01</v>
      </c>
      <c r="O1121" s="5">
        <f>(ScoreCard!$E$3-laptop_prices3[[#This Row],[Price ($)]])/ScoreCard!$E$3*ScoreCard!$E$5</f>
        <v>3.3470347561223845</v>
      </c>
      <c r="P1121" s="5">
        <f>laptop_prices3[[#This Row],[RAM (GB)]]/ScoreCard!$F$3*ScoreCard!$F$5</f>
        <v>7</v>
      </c>
      <c r="Q1121" s="5">
        <f>laptop_prices3[[#This Row],[Screen Size (inch)]]/ScoreCard!$G$3*ScoreCard!$G$5</f>
        <v>1.8034682080924855</v>
      </c>
      <c r="R1121" s="5">
        <f>laptop_prices3[[#This Row],[Battery Life (hours)]]/ScoreCard!$H$3*ScoreCard!$H$5</f>
        <v>4.7833333333333323</v>
      </c>
      <c r="S1121" s="5">
        <f>ScoreCard!$I$3-laptop_prices3[[#This Row],[Weight (kg)]]/ScoreCard!$I$3*ScoreCard!$I$5</f>
        <v>2.2371428571428571</v>
      </c>
      <c r="T1121" s="6" cm="1">
        <f t="array" ref="T1121">_xlfn.IFS(laptop_prices3[[#This Row],[Storage]]="512GB SSD", 512, laptop_prices3[[#This Row],[Storage]] = "1TB SSD", 1000, laptop_prices3[[#This Row],[Storage]] = "2TB SSD", 2000, laptop_prices3[[#This Row],[Storage]]= "256GB SSD", 256, laptop_prices3[[#This Row],[Storage]] = "1TB HDD", 1000*0.7)</f>
        <v>1000</v>
      </c>
      <c r="U1121" s="5">
        <f>laptop_prices3[[#This Row],[Storage Raw Value]]/ScoreCard!$J$3*ScoreCard!$J$5</f>
        <v>4</v>
      </c>
    </row>
    <row r="1122" spans="2:21" x14ac:dyDescent="0.2">
      <c r="B1122" s="4" cm="1">
        <f t="array" ref="B1122">SUM(laptop_prices3[[#This Row],[RAM Comp]:[Weight Comp]]+laptop_prices3[[#This Row],[Storage Comp]])</f>
        <v>40.195476190476192</v>
      </c>
      <c r="C1122">
        <v>1120</v>
      </c>
      <c r="D1122" t="s">
        <v>17</v>
      </c>
      <c r="E1122" t="s">
        <v>37</v>
      </c>
      <c r="F1122">
        <v>8</v>
      </c>
      <c r="G1122" t="s">
        <v>25</v>
      </c>
      <c r="H1122" t="s">
        <v>26</v>
      </c>
      <c r="I1122">
        <v>17.3</v>
      </c>
      <c r="J1122" t="s">
        <v>21</v>
      </c>
      <c r="K1122">
        <v>4.5999999999999996</v>
      </c>
      <c r="L1122">
        <v>1.51</v>
      </c>
      <c r="M1122" t="s">
        <v>22</v>
      </c>
      <c r="N1122">
        <v>2225.27</v>
      </c>
      <c r="O1122" s="5">
        <f>(ScoreCard!$E$3-laptop_prices3[[#This Row],[Price ($)]])/ScoreCard!$E$3*ScoreCard!$E$5</f>
        <v>3.9705335366417831</v>
      </c>
      <c r="P1122" s="5">
        <f>laptop_prices3[[#This Row],[RAM (GB)]]/ScoreCard!$F$3*ScoreCard!$F$5</f>
        <v>0.875</v>
      </c>
      <c r="Q1122" s="5">
        <f>laptop_prices3[[#This Row],[Screen Size (inch)]]/ScoreCard!$G$3*ScoreCard!$G$5</f>
        <v>2</v>
      </c>
      <c r="R1122" s="5">
        <f>laptop_prices3[[#This Row],[Battery Life (hours)]]/ScoreCard!$H$3*ScoreCard!$H$5</f>
        <v>2.6833333333333331</v>
      </c>
      <c r="S1122" s="5">
        <f>ScoreCard!$I$3-laptop_prices3[[#This Row],[Weight (kg)]]/ScoreCard!$I$3*ScoreCard!$I$5</f>
        <v>2.637142857142857</v>
      </c>
      <c r="T1122" s="6" cm="1">
        <f t="array" ref="T1122">_xlfn.IFS(laptop_prices3[[#This Row],[Storage]]="512GB SSD", 512, laptop_prices3[[#This Row],[Storage]] = "1TB SSD", 1000, laptop_prices3[[#This Row],[Storage]] = "2TB SSD", 2000, laptop_prices3[[#This Row],[Storage]]= "256GB SSD", 256, laptop_prices3[[#This Row],[Storage]] = "1TB HDD", 1000*0.7)</f>
        <v>2000</v>
      </c>
      <c r="U1122" s="5">
        <f>laptop_prices3[[#This Row],[Storage Raw Value]]/ScoreCard!$J$3*ScoreCard!$J$5</f>
        <v>8</v>
      </c>
    </row>
    <row r="1123" spans="2:21" x14ac:dyDescent="0.2">
      <c r="B1123" s="4" cm="1">
        <f t="array" ref="B1123">SUM(laptop_prices3[[#This Row],[RAM Comp]:[Weight Comp]]+laptop_prices3[[#This Row],[Storage Comp]])</f>
        <v>18.435735205064681</v>
      </c>
      <c r="C1123">
        <v>1121</v>
      </c>
      <c r="D1123" t="s">
        <v>36</v>
      </c>
      <c r="E1123" t="s">
        <v>48</v>
      </c>
      <c r="F1123">
        <v>32</v>
      </c>
      <c r="G1123" t="s">
        <v>13</v>
      </c>
      <c r="H1123" t="s">
        <v>44</v>
      </c>
      <c r="I1123">
        <v>14</v>
      </c>
      <c r="J1123" t="s">
        <v>21</v>
      </c>
      <c r="K1123">
        <v>5</v>
      </c>
      <c r="L1123">
        <v>2.2599999999999998</v>
      </c>
      <c r="M1123" t="s">
        <v>46</v>
      </c>
      <c r="N1123">
        <v>1228.3900000000001</v>
      </c>
      <c r="O1123" s="5">
        <f>(ScoreCard!$E$3-laptop_prices3[[#This Row],[Price ($)]])/ScoreCard!$E$3*ScoreCard!$E$5</f>
        <v>4.4317155630891536</v>
      </c>
      <c r="P1123" s="5">
        <f>laptop_prices3[[#This Row],[RAM (GB)]]/ScoreCard!$F$3*ScoreCard!$F$5</f>
        <v>3.5</v>
      </c>
      <c r="Q1123" s="5">
        <f>laptop_prices3[[#This Row],[Screen Size (inch)]]/ScoreCard!$G$3*ScoreCard!$G$5</f>
        <v>1.6184971098265895</v>
      </c>
      <c r="R1123" s="5">
        <f>laptop_prices3[[#This Row],[Battery Life (hours)]]/ScoreCard!$H$3*ScoreCard!$H$5</f>
        <v>2.916666666666667</v>
      </c>
      <c r="S1123" s="5">
        <f>ScoreCard!$I$3-laptop_prices3[[#This Row],[Weight (kg)]]/ScoreCard!$I$3*ScoreCard!$I$5</f>
        <v>2.2085714285714286</v>
      </c>
      <c r="T1123" s="6" cm="1">
        <f t="array" ref="T1123">_xlfn.IFS(laptop_prices3[[#This Row],[Storage]]="512GB SSD", 512, laptop_prices3[[#This Row],[Storage]] = "1TB SSD", 1000, laptop_prices3[[#This Row],[Storage]] = "2TB SSD", 2000, laptop_prices3[[#This Row],[Storage]]= "256GB SSD", 256, laptop_prices3[[#This Row],[Storage]] = "1TB HDD", 1000*0.7)</f>
        <v>512</v>
      </c>
      <c r="U1123" s="5">
        <f>laptop_prices3[[#This Row],[Storage Raw Value]]/ScoreCard!$J$3*ScoreCard!$J$5</f>
        <v>2.048</v>
      </c>
    </row>
    <row r="1124" spans="2:21" x14ac:dyDescent="0.2">
      <c r="B1124" s="4" cm="1">
        <f t="array" ref="B1124">SUM(laptop_prices3[[#This Row],[RAM Comp]:[Weight Comp]]+laptop_prices3[[#This Row],[Storage Comp]])</f>
        <v>41.119710982658958</v>
      </c>
      <c r="C1124">
        <v>1122</v>
      </c>
      <c r="D1124" t="s">
        <v>38</v>
      </c>
      <c r="E1124" t="s">
        <v>41</v>
      </c>
      <c r="F1124">
        <v>8</v>
      </c>
      <c r="G1124" t="s">
        <v>25</v>
      </c>
      <c r="H1124" t="s">
        <v>44</v>
      </c>
      <c r="I1124">
        <v>16</v>
      </c>
      <c r="J1124" t="s">
        <v>15</v>
      </c>
      <c r="K1124">
        <v>7.5</v>
      </c>
      <c r="L1124">
        <v>2.59</v>
      </c>
      <c r="M1124" t="s">
        <v>22</v>
      </c>
      <c r="N1124">
        <v>1437.56</v>
      </c>
      <c r="O1124" s="5">
        <f>(ScoreCard!$E$3-laptop_prices3[[#This Row],[Price ($)]])/ScoreCard!$E$3*ScoreCard!$E$5</f>
        <v>4.3349482044582288</v>
      </c>
      <c r="P1124" s="5">
        <f>laptop_prices3[[#This Row],[RAM (GB)]]/ScoreCard!$F$3*ScoreCard!$F$5</f>
        <v>0.875</v>
      </c>
      <c r="Q1124" s="5">
        <f>laptop_prices3[[#This Row],[Screen Size (inch)]]/ScoreCard!$G$3*ScoreCard!$G$5</f>
        <v>1.8497109826589595</v>
      </c>
      <c r="R1124" s="5">
        <f>laptop_prices3[[#This Row],[Battery Life (hours)]]/ScoreCard!$H$3*ScoreCard!$H$5</f>
        <v>4.375</v>
      </c>
      <c r="S1124" s="5">
        <f>ScoreCard!$I$3-laptop_prices3[[#This Row],[Weight (kg)]]/ScoreCard!$I$3*ScoreCard!$I$5</f>
        <v>2.02</v>
      </c>
      <c r="T1124" s="6" cm="1">
        <f t="array" ref="T1124">_xlfn.IFS(laptop_prices3[[#This Row],[Storage]]="512GB SSD", 512, laptop_prices3[[#This Row],[Storage]] = "1TB SSD", 1000, laptop_prices3[[#This Row],[Storage]] = "2TB SSD", 2000, laptop_prices3[[#This Row],[Storage]]= "256GB SSD", 256, laptop_prices3[[#This Row],[Storage]] = "1TB HDD", 1000*0.7)</f>
        <v>2000</v>
      </c>
      <c r="U1124" s="5">
        <f>laptop_prices3[[#This Row],[Storage Raw Value]]/ScoreCard!$J$3*ScoreCard!$J$5</f>
        <v>8</v>
      </c>
    </row>
    <row r="1125" spans="2:21" x14ac:dyDescent="0.2">
      <c r="B1125" s="4" cm="1">
        <f t="array" ref="B1125">SUM(laptop_prices3[[#This Row],[RAM Comp]:[Weight Comp]]+laptop_prices3[[#This Row],[Storage Comp]])</f>
        <v>16.639572254335263</v>
      </c>
      <c r="C1125">
        <v>1123</v>
      </c>
      <c r="D1125" t="s">
        <v>33</v>
      </c>
      <c r="E1125" t="s">
        <v>12</v>
      </c>
      <c r="F1125">
        <v>16</v>
      </c>
      <c r="G1125" t="s">
        <v>13</v>
      </c>
      <c r="H1125" t="s">
        <v>40</v>
      </c>
      <c r="I1125">
        <v>13.3</v>
      </c>
      <c r="J1125" t="s">
        <v>43</v>
      </c>
      <c r="K1125">
        <v>6</v>
      </c>
      <c r="L1125">
        <v>3.22</v>
      </c>
      <c r="M1125" t="s">
        <v>30</v>
      </c>
      <c r="N1125">
        <v>962.06</v>
      </c>
      <c r="O1125" s="5">
        <f>(ScoreCard!$E$3-laptop_prices3[[#This Row],[Price ($)]])/ScoreCard!$E$3*ScoreCard!$E$5</f>
        <v>4.5549265905987113</v>
      </c>
      <c r="P1125" s="5">
        <f>laptop_prices3[[#This Row],[RAM (GB)]]/ScoreCard!$F$3*ScoreCard!$F$5</f>
        <v>1.75</v>
      </c>
      <c r="Q1125" s="5">
        <f>laptop_prices3[[#This Row],[Screen Size (inch)]]/ScoreCard!$G$3*ScoreCard!$G$5</f>
        <v>1.5375722543352601</v>
      </c>
      <c r="R1125" s="5">
        <f>laptop_prices3[[#This Row],[Battery Life (hours)]]/ScoreCard!$H$3*ScoreCard!$H$5</f>
        <v>3.5</v>
      </c>
      <c r="S1125" s="5">
        <f>ScoreCard!$I$3-laptop_prices3[[#This Row],[Weight (kg)]]/ScoreCard!$I$3*ScoreCard!$I$5</f>
        <v>1.66</v>
      </c>
      <c r="T1125" s="6" cm="1">
        <f t="array" ref="T1125">_xlfn.IFS(laptop_prices3[[#This Row],[Storage]]="512GB SSD", 512, laptop_prices3[[#This Row],[Storage]] = "1TB SSD", 1000, laptop_prices3[[#This Row],[Storage]] = "2TB SSD", 2000, laptop_prices3[[#This Row],[Storage]]= "256GB SSD", 256, laptop_prices3[[#This Row],[Storage]] = "1TB HDD", 1000*0.7)</f>
        <v>512</v>
      </c>
      <c r="U1125" s="5">
        <f>laptop_prices3[[#This Row],[Storage Raw Value]]/ScoreCard!$J$3*ScoreCard!$J$5</f>
        <v>2.048</v>
      </c>
    </row>
    <row r="1126" spans="2:21" x14ac:dyDescent="0.2">
      <c r="B1126" s="4" cm="1">
        <f t="array" ref="B1126">SUM(laptop_prices3[[#This Row],[RAM Comp]:[Weight Comp]]+laptop_prices3[[#This Row],[Storage Comp]])</f>
        <v>22.37135425268373</v>
      </c>
      <c r="C1126">
        <v>1124</v>
      </c>
      <c r="D1126" t="s">
        <v>33</v>
      </c>
      <c r="E1126" t="s">
        <v>31</v>
      </c>
      <c r="F1126">
        <v>8</v>
      </c>
      <c r="G1126" t="s">
        <v>42</v>
      </c>
      <c r="H1126" t="s">
        <v>20</v>
      </c>
      <c r="I1126">
        <v>14</v>
      </c>
      <c r="J1126" t="s">
        <v>21</v>
      </c>
      <c r="K1126">
        <v>11.1</v>
      </c>
      <c r="L1126">
        <v>2.27</v>
      </c>
      <c r="M1126" t="s">
        <v>16</v>
      </c>
      <c r="N1126">
        <v>575.16</v>
      </c>
      <c r="O1126" s="5">
        <f>(ScoreCard!$E$3-laptop_prices3[[#This Row],[Price ($)]])/ScoreCard!$E$3*ScoreCard!$E$5</f>
        <v>4.7339163647264773</v>
      </c>
      <c r="P1126" s="5">
        <f>laptop_prices3[[#This Row],[RAM (GB)]]/ScoreCard!$F$3*ScoreCard!$F$5</f>
        <v>0.875</v>
      </c>
      <c r="Q1126" s="5">
        <f>laptop_prices3[[#This Row],[Screen Size (inch)]]/ScoreCard!$G$3*ScoreCard!$G$5</f>
        <v>1.6184971098265895</v>
      </c>
      <c r="R1126" s="5">
        <f>laptop_prices3[[#This Row],[Battery Life (hours)]]/ScoreCard!$H$3*ScoreCard!$H$5</f>
        <v>6.4749999999999996</v>
      </c>
      <c r="S1126" s="5">
        <f>ScoreCard!$I$3-laptop_prices3[[#This Row],[Weight (kg)]]/ScoreCard!$I$3*ScoreCard!$I$5</f>
        <v>2.2028571428571428</v>
      </c>
      <c r="T1126" s="6" cm="1">
        <f t="array" ref="T1126">_xlfn.IFS(laptop_prices3[[#This Row],[Storage]]="512GB SSD", 512, laptop_prices3[[#This Row],[Storage]] = "1TB SSD", 1000, laptop_prices3[[#This Row],[Storage]] = "2TB SSD", 2000, laptop_prices3[[#This Row],[Storage]]= "256GB SSD", 256, laptop_prices3[[#This Row],[Storage]] = "1TB HDD", 1000*0.7)</f>
        <v>700</v>
      </c>
      <c r="U1126" s="5">
        <f>laptop_prices3[[#This Row],[Storage Raw Value]]/ScoreCard!$J$3*ScoreCard!$J$5</f>
        <v>2.8</v>
      </c>
    </row>
    <row r="1127" spans="2:21" x14ac:dyDescent="0.2">
      <c r="B1127" s="4" cm="1">
        <f t="array" ref="B1127">SUM(laptop_prices3[[#This Row],[RAM Comp]:[Weight Comp]]+laptop_prices3[[#This Row],[Storage Comp]])</f>
        <v>16.457072254335259</v>
      </c>
      <c r="C1127">
        <v>1125</v>
      </c>
      <c r="D1127" t="s">
        <v>17</v>
      </c>
      <c r="E1127" t="s">
        <v>12</v>
      </c>
      <c r="F1127">
        <v>4</v>
      </c>
      <c r="G1127" t="s">
        <v>13</v>
      </c>
      <c r="H1127" t="s">
        <v>14</v>
      </c>
      <c r="I1127">
        <v>13.3</v>
      </c>
      <c r="J1127" t="s">
        <v>27</v>
      </c>
      <c r="K1127">
        <v>7.8</v>
      </c>
      <c r="L1127">
        <v>3.08</v>
      </c>
      <c r="M1127" t="s">
        <v>30</v>
      </c>
      <c r="N1127">
        <v>1631.83</v>
      </c>
      <c r="O1127" s="5">
        <f>(ScoreCard!$E$3-laptop_prices3[[#This Row],[Price ($)]])/ScoreCard!$E$3*ScoreCard!$E$5</f>
        <v>4.2450739645517901</v>
      </c>
      <c r="P1127" s="5">
        <f>laptop_prices3[[#This Row],[RAM (GB)]]/ScoreCard!$F$3*ScoreCard!$F$5</f>
        <v>0.4375</v>
      </c>
      <c r="Q1127" s="5">
        <f>laptop_prices3[[#This Row],[Screen Size (inch)]]/ScoreCard!$G$3*ScoreCard!$G$5</f>
        <v>1.5375722543352601</v>
      </c>
      <c r="R1127" s="5">
        <f>laptop_prices3[[#This Row],[Battery Life (hours)]]/ScoreCard!$H$3*ScoreCard!$H$5</f>
        <v>4.55</v>
      </c>
      <c r="S1127" s="5">
        <f>ScoreCard!$I$3-laptop_prices3[[#This Row],[Weight (kg)]]/ScoreCard!$I$3*ScoreCard!$I$5</f>
        <v>1.74</v>
      </c>
      <c r="T1127" s="6" cm="1">
        <f t="array" ref="T1127">_xlfn.IFS(laptop_prices3[[#This Row],[Storage]]="512GB SSD", 512, laptop_prices3[[#This Row],[Storage]] = "1TB SSD", 1000, laptop_prices3[[#This Row],[Storage]] = "2TB SSD", 2000, laptop_prices3[[#This Row],[Storage]]= "256GB SSD", 256, laptop_prices3[[#This Row],[Storage]] = "1TB HDD", 1000*0.7)</f>
        <v>512</v>
      </c>
      <c r="U1127" s="5">
        <f>laptop_prices3[[#This Row],[Storage Raw Value]]/ScoreCard!$J$3*ScoreCard!$J$5</f>
        <v>2.048</v>
      </c>
    </row>
    <row r="1128" spans="2:21" x14ac:dyDescent="0.2">
      <c r="B1128" s="4" cm="1">
        <f t="array" ref="B1128">SUM(laptop_prices3[[#This Row],[RAM Comp]:[Weight Comp]]+laptop_prices3[[#This Row],[Storage Comp]])</f>
        <v>13.998306633636114</v>
      </c>
      <c r="C1128">
        <v>1126</v>
      </c>
      <c r="D1128" t="s">
        <v>33</v>
      </c>
      <c r="E1128" t="s">
        <v>41</v>
      </c>
      <c r="F1128">
        <v>16</v>
      </c>
      <c r="G1128" t="s">
        <v>29</v>
      </c>
      <c r="H1128" t="s">
        <v>35</v>
      </c>
      <c r="I1128">
        <v>14</v>
      </c>
      <c r="J1128" t="s">
        <v>43</v>
      </c>
      <c r="K1128">
        <v>8.6</v>
      </c>
      <c r="L1128">
        <v>3.47</v>
      </c>
      <c r="M1128" t="s">
        <v>30</v>
      </c>
      <c r="N1128">
        <v>2116.08</v>
      </c>
      <c r="O1128" s="5">
        <f>(ScoreCard!$E$3-laptop_prices3[[#This Row],[Price ($)]])/ScoreCard!$E$3*ScoreCard!$E$5</f>
        <v>4.0210476060059879</v>
      </c>
      <c r="P1128" s="5">
        <f>laptop_prices3[[#This Row],[RAM (GB)]]/ScoreCard!$F$3*ScoreCard!$F$5</f>
        <v>1.75</v>
      </c>
      <c r="Q1128" s="5">
        <f>laptop_prices3[[#This Row],[Screen Size (inch)]]/ScoreCard!$G$3*ScoreCard!$G$5</f>
        <v>1.6184971098265895</v>
      </c>
      <c r="R1128" s="5">
        <f>laptop_prices3[[#This Row],[Battery Life (hours)]]/ScoreCard!$H$3*ScoreCard!$H$5</f>
        <v>5.0166666666666666</v>
      </c>
      <c r="S1128" s="5">
        <f>ScoreCard!$I$3-laptop_prices3[[#This Row],[Weight (kg)]]/ScoreCard!$I$3*ScoreCard!$I$5</f>
        <v>1.5171428571428571</v>
      </c>
      <c r="T1128" s="6" cm="1">
        <f t="array" ref="T1128">_xlfn.IFS(laptop_prices3[[#This Row],[Storage]]="512GB SSD", 512, laptop_prices3[[#This Row],[Storage]] = "1TB SSD", 1000, laptop_prices3[[#This Row],[Storage]] = "2TB SSD", 2000, laptop_prices3[[#This Row],[Storage]]= "256GB SSD", 256, laptop_prices3[[#This Row],[Storage]] = "1TB HDD", 1000*0.7)</f>
        <v>256</v>
      </c>
      <c r="U1128" s="5">
        <f>laptop_prices3[[#This Row],[Storage Raw Value]]/ScoreCard!$J$3*ScoreCard!$J$5</f>
        <v>1.024</v>
      </c>
    </row>
    <row r="1129" spans="2:21" x14ac:dyDescent="0.2">
      <c r="B1129" s="4" cm="1">
        <f t="array" ref="B1129">SUM(laptop_prices3[[#This Row],[RAM Comp]:[Weight Comp]]+laptop_prices3[[#This Row],[Storage Comp]])</f>
        <v>32.716139554087533</v>
      </c>
      <c r="C1129">
        <v>1127</v>
      </c>
      <c r="D1129" t="s">
        <v>47</v>
      </c>
      <c r="E1129" t="s">
        <v>41</v>
      </c>
      <c r="F1129">
        <v>64</v>
      </c>
      <c r="G1129" t="s">
        <v>19</v>
      </c>
      <c r="H1129" t="s">
        <v>35</v>
      </c>
      <c r="I1129">
        <v>16</v>
      </c>
      <c r="J1129" t="s">
        <v>43</v>
      </c>
      <c r="K1129">
        <v>8.6999999999999993</v>
      </c>
      <c r="L1129">
        <v>1.24</v>
      </c>
      <c r="M1129" t="s">
        <v>30</v>
      </c>
      <c r="N1129">
        <v>5676.83</v>
      </c>
      <c r="O1129" s="5">
        <f>(ScoreCard!$E$3-laptop_prices3[[#This Row],[Price ($)]])/ScoreCard!$E$3*ScoreCard!$E$5</f>
        <v>2.3737541497499972</v>
      </c>
      <c r="P1129" s="5">
        <f>laptop_prices3[[#This Row],[RAM (GB)]]/ScoreCard!$F$3*ScoreCard!$F$5</f>
        <v>7</v>
      </c>
      <c r="Q1129" s="5">
        <f>laptop_prices3[[#This Row],[Screen Size (inch)]]/ScoreCard!$G$3*ScoreCard!$G$5</f>
        <v>1.8497109826589595</v>
      </c>
      <c r="R1129" s="5">
        <f>laptop_prices3[[#This Row],[Battery Life (hours)]]/ScoreCard!$H$3*ScoreCard!$H$5</f>
        <v>5.0750000000000002</v>
      </c>
      <c r="S1129" s="5">
        <f>ScoreCard!$I$3-laptop_prices3[[#This Row],[Weight (kg)]]/ScoreCard!$I$3*ScoreCard!$I$5</f>
        <v>2.7914285714285714</v>
      </c>
      <c r="T1129" s="6" cm="1">
        <f t="array" ref="T1129">_xlfn.IFS(laptop_prices3[[#This Row],[Storage]]="512GB SSD", 512, laptop_prices3[[#This Row],[Storage]] = "1TB SSD", 1000, laptop_prices3[[#This Row],[Storage]] = "2TB SSD", 2000, laptop_prices3[[#This Row],[Storage]]= "256GB SSD", 256, laptop_prices3[[#This Row],[Storage]] = "1TB HDD", 1000*0.7)</f>
        <v>1000</v>
      </c>
      <c r="U1129" s="5">
        <f>laptop_prices3[[#This Row],[Storage Raw Value]]/ScoreCard!$J$3*ScoreCard!$J$5</f>
        <v>4</v>
      </c>
    </row>
    <row r="1130" spans="2:21" x14ac:dyDescent="0.2">
      <c r="B1130" s="4" cm="1">
        <f t="array" ref="B1130">SUM(laptop_prices3[[#This Row],[RAM Comp]:[Weight Comp]]+laptop_prices3[[#This Row],[Storage Comp]])</f>
        <v>20.157738095238095</v>
      </c>
      <c r="C1130">
        <v>1128</v>
      </c>
      <c r="D1130" t="s">
        <v>47</v>
      </c>
      <c r="E1130" t="s">
        <v>18</v>
      </c>
      <c r="F1130">
        <v>4</v>
      </c>
      <c r="G1130" t="s">
        <v>42</v>
      </c>
      <c r="H1130" t="s">
        <v>32</v>
      </c>
      <c r="I1130">
        <v>17.3</v>
      </c>
      <c r="J1130" t="s">
        <v>43</v>
      </c>
      <c r="K1130">
        <v>6.5</v>
      </c>
      <c r="L1130">
        <v>1.35</v>
      </c>
      <c r="M1130" t="s">
        <v>30</v>
      </c>
      <c r="N1130">
        <v>1312.82</v>
      </c>
      <c r="O1130" s="5">
        <f>(ScoreCard!$E$3-laptop_prices3[[#This Row],[Price ($)]])/ScoreCard!$E$3*ScoreCard!$E$5</f>
        <v>4.392656099068458</v>
      </c>
      <c r="P1130" s="5">
        <f>laptop_prices3[[#This Row],[RAM (GB)]]/ScoreCard!$F$3*ScoreCard!$F$5</f>
        <v>0.4375</v>
      </c>
      <c r="Q1130" s="5">
        <f>laptop_prices3[[#This Row],[Screen Size (inch)]]/ScoreCard!$G$3*ScoreCard!$G$5</f>
        <v>2</v>
      </c>
      <c r="R1130" s="5">
        <f>laptop_prices3[[#This Row],[Battery Life (hours)]]/ScoreCard!$H$3*ScoreCard!$H$5</f>
        <v>3.7916666666666665</v>
      </c>
      <c r="S1130" s="5">
        <f>ScoreCard!$I$3-laptop_prices3[[#This Row],[Weight (kg)]]/ScoreCard!$I$3*ScoreCard!$I$5</f>
        <v>2.7285714285714286</v>
      </c>
      <c r="T1130" s="6" cm="1">
        <f t="array" ref="T1130">_xlfn.IFS(laptop_prices3[[#This Row],[Storage]]="512GB SSD", 512, laptop_prices3[[#This Row],[Storage]] = "1TB SSD", 1000, laptop_prices3[[#This Row],[Storage]] = "2TB SSD", 2000, laptop_prices3[[#This Row],[Storage]]= "256GB SSD", 256, laptop_prices3[[#This Row],[Storage]] = "1TB HDD", 1000*0.7)</f>
        <v>700</v>
      </c>
      <c r="U1130" s="5">
        <f>laptop_prices3[[#This Row],[Storage Raw Value]]/ScoreCard!$J$3*ScoreCard!$J$5</f>
        <v>2.8</v>
      </c>
    </row>
    <row r="1131" spans="2:21" x14ac:dyDescent="0.2">
      <c r="B1131" s="4" cm="1">
        <f t="array" ref="B1131">SUM(laptop_prices3[[#This Row],[RAM Comp]:[Weight Comp]]+laptop_prices3[[#This Row],[Storage Comp]])</f>
        <v>23.406000825763829</v>
      </c>
      <c r="C1131">
        <v>1129</v>
      </c>
      <c r="D1131" t="s">
        <v>34</v>
      </c>
      <c r="E1131" t="s">
        <v>24</v>
      </c>
      <c r="F1131">
        <v>64</v>
      </c>
      <c r="G1131" t="s">
        <v>13</v>
      </c>
      <c r="H1131" t="s">
        <v>14</v>
      </c>
      <c r="I1131">
        <v>13.3</v>
      </c>
      <c r="J1131" t="s">
        <v>27</v>
      </c>
      <c r="K1131">
        <v>8.1</v>
      </c>
      <c r="L1131">
        <v>2.71</v>
      </c>
      <c r="M1131" t="s">
        <v>46</v>
      </c>
      <c r="N1131">
        <v>3828.45</v>
      </c>
      <c r="O1131" s="5">
        <f>(ScoreCard!$E$3-laptop_prices3[[#This Row],[Price ($)]])/ScoreCard!$E$3*ScoreCard!$E$5</f>
        <v>3.2288617194121327</v>
      </c>
      <c r="P1131" s="5">
        <f>laptop_prices3[[#This Row],[RAM (GB)]]/ScoreCard!$F$3*ScoreCard!$F$5</f>
        <v>7</v>
      </c>
      <c r="Q1131" s="5">
        <f>laptop_prices3[[#This Row],[Screen Size (inch)]]/ScoreCard!$G$3*ScoreCard!$G$5</f>
        <v>1.5375722543352601</v>
      </c>
      <c r="R1131" s="5">
        <f>laptop_prices3[[#This Row],[Battery Life (hours)]]/ScoreCard!$H$3*ScoreCard!$H$5</f>
        <v>4.7249999999999996</v>
      </c>
      <c r="S1131" s="5">
        <f>ScoreCard!$I$3-laptop_prices3[[#This Row],[Weight (kg)]]/ScoreCard!$I$3*ScoreCard!$I$5</f>
        <v>1.9514285714285715</v>
      </c>
      <c r="T1131" s="6" cm="1">
        <f t="array" ref="T1131">_xlfn.IFS(laptop_prices3[[#This Row],[Storage]]="512GB SSD", 512, laptop_prices3[[#This Row],[Storage]] = "1TB SSD", 1000, laptop_prices3[[#This Row],[Storage]] = "2TB SSD", 2000, laptop_prices3[[#This Row],[Storage]]= "256GB SSD", 256, laptop_prices3[[#This Row],[Storage]] = "1TB HDD", 1000*0.7)</f>
        <v>512</v>
      </c>
      <c r="U1131" s="5">
        <f>laptop_prices3[[#This Row],[Storage Raw Value]]/ScoreCard!$J$3*ScoreCard!$J$5</f>
        <v>2.048</v>
      </c>
    </row>
    <row r="1132" spans="2:21" x14ac:dyDescent="0.2">
      <c r="B1132" s="4" cm="1">
        <f t="array" ref="B1132">SUM(laptop_prices3[[#This Row],[RAM Comp]:[Weight Comp]]+laptop_prices3[[#This Row],[Storage Comp]])</f>
        <v>17.856116157445637</v>
      </c>
      <c r="C1132">
        <v>1130</v>
      </c>
      <c r="D1132" t="s">
        <v>45</v>
      </c>
      <c r="E1132" t="s">
        <v>24</v>
      </c>
      <c r="F1132">
        <v>8</v>
      </c>
      <c r="G1132" t="s">
        <v>42</v>
      </c>
      <c r="H1132" t="s">
        <v>20</v>
      </c>
      <c r="I1132">
        <v>14</v>
      </c>
      <c r="J1132" t="s">
        <v>21</v>
      </c>
      <c r="K1132">
        <v>4.3</v>
      </c>
      <c r="L1132">
        <v>3.23</v>
      </c>
      <c r="M1132" t="s">
        <v>22</v>
      </c>
      <c r="N1132">
        <v>728.94</v>
      </c>
      <c r="O1132" s="5">
        <f>(ScoreCard!$E$3-laptop_prices3[[#This Row],[Price ($)]])/ScoreCard!$E$3*ScoreCard!$E$5</f>
        <v>4.6627738279847666</v>
      </c>
      <c r="P1132" s="5">
        <f>laptop_prices3[[#This Row],[RAM (GB)]]/ScoreCard!$F$3*ScoreCard!$F$5</f>
        <v>0.875</v>
      </c>
      <c r="Q1132" s="5">
        <f>laptop_prices3[[#This Row],[Screen Size (inch)]]/ScoreCard!$G$3*ScoreCard!$G$5</f>
        <v>1.6184971098265895</v>
      </c>
      <c r="R1132" s="5">
        <f>laptop_prices3[[#This Row],[Battery Life (hours)]]/ScoreCard!$H$3*ScoreCard!$H$5</f>
        <v>2.5083333333333333</v>
      </c>
      <c r="S1132" s="5">
        <f>ScoreCard!$I$3-laptop_prices3[[#This Row],[Weight (kg)]]/ScoreCard!$I$3*ScoreCard!$I$5</f>
        <v>1.6542857142857144</v>
      </c>
      <c r="T1132" s="6" cm="1">
        <f t="array" ref="T1132">_xlfn.IFS(laptop_prices3[[#This Row],[Storage]]="512GB SSD", 512, laptop_prices3[[#This Row],[Storage]] = "1TB SSD", 1000, laptop_prices3[[#This Row],[Storage]] = "2TB SSD", 2000, laptop_prices3[[#This Row],[Storage]]= "256GB SSD", 256, laptop_prices3[[#This Row],[Storage]] = "1TB HDD", 1000*0.7)</f>
        <v>700</v>
      </c>
      <c r="U1132" s="5">
        <f>laptop_prices3[[#This Row],[Storage Raw Value]]/ScoreCard!$J$3*ScoreCard!$J$5</f>
        <v>2.8</v>
      </c>
    </row>
    <row r="1133" spans="2:21" x14ac:dyDescent="0.2">
      <c r="B1133" s="4" cm="1">
        <f t="array" ref="B1133">SUM(laptop_prices3[[#This Row],[RAM Comp]:[Weight Comp]]+laptop_prices3[[#This Row],[Storage Comp]])</f>
        <v>14.441310349573355</v>
      </c>
      <c r="C1133">
        <v>1131</v>
      </c>
      <c r="D1133" t="s">
        <v>34</v>
      </c>
      <c r="E1133" t="s">
        <v>37</v>
      </c>
      <c r="F1133">
        <v>4</v>
      </c>
      <c r="G1133" t="s">
        <v>29</v>
      </c>
      <c r="H1133" t="s">
        <v>32</v>
      </c>
      <c r="I1133">
        <v>13.3</v>
      </c>
      <c r="J1133" t="s">
        <v>15</v>
      </c>
      <c r="K1133">
        <v>10.7</v>
      </c>
      <c r="L1133">
        <v>2.4</v>
      </c>
      <c r="M1133" t="s">
        <v>30</v>
      </c>
      <c r="N1133">
        <v>1916.71</v>
      </c>
      <c r="O1133" s="5">
        <f>(ScoreCard!$E$3-laptop_prices3[[#This Row],[Price ($)]])/ScoreCard!$E$3*ScoreCard!$E$5</f>
        <v>4.1132812355429555</v>
      </c>
      <c r="P1133" s="5">
        <f>laptop_prices3[[#This Row],[RAM (GB)]]/ScoreCard!$F$3*ScoreCard!$F$5</f>
        <v>0.4375</v>
      </c>
      <c r="Q1133" s="5">
        <f>laptop_prices3[[#This Row],[Screen Size (inch)]]/ScoreCard!$G$3*ScoreCard!$G$5</f>
        <v>1.5375722543352601</v>
      </c>
      <c r="R1133" s="5">
        <f>laptop_prices3[[#This Row],[Battery Life (hours)]]/ScoreCard!$H$3*ScoreCard!$H$5</f>
        <v>6.2416666666666663</v>
      </c>
      <c r="S1133" s="5">
        <f>ScoreCard!$I$3-laptop_prices3[[#This Row],[Weight (kg)]]/ScoreCard!$I$3*ScoreCard!$I$5</f>
        <v>2.1285714285714286</v>
      </c>
      <c r="T1133" s="6" cm="1">
        <f t="array" ref="T1133">_xlfn.IFS(laptop_prices3[[#This Row],[Storage]]="512GB SSD", 512, laptop_prices3[[#This Row],[Storage]] = "1TB SSD", 1000, laptop_prices3[[#This Row],[Storage]] = "2TB SSD", 2000, laptop_prices3[[#This Row],[Storage]]= "256GB SSD", 256, laptop_prices3[[#This Row],[Storage]] = "1TB HDD", 1000*0.7)</f>
        <v>256</v>
      </c>
      <c r="U1133" s="5">
        <f>laptop_prices3[[#This Row],[Storage Raw Value]]/ScoreCard!$J$3*ScoreCard!$J$5</f>
        <v>1.024</v>
      </c>
    </row>
    <row r="1134" spans="2:21" x14ac:dyDescent="0.2">
      <c r="B1134" s="4" cm="1">
        <f t="array" ref="B1134">SUM(laptop_prices3[[#This Row],[RAM Comp]:[Weight Comp]]+laptop_prices3[[#This Row],[Storage Comp]])</f>
        <v>26.164687586017067</v>
      </c>
      <c r="C1134">
        <v>1132</v>
      </c>
      <c r="D1134" t="s">
        <v>17</v>
      </c>
      <c r="E1134" t="s">
        <v>12</v>
      </c>
      <c r="F1134">
        <v>64</v>
      </c>
      <c r="G1134" t="s">
        <v>42</v>
      </c>
      <c r="H1134" t="s">
        <v>44</v>
      </c>
      <c r="I1134">
        <v>14</v>
      </c>
      <c r="J1134" t="s">
        <v>43</v>
      </c>
      <c r="K1134">
        <v>8.1999999999999993</v>
      </c>
      <c r="L1134">
        <v>3.39</v>
      </c>
      <c r="M1134" t="s">
        <v>22</v>
      </c>
      <c r="N1134">
        <v>1449.27</v>
      </c>
      <c r="O1134" s="5">
        <f>(ScoreCard!$E$3-laptop_prices3[[#This Row],[Price ($)]])/ScoreCard!$E$3*ScoreCard!$E$5</f>
        <v>4.3295308608163667</v>
      </c>
      <c r="P1134" s="5">
        <f>laptop_prices3[[#This Row],[RAM (GB)]]/ScoreCard!$F$3*ScoreCard!$F$5</f>
        <v>7</v>
      </c>
      <c r="Q1134" s="5">
        <f>laptop_prices3[[#This Row],[Screen Size (inch)]]/ScoreCard!$G$3*ScoreCard!$G$5</f>
        <v>1.6184971098265895</v>
      </c>
      <c r="R1134" s="5">
        <f>laptop_prices3[[#This Row],[Battery Life (hours)]]/ScoreCard!$H$3*ScoreCard!$H$5</f>
        <v>4.7833333333333323</v>
      </c>
      <c r="S1134" s="5">
        <f>ScoreCard!$I$3-laptop_prices3[[#This Row],[Weight (kg)]]/ScoreCard!$I$3*ScoreCard!$I$5</f>
        <v>1.5628571428571427</v>
      </c>
      <c r="T1134" s="6" cm="1">
        <f t="array" ref="T1134">_xlfn.IFS(laptop_prices3[[#This Row],[Storage]]="512GB SSD", 512, laptop_prices3[[#This Row],[Storage]] = "1TB SSD", 1000, laptop_prices3[[#This Row],[Storage]] = "2TB SSD", 2000, laptop_prices3[[#This Row],[Storage]]= "256GB SSD", 256, laptop_prices3[[#This Row],[Storage]] = "1TB HDD", 1000*0.7)</f>
        <v>700</v>
      </c>
      <c r="U1134" s="5">
        <f>laptop_prices3[[#This Row],[Storage Raw Value]]/ScoreCard!$J$3*ScoreCard!$J$5</f>
        <v>2.8</v>
      </c>
    </row>
    <row r="1135" spans="2:21" x14ac:dyDescent="0.2">
      <c r="B1135" s="4" cm="1">
        <f t="array" ref="B1135">SUM(laptop_prices3[[#This Row],[RAM Comp]:[Weight Comp]]+laptop_prices3[[#This Row],[Storage Comp]])</f>
        <v>46.048762730525738</v>
      </c>
      <c r="C1135">
        <v>1133</v>
      </c>
      <c r="D1135" t="s">
        <v>23</v>
      </c>
      <c r="E1135" t="s">
        <v>12</v>
      </c>
      <c r="F1135">
        <v>64</v>
      </c>
      <c r="G1135" t="s">
        <v>25</v>
      </c>
      <c r="H1135" t="s">
        <v>20</v>
      </c>
      <c r="I1135">
        <v>13.3</v>
      </c>
      <c r="J1135" t="s">
        <v>15</v>
      </c>
      <c r="K1135">
        <v>6.7</v>
      </c>
      <c r="L1135">
        <v>3.32</v>
      </c>
      <c r="M1135" t="s">
        <v>30</v>
      </c>
      <c r="N1135">
        <v>2513.67</v>
      </c>
      <c r="O1135" s="5">
        <f>(ScoreCard!$E$3-laptop_prices3[[#This Row],[Price ($)]])/ScoreCard!$E$3*ScoreCard!$E$5</f>
        <v>3.8371123661624669</v>
      </c>
      <c r="P1135" s="5">
        <f>laptop_prices3[[#This Row],[RAM (GB)]]/ScoreCard!$F$3*ScoreCard!$F$5</f>
        <v>7</v>
      </c>
      <c r="Q1135" s="5">
        <f>laptop_prices3[[#This Row],[Screen Size (inch)]]/ScoreCard!$G$3*ScoreCard!$G$5</f>
        <v>1.5375722543352601</v>
      </c>
      <c r="R1135" s="5">
        <f>laptop_prices3[[#This Row],[Battery Life (hours)]]/ScoreCard!$H$3*ScoreCard!$H$5</f>
        <v>3.9083333333333332</v>
      </c>
      <c r="S1135" s="5">
        <f>ScoreCard!$I$3-laptop_prices3[[#This Row],[Weight (kg)]]/ScoreCard!$I$3*ScoreCard!$I$5</f>
        <v>1.602857142857143</v>
      </c>
      <c r="T1135" s="6" cm="1">
        <f t="array" ref="T1135">_xlfn.IFS(laptop_prices3[[#This Row],[Storage]]="512GB SSD", 512, laptop_prices3[[#This Row],[Storage]] = "1TB SSD", 1000, laptop_prices3[[#This Row],[Storage]] = "2TB SSD", 2000, laptop_prices3[[#This Row],[Storage]]= "256GB SSD", 256, laptop_prices3[[#This Row],[Storage]] = "1TB HDD", 1000*0.7)</f>
        <v>2000</v>
      </c>
      <c r="U1135" s="5">
        <f>laptop_prices3[[#This Row],[Storage Raw Value]]/ScoreCard!$J$3*ScoreCard!$J$5</f>
        <v>8</v>
      </c>
    </row>
    <row r="1136" spans="2:21" x14ac:dyDescent="0.2">
      <c r="B1136" s="4" cm="1">
        <f t="array" ref="B1136">SUM(laptop_prices3[[#This Row],[RAM Comp]:[Weight Comp]]+laptop_prices3[[#This Row],[Storage Comp]])</f>
        <v>20.522425681255161</v>
      </c>
      <c r="C1136">
        <v>1134</v>
      </c>
      <c r="D1136" t="s">
        <v>23</v>
      </c>
      <c r="E1136" t="s">
        <v>18</v>
      </c>
      <c r="F1136">
        <v>4</v>
      </c>
      <c r="G1136" t="s">
        <v>42</v>
      </c>
      <c r="H1136" t="s">
        <v>20</v>
      </c>
      <c r="I1136">
        <v>14</v>
      </c>
      <c r="J1136" t="s">
        <v>43</v>
      </c>
      <c r="K1136">
        <v>8.6999999999999993</v>
      </c>
      <c r="L1136">
        <v>2.29</v>
      </c>
      <c r="M1136" t="s">
        <v>22</v>
      </c>
      <c r="N1136">
        <v>1080</v>
      </c>
      <c r="O1136" s="5">
        <f>(ScoreCard!$E$3-laptop_prices3[[#This Row],[Price ($)]])/ScoreCard!$E$3*ScoreCard!$E$5</f>
        <v>4.5003645488291877</v>
      </c>
      <c r="P1136" s="5">
        <f>laptop_prices3[[#This Row],[RAM (GB)]]/ScoreCard!$F$3*ScoreCard!$F$5</f>
        <v>0.4375</v>
      </c>
      <c r="Q1136" s="5">
        <f>laptop_prices3[[#This Row],[Screen Size (inch)]]/ScoreCard!$G$3*ScoreCard!$G$5</f>
        <v>1.6184971098265895</v>
      </c>
      <c r="R1136" s="5">
        <f>laptop_prices3[[#This Row],[Battery Life (hours)]]/ScoreCard!$H$3*ScoreCard!$H$5</f>
        <v>5.0750000000000002</v>
      </c>
      <c r="S1136" s="5">
        <f>ScoreCard!$I$3-laptop_prices3[[#This Row],[Weight (kg)]]/ScoreCard!$I$3*ScoreCard!$I$5</f>
        <v>2.1914285714285713</v>
      </c>
      <c r="T1136" s="6" cm="1">
        <f t="array" ref="T1136">_xlfn.IFS(laptop_prices3[[#This Row],[Storage]]="512GB SSD", 512, laptop_prices3[[#This Row],[Storage]] = "1TB SSD", 1000, laptop_prices3[[#This Row],[Storage]] = "2TB SSD", 2000, laptop_prices3[[#This Row],[Storage]]= "256GB SSD", 256, laptop_prices3[[#This Row],[Storage]] = "1TB HDD", 1000*0.7)</f>
        <v>700</v>
      </c>
      <c r="U1136" s="5">
        <f>laptop_prices3[[#This Row],[Storage Raw Value]]/ScoreCard!$J$3*ScoreCard!$J$5</f>
        <v>2.8</v>
      </c>
    </row>
    <row r="1137" spans="2:21" x14ac:dyDescent="0.2">
      <c r="B1137" s="4" cm="1">
        <f t="array" ref="B1137">SUM(laptop_prices3[[#This Row],[RAM Comp]:[Weight Comp]]+laptop_prices3[[#This Row],[Storage Comp]])</f>
        <v>14.518753922378199</v>
      </c>
      <c r="C1137">
        <v>1135</v>
      </c>
      <c r="D1137" t="s">
        <v>33</v>
      </c>
      <c r="E1137" t="s">
        <v>12</v>
      </c>
      <c r="F1137">
        <v>16</v>
      </c>
      <c r="G1137" t="s">
        <v>29</v>
      </c>
      <c r="H1137" t="s">
        <v>32</v>
      </c>
      <c r="I1137">
        <v>15.6</v>
      </c>
      <c r="J1137" t="s">
        <v>43</v>
      </c>
      <c r="K1137">
        <v>7.5</v>
      </c>
      <c r="L1137">
        <v>1.76</v>
      </c>
      <c r="M1137" t="s">
        <v>46</v>
      </c>
      <c r="N1137">
        <v>992.4</v>
      </c>
      <c r="O1137" s="5">
        <f>(ScoreCard!$E$3-laptop_prices3[[#This Row],[Price ($)]])/ScoreCard!$E$3*ScoreCard!$E$5</f>
        <v>4.540890535424154</v>
      </c>
      <c r="P1137" s="5">
        <f>laptop_prices3[[#This Row],[RAM (GB)]]/ScoreCard!$F$3*ScoreCard!$F$5</f>
        <v>1.75</v>
      </c>
      <c r="Q1137" s="5">
        <f>laptop_prices3[[#This Row],[Screen Size (inch)]]/ScoreCard!$G$3*ScoreCard!$G$5</f>
        <v>1.8034682080924855</v>
      </c>
      <c r="R1137" s="5">
        <f>laptop_prices3[[#This Row],[Battery Life (hours)]]/ScoreCard!$H$3*ScoreCard!$H$5</f>
        <v>4.375</v>
      </c>
      <c r="S1137" s="5">
        <f>ScoreCard!$I$3-laptop_prices3[[#This Row],[Weight (kg)]]/ScoreCard!$I$3*ScoreCard!$I$5</f>
        <v>2.4942857142857142</v>
      </c>
      <c r="T1137" s="6" cm="1">
        <f t="array" ref="T1137">_xlfn.IFS(laptop_prices3[[#This Row],[Storage]]="512GB SSD", 512, laptop_prices3[[#This Row],[Storage]] = "1TB SSD", 1000, laptop_prices3[[#This Row],[Storage]] = "2TB SSD", 2000, laptop_prices3[[#This Row],[Storage]]= "256GB SSD", 256, laptop_prices3[[#This Row],[Storage]] = "1TB HDD", 1000*0.7)</f>
        <v>256</v>
      </c>
      <c r="U1137" s="5">
        <f>laptop_prices3[[#This Row],[Storage Raw Value]]/ScoreCard!$J$3*ScoreCard!$J$5</f>
        <v>1.024</v>
      </c>
    </row>
    <row r="1138" spans="2:21" x14ac:dyDescent="0.2">
      <c r="B1138" s="4" cm="1">
        <f t="array" ref="B1138">SUM(laptop_prices3[[#This Row],[RAM Comp]:[Weight Comp]]+laptop_prices3[[#This Row],[Storage Comp]])</f>
        <v>29.477380952380951</v>
      </c>
      <c r="C1138">
        <v>1136</v>
      </c>
      <c r="D1138" t="s">
        <v>45</v>
      </c>
      <c r="E1138" t="s">
        <v>37</v>
      </c>
      <c r="F1138">
        <v>32</v>
      </c>
      <c r="G1138" t="s">
        <v>19</v>
      </c>
      <c r="H1138" t="s">
        <v>14</v>
      </c>
      <c r="I1138">
        <v>17.3</v>
      </c>
      <c r="J1138" t="s">
        <v>21</v>
      </c>
      <c r="K1138">
        <v>8.9</v>
      </c>
      <c r="L1138">
        <v>1.25</v>
      </c>
      <c r="M1138" t="s">
        <v>46</v>
      </c>
      <c r="N1138">
        <v>2424.37</v>
      </c>
      <c r="O1138" s="5">
        <f>(ScoreCard!$E$3-laptop_prices3[[#This Row],[Price ($)]])/ScoreCard!$E$3*ScoreCard!$E$5</f>
        <v>3.878424815967608</v>
      </c>
      <c r="P1138" s="5">
        <f>laptop_prices3[[#This Row],[RAM (GB)]]/ScoreCard!$F$3*ScoreCard!$F$5</f>
        <v>3.5</v>
      </c>
      <c r="Q1138" s="5">
        <f>laptop_prices3[[#This Row],[Screen Size (inch)]]/ScoreCard!$G$3*ScoreCard!$G$5</f>
        <v>2</v>
      </c>
      <c r="R1138" s="5">
        <f>laptop_prices3[[#This Row],[Battery Life (hours)]]/ScoreCard!$H$3*ScoreCard!$H$5</f>
        <v>5.1916666666666664</v>
      </c>
      <c r="S1138" s="5">
        <f>ScoreCard!$I$3-laptop_prices3[[#This Row],[Weight (kg)]]/ScoreCard!$I$3*ScoreCard!$I$5</f>
        <v>2.7857142857142856</v>
      </c>
      <c r="T1138" s="6" cm="1">
        <f t="array" ref="T1138">_xlfn.IFS(laptop_prices3[[#This Row],[Storage]]="512GB SSD", 512, laptop_prices3[[#This Row],[Storage]] = "1TB SSD", 1000, laptop_prices3[[#This Row],[Storage]] = "2TB SSD", 2000, laptop_prices3[[#This Row],[Storage]]= "256GB SSD", 256, laptop_prices3[[#This Row],[Storage]] = "1TB HDD", 1000*0.7)</f>
        <v>1000</v>
      </c>
      <c r="U1138" s="5">
        <f>laptop_prices3[[#This Row],[Storage Raw Value]]/ScoreCard!$J$3*ScoreCard!$J$5</f>
        <v>4</v>
      </c>
    </row>
    <row r="1139" spans="2:21" x14ac:dyDescent="0.2">
      <c r="B1139" s="4" cm="1">
        <f t="array" ref="B1139">SUM(laptop_prices3[[#This Row],[RAM Comp]:[Weight Comp]]+laptop_prices3[[#This Row],[Storage Comp]])</f>
        <v>19.538095238095238</v>
      </c>
      <c r="C1139">
        <v>1137</v>
      </c>
      <c r="D1139" t="s">
        <v>11</v>
      </c>
      <c r="E1139" t="s">
        <v>39</v>
      </c>
      <c r="F1139">
        <v>16</v>
      </c>
      <c r="G1139" t="s">
        <v>42</v>
      </c>
      <c r="H1139" t="s">
        <v>20</v>
      </c>
      <c r="I1139">
        <v>17.3</v>
      </c>
      <c r="J1139" t="s">
        <v>21</v>
      </c>
      <c r="K1139">
        <v>5</v>
      </c>
      <c r="L1139">
        <v>3.2</v>
      </c>
      <c r="M1139" t="s">
        <v>30</v>
      </c>
      <c r="N1139">
        <v>1313.7</v>
      </c>
      <c r="O1139" s="5">
        <f>(ScoreCard!$E$3-laptop_prices3[[#This Row],[Price ($)]])/ScoreCard!$E$3*ScoreCard!$E$5</f>
        <v>4.3922489887008362</v>
      </c>
      <c r="P1139" s="5">
        <f>laptop_prices3[[#This Row],[RAM (GB)]]/ScoreCard!$F$3*ScoreCard!$F$5</f>
        <v>1.75</v>
      </c>
      <c r="Q1139" s="5">
        <f>laptop_prices3[[#This Row],[Screen Size (inch)]]/ScoreCard!$G$3*ScoreCard!$G$5</f>
        <v>2</v>
      </c>
      <c r="R1139" s="5">
        <f>laptop_prices3[[#This Row],[Battery Life (hours)]]/ScoreCard!$H$3*ScoreCard!$H$5</f>
        <v>2.916666666666667</v>
      </c>
      <c r="S1139" s="5">
        <f>ScoreCard!$I$3-laptop_prices3[[#This Row],[Weight (kg)]]/ScoreCard!$I$3*ScoreCard!$I$5</f>
        <v>1.6714285714285713</v>
      </c>
      <c r="T1139" s="6" cm="1">
        <f t="array" ref="T1139">_xlfn.IFS(laptop_prices3[[#This Row],[Storage]]="512GB SSD", 512, laptop_prices3[[#This Row],[Storage]] = "1TB SSD", 1000, laptop_prices3[[#This Row],[Storage]] = "2TB SSD", 2000, laptop_prices3[[#This Row],[Storage]]= "256GB SSD", 256, laptop_prices3[[#This Row],[Storage]] = "1TB HDD", 1000*0.7)</f>
        <v>700</v>
      </c>
      <c r="U1139" s="5">
        <f>laptop_prices3[[#This Row],[Storage Raw Value]]/ScoreCard!$J$3*ScoreCard!$J$5</f>
        <v>2.8</v>
      </c>
    </row>
    <row r="1140" spans="2:21" x14ac:dyDescent="0.2">
      <c r="B1140" s="4" cm="1">
        <f t="array" ref="B1140">SUM(laptop_prices3[[#This Row],[RAM Comp]:[Weight Comp]]+laptop_prices3[[#This Row],[Storage Comp]])</f>
        <v>24.058139966969446</v>
      </c>
      <c r="C1140">
        <v>1138</v>
      </c>
      <c r="D1140" t="s">
        <v>45</v>
      </c>
      <c r="E1140" t="s">
        <v>48</v>
      </c>
      <c r="F1140">
        <v>4</v>
      </c>
      <c r="G1140" t="s">
        <v>19</v>
      </c>
      <c r="H1140" t="s">
        <v>44</v>
      </c>
      <c r="I1140">
        <v>14</v>
      </c>
      <c r="J1140" t="s">
        <v>15</v>
      </c>
      <c r="K1140">
        <v>5.7</v>
      </c>
      <c r="L1140">
        <v>1.44</v>
      </c>
      <c r="M1140" t="s">
        <v>30</v>
      </c>
      <c r="N1140">
        <v>828.25</v>
      </c>
      <c r="O1140" s="5">
        <f>(ScoreCard!$E$3-laptop_prices3[[#This Row],[Price ($)]])/ScoreCard!$E$3*ScoreCard!$E$5</f>
        <v>4.61683049774794</v>
      </c>
      <c r="P1140" s="5">
        <f>laptop_prices3[[#This Row],[RAM (GB)]]/ScoreCard!$F$3*ScoreCard!$F$5</f>
        <v>0.4375</v>
      </c>
      <c r="Q1140" s="5">
        <f>laptop_prices3[[#This Row],[Screen Size (inch)]]/ScoreCard!$G$3*ScoreCard!$G$5</f>
        <v>1.6184971098265895</v>
      </c>
      <c r="R1140" s="5">
        <f>laptop_prices3[[#This Row],[Battery Life (hours)]]/ScoreCard!$H$3*ScoreCard!$H$5</f>
        <v>3.3250000000000002</v>
      </c>
      <c r="S1140" s="5">
        <f>ScoreCard!$I$3-laptop_prices3[[#This Row],[Weight (kg)]]/ScoreCard!$I$3*ScoreCard!$I$5</f>
        <v>2.677142857142857</v>
      </c>
      <c r="T1140" s="6" cm="1">
        <f t="array" ref="T1140">_xlfn.IFS(laptop_prices3[[#This Row],[Storage]]="512GB SSD", 512, laptop_prices3[[#This Row],[Storage]] = "1TB SSD", 1000, laptop_prices3[[#This Row],[Storage]] = "2TB SSD", 2000, laptop_prices3[[#This Row],[Storage]]= "256GB SSD", 256, laptop_prices3[[#This Row],[Storage]] = "1TB HDD", 1000*0.7)</f>
        <v>1000</v>
      </c>
      <c r="U1140" s="5">
        <f>laptop_prices3[[#This Row],[Storage Raw Value]]/ScoreCard!$J$3*ScoreCard!$J$5</f>
        <v>4</v>
      </c>
    </row>
    <row r="1141" spans="2:21" x14ac:dyDescent="0.2">
      <c r="B1141" s="4" cm="1">
        <f t="array" ref="B1141">SUM(laptop_prices3[[#This Row],[RAM Comp]:[Weight Comp]]+laptop_prices3[[#This Row],[Storage Comp]])</f>
        <v>17.932401871731351</v>
      </c>
      <c r="C1141">
        <v>1139</v>
      </c>
      <c r="D1141" t="s">
        <v>47</v>
      </c>
      <c r="E1141" t="s">
        <v>48</v>
      </c>
      <c r="F1141">
        <v>8</v>
      </c>
      <c r="G1141" t="s">
        <v>13</v>
      </c>
      <c r="H1141" t="s">
        <v>40</v>
      </c>
      <c r="I1141">
        <v>14</v>
      </c>
      <c r="J1141" t="s">
        <v>27</v>
      </c>
      <c r="K1141">
        <v>8.5</v>
      </c>
      <c r="L1141">
        <v>2.12</v>
      </c>
      <c r="M1141" t="s">
        <v>22</v>
      </c>
      <c r="N1141">
        <v>2818.41</v>
      </c>
      <c r="O1141" s="5">
        <f>(ScoreCard!$E$3-laptop_prices3[[#This Row],[Price ($)]])/ScoreCard!$E$3*ScoreCard!$E$5</f>
        <v>3.6961318963571022</v>
      </c>
      <c r="P1141" s="5">
        <f>laptop_prices3[[#This Row],[RAM (GB)]]/ScoreCard!$F$3*ScoreCard!$F$5</f>
        <v>0.875</v>
      </c>
      <c r="Q1141" s="5">
        <f>laptop_prices3[[#This Row],[Screen Size (inch)]]/ScoreCard!$G$3*ScoreCard!$G$5</f>
        <v>1.6184971098265895</v>
      </c>
      <c r="R1141" s="5">
        <f>laptop_prices3[[#This Row],[Battery Life (hours)]]/ScoreCard!$H$3*ScoreCard!$H$5</f>
        <v>4.9583333333333339</v>
      </c>
      <c r="S1141" s="5">
        <f>ScoreCard!$I$3-laptop_prices3[[#This Row],[Weight (kg)]]/ScoreCard!$I$3*ScoreCard!$I$5</f>
        <v>2.2885714285714283</v>
      </c>
      <c r="T1141" s="6" cm="1">
        <f t="array" ref="T1141">_xlfn.IFS(laptop_prices3[[#This Row],[Storage]]="512GB SSD", 512, laptop_prices3[[#This Row],[Storage]] = "1TB SSD", 1000, laptop_prices3[[#This Row],[Storage]] = "2TB SSD", 2000, laptop_prices3[[#This Row],[Storage]]= "256GB SSD", 256, laptop_prices3[[#This Row],[Storage]] = "1TB HDD", 1000*0.7)</f>
        <v>512</v>
      </c>
      <c r="U1141" s="5">
        <f>laptop_prices3[[#This Row],[Storage Raw Value]]/ScoreCard!$J$3*ScoreCard!$J$5</f>
        <v>2.048</v>
      </c>
    </row>
    <row r="1142" spans="2:21" x14ac:dyDescent="0.2">
      <c r="B1142" s="4" cm="1">
        <f t="array" ref="B1142">SUM(laptop_prices3[[#This Row],[RAM Comp]:[Weight Comp]]+laptop_prices3[[#This Row],[Storage Comp]])</f>
        <v>22.484953206716213</v>
      </c>
      <c r="C1142">
        <v>1140</v>
      </c>
      <c r="D1142" t="s">
        <v>38</v>
      </c>
      <c r="E1142" t="s">
        <v>24</v>
      </c>
      <c r="F1142">
        <v>16</v>
      </c>
      <c r="G1142" t="s">
        <v>42</v>
      </c>
      <c r="H1142" t="s">
        <v>32</v>
      </c>
      <c r="I1142">
        <v>13.3</v>
      </c>
      <c r="J1142" t="s">
        <v>43</v>
      </c>
      <c r="K1142">
        <v>10.1</v>
      </c>
      <c r="L1142">
        <v>2.44</v>
      </c>
      <c r="M1142" t="s">
        <v>46</v>
      </c>
      <c r="N1142">
        <v>1037.3499999999999</v>
      </c>
      <c r="O1142" s="5">
        <f>(ScoreCard!$E$3-laptop_prices3[[#This Row],[Price ($)]])/ScoreCard!$E$3*ScoreCard!$E$5</f>
        <v>4.5200955228962574</v>
      </c>
      <c r="P1142" s="5">
        <f>laptop_prices3[[#This Row],[RAM (GB)]]/ScoreCard!$F$3*ScoreCard!$F$5</f>
        <v>1.75</v>
      </c>
      <c r="Q1142" s="5">
        <f>laptop_prices3[[#This Row],[Screen Size (inch)]]/ScoreCard!$G$3*ScoreCard!$G$5</f>
        <v>1.5375722543352601</v>
      </c>
      <c r="R1142" s="5">
        <f>laptop_prices3[[#This Row],[Battery Life (hours)]]/ScoreCard!$H$3*ScoreCard!$H$5</f>
        <v>5.8916666666666666</v>
      </c>
      <c r="S1142" s="5">
        <f>ScoreCard!$I$3-laptop_prices3[[#This Row],[Weight (kg)]]/ScoreCard!$I$3*ScoreCard!$I$5</f>
        <v>2.1057142857142859</v>
      </c>
      <c r="T1142" s="6" cm="1">
        <f t="array" ref="T1142">_xlfn.IFS(laptop_prices3[[#This Row],[Storage]]="512GB SSD", 512, laptop_prices3[[#This Row],[Storage]] = "1TB SSD", 1000, laptop_prices3[[#This Row],[Storage]] = "2TB SSD", 2000, laptop_prices3[[#This Row],[Storage]]= "256GB SSD", 256, laptop_prices3[[#This Row],[Storage]] = "1TB HDD", 1000*0.7)</f>
        <v>700</v>
      </c>
      <c r="U1142" s="5">
        <f>laptop_prices3[[#This Row],[Storage Raw Value]]/ScoreCard!$J$3*ScoreCard!$J$5</f>
        <v>2.8</v>
      </c>
    </row>
    <row r="1143" spans="2:21" x14ac:dyDescent="0.2">
      <c r="B1143" s="4" cm="1">
        <f t="array" ref="B1143">SUM(laptop_prices3[[#This Row],[RAM Comp]:[Weight Comp]]+laptop_prices3[[#This Row],[Storage Comp]])</f>
        <v>46.872380952380951</v>
      </c>
      <c r="C1143">
        <v>1141</v>
      </c>
      <c r="D1143" t="s">
        <v>45</v>
      </c>
      <c r="E1143" t="s">
        <v>18</v>
      </c>
      <c r="F1143">
        <v>64</v>
      </c>
      <c r="G1143" t="s">
        <v>25</v>
      </c>
      <c r="H1143" t="s">
        <v>26</v>
      </c>
      <c r="I1143">
        <v>17.3</v>
      </c>
      <c r="J1143" t="s">
        <v>27</v>
      </c>
      <c r="K1143">
        <v>6.8</v>
      </c>
      <c r="L1143">
        <v>2.79</v>
      </c>
      <c r="M1143" t="s">
        <v>30</v>
      </c>
      <c r="N1143">
        <v>5250.98</v>
      </c>
      <c r="O1143" s="5">
        <f>(ScoreCard!$E$3-laptop_prices3[[#This Row],[Price ($)]])/ScoreCard!$E$3*ScoreCard!$E$5</f>
        <v>2.5707631838991549</v>
      </c>
      <c r="P1143" s="5">
        <f>laptop_prices3[[#This Row],[RAM (GB)]]/ScoreCard!$F$3*ScoreCard!$F$5</f>
        <v>7</v>
      </c>
      <c r="Q1143" s="5">
        <f>laptop_prices3[[#This Row],[Screen Size (inch)]]/ScoreCard!$G$3*ScoreCard!$G$5</f>
        <v>2</v>
      </c>
      <c r="R1143" s="5">
        <f>laptop_prices3[[#This Row],[Battery Life (hours)]]/ScoreCard!$H$3*ScoreCard!$H$5</f>
        <v>3.9666666666666668</v>
      </c>
      <c r="S1143" s="5">
        <f>ScoreCard!$I$3-laptop_prices3[[#This Row],[Weight (kg)]]/ScoreCard!$I$3*ScoreCard!$I$5</f>
        <v>1.9057142857142857</v>
      </c>
      <c r="T1143" s="6" cm="1">
        <f t="array" ref="T1143">_xlfn.IFS(laptop_prices3[[#This Row],[Storage]]="512GB SSD", 512, laptop_prices3[[#This Row],[Storage]] = "1TB SSD", 1000, laptop_prices3[[#This Row],[Storage]] = "2TB SSD", 2000, laptop_prices3[[#This Row],[Storage]]= "256GB SSD", 256, laptop_prices3[[#This Row],[Storage]] = "1TB HDD", 1000*0.7)</f>
        <v>2000</v>
      </c>
      <c r="U1143" s="5">
        <f>laptop_prices3[[#This Row],[Storage Raw Value]]/ScoreCard!$J$3*ScoreCard!$J$5</f>
        <v>8</v>
      </c>
    </row>
    <row r="1144" spans="2:21" x14ac:dyDescent="0.2">
      <c r="B1144" s="4" cm="1">
        <f t="array" ref="B1144">SUM(laptop_prices3[[#This Row],[RAM Comp]:[Weight Comp]]+laptop_prices3[[#This Row],[Storage Comp]])</f>
        <v>24.222544728874205</v>
      </c>
      <c r="C1144">
        <v>1142</v>
      </c>
      <c r="D1144" t="s">
        <v>23</v>
      </c>
      <c r="E1144" t="s">
        <v>24</v>
      </c>
      <c r="F1144">
        <v>16</v>
      </c>
      <c r="G1144" t="s">
        <v>19</v>
      </c>
      <c r="H1144" t="s">
        <v>14</v>
      </c>
      <c r="I1144">
        <v>14</v>
      </c>
      <c r="J1144" t="s">
        <v>43</v>
      </c>
      <c r="K1144">
        <v>4.3</v>
      </c>
      <c r="L1144">
        <v>2.02</v>
      </c>
      <c r="M1144" t="s">
        <v>46</v>
      </c>
      <c r="N1144">
        <v>1272.98</v>
      </c>
      <c r="O1144" s="5">
        <f>(ScoreCard!$E$3-laptop_prices3[[#This Row],[Price ($)]])/ScoreCard!$E$3*ScoreCard!$E$5</f>
        <v>4.4110870957116477</v>
      </c>
      <c r="P1144" s="5">
        <f>laptop_prices3[[#This Row],[RAM (GB)]]/ScoreCard!$F$3*ScoreCard!$F$5</f>
        <v>1.75</v>
      </c>
      <c r="Q1144" s="5">
        <f>laptop_prices3[[#This Row],[Screen Size (inch)]]/ScoreCard!$G$3*ScoreCard!$G$5</f>
        <v>1.6184971098265895</v>
      </c>
      <c r="R1144" s="5">
        <f>laptop_prices3[[#This Row],[Battery Life (hours)]]/ScoreCard!$H$3*ScoreCard!$H$5</f>
        <v>2.5083333333333333</v>
      </c>
      <c r="S1144" s="5">
        <f>ScoreCard!$I$3-laptop_prices3[[#This Row],[Weight (kg)]]/ScoreCard!$I$3*ScoreCard!$I$5</f>
        <v>2.3457142857142856</v>
      </c>
      <c r="T1144" s="6" cm="1">
        <f t="array" ref="T1144">_xlfn.IFS(laptop_prices3[[#This Row],[Storage]]="512GB SSD", 512, laptop_prices3[[#This Row],[Storage]] = "1TB SSD", 1000, laptop_prices3[[#This Row],[Storage]] = "2TB SSD", 2000, laptop_prices3[[#This Row],[Storage]]= "256GB SSD", 256, laptop_prices3[[#This Row],[Storage]] = "1TB HDD", 1000*0.7)</f>
        <v>1000</v>
      </c>
      <c r="U1144" s="5">
        <f>laptop_prices3[[#This Row],[Storage Raw Value]]/ScoreCard!$J$3*ScoreCard!$J$5</f>
        <v>4</v>
      </c>
    </row>
    <row r="1145" spans="2:21" x14ac:dyDescent="0.2">
      <c r="B1145" s="4" cm="1">
        <f t="array" ref="B1145">SUM(laptop_prices3[[#This Row],[RAM Comp]:[Weight Comp]]+laptop_prices3[[#This Row],[Storage Comp]])</f>
        <v>16.296687586017065</v>
      </c>
      <c r="C1145">
        <v>1143</v>
      </c>
      <c r="D1145" t="s">
        <v>23</v>
      </c>
      <c r="E1145" t="s">
        <v>41</v>
      </c>
      <c r="F1145">
        <v>8</v>
      </c>
      <c r="G1145" t="s">
        <v>13</v>
      </c>
      <c r="H1145" t="s">
        <v>20</v>
      </c>
      <c r="I1145">
        <v>14</v>
      </c>
      <c r="J1145" t="s">
        <v>15</v>
      </c>
      <c r="K1145">
        <v>5.5</v>
      </c>
      <c r="L1145">
        <v>1.92</v>
      </c>
      <c r="M1145" t="s">
        <v>16</v>
      </c>
      <c r="N1145">
        <v>1970.14</v>
      </c>
      <c r="O1145" s="5">
        <f>(ScoreCard!$E$3-laptop_prices3[[#This Row],[Price ($)]])/ScoreCard!$E$3*ScoreCard!$E$5</f>
        <v>4.0885631594725327</v>
      </c>
      <c r="P1145" s="5">
        <f>laptop_prices3[[#This Row],[RAM (GB)]]/ScoreCard!$F$3*ScoreCard!$F$5</f>
        <v>0.875</v>
      </c>
      <c r="Q1145" s="5">
        <f>laptop_prices3[[#This Row],[Screen Size (inch)]]/ScoreCard!$G$3*ScoreCard!$G$5</f>
        <v>1.6184971098265895</v>
      </c>
      <c r="R1145" s="5">
        <f>laptop_prices3[[#This Row],[Battery Life (hours)]]/ScoreCard!$H$3*ScoreCard!$H$5</f>
        <v>3.208333333333333</v>
      </c>
      <c r="S1145" s="5">
        <f>ScoreCard!$I$3-laptop_prices3[[#This Row],[Weight (kg)]]/ScoreCard!$I$3*ScoreCard!$I$5</f>
        <v>2.402857142857143</v>
      </c>
      <c r="T1145" s="6" cm="1">
        <f t="array" ref="T1145">_xlfn.IFS(laptop_prices3[[#This Row],[Storage]]="512GB SSD", 512, laptop_prices3[[#This Row],[Storage]] = "1TB SSD", 1000, laptop_prices3[[#This Row],[Storage]] = "2TB SSD", 2000, laptop_prices3[[#This Row],[Storage]]= "256GB SSD", 256, laptop_prices3[[#This Row],[Storage]] = "1TB HDD", 1000*0.7)</f>
        <v>512</v>
      </c>
      <c r="U1145" s="5">
        <f>laptop_prices3[[#This Row],[Storage Raw Value]]/ScoreCard!$J$3*ScoreCard!$J$5</f>
        <v>2.048</v>
      </c>
    </row>
    <row r="1146" spans="2:21" x14ac:dyDescent="0.2">
      <c r="B1146" s="4" cm="1">
        <f t="array" ref="B1146">SUM(laptop_prices3[[#This Row],[RAM Comp]:[Weight Comp]]+laptop_prices3[[#This Row],[Storage Comp]])</f>
        <v>18.915211395540876</v>
      </c>
      <c r="C1146">
        <v>1144</v>
      </c>
      <c r="D1146" t="s">
        <v>33</v>
      </c>
      <c r="E1146" t="s">
        <v>39</v>
      </c>
      <c r="F1146">
        <v>64</v>
      </c>
      <c r="G1146" t="s">
        <v>29</v>
      </c>
      <c r="H1146" t="s">
        <v>20</v>
      </c>
      <c r="I1146">
        <v>14</v>
      </c>
      <c r="J1146" t="s">
        <v>43</v>
      </c>
      <c r="K1146">
        <v>7.5</v>
      </c>
      <c r="L1146">
        <v>2.93</v>
      </c>
      <c r="M1146" t="s">
        <v>16</v>
      </c>
      <c r="N1146">
        <v>2316.39</v>
      </c>
      <c r="O1146" s="5">
        <f>(ScoreCard!$E$3-laptop_prices3[[#This Row],[Price ($)]])/ScoreCard!$E$3*ScoreCard!$E$5</f>
        <v>3.9283791085763351</v>
      </c>
      <c r="P1146" s="5">
        <f>laptop_prices3[[#This Row],[RAM (GB)]]/ScoreCard!$F$3*ScoreCard!$F$5</f>
        <v>7</v>
      </c>
      <c r="Q1146" s="5">
        <f>laptop_prices3[[#This Row],[Screen Size (inch)]]/ScoreCard!$G$3*ScoreCard!$G$5</f>
        <v>1.6184971098265895</v>
      </c>
      <c r="R1146" s="5">
        <f>laptop_prices3[[#This Row],[Battery Life (hours)]]/ScoreCard!$H$3*ScoreCard!$H$5</f>
        <v>4.375</v>
      </c>
      <c r="S1146" s="5">
        <f>ScoreCard!$I$3-laptop_prices3[[#This Row],[Weight (kg)]]/ScoreCard!$I$3*ScoreCard!$I$5</f>
        <v>1.8257142857142856</v>
      </c>
      <c r="T1146" s="6" cm="1">
        <f t="array" ref="T1146">_xlfn.IFS(laptop_prices3[[#This Row],[Storage]]="512GB SSD", 512, laptop_prices3[[#This Row],[Storage]] = "1TB SSD", 1000, laptop_prices3[[#This Row],[Storage]] = "2TB SSD", 2000, laptop_prices3[[#This Row],[Storage]]= "256GB SSD", 256, laptop_prices3[[#This Row],[Storage]] = "1TB HDD", 1000*0.7)</f>
        <v>256</v>
      </c>
      <c r="U1146" s="5">
        <f>laptop_prices3[[#This Row],[Storage Raw Value]]/ScoreCard!$J$3*ScoreCard!$J$5</f>
        <v>1.024</v>
      </c>
    </row>
    <row r="1147" spans="2:21" x14ac:dyDescent="0.2">
      <c r="B1147" s="4" cm="1">
        <f t="array" ref="B1147">SUM(laptop_prices3[[#This Row],[RAM Comp]:[Weight Comp]]+laptop_prices3[[#This Row],[Storage Comp]])</f>
        <v>45.699234792182764</v>
      </c>
      <c r="C1147">
        <v>1145</v>
      </c>
      <c r="D1147" t="s">
        <v>47</v>
      </c>
      <c r="E1147" t="s">
        <v>24</v>
      </c>
      <c r="F1147">
        <v>32</v>
      </c>
      <c r="G1147" t="s">
        <v>25</v>
      </c>
      <c r="H1147" t="s">
        <v>20</v>
      </c>
      <c r="I1147">
        <v>16</v>
      </c>
      <c r="J1147" t="s">
        <v>15</v>
      </c>
      <c r="K1147">
        <v>10.4</v>
      </c>
      <c r="L1147">
        <v>2.13</v>
      </c>
      <c r="M1147" t="s">
        <v>30</v>
      </c>
      <c r="N1147">
        <v>2704.08</v>
      </c>
      <c r="O1147" s="5">
        <f>(ScoreCard!$E$3-laptop_prices3[[#This Row],[Price ($)]])/ScoreCard!$E$3*ScoreCard!$E$5</f>
        <v>3.749023860368546</v>
      </c>
      <c r="P1147" s="5">
        <f>laptop_prices3[[#This Row],[RAM (GB)]]/ScoreCard!$F$3*ScoreCard!$F$5</f>
        <v>3.5</v>
      </c>
      <c r="Q1147" s="5">
        <f>laptop_prices3[[#This Row],[Screen Size (inch)]]/ScoreCard!$G$3*ScoreCard!$G$5</f>
        <v>1.8497109826589595</v>
      </c>
      <c r="R1147" s="5">
        <f>laptop_prices3[[#This Row],[Battery Life (hours)]]/ScoreCard!$H$3*ScoreCard!$H$5</f>
        <v>6.0666666666666664</v>
      </c>
      <c r="S1147" s="5">
        <f>ScoreCard!$I$3-laptop_prices3[[#This Row],[Weight (kg)]]/ScoreCard!$I$3*ScoreCard!$I$5</f>
        <v>2.2828571428571429</v>
      </c>
      <c r="T1147" s="6" cm="1">
        <f t="array" ref="T1147">_xlfn.IFS(laptop_prices3[[#This Row],[Storage]]="512GB SSD", 512, laptop_prices3[[#This Row],[Storage]] = "1TB SSD", 1000, laptop_prices3[[#This Row],[Storage]] = "2TB SSD", 2000, laptop_prices3[[#This Row],[Storage]]= "256GB SSD", 256, laptop_prices3[[#This Row],[Storage]] = "1TB HDD", 1000*0.7)</f>
        <v>2000</v>
      </c>
      <c r="U1147" s="5">
        <f>laptop_prices3[[#This Row],[Storage Raw Value]]/ScoreCard!$J$3*ScoreCard!$J$5</f>
        <v>8</v>
      </c>
    </row>
    <row r="1148" spans="2:21" x14ac:dyDescent="0.2">
      <c r="B1148" s="4" cm="1">
        <f t="array" ref="B1148">SUM(laptop_prices3[[#This Row],[RAM Comp]:[Weight Comp]]+laptop_prices3[[#This Row],[Storage Comp]])</f>
        <v>16.830286540049546</v>
      </c>
      <c r="C1148">
        <v>1146</v>
      </c>
      <c r="D1148" t="s">
        <v>11</v>
      </c>
      <c r="E1148" t="s">
        <v>12</v>
      </c>
      <c r="F1148">
        <v>8</v>
      </c>
      <c r="G1148" t="s">
        <v>13</v>
      </c>
      <c r="H1148" t="s">
        <v>26</v>
      </c>
      <c r="I1148">
        <v>13.3</v>
      </c>
      <c r="J1148" t="s">
        <v>21</v>
      </c>
      <c r="K1148">
        <v>7.2</v>
      </c>
      <c r="L1148">
        <v>2.58</v>
      </c>
      <c r="M1148" t="s">
        <v>16</v>
      </c>
      <c r="N1148">
        <v>919.3</v>
      </c>
      <c r="O1148" s="5">
        <f>(ScoreCard!$E$3-laptop_prices3[[#This Row],[Price ($)]])/ScoreCard!$E$3*ScoreCard!$E$5</f>
        <v>4.5747084534617342</v>
      </c>
      <c r="P1148" s="5">
        <f>laptop_prices3[[#This Row],[RAM (GB)]]/ScoreCard!$F$3*ScoreCard!$F$5</f>
        <v>0.875</v>
      </c>
      <c r="Q1148" s="5">
        <f>laptop_prices3[[#This Row],[Screen Size (inch)]]/ScoreCard!$G$3*ScoreCard!$G$5</f>
        <v>1.5375722543352601</v>
      </c>
      <c r="R1148" s="5">
        <f>laptop_prices3[[#This Row],[Battery Life (hours)]]/ScoreCard!$H$3*ScoreCard!$H$5</f>
        <v>4.2</v>
      </c>
      <c r="S1148" s="5">
        <f>ScoreCard!$I$3-laptop_prices3[[#This Row],[Weight (kg)]]/ScoreCard!$I$3*ScoreCard!$I$5</f>
        <v>2.0257142857142858</v>
      </c>
      <c r="T1148" s="6" cm="1">
        <f t="array" ref="T1148">_xlfn.IFS(laptop_prices3[[#This Row],[Storage]]="512GB SSD", 512, laptop_prices3[[#This Row],[Storage]] = "1TB SSD", 1000, laptop_prices3[[#This Row],[Storage]] = "2TB SSD", 2000, laptop_prices3[[#This Row],[Storage]]= "256GB SSD", 256, laptop_prices3[[#This Row],[Storage]] = "1TB HDD", 1000*0.7)</f>
        <v>512</v>
      </c>
      <c r="U1148" s="5">
        <f>laptop_prices3[[#This Row],[Storage Raw Value]]/ScoreCard!$J$3*ScoreCard!$J$5</f>
        <v>2.048</v>
      </c>
    </row>
    <row r="1149" spans="2:21" x14ac:dyDescent="0.2">
      <c r="B1149" s="4" cm="1">
        <f t="array" ref="B1149">SUM(laptop_prices3[[#This Row],[RAM Comp]:[Weight Comp]]+laptop_prices3[[#This Row],[Storage Comp]])</f>
        <v>25.351143682906688</v>
      </c>
      <c r="C1149">
        <v>1147</v>
      </c>
      <c r="D1149" t="s">
        <v>17</v>
      </c>
      <c r="E1149" t="s">
        <v>48</v>
      </c>
      <c r="F1149">
        <v>32</v>
      </c>
      <c r="G1149" t="s">
        <v>42</v>
      </c>
      <c r="H1149" t="s">
        <v>35</v>
      </c>
      <c r="I1149">
        <v>13.3</v>
      </c>
      <c r="J1149" t="s">
        <v>43</v>
      </c>
      <c r="K1149">
        <v>11.7</v>
      </c>
      <c r="L1149">
        <v>2.12</v>
      </c>
      <c r="M1149" t="s">
        <v>46</v>
      </c>
      <c r="N1149">
        <v>2261.4699999999998</v>
      </c>
      <c r="O1149" s="5">
        <f>(ScoreCard!$E$3-laptop_prices3[[#This Row],[Price ($)]])/ScoreCard!$E$3*ScoreCard!$E$5</f>
        <v>3.9537864965192067</v>
      </c>
      <c r="P1149" s="5">
        <f>laptop_prices3[[#This Row],[RAM (GB)]]/ScoreCard!$F$3*ScoreCard!$F$5</f>
        <v>3.5</v>
      </c>
      <c r="Q1149" s="5">
        <f>laptop_prices3[[#This Row],[Screen Size (inch)]]/ScoreCard!$G$3*ScoreCard!$G$5</f>
        <v>1.5375722543352601</v>
      </c>
      <c r="R1149" s="5">
        <f>laptop_prices3[[#This Row],[Battery Life (hours)]]/ScoreCard!$H$3*ScoreCard!$H$5</f>
        <v>6.8250000000000002</v>
      </c>
      <c r="S1149" s="5">
        <f>ScoreCard!$I$3-laptop_prices3[[#This Row],[Weight (kg)]]/ScoreCard!$I$3*ScoreCard!$I$5</f>
        <v>2.2885714285714283</v>
      </c>
      <c r="T1149" s="6" cm="1">
        <f t="array" ref="T1149">_xlfn.IFS(laptop_prices3[[#This Row],[Storage]]="512GB SSD", 512, laptop_prices3[[#This Row],[Storage]] = "1TB SSD", 1000, laptop_prices3[[#This Row],[Storage]] = "2TB SSD", 2000, laptop_prices3[[#This Row],[Storage]]= "256GB SSD", 256, laptop_prices3[[#This Row],[Storage]] = "1TB HDD", 1000*0.7)</f>
        <v>700</v>
      </c>
      <c r="U1149" s="5">
        <f>laptop_prices3[[#This Row],[Storage Raw Value]]/ScoreCard!$J$3*ScoreCard!$J$5</f>
        <v>2.8</v>
      </c>
    </row>
    <row r="1150" spans="2:21" x14ac:dyDescent="0.2">
      <c r="B1150" s="4" cm="1">
        <f t="array" ref="B1150">SUM(laptop_prices3[[#This Row],[RAM Comp]:[Weight Comp]]+laptop_prices3[[#This Row],[Storage Comp]])</f>
        <v>13.796639966969447</v>
      </c>
      <c r="C1150">
        <v>1148</v>
      </c>
      <c r="D1150" t="s">
        <v>34</v>
      </c>
      <c r="E1150" t="s">
        <v>12</v>
      </c>
      <c r="F1150">
        <v>16</v>
      </c>
      <c r="G1150" t="s">
        <v>29</v>
      </c>
      <c r="H1150" t="s">
        <v>35</v>
      </c>
      <c r="I1150">
        <v>14</v>
      </c>
      <c r="J1150" t="s">
        <v>21</v>
      </c>
      <c r="K1150">
        <v>7.5</v>
      </c>
      <c r="L1150">
        <v>2.7</v>
      </c>
      <c r="M1150" t="s">
        <v>30</v>
      </c>
      <c r="N1150">
        <v>975.65</v>
      </c>
      <c r="O1150" s="5">
        <f>(ScoreCard!$E$3-laptop_prices3[[#This Row],[Price ($)]])/ScoreCard!$E$3*ScoreCard!$E$5</f>
        <v>4.548639511171479</v>
      </c>
      <c r="P1150" s="5">
        <f>laptop_prices3[[#This Row],[RAM (GB)]]/ScoreCard!$F$3*ScoreCard!$F$5</f>
        <v>1.75</v>
      </c>
      <c r="Q1150" s="5">
        <f>laptop_prices3[[#This Row],[Screen Size (inch)]]/ScoreCard!$G$3*ScoreCard!$G$5</f>
        <v>1.6184971098265895</v>
      </c>
      <c r="R1150" s="5">
        <f>laptop_prices3[[#This Row],[Battery Life (hours)]]/ScoreCard!$H$3*ScoreCard!$H$5</f>
        <v>4.375</v>
      </c>
      <c r="S1150" s="5">
        <f>ScoreCard!$I$3-laptop_prices3[[#This Row],[Weight (kg)]]/ScoreCard!$I$3*ScoreCard!$I$5</f>
        <v>1.9571428571428571</v>
      </c>
      <c r="T1150" s="6" cm="1">
        <f t="array" ref="T1150">_xlfn.IFS(laptop_prices3[[#This Row],[Storage]]="512GB SSD", 512, laptop_prices3[[#This Row],[Storage]] = "1TB SSD", 1000, laptop_prices3[[#This Row],[Storage]] = "2TB SSD", 2000, laptop_prices3[[#This Row],[Storage]]= "256GB SSD", 256, laptop_prices3[[#This Row],[Storage]] = "1TB HDD", 1000*0.7)</f>
        <v>256</v>
      </c>
      <c r="U1150" s="5">
        <f>laptop_prices3[[#This Row],[Storage Raw Value]]/ScoreCard!$J$3*ScoreCard!$J$5</f>
        <v>1.024</v>
      </c>
    </row>
    <row r="1151" spans="2:21" x14ac:dyDescent="0.2">
      <c r="B1151" s="4" cm="1">
        <f t="array" ref="B1151">SUM(laptop_prices3[[#This Row],[RAM Comp]:[Weight Comp]]+laptop_prices3[[#This Row],[Storage Comp]])</f>
        <v>49.649710982658959</v>
      </c>
      <c r="C1151">
        <v>1149</v>
      </c>
      <c r="D1151" t="s">
        <v>38</v>
      </c>
      <c r="E1151" t="s">
        <v>41</v>
      </c>
      <c r="F1151">
        <v>64</v>
      </c>
      <c r="G1151" t="s">
        <v>25</v>
      </c>
      <c r="H1151" t="s">
        <v>32</v>
      </c>
      <c r="I1151">
        <v>16</v>
      </c>
      <c r="J1151" t="s">
        <v>27</v>
      </c>
      <c r="K1151">
        <v>10.8</v>
      </c>
      <c r="L1151">
        <v>1.75</v>
      </c>
      <c r="M1151" t="s">
        <v>16</v>
      </c>
      <c r="N1151">
        <v>7110.68</v>
      </c>
      <c r="O1151" s="5">
        <f>(ScoreCard!$E$3-laptop_prices3[[#This Row],[Price ($)]])/ScoreCard!$E$3*ScoreCard!$E$5</f>
        <v>1.7104186945080806</v>
      </c>
      <c r="P1151" s="5">
        <f>laptop_prices3[[#This Row],[RAM (GB)]]/ScoreCard!$F$3*ScoreCard!$F$5</f>
        <v>7</v>
      </c>
      <c r="Q1151" s="5">
        <f>laptop_prices3[[#This Row],[Screen Size (inch)]]/ScoreCard!$G$3*ScoreCard!$G$5</f>
        <v>1.8497109826589595</v>
      </c>
      <c r="R1151" s="5">
        <f>laptop_prices3[[#This Row],[Battery Life (hours)]]/ScoreCard!$H$3*ScoreCard!$H$5</f>
        <v>6.3</v>
      </c>
      <c r="S1151" s="5">
        <f>ScoreCard!$I$3-laptop_prices3[[#This Row],[Weight (kg)]]/ScoreCard!$I$3*ScoreCard!$I$5</f>
        <v>2.5</v>
      </c>
      <c r="T1151" s="6" cm="1">
        <f t="array" ref="T1151">_xlfn.IFS(laptop_prices3[[#This Row],[Storage]]="512GB SSD", 512, laptop_prices3[[#This Row],[Storage]] = "1TB SSD", 1000, laptop_prices3[[#This Row],[Storage]] = "2TB SSD", 2000, laptop_prices3[[#This Row],[Storage]]= "256GB SSD", 256, laptop_prices3[[#This Row],[Storage]] = "1TB HDD", 1000*0.7)</f>
        <v>2000</v>
      </c>
      <c r="U1151" s="5">
        <f>laptop_prices3[[#This Row],[Storage Raw Value]]/ScoreCard!$J$3*ScoreCard!$J$5</f>
        <v>8</v>
      </c>
    </row>
    <row r="1152" spans="2:21" x14ac:dyDescent="0.2">
      <c r="B1152" s="4" cm="1">
        <f t="array" ref="B1152">SUM(laptop_prices3[[#This Row],[RAM Comp]:[Weight Comp]]+laptop_prices3[[#This Row],[Storage Comp]])</f>
        <v>18.399334159097165</v>
      </c>
      <c r="C1152">
        <v>1150</v>
      </c>
      <c r="D1152" t="s">
        <v>33</v>
      </c>
      <c r="E1152" t="s">
        <v>31</v>
      </c>
      <c r="F1152">
        <v>32</v>
      </c>
      <c r="G1152" t="s">
        <v>13</v>
      </c>
      <c r="H1152" t="s">
        <v>26</v>
      </c>
      <c r="I1152">
        <v>13.3</v>
      </c>
      <c r="J1152" t="s">
        <v>43</v>
      </c>
      <c r="K1152">
        <v>4.9000000000000004</v>
      </c>
      <c r="L1152">
        <v>2.08</v>
      </c>
      <c r="M1152" t="s">
        <v>46</v>
      </c>
      <c r="N1152">
        <v>1326.47</v>
      </c>
      <c r="O1152" s="5">
        <f>(ScoreCard!$E$3-laptop_prices3[[#This Row],[Price ($)]])/ScoreCard!$E$3*ScoreCard!$E$5</f>
        <v>4.3863412621161597</v>
      </c>
      <c r="P1152" s="5">
        <f>laptop_prices3[[#This Row],[RAM (GB)]]/ScoreCard!$F$3*ScoreCard!$F$5</f>
        <v>3.5</v>
      </c>
      <c r="Q1152" s="5">
        <f>laptop_prices3[[#This Row],[Screen Size (inch)]]/ScoreCard!$G$3*ScoreCard!$G$5</f>
        <v>1.5375722543352601</v>
      </c>
      <c r="R1152" s="5">
        <f>laptop_prices3[[#This Row],[Battery Life (hours)]]/ScoreCard!$H$3*ScoreCard!$H$5</f>
        <v>2.8583333333333338</v>
      </c>
      <c r="S1152" s="5">
        <f>ScoreCard!$I$3-laptop_prices3[[#This Row],[Weight (kg)]]/ScoreCard!$I$3*ScoreCard!$I$5</f>
        <v>2.3114285714285714</v>
      </c>
      <c r="T1152" s="6" cm="1">
        <f t="array" ref="T1152">_xlfn.IFS(laptop_prices3[[#This Row],[Storage]]="512GB SSD", 512, laptop_prices3[[#This Row],[Storage]] = "1TB SSD", 1000, laptop_prices3[[#This Row],[Storage]] = "2TB SSD", 2000, laptop_prices3[[#This Row],[Storage]]= "256GB SSD", 256, laptop_prices3[[#This Row],[Storage]] = "1TB HDD", 1000*0.7)</f>
        <v>512</v>
      </c>
      <c r="U1152" s="5">
        <f>laptop_prices3[[#This Row],[Storage Raw Value]]/ScoreCard!$J$3*ScoreCard!$J$5</f>
        <v>2.048</v>
      </c>
    </row>
    <row r="1153" spans="2:21" x14ac:dyDescent="0.2">
      <c r="B1153" s="4" cm="1">
        <f t="array" ref="B1153">SUM(laptop_prices3[[#This Row],[RAM Comp]:[Weight Comp]]+laptop_prices3[[#This Row],[Storage Comp]])</f>
        <v>15.357666666666667</v>
      </c>
      <c r="C1153">
        <v>1151</v>
      </c>
      <c r="D1153" t="s">
        <v>38</v>
      </c>
      <c r="E1153" t="s">
        <v>37</v>
      </c>
      <c r="F1153">
        <v>16</v>
      </c>
      <c r="G1153" t="s">
        <v>29</v>
      </c>
      <c r="H1153" t="s">
        <v>35</v>
      </c>
      <c r="I1153">
        <v>17.3</v>
      </c>
      <c r="J1153" t="s">
        <v>43</v>
      </c>
      <c r="K1153">
        <v>10.1</v>
      </c>
      <c r="L1153">
        <v>3.29</v>
      </c>
      <c r="M1153" t="s">
        <v>30</v>
      </c>
      <c r="N1153">
        <v>2161.9</v>
      </c>
      <c r="O1153" s="5">
        <f>(ScoreCard!$E$3-laptop_prices3[[#This Row],[Price ($)]])/ScoreCard!$E$3*ScoreCard!$E$5</f>
        <v>3.9998501093646488</v>
      </c>
      <c r="P1153" s="5">
        <f>laptop_prices3[[#This Row],[RAM (GB)]]/ScoreCard!$F$3*ScoreCard!$F$5</f>
        <v>1.75</v>
      </c>
      <c r="Q1153" s="5">
        <f>laptop_prices3[[#This Row],[Screen Size (inch)]]/ScoreCard!$G$3*ScoreCard!$G$5</f>
        <v>2</v>
      </c>
      <c r="R1153" s="5">
        <f>laptop_prices3[[#This Row],[Battery Life (hours)]]/ScoreCard!$H$3*ScoreCard!$H$5</f>
        <v>5.8916666666666666</v>
      </c>
      <c r="S1153" s="5">
        <f>ScoreCard!$I$3-laptop_prices3[[#This Row],[Weight (kg)]]/ScoreCard!$I$3*ScoreCard!$I$5</f>
        <v>1.6199999999999999</v>
      </c>
      <c r="T1153" s="6" cm="1">
        <f t="array" ref="T1153">_xlfn.IFS(laptop_prices3[[#This Row],[Storage]]="512GB SSD", 512, laptop_prices3[[#This Row],[Storage]] = "1TB SSD", 1000, laptop_prices3[[#This Row],[Storage]] = "2TB SSD", 2000, laptop_prices3[[#This Row],[Storage]]= "256GB SSD", 256, laptop_prices3[[#This Row],[Storage]] = "1TB HDD", 1000*0.7)</f>
        <v>256</v>
      </c>
      <c r="U1153" s="5">
        <f>laptop_prices3[[#This Row],[Storage Raw Value]]/ScoreCard!$J$3*ScoreCard!$J$5</f>
        <v>1.024</v>
      </c>
    </row>
    <row r="1154" spans="2:21" x14ac:dyDescent="0.2">
      <c r="B1154" s="4" cm="1">
        <f t="array" ref="B1154">SUM(laptop_prices3[[#This Row],[RAM Comp]:[Weight Comp]]+laptop_prices3[[#This Row],[Storage Comp]])</f>
        <v>42.743758601706574</v>
      </c>
      <c r="C1154">
        <v>1152</v>
      </c>
      <c r="D1154" t="s">
        <v>23</v>
      </c>
      <c r="E1154" t="s">
        <v>37</v>
      </c>
      <c r="F1154">
        <v>32</v>
      </c>
      <c r="G1154" t="s">
        <v>25</v>
      </c>
      <c r="H1154" t="s">
        <v>26</v>
      </c>
      <c r="I1154">
        <v>16</v>
      </c>
      <c r="J1154" t="s">
        <v>15</v>
      </c>
      <c r="K1154">
        <v>5.5</v>
      </c>
      <c r="L1154">
        <v>2.2999999999999998</v>
      </c>
      <c r="M1154" t="s">
        <v>30</v>
      </c>
      <c r="N1154">
        <v>3553.63</v>
      </c>
      <c r="O1154" s="5">
        <f>(ScoreCard!$E$3-laptop_prices3[[#This Row],[Price ($)]])/ScoreCard!$E$3*ScoreCard!$E$5</f>
        <v>3.3560004367183942</v>
      </c>
      <c r="P1154" s="5">
        <f>laptop_prices3[[#This Row],[RAM (GB)]]/ScoreCard!$F$3*ScoreCard!$F$5</f>
        <v>3.5</v>
      </c>
      <c r="Q1154" s="5">
        <f>laptop_prices3[[#This Row],[Screen Size (inch)]]/ScoreCard!$G$3*ScoreCard!$G$5</f>
        <v>1.8497109826589595</v>
      </c>
      <c r="R1154" s="5">
        <f>laptop_prices3[[#This Row],[Battery Life (hours)]]/ScoreCard!$H$3*ScoreCard!$H$5</f>
        <v>3.208333333333333</v>
      </c>
      <c r="S1154" s="5">
        <f>ScoreCard!$I$3-laptop_prices3[[#This Row],[Weight (kg)]]/ScoreCard!$I$3*ScoreCard!$I$5</f>
        <v>2.1857142857142859</v>
      </c>
      <c r="T1154" s="6" cm="1">
        <f t="array" ref="T1154">_xlfn.IFS(laptop_prices3[[#This Row],[Storage]]="512GB SSD", 512, laptop_prices3[[#This Row],[Storage]] = "1TB SSD", 1000, laptop_prices3[[#This Row],[Storage]] = "2TB SSD", 2000, laptop_prices3[[#This Row],[Storage]]= "256GB SSD", 256, laptop_prices3[[#This Row],[Storage]] = "1TB HDD", 1000*0.7)</f>
        <v>2000</v>
      </c>
      <c r="U1154" s="5">
        <f>laptop_prices3[[#This Row],[Storage Raw Value]]/ScoreCard!$J$3*ScoreCard!$J$5</f>
        <v>8</v>
      </c>
    </row>
    <row r="1155" spans="2:21" x14ac:dyDescent="0.2">
      <c r="B1155" s="4" cm="1">
        <f t="array" ref="B1155">SUM(laptop_prices3[[#This Row],[RAM Comp]:[Weight Comp]]+laptop_prices3[[#This Row],[Storage Comp]])</f>
        <v>28.346143682906686</v>
      </c>
      <c r="C1155">
        <v>1153</v>
      </c>
      <c r="D1155" t="s">
        <v>36</v>
      </c>
      <c r="E1155" t="s">
        <v>31</v>
      </c>
      <c r="F1155">
        <v>16</v>
      </c>
      <c r="G1155" t="s">
        <v>19</v>
      </c>
      <c r="H1155" t="s">
        <v>44</v>
      </c>
      <c r="I1155">
        <v>13.3</v>
      </c>
      <c r="J1155" t="s">
        <v>21</v>
      </c>
      <c r="K1155">
        <v>11.4</v>
      </c>
      <c r="L1155">
        <v>1.91</v>
      </c>
      <c r="M1155" t="s">
        <v>30</v>
      </c>
      <c r="N1155">
        <v>656.65</v>
      </c>
      <c r="O1155" s="5">
        <f>(ScoreCard!$E$3-laptop_prices3[[#This Row],[Price ($)]])/ScoreCard!$E$3*ScoreCard!$E$5</f>
        <v>4.696217019433969</v>
      </c>
      <c r="P1155" s="5">
        <f>laptop_prices3[[#This Row],[RAM (GB)]]/ScoreCard!$F$3*ScoreCard!$F$5</f>
        <v>1.75</v>
      </c>
      <c r="Q1155" s="5">
        <f>laptop_prices3[[#This Row],[Screen Size (inch)]]/ScoreCard!$G$3*ScoreCard!$G$5</f>
        <v>1.5375722543352601</v>
      </c>
      <c r="R1155" s="5">
        <f>laptop_prices3[[#This Row],[Battery Life (hours)]]/ScoreCard!$H$3*ScoreCard!$H$5</f>
        <v>6.65</v>
      </c>
      <c r="S1155" s="5">
        <f>ScoreCard!$I$3-laptop_prices3[[#This Row],[Weight (kg)]]/ScoreCard!$I$3*ScoreCard!$I$5</f>
        <v>2.4085714285714284</v>
      </c>
      <c r="T1155" s="6" cm="1">
        <f t="array" ref="T1155">_xlfn.IFS(laptop_prices3[[#This Row],[Storage]]="512GB SSD", 512, laptop_prices3[[#This Row],[Storage]] = "1TB SSD", 1000, laptop_prices3[[#This Row],[Storage]] = "2TB SSD", 2000, laptop_prices3[[#This Row],[Storage]]= "256GB SSD", 256, laptop_prices3[[#This Row],[Storage]] = "1TB HDD", 1000*0.7)</f>
        <v>1000</v>
      </c>
      <c r="U1155" s="5">
        <f>laptop_prices3[[#This Row],[Storage Raw Value]]/ScoreCard!$J$3*ScoreCard!$J$5</f>
        <v>4</v>
      </c>
    </row>
    <row r="1156" spans="2:21" x14ac:dyDescent="0.2">
      <c r="B1156" s="4" cm="1">
        <f t="array" ref="B1156">SUM(laptop_prices3[[#This Row],[RAM Comp]:[Weight Comp]]+laptop_prices3[[#This Row],[Storage Comp]])</f>
        <v>11.804690476190476</v>
      </c>
      <c r="C1156">
        <v>1154</v>
      </c>
      <c r="D1156" t="s">
        <v>28</v>
      </c>
      <c r="E1156" t="s">
        <v>41</v>
      </c>
      <c r="F1156">
        <v>4</v>
      </c>
      <c r="G1156" t="s">
        <v>29</v>
      </c>
      <c r="H1156" t="s">
        <v>35</v>
      </c>
      <c r="I1156">
        <v>17.3</v>
      </c>
      <c r="J1156" t="s">
        <v>27</v>
      </c>
      <c r="K1156">
        <v>4.3</v>
      </c>
      <c r="L1156">
        <v>1.29</v>
      </c>
      <c r="M1156" t="s">
        <v>22</v>
      </c>
      <c r="N1156">
        <v>2628.84</v>
      </c>
      <c r="O1156" s="5">
        <f>(ScoreCard!$E$3-laptop_prices3[[#This Row],[Price ($)]])/ScoreCard!$E$3*ScoreCard!$E$5</f>
        <v>3.7838317968001123</v>
      </c>
      <c r="P1156" s="5">
        <f>laptop_prices3[[#This Row],[RAM (GB)]]/ScoreCard!$F$3*ScoreCard!$F$5</f>
        <v>0.4375</v>
      </c>
      <c r="Q1156" s="5">
        <f>laptop_prices3[[#This Row],[Screen Size (inch)]]/ScoreCard!$G$3*ScoreCard!$G$5</f>
        <v>2</v>
      </c>
      <c r="R1156" s="5">
        <f>laptop_prices3[[#This Row],[Battery Life (hours)]]/ScoreCard!$H$3*ScoreCard!$H$5</f>
        <v>2.5083333333333333</v>
      </c>
      <c r="S1156" s="5">
        <f>ScoreCard!$I$3-laptop_prices3[[#This Row],[Weight (kg)]]/ScoreCard!$I$3*ScoreCard!$I$5</f>
        <v>2.7628571428571429</v>
      </c>
      <c r="T1156" s="6" cm="1">
        <f t="array" ref="T1156">_xlfn.IFS(laptop_prices3[[#This Row],[Storage]]="512GB SSD", 512, laptop_prices3[[#This Row],[Storage]] = "1TB SSD", 1000, laptop_prices3[[#This Row],[Storage]] = "2TB SSD", 2000, laptop_prices3[[#This Row],[Storage]]= "256GB SSD", 256, laptop_prices3[[#This Row],[Storage]] = "1TB HDD", 1000*0.7)</f>
        <v>256</v>
      </c>
      <c r="U1156" s="5">
        <f>laptop_prices3[[#This Row],[Storage Raw Value]]/ScoreCard!$J$3*ScoreCard!$J$5</f>
        <v>1.024</v>
      </c>
    </row>
    <row r="1157" spans="2:21" x14ac:dyDescent="0.2">
      <c r="B1157" s="4" cm="1">
        <f t="array" ref="B1157">SUM(laptop_prices3[[#This Row],[RAM Comp]:[Weight Comp]]+laptop_prices3[[#This Row],[Storage Comp]])</f>
        <v>28.391377649325626</v>
      </c>
      <c r="C1157">
        <v>1155</v>
      </c>
      <c r="D1157" t="s">
        <v>47</v>
      </c>
      <c r="E1157" t="s">
        <v>18</v>
      </c>
      <c r="F1157">
        <v>64</v>
      </c>
      <c r="G1157" t="s">
        <v>42</v>
      </c>
      <c r="H1157" t="s">
        <v>40</v>
      </c>
      <c r="I1157">
        <v>16</v>
      </c>
      <c r="J1157" t="s">
        <v>21</v>
      </c>
      <c r="K1157">
        <v>10.7</v>
      </c>
      <c r="L1157">
        <v>2.4500000000000002</v>
      </c>
      <c r="M1157" t="s">
        <v>22</v>
      </c>
      <c r="N1157">
        <v>2865.49</v>
      </c>
      <c r="O1157" s="5">
        <f>(ScoreCard!$E$3-laptop_prices3[[#This Row],[Price ($)]])/ScoreCard!$E$3*ScoreCard!$E$5</f>
        <v>3.6743514916893973</v>
      </c>
      <c r="P1157" s="5">
        <f>laptop_prices3[[#This Row],[RAM (GB)]]/ScoreCard!$F$3*ScoreCard!$F$5</f>
        <v>7</v>
      </c>
      <c r="Q1157" s="5">
        <f>laptop_prices3[[#This Row],[Screen Size (inch)]]/ScoreCard!$G$3*ScoreCard!$G$5</f>
        <v>1.8497109826589595</v>
      </c>
      <c r="R1157" s="5">
        <f>laptop_prices3[[#This Row],[Battery Life (hours)]]/ScoreCard!$H$3*ScoreCard!$H$5</f>
        <v>6.2416666666666663</v>
      </c>
      <c r="S1157" s="5">
        <f>ScoreCard!$I$3-laptop_prices3[[#This Row],[Weight (kg)]]/ScoreCard!$I$3*ScoreCard!$I$5</f>
        <v>2.0999999999999996</v>
      </c>
      <c r="T1157" s="6" cm="1">
        <f t="array" ref="T1157">_xlfn.IFS(laptop_prices3[[#This Row],[Storage]]="512GB SSD", 512, laptop_prices3[[#This Row],[Storage]] = "1TB SSD", 1000, laptop_prices3[[#This Row],[Storage]] = "2TB SSD", 2000, laptop_prices3[[#This Row],[Storage]]= "256GB SSD", 256, laptop_prices3[[#This Row],[Storage]] = "1TB HDD", 1000*0.7)</f>
        <v>700</v>
      </c>
      <c r="U1157" s="5">
        <f>laptop_prices3[[#This Row],[Storage Raw Value]]/ScoreCard!$J$3*ScoreCard!$J$5</f>
        <v>2.8</v>
      </c>
    </row>
    <row r="1158" spans="2:21" x14ac:dyDescent="0.2">
      <c r="B1158" s="4" cm="1">
        <f t="array" ref="B1158">SUM(laptop_prices3[[#This Row],[RAM Comp]:[Weight Comp]]+laptop_prices3[[#This Row],[Storage Comp]])</f>
        <v>45.748944398568682</v>
      </c>
      <c r="C1158">
        <v>1156</v>
      </c>
      <c r="D1158" t="s">
        <v>11</v>
      </c>
      <c r="E1158" t="s">
        <v>41</v>
      </c>
      <c r="F1158">
        <v>32</v>
      </c>
      <c r="G1158" t="s">
        <v>25</v>
      </c>
      <c r="H1158" t="s">
        <v>32</v>
      </c>
      <c r="I1158">
        <v>15.6</v>
      </c>
      <c r="J1158" t="s">
        <v>15</v>
      </c>
      <c r="K1158">
        <v>10.3</v>
      </c>
      <c r="L1158">
        <v>1.86</v>
      </c>
      <c r="M1158" t="s">
        <v>22</v>
      </c>
      <c r="N1158">
        <v>5523.83</v>
      </c>
      <c r="O1158" s="5">
        <f>(ScoreCard!$E$3-laptop_prices3[[#This Row],[Price ($)]])/ScoreCard!$E$3*ScoreCard!$E$5</f>
        <v>2.4445358386658622</v>
      </c>
      <c r="P1158" s="5">
        <f>laptop_prices3[[#This Row],[RAM (GB)]]/ScoreCard!$F$3*ScoreCard!$F$5</f>
        <v>3.5</v>
      </c>
      <c r="Q1158" s="5">
        <f>laptop_prices3[[#This Row],[Screen Size (inch)]]/ScoreCard!$G$3*ScoreCard!$G$5</f>
        <v>1.8034682080924855</v>
      </c>
      <c r="R1158" s="5">
        <f>laptop_prices3[[#This Row],[Battery Life (hours)]]/ScoreCard!$H$3*ScoreCard!$H$5</f>
        <v>6.0083333333333337</v>
      </c>
      <c r="S1158" s="5">
        <f>ScoreCard!$I$3-laptop_prices3[[#This Row],[Weight (kg)]]/ScoreCard!$I$3*ScoreCard!$I$5</f>
        <v>2.4371428571428568</v>
      </c>
      <c r="T1158" s="6" cm="1">
        <f t="array" ref="T1158">_xlfn.IFS(laptop_prices3[[#This Row],[Storage]]="512GB SSD", 512, laptop_prices3[[#This Row],[Storage]] = "1TB SSD", 1000, laptop_prices3[[#This Row],[Storage]] = "2TB SSD", 2000, laptop_prices3[[#This Row],[Storage]]= "256GB SSD", 256, laptop_prices3[[#This Row],[Storage]] = "1TB HDD", 1000*0.7)</f>
        <v>2000</v>
      </c>
      <c r="U1158" s="5">
        <f>laptop_prices3[[#This Row],[Storage Raw Value]]/ScoreCard!$J$3*ScoreCard!$J$5</f>
        <v>8</v>
      </c>
    </row>
    <row r="1159" spans="2:21" x14ac:dyDescent="0.2">
      <c r="B1159" s="4" cm="1">
        <f t="array" ref="B1159">SUM(laptop_prices3[[#This Row],[RAM Comp]:[Weight Comp]]+laptop_prices3[[#This Row],[Storage Comp]])</f>
        <v>21.078230112854389</v>
      </c>
      <c r="C1159">
        <v>1157</v>
      </c>
      <c r="D1159" t="s">
        <v>28</v>
      </c>
      <c r="E1159" t="s">
        <v>24</v>
      </c>
      <c r="F1159">
        <v>16</v>
      </c>
      <c r="G1159" t="s">
        <v>42</v>
      </c>
      <c r="H1159" t="s">
        <v>20</v>
      </c>
      <c r="I1159">
        <v>15.6</v>
      </c>
      <c r="J1159" t="s">
        <v>43</v>
      </c>
      <c r="K1159">
        <v>6.4</v>
      </c>
      <c r="L1159">
        <v>1.59</v>
      </c>
      <c r="M1159" t="s">
        <v>30</v>
      </c>
      <c r="N1159">
        <v>1266.98</v>
      </c>
      <c r="O1159" s="5">
        <f>(ScoreCard!$E$3-laptop_prices3[[#This Row],[Price ($)]])/ScoreCard!$E$3*ScoreCard!$E$5</f>
        <v>4.4138628482181517</v>
      </c>
      <c r="P1159" s="5">
        <f>laptop_prices3[[#This Row],[RAM (GB)]]/ScoreCard!$F$3*ScoreCard!$F$5</f>
        <v>1.75</v>
      </c>
      <c r="Q1159" s="5">
        <f>laptop_prices3[[#This Row],[Screen Size (inch)]]/ScoreCard!$G$3*ScoreCard!$G$5</f>
        <v>1.8034682080924855</v>
      </c>
      <c r="R1159" s="5">
        <f>laptop_prices3[[#This Row],[Battery Life (hours)]]/ScoreCard!$H$3*ScoreCard!$H$5</f>
        <v>3.7333333333333334</v>
      </c>
      <c r="S1159" s="5">
        <f>ScoreCard!$I$3-laptop_prices3[[#This Row],[Weight (kg)]]/ScoreCard!$I$3*ScoreCard!$I$5</f>
        <v>2.5914285714285716</v>
      </c>
      <c r="T1159" s="6" cm="1">
        <f t="array" ref="T1159">_xlfn.IFS(laptop_prices3[[#This Row],[Storage]]="512GB SSD", 512, laptop_prices3[[#This Row],[Storage]] = "1TB SSD", 1000, laptop_prices3[[#This Row],[Storage]] = "2TB SSD", 2000, laptop_prices3[[#This Row],[Storage]]= "256GB SSD", 256, laptop_prices3[[#This Row],[Storage]] = "1TB HDD", 1000*0.7)</f>
        <v>700</v>
      </c>
      <c r="U1159" s="5">
        <f>laptop_prices3[[#This Row],[Storage Raw Value]]/ScoreCard!$J$3*ScoreCard!$J$5</f>
        <v>2.8</v>
      </c>
    </row>
    <row r="1160" spans="2:21" x14ac:dyDescent="0.2">
      <c r="B1160" s="4" cm="1">
        <f t="array" ref="B1160">SUM(laptop_prices3[[#This Row],[RAM Comp]:[Weight Comp]]+laptop_prices3[[#This Row],[Storage Comp]])</f>
        <v>24.268282411230388</v>
      </c>
      <c r="C1160">
        <v>1158</v>
      </c>
      <c r="D1160" t="s">
        <v>28</v>
      </c>
      <c r="E1160" t="s">
        <v>24</v>
      </c>
      <c r="F1160">
        <v>64</v>
      </c>
      <c r="G1160" t="s">
        <v>42</v>
      </c>
      <c r="H1160" t="s">
        <v>26</v>
      </c>
      <c r="I1160">
        <v>16</v>
      </c>
      <c r="J1160" t="s">
        <v>15</v>
      </c>
      <c r="K1160">
        <v>4.2</v>
      </c>
      <c r="L1160">
        <v>3.03</v>
      </c>
      <c r="M1160" t="s">
        <v>16</v>
      </c>
      <c r="N1160">
        <v>2698.33</v>
      </c>
      <c r="O1160" s="5">
        <f>(ScoreCard!$E$3-laptop_prices3[[#This Row],[Price ($)]])/ScoreCard!$E$3*ScoreCard!$E$5</f>
        <v>3.7516839565206128</v>
      </c>
      <c r="P1160" s="5">
        <f>laptop_prices3[[#This Row],[RAM (GB)]]/ScoreCard!$F$3*ScoreCard!$F$5</f>
        <v>7</v>
      </c>
      <c r="Q1160" s="5">
        <f>laptop_prices3[[#This Row],[Screen Size (inch)]]/ScoreCard!$G$3*ScoreCard!$G$5</f>
        <v>1.8497109826589595</v>
      </c>
      <c r="R1160" s="5">
        <f>laptop_prices3[[#This Row],[Battery Life (hours)]]/ScoreCard!$H$3*ScoreCard!$H$5</f>
        <v>2.4500000000000002</v>
      </c>
      <c r="S1160" s="5">
        <f>ScoreCard!$I$3-laptop_prices3[[#This Row],[Weight (kg)]]/ScoreCard!$I$3*ScoreCard!$I$5</f>
        <v>1.7685714285714287</v>
      </c>
      <c r="T1160" s="6" cm="1">
        <f t="array" ref="T1160">_xlfn.IFS(laptop_prices3[[#This Row],[Storage]]="512GB SSD", 512, laptop_prices3[[#This Row],[Storage]] = "1TB SSD", 1000, laptop_prices3[[#This Row],[Storage]] = "2TB SSD", 2000, laptop_prices3[[#This Row],[Storage]]= "256GB SSD", 256, laptop_prices3[[#This Row],[Storage]] = "1TB HDD", 1000*0.7)</f>
        <v>700</v>
      </c>
      <c r="U1160" s="5">
        <f>laptop_prices3[[#This Row],[Storage Raw Value]]/ScoreCard!$J$3*ScoreCard!$J$5</f>
        <v>2.8</v>
      </c>
    </row>
    <row r="1161" spans="2:21" x14ac:dyDescent="0.2">
      <c r="B1161" s="4" cm="1">
        <f t="array" ref="B1161">SUM(laptop_prices3[[#This Row],[RAM Comp]:[Weight Comp]]+laptop_prices3[[#This Row],[Storage Comp]])</f>
        <v>26.858520506468484</v>
      </c>
      <c r="C1161">
        <v>1159</v>
      </c>
      <c r="D1161" t="s">
        <v>17</v>
      </c>
      <c r="E1161" t="s">
        <v>37</v>
      </c>
      <c r="F1161">
        <v>8</v>
      </c>
      <c r="G1161" t="s">
        <v>19</v>
      </c>
      <c r="H1161" t="s">
        <v>20</v>
      </c>
      <c r="I1161">
        <v>16</v>
      </c>
      <c r="J1161" t="s">
        <v>21</v>
      </c>
      <c r="K1161">
        <v>11</v>
      </c>
      <c r="L1161">
        <v>3.12</v>
      </c>
      <c r="M1161" t="s">
        <v>22</v>
      </c>
      <c r="N1161">
        <v>2088.3000000000002</v>
      </c>
      <c r="O1161" s="5">
        <f>(ScoreCard!$E$3-laptop_prices3[[#This Row],[Price ($)]])/ScoreCard!$E$3*ScoreCard!$E$5</f>
        <v>4.0338993401111036</v>
      </c>
      <c r="P1161" s="5">
        <f>laptop_prices3[[#This Row],[RAM (GB)]]/ScoreCard!$F$3*ScoreCard!$F$5</f>
        <v>0.875</v>
      </c>
      <c r="Q1161" s="5">
        <f>laptop_prices3[[#This Row],[Screen Size (inch)]]/ScoreCard!$G$3*ScoreCard!$G$5</f>
        <v>1.8497109826589595</v>
      </c>
      <c r="R1161" s="5">
        <f>laptop_prices3[[#This Row],[Battery Life (hours)]]/ScoreCard!$H$3*ScoreCard!$H$5</f>
        <v>6.4166666666666661</v>
      </c>
      <c r="S1161" s="5">
        <f>ScoreCard!$I$3-laptop_prices3[[#This Row],[Weight (kg)]]/ScoreCard!$I$3*ScoreCard!$I$5</f>
        <v>1.7171428571428571</v>
      </c>
      <c r="T1161" s="6" cm="1">
        <f t="array" ref="T1161">_xlfn.IFS(laptop_prices3[[#This Row],[Storage]]="512GB SSD", 512, laptop_prices3[[#This Row],[Storage]] = "1TB SSD", 1000, laptop_prices3[[#This Row],[Storage]] = "2TB SSD", 2000, laptop_prices3[[#This Row],[Storage]]= "256GB SSD", 256, laptop_prices3[[#This Row],[Storage]] = "1TB HDD", 1000*0.7)</f>
        <v>1000</v>
      </c>
      <c r="U1161" s="5">
        <f>laptop_prices3[[#This Row],[Storage Raw Value]]/ScoreCard!$J$3*ScoreCard!$J$5</f>
        <v>4</v>
      </c>
    </row>
    <row r="1162" spans="2:21" x14ac:dyDescent="0.2">
      <c r="B1162" s="4" cm="1">
        <f t="array" ref="B1162">SUM(laptop_prices3[[#This Row],[RAM Comp]:[Weight Comp]]+laptop_prices3[[#This Row],[Storage Comp]])</f>
        <v>12.068544728874208</v>
      </c>
      <c r="C1162">
        <v>1160</v>
      </c>
      <c r="D1162" t="s">
        <v>45</v>
      </c>
      <c r="E1162" t="s">
        <v>12</v>
      </c>
      <c r="F1162">
        <v>8</v>
      </c>
      <c r="G1162" t="s">
        <v>29</v>
      </c>
      <c r="H1162" t="s">
        <v>35</v>
      </c>
      <c r="I1162">
        <v>14</v>
      </c>
      <c r="J1162" t="s">
        <v>15</v>
      </c>
      <c r="K1162">
        <v>6.4</v>
      </c>
      <c r="L1162">
        <v>3.07</v>
      </c>
      <c r="M1162" t="s">
        <v>46</v>
      </c>
      <c r="N1162">
        <v>1027.8399999999999</v>
      </c>
      <c r="O1162" s="5">
        <f>(ScoreCard!$E$3-laptop_prices3[[#This Row],[Price ($)]])/ScoreCard!$E$3*ScoreCard!$E$5</f>
        <v>4.5244950906190669</v>
      </c>
      <c r="P1162" s="5">
        <f>laptop_prices3[[#This Row],[RAM (GB)]]/ScoreCard!$F$3*ScoreCard!$F$5</f>
        <v>0.875</v>
      </c>
      <c r="Q1162" s="5">
        <f>laptop_prices3[[#This Row],[Screen Size (inch)]]/ScoreCard!$G$3*ScoreCard!$G$5</f>
        <v>1.6184971098265895</v>
      </c>
      <c r="R1162" s="5">
        <f>laptop_prices3[[#This Row],[Battery Life (hours)]]/ScoreCard!$H$3*ScoreCard!$H$5</f>
        <v>3.7333333333333334</v>
      </c>
      <c r="S1162" s="5">
        <f>ScoreCard!$I$3-laptop_prices3[[#This Row],[Weight (kg)]]/ScoreCard!$I$3*ScoreCard!$I$5</f>
        <v>1.7457142857142858</v>
      </c>
      <c r="T1162" s="6" cm="1">
        <f t="array" ref="T1162">_xlfn.IFS(laptop_prices3[[#This Row],[Storage]]="512GB SSD", 512, laptop_prices3[[#This Row],[Storage]] = "1TB SSD", 1000, laptop_prices3[[#This Row],[Storage]] = "2TB SSD", 2000, laptop_prices3[[#This Row],[Storage]]= "256GB SSD", 256, laptop_prices3[[#This Row],[Storage]] = "1TB HDD", 1000*0.7)</f>
        <v>256</v>
      </c>
      <c r="U1162" s="5">
        <f>laptop_prices3[[#This Row],[Storage Raw Value]]/ScoreCard!$J$3*ScoreCard!$J$5</f>
        <v>1.024</v>
      </c>
    </row>
    <row r="1163" spans="2:21" x14ac:dyDescent="0.2">
      <c r="B1163" s="4" cm="1">
        <f t="array" ref="B1163">SUM(laptop_prices3[[#This Row],[RAM Comp]:[Weight Comp]]+laptop_prices3[[#This Row],[Storage Comp]])</f>
        <v>25.439949077897055</v>
      </c>
      <c r="C1163">
        <v>1161</v>
      </c>
      <c r="D1163" t="s">
        <v>34</v>
      </c>
      <c r="E1163" t="s">
        <v>41</v>
      </c>
      <c r="F1163">
        <v>16</v>
      </c>
      <c r="G1163" t="s">
        <v>19</v>
      </c>
      <c r="H1163" t="s">
        <v>20</v>
      </c>
      <c r="I1163">
        <v>16</v>
      </c>
      <c r="J1163" t="s">
        <v>21</v>
      </c>
      <c r="K1163">
        <v>6.5</v>
      </c>
      <c r="L1163">
        <v>2.54</v>
      </c>
      <c r="M1163" t="s">
        <v>46</v>
      </c>
      <c r="N1163">
        <v>1741.85</v>
      </c>
      <c r="O1163" s="5">
        <f>(ScoreCard!$E$3-laptop_prices3[[#This Row],[Price ($)]])/ScoreCard!$E$3*ScoreCard!$E$5</f>
        <v>4.1941759160908525</v>
      </c>
      <c r="P1163" s="5">
        <f>laptop_prices3[[#This Row],[RAM (GB)]]/ScoreCard!$F$3*ScoreCard!$F$5</f>
        <v>1.75</v>
      </c>
      <c r="Q1163" s="5">
        <f>laptop_prices3[[#This Row],[Screen Size (inch)]]/ScoreCard!$G$3*ScoreCard!$G$5</f>
        <v>1.8497109826589595</v>
      </c>
      <c r="R1163" s="5">
        <f>laptop_prices3[[#This Row],[Battery Life (hours)]]/ScoreCard!$H$3*ScoreCard!$H$5</f>
        <v>3.7916666666666665</v>
      </c>
      <c r="S1163" s="5">
        <f>ScoreCard!$I$3-laptop_prices3[[#This Row],[Weight (kg)]]/ScoreCard!$I$3*ScoreCard!$I$5</f>
        <v>2.0485714285714285</v>
      </c>
      <c r="T1163" s="6" cm="1">
        <f t="array" ref="T1163">_xlfn.IFS(laptop_prices3[[#This Row],[Storage]]="512GB SSD", 512, laptop_prices3[[#This Row],[Storage]] = "1TB SSD", 1000, laptop_prices3[[#This Row],[Storage]] = "2TB SSD", 2000, laptop_prices3[[#This Row],[Storage]]= "256GB SSD", 256, laptop_prices3[[#This Row],[Storage]] = "1TB HDD", 1000*0.7)</f>
        <v>1000</v>
      </c>
      <c r="U1163" s="5">
        <f>laptop_prices3[[#This Row],[Storage Raw Value]]/ScoreCard!$J$3*ScoreCard!$J$5</f>
        <v>4</v>
      </c>
    </row>
    <row r="1164" spans="2:21" x14ac:dyDescent="0.2">
      <c r="B1164" s="4" cm="1">
        <f t="array" ref="B1164">SUM(laptop_prices3[[#This Row],[RAM Comp]:[Weight Comp]]+laptop_prices3[[#This Row],[Storage Comp]])</f>
        <v>42.52623520506468</v>
      </c>
      <c r="C1164">
        <v>1162</v>
      </c>
      <c r="D1164" t="s">
        <v>11</v>
      </c>
      <c r="E1164" t="s">
        <v>37</v>
      </c>
      <c r="F1164">
        <v>4</v>
      </c>
      <c r="G1164" t="s">
        <v>25</v>
      </c>
      <c r="H1164" t="s">
        <v>20</v>
      </c>
      <c r="I1164">
        <v>14</v>
      </c>
      <c r="J1164" t="s">
        <v>21</v>
      </c>
      <c r="K1164">
        <v>11.9</v>
      </c>
      <c r="L1164">
        <v>3.45</v>
      </c>
      <c r="M1164" t="s">
        <v>30</v>
      </c>
      <c r="N1164">
        <v>1810.47</v>
      </c>
      <c r="O1164" s="5">
        <f>(ScoreCard!$E$3-laptop_prices3[[#This Row],[Price ($)]])/ScoreCard!$E$3*ScoreCard!$E$5</f>
        <v>4.1624305599247959</v>
      </c>
      <c r="P1164" s="5">
        <f>laptop_prices3[[#This Row],[RAM (GB)]]/ScoreCard!$F$3*ScoreCard!$F$5</f>
        <v>0.4375</v>
      </c>
      <c r="Q1164" s="5">
        <f>laptop_prices3[[#This Row],[Screen Size (inch)]]/ScoreCard!$G$3*ScoreCard!$G$5</f>
        <v>1.6184971098265895</v>
      </c>
      <c r="R1164" s="5">
        <f>laptop_prices3[[#This Row],[Battery Life (hours)]]/ScoreCard!$H$3*ScoreCard!$H$5</f>
        <v>6.9416666666666664</v>
      </c>
      <c r="S1164" s="5">
        <f>ScoreCard!$I$3-laptop_prices3[[#This Row],[Weight (kg)]]/ScoreCard!$I$3*ScoreCard!$I$5</f>
        <v>1.5285714285714285</v>
      </c>
      <c r="T1164" s="6" cm="1">
        <f t="array" ref="T1164">_xlfn.IFS(laptop_prices3[[#This Row],[Storage]]="512GB SSD", 512, laptop_prices3[[#This Row],[Storage]] = "1TB SSD", 1000, laptop_prices3[[#This Row],[Storage]] = "2TB SSD", 2000, laptop_prices3[[#This Row],[Storage]]= "256GB SSD", 256, laptop_prices3[[#This Row],[Storage]] = "1TB HDD", 1000*0.7)</f>
        <v>2000</v>
      </c>
      <c r="U1164" s="5">
        <f>laptop_prices3[[#This Row],[Storage Raw Value]]/ScoreCard!$J$3*ScoreCard!$J$5</f>
        <v>8</v>
      </c>
    </row>
    <row r="1165" spans="2:21" x14ac:dyDescent="0.2">
      <c r="B1165" s="4" cm="1">
        <f t="array" ref="B1165">SUM(laptop_prices3[[#This Row],[RAM Comp]:[Weight Comp]]+laptop_prices3[[#This Row],[Storage Comp]])</f>
        <v>23.334715111478118</v>
      </c>
      <c r="C1165">
        <v>1163</v>
      </c>
      <c r="D1165" t="s">
        <v>45</v>
      </c>
      <c r="E1165" t="s">
        <v>41</v>
      </c>
      <c r="F1165">
        <v>16</v>
      </c>
      <c r="G1165" t="s">
        <v>42</v>
      </c>
      <c r="H1165" t="s">
        <v>14</v>
      </c>
      <c r="I1165">
        <v>13.3</v>
      </c>
      <c r="J1165" t="s">
        <v>27</v>
      </c>
      <c r="K1165">
        <v>11.4</v>
      </c>
      <c r="L1165">
        <v>2.2799999999999998</v>
      </c>
      <c r="M1165" t="s">
        <v>16</v>
      </c>
      <c r="N1165">
        <v>2884.82</v>
      </c>
      <c r="O1165" s="5">
        <f>(ScoreCard!$E$3-laptop_prices3[[#This Row],[Price ($)]])/ScoreCard!$E$3*ScoreCard!$E$5</f>
        <v>3.6654089423642748</v>
      </c>
      <c r="P1165" s="5">
        <f>laptop_prices3[[#This Row],[RAM (GB)]]/ScoreCard!$F$3*ScoreCard!$F$5</f>
        <v>1.75</v>
      </c>
      <c r="Q1165" s="5">
        <f>laptop_prices3[[#This Row],[Screen Size (inch)]]/ScoreCard!$G$3*ScoreCard!$G$5</f>
        <v>1.5375722543352601</v>
      </c>
      <c r="R1165" s="5">
        <f>laptop_prices3[[#This Row],[Battery Life (hours)]]/ScoreCard!$H$3*ScoreCard!$H$5</f>
        <v>6.65</v>
      </c>
      <c r="S1165" s="5">
        <f>ScoreCard!$I$3-laptop_prices3[[#This Row],[Weight (kg)]]/ScoreCard!$I$3*ScoreCard!$I$5</f>
        <v>2.1971428571428575</v>
      </c>
      <c r="T1165" s="6" cm="1">
        <f t="array" ref="T1165">_xlfn.IFS(laptop_prices3[[#This Row],[Storage]]="512GB SSD", 512, laptop_prices3[[#This Row],[Storage]] = "1TB SSD", 1000, laptop_prices3[[#This Row],[Storage]] = "2TB SSD", 2000, laptop_prices3[[#This Row],[Storage]]= "256GB SSD", 256, laptop_prices3[[#This Row],[Storage]] = "1TB HDD", 1000*0.7)</f>
        <v>700</v>
      </c>
      <c r="U1165" s="5">
        <f>laptop_prices3[[#This Row],[Storage Raw Value]]/ScoreCard!$J$3*ScoreCard!$J$5</f>
        <v>2.8</v>
      </c>
    </row>
    <row r="1166" spans="2:21" x14ac:dyDescent="0.2">
      <c r="B1166" s="4" cm="1">
        <f t="array" ref="B1166">SUM(laptop_prices3[[#This Row],[RAM Comp]:[Weight Comp]]+laptop_prices3[[#This Row],[Storage Comp]])</f>
        <v>24.867905587668591</v>
      </c>
      <c r="C1166">
        <v>1164</v>
      </c>
      <c r="D1166" t="s">
        <v>38</v>
      </c>
      <c r="E1166" t="s">
        <v>48</v>
      </c>
      <c r="F1166">
        <v>64</v>
      </c>
      <c r="G1166" t="s">
        <v>13</v>
      </c>
      <c r="H1166" t="s">
        <v>26</v>
      </c>
      <c r="I1166">
        <v>13.3</v>
      </c>
      <c r="J1166" t="s">
        <v>15</v>
      </c>
      <c r="K1166">
        <v>10.9</v>
      </c>
      <c r="L1166">
        <v>3.01</v>
      </c>
      <c r="M1166" t="s">
        <v>46</v>
      </c>
      <c r="N1166">
        <v>3730.49</v>
      </c>
      <c r="O1166" s="5">
        <f>(ScoreCard!$E$3-laptop_prices3[[#This Row],[Price ($)]])/ScoreCard!$E$3*ScoreCard!$E$5</f>
        <v>3.2741805053349964</v>
      </c>
      <c r="P1166" s="5">
        <f>laptop_prices3[[#This Row],[RAM (GB)]]/ScoreCard!$F$3*ScoreCard!$F$5</f>
        <v>7</v>
      </c>
      <c r="Q1166" s="5">
        <f>laptop_prices3[[#This Row],[Screen Size (inch)]]/ScoreCard!$G$3*ScoreCard!$G$5</f>
        <v>1.5375722543352601</v>
      </c>
      <c r="R1166" s="5">
        <f>laptop_prices3[[#This Row],[Battery Life (hours)]]/ScoreCard!$H$3*ScoreCard!$H$5</f>
        <v>6.3583333333333334</v>
      </c>
      <c r="S1166" s="5">
        <f>ScoreCard!$I$3-laptop_prices3[[#This Row],[Weight (kg)]]/ScoreCard!$I$3*ScoreCard!$I$5</f>
        <v>1.78</v>
      </c>
      <c r="T1166" s="6" cm="1">
        <f t="array" ref="T1166">_xlfn.IFS(laptop_prices3[[#This Row],[Storage]]="512GB SSD", 512, laptop_prices3[[#This Row],[Storage]] = "1TB SSD", 1000, laptop_prices3[[#This Row],[Storage]] = "2TB SSD", 2000, laptop_prices3[[#This Row],[Storage]]= "256GB SSD", 256, laptop_prices3[[#This Row],[Storage]] = "1TB HDD", 1000*0.7)</f>
        <v>512</v>
      </c>
      <c r="U1166" s="5">
        <f>laptop_prices3[[#This Row],[Storage Raw Value]]/ScoreCard!$J$3*ScoreCard!$J$5</f>
        <v>2.048</v>
      </c>
    </row>
    <row r="1167" spans="2:21" x14ac:dyDescent="0.2">
      <c r="B1167" s="4" cm="1">
        <f t="array" ref="B1167">SUM(laptop_prices3[[#This Row],[RAM Comp]:[Weight Comp]]+laptop_prices3[[#This Row],[Storage Comp]])</f>
        <v>39.956354252683738</v>
      </c>
      <c r="C1167">
        <v>1165</v>
      </c>
      <c r="D1167" t="s">
        <v>45</v>
      </c>
      <c r="E1167" t="s">
        <v>48</v>
      </c>
      <c r="F1167">
        <v>16</v>
      </c>
      <c r="G1167" t="s">
        <v>25</v>
      </c>
      <c r="H1167" t="s">
        <v>26</v>
      </c>
      <c r="I1167">
        <v>14</v>
      </c>
      <c r="J1167" t="s">
        <v>27</v>
      </c>
      <c r="K1167">
        <v>4.5</v>
      </c>
      <c r="L1167">
        <v>2.69</v>
      </c>
      <c r="M1167" t="s">
        <v>46</v>
      </c>
      <c r="N1167">
        <v>2522.39</v>
      </c>
      <c r="O1167" s="5">
        <f>(ScoreCard!$E$3-laptop_prices3[[#This Row],[Price ($)]])/ScoreCard!$E$3*ScoreCard!$E$5</f>
        <v>3.8330782725196806</v>
      </c>
      <c r="P1167" s="5">
        <f>laptop_prices3[[#This Row],[RAM (GB)]]/ScoreCard!$F$3*ScoreCard!$F$5</f>
        <v>1.75</v>
      </c>
      <c r="Q1167" s="5">
        <f>laptop_prices3[[#This Row],[Screen Size (inch)]]/ScoreCard!$G$3*ScoreCard!$G$5</f>
        <v>1.6184971098265895</v>
      </c>
      <c r="R1167" s="5">
        <f>laptop_prices3[[#This Row],[Battery Life (hours)]]/ScoreCard!$H$3*ScoreCard!$H$5</f>
        <v>2.625</v>
      </c>
      <c r="S1167" s="5">
        <f>ScoreCard!$I$3-laptop_prices3[[#This Row],[Weight (kg)]]/ScoreCard!$I$3*ScoreCard!$I$5</f>
        <v>1.9628571428571429</v>
      </c>
      <c r="T1167" s="6" cm="1">
        <f t="array" ref="T1167">_xlfn.IFS(laptop_prices3[[#This Row],[Storage]]="512GB SSD", 512, laptop_prices3[[#This Row],[Storage]] = "1TB SSD", 1000, laptop_prices3[[#This Row],[Storage]] = "2TB SSD", 2000, laptop_prices3[[#This Row],[Storage]]= "256GB SSD", 256, laptop_prices3[[#This Row],[Storage]] = "1TB HDD", 1000*0.7)</f>
        <v>2000</v>
      </c>
      <c r="U1167" s="5">
        <f>laptop_prices3[[#This Row],[Storage Raw Value]]/ScoreCard!$J$3*ScoreCard!$J$5</f>
        <v>8</v>
      </c>
    </row>
    <row r="1168" spans="2:21" x14ac:dyDescent="0.2">
      <c r="B1168" s="4" cm="1">
        <f t="array" ref="B1168">SUM(laptop_prices3[[#This Row],[RAM Comp]:[Weight Comp]]+laptop_prices3[[#This Row],[Storage Comp]])</f>
        <v>17.372857968620973</v>
      </c>
      <c r="C1168">
        <v>1166</v>
      </c>
      <c r="D1168" t="s">
        <v>11</v>
      </c>
      <c r="E1168" t="s">
        <v>12</v>
      </c>
      <c r="F1168">
        <v>32</v>
      </c>
      <c r="G1168" t="s">
        <v>29</v>
      </c>
      <c r="H1168" t="s">
        <v>32</v>
      </c>
      <c r="I1168">
        <v>13.3</v>
      </c>
      <c r="J1168" t="s">
        <v>15</v>
      </c>
      <c r="K1168">
        <v>9.3000000000000007</v>
      </c>
      <c r="L1168">
        <v>1.2</v>
      </c>
      <c r="M1168" t="s">
        <v>22</v>
      </c>
      <c r="N1168">
        <v>2530.31</v>
      </c>
      <c r="O1168" s="5">
        <f>(ScoreCard!$E$3-laptop_prices3[[#This Row],[Price ($)]])/ScoreCard!$E$3*ScoreCard!$E$5</f>
        <v>3.8294142792110941</v>
      </c>
      <c r="P1168" s="5">
        <f>laptop_prices3[[#This Row],[RAM (GB)]]/ScoreCard!$F$3*ScoreCard!$F$5</f>
        <v>3.5</v>
      </c>
      <c r="Q1168" s="5">
        <f>laptop_prices3[[#This Row],[Screen Size (inch)]]/ScoreCard!$G$3*ScoreCard!$G$5</f>
        <v>1.5375722543352601</v>
      </c>
      <c r="R1168" s="5">
        <f>laptop_prices3[[#This Row],[Battery Life (hours)]]/ScoreCard!$H$3*ScoreCard!$H$5</f>
        <v>5.4249999999999998</v>
      </c>
      <c r="S1168" s="5">
        <f>ScoreCard!$I$3-laptop_prices3[[#This Row],[Weight (kg)]]/ScoreCard!$I$3*ScoreCard!$I$5</f>
        <v>2.8142857142857141</v>
      </c>
      <c r="T1168" s="6" cm="1">
        <f t="array" ref="T1168">_xlfn.IFS(laptop_prices3[[#This Row],[Storage]]="512GB SSD", 512, laptop_prices3[[#This Row],[Storage]] = "1TB SSD", 1000, laptop_prices3[[#This Row],[Storage]] = "2TB SSD", 2000, laptop_prices3[[#This Row],[Storage]]= "256GB SSD", 256, laptop_prices3[[#This Row],[Storage]] = "1TB HDD", 1000*0.7)</f>
        <v>256</v>
      </c>
      <c r="U1168" s="5">
        <f>laptop_prices3[[#This Row],[Storage Raw Value]]/ScoreCard!$J$3*ScoreCard!$J$5</f>
        <v>1.024</v>
      </c>
    </row>
    <row r="1169" spans="2:21" x14ac:dyDescent="0.2">
      <c r="B1169" s="4" cm="1">
        <f t="array" ref="B1169">SUM(laptop_prices3[[#This Row],[RAM Comp]:[Weight Comp]]+laptop_prices3[[#This Row],[Storage Comp]])</f>
        <v>21.468096063859072</v>
      </c>
      <c r="C1169">
        <v>1167</v>
      </c>
      <c r="D1169" t="s">
        <v>33</v>
      </c>
      <c r="E1169" t="s">
        <v>37</v>
      </c>
      <c r="F1169">
        <v>64</v>
      </c>
      <c r="G1169" t="s">
        <v>29</v>
      </c>
      <c r="H1169" t="s">
        <v>44</v>
      </c>
      <c r="I1169">
        <v>13.3</v>
      </c>
      <c r="J1169" t="s">
        <v>27</v>
      </c>
      <c r="K1169">
        <v>11.3</v>
      </c>
      <c r="L1169">
        <v>2.2000000000000002</v>
      </c>
      <c r="M1169" t="s">
        <v>22</v>
      </c>
      <c r="N1169">
        <v>4313.0600000000004</v>
      </c>
      <c r="O1169" s="5">
        <f>(ScoreCard!$E$3-laptop_prices3[[#This Row],[Price ($)]])/ScoreCard!$E$3*ScoreCard!$E$5</f>
        <v>3.0046688157159402</v>
      </c>
      <c r="P1169" s="5">
        <f>laptop_prices3[[#This Row],[RAM (GB)]]/ScoreCard!$F$3*ScoreCard!$F$5</f>
        <v>7</v>
      </c>
      <c r="Q1169" s="5">
        <f>laptop_prices3[[#This Row],[Screen Size (inch)]]/ScoreCard!$G$3*ScoreCard!$G$5</f>
        <v>1.5375722543352601</v>
      </c>
      <c r="R1169" s="5">
        <f>laptop_prices3[[#This Row],[Battery Life (hours)]]/ScoreCard!$H$3*ScoreCard!$H$5</f>
        <v>6.5916666666666677</v>
      </c>
      <c r="S1169" s="5">
        <f>ScoreCard!$I$3-laptop_prices3[[#This Row],[Weight (kg)]]/ScoreCard!$I$3*ScoreCard!$I$5</f>
        <v>2.2428571428571429</v>
      </c>
      <c r="T1169" s="6" cm="1">
        <f t="array" ref="T1169">_xlfn.IFS(laptop_prices3[[#This Row],[Storage]]="512GB SSD", 512, laptop_prices3[[#This Row],[Storage]] = "1TB SSD", 1000, laptop_prices3[[#This Row],[Storage]] = "2TB SSD", 2000, laptop_prices3[[#This Row],[Storage]]= "256GB SSD", 256, laptop_prices3[[#This Row],[Storage]] = "1TB HDD", 1000*0.7)</f>
        <v>256</v>
      </c>
      <c r="U1169" s="5">
        <f>laptop_prices3[[#This Row],[Storage Raw Value]]/ScoreCard!$J$3*ScoreCard!$J$5</f>
        <v>1.024</v>
      </c>
    </row>
    <row r="1170" spans="2:21" x14ac:dyDescent="0.2">
      <c r="B1170" s="4" cm="1">
        <f t="array" ref="B1170">SUM(laptop_prices3[[#This Row],[RAM Comp]:[Weight Comp]]+laptop_prices3[[#This Row],[Storage Comp]])</f>
        <v>24.508706303330577</v>
      </c>
      <c r="C1170">
        <v>1168</v>
      </c>
      <c r="D1170" t="s">
        <v>11</v>
      </c>
      <c r="E1170" t="s">
        <v>39</v>
      </c>
      <c r="F1170">
        <v>32</v>
      </c>
      <c r="G1170" t="s">
        <v>42</v>
      </c>
      <c r="H1170" t="s">
        <v>35</v>
      </c>
      <c r="I1170">
        <v>15.6</v>
      </c>
      <c r="J1170" t="s">
        <v>27</v>
      </c>
      <c r="K1170">
        <v>9.8000000000000007</v>
      </c>
      <c r="L1170">
        <v>2.12</v>
      </c>
      <c r="M1170" t="s">
        <v>22</v>
      </c>
      <c r="N1170">
        <v>3629.38</v>
      </c>
      <c r="O1170" s="5">
        <f>(ScoreCard!$E$3-laptop_prices3[[#This Row],[Price ($)]])/ScoreCard!$E$3*ScoreCard!$E$5</f>
        <v>3.3209565613237748</v>
      </c>
      <c r="P1170" s="5">
        <f>laptop_prices3[[#This Row],[RAM (GB)]]/ScoreCard!$F$3*ScoreCard!$F$5</f>
        <v>3.5</v>
      </c>
      <c r="Q1170" s="5">
        <f>laptop_prices3[[#This Row],[Screen Size (inch)]]/ScoreCard!$G$3*ScoreCard!$G$5</f>
        <v>1.8034682080924855</v>
      </c>
      <c r="R1170" s="5">
        <f>laptop_prices3[[#This Row],[Battery Life (hours)]]/ScoreCard!$H$3*ScoreCard!$H$5</f>
        <v>5.7166666666666677</v>
      </c>
      <c r="S1170" s="5">
        <f>ScoreCard!$I$3-laptop_prices3[[#This Row],[Weight (kg)]]/ScoreCard!$I$3*ScoreCard!$I$5</f>
        <v>2.2885714285714283</v>
      </c>
      <c r="T1170" s="6" cm="1">
        <f t="array" ref="T1170">_xlfn.IFS(laptop_prices3[[#This Row],[Storage]]="512GB SSD", 512, laptop_prices3[[#This Row],[Storage]] = "1TB SSD", 1000, laptop_prices3[[#This Row],[Storage]] = "2TB SSD", 2000, laptop_prices3[[#This Row],[Storage]]= "256GB SSD", 256, laptop_prices3[[#This Row],[Storage]] = "1TB HDD", 1000*0.7)</f>
        <v>700</v>
      </c>
      <c r="U1170" s="5">
        <f>laptop_prices3[[#This Row],[Storage Raw Value]]/ScoreCard!$J$3*ScoreCard!$J$5</f>
        <v>2.8</v>
      </c>
    </row>
    <row r="1171" spans="2:21" x14ac:dyDescent="0.2">
      <c r="B1171" s="4" cm="1">
        <f t="array" ref="B1171">SUM(laptop_prices3[[#This Row],[RAM Comp]:[Weight Comp]]+laptop_prices3[[#This Row],[Storage Comp]])</f>
        <v>19.776354252683731</v>
      </c>
      <c r="C1171">
        <v>1169</v>
      </c>
      <c r="D1171" t="s">
        <v>36</v>
      </c>
      <c r="E1171" t="s">
        <v>24</v>
      </c>
      <c r="F1171">
        <v>16</v>
      </c>
      <c r="G1171" t="s">
        <v>42</v>
      </c>
      <c r="H1171" t="s">
        <v>32</v>
      </c>
      <c r="I1171">
        <v>14</v>
      </c>
      <c r="J1171" t="s">
        <v>27</v>
      </c>
      <c r="K1171">
        <v>5.7</v>
      </c>
      <c r="L1171">
        <v>2.83</v>
      </c>
      <c r="M1171" t="s">
        <v>46</v>
      </c>
      <c r="N1171">
        <v>1523.01</v>
      </c>
      <c r="O1171" s="5">
        <f>(ScoreCard!$E$3-laptop_prices3[[#This Row],[Price ($)]])/ScoreCard!$E$3*ScoreCard!$E$5</f>
        <v>4.2954168625114271</v>
      </c>
      <c r="P1171" s="5">
        <f>laptop_prices3[[#This Row],[RAM (GB)]]/ScoreCard!$F$3*ScoreCard!$F$5</f>
        <v>1.75</v>
      </c>
      <c r="Q1171" s="5">
        <f>laptop_prices3[[#This Row],[Screen Size (inch)]]/ScoreCard!$G$3*ScoreCard!$G$5</f>
        <v>1.6184971098265895</v>
      </c>
      <c r="R1171" s="5">
        <f>laptop_prices3[[#This Row],[Battery Life (hours)]]/ScoreCard!$H$3*ScoreCard!$H$5</f>
        <v>3.3250000000000002</v>
      </c>
      <c r="S1171" s="5">
        <f>ScoreCard!$I$3-laptop_prices3[[#This Row],[Weight (kg)]]/ScoreCard!$I$3*ScoreCard!$I$5</f>
        <v>1.8828571428571428</v>
      </c>
      <c r="T1171" s="6" cm="1">
        <f t="array" ref="T1171">_xlfn.IFS(laptop_prices3[[#This Row],[Storage]]="512GB SSD", 512, laptop_prices3[[#This Row],[Storage]] = "1TB SSD", 1000, laptop_prices3[[#This Row],[Storage]] = "2TB SSD", 2000, laptop_prices3[[#This Row],[Storage]]= "256GB SSD", 256, laptop_prices3[[#This Row],[Storage]] = "1TB HDD", 1000*0.7)</f>
        <v>700</v>
      </c>
      <c r="U1171" s="5">
        <f>laptop_prices3[[#This Row],[Storage Raw Value]]/ScoreCard!$J$3*ScoreCard!$J$5</f>
        <v>2.8</v>
      </c>
    </row>
    <row r="1172" spans="2:21" x14ac:dyDescent="0.2">
      <c r="B1172" s="4" cm="1">
        <f t="array" ref="B1172">SUM(laptop_prices3[[#This Row],[RAM Comp]:[Weight Comp]]+laptop_prices3[[#This Row],[Storage Comp]])</f>
        <v>17.730211395540877</v>
      </c>
      <c r="C1172">
        <v>1170</v>
      </c>
      <c r="D1172" t="s">
        <v>28</v>
      </c>
      <c r="E1172" t="s">
        <v>31</v>
      </c>
      <c r="F1172">
        <v>64</v>
      </c>
      <c r="G1172" t="s">
        <v>29</v>
      </c>
      <c r="H1172" t="s">
        <v>32</v>
      </c>
      <c r="I1172">
        <v>14</v>
      </c>
      <c r="J1172" t="s">
        <v>43</v>
      </c>
      <c r="K1172">
        <v>5.4</v>
      </c>
      <c r="L1172">
        <v>2.86</v>
      </c>
      <c r="M1172" t="s">
        <v>22</v>
      </c>
      <c r="N1172">
        <v>2125.66</v>
      </c>
      <c r="O1172" s="5">
        <f>(ScoreCard!$E$3-laptop_prices3[[#This Row],[Price ($)]])/ScoreCard!$E$3*ScoreCard!$E$5</f>
        <v>4.0166156545039362</v>
      </c>
      <c r="P1172" s="5">
        <f>laptop_prices3[[#This Row],[RAM (GB)]]/ScoreCard!$F$3*ScoreCard!$F$5</f>
        <v>7</v>
      </c>
      <c r="Q1172" s="5">
        <f>laptop_prices3[[#This Row],[Screen Size (inch)]]/ScoreCard!$G$3*ScoreCard!$G$5</f>
        <v>1.6184971098265895</v>
      </c>
      <c r="R1172" s="5">
        <f>laptop_prices3[[#This Row],[Battery Life (hours)]]/ScoreCard!$H$3*ScoreCard!$H$5</f>
        <v>3.15</v>
      </c>
      <c r="S1172" s="5">
        <f>ScoreCard!$I$3-laptop_prices3[[#This Row],[Weight (kg)]]/ScoreCard!$I$3*ScoreCard!$I$5</f>
        <v>1.8657142857142859</v>
      </c>
      <c r="T1172" s="6" cm="1">
        <f t="array" ref="T1172">_xlfn.IFS(laptop_prices3[[#This Row],[Storage]]="512GB SSD", 512, laptop_prices3[[#This Row],[Storage]] = "1TB SSD", 1000, laptop_prices3[[#This Row],[Storage]] = "2TB SSD", 2000, laptop_prices3[[#This Row],[Storage]]= "256GB SSD", 256, laptop_prices3[[#This Row],[Storage]] = "1TB HDD", 1000*0.7)</f>
        <v>256</v>
      </c>
      <c r="U1172" s="5">
        <f>laptop_prices3[[#This Row],[Storage Raw Value]]/ScoreCard!$J$3*ScoreCard!$J$5</f>
        <v>1.024</v>
      </c>
    </row>
    <row r="1173" spans="2:21" x14ac:dyDescent="0.2">
      <c r="B1173" s="4" cm="1">
        <f t="array" ref="B1173">SUM(laptop_prices3[[#This Row],[RAM Comp]:[Weight Comp]]+laptop_prices3[[#This Row],[Storage Comp]])</f>
        <v>43.019999999999996</v>
      </c>
      <c r="C1173">
        <v>1171</v>
      </c>
      <c r="D1173" t="s">
        <v>34</v>
      </c>
      <c r="E1173" t="s">
        <v>12</v>
      </c>
      <c r="F1173">
        <v>8</v>
      </c>
      <c r="G1173" t="s">
        <v>25</v>
      </c>
      <c r="H1173" t="s">
        <v>26</v>
      </c>
      <c r="I1173">
        <v>17.3</v>
      </c>
      <c r="J1173" t="s">
        <v>43</v>
      </c>
      <c r="K1173">
        <v>10.5</v>
      </c>
      <c r="L1173">
        <v>2.59</v>
      </c>
      <c r="M1173" t="s">
        <v>46</v>
      </c>
      <c r="N1173">
        <v>856.35</v>
      </c>
      <c r="O1173" s="5">
        <f>(ScoreCard!$E$3-laptop_prices3[[#This Row],[Price ($)]])/ScoreCard!$E$3*ScoreCard!$E$5</f>
        <v>4.6038307235091427</v>
      </c>
      <c r="P1173" s="5">
        <f>laptop_prices3[[#This Row],[RAM (GB)]]/ScoreCard!$F$3*ScoreCard!$F$5</f>
        <v>0.875</v>
      </c>
      <c r="Q1173" s="5">
        <f>laptop_prices3[[#This Row],[Screen Size (inch)]]/ScoreCard!$G$3*ScoreCard!$G$5</f>
        <v>2</v>
      </c>
      <c r="R1173" s="5">
        <f>laptop_prices3[[#This Row],[Battery Life (hours)]]/ScoreCard!$H$3*ScoreCard!$H$5</f>
        <v>6.125</v>
      </c>
      <c r="S1173" s="5">
        <f>ScoreCard!$I$3-laptop_prices3[[#This Row],[Weight (kg)]]/ScoreCard!$I$3*ScoreCard!$I$5</f>
        <v>2.02</v>
      </c>
      <c r="T1173" s="6" cm="1">
        <f t="array" ref="T1173">_xlfn.IFS(laptop_prices3[[#This Row],[Storage]]="512GB SSD", 512, laptop_prices3[[#This Row],[Storage]] = "1TB SSD", 1000, laptop_prices3[[#This Row],[Storage]] = "2TB SSD", 2000, laptop_prices3[[#This Row],[Storage]]= "256GB SSD", 256, laptop_prices3[[#This Row],[Storage]] = "1TB HDD", 1000*0.7)</f>
        <v>2000</v>
      </c>
      <c r="U1173" s="5">
        <f>laptop_prices3[[#This Row],[Storage Raw Value]]/ScoreCard!$J$3*ScoreCard!$J$5</f>
        <v>8</v>
      </c>
    </row>
    <row r="1174" spans="2:21" x14ac:dyDescent="0.2">
      <c r="B1174" s="4" cm="1">
        <f t="array" ref="B1174">SUM(laptop_prices3[[#This Row],[RAM Comp]:[Weight Comp]]+laptop_prices3[[#This Row],[Storage Comp]])</f>
        <v>43.361381778144789</v>
      </c>
      <c r="C1174">
        <v>1172</v>
      </c>
      <c r="D1174" t="s">
        <v>33</v>
      </c>
      <c r="E1174" t="s">
        <v>24</v>
      </c>
      <c r="F1174">
        <v>16</v>
      </c>
      <c r="G1174" t="s">
        <v>25</v>
      </c>
      <c r="H1174" t="s">
        <v>20</v>
      </c>
      <c r="I1174">
        <v>13.3</v>
      </c>
      <c r="J1174" t="s">
        <v>43</v>
      </c>
      <c r="K1174">
        <v>9.8000000000000007</v>
      </c>
      <c r="L1174">
        <v>2</v>
      </c>
      <c r="M1174" t="s">
        <v>22</v>
      </c>
      <c r="N1174">
        <v>1268.95</v>
      </c>
      <c r="O1174" s="5">
        <f>(ScoreCard!$E$3-laptop_prices3[[#This Row],[Price ($)]])/ScoreCard!$E$3*ScoreCard!$E$5</f>
        <v>4.4129514761451825</v>
      </c>
      <c r="P1174" s="5">
        <f>laptop_prices3[[#This Row],[RAM (GB)]]/ScoreCard!$F$3*ScoreCard!$F$5</f>
        <v>1.75</v>
      </c>
      <c r="Q1174" s="5">
        <f>laptop_prices3[[#This Row],[Screen Size (inch)]]/ScoreCard!$G$3*ScoreCard!$G$5</f>
        <v>1.5375722543352601</v>
      </c>
      <c r="R1174" s="5">
        <f>laptop_prices3[[#This Row],[Battery Life (hours)]]/ScoreCard!$H$3*ScoreCard!$H$5</f>
        <v>5.7166666666666677</v>
      </c>
      <c r="S1174" s="5">
        <f>ScoreCard!$I$3-laptop_prices3[[#This Row],[Weight (kg)]]/ScoreCard!$I$3*ScoreCard!$I$5</f>
        <v>2.3571428571428572</v>
      </c>
      <c r="T1174" s="6" cm="1">
        <f t="array" ref="T1174">_xlfn.IFS(laptop_prices3[[#This Row],[Storage]]="512GB SSD", 512, laptop_prices3[[#This Row],[Storage]] = "1TB SSD", 1000, laptop_prices3[[#This Row],[Storage]] = "2TB SSD", 2000, laptop_prices3[[#This Row],[Storage]]= "256GB SSD", 256, laptop_prices3[[#This Row],[Storage]] = "1TB HDD", 1000*0.7)</f>
        <v>2000</v>
      </c>
      <c r="U1174" s="5">
        <f>laptop_prices3[[#This Row],[Storage Raw Value]]/ScoreCard!$J$3*ScoreCard!$J$5</f>
        <v>8</v>
      </c>
    </row>
    <row r="1175" spans="2:21" x14ac:dyDescent="0.2">
      <c r="B1175" s="4" cm="1">
        <f t="array" ref="B1175">SUM(laptop_prices3[[#This Row],[RAM Comp]:[Weight Comp]]+laptop_prices3[[#This Row],[Storage Comp]])</f>
        <v>19.223782824112305</v>
      </c>
      <c r="C1175">
        <v>1173</v>
      </c>
      <c r="D1175" t="s">
        <v>28</v>
      </c>
      <c r="E1175" t="s">
        <v>41</v>
      </c>
      <c r="F1175">
        <v>64</v>
      </c>
      <c r="G1175" t="s">
        <v>29</v>
      </c>
      <c r="H1175" t="s">
        <v>14</v>
      </c>
      <c r="I1175">
        <v>14</v>
      </c>
      <c r="J1175" t="s">
        <v>43</v>
      </c>
      <c r="K1175">
        <v>7.5</v>
      </c>
      <c r="L1175">
        <v>2.39</v>
      </c>
      <c r="M1175" t="s">
        <v>16</v>
      </c>
      <c r="N1175">
        <v>3848.82</v>
      </c>
      <c r="O1175" s="5">
        <f>(ScoreCard!$E$3-laptop_prices3[[#This Row],[Price ($)]])/ScoreCard!$E$3*ScoreCard!$E$5</f>
        <v>3.2194380396525495</v>
      </c>
      <c r="P1175" s="5">
        <f>laptop_prices3[[#This Row],[RAM (GB)]]/ScoreCard!$F$3*ScoreCard!$F$5</f>
        <v>7</v>
      </c>
      <c r="Q1175" s="5">
        <f>laptop_prices3[[#This Row],[Screen Size (inch)]]/ScoreCard!$G$3*ScoreCard!$G$5</f>
        <v>1.6184971098265895</v>
      </c>
      <c r="R1175" s="5">
        <f>laptop_prices3[[#This Row],[Battery Life (hours)]]/ScoreCard!$H$3*ScoreCard!$H$5</f>
        <v>4.375</v>
      </c>
      <c r="S1175" s="5">
        <f>ScoreCard!$I$3-laptop_prices3[[#This Row],[Weight (kg)]]/ScoreCard!$I$3*ScoreCard!$I$5</f>
        <v>2.1342857142857143</v>
      </c>
      <c r="T1175" s="6" cm="1">
        <f t="array" ref="T1175">_xlfn.IFS(laptop_prices3[[#This Row],[Storage]]="512GB SSD", 512, laptop_prices3[[#This Row],[Storage]] = "1TB SSD", 1000, laptop_prices3[[#This Row],[Storage]] = "2TB SSD", 2000, laptop_prices3[[#This Row],[Storage]]= "256GB SSD", 256, laptop_prices3[[#This Row],[Storage]] = "1TB HDD", 1000*0.7)</f>
        <v>256</v>
      </c>
      <c r="U1175" s="5">
        <f>laptop_prices3[[#This Row],[Storage Raw Value]]/ScoreCard!$J$3*ScoreCard!$J$5</f>
        <v>1.024</v>
      </c>
    </row>
    <row r="1176" spans="2:21" x14ac:dyDescent="0.2">
      <c r="B1176" s="4" cm="1">
        <f t="array" ref="B1176">SUM(laptop_prices3[[#This Row],[RAM Comp]:[Weight Comp]]+laptop_prices3[[#This Row],[Storage Comp]])</f>
        <v>21.538615744563721</v>
      </c>
      <c r="C1176">
        <v>1174</v>
      </c>
      <c r="D1176" t="s">
        <v>23</v>
      </c>
      <c r="E1176" t="s">
        <v>37</v>
      </c>
      <c r="F1176">
        <v>32</v>
      </c>
      <c r="G1176" t="s">
        <v>13</v>
      </c>
      <c r="H1176" t="s">
        <v>35</v>
      </c>
      <c r="I1176">
        <v>16</v>
      </c>
      <c r="J1176" t="s">
        <v>27</v>
      </c>
      <c r="K1176">
        <v>9.1</v>
      </c>
      <c r="L1176">
        <v>1.42</v>
      </c>
      <c r="M1176" t="s">
        <v>30</v>
      </c>
      <c r="N1176">
        <v>4728.09</v>
      </c>
      <c r="O1176" s="5">
        <f>(ScoreCard!$E$3-laptop_prices3[[#This Row],[Price ($)]])/ScoreCard!$E$3*ScoreCard!$E$5</f>
        <v>2.8126653885868458</v>
      </c>
      <c r="P1176" s="5">
        <f>laptop_prices3[[#This Row],[RAM (GB)]]/ScoreCard!$F$3*ScoreCard!$F$5</f>
        <v>3.5</v>
      </c>
      <c r="Q1176" s="5">
        <f>laptop_prices3[[#This Row],[Screen Size (inch)]]/ScoreCard!$G$3*ScoreCard!$G$5</f>
        <v>1.8497109826589595</v>
      </c>
      <c r="R1176" s="5">
        <f>laptop_prices3[[#This Row],[Battery Life (hours)]]/ScoreCard!$H$3*ScoreCard!$H$5</f>
        <v>5.3083333333333336</v>
      </c>
      <c r="S1176" s="5">
        <f>ScoreCard!$I$3-laptop_prices3[[#This Row],[Weight (kg)]]/ScoreCard!$I$3*ScoreCard!$I$5</f>
        <v>2.6885714285714286</v>
      </c>
      <c r="T1176" s="6" cm="1">
        <f t="array" ref="T1176">_xlfn.IFS(laptop_prices3[[#This Row],[Storage]]="512GB SSD", 512, laptop_prices3[[#This Row],[Storage]] = "1TB SSD", 1000, laptop_prices3[[#This Row],[Storage]] = "2TB SSD", 2000, laptop_prices3[[#This Row],[Storage]]= "256GB SSD", 256, laptop_prices3[[#This Row],[Storage]] = "1TB HDD", 1000*0.7)</f>
        <v>512</v>
      </c>
      <c r="U1176" s="5">
        <f>laptop_prices3[[#This Row],[Storage Raw Value]]/ScoreCard!$J$3*ScoreCard!$J$5</f>
        <v>2.048</v>
      </c>
    </row>
    <row r="1177" spans="2:21" x14ac:dyDescent="0.2">
      <c r="B1177" s="4" cm="1">
        <f t="array" ref="B1177">SUM(laptop_prices3[[#This Row],[RAM Comp]:[Weight Comp]]+laptop_prices3[[#This Row],[Storage Comp]])</f>
        <v>21.986473300302777</v>
      </c>
      <c r="C1177">
        <v>1175</v>
      </c>
      <c r="D1177" t="s">
        <v>45</v>
      </c>
      <c r="E1177" t="s">
        <v>18</v>
      </c>
      <c r="F1177">
        <v>4</v>
      </c>
      <c r="G1177" t="s">
        <v>19</v>
      </c>
      <c r="H1177" t="s">
        <v>35</v>
      </c>
      <c r="I1177">
        <v>14</v>
      </c>
      <c r="J1177" t="s">
        <v>15</v>
      </c>
      <c r="K1177">
        <v>4</v>
      </c>
      <c r="L1177">
        <v>3.33</v>
      </c>
      <c r="M1177" t="s">
        <v>30</v>
      </c>
      <c r="N1177">
        <v>1289.49</v>
      </c>
      <c r="O1177" s="5">
        <f>(ScoreCard!$E$3-laptop_prices3[[#This Row],[Price ($)]])/ScoreCard!$E$3*ScoreCard!$E$5</f>
        <v>4.4034491500645832</v>
      </c>
      <c r="P1177" s="5">
        <f>laptop_prices3[[#This Row],[RAM (GB)]]/ScoreCard!$F$3*ScoreCard!$F$5</f>
        <v>0.4375</v>
      </c>
      <c r="Q1177" s="5">
        <f>laptop_prices3[[#This Row],[Screen Size (inch)]]/ScoreCard!$G$3*ScoreCard!$G$5</f>
        <v>1.6184971098265895</v>
      </c>
      <c r="R1177" s="5">
        <f>laptop_prices3[[#This Row],[Battery Life (hours)]]/ScoreCard!$H$3*ScoreCard!$H$5</f>
        <v>2.333333333333333</v>
      </c>
      <c r="S1177" s="5">
        <f>ScoreCard!$I$3-laptop_prices3[[#This Row],[Weight (kg)]]/ScoreCard!$I$3*ScoreCard!$I$5</f>
        <v>1.5971428571428572</v>
      </c>
      <c r="T1177" s="6" cm="1">
        <f t="array" ref="T1177">_xlfn.IFS(laptop_prices3[[#This Row],[Storage]]="512GB SSD", 512, laptop_prices3[[#This Row],[Storage]] = "1TB SSD", 1000, laptop_prices3[[#This Row],[Storage]] = "2TB SSD", 2000, laptop_prices3[[#This Row],[Storage]]= "256GB SSD", 256, laptop_prices3[[#This Row],[Storage]] = "1TB HDD", 1000*0.7)</f>
        <v>1000</v>
      </c>
      <c r="U1177" s="5">
        <f>laptop_prices3[[#This Row],[Storage Raw Value]]/ScoreCard!$J$3*ScoreCard!$J$5</f>
        <v>4</v>
      </c>
    </row>
    <row r="1178" spans="2:21" x14ac:dyDescent="0.2">
      <c r="B1178" s="4" cm="1">
        <f t="array" ref="B1178">SUM(laptop_prices3[[#This Row],[RAM Comp]:[Weight Comp]]+laptop_prices3[[#This Row],[Storage Comp]])</f>
        <v>15.328206303330582</v>
      </c>
      <c r="C1178">
        <v>1176</v>
      </c>
      <c r="D1178" t="s">
        <v>23</v>
      </c>
      <c r="E1178" t="s">
        <v>41</v>
      </c>
      <c r="F1178">
        <v>4</v>
      </c>
      <c r="G1178" t="s">
        <v>13</v>
      </c>
      <c r="H1178" t="s">
        <v>20</v>
      </c>
      <c r="I1178">
        <v>15.6</v>
      </c>
      <c r="J1178" t="s">
        <v>21</v>
      </c>
      <c r="K1178">
        <v>4.4000000000000004</v>
      </c>
      <c r="L1178">
        <v>2.0499999999999998</v>
      </c>
      <c r="M1178" t="s">
        <v>22</v>
      </c>
      <c r="N1178">
        <v>1445.61</v>
      </c>
      <c r="O1178" s="5">
        <f>(ScoreCard!$E$3-laptop_prices3[[#This Row],[Price ($)]])/ScoreCard!$E$3*ScoreCard!$E$5</f>
        <v>4.3312240698453346</v>
      </c>
      <c r="P1178" s="5">
        <f>laptop_prices3[[#This Row],[RAM (GB)]]/ScoreCard!$F$3*ScoreCard!$F$5</f>
        <v>0.4375</v>
      </c>
      <c r="Q1178" s="5">
        <f>laptop_prices3[[#This Row],[Screen Size (inch)]]/ScoreCard!$G$3*ScoreCard!$G$5</f>
        <v>1.8034682080924855</v>
      </c>
      <c r="R1178" s="5">
        <f>laptop_prices3[[#This Row],[Battery Life (hours)]]/ScoreCard!$H$3*ScoreCard!$H$5</f>
        <v>2.5666666666666669</v>
      </c>
      <c r="S1178" s="5">
        <f>ScoreCard!$I$3-laptop_prices3[[#This Row],[Weight (kg)]]/ScoreCard!$I$3*ScoreCard!$I$5</f>
        <v>2.3285714285714287</v>
      </c>
      <c r="T1178" s="6" cm="1">
        <f t="array" ref="T1178">_xlfn.IFS(laptop_prices3[[#This Row],[Storage]]="512GB SSD", 512, laptop_prices3[[#This Row],[Storage]] = "1TB SSD", 1000, laptop_prices3[[#This Row],[Storage]] = "2TB SSD", 2000, laptop_prices3[[#This Row],[Storage]]= "256GB SSD", 256, laptop_prices3[[#This Row],[Storage]] = "1TB HDD", 1000*0.7)</f>
        <v>512</v>
      </c>
      <c r="U1178" s="5">
        <f>laptop_prices3[[#This Row],[Storage Raw Value]]/ScoreCard!$J$3*ScoreCard!$J$5</f>
        <v>2.048</v>
      </c>
    </row>
    <row r="1179" spans="2:21" x14ac:dyDescent="0.2">
      <c r="B1179" s="4" cm="1">
        <f t="array" ref="B1179">SUM(laptop_prices3[[#This Row],[RAM Comp]:[Weight Comp]]+laptop_prices3[[#This Row],[Storage Comp]])</f>
        <v>12.87780154142582</v>
      </c>
      <c r="C1179">
        <v>1177</v>
      </c>
      <c r="D1179" t="s">
        <v>17</v>
      </c>
      <c r="E1179" t="s">
        <v>48</v>
      </c>
      <c r="F1179">
        <v>16</v>
      </c>
      <c r="G1179" t="s">
        <v>29</v>
      </c>
      <c r="H1179" t="s">
        <v>40</v>
      </c>
      <c r="I1179">
        <v>15.6</v>
      </c>
      <c r="J1179" t="s">
        <v>27</v>
      </c>
      <c r="K1179">
        <v>5.5</v>
      </c>
      <c r="L1179">
        <v>2.59</v>
      </c>
      <c r="M1179" t="s">
        <v>16</v>
      </c>
      <c r="N1179">
        <v>3808.14</v>
      </c>
      <c r="O1179" s="5">
        <f>(ScoreCard!$E$3-laptop_prices3[[#This Row],[Price ($)]])/ScoreCard!$E$3*ScoreCard!$E$5</f>
        <v>3.2382576416466509</v>
      </c>
      <c r="P1179" s="5">
        <f>laptop_prices3[[#This Row],[RAM (GB)]]/ScoreCard!$F$3*ScoreCard!$F$5</f>
        <v>1.75</v>
      </c>
      <c r="Q1179" s="5">
        <f>laptop_prices3[[#This Row],[Screen Size (inch)]]/ScoreCard!$G$3*ScoreCard!$G$5</f>
        <v>1.8034682080924855</v>
      </c>
      <c r="R1179" s="5">
        <f>laptop_prices3[[#This Row],[Battery Life (hours)]]/ScoreCard!$H$3*ScoreCard!$H$5</f>
        <v>3.208333333333333</v>
      </c>
      <c r="S1179" s="5">
        <f>ScoreCard!$I$3-laptop_prices3[[#This Row],[Weight (kg)]]/ScoreCard!$I$3*ScoreCard!$I$5</f>
        <v>2.02</v>
      </c>
      <c r="T1179" s="6" cm="1">
        <f t="array" ref="T1179">_xlfn.IFS(laptop_prices3[[#This Row],[Storage]]="512GB SSD", 512, laptop_prices3[[#This Row],[Storage]] = "1TB SSD", 1000, laptop_prices3[[#This Row],[Storage]] = "2TB SSD", 2000, laptop_prices3[[#This Row],[Storage]]= "256GB SSD", 256, laptop_prices3[[#This Row],[Storage]] = "1TB HDD", 1000*0.7)</f>
        <v>256</v>
      </c>
      <c r="U1179" s="5">
        <f>laptop_prices3[[#This Row],[Storage Raw Value]]/ScoreCard!$J$3*ScoreCard!$J$5</f>
        <v>1.024</v>
      </c>
    </row>
    <row r="1180" spans="2:21" x14ac:dyDescent="0.2">
      <c r="B1180" s="4" cm="1">
        <f t="array" ref="B1180">SUM(laptop_prices3[[#This Row],[RAM Comp]:[Weight Comp]]+laptop_prices3[[#This Row],[Storage Comp]])</f>
        <v>21.30232535094963</v>
      </c>
      <c r="C1180">
        <v>1178</v>
      </c>
      <c r="D1180" t="s">
        <v>33</v>
      </c>
      <c r="E1180" t="s">
        <v>31</v>
      </c>
      <c r="F1180">
        <v>64</v>
      </c>
      <c r="G1180" t="s">
        <v>29</v>
      </c>
      <c r="H1180" t="s">
        <v>26</v>
      </c>
      <c r="I1180">
        <v>15.6</v>
      </c>
      <c r="J1180" t="s">
        <v>43</v>
      </c>
      <c r="K1180">
        <v>9.6</v>
      </c>
      <c r="L1180">
        <v>1.22</v>
      </c>
      <c r="M1180" t="s">
        <v>46</v>
      </c>
      <c r="N1180">
        <v>2094.87</v>
      </c>
      <c r="O1180" s="5">
        <f>(ScoreCard!$E$3-laptop_prices3[[#This Row],[Price ($)]])/ScoreCard!$E$3*ScoreCard!$E$5</f>
        <v>4.0308598911164815</v>
      </c>
      <c r="P1180" s="5">
        <f>laptop_prices3[[#This Row],[RAM (GB)]]/ScoreCard!$F$3*ScoreCard!$F$5</f>
        <v>7</v>
      </c>
      <c r="Q1180" s="5">
        <f>laptop_prices3[[#This Row],[Screen Size (inch)]]/ScoreCard!$G$3*ScoreCard!$G$5</f>
        <v>1.8034682080924855</v>
      </c>
      <c r="R1180" s="5">
        <f>laptop_prices3[[#This Row],[Battery Life (hours)]]/ScoreCard!$H$3*ScoreCard!$H$5</f>
        <v>5.6</v>
      </c>
      <c r="S1180" s="5">
        <f>ScoreCard!$I$3-laptop_prices3[[#This Row],[Weight (kg)]]/ScoreCard!$I$3*ScoreCard!$I$5</f>
        <v>2.8028571428571429</v>
      </c>
      <c r="T1180" s="6" cm="1">
        <f t="array" ref="T1180">_xlfn.IFS(laptop_prices3[[#This Row],[Storage]]="512GB SSD", 512, laptop_prices3[[#This Row],[Storage]] = "1TB SSD", 1000, laptop_prices3[[#This Row],[Storage]] = "2TB SSD", 2000, laptop_prices3[[#This Row],[Storage]]= "256GB SSD", 256, laptop_prices3[[#This Row],[Storage]] = "1TB HDD", 1000*0.7)</f>
        <v>256</v>
      </c>
      <c r="U1180" s="5">
        <f>laptop_prices3[[#This Row],[Storage Raw Value]]/ScoreCard!$J$3*ScoreCard!$J$5</f>
        <v>1.024</v>
      </c>
    </row>
    <row r="1181" spans="2:21" x14ac:dyDescent="0.2">
      <c r="B1181" s="4" cm="1">
        <f t="array" ref="B1181">SUM(laptop_prices3[[#This Row],[RAM Comp]:[Weight Comp]]+laptop_prices3[[#This Row],[Storage Comp]])</f>
        <v>23.495786540049547</v>
      </c>
      <c r="C1181">
        <v>1179</v>
      </c>
      <c r="D1181" t="s">
        <v>36</v>
      </c>
      <c r="E1181" t="s">
        <v>24</v>
      </c>
      <c r="F1181">
        <v>4</v>
      </c>
      <c r="G1181" t="s">
        <v>19</v>
      </c>
      <c r="H1181" t="s">
        <v>35</v>
      </c>
      <c r="I1181">
        <v>13.3</v>
      </c>
      <c r="J1181" t="s">
        <v>27</v>
      </c>
      <c r="K1181">
        <v>5.0999999999999996</v>
      </c>
      <c r="L1181">
        <v>1.67</v>
      </c>
      <c r="M1181" t="s">
        <v>30</v>
      </c>
      <c r="N1181">
        <v>1488.35</v>
      </c>
      <c r="O1181" s="5">
        <f>(ScoreCard!$E$3-laptop_prices3[[#This Row],[Price ($)]])/ScoreCard!$E$3*ScoreCard!$E$5</f>
        <v>4.3114514594906677</v>
      </c>
      <c r="P1181" s="5">
        <f>laptop_prices3[[#This Row],[RAM (GB)]]/ScoreCard!$F$3*ScoreCard!$F$5</f>
        <v>0.4375</v>
      </c>
      <c r="Q1181" s="5">
        <f>laptop_prices3[[#This Row],[Screen Size (inch)]]/ScoreCard!$G$3*ScoreCard!$G$5</f>
        <v>1.5375722543352601</v>
      </c>
      <c r="R1181" s="5">
        <f>laptop_prices3[[#This Row],[Battery Life (hours)]]/ScoreCard!$H$3*ScoreCard!$H$5</f>
        <v>2.9750000000000001</v>
      </c>
      <c r="S1181" s="5">
        <f>ScoreCard!$I$3-laptop_prices3[[#This Row],[Weight (kg)]]/ScoreCard!$I$3*ScoreCard!$I$5</f>
        <v>2.5457142857142858</v>
      </c>
      <c r="T1181" s="6" cm="1">
        <f t="array" ref="T1181">_xlfn.IFS(laptop_prices3[[#This Row],[Storage]]="512GB SSD", 512, laptop_prices3[[#This Row],[Storage]] = "1TB SSD", 1000, laptop_prices3[[#This Row],[Storage]] = "2TB SSD", 2000, laptop_prices3[[#This Row],[Storage]]= "256GB SSD", 256, laptop_prices3[[#This Row],[Storage]] = "1TB HDD", 1000*0.7)</f>
        <v>1000</v>
      </c>
      <c r="U1181" s="5">
        <f>laptop_prices3[[#This Row],[Storage Raw Value]]/ScoreCard!$J$3*ScoreCard!$J$5</f>
        <v>4</v>
      </c>
    </row>
    <row r="1182" spans="2:21" x14ac:dyDescent="0.2">
      <c r="B1182" s="4" cm="1">
        <f t="array" ref="B1182">SUM(laptop_prices3[[#This Row],[RAM Comp]:[Weight Comp]]+laptop_prices3[[#This Row],[Storage Comp]])</f>
        <v>46.329710982658966</v>
      </c>
      <c r="C1182">
        <v>1180</v>
      </c>
      <c r="D1182" t="s">
        <v>11</v>
      </c>
      <c r="E1182" t="s">
        <v>18</v>
      </c>
      <c r="F1182">
        <v>32</v>
      </c>
      <c r="G1182" t="s">
        <v>25</v>
      </c>
      <c r="H1182" t="s">
        <v>26</v>
      </c>
      <c r="I1182">
        <v>16</v>
      </c>
      <c r="J1182" t="s">
        <v>21</v>
      </c>
      <c r="K1182">
        <v>12</v>
      </c>
      <c r="L1182">
        <v>2.66</v>
      </c>
      <c r="M1182" t="s">
        <v>22</v>
      </c>
      <c r="N1182">
        <v>2870.36</v>
      </c>
      <c r="O1182" s="5">
        <f>(ScoreCard!$E$3-laptop_prices3[[#This Row],[Price ($)]])/ScoreCard!$E$3*ScoreCard!$E$5</f>
        <v>3.6720985059049505</v>
      </c>
      <c r="P1182" s="5">
        <f>laptop_prices3[[#This Row],[RAM (GB)]]/ScoreCard!$F$3*ScoreCard!$F$5</f>
        <v>3.5</v>
      </c>
      <c r="Q1182" s="5">
        <f>laptop_prices3[[#This Row],[Screen Size (inch)]]/ScoreCard!$G$3*ScoreCard!$G$5</f>
        <v>1.8497109826589595</v>
      </c>
      <c r="R1182" s="5">
        <f>laptop_prices3[[#This Row],[Battery Life (hours)]]/ScoreCard!$H$3*ScoreCard!$H$5</f>
        <v>7</v>
      </c>
      <c r="S1182" s="5">
        <f>ScoreCard!$I$3-laptop_prices3[[#This Row],[Weight (kg)]]/ScoreCard!$I$3*ScoreCard!$I$5</f>
        <v>1.98</v>
      </c>
      <c r="T1182" s="6" cm="1">
        <f t="array" ref="T1182">_xlfn.IFS(laptop_prices3[[#This Row],[Storage]]="512GB SSD", 512, laptop_prices3[[#This Row],[Storage]] = "1TB SSD", 1000, laptop_prices3[[#This Row],[Storage]] = "2TB SSD", 2000, laptop_prices3[[#This Row],[Storage]]= "256GB SSD", 256, laptop_prices3[[#This Row],[Storage]] = "1TB HDD", 1000*0.7)</f>
        <v>2000</v>
      </c>
      <c r="U1182" s="5">
        <f>laptop_prices3[[#This Row],[Storage Raw Value]]/ScoreCard!$J$3*ScoreCard!$J$5</f>
        <v>8</v>
      </c>
    </row>
    <row r="1183" spans="2:21" x14ac:dyDescent="0.2">
      <c r="B1183" s="4" cm="1">
        <f t="array" ref="B1183">SUM(laptop_prices3[[#This Row],[RAM Comp]:[Weight Comp]]+laptop_prices3[[#This Row],[Storage Comp]])</f>
        <v>24.155786540049547</v>
      </c>
      <c r="C1183">
        <v>1181</v>
      </c>
      <c r="D1183" t="s">
        <v>28</v>
      </c>
      <c r="E1183" t="s">
        <v>12</v>
      </c>
      <c r="F1183">
        <v>4</v>
      </c>
      <c r="G1183" t="s">
        <v>19</v>
      </c>
      <c r="H1183" t="s">
        <v>40</v>
      </c>
      <c r="I1183">
        <v>13.3</v>
      </c>
      <c r="J1183" t="s">
        <v>43</v>
      </c>
      <c r="K1183">
        <v>6.3</v>
      </c>
      <c r="L1183">
        <v>1.74</v>
      </c>
      <c r="M1183" t="s">
        <v>46</v>
      </c>
      <c r="N1183">
        <v>828.17</v>
      </c>
      <c r="O1183" s="5">
        <f>(ScoreCard!$E$3-laptop_prices3[[#This Row],[Price ($)]])/ScoreCard!$E$3*ScoreCard!$E$5</f>
        <v>4.6168675077813592</v>
      </c>
      <c r="P1183" s="5">
        <f>laptop_prices3[[#This Row],[RAM (GB)]]/ScoreCard!$F$3*ScoreCard!$F$5</f>
        <v>0.4375</v>
      </c>
      <c r="Q1183" s="5">
        <f>laptop_prices3[[#This Row],[Screen Size (inch)]]/ScoreCard!$G$3*ScoreCard!$G$5</f>
        <v>1.5375722543352601</v>
      </c>
      <c r="R1183" s="5">
        <f>laptop_prices3[[#This Row],[Battery Life (hours)]]/ScoreCard!$H$3*ScoreCard!$H$5</f>
        <v>3.6750000000000003</v>
      </c>
      <c r="S1183" s="5">
        <f>ScoreCard!$I$3-laptop_prices3[[#This Row],[Weight (kg)]]/ScoreCard!$I$3*ScoreCard!$I$5</f>
        <v>2.5057142857142858</v>
      </c>
      <c r="T1183" s="6" cm="1">
        <f t="array" ref="T1183">_xlfn.IFS(laptop_prices3[[#This Row],[Storage]]="512GB SSD", 512, laptop_prices3[[#This Row],[Storage]] = "1TB SSD", 1000, laptop_prices3[[#This Row],[Storage]] = "2TB SSD", 2000, laptop_prices3[[#This Row],[Storage]]= "256GB SSD", 256, laptop_prices3[[#This Row],[Storage]] = "1TB HDD", 1000*0.7)</f>
        <v>1000</v>
      </c>
      <c r="U1183" s="5">
        <f>laptop_prices3[[#This Row],[Storage Raw Value]]/ScoreCard!$J$3*ScoreCard!$J$5</f>
        <v>4</v>
      </c>
    </row>
    <row r="1184" spans="2:21" x14ac:dyDescent="0.2">
      <c r="B1184" s="4" cm="1">
        <f t="array" ref="B1184">SUM(laptop_prices3[[#This Row],[RAM Comp]:[Weight Comp]]+laptop_prices3[[#This Row],[Storage Comp]])</f>
        <v>23.318230112854387</v>
      </c>
      <c r="C1184">
        <v>1182</v>
      </c>
      <c r="D1184" t="s">
        <v>17</v>
      </c>
      <c r="E1184" t="s">
        <v>41</v>
      </c>
      <c r="F1184">
        <v>16</v>
      </c>
      <c r="G1184" t="s">
        <v>42</v>
      </c>
      <c r="H1184" t="s">
        <v>35</v>
      </c>
      <c r="I1184">
        <v>15.6</v>
      </c>
      <c r="J1184" t="s">
        <v>15</v>
      </c>
      <c r="K1184">
        <v>11.2</v>
      </c>
      <c r="L1184">
        <v>2.57</v>
      </c>
      <c r="M1184" t="s">
        <v>30</v>
      </c>
      <c r="N1184">
        <v>3043.36</v>
      </c>
      <c r="O1184" s="5">
        <f>(ScoreCard!$E$3-laptop_prices3[[#This Row],[Price ($)]])/ScoreCard!$E$3*ScoreCard!$E$5</f>
        <v>3.5920643086340704</v>
      </c>
      <c r="P1184" s="5">
        <f>laptop_prices3[[#This Row],[RAM (GB)]]/ScoreCard!$F$3*ScoreCard!$F$5</f>
        <v>1.75</v>
      </c>
      <c r="Q1184" s="5">
        <f>laptop_prices3[[#This Row],[Screen Size (inch)]]/ScoreCard!$G$3*ScoreCard!$G$5</f>
        <v>1.8034682080924855</v>
      </c>
      <c r="R1184" s="5">
        <f>laptop_prices3[[#This Row],[Battery Life (hours)]]/ScoreCard!$H$3*ScoreCard!$H$5</f>
        <v>6.5333333333333323</v>
      </c>
      <c r="S1184" s="5">
        <f>ScoreCard!$I$3-laptop_prices3[[#This Row],[Weight (kg)]]/ScoreCard!$I$3*ScoreCard!$I$5</f>
        <v>2.0314285714285716</v>
      </c>
      <c r="T1184" s="6" cm="1">
        <f t="array" ref="T1184">_xlfn.IFS(laptop_prices3[[#This Row],[Storage]]="512GB SSD", 512, laptop_prices3[[#This Row],[Storage]] = "1TB SSD", 1000, laptop_prices3[[#This Row],[Storage]] = "2TB SSD", 2000, laptop_prices3[[#This Row],[Storage]]= "256GB SSD", 256, laptop_prices3[[#This Row],[Storage]] = "1TB HDD", 1000*0.7)</f>
        <v>700</v>
      </c>
      <c r="U1184" s="5">
        <f>laptop_prices3[[#This Row],[Storage Raw Value]]/ScoreCard!$J$3*ScoreCard!$J$5</f>
        <v>2.8</v>
      </c>
    </row>
    <row r="1185" spans="2:21" x14ac:dyDescent="0.2">
      <c r="B1185" s="4" cm="1">
        <f t="array" ref="B1185">SUM(laptop_prices3[[#This Row],[RAM Comp]:[Weight Comp]]+laptop_prices3[[#This Row],[Storage Comp]])</f>
        <v>24.874687586017068</v>
      </c>
      <c r="C1185">
        <v>1183</v>
      </c>
      <c r="D1185" t="s">
        <v>38</v>
      </c>
      <c r="E1185" t="s">
        <v>37</v>
      </c>
      <c r="F1185">
        <v>32</v>
      </c>
      <c r="G1185" t="s">
        <v>42</v>
      </c>
      <c r="H1185" t="s">
        <v>40</v>
      </c>
      <c r="I1185">
        <v>14</v>
      </c>
      <c r="J1185" t="s">
        <v>21</v>
      </c>
      <c r="K1185">
        <v>10</v>
      </c>
      <c r="L1185">
        <v>1.36</v>
      </c>
      <c r="M1185" t="s">
        <v>46</v>
      </c>
      <c r="N1185">
        <v>1725.95</v>
      </c>
      <c r="O1185" s="5">
        <f>(ScoreCard!$E$3-laptop_prices3[[#This Row],[Price ($)]])/ScoreCard!$E$3*ScoreCard!$E$5</f>
        <v>4.2015316602330888</v>
      </c>
      <c r="P1185" s="5">
        <f>laptop_prices3[[#This Row],[RAM (GB)]]/ScoreCard!$F$3*ScoreCard!$F$5</f>
        <v>3.5</v>
      </c>
      <c r="Q1185" s="5">
        <f>laptop_prices3[[#This Row],[Screen Size (inch)]]/ScoreCard!$G$3*ScoreCard!$G$5</f>
        <v>1.6184971098265895</v>
      </c>
      <c r="R1185" s="5">
        <f>laptop_prices3[[#This Row],[Battery Life (hours)]]/ScoreCard!$H$3*ScoreCard!$H$5</f>
        <v>5.8333333333333339</v>
      </c>
      <c r="S1185" s="5">
        <f>ScoreCard!$I$3-laptop_prices3[[#This Row],[Weight (kg)]]/ScoreCard!$I$3*ScoreCard!$I$5</f>
        <v>2.7228571428571429</v>
      </c>
      <c r="T1185" s="6" cm="1">
        <f t="array" ref="T1185">_xlfn.IFS(laptop_prices3[[#This Row],[Storage]]="512GB SSD", 512, laptop_prices3[[#This Row],[Storage]] = "1TB SSD", 1000, laptop_prices3[[#This Row],[Storage]] = "2TB SSD", 2000, laptop_prices3[[#This Row],[Storage]]= "256GB SSD", 256, laptop_prices3[[#This Row],[Storage]] = "1TB HDD", 1000*0.7)</f>
        <v>700</v>
      </c>
      <c r="U1185" s="5">
        <f>laptop_prices3[[#This Row],[Storage Raw Value]]/ScoreCard!$J$3*ScoreCard!$J$5</f>
        <v>2.8</v>
      </c>
    </row>
    <row r="1186" spans="2:21" x14ac:dyDescent="0.2">
      <c r="B1186" s="4" cm="1">
        <f t="array" ref="B1186">SUM(laptop_prices3[[#This Row],[RAM Comp]:[Weight Comp]]+laptop_prices3[[#This Row],[Storage Comp]])</f>
        <v>24.156563446187718</v>
      </c>
      <c r="C1186">
        <v>1184</v>
      </c>
      <c r="D1186" t="s">
        <v>33</v>
      </c>
      <c r="E1186" t="s">
        <v>12</v>
      </c>
      <c r="F1186">
        <v>32</v>
      </c>
      <c r="G1186" t="s">
        <v>42</v>
      </c>
      <c r="H1186" t="s">
        <v>26</v>
      </c>
      <c r="I1186">
        <v>15.6</v>
      </c>
      <c r="J1186" t="s">
        <v>15</v>
      </c>
      <c r="K1186">
        <v>9.5</v>
      </c>
      <c r="L1186">
        <v>2.4300000000000002</v>
      </c>
      <c r="M1186" t="s">
        <v>46</v>
      </c>
      <c r="N1186">
        <v>1474.09</v>
      </c>
      <c r="O1186" s="5">
        <f>(ScoreCard!$E$3-laptop_prices3[[#This Row],[Price ($)]])/ScoreCard!$E$3*ScoreCard!$E$5</f>
        <v>4.3180484979477933</v>
      </c>
      <c r="P1186" s="5">
        <f>laptop_prices3[[#This Row],[RAM (GB)]]/ScoreCard!$F$3*ScoreCard!$F$5</f>
        <v>3.5</v>
      </c>
      <c r="Q1186" s="5">
        <f>laptop_prices3[[#This Row],[Screen Size (inch)]]/ScoreCard!$G$3*ScoreCard!$G$5</f>
        <v>1.8034682080924855</v>
      </c>
      <c r="R1186" s="5">
        <f>laptop_prices3[[#This Row],[Battery Life (hours)]]/ScoreCard!$H$3*ScoreCard!$H$5</f>
        <v>5.5416666666666661</v>
      </c>
      <c r="S1186" s="5">
        <f>ScoreCard!$I$3-laptop_prices3[[#This Row],[Weight (kg)]]/ScoreCard!$I$3*ScoreCard!$I$5</f>
        <v>2.1114285714285712</v>
      </c>
      <c r="T1186" s="6" cm="1">
        <f t="array" ref="T1186">_xlfn.IFS(laptop_prices3[[#This Row],[Storage]]="512GB SSD", 512, laptop_prices3[[#This Row],[Storage]] = "1TB SSD", 1000, laptop_prices3[[#This Row],[Storage]] = "2TB SSD", 2000, laptop_prices3[[#This Row],[Storage]]= "256GB SSD", 256, laptop_prices3[[#This Row],[Storage]] = "1TB HDD", 1000*0.7)</f>
        <v>700</v>
      </c>
      <c r="U1186" s="5">
        <f>laptop_prices3[[#This Row],[Storage Raw Value]]/ScoreCard!$J$3*ScoreCard!$J$5</f>
        <v>2.8</v>
      </c>
    </row>
    <row r="1187" spans="2:21" x14ac:dyDescent="0.2">
      <c r="B1187" s="4" cm="1">
        <f t="array" ref="B1187">SUM(laptop_prices3[[#This Row],[RAM Comp]:[Weight Comp]]+laptop_prices3[[#This Row],[Storage Comp]])</f>
        <v>49.00685796862097</v>
      </c>
      <c r="C1187">
        <v>1185</v>
      </c>
      <c r="D1187" t="s">
        <v>33</v>
      </c>
      <c r="E1187" t="s">
        <v>18</v>
      </c>
      <c r="F1187">
        <v>64</v>
      </c>
      <c r="G1187" t="s">
        <v>25</v>
      </c>
      <c r="H1187" t="s">
        <v>35</v>
      </c>
      <c r="I1187">
        <v>13.3</v>
      </c>
      <c r="J1187" t="s">
        <v>43</v>
      </c>
      <c r="K1187">
        <v>9.9</v>
      </c>
      <c r="L1187">
        <v>1.41</v>
      </c>
      <c r="M1187" t="s">
        <v>22</v>
      </c>
      <c r="N1187">
        <v>2833.35</v>
      </c>
      <c r="O1187" s="5">
        <f>(ScoreCard!$E$3-laptop_prices3[[#This Row],[Price ($)]])/ScoreCard!$E$3*ScoreCard!$E$5</f>
        <v>3.6892202726159056</v>
      </c>
      <c r="P1187" s="5">
        <f>laptop_prices3[[#This Row],[RAM (GB)]]/ScoreCard!$F$3*ScoreCard!$F$5</f>
        <v>7</v>
      </c>
      <c r="Q1187" s="5">
        <f>laptop_prices3[[#This Row],[Screen Size (inch)]]/ScoreCard!$G$3*ScoreCard!$G$5</f>
        <v>1.5375722543352601</v>
      </c>
      <c r="R1187" s="5">
        <f>laptop_prices3[[#This Row],[Battery Life (hours)]]/ScoreCard!$H$3*ScoreCard!$H$5</f>
        <v>5.7750000000000004</v>
      </c>
      <c r="S1187" s="5">
        <f>ScoreCard!$I$3-laptop_prices3[[#This Row],[Weight (kg)]]/ScoreCard!$I$3*ScoreCard!$I$5</f>
        <v>2.6942857142857144</v>
      </c>
      <c r="T1187" s="6" cm="1">
        <f t="array" ref="T1187">_xlfn.IFS(laptop_prices3[[#This Row],[Storage]]="512GB SSD", 512, laptop_prices3[[#This Row],[Storage]] = "1TB SSD", 1000, laptop_prices3[[#This Row],[Storage]] = "2TB SSD", 2000, laptop_prices3[[#This Row],[Storage]]= "256GB SSD", 256, laptop_prices3[[#This Row],[Storage]] = "1TB HDD", 1000*0.7)</f>
        <v>2000</v>
      </c>
      <c r="U1187" s="5">
        <f>laptop_prices3[[#This Row],[Storage Raw Value]]/ScoreCard!$J$3*ScoreCard!$J$5</f>
        <v>8</v>
      </c>
    </row>
    <row r="1188" spans="2:21" x14ac:dyDescent="0.2">
      <c r="B1188" s="4" cm="1">
        <f t="array" ref="B1188">SUM(laptop_prices3[[#This Row],[RAM Comp]:[Weight Comp]]+laptop_prices3[[#This Row],[Storage Comp]])</f>
        <v>41.372687173135148</v>
      </c>
      <c r="C1188">
        <v>1186</v>
      </c>
      <c r="D1188" t="s">
        <v>23</v>
      </c>
      <c r="E1188" t="s">
        <v>41</v>
      </c>
      <c r="F1188">
        <v>4</v>
      </c>
      <c r="G1188" t="s">
        <v>25</v>
      </c>
      <c r="H1188" t="s">
        <v>20</v>
      </c>
      <c r="I1188">
        <v>16</v>
      </c>
      <c r="J1188" t="s">
        <v>43</v>
      </c>
      <c r="K1188">
        <v>7.9</v>
      </c>
      <c r="L1188">
        <v>1.79</v>
      </c>
      <c r="M1188" t="s">
        <v>16</v>
      </c>
      <c r="N1188">
        <v>1563.84</v>
      </c>
      <c r="O1188" s="5">
        <f>(ScoreCard!$E$3-laptop_prices3[[#This Row],[Price ($)]])/ScoreCard!$E$3*ScoreCard!$E$5</f>
        <v>4.2765278667046633</v>
      </c>
      <c r="P1188" s="5">
        <f>laptop_prices3[[#This Row],[RAM (GB)]]/ScoreCard!$F$3*ScoreCard!$F$5</f>
        <v>0.4375</v>
      </c>
      <c r="Q1188" s="5">
        <f>laptop_prices3[[#This Row],[Screen Size (inch)]]/ScoreCard!$G$3*ScoreCard!$G$5</f>
        <v>1.8497109826589595</v>
      </c>
      <c r="R1188" s="5">
        <f>laptop_prices3[[#This Row],[Battery Life (hours)]]/ScoreCard!$H$3*ScoreCard!$H$5</f>
        <v>4.6083333333333334</v>
      </c>
      <c r="S1188" s="5">
        <f>ScoreCard!$I$3-laptop_prices3[[#This Row],[Weight (kg)]]/ScoreCard!$I$3*ScoreCard!$I$5</f>
        <v>2.4771428571428569</v>
      </c>
      <c r="T1188" s="6" cm="1">
        <f t="array" ref="T1188">_xlfn.IFS(laptop_prices3[[#This Row],[Storage]]="512GB SSD", 512, laptop_prices3[[#This Row],[Storage]] = "1TB SSD", 1000, laptop_prices3[[#This Row],[Storage]] = "2TB SSD", 2000, laptop_prices3[[#This Row],[Storage]]= "256GB SSD", 256, laptop_prices3[[#This Row],[Storage]] = "1TB HDD", 1000*0.7)</f>
        <v>2000</v>
      </c>
      <c r="U1188" s="5">
        <f>laptop_prices3[[#This Row],[Storage Raw Value]]/ScoreCard!$J$3*ScoreCard!$J$5</f>
        <v>8</v>
      </c>
    </row>
    <row r="1189" spans="2:21" x14ac:dyDescent="0.2">
      <c r="B1189" s="4" cm="1">
        <f t="array" ref="B1189">SUM(laptop_prices3[[#This Row],[RAM Comp]:[Weight Comp]]+laptop_prices3[[#This Row],[Storage Comp]])</f>
        <v>16.824068538398016</v>
      </c>
      <c r="C1189">
        <v>1187</v>
      </c>
      <c r="D1189" t="s">
        <v>45</v>
      </c>
      <c r="E1189" t="s">
        <v>41</v>
      </c>
      <c r="F1189">
        <v>8</v>
      </c>
      <c r="G1189" t="s">
        <v>13</v>
      </c>
      <c r="H1189" t="s">
        <v>26</v>
      </c>
      <c r="I1189">
        <v>14</v>
      </c>
      <c r="J1189" t="s">
        <v>43</v>
      </c>
      <c r="K1189">
        <v>6.6</v>
      </c>
      <c r="L1189">
        <v>2.12</v>
      </c>
      <c r="M1189" t="s">
        <v>16</v>
      </c>
      <c r="N1189">
        <v>1587.62</v>
      </c>
      <c r="O1189" s="5">
        <f>(ScoreCard!$E$3-laptop_prices3[[#This Row],[Price ($)]])/ScoreCard!$E$3*ScoreCard!$E$5</f>
        <v>4.2655266342705502</v>
      </c>
      <c r="P1189" s="5">
        <f>laptop_prices3[[#This Row],[RAM (GB)]]/ScoreCard!$F$3*ScoreCard!$F$5</f>
        <v>0.875</v>
      </c>
      <c r="Q1189" s="5">
        <f>laptop_prices3[[#This Row],[Screen Size (inch)]]/ScoreCard!$G$3*ScoreCard!$G$5</f>
        <v>1.6184971098265895</v>
      </c>
      <c r="R1189" s="5">
        <f>laptop_prices3[[#This Row],[Battery Life (hours)]]/ScoreCard!$H$3*ScoreCard!$H$5</f>
        <v>3.8499999999999996</v>
      </c>
      <c r="S1189" s="5">
        <f>ScoreCard!$I$3-laptop_prices3[[#This Row],[Weight (kg)]]/ScoreCard!$I$3*ScoreCard!$I$5</f>
        <v>2.2885714285714283</v>
      </c>
      <c r="T1189" s="6" cm="1">
        <f t="array" ref="T1189">_xlfn.IFS(laptop_prices3[[#This Row],[Storage]]="512GB SSD", 512, laptop_prices3[[#This Row],[Storage]] = "1TB SSD", 1000, laptop_prices3[[#This Row],[Storage]] = "2TB SSD", 2000, laptop_prices3[[#This Row],[Storage]]= "256GB SSD", 256, laptop_prices3[[#This Row],[Storage]] = "1TB HDD", 1000*0.7)</f>
        <v>512</v>
      </c>
      <c r="U1189" s="5">
        <f>laptop_prices3[[#This Row],[Storage Raw Value]]/ScoreCard!$J$3*ScoreCard!$J$5</f>
        <v>2.048</v>
      </c>
    </row>
    <row r="1190" spans="2:21" x14ac:dyDescent="0.2">
      <c r="B1190" s="4" cm="1">
        <f t="array" ref="B1190">SUM(laptop_prices3[[#This Row],[RAM Comp]:[Weight Comp]]+laptop_prices3[[#This Row],[Storage Comp]])</f>
        <v>24.769234792182768</v>
      </c>
      <c r="C1190">
        <v>1188</v>
      </c>
      <c r="D1190" t="s">
        <v>11</v>
      </c>
      <c r="E1190" t="s">
        <v>39</v>
      </c>
      <c r="F1190">
        <v>64</v>
      </c>
      <c r="G1190" t="s">
        <v>42</v>
      </c>
      <c r="H1190" t="s">
        <v>40</v>
      </c>
      <c r="I1190">
        <v>16</v>
      </c>
      <c r="J1190" t="s">
        <v>27</v>
      </c>
      <c r="K1190">
        <v>5</v>
      </c>
      <c r="L1190">
        <v>2.97</v>
      </c>
      <c r="M1190" t="s">
        <v>46</v>
      </c>
      <c r="N1190">
        <v>5356.17</v>
      </c>
      <c r="O1190" s="5">
        <f>(ScoreCard!$E$3-laptop_prices3[[#This Row],[Price ($)]])/ScoreCard!$E$3*ScoreCard!$E$5</f>
        <v>2.5220996162059532</v>
      </c>
      <c r="P1190" s="5">
        <f>laptop_prices3[[#This Row],[RAM (GB)]]/ScoreCard!$F$3*ScoreCard!$F$5</f>
        <v>7</v>
      </c>
      <c r="Q1190" s="5">
        <f>laptop_prices3[[#This Row],[Screen Size (inch)]]/ScoreCard!$G$3*ScoreCard!$G$5</f>
        <v>1.8497109826589595</v>
      </c>
      <c r="R1190" s="5">
        <f>laptop_prices3[[#This Row],[Battery Life (hours)]]/ScoreCard!$H$3*ScoreCard!$H$5</f>
        <v>2.916666666666667</v>
      </c>
      <c r="S1190" s="5">
        <f>ScoreCard!$I$3-laptop_prices3[[#This Row],[Weight (kg)]]/ScoreCard!$I$3*ScoreCard!$I$5</f>
        <v>1.8028571428571427</v>
      </c>
      <c r="T1190" s="6" cm="1">
        <f t="array" ref="T1190">_xlfn.IFS(laptop_prices3[[#This Row],[Storage]]="512GB SSD", 512, laptop_prices3[[#This Row],[Storage]] = "1TB SSD", 1000, laptop_prices3[[#This Row],[Storage]] = "2TB SSD", 2000, laptop_prices3[[#This Row],[Storage]]= "256GB SSD", 256, laptop_prices3[[#This Row],[Storage]] = "1TB HDD", 1000*0.7)</f>
        <v>700</v>
      </c>
      <c r="U1190" s="5">
        <f>laptop_prices3[[#This Row],[Storage Raw Value]]/ScoreCard!$J$3*ScoreCard!$J$5</f>
        <v>2.8</v>
      </c>
    </row>
    <row r="1191" spans="2:21" x14ac:dyDescent="0.2">
      <c r="B1191" s="4" cm="1">
        <f t="array" ref="B1191">SUM(laptop_prices3[[#This Row],[RAM Comp]:[Weight Comp]]+laptop_prices3[[#This Row],[Storage Comp]])</f>
        <v>21.117592347921828</v>
      </c>
      <c r="C1191">
        <v>1189</v>
      </c>
      <c r="D1191" t="s">
        <v>36</v>
      </c>
      <c r="E1191" t="s">
        <v>48</v>
      </c>
      <c r="F1191">
        <v>64</v>
      </c>
      <c r="G1191" t="s">
        <v>29</v>
      </c>
      <c r="H1191" t="s">
        <v>26</v>
      </c>
      <c r="I1191">
        <v>14</v>
      </c>
      <c r="J1191" t="s">
        <v>15</v>
      </c>
      <c r="K1191">
        <v>10.1</v>
      </c>
      <c r="L1191">
        <v>1.73</v>
      </c>
      <c r="M1191" t="s">
        <v>30</v>
      </c>
      <c r="N1191">
        <v>3779.24</v>
      </c>
      <c r="O1191" s="5">
        <f>(ScoreCard!$E$3-laptop_prices3[[#This Row],[Price ($)]])/ScoreCard!$E$3*ScoreCard!$E$5</f>
        <v>3.2516275162196475</v>
      </c>
      <c r="P1191" s="5">
        <f>laptop_prices3[[#This Row],[RAM (GB)]]/ScoreCard!$F$3*ScoreCard!$F$5</f>
        <v>7</v>
      </c>
      <c r="Q1191" s="5">
        <f>laptop_prices3[[#This Row],[Screen Size (inch)]]/ScoreCard!$G$3*ScoreCard!$G$5</f>
        <v>1.6184971098265895</v>
      </c>
      <c r="R1191" s="5">
        <f>laptop_prices3[[#This Row],[Battery Life (hours)]]/ScoreCard!$H$3*ScoreCard!$H$5</f>
        <v>5.8916666666666666</v>
      </c>
      <c r="S1191" s="5">
        <f>ScoreCard!$I$3-laptop_prices3[[#This Row],[Weight (kg)]]/ScoreCard!$I$3*ScoreCard!$I$5</f>
        <v>2.5114285714285716</v>
      </c>
      <c r="T1191" s="6" cm="1">
        <f t="array" ref="T1191">_xlfn.IFS(laptop_prices3[[#This Row],[Storage]]="512GB SSD", 512, laptop_prices3[[#This Row],[Storage]] = "1TB SSD", 1000, laptop_prices3[[#This Row],[Storage]] = "2TB SSD", 2000, laptop_prices3[[#This Row],[Storage]]= "256GB SSD", 256, laptop_prices3[[#This Row],[Storage]] = "1TB HDD", 1000*0.7)</f>
        <v>256</v>
      </c>
      <c r="U1191" s="5">
        <f>laptop_prices3[[#This Row],[Storage Raw Value]]/ScoreCard!$J$3*ScoreCard!$J$5</f>
        <v>1.024</v>
      </c>
    </row>
    <row r="1192" spans="2:21" x14ac:dyDescent="0.2">
      <c r="B1192" s="4" cm="1">
        <f t="array" ref="B1192">SUM(laptop_prices3[[#This Row],[RAM Comp]:[Weight Comp]]+laptop_prices3[[#This Row],[Storage Comp]])</f>
        <v>14.674095238095237</v>
      </c>
      <c r="C1192">
        <v>1190</v>
      </c>
      <c r="D1192" t="s">
        <v>33</v>
      </c>
      <c r="E1192" t="s">
        <v>41</v>
      </c>
      <c r="F1192">
        <v>16</v>
      </c>
      <c r="G1192" t="s">
        <v>29</v>
      </c>
      <c r="H1192" t="s">
        <v>35</v>
      </c>
      <c r="I1192">
        <v>17.3</v>
      </c>
      <c r="J1192" t="s">
        <v>43</v>
      </c>
      <c r="K1192">
        <v>7.4</v>
      </c>
      <c r="L1192">
        <v>1.73</v>
      </c>
      <c r="M1192" t="s">
        <v>46</v>
      </c>
      <c r="N1192">
        <v>2102.61</v>
      </c>
      <c r="O1192" s="5">
        <f>(ScoreCard!$E$3-laptop_prices3[[#This Row],[Price ($)]])/ScoreCard!$E$3*ScoreCard!$E$5</f>
        <v>4.0272791703830908</v>
      </c>
      <c r="P1192" s="5">
        <f>laptop_prices3[[#This Row],[RAM (GB)]]/ScoreCard!$F$3*ScoreCard!$F$5</f>
        <v>1.75</v>
      </c>
      <c r="Q1192" s="5">
        <f>laptop_prices3[[#This Row],[Screen Size (inch)]]/ScoreCard!$G$3*ScoreCard!$G$5</f>
        <v>2</v>
      </c>
      <c r="R1192" s="5">
        <f>laptop_prices3[[#This Row],[Battery Life (hours)]]/ScoreCard!$H$3*ScoreCard!$H$5</f>
        <v>4.3166666666666664</v>
      </c>
      <c r="S1192" s="5">
        <f>ScoreCard!$I$3-laptop_prices3[[#This Row],[Weight (kg)]]/ScoreCard!$I$3*ScoreCard!$I$5</f>
        <v>2.5114285714285716</v>
      </c>
      <c r="T1192" s="6" cm="1">
        <f t="array" ref="T1192">_xlfn.IFS(laptop_prices3[[#This Row],[Storage]]="512GB SSD", 512, laptop_prices3[[#This Row],[Storage]] = "1TB SSD", 1000, laptop_prices3[[#This Row],[Storage]] = "2TB SSD", 2000, laptop_prices3[[#This Row],[Storage]]= "256GB SSD", 256, laptop_prices3[[#This Row],[Storage]] = "1TB HDD", 1000*0.7)</f>
        <v>256</v>
      </c>
      <c r="U1192" s="5">
        <f>laptop_prices3[[#This Row],[Storage Raw Value]]/ScoreCard!$J$3*ScoreCard!$J$5</f>
        <v>1.024</v>
      </c>
    </row>
    <row r="1193" spans="2:21" x14ac:dyDescent="0.2">
      <c r="B1193" s="4" cm="1">
        <f t="array" ref="B1193">SUM(laptop_prices3[[#This Row],[RAM Comp]:[Weight Comp]]+laptop_prices3[[#This Row],[Storage Comp]])</f>
        <v>42.342142857142861</v>
      </c>
      <c r="C1193">
        <v>1191</v>
      </c>
      <c r="D1193" t="s">
        <v>28</v>
      </c>
      <c r="E1193" t="s">
        <v>41</v>
      </c>
      <c r="F1193">
        <v>8</v>
      </c>
      <c r="G1193" t="s">
        <v>25</v>
      </c>
      <c r="H1193" t="s">
        <v>26</v>
      </c>
      <c r="I1193">
        <v>17.3</v>
      </c>
      <c r="J1193" t="s">
        <v>27</v>
      </c>
      <c r="K1193">
        <v>10.199999999999999</v>
      </c>
      <c r="L1193">
        <v>3.47</v>
      </c>
      <c r="M1193" t="s">
        <v>46</v>
      </c>
      <c r="N1193">
        <v>2965.07</v>
      </c>
      <c r="O1193" s="5">
        <f>(ScoreCard!$E$3-laptop_prices3[[#This Row],[Price ($)]])/ScoreCard!$E$3*ScoreCard!$E$5</f>
        <v>3.6282832525897772</v>
      </c>
      <c r="P1193" s="5">
        <f>laptop_prices3[[#This Row],[RAM (GB)]]/ScoreCard!$F$3*ScoreCard!$F$5</f>
        <v>0.875</v>
      </c>
      <c r="Q1193" s="5">
        <f>laptop_prices3[[#This Row],[Screen Size (inch)]]/ScoreCard!$G$3*ScoreCard!$G$5</f>
        <v>2</v>
      </c>
      <c r="R1193" s="5">
        <f>laptop_prices3[[#This Row],[Battery Life (hours)]]/ScoreCard!$H$3*ScoreCard!$H$5</f>
        <v>5.95</v>
      </c>
      <c r="S1193" s="5">
        <f>ScoreCard!$I$3-laptop_prices3[[#This Row],[Weight (kg)]]/ScoreCard!$I$3*ScoreCard!$I$5</f>
        <v>1.5171428571428571</v>
      </c>
      <c r="T1193" s="6" cm="1">
        <f t="array" ref="T1193">_xlfn.IFS(laptop_prices3[[#This Row],[Storage]]="512GB SSD", 512, laptop_prices3[[#This Row],[Storage]] = "1TB SSD", 1000, laptop_prices3[[#This Row],[Storage]] = "2TB SSD", 2000, laptop_prices3[[#This Row],[Storage]]= "256GB SSD", 256, laptop_prices3[[#This Row],[Storage]] = "1TB HDD", 1000*0.7)</f>
        <v>2000</v>
      </c>
      <c r="U1193" s="5">
        <f>laptop_prices3[[#This Row],[Storage Raw Value]]/ScoreCard!$J$3*ScoreCard!$J$5</f>
        <v>8</v>
      </c>
    </row>
    <row r="1194" spans="2:21" x14ac:dyDescent="0.2">
      <c r="B1194" s="4" cm="1">
        <f t="array" ref="B1194">SUM(laptop_prices3[[#This Row],[RAM Comp]:[Weight Comp]]+laptop_prices3[[#This Row],[Storage Comp]])</f>
        <v>20.098592347921826</v>
      </c>
      <c r="C1194">
        <v>1192</v>
      </c>
      <c r="D1194" t="s">
        <v>38</v>
      </c>
      <c r="E1194" t="s">
        <v>48</v>
      </c>
      <c r="F1194">
        <v>32</v>
      </c>
      <c r="G1194" t="s">
        <v>13</v>
      </c>
      <c r="H1194" t="s">
        <v>44</v>
      </c>
      <c r="I1194">
        <v>14</v>
      </c>
      <c r="J1194" t="s">
        <v>43</v>
      </c>
      <c r="K1194">
        <v>7.4</v>
      </c>
      <c r="L1194">
        <v>1.8</v>
      </c>
      <c r="M1194" t="s">
        <v>30</v>
      </c>
      <c r="N1194">
        <v>1321.47</v>
      </c>
      <c r="O1194" s="5">
        <f>(ScoreCard!$E$3-laptop_prices3[[#This Row],[Price ($)]])/ScoreCard!$E$3*ScoreCard!$E$5</f>
        <v>4.3886543892049135</v>
      </c>
      <c r="P1194" s="5">
        <f>laptop_prices3[[#This Row],[RAM (GB)]]/ScoreCard!$F$3*ScoreCard!$F$5</f>
        <v>3.5</v>
      </c>
      <c r="Q1194" s="5">
        <f>laptop_prices3[[#This Row],[Screen Size (inch)]]/ScoreCard!$G$3*ScoreCard!$G$5</f>
        <v>1.6184971098265895</v>
      </c>
      <c r="R1194" s="5">
        <f>laptop_prices3[[#This Row],[Battery Life (hours)]]/ScoreCard!$H$3*ScoreCard!$H$5</f>
        <v>4.3166666666666664</v>
      </c>
      <c r="S1194" s="5">
        <f>ScoreCard!$I$3-laptop_prices3[[#This Row],[Weight (kg)]]/ScoreCard!$I$3*ScoreCard!$I$5</f>
        <v>2.4714285714285715</v>
      </c>
      <c r="T1194" s="6" cm="1">
        <f t="array" ref="T1194">_xlfn.IFS(laptop_prices3[[#This Row],[Storage]]="512GB SSD", 512, laptop_prices3[[#This Row],[Storage]] = "1TB SSD", 1000, laptop_prices3[[#This Row],[Storage]] = "2TB SSD", 2000, laptop_prices3[[#This Row],[Storage]]= "256GB SSD", 256, laptop_prices3[[#This Row],[Storage]] = "1TB HDD", 1000*0.7)</f>
        <v>512</v>
      </c>
      <c r="U1194" s="5">
        <f>laptop_prices3[[#This Row],[Storage Raw Value]]/ScoreCard!$J$3*ScoreCard!$J$5</f>
        <v>2.048</v>
      </c>
    </row>
    <row r="1195" spans="2:21" x14ac:dyDescent="0.2">
      <c r="B1195" s="4" cm="1">
        <f t="array" ref="B1195">SUM(laptop_prices3[[#This Row],[RAM Comp]:[Weight Comp]]+laptop_prices3[[#This Row],[Storage Comp]])</f>
        <v>27.36923479218277</v>
      </c>
      <c r="C1195">
        <v>1193</v>
      </c>
      <c r="D1195" t="s">
        <v>47</v>
      </c>
      <c r="E1195" t="s">
        <v>39</v>
      </c>
      <c r="F1195">
        <v>8</v>
      </c>
      <c r="G1195" t="s">
        <v>19</v>
      </c>
      <c r="H1195" t="s">
        <v>26</v>
      </c>
      <c r="I1195">
        <v>16</v>
      </c>
      <c r="J1195" t="s">
        <v>43</v>
      </c>
      <c r="K1195">
        <v>10.7</v>
      </c>
      <c r="L1195">
        <v>1.92</v>
      </c>
      <c r="M1195" t="s">
        <v>46</v>
      </c>
      <c r="N1195">
        <v>1509.36</v>
      </c>
      <c r="O1195" s="5">
        <f>(ScoreCard!$E$3-laptop_prices3[[#This Row],[Price ($)]])/ScoreCard!$E$3*ScoreCard!$E$5</f>
        <v>4.3017316994637245</v>
      </c>
      <c r="P1195" s="5">
        <f>laptop_prices3[[#This Row],[RAM (GB)]]/ScoreCard!$F$3*ScoreCard!$F$5</f>
        <v>0.875</v>
      </c>
      <c r="Q1195" s="5">
        <f>laptop_prices3[[#This Row],[Screen Size (inch)]]/ScoreCard!$G$3*ScoreCard!$G$5</f>
        <v>1.8497109826589595</v>
      </c>
      <c r="R1195" s="5">
        <f>laptop_prices3[[#This Row],[Battery Life (hours)]]/ScoreCard!$H$3*ScoreCard!$H$5</f>
        <v>6.2416666666666663</v>
      </c>
      <c r="S1195" s="5">
        <f>ScoreCard!$I$3-laptop_prices3[[#This Row],[Weight (kg)]]/ScoreCard!$I$3*ScoreCard!$I$5</f>
        <v>2.402857142857143</v>
      </c>
      <c r="T1195" s="6" cm="1">
        <f t="array" ref="T1195">_xlfn.IFS(laptop_prices3[[#This Row],[Storage]]="512GB SSD", 512, laptop_prices3[[#This Row],[Storage]] = "1TB SSD", 1000, laptop_prices3[[#This Row],[Storage]] = "2TB SSD", 2000, laptop_prices3[[#This Row],[Storage]]= "256GB SSD", 256, laptop_prices3[[#This Row],[Storage]] = "1TB HDD", 1000*0.7)</f>
        <v>1000</v>
      </c>
      <c r="U1195" s="5">
        <f>laptop_prices3[[#This Row],[Storage Raw Value]]/ScoreCard!$J$3*ScoreCard!$J$5</f>
        <v>4</v>
      </c>
    </row>
    <row r="1196" spans="2:21" x14ac:dyDescent="0.2">
      <c r="B1196" s="4" cm="1">
        <f t="array" ref="B1196">SUM(laptop_prices3[[#This Row],[RAM Comp]:[Weight Comp]]+laptop_prices3[[#This Row],[Storage Comp]])</f>
        <v>44.096325350949627</v>
      </c>
      <c r="C1196">
        <v>1194</v>
      </c>
      <c r="D1196" t="s">
        <v>47</v>
      </c>
      <c r="E1196" t="s">
        <v>39</v>
      </c>
      <c r="F1196">
        <v>16</v>
      </c>
      <c r="G1196" t="s">
        <v>25</v>
      </c>
      <c r="H1196" t="s">
        <v>40</v>
      </c>
      <c r="I1196">
        <v>15.6</v>
      </c>
      <c r="J1196" t="s">
        <v>15</v>
      </c>
      <c r="K1196">
        <v>10.8</v>
      </c>
      <c r="L1196">
        <v>2.2000000000000002</v>
      </c>
      <c r="M1196" t="s">
        <v>46</v>
      </c>
      <c r="N1196">
        <v>2232.8200000000002</v>
      </c>
      <c r="O1196" s="5">
        <f>(ScoreCard!$E$3-laptop_prices3[[#This Row],[Price ($)]])/ScoreCard!$E$3*ScoreCard!$E$5</f>
        <v>3.9670407147377658</v>
      </c>
      <c r="P1196" s="5">
        <f>laptop_prices3[[#This Row],[RAM (GB)]]/ScoreCard!$F$3*ScoreCard!$F$5</f>
        <v>1.75</v>
      </c>
      <c r="Q1196" s="5">
        <f>laptop_prices3[[#This Row],[Screen Size (inch)]]/ScoreCard!$G$3*ScoreCard!$G$5</f>
        <v>1.8034682080924855</v>
      </c>
      <c r="R1196" s="5">
        <f>laptop_prices3[[#This Row],[Battery Life (hours)]]/ScoreCard!$H$3*ScoreCard!$H$5</f>
        <v>6.3</v>
      </c>
      <c r="S1196" s="5">
        <f>ScoreCard!$I$3-laptop_prices3[[#This Row],[Weight (kg)]]/ScoreCard!$I$3*ScoreCard!$I$5</f>
        <v>2.2428571428571429</v>
      </c>
      <c r="T1196" s="6" cm="1">
        <f t="array" ref="T1196">_xlfn.IFS(laptop_prices3[[#This Row],[Storage]]="512GB SSD", 512, laptop_prices3[[#This Row],[Storage]] = "1TB SSD", 1000, laptop_prices3[[#This Row],[Storage]] = "2TB SSD", 2000, laptop_prices3[[#This Row],[Storage]]= "256GB SSD", 256, laptop_prices3[[#This Row],[Storage]] = "1TB HDD", 1000*0.7)</f>
        <v>2000</v>
      </c>
      <c r="U1196" s="5">
        <f>laptop_prices3[[#This Row],[Storage Raw Value]]/ScoreCard!$J$3*ScoreCard!$J$5</f>
        <v>8</v>
      </c>
    </row>
    <row r="1197" spans="2:21" x14ac:dyDescent="0.2">
      <c r="B1197" s="4" cm="1">
        <f t="array" ref="B1197">SUM(laptop_prices3[[#This Row],[RAM Comp]:[Weight Comp]]+laptop_prices3[[#This Row],[Storage Comp]])</f>
        <v>11.912592347921827</v>
      </c>
      <c r="C1197">
        <v>1195</v>
      </c>
      <c r="D1197" t="s">
        <v>36</v>
      </c>
      <c r="E1197" t="s">
        <v>31</v>
      </c>
      <c r="F1197">
        <v>8</v>
      </c>
      <c r="G1197" t="s">
        <v>29</v>
      </c>
      <c r="H1197" t="s">
        <v>20</v>
      </c>
      <c r="I1197">
        <v>14</v>
      </c>
      <c r="J1197" t="s">
        <v>21</v>
      </c>
      <c r="K1197">
        <v>5.3</v>
      </c>
      <c r="L1197">
        <v>2.2200000000000002</v>
      </c>
      <c r="M1197" t="s">
        <v>46</v>
      </c>
      <c r="N1197">
        <v>854.79</v>
      </c>
      <c r="O1197" s="5">
        <f>(ScoreCard!$E$3-laptop_prices3[[#This Row],[Price ($)]])/ScoreCard!$E$3*ScoreCard!$E$5</f>
        <v>4.6045524191608349</v>
      </c>
      <c r="P1197" s="5">
        <f>laptop_prices3[[#This Row],[RAM (GB)]]/ScoreCard!$F$3*ScoreCard!$F$5</f>
        <v>0.875</v>
      </c>
      <c r="Q1197" s="5">
        <f>laptop_prices3[[#This Row],[Screen Size (inch)]]/ScoreCard!$G$3*ScoreCard!$G$5</f>
        <v>1.6184971098265895</v>
      </c>
      <c r="R1197" s="5">
        <f>laptop_prices3[[#This Row],[Battery Life (hours)]]/ScoreCard!$H$3*ScoreCard!$H$5</f>
        <v>3.0916666666666668</v>
      </c>
      <c r="S1197" s="5">
        <f>ScoreCard!$I$3-laptop_prices3[[#This Row],[Weight (kg)]]/ScoreCard!$I$3*ScoreCard!$I$5</f>
        <v>2.2314285714285713</v>
      </c>
      <c r="T1197" s="6" cm="1">
        <f t="array" ref="T1197">_xlfn.IFS(laptop_prices3[[#This Row],[Storage]]="512GB SSD", 512, laptop_prices3[[#This Row],[Storage]] = "1TB SSD", 1000, laptop_prices3[[#This Row],[Storage]] = "2TB SSD", 2000, laptop_prices3[[#This Row],[Storage]]= "256GB SSD", 256, laptop_prices3[[#This Row],[Storage]] = "1TB HDD", 1000*0.7)</f>
        <v>256</v>
      </c>
      <c r="U1197" s="5">
        <f>laptop_prices3[[#This Row],[Storage Raw Value]]/ScoreCard!$J$3*ScoreCard!$J$5</f>
        <v>1.024</v>
      </c>
    </row>
    <row r="1198" spans="2:21" x14ac:dyDescent="0.2">
      <c r="B1198" s="4" cm="1">
        <f t="array" ref="B1198">SUM(laptop_prices3[[#This Row],[RAM Comp]:[Weight Comp]]+laptop_prices3[[#This Row],[Storage Comp]])</f>
        <v>23.548190476190477</v>
      </c>
      <c r="C1198">
        <v>1196</v>
      </c>
      <c r="D1198" t="s">
        <v>33</v>
      </c>
      <c r="E1198" t="s">
        <v>18</v>
      </c>
      <c r="F1198">
        <v>64</v>
      </c>
      <c r="G1198" t="s">
        <v>13</v>
      </c>
      <c r="H1198" t="s">
        <v>44</v>
      </c>
      <c r="I1198">
        <v>17.3</v>
      </c>
      <c r="J1198" t="s">
        <v>15</v>
      </c>
      <c r="K1198">
        <v>7.6</v>
      </c>
      <c r="L1198">
        <v>2.76</v>
      </c>
      <c r="M1198" t="s">
        <v>22</v>
      </c>
      <c r="N1198">
        <v>2582.81</v>
      </c>
      <c r="O1198" s="5">
        <f>(ScoreCard!$E$3-laptop_prices3[[#This Row],[Price ($)]])/ScoreCard!$E$3*ScoreCard!$E$5</f>
        <v>3.8051264447791802</v>
      </c>
      <c r="P1198" s="5">
        <f>laptop_prices3[[#This Row],[RAM (GB)]]/ScoreCard!$F$3*ScoreCard!$F$5</f>
        <v>7</v>
      </c>
      <c r="Q1198" s="5">
        <f>laptop_prices3[[#This Row],[Screen Size (inch)]]/ScoreCard!$G$3*ScoreCard!$G$5</f>
        <v>2</v>
      </c>
      <c r="R1198" s="5">
        <f>laptop_prices3[[#This Row],[Battery Life (hours)]]/ScoreCard!$H$3*ScoreCard!$H$5</f>
        <v>4.4333333333333336</v>
      </c>
      <c r="S1198" s="5">
        <f>ScoreCard!$I$3-laptop_prices3[[#This Row],[Weight (kg)]]/ScoreCard!$I$3*ScoreCard!$I$5</f>
        <v>1.922857142857143</v>
      </c>
      <c r="T1198" s="6" cm="1">
        <f t="array" ref="T1198">_xlfn.IFS(laptop_prices3[[#This Row],[Storage]]="512GB SSD", 512, laptop_prices3[[#This Row],[Storage]] = "1TB SSD", 1000, laptop_prices3[[#This Row],[Storage]] = "2TB SSD", 2000, laptop_prices3[[#This Row],[Storage]]= "256GB SSD", 256, laptop_prices3[[#This Row],[Storage]] = "1TB HDD", 1000*0.7)</f>
        <v>512</v>
      </c>
      <c r="U1198" s="5">
        <f>laptop_prices3[[#This Row],[Storage Raw Value]]/ScoreCard!$J$3*ScoreCard!$J$5</f>
        <v>2.048</v>
      </c>
    </row>
    <row r="1199" spans="2:21" x14ac:dyDescent="0.2">
      <c r="B1199" s="4" cm="1">
        <f t="array" ref="B1199">SUM(laptop_prices3[[#This Row],[RAM Comp]:[Weight Comp]]+laptop_prices3[[#This Row],[Storage Comp]])</f>
        <v>19.257878062207542</v>
      </c>
      <c r="C1199">
        <v>1197</v>
      </c>
      <c r="D1199" t="s">
        <v>34</v>
      </c>
      <c r="E1199" t="s">
        <v>12</v>
      </c>
      <c r="F1199">
        <v>16</v>
      </c>
      <c r="G1199" t="s">
        <v>13</v>
      </c>
      <c r="H1199" t="s">
        <v>20</v>
      </c>
      <c r="I1199">
        <v>14</v>
      </c>
      <c r="J1199" t="s">
        <v>27</v>
      </c>
      <c r="K1199">
        <v>8.9</v>
      </c>
      <c r="L1199">
        <v>1.74</v>
      </c>
      <c r="M1199" t="s">
        <v>22</v>
      </c>
      <c r="N1199">
        <v>1628.26</v>
      </c>
      <c r="O1199" s="5">
        <f>(ScoreCard!$E$3-laptop_prices3[[#This Row],[Price ($)]])/ScoreCard!$E$3*ScoreCard!$E$5</f>
        <v>4.2467255372931598</v>
      </c>
      <c r="P1199" s="5">
        <f>laptop_prices3[[#This Row],[RAM (GB)]]/ScoreCard!$F$3*ScoreCard!$F$5</f>
        <v>1.75</v>
      </c>
      <c r="Q1199" s="5">
        <f>laptop_prices3[[#This Row],[Screen Size (inch)]]/ScoreCard!$G$3*ScoreCard!$G$5</f>
        <v>1.6184971098265895</v>
      </c>
      <c r="R1199" s="5">
        <f>laptop_prices3[[#This Row],[Battery Life (hours)]]/ScoreCard!$H$3*ScoreCard!$H$5</f>
        <v>5.1916666666666664</v>
      </c>
      <c r="S1199" s="5">
        <f>ScoreCard!$I$3-laptop_prices3[[#This Row],[Weight (kg)]]/ScoreCard!$I$3*ScoreCard!$I$5</f>
        <v>2.5057142857142858</v>
      </c>
      <c r="T1199" s="6" cm="1">
        <f t="array" ref="T1199">_xlfn.IFS(laptop_prices3[[#This Row],[Storage]]="512GB SSD", 512, laptop_prices3[[#This Row],[Storage]] = "1TB SSD", 1000, laptop_prices3[[#This Row],[Storage]] = "2TB SSD", 2000, laptop_prices3[[#This Row],[Storage]]= "256GB SSD", 256, laptop_prices3[[#This Row],[Storage]] = "1TB HDD", 1000*0.7)</f>
        <v>512</v>
      </c>
      <c r="U1199" s="5">
        <f>laptop_prices3[[#This Row],[Storage Raw Value]]/ScoreCard!$J$3*ScoreCard!$J$5</f>
        <v>2.048</v>
      </c>
    </row>
    <row r="1200" spans="2:21" x14ac:dyDescent="0.2">
      <c r="B1200" s="4" cm="1">
        <f t="array" ref="B1200">SUM(laptop_prices3[[#This Row],[RAM Comp]:[Weight Comp]]+laptop_prices3[[#This Row],[Storage Comp]])</f>
        <v>44.108706303330578</v>
      </c>
      <c r="C1200">
        <v>1198</v>
      </c>
      <c r="D1200" t="s">
        <v>47</v>
      </c>
      <c r="E1200" t="s">
        <v>37</v>
      </c>
      <c r="F1200">
        <v>32</v>
      </c>
      <c r="G1200" t="s">
        <v>25</v>
      </c>
      <c r="H1200" t="s">
        <v>32</v>
      </c>
      <c r="I1200">
        <v>15.6</v>
      </c>
      <c r="J1200" t="s">
        <v>43</v>
      </c>
      <c r="K1200">
        <v>7.4</v>
      </c>
      <c r="L1200">
        <v>1.77</v>
      </c>
      <c r="M1200" t="s">
        <v>46</v>
      </c>
      <c r="N1200">
        <v>3679.49</v>
      </c>
      <c r="O1200" s="5">
        <f>(ScoreCard!$E$3-laptop_prices3[[#This Row],[Price ($)]])/ScoreCard!$E$3*ScoreCard!$E$5</f>
        <v>3.297774401640285</v>
      </c>
      <c r="P1200" s="5">
        <f>laptop_prices3[[#This Row],[RAM (GB)]]/ScoreCard!$F$3*ScoreCard!$F$5</f>
        <v>3.5</v>
      </c>
      <c r="Q1200" s="5">
        <f>laptop_prices3[[#This Row],[Screen Size (inch)]]/ScoreCard!$G$3*ScoreCard!$G$5</f>
        <v>1.8034682080924855</v>
      </c>
      <c r="R1200" s="5">
        <f>laptop_prices3[[#This Row],[Battery Life (hours)]]/ScoreCard!$H$3*ScoreCard!$H$5</f>
        <v>4.3166666666666664</v>
      </c>
      <c r="S1200" s="5">
        <f>ScoreCard!$I$3-laptop_prices3[[#This Row],[Weight (kg)]]/ScoreCard!$I$3*ScoreCard!$I$5</f>
        <v>2.4885714285714284</v>
      </c>
      <c r="T1200" s="6" cm="1">
        <f t="array" ref="T1200">_xlfn.IFS(laptop_prices3[[#This Row],[Storage]]="512GB SSD", 512, laptop_prices3[[#This Row],[Storage]] = "1TB SSD", 1000, laptop_prices3[[#This Row],[Storage]] = "2TB SSD", 2000, laptop_prices3[[#This Row],[Storage]]= "256GB SSD", 256, laptop_prices3[[#This Row],[Storage]] = "1TB HDD", 1000*0.7)</f>
        <v>2000</v>
      </c>
      <c r="U1200" s="5">
        <f>laptop_prices3[[#This Row],[Storage Raw Value]]/ScoreCard!$J$3*ScoreCard!$J$5</f>
        <v>8</v>
      </c>
    </row>
    <row r="1201" spans="2:21" x14ac:dyDescent="0.2">
      <c r="B1201" s="4" cm="1">
        <f t="array" ref="B1201">SUM(laptop_prices3[[#This Row],[RAM Comp]:[Weight Comp]]+laptop_prices3[[#This Row],[Storage Comp]])</f>
        <v>42.682068538398013</v>
      </c>
      <c r="C1201">
        <v>1199</v>
      </c>
      <c r="D1201" t="s">
        <v>17</v>
      </c>
      <c r="E1201" t="s">
        <v>37</v>
      </c>
      <c r="F1201">
        <v>32</v>
      </c>
      <c r="G1201" t="s">
        <v>25</v>
      </c>
      <c r="H1201" t="s">
        <v>32</v>
      </c>
      <c r="I1201">
        <v>14</v>
      </c>
      <c r="J1201" t="s">
        <v>21</v>
      </c>
      <c r="K1201">
        <v>6.3</v>
      </c>
      <c r="L1201">
        <v>2.82</v>
      </c>
      <c r="M1201" t="s">
        <v>30</v>
      </c>
      <c r="N1201">
        <v>2930.77</v>
      </c>
      <c r="O1201" s="5">
        <f>(ScoreCard!$E$3-laptop_prices3[[#This Row],[Price ($)]])/ScoreCard!$E$3*ScoreCard!$E$5</f>
        <v>3.6441513044186276</v>
      </c>
      <c r="P1201" s="5">
        <f>laptop_prices3[[#This Row],[RAM (GB)]]/ScoreCard!$F$3*ScoreCard!$F$5</f>
        <v>3.5</v>
      </c>
      <c r="Q1201" s="5">
        <f>laptop_prices3[[#This Row],[Screen Size (inch)]]/ScoreCard!$G$3*ScoreCard!$G$5</f>
        <v>1.6184971098265895</v>
      </c>
      <c r="R1201" s="5">
        <f>laptop_prices3[[#This Row],[Battery Life (hours)]]/ScoreCard!$H$3*ScoreCard!$H$5</f>
        <v>3.6750000000000003</v>
      </c>
      <c r="S1201" s="5">
        <f>ScoreCard!$I$3-laptop_prices3[[#This Row],[Weight (kg)]]/ScoreCard!$I$3*ScoreCard!$I$5</f>
        <v>1.8885714285714286</v>
      </c>
      <c r="T1201" s="6" cm="1">
        <f t="array" ref="T1201">_xlfn.IFS(laptop_prices3[[#This Row],[Storage]]="512GB SSD", 512, laptop_prices3[[#This Row],[Storage]] = "1TB SSD", 1000, laptop_prices3[[#This Row],[Storage]] = "2TB SSD", 2000, laptop_prices3[[#This Row],[Storage]]= "256GB SSD", 256, laptop_prices3[[#This Row],[Storage]] = "1TB HDD", 1000*0.7)</f>
        <v>2000</v>
      </c>
      <c r="U1201" s="5">
        <f>laptop_prices3[[#This Row],[Storage Raw Value]]/ScoreCard!$J$3*ScoreCard!$J$5</f>
        <v>8</v>
      </c>
    </row>
    <row r="1202" spans="2:21" x14ac:dyDescent="0.2">
      <c r="B1202" s="4" cm="1">
        <f t="array" ref="B1202">SUM(laptop_prices3[[#This Row],[RAM Comp]:[Weight Comp]]+laptop_prices3[[#This Row],[Storage Comp]])</f>
        <v>18.358572254335261</v>
      </c>
      <c r="C1202">
        <v>1200</v>
      </c>
      <c r="D1202" t="s">
        <v>34</v>
      </c>
      <c r="E1202" t="s">
        <v>31</v>
      </c>
      <c r="F1202">
        <v>64</v>
      </c>
      <c r="G1202" t="s">
        <v>29</v>
      </c>
      <c r="H1202" t="s">
        <v>26</v>
      </c>
      <c r="I1202">
        <v>13.3</v>
      </c>
      <c r="J1202" t="s">
        <v>15</v>
      </c>
      <c r="K1202">
        <v>6.9</v>
      </c>
      <c r="L1202">
        <v>3.15</v>
      </c>
      <c r="M1202" t="s">
        <v>22</v>
      </c>
      <c r="N1202">
        <v>2466.54</v>
      </c>
      <c r="O1202" s="5">
        <f>(ScoreCard!$E$3-laptop_prices3[[#This Row],[Price ($)]])/ScoreCard!$E$3*ScoreCard!$E$5</f>
        <v>3.8589159021010602</v>
      </c>
      <c r="P1202" s="5">
        <f>laptop_prices3[[#This Row],[RAM (GB)]]/ScoreCard!$F$3*ScoreCard!$F$5</f>
        <v>7</v>
      </c>
      <c r="Q1202" s="5">
        <f>laptop_prices3[[#This Row],[Screen Size (inch)]]/ScoreCard!$G$3*ScoreCard!$G$5</f>
        <v>1.5375722543352601</v>
      </c>
      <c r="R1202" s="5">
        <f>laptop_prices3[[#This Row],[Battery Life (hours)]]/ScoreCard!$H$3*ScoreCard!$H$5</f>
        <v>4.0250000000000004</v>
      </c>
      <c r="S1202" s="5">
        <f>ScoreCard!$I$3-laptop_prices3[[#This Row],[Weight (kg)]]/ScoreCard!$I$3*ScoreCard!$I$5</f>
        <v>1.7</v>
      </c>
      <c r="T1202" s="6" cm="1">
        <f t="array" ref="T1202">_xlfn.IFS(laptop_prices3[[#This Row],[Storage]]="512GB SSD", 512, laptop_prices3[[#This Row],[Storage]] = "1TB SSD", 1000, laptop_prices3[[#This Row],[Storage]] = "2TB SSD", 2000, laptop_prices3[[#This Row],[Storage]]= "256GB SSD", 256, laptop_prices3[[#This Row],[Storage]] = "1TB HDD", 1000*0.7)</f>
        <v>256</v>
      </c>
      <c r="U1202" s="5">
        <f>laptop_prices3[[#This Row],[Storage Raw Value]]/ScoreCard!$J$3*ScoreCard!$J$5</f>
        <v>1.024</v>
      </c>
    </row>
    <row r="1203" spans="2:21" x14ac:dyDescent="0.2">
      <c r="B1203" s="4" cm="1">
        <f t="array" ref="B1203">SUM(laptop_prices3[[#This Row],[RAM Comp]:[Weight Comp]]+laptop_prices3[[#This Row],[Storage Comp]])</f>
        <v>14.952428571428571</v>
      </c>
      <c r="C1203">
        <v>1201</v>
      </c>
      <c r="D1203" t="s">
        <v>34</v>
      </c>
      <c r="E1203" t="s">
        <v>12</v>
      </c>
      <c r="F1203">
        <v>32</v>
      </c>
      <c r="G1203" t="s">
        <v>29</v>
      </c>
      <c r="H1203" t="s">
        <v>44</v>
      </c>
      <c r="I1203">
        <v>17.3</v>
      </c>
      <c r="J1203" t="s">
        <v>27</v>
      </c>
      <c r="K1203">
        <v>5.7</v>
      </c>
      <c r="L1203">
        <v>2.57</v>
      </c>
      <c r="M1203" t="s">
        <v>22</v>
      </c>
      <c r="N1203">
        <v>1766.95</v>
      </c>
      <c r="O1203" s="5">
        <f>(ScoreCard!$E$3-laptop_prices3[[#This Row],[Price ($)]])/ScoreCard!$E$3*ScoreCard!$E$5</f>
        <v>4.1825640181053085</v>
      </c>
      <c r="P1203" s="5">
        <f>laptop_prices3[[#This Row],[RAM (GB)]]/ScoreCard!$F$3*ScoreCard!$F$5</f>
        <v>3.5</v>
      </c>
      <c r="Q1203" s="5">
        <f>laptop_prices3[[#This Row],[Screen Size (inch)]]/ScoreCard!$G$3*ScoreCard!$G$5</f>
        <v>2</v>
      </c>
      <c r="R1203" s="5">
        <f>laptop_prices3[[#This Row],[Battery Life (hours)]]/ScoreCard!$H$3*ScoreCard!$H$5</f>
        <v>3.3250000000000002</v>
      </c>
      <c r="S1203" s="5">
        <f>ScoreCard!$I$3-laptop_prices3[[#This Row],[Weight (kg)]]/ScoreCard!$I$3*ScoreCard!$I$5</f>
        <v>2.0314285714285716</v>
      </c>
      <c r="T1203" s="6" cm="1">
        <f t="array" ref="T1203">_xlfn.IFS(laptop_prices3[[#This Row],[Storage]]="512GB SSD", 512, laptop_prices3[[#This Row],[Storage]] = "1TB SSD", 1000, laptop_prices3[[#This Row],[Storage]] = "2TB SSD", 2000, laptop_prices3[[#This Row],[Storage]]= "256GB SSD", 256, laptop_prices3[[#This Row],[Storage]] = "1TB HDD", 1000*0.7)</f>
        <v>256</v>
      </c>
      <c r="U1203" s="5">
        <f>laptop_prices3[[#This Row],[Storage Raw Value]]/ScoreCard!$J$3*ScoreCard!$J$5</f>
        <v>1.024</v>
      </c>
    </row>
    <row r="1204" spans="2:21" x14ac:dyDescent="0.2">
      <c r="B1204" s="4" cm="1">
        <f t="array" ref="B1204">SUM(laptop_prices3[[#This Row],[RAM Comp]:[Weight Comp]]+laptop_prices3[[#This Row],[Storage Comp]])</f>
        <v>41.313587255711532</v>
      </c>
      <c r="C1204">
        <v>1202</v>
      </c>
      <c r="D1204" t="s">
        <v>23</v>
      </c>
      <c r="E1204" t="s">
        <v>41</v>
      </c>
      <c r="F1204">
        <v>4</v>
      </c>
      <c r="G1204" t="s">
        <v>25</v>
      </c>
      <c r="H1204" t="s">
        <v>44</v>
      </c>
      <c r="I1204">
        <v>15.6</v>
      </c>
      <c r="J1204" t="s">
        <v>15</v>
      </c>
      <c r="K1204">
        <v>7.3</v>
      </c>
      <c r="L1204">
        <v>1.2</v>
      </c>
      <c r="M1204" t="s">
        <v>16</v>
      </c>
      <c r="N1204">
        <v>1290.93</v>
      </c>
      <c r="O1204" s="5">
        <f>(ScoreCard!$E$3-laptop_prices3[[#This Row],[Price ($)]])/ScoreCard!$E$3*ScoreCard!$E$5</f>
        <v>4.4027829694630212</v>
      </c>
      <c r="P1204" s="5">
        <f>laptop_prices3[[#This Row],[RAM (GB)]]/ScoreCard!$F$3*ScoreCard!$F$5</f>
        <v>0.4375</v>
      </c>
      <c r="Q1204" s="5">
        <f>laptop_prices3[[#This Row],[Screen Size (inch)]]/ScoreCard!$G$3*ScoreCard!$G$5</f>
        <v>1.8034682080924855</v>
      </c>
      <c r="R1204" s="5">
        <f>laptop_prices3[[#This Row],[Battery Life (hours)]]/ScoreCard!$H$3*ScoreCard!$H$5</f>
        <v>4.2583333333333329</v>
      </c>
      <c r="S1204" s="5">
        <f>ScoreCard!$I$3-laptop_prices3[[#This Row],[Weight (kg)]]/ScoreCard!$I$3*ScoreCard!$I$5</f>
        <v>2.8142857142857141</v>
      </c>
      <c r="T1204" s="6" cm="1">
        <f t="array" ref="T1204">_xlfn.IFS(laptop_prices3[[#This Row],[Storage]]="512GB SSD", 512, laptop_prices3[[#This Row],[Storage]] = "1TB SSD", 1000, laptop_prices3[[#This Row],[Storage]] = "2TB SSD", 2000, laptop_prices3[[#This Row],[Storage]]= "256GB SSD", 256, laptop_prices3[[#This Row],[Storage]] = "1TB HDD", 1000*0.7)</f>
        <v>2000</v>
      </c>
      <c r="U1204" s="5">
        <f>laptop_prices3[[#This Row],[Storage Raw Value]]/ScoreCard!$J$3*ScoreCard!$J$5</f>
        <v>8</v>
      </c>
    </row>
    <row r="1205" spans="2:21" x14ac:dyDescent="0.2">
      <c r="B1205" s="4" cm="1">
        <f t="array" ref="B1205">SUM(laptop_prices3[[#This Row],[RAM Comp]:[Weight Comp]]+laptop_prices3[[#This Row],[Storage Comp]])</f>
        <v>29.383973300302777</v>
      </c>
      <c r="C1205">
        <v>1203</v>
      </c>
      <c r="D1205" t="s">
        <v>34</v>
      </c>
      <c r="E1205" t="s">
        <v>48</v>
      </c>
      <c r="F1205">
        <v>32</v>
      </c>
      <c r="G1205" t="s">
        <v>19</v>
      </c>
      <c r="H1205" t="s">
        <v>32</v>
      </c>
      <c r="I1205">
        <v>14</v>
      </c>
      <c r="J1205" t="s">
        <v>43</v>
      </c>
      <c r="K1205">
        <v>11.5</v>
      </c>
      <c r="L1205">
        <v>3.4</v>
      </c>
      <c r="M1205" t="s">
        <v>30</v>
      </c>
      <c r="N1205">
        <v>1912.93</v>
      </c>
      <c r="O1205" s="5">
        <f>(ScoreCard!$E$3-laptop_prices3[[#This Row],[Price ($)]])/ScoreCard!$E$3*ScoreCard!$E$5</f>
        <v>4.1150299596220536</v>
      </c>
      <c r="P1205" s="5">
        <f>laptop_prices3[[#This Row],[RAM (GB)]]/ScoreCard!$F$3*ScoreCard!$F$5</f>
        <v>3.5</v>
      </c>
      <c r="Q1205" s="5">
        <f>laptop_prices3[[#This Row],[Screen Size (inch)]]/ScoreCard!$G$3*ScoreCard!$G$5</f>
        <v>1.6184971098265895</v>
      </c>
      <c r="R1205" s="5">
        <f>laptop_prices3[[#This Row],[Battery Life (hours)]]/ScoreCard!$H$3*ScoreCard!$H$5</f>
        <v>6.7083333333333339</v>
      </c>
      <c r="S1205" s="5">
        <f>ScoreCard!$I$3-laptop_prices3[[#This Row],[Weight (kg)]]/ScoreCard!$I$3*ScoreCard!$I$5</f>
        <v>1.5571428571428572</v>
      </c>
      <c r="T1205" s="6" cm="1">
        <f t="array" ref="T1205">_xlfn.IFS(laptop_prices3[[#This Row],[Storage]]="512GB SSD", 512, laptop_prices3[[#This Row],[Storage]] = "1TB SSD", 1000, laptop_prices3[[#This Row],[Storage]] = "2TB SSD", 2000, laptop_prices3[[#This Row],[Storage]]= "256GB SSD", 256, laptop_prices3[[#This Row],[Storage]] = "1TB HDD", 1000*0.7)</f>
        <v>1000</v>
      </c>
      <c r="U1205" s="5">
        <f>laptop_prices3[[#This Row],[Storage Raw Value]]/ScoreCard!$J$3*ScoreCard!$J$5</f>
        <v>4</v>
      </c>
    </row>
    <row r="1206" spans="2:21" x14ac:dyDescent="0.2">
      <c r="B1206" s="4" cm="1">
        <f t="array" ref="B1206">SUM(laptop_prices3[[#This Row],[RAM Comp]:[Weight Comp]]+laptop_prices3[[#This Row],[Storage Comp]])</f>
        <v>33.774047619047622</v>
      </c>
      <c r="C1206">
        <v>1204</v>
      </c>
      <c r="D1206" t="s">
        <v>11</v>
      </c>
      <c r="E1206" t="s">
        <v>48</v>
      </c>
      <c r="F1206">
        <v>64</v>
      </c>
      <c r="G1206" t="s">
        <v>19</v>
      </c>
      <c r="H1206" t="s">
        <v>44</v>
      </c>
      <c r="I1206">
        <v>17.3</v>
      </c>
      <c r="J1206" t="s">
        <v>43</v>
      </c>
      <c r="K1206">
        <v>11.5</v>
      </c>
      <c r="L1206">
        <v>2.5099999999999998</v>
      </c>
      <c r="M1206" t="s">
        <v>46</v>
      </c>
      <c r="N1206">
        <v>3128.75</v>
      </c>
      <c r="O1206" s="5">
        <f>(ScoreCard!$E$3-laptop_prices3[[#This Row],[Price ($)]])/ScoreCard!$E$3*ScoreCard!$E$5</f>
        <v>3.5525607242123334</v>
      </c>
      <c r="P1206" s="5">
        <f>laptop_prices3[[#This Row],[RAM (GB)]]/ScoreCard!$F$3*ScoreCard!$F$5</f>
        <v>7</v>
      </c>
      <c r="Q1206" s="5">
        <f>laptop_prices3[[#This Row],[Screen Size (inch)]]/ScoreCard!$G$3*ScoreCard!$G$5</f>
        <v>2</v>
      </c>
      <c r="R1206" s="5">
        <f>laptop_prices3[[#This Row],[Battery Life (hours)]]/ScoreCard!$H$3*ScoreCard!$H$5</f>
        <v>6.7083333333333339</v>
      </c>
      <c r="S1206" s="5">
        <f>ScoreCard!$I$3-laptop_prices3[[#This Row],[Weight (kg)]]/ScoreCard!$I$3*ScoreCard!$I$5</f>
        <v>2.0657142857142858</v>
      </c>
      <c r="T1206" s="6" cm="1">
        <f t="array" ref="T1206">_xlfn.IFS(laptop_prices3[[#This Row],[Storage]]="512GB SSD", 512, laptop_prices3[[#This Row],[Storage]] = "1TB SSD", 1000, laptop_prices3[[#This Row],[Storage]] = "2TB SSD", 2000, laptop_prices3[[#This Row],[Storage]]= "256GB SSD", 256, laptop_prices3[[#This Row],[Storage]] = "1TB HDD", 1000*0.7)</f>
        <v>1000</v>
      </c>
      <c r="U1206" s="5">
        <f>laptop_prices3[[#This Row],[Storage Raw Value]]/ScoreCard!$J$3*ScoreCard!$J$5</f>
        <v>4</v>
      </c>
    </row>
    <row r="1207" spans="2:21" x14ac:dyDescent="0.2">
      <c r="B1207" s="4" cm="1">
        <f t="array" ref="B1207">SUM(laptop_prices3[[#This Row],[RAM Comp]:[Weight Comp]]+laptop_prices3[[#This Row],[Storage Comp]])</f>
        <v>18.812072254335263</v>
      </c>
      <c r="C1207">
        <v>1205</v>
      </c>
      <c r="D1207" t="s">
        <v>45</v>
      </c>
      <c r="E1207" t="s">
        <v>41</v>
      </c>
      <c r="F1207">
        <v>4</v>
      </c>
      <c r="G1207" t="s">
        <v>13</v>
      </c>
      <c r="H1207" t="s">
        <v>44</v>
      </c>
      <c r="I1207">
        <v>13.3</v>
      </c>
      <c r="J1207" t="s">
        <v>27</v>
      </c>
      <c r="K1207">
        <v>11.7</v>
      </c>
      <c r="L1207">
        <v>2.94</v>
      </c>
      <c r="M1207" t="s">
        <v>22</v>
      </c>
      <c r="N1207">
        <v>1619.7</v>
      </c>
      <c r="O1207" s="5">
        <f>(ScoreCard!$E$3-laptop_prices3[[#This Row],[Price ($)]])/ScoreCard!$E$3*ScoreCard!$E$5</f>
        <v>4.2506856108691062</v>
      </c>
      <c r="P1207" s="5">
        <f>laptop_prices3[[#This Row],[RAM (GB)]]/ScoreCard!$F$3*ScoreCard!$F$5</f>
        <v>0.4375</v>
      </c>
      <c r="Q1207" s="5">
        <f>laptop_prices3[[#This Row],[Screen Size (inch)]]/ScoreCard!$G$3*ScoreCard!$G$5</f>
        <v>1.5375722543352601</v>
      </c>
      <c r="R1207" s="5">
        <f>laptop_prices3[[#This Row],[Battery Life (hours)]]/ScoreCard!$H$3*ScoreCard!$H$5</f>
        <v>6.8250000000000002</v>
      </c>
      <c r="S1207" s="5">
        <f>ScoreCard!$I$3-laptop_prices3[[#This Row],[Weight (kg)]]/ScoreCard!$I$3*ScoreCard!$I$5</f>
        <v>1.82</v>
      </c>
      <c r="T1207" s="6" cm="1">
        <f t="array" ref="T1207">_xlfn.IFS(laptop_prices3[[#This Row],[Storage]]="512GB SSD", 512, laptop_prices3[[#This Row],[Storage]] = "1TB SSD", 1000, laptop_prices3[[#This Row],[Storage]] = "2TB SSD", 2000, laptop_prices3[[#This Row],[Storage]]= "256GB SSD", 256, laptop_prices3[[#This Row],[Storage]] = "1TB HDD", 1000*0.7)</f>
        <v>512</v>
      </c>
      <c r="U1207" s="5">
        <f>laptop_prices3[[#This Row],[Storage Raw Value]]/ScoreCard!$J$3*ScoreCard!$J$5</f>
        <v>2.048</v>
      </c>
    </row>
    <row r="1208" spans="2:21" x14ac:dyDescent="0.2">
      <c r="B1208" s="4" cm="1">
        <f t="array" ref="B1208">SUM(laptop_prices3[[#This Row],[RAM Comp]:[Weight Comp]]+laptop_prices3[[#This Row],[Storage Comp]])</f>
        <v>23.54659234792183</v>
      </c>
      <c r="C1208">
        <v>1206</v>
      </c>
      <c r="D1208" t="s">
        <v>11</v>
      </c>
      <c r="E1208" t="s">
        <v>41</v>
      </c>
      <c r="F1208">
        <v>32</v>
      </c>
      <c r="G1208" t="s">
        <v>42</v>
      </c>
      <c r="H1208" t="s">
        <v>44</v>
      </c>
      <c r="I1208">
        <v>14</v>
      </c>
      <c r="J1208" t="s">
        <v>15</v>
      </c>
      <c r="K1208">
        <v>9.8000000000000007</v>
      </c>
      <c r="L1208">
        <v>3.48</v>
      </c>
      <c r="M1208" t="s">
        <v>16</v>
      </c>
      <c r="N1208">
        <v>2648.2</v>
      </c>
      <c r="O1208" s="5">
        <f>(ScoreCard!$E$3-laptop_prices3[[#This Row],[Price ($)]])/ScoreCard!$E$3*ScoreCard!$E$5</f>
        <v>3.7748753687124581</v>
      </c>
      <c r="P1208" s="5">
        <f>laptop_prices3[[#This Row],[RAM (GB)]]/ScoreCard!$F$3*ScoreCard!$F$5</f>
        <v>3.5</v>
      </c>
      <c r="Q1208" s="5">
        <f>laptop_prices3[[#This Row],[Screen Size (inch)]]/ScoreCard!$G$3*ScoreCard!$G$5</f>
        <v>1.6184971098265895</v>
      </c>
      <c r="R1208" s="5">
        <f>laptop_prices3[[#This Row],[Battery Life (hours)]]/ScoreCard!$H$3*ScoreCard!$H$5</f>
        <v>5.7166666666666677</v>
      </c>
      <c r="S1208" s="5">
        <f>ScoreCard!$I$3-laptop_prices3[[#This Row],[Weight (kg)]]/ScoreCard!$I$3*ScoreCard!$I$5</f>
        <v>1.5114285714285713</v>
      </c>
      <c r="T1208" s="6" cm="1">
        <f t="array" ref="T1208">_xlfn.IFS(laptop_prices3[[#This Row],[Storage]]="512GB SSD", 512, laptop_prices3[[#This Row],[Storage]] = "1TB SSD", 1000, laptop_prices3[[#This Row],[Storage]] = "2TB SSD", 2000, laptop_prices3[[#This Row],[Storage]]= "256GB SSD", 256, laptop_prices3[[#This Row],[Storage]] = "1TB HDD", 1000*0.7)</f>
        <v>700</v>
      </c>
      <c r="U1208" s="5">
        <f>laptop_prices3[[#This Row],[Storage Raw Value]]/ScoreCard!$J$3*ScoreCard!$J$5</f>
        <v>2.8</v>
      </c>
    </row>
    <row r="1209" spans="2:21" x14ac:dyDescent="0.2">
      <c r="B1209" s="4" cm="1">
        <f t="array" ref="B1209">SUM(laptop_prices3[[#This Row],[RAM Comp]:[Weight Comp]]+laptop_prices3[[#This Row],[Storage Comp]])</f>
        <v>42.167515827140107</v>
      </c>
      <c r="C1209">
        <v>1207</v>
      </c>
      <c r="D1209" t="s">
        <v>34</v>
      </c>
      <c r="E1209" t="s">
        <v>18</v>
      </c>
      <c r="F1209">
        <v>16</v>
      </c>
      <c r="G1209" t="s">
        <v>25</v>
      </c>
      <c r="H1209" t="s">
        <v>40</v>
      </c>
      <c r="I1209">
        <v>15.6</v>
      </c>
      <c r="J1209" t="s">
        <v>43</v>
      </c>
      <c r="K1209">
        <v>6.7</v>
      </c>
      <c r="L1209">
        <v>1.39</v>
      </c>
      <c r="M1209" t="s">
        <v>22</v>
      </c>
      <c r="N1209">
        <v>1605.75</v>
      </c>
      <c r="O1209" s="5">
        <f>(ScoreCard!$E$3-laptop_prices3[[#This Row],[Price ($)]])/ScoreCard!$E$3*ScoreCard!$E$5</f>
        <v>4.2571392354467292</v>
      </c>
      <c r="P1209" s="5">
        <f>laptop_prices3[[#This Row],[RAM (GB)]]/ScoreCard!$F$3*ScoreCard!$F$5</f>
        <v>1.75</v>
      </c>
      <c r="Q1209" s="5">
        <f>laptop_prices3[[#This Row],[Screen Size (inch)]]/ScoreCard!$G$3*ScoreCard!$G$5</f>
        <v>1.8034682080924855</v>
      </c>
      <c r="R1209" s="5">
        <f>laptop_prices3[[#This Row],[Battery Life (hours)]]/ScoreCard!$H$3*ScoreCard!$H$5</f>
        <v>3.9083333333333332</v>
      </c>
      <c r="S1209" s="5">
        <f>ScoreCard!$I$3-laptop_prices3[[#This Row],[Weight (kg)]]/ScoreCard!$I$3*ScoreCard!$I$5</f>
        <v>2.7057142857142855</v>
      </c>
      <c r="T1209" s="6" cm="1">
        <f t="array" ref="T1209">_xlfn.IFS(laptop_prices3[[#This Row],[Storage]]="512GB SSD", 512, laptop_prices3[[#This Row],[Storage]] = "1TB SSD", 1000, laptop_prices3[[#This Row],[Storage]] = "2TB SSD", 2000, laptop_prices3[[#This Row],[Storage]]= "256GB SSD", 256, laptop_prices3[[#This Row],[Storage]] = "1TB HDD", 1000*0.7)</f>
        <v>2000</v>
      </c>
      <c r="U1209" s="5">
        <f>laptop_prices3[[#This Row],[Storage Raw Value]]/ScoreCard!$J$3*ScoreCard!$J$5</f>
        <v>8</v>
      </c>
    </row>
    <row r="1210" spans="2:21" x14ac:dyDescent="0.2">
      <c r="B1210" s="4" cm="1">
        <f t="array" ref="B1210">SUM(laptop_prices3[[#This Row],[RAM Comp]:[Weight Comp]]+laptop_prices3[[#This Row],[Storage Comp]])</f>
        <v>13.808187586017066</v>
      </c>
      <c r="C1210">
        <v>1208</v>
      </c>
      <c r="D1210" t="s">
        <v>23</v>
      </c>
      <c r="E1210" t="s">
        <v>37</v>
      </c>
      <c r="F1210">
        <v>4</v>
      </c>
      <c r="G1210" t="s">
        <v>29</v>
      </c>
      <c r="H1210" t="s">
        <v>32</v>
      </c>
      <c r="I1210">
        <v>14</v>
      </c>
      <c r="J1210" t="s">
        <v>15</v>
      </c>
      <c r="K1210">
        <v>8.8000000000000007</v>
      </c>
      <c r="L1210">
        <v>1.71</v>
      </c>
      <c r="M1210" t="s">
        <v>22</v>
      </c>
      <c r="N1210">
        <v>1910.21</v>
      </c>
      <c r="O1210" s="5">
        <f>(ScoreCard!$E$3-laptop_prices3[[#This Row],[Price ($)]])/ScoreCard!$E$3*ScoreCard!$E$5</f>
        <v>4.1162883007583346</v>
      </c>
      <c r="P1210" s="5">
        <f>laptop_prices3[[#This Row],[RAM (GB)]]/ScoreCard!$F$3*ScoreCard!$F$5</f>
        <v>0.4375</v>
      </c>
      <c r="Q1210" s="5">
        <f>laptop_prices3[[#This Row],[Screen Size (inch)]]/ScoreCard!$G$3*ScoreCard!$G$5</f>
        <v>1.6184971098265895</v>
      </c>
      <c r="R1210" s="5">
        <f>laptop_prices3[[#This Row],[Battery Life (hours)]]/ScoreCard!$H$3*ScoreCard!$H$5</f>
        <v>5.1333333333333337</v>
      </c>
      <c r="S1210" s="5">
        <f>ScoreCard!$I$3-laptop_prices3[[#This Row],[Weight (kg)]]/ScoreCard!$I$3*ScoreCard!$I$5</f>
        <v>2.5228571428571431</v>
      </c>
      <c r="T1210" s="6" cm="1">
        <f t="array" ref="T1210">_xlfn.IFS(laptop_prices3[[#This Row],[Storage]]="512GB SSD", 512, laptop_prices3[[#This Row],[Storage]] = "1TB SSD", 1000, laptop_prices3[[#This Row],[Storage]] = "2TB SSD", 2000, laptop_prices3[[#This Row],[Storage]]= "256GB SSD", 256, laptop_prices3[[#This Row],[Storage]] = "1TB HDD", 1000*0.7)</f>
        <v>256</v>
      </c>
      <c r="U1210" s="5">
        <f>laptop_prices3[[#This Row],[Storage Raw Value]]/ScoreCard!$J$3*ScoreCard!$J$5</f>
        <v>1.024</v>
      </c>
    </row>
    <row r="1211" spans="2:21" x14ac:dyDescent="0.2">
      <c r="B1211" s="4" cm="1">
        <f t="array" ref="B1211">SUM(laptop_prices3[[#This Row],[RAM Comp]:[Weight Comp]]+laptop_prices3[[#This Row],[Storage Comp]])</f>
        <v>29.230372969997248</v>
      </c>
      <c r="C1211">
        <v>1209</v>
      </c>
      <c r="D1211" t="s">
        <v>38</v>
      </c>
      <c r="E1211" t="s">
        <v>39</v>
      </c>
      <c r="F1211">
        <v>32</v>
      </c>
      <c r="G1211" t="s">
        <v>19</v>
      </c>
      <c r="H1211" t="s">
        <v>26</v>
      </c>
      <c r="I1211">
        <v>15.6</v>
      </c>
      <c r="J1211" t="s">
        <v>21</v>
      </c>
      <c r="K1211">
        <v>10.9</v>
      </c>
      <c r="L1211">
        <v>3.38</v>
      </c>
      <c r="M1211" t="s">
        <v>16</v>
      </c>
      <c r="N1211">
        <v>1545.2</v>
      </c>
      <c r="O1211" s="5">
        <f>(ScoreCard!$E$3-laptop_prices3[[#This Row],[Price ($)]])/ScoreCard!$E$3*ScoreCard!$E$5</f>
        <v>4.2851512044915374</v>
      </c>
      <c r="P1211" s="5">
        <f>laptop_prices3[[#This Row],[RAM (GB)]]/ScoreCard!$F$3*ScoreCard!$F$5</f>
        <v>3.5</v>
      </c>
      <c r="Q1211" s="5">
        <f>laptop_prices3[[#This Row],[Screen Size (inch)]]/ScoreCard!$G$3*ScoreCard!$G$5</f>
        <v>1.8034682080924855</v>
      </c>
      <c r="R1211" s="5">
        <f>laptop_prices3[[#This Row],[Battery Life (hours)]]/ScoreCard!$H$3*ScoreCard!$H$5</f>
        <v>6.3583333333333334</v>
      </c>
      <c r="S1211" s="5">
        <f>ScoreCard!$I$3-laptop_prices3[[#This Row],[Weight (kg)]]/ScoreCard!$I$3*ScoreCard!$I$5</f>
        <v>1.5685714285714287</v>
      </c>
      <c r="T1211" s="6" cm="1">
        <f t="array" ref="T1211">_xlfn.IFS(laptop_prices3[[#This Row],[Storage]]="512GB SSD", 512, laptop_prices3[[#This Row],[Storage]] = "1TB SSD", 1000, laptop_prices3[[#This Row],[Storage]] = "2TB SSD", 2000, laptop_prices3[[#This Row],[Storage]]= "256GB SSD", 256, laptop_prices3[[#This Row],[Storage]] = "1TB HDD", 1000*0.7)</f>
        <v>1000</v>
      </c>
      <c r="U1211" s="5">
        <f>laptop_prices3[[#This Row],[Storage Raw Value]]/ScoreCard!$J$3*ScoreCard!$J$5</f>
        <v>4</v>
      </c>
    </row>
    <row r="1212" spans="2:21" x14ac:dyDescent="0.2">
      <c r="B1212" s="4" cm="1">
        <f t="array" ref="B1212">SUM(laptop_prices3[[#This Row],[RAM Comp]:[Weight Comp]]+laptop_prices3[[#This Row],[Storage Comp]])</f>
        <v>16.637015827140104</v>
      </c>
      <c r="C1212">
        <v>1210</v>
      </c>
      <c r="D1212" t="s">
        <v>47</v>
      </c>
      <c r="E1212" t="s">
        <v>39</v>
      </c>
      <c r="F1212">
        <v>4</v>
      </c>
      <c r="G1212" t="s">
        <v>13</v>
      </c>
      <c r="H1212" t="s">
        <v>35</v>
      </c>
      <c r="I1212">
        <v>15.6</v>
      </c>
      <c r="J1212" t="s">
        <v>21</v>
      </c>
      <c r="K1212">
        <v>7.3</v>
      </c>
      <c r="L1212">
        <v>2.72</v>
      </c>
      <c r="M1212" t="s">
        <v>30</v>
      </c>
      <c r="N1212">
        <v>1098.3800000000001</v>
      </c>
      <c r="O1212" s="5">
        <f>(ScoreCard!$E$3-laptop_prices3[[#This Row],[Price ($)]])/ScoreCard!$E$3*ScoreCard!$E$5</f>
        <v>4.4918614936509291</v>
      </c>
      <c r="P1212" s="5">
        <f>laptop_prices3[[#This Row],[RAM (GB)]]/ScoreCard!$F$3*ScoreCard!$F$5</f>
        <v>0.4375</v>
      </c>
      <c r="Q1212" s="5">
        <f>laptop_prices3[[#This Row],[Screen Size (inch)]]/ScoreCard!$G$3*ScoreCard!$G$5</f>
        <v>1.8034682080924855</v>
      </c>
      <c r="R1212" s="5">
        <f>laptop_prices3[[#This Row],[Battery Life (hours)]]/ScoreCard!$H$3*ScoreCard!$H$5</f>
        <v>4.2583333333333329</v>
      </c>
      <c r="S1212" s="5">
        <f>ScoreCard!$I$3-laptop_prices3[[#This Row],[Weight (kg)]]/ScoreCard!$I$3*ScoreCard!$I$5</f>
        <v>1.9457142857142855</v>
      </c>
      <c r="T1212" s="6" cm="1">
        <f t="array" ref="T1212">_xlfn.IFS(laptop_prices3[[#This Row],[Storage]]="512GB SSD", 512, laptop_prices3[[#This Row],[Storage]] = "1TB SSD", 1000, laptop_prices3[[#This Row],[Storage]] = "2TB SSD", 2000, laptop_prices3[[#This Row],[Storage]]= "256GB SSD", 256, laptop_prices3[[#This Row],[Storage]] = "1TB HDD", 1000*0.7)</f>
        <v>512</v>
      </c>
      <c r="U1212" s="5">
        <f>laptop_prices3[[#This Row],[Storage Raw Value]]/ScoreCard!$J$3*ScoreCard!$J$5</f>
        <v>2.048</v>
      </c>
    </row>
    <row r="1213" spans="2:21" x14ac:dyDescent="0.2">
      <c r="B1213" s="4" cm="1">
        <f t="array" ref="B1213">SUM(laptop_prices3[[#This Row],[RAM Comp]:[Weight Comp]]+laptop_prices3[[#This Row],[Storage Comp]])</f>
        <v>30.63540187173135</v>
      </c>
      <c r="C1213">
        <v>1211</v>
      </c>
      <c r="D1213" t="s">
        <v>17</v>
      </c>
      <c r="E1213" t="s">
        <v>31</v>
      </c>
      <c r="F1213">
        <v>64</v>
      </c>
      <c r="G1213" t="s">
        <v>19</v>
      </c>
      <c r="H1213" t="s">
        <v>35</v>
      </c>
      <c r="I1213">
        <v>14</v>
      </c>
      <c r="J1213" t="s">
        <v>21</v>
      </c>
      <c r="K1213">
        <v>5.5</v>
      </c>
      <c r="L1213">
        <v>1.21</v>
      </c>
      <c r="M1213" t="s">
        <v>22</v>
      </c>
      <c r="N1213">
        <v>2364.0700000000002</v>
      </c>
      <c r="O1213" s="5">
        <f>(ScoreCard!$E$3-laptop_prices3[[#This Row],[Price ($)]])/ScoreCard!$E$3*ScoreCard!$E$5</f>
        <v>3.9063211286579791</v>
      </c>
      <c r="P1213" s="5">
        <f>laptop_prices3[[#This Row],[RAM (GB)]]/ScoreCard!$F$3*ScoreCard!$F$5</f>
        <v>7</v>
      </c>
      <c r="Q1213" s="5">
        <f>laptop_prices3[[#This Row],[Screen Size (inch)]]/ScoreCard!$G$3*ScoreCard!$G$5</f>
        <v>1.6184971098265895</v>
      </c>
      <c r="R1213" s="5">
        <f>laptop_prices3[[#This Row],[Battery Life (hours)]]/ScoreCard!$H$3*ScoreCard!$H$5</f>
        <v>3.208333333333333</v>
      </c>
      <c r="S1213" s="5">
        <f>ScoreCard!$I$3-laptop_prices3[[#This Row],[Weight (kg)]]/ScoreCard!$I$3*ScoreCard!$I$5</f>
        <v>2.8085714285714287</v>
      </c>
      <c r="T1213" s="6" cm="1">
        <f t="array" ref="T1213">_xlfn.IFS(laptop_prices3[[#This Row],[Storage]]="512GB SSD", 512, laptop_prices3[[#This Row],[Storage]] = "1TB SSD", 1000, laptop_prices3[[#This Row],[Storage]] = "2TB SSD", 2000, laptop_prices3[[#This Row],[Storage]]= "256GB SSD", 256, laptop_prices3[[#This Row],[Storage]] = "1TB HDD", 1000*0.7)</f>
        <v>1000</v>
      </c>
      <c r="U1213" s="5">
        <f>laptop_prices3[[#This Row],[Storage Raw Value]]/ScoreCard!$J$3*ScoreCard!$J$5</f>
        <v>4</v>
      </c>
    </row>
    <row r="1214" spans="2:21" x14ac:dyDescent="0.2">
      <c r="B1214" s="4" cm="1">
        <f t="array" ref="B1214">SUM(laptop_prices3[[#This Row],[RAM Comp]:[Weight Comp]]+laptop_prices3[[#This Row],[Storage Comp]])</f>
        <v>21.176087255711529</v>
      </c>
      <c r="C1214">
        <v>1212</v>
      </c>
      <c r="D1214" t="s">
        <v>45</v>
      </c>
      <c r="E1214" t="s">
        <v>24</v>
      </c>
      <c r="F1214">
        <v>16</v>
      </c>
      <c r="G1214" t="s">
        <v>42</v>
      </c>
      <c r="H1214" t="s">
        <v>20</v>
      </c>
      <c r="I1214">
        <v>15.6</v>
      </c>
      <c r="J1214" t="s">
        <v>43</v>
      </c>
      <c r="K1214">
        <v>7.9</v>
      </c>
      <c r="L1214">
        <v>2.95</v>
      </c>
      <c r="M1214" t="s">
        <v>30</v>
      </c>
      <c r="N1214">
        <v>1105.74</v>
      </c>
      <c r="O1214" s="5">
        <f>(ScoreCard!$E$3-laptop_prices3[[#This Row],[Price ($)]])/ScoreCard!$E$3*ScoreCard!$E$5</f>
        <v>4.4884565705762833</v>
      </c>
      <c r="P1214" s="5">
        <f>laptop_prices3[[#This Row],[RAM (GB)]]/ScoreCard!$F$3*ScoreCard!$F$5</f>
        <v>1.75</v>
      </c>
      <c r="Q1214" s="5">
        <f>laptop_prices3[[#This Row],[Screen Size (inch)]]/ScoreCard!$G$3*ScoreCard!$G$5</f>
        <v>1.8034682080924855</v>
      </c>
      <c r="R1214" s="5">
        <f>laptop_prices3[[#This Row],[Battery Life (hours)]]/ScoreCard!$H$3*ScoreCard!$H$5</f>
        <v>4.6083333333333334</v>
      </c>
      <c r="S1214" s="5">
        <f>ScoreCard!$I$3-laptop_prices3[[#This Row],[Weight (kg)]]/ScoreCard!$I$3*ScoreCard!$I$5</f>
        <v>1.8142857142857143</v>
      </c>
      <c r="T1214" s="6" cm="1">
        <f t="array" ref="T1214">_xlfn.IFS(laptop_prices3[[#This Row],[Storage]]="512GB SSD", 512, laptop_prices3[[#This Row],[Storage]] = "1TB SSD", 1000, laptop_prices3[[#This Row],[Storage]] = "2TB SSD", 2000, laptop_prices3[[#This Row],[Storage]]= "256GB SSD", 256, laptop_prices3[[#This Row],[Storage]] = "1TB HDD", 1000*0.7)</f>
        <v>700</v>
      </c>
      <c r="U1214" s="5">
        <f>laptop_prices3[[#This Row],[Storage Raw Value]]/ScoreCard!$J$3*ScoreCard!$J$5</f>
        <v>2.8</v>
      </c>
    </row>
    <row r="1215" spans="2:21" x14ac:dyDescent="0.2">
      <c r="B1215" s="4" cm="1">
        <f t="array" ref="B1215">SUM(laptop_prices3[[#This Row],[RAM Comp]:[Weight Comp]]+laptop_prices3[[#This Row],[Storage Comp]])</f>
        <v>27.054119873382877</v>
      </c>
      <c r="C1215">
        <v>1213</v>
      </c>
      <c r="D1215" t="s">
        <v>23</v>
      </c>
      <c r="E1215" t="s">
        <v>41</v>
      </c>
      <c r="F1215">
        <v>4</v>
      </c>
      <c r="G1215" t="s">
        <v>19</v>
      </c>
      <c r="H1215" t="s">
        <v>14</v>
      </c>
      <c r="I1215">
        <v>13.3</v>
      </c>
      <c r="J1215" t="s">
        <v>43</v>
      </c>
      <c r="K1215">
        <v>11.2</v>
      </c>
      <c r="L1215">
        <v>1.67</v>
      </c>
      <c r="M1215" t="s">
        <v>22</v>
      </c>
      <c r="N1215">
        <v>1358.05</v>
      </c>
      <c r="O1215" s="5">
        <f>(ScoreCard!$E$3-laptop_prices3[[#This Row],[Price ($)]])/ScoreCard!$E$3*ScoreCard!$E$5</f>
        <v>4.3717315514235908</v>
      </c>
      <c r="P1215" s="5">
        <f>laptop_prices3[[#This Row],[RAM (GB)]]/ScoreCard!$F$3*ScoreCard!$F$5</f>
        <v>0.4375</v>
      </c>
      <c r="Q1215" s="5">
        <f>laptop_prices3[[#This Row],[Screen Size (inch)]]/ScoreCard!$G$3*ScoreCard!$G$5</f>
        <v>1.5375722543352601</v>
      </c>
      <c r="R1215" s="5">
        <f>laptop_prices3[[#This Row],[Battery Life (hours)]]/ScoreCard!$H$3*ScoreCard!$H$5</f>
        <v>6.5333333333333323</v>
      </c>
      <c r="S1215" s="5">
        <f>ScoreCard!$I$3-laptop_prices3[[#This Row],[Weight (kg)]]/ScoreCard!$I$3*ScoreCard!$I$5</f>
        <v>2.5457142857142858</v>
      </c>
      <c r="T1215" s="6" cm="1">
        <f t="array" ref="T1215">_xlfn.IFS(laptop_prices3[[#This Row],[Storage]]="512GB SSD", 512, laptop_prices3[[#This Row],[Storage]] = "1TB SSD", 1000, laptop_prices3[[#This Row],[Storage]] = "2TB SSD", 2000, laptop_prices3[[#This Row],[Storage]]= "256GB SSD", 256, laptop_prices3[[#This Row],[Storage]] = "1TB HDD", 1000*0.7)</f>
        <v>1000</v>
      </c>
      <c r="U1215" s="5">
        <f>laptop_prices3[[#This Row],[Storage Raw Value]]/ScoreCard!$J$3*ScoreCard!$J$5</f>
        <v>4</v>
      </c>
    </row>
    <row r="1216" spans="2:21" x14ac:dyDescent="0.2">
      <c r="B1216" s="4" cm="1">
        <f t="array" ref="B1216">SUM(laptop_prices3[[#This Row],[RAM Comp]:[Weight Comp]]+laptop_prices3[[#This Row],[Storage Comp]])</f>
        <v>17.708306633636113</v>
      </c>
      <c r="C1216">
        <v>1214</v>
      </c>
      <c r="D1216" t="s">
        <v>34</v>
      </c>
      <c r="E1216" t="s">
        <v>41</v>
      </c>
      <c r="F1216">
        <v>32</v>
      </c>
      <c r="G1216" t="s">
        <v>29</v>
      </c>
      <c r="H1216" t="s">
        <v>40</v>
      </c>
      <c r="I1216">
        <v>14</v>
      </c>
      <c r="J1216" t="s">
        <v>27</v>
      </c>
      <c r="K1216">
        <v>11</v>
      </c>
      <c r="L1216">
        <v>2.4900000000000002</v>
      </c>
      <c r="M1216" t="s">
        <v>46</v>
      </c>
      <c r="N1216">
        <v>4319.53</v>
      </c>
      <c r="O1216" s="5">
        <f>(ScoreCard!$E$3-laptop_prices3[[#This Row],[Price ($)]])/ScoreCard!$E$3*ScoreCard!$E$5</f>
        <v>3.0016756292630928</v>
      </c>
      <c r="P1216" s="5">
        <f>laptop_prices3[[#This Row],[RAM (GB)]]/ScoreCard!$F$3*ScoreCard!$F$5</f>
        <v>3.5</v>
      </c>
      <c r="Q1216" s="5">
        <f>laptop_prices3[[#This Row],[Screen Size (inch)]]/ScoreCard!$G$3*ScoreCard!$G$5</f>
        <v>1.6184971098265895</v>
      </c>
      <c r="R1216" s="5">
        <f>laptop_prices3[[#This Row],[Battery Life (hours)]]/ScoreCard!$H$3*ScoreCard!$H$5</f>
        <v>6.4166666666666661</v>
      </c>
      <c r="S1216" s="5">
        <f>ScoreCard!$I$3-laptop_prices3[[#This Row],[Weight (kg)]]/ScoreCard!$I$3*ScoreCard!$I$5</f>
        <v>2.077142857142857</v>
      </c>
      <c r="T1216" s="6" cm="1">
        <f t="array" ref="T1216">_xlfn.IFS(laptop_prices3[[#This Row],[Storage]]="512GB SSD", 512, laptop_prices3[[#This Row],[Storage]] = "1TB SSD", 1000, laptop_prices3[[#This Row],[Storage]] = "2TB SSD", 2000, laptop_prices3[[#This Row],[Storage]]= "256GB SSD", 256, laptop_prices3[[#This Row],[Storage]] = "1TB HDD", 1000*0.7)</f>
        <v>256</v>
      </c>
      <c r="U1216" s="5">
        <f>laptop_prices3[[#This Row],[Storage Raw Value]]/ScoreCard!$J$3*ScoreCard!$J$5</f>
        <v>1.024</v>
      </c>
    </row>
    <row r="1217" spans="2:21" x14ac:dyDescent="0.2">
      <c r="B1217" s="4" cm="1">
        <f t="array" ref="B1217">SUM(laptop_prices3[[#This Row],[RAM Comp]:[Weight Comp]]+laptop_prices3[[#This Row],[Storage Comp]])</f>
        <v>12.637734792182769</v>
      </c>
      <c r="C1217">
        <v>1215</v>
      </c>
      <c r="D1217" t="s">
        <v>17</v>
      </c>
      <c r="E1217" t="s">
        <v>39</v>
      </c>
      <c r="F1217">
        <v>4</v>
      </c>
      <c r="G1217" t="s">
        <v>29</v>
      </c>
      <c r="H1217" t="s">
        <v>35</v>
      </c>
      <c r="I1217">
        <v>16</v>
      </c>
      <c r="J1217" t="s">
        <v>21</v>
      </c>
      <c r="K1217">
        <v>7.7</v>
      </c>
      <c r="L1217">
        <v>3.04</v>
      </c>
      <c r="M1217" t="s">
        <v>30</v>
      </c>
      <c r="N1217">
        <v>1069.67</v>
      </c>
      <c r="O1217" s="5">
        <f>(ScoreCard!$E$3-laptop_prices3[[#This Row],[Price ($)]])/ScoreCard!$E$3*ScoreCard!$E$5</f>
        <v>4.5051434693945529</v>
      </c>
      <c r="P1217" s="5">
        <f>laptop_prices3[[#This Row],[RAM (GB)]]/ScoreCard!$F$3*ScoreCard!$F$5</f>
        <v>0.4375</v>
      </c>
      <c r="Q1217" s="5">
        <f>laptop_prices3[[#This Row],[Screen Size (inch)]]/ScoreCard!$G$3*ScoreCard!$G$5</f>
        <v>1.8497109826589595</v>
      </c>
      <c r="R1217" s="5">
        <f>laptop_prices3[[#This Row],[Battery Life (hours)]]/ScoreCard!$H$3*ScoreCard!$H$5</f>
        <v>4.4916666666666671</v>
      </c>
      <c r="S1217" s="5">
        <f>ScoreCard!$I$3-laptop_prices3[[#This Row],[Weight (kg)]]/ScoreCard!$I$3*ScoreCard!$I$5</f>
        <v>1.7628571428571429</v>
      </c>
      <c r="T1217" s="6" cm="1">
        <f t="array" ref="T1217">_xlfn.IFS(laptop_prices3[[#This Row],[Storage]]="512GB SSD", 512, laptop_prices3[[#This Row],[Storage]] = "1TB SSD", 1000, laptop_prices3[[#This Row],[Storage]] = "2TB SSD", 2000, laptop_prices3[[#This Row],[Storage]]= "256GB SSD", 256, laptop_prices3[[#This Row],[Storage]] = "1TB HDD", 1000*0.7)</f>
        <v>256</v>
      </c>
      <c r="U1217" s="5">
        <f>laptop_prices3[[#This Row],[Storage Raw Value]]/ScoreCard!$J$3*ScoreCard!$J$5</f>
        <v>1.024</v>
      </c>
    </row>
    <row r="1218" spans="2:21" x14ac:dyDescent="0.2">
      <c r="B1218" s="4" cm="1">
        <f t="array" ref="B1218">SUM(laptop_prices3[[#This Row],[RAM Comp]:[Weight Comp]]+laptop_prices3[[#This Row],[Storage Comp]])</f>
        <v>26.174953206716211</v>
      </c>
      <c r="C1218">
        <v>1216</v>
      </c>
      <c r="D1218" t="s">
        <v>23</v>
      </c>
      <c r="E1218" t="s">
        <v>18</v>
      </c>
      <c r="F1218">
        <v>32</v>
      </c>
      <c r="G1218" t="s">
        <v>19</v>
      </c>
      <c r="H1218" t="s">
        <v>32</v>
      </c>
      <c r="I1218">
        <v>13.3</v>
      </c>
      <c r="J1218" t="s">
        <v>27</v>
      </c>
      <c r="K1218">
        <v>4.0999999999999996</v>
      </c>
      <c r="L1218">
        <v>1.32</v>
      </c>
      <c r="M1218" t="s">
        <v>46</v>
      </c>
      <c r="N1218">
        <v>3249.72</v>
      </c>
      <c r="O1218" s="5">
        <f>(ScoreCard!$E$3-laptop_prices3[[#This Row],[Price ($)]])/ScoreCard!$E$3*ScoreCard!$E$5</f>
        <v>3.4965969274270261</v>
      </c>
      <c r="P1218" s="5">
        <f>laptop_prices3[[#This Row],[RAM (GB)]]/ScoreCard!$F$3*ScoreCard!$F$5</f>
        <v>3.5</v>
      </c>
      <c r="Q1218" s="5">
        <f>laptop_prices3[[#This Row],[Screen Size (inch)]]/ScoreCard!$G$3*ScoreCard!$G$5</f>
        <v>1.5375722543352601</v>
      </c>
      <c r="R1218" s="5">
        <f>laptop_prices3[[#This Row],[Battery Life (hours)]]/ScoreCard!$H$3*ScoreCard!$H$5</f>
        <v>2.3916666666666662</v>
      </c>
      <c r="S1218" s="5">
        <f>ScoreCard!$I$3-laptop_prices3[[#This Row],[Weight (kg)]]/ScoreCard!$I$3*ScoreCard!$I$5</f>
        <v>2.7457142857142856</v>
      </c>
      <c r="T1218" s="6" cm="1">
        <f t="array" ref="T1218">_xlfn.IFS(laptop_prices3[[#This Row],[Storage]]="512GB SSD", 512, laptop_prices3[[#This Row],[Storage]] = "1TB SSD", 1000, laptop_prices3[[#This Row],[Storage]] = "2TB SSD", 2000, laptop_prices3[[#This Row],[Storage]]= "256GB SSD", 256, laptop_prices3[[#This Row],[Storage]] = "1TB HDD", 1000*0.7)</f>
        <v>1000</v>
      </c>
      <c r="U1218" s="5">
        <f>laptop_prices3[[#This Row],[Storage Raw Value]]/ScoreCard!$J$3*ScoreCard!$J$5</f>
        <v>4</v>
      </c>
    </row>
    <row r="1219" spans="2:21" x14ac:dyDescent="0.2">
      <c r="B1219" s="4" cm="1">
        <f t="array" ref="B1219">SUM(laptop_prices3[[#This Row],[RAM Comp]:[Weight Comp]]+laptop_prices3[[#This Row],[Storage Comp]])</f>
        <v>13.354928571428571</v>
      </c>
      <c r="C1219">
        <v>1217</v>
      </c>
      <c r="D1219" t="s">
        <v>17</v>
      </c>
      <c r="E1219" t="s">
        <v>39</v>
      </c>
      <c r="F1219">
        <v>4</v>
      </c>
      <c r="G1219" t="s">
        <v>29</v>
      </c>
      <c r="H1219" t="s">
        <v>26</v>
      </c>
      <c r="I1219">
        <v>17.3</v>
      </c>
      <c r="J1219" t="s">
        <v>27</v>
      </c>
      <c r="K1219">
        <v>7.8</v>
      </c>
      <c r="L1219">
        <v>2.15</v>
      </c>
      <c r="M1219" t="s">
        <v>16</v>
      </c>
      <c r="N1219">
        <v>2302.85</v>
      </c>
      <c r="O1219" s="5">
        <f>(ScoreCard!$E$3-laptop_prices3[[#This Row],[Price ($)]])/ScoreCard!$E$3*ScoreCard!$E$5</f>
        <v>3.9346430567326802</v>
      </c>
      <c r="P1219" s="5">
        <f>laptop_prices3[[#This Row],[RAM (GB)]]/ScoreCard!$F$3*ScoreCard!$F$5</f>
        <v>0.4375</v>
      </c>
      <c r="Q1219" s="5">
        <f>laptop_prices3[[#This Row],[Screen Size (inch)]]/ScoreCard!$G$3*ScoreCard!$G$5</f>
        <v>2</v>
      </c>
      <c r="R1219" s="5">
        <f>laptop_prices3[[#This Row],[Battery Life (hours)]]/ScoreCard!$H$3*ScoreCard!$H$5</f>
        <v>4.55</v>
      </c>
      <c r="S1219" s="5">
        <f>ScoreCard!$I$3-laptop_prices3[[#This Row],[Weight (kg)]]/ScoreCard!$I$3*ScoreCard!$I$5</f>
        <v>2.2714285714285714</v>
      </c>
      <c r="T1219" s="6" cm="1">
        <f t="array" ref="T1219">_xlfn.IFS(laptop_prices3[[#This Row],[Storage]]="512GB SSD", 512, laptop_prices3[[#This Row],[Storage]] = "1TB SSD", 1000, laptop_prices3[[#This Row],[Storage]] = "2TB SSD", 2000, laptop_prices3[[#This Row],[Storage]]= "256GB SSD", 256, laptop_prices3[[#This Row],[Storage]] = "1TB HDD", 1000*0.7)</f>
        <v>256</v>
      </c>
      <c r="U1219" s="5">
        <f>laptop_prices3[[#This Row],[Storage Raw Value]]/ScoreCard!$J$3*ScoreCard!$J$5</f>
        <v>1.024</v>
      </c>
    </row>
    <row r="1220" spans="2:21" x14ac:dyDescent="0.2">
      <c r="B1220" s="4" cm="1">
        <f t="array" ref="B1220">SUM(laptop_prices3[[#This Row],[RAM Comp]:[Weight Comp]]+laptop_prices3[[#This Row],[Storage Comp]])</f>
        <v>12.276134874759153</v>
      </c>
      <c r="C1220">
        <v>1218</v>
      </c>
      <c r="D1220" t="s">
        <v>47</v>
      </c>
      <c r="E1220" t="s">
        <v>39</v>
      </c>
      <c r="F1220">
        <v>8</v>
      </c>
      <c r="G1220" t="s">
        <v>29</v>
      </c>
      <c r="H1220" t="s">
        <v>40</v>
      </c>
      <c r="I1220">
        <v>15.6</v>
      </c>
      <c r="J1220" t="s">
        <v>15</v>
      </c>
      <c r="K1220">
        <v>5.9</v>
      </c>
      <c r="L1220">
        <v>2.52</v>
      </c>
      <c r="M1220" t="s">
        <v>16</v>
      </c>
      <c r="N1220">
        <v>1835.42</v>
      </c>
      <c r="O1220" s="5">
        <f>(ScoreCard!$E$3-laptop_prices3[[#This Row],[Price ($)]])/ScoreCard!$E$3*ScoreCard!$E$5</f>
        <v>4.1508880557519143</v>
      </c>
      <c r="P1220" s="5">
        <f>laptop_prices3[[#This Row],[RAM (GB)]]/ScoreCard!$F$3*ScoreCard!$F$5</f>
        <v>0.875</v>
      </c>
      <c r="Q1220" s="5">
        <f>laptop_prices3[[#This Row],[Screen Size (inch)]]/ScoreCard!$G$3*ScoreCard!$G$5</f>
        <v>1.8034682080924855</v>
      </c>
      <c r="R1220" s="5">
        <f>laptop_prices3[[#This Row],[Battery Life (hours)]]/ScoreCard!$H$3*ScoreCard!$H$5</f>
        <v>3.4416666666666669</v>
      </c>
      <c r="S1220" s="5">
        <f>ScoreCard!$I$3-laptop_prices3[[#This Row],[Weight (kg)]]/ScoreCard!$I$3*ScoreCard!$I$5</f>
        <v>2.06</v>
      </c>
      <c r="T1220" s="6" cm="1">
        <f t="array" ref="T1220">_xlfn.IFS(laptop_prices3[[#This Row],[Storage]]="512GB SSD", 512, laptop_prices3[[#This Row],[Storage]] = "1TB SSD", 1000, laptop_prices3[[#This Row],[Storage]] = "2TB SSD", 2000, laptop_prices3[[#This Row],[Storage]]= "256GB SSD", 256, laptop_prices3[[#This Row],[Storage]] = "1TB HDD", 1000*0.7)</f>
        <v>256</v>
      </c>
      <c r="U1220" s="5">
        <f>laptop_prices3[[#This Row],[Storage Raw Value]]/ScoreCard!$J$3*ScoreCard!$J$5</f>
        <v>1.024</v>
      </c>
    </row>
    <row r="1221" spans="2:21" x14ac:dyDescent="0.2">
      <c r="B1221" s="4" cm="1">
        <f t="array" ref="B1221">SUM(laptop_prices3[[#This Row],[RAM Comp]:[Weight Comp]]+laptop_prices3[[#This Row],[Storage Comp]])</f>
        <v>28.590238095238099</v>
      </c>
      <c r="C1221">
        <v>1219</v>
      </c>
      <c r="D1221" t="s">
        <v>23</v>
      </c>
      <c r="E1221" t="s">
        <v>31</v>
      </c>
      <c r="F1221">
        <v>32</v>
      </c>
      <c r="G1221" t="s">
        <v>19</v>
      </c>
      <c r="H1221" t="s">
        <v>20</v>
      </c>
      <c r="I1221">
        <v>17.3</v>
      </c>
      <c r="J1221" t="s">
        <v>21</v>
      </c>
      <c r="K1221">
        <v>8.3000000000000007</v>
      </c>
      <c r="L1221">
        <v>2.19</v>
      </c>
      <c r="M1221" t="s">
        <v>22</v>
      </c>
      <c r="N1221">
        <v>1226.6400000000001</v>
      </c>
      <c r="O1221" s="5">
        <f>(ScoreCard!$E$3-laptop_prices3[[#This Row],[Price ($)]])/ScoreCard!$E$3*ScoreCard!$E$5</f>
        <v>4.4325251575702174</v>
      </c>
      <c r="P1221" s="5">
        <f>laptop_prices3[[#This Row],[RAM (GB)]]/ScoreCard!$F$3*ScoreCard!$F$5</f>
        <v>3.5</v>
      </c>
      <c r="Q1221" s="5">
        <f>laptop_prices3[[#This Row],[Screen Size (inch)]]/ScoreCard!$G$3*ScoreCard!$G$5</f>
        <v>2</v>
      </c>
      <c r="R1221" s="5">
        <f>laptop_prices3[[#This Row],[Battery Life (hours)]]/ScoreCard!$H$3*ScoreCard!$H$5</f>
        <v>4.8416666666666677</v>
      </c>
      <c r="S1221" s="5">
        <f>ScoreCard!$I$3-laptop_prices3[[#This Row],[Weight (kg)]]/ScoreCard!$I$3*ScoreCard!$I$5</f>
        <v>2.2485714285714287</v>
      </c>
      <c r="T1221" s="6" cm="1">
        <f t="array" ref="T1221">_xlfn.IFS(laptop_prices3[[#This Row],[Storage]]="512GB SSD", 512, laptop_prices3[[#This Row],[Storage]] = "1TB SSD", 1000, laptop_prices3[[#This Row],[Storage]] = "2TB SSD", 2000, laptop_prices3[[#This Row],[Storage]]= "256GB SSD", 256, laptop_prices3[[#This Row],[Storage]] = "1TB HDD", 1000*0.7)</f>
        <v>1000</v>
      </c>
      <c r="U1221" s="5">
        <f>laptop_prices3[[#This Row],[Storage Raw Value]]/ScoreCard!$J$3*ScoreCard!$J$5</f>
        <v>4</v>
      </c>
    </row>
    <row r="1222" spans="2:21" x14ac:dyDescent="0.2">
      <c r="B1222" s="4" cm="1">
        <f t="array" ref="B1222">SUM(laptop_prices3[[#This Row],[RAM Comp]:[Weight Comp]]+laptop_prices3[[#This Row],[Storage Comp]])</f>
        <v>18.247666666666667</v>
      </c>
      <c r="C1222">
        <v>1220</v>
      </c>
      <c r="D1222" t="s">
        <v>28</v>
      </c>
      <c r="E1222" t="s">
        <v>37</v>
      </c>
      <c r="F1222">
        <v>64</v>
      </c>
      <c r="G1222" t="s">
        <v>29</v>
      </c>
      <c r="H1222" t="s">
        <v>44</v>
      </c>
      <c r="I1222">
        <v>17.3</v>
      </c>
      <c r="J1222" t="s">
        <v>43</v>
      </c>
      <c r="K1222">
        <v>5.3</v>
      </c>
      <c r="L1222">
        <v>2.52</v>
      </c>
      <c r="M1222" t="s">
        <v>22</v>
      </c>
      <c r="N1222">
        <v>2760.14</v>
      </c>
      <c r="O1222" s="5">
        <f>(ScoreCard!$E$3-laptop_prices3[[#This Row],[Price ($)]])/ScoreCard!$E$3*ScoreCard!$E$5</f>
        <v>3.7230890794494389</v>
      </c>
      <c r="P1222" s="5">
        <f>laptop_prices3[[#This Row],[RAM (GB)]]/ScoreCard!$F$3*ScoreCard!$F$5</f>
        <v>7</v>
      </c>
      <c r="Q1222" s="5">
        <f>laptop_prices3[[#This Row],[Screen Size (inch)]]/ScoreCard!$G$3*ScoreCard!$G$5</f>
        <v>2</v>
      </c>
      <c r="R1222" s="5">
        <f>laptop_prices3[[#This Row],[Battery Life (hours)]]/ScoreCard!$H$3*ScoreCard!$H$5</f>
        <v>3.0916666666666668</v>
      </c>
      <c r="S1222" s="5">
        <f>ScoreCard!$I$3-laptop_prices3[[#This Row],[Weight (kg)]]/ScoreCard!$I$3*ScoreCard!$I$5</f>
        <v>2.06</v>
      </c>
      <c r="T1222" s="6" cm="1">
        <f t="array" ref="T1222">_xlfn.IFS(laptop_prices3[[#This Row],[Storage]]="512GB SSD", 512, laptop_prices3[[#This Row],[Storage]] = "1TB SSD", 1000, laptop_prices3[[#This Row],[Storage]] = "2TB SSD", 2000, laptop_prices3[[#This Row],[Storage]]= "256GB SSD", 256, laptop_prices3[[#This Row],[Storage]] = "1TB HDD", 1000*0.7)</f>
        <v>256</v>
      </c>
      <c r="U1222" s="5">
        <f>laptop_prices3[[#This Row],[Storage Raw Value]]/ScoreCard!$J$3*ScoreCard!$J$5</f>
        <v>1.024</v>
      </c>
    </row>
    <row r="1223" spans="2:21" x14ac:dyDescent="0.2">
      <c r="B1223" s="4" cm="1">
        <f t="array" ref="B1223">SUM(laptop_prices3[[#This Row],[RAM Comp]:[Weight Comp]]+laptop_prices3[[#This Row],[Storage Comp]])</f>
        <v>12.228806220754198</v>
      </c>
      <c r="C1223">
        <v>1221</v>
      </c>
      <c r="D1223" t="s">
        <v>33</v>
      </c>
      <c r="E1223" t="s">
        <v>37</v>
      </c>
      <c r="F1223">
        <v>16</v>
      </c>
      <c r="G1223" t="s">
        <v>29</v>
      </c>
      <c r="H1223" t="s">
        <v>20</v>
      </c>
      <c r="I1223">
        <v>16</v>
      </c>
      <c r="J1223" t="s">
        <v>27</v>
      </c>
      <c r="K1223">
        <v>4.7</v>
      </c>
      <c r="L1223">
        <v>2.99</v>
      </c>
      <c r="M1223" t="s">
        <v>16</v>
      </c>
      <c r="N1223">
        <v>3760.37</v>
      </c>
      <c r="O1223" s="5">
        <f>(ScoreCard!$E$3-laptop_prices3[[#This Row],[Price ($)]])/ScoreCard!$E$3*ScoreCard!$E$5</f>
        <v>3.2603572578526037</v>
      </c>
      <c r="P1223" s="5">
        <f>laptop_prices3[[#This Row],[RAM (GB)]]/ScoreCard!$F$3*ScoreCard!$F$5</f>
        <v>1.75</v>
      </c>
      <c r="Q1223" s="5">
        <f>laptop_prices3[[#This Row],[Screen Size (inch)]]/ScoreCard!$G$3*ScoreCard!$G$5</f>
        <v>1.8497109826589595</v>
      </c>
      <c r="R1223" s="5">
        <f>laptop_prices3[[#This Row],[Battery Life (hours)]]/ScoreCard!$H$3*ScoreCard!$H$5</f>
        <v>2.7416666666666667</v>
      </c>
      <c r="S1223" s="5">
        <f>ScoreCard!$I$3-laptop_prices3[[#This Row],[Weight (kg)]]/ScoreCard!$I$3*ScoreCard!$I$5</f>
        <v>1.7914285714285714</v>
      </c>
      <c r="T1223" s="6" cm="1">
        <f t="array" ref="T1223">_xlfn.IFS(laptop_prices3[[#This Row],[Storage]]="512GB SSD", 512, laptop_prices3[[#This Row],[Storage]] = "1TB SSD", 1000, laptop_prices3[[#This Row],[Storage]] = "2TB SSD", 2000, laptop_prices3[[#This Row],[Storage]]= "256GB SSD", 256, laptop_prices3[[#This Row],[Storage]] = "1TB HDD", 1000*0.7)</f>
        <v>256</v>
      </c>
      <c r="U1223" s="5">
        <f>laptop_prices3[[#This Row],[Storage Raw Value]]/ScoreCard!$J$3*ScoreCard!$J$5</f>
        <v>1.024</v>
      </c>
    </row>
    <row r="1224" spans="2:21" x14ac:dyDescent="0.2">
      <c r="B1224" s="4" cm="1">
        <f t="array" ref="B1224">SUM(laptop_prices3[[#This Row],[RAM Comp]:[Weight Comp]]+laptop_prices3[[#This Row],[Storage Comp]])</f>
        <v>19.722782411230387</v>
      </c>
      <c r="C1224">
        <v>1222</v>
      </c>
      <c r="D1224" t="s">
        <v>17</v>
      </c>
      <c r="E1224" t="s">
        <v>37</v>
      </c>
      <c r="F1224">
        <v>4</v>
      </c>
      <c r="G1224" t="s">
        <v>13</v>
      </c>
      <c r="H1224" t="s">
        <v>20</v>
      </c>
      <c r="I1224">
        <v>16</v>
      </c>
      <c r="J1224" t="s">
        <v>43</v>
      </c>
      <c r="K1224">
        <v>11.1</v>
      </c>
      <c r="L1224">
        <v>1.28</v>
      </c>
      <c r="M1224" t="s">
        <v>22</v>
      </c>
      <c r="N1224">
        <v>2190.41</v>
      </c>
      <c r="O1224" s="5">
        <f>(ScoreCard!$E$3-laptop_prices3[[#This Row],[Price ($)]])/ScoreCard!$E$3*ScoreCard!$E$5</f>
        <v>3.986660658704575</v>
      </c>
      <c r="P1224" s="5">
        <f>laptop_prices3[[#This Row],[RAM (GB)]]/ScoreCard!$F$3*ScoreCard!$F$5</f>
        <v>0.4375</v>
      </c>
      <c r="Q1224" s="5">
        <f>laptop_prices3[[#This Row],[Screen Size (inch)]]/ScoreCard!$G$3*ScoreCard!$G$5</f>
        <v>1.8497109826589595</v>
      </c>
      <c r="R1224" s="5">
        <f>laptop_prices3[[#This Row],[Battery Life (hours)]]/ScoreCard!$H$3*ScoreCard!$H$5</f>
        <v>6.4749999999999996</v>
      </c>
      <c r="S1224" s="5">
        <f>ScoreCard!$I$3-laptop_prices3[[#This Row],[Weight (kg)]]/ScoreCard!$I$3*ScoreCard!$I$5</f>
        <v>2.7685714285714287</v>
      </c>
      <c r="T1224" s="6" cm="1">
        <f t="array" ref="T1224">_xlfn.IFS(laptop_prices3[[#This Row],[Storage]]="512GB SSD", 512, laptop_prices3[[#This Row],[Storage]] = "1TB SSD", 1000, laptop_prices3[[#This Row],[Storage]] = "2TB SSD", 2000, laptop_prices3[[#This Row],[Storage]]= "256GB SSD", 256, laptop_prices3[[#This Row],[Storage]] = "1TB HDD", 1000*0.7)</f>
        <v>512</v>
      </c>
      <c r="U1224" s="5">
        <f>laptop_prices3[[#This Row],[Storage Raw Value]]/ScoreCard!$J$3*ScoreCard!$J$5</f>
        <v>2.048</v>
      </c>
    </row>
    <row r="1225" spans="2:21" x14ac:dyDescent="0.2">
      <c r="B1225" s="4" cm="1">
        <f t="array" ref="B1225">SUM(laptop_prices3[[#This Row],[RAM Comp]:[Weight Comp]]+laptop_prices3[[#This Row],[Storage Comp]])</f>
        <v>23.737142857142857</v>
      </c>
      <c r="C1225">
        <v>1223</v>
      </c>
      <c r="D1225" t="s">
        <v>38</v>
      </c>
      <c r="E1225" t="s">
        <v>12</v>
      </c>
      <c r="F1225">
        <v>8</v>
      </c>
      <c r="G1225" t="s">
        <v>19</v>
      </c>
      <c r="H1225" t="s">
        <v>32</v>
      </c>
      <c r="I1225">
        <v>17.3</v>
      </c>
      <c r="J1225" t="s">
        <v>15</v>
      </c>
      <c r="K1225">
        <v>4.5</v>
      </c>
      <c r="L1225">
        <v>2.21</v>
      </c>
      <c r="M1225" t="s">
        <v>30</v>
      </c>
      <c r="N1225">
        <v>1113.58</v>
      </c>
      <c r="O1225" s="5">
        <f>(ScoreCard!$E$3-laptop_prices3[[#This Row],[Price ($)]])/ScoreCard!$E$3*ScoreCard!$E$5</f>
        <v>4.4848295873011175</v>
      </c>
      <c r="P1225" s="5">
        <f>laptop_prices3[[#This Row],[RAM (GB)]]/ScoreCard!$F$3*ScoreCard!$F$5</f>
        <v>0.875</v>
      </c>
      <c r="Q1225" s="5">
        <f>laptop_prices3[[#This Row],[Screen Size (inch)]]/ScoreCard!$G$3*ScoreCard!$G$5</f>
        <v>2</v>
      </c>
      <c r="R1225" s="5">
        <f>laptop_prices3[[#This Row],[Battery Life (hours)]]/ScoreCard!$H$3*ScoreCard!$H$5</f>
        <v>2.625</v>
      </c>
      <c r="S1225" s="5">
        <f>ScoreCard!$I$3-laptop_prices3[[#This Row],[Weight (kg)]]/ScoreCard!$I$3*ScoreCard!$I$5</f>
        <v>2.2371428571428571</v>
      </c>
      <c r="T1225" s="6" cm="1">
        <f t="array" ref="T1225">_xlfn.IFS(laptop_prices3[[#This Row],[Storage]]="512GB SSD", 512, laptop_prices3[[#This Row],[Storage]] = "1TB SSD", 1000, laptop_prices3[[#This Row],[Storage]] = "2TB SSD", 2000, laptop_prices3[[#This Row],[Storage]]= "256GB SSD", 256, laptop_prices3[[#This Row],[Storage]] = "1TB HDD", 1000*0.7)</f>
        <v>1000</v>
      </c>
      <c r="U1225" s="5">
        <f>laptop_prices3[[#This Row],[Storage Raw Value]]/ScoreCard!$J$3*ScoreCard!$J$5</f>
        <v>4</v>
      </c>
    </row>
    <row r="1226" spans="2:21" x14ac:dyDescent="0.2">
      <c r="B1226" s="4" cm="1">
        <f t="array" ref="B1226">SUM(laptop_prices3[[#This Row],[RAM Comp]:[Weight Comp]]+laptop_prices3[[#This Row],[Storage Comp]])</f>
        <v>16.71766336361134</v>
      </c>
      <c r="C1226">
        <v>1224</v>
      </c>
      <c r="D1226" t="s">
        <v>28</v>
      </c>
      <c r="E1226" t="s">
        <v>37</v>
      </c>
      <c r="F1226">
        <v>16</v>
      </c>
      <c r="G1226" t="s">
        <v>13</v>
      </c>
      <c r="H1226" t="s">
        <v>35</v>
      </c>
      <c r="I1226">
        <v>16</v>
      </c>
      <c r="J1226" t="s">
        <v>15</v>
      </c>
      <c r="K1226">
        <v>4.0999999999999996</v>
      </c>
      <c r="L1226">
        <v>1.69</v>
      </c>
      <c r="M1226" t="s">
        <v>30</v>
      </c>
      <c r="N1226">
        <v>2834.62</v>
      </c>
      <c r="O1226" s="5">
        <f>(ScoreCard!$E$3-laptop_prices3[[#This Row],[Price ($)]])/ScoreCard!$E$3*ScoreCard!$E$5</f>
        <v>3.6886327383353628</v>
      </c>
      <c r="P1226" s="5">
        <f>laptop_prices3[[#This Row],[RAM (GB)]]/ScoreCard!$F$3*ScoreCard!$F$5</f>
        <v>1.75</v>
      </c>
      <c r="Q1226" s="5">
        <f>laptop_prices3[[#This Row],[Screen Size (inch)]]/ScoreCard!$G$3*ScoreCard!$G$5</f>
        <v>1.8497109826589595</v>
      </c>
      <c r="R1226" s="5">
        <f>laptop_prices3[[#This Row],[Battery Life (hours)]]/ScoreCard!$H$3*ScoreCard!$H$5</f>
        <v>2.3916666666666662</v>
      </c>
      <c r="S1226" s="5">
        <f>ScoreCard!$I$3-laptop_prices3[[#This Row],[Weight (kg)]]/ScoreCard!$I$3*ScoreCard!$I$5</f>
        <v>2.5342857142857143</v>
      </c>
      <c r="T1226" s="6" cm="1">
        <f t="array" ref="T1226">_xlfn.IFS(laptop_prices3[[#This Row],[Storage]]="512GB SSD", 512, laptop_prices3[[#This Row],[Storage]] = "1TB SSD", 1000, laptop_prices3[[#This Row],[Storage]] = "2TB SSD", 2000, laptop_prices3[[#This Row],[Storage]]= "256GB SSD", 256, laptop_prices3[[#This Row],[Storage]] = "1TB HDD", 1000*0.7)</f>
        <v>512</v>
      </c>
      <c r="U1226" s="5">
        <f>laptop_prices3[[#This Row],[Storage Raw Value]]/ScoreCard!$J$3*ScoreCard!$J$5</f>
        <v>2.048</v>
      </c>
    </row>
    <row r="1227" spans="2:21" x14ac:dyDescent="0.2">
      <c r="B1227" s="4" cm="1">
        <f t="array" ref="B1227">SUM(laptop_prices3[[#This Row],[RAM Comp]:[Weight Comp]]+laptop_prices3[[#This Row],[Storage Comp]])</f>
        <v>42.822810349573359</v>
      </c>
      <c r="C1227">
        <v>1225</v>
      </c>
      <c r="D1227" t="s">
        <v>33</v>
      </c>
      <c r="E1227" t="s">
        <v>48</v>
      </c>
      <c r="F1227">
        <v>8</v>
      </c>
      <c r="G1227" t="s">
        <v>25</v>
      </c>
      <c r="H1227" t="s">
        <v>32</v>
      </c>
      <c r="I1227">
        <v>13.3</v>
      </c>
      <c r="J1227" t="s">
        <v>43</v>
      </c>
      <c r="K1227">
        <v>10.7</v>
      </c>
      <c r="L1227">
        <v>2.33</v>
      </c>
      <c r="M1227" t="s">
        <v>46</v>
      </c>
      <c r="N1227">
        <v>1406.63</v>
      </c>
      <c r="O1227" s="5">
        <f>(ScoreCard!$E$3-laptop_prices3[[#This Row],[Price ($)]])/ScoreCard!$E$3*ScoreCard!$E$5</f>
        <v>4.3492572086292594</v>
      </c>
      <c r="P1227" s="5">
        <f>laptop_prices3[[#This Row],[RAM (GB)]]/ScoreCard!$F$3*ScoreCard!$F$5</f>
        <v>0.875</v>
      </c>
      <c r="Q1227" s="5">
        <f>laptop_prices3[[#This Row],[Screen Size (inch)]]/ScoreCard!$G$3*ScoreCard!$G$5</f>
        <v>1.5375722543352601</v>
      </c>
      <c r="R1227" s="5">
        <f>laptop_prices3[[#This Row],[Battery Life (hours)]]/ScoreCard!$H$3*ScoreCard!$H$5</f>
        <v>6.2416666666666663</v>
      </c>
      <c r="S1227" s="5">
        <f>ScoreCard!$I$3-laptop_prices3[[#This Row],[Weight (kg)]]/ScoreCard!$I$3*ScoreCard!$I$5</f>
        <v>2.1685714285714286</v>
      </c>
      <c r="T1227" s="6" cm="1">
        <f t="array" ref="T1227">_xlfn.IFS(laptop_prices3[[#This Row],[Storage]]="512GB SSD", 512, laptop_prices3[[#This Row],[Storage]] = "1TB SSD", 1000, laptop_prices3[[#This Row],[Storage]] = "2TB SSD", 2000, laptop_prices3[[#This Row],[Storage]]= "256GB SSD", 256, laptop_prices3[[#This Row],[Storage]] = "1TB HDD", 1000*0.7)</f>
        <v>2000</v>
      </c>
      <c r="U1227" s="5">
        <f>laptop_prices3[[#This Row],[Storage Raw Value]]/ScoreCard!$J$3*ScoreCard!$J$5</f>
        <v>8</v>
      </c>
    </row>
    <row r="1228" spans="2:21" x14ac:dyDescent="0.2">
      <c r="B1228" s="4" cm="1">
        <f t="array" ref="B1228">SUM(laptop_prices3[[#This Row],[RAM Comp]:[Weight Comp]]+laptop_prices3[[#This Row],[Storage Comp]])</f>
        <v>19.969068538398016</v>
      </c>
      <c r="C1228">
        <v>1226</v>
      </c>
      <c r="D1228" t="s">
        <v>33</v>
      </c>
      <c r="E1228" t="s">
        <v>48</v>
      </c>
      <c r="F1228">
        <v>16</v>
      </c>
      <c r="G1228" t="s">
        <v>13</v>
      </c>
      <c r="H1228" t="s">
        <v>14</v>
      </c>
      <c r="I1228">
        <v>14</v>
      </c>
      <c r="J1228" t="s">
        <v>15</v>
      </c>
      <c r="K1228">
        <v>9.6</v>
      </c>
      <c r="L1228">
        <v>1.21</v>
      </c>
      <c r="M1228" t="s">
        <v>16</v>
      </c>
      <c r="N1228">
        <v>1936.97</v>
      </c>
      <c r="O1228" s="5">
        <f>(ScoreCard!$E$3-laptop_prices3[[#This Row],[Price ($)]])/ScoreCard!$E$3*ScoreCard!$E$5</f>
        <v>4.1039084445793259</v>
      </c>
      <c r="P1228" s="5">
        <f>laptop_prices3[[#This Row],[RAM (GB)]]/ScoreCard!$F$3*ScoreCard!$F$5</f>
        <v>1.75</v>
      </c>
      <c r="Q1228" s="5">
        <f>laptop_prices3[[#This Row],[Screen Size (inch)]]/ScoreCard!$G$3*ScoreCard!$G$5</f>
        <v>1.6184971098265895</v>
      </c>
      <c r="R1228" s="5">
        <f>laptop_prices3[[#This Row],[Battery Life (hours)]]/ScoreCard!$H$3*ScoreCard!$H$5</f>
        <v>5.6</v>
      </c>
      <c r="S1228" s="5">
        <f>ScoreCard!$I$3-laptop_prices3[[#This Row],[Weight (kg)]]/ScoreCard!$I$3*ScoreCard!$I$5</f>
        <v>2.8085714285714287</v>
      </c>
      <c r="T1228" s="6" cm="1">
        <f t="array" ref="T1228">_xlfn.IFS(laptop_prices3[[#This Row],[Storage]]="512GB SSD", 512, laptop_prices3[[#This Row],[Storage]] = "1TB SSD", 1000, laptop_prices3[[#This Row],[Storage]] = "2TB SSD", 2000, laptop_prices3[[#This Row],[Storage]]= "256GB SSD", 256, laptop_prices3[[#This Row],[Storage]] = "1TB HDD", 1000*0.7)</f>
        <v>512</v>
      </c>
      <c r="U1228" s="5">
        <f>laptop_prices3[[#This Row],[Storage Raw Value]]/ScoreCard!$J$3*ScoreCard!$J$5</f>
        <v>2.048</v>
      </c>
    </row>
    <row r="1229" spans="2:21" x14ac:dyDescent="0.2">
      <c r="B1229" s="4" cm="1">
        <f t="array" ref="B1229">SUM(laptop_prices3[[#This Row],[RAM Comp]:[Weight Comp]]+laptop_prices3[[#This Row],[Storage Comp]])</f>
        <v>19.337401871731352</v>
      </c>
      <c r="C1229">
        <v>1227</v>
      </c>
      <c r="D1229" t="s">
        <v>33</v>
      </c>
      <c r="E1229" t="s">
        <v>48</v>
      </c>
      <c r="F1229">
        <v>32</v>
      </c>
      <c r="G1229" t="s">
        <v>13</v>
      </c>
      <c r="H1229" t="s">
        <v>20</v>
      </c>
      <c r="I1229">
        <v>14</v>
      </c>
      <c r="J1229" t="s">
        <v>21</v>
      </c>
      <c r="K1229">
        <v>7.3</v>
      </c>
      <c r="L1229">
        <v>3.03</v>
      </c>
      <c r="M1229" t="s">
        <v>30</v>
      </c>
      <c r="N1229">
        <v>1728.86</v>
      </c>
      <c r="O1229" s="5">
        <f>(ScoreCard!$E$3-laptop_prices3[[#This Row],[Price ($)]])/ScoreCard!$E$3*ScoreCard!$E$5</f>
        <v>4.2001854202674345</v>
      </c>
      <c r="P1229" s="5">
        <f>laptop_prices3[[#This Row],[RAM (GB)]]/ScoreCard!$F$3*ScoreCard!$F$5</f>
        <v>3.5</v>
      </c>
      <c r="Q1229" s="5">
        <f>laptop_prices3[[#This Row],[Screen Size (inch)]]/ScoreCard!$G$3*ScoreCard!$G$5</f>
        <v>1.6184971098265895</v>
      </c>
      <c r="R1229" s="5">
        <f>laptop_prices3[[#This Row],[Battery Life (hours)]]/ScoreCard!$H$3*ScoreCard!$H$5</f>
        <v>4.2583333333333329</v>
      </c>
      <c r="S1229" s="5">
        <f>ScoreCard!$I$3-laptop_prices3[[#This Row],[Weight (kg)]]/ScoreCard!$I$3*ScoreCard!$I$5</f>
        <v>1.7685714285714287</v>
      </c>
      <c r="T1229" s="6" cm="1">
        <f t="array" ref="T1229">_xlfn.IFS(laptop_prices3[[#This Row],[Storage]]="512GB SSD", 512, laptop_prices3[[#This Row],[Storage]] = "1TB SSD", 1000, laptop_prices3[[#This Row],[Storage]] = "2TB SSD", 2000, laptop_prices3[[#This Row],[Storage]]= "256GB SSD", 256, laptop_prices3[[#This Row],[Storage]] = "1TB HDD", 1000*0.7)</f>
        <v>512</v>
      </c>
      <c r="U1229" s="5">
        <f>laptop_prices3[[#This Row],[Storage Raw Value]]/ScoreCard!$J$3*ScoreCard!$J$5</f>
        <v>2.048</v>
      </c>
    </row>
    <row r="1230" spans="2:21" x14ac:dyDescent="0.2">
      <c r="B1230" s="4" cm="1">
        <f t="array" ref="B1230">SUM(laptop_prices3[[#This Row],[RAM Comp]:[Weight Comp]]+laptop_prices3[[#This Row],[Storage Comp]])</f>
        <v>46.502857142857138</v>
      </c>
      <c r="C1230">
        <v>1228</v>
      </c>
      <c r="D1230" t="s">
        <v>45</v>
      </c>
      <c r="E1230" t="s">
        <v>31</v>
      </c>
      <c r="F1230">
        <v>64</v>
      </c>
      <c r="G1230" t="s">
        <v>25</v>
      </c>
      <c r="H1230" t="s">
        <v>44</v>
      </c>
      <c r="I1230">
        <v>17.3</v>
      </c>
      <c r="J1230" t="s">
        <v>15</v>
      </c>
      <c r="K1230">
        <v>6</v>
      </c>
      <c r="L1230">
        <v>2.62</v>
      </c>
      <c r="M1230" t="s">
        <v>22</v>
      </c>
      <c r="N1230">
        <v>1871.86</v>
      </c>
      <c r="O1230" s="5">
        <f>(ScoreCard!$E$3-laptop_prices3[[#This Row],[Price ($)]])/ScoreCard!$E$3*ScoreCard!$E$5</f>
        <v>4.134029985529077</v>
      </c>
      <c r="P1230" s="5">
        <f>laptop_prices3[[#This Row],[RAM (GB)]]/ScoreCard!$F$3*ScoreCard!$F$5</f>
        <v>7</v>
      </c>
      <c r="Q1230" s="5">
        <f>laptop_prices3[[#This Row],[Screen Size (inch)]]/ScoreCard!$G$3*ScoreCard!$G$5</f>
        <v>2</v>
      </c>
      <c r="R1230" s="5">
        <f>laptop_prices3[[#This Row],[Battery Life (hours)]]/ScoreCard!$H$3*ScoreCard!$H$5</f>
        <v>3.5</v>
      </c>
      <c r="S1230" s="5">
        <f>ScoreCard!$I$3-laptop_prices3[[#This Row],[Weight (kg)]]/ScoreCard!$I$3*ScoreCard!$I$5</f>
        <v>2.0028571428571427</v>
      </c>
      <c r="T1230" s="6" cm="1">
        <f t="array" ref="T1230">_xlfn.IFS(laptop_prices3[[#This Row],[Storage]]="512GB SSD", 512, laptop_prices3[[#This Row],[Storage]] = "1TB SSD", 1000, laptop_prices3[[#This Row],[Storage]] = "2TB SSD", 2000, laptop_prices3[[#This Row],[Storage]]= "256GB SSD", 256, laptop_prices3[[#This Row],[Storage]] = "1TB HDD", 1000*0.7)</f>
        <v>2000</v>
      </c>
      <c r="U1230" s="5">
        <f>laptop_prices3[[#This Row],[Storage Raw Value]]/ScoreCard!$J$3*ScoreCard!$J$5</f>
        <v>8</v>
      </c>
    </row>
    <row r="1231" spans="2:21" x14ac:dyDescent="0.2">
      <c r="B1231" s="4" cm="1">
        <f t="array" ref="B1231">SUM(laptop_prices3[[#This Row],[RAM Comp]:[Weight Comp]]+laptop_prices3[[#This Row],[Storage Comp]])</f>
        <v>22.365191301954308</v>
      </c>
      <c r="C1231">
        <v>1229</v>
      </c>
      <c r="D1231" t="s">
        <v>47</v>
      </c>
      <c r="E1231" t="s">
        <v>41</v>
      </c>
      <c r="F1231">
        <v>32</v>
      </c>
      <c r="G1231" t="s">
        <v>42</v>
      </c>
      <c r="H1231" t="s">
        <v>26</v>
      </c>
      <c r="I1231">
        <v>13.3</v>
      </c>
      <c r="J1231" t="s">
        <v>43</v>
      </c>
      <c r="K1231">
        <v>7.6</v>
      </c>
      <c r="L1231">
        <v>3.16</v>
      </c>
      <c r="M1231" t="s">
        <v>22</v>
      </c>
      <c r="N1231">
        <v>2992.66</v>
      </c>
      <c r="O1231" s="5">
        <f>(ScoreCard!$E$3-laptop_prices3[[#This Row],[Price ($)]])/ScoreCard!$E$3*ScoreCard!$E$5</f>
        <v>3.6155194173140339</v>
      </c>
      <c r="P1231" s="5">
        <f>laptop_prices3[[#This Row],[RAM (GB)]]/ScoreCard!$F$3*ScoreCard!$F$5</f>
        <v>3.5</v>
      </c>
      <c r="Q1231" s="5">
        <f>laptop_prices3[[#This Row],[Screen Size (inch)]]/ScoreCard!$G$3*ScoreCard!$G$5</f>
        <v>1.5375722543352601</v>
      </c>
      <c r="R1231" s="5">
        <f>laptop_prices3[[#This Row],[Battery Life (hours)]]/ScoreCard!$H$3*ScoreCard!$H$5</f>
        <v>4.4333333333333336</v>
      </c>
      <c r="S1231" s="5">
        <f>ScoreCard!$I$3-laptop_prices3[[#This Row],[Weight (kg)]]/ScoreCard!$I$3*ScoreCard!$I$5</f>
        <v>1.6942857142857142</v>
      </c>
      <c r="T1231" s="6" cm="1">
        <f t="array" ref="T1231">_xlfn.IFS(laptop_prices3[[#This Row],[Storage]]="512GB SSD", 512, laptop_prices3[[#This Row],[Storage]] = "1TB SSD", 1000, laptop_prices3[[#This Row],[Storage]] = "2TB SSD", 2000, laptop_prices3[[#This Row],[Storage]]= "256GB SSD", 256, laptop_prices3[[#This Row],[Storage]] = "1TB HDD", 1000*0.7)</f>
        <v>700</v>
      </c>
      <c r="U1231" s="5">
        <f>laptop_prices3[[#This Row],[Storage Raw Value]]/ScoreCard!$J$3*ScoreCard!$J$5</f>
        <v>2.8</v>
      </c>
    </row>
    <row r="1232" spans="2:21" x14ac:dyDescent="0.2">
      <c r="B1232" s="4" cm="1">
        <f t="array" ref="B1232">SUM(laptop_prices3[[#This Row],[RAM Comp]:[Weight Comp]]+laptop_prices3[[#This Row],[Storage Comp]])</f>
        <v>41.459182493806772</v>
      </c>
      <c r="C1232">
        <v>1230</v>
      </c>
      <c r="D1232" t="s">
        <v>36</v>
      </c>
      <c r="E1232" t="s">
        <v>18</v>
      </c>
      <c r="F1232">
        <v>8</v>
      </c>
      <c r="G1232" t="s">
        <v>25</v>
      </c>
      <c r="H1232" t="s">
        <v>20</v>
      </c>
      <c r="I1232">
        <v>15.6</v>
      </c>
      <c r="J1232" t="s">
        <v>15</v>
      </c>
      <c r="K1232">
        <v>8.6999999999999993</v>
      </c>
      <c r="L1232">
        <v>3.14</v>
      </c>
      <c r="M1232" t="s">
        <v>46</v>
      </c>
      <c r="N1232">
        <v>1681.71</v>
      </c>
      <c r="O1232" s="5">
        <f>(ScoreCard!$E$3-laptop_prices3[[#This Row],[Price ($)]])/ScoreCard!$E$3*ScoreCard!$E$5</f>
        <v>4.2219982087143819</v>
      </c>
      <c r="P1232" s="5">
        <f>laptop_prices3[[#This Row],[RAM (GB)]]/ScoreCard!$F$3*ScoreCard!$F$5</f>
        <v>0.875</v>
      </c>
      <c r="Q1232" s="5">
        <f>laptop_prices3[[#This Row],[Screen Size (inch)]]/ScoreCard!$G$3*ScoreCard!$G$5</f>
        <v>1.8034682080924855</v>
      </c>
      <c r="R1232" s="5">
        <f>laptop_prices3[[#This Row],[Battery Life (hours)]]/ScoreCard!$H$3*ScoreCard!$H$5</f>
        <v>5.0750000000000002</v>
      </c>
      <c r="S1232" s="5">
        <f>ScoreCard!$I$3-laptop_prices3[[#This Row],[Weight (kg)]]/ScoreCard!$I$3*ScoreCard!$I$5</f>
        <v>1.7057142857142857</v>
      </c>
      <c r="T1232" s="6" cm="1">
        <f t="array" ref="T1232">_xlfn.IFS(laptop_prices3[[#This Row],[Storage]]="512GB SSD", 512, laptop_prices3[[#This Row],[Storage]] = "1TB SSD", 1000, laptop_prices3[[#This Row],[Storage]] = "2TB SSD", 2000, laptop_prices3[[#This Row],[Storage]]= "256GB SSD", 256, laptop_prices3[[#This Row],[Storage]] = "1TB HDD", 1000*0.7)</f>
        <v>2000</v>
      </c>
      <c r="U1232" s="5">
        <f>laptop_prices3[[#This Row],[Storage Raw Value]]/ScoreCard!$J$3*ScoreCard!$J$5</f>
        <v>8</v>
      </c>
    </row>
    <row r="1233" spans="2:21" x14ac:dyDescent="0.2">
      <c r="B1233" s="4" cm="1">
        <f t="array" ref="B1233">SUM(laptop_prices3[[#This Row],[RAM Comp]:[Weight Comp]]+laptop_prices3[[#This Row],[Storage Comp]])</f>
        <v>44.075429397192408</v>
      </c>
      <c r="C1233">
        <v>1231</v>
      </c>
      <c r="D1233" t="s">
        <v>11</v>
      </c>
      <c r="E1233" t="s">
        <v>31</v>
      </c>
      <c r="F1233">
        <v>16</v>
      </c>
      <c r="G1233" t="s">
        <v>25</v>
      </c>
      <c r="H1233" t="s">
        <v>35</v>
      </c>
      <c r="I1233">
        <v>13.3</v>
      </c>
      <c r="J1233" t="s">
        <v>27</v>
      </c>
      <c r="K1233">
        <v>11.7</v>
      </c>
      <c r="L1233">
        <v>2.69</v>
      </c>
      <c r="M1233" t="s">
        <v>30</v>
      </c>
      <c r="N1233">
        <v>2572.4899999999998</v>
      </c>
      <c r="O1233" s="5">
        <f>(ScoreCard!$E$3-laptop_prices3[[#This Row],[Price ($)]])/ScoreCard!$E$3*ScoreCard!$E$5</f>
        <v>3.8099007390903674</v>
      </c>
      <c r="P1233" s="5">
        <f>laptop_prices3[[#This Row],[RAM (GB)]]/ScoreCard!$F$3*ScoreCard!$F$5</f>
        <v>1.75</v>
      </c>
      <c r="Q1233" s="5">
        <f>laptop_prices3[[#This Row],[Screen Size (inch)]]/ScoreCard!$G$3*ScoreCard!$G$5</f>
        <v>1.5375722543352601</v>
      </c>
      <c r="R1233" s="5">
        <f>laptop_prices3[[#This Row],[Battery Life (hours)]]/ScoreCard!$H$3*ScoreCard!$H$5</f>
        <v>6.8250000000000002</v>
      </c>
      <c r="S1233" s="5">
        <f>ScoreCard!$I$3-laptop_prices3[[#This Row],[Weight (kg)]]/ScoreCard!$I$3*ScoreCard!$I$5</f>
        <v>1.9628571428571429</v>
      </c>
      <c r="T1233" s="6" cm="1">
        <f t="array" ref="T1233">_xlfn.IFS(laptop_prices3[[#This Row],[Storage]]="512GB SSD", 512, laptop_prices3[[#This Row],[Storage]] = "1TB SSD", 1000, laptop_prices3[[#This Row],[Storage]] = "2TB SSD", 2000, laptop_prices3[[#This Row],[Storage]]= "256GB SSD", 256, laptop_prices3[[#This Row],[Storage]] = "1TB HDD", 1000*0.7)</f>
        <v>2000</v>
      </c>
      <c r="U1233" s="5">
        <f>laptop_prices3[[#This Row],[Storage Raw Value]]/ScoreCard!$J$3*ScoreCard!$J$5</f>
        <v>8</v>
      </c>
    </row>
    <row r="1234" spans="2:21" x14ac:dyDescent="0.2">
      <c r="B1234" s="4" cm="1">
        <f t="array" ref="B1234">SUM(laptop_prices3[[#This Row],[RAM Comp]:[Weight Comp]]+laptop_prices3[[#This Row],[Storage Comp]])</f>
        <v>26.05644949077897</v>
      </c>
      <c r="C1234">
        <v>1232</v>
      </c>
      <c r="D1234" t="s">
        <v>36</v>
      </c>
      <c r="E1234" t="s">
        <v>12</v>
      </c>
      <c r="F1234">
        <v>64</v>
      </c>
      <c r="G1234" t="s">
        <v>13</v>
      </c>
      <c r="H1234" t="s">
        <v>26</v>
      </c>
      <c r="I1234">
        <v>14</v>
      </c>
      <c r="J1234" t="s">
        <v>15</v>
      </c>
      <c r="K1234">
        <v>11.3</v>
      </c>
      <c r="L1234">
        <v>1.48</v>
      </c>
      <c r="M1234" t="s">
        <v>46</v>
      </c>
      <c r="N1234">
        <v>2354.19</v>
      </c>
      <c r="O1234" s="5">
        <f>(ScoreCard!$E$3-laptop_prices3[[#This Row],[Price ($)]])/ScoreCard!$E$3*ScoreCard!$E$5</f>
        <v>3.9108918677853559</v>
      </c>
      <c r="P1234" s="5">
        <f>laptop_prices3[[#This Row],[RAM (GB)]]/ScoreCard!$F$3*ScoreCard!$F$5</f>
        <v>7</v>
      </c>
      <c r="Q1234" s="5">
        <f>laptop_prices3[[#This Row],[Screen Size (inch)]]/ScoreCard!$G$3*ScoreCard!$G$5</f>
        <v>1.6184971098265895</v>
      </c>
      <c r="R1234" s="5">
        <f>laptop_prices3[[#This Row],[Battery Life (hours)]]/ScoreCard!$H$3*ScoreCard!$H$5</f>
        <v>6.5916666666666677</v>
      </c>
      <c r="S1234" s="5">
        <f>ScoreCard!$I$3-laptop_prices3[[#This Row],[Weight (kg)]]/ScoreCard!$I$3*ScoreCard!$I$5</f>
        <v>2.6542857142857144</v>
      </c>
      <c r="T1234" s="6" cm="1">
        <f t="array" ref="T1234">_xlfn.IFS(laptop_prices3[[#This Row],[Storage]]="512GB SSD", 512, laptop_prices3[[#This Row],[Storage]] = "1TB SSD", 1000, laptop_prices3[[#This Row],[Storage]] = "2TB SSD", 2000, laptop_prices3[[#This Row],[Storage]]= "256GB SSD", 256, laptop_prices3[[#This Row],[Storage]] = "1TB HDD", 1000*0.7)</f>
        <v>512</v>
      </c>
      <c r="U1234" s="5">
        <f>laptop_prices3[[#This Row],[Storage Raw Value]]/ScoreCard!$J$3*ScoreCard!$J$5</f>
        <v>2.048</v>
      </c>
    </row>
    <row r="1235" spans="2:21" x14ac:dyDescent="0.2">
      <c r="B1235" s="4" cm="1">
        <f t="array" ref="B1235">SUM(laptop_prices3[[#This Row],[RAM Comp]:[Weight Comp]]+laptop_prices3[[#This Row],[Storage Comp]])</f>
        <v>16.910735205064686</v>
      </c>
      <c r="C1235">
        <v>1233</v>
      </c>
      <c r="D1235" t="s">
        <v>33</v>
      </c>
      <c r="E1235" t="s">
        <v>24</v>
      </c>
      <c r="F1235">
        <v>16</v>
      </c>
      <c r="G1235" t="s">
        <v>13</v>
      </c>
      <c r="H1235" t="s">
        <v>32</v>
      </c>
      <c r="I1235">
        <v>14</v>
      </c>
      <c r="J1235" t="s">
        <v>27</v>
      </c>
      <c r="K1235">
        <v>4.7</v>
      </c>
      <c r="L1235">
        <v>1.56</v>
      </c>
      <c r="M1235" t="s">
        <v>16</v>
      </c>
      <c r="N1235">
        <v>2038.31</v>
      </c>
      <c r="O1235" s="5">
        <f>(ScoreCard!$E$3-laptop_prices3[[#This Row],[Price ($)]])/ScoreCard!$E$3*ScoreCard!$E$5</f>
        <v>4.057025984744465</v>
      </c>
      <c r="P1235" s="5">
        <f>laptop_prices3[[#This Row],[RAM (GB)]]/ScoreCard!$F$3*ScoreCard!$F$5</f>
        <v>1.75</v>
      </c>
      <c r="Q1235" s="5">
        <f>laptop_prices3[[#This Row],[Screen Size (inch)]]/ScoreCard!$G$3*ScoreCard!$G$5</f>
        <v>1.6184971098265895</v>
      </c>
      <c r="R1235" s="5">
        <f>laptop_prices3[[#This Row],[Battery Life (hours)]]/ScoreCard!$H$3*ScoreCard!$H$5</f>
        <v>2.7416666666666667</v>
      </c>
      <c r="S1235" s="5">
        <f>ScoreCard!$I$3-laptop_prices3[[#This Row],[Weight (kg)]]/ScoreCard!$I$3*ScoreCard!$I$5</f>
        <v>2.6085714285714285</v>
      </c>
      <c r="T1235" s="6" cm="1">
        <f t="array" ref="T1235">_xlfn.IFS(laptop_prices3[[#This Row],[Storage]]="512GB SSD", 512, laptop_prices3[[#This Row],[Storage]] = "1TB SSD", 1000, laptop_prices3[[#This Row],[Storage]] = "2TB SSD", 2000, laptop_prices3[[#This Row],[Storage]]= "256GB SSD", 256, laptop_prices3[[#This Row],[Storage]] = "1TB HDD", 1000*0.7)</f>
        <v>512</v>
      </c>
      <c r="U1235" s="5">
        <f>laptop_prices3[[#This Row],[Storage Raw Value]]/ScoreCard!$J$3*ScoreCard!$J$5</f>
        <v>2.048</v>
      </c>
    </row>
    <row r="1236" spans="2:21" x14ac:dyDescent="0.2">
      <c r="B1236" s="4" cm="1">
        <f t="array" ref="B1236">SUM(laptop_prices3[[#This Row],[RAM Comp]:[Weight Comp]]+laptop_prices3[[#This Row],[Storage Comp]])</f>
        <v>38.457663776493263</v>
      </c>
      <c r="C1236">
        <v>1234</v>
      </c>
      <c r="D1236" t="s">
        <v>36</v>
      </c>
      <c r="E1236" t="s">
        <v>31</v>
      </c>
      <c r="F1236">
        <v>4</v>
      </c>
      <c r="G1236" t="s">
        <v>25</v>
      </c>
      <c r="H1236" t="s">
        <v>35</v>
      </c>
      <c r="I1236">
        <v>14</v>
      </c>
      <c r="J1236" t="s">
        <v>21</v>
      </c>
      <c r="K1236">
        <v>4.7</v>
      </c>
      <c r="L1236">
        <v>3.22</v>
      </c>
      <c r="M1236" t="s">
        <v>46</v>
      </c>
      <c r="N1236">
        <v>685.76</v>
      </c>
      <c r="O1236" s="5">
        <f>(ScoreCard!$E$3-laptop_prices3[[#This Row],[Price ($)]])/ScoreCard!$E$3*ScoreCard!$E$5</f>
        <v>4.6827499935232444</v>
      </c>
      <c r="P1236" s="5">
        <f>laptop_prices3[[#This Row],[RAM (GB)]]/ScoreCard!$F$3*ScoreCard!$F$5</f>
        <v>0.4375</v>
      </c>
      <c r="Q1236" s="5">
        <f>laptop_prices3[[#This Row],[Screen Size (inch)]]/ScoreCard!$G$3*ScoreCard!$G$5</f>
        <v>1.6184971098265895</v>
      </c>
      <c r="R1236" s="5">
        <f>laptop_prices3[[#This Row],[Battery Life (hours)]]/ScoreCard!$H$3*ScoreCard!$H$5</f>
        <v>2.7416666666666667</v>
      </c>
      <c r="S1236" s="5">
        <f>ScoreCard!$I$3-laptop_prices3[[#This Row],[Weight (kg)]]/ScoreCard!$I$3*ScoreCard!$I$5</f>
        <v>1.66</v>
      </c>
      <c r="T1236" s="6" cm="1">
        <f t="array" ref="T1236">_xlfn.IFS(laptop_prices3[[#This Row],[Storage]]="512GB SSD", 512, laptop_prices3[[#This Row],[Storage]] = "1TB SSD", 1000, laptop_prices3[[#This Row],[Storage]] = "2TB SSD", 2000, laptop_prices3[[#This Row],[Storage]]= "256GB SSD", 256, laptop_prices3[[#This Row],[Storage]] = "1TB HDD", 1000*0.7)</f>
        <v>2000</v>
      </c>
      <c r="U1236" s="5">
        <f>laptop_prices3[[#This Row],[Storage Raw Value]]/ScoreCard!$J$3*ScoreCard!$J$5</f>
        <v>8</v>
      </c>
    </row>
    <row r="1237" spans="2:21" x14ac:dyDescent="0.2">
      <c r="B1237" s="4" cm="1">
        <f t="array" ref="B1237">SUM(laptop_prices3[[#This Row],[RAM Comp]:[Weight Comp]]+laptop_prices3[[#This Row],[Storage Comp]])</f>
        <v>24.485401871731348</v>
      </c>
      <c r="C1237">
        <v>1235</v>
      </c>
      <c r="D1237" t="s">
        <v>23</v>
      </c>
      <c r="E1237" t="s">
        <v>18</v>
      </c>
      <c r="F1237">
        <v>8</v>
      </c>
      <c r="G1237" t="s">
        <v>19</v>
      </c>
      <c r="H1237" t="s">
        <v>35</v>
      </c>
      <c r="I1237">
        <v>14</v>
      </c>
      <c r="J1237" t="s">
        <v>15</v>
      </c>
      <c r="K1237">
        <v>5.8</v>
      </c>
      <c r="L1237">
        <v>1.56</v>
      </c>
      <c r="M1237" t="s">
        <v>22</v>
      </c>
      <c r="N1237">
        <v>1663.74</v>
      </c>
      <c r="O1237" s="5">
        <f>(ScoreCard!$E$3-laptop_prices3[[#This Row],[Price ($)]])/ScoreCard!$E$3*ScoreCard!$E$5</f>
        <v>4.2303115874713635</v>
      </c>
      <c r="P1237" s="5">
        <f>laptop_prices3[[#This Row],[RAM (GB)]]/ScoreCard!$F$3*ScoreCard!$F$5</f>
        <v>0.875</v>
      </c>
      <c r="Q1237" s="5">
        <f>laptop_prices3[[#This Row],[Screen Size (inch)]]/ScoreCard!$G$3*ScoreCard!$G$5</f>
        <v>1.6184971098265895</v>
      </c>
      <c r="R1237" s="5">
        <f>laptop_prices3[[#This Row],[Battery Life (hours)]]/ScoreCard!$H$3*ScoreCard!$H$5</f>
        <v>3.3833333333333333</v>
      </c>
      <c r="S1237" s="5">
        <f>ScoreCard!$I$3-laptop_prices3[[#This Row],[Weight (kg)]]/ScoreCard!$I$3*ScoreCard!$I$5</f>
        <v>2.6085714285714285</v>
      </c>
      <c r="T1237" s="6" cm="1">
        <f t="array" ref="T1237">_xlfn.IFS(laptop_prices3[[#This Row],[Storage]]="512GB SSD", 512, laptop_prices3[[#This Row],[Storage]] = "1TB SSD", 1000, laptop_prices3[[#This Row],[Storage]] = "2TB SSD", 2000, laptop_prices3[[#This Row],[Storage]]= "256GB SSD", 256, laptop_prices3[[#This Row],[Storage]] = "1TB HDD", 1000*0.7)</f>
        <v>1000</v>
      </c>
      <c r="U1237" s="5">
        <f>laptop_prices3[[#This Row],[Storage Raw Value]]/ScoreCard!$J$3*ScoreCard!$J$5</f>
        <v>4</v>
      </c>
    </row>
    <row r="1238" spans="2:21" x14ac:dyDescent="0.2">
      <c r="B1238" s="4" cm="1">
        <f t="array" ref="B1238">SUM(laptop_prices3[[#This Row],[RAM Comp]:[Weight Comp]]+laptop_prices3[[#This Row],[Storage Comp]])</f>
        <v>19.083309523809525</v>
      </c>
      <c r="C1238">
        <v>1236</v>
      </c>
      <c r="D1238" t="s">
        <v>17</v>
      </c>
      <c r="E1238" t="s">
        <v>48</v>
      </c>
      <c r="F1238">
        <v>4</v>
      </c>
      <c r="G1238" t="s">
        <v>13</v>
      </c>
      <c r="H1238" t="s">
        <v>40</v>
      </c>
      <c r="I1238">
        <v>17.3</v>
      </c>
      <c r="J1238" t="s">
        <v>43</v>
      </c>
      <c r="K1238">
        <v>11</v>
      </c>
      <c r="L1238">
        <v>2.56</v>
      </c>
      <c r="M1238" t="s">
        <v>16</v>
      </c>
      <c r="N1238">
        <v>1664.15</v>
      </c>
      <c r="O1238" s="5">
        <f>(ScoreCard!$E$3-laptop_prices3[[#This Row],[Price ($)]])/ScoreCard!$E$3*ScoreCard!$E$5</f>
        <v>4.2301219110500856</v>
      </c>
      <c r="P1238" s="5">
        <f>laptop_prices3[[#This Row],[RAM (GB)]]/ScoreCard!$F$3*ScoreCard!$F$5</f>
        <v>0.4375</v>
      </c>
      <c r="Q1238" s="5">
        <f>laptop_prices3[[#This Row],[Screen Size (inch)]]/ScoreCard!$G$3*ScoreCard!$G$5</f>
        <v>2</v>
      </c>
      <c r="R1238" s="5">
        <f>laptop_prices3[[#This Row],[Battery Life (hours)]]/ScoreCard!$H$3*ScoreCard!$H$5</f>
        <v>6.4166666666666661</v>
      </c>
      <c r="S1238" s="5">
        <f>ScoreCard!$I$3-laptop_prices3[[#This Row],[Weight (kg)]]/ScoreCard!$I$3*ScoreCard!$I$5</f>
        <v>2.0371428571428574</v>
      </c>
      <c r="T1238" s="6" cm="1">
        <f t="array" ref="T1238">_xlfn.IFS(laptop_prices3[[#This Row],[Storage]]="512GB SSD", 512, laptop_prices3[[#This Row],[Storage]] = "1TB SSD", 1000, laptop_prices3[[#This Row],[Storage]] = "2TB SSD", 2000, laptop_prices3[[#This Row],[Storage]]= "256GB SSD", 256, laptop_prices3[[#This Row],[Storage]] = "1TB HDD", 1000*0.7)</f>
        <v>512</v>
      </c>
      <c r="U1238" s="5">
        <f>laptop_prices3[[#This Row],[Storage Raw Value]]/ScoreCard!$J$3*ScoreCard!$J$5</f>
        <v>2.048</v>
      </c>
    </row>
    <row r="1239" spans="2:21" x14ac:dyDescent="0.2">
      <c r="B1239" s="4" cm="1">
        <f t="array" ref="B1239">SUM(laptop_prices3[[#This Row],[RAM Comp]:[Weight Comp]]+laptop_prices3[[#This Row],[Storage Comp]])</f>
        <v>22.583044315992296</v>
      </c>
      <c r="C1239">
        <v>1237</v>
      </c>
      <c r="D1239" t="s">
        <v>45</v>
      </c>
      <c r="E1239" t="s">
        <v>48</v>
      </c>
      <c r="F1239">
        <v>16</v>
      </c>
      <c r="G1239" t="s">
        <v>42</v>
      </c>
      <c r="H1239" t="s">
        <v>35</v>
      </c>
      <c r="I1239">
        <v>16</v>
      </c>
      <c r="J1239" t="s">
        <v>21</v>
      </c>
      <c r="K1239">
        <v>9.4</v>
      </c>
      <c r="L1239">
        <v>2.1</v>
      </c>
      <c r="M1239" t="s">
        <v>46</v>
      </c>
      <c r="N1239">
        <v>1258.3499999999999</v>
      </c>
      <c r="O1239" s="5">
        <f>(ScoreCard!$E$3-laptop_prices3[[#This Row],[Price ($)]])/ScoreCard!$E$3*ScoreCard!$E$5</f>
        <v>4.4178553055733403</v>
      </c>
      <c r="P1239" s="5">
        <f>laptop_prices3[[#This Row],[RAM (GB)]]/ScoreCard!$F$3*ScoreCard!$F$5</f>
        <v>1.75</v>
      </c>
      <c r="Q1239" s="5">
        <f>laptop_prices3[[#This Row],[Screen Size (inch)]]/ScoreCard!$G$3*ScoreCard!$G$5</f>
        <v>1.8497109826589595</v>
      </c>
      <c r="R1239" s="5">
        <f>laptop_prices3[[#This Row],[Battery Life (hours)]]/ScoreCard!$H$3*ScoreCard!$H$5</f>
        <v>5.4833333333333334</v>
      </c>
      <c r="S1239" s="5">
        <f>ScoreCard!$I$3-laptop_prices3[[#This Row],[Weight (kg)]]/ScoreCard!$I$3*ScoreCard!$I$5</f>
        <v>2.2999999999999998</v>
      </c>
      <c r="T1239" s="6" cm="1">
        <f t="array" ref="T1239">_xlfn.IFS(laptop_prices3[[#This Row],[Storage]]="512GB SSD", 512, laptop_prices3[[#This Row],[Storage]] = "1TB SSD", 1000, laptop_prices3[[#This Row],[Storage]] = "2TB SSD", 2000, laptop_prices3[[#This Row],[Storage]]= "256GB SSD", 256, laptop_prices3[[#This Row],[Storage]] = "1TB HDD", 1000*0.7)</f>
        <v>700</v>
      </c>
      <c r="U1239" s="5">
        <f>laptop_prices3[[#This Row],[Storage Raw Value]]/ScoreCard!$J$3*ScoreCard!$J$5</f>
        <v>2.8</v>
      </c>
    </row>
    <row r="1240" spans="2:21" x14ac:dyDescent="0.2">
      <c r="B1240" s="4" cm="1">
        <f t="array" ref="B1240">SUM(laptop_prices3[[#This Row],[RAM Comp]:[Weight Comp]]+laptop_prices3[[#This Row],[Storage Comp]])</f>
        <v>20.586473300302782</v>
      </c>
      <c r="C1240">
        <v>1238</v>
      </c>
      <c r="D1240" t="s">
        <v>34</v>
      </c>
      <c r="E1240" t="s">
        <v>39</v>
      </c>
      <c r="F1240">
        <v>4</v>
      </c>
      <c r="G1240" t="s">
        <v>42</v>
      </c>
      <c r="H1240" t="s">
        <v>32</v>
      </c>
      <c r="I1240">
        <v>14</v>
      </c>
      <c r="J1240" t="s">
        <v>21</v>
      </c>
      <c r="K1240">
        <v>8.8000000000000007</v>
      </c>
      <c r="L1240">
        <v>2.2799999999999998</v>
      </c>
      <c r="M1240" t="s">
        <v>16</v>
      </c>
      <c r="N1240">
        <v>542.92999999999995</v>
      </c>
      <c r="O1240" s="5">
        <f>(ScoreCard!$E$3-laptop_prices3[[#This Row],[Price ($)]])/ScoreCard!$E$3*ScoreCard!$E$5</f>
        <v>4.7488267819405836</v>
      </c>
      <c r="P1240" s="5">
        <f>laptop_prices3[[#This Row],[RAM (GB)]]/ScoreCard!$F$3*ScoreCard!$F$5</f>
        <v>0.4375</v>
      </c>
      <c r="Q1240" s="5">
        <f>laptop_prices3[[#This Row],[Screen Size (inch)]]/ScoreCard!$G$3*ScoreCard!$G$5</f>
        <v>1.6184971098265895</v>
      </c>
      <c r="R1240" s="5">
        <f>laptop_prices3[[#This Row],[Battery Life (hours)]]/ScoreCard!$H$3*ScoreCard!$H$5</f>
        <v>5.1333333333333337</v>
      </c>
      <c r="S1240" s="5">
        <f>ScoreCard!$I$3-laptop_prices3[[#This Row],[Weight (kg)]]/ScoreCard!$I$3*ScoreCard!$I$5</f>
        <v>2.1971428571428575</v>
      </c>
      <c r="T1240" s="6" cm="1">
        <f t="array" ref="T1240">_xlfn.IFS(laptop_prices3[[#This Row],[Storage]]="512GB SSD", 512, laptop_prices3[[#This Row],[Storage]] = "1TB SSD", 1000, laptop_prices3[[#This Row],[Storage]] = "2TB SSD", 2000, laptop_prices3[[#This Row],[Storage]]= "256GB SSD", 256, laptop_prices3[[#This Row],[Storage]] = "1TB HDD", 1000*0.7)</f>
        <v>700</v>
      </c>
      <c r="U1240" s="5">
        <f>laptop_prices3[[#This Row],[Storage Raw Value]]/ScoreCard!$J$3*ScoreCard!$J$5</f>
        <v>2.8</v>
      </c>
    </row>
    <row r="1241" spans="2:21" x14ac:dyDescent="0.2">
      <c r="B1241" s="4" cm="1">
        <f t="array" ref="B1241">SUM(laptop_prices3[[#This Row],[RAM Comp]:[Weight Comp]]+laptop_prices3[[#This Row],[Storage Comp]])</f>
        <v>25.210068125516102</v>
      </c>
      <c r="C1241">
        <v>1239</v>
      </c>
      <c r="D1241" t="s">
        <v>38</v>
      </c>
      <c r="E1241" t="s">
        <v>48</v>
      </c>
      <c r="F1241">
        <v>4</v>
      </c>
      <c r="G1241" t="s">
        <v>19</v>
      </c>
      <c r="H1241" t="s">
        <v>26</v>
      </c>
      <c r="I1241">
        <v>16</v>
      </c>
      <c r="J1241" t="s">
        <v>21</v>
      </c>
      <c r="K1241">
        <v>7.2</v>
      </c>
      <c r="L1241">
        <v>1.36</v>
      </c>
      <c r="M1241" t="s">
        <v>46</v>
      </c>
      <c r="N1241">
        <v>918.61</v>
      </c>
      <c r="O1241" s="5">
        <f>(ScoreCard!$E$3-laptop_prices3[[#This Row],[Price ($)]])/ScoreCard!$E$3*ScoreCard!$E$5</f>
        <v>4.5750276649999808</v>
      </c>
      <c r="P1241" s="5">
        <f>laptop_prices3[[#This Row],[RAM (GB)]]/ScoreCard!$F$3*ScoreCard!$F$5</f>
        <v>0.4375</v>
      </c>
      <c r="Q1241" s="5">
        <f>laptop_prices3[[#This Row],[Screen Size (inch)]]/ScoreCard!$G$3*ScoreCard!$G$5</f>
        <v>1.8497109826589595</v>
      </c>
      <c r="R1241" s="5">
        <f>laptop_prices3[[#This Row],[Battery Life (hours)]]/ScoreCard!$H$3*ScoreCard!$H$5</f>
        <v>4.2</v>
      </c>
      <c r="S1241" s="5">
        <f>ScoreCard!$I$3-laptop_prices3[[#This Row],[Weight (kg)]]/ScoreCard!$I$3*ScoreCard!$I$5</f>
        <v>2.7228571428571429</v>
      </c>
      <c r="T1241" s="6" cm="1">
        <f t="array" ref="T1241">_xlfn.IFS(laptop_prices3[[#This Row],[Storage]]="512GB SSD", 512, laptop_prices3[[#This Row],[Storage]] = "1TB SSD", 1000, laptop_prices3[[#This Row],[Storage]] = "2TB SSD", 2000, laptop_prices3[[#This Row],[Storage]]= "256GB SSD", 256, laptop_prices3[[#This Row],[Storage]] = "1TB HDD", 1000*0.7)</f>
        <v>1000</v>
      </c>
      <c r="U1241" s="5">
        <f>laptop_prices3[[#This Row],[Storage Raw Value]]/ScoreCard!$J$3*ScoreCard!$J$5</f>
        <v>4</v>
      </c>
    </row>
    <row r="1242" spans="2:21" x14ac:dyDescent="0.2">
      <c r="B1242" s="4" cm="1">
        <f t="array" ref="B1242">SUM(laptop_prices3[[#This Row],[RAM Comp]:[Weight Comp]]+laptop_prices3[[#This Row],[Storage Comp]])</f>
        <v>17.687667492430499</v>
      </c>
      <c r="C1242">
        <v>1240</v>
      </c>
      <c r="D1242" t="s">
        <v>23</v>
      </c>
      <c r="E1242" t="s">
        <v>18</v>
      </c>
      <c r="F1242">
        <v>8</v>
      </c>
      <c r="G1242" t="s">
        <v>13</v>
      </c>
      <c r="H1242" t="s">
        <v>32</v>
      </c>
      <c r="I1242">
        <v>13.3</v>
      </c>
      <c r="J1242" t="s">
        <v>27</v>
      </c>
      <c r="K1242">
        <v>7.7</v>
      </c>
      <c r="L1242">
        <v>1.59</v>
      </c>
      <c r="M1242" t="s">
        <v>16</v>
      </c>
      <c r="N1242">
        <v>2104.79</v>
      </c>
      <c r="O1242" s="5">
        <f>(ScoreCard!$E$3-laptop_prices3[[#This Row],[Price ($)]])/ScoreCard!$E$3*ScoreCard!$E$5</f>
        <v>4.026270646972395</v>
      </c>
      <c r="P1242" s="5">
        <f>laptop_prices3[[#This Row],[RAM (GB)]]/ScoreCard!$F$3*ScoreCard!$F$5</f>
        <v>0.875</v>
      </c>
      <c r="Q1242" s="5">
        <f>laptop_prices3[[#This Row],[Screen Size (inch)]]/ScoreCard!$G$3*ScoreCard!$G$5</f>
        <v>1.5375722543352601</v>
      </c>
      <c r="R1242" s="5">
        <f>laptop_prices3[[#This Row],[Battery Life (hours)]]/ScoreCard!$H$3*ScoreCard!$H$5</f>
        <v>4.4916666666666671</v>
      </c>
      <c r="S1242" s="5">
        <f>ScoreCard!$I$3-laptop_prices3[[#This Row],[Weight (kg)]]/ScoreCard!$I$3*ScoreCard!$I$5</f>
        <v>2.5914285714285716</v>
      </c>
      <c r="T1242" s="6" cm="1">
        <f t="array" ref="T1242">_xlfn.IFS(laptop_prices3[[#This Row],[Storage]]="512GB SSD", 512, laptop_prices3[[#This Row],[Storage]] = "1TB SSD", 1000, laptop_prices3[[#This Row],[Storage]] = "2TB SSD", 2000, laptop_prices3[[#This Row],[Storage]]= "256GB SSD", 256, laptop_prices3[[#This Row],[Storage]] = "1TB HDD", 1000*0.7)</f>
        <v>512</v>
      </c>
      <c r="U1242" s="5">
        <f>laptop_prices3[[#This Row],[Storage Raw Value]]/ScoreCard!$J$3*ScoreCard!$J$5</f>
        <v>2.048</v>
      </c>
    </row>
    <row r="1243" spans="2:21" x14ac:dyDescent="0.2">
      <c r="B1243" s="4" cm="1">
        <f t="array" ref="B1243">SUM(laptop_prices3[[#This Row],[RAM Comp]:[Weight Comp]]+laptop_prices3[[#This Row],[Storage Comp]])</f>
        <v>39.412091935039911</v>
      </c>
      <c r="C1243">
        <v>1241</v>
      </c>
      <c r="D1243" t="s">
        <v>47</v>
      </c>
      <c r="E1243" t="s">
        <v>24</v>
      </c>
      <c r="F1243">
        <v>8</v>
      </c>
      <c r="G1243" t="s">
        <v>25</v>
      </c>
      <c r="H1243" t="s">
        <v>14</v>
      </c>
      <c r="I1243">
        <v>16</v>
      </c>
      <c r="J1243" t="s">
        <v>15</v>
      </c>
      <c r="K1243">
        <v>4.7</v>
      </c>
      <c r="L1243">
        <v>2.72</v>
      </c>
      <c r="M1243" t="s">
        <v>16</v>
      </c>
      <c r="N1243">
        <v>1802.22</v>
      </c>
      <c r="O1243" s="5">
        <f>(ScoreCard!$E$3-laptop_prices3[[#This Row],[Price ($)]])/ScoreCard!$E$3*ScoreCard!$E$5</f>
        <v>4.1662472196212397</v>
      </c>
      <c r="P1243" s="5">
        <f>laptop_prices3[[#This Row],[RAM (GB)]]/ScoreCard!$F$3*ScoreCard!$F$5</f>
        <v>0.875</v>
      </c>
      <c r="Q1243" s="5">
        <f>laptop_prices3[[#This Row],[Screen Size (inch)]]/ScoreCard!$G$3*ScoreCard!$G$5</f>
        <v>1.8497109826589595</v>
      </c>
      <c r="R1243" s="5">
        <f>laptop_prices3[[#This Row],[Battery Life (hours)]]/ScoreCard!$H$3*ScoreCard!$H$5</f>
        <v>2.7416666666666667</v>
      </c>
      <c r="S1243" s="5">
        <f>ScoreCard!$I$3-laptop_prices3[[#This Row],[Weight (kg)]]/ScoreCard!$I$3*ScoreCard!$I$5</f>
        <v>1.9457142857142855</v>
      </c>
      <c r="T1243" s="6" cm="1">
        <f t="array" ref="T1243">_xlfn.IFS(laptop_prices3[[#This Row],[Storage]]="512GB SSD", 512, laptop_prices3[[#This Row],[Storage]] = "1TB SSD", 1000, laptop_prices3[[#This Row],[Storage]] = "2TB SSD", 2000, laptop_prices3[[#This Row],[Storage]]= "256GB SSD", 256, laptop_prices3[[#This Row],[Storage]] = "1TB HDD", 1000*0.7)</f>
        <v>2000</v>
      </c>
      <c r="U1243" s="5">
        <f>laptop_prices3[[#This Row],[Storage Raw Value]]/ScoreCard!$J$3*ScoreCard!$J$5</f>
        <v>8</v>
      </c>
    </row>
    <row r="1244" spans="2:21" x14ac:dyDescent="0.2">
      <c r="B1244" s="4" cm="1">
        <f t="array" ref="B1244">SUM(laptop_prices3[[#This Row],[RAM Comp]:[Weight Comp]]+laptop_prices3[[#This Row],[Storage Comp]])</f>
        <v>38.933286540049551</v>
      </c>
      <c r="C1244">
        <v>1242</v>
      </c>
      <c r="D1244" t="s">
        <v>36</v>
      </c>
      <c r="E1244" t="s">
        <v>37</v>
      </c>
      <c r="F1244">
        <v>8</v>
      </c>
      <c r="G1244" t="s">
        <v>25</v>
      </c>
      <c r="H1244" t="s">
        <v>40</v>
      </c>
      <c r="I1244">
        <v>13.3</v>
      </c>
      <c r="J1244" t="s">
        <v>15</v>
      </c>
      <c r="K1244">
        <v>5.0999999999999996</v>
      </c>
      <c r="L1244">
        <v>3.42</v>
      </c>
      <c r="M1244" t="s">
        <v>46</v>
      </c>
      <c r="N1244">
        <v>2058.29</v>
      </c>
      <c r="O1244" s="5">
        <f>(ScoreCard!$E$3-laptop_prices3[[#This Row],[Price ($)]])/ScoreCard!$E$3*ScoreCard!$E$5</f>
        <v>4.047782728897805</v>
      </c>
      <c r="P1244" s="5">
        <f>laptop_prices3[[#This Row],[RAM (GB)]]/ScoreCard!$F$3*ScoreCard!$F$5</f>
        <v>0.875</v>
      </c>
      <c r="Q1244" s="5">
        <f>laptop_prices3[[#This Row],[Screen Size (inch)]]/ScoreCard!$G$3*ScoreCard!$G$5</f>
        <v>1.5375722543352601</v>
      </c>
      <c r="R1244" s="5">
        <f>laptop_prices3[[#This Row],[Battery Life (hours)]]/ScoreCard!$H$3*ScoreCard!$H$5</f>
        <v>2.9750000000000001</v>
      </c>
      <c r="S1244" s="5">
        <f>ScoreCard!$I$3-laptop_prices3[[#This Row],[Weight (kg)]]/ScoreCard!$I$3*ScoreCard!$I$5</f>
        <v>1.5457142857142858</v>
      </c>
      <c r="T1244" s="6" cm="1">
        <f t="array" ref="T1244">_xlfn.IFS(laptop_prices3[[#This Row],[Storage]]="512GB SSD", 512, laptop_prices3[[#This Row],[Storage]] = "1TB SSD", 1000, laptop_prices3[[#This Row],[Storage]] = "2TB SSD", 2000, laptop_prices3[[#This Row],[Storage]]= "256GB SSD", 256, laptop_prices3[[#This Row],[Storage]] = "1TB HDD", 1000*0.7)</f>
        <v>2000</v>
      </c>
      <c r="U1244" s="5">
        <f>laptop_prices3[[#This Row],[Storage Raw Value]]/ScoreCard!$J$3*ScoreCard!$J$5</f>
        <v>8</v>
      </c>
    </row>
    <row r="1245" spans="2:21" x14ac:dyDescent="0.2">
      <c r="B1245" s="4" cm="1">
        <f t="array" ref="B1245">SUM(laptop_prices3[[#This Row],[RAM Comp]:[Weight Comp]]+laptop_prices3[[#This Row],[Storage Comp]])</f>
        <v>19.407901871731351</v>
      </c>
      <c r="C1245">
        <v>1243</v>
      </c>
      <c r="D1245" t="s">
        <v>23</v>
      </c>
      <c r="E1245" t="s">
        <v>12</v>
      </c>
      <c r="F1245">
        <v>4</v>
      </c>
      <c r="G1245" t="s">
        <v>42</v>
      </c>
      <c r="H1245" t="s">
        <v>32</v>
      </c>
      <c r="I1245">
        <v>14</v>
      </c>
      <c r="J1245" t="s">
        <v>21</v>
      </c>
      <c r="K1245">
        <v>5.8</v>
      </c>
      <c r="L1245">
        <v>1.28</v>
      </c>
      <c r="M1245" t="s">
        <v>46</v>
      </c>
      <c r="N1245">
        <v>449.06</v>
      </c>
      <c r="O1245" s="5">
        <f>(ScoreCard!$E$3-laptop_prices3[[#This Row],[Price ($)]])/ScoreCard!$E$3*ScoreCard!$E$5</f>
        <v>4.7922534299048474</v>
      </c>
      <c r="P1245" s="5">
        <f>laptop_prices3[[#This Row],[RAM (GB)]]/ScoreCard!$F$3*ScoreCard!$F$5</f>
        <v>0.4375</v>
      </c>
      <c r="Q1245" s="5">
        <f>laptop_prices3[[#This Row],[Screen Size (inch)]]/ScoreCard!$G$3*ScoreCard!$G$5</f>
        <v>1.6184971098265895</v>
      </c>
      <c r="R1245" s="5">
        <f>laptop_prices3[[#This Row],[Battery Life (hours)]]/ScoreCard!$H$3*ScoreCard!$H$5</f>
        <v>3.3833333333333333</v>
      </c>
      <c r="S1245" s="5">
        <f>ScoreCard!$I$3-laptop_prices3[[#This Row],[Weight (kg)]]/ScoreCard!$I$3*ScoreCard!$I$5</f>
        <v>2.7685714285714287</v>
      </c>
      <c r="T1245" s="6" cm="1">
        <f t="array" ref="T1245">_xlfn.IFS(laptop_prices3[[#This Row],[Storage]]="512GB SSD", 512, laptop_prices3[[#This Row],[Storage]] = "1TB SSD", 1000, laptop_prices3[[#This Row],[Storage]] = "2TB SSD", 2000, laptop_prices3[[#This Row],[Storage]]= "256GB SSD", 256, laptop_prices3[[#This Row],[Storage]] = "1TB HDD", 1000*0.7)</f>
        <v>700</v>
      </c>
      <c r="U1245" s="5">
        <f>laptop_prices3[[#This Row],[Storage Raw Value]]/ScoreCard!$J$3*ScoreCard!$J$5</f>
        <v>2.8</v>
      </c>
    </row>
    <row r="1246" spans="2:21" x14ac:dyDescent="0.2">
      <c r="B1246" s="4" cm="1">
        <f t="array" ref="B1246">SUM(laptop_prices3[[#This Row],[RAM Comp]:[Weight Comp]]+laptop_prices3[[#This Row],[Storage Comp]])</f>
        <v>24.348809523809525</v>
      </c>
      <c r="C1246">
        <v>1244</v>
      </c>
      <c r="D1246" t="s">
        <v>34</v>
      </c>
      <c r="E1246" t="s">
        <v>39</v>
      </c>
      <c r="F1246">
        <v>64</v>
      </c>
      <c r="G1246" t="s">
        <v>42</v>
      </c>
      <c r="H1246" t="s">
        <v>32</v>
      </c>
      <c r="I1246">
        <v>17.3</v>
      </c>
      <c r="J1246" t="s">
        <v>21</v>
      </c>
      <c r="K1246">
        <v>4.0999999999999996</v>
      </c>
      <c r="L1246">
        <v>3.05</v>
      </c>
      <c r="M1246" t="s">
        <v>30</v>
      </c>
      <c r="N1246">
        <v>1956.95</v>
      </c>
      <c r="O1246" s="5">
        <f>(ScoreCard!$E$3-laptop_prices3[[#This Row],[Price ($)]])/ScoreCard!$E$3*ScoreCard!$E$5</f>
        <v>4.0946651887326651</v>
      </c>
      <c r="P1246" s="5">
        <f>laptop_prices3[[#This Row],[RAM (GB)]]/ScoreCard!$F$3*ScoreCard!$F$5</f>
        <v>7</v>
      </c>
      <c r="Q1246" s="5">
        <f>laptop_prices3[[#This Row],[Screen Size (inch)]]/ScoreCard!$G$3*ScoreCard!$G$5</f>
        <v>2</v>
      </c>
      <c r="R1246" s="5">
        <f>laptop_prices3[[#This Row],[Battery Life (hours)]]/ScoreCard!$H$3*ScoreCard!$H$5</f>
        <v>2.3916666666666662</v>
      </c>
      <c r="S1246" s="5">
        <f>ScoreCard!$I$3-laptop_prices3[[#This Row],[Weight (kg)]]/ScoreCard!$I$3*ScoreCard!$I$5</f>
        <v>1.7571428571428573</v>
      </c>
      <c r="T1246" s="6" cm="1">
        <f t="array" ref="T1246">_xlfn.IFS(laptop_prices3[[#This Row],[Storage]]="512GB SSD", 512, laptop_prices3[[#This Row],[Storage]] = "1TB SSD", 1000, laptop_prices3[[#This Row],[Storage]] = "2TB SSD", 2000, laptop_prices3[[#This Row],[Storage]]= "256GB SSD", 256, laptop_prices3[[#This Row],[Storage]] = "1TB HDD", 1000*0.7)</f>
        <v>700</v>
      </c>
      <c r="U1246" s="5">
        <f>laptop_prices3[[#This Row],[Storage Raw Value]]/ScoreCard!$J$3*ScoreCard!$J$5</f>
        <v>2.8</v>
      </c>
    </row>
    <row r="1247" spans="2:21" x14ac:dyDescent="0.2">
      <c r="B1247" s="4" cm="1">
        <f t="array" ref="B1247">SUM(laptop_prices3[[#This Row],[RAM Comp]:[Weight Comp]]+laptop_prices3[[#This Row],[Storage Comp]])</f>
        <v>44.698944398568671</v>
      </c>
      <c r="C1247">
        <v>1245</v>
      </c>
      <c r="D1247" t="s">
        <v>34</v>
      </c>
      <c r="E1247" t="s">
        <v>24</v>
      </c>
      <c r="F1247">
        <v>32</v>
      </c>
      <c r="G1247" t="s">
        <v>25</v>
      </c>
      <c r="H1247" t="s">
        <v>40</v>
      </c>
      <c r="I1247">
        <v>15.6</v>
      </c>
      <c r="J1247" t="s">
        <v>15</v>
      </c>
      <c r="K1247">
        <v>8.5</v>
      </c>
      <c r="L1247">
        <v>1.86</v>
      </c>
      <c r="M1247" t="s">
        <v>46</v>
      </c>
      <c r="N1247">
        <v>2236.2199999999998</v>
      </c>
      <c r="O1247" s="5">
        <f>(ScoreCard!$E$3-laptop_prices3[[#This Row],[Price ($)]])/ScoreCard!$E$3*ScoreCard!$E$5</f>
        <v>3.9654677883174134</v>
      </c>
      <c r="P1247" s="5">
        <f>laptop_prices3[[#This Row],[RAM (GB)]]/ScoreCard!$F$3*ScoreCard!$F$5</f>
        <v>3.5</v>
      </c>
      <c r="Q1247" s="5">
        <f>laptop_prices3[[#This Row],[Screen Size (inch)]]/ScoreCard!$G$3*ScoreCard!$G$5</f>
        <v>1.8034682080924855</v>
      </c>
      <c r="R1247" s="5">
        <f>laptop_prices3[[#This Row],[Battery Life (hours)]]/ScoreCard!$H$3*ScoreCard!$H$5</f>
        <v>4.9583333333333339</v>
      </c>
      <c r="S1247" s="5">
        <f>ScoreCard!$I$3-laptop_prices3[[#This Row],[Weight (kg)]]/ScoreCard!$I$3*ScoreCard!$I$5</f>
        <v>2.4371428571428568</v>
      </c>
      <c r="T1247" s="6" cm="1">
        <f t="array" ref="T1247">_xlfn.IFS(laptop_prices3[[#This Row],[Storage]]="512GB SSD", 512, laptop_prices3[[#This Row],[Storage]] = "1TB SSD", 1000, laptop_prices3[[#This Row],[Storage]] = "2TB SSD", 2000, laptop_prices3[[#This Row],[Storage]]= "256GB SSD", 256, laptop_prices3[[#This Row],[Storage]] = "1TB HDD", 1000*0.7)</f>
        <v>2000</v>
      </c>
      <c r="U1247" s="5">
        <f>laptop_prices3[[#This Row],[Storage Raw Value]]/ScoreCard!$J$3*ScoreCard!$J$5</f>
        <v>8</v>
      </c>
    </row>
    <row r="1248" spans="2:21" x14ac:dyDescent="0.2">
      <c r="B1248" s="4" cm="1">
        <f t="array" ref="B1248">SUM(laptop_prices3[[#This Row],[RAM Comp]:[Weight Comp]]+laptop_prices3[[#This Row],[Storage Comp]])</f>
        <v>19.746473300302778</v>
      </c>
      <c r="C1248">
        <v>1246</v>
      </c>
      <c r="D1248" t="s">
        <v>23</v>
      </c>
      <c r="E1248" t="s">
        <v>12</v>
      </c>
      <c r="F1248">
        <v>4</v>
      </c>
      <c r="G1248" t="s">
        <v>42</v>
      </c>
      <c r="H1248" t="s">
        <v>20</v>
      </c>
      <c r="I1248">
        <v>14</v>
      </c>
      <c r="J1248" t="s">
        <v>21</v>
      </c>
      <c r="K1248">
        <v>6.4</v>
      </c>
      <c r="L1248">
        <v>1.3</v>
      </c>
      <c r="M1248" t="s">
        <v>46</v>
      </c>
      <c r="N1248">
        <v>466.44</v>
      </c>
      <c r="O1248" s="5">
        <f>(ScoreCard!$E$3-laptop_prices3[[#This Row],[Price ($)]])/ScoreCard!$E$3*ScoreCard!$E$5</f>
        <v>4.784213000144339</v>
      </c>
      <c r="P1248" s="5">
        <f>laptop_prices3[[#This Row],[RAM (GB)]]/ScoreCard!$F$3*ScoreCard!$F$5</f>
        <v>0.4375</v>
      </c>
      <c r="Q1248" s="5">
        <f>laptop_prices3[[#This Row],[Screen Size (inch)]]/ScoreCard!$G$3*ScoreCard!$G$5</f>
        <v>1.6184971098265895</v>
      </c>
      <c r="R1248" s="5">
        <f>laptop_prices3[[#This Row],[Battery Life (hours)]]/ScoreCard!$H$3*ScoreCard!$H$5</f>
        <v>3.7333333333333334</v>
      </c>
      <c r="S1248" s="5">
        <f>ScoreCard!$I$3-laptop_prices3[[#This Row],[Weight (kg)]]/ScoreCard!$I$3*ScoreCard!$I$5</f>
        <v>2.7571428571428571</v>
      </c>
      <c r="T1248" s="6" cm="1">
        <f t="array" ref="T1248">_xlfn.IFS(laptop_prices3[[#This Row],[Storage]]="512GB SSD", 512, laptop_prices3[[#This Row],[Storage]] = "1TB SSD", 1000, laptop_prices3[[#This Row],[Storage]] = "2TB SSD", 2000, laptop_prices3[[#This Row],[Storage]]= "256GB SSD", 256, laptop_prices3[[#This Row],[Storage]] = "1TB HDD", 1000*0.7)</f>
        <v>700</v>
      </c>
      <c r="U1248" s="5">
        <f>laptop_prices3[[#This Row],[Storage Raw Value]]/ScoreCard!$J$3*ScoreCard!$J$5</f>
        <v>2.8</v>
      </c>
    </row>
    <row r="1249" spans="2:21" x14ac:dyDescent="0.2">
      <c r="B1249" s="4" cm="1">
        <f t="array" ref="B1249">SUM(laptop_prices3[[#This Row],[RAM Comp]:[Weight Comp]]+laptop_prices3[[#This Row],[Storage Comp]])</f>
        <v>18.72961904761905</v>
      </c>
      <c r="C1249">
        <v>1247</v>
      </c>
      <c r="D1249" t="s">
        <v>36</v>
      </c>
      <c r="E1249" t="s">
        <v>12</v>
      </c>
      <c r="F1249">
        <v>16</v>
      </c>
      <c r="G1249" t="s">
        <v>13</v>
      </c>
      <c r="H1249" t="s">
        <v>32</v>
      </c>
      <c r="I1249">
        <v>17.3</v>
      </c>
      <c r="J1249" t="s">
        <v>15</v>
      </c>
      <c r="K1249">
        <v>8.8000000000000007</v>
      </c>
      <c r="L1249">
        <v>3.23</v>
      </c>
      <c r="M1249" t="s">
        <v>46</v>
      </c>
      <c r="N1249">
        <v>1350.34</v>
      </c>
      <c r="O1249" s="5">
        <f>(ScoreCard!$E$3-laptop_prices3[[#This Row],[Price ($)]])/ScoreCard!$E$3*ScoreCard!$E$5</f>
        <v>4.3752983933944485</v>
      </c>
      <c r="P1249" s="5">
        <f>laptop_prices3[[#This Row],[RAM (GB)]]/ScoreCard!$F$3*ScoreCard!$F$5</f>
        <v>1.75</v>
      </c>
      <c r="Q1249" s="5">
        <f>laptop_prices3[[#This Row],[Screen Size (inch)]]/ScoreCard!$G$3*ScoreCard!$G$5</f>
        <v>2</v>
      </c>
      <c r="R1249" s="5">
        <f>laptop_prices3[[#This Row],[Battery Life (hours)]]/ScoreCard!$H$3*ScoreCard!$H$5</f>
        <v>5.1333333333333337</v>
      </c>
      <c r="S1249" s="5">
        <f>ScoreCard!$I$3-laptop_prices3[[#This Row],[Weight (kg)]]/ScoreCard!$I$3*ScoreCard!$I$5</f>
        <v>1.6542857142857144</v>
      </c>
      <c r="T1249" s="6" cm="1">
        <f t="array" ref="T1249">_xlfn.IFS(laptop_prices3[[#This Row],[Storage]]="512GB SSD", 512, laptop_prices3[[#This Row],[Storage]] = "1TB SSD", 1000, laptop_prices3[[#This Row],[Storage]] = "2TB SSD", 2000, laptop_prices3[[#This Row],[Storage]]= "256GB SSD", 256, laptop_prices3[[#This Row],[Storage]] = "1TB HDD", 1000*0.7)</f>
        <v>512</v>
      </c>
      <c r="U1249" s="5">
        <f>laptop_prices3[[#This Row],[Storage Raw Value]]/ScoreCard!$J$3*ScoreCard!$J$5</f>
        <v>2.048</v>
      </c>
    </row>
    <row r="1250" spans="2:21" x14ac:dyDescent="0.2">
      <c r="B1250" s="4" cm="1">
        <f t="array" ref="B1250">SUM(laptop_prices3[[#This Row],[RAM Comp]:[Weight Comp]]+laptop_prices3[[#This Row],[Storage Comp]])</f>
        <v>27.51400082576383</v>
      </c>
      <c r="C1250">
        <v>1248</v>
      </c>
      <c r="D1250" t="s">
        <v>45</v>
      </c>
      <c r="E1250" t="s">
        <v>41</v>
      </c>
      <c r="F1250">
        <v>32</v>
      </c>
      <c r="G1250" t="s">
        <v>19</v>
      </c>
      <c r="H1250" t="s">
        <v>32</v>
      </c>
      <c r="I1250">
        <v>13.3</v>
      </c>
      <c r="J1250" t="s">
        <v>43</v>
      </c>
      <c r="K1250">
        <v>8.1</v>
      </c>
      <c r="L1250">
        <v>3.06</v>
      </c>
      <c r="M1250" t="s">
        <v>16</v>
      </c>
      <c r="N1250">
        <v>2666.82</v>
      </c>
      <c r="O1250" s="5">
        <f>(ScoreCard!$E$3-laptop_prices3[[#This Row],[Price ($)]])/ScoreCard!$E$3*ScoreCard!$E$5</f>
        <v>3.7662612834339386</v>
      </c>
      <c r="P1250" s="5">
        <f>laptop_prices3[[#This Row],[RAM (GB)]]/ScoreCard!$F$3*ScoreCard!$F$5</f>
        <v>3.5</v>
      </c>
      <c r="Q1250" s="5">
        <f>laptop_prices3[[#This Row],[Screen Size (inch)]]/ScoreCard!$G$3*ScoreCard!$G$5</f>
        <v>1.5375722543352601</v>
      </c>
      <c r="R1250" s="5">
        <f>laptop_prices3[[#This Row],[Battery Life (hours)]]/ScoreCard!$H$3*ScoreCard!$H$5</f>
        <v>4.7249999999999996</v>
      </c>
      <c r="S1250" s="5">
        <f>ScoreCard!$I$3-laptop_prices3[[#This Row],[Weight (kg)]]/ScoreCard!$I$3*ScoreCard!$I$5</f>
        <v>1.7514285714285713</v>
      </c>
      <c r="T1250" s="6" cm="1">
        <f t="array" ref="T1250">_xlfn.IFS(laptop_prices3[[#This Row],[Storage]]="512GB SSD", 512, laptop_prices3[[#This Row],[Storage]] = "1TB SSD", 1000, laptop_prices3[[#This Row],[Storage]] = "2TB SSD", 2000, laptop_prices3[[#This Row],[Storage]]= "256GB SSD", 256, laptop_prices3[[#This Row],[Storage]] = "1TB HDD", 1000*0.7)</f>
        <v>1000</v>
      </c>
      <c r="U1250" s="5">
        <f>laptop_prices3[[#This Row],[Storage Raw Value]]/ScoreCard!$J$3*ScoreCard!$J$5</f>
        <v>4</v>
      </c>
    </row>
    <row r="1251" spans="2:21" x14ac:dyDescent="0.2">
      <c r="B1251" s="4" cm="1">
        <f t="array" ref="B1251">SUM(laptop_prices3[[#This Row],[RAM Comp]:[Weight Comp]]+laptop_prices3[[#This Row],[Storage Comp]])</f>
        <v>16.220809523809521</v>
      </c>
      <c r="C1251">
        <v>1249</v>
      </c>
      <c r="D1251" t="s">
        <v>36</v>
      </c>
      <c r="E1251" t="s">
        <v>48</v>
      </c>
      <c r="F1251">
        <v>8</v>
      </c>
      <c r="G1251" t="s">
        <v>13</v>
      </c>
      <c r="H1251" t="s">
        <v>40</v>
      </c>
      <c r="I1251">
        <v>17.3</v>
      </c>
      <c r="J1251" t="s">
        <v>15</v>
      </c>
      <c r="K1251">
        <v>5</v>
      </c>
      <c r="L1251">
        <v>2.21</v>
      </c>
      <c r="M1251" t="s">
        <v>46</v>
      </c>
      <c r="N1251">
        <v>1700.37</v>
      </c>
      <c r="O1251" s="5">
        <f>(ScoreCard!$E$3-laptop_prices3[[#This Row],[Price ($)]])/ScoreCard!$E$3*ScoreCard!$E$5</f>
        <v>4.2133656184191528</v>
      </c>
      <c r="P1251" s="5">
        <f>laptop_prices3[[#This Row],[RAM (GB)]]/ScoreCard!$F$3*ScoreCard!$F$5</f>
        <v>0.875</v>
      </c>
      <c r="Q1251" s="5">
        <f>laptop_prices3[[#This Row],[Screen Size (inch)]]/ScoreCard!$G$3*ScoreCard!$G$5</f>
        <v>2</v>
      </c>
      <c r="R1251" s="5">
        <f>laptop_prices3[[#This Row],[Battery Life (hours)]]/ScoreCard!$H$3*ScoreCard!$H$5</f>
        <v>2.916666666666667</v>
      </c>
      <c r="S1251" s="5">
        <f>ScoreCard!$I$3-laptop_prices3[[#This Row],[Weight (kg)]]/ScoreCard!$I$3*ScoreCard!$I$5</f>
        <v>2.2371428571428571</v>
      </c>
      <c r="T1251" s="6" cm="1">
        <f t="array" ref="T1251">_xlfn.IFS(laptop_prices3[[#This Row],[Storage]]="512GB SSD", 512, laptop_prices3[[#This Row],[Storage]] = "1TB SSD", 1000, laptop_prices3[[#This Row],[Storage]] = "2TB SSD", 2000, laptop_prices3[[#This Row],[Storage]]= "256GB SSD", 256, laptop_prices3[[#This Row],[Storage]] = "1TB HDD", 1000*0.7)</f>
        <v>512</v>
      </c>
      <c r="U1251" s="5">
        <f>laptop_prices3[[#This Row],[Storage Raw Value]]/ScoreCard!$J$3*ScoreCard!$J$5</f>
        <v>2.048</v>
      </c>
    </row>
    <row r="1252" spans="2:21" x14ac:dyDescent="0.2">
      <c r="B1252" s="4" cm="1">
        <f t="array" ref="B1252">SUM(laptop_prices3[[#This Row],[RAM Comp]:[Weight Comp]]+laptop_prices3[[#This Row],[Storage Comp]])</f>
        <v>22.214234792182769</v>
      </c>
      <c r="C1252">
        <v>1250</v>
      </c>
      <c r="D1252" t="s">
        <v>47</v>
      </c>
      <c r="E1252" t="s">
        <v>37</v>
      </c>
      <c r="F1252">
        <v>16</v>
      </c>
      <c r="G1252" t="s">
        <v>42</v>
      </c>
      <c r="H1252" t="s">
        <v>20</v>
      </c>
      <c r="I1252">
        <v>16</v>
      </c>
      <c r="J1252" t="s">
        <v>43</v>
      </c>
      <c r="K1252">
        <v>10.1</v>
      </c>
      <c r="L1252">
        <v>3.46</v>
      </c>
      <c r="M1252" t="s">
        <v>16</v>
      </c>
      <c r="N1252">
        <v>2275.9499999999998</v>
      </c>
      <c r="O1252" s="5">
        <f>(ScoreCard!$E$3-laptop_prices3[[#This Row],[Price ($)]])/ScoreCard!$E$3*ScoreCard!$E$5</f>
        <v>3.947087680470176</v>
      </c>
      <c r="P1252" s="5">
        <f>laptop_prices3[[#This Row],[RAM (GB)]]/ScoreCard!$F$3*ScoreCard!$F$5</f>
        <v>1.75</v>
      </c>
      <c r="Q1252" s="5">
        <f>laptop_prices3[[#This Row],[Screen Size (inch)]]/ScoreCard!$G$3*ScoreCard!$G$5</f>
        <v>1.8497109826589595</v>
      </c>
      <c r="R1252" s="5">
        <f>laptop_prices3[[#This Row],[Battery Life (hours)]]/ScoreCard!$H$3*ScoreCard!$H$5</f>
        <v>5.8916666666666666</v>
      </c>
      <c r="S1252" s="5">
        <f>ScoreCard!$I$3-laptop_prices3[[#This Row],[Weight (kg)]]/ScoreCard!$I$3*ScoreCard!$I$5</f>
        <v>1.5228571428571429</v>
      </c>
      <c r="T1252" s="6" cm="1">
        <f t="array" ref="T1252">_xlfn.IFS(laptop_prices3[[#This Row],[Storage]]="512GB SSD", 512, laptop_prices3[[#This Row],[Storage]] = "1TB SSD", 1000, laptop_prices3[[#This Row],[Storage]] = "2TB SSD", 2000, laptop_prices3[[#This Row],[Storage]]= "256GB SSD", 256, laptop_prices3[[#This Row],[Storage]] = "1TB HDD", 1000*0.7)</f>
        <v>700</v>
      </c>
      <c r="U1252" s="5">
        <f>laptop_prices3[[#This Row],[Storage Raw Value]]/ScoreCard!$J$3*ScoreCard!$J$5</f>
        <v>2.8</v>
      </c>
    </row>
    <row r="1253" spans="2:21" x14ac:dyDescent="0.2">
      <c r="B1253" s="4" cm="1">
        <f t="array" ref="B1253">SUM(laptop_prices3[[#This Row],[RAM Comp]:[Weight Comp]]+laptop_prices3[[#This Row],[Storage Comp]])</f>
        <v>49.658809523809524</v>
      </c>
      <c r="C1253">
        <v>1251</v>
      </c>
      <c r="D1253" t="s">
        <v>23</v>
      </c>
      <c r="E1253" t="s">
        <v>39</v>
      </c>
      <c r="F1253">
        <v>64</v>
      </c>
      <c r="G1253" t="s">
        <v>25</v>
      </c>
      <c r="H1253" t="s">
        <v>44</v>
      </c>
      <c r="I1253">
        <v>17.3</v>
      </c>
      <c r="J1253" t="s">
        <v>27</v>
      </c>
      <c r="K1253">
        <v>11.9</v>
      </c>
      <c r="L1253">
        <v>3.12</v>
      </c>
      <c r="M1253" t="s">
        <v>16</v>
      </c>
      <c r="N1253">
        <v>2914.19</v>
      </c>
      <c r="O1253" s="5">
        <f>(ScoreCard!$E$3-laptop_prices3[[#This Row],[Price ($)]])/ScoreCard!$E$3*ScoreCard!$E$5</f>
        <v>3.6518216338449347</v>
      </c>
      <c r="P1253" s="5">
        <f>laptop_prices3[[#This Row],[RAM (GB)]]/ScoreCard!$F$3*ScoreCard!$F$5</f>
        <v>7</v>
      </c>
      <c r="Q1253" s="5">
        <f>laptop_prices3[[#This Row],[Screen Size (inch)]]/ScoreCard!$G$3*ScoreCard!$G$5</f>
        <v>2</v>
      </c>
      <c r="R1253" s="5">
        <f>laptop_prices3[[#This Row],[Battery Life (hours)]]/ScoreCard!$H$3*ScoreCard!$H$5</f>
        <v>6.9416666666666664</v>
      </c>
      <c r="S1253" s="5">
        <f>ScoreCard!$I$3-laptop_prices3[[#This Row],[Weight (kg)]]/ScoreCard!$I$3*ScoreCard!$I$5</f>
        <v>1.7171428571428571</v>
      </c>
      <c r="T1253" s="6" cm="1">
        <f t="array" ref="T1253">_xlfn.IFS(laptop_prices3[[#This Row],[Storage]]="512GB SSD", 512, laptop_prices3[[#This Row],[Storage]] = "1TB SSD", 1000, laptop_prices3[[#This Row],[Storage]] = "2TB SSD", 2000, laptop_prices3[[#This Row],[Storage]]= "256GB SSD", 256, laptop_prices3[[#This Row],[Storage]] = "1TB HDD", 1000*0.7)</f>
        <v>2000</v>
      </c>
      <c r="U1253" s="5">
        <f>laptop_prices3[[#This Row],[Storage Raw Value]]/ScoreCard!$J$3*ScoreCard!$J$5</f>
        <v>8</v>
      </c>
    </row>
    <row r="1254" spans="2:21" x14ac:dyDescent="0.2">
      <c r="B1254" s="4" cm="1">
        <f t="array" ref="B1254">SUM(laptop_prices3[[#This Row],[RAM Comp]:[Weight Comp]]+laptop_prices3[[#This Row],[Storage Comp]])</f>
        <v>20.463857142857144</v>
      </c>
      <c r="C1254">
        <v>1252</v>
      </c>
      <c r="D1254" t="s">
        <v>23</v>
      </c>
      <c r="E1254" t="s">
        <v>39</v>
      </c>
      <c r="F1254">
        <v>64</v>
      </c>
      <c r="G1254" t="s">
        <v>29</v>
      </c>
      <c r="H1254" t="s">
        <v>32</v>
      </c>
      <c r="I1254">
        <v>17.3</v>
      </c>
      <c r="J1254" t="s">
        <v>27</v>
      </c>
      <c r="K1254">
        <v>8.1</v>
      </c>
      <c r="L1254">
        <v>1.5</v>
      </c>
      <c r="M1254" t="s">
        <v>30</v>
      </c>
      <c r="N1254">
        <v>4409.2</v>
      </c>
      <c r="O1254" s="5">
        <f>(ScoreCard!$E$3-laptop_prices3[[#This Row],[Price ($)]])/ScoreCard!$E$3*ScoreCard!$E$5</f>
        <v>2.9601920080533835</v>
      </c>
      <c r="P1254" s="5">
        <f>laptop_prices3[[#This Row],[RAM (GB)]]/ScoreCard!$F$3*ScoreCard!$F$5</f>
        <v>7</v>
      </c>
      <c r="Q1254" s="5">
        <f>laptop_prices3[[#This Row],[Screen Size (inch)]]/ScoreCard!$G$3*ScoreCard!$G$5</f>
        <v>2</v>
      </c>
      <c r="R1254" s="5">
        <f>laptop_prices3[[#This Row],[Battery Life (hours)]]/ScoreCard!$H$3*ScoreCard!$H$5</f>
        <v>4.7249999999999996</v>
      </c>
      <c r="S1254" s="5">
        <f>ScoreCard!$I$3-laptop_prices3[[#This Row],[Weight (kg)]]/ScoreCard!$I$3*ScoreCard!$I$5</f>
        <v>2.6428571428571428</v>
      </c>
      <c r="T1254" s="6" cm="1">
        <f t="array" ref="T1254">_xlfn.IFS(laptop_prices3[[#This Row],[Storage]]="512GB SSD", 512, laptop_prices3[[#This Row],[Storage]] = "1TB SSD", 1000, laptop_prices3[[#This Row],[Storage]] = "2TB SSD", 2000, laptop_prices3[[#This Row],[Storage]]= "256GB SSD", 256, laptop_prices3[[#This Row],[Storage]] = "1TB HDD", 1000*0.7)</f>
        <v>256</v>
      </c>
      <c r="U1254" s="5">
        <f>laptop_prices3[[#This Row],[Storage Raw Value]]/ScoreCard!$J$3*ScoreCard!$J$5</f>
        <v>1.024</v>
      </c>
    </row>
    <row r="1255" spans="2:21" x14ac:dyDescent="0.2">
      <c r="B1255" s="4" cm="1">
        <f t="array" ref="B1255">SUM(laptop_prices3[[#This Row],[RAM Comp]:[Weight Comp]]+laptop_prices3[[#This Row],[Storage Comp]])</f>
        <v>25.732429397192401</v>
      </c>
      <c r="C1255">
        <v>1253</v>
      </c>
      <c r="D1255" t="s">
        <v>38</v>
      </c>
      <c r="E1255" t="s">
        <v>37</v>
      </c>
      <c r="F1255">
        <v>64</v>
      </c>
      <c r="G1255" t="s">
        <v>13</v>
      </c>
      <c r="H1255" t="s">
        <v>35</v>
      </c>
      <c r="I1255">
        <v>13.3</v>
      </c>
      <c r="J1255" t="s">
        <v>43</v>
      </c>
      <c r="K1255">
        <v>12</v>
      </c>
      <c r="L1255">
        <v>2.62</v>
      </c>
      <c r="M1255" t="s">
        <v>16</v>
      </c>
      <c r="N1255">
        <v>3880.27</v>
      </c>
      <c r="O1255" s="5">
        <f>(ScoreCard!$E$3-laptop_prices3[[#This Row],[Price ($)]])/ScoreCard!$E$3*ScoreCard!$E$5</f>
        <v>3.2048884702642884</v>
      </c>
      <c r="P1255" s="5">
        <f>laptop_prices3[[#This Row],[RAM (GB)]]/ScoreCard!$F$3*ScoreCard!$F$5</f>
        <v>7</v>
      </c>
      <c r="Q1255" s="5">
        <f>laptop_prices3[[#This Row],[Screen Size (inch)]]/ScoreCard!$G$3*ScoreCard!$G$5</f>
        <v>1.5375722543352601</v>
      </c>
      <c r="R1255" s="5">
        <f>laptop_prices3[[#This Row],[Battery Life (hours)]]/ScoreCard!$H$3*ScoreCard!$H$5</f>
        <v>7</v>
      </c>
      <c r="S1255" s="5">
        <f>ScoreCard!$I$3-laptop_prices3[[#This Row],[Weight (kg)]]/ScoreCard!$I$3*ScoreCard!$I$5</f>
        <v>2.0028571428571427</v>
      </c>
      <c r="T1255" s="6" cm="1">
        <f t="array" ref="T1255">_xlfn.IFS(laptop_prices3[[#This Row],[Storage]]="512GB SSD", 512, laptop_prices3[[#This Row],[Storage]] = "1TB SSD", 1000, laptop_prices3[[#This Row],[Storage]] = "2TB SSD", 2000, laptop_prices3[[#This Row],[Storage]]= "256GB SSD", 256, laptop_prices3[[#This Row],[Storage]] = "1TB HDD", 1000*0.7)</f>
        <v>512</v>
      </c>
      <c r="U1255" s="5">
        <f>laptop_prices3[[#This Row],[Storage Raw Value]]/ScoreCard!$J$3*ScoreCard!$J$5</f>
        <v>2.048</v>
      </c>
    </row>
    <row r="1256" spans="2:21" x14ac:dyDescent="0.2">
      <c r="B1256" s="4" cm="1">
        <f t="array" ref="B1256">SUM(laptop_prices3[[#This Row],[RAM Comp]:[Weight Comp]]+laptop_prices3[[#This Row],[Storage Comp]])</f>
        <v>41.550372969997248</v>
      </c>
      <c r="C1256">
        <v>1254</v>
      </c>
      <c r="D1256" t="s">
        <v>23</v>
      </c>
      <c r="E1256" t="s">
        <v>18</v>
      </c>
      <c r="F1256">
        <v>8</v>
      </c>
      <c r="G1256" t="s">
        <v>25</v>
      </c>
      <c r="H1256" t="s">
        <v>14</v>
      </c>
      <c r="I1256">
        <v>15.6</v>
      </c>
      <c r="J1256" t="s">
        <v>15</v>
      </c>
      <c r="K1256">
        <v>8.1999999999999993</v>
      </c>
      <c r="L1256">
        <v>2.4700000000000002</v>
      </c>
      <c r="M1256" t="s">
        <v>46</v>
      </c>
      <c r="N1256">
        <v>1666.71</v>
      </c>
      <c r="O1256" s="5">
        <f>(ScoreCard!$E$3-laptop_prices3[[#This Row],[Price ($)]])/ScoreCard!$E$3*ScoreCard!$E$5</f>
        <v>4.2289375899806432</v>
      </c>
      <c r="P1256" s="5">
        <f>laptop_prices3[[#This Row],[RAM (GB)]]/ScoreCard!$F$3*ScoreCard!$F$5</f>
        <v>0.875</v>
      </c>
      <c r="Q1256" s="5">
        <f>laptop_prices3[[#This Row],[Screen Size (inch)]]/ScoreCard!$G$3*ScoreCard!$G$5</f>
        <v>1.8034682080924855</v>
      </c>
      <c r="R1256" s="5">
        <f>laptop_prices3[[#This Row],[Battery Life (hours)]]/ScoreCard!$H$3*ScoreCard!$H$5</f>
        <v>4.7833333333333323</v>
      </c>
      <c r="S1256" s="5">
        <f>ScoreCard!$I$3-laptop_prices3[[#This Row],[Weight (kg)]]/ScoreCard!$I$3*ScoreCard!$I$5</f>
        <v>2.0885714285714285</v>
      </c>
      <c r="T1256" s="6" cm="1">
        <f t="array" ref="T1256">_xlfn.IFS(laptop_prices3[[#This Row],[Storage]]="512GB SSD", 512, laptop_prices3[[#This Row],[Storage]] = "1TB SSD", 1000, laptop_prices3[[#This Row],[Storage]] = "2TB SSD", 2000, laptop_prices3[[#This Row],[Storage]]= "256GB SSD", 256, laptop_prices3[[#This Row],[Storage]] = "1TB HDD", 1000*0.7)</f>
        <v>2000</v>
      </c>
      <c r="U1256" s="5">
        <f>laptop_prices3[[#This Row],[Storage Raw Value]]/ScoreCard!$J$3*ScoreCard!$J$5</f>
        <v>8</v>
      </c>
    </row>
    <row r="1257" spans="2:21" x14ac:dyDescent="0.2">
      <c r="B1257" s="4" cm="1">
        <f t="array" ref="B1257">SUM(laptop_prices3[[#This Row],[RAM Comp]:[Weight Comp]]+laptop_prices3[[#This Row],[Storage Comp]])</f>
        <v>39.575639966969447</v>
      </c>
      <c r="C1257">
        <v>1255</v>
      </c>
      <c r="D1257" t="s">
        <v>11</v>
      </c>
      <c r="E1257" t="s">
        <v>37</v>
      </c>
      <c r="F1257">
        <v>16</v>
      </c>
      <c r="G1257" t="s">
        <v>25</v>
      </c>
      <c r="H1257" t="s">
        <v>40</v>
      </c>
      <c r="I1257">
        <v>14</v>
      </c>
      <c r="J1257" t="s">
        <v>43</v>
      </c>
      <c r="K1257">
        <v>4.2</v>
      </c>
      <c r="L1257">
        <v>3.05</v>
      </c>
      <c r="M1257" t="s">
        <v>46</v>
      </c>
      <c r="N1257">
        <v>3021.66</v>
      </c>
      <c r="O1257" s="5">
        <f>(ScoreCard!$E$3-laptop_prices3[[#This Row],[Price ($)]])/ScoreCard!$E$3*ScoreCard!$E$5</f>
        <v>3.6021032801992621</v>
      </c>
      <c r="P1257" s="5">
        <f>laptop_prices3[[#This Row],[RAM (GB)]]/ScoreCard!$F$3*ScoreCard!$F$5</f>
        <v>1.75</v>
      </c>
      <c r="Q1257" s="5">
        <f>laptop_prices3[[#This Row],[Screen Size (inch)]]/ScoreCard!$G$3*ScoreCard!$G$5</f>
        <v>1.6184971098265895</v>
      </c>
      <c r="R1257" s="5">
        <f>laptop_prices3[[#This Row],[Battery Life (hours)]]/ScoreCard!$H$3*ScoreCard!$H$5</f>
        <v>2.4500000000000002</v>
      </c>
      <c r="S1257" s="5">
        <f>ScoreCard!$I$3-laptop_prices3[[#This Row],[Weight (kg)]]/ScoreCard!$I$3*ScoreCard!$I$5</f>
        <v>1.7571428571428573</v>
      </c>
      <c r="T1257" s="6" cm="1">
        <f t="array" ref="T1257">_xlfn.IFS(laptop_prices3[[#This Row],[Storage]]="512GB SSD", 512, laptop_prices3[[#This Row],[Storage]] = "1TB SSD", 1000, laptop_prices3[[#This Row],[Storage]] = "2TB SSD", 2000, laptop_prices3[[#This Row],[Storage]]= "256GB SSD", 256, laptop_prices3[[#This Row],[Storage]] = "1TB HDD", 1000*0.7)</f>
        <v>2000</v>
      </c>
      <c r="U1257" s="5">
        <f>laptop_prices3[[#This Row],[Storage Raw Value]]/ScoreCard!$J$3*ScoreCard!$J$5</f>
        <v>8</v>
      </c>
    </row>
    <row r="1258" spans="2:21" x14ac:dyDescent="0.2">
      <c r="B1258" s="4" cm="1">
        <f t="array" ref="B1258">SUM(laptop_prices3[[#This Row],[RAM Comp]:[Weight Comp]]+laptop_prices3[[#This Row],[Storage Comp]])</f>
        <v>25.316428571428574</v>
      </c>
      <c r="C1258">
        <v>1256</v>
      </c>
      <c r="D1258" t="s">
        <v>36</v>
      </c>
      <c r="E1258" t="s">
        <v>48</v>
      </c>
      <c r="F1258">
        <v>64</v>
      </c>
      <c r="G1258" t="s">
        <v>42</v>
      </c>
      <c r="H1258" t="s">
        <v>14</v>
      </c>
      <c r="I1258">
        <v>17.3</v>
      </c>
      <c r="J1258" t="s">
        <v>43</v>
      </c>
      <c r="K1258">
        <v>5.7</v>
      </c>
      <c r="L1258">
        <v>2.99</v>
      </c>
      <c r="M1258" t="s">
        <v>30</v>
      </c>
      <c r="N1258">
        <v>2797.18</v>
      </c>
      <c r="O1258" s="5">
        <f>(ScoreCard!$E$3-laptop_prices3[[#This Row],[Price ($)]])/ScoreCard!$E$3*ScoreCard!$E$5</f>
        <v>3.7059534339759508</v>
      </c>
      <c r="P1258" s="5">
        <f>laptop_prices3[[#This Row],[RAM (GB)]]/ScoreCard!$F$3*ScoreCard!$F$5</f>
        <v>7</v>
      </c>
      <c r="Q1258" s="5">
        <f>laptop_prices3[[#This Row],[Screen Size (inch)]]/ScoreCard!$G$3*ScoreCard!$G$5</f>
        <v>2</v>
      </c>
      <c r="R1258" s="5">
        <f>laptop_prices3[[#This Row],[Battery Life (hours)]]/ScoreCard!$H$3*ScoreCard!$H$5</f>
        <v>3.3250000000000002</v>
      </c>
      <c r="S1258" s="5">
        <f>ScoreCard!$I$3-laptop_prices3[[#This Row],[Weight (kg)]]/ScoreCard!$I$3*ScoreCard!$I$5</f>
        <v>1.7914285714285714</v>
      </c>
      <c r="T1258" s="6" cm="1">
        <f t="array" ref="T1258">_xlfn.IFS(laptop_prices3[[#This Row],[Storage]]="512GB SSD", 512, laptop_prices3[[#This Row],[Storage]] = "1TB SSD", 1000, laptop_prices3[[#This Row],[Storage]] = "2TB SSD", 2000, laptop_prices3[[#This Row],[Storage]]= "256GB SSD", 256, laptop_prices3[[#This Row],[Storage]] = "1TB HDD", 1000*0.7)</f>
        <v>700</v>
      </c>
      <c r="U1258" s="5">
        <f>laptop_prices3[[#This Row],[Storage Raw Value]]/ScoreCard!$J$3*ScoreCard!$J$5</f>
        <v>2.8</v>
      </c>
    </row>
    <row r="1259" spans="2:21" x14ac:dyDescent="0.2">
      <c r="B1259" s="4" cm="1">
        <f t="array" ref="B1259">SUM(laptop_prices3[[#This Row],[RAM Comp]:[Weight Comp]]+laptop_prices3[[#This Row],[Storage Comp]])</f>
        <v>15.885587255711535</v>
      </c>
      <c r="C1259">
        <v>1257</v>
      </c>
      <c r="D1259" t="s">
        <v>34</v>
      </c>
      <c r="E1259" t="s">
        <v>41</v>
      </c>
      <c r="F1259">
        <v>4</v>
      </c>
      <c r="G1259" t="s">
        <v>13</v>
      </c>
      <c r="H1259" t="s">
        <v>35</v>
      </c>
      <c r="I1259">
        <v>15.6</v>
      </c>
      <c r="J1259" t="s">
        <v>43</v>
      </c>
      <c r="K1259">
        <v>6.1</v>
      </c>
      <c r="L1259">
        <v>2.81</v>
      </c>
      <c r="M1259" t="s">
        <v>30</v>
      </c>
      <c r="N1259">
        <v>1666.79</v>
      </c>
      <c r="O1259" s="5">
        <f>(ScoreCard!$E$3-laptop_prices3[[#This Row],[Price ($)]])/ScoreCard!$E$3*ScoreCard!$E$5</f>
        <v>4.2289005799472239</v>
      </c>
      <c r="P1259" s="5">
        <f>laptop_prices3[[#This Row],[RAM (GB)]]/ScoreCard!$F$3*ScoreCard!$F$5</f>
        <v>0.4375</v>
      </c>
      <c r="Q1259" s="5">
        <f>laptop_prices3[[#This Row],[Screen Size (inch)]]/ScoreCard!$G$3*ScoreCard!$G$5</f>
        <v>1.8034682080924855</v>
      </c>
      <c r="R1259" s="5">
        <f>laptop_prices3[[#This Row],[Battery Life (hours)]]/ScoreCard!$H$3*ScoreCard!$H$5</f>
        <v>3.5583333333333331</v>
      </c>
      <c r="S1259" s="5">
        <f>ScoreCard!$I$3-laptop_prices3[[#This Row],[Weight (kg)]]/ScoreCard!$I$3*ScoreCard!$I$5</f>
        <v>1.8942857142857144</v>
      </c>
      <c r="T1259" s="6" cm="1">
        <f t="array" ref="T1259">_xlfn.IFS(laptop_prices3[[#This Row],[Storage]]="512GB SSD", 512, laptop_prices3[[#This Row],[Storage]] = "1TB SSD", 1000, laptop_prices3[[#This Row],[Storage]] = "2TB SSD", 2000, laptop_prices3[[#This Row],[Storage]]= "256GB SSD", 256, laptop_prices3[[#This Row],[Storage]] = "1TB HDD", 1000*0.7)</f>
        <v>512</v>
      </c>
      <c r="U1259" s="5">
        <f>laptop_prices3[[#This Row],[Storage Raw Value]]/ScoreCard!$J$3*ScoreCard!$J$5</f>
        <v>2.048</v>
      </c>
    </row>
    <row r="1260" spans="2:21" x14ac:dyDescent="0.2">
      <c r="B1260" s="4" cm="1">
        <f t="array" ref="B1260">SUM(laptop_prices3[[#This Row],[RAM Comp]:[Weight Comp]]+laptop_prices3[[#This Row],[Storage Comp]])</f>
        <v>11.354973300302781</v>
      </c>
      <c r="C1260">
        <v>1258</v>
      </c>
      <c r="D1260" t="s">
        <v>47</v>
      </c>
      <c r="E1260" t="s">
        <v>12</v>
      </c>
      <c r="F1260">
        <v>16</v>
      </c>
      <c r="G1260" t="s">
        <v>29</v>
      </c>
      <c r="H1260" t="s">
        <v>40</v>
      </c>
      <c r="I1260">
        <v>14</v>
      </c>
      <c r="J1260" t="s">
        <v>15</v>
      </c>
      <c r="K1260">
        <v>4</v>
      </c>
      <c r="L1260">
        <v>3.4</v>
      </c>
      <c r="M1260" t="s">
        <v>22</v>
      </c>
      <c r="N1260">
        <v>1517.61</v>
      </c>
      <c r="O1260" s="5">
        <f>(ScoreCard!$E$3-laptop_prices3[[#This Row],[Price ($)]])/ScoreCard!$E$3*ScoreCard!$E$5</f>
        <v>4.2979150397672807</v>
      </c>
      <c r="P1260" s="5">
        <f>laptop_prices3[[#This Row],[RAM (GB)]]/ScoreCard!$F$3*ScoreCard!$F$5</f>
        <v>1.75</v>
      </c>
      <c r="Q1260" s="5">
        <f>laptop_prices3[[#This Row],[Screen Size (inch)]]/ScoreCard!$G$3*ScoreCard!$G$5</f>
        <v>1.6184971098265895</v>
      </c>
      <c r="R1260" s="5">
        <f>laptop_prices3[[#This Row],[Battery Life (hours)]]/ScoreCard!$H$3*ScoreCard!$H$5</f>
        <v>2.333333333333333</v>
      </c>
      <c r="S1260" s="5">
        <f>ScoreCard!$I$3-laptop_prices3[[#This Row],[Weight (kg)]]/ScoreCard!$I$3*ScoreCard!$I$5</f>
        <v>1.5571428571428572</v>
      </c>
      <c r="T1260" s="6" cm="1">
        <f t="array" ref="T1260">_xlfn.IFS(laptop_prices3[[#This Row],[Storage]]="512GB SSD", 512, laptop_prices3[[#This Row],[Storage]] = "1TB SSD", 1000, laptop_prices3[[#This Row],[Storage]] = "2TB SSD", 2000, laptop_prices3[[#This Row],[Storage]]= "256GB SSD", 256, laptop_prices3[[#This Row],[Storage]] = "1TB HDD", 1000*0.7)</f>
        <v>256</v>
      </c>
      <c r="U1260" s="5">
        <f>laptop_prices3[[#This Row],[Storage Raw Value]]/ScoreCard!$J$3*ScoreCard!$J$5</f>
        <v>1.024</v>
      </c>
    </row>
    <row r="1261" spans="2:21" x14ac:dyDescent="0.2">
      <c r="B1261" s="4" cm="1">
        <f t="array" ref="B1261">SUM(laptop_prices3[[#This Row],[RAM Comp]:[Weight Comp]]+laptop_prices3[[#This Row],[Storage Comp]])</f>
        <v>17.55671511147812</v>
      </c>
      <c r="C1261">
        <v>1259</v>
      </c>
      <c r="D1261" t="s">
        <v>47</v>
      </c>
      <c r="E1261" t="s">
        <v>37</v>
      </c>
      <c r="F1261">
        <v>8</v>
      </c>
      <c r="G1261" t="s">
        <v>13</v>
      </c>
      <c r="H1261" t="s">
        <v>32</v>
      </c>
      <c r="I1261">
        <v>13.3</v>
      </c>
      <c r="J1261" t="s">
        <v>15</v>
      </c>
      <c r="K1261">
        <v>8.6999999999999993</v>
      </c>
      <c r="L1261">
        <v>2.84</v>
      </c>
      <c r="M1261" t="s">
        <v>30</v>
      </c>
      <c r="N1261">
        <v>2649.65</v>
      </c>
      <c r="O1261" s="5">
        <f>(ScoreCard!$E$3-laptop_prices3[[#This Row],[Price ($)]])/ScoreCard!$E$3*ScoreCard!$E$5</f>
        <v>3.7742045618567195</v>
      </c>
      <c r="P1261" s="5">
        <f>laptop_prices3[[#This Row],[RAM (GB)]]/ScoreCard!$F$3*ScoreCard!$F$5</f>
        <v>0.875</v>
      </c>
      <c r="Q1261" s="5">
        <f>laptop_prices3[[#This Row],[Screen Size (inch)]]/ScoreCard!$G$3*ScoreCard!$G$5</f>
        <v>1.5375722543352601</v>
      </c>
      <c r="R1261" s="5">
        <f>laptop_prices3[[#This Row],[Battery Life (hours)]]/ScoreCard!$H$3*ScoreCard!$H$5</f>
        <v>5.0750000000000002</v>
      </c>
      <c r="S1261" s="5">
        <f>ScoreCard!$I$3-laptop_prices3[[#This Row],[Weight (kg)]]/ScoreCard!$I$3*ScoreCard!$I$5</f>
        <v>1.8771428571428572</v>
      </c>
      <c r="T1261" s="6" cm="1">
        <f t="array" ref="T1261">_xlfn.IFS(laptop_prices3[[#This Row],[Storage]]="512GB SSD", 512, laptop_prices3[[#This Row],[Storage]] = "1TB SSD", 1000, laptop_prices3[[#This Row],[Storage]] = "2TB SSD", 2000, laptop_prices3[[#This Row],[Storage]]= "256GB SSD", 256, laptop_prices3[[#This Row],[Storage]] = "1TB HDD", 1000*0.7)</f>
        <v>512</v>
      </c>
      <c r="U1261" s="5">
        <f>laptop_prices3[[#This Row],[Storage Raw Value]]/ScoreCard!$J$3*ScoreCard!$J$5</f>
        <v>2.048</v>
      </c>
    </row>
    <row r="1262" spans="2:21" x14ac:dyDescent="0.2">
      <c r="B1262" s="4" cm="1">
        <f t="array" ref="B1262">SUM(laptop_prices3[[#This Row],[RAM Comp]:[Weight Comp]]+laptop_prices3[[#This Row],[Storage Comp]])</f>
        <v>39.601206303330585</v>
      </c>
      <c r="C1262">
        <v>1260</v>
      </c>
      <c r="D1262" t="s">
        <v>17</v>
      </c>
      <c r="E1262" t="s">
        <v>41</v>
      </c>
      <c r="F1262">
        <v>4</v>
      </c>
      <c r="G1262" t="s">
        <v>25</v>
      </c>
      <c r="H1262" t="s">
        <v>26</v>
      </c>
      <c r="I1262">
        <v>15.6</v>
      </c>
      <c r="J1262" t="s">
        <v>21</v>
      </c>
      <c r="K1262">
        <v>6.5</v>
      </c>
      <c r="L1262">
        <v>3.38</v>
      </c>
      <c r="M1262" t="s">
        <v>30</v>
      </c>
      <c r="N1262">
        <v>1963.86</v>
      </c>
      <c r="O1262" s="5">
        <f>(ScoreCard!$E$3-laptop_prices3[[#This Row],[Price ($)]])/ScoreCard!$E$3*ScoreCard!$E$5</f>
        <v>4.0914684470960072</v>
      </c>
      <c r="P1262" s="5">
        <f>laptop_prices3[[#This Row],[RAM (GB)]]/ScoreCard!$F$3*ScoreCard!$F$5</f>
        <v>0.4375</v>
      </c>
      <c r="Q1262" s="5">
        <f>laptop_prices3[[#This Row],[Screen Size (inch)]]/ScoreCard!$G$3*ScoreCard!$G$5</f>
        <v>1.8034682080924855</v>
      </c>
      <c r="R1262" s="5">
        <f>laptop_prices3[[#This Row],[Battery Life (hours)]]/ScoreCard!$H$3*ScoreCard!$H$5</f>
        <v>3.7916666666666665</v>
      </c>
      <c r="S1262" s="5">
        <f>ScoreCard!$I$3-laptop_prices3[[#This Row],[Weight (kg)]]/ScoreCard!$I$3*ScoreCard!$I$5</f>
        <v>1.5685714285714287</v>
      </c>
      <c r="T1262" s="6" cm="1">
        <f t="array" ref="T1262">_xlfn.IFS(laptop_prices3[[#This Row],[Storage]]="512GB SSD", 512, laptop_prices3[[#This Row],[Storage]] = "1TB SSD", 1000, laptop_prices3[[#This Row],[Storage]] = "2TB SSD", 2000, laptop_prices3[[#This Row],[Storage]]= "256GB SSD", 256, laptop_prices3[[#This Row],[Storage]] = "1TB HDD", 1000*0.7)</f>
        <v>2000</v>
      </c>
      <c r="U1262" s="5">
        <f>laptop_prices3[[#This Row],[Storage Raw Value]]/ScoreCard!$J$3*ScoreCard!$J$5</f>
        <v>8</v>
      </c>
    </row>
    <row r="1263" spans="2:21" x14ac:dyDescent="0.2">
      <c r="B1263" s="4" cm="1">
        <f t="array" ref="B1263">SUM(laptop_prices3[[#This Row],[RAM Comp]:[Weight Comp]]+laptop_prices3[[#This Row],[Storage Comp]])</f>
        <v>18.788468208092482</v>
      </c>
      <c r="C1263">
        <v>1261</v>
      </c>
      <c r="D1263" t="s">
        <v>38</v>
      </c>
      <c r="E1263" t="s">
        <v>12</v>
      </c>
      <c r="F1263">
        <v>8</v>
      </c>
      <c r="G1263" t="s">
        <v>42</v>
      </c>
      <c r="H1263" t="s">
        <v>26</v>
      </c>
      <c r="I1263">
        <v>15.6</v>
      </c>
      <c r="J1263" t="s">
        <v>43</v>
      </c>
      <c r="K1263">
        <v>4.2</v>
      </c>
      <c r="L1263">
        <v>1.82</v>
      </c>
      <c r="M1263" t="s">
        <v>46</v>
      </c>
      <c r="N1263">
        <v>800.67</v>
      </c>
      <c r="O1263" s="5">
        <f>(ScoreCard!$E$3-laptop_prices3[[#This Row],[Price ($)]])/ScoreCard!$E$3*ScoreCard!$E$5</f>
        <v>4.6295897067695053</v>
      </c>
      <c r="P1263" s="5">
        <f>laptop_prices3[[#This Row],[RAM (GB)]]/ScoreCard!$F$3*ScoreCard!$F$5</f>
        <v>0.875</v>
      </c>
      <c r="Q1263" s="5">
        <f>laptop_prices3[[#This Row],[Screen Size (inch)]]/ScoreCard!$G$3*ScoreCard!$G$5</f>
        <v>1.8034682080924855</v>
      </c>
      <c r="R1263" s="5">
        <f>laptop_prices3[[#This Row],[Battery Life (hours)]]/ScoreCard!$H$3*ScoreCard!$H$5</f>
        <v>2.4500000000000002</v>
      </c>
      <c r="S1263" s="5">
        <f>ScoreCard!$I$3-laptop_prices3[[#This Row],[Weight (kg)]]/ScoreCard!$I$3*ScoreCard!$I$5</f>
        <v>2.46</v>
      </c>
      <c r="T1263" s="6" cm="1">
        <f t="array" ref="T1263">_xlfn.IFS(laptop_prices3[[#This Row],[Storage]]="512GB SSD", 512, laptop_prices3[[#This Row],[Storage]] = "1TB SSD", 1000, laptop_prices3[[#This Row],[Storage]] = "2TB SSD", 2000, laptop_prices3[[#This Row],[Storage]]= "256GB SSD", 256, laptop_prices3[[#This Row],[Storage]] = "1TB HDD", 1000*0.7)</f>
        <v>700</v>
      </c>
      <c r="U1263" s="5">
        <f>laptop_prices3[[#This Row],[Storage Raw Value]]/ScoreCard!$J$3*ScoreCard!$J$5</f>
        <v>2.8</v>
      </c>
    </row>
    <row r="1264" spans="2:21" x14ac:dyDescent="0.2">
      <c r="B1264" s="4" cm="1">
        <f t="array" ref="B1264">SUM(laptop_prices3[[#This Row],[RAM Comp]:[Weight Comp]]+laptop_prices3[[#This Row],[Storage Comp]])</f>
        <v>43.060639966969447</v>
      </c>
      <c r="C1264">
        <v>1262</v>
      </c>
      <c r="D1264" t="s">
        <v>36</v>
      </c>
      <c r="E1264" t="s">
        <v>41</v>
      </c>
      <c r="F1264">
        <v>32</v>
      </c>
      <c r="G1264" t="s">
        <v>25</v>
      </c>
      <c r="H1264" t="s">
        <v>44</v>
      </c>
      <c r="I1264">
        <v>14</v>
      </c>
      <c r="J1264" t="s">
        <v>43</v>
      </c>
      <c r="K1264">
        <v>6.9</v>
      </c>
      <c r="L1264">
        <v>2.77</v>
      </c>
      <c r="M1264" t="s">
        <v>22</v>
      </c>
      <c r="N1264">
        <v>1664.32</v>
      </c>
      <c r="O1264" s="5">
        <f>(ScoreCard!$E$3-laptop_prices3[[#This Row],[Price ($)]])/ScoreCard!$E$3*ScoreCard!$E$5</f>
        <v>4.2300432647290682</v>
      </c>
      <c r="P1264" s="5">
        <f>laptop_prices3[[#This Row],[RAM (GB)]]/ScoreCard!$F$3*ScoreCard!$F$5</f>
        <v>3.5</v>
      </c>
      <c r="Q1264" s="5">
        <f>laptop_prices3[[#This Row],[Screen Size (inch)]]/ScoreCard!$G$3*ScoreCard!$G$5</f>
        <v>1.6184971098265895</v>
      </c>
      <c r="R1264" s="5">
        <f>laptop_prices3[[#This Row],[Battery Life (hours)]]/ScoreCard!$H$3*ScoreCard!$H$5</f>
        <v>4.0250000000000004</v>
      </c>
      <c r="S1264" s="5">
        <f>ScoreCard!$I$3-laptop_prices3[[#This Row],[Weight (kg)]]/ScoreCard!$I$3*ScoreCard!$I$5</f>
        <v>1.917142857142857</v>
      </c>
      <c r="T1264" s="6" cm="1">
        <f t="array" ref="T1264">_xlfn.IFS(laptop_prices3[[#This Row],[Storage]]="512GB SSD", 512, laptop_prices3[[#This Row],[Storage]] = "1TB SSD", 1000, laptop_prices3[[#This Row],[Storage]] = "2TB SSD", 2000, laptop_prices3[[#This Row],[Storage]]= "256GB SSD", 256, laptop_prices3[[#This Row],[Storage]] = "1TB HDD", 1000*0.7)</f>
        <v>2000</v>
      </c>
      <c r="U1264" s="5">
        <f>laptop_prices3[[#This Row],[Storage Raw Value]]/ScoreCard!$J$3*ScoreCard!$J$5</f>
        <v>8</v>
      </c>
    </row>
    <row r="1265" spans="2:21" x14ac:dyDescent="0.2">
      <c r="B1265" s="4" cm="1">
        <f t="array" ref="B1265">SUM(laptop_prices3[[#This Row],[RAM Comp]:[Weight Comp]]+laptop_prices3[[#This Row],[Storage Comp]])</f>
        <v>25.58757225433526</v>
      </c>
      <c r="C1265">
        <v>1263</v>
      </c>
      <c r="D1265" t="s">
        <v>17</v>
      </c>
      <c r="E1265" t="s">
        <v>12</v>
      </c>
      <c r="F1265">
        <v>64</v>
      </c>
      <c r="G1265" t="s">
        <v>42</v>
      </c>
      <c r="H1265" t="s">
        <v>32</v>
      </c>
      <c r="I1265">
        <v>13.3</v>
      </c>
      <c r="J1265" t="s">
        <v>21</v>
      </c>
      <c r="K1265">
        <v>5.4</v>
      </c>
      <c r="L1265">
        <v>1.4</v>
      </c>
      <c r="M1265" t="s">
        <v>46</v>
      </c>
      <c r="N1265">
        <v>2018.6</v>
      </c>
      <c r="O1265" s="5">
        <f>(ScoreCard!$E$3-laptop_prices3[[#This Row],[Price ($)]])/ScoreCard!$E$3*ScoreCard!$E$5</f>
        <v>4.0661443317283315</v>
      </c>
      <c r="P1265" s="5">
        <f>laptop_prices3[[#This Row],[RAM (GB)]]/ScoreCard!$F$3*ScoreCard!$F$5</f>
        <v>7</v>
      </c>
      <c r="Q1265" s="5">
        <f>laptop_prices3[[#This Row],[Screen Size (inch)]]/ScoreCard!$G$3*ScoreCard!$G$5</f>
        <v>1.5375722543352601</v>
      </c>
      <c r="R1265" s="5">
        <f>laptop_prices3[[#This Row],[Battery Life (hours)]]/ScoreCard!$H$3*ScoreCard!$H$5</f>
        <v>3.15</v>
      </c>
      <c r="S1265" s="5">
        <f>ScoreCard!$I$3-laptop_prices3[[#This Row],[Weight (kg)]]/ScoreCard!$I$3*ScoreCard!$I$5</f>
        <v>2.7</v>
      </c>
      <c r="T1265" s="6" cm="1">
        <f t="array" ref="T1265">_xlfn.IFS(laptop_prices3[[#This Row],[Storage]]="512GB SSD", 512, laptop_prices3[[#This Row],[Storage]] = "1TB SSD", 1000, laptop_prices3[[#This Row],[Storage]] = "2TB SSD", 2000, laptop_prices3[[#This Row],[Storage]]= "256GB SSD", 256, laptop_prices3[[#This Row],[Storage]] = "1TB HDD", 1000*0.7)</f>
        <v>700</v>
      </c>
      <c r="U1265" s="5">
        <f>laptop_prices3[[#This Row],[Storage Raw Value]]/ScoreCard!$J$3*ScoreCard!$J$5</f>
        <v>2.8</v>
      </c>
    </row>
    <row r="1266" spans="2:21" x14ac:dyDescent="0.2">
      <c r="B1266" s="4" cm="1">
        <f t="array" ref="B1266">SUM(laptop_prices3[[#This Row],[RAM Comp]:[Weight Comp]]+laptop_prices3[[#This Row],[Storage Comp]])</f>
        <v>40.348520506468482</v>
      </c>
      <c r="C1266">
        <v>1264</v>
      </c>
      <c r="D1266" t="s">
        <v>38</v>
      </c>
      <c r="E1266" t="s">
        <v>18</v>
      </c>
      <c r="F1266">
        <v>8</v>
      </c>
      <c r="G1266" t="s">
        <v>25</v>
      </c>
      <c r="H1266" t="s">
        <v>35</v>
      </c>
      <c r="I1266">
        <v>16</v>
      </c>
      <c r="J1266" t="s">
        <v>27</v>
      </c>
      <c r="K1266">
        <v>5.6</v>
      </c>
      <c r="L1266">
        <v>2</v>
      </c>
      <c r="M1266" t="s">
        <v>16</v>
      </c>
      <c r="N1266">
        <v>2319.14</v>
      </c>
      <c r="O1266" s="5">
        <f>(ScoreCard!$E$3-laptop_prices3[[#This Row],[Price ($)]])/ScoreCard!$E$3*ScoreCard!$E$5</f>
        <v>3.9271068886775207</v>
      </c>
      <c r="P1266" s="5">
        <f>laptop_prices3[[#This Row],[RAM (GB)]]/ScoreCard!$F$3*ScoreCard!$F$5</f>
        <v>0.875</v>
      </c>
      <c r="Q1266" s="5">
        <f>laptop_prices3[[#This Row],[Screen Size (inch)]]/ScoreCard!$G$3*ScoreCard!$G$5</f>
        <v>1.8497109826589595</v>
      </c>
      <c r="R1266" s="5">
        <f>laptop_prices3[[#This Row],[Battery Life (hours)]]/ScoreCard!$H$3*ScoreCard!$H$5</f>
        <v>3.2666666666666662</v>
      </c>
      <c r="S1266" s="5">
        <f>ScoreCard!$I$3-laptop_prices3[[#This Row],[Weight (kg)]]/ScoreCard!$I$3*ScoreCard!$I$5</f>
        <v>2.3571428571428572</v>
      </c>
      <c r="T1266" s="6" cm="1">
        <f t="array" ref="T1266">_xlfn.IFS(laptop_prices3[[#This Row],[Storage]]="512GB SSD", 512, laptop_prices3[[#This Row],[Storage]] = "1TB SSD", 1000, laptop_prices3[[#This Row],[Storage]] = "2TB SSD", 2000, laptop_prices3[[#This Row],[Storage]]= "256GB SSD", 256, laptop_prices3[[#This Row],[Storage]] = "1TB HDD", 1000*0.7)</f>
        <v>2000</v>
      </c>
      <c r="U1266" s="5">
        <f>laptop_prices3[[#This Row],[Storage Raw Value]]/ScoreCard!$J$3*ScoreCard!$J$5</f>
        <v>8</v>
      </c>
    </row>
    <row r="1267" spans="2:21" x14ac:dyDescent="0.2">
      <c r="B1267" s="4" cm="1">
        <f t="array" ref="B1267">SUM(laptop_prices3[[#This Row],[RAM Comp]:[Weight Comp]]+laptop_prices3[[#This Row],[Storage Comp]])</f>
        <v>24.039047619047622</v>
      </c>
      <c r="C1267">
        <v>1265</v>
      </c>
      <c r="D1267" t="s">
        <v>17</v>
      </c>
      <c r="E1267" t="s">
        <v>39</v>
      </c>
      <c r="F1267">
        <v>8</v>
      </c>
      <c r="G1267" t="s">
        <v>19</v>
      </c>
      <c r="H1267" t="s">
        <v>20</v>
      </c>
      <c r="I1267">
        <v>17.3</v>
      </c>
      <c r="J1267" t="s">
        <v>27</v>
      </c>
      <c r="K1267">
        <v>4.9000000000000004</v>
      </c>
      <c r="L1267">
        <v>2.09</v>
      </c>
      <c r="M1267" t="s">
        <v>16</v>
      </c>
      <c r="N1267">
        <v>2509.38</v>
      </c>
      <c r="O1267" s="5">
        <f>(ScoreCard!$E$3-laptop_prices3[[#This Row],[Price ($)]])/ScoreCard!$E$3*ScoreCard!$E$5</f>
        <v>3.839097029204618</v>
      </c>
      <c r="P1267" s="5">
        <f>laptop_prices3[[#This Row],[RAM (GB)]]/ScoreCard!$F$3*ScoreCard!$F$5</f>
        <v>0.875</v>
      </c>
      <c r="Q1267" s="5">
        <f>laptop_prices3[[#This Row],[Screen Size (inch)]]/ScoreCard!$G$3*ScoreCard!$G$5</f>
        <v>2</v>
      </c>
      <c r="R1267" s="5">
        <f>laptop_prices3[[#This Row],[Battery Life (hours)]]/ScoreCard!$H$3*ScoreCard!$H$5</f>
        <v>2.8583333333333338</v>
      </c>
      <c r="S1267" s="5">
        <f>ScoreCard!$I$3-laptop_prices3[[#This Row],[Weight (kg)]]/ScoreCard!$I$3*ScoreCard!$I$5</f>
        <v>2.305714285714286</v>
      </c>
      <c r="T1267" s="6" cm="1">
        <f t="array" ref="T1267">_xlfn.IFS(laptop_prices3[[#This Row],[Storage]]="512GB SSD", 512, laptop_prices3[[#This Row],[Storage]] = "1TB SSD", 1000, laptop_prices3[[#This Row],[Storage]] = "2TB SSD", 2000, laptop_prices3[[#This Row],[Storage]]= "256GB SSD", 256, laptop_prices3[[#This Row],[Storage]] = "1TB HDD", 1000*0.7)</f>
        <v>1000</v>
      </c>
      <c r="U1267" s="5">
        <f>laptop_prices3[[#This Row],[Storage Raw Value]]/ScoreCard!$J$3*ScoreCard!$J$5</f>
        <v>4</v>
      </c>
    </row>
    <row r="1268" spans="2:21" x14ac:dyDescent="0.2">
      <c r="B1268" s="4" cm="1">
        <f t="array" ref="B1268">SUM(laptop_prices3[[#This Row],[RAM Comp]:[Weight Comp]]+laptop_prices3[[#This Row],[Storage Comp]])</f>
        <v>19.661024635287639</v>
      </c>
      <c r="C1268">
        <v>1266</v>
      </c>
      <c r="D1268" t="s">
        <v>47</v>
      </c>
      <c r="E1268" t="s">
        <v>48</v>
      </c>
      <c r="F1268">
        <v>4</v>
      </c>
      <c r="G1268" t="s">
        <v>42</v>
      </c>
      <c r="H1268" t="s">
        <v>14</v>
      </c>
      <c r="I1268">
        <v>13.3</v>
      </c>
      <c r="J1268" t="s">
        <v>43</v>
      </c>
      <c r="K1268">
        <v>6.5</v>
      </c>
      <c r="L1268">
        <v>1.41</v>
      </c>
      <c r="M1268" t="s">
        <v>16</v>
      </c>
      <c r="N1268">
        <v>1318.45</v>
      </c>
      <c r="O1268" s="5">
        <f>(ScoreCard!$E$3-laptop_prices3[[#This Row],[Price ($)]])/ScoreCard!$E$3*ScoreCard!$E$5</f>
        <v>4.3900515179665209</v>
      </c>
      <c r="P1268" s="5">
        <f>laptop_prices3[[#This Row],[RAM (GB)]]/ScoreCard!$F$3*ScoreCard!$F$5</f>
        <v>0.4375</v>
      </c>
      <c r="Q1268" s="5">
        <f>laptop_prices3[[#This Row],[Screen Size (inch)]]/ScoreCard!$G$3*ScoreCard!$G$5</f>
        <v>1.5375722543352601</v>
      </c>
      <c r="R1268" s="5">
        <f>laptop_prices3[[#This Row],[Battery Life (hours)]]/ScoreCard!$H$3*ScoreCard!$H$5</f>
        <v>3.7916666666666665</v>
      </c>
      <c r="S1268" s="5">
        <f>ScoreCard!$I$3-laptop_prices3[[#This Row],[Weight (kg)]]/ScoreCard!$I$3*ScoreCard!$I$5</f>
        <v>2.6942857142857144</v>
      </c>
      <c r="T1268" s="6" cm="1">
        <f t="array" ref="T1268">_xlfn.IFS(laptop_prices3[[#This Row],[Storage]]="512GB SSD", 512, laptop_prices3[[#This Row],[Storage]] = "1TB SSD", 1000, laptop_prices3[[#This Row],[Storage]] = "2TB SSD", 2000, laptop_prices3[[#This Row],[Storage]]= "256GB SSD", 256, laptop_prices3[[#This Row],[Storage]] = "1TB HDD", 1000*0.7)</f>
        <v>700</v>
      </c>
      <c r="U1268" s="5">
        <f>laptop_prices3[[#This Row],[Storage Raw Value]]/ScoreCard!$J$3*ScoreCard!$J$5</f>
        <v>2.8</v>
      </c>
    </row>
    <row r="1269" spans="2:21" x14ac:dyDescent="0.2">
      <c r="B1269" s="4" cm="1">
        <f t="array" ref="B1269">SUM(laptop_prices3[[#This Row],[RAM Comp]:[Weight Comp]]+laptop_prices3[[#This Row],[Storage Comp]])</f>
        <v>24.973809523809521</v>
      </c>
      <c r="C1269">
        <v>1267</v>
      </c>
      <c r="D1269" t="s">
        <v>23</v>
      </c>
      <c r="E1269" t="s">
        <v>39</v>
      </c>
      <c r="F1269">
        <v>8</v>
      </c>
      <c r="G1269" t="s">
        <v>19</v>
      </c>
      <c r="H1269" t="s">
        <v>26</v>
      </c>
      <c r="I1269">
        <v>17.3</v>
      </c>
      <c r="J1269" t="s">
        <v>27</v>
      </c>
      <c r="K1269">
        <v>7.1</v>
      </c>
      <c r="L1269">
        <v>2.7</v>
      </c>
      <c r="M1269" t="s">
        <v>16</v>
      </c>
      <c r="N1269">
        <v>1930.47</v>
      </c>
      <c r="O1269" s="5">
        <f>(ScoreCard!$E$3-laptop_prices3[[#This Row],[Price ($)]])/ScoreCard!$E$3*ScoreCard!$E$5</f>
        <v>4.1069155097947059</v>
      </c>
      <c r="P1269" s="5">
        <f>laptop_prices3[[#This Row],[RAM (GB)]]/ScoreCard!$F$3*ScoreCard!$F$5</f>
        <v>0.875</v>
      </c>
      <c r="Q1269" s="5">
        <f>laptop_prices3[[#This Row],[Screen Size (inch)]]/ScoreCard!$G$3*ScoreCard!$G$5</f>
        <v>2</v>
      </c>
      <c r="R1269" s="5">
        <f>laptop_prices3[[#This Row],[Battery Life (hours)]]/ScoreCard!$H$3*ScoreCard!$H$5</f>
        <v>4.1416666666666666</v>
      </c>
      <c r="S1269" s="5">
        <f>ScoreCard!$I$3-laptop_prices3[[#This Row],[Weight (kg)]]/ScoreCard!$I$3*ScoreCard!$I$5</f>
        <v>1.9571428571428571</v>
      </c>
      <c r="T1269" s="6" cm="1">
        <f t="array" ref="T1269">_xlfn.IFS(laptop_prices3[[#This Row],[Storage]]="512GB SSD", 512, laptop_prices3[[#This Row],[Storage]] = "1TB SSD", 1000, laptop_prices3[[#This Row],[Storage]] = "2TB SSD", 2000, laptop_prices3[[#This Row],[Storage]]= "256GB SSD", 256, laptop_prices3[[#This Row],[Storage]] = "1TB HDD", 1000*0.7)</f>
        <v>1000</v>
      </c>
      <c r="U1269" s="5">
        <f>laptop_prices3[[#This Row],[Storage Raw Value]]/ScoreCard!$J$3*ScoreCard!$J$5</f>
        <v>4</v>
      </c>
    </row>
    <row r="1270" spans="2:21" x14ac:dyDescent="0.2">
      <c r="B1270" s="4" cm="1">
        <f t="array" ref="B1270">SUM(laptop_prices3[[#This Row],[RAM Comp]:[Weight Comp]]+laptop_prices3[[#This Row],[Storage Comp]])</f>
        <v>29.362992017616296</v>
      </c>
      <c r="C1270">
        <v>1268</v>
      </c>
      <c r="D1270" t="s">
        <v>28</v>
      </c>
      <c r="E1270" t="s">
        <v>37</v>
      </c>
      <c r="F1270">
        <v>32</v>
      </c>
      <c r="G1270" t="s">
        <v>19</v>
      </c>
      <c r="H1270" t="s">
        <v>20</v>
      </c>
      <c r="I1270">
        <v>15.6</v>
      </c>
      <c r="J1270" t="s">
        <v>27</v>
      </c>
      <c r="K1270">
        <v>11</v>
      </c>
      <c r="L1270">
        <v>3.25</v>
      </c>
      <c r="M1270" t="s">
        <v>46</v>
      </c>
      <c r="N1270">
        <v>4924.53</v>
      </c>
      <c r="O1270" s="5">
        <f>(ScoreCard!$E$3-laptop_prices3[[#This Row],[Price ($)]])/ScoreCard!$E$3*ScoreCard!$E$5</f>
        <v>2.7217872515238883</v>
      </c>
      <c r="P1270" s="5">
        <f>laptop_prices3[[#This Row],[RAM (GB)]]/ScoreCard!$F$3*ScoreCard!$F$5</f>
        <v>3.5</v>
      </c>
      <c r="Q1270" s="5">
        <f>laptop_prices3[[#This Row],[Screen Size (inch)]]/ScoreCard!$G$3*ScoreCard!$G$5</f>
        <v>1.8034682080924855</v>
      </c>
      <c r="R1270" s="5">
        <f>laptop_prices3[[#This Row],[Battery Life (hours)]]/ScoreCard!$H$3*ScoreCard!$H$5</f>
        <v>6.4166666666666661</v>
      </c>
      <c r="S1270" s="5">
        <f>ScoreCard!$I$3-laptop_prices3[[#This Row],[Weight (kg)]]/ScoreCard!$I$3*ScoreCard!$I$5</f>
        <v>1.6428571428571428</v>
      </c>
      <c r="T1270" s="6" cm="1">
        <f t="array" ref="T1270">_xlfn.IFS(laptop_prices3[[#This Row],[Storage]]="512GB SSD", 512, laptop_prices3[[#This Row],[Storage]] = "1TB SSD", 1000, laptop_prices3[[#This Row],[Storage]] = "2TB SSD", 2000, laptop_prices3[[#This Row],[Storage]]= "256GB SSD", 256, laptop_prices3[[#This Row],[Storage]] = "1TB HDD", 1000*0.7)</f>
        <v>1000</v>
      </c>
      <c r="U1270" s="5">
        <f>laptop_prices3[[#This Row],[Storage Raw Value]]/ScoreCard!$J$3*ScoreCard!$J$5</f>
        <v>4</v>
      </c>
    </row>
    <row r="1271" spans="2:21" x14ac:dyDescent="0.2">
      <c r="B1271" s="4" cm="1">
        <f t="array" ref="B1271">SUM(laptop_prices3[[#This Row],[RAM Comp]:[Weight Comp]]+laptop_prices3[[#This Row],[Storage Comp]])</f>
        <v>31.713996696944672</v>
      </c>
      <c r="C1271">
        <v>1269</v>
      </c>
      <c r="D1271" t="s">
        <v>34</v>
      </c>
      <c r="E1271" t="s">
        <v>39</v>
      </c>
      <c r="F1271">
        <v>64</v>
      </c>
      <c r="G1271" t="s">
        <v>19</v>
      </c>
      <c r="H1271" t="s">
        <v>32</v>
      </c>
      <c r="I1271">
        <v>16</v>
      </c>
      <c r="J1271" t="s">
        <v>15</v>
      </c>
      <c r="K1271">
        <v>9</v>
      </c>
      <c r="L1271">
        <v>3.3</v>
      </c>
      <c r="M1271" t="s">
        <v>22</v>
      </c>
      <c r="N1271">
        <v>3244.94</v>
      </c>
      <c r="O1271" s="5">
        <f>(ScoreCard!$E$3-laptop_prices3[[#This Row],[Price ($)]])/ScoreCard!$E$3*ScoreCard!$E$5</f>
        <v>3.4988082769238735</v>
      </c>
      <c r="P1271" s="5">
        <f>laptop_prices3[[#This Row],[RAM (GB)]]/ScoreCard!$F$3*ScoreCard!$F$5</f>
        <v>7</v>
      </c>
      <c r="Q1271" s="5">
        <f>laptop_prices3[[#This Row],[Screen Size (inch)]]/ScoreCard!$G$3*ScoreCard!$G$5</f>
        <v>1.8497109826589595</v>
      </c>
      <c r="R1271" s="5">
        <f>laptop_prices3[[#This Row],[Battery Life (hours)]]/ScoreCard!$H$3*ScoreCard!$H$5</f>
        <v>5.25</v>
      </c>
      <c r="S1271" s="5">
        <f>ScoreCard!$I$3-laptop_prices3[[#This Row],[Weight (kg)]]/ScoreCard!$I$3*ScoreCard!$I$5</f>
        <v>1.6142857142857143</v>
      </c>
      <c r="T1271" s="6" cm="1">
        <f t="array" ref="T1271">_xlfn.IFS(laptop_prices3[[#This Row],[Storage]]="512GB SSD", 512, laptop_prices3[[#This Row],[Storage]] = "1TB SSD", 1000, laptop_prices3[[#This Row],[Storage]] = "2TB SSD", 2000, laptop_prices3[[#This Row],[Storage]]= "256GB SSD", 256, laptop_prices3[[#This Row],[Storage]] = "1TB HDD", 1000*0.7)</f>
        <v>1000</v>
      </c>
      <c r="U1271" s="5">
        <f>laptop_prices3[[#This Row],[Storage Raw Value]]/ScoreCard!$J$3*ScoreCard!$J$5</f>
        <v>4</v>
      </c>
    </row>
    <row r="1272" spans="2:21" x14ac:dyDescent="0.2">
      <c r="B1272" s="4" cm="1">
        <f t="array" ref="B1272">SUM(laptop_prices3[[#This Row],[RAM Comp]:[Weight Comp]]+laptop_prices3[[#This Row],[Storage Comp]])</f>
        <v>11.274378062207543</v>
      </c>
      <c r="C1272">
        <v>1270</v>
      </c>
      <c r="D1272" t="s">
        <v>17</v>
      </c>
      <c r="E1272" t="s">
        <v>31</v>
      </c>
      <c r="F1272">
        <v>4</v>
      </c>
      <c r="G1272" t="s">
        <v>29</v>
      </c>
      <c r="H1272" t="s">
        <v>40</v>
      </c>
      <c r="I1272">
        <v>14</v>
      </c>
      <c r="J1272" t="s">
        <v>43</v>
      </c>
      <c r="K1272">
        <v>6.2</v>
      </c>
      <c r="L1272">
        <v>3.49</v>
      </c>
      <c r="M1272" t="s">
        <v>46</v>
      </c>
      <c r="N1272">
        <v>1125.3599999999999</v>
      </c>
      <c r="O1272" s="5">
        <f>(ScoreCard!$E$3-laptop_prices3[[#This Row],[Price ($)]])/ScoreCard!$E$3*ScoreCard!$E$5</f>
        <v>4.4793798598800132</v>
      </c>
      <c r="P1272" s="5">
        <f>laptop_prices3[[#This Row],[RAM (GB)]]/ScoreCard!$F$3*ScoreCard!$F$5</f>
        <v>0.4375</v>
      </c>
      <c r="Q1272" s="5">
        <f>laptop_prices3[[#This Row],[Screen Size (inch)]]/ScoreCard!$G$3*ScoreCard!$G$5</f>
        <v>1.6184971098265895</v>
      </c>
      <c r="R1272" s="5">
        <f>laptop_prices3[[#This Row],[Battery Life (hours)]]/ScoreCard!$H$3*ScoreCard!$H$5</f>
        <v>3.6166666666666671</v>
      </c>
      <c r="S1272" s="5">
        <f>ScoreCard!$I$3-laptop_prices3[[#This Row],[Weight (kg)]]/ScoreCard!$I$3*ScoreCard!$I$5</f>
        <v>1.5057142857142856</v>
      </c>
      <c r="T1272" s="6" cm="1">
        <f t="array" ref="T1272">_xlfn.IFS(laptop_prices3[[#This Row],[Storage]]="512GB SSD", 512, laptop_prices3[[#This Row],[Storage]] = "1TB SSD", 1000, laptop_prices3[[#This Row],[Storage]] = "2TB SSD", 2000, laptop_prices3[[#This Row],[Storage]]= "256GB SSD", 256, laptop_prices3[[#This Row],[Storage]] = "1TB HDD", 1000*0.7)</f>
        <v>256</v>
      </c>
      <c r="U1272" s="5">
        <f>laptop_prices3[[#This Row],[Storage Raw Value]]/ScoreCard!$J$3*ScoreCard!$J$5</f>
        <v>1.024</v>
      </c>
    </row>
    <row r="1273" spans="2:21" x14ac:dyDescent="0.2">
      <c r="B1273" s="4" cm="1">
        <f t="array" ref="B1273">SUM(laptop_prices3[[#This Row],[RAM Comp]:[Weight Comp]]+laptop_prices3[[#This Row],[Storage Comp]])</f>
        <v>24.042334159097166</v>
      </c>
      <c r="C1273">
        <v>1271</v>
      </c>
      <c r="D1273" t="s">
        <v>38</v>
      </c>
      <c r="E1273" t="s">
        <v>18</v>
      </c>
      <c r="F1273">
        <v>32</v>
      </c>
      <c r="G1273" t="s">
        <v>42</v>
      </c>
      <c r="H1273" t="s">
        <v>14</v>
      </c>
      <c r="I1273">
        <v>13.3</v>
      </c>
      <c r="J1273" t="s">
        <v>27</v>
      </c>
      <c r="K1273">
        <v>8.8000000000000007</v>
      </c>
      <c r="L1273">
        <v>1.45</v>
      </c>
      <c r="M1273" t="s">
        <v>30</v>
      </c>
      <c r="N1273">
        <v>2688.94</v>
      </c>
      <c r="O1273" s="5">
        <f>(ScoreCard!$E$3-laptop_prices3[[#This Row],[Price ($)]])/ScoreCard!$E$3*ScoreCard!$E$5</f>
        <v>3.756028009193292</v>
      </c>
      <c r="P1273" s="5">
        <f>laptop_prices3[[#This Row],[RAM (GB)]]/ScoreCard!$F$3*ScoreCard!$F$5</f>
        <v>3.5</v>
      </c>
      <c r="Q1273" s="5">
        <f>laptop_prices3[[#This Row],[Screen Size (inch)]]/ScoreCard!$G$3*ScoreCard!$G$5</f>
        <v>1.5375722543352601</v>
      </c>
      <c r="R1273" s="5">
        <f>laptop_prices3[[#This Row],[Battery Life (hours)]]/ScoreCard!$H$3*ScoreCard!$H$5</f>
        <v>5.1333333333333337</v>
      </c>
      <c r="S1273" s="5">
        <f>ScoreCard!$I$3-laptop_prices3[[#This Row],[Weight (kg)]]/ScoreCard!$I$3*ScoreCard!$I$5</f>
        <v>2.6714285714285717</v>
      </c>
      <c r="T1273" s="6" cm="1">
        <f t="array" ref="T1273">_xlfn.IFS(laptop_prices3[[#This Row],[Storage]]="512GB SSD", 512, laptop_prices3[[#This Row],[Storage]] = "1TB SSD", 1000, laptop_prices3[[#This Row],[Storage]] = "2TB SSD", 2000, laptop_prices3[[#This Row],[Storage]]= "256GB SSD", 256, laptop_prices3[[#This Row],[Storage]] = "1TB HDD", 1000*0.7)</f>
        <v>700</v>
      </c>
      <c r="U1273" s="5">
        <f>laptop_prices3[[#This Row],[Storage Raw Value]]/ScoreCard!$J$3*ScoreCard!$J$5</f>
        <v>2.8</v>
      </c>
    </row>
    <row r="1274" spans="2:21" x14ac:dyDescent="0.2">
      <c r="B1274" s="4" cm="1">
        <f t="array" ref="B1274">SUM(laptop_prices3[[#This Row],[RAM Comp]:[Weight Comp]]+laptop_prices3[[#This Row],[Storage Comp]])</f>
        <v>31.085134874759152</v>
      </c>
      <c r="C1274">
        <v>1272</v>
      </c>
      <c r="D1274" t="s">
        <v>47</v>
      </c>
      <c r="E1274" t="s">
        <v>18</v>
      </c>
      <c r="F1274">
        <v>64</v>
      </c>
      <c r="G1274" t="s">
        <v>19</v>
      </c>
      <c r="H1274" t="s">
        <v>35</v>
      </c>
      <c r="I1274">
        <v>15.6</v>
      </c>
      <c r="J1274" t="s">
        <v>43</v>
      </c>
      <c r="K1274">
        <v>7.1</v>
      </c>
      <c r="L1274">
        <v>2.38</v>
      </c>
      <c r="M1274" t="s">
        <v>30</v>
      </c>
      <c r="N1274">
        <v>4182.96</v>
      </c>
      <c r="O1274" s="5">
        <f>(ScoreCard!$E$3-laptop_prices3[[#This Row],[Price ($)]])/ScoreCard!$E$3*ScoreCard!$E$5</f>
        <v>3.0648563825653135</v>
      </c>
      <c r="P1274" s="5">
        <f>laptop_prices3[[#This Row],[RAM (GB)]]/ScoreCard!$F$3*ScoreCard!$F$5</f>
        <v>7</v>
      </c>
      <c r="Q1274" s="5">
        <f>laptop_prices3[[#This Row],[Screen Size (inch)]]/ScoreCard!$G$3*ScoreCard!$G$5</f>
        <v>1.8034682080924855</v>
      </c>
      <c r="R1274" s="5">
        <f>laptop_prices3[[#This Row],[Battery Life (hours)]]/ScoreCard!$H$3*ScoreCard!$H$5</f>
        <v>4.1416666666666666</v>
      </c>
      <c r="S1274" s="5">
        <f>ScoreCard!$I$3-laptop_prices3[[#This Row],[Weight (kg)]]/ScoreCard!$I$3*ScoreCard!$I$5</f>
        <v>2.14</v>
      </c>
      <c r="T1274" s="6" cm="1">
        <f t="array" ref="T1274">_xlfn.IFS(laptop_prices3[[#This Row],[Storage]]="512GB SSD", 512, laptop_prices3[[#This Row],[Storage]] = "1TB SSD", 1000, laptop_prices3[[#This Row],[Storage]] = "2TB SSD", 2000, laptop_prices3[[#This Row],[Storage]]= "256GB SSD", 256, laptop_prices3[[#This Row],[Storage]] = "1TB HDD", 1000*0.7)</f>
        <v>1000</v>
      </c>
      <c r="U1274" s="5">
        <f>laptop_prices3[[#This Row],[Storage Raw Value]]/ScoreCard!$J$3*ScoreCard!$J$5</f>
        <v>4</v>
      </c>
    </row>
    <row r="1275" spans="2:21" x14ac:dyDescent="0.2">
      <c r="B1275" s="4" cm="1">
        <f t="array" ref="B1275">SUM(laptop_prices3[[#This Row],[RAM Comp]:[Weight Comp]]+laptop_prices3[[#This Row],[Storage Comp]])</f>
        <v>30.665425268373248</v>
      </c>
      <c r="C1275">
        <v>1273</v>
      </c>
      <c r="D1275" t="s">
        <v>38</v>
      </c>
      <c r="E1275" t="s">
        <v>24</v>
      </c>
      <c r="F1275">
        <v>64</v>
      </c>
      <c r="G1275" t="s">
        <v>19</v>
      </c>
      <c r="H1275" t="s">
        <v>35</v>
      </c>
      <c r="I1275">
        <v>16</v>
      </c>
      <c r="J1275" t="s">
        <v>21</v>
      </c>
      <c r="K1275">
        <v>5.4</v>
      </c>
      <c r="L1275">
        <v>1.46</v>
      </c>
      <c r="M1275" t="s">
        <v>22</v>
      </c>
      <c r="N1275">
        <v>2281.12</v>
      </c>
      <c r="O1275" s="5">
        <f>(ScoreCard!$E$3-laptop_prices3[[#This Row],[Price ($)]])/ScoreCard!$E$3*ScoreCard!$E$5</f>
        <v>3.944695907060404</v>
      </c>
      <c r="P1275" s="5">
        <f>laptop_prices3[[#This Row],[RAM (GB)]]/ScoreCard!$F$3*ScoreCard!$F$5</f>
        <v>7</v>
      </c>
      <c r="Q1275" s="5">
        <f>laptop_prices3[[#This Row],[Screen Size (inch)]]/ScoreCard!$G$3*ScoreCard!$G$5</f>
        <v>1.8497109826589595</v>
      </c>
      <c r="R1275" s="5">
        <f>laptop_prices3[[#This Row],[Battery Life (hours)]]/ScoreCard!$H$3*ScoreCard!$H$5</f>
        <v>3.15</v>
      </c>
      <c r="S1275" s="5">
        <f>ScoreCard!$I$3-laptop_prices3[[#This Row],[Weight (kg)]]/ScoreCard!$I$3*ScoreCard!$I$5</f>
        <v>2.6657142857142855</v>
      </c>
      <c r="T1275" s="6" cm="1">
        <f t="array" ref="T1275">_xlfn.IFS(laptop_prices3[[#This Row],[Storage]]="512GB SSD", 512, laptop_prices3[[#This Row],[Storage]] = "1TB SSD", 1000, laptop_prices3[[#This Row],[Storage]] = "2TB SSD", 2000, laptop_prices3[[#This Row],[Storage]]= "256GB SSD", 256, laptop_prices3[[#This Row],[Storage]] = "1TB HDD", 1000*0.7)</f>
        <v>1000</v>
      </c>
      <c r="U1275" s="5">
        <f>laptop_prices3[[#This Row],[Storage Raw Value]]/ScoreCard!$J$3*ScoreCard!$J$5</f>
        <v>4</v>
      </c>
    </row>
    <row r="1276" spans="2:21" x14ac:dyDescent="0.2">
      <c r="B1276" s="4" cm="1">
        <f t="array" ref="B1276">SUM(laptop_prices3[[#This Row],[RAM Comp]:[Weight Comp]]+laptop_prices3[[#This Row],[Storage Comp]])</f>
        <v>45.042544728874205</v>
      </c>
      <c r="C1276">
        <v>1274</v>
      </c>
      <c r="D1276" t="s">
        <v>23</v>
      </c>
      <c r="E1276" t="s">
        <v>12</v>
      </c>
      <c r="F1276">
        <v>32</v>
      </c>
      <c r="G1276" t="s">
        <v>25</v>
      </c>
      <c r="H1276" t="s">
        <v>20</v>
      </c>
      <c r="I1276">
        <v>14</v>
      </c>
      <c r="J1276" t="s">
        <v>27</v>
      </c>
      <c r="K1276">
        <v>9.6999999999999993</v>
      </c>
      <c r="L1276">
        <v>2.16</v>
      </c>
      <c r="M1276" t="s">
        <v>30</v>
      </c>
      <c r="N1276">
        <v>2170.1</v>
      </c>
      <c r="O1276" s="5">
        <f>(ScoreCard!$E$3-laptop_prices3[[#This Row],[Price ($)]])/ScoreCard!$E$3*ScoreCard!$E$5</f>
        <v>3.9960565809390927</v>
      </c>
      <c r="P1276" s="5">
        <f>laptop_prices3[[#This Row],[RAM (GB)]]/ScoreCard!$F$3*ScoreCard!$F$5</f>
        <v>3.5</v>
      </c>
      <c r="Q1276" s="5">
        <f>laptop_prices3[[#This Row],[Screen Size (inch)]]/ScoreCard!$G$3*ScoreCard!$G$5</f>
        <v>1.6184971098265895</v>
      </c>
      <c r="R1276" s="5">
        <f>laptop_prices3[[#This Row],[Battery Life (hours)]]/ScoreCard!$H$3*ScoreCard!$H$5</f>
        <v>5.6583333333333323</v>
      </c>
      <c r="S1276" s="5">
        <f>ScoreCard!$I$3-laptop_prices3[[#This Row],[Weight (kg)]]/ScoreCard!$I$3*ScoreCard!$I$5</f>
        <v>2.2657142857142856</v>
      </c>
      <c r="T1276" s="6" cm="1">
        <f t="array" ref="T1276">_xlfn.IFS(laptop_prices3[[#This Row],[Storage]]="512GB SSD", 512, laptop_prices3[[#This Row],[Storage]] = "1TB SSD", 1000, laptop_prices3[[#This Row],[Storage]] = "2TB SSD", 2000, laptop_prices3[[#This Row],[Storage]]= "256GB SSD", 256, laptop_prices3[[#This Row],[Storage]] = "1TB HDD", 1000*0.7)</f>
        <v>2000</v>
      </c>
      <c r="U1276" s="5">
        <f>laptop_prices3[[#This Row],[Storage Raw Value]]/ScoreCard!$J$3*ScoreCard!$J$5</f>
        <v>8</v>
      </c>
    </row>
    <row r="1277" spans="2:21" x14ac:dyDescent="0.2">
      <c r="B1277" s="4" cm="1">
        <f t="array" ref="B1277">SUM(laptop_prices3[[#This Row],[RAM Comp]:[Weight Comp]]+laptop_prices3[[#This Row],[Storage Comp]])</f>
        <v>22.081444398568674</v>
      </c>
      <c r="C1277">
        <v>1275</v>
      </c>
      <c r="D1277" t="s">
        <v>17</v>
      </c>
      <c r="E1277" t="s">
        <v>48</v>
      </c>
      <c r="F1277">
        <v>4</v>
      </c>
      <c r="G1277" t="s">
        <v>42</v>
      </c>
      <c r="H1277" t="s">
        <v>14</v>
      </c>
      <c r="I1277">
        <v>15.6</v>
      </c>
      <c r="J1277" t="s">
        <v>27</v>
      </c>
      <c r="K1277">
        <v>11.8</v>
      </c>
      <c r="L1277">
        <v>3.05</v>
      </c>
      <c r="M1277" t="s">
        <v>22</v>
      </c>
      <c r="N1277">
        <v>2506.92</v>
      </c>
      <c r="O1277" s="5">
        <f>(ScoreCard!$E$3-laptop_prices3[[#This Row],[Price ($)]])/ScoreCard!$E$3*ScoreCard!$E$5</f>
        <v>3.8402350877322839</v>
      </c>
      <c r="P1277" s="5">
        <f>laptop_prices3[[#This Row],[RAM (GB)]]/ScoreCard!$F$3*ScoreCard!$F$5</f>
        <v>0.4375</v>
      </c>
      <c r="Q1277" s="5">
        <f>laptop_prices3[[#This Row],[Screen Size (inch)]]/ScoreCard!$G$3*ScoreCard!$G$5</f>
        <v>1.8034682080924855</v>
      </c>
      <c r="R1277" s="5">
        <f>laptop_prices3[[#This Row],[Battery Life (hours)]]/ScoreCard!$H$3*ScoreCard!$H$5</f>
        <v>6.8833333333333337</v>
      </c>
      <c r="S1277" s="5">
        <f>ScoreCard!$I$3-laptop_prices3[[#This Row],[Weight (kg)]]/ScoreCard!$I$3*ScoreCard!$I$5</f>
        <v>1.7571428571428573</v>
      </c>
      <c r="T1277" s="6" cm="1">
        <f t="array" ref="T1277">_xlfn.IFS(laptop_prices3[[#This Row],[Storage]]="512GB SSD", 512, laptop_prices3[[#This Row],[Storage]] = "1TB SSD", 1000, laptop_prices3[[#This Row],[Storage]] = "2TB SSD", 2000, laptop_prices3[[#This Row],[Storage]]= "256GB SSD", 256, laptop_prices3[[#This Row],[Storage]] = "1TB HDD", 1000*0.7)</f>
        <v>700</v>
      </c>
      <c r="U1277" s="5">
        <f>laptop_prices3[[#This Row],[Storage Raw Value]]/ScoreCard!$J$3*ScoreCard!$J$5</f>
        <v>2.8</v>
      </c>
    </row>
    <row r="1278" spans="2:21" x14ac:dyDescent="0.2">
      <c r="B1278" s="4" cm="1">
        <f t="array" ref="B1278">SUM(laptop_prices3[[#This Row],[RAM Comp]:[Weight Comp]]+laptop_prices3[[#This Row],[Storage Comp]])</f>
        <v>16.88659193503991</v>
      </c>
      <c r="C1278">
        <v>1276</v>
      </c>
      <c r="D1278" t="s">
        <v>45</v>
      </c>
      <c r="E1278" t="s">
        <v>24</v>
      </c>
      <c r="F1278">
        <v>4</v>
      </c>
      <c r="G1278" t="s">
        <v>13</v>
      </c>
      <c r="H1278" t="s">
        <v>40</v>
      </c>
      <c r="I1278">
        <v>16</v>
      </c>
      <c r="J1278" t="s">
        <v>21</v>
      </c>
      <c r="K1278">
        <v>7.1</v>
      </c>
      <c r="L1278">
        <v>2.16</v>
      </c>
      <c r="M1278" t="s">
        <v>30</v>
      </c>
      <c r="N1278">
        <v>907.92</v>
      </c>
      <c r="O1278" s="5">
        <f>(ScoreCard!$E$3-laptop_prices3[[#This Row],[Price ($)]])/ScoreCard!$E$3*ScoreCard!$E$5</f>
        <v>4.5799731307157368</v>
      </c>
      <c r="P1278" s="5">
        <f>laptop_prices3[[#This Row],[RAM (GB)]]/ScoreCard!$F$3*ScoreCard!$F$5</f>
        <v>0.4375</v>
      </c>
      <c r="Q1278" s="5">
        <f>laptop_prices3[[#This Row],[Screen Size (inch)]]/ScoreCard!$G$3*ScoreCard!$G$5</f>
        <v>1.8497109826589595</v>
      </c>
      <c r="R1278" s="5">
        <f>laptop_prices3[[#This Row],[Battery Life (hours)]]/ScoreCard!$H$3*ScoreCard!$H$5</f>
        <v>4.1416666666666666</v>
      </c>
      <c r="S1278" s="5">
        <f>ScoreCard!$I$3-laptop_prices3[[#This Row],[Weight (kg)]]/ScoreCard!$I$3*ScoreCard!$I$5</f>
        <v>2.2657142857142856</v>
      </c>
      <c r="T1278" s="6" cm="1">
        <f t="array" ref="T1278">_xlfn.IFS(laptop_prices3[[#This Row],[Storage]]="512GB SSD", 512, laptop_prices3[[#This Row],[Storage]] = "1TB SSD", 1000, laptop_prices3[[#This Row],[Storage]] = "2TB SSD", 2000, laptop_prices3[[#This Row],[Storage]]= "256GB SSD", 256, laptop_prices3[[#This Row],[Storage]] = "1TB HDD", 1000*0.7)</f>
        <v>512</v>
      </c>
      <c r="U1278" s="5">
        <f>laptop_prices3[[#This Row],[Storage Raw Value]]/ScoreCard!$J$3*ScoreCard!$J$5</f>
        <v>2.048</v>
      </c>
    </row>
    <row r="1279" spans="2:21" x14ac:dyDescent="0.2">
      <c r="B1279" s="4" cm="1">
        <f t="array" ref="B1279">SUM(laptop_prices3[[#This Row],[RAM Comp]:[Weight Comp]]+laptop_prices3[[#This Row],[Storage Comp]])</f>
        <v>48.069285714285712</v>
      </c>
      <c r="C1279">
        <v>1277</v>
      </c>
      <c r="D1279" t="s">
        <v>23</v>
      </c>
      <c r="E1279" t="s">
        <v>39</v>
      </c>
      <c r="F1279">
        <v>64</v>
      </c>
      <c r="G1279" t="s">
        <v>25</v>
      </c>
      <c r="H1279" t="s">
        <v>35</v>
      </c>
      <c r="I1279">
        <v>17.3</v>
      </c>
      <c r="J1279" t="s">
        <v>15</v>
      </c>
      <c r="K1279">
        <v>7.5</v>
      </c>
      <c r="L1279">
        <v>1.41</v>
      </c>
      <c r="M1279" t="s">
        <v>46</v>
      </c>
      <c r="N1279">
        <v>3257.9</v>
      </c>
      <c r="O1279" s="5">
        <f>(ScoreCard!$E$3-laptop_prices3[[#This Row],[Price ($)]])/ScoreCard!$E$3*ScoreCard!$E$5</f>
        <v>3.4928126515098246</v>
      </c>
      <c r="P1279" s="5">
        <f>laptop_prices3[[#This Row],[RAM (GB)]]/ScoreCard!$F$3*ScoreCard!$F$5</f>
        <v>7</v>
      </c>
      <c r="Q1279" s="5">
        <f>laptop_prices3[[#This Row],[Screen Size (inch)]]/ScoreCard!$G$3*ScoreCard!$G$5</f>
        <v>2</v>
      </c>
      <c r="R1279" s="5">
        <f>laptop_prices3[[#This Row],[Battery Life (hours)]]/ScoreCard!$H$3*ScoreCard!$H$5</f>
        <v>4.375</v>
      </c>
      <c r="S1279" s="5">
        <f>ScoreCard!$I$3-laptop_prices3[[#This Row],[Weight (kg)]]/ScoreCard!$I$3*ScoreCard!$I$5</f>
        <v>2.6942857142857144</v>
      </c>
      <c r="T1279" s="6" cm="1">
        <f t="array" ref="T1279">_xlfn.IFS(laptop_prices3[[#This Row],[Storage]]="512GB SSD", 512, laptop_prices3[[#This Row],[Storage]] = "1TB SSD", 1000, laptop_prices3[[#This Row],[Storage]] = "2TB SSD", 2000, laptop_prices3[[#This Row],[Storage]]= "256GB SSD", 256, laptop_prices3[[#This Row],[Storage]] = "1TB HDD", 1000*0.7)</f>
        <v>2000</v>
      </c>
      <c r="U1279" s="5">
        <f>laptop_prices3[[#This Row],[Storage Raw Value]]/ScoreCard!$J$3*ScoreCard!$J$5</f>
        <v>8</v>
      </c>
    </row>
    <row r="1280" spans="2:21" x14ac:dyDescent="0.2">
      <c r="B1280" s="4" cm="1">
        <f t="array" ref="B1280">SUM(laptop_prices3[[#This Row],[RAM Comp]:[Weight Comp]]+laptop_prices3[[#This Row],[Storage Comp]])</f>
        <v>21.398087255711534</v>
      </c>
      <c r="C1280">
        <v>1278</v>
      </c>
      <c r="D1280" t="s">
        <v>47</v>
      </c>
      <c r="E1280" t="s">
        <v>37</v>
      </c>
      <c r="F1280">
        <v>32</v>
      </c>
      <c r="G1280" t="s">
        <v>13</v>
      </c>
      <c r="H1280" t="s">
        <v>20</v>
      </c>
      <c r="I1280">
        <v>15.6</v>
      </c>
      <c r="J1280" t="s">
        <v>15</v>
      </c>
      <c r="K1280">
        <v>10.3</v>
      </c>
      <c r="L1280">
        <v>2.81</v>
      </c>
      <c r="M1280" t="s">
        <v>16</v>
      </c>
      <c r="N1280">
        <v>4703.1400000000003</v>
      </c>
      <c r="O1280" s="5">
        <f>(ScoreCard!$E$3-laptop_prices3[[#This Row],[Price ($)]])/ScoreCard!$E$3*ScoreCard!$E$5</f>
        <v>2.8242078927597269</v>
      </c>
      <c r="P1280" s="5">
        <f>laptop_prices3[[#This Row],[RAM (GB)]]/ScoreCard!$F$3*ScoreCard!$F$5</f>
        <v>3.5</v>
      </c>
      <c r="Q1280" s="5">
        <f>laptop_prices3[[#This Row],[Screen Size (inch)]]/ScoreCard!$G$3*ScoreCard!$G$5</f>
        <v>1.8034682080924855</v>
      </c>
      <c r="R1280" s="5">
        <f>laptop_prices3[[#This Row],[Battery Life (hours)]]/ScoreCard!$H$3*ScoreCard!$H$5</f>
        <v>6.0083333333333337</v>
      </c>
      <c r="S1280" s="5">
        <f>ScoreCard!$I$3-laptop_prices3[[#This Row],[Weight (kg)]]/ScoreCard!$I$3*ScoreCard!$I$5</f>
        <v>1.8942857142857144</v>
      </c>
      <c r="T1280" s="6" cm="1">
        <f t="array" ref="T1280">_xlfn.IFS(laptop_prices3[[#This Row],[Storage]]="512GB SSD", 512, laptop_prices3[[#This Row],[Storage]] = "1TB SSD", 1000, laptop_prices3[[#This Row],[Storage]] = "2TB SSD", 2000, laptop_prices3[[#This Row],[Storage]]= "256GB SSD", 256, laptop_prices3[[#This Row],[Storage]] = "1TB HDD", 1000*0.7)</f>
        <v>512</v>
      </c>
      <c r="U1280" s="5">
        <f>laptop_prices3[[#This Row],[Storage Raw Value]]/ScoreCard!$J$3*ScoreCard!$J$5</f>
        <v>2.048</v>
      </c>
    </row>
    <row r="1281" spans="2:21" x14ac:dyDescent="0.2">
      <c r="B1281" s="4" cm="1">
        <f t="array" ref="B1281">SUM(laptop_prices3[[#This Row],[RAM Comp]:[Weight Comp]]+laptop_prices3[[#This Row],[Storage Comp]])</f>
        <v>22.900639966969447</v>
      </c>
      <c r="C1281">
        <v>1279</v>
      </c>
      <c r="D1281" t="s">
        <v>23</v>
      </c>
      <c r="E1281" t="s">
        <v>41</v>
      </c>
      <c r="F1281">
        <v>32</v>
      </c>
      <c r="G1281" t="s">
        <v>42</v>
      </c>
      <c r="H1281" t="s">
        <v>44</v>
      </c>
      <c r="I1281">
        <v>14</v>
      </c>
      <c r="J1281" t="s">
        <v>21</v>
      </c>
      <c r="K1281">
        <v>6.9</v>
      </c>
      <c r="L1281">
        <v>1.65</v>
      </c>
      <c r="M1281" t="s">
        <v>22</v>
      </c>
      <c r="N1281">
        <v>1381.01</v>
      </c>
      <c r="O1281" s="5">
        <f>(ScoreCard!$E$3-laptop_prices3[[#This Row],[Price ($)]])/ScoreCard!$E$3*ScoreCard!$E$5</f>
        <v>4.3611096718320335</v>
      </c>
      <c r="P1281" s="5">
        <f>laptop_prices3[[#This Row],[RAM (GB)]]/ScoreCard!$F$3*ScoreCard!$F$5</f>
        <v>3.5</v>
      </c>
      <c r="Q1281" s="5">
        <f>laptop_prices3[[#This Row],[Screen Size (inch)]]/ScoreCard!$G$3*ScoreCard!$G$5</f>
        <v>1.6184971098265895</v>
      </c>
      <c r="R1281" s="5">
        <f>laptop_prices3[[#This Row],[Battery Life (hours)]]/ScoreCard!$H$3*ScoreCard!$H$5</f>
        <v>4.0250000000000004</v>
      </c>
      <c r="S1281" s="5">
        <f>ScoreCard!$I$3-laptop_prices3[[#This Row],[Weight (kg)]]/ScoreCard!$I$3*ScoreCard!$I$5</f>
        <v>2.5571428571428569</v>
      </c>
      <c r="T1281" s="6" cm="1">
        <f t="array" ref="T1281">_xlfn.IFS(laptop_prices3[[#This Row],[Storage]]="512GB SSD", 512, laptop_prices3[[#This Row],[Storage]] = "1TB SSD", 1000, laptop_prices3[[#This Row],[Storage]] = "2TB SSD", 2000, laptop_prices3[[#This Row],[Storage]]= "256GB SSD", 256, laptop_prices3[[#This Row],[Storage]] = "1TB HDD", 1000*0.7)</f>
        <v>700</v>
      </c>
      <c r="U1281" s="5">
        <f>laptop_prices3[[#This Row],[Storage Raw Value]]/ScoreCard!$J$3*ScoreCard!$J$5</f>
        <v>2.8</v>
      </c>
    </row>
    <row r="1282" spans="2:21" x14ac:dyDescent="0.2">
      <c r="B1282" s="4" cm="1">
        <f t="array" ref="B1282">SUM(laptop_prices3[[#This Row],[RAM Comp]:[Weight Comp]]+laptop_prices3[[#This Row],[Storage Comp]])</f>
        <v>25.443809523809524</v>
      </c>
      <c r="C1282">
        <v>1280</v>
      </c>
      <c r="D1282" t="s">
        <v>38</v>
      </c>
      <c r="E1282" t="s">
        <v>31</v>
      </c>
      <c r="F1282">
        <v>16</v>
      </c>
      <c r="G1282" t="s">
        <v>19</v>
      </c>
      <c r="H1282" t="s">
        <v>40</v>
      </c>
      <c r="I1282">
        <v>17.3</v>
      </c>
      <c r="J1282" t="s">
        <v>21</v>
      </c>
      <c r="K1282">
        <v>6.2</v>
      </c>
      <c r="L1282">
        <v>2.4900000000000002</v>
      </c>
      <c r="M1282" t="s">
        <v>46</v>
      </c>
      <c r="N1282">
        <v>1046.5899999999999</v>
      </c>
      <c r="O1282" s="5">
        <f>(ScoreCard!$E$3-laptop_prices3[[#This Row],[Price ($)]])/ScoreCard!$E$3*ScoreCard!$E$5</f>
        <v>4.5158208640362405</v>
      </c>
      <c r="P1282" s="5">
        <f>laptop_prices3[[#This Row],[RAM (GB)]]/ScoreCard!$F$3*ScoreCard!$F$5</f>
        <v>1.75</v>
      </c>
      <c r="Q1282" s="5">
        <f>laptop_prices3[[#This Row],[Screen Size (inch)]]/ScoreCard!$G$3*ScoreCard!$G$5</f>
        <v>2</v>
      </c>
      <c r="R1282" s="5">
        <f>laptop_prices3[[#This Row],[Battery Life (hours)]]/ScoreCard!$H$3*ScoreCard!$H$5</f>
        <v>3.6166666666666671</v>
      </c>
      <c r="S1282" s="5">
        <f>ScoreCard!$I$3-laptop_prices3[[#This Row],[Weight (kg)]]/ScoreCard!$I$3*ScoreCard!$I$5</f>
        <v>2.077142857142857</v>
      </c>
      <c r="T1282" s="6" cm="1">
        <f t="array" ref="T1282">_xlfn.IFS(laptop_prices3[[#This Row],[Storage]]="512GB SSD", 512, laptop_prices3[[#This Row],[Storage]] = "1TB SSD", 1000, laptop_prices3[[#This Row],[Storage]] = "2TB SSD", 2000, laptop_prices3[[#This Row],[Storage]]= "256GB SSD", 256, laptop_prices3[[#This Row],[Storage]] = "1TB HDD", 1000*0.7)</f>
        <v>1000</v>
      </c>
      <c r="U1282" s="5">
        <f>laptop_prices3[[#This Row],[Storage Raw Value]]/ScoreCard!$J$3*ScoreCard!$J$5</f>
        <v>4</v>
      </c>
    </row>
    <row r="1283" spans="2:21" x14ac:dyDescent="0.2">
      <c r="B1283" s="4" cm="1">
        <f t="array" ref="B1283">SUM(laptop_prices3[[#This Row],[RAM Comp]:[Weight Comp]]+laptop_prices3[[#This Row],[Storage Comp]])</f>
        <v>17.025214285714284</v>
      </c>
      <c r="C1283">
        <v>1281</v>
      </c>
      <c r="D1283" t="s">
        <v>33</v>
      </c>
      <c r="E1283" t="s">
        <v>39</v>
      </c>
      <c r="F1283">
        <v>4</v>
      </c>
      <c r="G1283" t="s">
        <v>13</v>
      </c>
      <c r="H1283" t="s">
        <v>26</v>
      </c>
      <c r="I1283">
        <v>17.3</v>
      </c>
      <c r="J1283" t="s">
        <v>43</v>
      </c>
      <c r="K1283">
        <v>6.6</v>
      </c>
      <c r="L1283">
        <v>1.67</v>
      </c>
      <c r="M1283" t="s">
        <v>16</v>
      </c>
      <c r="N1283">
        <v>877.61</v>
      </c>
      <c r="O1283" s="5">
        <f>(ScoreCard!$E$3-laptop_prices3[[#This Row],[Price ($)]])/ScoreCard!$E$3*ScoreCard!$E$5</f>
        <v>4.5939953071277619</v>
      </c>
      <c r="P1283" s="5">
        <f>laptop_prices3[[#This Row],[RAM (GB)]]/ScoreCard!$F$3*ScoreCard!$F$5</f>
        <v>0.4375</v>
      </c>
      <c r="Q1283" s="5">
        <f>laptop_prices3[[#This Row],[Screen Size (inch)]]/ScoreCard!$G$3*ScoreCard!$G$5</f>
        <v>2</v>
      </c>
      <c r="R1283" s="5">
        <f>laptop_prices3[[#This Row],[Battery Life (hours)]]/ScoreCard!$H$3*ScoreCard!$H$5</f>
        <v>3.8499999999999996</v>
      </c>
      <c r="S1283" s="5">
        <f>ScoreCard!$I$3-laptop_prices3[[#This Row],[Weight (kg)]]/ScoreCard!$I$3*ScoreCard!$I$5</f>
        <v>2.5457142857142858</v>
      </c>
      <c r="T1283" s="6" cm="1">
        <f t="array" ref="T1283">_xlfn.IFS(laptop_prices3[[#This Row],[Storage]]="512GB SSD", 512, laptop_prices3[[#This Row],[Storage]] = "1TB SSD", 1000, laptop_prices3[[#This Row],[Storage]] = "2TB SSD", 2000, laptop_prices3[[#This Row],[Storage]]= "256GB SSD", 256, laptop_prices3[[#This Row],[Storage]] = "1TB HDD", 1000*0.7)</f>
        <v>512</v>
      </c>
      <c r="U1283" s="5">
        <f>laptop_prices3[[#This Row],[Storage Raw Value]]/ScoreCard!$J$3*ScoreCard!$J$5</f>
        <v>2.048</v>
      </c>
    </row>
    <row r="1284" spans="2:21" x14ac:dyDescent="0.2">
      <c r="B1284" s="4" cm="1">
        <f t="array" ref="B1284">SUM(laptop_prices3[[#This Row],[RAM Comp]:[Weight Comp]]+laptop_prices3[[#This Row],[Storage Comp]])</f>
        <v>18.581285714285713</v>
      </c>
      <c r="C1284">
        <v>1282</v>
      </c>
      <c r="D1284" t="s">
        <v>34</v>
      </c>
      <c r="E1284" t="s">
        <v>39</v>
      </c>
      <c r="F1284">
        <v>8</v>
      </c>
      <c r="G1284" t="s">
        <v>13</v>
      </c>
      <c r="H1284" t="s">
        <v>20</v>
      </c>
      <c r="I1284">
        <v>17.3</v>
      </c>
      <c r="J1284" t="s">
        <v>43</v>
      </c>
      <c r="K1284">
        <v>8.4</v>
      </c>
      <c r="L1284">
        <v>1.55</v>
      </c>
      <c r="M1284" t="s">
        <v>46</v>
      </c>
      <c r="N1284">
        <v>993.16</v>
      </c>
      <c r="O1284" s="5">
        <f>(ScoreCard!$E$3-laptop_prices3[[#This Row],[Price ($)]])/ScoreCard!$E$3*ScoreCard!$E$5</f>
        <v>4.5405389401066634</v>
      </c>
      <c r="P1284" s="5">
        <f>laptop_prices3[[#This Row],[RAM (GB)]]/ScoreCard!$F$3*ScoreCard!$F$5</f>
        <v>0.875</v>
      </c>
      <c r="Q1284" s="5">
        <f>laptop_prices3[[#This Row],[Screen Size (inch)]]/ScoreCard!$G$3*ScoreCard!$G$5</f>
        <v>2</v>
      </c>
      <c r="R1284" s="5">
        <f>laptop_prices3[[#This Row],[Battery Life (hours)]]/ScoreCard!$H$3*ScoreCard!$H$5</f>
        <v>4.9000000000000004</v>
      </c>
      <c r="S1284" s="5">
        <f>ScoreCard!$I$3-laptop_prices3[[#This Row],[Weight (kg)]]/ScoreCard!$I$3*ScoreCard!$I$5</f>
        <v>2.6142857142857143</v>
      </c>
      <c r="T1284" s="6" cm="1">
        <f t="array" ref="T1284">_xlfn.IFS(laptop_prices3[[#This Row],[Storage]]="512GB SSD", 512, laptop_prices3[[#This Row],[Storage]] = "1TB SSD", 1000, laptop_prices3[[#This Row],[Storage]] = "2TB SSD", 2000, laptop_prices3[[#This Row],[Storage]]= "256GB SSD", 256, laptop_prices3[[#This Row],[Storage]] = "1TB HDD", 1000*0.7)</f>
        <v>512</v>
      </c>
      <c r="U1284" s="5">
        <f>laptop_prices3[[#This Row],[Storage Raw Value]]/ScoreCard!$J$3*ScoreCard!$J$5</f>
        <v>2.048</v>
      </c>
    </row>
    <row r="1285" spans="2:21" x14ac:dyDescent="0.2">
      <c r="B1285" s="4" cm="1">
        <f t="array" ref="B1285">SUM(laptop_prices3[[#This Row],[RAM Comp]:[Weight Comp]]+laptop_prices3[[#This Row],[Storage Comp]])</f>
        <v>29.07349710982659</v>
      </c>
      <c r="C1285">
        <v>1283</v>
      </c>
      <c r="D1285" t="s">
        <v>28</v>
      </c>
      <c r="E1285" t="s">
        <v>12</v>
      </c>
      <c r="F1285">
        <v>32</v>
      </c>
      <c r="G1285" t="s">
        <v>19</v>
      </c>
      <c r="H1285" t="s">
        <v>26</v>
      </c>
      <c r="I1285">
        <v>14</v>
      </c>
      <c r="J1285" t="s">
        <v>15</v>
      </c>
      <c r="K1285">
        <v>9.9</v>
      </c>
      <c r="L1285">
        <v>2.31</v>
      </c>
      <c r="M1285" t="s">
        <v>30</v>
      </c>
      <c r="N1285">
        <v>1735.19</v>
      </c>
      <c r="O1285" s="5">
        <f>(ScoreCard!$E$3-laptop_prices3[[#This Row],[Price ($)]])/ScoreCard!$E$3*ScoreCard!$E$5</f>
        <v>4.1972570013730719</v>
      </c>
      <c r="P1285" s="5">
        <f>laptop_prices3[[#This Row],[RAM (GB)]]/ScoreCard!$F$3*ScoreCard!$F$5</f>
        <v>3.5</v>
      </c>
      <c r="Q1285" s="5">
        <f>laptop_prices3[[#This Row],[Screen Size (inch)]]/ScoreCard!$G$3*ScoreCard!$G$5</f>
        <v>1.6184971098265895</v>
      </c>
      <c r="R1285" s="5">
        <f>laptop_prices3[[#This Row],[Battery Life (hours)]]/ScoreCard!$H$3*ScoreCard!$H$5</f>
        <v>5.7750000000000004</v>
      </c>
      <c r="S1285" s="5">
        <f>ScoreCard!$I$3-laptop_prices3[[#This Row],[Weight (kg)]]/ScoreCard!$I$3*ScoreCard!$I$5</f>
        <v>2.1799999999999997</v>
      </c>
      <c r="T1285" s="6" cm="1">
        <f t="array" ref="T1285">_xlfn.IFS(laptop_prices3[[#This Row],[Storage]]="512GB SSD", 512, laptop_prices3[[#This Row],[Storage]] = "1TB SSD", 1000, laptop_prices3[[#This Row],[Storage]] = "2TB SSD", 2000, laptop_prices3[[#This Row],[Storage]]= "256GB SSD", 256, laptop_prices3[[#This Row],[Storage]] = "1TB HDD", 1000*0.7)</f>
        <v>1000</v>
      </c>
      <c r="U1285" s="5">
        <f>laptop_prices3[[#This Row],[Storage Raw Value]]/ScoreCard!$J$3*ScoreCard!$J$5</f>
        <v>4</v>
      </c>
    </row>
    <row r="1286" spans="2:21" x14ac:dyDescent="0.2">
      <c r="B1286" s="4" cm="1">
        <f t="array" ref="B1286">SUM(laptop_prices3[[#This Row],[RAM Comp]:[Weight Comp]]+laptop_prices3[[#This Row],[Storage Comp]])</f>
        <v>26.689449490778969</v>
      </c>
      <c r="C1286">
        <v>1284</v>
      </c>
      <c r="D1286" t="s">
        <v>38</v>
      </c>
      <c r="E1286" t="s">
        <v>12</v>
      </c>
      <c r="F1286">
        <v>16</v>
      </c>
      <c r="G1286" t="s">
        <v>19</v>
      </c>
      <c r="H1286" t="s">
        <v>32</v>
      </c>
      <c r="I1286">
        <v>14</v>
      </c>
      <c r="J1286" t="s">
        <v>43</v>
      </c>
      <c r="K1286">
        <v>8</v>
      </c>
      <c r="L1286">
        <v>1.48</v>
      </c>
      <c r="M1286" t="s">
        <v>22</v>
      </c>
      <c r="N1286">
        <v>1088.2</v>
      </c>
      <c r="O1286" s="5">
        <f>(ScoreCard!$E$3-laptop_prices3[[#This Row],[Price ($)]])/ScoreCard!$E$3*ScoreCard!$E$5</f>
        <v>4.4965710204036311</v>
      </c>
      <c r="P1286" s="5">
        <f>laptop_prices3[[#This Row],[RAM (GB)]]/ScoreCard!$F$3*ScoreCard!$F$5</f>
        <v>1.75</v>
      </c>
      <c r="Q1286" s="5">
        <f>laptop_prices3[[#This Row],[Screen Size (inch)]]/ScoreCard!$G$3*ScoreCard!$G$5</f>
        <v>1.6184971098265895</v>
      </c>
      <c r="R1286" s="5">
        <f>laptop_prices3[[#This Row],[Battery Life (hours)]]/ScoreCard!$H$3*ScoreCard!$H$5</f>
        <v>4.6666666666666661</v>
      </c>
      <c r="S1286" s="5">
        <f>ScoreCard!$I$3-laptop_prices3[[#This Row],[Weight (kg)]]/ScoreCard!$I$3*ScoreCard!$I$5</f>
        <v>2.6542857142857144</v>
      </c>
      <c r="T1286" s="6" cm="1">
        <f t="array" ref="T1286">_xlfn.IFS(laptop_prices3[[#This Row],[Storage]]="512GB SSD", 512, laptop_prices3[[#This Row],[Storage]] = "1TB SSD", 1000, laptop_prices3[[#This Row],[Storage]] = "2TB SSD", 2000, laptop_prices3[[#This Row],[Storage]]= "256GB SSD", 256, laptop_prices3[[#This Row],[Storage]] = "1TB HDD", 1000*0.7)</f>
        <v>1000</v>
      </c>
      <c r="U1286" s="5">
        <f>laptop_prices3[[#This Row],[Storage Raw Value]]/ScoreCard!$J$3*ScoreCard!$J$5</f>
        <v>4</v>
      </c>
    </row>
    <row r="1287" spans="2:21" x14ac:dyDescent="0.2">
      <c r="B1287" s="4" cm="1">
        <f t="array" ref="B1287">SUM(laptop_prices3[[#This Row],[RAM Comp]:[Weight Comp]]+laptop_prices3[[#This Row],[Storage Comp]])</f>
        <v>18.007714285714286</v>
      </c>
      <c r="C1287">
        <v>1285</v>
      </c>
      <c r="D1287" t="s">
        <v>45</v>
      </c>
      <c r="E1287" t="s">
        <v>18</v>
      </c>
      <c r="F1287">
        <v>16</v>
      </c>
      <c r="G1287" t="s">
        <v>13</v>
      </c>
      <c r="H1287" t="s">
        <v>20</v>
      </c>
      <c r="I1287">
        <v>17.3</v>
      </c>
      <c r="J1287" t="s">
        <v>15</v>
      </c>
      <c r="K1287">
        <v>7.2</v>
      </c>
      <c r="L1287">
        <v>2.86</v>
      </c>
      <c r="M1287" t="s">
        <v>30</v>
      </c>
      <c r="N1287">
        <v>2061.1</v>
      </c>
      <c r="O1287" s="5">
        <f>(ScoreCard!$E$3-laptop_prices3[[#This Row],[Price ($)]])/ScoreCard!$E$3*ScoreCard!$E$5</f>
        <v>4.0464827514739241</v>
      </c>
      <c r="P1287" s="5">
        <f>laptop_prices3[[#This Row],[RAM (GB)]]/ScoreCard!$F$3*ScoreCard!$F$5</f>
        <v>1.75</v>
      </c>
      <c r="Q1287" s="5">
        <f>laptop_prices3[[#This Row],[Screen Size (inch)]]/ScoreCard!$G$3*ScoreCard!$G$5</f>
        <v>2</v>
      </c>
      <c r="R1287" s="5">
        <f>laptop_prices3[[#This Row],[Battery Life (hours)]]/ScoreCard!$H$3*ScoreCard!$H$5</f>
        <v>4.2</v>
      </c>
      <c r="S1287" s="5">
        <f>ScoreCard!$I$3-laptop_prices3[[#This Row],[Weight (kg)]]/ScoreCard!$I$3*ScoreCard!$I$5</f>
        <v>1.8657142857142859</v>
      </c>
      <c r="T1287" s="6" cm="1">
        <f t="array" ref="T1287">_xlfn.IFS(laptop_prices3[[#This Row],[Storage]]="512GB SSD", 512, laptop_prices3[[#This Row],[Storage]] = "1TB SSD", 1000, laptop_prices3[[#This Row],[Storage]] = "2TB SSD", 2000, laptop_prices3[[#This Row],[Storage]]= "256GB SSD", 256, laptop_prices3[[#This Row],[Storage]] = "1TB HDD", 1000*0.7)</f>
        <v>512</v>
      </c>
      <c r="U1287" s="5">
        <f>laptop_prices3[[#This Row],[Storage Raw Value]]/ScoreCard!$J$3*ScoreCard!$J$5</f>
        <v>2.048</v>
      </c>
    </row>
    <row r="1288" spans="2:21" x14ac:dyDescent="0.2">
      <c r="B1288" s="4" cm="1">
        <f t="array" ref="B1288">SUM(laptop_prices3[[#This Row],[RAM Comp]:[Weight Comp]]+laptop_prices3[[#This Row],[Storage Comp]])</f>
        <v>39.964449490778975</v>
      </c>
      <c r="C1288">
        <v>1286</v>
      </c>
      <c r="D1288" t="s">
        <v>36</v>
      </c>
      <c r="E1288" t="s">
        <v>48</v>
      </c>
      <c r="F1288">
        <v>8</v>
      </c>
      <c r="G1288" t="s">
        <v>25</v>
      </c>
      <c r="H1288" t="s">
        <v>32</v>
      </c>
      <c r="I1288">
        <v>14</v>
      </c>
      <c r="J1288" t="s">
        <v>43</v>
      </c>
      <c r="K1288">
        <v>6.2</v>
      </c>
      <c r="L1288">
        <v>2.88</v>
      </c>
      <c r="M1288" t="s">
        <v>30</v>
      </c>
      <c r="N1288">
        <v>1344.06</v>
      </c>
      <c r="O1288" s="5">
        <f>(ScoreCard!$E$3-laptop_prices3[[#This Row],[Price ($)]])/ScoreCard!$E$3*ScoreCard!$E$5</f>
        <v>4.3782036810179239</v>
      </c>
      <c r="P1288" s="5">
        <f>laptop_prices3[[#This Row],[RAM (GB)]]/ScoreCard!$F$3*ScoreCard!$F$5</f>
        <v>0.875</v>
      </c>
      <c r="Q1288" s="5">
        <f>laptop_prices3[[#This Row],[Screen Size (inch)]]/ScoreCard!$G$3*ScoreCard!$G$5</f>
        <v>1.6184971098265895</v>
      </c>
      <c r="R1288" s="5">
        <f>laptop_prices3[[#This Row],[Battery Life (hours)]]/ScoreCard!$H$3*ScoreCard!$H$5</f>
        <v>3.6166666666666671</v>
      </c>
      <c r="S1288" s="5">
        <f>ScoreCard!$I$3-laptop_prices3[[#This Row],[Weight (kg)]]/ScoreCard!$I$3*ScoreCard!$I$5</f>
        <v>1.8542857142857143</v>
      </c>
      <c r="T1288" s="6" cm="1">
        <f t="array" ref="T1288">_xlfn.IFS(laptop_prices3[[#This Row],[Storage]]="512GB SSD", 512, laptop_prices3[[#This Row],[Storage]] = "1TB SSD", 1000, laptop_prices3[[#This Row],[Storage]] = "2TB SSD", 2000, laptop_prices3[[#This Row],[Storage]]= "256GB SSD", 256, laptop_prices3[[#This Row],[Storage]] = "1TB HDD", 1000*0.7)</f>
        <v>2000</v>
      </c>
      <c r="U1288" s="5">
        <f>laptop_prices3[[#This Row],[Storage Raw Value]]/ScoreCard!$J$3*ScoreCard!$J$5</f>
        <v>8</v>
      </c>
    </row>
    <row r="1289" spans="2:21" x14ac:dyDescent="0.2">
      <c r="B1289" s="4" cm="1">
        <f t="array" ref="B1289">SUM(laptop_prices3[[#This Row],[RAM Comp]:[Weight Comp]]+laptop_prices3[[#This Row],[Storage Comp]])</f>
        <v>34.441428571428574</v>
      </c>
      <c r="C1289">
        <v>1287</v>
      </c>
      <c r="D1289" t="s">
        <v>17</v>
      </c>
      <c r="E1289" t="s">
        <v>18</v>
      </c>
      <c r="F1289">
        <v>64</v>
      </c>
      <c r="G1289" t="s">
        <v>19</v>
      </c>
      <c r="H1289" t="s">
        <v>26</v>
      </c>
      <c r="I1289">
        <v>17.3</v>
      </c>
      <c r="J1289" t="s">
        <v>27</v>
      </c>
      <c r="K1289">
        <v>11.4</v>
      </c>
      <c r="L1289">
        <v>1.24</v>
      </c>
      <c r="M1289" t="s">
        <v>46</v>
      </c>
      <c r="N1289">
        <v>7677.03</v>
      </c>
      <c r="O1289" s="5">
        <f>(ScoreCard!$E$3-laptop_prices3[[#This Row],[Price ($)]])/ScoreCard!$E$3*ScoreCard!$E$5</f>
        <v>1.4484107891649425</v>
      </c>
      <c r="P1289" s="5">
        <f>laptop_prices3[[#This Row],[RAM (GB)]]/ScoreCard!$F$3*ScoreCard!$F$5</f>
        <v>7</v>
      </c>
      <c r="Q1289" s="5">
        <f>laptop_prices3[[#This Row],[Screen Size (inch)]]/ScoreCard!$G$3*ScoreCard!$G$5</f>
        <v>2</v>
      </c>
      <c r="R1289" s="5">
        <f>laptop_prices3[[#This Row],[Battery Life (hours)]]/ScoreCard!$H$3*ScoreCard!$H$5</f>
        <v>6.65</v>
      </c>
      <c r="S1289" s="5">
        <f>ScoreCard!$I$3-laptop_prices3[[#This Row],[Weight (kg)]]/ScoreCard!$I$3*ScoreCard!$I$5</f>
        <v>2.7914285714285714</v>
      </c>
      <c r="T1289" s="6" cm="1">
        <f t="array" ref="T1289">_xlfn.IFS(laptop_prices3[[#This Row],[Storage]]="512GB SSD", 512, laptop_prices3[[#This Row],[Storage]] = "1TB SSD", 1000, laptop_prices3[[#This Row],[Storage]] = "2TB SSD", 2000, laptop_prices3[[#This Row],[Storage]]= "256GB SSD", 256, laptop_prices3[[#This Row],[Storage]] = "1TB HDD", 1000*0.7)</f>
        <v>1000</v>
      </c>
      <c r="U1289" s="5">
        <f>laptop_prices3[[#This Row],[Storage Raw Value]]/ScoreCard!$J$3*ScoreCard!$J$5</f>
        <v>4</v>
      </c>
    </row>
    <row r="1290" spans="2:21" x14ac:dyDescent="0.2">
      <c r="B1290" s="4" cm="1">
        <f t="array" ref="B1290">SUM(laptop_prices3[[#This Row],[RAM Comp]:[Weight Comp]]+laptop_prices3[[#This Row],[Storage Comp]])</f>
        <v>14.636253922378199</v>
      </c>
      <c r="C1290">
        <v>1288</v>
      </c>
      <c r="D1290" t="s">
        <v>45</v>
      </c>
      <c r="E1290" t="s">
        <v>24</v>
      </c>
      <c r="F1290">
        <v>4</v>
      </c>
      <c r="G1290" t="s">
        <v>29</v>
      </c>
      <c r="H1290" t="s">
        <v>40</v>
      </c>
      <c r="I1290">
        <v>15.6</v>
      </c>
      <c r="J1290" t="s">
        <v>43</v>
      </c>
      <c r="K1290">
        <v>10.5</v>
      </c>
      <c r="L1290">
        <v>2.3199999999999998</v>
      </c>
      <c r="M1290" t="s">
        <v>16</v>
      </c>
      <c r="N1290">
        <v>1053.77</v>
      </c>
      <c r="O1290" s="5">
        <f>(ScoreCard!$E$3-laptop_prices3[[#This Row],[Price ($)]])/ScoreCard!$E$3*ScoreCard!$E$5</f>
        <v>4.5124992135367901</v>
      </c>
      <c r="P1290" s="5">
        <f>laptop_prices3[[#This Row],[RAM (GB)]]/ScoreCard!$F$3*ScoreCard!$F$5</f>
        <v>0.4375</v>
      </c>
      <c r="Q1290" s="5">
        <f>laptop_prices3[[#This Row],[Screen Size (inch)]]/ScoreCard!$G$3*ScoreCard!$G$5</f>
        <v>1.8034682080924855</v>
      </c>
      <c r="R1290" s="5">
        <f>laptop_prices3[[#This Row],[Battery Life (hours)]]/ScoreCard!$H$3*ScoreCard!$H$5</f>
        <v>6.125</v>
      </c>
      <c r="S1290" s="5">
        <f>ScoreCard!$I$3-laptop_prices3[[#This Row],[Weight (kg)]]/ScoreCard!$I$3*ScoreCard!$I$5</f>
        <v>2.1742857142857144</v>
      </c>
      <c r="T1290" s="6" cm="1">
        <f t="array" ref="T1290">_xlfn.IFS(laptop_prices3[[#This Row],[Storage]]="512GB SSD", 512, laptop_prices3[[#This Row],[Storage]] = "1TB SSD", 1000, laptop_prices3[[#This Row],[Storage]] = "2TB SSD", 2000, laptop_prices3[[#This Row],[Storage]]= "256GB SSD", 256, laptop_prices3[[#This Row],[Storage]] = "1TB HDD", 1000*0.7)</f>
        <v>256</v>
      </c>
      <c r="U1290" s="5">
        <f>laptop_prices3[[#This Row],[Storage Raw Value]]/ScoreCard!$J$3*ScoreCard!$J$5</f>
        <v>1.024</v>
      </c>
    </row>
    <row r="1291" spans="2:21" x14ac:dyDescent="0.2">
      <c r="B1291" s="4" cm="1">
        <f t="array" ref="B1291">SUM(laptop_prices3[[#This Row],[RAM Comp]:[Weight Comp]]+laptop_prices3[[#This Row],[Storage Comp]])</f>
        <v>14.738210982658959</v>
      </c>
      <c r="C1291">
        <v>1289</v>
      </c>
      <c r="D1291" t="s">
        <v>17</v>
      </c>
      <c r="E1291" t="s">
        <v>31</v>
      </c>
      <c r="F1291">
        <v>4</v>
      </c>
      <c r="G1291" t="s">
        <v>29</v>
      </c>
      <c r="H1291" t="s">
        <v>40</v>
      </c>
      <c r="I1291">
        <v>16</v>
      </c>
      <c r="J1291" t="s">
        <v>43</v>
      </c>
      <c r="K1291">
        <v>9.9</v>
      </c>
      <c r="L1291">
        <v>1.61</v>
      </c>
      <c r="M1291" t="s">
        <v>16</v>
      </c>
      <c r="N1291">
        <v>1212.1600000000001</v>
      </c>
      <c r="O1291" s="5">
        <f>(ScoreCard!$E$3-laptop_prices3[[#This Row],[Price ($)]])/ScoreCard!$E$3*ScoreCard!$E$5</f>
        <v>4.4392239736192485</v>
      </c>
      <c r="P1291" s="5">
        <f>laptop_prices3[[#This Row],[RAM (GB)]]/ScoreCard!$F$3*ScoreCard!$F$5</f>
        <v>0.4375</v>
      </c>
      <c r="Q1291" s="5">
        <f>laptop_prices3[[#This Row],[Screen Size (inch)]]/ScoreCard!$G$3*ScoreCard!$G$5</f>
        <v>1.8497109826589595</v>
      </c>
      <c r="R1291" s="5">
        <f>laptop_prices3[[#This Row],[Battery Life (hours)]]/ScoreCard!$H$3*ScoreCard!$H$5</f>
        <v>5.7750000000000004</v>
      </c>
      <c r="S1291" s="5">
        <f>ScoreCard!$I$3-laptop_prices3[[#This Row],[Weight (kg)]]/ScoreCard!$I$3*ScoreCard!$I$5</f>
        <v>2.58</v>
      </c>
      <c r="T1291" s="6" cm="1">
        <f t="array" ref="T1291">_xlfn.IFS(laptop_prices3[[#This Row],[Storage]]="512GB SSD", 512, laptop_prices3[[#This Row],[Storage]] = "1TB SSD", 1000, laptop_prices3[[#This Row],[Storage]] = "2TB SSD", 2000, laptop_prices3[[#This Row],[Storage]]= "256GB SSD", 256, laptop_prices3[[#This Row],[Storage]] = "1TB HDD", 1000*0.7)</f>
        <v>256</v>
      </c>
      <c r="U1291" s="5">
        <f>laptop_prices3[[#This Row],[Storage Raw Value]]/ScoreCard!$J$3*ScoreCard!$J$5</f>
        <v>1.024</v>
      </c>
    </row>
    <row r="1292" spans="2:21" x14ac:dyDescent="0.2">
      <c r="B1292" s="4" cm="1">
        <f t="array" ref="B1292">SUM(laptop_prices3[[#This Row],[RAM Comp]:[Weight Comp]]+laptop_prices3[[#This Row],[Storage Comp]])</f>
        <v>27.01102463528764</v>
      </c>
      <c r="C1292">
        <v>1290</v>
      </c>
      <c r="D1292" t="s">
        <v>47</v>
      </c>
      <c r="E1292" t="s">
        <v>31</v>
      </c>
      <c r="F1292">
        <v>4</v>
      </c>
      <c r="G1292" t="s">
        <v>19</v>
      </c>
      <c r="H1292" t="s">
        <v>35</v>
      </c>
      <c r="I1292">
        <v>13.3</v>
      </c>
      <c r="J1292" t="s">
        <v>43</v>
      </c>
      <c r="K1292">
        <v>11.9</v>
      </c>
      <c r="L1292">
        <v>2.46</v>
      </c>
      <c r="M1292" t="s">
        <v>22</v>
      </c>
      <c r="N1292">
        <v>1003.93</v>
      </c>
      <c r="O1292" s="5">
        <f>(ScoreCard!$E$3-laptop_prices3[[#This Row],[Price ($)]])/ScoreCard!$E$3*ScoreCard!$E$5</f>
        <v>4.5355564643574873</v>
      </c>
      <c r="P1292" s="5">
        <f>laptop_prices3[[#This Row],[RAM (GB)]]/ScoreCard!$F$3*ScoreCard!$F$5</f>
        <v>0.4375</v>
      </c>
      <c r="Q1292" s="5">
        <f>laptop_prices3[[#This Row],[Screen Size (inch)]]/ScoreCard!$G$3*ScoreCard!$G$5</f>
        <v>1.5375722543352601</v>
      </c>
      <c r="R1292" s="5">
        <f>laptop_prices3[[#This Row],[Battery Life (hours)]]/ScoreCard!$H$3*ScoreCard!$H$5</f>
        <v>6.9416666666666664</v>
      </c>
      <c r="S1292" s="5">
        <f>ScoreCard!$I$3-laptop_prices3[[#This Row],[Weight (kg)]]/ScoreCard!$I$3*ScoreCard!$I$5</f>
        <v>2.0942857142857143</v>
      </c>
      <c r="T1292" s="6" cm="1">
        <f t="array" ref="T1292">_xlfn.IFS(laptop_prices3[[#This Row],[Storage]]="512GB SSD", 512, laptop_prices3[[#This Row],[Storage]] = "1TB SSD", 1000, laptop_prices3[[#This Row],[Storage]] = "2TB SSD", 2000, laptop_prices3[[#This Row],[Storage]]= "256GB SSD", 256, laptop_prices3[[#This Row],[Storage]] = "1TB HDD", 1000*0.7)</f>
        <v>1000</v>
      </c>
      <c r="U1292" s="5">
        <f>laptop_prices3[[#This Row],[Storage Raw Value]]/ScoreCard!$J$3*ScoreCard!$J$5</f>
        <v>4</v>
      </c>
    </row>
    <row r="1293" spans="2:21" x14ac:dyDescent="0.2">
      <c r="B1293" s="4" cm="1">
        <f t="array" ref="B1293">SUM(laptop_prices3[[#This Row],[RAM Comp]:[Weight Comp]]+laptop_prices3[[#This Row],[Storage Comp]])</f>
        <v>22.657039636663914</v>
      </c>
      <c r="C1293">
        <v>1291</v>
      </c>
      <c r="D1293" t="s">
        <v>34</v>
      </c>
      <c r="E1293" t="s">
        <v>48</v>
      </c>
      <c r="F1293">
        <v>8</v>
      </c>
      <c r="G1293" t="s">
        <v>19</v>
      </c>
      <c r="H1293" t="s">
        <v>20</v>
      </c>
      <c r="I1293">
        <v>15.6</v>
      </c>
      <c r="J1293" t="s">
        <v>27</v>
      </c>
      <c r="K1293">
        <v>4.2</v>
      </c>
      <c r="L1293">
        <v>3.45</v>
      </c>
      <c r="M1293" t="s">
        <v>30</v>
      </c>
      <c r="N1293">
        <v>2208.0300000000002</v>
      </c>
      <c r="O1293" s="5">
        <f>(ScoreCard!$E$3-laptop_prices3[[#This Row],[Price ($)]])/ScoreCard!$E$3*ScoreCard!$E$5</f>
        <v>3.9785091988438062</v>
      </c>
      <c r="P1293" s="5">
        <f>laptop_prices3[[#This Row],[RAM (GB)]]/ScoreCard!$F$3*ScoreCard!$F$5</f>
        <v>0.875</v>
      </c>
      <c r="Q1293" s="5">
        <f>laptop_prices3[[#This Row],[Screen Size (inch)]]/ScoreCard!$G$3*ScoreCard!$G$5</f>
        <v>1.8034682080924855</v>
      </c>
      <c r="R1293" s="5">
        <f>laptop_prices3[[#This Row],[Battery Life (hours)]]/ScoreCard!$H$3*ScoreCard!$H$5</f>
        <v>2.4500000000000002</v>
      </c>
      <c r="S1293" s="5">
        <f>ScoreCard!$I$3-laptop_prices3[[#This Row],[Weight (kg)]]/ScoreCard!$I$3*ScoreCard!$I$5</f>
        <v>1.5285714285714285</v>
      </c>
      <c r="T1293" s="6" cm="1">
        <f t="array" ref="T1293">_xlfn.IFS(laptop_prices3[[#This Row],[Storage]]="512GB SSD", 512, laptop_prices3[[#This Row],[Storage]] = "1TB SSD", 1000, laptop_prices3[[#This Row],[Storage]] = "2TB SSD", 2000, laptop_prices3[[#This Row],[Storage]]= "256GB SSD", 256, laptop_prices3[[#This Row],[Storage]] = "1TB HDD", 1000*0.7)</f>
        <v>1000</v>
      </c>
      <c r="U1293" s="5">
        <f>laptop_prices3[[#This Row],[Storage Raw Value]]/ScoreCard!$J$3*ScoreCard!$J$5</f>
        <v>4</v>
      </c>
    </row>
    <row r="1294" spans="2:21" x14ac:dyDescent="0.2">
      <c r="B1294" s="4" cm="1">
        <f t="array" ref="B1294">SUM(laptop_prices3[[#This Row],[RAM Comp]:[Weight Comp]]+laptop_prices3[[#This Row],[Storage Comp]])</f>
        <v>22.438825350949624</v>
      </c>
      <c r="C1294">
        <v>1292</v>
      </c>
      <c r="D1294" t="s">
        <v>34</v>
      </c>
      <c r="E1294" t="s">
        <v>31</v>
      </c>
      <c r="F1294">
        <v>4</v>
      </c>
      <c r="G1294" t="s">
        <v>42</v>
      </c>
      <c r="H1294" t="s">
        <v>20</v>
      </c>
      <c r="I1294">
        <v>15.6</v>
      </c>
      <c r="J1294" t="s">
        <v>43</v>
      </c>
      <c r="K1294">
        <v>11.1</v>
      </c>
      <c r="L1294">
        <v>1.71</v>
      </c>
      <c r="M1294" t="s">
        <v>16</v>
      </c>
      <c r="N1294">
        <v>739.38</v>
      </c>
      <c r="O1294" s="5">
        <f>(ScoreCard!$E$3-laptop_prices3[[#This Row],[Price ($)]])/ScoreCard!$E$3*ScoreCard!$E$5</f>
        <v>4.6579440186234491</v>
      </c>
      <c r="P1294" s="5">
        <f>laptop_prices3[[#This Row],[RAM (GB)]]/ScoreCard!$F$3*ScoreCard!$F$5</f>
        <v>0.4375</v>
      </c>
      <c r="Q1294" s="5">
        <f>laptop_prices3[[#This Row],[Screen Size (inch)]]/ScoreCard!$G$3*ScoreCard!$G$5</f>
        <v>1.8034682080924855</v>
      </c>
      <c r="R1294" s="5">
        <f>laptop_prices3[[#This Row],[Battery Life (hours)]]/ScoreCard!$H$3*ScoreCard!$H$5</f>
        <v>6.4749999999999996</v>
      </c>
      <c r="S1294" s="5">
        <f>ScoreCard!$I$3-laptop_prices3[[#This Row],[Weight (kg)]]/ScoreCard!$I$3*ScoreCard!$I$5</f>
        <v>2.5228571428571431</v>
      </c>
      <c r="T1294" s="6" cm="1">
        <f t="array" ref="T1294">_xlfn.IFS(laptop_prices3[[#This Row],[Storage]]="512GB SSD", 512, laptop_prices3[[#This Row],[Storage]] = "1TB SSD", 1000, laptop_prices3[[#This Row],[Storage]] = "2TB SSD", 2000, laptop_prices3[[#This Row],[Storage]]= "256GB SSD", 256, laptop_prices3[[#This Row],[Storage]] = "1TB HDD", 1000*0.7)</f>
        <v>700</v>
      </c>
      <c r="U1294" s="5">
        <f>laptop_prices3[[#This Row],[Storage Raw Value]]/ScoreCard!$J$3*ScoreCard!$J$5</f>
        <v>2.8</v>
      </c>
    </row>
    <row r="1295" spans="2:21" x14ac:dyDescent="0.2">
      <c r="B1295" s="4" cm="1">
        <f t="array" ref="B1295">SUM(laptop_prices3[[#This Row],[RAM Comp]:[Weight Comp]]+laptop_prices3[[#This Row],[Storage Comp]])</f>
        <v>22.200095238095237</v>
      </c>
      <c r="C1295">
        <v>1293</v>
      </c>
      <c r="D1295" t="s">
        <v>38</v>
      </c>
      <c r="E1295" t="s">
        <v>31</v>
      </c>
      <c r="F1295">
        <v>32</v>
      </c>
      <c r="G1295" t="s">
        <v>13</v>
      </c>
      <c r="H1295" t="s">
        <v>35</v>
      </c>
      <c r="I1295">
        <v>17.3</v>
      </c>
      <c r="J1295" t="s">
        <v>21</v>
      </c>
      <c r="K1295">
        <v>9.8000000000000007</v>
      </c>
      <c r="L1295">
        <v>1.24</v>
      </c>
      <c r="M1295" t="s">
        <v>30</v>
      </c>
      <c r="N1295">
        <v>1144.1400000000001</v>
      </c>
      <c r="O1295" s="5">
        <f>(ScoreCard!$E$3-laptop_prices3[[#This Row],[Price ($)]])/ScoreCard!$E$3*ScoreCard!$E$5</f>
        <v>4.4706917545346547</v>
      </c>
      <c r="P1295" s="5">
        <f>laptop_prices3[[#This Row],[RAM (GB)]]/ScoreCard!$F$3*ScoreCard!$F$5</f>
        <v>3.5</v>
      </c>
      <c r="Q1295" s="5">
        <f>laptop_prices3[[#This Row],[Screen Size (inch)]]/ScoreCard!$G$3*ScoreCard!$G$5</f>
        <v>2</v>
      </c>
      <c r="R1295" s="5">
        <f>laptop_prices3[[#This Row],[Battery Life (hours)]]/ScoreCard!$H$3*ScoreCard!$H$5</f>
        <v>5.7166666666666677</v>
      </c>
      <c r="S1295" s="5">
        <f>ScoreCard!$I$3-laptop_prices3[[#This Row],[Weight (kg)]]/ScoreCard!$I$3*ScoreCard!$I$5</f>
        <v>2.7914285714285714</v>
      </c>
      <c r="T1295" s="6" cm="1">
        <f t="array" ref="T1295">_xlfn.IFS(laptop_prices3[[#This Row],[Storage]]="512GB SSD", 512, laptop_prices3[[#This Row],[Storage]] = "1TB SSD", 1000, laptop_prices3[[#This Row],[Storage]] = "2TB SSD", 2000, laptop_prices3[[#This Row],[Storage]]= "256GB SSD", 256, laptop_prices3[[#This Row],[Storage]] = "1TB HDD", 1000*0.7)</f>
        <v>512</v>
      </c>
      <c r="U1295" s="5">
        <f>laptop_prices3[[#This Row],[Storage Raw Value]]/ScoreCard!$J$3*ScoreCard!$J$5</f>
        <v>2.048</v>
      </c>
    </row>
    <row r="1296" spans="2:21" x14ac:dyDescent="0.2">
      <c r="B1296" s="4" cm="1">
        <f t="array" ref="B1296">SUM(laptop_prices3[[#This Row],[RAM Comp]:[Weight Comp]]+laptop_prices3[[#This Row],[Storage Comp]])</f>
        <v>25.396857968620974</v>
      </c>
      <c r="C1296">
        <v>1294</v>
      </c>
      <c r="D1296" t="s">
        <v>45</v>
      </c>
      <c r="E1296" t="s">
        <v>41</v>
      </c>
      <c r="F1296">
        <v>32</v>
      </c>
      <c r="G1296" t="s">
        <v>42</v>
      </c>
      <c r="H1296" t="s">
        <v>26</v>
      </c>
      <c r="I1296">
        <v>13.3</v>
      </c>
      <c r="J1296" t="s">
        <v>27</v>
      </c>
      <c r="K1296">
        <v>11.7</v>
      </c>
      <c r="L1296">
        <v>2.04</v>
      </c>
      <c r="M1296" t="s">
        <v>22</v>
      </c>
      <c r="N1296">
        <v>3639.68</v>
      </c>
      <c r="O1296" s="5">
        <f>(ScoreCard!$E$3-laptop_prices3[[#This Row],[Price ($)]])/ScoreCard!$E$3*ScoreCard!$E$5</f>
        <v>3.3161915195209417</v>
      </c>
      <c r="P1296" s="5">
        <f>laptop_prices3[[#This Row],[RAM (GB)]]/ScoreCard!$F$3*ScoreCard!$F$5</f>
        <v>3.5</v>
      </c>
      <c r="Q1296" s="5">
        <f>laptop_prices3[[#This Row],[Screen Size (inch)]]/ScoreCard!$G$3*ScoreCard!$G$5</f>
        <v>1.5375722543352601</v>
      </c>
      <c r="R1296" s="5">
        <f>laptop_prices3[[#This Row],[Battery Life (hours)]]/ScoreCard!$H$3*ScoreCard!$H$5</f>
        <v>6.8250000000000002</v>
      </c>
      <c r="S1296" s="5">
        <f>ScoreCard!$I$3-laptop_prices3[[#This Row],[Weight (kg)]]/ScoreCard!$I$3*ScoreCard!$I$5</f>
        <v>2.3342857142857145</v>
      </c>
      <c r="T1296" s="6" cm="1">
        <f t="array" ref="T1296">_xlfn.IFS(laptop_prices3[[#This Row],[Storage]]="512GB SSD", 512, laptop_prices3[[#This Row],[Storage]] = "1TB SSD", 1000, laptop_prices3[[#This Row],[Storage]] = "2TB SSD", 2000, laptop_prices3[[#This Row],[Storage]]= "256GB SSD", 256, laptop_prices3[[#This Row],[Storage]] = "1TB HDD", 1000*0.7)</f>
        <v>700</v>
      </c>
      <c r="U1296" s="5">
        <f>laptop_prices3[[#This Row],[Storage Raw Value]]/ScoreCard!$J$3*ScoreCard!$J$5</f>
        <v>2.8</v>
      </c>
    </row>
    <row r="1297" spans="2:21" x14ac:dyDescent="0.2">
      <c r="B1297" s="4" cm="1">
        <f t="array" ref="B1297">SUM(laptop_prices3[[#This Row],[RAM Comp]:[Weight Comp]]+laptop_prices3[[#This Row],[Storage Comp]])</f>
        <v>25.312068538398016</v>
      </c>
      <c r="C1297">
        <v>1295</v>
      </c>
      <c r="D1297" t="s">
        <v>23</v>
      </c>
      <c r="E1297" t="s">
        <v>37</v>
      </c>
      <c r="F1297">
        <v>32</v>
      </c>
      <c r="G1297" t="s">
        <v>42</v>
      </c>
      <c r="H1297" t="s">
        <v>26</v>
      </c>
      <c r="I1297">
        <v>14</v>
      </c>
      <c r="J1297" t="s">
        <v>27</v>
      </c>
      <c r="K1297">
        <v>11.7</v>
      </c>
      <c r="L1297">
        <v>2.33</v>
      </c>
      <c r="M1297" t="s">
        <v>16</v>
      </c>
      <c r="N1297">
        <v>3501.66</v>
      </c>
      <c r="O1297" s="5">
        <f>(ScoreCard!$E$3-laptop_prices3[[#This Row],[Price ($)]])/ScoreCard!$E$3*ScoreCard!$E$5</f>
        <v>3.3800430796789009</v>
      </c>
      <c r="P1297" s="5">
        <f>laptop_prices3[[#This Row],[RAM (GB)]]/ScoreCard!$F$3*ScoreCard!$F$5</f>
        <v>3.5</v>
      </c>
      <c r="Q1297" s="5">
        <f>laptop_prices3[[#This Row],[Screen Size (inch)]]/ScoreCard!$G$3*ScoreCard!$G$5</f>
        <v>1.6184971098265895</v>
      </c>
      <c r="R1297" s="5">
        <f>laptop_prices3[[#This Row],[Battery Life (hours)]]/ScoreCard!$H$3*ScoreCard!$H$5</f>
        <v>6.8250000000000002</v>
      </c>
      <c r="S1297" s="5">
        <f>ScoreCard!$I$3-laptop_prices3[[#This Row],[Weight (kg)]]/ScoreCard!$I$3*ScoreCard!$I$5</f>
        <v>2.1685714285714286</v>
      </c>
      <c r="T1297" s="6" cm="1">
        <f t="array" ref="T1297">_xlfn.IFS(laptop_prices3[[#This Row],[Storage]]="512GB SSD", 512, laptop_prices3[[#This Row],[Storage]] = "1TB SSD", 1000, laptop_prices3[[#This Row],[Storage]] = "2TB SSD", 2000, laptop_prices3[[#This Row],[Storage]]= "256GB SSD", 256, laptop_prices3[[#This Row],[Storage]] = "1TB HDD", 1000*0.7)</f>
        <v>700</v>
      </c>
      <c r="U1297" s="5">
        <f>laptop_prices3[[#This Row],[Storage Raw Value]]/ScoreCard!$J$3*ScoreCard!$J$5</f>
        <v>2.8</v>
      </c>
    </row>
    <row r="1298" spans="2:21" x14ac:dyDescent="0.2">
      <c r="B1298" s="4" cm="1">
        <f t="array" ref="B1298">SUM(laptop_prices3[[#This Row],[RAM Comp]:[Weight Comp]]+laptop_prices3[[#This Row],[Storage Comp]])</f>
        <v>14.619762730525737</v>
      </c>
      <c r="C1298">
        <v>1296</v>
      </c>
      <c r="D1298" t="s">
        <v>36</v>
      </c>
      <c r="E1298" t="s">
        <v>24</v>
      </c>
      <c r="F1298">
        <v>32</v>
      </c>
      <c r="G1298" t="s">
        <v>29</v>
      </c>
      <c r="H1298" t="s">
        <v>32</v>
      </c>
      <c r="I1298">
        <v>13.3</v>
      </c>
      <c r="J1298" t="s">
        <v>27</v>
      </c>
      <c r="K1298">
        <v>4.5999999999999996</v>
      </c>
      <c r="L1298">
        <v>1.22</v>
      </c>
      <c r="M1298" t="s">
        <v>30</v>
      </c>
      <c r="N1298">
        <v>2493.61</v>
      </c>
      <c r="O1298" s="5">
        <f>(ScoreCard!$E$3-laptop_prices3[[#This Row],[Price ($)]])/ScoreCard!$E$3*ScoreCard!$E$5</f>
        <v>3.8463926320425461</v>
      </c>
      <c r="P1298" s="5">
        <f>laptop_prices3[[#This Row],[RAM (GB)]]/ScoreCard!$F$3*ScoreCard!$F$5</f>
        <v>3.5</v>
      </c>
      <c r="Q1298" s="5">
        <f>laptop_prices3[[#This Row],[Screen Size (inch)]]/ScoreCard!$G$3*ScoreCard!$G$5</f>
        <v>1.5375722543352601</v>
      </c>
      <c r="R1298" s="5">
        <f>laptop_prices3[[#This Row],[Battery Life (hours)]]/ScoreCard!$H$3*ScoreCard!$H$5</f>
        <v>2.6833333333333331</v>
      </c>
      <c r="S1298" s="5">
        <f>ScoreCard!$I$3-laptop_prices3[[#This Row],[Weight (kg)]]/ScoreCard!$I$3*ScoreCard!$I$5</f>
        <v>2.8028571428571429</v>
      </c>
      <c r="T1298" s="6" cm="1">
        <f t="array" ref="T1298">_xlfn.IFS(laptop_prices3[[#This Row],[Storage]]="512GB SSD", 512, laptop_prices3[[#This Row],[Storage]] = "1TB SSD", 1000, laptop_prices3[[#This Row],[Storage]] = "2TB SSD", 2000, laptop_prices3[[#This Row],[Storage]]= "256GB SSD", 256, laptop_prices3[[#This Row],[Storage]] = "1TB HDD", 1000*0.7)</f>
        <v>256</v>
      </c>
      <c r="U1298" s="5">
        <f>laptop_prices3[[#This Row],[Storage Raw Value]]/ScoreCard!$J$3*ScoreCard!$J$5</f>
        <v>1.024</v>
      </c>
    </row>
    <row r="1299" spans="2:21" x14ac:dyDescent="0.2">
      <c r="B1299" s="4" cm="1">
        <f t="array" ref="B1299">SUM(laptop_prices3[[#This Row],[RAM Comp]:[Weight Comp]]+laptop_prices3[[#This Row],[Storage Comp]])</f>
        <v>42.252810349573352</v>
      </c>
      <c r="C1299">
        <v>1297</v>
      </c>
      <c r="D1299" t="s">
        <v>34</v>
      </c>
      <c r="E1299" t="s">
        <v>39</v>
      </c>
      <c r="F1299">
        <v>8</v>
      </c>
      <c r="G1299" t="s">
        <v>25</v>
      </c>
      <c r="H1299" t="s">
        <v>32</v>
      </c>
      <c r="I1299">
        <v>13.3</v>
      </c>
      <c r="J1299" t="s">
        <v>15</v>
      </c>
      <c r="K1299">
        <v>8.9</v>
      </c>
      <c r="L1299">
        <v>1.49</v>
      </c>
      <c r="M1299" t="s">
        <v>22</v>
      </c>
      <c r="N1299">
        <v>1289.0899999999999</v>
      </c>
      <c r="O1299" s="5">
        <f>(ScoreCard!$E$3-laptop_prices3[[#This Row],[Price ($)]])/ScoreCard!$E$3*ScoreCard!$E$5</f>
        <v>4.4036342002316822</v>
      </c>
      <c r="P1299" s="5">
        <f>laptop_prices3[[#This Row],[RAM (GB)]]/ScoreCard!$F$3*ScoreCard!$F$5</f>
        <v>0.875</v>
      </c>
      <c r="Q1299" s="5">
        <f>laptop_prices3[[#This Row],[Screen Size (inch)]]/ScoreCard!$G$3*ScoreCard!$G$5</f>
        <v>1.5375722543352601</v>
      </c>
      <c r="R1299" s="5">
        <f>laptop_prices3[[#This Row],[Battery Life (hours)]]/ScoreCard!$H$3*ScoreCard!$H$5</f>
        <v>5.1916666666666664</v>
      </c>
      <c r="S1299" s="5">
        <f>ScoreCard!$I$3-laptop_prices3[[#This Row],[Weight (kg)]]/ScoreCard!$I$3*ScoreCard!$I$5</f>
        <v>2.6485714285714286</v>
      </c>
      <c r="T1299" s="6" cm="1">
        <f t="array" ref="T1299">_xlfn.IFS(laptop_prices3[[#This Row],[Storage]]="512GB SSD", 512, laptop_prices3[[#This Row],[Storage]] = "1TB SSD", 1000, laptop_prices3[[#This Row],[Storage]] = "2TB SSD", 2000, laptop_prices3[[#This Row],[Storage]]= "256GB SSD", 256, laptop_prices3[[#This Row],[Storage]] = "1TB HDD", 1000*0.7)</f>
        <v>2000</v>
      </c>
      <c r="U1299" s="5">
        <f>laptop_prices3[[#This Row],[Storage Raw Value]]/ScoreCard!$J$3*ScoreCard!$J$5</f>
        <v>8</v>
      </c>
    </row>
    <row r="1300" spans="2:21" x14ac:dyDescent="0.2">
      <c r="B1300" s="4" cm="1">
        <f t="array" ref="B1300">SUM(laptop_prices3[[#This Row],[RAM Comp]:[Weight Comp]]+laptop_prices3[[#This Row],[Storage Comp]])</f>
        <v>25.274658684282961</v>
      </c>
      <c r="C1300">
        <v>1298</v>
      </c>
      <c r="D1300" t="s">
        <v>17</v>
      </c>
      <c r="E1300" t="s">
        <v>31</v>
      </c>
      <c r="F1300">
        <v>32</v>
      </c>
      <c r="G1300" t="s">
        <v>42</v>
      </c>
      <c r="H1300" t="s">
        <v>26</v>
      </c>
      <c r="I1300">
        <v>15.6</v>
      </c>
      <c r="J1300" t="s">
        <v>21</v>
      </c>
      <c r="K1300">
        <v>10.3</v>
      </c>
      <c r="L1300">
        <v>1.29</v>
      </c>
      <c r="M1300" t="s">
        <v>30</v>
      </c>
      <c r="N1300">
        <v>1287.1099999999999</v>
      </c>
      <c r="O1300" s="5">
        <f>(ScoreCard!$E$3-laptop_prices3[[#This Row],[Price ($)]])/ScoreCard!$E$3*ScoreCard!$E$5</f>
        <v>4.4045501985588293</v>
      </c>
      <c r="P1300" s="5">
        <f>laptop_prices3[[#This Row],[RAM (GB)]]/ScoreCard!$F$3*ScoreCard!$F$5</f>
        <v>3.5</v>
      </c>
      <c r="Q1300" s="5">
        <f>laptop_prices3[[#This Row],[Screen Size (inch)]]/ScoreCard!$G$3*ScoreCard!$G$5</f>
        <v>1.8034682080924855</v>
      </c>
      <c r="R1300" s="5">
        <f>laptop_prices3[[#This Row],[Battery Life (hours)]]/ScoreCard!$H$3*ScoreCard!$H$5</f>
        <v>6.0083333333333337</v>
      </c>
      <c r="S1300" s="5">
        <f>ScoreCard!$I$3-laptop_prices3[[#This Row],[Weight (kg)]]/ScoreCard!$I$3*ScoreCard!$I$5</f>
        <v>2.7628571428571429</v>
      </c>
      <c r="T1300" s="6" cm="1">
        <f t="array" ref="T1300">_xlfn.IFS(laptop_prices3[[#This Row],[Storage]]="512GB SSD", 512, laptop_prices3[[#This Row],[Storage]] = "1TB SSD", 1000, laptop_prices3[[#This Row],[Storage]] = "2TB SSD", 2000, laptop_prices3[[#This Row],[Storage]]= "256GB SSD", 256, laptop_prices3[[#This Row],[Storage]] = "1TB HDD", 1000*0.7)</f>
        <v>700</v>
      </c>
      <c r="U1300" s="5">
        <f>laptop_prices3[[#This Row],[Storage Raw Value]]/ScoreCard!$J$3*ScoreCard!$J$5</f>
        <v>2.8</v>
      </c>
    </row>
    <row r="1301" spans="2:21" x14ac:dyDescent="0.2">
      <c r="B1301" s="4" cm="1">
        <f t="array" ref="B1301">SUM(laptop_prices3[[#This Row],[RAM Comp]:[Weight Comp]]+laptop_prices3[[#This Row],[Storage Comp]])</f>
        <v>16.935214285714288</v>
      </c>
      <c r="C1301">
        <v>1299</v>
      </c>
      <c r="D1301" t="s">
        <v>17</v>
      </c>
      <c r="E1301" t="s">
        <v>48</v>
      </c>
      <c r="F1301">
        <v>4</v>
      </c>
      <c r="G1301" t="s">
        <v>13</v>
      </c>
      <c r="H1301" t="s">
        <v>20</v>
      </c>
      <c r="I1301">
        <v>17.3</v>
      </c>
      <c r="J1301" t="s">
        <v>15</v>
      </c>
      <c r="K1301">
        <v>7.2</v>
      </c>
      <c r="L1301">
        <v>2.44</v>
      </c>
      <c r="M1301" t="s">
        <v>22</v>
      </c>
      <c r="N1301">
        <v>2135.87</v>
      </c>
      <c r="O1301" s="5">
        <f>(ScoreCard!$E$3-laptop_prices3[[#This Row],[Price ($)]])/ScoreCard!$E$3*ScoreCard!$E$5</f>
        <v>4.0118922489887003</v>
      </c>
      <c r="P1301" s="5">
        <f>laptop_prices3[[#This Row],[RAM (GB)]]/ScoreCard!$F$3*ScoreCard!$F$5</f>
        <v>0.4375</v>
      </c>
      <c r="Q1301" s="5">
        <f>laptop_prices3[[#This Row],[Screen Size (inch)]]/ScoreCard!$G$3*ScoreCard!$G$5</f>
        <v>2</v>
      </c>
      <c r="R1301" s="5">
        <f>laptop_prices3[[#This Row],[Battery Life (hours)]]/ScoreCard!$H$3*ScoreCard!$H$5</f>
        <v>4.2</v>
      </c>
      <c r="S1301" s="5">
        <f>ScoreCard!$I$3-laptop_prices3[[#This Row],[Weight (kg)]]/ScoreCard!$I$3*ScoreCard!$I$5</f>
        <v>2.1057142857142859</v>
      </c>
      <c r="T1301" s="6" cm="1">
        <f t="array" ref="T1301">_xlfn.IFS(laptop_prices3[[#This Row],[Storage]]="512GB SSD", 512, laptop_prices3[[#This Row],[Storage]] = "1TB SSD", 1000, laptop_prices3[[#This Row],[Storage]] = "2TB SSD", 2000, laptop_prices3[[#This Row],[Storage]]= "256GB SSD", 256, laptop_prices3[[#This Row],[Storage]] = "1TB HDD", 1000*0.7)</f>
        <v>512</v>
      </c>
      <c r="U1301" s="5">
        <f>laptop_prices3[[#This Row],[Storage Raw Value]]/ScoreCard!$J$3*ScoreCard!$J$5</f>
        <v>2.048</v>
      </c>
    </row>
    <row r="1302" spans="2:21" x14ac:dyDescent="0.2">
      <c r="B1302" s="4" cm="1">
        <f t="array" ref="B1302">SUM(laptop_prices3[[#This Row],[RAM Comp]:[Weight Comp]]+laptop_prices3[[#This Row],[Storage Comp]])</f>
        <v>26.784449490778968</v>
      </c>
      <c r="C1302">
        <v>1300</v>
      </c>
      <c r="D1302" t="s">
        <v>11</v>
      </c>
      <c r="E1302" t="s">
        <v>37</v>
      </c>
      <c r="F1302">
        <v>32</v>
      </c>
      <c r="G1302" t="s">
        <v>19</v>
      </c>
      <c r="H1302" t="s">
        <v>40</v>
      </c>
      <c r="I1302">
        <v>14</v>
      </c>
      <c r="J1302" t="s">
        <v>21</v>
      </c>
      <c r="K1302">
        <v>5.3</v>
      </c>
      <c r="L1302">
        <v>1.62</v>
      </c>
      <c r="M1302" t="s">
        <v>16</v>
      </c>
      <c r="N1302">
        <v>3297.66</v>
      </c>
      <c r="O1302" s="5">
        <f>(ScoreCard!$E$3-laptop_prices3[[#This Row],[Price ($)]])/ScoreCard!$E$3*ScoreCard!$E$5</f>
        <v>3.4744186649000541</v>
      </c>
      <c r="P1302" s="5">
        <f>laptop_prices3[[#This Row],[RAM (GB)]]/ScoreCard!$F$3*ScoreCard!$F$5</f>
        <v>3.5</v>
      </c>
      <c r="Q1302" s="5">
        <f>laptop_prices3[[#This Row],[Screen Size (inch)]]/ScoreCard!$G$3*ScoreCard!$G$5</f>
        <v>1.6184971098265895</v>
      </c>
      <c r="R1302" s="5">
        <f>laptop_prices3[[#This Row],[Battery Life (hours)]]/ScoreCard!$H$3*ScoreCard!$H$5</f>
        <v>3.0916666666666668</v>
      </c>
      <c r="S1302" s="5">
        <f>ScoreCard!$I$3-laptop_prices3[[#This Row],[Weight (kg)]]/ScoreCard!$I$3*ScoreCard!$I$5</f>
        <v>2.5742857142857143</v>
      </c>
      <c r="T1302" s="6" cm="1">
        <f t="array" ref="T1302">_xlfn.IFS(laptop_prices3[[#This Row],[Storage]]="512GB SSD", 512, laptop_prices3[[#This Row],[Storage]] = "1TB SSD", 1000, laptop_prices3[[#This Row],[Storage]] = "2TB SSD", 2000, laptop_prices3[[#This Row],[Storage]]= "256GB SSD", 256, laptop_prices3[[#This Row],[Storage]] = "1TB HDD", 1000*0.7)</f>
        <v>1000</v>
      </c>
      <c r="U1302" s="5">
        <f>laptop_prices3[[#This Row],[Storage Raw Value]]/ScoreCard!$J$3*ScoreCard!$J$5</f>
        <v>4</v>
      </c>
    </row>
    <row r="1303" spans="2:21" x14ac:dyDescent="0.2">
      <c r="B1303" s="4" cm="1">
        <f t="array" ref="B1303">SUM(laptop_prices3[[#This Row],[RAM Comp]:[Weight Comp]]+laptop_prices3[[#This Row],[Storage Comp]])</f>
        <v>33.177515827140105</v>
      </c>
      <c r="C1303">
        <v>1301</v>
      </c>
      <c r="D1303" t="s">
        <v>36</v>
      </c>
      <c r="E1303" t="s">
        <v>48</v>
      </c>
      <c r="F1303">
        <v>64</v>
      </c>
      <c r="G1303" t="s">
        <v>19</v>
      </c>
      <c r="H1303" t="s">
        <v>32</v>
      </c>
      <c r="I1303">
        <v>15.6</v>
      </c>
      <c r="J1303" t="s">
        <v>21</v>
      </c>
      <c r="K1303">
        <v>11.5</v>
      </c>
      <c r="L1303">
        <v>3.21</v>
      </c>
      <c r="M1303" t="s">
        <v>46</v>
      </c>
      <c r="N1303">
        <v>2591.14</v>
      </c>
      <c r="O1303" s="5">
        <f>(ScoreCard!$E$3-laptop_prices3[[#This Row],[Price ($)]])/ScoreCard!$E$3*ScoreCard!$E$5</f>
        <v>3.8012727750493158</v>
      </c>
      <c r="P1303" s="5">
        <f>laptop_prices3[[#This Row],[RAM (GB)]]/ScoreCard!$F$3*ScoreCard!$F$5</f>
        <v>7</v>
      </c>
      <c r="Q1303" s="5">
        <f>laptop_prices3[[#This Row],[Screen Size (inch)]]/ScoreCard!$G$3*ScoreCard!$G$5</f>
        <v>1.8034682080924855</v>
      </c>
      <c r="R1303" s="5">
        <f>laptop_prices3[[#This Row],[Battery Life (hours)]]/ScoreCard!$H$3*ScoreCard!$H$5</f>
        <v>6.7083333333333339</v>
      </c>
      <c r="S1303" s="5">
        <f>ScoreCard!$I$3-laptop_prices3[[#This Row],[Weight (kg)]]/ScoreCard!$I$3*ScoreCard!$I$5</f>
        <v>1.6657142857142857</v>
      </c>
      <c r="T1303" s="6" cm="1">
        <f t="array" ref="T1303">_xlfn.IFS(laptop_prices3[[#This Row],[Storage]]="512GB SSD", 512, laptop_prices3[[#This Row],[Storage]] = "1TB SSD", 1000, laptop_prices3[[#This Row],[Storage]] = "2TB SSD", 2000, laptop_prices3[[#This Row],[Storage]]= "256GB SSD", 256, laptop_prices3[[#This Row],[Storage]] = "1TB HDD", 1000*0.7)</f>
        <v>1000</v>
      </c>
      <c r="U1303" s="5">
        <f>laptop_prices3[[#This Row],[Storage Raw Value]]/ScoreCard!$J$3*ScoreCard!$J$5</f>
        <v>4</v>
      </c>
    </row>
    <row r="1304" spans="2:21" x14ac:dyDescent="0.2">
      <c r="B1304" s="4" cm="1">
        <f t="array" ref="B1304">SUM(laptop_prices3[[#This Row],[RAM Comp]:[Weight Comp]]+laptop_prices3[[#This Row],[Storage Comp]])</f>
        <v>39.766377649325626</v>
      </c>
      <c r="C1304">
        <v>1302</v>
      </c>
      <c r="D1304" t="s">
        <v>45</v>
      </c>
      <c r="E1304" t="s">
        <v>41</v>
      </c>
      <c r="F1304">
        <v>8</v>
      </c>
      <c r="G1304" t="s">
        <v>25</v>
      </c>
      <c r="H1304" t="s">
        <v>40</v>
      </c>
      <c r="I1304">
        <v>16</v>
      </c>
      <c r="J1304" t="s">
        <v>43</v>
      </c>
      <c r="K1304">
        <v>4.7</v>
      </c>
      <c r="L1304">
        <v>2.1</v>
      </c>
      <c r="M1304" t="s">
        <v>16</v>
      </c>
      <c r="N1304">
        <v>1767.17</v>
      </c>
      <c r="O1304" s="5">
        <f>(ScoreCard!$E$3-laptop_prices3[[#This Row],[Price ($)]])/ScoreCard!$E$3*ScoreCard!$E$5</f>
        <v>4.1824622405134031</v>
      </c>
      <c r="P1304" s="5">
        <f>laptop_prices3[[#This Row],[RAM (GB)]]/ScoreCard!$F$3*ScoreCard!$F$5</f>
        <v>0.875</v>
      </c>
      <c r="Q1304" s="5">
        <f>laptop_prices3[[#This Row],[Screen Size (inch)]]/ScoreCard!$G$3*ScoreCard!$G$5</f>
        <v>1.8497109826589595</v>
      </c>
      <c r="R1304" s="5">
        <f>laptop_prices3[[#This Row],[Battery Life (hours)]]/ScoreCard!$H$3*ScoreCard!$H$5</f>
        <v>2.7416666666666667</v>
      </c>
      <c r="S1304" s="5">
        <f>ScoreCard!$I$3-laptop_prices3[[#This Row],[Weight (kg)]]/ScoreCard!$I$3*ScoreCard!$I$5</f>
        <v>2.2999999999999998</v>
      </c>
      <c r="T1304" s="6" cm="1">
        <f t="array" ref="T1304">_xlfn.IFS(laptop_prices3[[#This Row],[Storage]]="512GB SSD", 512, laptop_prices3[[#This Row],[Storage]] = "1TB SSD", 1000, laptop_prices3[[#This Row],[Storage]] = "2TB SSD", 2000, laptop_prices3[[#This Row],[Storage]]= "256GB SSD", 256, laptop_prices3[[#This Row],[Storage]] = "1TB HDD", 1000*0.7)</f>
        <v>2000</v>
      </c>
      <c r="U1304" s="5">
        <f>laptop_prices3[[#This Row],[Storage Raw Value]]/ScoreCard!$J$3*ScoreCard!$J$5</f>
        <v>8</v>
      </c>
    </row>
    <row r="1305" spans="2:21" x14ac:dyDescent="0.2">
      <c r="B1305" s="4" cm="1">
        <f t="array" ref="B1305">SUM(laptop_prices3[[#This Row],[RAM Comp]:[Weight Comp]]+laptop_prices3[[#This Row],[Storage Comp]])</f>
        <v>13.341425268373246</v>
      </c>
      <c r="C1305">
        <v>1303</v>
      </c>
      <c r="D1305" t="s">
        <v>11</v>
      </c>
      <c r="E1305" t="s">
        <v>37</v>
      </c>
      <c r="F1305">
        <v>16</v>
      </c>
      <c r="G1305" t="s">
        <v>29</v>
      </c>
      <c r="H1305" t="s">
        <v>35</v>
      </c>
      <c r="I1305">
        <v>16</v>
      </c>
      <c r="J1305" t="s">
        <v>15</v>
      </c>
      <c r="K1305">
        <v>6</v>
      </c>
      <c r="L1305">
        <v>2.37</v>
      </c>
      <c r="M1305" t="s">
        <v>22</v>
      </c>
      <c r="N1305">
        <v>4095.54</v>
      </c>
      <c r="O1305" s="5">
        <f>(ScoreCard!$E$3-laptop_prices3[[#This Row],[Price ($)]])/ScoreCard!$E$3*ScoreCard!$E$5</f>
        <v>3.105299096585084</v>
      </c>
      <c r="P1305" s="5">
        <f>laptop_prices3[[#This Row],[RAM (GB)]]/ScoreCard!$F$3*ScoreCard!$F$5</f>
        <v>1.75</v>
      </c>
      <c r="Q1305" s="5">
        <f>laptop_prices3[[#This Row],[Screen Size (inch)]]/ScoreCard!$G$3*ScoreCard!$G$5</f>
        <v>1.8497109826589595</v>
      </c>
      <c r="R1305" s="5">
        <f>laptop_prices3[[#This Row],[Battery Life (hours)]]/ScoreCard!$H$3*ScoreCard!$H$5</f>
        <v>3.5</v>
      </c>
      <c r="S1305" s="5">
        <f>ScoreCard!$I$3-laptop_prices3[[#This Row],[Weight (kg)]]/ScoreCard!$I$3*ScoreCard!$I$5</f>
        <v>2.1457142857142859</v>
      </c>
      <c r="T1305" s="6" cm="1">
        <f t="array" ref="T1305">_xlfn.IFS(laptop_prices3[[#This Row],[Storage]]="512GB SSD", 512, laptop_prices3[[#This Row],[Storage]] = "1TB SSD", 1000, laptop_prices3[[#This Row],[Storage]] = "2TB SSD", 2000, laptop_prices3[[#This Row],[Storage]]= "256GB SSD", 256, laptop_prices3[[#This Row],[Storage]] = "1TB HDD", 1000*0.7)</f>
        <v>256</v>
      </c>
      <c r="U1305" s="5">
        <f>laptop_prices3[[#This Row],[Storage Raw Value]]/ScoreCard!$J$3*ScoreCard!$J$5</f>
        <v>1.024</v>
      </c>
    </row>
    <row r="1306" spans="2:21" x14ac:dyDescent="0.2">
      <c r="B1306" s="4" cm="1">
        <f t="array" ref="B1306">SUM(laptop_prices3[[#This Row],[RAM Comp]:[Weight Comp]]+laptop_prices3[[#This Row],[Storage Comp]])</f>
        <v>41.099949077897051</v>
      </c>
      <c r="C1306">
        <v>1304</v>
      </c>
      <c r="D1306" t="s">
        <v>38</v>
      </c>
      <c r="E1306" t="s">
        <v>18</v>
      </c>
      <c r="F1306">
        <v>16</v>
      </c>
      <c r="G1306" t="s">
        <v>25</v>
      </c>
      <c r="H1306" t="s">
        <v>35</v>
      </c>
      <c r="I1306">
        <v>16</v>
      </c>
      <c r="J1306" t="s">
        <v>43</v>
      </c>
      <c r="K1306">
        <v>5.3</v>
      </c>
      <c r="L1306">
        <v>1.91</v>
      </c>
      <c r="M1306" t="s">
        <v>22</v>
      </c>
      <c r="N1306">
        <v>1600.64</v>
      </c>
      <c r="O1306" s="5">
        <f>(ScoreCard!$E$3-laptop_prices3[[#This Row],[Price ($)]])/ScoreCard!$E$3*ScoreCard!$E$5</f>
        <v>4.2595032513314361</v>
      </c>
      <c r="P1306" s="5">
        <f>laptop_prices3[[#This Row],[RAM (GB)]]/ScoreCard!$F$3*ScoreCard!$F$5</f>
        <v>1.75</v>
      </c>
      <c r="Q1306" s="5">
        <f>laptop_prices3[[#This Row],[Screen Size (inch)]]/ScoreCard!$G$3*ScoreCard!$G$5</f>
        <v>1.8497109826589595</v>
      </c>
      <c r="R1306" s="5">
        <f>laptop_prices3[[#This Row],[Battery Life (hours)]]/ScoreCard!$H$3*ScoreCard!$H$5</f>
        <v>3.0916666666666668</v>
      </c>
      <c r="S1306" s="5">
        <f>ScoreCard!$I$3-laptop_prices3[[#This Row],[Weight (kg)]]/ScoreCard!$I$3*ScoreCard!$I$5</f>
        <v>2.4085714285714284</v>
      </c>
      <c r="T1306" s="6" cm="1">
        <f t="array" ref="T1306">_xlfn.IFS(laptop_prices3[[#This Row],[Storage]]="512GB SSD", 512, laptop_prices3[[#This Row],[Storage]] = "1TB SSD", 1000, laptop_prices3[[#This Row],[Storage]] = "2TB SSD", 2000, laptop_prices3[[#This Row],[Storage]]= "256GB SSD", 256, laptop_prices3[[#This Row],[Storage]] = "1TB HDD", 1000*0.7)</f>
        <v>2000</v>
      </c>
      <c r="U1306" s="5">
        <f>laptop_prices3[[#This Row],[Storage Raw Value]]/ScoreCard!$J$3*ScoreCard!$J$5</f>
        <v>8</v>
      </c>
    </row>
    <row r="1307" spans="2:21" x14ac:dyDescent="0.2">
      <c r="B1307" s="4" cm="1">
        <f t="array" ref="B1307">SUM(laptop_prices3[[#This Row],[RAM Comp]:[Weight Comp]]+laptop_prices3[[#This Row],[Storage Comp]])</f>
        <v>19.156857968620972</v>
      </c>
      <c r="C1307">
        <v>1305</v>
      </c>
      <c r="D1307" t="s">
        <v>45</v>
      </c>
      <c r="E1307" t="s">
        <v>37</v>
      </c>
      <c r="F1307">
        <v>8</v>
      </c>
      <c r="G1307" t="s">
        <v>42</v>
      </c>
      <c r="H1307" t="s">
        <v>14</v>
      </c>
      <c r="I1307">
        <v>13.3</v>
      </c>
      <c r="J1307" t="s">
        <v>27</v>
      </c>
      <c r="K1307">
        <v>6.6</v>
      </c>
      <c r="L1307">
        <v>3.16</v>
      </c>
      <c r="M1307" t="s">
        <v>46</v>
      </c>
      <c r="N1307">
        <v>2392.75</v>
      </c>
      <c r="O1307" s="5">
        <f>(ScoreCard!$E$3-laptop_prices3[[#This Row],[Price ($)]])/ScoreCard!$E$3*ScoreCard!$E$5</f>
        <v>3.8930530316768874</v>
      </c>
      <c r="P1307" s="5">
        <f>laptop_prices3[[#This Row],[RAM (GB)]]/ScoreCard!$F$3*ScoreCard!$F$5</f>
        <v>0.875</v>
      </c>
      <c r="Q1307" s="5">
        <f>laptop_prices3[[#This Row],[Screen Size (inch)]]/ScoreCard!$G$3*ScoreCard!$G$5</f>
        <v>1.5375722543352601</v>
      </c>
      <c r="R1307" s="5">
        <f>laptop_prices3[[#This Row],[Battery Life (hours)]]/ScoreCard!$H$3*ScoreCard!$H$5</f>
        <v>3.8499999999999996</v>
      </c>
      <c r="S1307" s="5">
        <f>ScoreCard!$I$3-laptop_prices3[[#This Row],[Weight (kg)]]/ScoreCard!$I$3*ScoreCard!$I$5</f>
        <v>1.6942857142857142</v>
      </c>
      <c r="T1307" s="6" cm="1">
        <f t="array" ref="T1307">_xlfn.IFS(laptop_prices3[[#This Row],[Storage]]="512GB SSD", 512, laptop_prices3[[#This Row],[Storage]] = "1TB SSD", 1000, laptop_prices3[[#This Row],[Storage]] = "2TB SSD", 2000, laptop_prices3[[#This Row],[Storage]]= "256GB SSD", 256, laptop_prices3[[#This Row],[Storage]] = "1TB HDD", 1000*0.7)</f>
        <v>700</v>
      </c>
      <c r="U1307" s="5">
        <f>laptop_prices3[[#This Row],[Storage Raw Value]]/ScoreCard!$J$3*ScoreCard!$J$5</f>
        <v>2.8</v>
      </c>
    </row>
    <row r="1308" spans="2:21" x14ac:dyDescent="0.2">
      <c r="B1308" s="4" cm="1">
        <f t="array" ref="B1308">SUM(laptop_prices3[[#This Row],[RAM Comp]:[Weight Comp]]+laptop_prices3[[#This Row],[Storage Comp]])</f>
        <v>40.194477016240022</v>
      </c>
      <c r="C1308">
        <v>1306</v>
      </c>
      <c r="D1308" t="s">
        <v>23</v>
      </c>
      <c r="E1308" t="s">
        <v>24</v>
      </c>
      <c r="F1308">
        <v>8</v>
      </c>
      <c r="G1308" t="s">
        <v>25</v>
      </c>
      <c r="H1308" t="s">
        <v>40</v>
      </c>
      <c r="I1308">
        <v>13.3</v>
      </c>
      <c r="J1308" t="s">
        <v>27</v>
      </c>
      <c r="K1308">
        <v>6.4</v>
      </c>
      <c r="L1308">
        <v>2.54</v>
      </c>
      <c r="M1308" t="s">
        <v>30</v>
      </c>
      <c r="N1308">
        <v>1530.29</v>
      </c>
      <c r="O1308" s="5">
        <f>(ScoreCard!$E$3-laptop_prices3[[#This Row],[Price ($)]])/ScoreCard!$E$3*ScoreCard!$E$5</f>
        <v>4.2920489494702014</v>
      </c>
      <c r="P1308" s="5">
        <f>laptop_prices3[[#This Row],[RAM (GB)]]/ScoreCard!$F$3*ScoreCard!$F$5</f>
        <v>0.875</v>
      </c>
      <c r="Q1308" s="5">
        <f>laptop_prices3[[#This Row],[Screen Size (inch)]]/ScoreCard!$G$3*ScoreCard!$G$5</f>
        <v>1.5375722543352601</v>
      </c>
      <c r="R1308" s="5">
        <f>laptop_prices3[[#This Row],[Battery Life (hours)]]/ScoreCard!$H$3*ScoreCard!$H$5</f>
        <v>3.7333333333333334</v>
      </c>
      <c r="S1308" s="5">
        <f>ScoreCard!$I$3-laptop_prices3[[#This Row],[Weight (kg)]]/ScoreCard!$I$3*ScoreCard!$I$5</f>
        <v>2.0485714285714285</v>
      </c>
      <c r="T1308" s="6" cm="1">
        <f t="array" ref="T1308">_xlfn.IFS(laptop_prices3[[#This Row],[Storage]]="512GB SSD", 512, laptop_prices3[[#This Row],[Storage]] = "1TB SSD", 1000, laptop_prices3[[#This Row],[Storage]] = "2TB SSD", 2000, laptop_prices3[[#This Row],[Storage]]= "256GB SSD", 256, laptop_prices3[[#This Row],[Storage]] = "1TB HDD", 1000*0.7)</f>
        <v>2000</v>
      </c>
      <c r="U1308" s="5">
        <f>laptop_prices3[[#This Row],[Storage Raw Value]]/ScoreCard!$J$3*ScoreCard!$J$5</f>
        <v>8</v>
      </c>
    </row>
    <row r="1309" spans="2:21" x14ac:dyDescent="0.2">
      <c r="B1309" s="4" cm="1">
        <f t="array" ref="B1309">SUM(laptop_prices3[[#This Row],[RAM Comp]:[Weight Comp]]+laptop_prices3[[#This Row],[Storage Comp]])</f>
        <v>16.587072254335261</v>
      </c>
      <c r="C1309">
        <v>1307</v>
      </c>
      <c r="D1309" t="s">
        <v>28</v>
      </c>
      <c r="E1309" t="s">
        <v>39</v>
      </c>
      <c r="F1309">
        <v>4</v>
      </c>
      <c r="G1309" t="s">
        <v>13</v>
      </c>
      <c r="H1309" t="s">
        <v>26</v>
      </c>
      <c r="I1309">
        <v>13.3</v>
      </c>
      <c r="J1309" t="s">
        <v>43</v>
      </c>
      <c r="K1309">
        <v>7.2</v>
      </c>
      <c r="L1309">
        <v>2.2400000000000002</v>
      </c>
      <c r="M1309" t="s">
        <v>46</v>
      </c>
      <c r="N1309">
        <v>996.57</v>
      </c>
      <c r="O1309" s="5">
        <f>(ScoreCard!$E$3-laptop_prices3[[#This Row],[Price ($)]])/ScoreCard!$E$3*ScoreCard!$E$5</f>
        <v>4.5389613874321331</v>
      </c>
      <c r="P1309" s="5">
        <f>laptop_prices3[[#This Row],[RAM (GB)]]/ScoreCard!$F$3*ScoreCard!$F$5</f>
        <v>0.4375</v>
      </c>
      <c r="Q1309" s="5">
        <f>laptop_prices3[[#This Row],[Screen Size (inch)]]/ScoreCard!$G$3*ScoreCard!$G$5</f>
        <v>1.5375722543352601</v>
      </c>
      <c r="R1309" s="5">
        <f>laptop_prices3[[#This Row],[Battery Life (hours)]]/ScoreCard!$H$3*ScoreCard!$H$5</f>
        <v>4.2</v>
      </c>
      <c r="S1309" s="5">
        <f>ScoreCard!$I$3-laptop_prices3[[#This Row],[Weight (kg)]]/ScoreCard!$I$3*ScoreCard!$I$5</f>
        <v>2.2199999999999998</v>
      </c>
      <c r="T1309" s="6" cm="1">
        <f t="array" ref="T1309">_xlfn.IFS(laptop_prices3[[#This Row],[Storage]]="512GB SSD", 512, laptop_prices3[[#This Row],[Storage]] = "1TB SSD", 1000, laptop_prices3[[#This Row],[Storage]] = "2TB SSD", 2000, laptop_prices3[[#This Row],[Storage]]= "256GB SSD", 256, laptop_prices3[[#This Row],[Storage]] = "1TB HDD", 1000*0.7)</f>
        <v>512</v>
      </c>
      <c r="U1309" s="5">
        <f>laptop_prices3[[#This Row],[Storage Raw Value]]/ScoreCard!$J$3*ScoreCard!$J$5</f>
        <v>2.048</v>
      </c>
    </row>
    <row r="1310" spans="2:21" x14ac:dyDescent="0.2">
      <c r="B1310" s="4" cm="1">
        <f t="array" ref="B1310">SUM(laptop_prices3[[#This Row],[RAM Comp]:[Weight Comp]]+laptop_prices3[[#This Row],[Storage Comp]])</f>
        <v>18.938944398568673</v>
      </c>
      <c r="C1310">
        <v>1308</v>
      </c>
      <c r="D1310" t="s">
        <v>23</v>
      </c>
      <c r="E1310" t="s">
        <v>31</v>
      </c>
      <c r="F1310">
        <v>8</v>
      </c>
      <c r="G1310" t="s">
        <v>42</v>
      </c>
      <c r="H1310" t="s">
        <v>32</v>
      </c>
      <c r="I1310">
        <v>15.6</v>
      </c>
      <c r="J1310" t="s">
        <v>43</v>
      </c>
      <c r="K1310">
        <v>5.8</v>
      </c>
      <c r="L1310">
        <v>3.19</v>
      </c>
      <c r="M1310" t="s">
        <v>16</v>
      </c>
      <c r="N1310">
        <v>812.76</v>
      </c>
      <c r="O1310" s="5">
        <f>(ScoreCard!$E$3-laptop_prices3[[#This Row],[Price ($)]])/ScoreCard!$E$3*ScoreCard!$E$5</f>
        <v>4.6239965654688984</v>
      </c>
      <c r="P1310" s="5">
        <f>laptop_prices3[[#This Row],[RAM (GB)]]/ScoreCard!$F$3*ScoreCard!$F$5</f>
        <v>0.875</v>
      </c>
      <c r="Q1310" s="5">
        <f>laptop_prices3[[#This Row],[Screen Size (inch)]]/ScoreCard!$G$3*ScoreCard!$G$5</f>
        <v>1.8034682080924855</v>
      </c>
      <c r="R1310" s="5">
        <f>laptop_prices3[[#This Row],[Battery Life (hours)]]/ScoreCard!$H$3*ScoreCard!$H$5</f>
        <v>3.3833333333333333</v>
      </c>
      <c r="S1310" s="5">
        <f>ScoreCard!$I$3-laptop_prices3[[#This Row],[Weight (kg)]]/ScoreCard!$I$3*ScoreCard!$I$5</f>
        <v>1.6771428571428573</v>
      </c>
      <c r="T1310" s="6" cm="1">
        <f t="array" ref="T1310">_xlfn.IFS(laptop_prices3[[#This Row],[Storage]]="512GB SSD", 512, laptop_prices3[[#This Row],[Storage]] = "1TB SSD", 1000, laptop_prices3[[#This Row],[Storage]] = "2TB SSD", 2000, laptop_prices3[[#This Row],[Storage]]= "256GB SSD", 256, laptop_prices3[[#This Row],[Storage]] = "1TB HDD", 1000*0.7)</f>
        <v>700</v>
      </c>
      <c r="U1310" s="5">
        <f>laptop_prices3[[#This Row],[Storage Raw Value]]/ScoreCard!$J$3*ScoreCard!$J$5</f>
        <v>2.8</v>
      </c>
    </row>
    <row r="1311" spans="2:21" x14ac:dyDescent="0.2">
      <c r="B1311" s="4" cm="1">
        <f t="array" ref="B1311">SUM(laptop_prices3[[#This Row],[RAM Comp]:[Weight Comp]]+laptop_prices3[[#This Row],[Storage Comp]])</f>
        <v>47.949472887420868</v>
      </c>
      <c r="C1311">
        <v>1309</v>
      </c>
      <c r="D1311" t="s">
        <v>23</v>
      </c>
      <c r="E1311" t="s">
        <v>41</v>
      </c>
      <c r="F1311">
        <v>64</v>
      </c>
      <c r="G1311" t="s">
        <v>25</v>
      </c>
      <c r="H1311" t="s">
        <v>40</v>
      </c>
      <c r="I1311">
        <v>16</v>
      </c>
      <c r="J1311" t="s">
        <v>43</v>
      </c>
      <c r="K1311">
        <v>9.1</v>
      </c>
      <c r="L1311">
        <v>2.99</v>
      </c>
      <c r="M1311" t="s">
        <v>16</v>
      </c>
      <c r="N1311">
        <v>4179.47</v>
      </c>
      <c r="O1311" s="5">
        <f>(ScoreCard!$E$3-laptop_prices3[[#This Row],[Price ($)]])/ScoreCard!$E$3*ScoreCard!$E$5</f>
        <v>3.0664709452732635</v>
      </c>
      <c r="P1311" s="5">
        <f>laptop_prices3[[#This Row],[RAM (GB)]]/ScoreCard!$F$3*ScoreCard!$F$5</f>
        <v>7</v>
      </c>
      <c r="Q1311" s="5">
        <f>laptop_prices3[[#This Row],[Screen Size (inch)]]/ScoreCard!$G$3*ScoreCard!$G$5</f>
        <v>1.8497109826589595</v>
      </c>
      <c r="R1311" s="5">
        <f>laptop_prices3[[#This Row],[Battery Life (hours)]]/ScoreCard!$H$3*ScoreCard!$H$5</f>
        <v>5.3083333333333336</v>
      </c>
      <c r="S1311" s="5">
        <f>ScoreCard!$I$3-laptop_prices3[[#This Row],[Weight (kg)]]/ScoreCard!$I$3*ScoreCard!$I$5</f>
        <v>1.7914285714285714</v>
      </c>
      <c r="T1311" s="6" cm="1">
        <f t="array" ref="T1311">_xlfn.IFS(laptop_prices3[[#This Row],[Storage]]="512GB SSD", 512, laptop_prices3[[#This Row],[Storage]] = "1TB SSD", 1000, laptop_prices3[[#This Row],[Storage]] = "2TB SSD", 2000, laptop_prices3[[#This Row],[Storage]]= "256GB SSD", 256, laptop_prices3[[#This Row],[Storage]] = "1TB HDD", 1000*0.7)</f>
        <v>2000</v>
      </c>
      <c r="U1311" s="5">
        <f>laptop_prices3[[#This Row],[Storage Raw Value]]/ScoreCard!$J$3*ScoreCard!$J$5</f>
        <v>8</v>
      </c>
    </row>
    <row r="1312" spans="2:21" x14ac:dyDescent="0.2">
      <c r="B1312" s="4" cm="1">
        <f t="array" ref="B1312">SUM(laptop_prices3[[#This Row],[RAM Comp]:[Weight Comp]]+laptop_prices3[[#This Row],[Storage Comp]])</f>
        <v>33.404523809523809</v>
      </c>
      <c r="C1312">
        <v>1310</v>
      </c>
      <c r="D1312" t="s">
        <v>47</v>
      </c>
      <c r="E1312" t="s">
        <v>41</v>
      </c>
      <c r="F1312">
        <v>64</v>
      </c>
      <c r="G1312" t="s">
        <v>19</v>
      </c>
      <c r="H1312" t="s">
        <v>26</v>
      </c>
      <c r="I1312">
        <v>17.3</v>
      </c>
      <c r="J1312" t="s">
        <v>15</v>
      </c>
      <c r="K1312">
        <v>10.7</v>
      </c>
      <c r="L1312">
        <v>2.34</v>
      </c>
      <c r="M1312" t="s">
        <v>16</v>
      </c>
      <c r="N1312">
        <v>7107.37</v>
      </c>
      <c r="O1312" s="5">
        <f>(ScoreCard!$E$3-laptop_prices3[[#This Row],[Price ($)]])/ScoreCard!$E$3*ScoreCard!$E$5</f>
        <v>1.7119499846408359</v>
      </c>
      <c r="P1312" s="5">
        <f>laptop_prices3[[#This Row],[RAM (GB)]]/ScoreCard!$F$3*ScoreCard!$F$5</f>
        <v>7</v>
      </c>
      <c r="Q1312" s="5">
        <f>laptop_prices3[[#This Row],[Screen Size (inch)]]/ScoreCard!$G$3*ScoreCard!$G$5</f>
        <v>2</v>
      </c>
      <c r="R1312" s="5">
        <f>laptop_prices3[[#This Row],[Battery Life (hours)]]/ScoreCard!$H$3*ScoreCard!$H$5</f>
        <v>6.2416666666666663</v>
      </c>
      <c r="S1312" s="5">
        <f>ScoreCard!$I$3-laptop_prices3[[#This Row],[Weight (kg)]]/ScoreCard!$I$3*ScoreCard!$I$5</f>
        <v>2.1628571428571428</v>
      </c>
      <c r="T1312" s="6" cm="1">
        <f t="array" ref="T1312">_xlfn.IFS(laptop_prices3[[#This Row],[Storage]]="512GB SSD", 512, laptop_prices3[[#This Row],[Storage]] = "1TB SSD", 1000, laptop_prices3[[#This Row],[Storage]] = "2TB SSD", 2000, laptop_prices3[[#This Row],[Storage]]= "256GB SSD", 256, laptop_prices3[[#This Row],[Storage]] = "1TB HDD", 1000*0.7)</f>
        <v>1000</v>
      </c>
      <c r="U1312" s="5">
        <f>laptop_prices3[[#This Row],[Storage Raw Value]]/ScoreCard!$J$3*ScoreCard!$J$5</f>
        <v>4</v>
      </c>
    </row>
    <row r="1313" spans="2:21" x14ac:dyDescent="0.2">
      <c r="B1313" s="4" cm="1">
        <f t="array" ref="B1313">SUM(laptop_prices3[[#This Row],[RAM Comp]:[Weight Comp]]+laptop_prices3[[#This Row],[Storage Comp]])</f>
        <v>27.73709193503991</v>
      </c>
      <c r="C1313">
        <v>1311</v>
      </c>
      <c r="D1313" t="s">
        <v>33</v>
      </c>
      <c r="E1313" t="s">
        <v>31</v>
      </c>
      <c r="F1313">
        <v>64</v>
      </c>
      <c r="G1313" t="s">
        <v>42</v>
      </c>
      <c r="H1313" t="s">
        <v>35</v>
      </c>
      <c r="I1313">
        <v>16</v>
      </c>
      <c r="J1313" t="s">
        <v>21</v>
      </c>
      <c r="K1313">
        <v>9.5</v>
      </c>
      <c r="L1313">
        <v>2.37</v>
      </c>
      <c r="M1313" t="s">
        <v>46</v>
      </c>
      <c r="N1313">
        <v>1457.15</v>
      </c>
      <c r="O1313" s="5">
        <f>(ScoreCard!$E$3-laptop_prices3[[#This Row],[Price ($)]])/ScoreCard!$E$3*ScoreCard!$E$5</f>
        <v>4.3258853725244917</v>
      </c>
      <c r="P1313" s="5">
        <f>laptop_prices3[[#This Row],[RAM (GB)]]/ScoreCard!$F$3*ScoreCard!$F$5</f>
        <v>7</v>
      </c>
      <c r="Q1313" s="5">
        <f>laptop_prices3[[#This Row],[Screen Size (inch)]]/ScoreCard!$G$3*ScoreCard!$G$5</f>
        <v>1.8497109826589595</v>
      </c>
      <c r="R1313" s="5">
        <f>laptop_prices3[[#This Row],[Battery Life (hours)]]/ScoreCard!$H$3*ScoreCard!$H$5</f>
        <v>5.5416666666666661</v>
      </c>
      <c r="S1313" s="5">
        <f>ScoreCard!$I$3-laptop_prices3[[#This Row],[Weight (kg)]]/ScoreCard!$I$3*ScoreCard!$I$5</f>
        <v>2.1457142857142859</v>
      </c>
      <c r="T1313" s="6" cm="1">
        <f t="array" ref="T1313">_xlfn.IFS(laptop_prices3[[#This Row],[Storage]]="512GB SSD", 512, laptop_prices3[[#This Row],[Storage]] = "1TB SSD", 1000, laptop_prices3[[#This Row],[Storage]] = "2TB SSD", 2000, laptop_prices3[[#This Row],[Storage]]= "256GB SSD", 256, laptop_prices3[[#This Row],[Storage]] = "1TB HDD", 1000*0.7)</f>
        <v>700</v>
      </c>
      <c r="U1313" s="5">
        <f>laptop_prices3[[#This Row],[Storage Raw Value]]/ScoreCard!$J$3*ScoreCard!$J$5</f>
        <v>2.8</v>
      </c>
    </row>
    <row r="1314" spans="2:21" x14ac:dyDescent="0.2">
      <c r="B1314" s="4" cm="1">
        <f t="array" ref="B1314">SUM(laptop_prices3[[#This Row],[RAM Comp]:[Weight Comp]]+laptop_prices3[[#This Row],[Storage Comp]])</f>
        <v>46.879761904761899</v>
      </c>
      <c r="C1314">
        <v>1312</v>
      </c>
      <c r="D1314" t="s">
        <v>23</v>
      </c>
      <c r="E1314" t="s">
        <v>31</v>
      </c>
      <c r="F1314">
        <v>64</v>
      </c>
      <c r="G1314" t="s">
        <v>25</v>
      </c>
      <c r="H1314" t="s">
        <v>40</v>
      </c>
      <c r="I1314">
        <v>17.3</v>
      </c>
      <c r="J1314" t="s">
        <v>21</v>
      </c>
      <c r="K1314">
        <v>5.5</v>
      </c>
      <c r="L1314">
        <v>1.45</v>
      </c>
      <c r="M1314" t="s">
        <v>22</v>
      </c>
      <c r="N1314">
        <v>1931.94</v>
      </c>
      <c r="O1314" s="5">
        <f>(ScoreCard!$E$3-laptop_prices3[[#This Row],[Price ($)]])/ScoreCard!$E$3*ScoreCard!$E$5</f>
        <v>4.1062354504306118</v>
      </c>
      <c r="P1314" s="5">
        <f>laptop_prices3[[#This Row],[RAM (GB)]]/ScoreCard!$F$3*ScoreCard!$F$5</f>
        <v>7</v>
      </c>
      <c r="Q1314" s="5">
        <f>laptop_prices3[[#This Row],[Screen Size (inch)]]/ScoreCard!$G$3*ScoreCard!$G$5</f>
        <v>2</v>
      </c>
      <c r="R1314" s="5">
        <f>laptop_prices3[[#This Row],[Battery Life (hours)]]/ScoreCard!$H$3*ScoreCard!$H$5</f>
        <v>3.208333333333333</v>
      </c>
      <c r="S1314" s="5">
        <f>ScoreCard!$I$3-laptop_prices3[[#This Row],[Weight (kg)]]/ScoreCard!$I$3*ScoreCard!$I$5</f>
        <v>2.6714285714285717</v>
      </c>
      <c r="T1314" s="6" cm="1">
        <f t="array" ref="T1314">_xlfn.IFS(laptop_prices3[[#This Row],[Storage]]="512GB SSD", 512, laptop_prices3[[#This Row],[Storage]] = "1TB SSD", 1000, laptop_prices3[[#This Row],[Storage]] = "2TB SSD", 2000, laptop_prices3[[#This Row],[Storage]]= "256GB SSD", 256, laptop_prices3[[#This Row],[Storage]] = "1TB HDD", 1000*0.7)</f>
        <v>2000</v>
      </c>
      <c r="U1314" s="5">
        <f>laptop_prices3[[#This Row],[Storage Raw Value]]/ScoreCard!$J$3*ScoreCard!$J$5</f>
        <v>8</v>
      </c>
    </row>
    <row r="1315" spans="2:21" x14ac:dyDescent="0.2">
      <c r="B1315" s="4" cm="1">
        <f t="array" ref="B1315">SUM(laptop_prices3[[#This Row],[RAM Comp]:[Weight Comp]]+laptop_prices3[[#This Row],[Storage Comp]])</f>
        <v>23.18113955408753</v>
      </c>
      <c r="C1315">
        <v>1313</v>
      </c>
      <c r="D1315" t="s">
        <v>47</v>
      </c>
      <c r="E1315" t="s">
        <v>31</v>
      </c>
      <c r="F1315">
        <v>16</v>
      </c>
      <c r="G1315" t="s">
        <v>42</v>
      </c>
      <c r="H1315" t="s">
        <v>14</v>
      </c>
      <c r="I1315">
        <v>16</v>
      </c>
      <c r="J1315" t="s">
        <v>27</v>
      </c>
      <c r="K1315">
        <v>10.199999999999999</v>
      </c>
      <c r="L1315">
        <v>1.87</v>
      </c>
      <c r="M1315" t="s">
        <v>30</v>
      </c>
      <c r="N1315">
        <v>1890.86</v>
      </c>
      <c r="O1315" s="5">
        <f>(ScoreCard!$E$3-laptop_prices3[[#This Row],[Price ($)]])/ScoreCard!$E$3*ScoreCard!$E$5</f>
        <v>4.1252401025918122</v>
      </c>
      <c r="P1315" s="5">
        <f>laptop_prices3[[#This Row],[RAM (GB)]]/ScoreCard!$F$3*ScoreCard!$F$5</f>
        <v>1.75</v>
      </c>
      <c r="Q1315" s="5">
        <f>laptop_prices3[[#This Row],[Screen Size (inch)]]/ScoreCard!$G$3*ScoreCard!$G$5</f>
        <v>1.8497109826589595</v>
      </c>
      <c r="R1315" s="5">
        <f>laptop_prices3[[#This Row],[Battery Life (hours)]]/ScoreCard!$H$3*ScoreCard!$H$5</f>
        <v>5.95</v>
      </c>
      <c r="S1315" s="5">
        <f>ScoreCard!$I$3-laptop_prices3[[#This Row],[Weight (kg)]]/ScoreCard!$I$3*ScoreCard!$I$5</f>
        <v>2.4314285714285715</v>
      </c>
      <c r="T1315" s="6" cm="1">
        <f t="array" ref="T1315">_xlfn.IFS(laptop_prices3[[#This Row],[Storage]]="512GB SSD", 512, laptop_prices3[[#This Row],[Storage]] = "1TB SSD", 1000, laptop_prices3[[#This Row],[Storage]] = "2TB SSD", 2000, laptop_prices3[[#This Row],[Storage]]= "256GB SSD", 256, laptop_prices3[[#This Row],[Storage]] = "1TB HDD", 1000*0.7)</f>
        <v>700</v>
      </c>
      <c r="U1315" s="5">
        <f>laptop_prices3[[#This Row],[Storage Raw Value]]/ScoreCard!$J$3*ScoreCard!$J$5</f>
        <v>2.8</v>
      </c>
    </row>
    <row r="1316" spans="2:21" x14ac:dyDescent="0.2">
      <c r="B1316" s="4" cm="1">
        <f t="array" ref="B1316">SUM(laptop_prices3[[#This Row],[RAM Comp]:[Weight Comp]]+laptop_prices3[[#This Row],[Storage Comp]])</f>
        <v>17.060523809523811</v>
      </c>
      <c r="C1316">
        <v>1314</v>
      </c>
      <c r="D1316" t="s">
        <v>36</v>
      </c>
      <c r="E1316" t="s">
        <v>24</v>
      </c>
      <c r="F1316">
        <v>32</v>
      </c>
      <c r="G1316" t="s">
        <v>29</v>
      </c>
      <c r="H1316" t="s">
        <v>26</v>
      </c>
      <c r="I1316">
        <v>17.3</v>
      </c>
      <c r="J1316" t="s">
        <v>15</v>
      </c>
      <c r="K1316">
        <v>9.5</v>
      </c>
      <c r="L1316">
        <v>2.76</v>
      </c>
      <c r="M1316" t="s">
        <v>46</v>
      </c>
      <c r="N1316">
        <v>2126.0700000000002</v>
      </c>
      <c r="O1316" s="5">
        <f>(ScoreCard!$E$3-laptop_prices3[[#This Row],[Price ($)]])/ScoreCard!$E$3*ScoreCard!$E$5</f>
        <v>4.0164259780826583</v>
      </c>
      <c r="P1316" s="5">
        <f>laptop_prices3[[#This Row],[RAM (GB)]]/ScoreCard!$F$3*ScoreCard!$F$5</f>
        <v>3.5</v>
      </c>
      <c r="Q1316" s="5">
        <f>laptop_prices3[[#This Row],[Screen Size (inch)]]/ScoreCard!$G$3*ScoreCard!$G$5</f>
        <v>2</v>
      </c>
      <c r="R1316" s="5">
        <f>laptop_prices3[[#This Row],[Battery Life (hours)]]/ScoreCard!$H$3*ScoreCard!$H$5</f>
        <v>5.5416666666666661</v>
      </c>
      <c r="S1316" s="5">
        <f>ScoreCard!$I$3-laptop_prices3[[#This Row],[Weight (kg)]]/ScoreCard!$I$3*ScoreCard!$I$5</f>
        <v>1.922857142857143</v>
      </c>
      <c r="T1316" s="6" cm="1">
        <f t="array" ref="T1316">_xlfn.IFS(laptop_prices3[[#This Row],[Storage]]="512GB SSD", 512, laptop_prices3[[#This Row],[Storage]] = "1TB SSD", 1000, laptop_prices3[[#This Row],[Storage]] = "2TB SSD", 2000, laptop_prices3[[#This Row],[Storage]]= "256GB SSD", 256, laptop_prices3[[#This Row],[Storage]] = "1TB HDD", 1000*0.7)</f>
        <v>256</v>
      </c>
      <c r="U1316" s="5">
        <f>laptop_prices3[[#This Row],[Storage Raw Value]]/ScoreCard!$J$3*ScoreCard!$J$5</f>
        <v>1.024</v>
      </c>
    </row>
    <row r="1317" spans="2:21" x14ac:dyDescent="0.2">
      <c r="B1317" s="4" cm="1">
        <f t="array" ref="B1317">SUM(laptop_prices3[[#This Row],[RAM Comp]:[Weight Comp]]+laptop_prices3[[#This Row],[Storage Comp]])</f>
        <v>30.382782824112304</v>
      </c>
      <c r="C1317">
        <v>1315</v>
      </c>
      <c r="D1317" t="s">
        <v>47</v>
      </c>
      <c r="E1317" t="s">
        <v>48</v>
      </c>
      <c r="F1317">
        <v>64</v>
      </c>
      <c r="G1317" t="s">
        <v>19</v>
      </c>
      <c r="H1317" t="s">
        <v>32</v>
      </c>
      <c r="I1317">
        <v>14</v>
      </c>
      <c r="J1317" t="s">
        <v>21</v>
      </c>
      <c r="K1317">
        <v>5.4</v>
      </c>
      <c r="L1317">
        <v>1.55</v>
      </c>
      <c r="M1317" t="s">
        <v>30</v>
      </c>
      <c r="N1317">
        <v>3324.94</v>
      </c>
      <c r="O1317" s="5">
        <f>(ScoreCard!$E$3-laptop_prices3[[#This Row],[Price ($)]])/ScoreCard!$E$3*ScoreCard!$E$5</f>
        <v>3.4617982435038135</v>
      </c>
      <c r="P1317" s="5">
        <f>laptop_prices3[[#This Row],[RAM (GB)]]/ScoreCard!$F$3*ScoreCard!$F$5</f>
        <v>7</v>
      </c>
      <c r="Q1317" s="5">
        <f>laptop_prices3[[#This Row],[Screen Size (inch)]]/ScoreCard!$G$3*ScoreCard!$G$5</f>
        <v>1.6184971098265895</v>
      </c>
      <c r="R1317" s="5">
        <f>laptop_prices3[[#This Row],[Battery Life (hours)]]/ScoreCard!$H$3*ScoreCard!$H$5</f>
        <v>3.15</v>
      </c>
      <c r="S1317" s="5">
        <f>ScoreCard!$I$3-laptop_prices3[[#This Row],[Weight (kg)]]/ScoreCard!$I$3*ScoreCard!$I$5</f>
        <v>2.6142857142857143</v>
      </c>
      <c r="T1317" s="6" cm="1">
        <f t="array" ref="T1317">_xlfn.IFS(laptop_prices3[[#This Row],[Storage]]="512GB SSD", 512, laptop_prices3[[#This Row],[Storage]] = "1TB SSD", 1000, laptop_prices3[[#This Row],[Storage]] = "2TB SSD", 2000, laptop_prices3[[#This Row],[Storage]]= "256GB SSD", 256, laptop_prices3[[#This Row],[Storage]] = "1TB HDD", 1000*0.7)</f>
        <v>1000</v>
      </c>
      <c r="U1317" s="5">
        <f>laptop_prices3[[#This Row],[Storage Raw Value]]/ScoreCard!$J$3*ScoreCard!$J$5</f>
        <v>4</v>
      </c>
    </row>
    <row r="1318" spans="2:21" x14ac:dyDescent="0.2">
      <c r="B1318" s="4" cm="1">
        <f t="array" ref="B1318">SUM(laptop_prices3[[#This Row],[RAM Comp]:[Weight Comp]]+laptop_prices3[[#This Row],[Storage Comp]])</f>
        <v>43.91299201761629</v>
      </c>
      <c r="C1318">
        <v>1316</v>
      </c>
      <c r="D1318" t="s">
        <v>45</v>
      </c>
      <c r="E1318" t="s">
        <v>41</v>
      </c>
      <c r="F1318">
        <v>8</v>
      </c>
      <c r="G1318" t="s">
        <v>25</v>
      </c>
      <c r="H1318" t="s">
        <v>20</v>
      </c>
      <c r="I1318">
        <v>15.6</v>
      </c>
      <c r="J1318" t="s">
        <v>21</v>
      </c>
      <c r="K1318">
        <v>11.3</v>
      </c>
      <c r="L1318">
        <v>1.5</v>
      </c>
      <c r="M1318" t="s">
        <v>16</v>
      </c>
      <c r="N1318">
        <v>1630.82</v>
      </c>
      <c r="O1318" s="5">
        <f>(ScoreCard!$E$3-laptop_prices3[[#This Row],[Price ($)]])/ScoreCard!$E$3*ScoreCard!$E$5</f>
        <v>4.2455412162237183</v>
      </c>
      <c r="P1318" s="5">
        <f>laptop_prices3[[#This Row],[RAM (GB)]]/ScoreCard!$F$3*ScoreCard!$F$5</f>
        <v>0.875</v>
      </c>
      <c r="Q1318" s="5">
        <f>laptop_prices3[[#This Row],[Screen Size (inch)]]/ScoreCard!$G$3*ScoreCard!$G$5</f>
        <v>1.8034682080924855</v>
      </c>
      <c r="R1318" s="5">
        <f>laptop_prices3[[#This Row],[Battery Life (hours)]]/ScoreCard!$H$3*ScoreCard!$H$5</f>
        <v>6.5916666666666677</v>
      </c>
      <c r="S1318" s="5">
        <f>ScoreCard!$I$3-laptop_prices3[[#This Row],[Weight (kg)]]/ScoreCard!$I$3*ScoreCard!$I$5</f>
        <v>2.6428571428571428</v>
      </c>
      <c r="T1318" s="6" cm="1">
        <f t="array" ref="T1318">_xlfn.IFS(laptop_prices3[[#This Row],[Storage]]="512GB SSD", 512, laptop_prices3[[#This Row],[Storage]] = "1TB SSD", 1000, laptop_prices3[[#This Row],[Storage]] = "2TB SSD", 2000, laptop_prices3[[#This Row],[Storage]]= "256GB SSD", 256, laptop_prices3[[#This Row],[Storage]] = "1TB HDD", 1000*0.7)</f>
        <v>2000</v>
      </c>
      <c r="U1318" s="5">
        <f>laptop_prices3[[#This Row],[Storage Raw Value]]/ScoreCard!$J$3*ScoreCard!$J$5</f>
        <v>8</v>
      </c>
    </row>
    <row r="1319" spans="2:21" x14ac:dyDescent="0.2">
      <c r="B1319" s="4" cm="1">
        <f t="array" ref="B1319">SUM(laptop_prices3[[#This Row],[RAM Comp]:[Weight Comp]]+laptop_prices3[[#This Row],[Storage Comp]])</f>
        <v>26.161666666666665</v>
      </c>
      <c r="C1319">
        <v>1317</v>
      </c>
      <c r="D1319" t="s">
        <v>11</v>
      </c>
      <c r="E1319" t="s">
        <v>24</v>
      </c>
      <c r="F1319">
        <v>16</v>
      </c>
      <c r="G1319" t="s">
        <v>19</v>
      </c>
      <c r="H1319" t="s">
        <v>20</v>
      </c>
      <c r="I1319">
        <v>17.3</v>
      </c>
      <c r="J1319" t="s">
        <v>43</v>
      </c>
      <c r="K1319">
        <v>6.5</v>
      </c>
      <c r="L1319">
        <v>1.54</v>
      </c>
      <c r="M1319" t="s">
        <v>30</v>
      </c>
      <c r="N1319">
        <v>2020.33</v>
      </c>
      <c r="O1319" s="5">
        <f>(ScoreCard!$E$3-laptop_prices3[[#This Row],[Price ($)]])/ScoreCard!$E$3*ScoreCard!$E$5</f>
        <v>4.0653439897556227</v>
      </c>
      <c r="P1319" s="5">
        <f>laptop_prices3[[#This Row],[RAM (GB)]]/ScoreCard!$F$3*ScoreCard!$F$5</f>
        <v>1.75</v>
      </c>
      <c r="Q1319" s="5">
        <f>laptop_prices3[[#This Row],[Screen Size (inch)]]/ScoreCard!$G$3*ScoreCard!$G$5</f>
        <v>2</v>
      </c>
      <c r="R1319" s="5">
        <f>laptop_prices3[[#This Row],[Battery Life (hours)]]/ScoreCard!$H$3*ScoreCard!$H$5</f>
        <v>3.7916666666666665</v>
      </c>
      <c r="S1319" s="5">
        <f>ScoreCard!$I$3-laptop_prices3[[#This Row],[Weight (kg)]]/ScoreCard!$I$3*ScoreCard!$I$5</f>
        <v>2.62</v>
      </c>
      <c r="T1319" s="6" cm="1">
        <f t="array" ref="T1319">_xlfn.IFS(laptop_prices3[[#This Row],[Storage]]="512GB SSD", 512, laptop_prices3[[#This Row],[Storage]] = "1TB SSD", 1000, laptop_prices3[[#This Row],[Storage]] = "2TB SSD", 2000, laptop_prices3[[#This Row],[Storage]]= "256GB SSD", 256, laptop_prices3[[#This Row],[Storage]] = "1TB HDD", 1000*0.7)</f>
        <v>1000</v>
      </c>
      <c r="U1319" s="5">
        <f>laptop_prices3[[#This Row],[Storage Raw Value]]/ScoreCard!$J$3*ScoreCard!$J$5</f>
        <v>4</v>
      </c>
    </row>
    <row r="1320" spans="2:21" x14ac:dyDescent="0.2">
      <c r="B1320" s="4" cm="1">
        <f t="array" ref="B1320">SUM(laptop_prices3[[#This Row],[RAM Comp]:[Weight Comp]]+laptop_prices3[[#This Row],[Storage Comp]])</f>
        <v>24.017619047619046</v>
      </c>
      <c r="C1320">
        <v>1318</v>
      </c>
      <c r="D1320" t="s">
        <v>47</v>
      </c>
      <c r="E1320" t="s">
        <v>48</v>
      </c>
      <c r="F1320">
        <v>16</v>
      </c>
      <c r="G1320" t="s">
        <v>19</v>
      </c>
      <c r="H1320" t="s">
        <v>32</v>
      </c>
      <c r="I1320">
        <v>17.3</v>
      </c>
      <c r="J1320" t="s">
        <v>15</v>
      </c>
      <c r="K1320">
        <v>4</v>
      </c>
      <c r="L1320">
        <v>2.74</v>
      </c>
      <c r="M1320" t="s">
        <v>16</v>
      </c>
      <c r="N1320">
        <v>2752.28</v>
      </c>
      <c r="O1320" s="5">
        <f>(ScoreCard!$E$3-laptop_prices3[[#This Row],[Price ($)]])/ScoreCard!$E$3*ScoreCard!$E$5</f>
        <v>3.7267253152329594</v>
      </c>
      <c r="P1320" s="5">
        <f>laptop_prices3[[#This Row],[RAM (GB)]]/ScoreCard!$F$3*ScoreCard!$F$5</f>
        <v>1.75</v>
      </c>
      <c r="Q1320" s="5">
        <f>laptop_prices3[[#This Row],[Screen Size (inch)]]/ScoreCard!$G$3*ScoreCard!$G$5</f>
        <v>2</v>
      </c>
      <c r="R1320" s="5">
        <f>laptop_prices3[[#This Row],[Battery Life (hours)]]/ScoreCard!$H$3*ScoreCard!$H$5</f>
        <v>2.333333333333333</v>
      </c>
      <c r="S1320" s="5">
        <f>ScoreCard!$I$3-laptop_prices3[[#This Row],[Weight (kg)]]/ScoreCard!$I$3*ScoreCard!$I$5</f>
        <v>1.9342857142857142</v>
      </c>
      <c r="T1320" s="6" cm="1">
        <f t="array" ref="T1320">_xlfn.IFS(laptop_prices3[[#This Row],[Storage]]="512GB SSD", 512, laptop_prices3[[#This Row],[Storage]] = "1TB SSD", 1000, laptop_prices3[[#This Row],[Storage]] = "2TB SSD", 2000, laptop_prices3[[#This Row],[Storage]]= "256GB SSD", 256, laptop_prices3[[#This Row],[Storage]] = "1TB HDD", 1000*0.7)</f>
        <v>1000</v>
      </c>
      <c r="U1320" s="5">
        <f>laptop_prices3[[#This Row],[Storage Raw Value]]/ScoreCard!$J$3*ScoreCard!$J$5</f>
        <v>4</v>
      </c>
    </row>
    <row r="1321" spans="2:21" x14ac:dyDescent="0.2">
      <c r="B1321" s="4" cm="1">
        <f t="array" ref="B1321">SUM(laptop_prices3[[#This Row],[RAM Comp]:[Weight Comp]]+laptop_prices3[[#This Row],[Storage Comp]])</f>
        <v>29.217515827140105</v>
      </c>
      <c r="C1321">
        <v>1319</v>
      </c>
      <c r="D1321" t="s">
        <v>38</v>
      </c>
      <c r="E1321" t="s">
        <v>48</v>
      </c>
      <c r="F1321">
        <v>32</v>
      </c>
      <c r="G1321" t="s">
        <v>19</v>
      </c>
      <c r="H1321" t="s">
        <v>32</v>
      </c>
      <c r="I1321">
        <v>15.6</v>
      </c>
      <c r="J1321" t="s">
        <v>43</v>
      </c>
      <c r="K1321">
        <v>10.3</v>
      </c>
      <c r="L1321">
        <v>2.79</v>
      </c>
      <c r="M1321" t="s">
        <v>30</v>
      </c>
      <c r="N1321">
        <v>2065.59</v>
      </c>
      <c r="O1321" s="5">
        <f>(ScoreCard!$E$3-laptop_prices3[[#This Row],[Price ($)]])/ScoreCard!$E$3*ScoreCard!$E$5</f>
        <v>4.0444055633482234</v>
      </c>
      <c r="P1321" s="5">
        <f>laptop_prices3[[#This Row],[RAM (GB)]]/ScoreCard!$F$3*ScoreCard!$F$5</f>
        <v>3.5</v>
      </c>
      <c r="Q1321" s="5">
        <f>laptop_prices3[[#This Row],[Screen Size (inch)]]/ScoreCard!$G$3*ScoreCard!$G$5</f>
        <v>1.8034682080924855</v>
      </c>
      <c r="R1321" s="5">
        <f>laptop_prices3[[#This Row],[Battery Life (hours)]]/ScoreCard!$H$3*ScoreCard!$H$5</f>
        <v>6.0083333333333337</v>
      </c>
      <c r="S1321" s="5">
        <f>ScoreCard!$I$3-laptop_prices3[[#This Row],[Weight (kg)]]/ScoreCard!$I$3*ScoreCard!$I$5</f>
        <v>1.9057142857142857</v>
      </c>
      <c r="T1321" s="6" cm="1">
        <f t="array" ref="T1321">_xlfn.IFS(laptop_prices3[[#This Row],[Storage]]="512GB SSD", 512, laptop_prices3[[#This Row],[Storage]] = "1TB SSD", 1000, laptop_prices3[[#This Row],[Storage]] = "2TB SSD", 2000, laptop_prices3[[#This Row],[Storage]]= "256GB SSD", 256, laptop_prices3[[#This Row],[Storage]] = "1TB HDD", 1000*0.7)</f>
        <v>1000</v>
      </c>
      <c r="U1321" s="5">
        <f>laptop_prices3[[#This Row],[Storage Raw Value]]/ScoreCard!$J$3*ScoreCard!$J$5</f>
        <v>4</v>
      </c>
    </row>
    <row r="1322" spans="2:21" x14ac:dyDescent="0.2">
      <c r="B1322" s="4" cm="1">
        <f t="array" ref="B1322">SUM(laptop_prices3[[#This Row],[RAM Comp]:[Weight Comp]]+laptop_prices3[[#This Row],[Storage Comp]])</f>
        <v>14.085710982658959</v>
      </c>
      <c r="C1322">
        <v>1320</v>
      </c>
      <c r="D1322" t="s">
        <v>33</v>
      </c>
      <c r="E1322" t="s">
        <v>48</v>
      </c>
      <c r="F1322">
        <v>16</v>
      </c>
      <c r="G1322" t="s">
        <v>29</v>
      </c>
      <c r="H1322" t="s">
        <v>20</v>
      </c>
      <c r="I1322">
        <v>16</v>
      </c>
      <c r="J1322" t="s">
        <v>21</v>
      </c>
      <c r="K1322">
        <v>6.6</v>
      </c>
      <c r="L1322">
        <v>1.68</v>
      </c>
      <c r="M1322" t="s">
        <v>46</v>
      </c>
      <c r="N1322">
        <v>1360.56</v>
      </c>
      <c r="O1322" s="5">
        <f>(ScoreCard!$E$3-laptop_prices3[[#This Row],[Price ($)]])/ScoreCard!$E$3*ScoreCard!$E$5</f>
        <v>4.3705703616250364</v>
      </c>
      <c r="P1322" s="5">
        <f>laptop_prices3[[#This Row],[RAM (GB)]]/ScoreCard!$F$3*ScoreCard!$F$5</f>
        <v>1.75</v>
      </c>
      <c r="Q1322" s="5">
        <f>laptop_prices3[[#This Row],[Screen Size (inch)]]/ScoreCard!$G$3*ScoreCard!$G$5</f>
        <v>1.8497109826589595</v>
      </c>
      <c r="R1322" s="5">
        <f>laptop_prices3[[#This Row],[Battery Life (hours)]]/ScoreCard!$H$3*ScoreCard!$H$5</f>
        <v>3.8499999999999996</v>
      </c>
      <c r="S1322" s="5">
        <f>ScoreCard!$I$3-laptop_prices3[[#This Row],[Weight (kg)]]/ScoreCard!$I$3*ScoreCard!$I$5</f>
        <v>2.54</v>
      </c>
      <c r="T1322" s="6" cm="1">
        <f t="array" ref="T1322">_xlfn.IFS(laptop_prices3[[#This Row],[Storage]]="512GB SSD", 512, laptop_prices3[[#This Row],[Storage]] = "1TB SSD", 1000, laptop_prices3[[#This Row],[Storage]] = "2TB SSD", 2000, laptop_prices3[[#This Row],[Storage]]= "256GB SSD", 256, laptop_prices3[[#This Row],[Storage]] = "1TB HDD", 1000*0.7)</f>
        <v>256</v>
      </c>
      <c r="U1322" s="5">
        <f>laptop_prices3[[#This Row],[Storage Raw Value]]/ScoreCard!$J$3*ScoreCard!$J$5</f>
        <v>1.024</v>
      </c>
    </row>
    <row r="1323" spans="2:21" x14ac:dyDescent="0.2">
      <c r="B1323" s="4" cm="1">
        <f t="array" ref="B1323">SUM(laptop_prices3[[#This Row],[RAM Comp]:[Weight Comp]]+laptop_prices3[[#This Row],[Storage Comp]])</f>
        <v>24.662277731902009</v>
      </c>
      <c r="C1323">
        <v>1321</v>
      </c>
      <c r="D1323" t="s">
        <v>45</v>
      </c>
      <c r="E1323" t="s">
        <v>18</v>
      </c>
      <c r="F1323">
        <v>8</v>
      </c>
      <c r="G1323" t="s">
        <v>19</v>
      </c>
      <c r="H1323" t="s">
        <v>20</v>
      </c>
      <c r="I1323">
        <v>15.6</v>
      </c>
      <c r="J1323" t="s">
        <v>43</v>
      </c>
      <c r="K1323">
        <v>5.6</v>
      </c>
      <c r="L1323">
        <v>1.37</v>
      </c>
      <c r="M1323" t="s">
        <v>46</v>
      </c>
      <c r="N1323">
        <v>1528.88</v>
      </c>
      <c r="O1323" s="5">
        <f>(ScoreCard!$E$3-laptop_prices3[[#This Row],[Price ($)]])/ScoreCard!$E$3*ScoreCard!$E$5</f>
        <v>4.2927012513092304</v>
      </c>
      <c r="P1323" s="5">
        <f>laptop_prices3[[#This Row],[RAM (GB)]]/ScoreCard!$F$3*ScoreCard!$F$5</f>
        <v>0.875</v>
      </c>
      <c r="Q1323" s="5">
        <f>laptop_prices3[[#This Row],[Screen Size (inch)]]/ScoreCard!$G$3*ScoreCard!$G$5</f>
        <v>1.8034682080924855</v>
      </c>
      <c r="R1323" s="5">
        <f>laptop_prices3[[#This Row],[Battery Life (hours)]]/ScoreCard!$H$3*ScoreCard!$H$5</f>
        <v>3.2666666666666662</v>
      </c>
      <c r="S1323" s="5">
        <f>ScoreCard!$I$3-laptop_prices3[[#This Row],[Weight (kg)]]/ScoreCard!$I$3*ScoreCard!$I$5</f>
        <v>2.7171428571428571</v>
      </c>
      <c r="T1323" s="6" cm="1">
        <f t="array" ref="T1323">_xlfn.IFS(laptop_prices3[[#This Row],[Storage]]="512GB SSD", 512, laptop_prices3[[#This Row],[Storage]] = "1TB SSD", 1000, laptop_prices3[[#This Row],[Storage]] = "2TB SSD", 2000, laptop_prices3[[#This Row],[Storage]]= "256GB SSD", 256, laptop_prices3[[#This Row],[Storage]] = "1TB HDD", 1000*0.7)</f>
        <v>1000</v>
      </c>
      <c r="U1323" s="5">
        <f>laptop_prices3[[#This Row],[Storage Raw Value]]/ScoreCard!$J$3*ScoreCard!$J$5</f>
        <v>4</v>
      </c>
    </row>
    <row r="1324" spans="2:21" x14ac:dyDescent="0.2">
      <c r="B1324" s="4" cm="1">
        <f t="array" ref="B1324">SUM(laptop_prices3[[#This Row],[RAM Comp]:[Weight Comp]]+laptop_prices3[[#This Row],[Storage Comp]])</f>
        <v>15.412619873382878</v>
      </c>
      <c r="C1324">
        <v>1322</v>
      </c>
      <c r="D1324" t="s">
        <v>33</v>
      </c>
      <c r="E1324" t="s">
        <v>31</v>
      </c>
      <c r="F1324">
        <v>8</v>
      </c>
      <c r="G1324" t="s">
        <v>29</v>
      </c>
      <c r="H1324" t="s">
        <v>40</v>
      </c>
      <c r="I1324">
        <v>13.3</v>
      </c>
      <c r="J1324" t="s">
        <v>15</v>
      </c>
      <c r="K1324">
        <v>10.9</v>
      </c>
      <c r="L1324">
        <v>1.67</v>
      </c>
      <c r="M1324" t="s">
        <v>46</v>
      </c>
      <c r="N1324">
        <v>1056.97</v>
      </c>
      <c r="O1324" s="5">
        <f>(ScoreCard!$E$3-laptop_prices3[[#This Row],[Price ($)]])/ScoreCard!$E$3*ScoreCard!$E$5</f>
        <v>4.5110188121999881</v>
      </c>
      <c r="P1324" s="5">
        <f>laptop_prices3[[#This Row],[RAM (GB)]]/ScoreCard!$F$3*ScoreCard!$F$5</f>
        <v>0.875</v>
      </c>
      <c r="Q1324" s="5">
        <f>laptop_prices3[[#This Row],[Screen Size (inch)]]/ScoreCard!$G$3*ScoreCard!$G$5</f>
        <v>1.5375722543352601</v>
      </c>
      <c r="R1324" s="5">
        <f>laptop_prices3[[#This Row],[Battery Life (hours)]]/ScoreCard!$H$3*ScoreCard!$H$5</f>
        <v>6.3583333333333334</v>
      </c>
      <c r="S1324" s="5">
        <f>ScoreCard!$I$3-laptop_prices3[[#This Row],[Weight (kg)]]/ScoreCard!$I$3*ScoreCard!$I$5</f>
        <v>2.5457142857142858</v>
      </c>
      <c r="T1324" s="6" cm="1">
        <f t="array" ref="T1324">_xlfn.IFS(laptop_prices3[[#This Row],[Storage]]="512GB SSD", 512, laptop_prices3[[#This Row],[Storage]] = "1TB SSD", 1000, laptop_prices3[[#This Row],[Storage]] = "2TB SSD", 2000, laptop_prices3[[#This Row],[Storage]]= "256GB SSD", 256, laptop_prices3[[#This Row],[Storage]] = "1TB HDD", 1000*0.7)</f>
        <v>256</v>
      </c>
      <c r="U1324" s="5">
        <f>laptop_prices3[[#This Row],[Storage Raw Value]]/ScoreCard!$J$3*ScoreCard!$J$5</f>
        <v>1.024</v>
      </c>
    </row>
    <row r="1325" spans="2:21" x14ac:dyDescent="0.2">
      <c r="B1325" s="4" cm="1">
        <f t="array" ref="B1325">SUM(laptop_prices3[[#This Row],[RAM Comp]:[Weight Comp]]+laptop_prices3[[#This Row],[Storage Comp]])</f>
        <v>26.376853839801818</v>
      </c>
      <c r="C1325">
        <v>1323</v>
      </c>
      <c r="D1325" t="s">
        <v>38</v>
      </c>
      <c r="E1325" t="s">
        <v>12</v>
      </c>
      <c r="F1325">
        <v>32</v>
      </c>
      <c r="G1325" t="s">
        <v>19</v>
      </c>
      <c r="H1325" t="s">
        <v>26</v>
      </c>
      <c r="I1325">
        <v>16</v>
      </c>
      <c r="J1325" t="s">
        <v>27</v>
      </c>
      <c r="K1325">
        <v>5.4</v>
      </c>
      <c r="L1325">
        <v>2.84</v>
      </c>
      <c r="M1325" t="s">
        <v>30</v>
      </c>
      <c r="N1325">
        <v>2546.14</v>
      </c>
      <c r="O1325" s="5">
        <f>(ScoreCard!$E$3-laptop_prices3[[#This Row],[Price ($)]])/ScoreCard!$E$3*ScoreCard!$E$5</f>
        <v>3.8220909188481</v>
      </c>
      <c r="P1325" s="5">
        <f>laptop_prices3[[#This Row],[RAM (GB)]]/ScoreCard!$F$3*ScoreCard!$F$5</f>
        <v>3.5</v>
      </c>
      <c r="Q1325" s="5">
        <f>laptop_prices3[[#This Row],[Screen Size (inch)]]/ScoreCard!$G$3*ScoreCard!$G$5</f>
        <v>1.8497109826589595</v>
      </c>
      <c r="R1325" s="5">
        <f>laptop_prices3[[#This Row],[Battery Life (hours)]]/ScoreCard!$H$3*ScoreCard!$H$5</f>
        <v>3.15</v>
      </c>
      <c r="S1325" s="5">
        <f>ScoreCard!$I$3-laptop_prices3[[#This Row],[Weight (kg)]]/ScoreCard!$I$3*ScoreCard!$I$5</f>
        <v>1.8771428571428572</v>
      </c>
      <c r="T1325" s="6" cm="1">
        <f t="array" ref="T1325">_xlfn.IFS(laptop_prices3[[#This Row],[Storage]]="512GB SSD", 512, laptop_prices3[[#This Row],[Storage]] = "1TB SSD", 1000, laptop_prices3[[#This Row],[Storage]] = "2TB SSD", 2000, laptop_prices3[[#This Row],[Storage]]= "256GB SSD", 256, laptop_prices3[[#This Row],[Storage]] = "1TB HDD", 1000*0.7)</f>
        <v>1000</v>
      </c>
      <c r="U1325" s="5">
        <f>laptop_prices3[[#This Row],[Storage Raw Value]]/ScoreCard!$J$3*ScoreCard!$J$5</f>
        <v>4</v>
      </c>
    </row>
    <row r="1326" spans="2:21" x14ac:dyDescent="0.2">
      <c r="B1326" s="4" cm="1">
        <f t="array" ref="B1326">SUM(laptop_prices3[[#This Row],[RAM Comp]:[Weight Comp]]+laptop_prices3[[#This Row],[Storage Comp]])</f>
        <v>41.667976190476189</v>
      </c>
      <c r="C1326">
        <v>1324</v>
      </c>
      <c r="D1326" t="s">
        <v>38</v>
      </c>
      <c r="E1326" t="s">
        <v>18</v>
      </c>
      <c r="F1326">
        <v>4</v>
      </c>
      <c r="G1326" t="s">
        <v>25</v>
      </c>
      <c r="H1326" t="s">
        <v>14</v>
      </c>
      <c r="I1326">
        <v>17.3</v>
      </c>
      <c r="J1326" t="s">
        <v>27</v>
      </c>
      <c r="K1326">
        <v>7.6</v>
      </c>
      <c r="L1326">
        <v>1.23</v>
      </c>
      <c r="M1326" t="s">
        <v>46</v>
      </c>
      <c r="N1326">
        <v>1908.71</v>
      </c>
      <c r="O1326" s="5">
        <f>(ScoreCard!$E$3-laptop_prices3[[#This Row],[Price ($)]])/ScoreCard!$E$3*ScoreCard!$E$5</f>
        <v>4.1169822388849617</v>
      </c>
      <c r="P1326" s="5">
        <f>laptop_prices3[[#This Row],[RAM (GB)]]/ScoreCard!$F$3*ScoreCard!$F$5</f>
        <v>0.4375</v>
      </c>
      <c r="Q1326" s="5">
        <f>laptop_prices3[[#This Row],[Screen Size (inch)]]/ScoreCard!$G$3*ScoreCard!$G$5</f>
        <v>2</v>
      </c>
      <c r="R1326" s="5">
        <f>laptop_prices3[[#This Row],[Battery Life (hours)]]/ScoreCard!$H$3*ScoreCard!$H$5</f>
        <v>4.4333333333333336</v>
      </c>
      <c r="S1326" s="5">
        <f>ScoreCard!$I$3-laptop_prices3[[#This Row],[Weight (kg)]]/ScoreCard!$I$3*ScoreCard!$I$5</f>
        <v>2.7971428571428572</v>
      </c>
      <c r="T1326" s="6" cm="1">
        <f t="array" ref="T1326">_xlfn.IFS(laptop_prices3[[#This Row],[Storage]]="512GB SSD", 512, laptop_prices3[[#This Row],[Storage]] = "1TB SSD", 1000, laptop_prices3[[#This Row],[Storage]] = "2TB SSD", 2000, laptop_prices3[[#This Row],[Storage]]= "256GB SSD", 256, laptop_prices3[[#This Row],[Storage]] = "1TB HDD", 1000*0.7)</f>
        <v>2000</v>
      </c>
      <c r="U1326" s="5">
        <f>laptop_prices3[[#This Row],[Storage Raw Value]]/ScoreCard!$J$3*ScoreCard!$J$5</f>
        <v>8</v>
      </c>
    </row>
    <row r="1327" spans="2:21" x14ac:dyDescent="0.2">
      <c r="B1327" s="4" cm="1">
        <f t="array" ref="B1327">SUM(laptop_prices3[[#This Row],[RAM Comp]:[Weight Comp]]+laptop_prices3[[#This Row],[Storage Comp]])</f>
        <v>18.345520506468482</v>
      </c>
      <c r="C1327">
        <v>1325</v>
      </c>
      <c r="D1327" t="s">
        <v>23</v>
      </c>
      <c r="E1327" t="s">
        <v>48</v>
      </c>
      <c r="F1327">
        <v>32</v>
      </c>
      <c r="G1327" t="s">
        <v>13</v>
      </c>
      <c r="H1327" t="s">
        <v>14</v>
      </c>
      <c r="I1327">
        <v>16</v>
      </c>
      <c r="J1327" t="s">
        <v>27</v>
      </c>
      <c r="K1327">
        <v>4.4000000000000004</v>
      </c>
      <c r="L1327">
        <v>2.21</v>
      </c>
      <c r="M1327" t="s">
        <v>22</v>
      </c>
      <c r="N1327">
        <v>3570.85</v>
      </c>
      <c r="O1327" s="5">
        <f>(ScoreCard!$E$3-laptop_prices3[[#This Row],[Price ($)]])/ScoreCard!$E$3*ScoreCard!$E$5</f>
        <v>3.3480340270247262</v>
      </c>
      <c r="P1327" s="5">
        <f>laptop_prices3[[#This Row],[RAM (GB)]]/ScoreCard!$F$3*ScoreCard!$F$5</f>
        <v>3.5</v>
      </c>
      <c r="Q1327" s="5">
        <f>laptop_prices3[[#This Row],[Screen Size (inch)]]/ScoreCard!$G$3*ScoreCard!$G$5</f>
        <v>1.8497109826589595</v>
      </c>
      <c r="R1327" s="5">
        <f>laptop_prices3[[#This Row],[Battery Life (hours)]]/ScoreCard!$H$3*ScoreCard!$H$5</f>
        <v>2.5666666666666669</v>
      </c>
      <c r="S1327" s="5">
        <f>ScoreCard!$I$3-laptop_prices3[[#This Row],[Weight (kg)]]/ScoreCard!$I$3*ScoreCard!$I$5</f>
        <v>2.2371428571428571</v>
      </c>
      <c r="T1327" s="6" cm="1">
        <f t="array" ref="T1327">_xlfn.IFS(laptop_prices3[[#This Row],[Storage]]="512GB SSD", 512, laptop_prices3[[#This Row],[Storage]] = "1TB SSD", 1000, laptop_prices3[[#This Row],[Storage]] = "2TB SSD", 2000, laptop_prices3[[#This Row],[Storage]]= "256GB SSD", 256, laptop_prices3[[#This Row],[Storage]] = "1TB HDD", 1000*0.7)</f>
        <v>512</v>
      </c>
      <c r="U1327" s="5">
        <f>laptop_prices3[[#This Row],[Storage Raw Value]]/ScoreCard!$J$3*ScoreCard!$J$5</f>
        <v>2.048</v>
      </c>
    </row>
    <row r="1328" spans="2:21" x14ac:dyDescent="0.2">
      <c r="B1328" s="4" cm="1">
        <f t="array" ref="B1328">SUM(laptop_prices3[[#This Row],[RAM Comp]:[Weight Comp]]+laptop_prices3[[#This Row],[Storage Comp]])</f>
        <v>44.951592347921832</v>
      </c>
      <c r="C1328">
        <v>1326</v>
      </c>
      <c r="D1328" t="s">
        <v>17</v>
      </c>
      <c r="E1328" t="s">
        <v>48</v>
      </c>
      <c r="F1328">
        <v>32</v>
      </c>
      <c r="G1328" t="s">
        <v>25</v>
      </c>
      <c r="H1328" t="s">
        <v>32</v>
      </c>
      <c r="I1328">
        <v>14</v>
      </c>
      <c r="J1328" t="s">
        <v>15</v>
      </c>
      <c r="K1328">
        <v>10.7</v>
      </c>
      <c r="L1328">
        <v>3.34</v>
      </c>
      <c r="M1328" t="s">
        <v>46</v>
      </c>
      <c r="N1328">
        <v>3467.66</v>
      </c>
      <c r="O1328" s="5">
        <f>(ScoreCard!$E$3-laptop_prices3[[#This Row],[Price ($)]])/ScoreCard!$E$3*ScoreCard!$E$5</f>
        <v>3.3957723438824265</v>
      </c>
      <c r="P1328" s="5">
        <f>laptop_prices3[[#This Row],[RAM (GB)]]/ScoreCard!$F$3*ScoreCard!$F$5</f>
        <v>3.5</v>
      </c>
      <c r="Q1328" s="5">
        <f>laptop_prices3[[#This Row],[Screen Size (inch)]]/ScoreCard!$G$3*ScoreCard!$G$5</f>
        <v>1.6184971098265895</v>
      </c>
      <c r="R1328" s="5">
        <f>laptop_prices3[[#This Row],[Battery Life (hours)]]/ScoreCard!$H$3*ScoreCard!$H$5</f>
        <v>6.2416666666666663</v>
      </c>
      <c r="S1328" s="5">
        <f>ScoreCard!$I$3-laptop_prices3[[#This Row],[Weight (kg)]]/ScoreCard!$I$3*ScoreCard!$I$5</f>
        <v>1.5914285714285714</v>
      </c>
      <c r="T1328" s="6" cm="1">
        <f t="array" ref="T1328">_xlfn.IFS(laptop_prices3[[#This Row],[Storage]]="512GB SSD", 512, laptop_prices3[[#This Row],[Storage]] = "1TB SSD", 1000, laptop_prices3[[#This Row],[Storage]] = "2TB SSD", 2000, laptop_prices3[[#This Row],[Storage]]= "256GB SSD", 256, laptop_prices3[[#This Row],[Storage]] = "1TB HDD", 1000*0.7)</f>
        <v>2000</v>
      </c>
      <c r="U1328" s="5">
        <f>laptop_prices3[[#This Row],[Storage Raw Value]]/ScoreCard!$J$3*ScoreCard!$J$5</f>
        <v>8</v>
      </c>
    </row>
    <row r="1329" spans="2:21" x14ac:dyDescent="0.2">
      <c r="B1329" s="4" cm="1">
        <f t="array" ref="B1329">SUM(laptop_prices3[[#This Row],[RAM Comp]:[Weight Comp]]+laptop_prices3[[#This Row],[Storage Comp]])</f>
        <v>39.916666666666671</v>
      </c>
      <c r="C1329">
        <v>1327</v>
      </c>
      <c r="D1329" t="s">
        <v>34</v>
      </c>
      <c r="E1329" t="s">
        <v>24</v>
      </c>
      <c r="F1329">
        <v>8</v>
      </c>
      <c r="G1329" t="s">
        <v>25</v>
      </c>
      <c r="H1329" t="s">
        <v>32</v>
      </c>
      <c r="I1329">
        <v>17.3</v>
      </c>
      <c r="J1329" t="s">
        <v>43</v>
      </c>
      <c r="K1329">
        <v>4.7</v>
      </c>
      <c r="L1329">
        <v>2.1</v>
      </c>
      <c r="M1329" t="s">
        <v>16</v>
      </c>
      <c r="N1329">
        <v>1035.8900000000001</v>
      </c>
      <c r="O1329" s="5">
        <f>(ScoreCard!$E$3-laptop_prices3[[#This Row],[Price ($)]])/ScoreCard!$E$3*ScoreCard!$E$5</f>
        <v>4.5207709560061735</v>
      </c>
      <c r="P1329" s="5">
        <f>laptop_prices3[[#This Row],[RAM (GB)]]/ScoreCard!$F$3*ScoreCard!$F$5</f>
        <v>0.875</v>
      </c>
      <c r="Q1329" s="5">
        <f>laptop_prices3[[#This Row],[Screen Size (inch)]]/ScoreCard!$G$3*ScoreCard!$G$5</f>
        <v>2</v>
      </c>
      <c r="R1329" s="5">
        <f>laptop_prices3[[#This Row],[Battery Life (hours)]]/ScoreCard!$H$3*ScoreCard!$H$5</f>
        <v>2.7416666666666667</v>
      </c>
      <c r="S1329" s="5">
        <f>ScoreCard!$I$3-laptop_prices3[[#This Row],[Weight (kg)]]/ScoreCard!$I$3*ScoreCard!$I$5</f>
        <v>2.2999999999999998</v>
      </c>
      <c r="T1329" s="6" cm="1">
        <f t="array" ref="T1329">_xlfn.IFS(laptop_prices3[[#This Row],[Storage]]="512GB SSD", 512, laptop_prices3[[#This Row],[Storage]] = "1TB SSD", 1000, laptop_prices3[[#This Row],[Storage]] = "2TB SSD", 2000, laptop_prices3[[#This Row],[Storage]]= "256GB SSD", 256, laptop_prices3[[#This Row],[Storage]] = "1TB HDD", 1000*0.7)</f>
        <v>2000</v>
      </c>
      <c r="U1329" s="5">
        <f>laptop_prices3[[#This Row],[Storage Raw Value]]/ScoreCard!$J$3*ScoreCard!$J$5</f>
        <v>8</v>
      </c>
    </row>
    <row r="1330" spans="2:21" x14ac:dyDescent="0.2">
      <c r="B1330" s="4" cm="1">
        <f t="array" ref="B1330">SUM(laptop_prices3[[#This Row],[RAM Comp]:[Weight Comp]]+laptop_prices3[[#This Row],[Storage Comp]])</f>
        <v>26.220000000000002</v>
      </c>
      <c r="C1330">
        <v>1328</v>
      </c>
      <c r="D1330" t="s">
        <v>47</v>
      </c>
      <c r="E1330" t="s">
        <v>37</v>
      </c>
      <c r="F1330">
        <v>8</v>
      </c>
      <c r="G1330" t="s">
        <v>19</v>
      </c>
      <c r="H1330" t="s">
        <v>35</v>
      </c>
      <c r="I1330">
        <v>17.3</v>
      </c>
      <c r="J1330" t="s">
        <v>27</v>
      </c>
      <c r="K1330">
        <v>8.1</v>
      </c>
      <c r="L1330">
        <v>1.54</v>
      </c>
      <c r="M1330" t="s">
        <v>46</v>
      </c>
      <c r="N1330">
        <v>3909.72</v>
      </c>
      <c r="O1330" s="5">
        <f>(ScoreCard!$E$3-laptop_prices3[[#This Row],[Price ($)]])/ScoreCard!$E$3*ScoreCard!$E$5</f>
        <v>3.191264151711529</v>
      </c>
      <c r="P1330" s="5">
        <f>laptop_prices3[[#This Row],[RAM (GB)]]/ScoreCard!$F$3*ScoreCard!$F$5</f>
        <v>0.875</v>
      </c>
      <c r="Q1330" s="5">
        <f>laptop_prices3[[#This Row],[Screen Size (inch)]]/ScoreCard!$G$3*ScoreCard!$G$5</f>
        <v>2</v>
      </c>
      <c r="R1330" s="5">
        <f>laptop_prices3[[#This Row],[Battery Life (hours)]]/ScoreCard!$H$3*ScoreCard!$H$5</f>
        <v>4.7249999999999996</v>
      </c>
      <c r="S1330" s="5">
        <f>ScoreCard!$I$3-laptop_prices3[[#This Row],[Weight (kg)]]/ScoreCard!$I$3*ScoreCard!$I$5</f>
        <v>2.62</v>
      </c>
      <c r="T1330" s="6" cm="1">
        <f t="array" ref="T1330">_xlfn.IFS(laptop_prices3[[#This Row],[Storage]]="512GB SSD", 512, laptop_prices3[[#This Row],[Storage]] = "1TB SSD", 1000, laptop_prices3[[#This Row],[Storage]] = "2TB SSD", 2000, laptop_prices3[[#This Row],[Storage]]= "256GB SSD", 256, laptop_prices3[[#This Row],[Storage]] = "1TB HDD", 1000*0.7)</f>
        <v>1000</v>
      </c>
      <c r="U1330" s="5">
        <f>laptop_prices3[[#This Row],[Storage Raw Value]]/ScoreCard!$J$3*ScoreCard!$J$5</f>
        <v>4</v>
      </c>
    </row>
    <row r="1331" spans="2:21" x14ac:dyDescent="0.2">
      <c r="B1331" s="4" cm="1">
        <f t="array" ref="B1331">SUM(laptop_prices3[[#This Row],[RAM Comp]:[Weight Comp]]+laptop_prices3[[#This Row],[Storage Comp]])</f>
        <v>18.39409606385907</v>
      </c>
      <c r="C1331">
        <v>1329</v>
      </c>
      <c r="D1331" t="s">
        <v>47</v>
      </c>
      <c r="E1331" t="s">
        <v>24</v>
      </c>
      <c r="F1331">
        <v>32</v>
      </c>
      <c r="G1331" t="s">
        <v>13</v>
      </c>
      <c r="H1331" t="s">
        <v>35</v>
      </c>
      <c r="I1331">
        <v>13.3</v>
      </c>
      <c r="J1331" t="s">
        <v>27</v>
      </c>
      <c r="K1331">
        <v>5.9</v>
      </c>
      <c r="L1331">
        <v>3.11</v>
      </c>
      <c r="M1331" t="s">
        <v>30</v>
      </c>
      <c r="N1331">
        <v>3334.6</v>
      </c>
      <c r="O1331" s="5">
        <f>(ScoreCard!$E$3-laptop_prices3[[#This Row],[Price ($)]])/ScoreCard!$E$3*ScoreCard!$E$5</f>
        <v>3.4573292819683417</v>
      </c>
      <c r="P1331" s="5">
        <f>laptop_prices3[[#This Row],[RAM (GB)]]/ScoreCard!$F$3*ScoreCard!$F$5</f>
        <v>3.5</v>
      </c>
      <c r="Q1331" s="5">
        <f>laptop_prices3[[#This Row],[Screen Size (inch)]]/ScoreCard!$G$3*ScoreCard!$G$5</f>
        <v>1.5375722543352601</v>
      </c>
      <c r="R1331" s="5">
        <f>laptop_prices3[[#This Row],[Battery Life (hours)]]/ScoreCard!$H$3*ScoreCard!$H$5</f>
        <v>3.4416666666666669</v>
      </c>
      <c r="S1331" s="5">
        <f>ScoreCard!$I$3-laptop_prices3[[#This Row],[Weight (kg)]]/ScoreCard!$I$3*ScoreCard!$I$5</f>
        <v>1.7228571428571429</v>
      </c>
      <c r="T1331" s="6" cm="1">
        <f t="array" ref="T1331">_xlfn.IFS(laptop_prices3[[#This Row],[Storage]]="512GB SSD", 512, laptop_prices3[[#This Row],[Storage]] = "1TB SSD", 1000, laptop_prices3[[#This Row],[Storage]] = "2TB SSD", 2000, laptop_prices3[[#This Row],[Storage]]= "256GB SSD", 256, laptop_prices3[[#This Row],[Storage]] = "1TB HDD", 1000*0.7)</f>
        <v>512</v>
      </c>
      <c r="U1331" s="5">
        <f>laptop_prices3[[#This Row],[Storage Raw Value]]/ScoreCard!$J$3*ScoreCard!$J$5</f>
        <v>2.048</v>
      </c>
    </row>
    <row r="1332" spans="2:21" x14ac:dyDescent="0.2">
      <c r="B1332" s="4" cm="1">
        <f t="array" ref="B1332">SUM(laptop_prices3[[#This Row],[RAM Comp]:[Weight Comp]]+laptop_prices3[[#This Row],[Storage Comp]])</f>
        <v>26.508048444811447</v>
      </c>
      <c r="C1332">
        <v>1330</v>
      </c>
      <c r="D1332" t="s">
        <v>47</v>
      </c>
      <c r="E1332" t="s">
        <v>41</v>
      </c>
      <c r="F1332">
        <v>32</v>
      </c>
      <c r="G1332" t="s">
        <v>19</v>
      </c>
      <c r="H1332" t="s">
        <v>32</v>
      </c>
      <c r="I1332">
        <v>13.3</v>
      </c>
      <c r="J1332" t="s">
        <v>43</v>
      </c>
      <c r="K1332">
        <v>5.2</v>
      </c>
      <c r="L1332">
        <v>1.86</v>
      </c>
      <c r="M1332" t="s">
        <v>16</v>
      </c>
      <c r="N1332">
        <v>3381.26</v>
      </c>
      <c r="O1332" s="5">
        <f>(ScoreCard!$E$3-laptop_prices3[[#This Row],[Price ($)]])/ScoreCard!$E$3*ScoreCard!$E$5</f>
        <v>3.4357431799760914</v>
      </c>
      <c r="P1332" s="5">
        <f>laptop_prices3[[#This Row],[RAM (GB)]]/ScoreCard!$F$3*ScoreCard!$F$5</f>
        <v>3.5</v>
      </c>
      <c r="Q1332" s="5">
        <f>laptop_prices3[[#This Row],[Screen Size (inch)]]/ScoreCard!$G$3*ScoreCard!$G$5</f>
        <v>1.5375722543352601</v>
      </c>
      <c r="R1332" s="5">
        <f>laptop_prices3[[#This Row],[Battery Life (hours)]]/ScoreCard!$H$3*ScoreCard!$H$5</f>
        <v>3.0333333333333332</v>
      </c>
      <c r="S1332" s="5">
        <f>ScoreCard!$I$3-laptop_prices3[[#This Row],[Weight (kg)]]/ScoreCard!$I$3*ScoreCard!$I$5</f>
        <v>2.4371428571428568</v>
      </c>
      <c r="T1332" s="6" cm="1">
        <f t="array" ref="T1332">_xlfn.IFS(laptop_prices3[[#This Row],[Storage]]="512GB SSD", 512, laptop_prices3[[#This Row],[Storage]] = "1TB SSD", 1000, laptop_prices3[[#This Row],[Storage]] = "2TB SSD", 2000, laptop_prices3[[#This Row],[Storage]]= "256GB SSD", 256, laptop_prices3[[#This Row],[Storage]] = "1TB HDD", 1000*0.7)</f>
        <v>1000</v>
      </c>
      <c r="U1332" s="5">
        <f>laptop_prices3[[#This Row],[Storage Raw Value]]/ScoreCard!$J$3*ScoreCard!$J$5</f>
        <v>4</v>
      </c>
    </row>
    <row r="1333" spans="2:21" x14ac:dyDescent="0.2">
      <c r="B1333" s="4" cm="1">
        <f t="array" ref="B1333">SUM(laptop_prices3[[#This Row],[RAM Comp]:[Weight Comp]]+laptop_prices3[[#This Row],[Storage Comp]])</f>
        <v>19.983259014588494</v>
      </c>
      <c r="C1333">
        <v>1331</v>
      </c>
      <c r="D1333" t="s">
        <v>34</v>
      </c>
      <c r="E1333" t="s">
        <v>37</v>
      </c>
      <c r="F1333">
        <v>16</v>
      </c>
      <c r="G1333" t="s">
        <v>42</v>
      </c>
      <c r="H1333" t="s">
        <v>35</v>
      </c>
      <c r="I1333">
        <v>14</v>
      </c>
      <c r="J1333" t="s">
        <v>21</v>
      </c>
      <c r="K1333">
        <v>5.8</v>
      </c>
      <c r="L1333">
        <v>2.57</v>
      </c>
      <c r="M1333" t="s">
        <v>46</v>
      </c>
      <c r="N1333">
        <v>1364.6</v>
      </c>
      <c r="O1333" s="5">
        <f>(ScoreCard!$E$3-laptop_prices3[[#This Row],[Price ($)]])/ScoreCard!$E$3*ScoreCard!$E$5</f>
        <v>4.3687013549373237</v>
      </c>
      <c r="P1333" s="5">
        <f>laptop_prices3[[#This Row],[RAM (GB)]]/ScoreCard!$F$3*ScoreCard!$F$5</f>
        <v>1.75</v>
      </c>
      <c r="Q1333" s="5">
        <f>laptop_prices3[[#This Row],[Screen Size (inch)]]/ScoreCard!$G$3*ScoreCard!$G$5</f>
        <v>1.6184971098265895</v>
      </c>
      <c r="R1333" s="5">
        <f>laptop_prices3[[#This Row],[Battery Life (hours)]]/ScoreCard!$H$3*ScoreCard!$H$5</f>
        <v>3.3833333333333333</v>
      </c>
      <c r="S1333" s="5">
        <f>ScoreCard!$I$3-laptop_prices3[[#This Row],[Weight (kg)]]/ScoreCard!$I$3*ScoreCard!$I$5</f>
        <v>2.0314285714285716</v>
      </c>
      <c r="T1333" s="6" cm="1">
        <f t="array" ref="T1333">_xlfn.IFS(laptop_prices3[[#This Row],[Storage]]="512GB SSD", 512, laptop_prices3[[#This Row],[Storage]] = "1TB SSD", 1000, laptop_prices3[[#This Row],[Storage]] = "2TB SSD", 2000, laptop_prices3[[#This Row],[Storage]]= "256GB SSD", 256, laptop_prices3[[#This Row],[Storage]] = "1TB HDD", 1000*0.7)</f>
        <v>700</v>
      </c>
      <c r="U1333" s="5">
        <f>laptop_prices3[[#This Row],[Storage Raw Value]]/ScoreCard!$J$3*ScoreCard!$J$5</f>
        <v>2.8</v>
      </c>
    </row>
    <row r="1334" spans="2:21" x14ac:dyDescent="0.2">
      <c r="B1334" s="4" cm="1">
        <f t="array" ref="B1334">SUM(laptop_prices3[[#This Row],[RAM Comp]:[Weight Comp]]+laptop_prices3[[#This Row],[Storage Comp]])</f>
        <v>16.728619047619048</v>
      </c>
      <c r="C1334">
        <v>1332</v>
      </c>
      <c r="D1334" t="s">
        <v>36</v>
      </c>
      <c r="E1334" t="s">
        <v>12</v>
      </c>
      <c r="F1334">
        <v>16</v>
      </c>
      <c r="G1334" t="s">
        <v>29</v>
      </c>
      <c r="H1334" t="s">
        <v>32</v>
      </c>
      <c r="I1334">
        <v>17.3</v>
      </c>
      <c r="J1334" t="s">
        <v>21</v>
      </c>
      <c r="K1334">
        <v>11.5</v>
      </c>
      <c r="L1334">
        <v>2.3199999999999998</v>
      </c>
      <c r="M1334" t="s">
        <v>16</v>
      </c>
      <c r="N1334">
        <v>814.65</v>
      </c>
      <c r="O1334" s="5">
        <f>(ScoreCard!$E$3-laptop_prices3[[#This Row],[Price ($)]])/ScoreCard!$E$3*ScoreCard!$E$5</f>
        <v>4.6231222034293502</v>
      </c>
      <c r="P1334" s="5">
        <f>laptop_prices3[[#This Row],[RAM (GB)]]/ScoreCard!$F$3*ScoreCard!$F$5</f>
        <v>1.75</v>
      </c>
      <c r="Q1334" s="5">
        <f>laptop_prices3[[#This Row],[Screen Size (inch)]]/ScoreCard!$G$3*ScoreCard!$G$5</f>
        <v>2</v>
      </c>
      <c r="R1334" s="5">
        <f>laptop_prices3[[#This Row],[Battery Life (hours)]]/ScoreCard!$H$3*ScoreCard!$H$5</f>
        <v>6.7083333333333339</v>
      </c>
      <c r="S1334" s="5">
        <f>ScoreCard!$I$3-laptop_prices3[[#This Row],[Weight (kg)]]/ScoreCard!$I$3*ScoreCard!$I$5</f>
        <v>2.1742857142857144</v>
      </c>
      <c r="T1334" s="6" cm="1">
        <f t="array" ref="T1334">_xlfn.IFS(laptop_prices3[[#This Row],[Storage]]="512GB SSD", 512, laptop_prices3[[#This Row],[Storage]] = "1TB SSD", 1000, laptop_prices3[[#This Row],[Storage]] = "2TB SSD", 2000, laptop_prices3[[#This Row],[Storage]]= "256GB SSD", 256, laptop_prices3[[#This Row],[Storage]] = "1TB HDD", 1000*0.7)</f>
        <v>256</v>
      </c>
      <c r="U1334" s="5">
        <f>laptop_prices3[[#This Row],[Storage Raw Value]]/ScoreCard!$J$3*ScoreCard!$J$5</f>
        <v>1.024</v>
      </c>
    </row>
    <row r="1335" spans="2:21" x14ac:dyDescent="0.2">
      <c r="B1335" s="4" cm="1">
        <f t="array" ref="B1335">SUM(laptop_prices3[[#This Row],[RAM Comp]:[Weight Comp]]+laptop_prices3[[#This Row],[Storage Comp]])</f>
        <v>18.808563446187723</v>
      </c>
      <c r="C1335">
        <v>1333</v>
      </c>
      <c r="D1335" t="s">
        <v>36</v>
      </c>
      <c r="E1335" t="s">
        <v>31</v>
      </c>
      <c r="F1335">
        <v>8</v>
      </c>
      <c r="G1335" t="s">
        <v>13</v>
      </c>
      <c r="H1335" t="s">
        <v>26</v>
      </c>
      <c r="I1335">
        <v>15.6</v>
      </c>
      <c r="J1335" t="s">
        <v>21</v>
      </c>
      <c r="K1335">
        <v>10.4</v>
      </c>
      <c r="L1335">
        <v>2.85</v>
      </c>
      <c r="M1335" t="s">
        <v>22</v>
      </c>
      <c r="N1335">
        <v>692.68</v>
      </c>
      <c r="O1335" s="5">
        <f>(ScoreCard!$E$3-laptop_prices3[[#This Row],[Price ($)]])/ScoreCard!$E$3*ScoreCard!$E$5</f>
        <v>4.6795486256324086</v>
      </c>
      <c r="P1335" s="5">
        <f>laptop_prices3[[#This Row],[RAM (GB)]]/ScoreCard!$F$3*ScoreCard!$F$5</f>
        <v>0.875</v>
      </c>
      <c r="Q1335" s="5">
        <f>laptop_prices3[[#This Row],[Screen Size (inch)]]/ScoreCard!$G$3*ScoreCard!$G$5</f>
        <v>1.8034682080924855</v>
      </c>
      <c r="R1335" s="5">
        <f>laptop_prices3[[#This Row],[Battery Life (hours)]]/ScoreCard!$H$3*ScoreCard!$H$5</f>
        <v>6.0666666666666664</v>
      </c>
      <c r="S1335" s="5">
        <f>ScoreCard!$I$3-laptop_prices3[[#This Row],[Weight (kg)]]/ScoreCard!$I$3*ScoreCard!$I$5</f>
        <v>1.8714285714285714</v>
      </c>
      <c r="T1335" s="6" cm="1">
        <f t="array" ref="T1335">_xlfn.IFS(laptop_prices3[[#This Row],[Storage]]="512GB SSD", 512, laptop_prices3[[#This Row],[Storage]] = "1TB SSD", 1000, laptop_prices3[[#This Row],[Storage]] = "2TB SSD", 2000, laptop_prices3[[#This Row],[Storage]]= "256GB SSD", 256, laptop_prices3[[#This Row],[Storage]] = "1TB HDD", 1000*0.7)</f>
        <v>512</v>
      </c>
      <c r="U1335" s="5">
        <f>laptop_prices3[[#This Row],[Storage Raw Value]]/ScoreCard!$J$3*ScoreCard!$J$5</f>
        <v>2.048</v>
      </c>
    </row>
    <row r="1336" spans="2:21" x14ac:dyDescent="0.2">
      <c r="B1336" s="4" cm="1">
        <f t="array" ref="B1336">SUM(laptop_prices3[[#This Row],[RAM Comp]:[Weight Comp]]+laptop_prices3[[#This Row],[Storage Comp]])</f>
        <v>30.819047619047616</v>
      </c>
      <c r="C1336">
        <v>1334</v>
      </c>
      <c r="D1336" t="s">
        <v>33</v>
      </c>
      <c r="E1336" t="s">
        <v>18</v>
      </c>
      <c r="F1336">
        <v>32</v>
      </c>
      <c r="G1336" t="s">
        <v>19</v>
      </c>
      <c r="H1336" t="s">
        <v>26</v>
      </c>
      <c r="I1336">
        <v>17.3</v>
      </c>
      <c r="J1336" t="s">
        <v>27</v>
      </c>
      <c r="K1336">
        <v>11.2</v>
      </c>
      <c r="L1336">
        <v>1.25</v>
      </c>
      <c r="M1336" t="s">
        <v>16</v>
      </c>
      <c r="N1336">
        <v>3738.32</v>
      </c>
      <c r="O1336" s="5">
        <f>(ScoreCard!$E$3-laptop_prices3[[#This Row],[Price ($)]])/ScoreCard!$E$3*ScoreCard!$E$5</f>
        <v>3.2705581483140076</v>
      </c>
      <c r="P1336" s="5">
        <f>laptop_prices3[[#This Row],[RAM (GB)]]/ScoreCard!$F$3*ScoreCard!$F$5</f>
        <v>3.5</v>
      </c>
      <c r="Q1336" s="5">
        <f>laptop_prices3[[#This Row],[Screen Size (inch)]]/ScoreCard!$G$3*ScoreCard!$G$5</f>
        <v>2</v>
      </c>
      <c r="R1336" s="5">
        <f>laptop_prices3[[#This Row],[Battery Life (hours)]]/ScoreCard!$H$3*ScoreCard!$H$5</f>
        <v>6.5333333333333323</v>
      </c>
      <c r="S1336" s="5">
        <f>ScoreCard!$I$3-laptop_prices3[[#This Row],[Weight (kg)]]/ScoreCard!$I$3*ScoreCard!$I$5</f>
        <v>2.7857142857142856</v>
      </c>
      <c r="T1336" s="6" cm="1">
        <f t="array" ref="T1336">_xlfn.IFS(laptop_prices3[[#This Row],[Storage]]="512GB SSD", 512, laptop_prices3[[#This Row],[Storage]] = "1TB SSD", 1000, laptop_prices3[[#This Row],[Storage]] = "2TB SSD", 2000, laptop_prices3[[#This Row],[Storage]]= "256GB SSD", 256, laptop_prices3[[#This Row],[Storage]] = "1TB HDD", 1000*0.7)</f>
        <v>1000</v>
      </c>
      <c r="U1336" s="5">
        <f>laptop_prices3[[#This Row],[Storage Raw Value]]/ScoreCard!$J$3*ScoreCard!$J$5</f>
        <v>4</v>
      </c>
    </row>
    <row r="1337" spans="2:21" x14ac:dyDescent="0.2">
      <c r="B1337" s="4" cm="1">
        <f t="array" ref="B1337">SUM(laptop_prices3[[#This Row],[RAM Comp]:[Weight Comp]]+laptop_prices3[[#This Row],[Storage Comp]])</f>
        <v>23.056211395540878</v>
      </c>
      <c r="C1337">
        <v>1335</v>
      </c>
      <c r="D1337" t="s">
        <v>36</v>
      </c>
      <c r="E1337" t="s">
        <v>39</v>
      </c>
      <c r="F1337">
        <v>64</v>
      </c>
      <c r="G1337" t="s">
        <v>13</v>
      </c>
      <c r="H1337" t="s">
        <v>44</v>
      </c>
      <c r="I1337">
        <v>14</v>
      </c>
      <c r="J1337" t="s">
        <v>43</v>
      </c>
      <c r="K1337">
        <v>6</v>
      </c>
      <c r="L1337">
        <v>1.32</v>
      </c>
      <c r="M1337" t="s">
        <v>46</v>
      </c>
      <c r="N1337">
        <v>1513.68</v>
      </c>
      <c r="O1337" s="5">
        <f>(ScoreCard!$E$3-laptop_prices3[[#This Row],[Price ($)]])/ScoreCard!$E$3*ScoreCard!$E$5</f>
        <v>4.2997331576590412</v>
      </c>
      <c r="P1337" s="5">
        <f>laptop_prices3[[#This Row],[RAM (GB)]]/ScoreCard!$F$3*ScoreCard!$F$5</f>
        <v>7</v>
      </c>
      <c r="Q1337" s="5">
        <f>laptop_prices3[[#This Row],[Screen Size (inch)]]/ScoreCard!$G$3*ScoreCard!$G$5</f>
        <v>1.6184971098265895</v>
      </c>
      <c r="R1337" s="5">
        <f>laptop_prices3[[#This Row],[Battery Life (hours)]]/ScoreCard!$H$3*ScoreCard!$H$5</f>
        <v>3.5</v>
      </c>
      <c r="S1337" s="5">
        <f>ScoreCard!$I$3-laptop_prices3[[#This Row],[Weight (kg)]]/ScoreCard!$I$3*ScoreCard!$I$5</f>
        <v>2.7457142857142856</v>
      </c>
      <c r="T1337" s="6" cm="1">
        <f t="array" ref="T1337">_xlfn.IFS(laptop_prices3[[#This Row],[Storage]]="512GB SSD", 512, laptop_prices3[[#This Row],[Storage]] = "1TB SSD", 1000, laptop_prices3[[#This Row],[Storage]] = "2TB SSD", 2000, laptop_prices3[[#This Row],[Storage]]= "256GB SSD", 256, laptop_prices3[[#This Row],[Storage]] = "1TB HDD", 1000*0.7)</f>
        <v>512</v>
      </c>
      <c r="U1337" s="5">
        <f>laptop_prices3[[#This Row],[Storage Raw Value]]/ScoreCard!$J$3*ScoreCard!$J$5</f>
        <v>2.048</v>
      </c>
    </row>
    <row r="1338" spans="2:21" x14ac:dyDescent="0.2">
      <c r="B1338" s="4" cm="1">
        <f t="array" ref="B1338">SUM(laptop_prices3[[#This Row],[RAM Comp]:[Weight Comp]]+laptop_prices3[[#This Row],[Storage Comp]])</f>
        <v>24.462068538398015</v>
      </c>
      <c r="C1338">
        <v>1336</v>
      </c>
      <c r="D1338" t="s">
        <v>45</v>
      </c>
      <c r="E1338" t="s">
        <v>48</v>
      </c>
      <c r="F1338">
        <v>16</v>
      </c>
      <c r="G1338" t="s">
        <v>19</v>
      </c>
      <c r="H1338" t="s">
        <v>14</v>
      </c>
      <c r="I1338">
        <v>14</v>
      </c>
      <c r="J1338" t="s">
        <v>21</v>
      </c>
      <c r="K1338">
        <v>5.7</v>
      </c>
      <c r="L1338">
        <v>3.03</v>
      </c>
      <c r="M1338" t="s">
        <v>30</v>
      </c>
      <c r="N1338">
        <v>1215.71</v>
      </c>
      <c r="O1338" s="5">
        <f>(ScoreCard!$E$3-laptop_prices3[[#This Row],[Price ($)]])/ScoreCard!$E$3*ScoreCard!$E$5</f>
        <v>4.4375816533862329</v>
      </c>
      <c r="P1338" s="5">
        <f>laptop_prices3[[#This Row],[RAM (GB)]]/ScoreCard!$F$3*ScoreCard!$F$5</f>
        <v>1.75</v>
      </c>
      <c r="Q1338" s="5">
        <f>laptop_prices3[[#This Row],[Screen Size (inch)]]/ScoreCard!$G$3*ScoreCard!$G$5</f>
        <v>1.6184971098265895</v>
      </c>
      <c r="R1338" s="5">
        <f>laptop_prices3[[#This Row],[Battery Life (hours)]]/ScoreCard!$H$3*ScoreCard!$H$5</f>
        <v>3.3250000000000002</v>
      </c>
      <c r="S1338" s="5">
        <f>ScoreCard!$I$3-laptop_prices3[[#This Row],[Weight (kg)]]/ScoreCard!$I$3*ScoreCard!$I$5</f>
        <v>1.7685714285714287</v>
      </c>
      <c r="T1338" s="6" cm="1">
        <f t="array" ref="T1338">_xlfn.IFS(laptop_prices3[[#This Row],[Storage]]="512GB SSD", 512, laptop_prices3[[#This Row],[Storage]] = "1TB SSD", 1000, laptop_prices3[[#This Row],[Storage]] = "2TB SSD", 2000, laptop_prices3[[#This Row],[Storage]]= "256GB SSD", 256, laptop_prices3[[#This Row],[Storage]] = "1TB HDD", 1000*0.7)</f>
        <v>1000</v>
      </c>
      <c r="U1338" s="5">
        <f>laptop_prices3[[#This Row],[Storage Raw Value]]/ScoreCard!$J$3*ScoreCard!$J$5</f>
        <v>4</v>
      </c>
    </row>
    <row r="1339" spans="2:21" x14ac:dyDescent="0.2">
      <c r="B1339" s="4" cm="1">
        <f t="array" ref="B1339">SUM(laptop_prices3[[#This Row],[RAM Comp]:[Weight Comp]]+laptop_prices3[[#This Row],[Storage Comp]])</f>
        <v>16.05468717313515</v>
      </c>
      <c r="C1339">
        <v>1337</v>
      </c>
      <c r="D1339" t="s">
        <v>33</v>
      </c>
      <c r="E1339" t="s">
        <v>31</v>
      </c>
      <c r="F1339">
        <v>4</v>
      </c>
      <c r="G1339" t="s">
        <v>13</v>
      </c>
      <c r="H1339" t="s">
        <v>20</v>
      </c>
      <c r="I1339">
        <v>16</v>
      </c>
      <c r="J1339" t="s">
        <v>15</v>
      </c>
      <c r="K1339">
        <v>4.9000000000000004</v>
      </c>
      <c r="L1339">
        <v>1.37</v>
      </c>
      <c r="M1339" t="s">
        <v>30</v>
      </c>
      <c r="N1339">
        <v>974.46</v>
      </c>
      <c r="O1339" s="5">
        <f>(ScoreCard!$E$3-laptop_prices3[[#This Row],[Price ($)]])/ScoreCard!$E$3*ScoreCard!$E$5</f>
        <v>4.5491900354186017</v>
      </c>
      <c r="P1339" s="5">
        <f>laptop_prices3[[#This Row],[RAM (GB)]]/ScoreCard!$F$3*ScoreCard!$F$5</f>
        <v>0.4375</v>
      </c>
      <c r="Q1339" s="5">
        <f>laptop_prices3[[#This Row],[Screen Size (inch)]]/ScoreCard!$G$3*ScoreCard!$G$5</f>
        <v>1.8497109826589595</v>
      </c>
      <c r="R1339" s="5">
        <f>laptop_prices3[[#This Row],[Battery Life (hours)]]/ScoreCard!$H$3*ScoreCard!$H$5</f>
        <v>2.8583333333333338</v>
      </c>
      <c r="S1339" s="5">
        <f>ScoreCard!$I$3-laptop_prices3[[#This Row],[Weight (kg)]]/ScoreCard!$I$3*ScoreCard!$I$5</f>
        <v>2.7171428571428571</v>
      </c>
      <c r="T1339" s="6" cm="1">
        <f t="array" ref="T1339">_xlfn.IFS(laptop_prices3[[#This Row],[Storage]]="512GB SSD", 512, laptop_prices3[[#This Row],[Storage]] = "1TB SSD", 1000, laptop_prices3[[#This Row],[Storage]] = "2TB SSD", 2000, laptop_prices3[[#This Row],[Storage]]= "256GB SSD", 256, laptop_prices3[[#This Row],[Storage]] = "1TB HDD", 1000*0.7)</f>
        <v>512</v>
      </c>
      <c r="U1339" s="5">
        <f>laptop_prices3[[#This Row],[Storage Raw Value]]/ScoreCard!$J$3*ScoreCard!$J$5</f>
        <v>2.048</v>
      </c>
    </row>
    <row r="1340" spans="2:21" x14ac:dyDescent="0.2">
      <c r="B1340" s="4" cm="1">
        <f t="array" ref="B1340">SUM(laptop_prices3[[#This Row],[RAM Comp]:[Weight Comp]]+laptop_prices3[[#This Row],[Storage Comp]])</f>
        <v>20.963616157445635</v>
      </c>
      <c r="C1340">
        <v>1338</v>
      </c>
      <c r="D1340" t="s">
        <v>11</v>
      </c>
      <c r="E1340" t="s">
        <v>48</v>
      </c>
      <c r="F1340">
        <v>4</v>
      </c>
      <c r="G1340" t="s">
        <v>42</v>
      </c>
      <c r="H1340" t="s">
        <v>32</v>
      </c>
      <c r="I1340">
        <v>14</v>
      </c>
      <c r="J1340" t="s">
        <v>27</v>
      </c>
      <c r="K1340">
        <v>8.8000000000000007</v>
      </c>
      <c r="L1340">
        <v>1.62</v>
      </c>
      <c r="M1340" t="s">
        <v>16</v>
      </c>
      <c r="N1340">
        <v>2315.08</v>
      </c>
      <c r="O1340" s="5">
        <f>(ScoreCard!$E$3-laptop_prices3[[#This Row],[Price ($)]])/ScoreCard!$E$3*ScoreCard!$E$5</f>
        <v>3.928985147873588</v>
      </c>
      <c r="P1340" s="5">
        <f>laptop_prices3[[#This Row],[RAM (GB)]]/ScoreCard!$F$3*ScoreCard!$F$5</f>
        <v>0.4375</v>
      </c>
      <c r="Q1340" s="5">
        <f>laptop_prices3[[#This Row],[Screen Size (inch)]]/ScoreCard!$G$3*ScoreCard!$G$5</f>
        <v>1.6184971098265895</v>
      </c>
      <c r="R1340" s="5">
        <f>laptop_prices3[[#This Row],[Battery Life (hours)]]/ScoreCard!$H$3*ScoreCard!$H$5</f>
        <v>5.1333333333333337</v>
      </c>
      <c r="S1340" s="5">
        <f>ScoreCard!$I$3-laptop_prices3[[#This Row],[Weight (kg)]]/ScoreCard!$I$3*ScoreCard!$I$5</f>
        <v>2.5742857142857143</v>
      </c>
      <c r="T1340" s="6" cm="1">
        <f t="array" ref="T1340">_xlfn.IFS(laptop_prices3[[#This Row],[Storage]]="512GB SSD", 512, laptop_prices3[[#This Row],[Storage]] = "1TB SSD", 1000, laptop_prices3[[#This Row],[Storage]] = "2TB SSD", 2000, laptop_prices3[[#This Row],[Storage]]= "256GB SSD", 256, laptop_prices3[[#This Row],[Storage]] = "1TB HDD", 1000*0.7)</f>
        <v>700</v>
      </c>
      <c r="U1340" s="5">
        <f>laptop_prices3[[#This Row],[Storage Raw Value]]/ScoreCard!$J$3*ScoreCard!$J$5</f>
        <v>2.8</v>
      </c>
    </row>
    <row r="1341" spans="2:21" x14ac:dyDescent="0.2">
      <c r="B1341" s="4" cm="1">
        <f t="array" ref="B1341">SUM(laptop_prices3[[#This Row],[RAM Comp]:[Weight Comp]]+laptop_prices3[[#This Row],[Storage Comp]])</f>
        <v>19.674477016240022</v>
      </c>
      <c r="C1341">
        <v>1339</v>
      </c>
      <c r="D1341" t="s">
        <v>45</v>
      </c>
      <c r="E1341" t="s">
        <v>41</v>
      </c>
      <c r="F1341">
        <v>16</v>
      </c>
      <c r="G1341" t="s">
        <v>42</v>
      </c>
      <c r="H1341" t="s">
        <v>40</v>
      </c>
      <c r="I1341">
        <v>13.3</v>
      </c>
      <c r="J1341" t="s">
        <v>21</v>
      </c>
      <c r="K1341">
        <v>4.9000000000000004</v>
      </c>
      <c r="L1341">
        <v>2.0499999999999998</v>
      </c>
      <c r="M1341" t="s">
        <v>16</v>
      </c>
      <c r="N1341">
        <v>1384.37</v>
      </c>
      <c r="O1341" s="5">
        <f>(ScoreCard!$E$3-laptop_prices3[[#This Row],[Price ($)]])/ScoreCard!$E$3*ScoreCard!$E$5</f>
        <v>4.3595552504283912</v>
      </c>
      <c r="P1341" s="5">
        <f>laptop_prices3[[#This Row],[RAM (GB)]]/ScoreCard!$F$3*ScoreCard!$F$5</f>
        <v>1.75</v>
      </c>
      <c r="Q1341" s="5">
        <f>laptop_prices3[[#This Row],[Screen Size (inch)]]/ScoreCard!$G$3*ScoreCard!$G$5</f>
        <v>1.5375722543352601</v>
      </c>
      <c r="R1341" s="5">
        <f>laptop_prices3[[#This Row],[Battery Life (hours)]]/ScoreCard!$H$3*ScoreCard!$H$5</f>
        <v>2.8583333333333338</v>
      </c>
      <c r="S1341" s="5">
        <f>ScoreCard!$I$3-laptop_prices3[[#This Row],[Weight (kg)]]/ScoreCard!$I$3*ScoreCard!$I$5</f>
        <v>2.3285714285714287</v>
      </c>
      <c r="T1341" s="6" cm="1">
        <f t="array" ref="T1341">_xlfn.IFS(laptop_prices3[[#This Row],[Storage]]="512GB SSD", 512, laptop_prices3[[#This Row],[Storage]] = "1TB SSD", 1000, laptop_prices3[[#This Row],[Storage]] = "2TB SSD", 2000, laptop_prices3[[#This Row],[Storage]]= "256GB SSD", 256, laptop_prices3[[#This Row],[Storage]] = "1TB HDD", 1000*0.7)</f>
        <v>700</v>
      </c>
      <c r="U1341" s="5">
        <f>laptop_prices3[[#This Row],[Storage Raw Value]]/ScoreCard!$J$3*ScoreCard!$J$5</f>
        <v>2.8</v>
      </c>
    </row>
    <row r="1342" spans="2:21" x14ac:dyDescent="0.2">
      <c r="B1342" s="4" cm="1">
        <f t="array" ref="B1342">SUM(laptop_prices3[[#This Row],[RAM Comp]:[Weight Comp]]+laptop_prices3[[#This Row],[Storage Comp]])</f>
        <v>27.479000825763833</v>
      </c>
      <c r="C1342">
        <v>1340</v>
      </c>
      <c r="D1342" t="s">
        <v>38</v>
      </c>
      <c r="E1342" t="s">
        <v>37</v>
      </c>
      <c r="F1342">
        <v>16</v>
      </c>
      <c r="G1342" t="s">
        <v>19</v>
      </c>
      <c r="H1342" t="s">
        <v>20</v>
      </c>
      <c r="I1342">
        <v>13.3</v>
      </c>
      <c r="J1342" t="s">
        <v>27</v>
      </c>
      <c r="K1342">
        <v>9.6</v>
      </c>
      <c r="L1342">
        <v>1.59</v>
      </c>
      <c r="M1342" t="s">
        <v>46</v>
      </c>
      <c r="N1342">
        <v>3290.19</v>
      </c>
      <c r="O1342" s="5">
        <f>(ScoreCard!$E$3-laptop_prices3[[#This Row],[Price ($)]])/ScoreCard!$E$3*ScoreCard!$E$5</f>
        <v>3.4778744767706522</v>
      </c>
      <c r="P1342" s="5">
        <f>laptop_prices3[[#This Row],[RAM (GB)]]/ScoreCard!$F$3*ScoreCard!$F$5</f>
        <v>1.75</v>
      </c>
      <c r="Q1342" s="5">
        <f>laptop_prices3[[#This Row],[Screen Size (inch)]]/ScoreCard!$G$3*ScoreCard!$G$5</f>
        <v>1.5375722543352601</v>
      </c>
      <c r="R1342" s="5">
        <f>laptop_prices3[[#This Row],[Battery Life (hours)]]/ScoreCard!$H$3*ScoreCard!$H$5</f>
        <v>5.6</v>
      </c>
      <c r="S1342" s="5">
        <f>ScoreCard!$I$3-laptop_prices3[[#This Row],[Weight (kg)]]/ScoreCard!$I$3*ScoreCard!$I$5</f>
        <v>2.5914285714285716</v>
      </c>
      <c r="T1342" s="6" cm="1">
        <f t="array" ref="T1342">_xlfn.IFS(laptop_prices3[[#This Row],[Storage]]="512GB SSD", 512, laptop_prices3[[#This Row],[Storage]] = "1TB SSD", 1000, laptop_prices3[[#This Row],[Storage]] = "2TB SSD", 2000, laptop_prices3[[#This Row],[Storage]]= "256GB SSD", 256, laptop_prices3[[#This Row],[Storage]] = "1TB HDD", 1000*0.7)</f>
        <v>1000</v>
      </c>
      <c r="U1342" s="5">
        <f>laptop_prices3[[#This Row],[Storage Raw Value]]/ScoreCard!$J$3*ScoreCard!$J$5</f>
        <v>4</v>
      </c>
    </row>
    <row r="1343" spans="2:21" x14ac:dyDescent="0.2">
      <c r="B1343" s="4" cm="1">
        <f t="array" ref="B1343">SUM(laptop_prices3[[#This Row],[RAM Comp]:[Weight Comp]]+laptop_prices3[[#This Row],[Storage Comp]])</f>
        <v>16.466404761904762</v>
      </c>
      <c r="C1343">
        <v>1341</v>
      </c>
      <c r="D1343" t="s">
        <v>17</v>
      </c>
      <c r="E1343" t="s">
        <v>24</v>
      </c>
      <c r="F1343">
        <v>4</v>
      </c>
      <c r="G1343" t="s">
        <v>13</v>
      </c>
      <c r="H1343" t="s">
        <v>44</v>
      </c>
      <c r="I1343">
        <v>17.3</v>
      </c>
      <c r="J1343" t="s">
        <v>21</v>
      </c>
      <c r="K1343">
        <v>6.7</v>
      </c>
      <c r="L1343">
        <v>2.75</v>
      </c>
      <c r="M1343" t="s">
        <v>22</v>
      </c>
      <c r="N1343">
        <v>671.04</v>
      </c>
      <c r="O1343" s="5">
        <f>(ScoreCard!$E$3-laptop_prices3[[#This Row],[Price ($)]])/ScoreCard!$E$3*ScoreCard!$E$5</f>
        <v>4.689559839672536</v>
      </c>
      <c r="P1343" s="5">
        <f>laptop_prices3[[#This Row],[RAM (GB)]]/ScoreCard!$F$3*ScoreCard!$F$5</f>
        <v>0.4375</v>
      </c>
      <c r="Q1343" s="5">
        <f>laptop_prices3[[#This Row],[Screen Size (inch)]]/ScoreCard!$G$3*ScoreCard!$G$5</f>
        <v>2</v>
      </c>
      <c r="R1343" s="5">
        <f>laptop_prices3[[#This Row],[Battery Life (hours)]]/ScoreCard!$H$3*ScoreCard!$H$5</f>
        <v>3.9083333333333332</v>
      </c>
      <c r="S1343" s="5">
        <f>ScoreCard!$I$3-laptop_prices3[[#This Row],[Weight (kg)]]/ScoreCard!$I$3*ScoreCard!$I$5</f>
        <v>1.9285714285714286</v>
      </c>
      <c r="T1343" s="6" cm="1">
        <f t="array" ref="T1343">_xlfn.IFS(laptop_prices3[[#This Row],[Storage]]="512GB SSD", 512, laptop_prices3[[#This Row],[Storage]] = "1TB SSD", 1000, laptop_prices3[[#This Row],[Storage]] = "2TB SSD", 2000, laptop_prices3[[#This Row],[Storage]]= "256GB SSD", 256, laptop_prices3[[#This Row],[Storage]] = "1TB HDD", 1000*0.7)</f>
        <v>512</v>
      </c>
      <c r="U1343" s="5">
        <f>laptop_prices3[[#This Row],[Storage Raw Value]]/ScoreCard!$J$3*ScoreCard!$J$5</f>
        <v>2.048</v>
      </c>
    </row>
    <row r="1344" spans="2:21" x14ac:dyDescent="0.2">
      <c r="B1344" s="4" cm="1">
        <f t="array" ref="B1344">SUM(laptop_prices3[[#This Row],[RAM Comp]:[Weight Comp]]+laptop_prices3[[#This Row],[Storage Comp]])</f>
        <v>14.913663776493255</v>
      </c>
      <c r="C1344">
        <v>1342</v>
      </c>
      <c r="D1344" t="s">
        <v>47</v>
      </c>
      <c r="E1344" t="s">
        <v>18</v>
      </c>
      <c r="F1344">
        <v>4</v>
      </c>
      <c r="G1344" t="s">
        <v>29</v>
      </c>
      <c r="H1344" t="s">
        <v>20</v>
      </c>
      <c r="I1344">
        <v>14</v>
      </c>
      <c r="J1344" t="s">
        <v>43</v>
      </c>
      <c r="K1344">
        <v>11.9</v>
      </c>
      <c r="L1344">
        <v>2.94</v>
      </c>
      <c r="M1344" t="s">
        <v>30</v>
      </c>
      <c r="N1344">
        <v>1386.09</v>
      </c>
      <c r="O1344" s="5">
        <f>(ScoreCard!$E$3-laptop_prices3[[#This Row],[Price ($)]])/ScoreCard!$E$3*ScoreCard!$E$5</f>
        <v>4.3587595347098596</v>
      </c>
      <c r="P1344" s="5">
        <f>laptop_prices3[[#This Row],[RAM (GB)]]/ScoreCard!$F$3*ScoreCard!$F$5</f>
        <v>0.4375</v>
      </c>
      <c r="Q1344" s="5">
        <f>laptop_prices3[[#This Row],[Screen Size (inch)]]/ScoreCard!$G$3*ScoreCard!$G$5</f>
        <v>1.6184971098265895</v>
      </c>
      <c r="R1344" s="5">
        <f>laptop_prices3[[#This Row],[Battery Life (hours)]]/ScoreCard!$H$3*ScoreCard!$H$5</f>
        <v>6.9416666666666664</v>
      </c>
      <c r="S1344" s="5">
        <f>ScoreCard!$I$3-laptop_prices3[[#This Row],[Weight (kg)]]/ScoreCard!$I$3*ScoreCard!$I$5</f>
        <v>1.82</v>
      </c>
      <c r="T1344" s="6" cm="1">
        <f t="array" ref="T1344">_xlfn.IFS(laptop_prices3[[#This Row],[Storage]]="512GB SSD", 512, laptop_prices3[[#This Row],[Storage]] = "1TB SSD", 1000, laptop_prices3[[#This Row],[Storage]] = "2TB SSD", 2000, laptop_prices3[[#This Row],[Storage]]= "256GB SSD", 256, laptop_prices3[[#This Row],[Storage]] = "1TB HDD", 1000*0.7)</f>
        <v>256</v>
      </c>
      <c r="U1344" s="5">
        <f>laptop_prices3[[#This Row],[Storage Raw Value]]/ScoreCard!$J$3*ScoreCard!$J$5</f>
        <v>1.024</v>
      </c>
    </row>
    <row r="1345" spans="2:21" x14ac:dyDescent="0.2">
      <c r="B1345" s="4" cm="1">
        <f t="array" ref="B1345">SUM(laptop_prices3[[#This Row],[RAM Comp]:[Weight Comp]]+laptop_prices3[[#This Row],[Storage Comp]])</f>
        <v>27.944925681255157</v>
      </c>
      <c r="C1345">
        <v>1343</v>
      </c>
      <c r="D1345" t="s">
        <v>11</v>
      </c>
      <c r="E1345" t="s">
        <v>12</v>
      </c>
      <c r="F1345">
        <v>16</v>
      </c>
      <c r="G1345" t="s">
        <v>19</v>
      </c>
      <c r="H1345" t="s">
        <v>14</v>
      </c>
      <c r="I1345">
        <v>14</v>
      </c>
      <c r="J1345" t="s">
        <v>43</v>
      </c>
      <c r="K1345">
        <v>11.7</v>
      </c>
      <c r="L1345">
        <v>3.06</v>
      </c>
      <c r="M1345" t="s">
        <v>46</v>
      </c>
      <c r="N1345">
        <v>1604.71</v>
      </c>
      <c r="O1345" s="5">
        <f>(ScoreCard!$E$3-laptop_prices3[[#This Row],[Price ($)]])/ScoreCard!$E$3*ScoreCard!$E$5</f>
        <v>4.2576203658811904</v>
      </c>
      <c r="P1345" s="5">
        <f>laptop_prices3[[#This Row],[RAM (GB)]]/ScoreCard!$F$3*ScoreCard!$F$5</f>
        <v>1.75</v>
      </c>
      <c r="Q1345" s="5">
        <f>laptop_prices3[[#This Row],[Screen Size (inch)]]/ScoreCard!$G$3*ScoreCard!$G$5</f>
        <v>1.6184971098265895</v>
      </c>
      <c r="R1345" s="5">
        <f>laptop_prices3[[#This Row],[Battery Life (hours)]]/ScoreCard!$H$3*ScoreCard!$H$5</f>
        <v>6.8250000000000002</v>
      </c>
      <c r="S1345" s="5">
        <f>ScoreCard!$I$3-laptop_prices3[[#This Row],[Weight (kg)]]/ScoreCard!$I$3*ScoreCard!$I$5</f>
        <v>1.7514285714285713</v>
      </c>
      <c r="T1345" s="6" cm="1">
        <f t="array" ref="T1345">_xlfn.IFS(laptop_prices3[[#This Row],[Storage]]="512GB SSD", 512, laptop_prices3[[#This Row],[Storage]] = "1TB SSD", 1000, laptop_prices3[[#This Row],[Storage]] = "2TB SSD", 2000, laptop_prices3[[#This Row],[Storage]]= "256GB SSD", 256, laptop_prices3[[#This Row],[Storage]] = "1TB HDD", 1000*0.7)</f>
        <v>1000</v>
      </c>
      <c r="U1345" s="5">
        <f>laptop_prices3[[#This Row],[Storage Raw Value]]/ScoreCard!$J$3*ScoreCard!$J$5</f>
        <v>4</v>
      </c>
    </row>
    <row r="1346" spans="2:21" x14ac:dyDescent="0.2">
      <c r="B1346" s="4" cm="1">
        <f t="array" ref="B1346">SUM(laptop_prices3[[#This Row],[RAM Comp]:[Weight Comp]]+laptop_prices3[[#This Row],[Storage Comp]])</f>
        <v>19.653111065235343</v>
      </c>
      <c r="C1346">
        <v>1344</v>
      </c>
      <c r="D1346" t="s">
        <v>36</v>
      </c>
      <c r="E1346" t="s">
        <v>24</v>
      </c>
      <c r="F1346">
        <v>4</v>
      </c>
      <c r="G1346" t="s">
        <v>42</v>
      </c>
      <c r="H1346" t="s">
        <v>26</v>
      </c>
      <c r="I1346">
        <v>15.6</v>
      </c>
      <c r="J1346" t="s">
        <v>27</v>
      </c>
      <c r="K1346">
        <v>7.5</v>
      </c>
      <c r="L1346">
        <v>2.91</v>
      </c>
      <c r="M1346" t="s">
        <v>16</v>
      </c>
      <c r="N1346">
        <v>1394.17</v>
      </c>
      <c r="O1346" s="5">
        <f>(ScoreCard!$E$3-laptop_prices3[[#This Row],[Price ($)]])/ScoreCard!$E$3*ScoreCard!$E$5</f>
        <v>4.3550215213344332</v>
      </c>
      <c r="P1346" s="5">
        <f>laptop_prices3[[#This Row],[RAM (GB)]]/ScoreCard!$F$3*ScoreCard!$F$5</f>
        <v>0.4375</v>
      </c>
      <c r="Q1346" s="5">
        <f>laptop_prices3[[#This Row],[Screen Size (inch)]]/ScoreCard!$G$3*ScoreCard!$G$5</f>
        <v>1.8034682080924855</v>
      </c>
      <c r="R1346" s="5">
        <f>laptop_prices3[[#This Row],[Battery Life (hours)]]/ScoreCard!$H$3*ScoreCard!$H$5</f>
        <v>4.375</v>
      </c>
      <c r="S1346" s="5">
        <f>ScoreCard!$I$3-laptop_prices3[[#This Row],[Weight (kg)]]/ScoreCard!$I$3*ScoreCard!$I$5</f>
        <v>1.837142857142857</v>
      </c>
      <c r="T1346" s="6" cm="1">
        <f t="array" ref="T1346">_xlfn.IFS(laptop_prices3[[#This Row],[Storage]]="512GB SSD", 512, laptop_prices3[[#This Row],[Storage]] = "1TB SSD", 1000, laptop_prices3[[#This Row],[Storage]] = "2TB SSD", 2000, laptop_prices3[[#This Row],[Storage]]= "256GB SSD", 256, laptop_prices3[[#This Row],[Storage]] = "1TB HDD", 1000*0.7)</f>
        <v>700</v>
      </c>
      <c r="U1346" s="5">
        <f>laptop_prices3[[#This Row],[Storage Raw Value]]/ScoreCard!$J$3*ScoreCard!$J$5</f>
        <v>2.8</v>
      </c>
    </row>
    <row r="1347" spans="2:21" x14ac:dyDescent="0.2">
      <c r="B1347" s="4" cm="1">
        <f t="array" ref="B1347">SUM(laptop_prices3[[#This Row],[RAM Comp]:[Weight Comp]]+laptop_prices3[[#This Row],[Storage Comp]])</f>
        <v>23.436071428571427</v>
      </c>
      <c r="C1347">
        <v>1345</v>
      </c>
      <c r="D1347" t="s">
        <v>33</v>
      </c>
      <c r="E1347" t="s">
        <v>18</v>
      </c>
      <c r="F1347">
        <v>4</v>
      </c>
      <c r="G1347" t="s">
        <v>19</v>
      </c>
      <c r="H1347" t="s">
        <v>44</v>
      </c>
      <c r="I1347">
        <v>17.3</v>
      </c>
      <c r="J1347" t="s">
        <v>43</v>
      </c>
      <c r="K1347">
        <v>5.4</v>
      </c>
      <c r="L1347">
        <v>2.89</v>
      </c>
      <c r="M1347" t="s">
        <v>22</v>
      </c>
      <c r="N1347">
        <v>706.99</v>
      </c>
      <c r="O1347" s="5">
        <f>(ScoreCard!$E$3-laptop_prices3[[#This Row],[Price ($)]])/ScoreCard!$E$3*ScoreCard!$E$5</f>
        <v>4.6729284559043958</v>
      </c>
      <c r="P1347" s="5">
        <f>laptop_prices3[[#This Row],[RAM (GB)]]/ScoreCard!$F$3*ScoreCard!$F$5</f>
        <v>0.4375</v>
      </c>
      <c r="Q1347" s="5">
        <f>laptop_prices3[[#This Row],[Screen Size (inch)]]/ScoreCard!$G$3*ScoreCard!$G$5</f>
        <v>2</v>
      </c>
      <c r="R1347" s="5">
        <f>laptop_prices3[[#This Row],[Battery Life (hours)]]/ScoreCard!$H$3*ScoreCard!$H$5</f>
        <v>3.15</v>
      </c>
      <c r="S1347" s="5">
        <f>ScoreCard!$I$3-laptop_prices3[[#This Row],[Weight (kg)]]/ScoreCard!$I$3*ScoreCard!$I$5</f>
        <v>1.8485714285714285</v>
      </c>
      <c r="T1347" s="6" cm="1">
        <f t="array" ref="T1347">_xlfn.IFS(laptop_prices3[[#This Row],[Storage]]="512GB SSD", 512, laptop_prices3[[#This Row],[Storage]] = "1TB SSD", 1000, laptop_prices3[[#This Row],[Storage]] = "2TB SSD", 2000, laptop_prices3[[#This Row],[Storage]]= "256GB SSD", 256, laptop_prices3[[#This Row],[Storage]] = "1TB HDD", 1000*0.7)</f>
        <v>1000</v>
      </c>
      <c r="U1347" s="5">
        <f>laptop_prices3[[#This Row],[Storage Raw Value]]/ScoreCard!$J$3*ScoreCard!$J$5</f>
        <v>4</v>
      </c>
    </row>
    <row r="1348" spans="2:21" x14ac:dyDescent="0.2">
      <c r="B1348" s="4" cm="1">
        <f t="array" ref="B1348">SUM(laptop_prices3[[#This Row],[RAM Comp]:[Weight Comp]]+laptop_prices3[[#This Row],[Storage Comp]])</f>
        <v>25.867396779521059</v>
      </c>
      <c r="C1348">
        <v>1346</v>
      </c>
      <c r="D1348" t="s">
        <v>33</v>
      </c>
      <c r="E1348" t="s">
        <v>48</v>
      </c>
      <c r="F1348">
        <v>4</v>
      </c>
      <c r="G1348" t="s">
        <v>19</v>
      </c>
      <c r="H1348" t="s">
        <v>40</v>
      </c>
      <c r="I1348">
        <v>15.6</v>
      </c>
      <c r="J1348" t="s">
        <v>43</v>
      </c>
      <c r="K1348">
        <v>8.6999999999999993</v>
      </c>
      <c r="L1348">
        <v>1.66</v>
      </c>
      <c r="M1348" t="s">
        <v>30</v>
      </c>
      <c r="N1348">
        <v>1397.92</v>
      </c>
      <c r="O1348" s="5">
        <f>(ScoreCard!$E$3-laptop_prices3[[#This Row],[Price ($)]])/ScoreCard!$E$3*ScoreCard!$E$5</f>
        <v>4.3532866760178681</v>
      </c>
      <c r="P1348" s="5">
        <f>laptop_prices3[[#This Row],[RAM (GB)]]/ScoreCard!$F$3*ScoreCard!$F$5</f>
        <v>0.4375</v>
      </c>
      <c r="Q1348" s="5">
        <f>laptop_prices3[[#This Row],[Screen Size (inch)]]/ScoreCard!$G$3*ScoreCard!$G$5</f>
        <v>1.8034682080924855</v>
      </c>
      <c r="R1348" s="5">
        <f>laptop_prices3[[#This Row],[Battery Life (hours)]]/ScoreCard!$H$3*ScoreCard!$H$5</f>
        <v>5.0750000000000002</v>
      </c>
      <c r="S1348" s="5">
        <f>ScoreCard!$I$3-laptop_prices3[[#This Row],[Weight (kg)]]/ScoreCard!$I$3*ScoreCard!$I$5</f>
        <v>2.5514285714285716</v>
      </c>
      <c r="T1348" s="6" cm="1">
        <f t="array" ref="T1348">_xlfn.IFS(laptop_prices3[[#This Row],[Storage]]="512GB SSD", 512, laptop_prices3[[#This Row],[Storage]] = "1TB SSD", 1000, laptop_prices3[[#This Row],[Storage]] = "2TB SSD", 2000, laptop_prices3[[#This Row],[Storage]]= "256GB SSD", 256, laptop_prices3[[#This Row],[Storage]] = "1TB HDD", 1000*0.7)</f>
        <v>1000</v>
      </c>
      <c r="U1348" s="5">
        <f>laptop_prices3[[#This Row],[Storage Raw Value]]/ScoreCard!$J$3*ScoreCard!$J$5</f>
        <v>4</v>
      </c>
    </row>
    <row r="1349" spans="2:21" x14ac:dyDescent="0.2">
      <c r="B1349" s="4" cm="1">
        <f t="array" ref="B1349">SUM(laptop_prices3[[#This Row],[RAM Comp]:[Weight Comp]]+laptop_prices3[[#This Row],[Storage Comp]])</f>
        <v>44.969420589044859</v>
      </c>
      <c r="C1349">
        <v>1347</v>
      </c>
      <c r="D1349" t="s">
        <v>47</v>
      </c>
      <c r="E1349" t="s">
        <v>37</v>
      </c>
      <c r="F1349">
        <v>32</v>
      </c>
      <c r="G1349" t="s">
        <v>25</v>
      </c>
      <c r="H1349" t="s">
        <v>40</v>
      </c>
      <c r="I1349">
        <v>15.6</v>
      </c>
      <c r="J1349" t="s">
        <v>15</v>
      </c>
      <c r="K1349">
        <v>10.1</v>
      </c>
      <c r="L1349">
        <v>3.02</v>
      </c>
      <c r="M1349" t="s">
        <v>30</v>
      </c>
      <c r="N1349">
        <v>4749.67</v>
      </c>
      <c r="O1349" s="5">
        <f>(ScoreCard!$E$3-laptop_prices3[[#This Row],[Price ($)]])/ScoreCard!$E$3*ScoreCard!$E$5</f>
        <v>2.8026819320717844</v>
      </c>
      <c r="P1349" s="5">
        <f>laptop_prices3[[#This Row],[RAM (GB)]]/ScoreCard!$F$3*ScoreCard!$F$5</f>
        <v>3.5</v>
      </c>
      <c r="Q1349" s="5">
        <f>laptop_prices3[[#This Row],[Screen Size (inch)]]/ScoreCard!$G$3*ScoreCard!$G$5</f>
        <v>1.8034682080924855</v>
      </c>
      <c r="R1349" s="5">
        <f>laptop_prices3[[#This Row],[Battery Life (hours)]]/ScoreCard!$H$3*ScoreCard!$H$5</f>
        <v>5.8916666666666666</v>
      </c>
      <c r="S1349" s="5">
        <f>ScoreCard!$I$3-laptop_prices3[[#This Row],[Weight (kg)]]/ScoreCard!$I$3*ScoreCard!$I$5</f>
        <v>1.7742857142857142</v>
      </c>
      <c r="T1349" s="6" cm="1">
        <f t="array" ref="T1349">_xlfn.IFS(laptop_prices3[[#This Row],[Storage]]="512GB SSD", 512, laptop_prices3[[#This Row],[Storage]] = "1TB SSD", 1000, laptop_prices3[[#This Row],[Storage]] = "2TB SSD", 2000, laptop_prices3[[#This Row],[Storage]]= "256GB SSD", 256, laptop_prices3[[#This Row],[Storage]] = "1TB HDD", 1000*0.7)</f>
        <v>2000</v>
      </c>
      <c r="U1349" s="5">
        <f>laptop_prices3[[#This Row],[Storage Raw Value]]/ScoreCard!$J$3*ScoreCard!$J$5</f>
        <v>8</v>
      </c>
    </row>
    <row r="1350" spans="2:21" x14ac:dyDescent="0.2">
      <c r="B1350" s="4" cm="1">
        <f t="array" ref="B1350">SUM(laptop_prices3[[#This Row],[RAM Comp]:[Weight Comp]]+laptop_prices3[[#This Row],[Storage Comp]])</f>
        <v>19.960214285714287</v>
      </c>
      <c r="C1350">
        <v>1348</v>
      </c>
      <c r="D1350" t="s">
        <v>36</v>
      </c>
      <c r="E1350" t="s">
        <v>31</v>
      </c>
      <c r="F1350">
        <v>4</v>
      </c>
      <c r="G1350" t="s">
        <v>13</v>
      </c>
      <c r="H1350" t="s">
        <v>20</v>
      </c>
      <c r="I1350">
        <v>17.3</v>
      </c>
      <c r="J1350" t="s">
        <v>21</v>
      </c>
      <c r="K1350">
        <v>11.7</v>
      </c>
      <c r="L1350">
        <v>1.74</v>
      </c>
      <c r="M1350" t="s">
        <v>16</v>
      </c>
      <c r="N1350">
        <v>709.45</v>
      </c>
      <c r="O1350" s="5">
        <f>(ScoreCard!$E$3-laptop_prices3[[#This Row],[Price ($)]])/ScoreCard!$E$3*ScoreCard!$E$5</f>
        <v>4.6717903973767285</v>
      </c>
      <c r="P1350" s="5">
        <f>laptop_prices3[[#This Row],[RAM (GB)]]/ScoreCard!$F$3*ScoreCard!$F$5</f>
        <v>0.4375</v>
      </c>
      <c r="Q1350" s="5">
        <f>laptop_prices3[[#This Row],[Screen Size (inch)]]/ScoreCard!$G$3*ScoreCard!$G$5</f>
        <v>2</v>
      </c>
      <c r="R1350" s="5">
        <f>laptop_prices3[[#This Row],[Battery Life (hours)]]/ScoreCard!$H$3*ScoreCard!$H$5</f>
        <v>6.8250000000000002</v>
      </c>
      <c r="S1350" s="5">
        <f>ScoreCard!$I$3-laptop_prices3[[#This Row],[Weight (kg)]]/ScoreCard!$I$3*ScoreCard!$I$5</f>
        <v>2.5057142857142858</v>
      </c>
      <c r="T1350" s="6" cm="1">
        <f t="array" ref="T1350">_xlfn.IFS(laptop_prices3[[#This Row],[Storage]]="512GB SSD", 512, laptop_prices3[[#This Row],[Storage]] = "1TB SSD", 1000, laptop_prices3[[#This Row],[Storage]] = "2TB SSD", 2000, laptop_prices3[[#This Row],[Storage]]= "256GB SSD", 256, laptop_prices3[[#This Row],[Storage]] = "1TB HDD", 1000*0.7)</f>
        <v>512</v>
      </c>
      <c r="U1350" s="5">
        <f>laptop_prices3[[#This Row],[Storage Raw Value]]/ScoreCard!$J$3*ScoreCard!$J$5</f>
        <v>2.048</v>
      </c>
    </row>
    <row r="1351" spans="2:21" x14ac:dyDescent="0.2">
      <c r="B1351" s="4" cm="1">
        <f t="array" ref="B1351">SUM(laptop_prices3[[#This Row],[RAM Comp]:[Weight Comp]]+laptop_prices3[[#This Row],[Storage Comp]])</f>
        <v>14.321134874759153</v>
      </c>
      <c r="C1351">
        <v>1349</v>
      </c>
      <c r="D1351" t="s">
        <v>47</v>
      </c>
      <c r="E1351" t="s">
        <v>37</v>
      </c>
      <c r="F1351">
        <v>32</v>
      </c>
      <c r="G1351" t="s">
        <v>29</v>
      </c>
      <c r="H1351" t="s">
        <v>32</v>
      </c>
      <c r="I1351">
        <v>15.6</v>
      </c>
      <c r="J1351" t="s">
        <v>21</v>
      </c>
      <c r="K1351">
        <v>4.7</v>
      </c>
      <c r="L1351">
        <v>2.31</v>
      </c>
      <c r="M1351" t="s">
        <v>22</v>
      </c>
      <c r="N1351">
        <v>3088.51</v>
      </c>
      <c r="O1351" s="5">
        <f>(ScoreCard!$E$3-laptop_prices3[[#This Row],[Price ($)]])/ScoreCard!$E$3*ScoreCard!$E$5</f>
        <v>3.5711767710226239</v>
      </c>
      <c r="P1351" s="5">
        <f>laptop_prices3[[#This Row],[RAM (GB)]]/ScoreCard!$F$3*ScoreCard!$F$5</f>
        <v>3.5</v>
      </c>
      <c r="Q1351" s="5">
        <f>laptop_prices3[[#This Row],[Screen Size (inch)]]/ScoreCard!$G$3*ScoreCard!$G$5</f>
        <v>1.8034682080924855</v>
      </c>
      <c r="R1351" s="5">
        <f>laptop_prices3[[#This Row],[Battery Life (hours)]]/ScoreCard!$H$3*ScoreCard!$H$5</f>
        <v>2.7416666666666667</v>
      </c>
      <c r="S1351" s="5">
        <f>ScoreCard!$I$3-laptop_prices3[[#This Row],[Weight (kg)]]/ScoreCard!$I$3*ScoreCard!$I$5</f>
        <v>2.1799999999999997</v>
      </c>
      <c r="T1351" s="6" cm="1">
        <f t="array" ref="T1351">_xlfn.IFS(laptop_prices3[[#This Row],[Storage]]="512GB SSD", 512, laptop_prices3[[#This Row],[Storage]] = "1TB SSD", 1000, laptop_prices3[[#This Row],[Storage]] = "2TB SSD", 2000, laptop_prices3[[#This Row],[Storage]]= "256GB SSD", 256, laptop_prices3[[#This Row],[Storage]] = "1TB HDD", 1000*0.7)</f>
        <v>256</v>
      </c>
      <c r="U1351" s="5">
        <f>laptop_prices3[[#This Row],[Storage Raw Value]]/ScoreCard!$J$3*ScoreCard!$J$5</f>
        <v>1.024</v>
      </c>
    </row>
    <row r="1352" spans="2:21" x14ac:dyDescent="0.2">
      <c r="B1352" s="4" cm="1">
        <f t="array" ref="B1352">SUM(laptop_prices3[[#This Row],[RAM Comp]:[Weight Comp]]+laptop_prices3[[#This Row],[Storage Comp]])</f>
        <v>16.29452463528764</v>
      </c>
      <c r="C1352">
        <v>1350</v>
      </c>
      <c r="D1352" t="s">
        <v>17</v>
      </c>
      <c r="E1352" t="s">
        <v>41</v>
      </c>
      <c r="F1352">
        <v>32</v>
      </c>
      <c r="G1352" t="s">
        <v>29</v>
      </c>
      <c r="H1352" t="s">
        <v>20</v>
      </c>
      <c r="I1352">
        <v>13.3</v>
      </c>
      <c r="J1352" t="s">
        <v>27</v>
      </c>
      <c r="K1352">
        <v>8</v>
      </c>
      <c r="L1352">
        <v>1.76</v>
      </c>
      <c r="M1352" t="s">
        <v>30</v>
      </c>
      <c r="N1352">
        <v>6221.31</v>
      </c>
      <c r="O1352" s="5">
        <f>(ScoreCard!$E$3-laptop_prices3[[#This Row],[Price ($)]])/ScoreCard!$E$3*ScoreCard!$E$5</f>
        <v>2.121863862293067</v>
      </c>
      <c r="P1352" s="5">
        <f>laptop_prices3[[#This Row],[RAM (GB)]]/ScoreCard!$F$3*ScoreCard!$F$5</f>
        <v>3.5</v>
      </c>
      <c r="Q1352" s="5">
        <f>laptop_prices3[[#This Row],[Screen Size (inch)]]/ScoreCard!$G$3*ScoreCard!$G$5</f>
        <v>1.5375722543352601</v>
      </c>
      <c r="R1352" s="5">
        <f>laptop_prices3[[#This Row],[Battery Life (hours)]]/ScoreCard!$H$3*ScoreCard!$H$5</f>
        <v>4.6666666666666661</v>
      </c>
      <c r="S1352" s="5">
        <f>ScoreCard!$I$3-laptop_prices3[[#This Row],[Weight (kg)]]/ScoreCard!$I$3*ScoreCard!$I$5</f>
        <v>2.4942857142857142</v>
      </c>
      <c r="T1352" s="6" cm="1">
        <f t="array" ref="T1352">_xlfn.IFS(laptop_prices3[[#This Row],[Storage]]="512GB SSD", 512, laptop_prices3[[#This Row],[Storage]] = "1TB SSD", 1000, laptop_prices3[[#This Row],[Storage]] = "2TB SSD", 2000, laptop_prices3[[#This Row],[Storage]]= "256GB SSD", 256, laptop_prices3[[#This Row],[Storage]] = "1TB HDD", 1000*0.7)</f>
        <v>256</v>
      </c>
      <c r="U1352" s="5">
        <f>laptop_prices3[[#This Row],[Storage Raw Value]]/ScoreCard!$J$3*ScoreCard!$J$5</f>
        <v>1.024</v>
      </c>
    </row>
    <row r="1353" spans="2:21" x14ac:dyDescent="0.2">
      <c r="B1353" s="4" cm="1">
        <f t="array" ref="B1353">SUM(laptop_prices3[[#This Row],[RAM Comp]:[Weight Comp]]+laptop_prices3[[#This Row],[Storage Comp]])</f>
        <v>16.655658684282962</v>
      </c>
      <c r="C1353">
        <v>1351</v>
      </c>
      <c r="D1353" t="s">
        <v>45</v>
      </c>
      <c r="E1353" t="s">
        <v>12</v>
      </c>
      <c r="F1353">
        <v>16</v>
      </c>
      <c r="G1353" t="s">
        <v>29</v>
      </c>
      <c r="H1353" t="s">
        <v>14</v>
      </c>
      <c r="I1353">
        <v>15.6</v>
      </c>
      <c r="J1353" t="s">
        <v>21</v>
      </c>
      <c r="K1353">
        <v>11.8</v>
      </c>
      <c r="L1353">
        <v>2.41</v>
      </c>
      <c r="M1353" t="s">
        <v>16</v>
      </c>
      <c r="N1353">
        <v>999.68</v>
      </c>
      <c r="O1353" s="5">
        <f>(ScoreCard!$E$3-laptop_prices3[[#This Row],[Price ($)]])/ScoreCard!$E$3*ScoreCard!$E$5</f>
        <v>4.5375226223829284</v>
      </c>
      <c r="P1353" s="5">
        <f>laptop_prices3[[#This Row],[RAM (GB)]]/ScoreCard!$F$3*ScoreCard!$F$5</f>
        <v>1.75</v>
      </c>
      <c r="Q1353" s="5">
        <f>laptop_prices3[[#This Row],[Screen Size (inch)]]/ScoreCard!$G$3*ScoreCard!$G$5</f>
        <v>1.8034682080924855</v>
      </c>
      <c r="R1353" s="5">
        <f>laptop_prices3[[#This Row],[Battery Life (hours)]]/ScoreCard!$H$3*ScoreCard!$H$5</f>
        <v>6.8833333333333337</v>
      </c>
      <c r="S1353" s="5">
        <f>ScoreCard!$I$3-laptop_prices3[[#This Row],[Weight (kg)]]/ScoreCard!$I$3*ScoreCard!$I$5</f>
        <v>2.1228571428571428</v>
      </c>
      <c r="T1353" s="6" cm="1">
        <f t="array" ref="T1353">_xlfn.IFS(laptop_prices3[[#This Row],[Storage]]="512GB SSD", 512, laptop_prices3[[#This Row],[Storage]] = "1TB SSD", 1000, laptop_prices3[[#This Row],[Storage]] = "2TB SSD", 2000, laptop_prices3[[#This Row],[Storage]]= "256GB SSD", 256, laptop_prices3[[#This Row],[Storage]] = "1TB HDD", 1000*0.7)</f>
        <v>256</v>
      </c>
      <c r="U1353" s="5">
        <f>laptop_prices3[[#This Row],[Storage Raw Value]]/ScoreCard!$J$3*ScoreCard!$J$5</f>
        <v>1.024</v>
      </c>
    </row>
    <row r="1354" spans="2:21" x14ac:dyDescent="0.2">
      <c r="B1354" s="4" cm="1">
        <f t="array" ref="B1354">SUM(laptop_prices3[[#This Row],[RAM Comp]:[Weight Comp]]+laptop_prices3[[#This Row],[Storage Comp]])</f>
        <v>14.830896779521058</v>
      </c>
      <c r="C1354">
        <v>1352</v>
      </c>
      <c r="D1354" t="s">
        <v>47</v>
      </c>
      <c r="E1354" t="s">
        <v>24</v>
      </c>
      <c r="F1354">
        <v>32</v>
      </c>
      <c r="G1354" t="s">
        <v>29</v>
      </c>
      <c r="H1354" t="s">
        <v>35</v>
      </c>
      <c r="I1354">
        <v>15.6</v>
      </c>
      <c r="J1354" t="s">
        <v>21</v>
      </c>
      <c r="K1354">
        <v>4.8</v>
      </c>
      <c r="L1354">
        <v>1.52</v>
      </c>
      <c r="M1354" t="s">
        <v>16</v>
      </c>
      <c r="N1354">
        <v>1828.76</v>
      </c>
      <c r="O1354" s="5">
        <f>(ScoreCard!$E$3-laptop_prices3[[#This Row],[Price ($)]])/ScoreCard!$E$3*ScoreCard!$E$5</f>
        <v>4.1539691410341337</v>
      </c>
      <c r="P1354" s="5">
        <f>laptop_prices3[[#This Row],[RAM (GB)]]/ScoreCard!$F$3*ScoreCard!$F$5</f>
        <v>3.5</v>
      </c>
      <c r="Q1354" s="5">
        <f>laptop_prices3[[#This Row],[Screen Size (inch)]]/ScoreCard!$G$3*ScoreCard!$G$5</f>
        <v>1.8034682080924855</v>
      </c>
      <c r="R1354" s="5">
        <f>laptop_prices3[[#This Row],[Battery Life (hours)]]/ScoreCard!$H$3*ScoreCard!$H$5</f>
        <v>2.8</v>
      </c>
      <c r="S1354" s="5">
        <f>ScoreCard!$I$3-laptop_prices3[[#This Row],[Weight (kg)]]/ScoreCard!$I$3*ScoreCard!$I$5</f>
        <v>2.6314285714285717</v>
      </c>
      <c r="T1354" s="6" cm="1">
        <f t="array" ref="T1354">_xlfn.IFS(laptop_prices3[[#This Row],[Storage]]="512GB SSD", 512, laptop_prices3[[#This Row],[Storage]] = "1TB SSD", 1000, laptop_prices3[[#This Row],[Storage]] = "2TB SSD", 2000, laptop_prices3[[#This Row],[Storage]]= "256GB SSD", 256, laptop_prices3[[#This Row],[Storage]] = "1TB HDD", 1000*0.7)</f>
        <v>256</v>
      </c>
      <c r="U1354" s="5">
        <f>laptop_prices3[[#This Row],[Storage Raw Value]]/ScoreCard!$J$3*ScoreCard!$J$5</f>
        <v>1.024</v>
      </c>
    </row>
    <row r="1355" spans="2:21" x14ac:dyDescent="0.2">
      <c r="B1355" s="4" cm="1">
        <f t="array" ref="B1355">SUM(laptop_prices3[[#This Row],[RAM Comp]:[Weight Comp]]+laptop_prices3[[#This Row],[Storage Comp]])</f>
        <v>19.859544728874209</v>
      </c>
      <c r="C1355">
        <v>1353</v>
      </c>
      <c r="D1355" t="s">
        <v>17</v>
      </c>
      <c r="E1355" t="s">
        <v>48</v>
      </c>
      <c r="F1355">
        <v>32</v>
      </c>
      <c r="G1355" t="s">
        <v>13</v>
      </c>
      <c r="H1355" t="s">
        <v>32</v>
      </c>
      <c r="I1355">
        <v>14</v>
      </c>
      <c r="J1355" t="s">
        <v>27</v>
      </c>
      <c r="K1355">
        <v>7</v>
      </c>
      <c r="L1355">
        <v>1.81</v>
      </c>
      <c r="M1355" t="s">
        <v>46</v>
      </c>
      <c r="N1355">
        <v>4677.3</v>
      </c>
      <c r="O1355" s="5">
        <f>(ScoreCard!$E$3-laptop_prices3[[#This Row],[Price ($)]])/ScoreCard!$E$3*ScoreCard!$E$5</f>
        <v>2.8361621335544065</v>
      </c>
      <c r="P1355" s="5">
        <f>laptop_prices3[[#This Row],[RAM (GB)]]/ScoreCard!$F$3*ScoreCard!$F$5</f>
        <v>3.5</v>
      </c>
      <c r="Q1355" s="5">
        <f>laptop_prices3[[#This Row],[Screen Size (inch)]]/ScoreCard!$G$3*ScoreCard!$G$5</f>
        <v>1.6184971098265895</v>
      </c>
      <c r="R1355" s="5">
        <f>laptop_prices3[[#This Row],[Battery Life (hours)]]/ScoreCard!$H$3*ScoreCard!$H$5</f>
        <v>4.0833333333333339</v>
      </c>
      <c r="S1355" s="5">
        <f>ScoreCard!$I$3-laptop_prices3[[#This Row],[Weight (kg)]]/ScoreCard!$I$3*ScoreCard!$I$5</f>
        <v>2.4657142857142857</v>
      </c>
      <c r="T1355" s="6" cm="1">
        <f t="array" ref="T1355">_xlfn.IFS(laptop_prices3[[#This Row],[Storage]]="512GB SSD", 512, laptop_prices3[[#This Row],[Storage]] = "1TB SSD", 1000, laptop_prices3[[#This Row],[Storage]] = "2TB SSD", 2000, laptop_prices3[[#This Row],[Storage]]= "256GB SSD", 256, laptop_prices3[[#This Row],[Storage]] = "1TB HDD", 1000*0.7)</f>
        <v>512</v>
      </c>
      <c r="U1355" s="5">
        <f>laptop_prices3[[#This Row],[Storage Raw Value]]/ScoreCard!$J$3*ScoreCard!$J$5</f>
        <v>2.048</v>
      </c>
    </row>
    <row r="1356" spans="2:21" x14ac:dyDescent="0.2">
      <c r="B1356" s="4" cm="1">
        <f t="array" ref="B1356">SUM(laptop_prices3[[#This Row],[RAM Comp]:[Weight Comp]]+laptop_prices3[[#This Row],[Storage Comp]])</f>
        <v>20.171710982658958</v>
      </c>
      <c r="C1356">
        <v>1354</v>
      </c>
      <c r="D1356" t="s">
        <v>38</v>
      </c>
      <c r="E1356" t="s">
        <v>18</v>
      </c>
      <c r="F1356">
        <v>32</v>
      </c>
      <c r="G1356" t="s">
        <v>13</v>
      </c>
      <c r="H1356" t="s">
        <v>40</v>
      </c>
      <c r="I1356">
        <v>16</v>
      </c>
      <c r="J1356" t="s">
        <v>21</v>
      </c>
      <c r="K1356">
        <v>6.6</v>
      </c>
      <c r="L1356">
        <v>1.26</v>
      </c>
      <c r="M1356" t="s">
        <v>22</v>
      </c>
      <c r="N1356">
        <v>1867.25</v>
      </c>
      <c r="O1356" s="5">
        <f>(ScoreCard!$E$3-laptop_prices3[[#This Row],[Price ($)]])/ScoreCard!$E$3*ScoreCard!$E$5</f>
        <v>4.1361626887049079</v>
      </c>
      <c r="P1356" s="5">
        <f>laptop_prices3[[#This Row],[RAM (GB)]]/ScoreCard!$F$3*ScoreCard!$F$5</f>
        <v>3.5</v>
      </c>
      <c r="Q1356" s="5">
        <f>laptop_prices3[[#This Row],[Screen Size (inch)]]/ScoreCard!$G$3*ScoreCard!$G$5</f>
        <v>1.8497109826589595</v>
      </c>
      <c r="R1356" s="5">
        <f>laptop_prices3[[#This Row],[Battery Life (hours)]]/ScoreCard!$H$3*ScoreCard!$H$5</f>
        <v>3.8499999999999996</v>
      </c>
      <c r="S1356" s="5">
        <f>ScoreCard!$I$3-laptop_prices3[[#This Row],[Weight (kg)]]/ScoreCard!$I$3*ScoreCard!$I$5</f>
        <v>2.7800000000000002</v>
      </c>
      <c r="T1356" s="6" cm="1">
        <f t="array" ref="T1356">_xlfn.IFS(laptop_prices3[[#This Row],[Storage]]="512GB SSD", 512, laptop_prices3[[#This Row],[Storage]] = "1TB SSD", 1000, laptop_prices3[[#This Row],[Storage]] = "2TB SSD", 2000, laptop_prices3[[#This Row],[Storage]]= "256GB SSD", 256, laptop_prices3[[#This Row],[Storage]] = "1TB HDD", 1000*0.7)</f>
        <v>512</v>
      </c>
      <c r="U1356" s="5">
        <f>laptop_prices3[[#This Row],[Storage Raw Value]]/ScoreCard!$J$3*ScoreCard!$J$5</f>
        <v>2.048</v>
      </c>
    </row>
    <row r="1357" spans="2:21" x14ac:dyDescent="0.2">
      <c r="B1357" s="4" cm="1">
        <f t="array" ref="B1357">SUM(laptop_prices3[[#This Row],[RAM Comp]:[Weight Comp]]+laptop_prices3[[#This Row],[Storage Comp]])</f>
        <v>12.931952380952382</v>
      </c>
      <c r="C1357">
        <v>1355</v>
      </c>
      <c r="D1357" t="s">
        <v>33</v>
      </c>
      <c r="E1357" t="s">
        <v>18</v>
      </c>
      <c r="F1357">
        <v>16</v>
      </c>
      <c r="G1357" t="s">
        <v>29</v>
      </c>
      <c r="H1357" t="s">
        <v>20</v>
      </c>
      <c r="I1357">
        <v>17.3</v>
      </c>
      <c r="J1357" t="s">
        <v>43</v>
      </c>
      <c r="K1357">
        <v>4.0999999999999996</v>
      </c>
      <c r="L1357">
        <v>1.41</v>
      </c>
      <c r="M1357" t="s">
        <v>22</v>
      </c>
      <c r="N1357">
        <v>1687.56</v>
      </c>
      <c r="O1357" s="5">
        <f>(ScoreCard!$E$3-laptop_prices3[[#This Row],[Price ($)]])/ScoreCard!$E$3*ScoreCard!$E$5</f>
        <v>4.2192918500205403</v>
      </c>
      <c r="P1357" s="5">
        <f>laptop_prices3[[#This Row],[RAM (GB)]]/ScoreCard!$F$3*ScoreCard!$F$5</f>
        <v>1.75</v>
      </c>
      <c r="Q1357" s="5">
        <f>laptop_prices3[[#This Row],[Screen Size (inch)]]/ScoreCard!$G$3*ScoreCard!$G$5</f>
        <v>2</v>
      </c>
      <c r="R1357" s="5">
        <f>laptop_prices3[[#This Row],[Battery Life (hours)]]/ScoreCard!$H$3*ScoreCard!$H$5</f>
        <v>2.3916666666666662</v>
      </c>
      <c r="S1357" s="5">
        <f>ScoreCard!$I$3-laptop_prices3[[#This Row],[Weight (kg)]]/ScoreCard!$I$3*ScoreCard!$I$5</f>
        <v>2.6942857142857144</v>
      </c>
      <c r="T1357" s="6" cm="1">
        <f t="array" ref="T1357">_xlfn.IFS(laptop_prices3[[#This Row],[Storage]]="512GB SSD", 512, laptop_prices3[[#This Row],[Storage]] = "1TB SSD", 1000, laptop_prices3[[#This Row],[Storage]] = "2TB SSD", 2000, laptop_prices3[[#This Row],[Storage]]= "256GB SSD", 256, laptop_prices3[[#This Row],[Storage]] = "1TB HDD", 1000*0.7)</f>
        <v>256</v>
      </c>
      <c r="U1357" s="5">
        <f>laptop_prices3[[#This Row],[Storage Raw Value]]/ScoreCard!$J$3*ScoreCard!$J$5</f>
        <v>1.024</v>
      </c>
    </row>
    <row r="1358" spans="2:21" x14ac:dyDescent="0.2">
      <c r="B1358" s="4" cm="1">
        <f t="array" ref="B1358">SUM(laptop_prices3[[#This Row],[RAM Comp]:[Weight Comp]]+laptop_prices3[[#This Row],[Storage Comp]])</f>
        <v>41.925611065235344</v>
      </c>
      <c r="C1358">
        <v>1356</v>
      </c>
      <c r="D1358" t="s">
        <v>47</v>
      </c>
      <c r="E1358" t="s">
        <v>39</v>
      </c>
      <c r="F1358">
        <v>16</v>
      </c>
      <c r="G1358" t="s">
        <v>25</v>
      </c>
      <c r="H1358" t="s">
        <v>20</v>
      </c>
      <c r="I1358">
        <v>15.6</v>
      </c>
      <c r="J1358" t="s">
        <v>21</v>
      </c>
      <c r="K1358">
        <v>7.5</v>
      </c>
      <c r="L1358">
        <v>2.63</v>
      </c>
      <c r="M1358" t="s">
        <v>46</v>
      </c>
      <c r="N1358">
        <v>1576.39</v>
      </c>
      <c r="O1358" s="5">
        <f>(ScoreCard!$E$3-laptop_prices3[[#This Row],[Price ($)]])/ScoreCard!$E$3*ScoreCard!$E$5</f>
        <v>4.2707219177118922</v>
      </c>
      <c r="P1358" s="5">
        <f>laptop_prices3[[#This Row],[RAM (GB)]]/ScoreCard!$F$3*ScoreCard!$F$5</f>
        <v>1.75</v>
      </c>
      <c r="Q1358" s="5">
        <f>laptop_prices3[[#This Row],[Screen Size (inch)]]/ScoreCard!$G$3*ScoreCard!$G$5</f>
        <v>1.8034682080924855</v>
      </c>
      <c r="R1358" s="5">
        <f>laptop_prices3[[#This Row],[Battery Life (hours)]]/ScoreCard!$H$3*ScoreCard!$H$5</f>
        <v>4.375</v>
      </c>
      <c r="S1358" s="5">
        <f>ScoreCard!$I$3-laptop_prices3[[#This Row],[Weight (kg)]]/ScoreCard!$I$3*ScoreCard!$I$5</f>
        <v>1.9971428571428571</v>
      </c>
      <c r="T1358" s="6" cm="1">
        <f t="array" ref="T1358">_xlfn.IFS(laptop_prices3[[#This Row],[Storage]]="512GB SSD", 512, laptop_prices3[[#This Row],[Storage]] = "1TB SSD", 1000, laptop_prices3[[#This Row],[Storage]] = "2TB SSD", 2000, laptop_prices3[[#This Row],[Storage]]= "256GB SSD", 256, laptop_prices3[[#This Row],[Storage]] = "1TB HDD", 1000*0.7)</f>
        <v>2000</v>
      </c>
      <c r="U1358" s="5">
        <f>laptop_prices3[[#This Row],[Storage Raw Value]]/ScoreCard!$J$3*ScoreCard!$J$5</f>
        <v>8</v>
      </c>
    </row>
    <row r="1359" spans="2:21" x14ac:dyDescent="0.2">
      <c r="B1359" s="4" cm="1">
        <f t="array" ref="B1359">SUM(laptop_prices3[[#This Row],[RAM Comp]:[Weight Comp]]+laptop_prices3[[#This Row],[Storage Comp]])</f>
        <v>20.661473300302777</v>
      </c>
      <c r="C1359">
        <v>1357</v>
      </c>
      <c r="D1359" t="s">
        <v>36</v>
      </c>
      <c r="E1359" t="s">
        <v>31</v>
      </c>
      <c r="F1359">
        <v>4</v>
      </c>
      <c r="G1359" t="s">
        <v>42</v>
      </c>
      <c r="H1359" t="s">
        <v>20</v>
      </c>
      <c r="I1359">
        <v>14</v>
      </c>
      <c r="J1359" t="s">
        <v>27</v>
      </c>
      <c r="K1359">
        <v>7.9</v>
      </c>
      <c r="L1359">
        <v>1.23</v>
      </c>
      <c r="M1359" t="s">
        <v>16</v>
      </c>
      <c r="N1359">
        <v>1198.1400000000001</v>
      </c>
      <c r="O1359" s="5">
        <f>(ScoreCard!$E$3-laptop_prices3[[#This Row],[Price ($)]])/ScoreCard!$E$3*ScoreCard!$E$5</f>
        <v>4.4457099819761146</v>
      </c>
      <c r="P1359" s="5">
        <f>laptop_prices3[[#This Row],[RAM (GB)]]/ScoreCard!$F$3*ScoreCard!$F$5</f>
        <v>0.4375</v>
      </c>
      <c r="Q1359" s="5">
        <f>laptop_prices3[[#This Row],[Screen Size (inch)]]/ScoreCard!$G$3*ScoreCard!$G$5</f>
        <v>1.6184971098265895</v>
      </c>
      <c r="R1359" s="5">
        <f>laptop_prices3[[#This Row],[Battery Life (hours)]]/ScoreCard!$H$3*ScoreCard!$H$5</f>
        <v>4.6083333333333334</v>
      </c>
      <c r="S1359" s="5">
        <f>ScoreCard!$I$3-laptop_prices3[[#This Row],[Weight (kg)]]/ScoreCard!$I$3*ScoreCard!$I$5</f>
        <v>2.7971428571428572</v>
      </c>
      <c r="T1359" s="6" cm="1">
        <f t="array" ref="T1359">_xlfn.IFS(laptop_prices3[[#This Row],[Storage]]="512GB SSD", 512, laptop_prices3[[#This Row],[Storage]] = "1TB SSD", 1000, laptop_prices3[[#This Row],[Storage]] = "2TB SSD", 2000, laptop_prices3[[#This Row],[Storage]]= "256GB SSD", 256, laptop_prices3[[#This Row],[Storage]] = "1TB HDD", 1000*0.7)</f>
        <v>700</v>
      </c>
      <c r="U1359" s="5">
        <f>laptop_prices3[[#This Row],[Storage Raw Value]]/ScoreCard!$J$3*ScoreCard!$J$5</f>
        <v>2.8</v>
      </c>
    </row>
    <row r="1360" spans="2:21" x14ac:dyDescent="0.2">
      <c r="B1360" s="4" cm="1">
        <f t="array" ref="B1360">SUM(laptop_prices3[[#This Row],[RAM Comp]:[Weight Comp]]+laptop_prices3[[#This Row],[Storage Comp]])</f>
        <v>19.268544728874208</v>
      </c>
      <c r="C1360">
        <v>1358</v>
      </c>
      <c r="D1360" t="s">
        <v>34</v>
      </c>
      <c r="E1360" t="s">
        <v>24</v>
      </c>
      <c r="F1360">
        <v>64</v>
      </c>
      <c r="G1360" t="s">
        <v>29</v>
      </c>
      <c r="H1360" t="s">
        <v>40</v>
      </c>
      <c r="I1360">
        <v>14</v>
      </c>
      <c r="J1360" t="s">
        <v>15</v>
      </c>
      <c r="K1360">
        <v>7.9</v>
      </c>
      <c r="L1360">
        <v>2.72</v>
      </c>
      <c r="M1360" t="s">
        <v>46</v>
      </c>
      <c r="N1360">
        <v>2835.44</v>
      </c>
      <c r="O1360" s="5">
        <f>(ScoreCard!$E$3-laptop_prices3[[#This Row],[Price ($)]])/ScoreCard!$E$3*ScoreCard!$E$5</f>
        <v>3.688253385492807</v>
      </c>
      <c r="P1360" s="5">
        <f>laptop_prices3[[#This Row],[RAM (GB)]]/ScoreCard!$F$3*ScoreCard!$F$5</f>
        <v>7</v>
      </c>
      <c r="Q1360" s="5">
        <f>laptop_prices3[[#This Row],[Screen Size (inch)]]/ScoreCard!$G$3*ScoreCard!$G$5</f>
        <v>1.6184971098265895</v>
      </c>
      <c r="R1360" s="5">
        <f>laptop_prices3[[#This Row],[Battery Life (hours)]]/ScoreCard!$H$3*ScoreCard!$H$5</f>
        <v>4.6083333333333334</v>
      </c>
      <c r="S1360" s="5">
        <f>ScoreCard!$I$3-laptop_prices3[[#This Row],[Weight (kg)]]/ScoreCard!$I$3*ScoreCard!$I$5</f>
        <v>1.9457142857142855</v>
      </c>
      <c r="T1360" s="6" cm="1">
        <f t="array" ref="T1360">_xlfn.IFS(laptop_prices3[[#This Row],[Storage]]="512GB SSD", 512, laptop_prices3[[#This Row],[Storage]] = "1TB SSD", 1000, laptop_prices3[[#This Row],[Storage]] = "2TB SSD", 2000, laptop_prices3[[#This Row],[Storage]]= "256GB SSD", 256, laptop_prices3[[#This Row],[Storage]] = "1TB HDD", 1000*0.7)</f>
        <v>256</v>
      </c>
      <c r="U1360" s="5">
        <f>laptop_prices3[[#This Row],[Storage Raw Value]]/ScoreCard!$J$3*ScoreCard!$J$5</f>
        <v>1.024</v>
      </c>
    </row>
    <row r="1361" spans="2:21" x14ac:dyDescent="0.2">
      <c r="B1361" s="4" cm="1">
        <f t="array" ref="B1361">SUM(laptop_prices3[[#This Row],[RAM Comp]:[Weight Comp]]+laptop_prices3[[#This Row],[Storage Comp]])</f>
        <v>41.758973300302785</v>
      </c>
      <c r="C1361">
        <v>1359</v>
      </c>
      <c r="D1361" t="s">
        <v>17</v>
      </c>
      <c r="E1361" t="s">
        <v>18</v>
      </c>
      <c r="F1361">
        <v>16</v>
      </c>
      <c r="G1361" t="s">
        <v>25</v>
      </c>
      <c r="H1361" t="s">
        <v>32</v>
      </c>
      <c r="I1361">
        <v>14</v>
      </c>
      <c r="J1361" t="s">
        <v>27</v>
      </c>
      <c r="K1361">
        <v>7.6</v>
      </c>
      <c r="L1361">
        <v>2.7</v>
      </c>
      <c r="M1361" t="s">
        <v>46</v>
      </c>
      <c r="N1361">
        <v>3592.84</v>
      </c>
      <c r="O1361" s="5">
        <f>(ScoreCard!$E$3-laptop_prices3[[#This Row],[Price ($)]])/ScoreCard!$E$3*ScoreCard!$E$5</f>
        <v>3.3378608940883869</v>
      </c>
      <c r="P1361" s="5">
        <f>laptop_prices3[[#This Row],[RAM (GB)]]/ScoreCard!$F$3*ScoreCard!$F$5</f>
        <v>1.75</v>
      </c>
      <c r="Q1361" s="5">
        <f>laptop_prices3[[#This Row],[Screen Size (inch)]]/ScoreCard!$G$3*ScoreCard!$G$5</f>
        <v>1.6184971098265895</v>
      </c>
      <c r="R1361" s="5">
        <f>laptop_prices3[[#This Row],[Battery Life (hours)]]/ScoreCard!$H$3*ScoreCard!$H$5</f>
        <v>4.4333333333333336</v>
      </c>
      <c r="S1361" s="5">
        <f>ScoreCard!$I$3-laptop_prices3[[#This Row],[Weight (kg)]]/ScoreCard!$I$3*ScoreCard!$I$5</f>
        <v>1.9571428571428571</v>
      </c>
      <c r="T1361" s="6" cm="1">
        <f t="array" ref="T1361">_xlfn.IFS(laptop_prices3[[#This Row],[Storage]]="512GB SSD", 512, laptop_prices3[[#This Row],[Storage]] = "1TB SSD", 1000, laptop_prices3[[#This Row],[Storage]] = "2TB SSD", 2000, laptop_prices3[[#This Row],[Storage]]= "256GB SSD", 256, laptop_prices3[[#This Row],[Storage]] = "1TB HDD", 1000*0.7)</f>
        <v>2000</v>
      </c>
      <c r="U1361" s="5">
        <f>laptop_prices3[[#This Row],[Storage Raw Value]]/ScoreCard!$J$3*ScoreCard!$J$5</f>
        <v>8</v>
      </c>
    </row>
    <row r="1362" spans="2:21" x14ac:dyDescent="0.2">
      <c r="B1362" s="4" cm="1">
        <f t="array" ref="B1362">SUM(laptop_prices3[[#This Row],[RAM Comp]:[Weight Comp]]+laptop_prices3[[#This Row],[Storage Comp]])</f>
        <v>18.183515827140106</v>
      </c>
      <c r="C1362">
        <v>1360</v>
      </c>
      <c r="D1362" t="s">
        <v>47</v>
      </c>
      <c r="E1362" t="s">
        <v>37</v>
      </c>
      <c r="F1362">
        <v>32</v>
      </c>
      <c r="G1362" t="s">
        <v>29</v>
      </c>
      <c r="H1362" t="s">
        <v>26</v>
      </c>
      <c r="I1362">
        <v>15.6</v>
      </c>
      <c r="J1362" t="s">
        <v>43</v>
      </c>
      <c r="K1362">
        <v>10.9</v>
      </c>
      <c r="L1362">
        <v>1.88</v>
      </c>
      <c r="M1362" t="s">
        <v>46</v>
      </c>
      <c r="N1362">
        <v>3662.56</v>
      </c>
      <c r="O1362" s="5">
        <f>(ScoreCard!$E$3-laptop_prices3[[#This Row],[Price ($)]])/ScoreCard!$E$3*ScoreCard!$E$5</f>
        <v>3.305606649962805</v>
      </c>
      <c r="P1362" s="5">
        <f>laptop_prices3[[#This Row],[RAM (GB)]]/ScoreCard!$F$3*ScoreCard!$F$5</f>
        <v>3.5</v>
      </c>
      <c r="Q1362" s="5">
        <f>laptop_prices3[[#This Row],[Screen Size (inch)]]/ScoreCard!$G$3*ScoreCard!$G$5</f>
        <v>1.8034682080924855</v>
      </c>
      <c r="R1362" s="5">
        <f>laptop_prices3[[#This Row],[Battery Life (hours)]]/ScoreCard!$H$3*ScoreCard!$H$5</f>
        <v>6.3583333333333334</v>
      </c>
      <c r="S1362" s="5">
        <f>ScoreCard!$I$3-laptop_prices3[[#This Row],[Weight (kg)]]/ScoreCard!$I$3*ScoreCard!$I$5</f>
        <v>2.4257142857142857</v>
      </c>
      <c r="T1362" s="6" cm="1">
        <f t="array" ref="T1362">_xlfn.IFS(laptop_prices3[[#This Row],[Storage]]="512GB SSD", 512, laptop_prices3[[#This Row],[Storage]] = "1TB SSD", 1000, laptop_prices3[[#This Row],[Storage]] = "2TB SSD", 2000, laptop_prices3[[#This Row],[Storage]]= "256GB SSD", 256, laptop_prices3[[#This Row],[Storage]] = "1TB HDD", 1000*0.7)</f>
        <v>256</v>
      </c>
      <c r="U1362" s="5">
        <f>laptop_prices3[[#This Row],[Storage Raw Value]]/ScoreCard!$J$3*ScoreCard!$J$5</f>
        <v>1.024</v>
      </c>
    </row>
    <row r="1363" spans="2:21" x14ac:dyDescent="0.2">
      <c r="B1363" s="4" cm="1">
        <f t="array" ref="B1363">SUM(laptop_prices3[[#This Row],[RAM Comp]:[Weight Comp]]+laptop_prices3[[#This Row],[Storage Comp]])</f>
        <v>41.954166666666666</v>
      </c>
      <c r="C1363">
        <v>1361</v>
      </c>
      <c r="D1363" t="s">
        <v>23</v>
      </c>
      <c r="E1363" t="s">
        <v>39</v>
      </c>
      <c r="F1363">
        <v>4</v>
      </c>
      <c r="G1363" t="s">
        <v>25</v>
      </c>
      <c r="H1363" t="s">
        <v>35</v>
      </c>
      <c r="I1363">
        <v>17.3</v>
      </c>
      <c r="J1363" t="s">
        <v>43</v>
      </c>
      <c r="K1363">
        <v>8.6</v>
      </c>
      <c r="L1363">
        <v>1.75</v>
      </c>
      <c r="M1363" t="s">
        <v>16</v>
      </c>
      <c r="N1363">
        <v>926.94</v>
      </c>
      <c r="O1363" s="5">
        <f>(ScoreCard!$E$3-laptop_prices3[[#This Row],[Price ($)]])/ScoreCard!$E$3*ScoreCard!$E$5</f>
        <v>4.5711739952701178</v>
      </c>
      <c r="P1363" s="5">
        <f>laptop_prices3[[#This Row],[RAM (GB)]]/ScoreCard!$F$3*ScoreCard!$F$5</f>
        <v>0.4375</v>
      </c>
      <c r="Q1363" s="5">
        <f>laptop_prices3[[#This Row],[Screen Size (inch)]]/ScoreCard!$G$3*ScoreCard!$G$5</f>
        <v>2</v>
      </c>
      <c r="R1363" s="5">
        <f>laptop_prices3[[#This Row],[Battery Life (hours)]]/ScoreCard!$H$3*ScoreCard!$H$5</f>
        <v>5.0166666666666666</v>
      </c>
      <c r="S1363" s="5">
        <f>ScoreCard!$I$3-laptop_prices3[[#This Row],[Weight (kg)]]/ScoreCard!$I$3*ScoreCard!$I$5</f>
        <v>2.5</v>
      </c>
      <c r="T1363" s="6" cm="1">
        <f t="array" ref="T1363">_xlfn.IFS(laptop_prices3[[#This Row],[Storage]]="512GB SSD", 512, laptop_prices3[[#This Row],[Storage]] = "1TB SSD", 1000, laptop_prices3[[#This Row],[Storage]] = "2TB SSD", 2000, laptop_prices3[[#This Row],[Storage]]= "256GB SSD", 256, laptop_prices3[[#This Row],[Storage]] = "1TB HDD", 1000*0.7)</f>
        <v>2000</v>
      </c>
      <c r="U1363" s="5">
        <f>laptop_prices3[[#This Row],[Storage Raw Value]]/ScoreCard!$J$3*ScoreCard!$J$5</f>
        <v>8</v>
      </c>
    </row>
    <row r="1364" spans="2:21" x14ac:dyDescent="0.2">
      <c r="B1364" s="4" cm="1">
        <f t="array" ref="B1364">SUM(laptop_prices3[[#This Row],[RAM Comp]:[Weight Comp]]+laptop_prices3[[#This Row],[Storage Comp]])</f>
        <v>15.790182493806771</v>
      </c>
      <c r="C1364">
        <v>1362</v>
      </c>
      <c r="D1364" t="s">
        <v>38</v>
      </c>
      <c r="E1364" t="s">
        <v>48</v>
      </c>
      <c r="F1364">
        <v>32</v>
      </c>
      <c r="G1364" t="s">
        <v>29</v>
      </c>
      <c r="H1364" t="s">
        <v>32</v>
      </c>
      <c r="I1364">
        <v>15.6</v>
      </c>
      <c r="J1364" t="s">
        <v>43</v>
      </c>
      <c r="K1364">
        <v>8.1</v>
      </c>
      <c r="L1364">
        <v>3.21</v>
      </c>
      <c r="M1364" t="s">
        <v>46</v>
      </c>
      <c r="N1364">
        <v>2279.41</v>
      </c>
      <c r="O1364" s="5">
        <f>(ScoreCard!$E$3-laptop_prices3[[#This Row],[Price ($)]])/ScoreCard!$E$3*ScoreCard!$E$5</f>
        <v>3.9454869965247581</v>
      </c>
      <c r="P1364" s="5">
        <f>laptop_prices3[[#This Row],[RAM (GB)]]/ScoreCard!$F$3*ScoreCard!$F$5</f>
        <v>3.5</v>
      </c>
      <c r="Q1364" s="5">
        <f>laptop_prices3[[#This Row],[Screen Size (inch)]]/ScoreCard!$G$3*ScoreCard!$G$5</f>
        <v>1.8034682080924855</v>
      </c>
      <c r="R1364" s="5">
        <f>laptop_prices3[[#This Row],[Battery Life (hours)]]/ScoreCard!$H$3*ScoreCard!$H$5</f>
        <v>4.7249999999999996</v>
      </c>
      <c r="S1364" s="5">
        <f>ScoreCard!$I$3-laptop_prices3[[#This Row],[Weight (kg)]]/ScoreCard!$I$3*ScoreCard!$I$5</f>
        <v>1.6657142857142857</v>
      </c>
      <c r="T1364" s="6" cm="1">
        <f t="array" ref="T1364">_xlfn.IFS(laptop_prices3[[#This Row],[Storage]]="512GB SSD", 512, laptop_prices3[[#This Row],[Storage]] = "1TB SSD", 1000, laptop_prices3[[#This Row],[Storage]] = "2TB SSD", 2000, laptop_prices3[[#This Row],[Storage]]= "256GB SSD", 256, laptop_prices3[[#This Row],[Storage]] = "1TB HDD", 1000*0.7)</f>
        <v>256</v>
      </c>
      <c r="U1364" s="5">
        <f>laptop_prices3[[#This Row],[Storage Raw Value]]/ScoreCard!$J$3*ScoreCard!$J$5</f>
        <v>1.024</v>
      </c>
    </row>
    <row r="1365" spans="2:21" x14ac:dyDescent="0.2">
      <c r="B1365" s="4" cm="1">
        <f t="array" ref="B1365">SUM(laptop_prices3[[#This Row],[RAM Comp]:[Weight Comp]]+laptop_prices3[[#This Row],[Storage Comp]])</f>
        <v>42.610997109826592</v>
      </c>
      <c r="C1365">
        <v>1363</v>
      </c>
      <c r="D1365" t="s">
        <v>33</v>
      </c>
      <c r="E1365" t="s">
        <v>41</v>
      </c>
      <c r="F1365">
        <v>4</v>
      </c>
      <c r="G1365" t="s">
        <v>25</v>
      </c>
      <c r="H1365" t="s">
        <v>40</v>
      </c>
      <c r="I1365">
        <v>14</v>
      </c>
      <c r="J1365" t="s">
        <v>27</v>
      </c>
      <c r="K1365">
        <v>9.9</v>
      </c>
      <c r="L1365">
        <v>1.26</v>
      </c>
      <c r="M1365" t="s">
        <v>46</v>
      </c>
      <c r="N1365">
        <v>2592.5500000000002</v>
      </c>
      <c r="O1365" s="5">
        <f>(ScoreCard!$E$3-laptop_prices3[[#This Row],[Price ($)]])/ScoreCard!$E$3*ScoreCard!$E$5</f>
        <v>3.8006204732102864</v>
      </c>
      <c r="P1365" s="5">
        <f>laptop_prices3[[#This Row],[RAM (GB)]]/ScoreCard!$F$3*ScoreCard!$F$5</f>
        <v>0.4375</v>
      </c>
      <c r="Q1365" s="5">
        <f>laptop_prices3[[#This Row],[Screen Size (inch)]]/ScoreCard!$G$3*ScoreCard!$G$5</f>
        <v>1.6184971098265895</v>
      </c>
      <c r="R1365" s="5">
        <f>laptop_prices3[[#This Row],[Battery Life (hours)]]/ScoreCard!$H$3*ScoreCard!$H$5</f>
        <v>5.7750000000000004</v>
      </c>
      <c r="S1365" s="5">
        <f>ScoreCard!$I$3-laptop_prices3[[#This Row],[Weight (kg)]]/ScoreCard!$I$3*ScoreCard!$I$5</f>
        <v>2.7800000000000002</v>
      </c>
      <c r="T1365" s="6" cm="1">
        <f t="array" ref="T1365">_xlfn.IFS(laptop_prices3[[#This Row],[Storage]]="512GB SSD", 512, laptop_prices3[[#This Row],[Storage]] = "1TB SSD", 1000, laptop_prices3[[#This Row],[Storage]] = "2TB SSD", 2000, laptop_prices3[[#This Row],[Storage]]= "256GB SSD", 256, laptop_prices3[[#This Row],[Storage]] = "1TB HDD", 1000*0.7)</f>
        <v>2000</v>
      </c>
      <c r="U1365" s="5">
        <f>laptop_prices3[[#This Row],[Storage Raw Value]]/ScoreCard!$J$3*ScoreCard!$J$5</f>
        <v>8</v>
      </c>
    </row>
    <row r="1366" spans="2:21" x14ac:dyDescent="0.2">
      <c r="B1366" s="4" cm="1">
        <f t="array" ref="B1366">SUM(laptop_prices3[[#This Row],[RAM Comp]:[Weight Comp]]+laptop_prices3[[#This Row],[Storage Comp]])</f>
        <v>20.441285714285712</v>
      </c>
      <c r="C1366">
        <v>1364</v>
      </c>
      <c r="D1366" t="s">
        <v>45</v>
      </c>
      <c r="E1366" t="s">
        <v>41</v>
      </c>
      <c r="F1366">
        <v>16</v>
      </c>
      <c r="G1366" t="s">
        <v>13</v>
      </c>
      <c r="H1366" t="s">
        <v>26</v>
      </c>
      <c r="I1366">
        <v>17.3</v>
      </c>
      <c r="J1366" t="s">
        <v>21</v>
      </c>
      <c r="K1366">
        <v>10.5</v>
      </c>
      <c r="L1366">
        <v>1.97</v>
      </c>
      <c r="M1366" t="s">
        <v>16</v>
      </c>
      <c r="N1366">
        <v>1769.66</v>
      </c>
      <c r="O1366" s="5">
        <f>(ScoreCard!$E$3-laptop_prices3[[#This Row],[Price ($)]])/ScoreCard!$E$3*ScoreCard!$E$5</f>
        <v>4.1813103032232037</v>
      </c>
      <c r="P1366" s="5">
        <f>laptop_prices3[[#This Row],[RAM (GB)]]/ScoreCard!$F$3*ScoreCard!$F$5</f>
        <v>1.75</v>
      </c>
      <c r="Q1366" s="5">
        <f>laptop_prices3[[#This Row],[Screen Size (inch)]]/ScoreCard!$G$3*ScoreCard!$G$5</f>
        <v>2</v>
      </c>
      <c r="R1366" s="5">
        <f>laptop_prices3[[#This Row],[Battery Life (hours)]]/ScoreCard!$H$3*ScoreCard!$H$5</f>
        <v>6.125</v>
      </c>
      <c r="S1366" s="5">
        <f>ScoreCard!$I$3-laptop_prices3[[#This Row],[Weight (kg)]]/ScoreCard!$I$3*ScoreCard!$I$5</f>
        <v>2.3742857142857146</v>
      </c>
      <c r="T1366" s="6" cm="1">
        <f t="array" ref="T1366">_xlfn.IFS(laptop_prices3[[#This Row],[Storage]]="512GB SSD", 512, laptop_prices3[[#This Row],[Storage]] = "1TB SSD", 1000, laptop_prices3[[#This Row],[Storage]] = "2TB SSD", 2000, laptop_prices3[[#This Row],[Storage]]= "256GB SSD", 256, laptop_prices3[[#This Row],[Storage]] = "1TB HDD", 1000*0.7)</f>
        <v>512</v>
      </c>
      <c r="U1366" s="5">
        <f>laptop_prices3[[#This Row],[Storage Raw Value]]/ScoreCard!$J$3*ScoreCard!$J$5</f>
        <v>2.048</v>
      </c>
    </row>
    <row r="1367" spans="2:21" x14ac:dyDescent="0.2">
      <c r="B1367" s="4" cm="1">
        <f t="array" ref="B1367">SUM(laptop_prices3[[#This Row],[RAM Comp]:[Weight Comp]]+laptop_prices3[[#This Row],[Storage Comp]])</f>
        <v>31.364953206716216</v>
      </c>
      <c r="C1367">
        <v>1365</v>
      </c>
      <c r="D1367" t="s">
        <v>23</v>
      </c>
      <c r="E1367" t="s">
        <v>12</v>
      </c>
      <c r="F1367">
        <v>64</v>
      </c>
      <c r="G1367" t="s">
        <v>19</v>
      </c>
      <c r="H1367" t="s">
        <v>20</v>
      </c>
      <c r="I1367">
        <v>13.3</v>
      </c>
      <c r="J1367" t="s">
        <v>21</v>
      </c>
      <c r="K1367">
        <v>8.3000000000000007</v>
      </c>
      <c r="L1367">
        <v>2.65</v>
      </c>
      <c r="M1367" t="s">
        <v>46</v>
      </c>
      <c r="N1367">
        <v>1606.21</v>
      </c>
      <c r="O1367" s="5">
        <f>(ScoreCard!$E$3-laptop_prices3[[#This Row],[Price ($)]])/ScoreCard!$E$3*ScoreCard!$E$5</f>
        <v>4.2569264277545642</v>
      </c>
      <c r="P1367" s="5">
        <f>laptop_prices3[[#This Row],[RAM (GB)]]/ScoreCard!$F$3*ScoreCard!$F$5</f>
        <v>7</v>
      </c>
      <c r="Q1367" s="5">
        <f>laptop_prices3[[#This Row],[Screen Size (inch)]]/ScoreCard!$G$3*ScoreCard!$G$5</f>
        <v>1.5375722543352601</v>
      </c>
      <c r="R1367" s="5">
        <f>laptop_prices3[[#This Row],[Battery Life (hours)]]/ScoreCard!$H$3*ScoreCard!$H$5</f>
        <v>4.8416666666666677</v>
      </c>
      <c r="S1367" s="5">
        <f>ScoreCard!$I$3-laptop_prices3[[#This Row],[Weight (kg)]]/ScoreCard!$I$3*ScoreCard!$I$5</f>
        <v>1.9857142857142858</v>
      </c>
      <c r="T1367" s="6" cm="1">
        <f t="array" ref="T1367">_xlfn.IFS(laptop_prices3[[#This Row],[Storage]]="512GB SSD", 512, laptop_prices3[[#This Row],[Storage]] = "1TB SSD", 1000, laptop_prices3[[#This Row],[Storage]] = "2TB SSD", 2000, laptop_prices3[[#This Row],[Storage]]= "256GB SSD", 256, laptop_prices3[[#This Row],[Storage]] = "1TB HDD", 1000*0.7)</f>
        <v>1000</v>
      </c>
      <c r="U1367" s="5">
        <f>laptop_prices3[[#This Row],[Storage Raw Value]]/ScoreCard!$J$3*ScoreCard!$J$5</f>
        <v>4</v>
      </c>
    </row>
    <row r="1368" spans="2:21" x14ac:dyDescent="0.2">
      <c r="B1368" s="4" cm="1">
        <f t="array" ref="B1368">SUM(laptop_prices3[[#This Row],[RAM Comp]:[Weight Comp]]+laptop_prices3[[#This Row],[Storage Comp]])</f>
        <v>26.874166666666664</v>
      </c>
      <c r="C1368">
        <v>1366</v>
      </c>
      <c r="D1368" t="s">
        <v>11</v>
      </c>
      <c r="E1368" t="s">
        <v>24</v>
      </c>
      <c r="F1368">
        <v>4</v>
      </c>
      <c r="G1368" t="s">
        <v>19</v>
      </c>
      <c r="H1368" t="s">
        <v>26</v>
      </c>
      <c r="I1368">
        <v>17.3</v>
      </c>
      <c r="J1368" t="s">
        <v>27</v>
      </c>
      <c r="K1368">
        <v>11</v>
      </c>
      <c r="L1368">
        <v>2.59</v>
      </c>
      <c r="M1368" t="s">
        <v>22</v>
      </c>
      <c r="N1368">
        <v>2426.84</v>
      </c>
      <c r="O1368" s="5">
        <f>(ScoreCard!$E$3-laptop_prices3[[#This Row],[Price ($)]])/ScoreCard!$E$3*ScoreCard!$E$5</f>
        <v>3.8772821311857641</v>
      </c>
      <c r="P1368" s="5">
        <f>laptop_prices3[[#This Row],[RAM (GB)]]/ScoreCard!$F$3*ScoreCard!$F$5</f>
        <v>0.4375</v>
      </c>
      <c r="Q1368" s="5">
        <f>laptop_prices3[[#This Row],[Screen Size (inch)]]/ScoreCard!$G$3*ScoreCard!$G$5</f>
        <v>2</v>
      </c>
      <c r="R1368" s="5">
        <f>laptop_prices3[[#This Row],[Battery Life (hours)]]/ScoreCard!$H$3*ScoreCard!$H$5</f>
        <v>6.4166666666666661</v>
      </c>
      <c r="S1368" s="5">
        <f>ScoreCard!$I$3-laptop_prices3[[#This Row],[Weight (kg)]]/ScoreCard!$I$3*ScoreCard!$I$5</f>
        <v>2.02</v>
      </c>
      <c r="T1368" s="6" cm="1">
        <f t="array" ref="T1368">_xlfn.IFS(laptop_prices3[[#This Row],[Storage]]="512GB SSD", 512, laptop_prices3[[#This Row],[Storage]] = "1TB SSD", 1000, laptop_prices3[[#This Row],[Storage]] = "2TB SSD", 2000, laptop_prices3[[#This Row],[Storage]]= "256GB SSD", 256, laptop_prices3[[#This Row],[Storage]] = "1TB HDD", 1000*0.7)</f>
        <v>1000</v>
      </c>
      <c r="U1368" s="5">
        <f>laptop_prices3[[#This Row],[Storage Raw Value]]/ScoreCard!$J$3*ScoreCard!$J$5</f>
        <v>4</v>
      </c>
    </row>
    <row r="1369" spans="2:21" x14ac:dyDescent="0.2">
      <c r="B1369" s="4" cm="1">
        <f t="array" ref="B1369">SUM(laptop_prices3[[#This Row],[RAM Comp]:[Weight Comp]]+laptop_prices3[[#This Row],[Storage Comp]])</f>
        <v>17.008810349573356</v>
      </c>
      <c r="C1369">
        <v>1367</v>
      </c>
      <c r="D1369" t="s">
        <v>23</v>
      </c>
      <c r="E1369" t="s">
        <v>18</v>
      </c>
      <c r="F1369">
        <v>32</v>
      </c>
      <c r="G1369" t="s">
        <v>29</v>
      </c>
      <c r="H1369" t="s">
        <v>44</v>
      </c>
      <c r="I1369">
        <v>13.3</v>
      </c>
      <c r="J1369" t="s">
        <v>15</v>
      </c>
      <c r="K1369">
        <v>10.4</v>
      </c>
      <c r="L1369">
        <v>2.96</v>
      </c>
      <c r="M1369" t="s">
        <v>46</v>
      </c>
      <c r="N1369">
        <v>1603.01</v>
      </c>
      <c r="O1369" s="5">
        <f>(ScoreCard!$E$3-laptop_prices3[[#This Row],[Price ($)]])/ScoreCard!$E$3*ScoreCard!$E$5</f>
        <v>4.2584068290913661</v>
      </c>
      <c r="P1369" s="5">
        <f>laptop_prices3[[#This Row],[RAM (GB)]]/ScoreCard!$F$3*ScoreCard!$F$5</f>
        <v>3.5</v>
      </c>
      <c r="Q1369" s="5">
        <f>laptop_prices3[[#This Row],[Screen Size (inch)]]/ScoreCard!$G$3*ScoreCard!$G$5</f>
        <v>1.5375722543352601</v>
      </c>
      <c r="R1369" s="5">
        <f>laptop_prices3[[#This Row],[Battery Life (hours)]]/ScoreCard!$H$3*ScoreCard!$H$5</f>
        <v>6.0666666666666664</v>
      </c>
      <c r="S1369" s="5">
        <f>ScoreCard!$I$3-laptop_prices3[[#This Row],[Weight (kg)]]/ScoreCard!$I$3*ScoreCard!$I$5</f>
        <v>1.8085714285714285</v>
      </c>
      <c r="T1369" s="6" cm="1">
        <f t="array" ref="T1369">_xlfn.IFS(laptop_prices3[[#This Row],[Storage]]="512GB SSD", 512, laptop_prices3[[#This Row],[Storage]] = "1TB SSD", 1000, laptop_prices3[[#This Row],[Storage]] = "2TB SSD", 2000, laptop_prices3[[#This Row],[Storage]]= "256GB SSD", 256, laptop_prices3[[#This Row],[Storage]] = "1TB HDD", 1000*0.7)</f>
        <v>256</v>
      </c>
      <c r="U1369" s="5">
        <f>laptop_prices3[[#This Row],[Storage Raw Value]]/ScoreCard!$J$3*ScoreCard!$J$5</f>
        <v>1.024</v>
      </c>
    </row>
    <row r="1370" spans="2:21" x14ac:dyDescent="0.2">
      <c r="B1370" s="4" cm="1">
        <f t="array" ref="B1370">SUM(laptop_prices3[[#This Row],[RAM Comp]:[Weight Comp]]+laptop_prices3[[#This Row],[Storage Comp]])</f>
        <v>19.347595238095238</v>
      </c>
      <c r="C1370">
        <v>1368</v>
      </c>
      <c r="D1370" t="s">
        <v>17</v>
      </c>
      <c r="E1370" t="s">
        <v>39</v>
      </c>
      <c r="F1370">
        <v>4</v>
      </c>
      <c r="G1370" t="s">
        <v>13</v>
      </c>
      <c r="H1370" t="s">
        <v>40</v>
      </c>
      <c r="I1370">
        <v>17.3</v>
      </c>
      <c r="J1370" t="s">
        <v>43</v>
      </c>
      <c r="K1370">
        <v>11.6</v>
      </c>
      <c r="L1370">
        <v>2.71</v>
      </c>
      <c r="M1370" t="s">
        <v>30</v>
      </c>
      <c r="N1370">
        <v>1479.95</v>
      </c>
      <c r="O1370" s="5">
        <f>(ScoreCard!$E$3-laptop_prices3[[#This Row],[Price ($)]])/ScoreCard!$E$3*ScoreCard!$E$5</f>
        <v>4.3153375129997738</v>
      </c>
      <c r="P1370" s="5">
        <f>laptop_prices3[[#This Row],[RAM (GB)]]/ScoreCard!$F$3*ScoreCard!$F$5</f>
        <v>0.4375</v>
      </c>
      <c r="Q1370" s="5">
        <f>laptop_prices3[[#This Row],[Screen Size (inch)]]/ScoreCard!$G$3*ScoreCard!$G$5</f>
        <v>2</v>
      </c>
      <c r="R1370" s="5">
        <f>laptop_prices3[[#This Row],[Battery Life (hours)]]/ScoreCard!$H$3*ScoreCard!$H$5</f>
        <v>6.7666666666666666</v>
      </c>
      <c r="S1370" s="5">
        <f>ScoreCard!$I$3-laptop_prices3[[#This Row],[Weight (kg)]]/ScoreCard!$I$3*ScoreCard!$I$5</f>
        <v>1.9514285714285715</v>
      </c>
      <c r="T1370" s="6" cm="1">
        <f t="array" ref="T1370">_xlfn.IFS(laptop_prices3[[#This Row],[Storage]]="512GB SSD", 512, laptop_prices3[[#This Row],[Storage]] = "1TB SSD", 1000, laptop_prices3[[#This Row],[Storage]] = "2TB SSD", 2000, laptop_prices3[[#This Row],[Storage]]= "256GB SSD", 256, laptop_prices3[[#This Row],[Storage]] = "1TB HDD", 1000*0.7)</f>
        <v>512</v>
      </c>
      <c r="U1370" s="5">
        <f>laptop_prices3[[#This Row],[Storage Raw Value]]/ScoreCard!$J$3*ScoreCard!$J$5</f>
        <v>2.048</v>
      </c>
    </row>
    <row r="1371" spans="2:21" x14ac:dyDescent="0.2">
      <c r="B1371" s="4" cm="1">
        <f t="array" ref="B1371">SUM(laptop_prices3[[#This Row],[RAM Comp]:[Weight Comp]]+laptop_prices3[[#This Row],[Storage Comp]])</f>
        <v>21.671853839801816</v>
      </c>
      <c r="C1371">
        <v>1369</v>
      </c>
      <c r="D1371" t="s">
        <v>17</v>
      </c>
      <c r="E1371" t="s">
        <v>41</v>
      </c>
      <c r="F1371">
        <v>16</v>
      </c>
      <c r="G1371" t="s">
        <v>42</v>
      </c>
      <c r="H1371" t="s">
        <v>20</v>
      </c>
      <c r="I1371">
        <v>16</v>
      </c>
      <c r="J1371" t="s">
        <v>43</v>
      </c>
      <c r="K1371">
        <v>8.6999999999999993</v>
      </c>
      <c r="L1371">
        <v>2.98</v>
      </c>
      <c r="M1371" t="s">
        <v>16</v>
      </c>
      <c r="N1371">
        <v>2671.89</v>
      </c>
      <c r="O1371" s="5">
        <f>(ScoreCard!$E$3-laptop_prices3[[#This Row],[Price ($)]])/ScoreCard!$E$3*ScoreCard!$E$5</f>
        <v>3.7639157725659427</v>
      </c>
      <c r="P1371" s="5">
        <f>laptop_prices3[[#This Row],[RAM (GB)]]/ScoreCard!$F$3*ScoreCard!$F$5</f>
        <v>1.75</v>
      </c>
      <c r="Q1371" s="5">
        <f>laptop_prices3[[#This Row],[Screen Size (inch)]]/ScoreCard!$G$3*ScoreCard!$G$5</f>
        <v>1.8497109826589595</v>
      </c>
      <c r="R1371" s="5">
        <f>laptop_prices3[[#This Row],[Battery Life (hours)]]/ScoreCard!$H$3*ScoreCard!$H$5</f>
        <v>5.0750000000000002</v>
      </c>
      <c r="S1371" s="5">
        <f>ScoreCard!$I$3-laptop_prices3[[#This Row],[Weight (kg)]]/ScoreCard!$I$3*ScoreCard!$I$5</f>
        <v>1.7971428571428572</v>
      </c>
      <c r="T1371" s="6" cm="1">
        <f t="array" ref="T1371">_xlfn.IFS(laptop_prices3[[#This Row],[Storage]]="512GB SSD", 512, laptop_prices3[[#This Row],[Storage]] = "1TB SSD", 1000, laptop_prices3[[#This Row],[Storage]] = "2TB SSD", 2000, laptop_prices3[[#This Row],[Storage]]= "256GB SSD", 256, laptop_prices3[[#This Row],[Storage]] = "1TB HDD", 1000*0.7)</f>
        <v>700</v>
      </c>
      <c r="U1371" s="5">
        <f>laptop_prices3[[#This Row],[Storage Raw Value]]/ScoreCard!$J$3*ScoreCard!$J$5</f>
        <v>2.8</v>
      </c>
    </row>
    <row r="1372" spans="2:21" x14ac:dyDescent="0.2">
      <c r="B1372" s="4" cm="1">
        <f t="array" ref="B1372">SUM(laptop_prices3[[#This Row],[RAM Comp]:[Weight Comp]]+laptop_prices3[[#This Row],[Storage Comp]])</f>
        <v>12.763634874759154</v>
      </c>
      <c r="C1372">
        <v>1370</v>
      </c>
      <c r="D1372" t="s">
        <v>45</v>
      </c>
      <c r="E1372" t="s">
        <v>48</v>
      </c>
      <c r="F1372">
        <v>4</v>
      </c>
      <c r="G1372" t="s">
        <v>29</v>
      </c>
      <c r="H1372" t="s">
        <v>44</v>
      </c>
      <c r="I1372">
        <v>15.6</v>
      </c>
      <c r="J1372" t="s">
        <v>27</v>
      </c>
      <c r="K1372">
        <v>6.8</v>
      </c>
      <c r="L1372">
        <v>1.82</v>
      </c>
      <c r="M1372" t="s">
        <v>46</v>
      </c>
      <c r="N1372">
        <v>1312.52</v>
      </c>
      <c r="O1372" s="5">
        <f>(ScoreCard!$E$3-laptop_prices3[[#This Row],[Price ($)]])/ScoreCard!$E$3*ScoreCard!$E$5</f>
        <v>4.3927948866937827</v>
      </c>
      <c r="P1372" s="5">
        <f>laptop_prices3[[#This Row],[RAM (GB)]]/ScoreCard!$F$3*ScoreCard!$F$5</f>
        <v>0.4375</v>
      </c>
      <c r="Q1372" s="5">
        <f>laptop_prices3[[#This Row],[Screen Size (inch)]]/ScoreCard!$G$3*ScoreCard!$G$5</f>
        <v>1.8034682080924855</v>
      </c>
      <c r="R1372" s="5">
        <f>laptop_prices3[[#This Row],[Battery Life (hours)]]/ScoreCard!$H$3*ScoreCard!$H$5</f>
        <v>3.9666666666666668</v>
      </c>
      <c r="S1372" s="5">
        <f>ScoreCard!$I$3-laptop_prices3[[#This Row],[Weight (kg)]]/ScoreCard!$I$3*ScoreCard!$I$5</f>
        <v>2.46</v>
      </c>
      <c r="T1372" s="6" cm="1">
        <f t="array" ref="T1372">_xlfn.IFS(laptop_prices3[[#This Row],[Storage]]="512GB SSD", 512, laptop_prices3[[#This Row],[Storage]] = "1TB SSD", 1000, laptop_prices3[[#This Row],[Storage]] = "2TB SSD", 2000, laptop_prices3[[#This Row],[Storage]]= "256GB SSD", 256, laptop_prices3[[#This Row],[Storage]] = "1TB HDD", 1000*0.7)</f>
        <v>256</v>
      </c>
      <c r="U1372" s="5">
        <f>laptop_prices3[[#This Row],[Storage Raw Value]]/ScoreCard!$J$3*ScoreCard!$J$5</f>
        <v>1.024</v>
      </c>
    </row>
    <row r="1373" spans="2:21" x14ac:dyDescent="0.2">
      <c r="B1373" s="4" cm="1">
        <f t="array" ref="B1373">SUM(laptop_prices3[[#This Row],[RAM Comp]:[Weight Comp]]+laptop_prices3[[#This Row],[Storage Comp]])</f>
        <v>22.988996696944671</v>
      </c>
      <c r="C1373">
        <v>1371</v>
      </c>
      <c r="D1373" t="s">
        <v>23</v>
      </c>
      <c r="E1373" t="s">
        <v>31</v>
      </c>
      <c r="F1373">
        <v>8</v>
      </c>
      <c r="G1373" t="s">
        <v>19</v>
      </c>
      <c r="H1373" t="s">
        <v>35</v>
      </c>
      <c r="I1373">
        <v>16</v>
      </c>
      <c r="J1373" t="s">
        <v>21</v>
      </c>
      <c r="K1373">
        <v>4.2</v>
      </c>
      <c r="L1373">
        <v>2.95</v>
      </c>
      <c r="M1373" t="s">
        <v>30</v>
      </c>
      <c r="N1373">
        <v>850.49</v>
      </c>
      <c r="O1373" s="5">
        <f>(ScoreCard!$E$3-laptop_prices3[[#This Row],[Price ($)]])/ScoreCard!$E$3*ScoreCard!$E$5</f>
        <v>4.6065417084571632</v>
      </c>
      <c r="P1373" s="5">
        <f>laptop_prices3[[#This Row],[RAM (GB)]]/ScoreCard!$F$3*ScoreCard!$F$5</f>
        <v>0.875</v>
      </c>
      <c r="Q1373" s="5">
        <f>laptop_prices3[[#This Row],[Screen Size (inch)]]/ScoreCard!$G$3*ScoreCard!$G$5</f>
        <v>1.8497109826589595</v>
      </c>
      <c r="R1373" s="5">
        <f>laptop_prices3[[#This Row],[Battery Life (hours)]]/ScoreCard!$H$3*ScoreCard!$H$5</f>
        <v>2.4500000000000002</v>
      </c>
      <c r="S1373" s="5">
        <f>ScoreCard!$I$3-laptop_prices3[[#This Row],[Weight (kg)]]/ScoreCard!$I$3*ScoreCard!$I$5</f>
        <v>1.8142857142857143</v>
      </c>
      <c r="T1373" s="6" cm="1">
        <f t="array" ref="T1373">_xlfn.IFS(laptop_prices3[[#This Row],[Storage]]="512GB SSD", 512, laptop_prices3[[#This Row],[Storage]] = "1TB SSD", 1000, laptop_prices3[[#This Row],[Storage]] = "2TB SSD", 2000, laptop_prices3[[#This Row],[Storage]]= "256GB SSD", 256, laptop_prices3[[#This Row],[Storage]] = "1TB HDD", 1000*0.7)</f>
        <v>1000</v>
      </c>
      <c r="U1373" s="5">
        <f>laptop_prices3[[#This Row],[Storage Raw Value]]/ScoreCard!$J$3*ScoreCard!$J$5</f>
        <v>4</v>
      </c>
    </row>
    <row r="1374" spans="2:21" x14ac:dyDescent="0.2">
      <c r="B1374" s="4" cm="1">
        <f t="array" ref="B1374">SUM(laptop_prices3[[#This Row],[RAM Comp]:[Weight Comp]]+laptop_prices3[[#This Row],[Storage Comp]])</f>
        <v>14.654825350949629</v>
      </c>
      <c r="C1374">
        <v>1372</v>
      </c>
      <c r="D1374" t="s">
        <v>45</v>
      </c>
      <c r="E1374" t="s">
        <v>37</v>
      </c>
      <c r="F1374">
        <v>4</v>
      </c>
      <c r="G1374" t="s">
        <v>29</v>
      </c>
      <c r="H1374" t="s">
        <v>40</v>
      </c>
      <c r="I1374">
        <v>15.6</v>
      </c>
      <c r="J1374" t="s">
        <v>21</v>
      </c>
      <c r="K1374">
        <v>11.1</v>
      </c>
      <c r="L1374">
        <v>2.9</v>
      </c>
      <c r="M1374" t="s">
        <v>22</v>
      </c>
      <c r="N1374">
        <v>1438.43</v>
      </c>
      <c r="O1374" s="5">
        <f>(ScoreCard!$E$3-laptop_prices3[[#This Row],[Price ($)]])/ScoreCard!$E$3*ScoreCard!$E$5</f>
        <v>4.334545720344785</v>
      </c>
      <c r="P1374" s="5">
        <f>laptop_prices3[[#This Row],[RAM (GB)]]/ScoreCard!$F$3*ScoreCard!$F$5</f>
        <v>0.4375</v>
      </c>
      <c r="Q1374" s="5">
        <f>laptop_prices3[[#This Row],[Screen Size (inch)]]/ScoreCard!$G$3*ScoreCard!$G$5</f>
        <v>1.8034682080924855</v>
      </c>
      <c r="R1374" s="5">
        <f>laptop_prices3[[#This Row],[Battery Life (hours)]]/ScoreCard!$H$3*ScoreCard!$H$5</f>
        <v>6.4749999999999996</v>
      </c>
      <c r="S1374" s="5">
        <f>ScoreCard!$I$3-laptop_prices3[[#This Row],[Weight (kg)]]/ScoreCard!$I$3*ScoreCard!$I$5</f>
        <v>1.842857142857143</v>
      </c>
      <c r="T1374" s="6" cm="1">
        <f t="array" ref="T1374">_xlfn.IFS(laptop_prices3[[#This Row],[Storage]]="512GB SSD", 512, laptop_prices3[[#This Row],[Storage]] = "1TB SSD", 1000, laptop_prices3[[#This Row],[Storage]] = "2TB SSD", 2000, laptop_prices3[[#This Row],[Storage]]= "256GB SSD", 256, laptop_prices3[[#This Row],[Storage]] = "1TB HDD", 1000*0.7)</f>
        <v>256</v>
      </c>
      <c r="U1374" s="5">
        <f>laptop_prices3[[#This Row],[Storage Raw Value]]/ScoreCard!$J$3*ScoreCard!$J$5</f>
        <v>1.024</v>
      </c>
    </row>
    <row r="1375" spans="2:21" x14ac:dyDescent="0.2">
      <c r="B1375" s="4" cm="1">
        <f t="array" ref="B1375">SUM(laptop_prices3[[#This Row],[RAM Comp]:[Weight Comp]]+laptop_prices3[[#This Row],[Storage Comp]])</f>
        <v>42.262568125516104</v>
      </c>
      <c r="C1375">
        <v>1373</v>
      </c>
      <c r="D1375" t="s">
        <v>28</v>
      </c>
      <c r="E1375" t="s">
        <v>31</v>
      </c>
      <c r="F1375">
        <v>16</v>
      </c>
      <c r="G1375" t="s">
        <v>25</v>
      </c>
      <c r="H1375" t="s">
        <v>40</v>
      </c>
      <c r="I1375">
        <v>16</v>
      </c>
      <c r="J1375" t="s">
        <v>27</v>
      </c>
      <c r="K1375">
        <v>8.4</v>
      </c>
      <c r="L1375">
        <v>3.04</v>
      </c>
      <c r="M1375" t="s">
        <v>30</v>
      </c>
      <c r="N1375">
        <v>1693.75</v>
      </c>
      <c r="O1375" s="5">
        <f>(ScoreCard!$E$3-laptop_prices3[[#This Row],[Price ($)]])/ScoreCard!$E$3*ScoreCard!$E$5</f>
        <v>4.2164281986846639</v>
      </c>
      <c r="P1375" s="5">
        <f>laptop_prices3[[#This Row],[RAM (GB)]]/ScoreCard!$F$3*ScoreCard!$F$5</f>
        <v>1.75</v>
      </c>
      <c r="Q1375" s="5">
        <f>laptop_prices3[[#This Row],[Screen Size (inch)]]/ScoreCard!$G$3*ScoreCard!$G$5</f>
        <v>1.8497109826589595</v>
      </c>
      <c r="R1375" s="5">
        <f>laptop_prices3[[#This Row],[Battery Life (hours)]]/ScoreCard!$H$3*ScoreCard!$H$5</f>
        <v>4.9000000000000004</v>
      </c>
      <c r="S1375" s="5">
        <f>ScoreCard!$I$3-laptop_prices3[[#This Row],[Weight (kg)]]/ScoreCard!$I$3*ScoreCard!$I$5</f>
        <v>1.7628571428571429</v>
      </c>
      <c r="T1375" s="6" cm="1">
        <f t="array" ref="T1375">_xlfn.IFS(laptop_prices3[[#This Row],[Storage]]="512GB SSD", 512, laptop_prices3[[#This Row],[Storage]] = "1TB SSD", 1000, laptop_prices3[[#This Row],[Storage]] = "2TB SSD", 2000, laptop_prices3[[#This Row],[Storage]]= "256GB SSD", 256, laptop_prices3[[#This Row],[Storage]] = "1TB HDD", 1000*0.7)</f>
        <v>2000</v>
      </c>
      <c r="U1375" s="5">
        <f>laptop_prices3[[#This Row],[Storage Raw Value]]/ScoreCard!$J$3*ScoreCard!$J$5</f>
        <v>8</v>
      </c>
    </row>
    <row r="1376" spans="2:21" x14ac:dyDescent="0.2">
      <c r="B1376" s="4" cm="1">
        <f t="array" ref="B1376">SUM(laptop_prices3[[#This Row],[RAM Comp]:[Weight Comp]]+laptop_prices3[[#This Row],[Storage Comp]])</f>
        <v>15.61309606385907</v>
      </c>
      <c r="C1376">
        <v>1374</v>
      </c>
      <c r="D1376" t="s">
        <v>11</v>
      </c>
      <c r="E1376" t="s">
        <v>24</v>
      </c>
      <c r="F1376">
        <v>32</v>
      </c>
      <c r="G1376" t="s">
        <v>29</v>
      </c>
      <c r="H1376" t="s">
        <v>40</v>
      </c>
      <c r="I1376">
        <v>13.3</v>
      </c>
      <c r="J1376" t="s">
        <v>27</v>
      </c>
      <c r="K1376">
        <v>7.4</v>
      </c>
      <c r="L1376">
        <v>2.34</v>
      </c>
      <c r="M1376" t="s">
        <v>30</v>
      </c>
      <c r="N1376">
        <v>4052.39</v>
      </c>
      <c r="O1376" s="5">
        <f>(ScoreCard!$E$3-laptop_prices3[[#This Row],[Price ($)]])/ScoreCard!$E$3*ScoreCard!$E$5</f>
        <v>3.1252613833610292</v>
      </c>
      <c r="P1376" s="5">
        <f>laptop_prices3[[#This Row],[RAM (GB)]]/ScoreCard!$F$3*ScoreCard!$F$5</f>
        <v>3.5</v>
      </c>
      <c r="Q1376" s="5">
        <f>laptop_prices3[[#This Row],[Screen Size (inch)]]/ScoreCard!$G$3*ScoreCard!$G$5</f>
        <v>1.5375722543352601</v>
      </c>
      <c r="R1376" s="5">
        <f>laptop_prices3[[#This Row],[Battery Life (hours)]]/ScoreCard!$H$3*ScoreCard!$H$5</f>
        <v>4.3166666666666664</v>
      </c>
      <c r="S1376" s="5">
        <f>ScoreCard!$I$3-laptop_prices3[[#This Row],[Weight (kg)]]/ScoreCard!$I$3*ScoreCard!$I$5</f>
        <v>2.1628571428571428</v>
      </c>
      <c r="T1376" s="6" cm="1">
        <f t="array" ref="T1376">_xlfn.IFS(laptop_prices3[[#This Row],[Storage]]="512GB SSD", 512, laptop_prices3[[#This Row],[Storage]] = "1TB SSD", 1000, laptop_prices3[[#This Row],[Storage]] = "2TB SSD", 2000, laptop_prices3[[#This Row],[Storage]]= "256GB SSD", 256, laptop_prices3[[#This Row],[Storage]] = "1TB HDD", 1000*0.7)</f>
        <v>256</v>
      </c>
      <c r="U1376" s="5">
        <f>laptop_prices3[[#This Row],[Storage Raw Value]]/ScoreCard!$J$3*ScoreCard!$J$5</f>
        <v>1.024</v>
      </c>
    </row>
    <row r="1377" spans="2:21" x14ac:dyDescent="0.2">
      <c r="B1377" s="4" cm="1">
        <f t="array" ref="B1377">SUM(laptop_prices3[[#This Row],[RAM Comp]:[Weight Comp]]+laptop_prices3[[#This Row],[Storage Comp]])</f>
        <v>16.091234792182767</v>
      </c>
      <c r="C1377">
        <v>1375</v>
      </c>
      <c r="D1377" t="s">
        <v>28</v>
      </c>
      <c r="E1377" t="s">
        <v>48</v>
      </c>
      <c r="F1377">
        <v>8</v>
      </c>
      <c r="G1377" t="s">
        <v>13</v>
      </c>
      <c r="H1377" t="s">
        <v>20</v>
      </c>
      <c r="I1377">
        <v>16</v>
      </c>
      <c r="J1377" t="s">
        <v>43</v>
      </c>
      <c r="K1377">
        <v>5.3</v>
      </c>
      <c r="L1377">
        <v>2.48</v>
      </c>
      <c r="M1377" t="s">
        <v>22</v>
      </c>
      <c r="N1377">
        <v>1262.04</v>
      </c>
      <c r="O1377" s="5">
        <f>(ScoreCard!$E$3-laptop_prices3[[#This Row],[Price ($)]])/ScoreCard!$E$3*ScoreCard!$E$5</f>
        <v>4.4161482177818412</v>
      </c>
      <c r="P1377" s="5">
        <f>laptop_prices3[[#This Row],[RAM (GB)]]/ScoreCard!$F$3*ScoreCard!$F$5</f>
        <v>0.875</v>
      </c>
      <c r="Q1377" s="5">
        <f>laptop_prices3[[#This Row],[Screen Size (inch)]]/ScoreCard!$G$3*ScoreCard!$G$5</f>
        <v>1.8497109826589595</v>
      </c>
      <c r="R1377" s="5">
        <f>laptop_prices3[[#This Row],[Battery Life (hours)]]/ScoreCard!$H$3*ScoreCard!$H$5</f>
        <v>3.0916666666666668</v>
      </c>
      <c r="S1377" s="5">
        <f>ScoreCard!$I$3-laptop_prices3[[#This Row],[Weight (kg)]]/ScoreCard!$I$3*ScoreCard!$I$5</f>
        <v>2.0828571428571427</v>
      </c>
      <c r="T1377" s="6" cm="1">
        <f t="array" ref="T1377">_xlfn.IFS(laptop_prices3[[#This Row],[Storage]]="512GB SSD", 512, laptop_prices3[[#This Row],[Storage]] = "1TB SSD", 1000, laptop_prices3[[#This Row],[Storage]] = "2TB SSD", 2000, laptop_prices3[[#This Row],[Storage]]= "256GB SSD", 256, laptop_prices3[[#This Row],[Storage]] = "1TB HDD", 1000*0.7)</f>
        <v>512</v>
      </c>
      <c r="U1377" s="5">
        <f>laptop_prices3[[#This Row],[Storage Raw Value]]/ScoreCard!$J$3*ScoreCard!$J$5</f>
        <v>2.048</v>
      </c>
    </row>
    <row r="1378" spans="2:21" x14ac:dyDescent="0.2">
      <c r="B1378" s="4" cm="1">
        <f t="array" ref="B1378">SUM(laptop_prices3[[#This Row],[RAM Comp]:[Weight Comp]]+laptop_prices3[[#This Row],[Storage Comp]])</f>
        <v>39.200730112854387</v>
      </c>
      <c r="C1378">
        <v>1376</v>
      </c>
      <c r="D1378" t="s">
        <v>47</v>
      </c>
      <c r="E1378" t="s">
        <v>18</v>
      </c>
      <c r="F1378">
        <v>4</v>
      </c>
      <c r="G1378" t="s">
        <v>25</v>
      </c>
      <c r="H1378" t="s">
        <v>20</v>
      </c>
      <c r="I1378">
        <v>15.6</v>
      </c>
      <c r="J1378" t="s">
        <v>27</v>
      </c>
      <c r="K1378">
        <v>5.5</v>
      </c>
      <c r="L1378">
        <v>3.06</v>
      </c>
      <c r="M1378" t="s">
        <v>16</v>
      </c>
      <c r="N1378">
        <v>2795.35</v>
      </c>
      <c r="O1378" s="5">
        <f>(ScoreCard!$E$3-laptop_prices3[[#This Row],[Price ($)]])/ScoreCard!$E$3*ScoreCard!$E$5</f>
        <v>3.7068000384904343</v>
      </c>
      <c r="P1378" s="5">
        <f>laptop_prices3[[#This Row],[RAM (GB)]]/ScoreCard!$F$3*ScoreCard!$F$5</f>
        <v>0.4375</v>
      </c>
      <c r="Q1378" s="5">
        <f>laptop_prices3[[#This Row],[Screen Size (inch)]]/ScoreCard!$G$3*ScoreCard!$G$5</f>
        <v>1.8034682080924855</v>
      </c>
      <c r="R1378" s="5">
        <f>laptop_prices3[[#This Row],[Battery Life (hours)]]/ScoreCard!$H$3*ScoreCard!$H$5</f>
        <v>3.208333333333333</v>
      </c>
      <c r="S1378" s="5">
        <f>ScoreCard!$I$3-laptop_prices3[[#This Row],[Weight (kg)]]/ScoreCard!$I$3*ScoreCard!$I$5</f>
        <v>1.7514285714285713</v>
      </c>
      <c r="T1378" s="6" cm="1">
        <f t="array" ref="T1378">_xlfn.IFS(laptop_prices3[[#This Row],[Storage]]="512GB SSD", 512, laptop_prices3[[#This Row],[Storage]] = "1TB SSD", 1000, laptop_prices3[[#This Row],[Storage]] = "2TB SSD", 2000, laptop_prices3[[#This Row],[Storage]]= "256GB SSD", 256, laptop_prices3[[#This Row],[Storage]] = "1TB HDD", 1000*0.7)</f>
        <v>2000</v>
      </c>
      <c r="U1378" s="5">
        <f>laptop_prices3[[#This Row],[Storage Raw Value]]/ScoreCard!$J$3*ScoreCard!$J$5</f>
        <v>8</v>
      </c>
    </row>
    <row r="1379" spans="2:21" x14ac:dyDescent="0.2">
      <c r="B1379" s="4" cm="1">
        <f t="array" ref="B1379">SUM(laptop_prices3[[#This Row],[RAM Comp]:[Weight Comp]]+laptop_prices3[[#This Row],[Storage Comp]])</f>
        <v>19.90523011285439</v>
      </c>
      <c r="C1379">
        <v>1377</v>
      </c>
      <c r="D1379" t="s">
        <v>47</v>
      </c>
      <c r="E1379" t="s">
        <v>39</v>
      </c>
      <c r="F1379">
        <v>8</v>
      </c>
      <c r="G1379" t="s">
        <v>13</v>
      </c>
      <c r="H1379" t="s">
        <v>20</v>
      </c>
      <c r="I1379">
        <v>15.6</v>
      </c>
      <c r="J1379" t="s">
        <v>21</v>
      </c>
      <c r="K1379">
        <v>11.8</v>
      </c>
      <c r="L1379">
        <v>2.36</v>
      </c>
      <c r="M1379" t="s">
        <v>46</v>
      </c>
      <c r="N1379">
        <v>1279.29</v>
      </c>
      <c r="O1379" s="5">
        <f>(ScoreCard!$E$3-laptop_prices3[[#This Row],[Price ($)]])/ScoreCard!$E$3*ScoreCard!$E$5</f>
        <v>4.4081679293256402</v>
      </c>
      <c r="P1379" s="5">
        <f>laptop_prices3[[#This Row],[RAM (GB)]]/ScoreCard!$F$3*ScoreCard!$F$5</f>
        <v>0.875</v>
      </c>
      <c r="Q1379" s="5">
        <f>laptop_prices3[[#This Row],[Screen Size (inch)]]/ScoreCard!$G$3*ScoreCard!$G$5</f>
        <v>1.8034682080924855</v>
      </c>
      <c r="R1379" s="5">
        <f>laptop_prices3[[#This Row],[Battery Life (hours)]]/ScoreCard!$H$3*ScoreCard!$H$5</f>
        <v>6.8833333333333337</v>
      </c>
      <c r="S1379" s="5">
        <f>ScoreCard!$I$3-laptop_prices3[[#This Row],[Weight (kg)]]/ScoreCard!$I$3*ScoreCard!$I$5</f>
        <v>2.1514285714285712</v>
      </c>
      <c r="T1379" s="6" cm="1">
        <f t="array" ref="T1379">_xlfn.IFS(laptop_prices3[[#This Row],[Storage]]="512GB SSD", 512, laptop_prices3[[#This Row],[Storage]] = "1TB SSD", 1000, laptop_prices3[[#This Row],[Storage]] = "2TB SSD", 2000, laptop_prices3[[#This Row],[Storage]]= "256GB SSD", 256, laptop_prices3[[#This Row],[Storage]] = "1TB HDD", 1000*0.7)</f>
        <v>512</v>
      </c>
      <c r="U1379" s="5">
        <f>laptop_prices3[[#This Row],[Storage Raw Value]]/ScoreCard!$J$3*ScoreCard!$J$5</f>
        <v>2.048</v>
      </c>
    </row>
    <row r="1380" spans="2:21" x14ac:dyDescent="0.2">
      <c r="B1380" s="4" cm="1">
        <f t="array" ref="B1380">SUM(laptop_prices3[[#This Row],[RAM Comp]:[Weight Comp]]+laptop_prices3[[#This Row],[Storage Comp]])</f>
        <v>22.664834159097165</v>
      </c>
      <c r="C1380">
        <v>1378</v>
      </c>
      <c r="D1380" t="s">
        <v>38</v>
      </c>
      <c r="E1380" t="s">
        <v>39</v>
      </c>
      <c r="F1380">
        <v>4</v>
      </c>
      <c r="G1380" t="s">
        <v>19</v>
      </c>
      <c r="H1380" t="s">
        <v>20</v>
      </c>
      <c r="I1380">
        <v>13.3</v>
      </c>
      <c r="J1380" t="s">
        <v>15</v>
      </c>
      <c r="K1380">
        <v>4.9000000000000004</v>
      </c>
      <c r="L1380">
        <v>2.92</v>
      </c>
      <c r="M1380" t="s">
        <v>16</v>
      </c>
      <c r="N1380">
        <v>1003.85</v>
      </c>
      <c r="O1380" s="5">
        <f>(ScoreCard!$E$3-laptop_prices3[[#This Row],[Price ($)]])/ScoreCard!$E$3*ScoreCard!$E$5</f>
        <v>4.5355934743909074</v>
      </c>
      <c r="P1380" s="5">
        <f>laptop_prices3[[#This Row],[RAM (GB)]]/ScoreCard!$F$3*ScoreCard!$F$5</f>
        <v>0.4375</v>
      </c>
      <c r="Q1380" s="5">
        <f>laptop_prices3[[#This Row],[Screen Size (inch)]]/ScoreCard!$G$3*ScoreCard!$G$5</f>
        <v>1.5375722543352601</v>
      </c>
      <c r="R1380" s="5">
        <f>laptop_prices3[[#This Row],[Battery Life (hours)]]/ScoreCard!$H$3*ScoreCard!$H$5</f>
        <v>2.8583333333333338</v>
      </c>
      <c r="S1380" s="5">
        <f>ScoreCard!$I$3-laptop_prices3[[#This Row],[Weight (kg)]]/ScoreCard!$I$3*ScoreCard!$I$5</f>
        <v>1.8314285714285714</v>
      </c>
      <c r="T1380" s="6" cm="1">
        <f t="array" ref="T1380">_xlfn.IFS(laptop_prices3[[#This Row],[Storage]]="512GB SSD", 512, laptop_prices3[[#This Row],[Storage]] = "1TB SSD", 1000, laptop_prices3[[#This Row],[Storage]] = "2TB SSD", 2000, laptop_prices3[[#This Row],[Storage]]= "256GB SSD", 256, laptop_prices3[[#This Row],[Storage]] = "1TB HDD", 1000*0.7)</f>
        <v>1000</v>
      </c>
      <c r="U1380" s="5">
        <f>laptop_prices3[[#This Row],[Storage Raw Value]]/ScoreCard!$J$3*ScoreCard!$J$5</f>
        <v>4</v>
      </c>
    </row>
    <row r="1381" spans="2:21" x14ac:dyDescent="0.2">
      <c r="B1381" s="4" cm="1">
        <f t="array" ref="B1381">SUM(laptop_prices3[[#This Row],[RAM Comp]:[Weight Comp]]+laptop_prices3[[#This Row],[Storage Comp]])</f>
        <v>21.987377649325627</v>
      </c>
      <c r="C1381">
        <v>1379</v>
      </c>
      <c r="D1381" t="s">
        <v>38</v>
      </c>
      <c r="E1381" t="s">
        <v>39</v>
      </c>
      <c r="F1381">
        <v>64</v>
      </c>
      <c r="G1381" t="s">
        <v>29</v>
      </c>
      <c r="H1381" t="s">
        <v>26</v>
      </c>
      <c r="I1381">
        <v>16</v>
      </c>
      <c r="J1381" t="s">
        <v>21</v>
      </c>
      <c r="K1381">
        <v>11.9</v>
      </c>
      <c r="L1381">
        <v>2.4500000000000002</v>
      </c>
      <c r="M1381" t="s">
        <v>22</v>
      </c>
      <c r="N1381">
        <v>2268.42</v>
      </c>
      <c r="O1381" s="5">
        <f>(ScoreCard!$E$3-laptop_prices3[[#This Row],[Price ($)]])/ScoreCard!$E$3*ScoreCard!$E$5</f>
        <v>3.9505712498658383</v>
      </c>
      <c r="P1381" s="5">
        <f>laptop_prices3[[#This Row],[RAM (GB)]]/ScoreCard!$F$3*ScoreCard!$F$5</f>
        <v>7</v>
      </c>
      <c r="Q1381" s="5">
        <f>laptop_prices3[[#This Row],[Screen Size (inch)]]/ScoreCard!$G$3*ScoreCard!$G$5</f>
        <v>1.8497109826589595</v>
      </c>
      <c r="R1381" s="5">
        <f>laptop_prices3[[#This Row],[Battery Life (hours)]]/ScoreCard!$H$3*ScoreCard!$H$5</f>
        <v>6.9416666666666664</v>
      </c>
      <c r="S1381" s="5">
        <f>ScoreCard!$I$3-laptop_prices3[[#This Row],[Weight (kg)]]/ScoreCard!$I$3*ScoreCard!$I$5</f>
        <v>2.0999999999999996</v>
      </c>
      <c r="T1381" s="6" cm="1">
        <f t="array" ref="T1381">_xlfn.IFS(laptop_prices3[[#This Row],[Storage]]="512GB SSD", 512, laptop_prices3[[#This Row],[Storage]] = "1TB SSD", 1000, laptop_prices3[[#This Row],[Storage]] = "2TB SSD", 2000, laptop_prices3[[#This Row],[Storage]]= "256GB SSD", 256, laptop_prices3[[#This Row],[Storage]] = "1TB HDD", 1000*0.7)</f>
        <v>256</v>
      </c>
      <c r="U1381" s="5">
        <f>laptop_prices3[[#This Row],[Storage Raw Value]]/ScoreCard!$J$3*ScoreCard!$J$5</f>
        <v>1.024</v>
      </c>
    </row>
    <row r="1382" spans="2:21" x14ac:dyDescent="0.2">
      <c r="B1382" s="4" cm="1">
        <f t="array" ref="B1382">SUM(laptop_prices3[[#This Row],[RAM Comp]:[Weight Comp]]+laptop_prices3[[#This Row],[Storage Comp]])</f>
        <v>20.431429397192403</v>
      </c>
      <c r="C1382">
        <v>1380</v>
      </c>
      <c r="D1382" t="s">
        <v>36</v>
      </c>
      <c r="E1382" t="s">
        <v>12</v>
      </c>
      <c r="F1382">
        <v>64</v>
      </c>
      <c r="G1382" t="s">
        <v>29</v>
      </c>
      <c r="H1382" t="s">
        <v>26</v>
      </c>
      <c r="I1382">
        <v>13.3</v>
      </c>
      <c r="J1382" t="s">
        <v>21</v>
      </c>
      <c r="K1382">
        <v>8.6999999999999993</v>
      </c>
      <c r="L1382">
        <v>1.36</v>
      </c>
      <c r="M1382" t="s">
        <v>30</v>
      </c>
      <c r="N1382">
        <v>1677.68</v>
      </c>
      <c r="O1382" s="5">
        <f>(ScoreCard!$E$3-laptop_prices3[[#This Row],[Price ($)]])/ScoreCard!$E$3*ScoreCard!$E$5</f>
        <v>4.2238625891479176</v>
      </c>
      <c r="P1382" s="5">
        <f>laptop_prices3[[#This Row],[RAM (GB)]]/ScoreCard!$F$3*ScoreCard!$F$5</f>
        <v>7</v>
      </c>
      <c r="Q1382" s="5">
        <f>laptop_prices3[[#This Row],[Screen Size (inch)]]/ScoreCard!$G$3*ScoreCard!$G$5</f>
        <v>1.5375722543352601</v>
      </c>
      <c r="R1382" s="5">
        <f>laptop_prices3[[#This Row],[Battery Life (hours)]]/ScoreCard!$H$3*ScoreCard!$H$5</f>
        <v>5.0750000000000002</v>
      </c>
      <c r="S1382" s="5">
        <f>ScoreCard!$I$3-laptop_prices3[[#This Row],[Weight (kg)]]/ScoreCard!$I$3*ScoreCard!$I$5</f>
        <v>2.7228571428571429</v>
      </c>
      <c r="T1382" s="6" cm="1">
        <f t="array" ref="T1382">_xlfn.IFS(laptop_prices3[[#This Row],[Storage]]="512GB SSD", 512, laptop_prices3[[#This Row],[Storage]] = "1TB SSD", 1000, laptop_prices3[[#This Row],[Storage]] = "2TB SSD", 2000, laptop_prices3[[#This Row],[Storage]]= "256GB SSD", 256, laptop_prices3[[#This Row],[Storage]] = "1TB HDD", 1000*0.7)</f>
        <v>256</v>
      </c>
      <c r="U1382" s="5">
        <f>laptop_prices3[[#This Row],[Storage Raw Value]]/ScoreCard!$J$3*ScoreCard!$J$5</f>
        <v>1.024</v>
      </c>
    </row>
    <row r="1383" spans="2:21" x14ac:dyDescent="0.2">
      <c r="B1383" s="4" cm="1">
        <f t="array" ref="B1383">SUM(laptop_prices3[[#This Row],[RAM Comp]:[Weight Comp]]+laptop_prices3[[#This Row],[Storage Comp]])</f>
        <v>14.859044315992293</v>
      </c>
      <c r="C1383">
        <v>1381</v>
      </c>
      <c r="D1383" t="s">
        <v>38</v>
      </c>
      <c r="E1383" t="s">
        <v>18</v>
      </c>
      <c r="F1383">
        <v>16</v>
      </c>
      <c r="G1383" t="s">
        <v>29</v>
      </c>
      <c r="H1383" t="s">
        <v>32</v>
      </c>
      <c r="I1383">
        <v>16</v>
      </c>
      <c r="J1383" t="s">
        <v>21</v>
      </c>
      <c r="K1383">
        <v>8.1999999999999993</v>
      </c>
      <c r="L1383">
        <v>1.96</v>
      </c>
      <c r="M1383" t="s">
        <v>16</v>
      </c>
      <c r="N1383">
        <v>1455.5</v>
      </c>
      <c r="O1383" s="5">
        <f>(ScoreCard!$E$3-laptop_prices3[[#This Row],[Price ($)]])/ScoreCard!$E$3*ScoreCard!$E$5</f>
        <v>4.3266487044637802</v>
      </c>
      <c r="P1383" s="5">
        <f>laptop_prices3[[#This Row],[RAM (GB)]]/ScoreCard!$F$3*ScoreCard!$F$5</f>
        <v>1.75</v>
      </c>
      <c r="Q1383" s="5">
        <f>laptop_prices3[[#This Row],[Screen Size (inch)]]/ScoreCard!$G$3*ScoreCard!$G$5</f>
        <v>1.8497109826589595</v>
      </c>
      <c r="R1383" s="5">
        <f>laptop_prices3[[#This Row],[Battery Life (hours)]]/ScoreCard!$H$3*ScoreCard!$H$5</f>
        <v>4.7833333333333323</v>
      </c>
      <c r="S1383" s="5">
        <f>ScoreCard!$I$3-laptop_prices3[[#This Row],[Weight (kg)]]/ScoreCard!$I$3*ScoreCard!$I$5</f>
        <v>2.38</v>
      </c>
      <c r="T1383" s="6" cm="1">
        <f t="array" ref="T1383">_xlfn.IFS(laptop_prices3[[#This Row],[Storage]]="512GB SSD", 512, laptop_prices3[[#This Row],[Storage]] = "1TB SSD", 1000, laptop_prices3[[#This Row],[Storage]] = "2TB SSD", 2000, laptop_prices3[[#This Row],[Storage]]= "256GB SSD", 256, laptop_prices3[[#This Row],[Storage]] = "1TB HDD", 1000*0.7)</f>
        <v>256</v>
      </c>
      <c r="U1383" s="5">
        <f>laptop_prices3[[#This Row],[Storage Raw Value]]/ScoreCard!$J$3*ScoreCard!$J$5</f>
        <v>1.024</v>
      </c>
    </row>
    <row r="1384" spans="2:21" x14ac:dyDescent="0.2">
      <c r="B1384" s="4" cm="1">
        <f t="array" ref="B1384">SUM(laptop_prices3[[#This Row],[RAM Comp]:[Weight Comp]]+laptop_prices3[[#This Row],[Storage Comp]])</f>
        <v>28.338996696944672</v>
      </c>
      <c r="C1384">
        <v>1382</v>
      </c>
      <c r="D1384" t="s">
        <v>17</v>
      </c>
      <c r="E1384" t="s">
        <v>18</v>
      </c>
      <c r="F1384">
        <v>32</v>
      </c>
      <c r="G1384" t="s">
        <v>19</v>
      </c>
      <c r="H1384" t="s">
        <v>35</v>
      </c>
      <c r="I1384">
        <v>16</v>
      </c>
      <c r="J1384" t="s">
        <v>21</v>
      </c>
      <c r="K1384">
        <v>7.5</v>
      </c>
      <c r="L1384">
        <v>1.55</v>
      </c>
      <c r="M1384" t="s">
        <v>30</v>
      </c>
      <c r="N1384">
        <v>2645.06</v>
      </c>
      <c r="O1384" s="5">
        <f>(ScoreCard!$E$3-laptop_prices3[[#This Row],[Price ($)]])/ScoreCard!$E$3*ScoreCard!$E$5</f>
        <v>3.7763280125241954</v>
      </c>
      <c r="P1384" s="5">
        <f>laptop_prices3[[#This Row],[RAM (GB)]]/ScoreCard!$F$3*ScoreCard!$F$5</f>
        <v>3.5</v>
      </c>
      <c r="Q1384" s="5">
        <f>laptop_prices3[[#This Row],[Screen Size (inch)]]/ScoreCard!$G$3*ScoreCard!$G$5</f>
        <v>1.8497109826589595</v>
      </c>
      <c r="R1384" s="5">
        <f>laptop_prices3[[#This Row],[Battery Life (hours)]]/ScoreCard!$H$3*ScoreCard!$H$5</f>
        <v>4.375</v>
      </c>
      <c r="S1384" s="5">
        <f>ScoreCard!$I$3-laptop_prices3[[#This Row],[Weight (kg)]]/ScoreCard!$I$3*ScoreCard!$I$5</f>
        <v>2.6142857142857143</v>
      </c>
      <c r="T1384" s="6" cm="1">
        <f t="array" ref="T1384">_xlfn.IFS(laptop_prices3[[#This Row],[Storage]]="512GB SSD", 512, laptop_prices3[[#This Row],[Storage]] = "1TB SSD", 1000, laptop_prices3[[#This Row],[Storage]] = "2TB SSD", 2000, laptop_prices3[[#This Row],[Storage]]= "256GB SSD", 256, laptop_prices3[[#This Row],[Storage]] = "1TB HDD", 1000*0.7)</f>
        <v>1000</v>
      </c>
      <c r="U1384" s="5">
        <f>laptop_prices3[[#This Row],[Storage Raw Value]]/ScoreCard!$J$3*ScoreCard!$J$5</f>
        <v>4</v>
      </c>
    </row>
    <row r="1385" spans="2:21" x14ac:dyDescent="0.2">
      <c r="B1385" s="4" cm="1">
        <f t="array" ref="B1385">SUM(laptop_prices3[[#This Row],[RAM Comp]:[Weight Comp]]+laptop_prices3[[#This Row],[Storage Comp]])</f>
        <v>43.62730663363611</v>
      </c>
      <c r="C1385">
        <v>1383</v>
      </c>
      <c r="D1385" t="s">
        <v>47</v>
      </c>
      <c r="E1385" t="s">
        <v>12</v>
      </c>
      <c r="F1385">
        <v>32</v>
      </c>
      <c r="G1385" t="s">
        <v>25</v>
      </c>
      <c r="H1385" t="s">
        <v>26</v>
      </c>
      <c r="I1385">
        <v>14</v>
      </c>
      <c r="J1385" t="s">
        <v>27</v>
      </c>
      <c r="K1385">
        <v>6.5</v>
      </c>
      <c r="L1385">
        <v>1.37</v>
      </c>
      <c r="M1385" t="s">
        <v>16</v>
      </c>
      <c r="N1385">
        <v>2847.32</v>
      </c>
      <c r="O1385" s="5">
        <f>(ScoreCard!$E$3-laptop_prices3[[#This Row],[Price ($)]])/ScoreCard!$E$3*ScoreCard!$E$5</f>
        <v>3.682757395529928</v>
      </c>
      <c r="P1385" s="5">
        <f>laptop_prices3[[#This Row],[RAM (GB)]]/ScoreCard!$F$3*ScoreCard!$F$5</f>
        <v>3.5</v>
      </c>
      <c r="Q1385" s="5">
        <f>laptop_prices3[[#This Row],[Screen Size (inch)]]/ScoreCard!$G$3*ScoreCard!$G$5</f>
        <v>1.6184971098265895</v>
      </c>
      <c r="R1385" s="5">
        <f>laptop_prices3[[#This Row],[Battery Life (hours)]]/ScoreCard!$H$3*ScoreCard!$H$5</f>
        <v>3.7916666666666665</v>
      </c>
      <c r="S1385" s="5">
        <f>ScoreCard!$I$3-laptop_prices3[[#This Row],[Weight (kg)]]/ScoreCard!$I$3*ScoreCard!$I$5</f>
        <v>2.7171428571428571</v>
      </c>
      <c r="T1385" s="6" cm="1">
        <f t="array" ref="T1385">_xlfn.IFS(laptop_prices3[[#This Row],[Storage]]="512GB SSD", 512, laptop_prices3[[#This Row],[Storage]] = "1TB SSD", 1000, laptop_prices3[[#This Row],[Storage]] = "2TB SSD", 2000, laptop_prices3[[#This Row],[Storage]]= "256GB SSD", 256, laptop_prices3[[#This Row],[Storage]] = "1TB HDD", 1000*0.7)</f>
        <v>2000</v>
      </c>
      <c r="U1385" s="5">
        <f>laptop_prices3[[#This Row],[Storage Raw Value]]/ScoreCard!$J$3*ScoreCard!$J$5</f>
        <v>8</v>
      </c>
    </row>
    <row r="1386" spans="2:21" x14ac:dyDescent="0.2">
      <c r="B1386" s="4" cm="1">
        <f t="array" ref="B1386">SUM(laptop_prices3[[#This Row],[RAM Comp]:[Weight Comp]]+laptop_prices3[[#This Row],[Storage Comp]])</f>
        <v>26.450000000000003</v>
      </c>
      <c r="C1386">
        <v>1384</v>
      </c>
      <c r="D1386" t="s">
        <v>28</v>
      </c>
      <c r="E1386" t="s">
        <v>24</v>
      </c>
      <c r="F1386">
        <v>64</v>
      </c>
      <c r="G1386" t="s">
        <v>42</v>
      </c>
      <c r="H1386" t="s">
        <v>26</v>
      </c>
      <c r="I1386">
        <v>17.3</v>
      </c>
      <c r="J1386" t="s">
        <v>43</v>
      </c>
      <c r="K1386">
        <v>7.8</v>
      </c>
      <c r="L1386">
        <v>3.15</v>
      </c>
      <c r="M1386" t="s">
        <v>46</v>
      </c>
      <c r="N1386">
        <v>2140.1</v>
      </c>
      <c r="O1386" s="5">
        <f>(ScoreCard!$E$3-laptop_prices3[[#This Row],[Price ($)]])/ScoreCard!$E$3*ScoreCard!$E$5</f>
        <v>4.0099353434716152</v>
      </c>
      <c r="P1386" s="5">
        <f>laptop_prices3[[#This Row],[RAM (GB)]]/ScoreCard!$F$3*ScoreCard!$F$5</f>
        <v>7</v>
      </c>
      <c r="Q1386" s="5">
        <f>laptop_prices3[[#This Row],[Screen Size (inch)]]/ScoreCard!$G$3*ScoreCard!$G$5</f>
        <v>2</v>
      </c>
      <c r="R1386" s="5">
        <f>laptop_prices3[[#This Row],[Battery Life (hours)]]/ScoreCard!$H$3*ScoreCard!$H$5</f>
        <v>4.55</v>
      </c>
      <c r="S1386" s="5">
        <f>ScoreCard!$I$3-laptop_prices3[[#This Row],[Weight (kg)]]/ScoreCard!$I$3*ScoreCard!$I$5</f>
        <v>1.7</v>
      </c>
      <c r="T1386" s="6" cm="1">
        <f t="array" ref="T1386">_xlfn.IFS(laptop_prices3[[#This Row],[Storage]]="512GB SSD", 512, laptop_prices3[[#This Row],[Storage]] = "1TB SSD", 1000, laptop_prices3[[#This Row],[Storage]] = "2TB SSD", 2000, laptop_prices3[[#This Row],[Storage]]= "256GB SSD", 256, laptop_prices3[[#This Row],[Storage]] = "1TB HDD", 1000*0.7)</f>
        <v>700</v>
      </c>
      <c r="U1386" s="5">
        <f>laptop_prices3[[#This Row],[Storage Raw Value]]/ScoreCard!$J$3*ScoreCard!$J$5</f>
        <v>2.8</v>
      </c>
    </row>
    <row r="1387" spans="2:21" x14ac:dyDescent="0.2">
      <c r="B1387" s="4" cm="1">
        <f t="array" ref="B1387">SUM(laptop_prices3[[#This Row],[RAM Comp]:[Weight Comp]]+laptop_prices3[[#This Row],[Storage Comp]])</f>
        <v>19.008039636663916</v>
      </c>
      <c r="C1387">
        <v>1385</v>
      </c>
      <c r="D1387" t="s">
        <v>45</v>
      </c>
      <c r="E1387" t="s">
        <v>39</v>
      </c>
      <c r="F1387">
        <v>32</v>
      </c>
      <c r="G1387" t="s">
        <v>29</v>
      </c>
      <c r="H1387" t="s">
        <v>32</v>
      </c>
      <c r="I1387">
        <v>15.6</v>
      </c>
      <c r="J1387" t="s">
        <v>21</v>
      </c>
      <c r="K1387">
        <v>12</v>
      </c>
      <c r="L1387">
        <v>1.56</v>
      </c>
      <c r="M1387" t="s">
        <v>16</v>
      </c>
      <c r="N1387">
        <v>1362.87</v>
      </c>
      <c r="O1387" s="5">
        <f>(ScoreCard!$E$3-laptop_prices3[[#This Row],[Price ($)]])/ScoreCard!$E$3*ScoreCard!$E$5</f>
        <v>4.3695016969100315</v>
      </c>
      <c r="P1387" s="5">
        <f>laptop_prices3[[#This Row],[RAM (GB)]]/ScoreCard!$F$3*ScoreCard!$F$5</f>
        <v>3.5</v>
      </c>
      <c r="Q1387" s="5">
        <f>laptop_prices3[[#This Row],[Screen Size (inch)]]/ScoreCard!$G$3*ScoreCard!$G$5</f>
        <v>1.8034682080924855</v>
      </c>
      <c r="R1387" s="5">
        <f>laptop_prices3[[#This Row],[Battery Life (hours)]]/ScoreCard!$H$3*ScoreCard!$H$5</f>
        <v>7</v>
      </c>
      <c r="S1387" s="5">
        <f>ScoreCard!$I$3-laptop_prices3[[#This Row],[Weight (kg)]]/ScoreCard!$I$3*ScoreCard!$I$5</f>
        <v>2.6085714285714285</v>
      </c>
      <c r="T1387" s="6" cm="1">
        <f t="array" ref="T1387">_xlfn.IFS(laptop_prices3[[#This Row],[Storage]]="512GB SSD", 512, laptop_prices3[[#This Row],[Storage]] = "1TB SSD", 1000, laptop_prices3[[#This Row],[Storage]] = "2TB SSD", 2000, laptop_prices3[[#This Row],[Storage]]= "256GB SSD", 256, laptop_prices3[[#This Row],[Storage]] = "1TB HDD", 1000*0.7)</f>
        <v>256</v>
      </c>
      <c r="U1387" s="5">
        <f>laptop_prices3[[#This Row],[Storage Raw Value]]/ScoreCard!$J$3*ScoreCard!$J$5</f>
        <v>1.024</v>
      </c>
    </row>
    <row r="1388" spans="2:21" x14ac:dyDescent="0.2">
      <c r="B1388" s="4" cm="1">
        <f t="array" ref="B1388">SUM(laptop_prices3[[#This Row],[RAM Comp]:[Weight Comp]]+laptop_prices3[[#This Row],[Storage Comp]])</f>
        <v>17.275449490778968</v>
      </c>
      <c r="C1388">
        <v>1386</v>
      </c>
      <c r="D1388" t="s">
        <v>36</v>
      </c>
      <c r="E1388" t="s">
        <v>18</v>
      </c>
      <c r="F1388">
        <v>32</v>
      </c>
      <c r="G1388" t="s">
        <v>29</v>
      </c>
      <c r="H1388" t="s">
        <v>32</v>
      </c>
      <c r="I1388">
        <v>14</v>
      </c>
      <c r="J1388" t="s">
        <v>15</v>
      </c>
      <c r="K1388">
        <v>9.1999999999999993</v>
      </c>
      <c r="L1388">
        <v>1.41</v>
      </c>
      <c r="M1388" t="s">
        <v>22</v>
      </c>
      <c r="N1388">
        <v>2508.63</v>
      </c>
      <c r="O1388" s="5">
        <f>(ScoreCard!$E$3-laptop_prices3[[#This Row],[Price ($)]])/ScoreCard!$E$3*ScoreCard!$E$5</f>
        <v>3.8394439982679307</v>
      </c>
      <c r="P1388" s="5">
        <f>laptop_prices3[[#This Row],[RAM (GB)]]/ScoreCard!$F$3*ScoreCard!$F$5</f>
        <v>3.5</v>
      </c>
      <c r="Q1388" s="5">
        <f>laptop_prices3[[#This Row],[Screen Size (inch)]]/ScoreCard!$G$3*ScoreCard!$G$5</f>
        <v>1.6184971098265895</v>
      </c>
      <c r="R1388" s="5">
        <f>laptop_prices3[[#This Row],[Battery Life (hours)]]/ScoreCard!$H$3*ScoreCard!$H$5</f>
        <v>5.3666666666666663</v>
      </c>
      <c r="S1388" s="5">
        <f>ScoreCard!$I$3-laptop_prices3[[#This Row],[Weight (kg)]]/ScoreCard!$I$3*ScoreCard!$I$5</f>
        <v>2.6942857142857144</v>
      </c>
      <c r="T1388" s="6" cm="1">
        <f t="array" ref="T1388">_xlfn.IFS(laptop_prices3[[#This Row],[Storage]]="512GB SSD", 512, laptop_prices3[[#This Row],[Storage]] = "1TB SSD", 1000, laptop_prices3[[#This Row],[Storage]] = "2TB SSD", 2000, laptop_prices3[[#This Row],[Storage]]= "256GB SSD", 256, laptop_prices3[[#This Row],[Storage]] = "1TB HDD", 1000*0.7)</f>
        <v>256</v>
      </c>
      <c r="U1388" s="5">
        <f>laptop_prices3[[#This Row],[Storage Raw Value]]/ScoreCard!$J$3*ScoreCard!$J$5</f>
        <v>1.024</v>
      </c>
    </row>
    <row r="1389" spans="2:21" x14ac:dyDescent="0.2">
      <c r="B1389" s="4" cm="1">
        <f t="array" ref="B1389">SUM(laptop_prices3[[#This Row],[RAM Comp]:[Weight Comp]]+laptop_prices3[[#This Row],[Storage Comp]])</f>
        <v>30.192330030278004</v>
      </c>
      <c r="C1389">
        <v>1387</v>
      </c>
      <c r="D1389" t="s">
        <v>45</v>
      </c>
      <c r="E1389" t="s">
        <v>48</v>
      </c>
      <c r="F1389">
        <v>32</v>
      </c>
      <c r="G1389" t="s">
        <v>19</v>
      </c>
      <c r="H1389" t="s">
        <v>32</v>
      </c>
      <c r="I1389">
        <v>16</v>
      </c>
      <c r="J1389" t="s">
        <v>15</v>
      </c>
      <c r="K1389">
        <v>11.5</v>
      </c>
      <c r="L1389">
        <v>2.39</v>
      </c>
      <c r="M1389" t="s">
        <v>16</v>
      </c>
      <c r="N1389">
        <v>2763.07</v>
      </c>
      <c r="O1389" s="5">
        <f>(ScoreCard!$E$3-laptop_prices3[[#This Row],[Price ($)]])/ScoreCard!$E$3*ScoreCard!$E$5</f>
        <v>3.7217335869754291</v>
      </c>
      <c r="P1389" s="5">
        <f>laptop_prices3[[#This Row],[RAM (GB)]]/ScoreCard!$F$3*ScoreCard!$F$5</f>
        <v>3.5</v>
      </c>
      <c r="Q1389" s="5">
        <f>laptop_prices3[[#This Row],[Screen Size (inch)]]/ScoreCard!$G$3*ScoreCard!$G$5</f>
        <v>1.8497109826589595</v>
      </c>
      <c r="R1389" s="5">
        <f>laptop_prices3[[#This Row],[Battery Life (hours)]]/ScoreCard!$H$3*ScoreCard!$H$5</f>
        <v>6.7083333333333339</v>
      </c>
      <c r="S1389" s="5">
        <f>ScoreCard!$I$3-laptop_prices3[[#This Row],[Weight (kg)]]/ScoreCard!$I$3*ScoreCard!$I$5</f>
        <v>2.1342857142857143</v>
      </c>
      <c r="T1389" s="6" cm="1">
        <f t="array" ref="T1389">_xlfn.IFS(laptop_prices3[[#This Row],[Storage]]="512GB SSD", 512, laptop_prices3[[#This Row],[Storage]] = "1TB SSD", 1000, laptop_prices3[[#This Row],[Storage]] = "2TB SSD", 2000, laptop_prices3[[#This Row],[Storage]]= "256GB SSD", 256, laptop_prices3[[#This Row],[Storage]] = "1TB HDD", 1000*0.7)</f>
        <v>1000</v>
      </c>
      <c r="U1389" s="5">
        <f>laptop_prices3[[#This Row],[Storage Raw Value]]/ScoreCard!$J$3*ScoreCard!$J$5</f>
        <v>4</v>
      </c>
    </row>
    <row r="1390" spans="2:21" x14ac:dyDescent="0.2">
      <c r="B1390" s="4" cm="1">
        <f t="array" ref="B1390">SUM(laptop_prices3[[#This Row],[RAM Comp]:[Weight Comp]]+laptop_prices3[[#This Row],[Storage Comp]])</f>
        <v>42.703758601706575</v>
      </c>
      <c r="C1390">
        <v>1388</v>
      </c>
      <c r="D1390" t="s">
        <v>28</v>
      </c>
      <c r="E1390" t="s">
        <v>12</v>
      </c>
      <c r="F1390">
        <v>32</v>
      </c>
      <c r="G1390" t="s">
        <v>25</v>
      </c>
      <c r="H1390" t="s">
        <v>32</v>
      </c>
      <c r="I1390">
        <v>16</v>
      </c>
      <c r="J1390" t="s">
        <v>43</v>
      </c>
      <c r="K1390">
        <v>5.5</v>
      </c>
      <c r="L1390">
        <v>2.37</v>
      </c>
      <c r="M1390" t="s">
        <v>22</v>
      </c>
      <c r="N1390">
        <v>1574.5</v>
      </c>
      <c r="O1390" s="5">
        <f>(ScoreCard!$E$3-laptop_prices3[[#This Row],[Price ($)]])/ScoreCard!$E$3*ScoreCard!$E$5</f>
        <v>4.2715962797514404</v>
      </c>
      <c r="P1390" s="5">
        <f>laptop_prices3[[#This Row],[RAM (GB)]]/ScoreCard!$F$3*ScoreCard!$F$5</f>
        <v>3.5</v>
      </c>
      <c r="Q1390" s="5">
        <f>laptop_prices3[[#This Row],[Screen Size (inch)]]/ScoreCard!$G$3*ScoreCard!$G$5</f>
        <v>1.8497109826589595</v>
      </c>
      <c r="R1390" s="5">
        <f>laptop_prices3[[#This Row],[Battery Life (hours)]]/ScoreCard!$H$3*ScoreCard!$H$5</f>
        <v>3.208333333333333</v>
      </c>
      <c r="S1390" s="5">
        <f>ScoreCard!$I$3-laptop_prices3[[#This Row],[Weight (kg)]]/ScoreCard!$I$3*ScoreCard!$I$5</f>
        <v>2.1457142857142859</v>
      </c>
      <c r="T1390" s="6" cm="1">
        <f t="array" ref="T1390">_xlfn.IFS(laptop_prices3[[#This Row],[Storage]]="512GB SSD", 512, laptop_prices3[[#This Row],[Storage]] = "1TB SSD", 1000, laptop_prices3[[#This Row],[Storage]] = "2TB SSD", 2000, laptop_prices3[[#This Row],[Storage]]= "256GB SSD", 256, laptop_prices3[[#This Row],[Storage]] = "1TB HDD", 1000*0.7)</f>
        <v>2000</v>
      </c>
      <c r="U1390" s="5">
        <f>laptop_prices3[[#This Row],[Storage Raw Value]]/ScoreCard!$J$3*ScoreCard!$J$5</f>
        <v>8</v>
      </c>
    </row>
    <row r="1391" spans="2:21" x14ac:dyDescent="0.2">
      <c r="B1391" s="4" cm="1">
        <f t="array" ref="B1391">SUM(laptop_prices3[[#This Row],[RAM Comp]:[Weight Comp]]+laptop_prices3[[#This Row],[Storage Comp]])</f>
        <v>32.618973300302777</v>
      </c>
      <c r="C1391">
        <v>1389</v>
      </c>
      <c r="D1391" t="s">
        <v>28</v>
      </c>
      <c r="E1391" t="s">
        <v>18</v>
      </c>
      <c r="F1391">
        <v>64</v>
      </c>
      <c r="G1391" t="s">
        <v>19</v>
      </c>
      <c r="H1391" t="s">
        <v>14</v>
      </c>
      <c r="I1391">
        <v>14</v>
      </c>
      <c r="J1391" t="s">
        <v>15</v>
      </c>
      <c r="K1391">
        <v>9.4</v>
      </c>
      <c r="L1391">
        <v>1.72</v>
      </c>
      <c r="M1391" t="s">
        <v>16</v>
      </c>
      <c r="N1391">
        <v>3844.4</v>
      </c>
      <c r="O1391" s="5">
        <f>(ScoreCard!$E$3-laptop_prices3[[#This Row],[Price ($)]])/ScoreCard!$E$3*ScoreCard!$E$5</f>
        <v>3.2214828439990084</v>
      </c>
      <c r="P1391" s="5">
        <f>laptop_prices3[[#This Row],[RAM (GB)]]/ScoreCard!$F$3*ScoreCard!$F$5</f>
        <v>7</v>
      </c>
      <c r="Q1391" s="5">
        <f>laptop_prices3[[#This Row],[Screen Size (inch)]]/ScoreCard!$G$3*ScoreCard!$G$5</f>
        <v>1.6184971098265895</v>
      </c>
      <c r="R1391" s="5">
        <f>laptop_prices3[[#This Row],[Battery Life (hours)]]/ScoreCard!$H$3*ScoreCard!$H$5</f>
        <v>5.4833333333333334</v>
      </c>
      <c r="S1391" s="5">
        <f>ScoreCard!$I$3-laptop_prices3[[#This Row],[Weight (kg)]]/ScoreCard!$I$3*ScoreCard!$I$5</f>
        <v>2.5171428571428569</v>
      </c>
      <c r="T1391" s="6" cm="1">
        <f t="array" ref="T1391">_xlfn.IFS(laptop_prices3[[#This Row],[Storage]]="512GB SSD", 512, laptop_prices3[[#This Row],[Storage]] = "1TB SSD", 1000, laptop_prices3[[#This Row],[Storage]] = "2TB SSD", 2000, laptop_prices3[[#This Row],[Storage]]= "256GB SSD", 256, laptop_prices3[[#This Row],[Storage]] = "1TB HDD", 1000*0.7)</f>
        <v>1000</v>
      </c>
      <c r="U1391" s="5">
        <f>laptop_prices3[[#This Row],[Storage Raw Value]]/ScoreCard!$J$3*ScoreCard!$J$5</f>
        <v>4</v>
      </c>
    </row>
    <row r="1392" spans="2:21" x14ac:dyDescent="0.2">
      <c r="B1392" s="4" cm="1">
        <f t="array" ref="B1392">SUM(laptop_prices3[[#This Row],[RAM Comp]:[Weight Comp]]+laptop_prices3[[#This Row],[Storage Comp]])</f>
        <v>20.177425681255162</v>
      </c>
      <c r="C1392">
        <v>1390</v>
      </c>
      <c r="D1392" t="s">
        <v>33</v>
      </c>
      <c r="E1392" t="s">
        <v>37</v>
      </c>
      <c r="F1392">
        <v>4</v>
      </c>
      <c r="G1392" t="s">
        <v>42</v>
      </c>
      <c r="H1392" t="s">
        <v>14</v>
      </c>
      <c r="I1392">
        <v>14</v>
      </c>
      <c r="J1392" t="s">
        <v>21</v>
      </c>
      <c r="K1392">
        <v>9</v>
      </c>
      <c r="L1392">
        <v>3.2</v>
      </c>
      <c r="M1392" t="s">
        <v>46</v>
      </c>
      <c r="N1392">
        <v>972.89</v>
      </c>
      <c r="O1392" s="5">
        <f>(ScoreCard!$E$3-laptop_prices3[[#This Row],[Price ($)]])/ScoreCard!$E$3*ScoreCard!$E$5</f>
        <v>4.549916357324471</v>
      </c>
      <c r="P1392" s="5">
        <f>laptop_prices3[[#This Row],[RAM (GB)]]/ScoreCard!$F$3*ScoreCard!$F$5</f>
        <v>0.4375</v>
      </c>
      <c r="Q1392" s="5">
        <f>laptop_prices3[[#This Row],[Screen Size (inch)]]/ScoreCard!$G$3*ScoreCard!$G$5</f>
        <v>1.6184971098265895</v>
      </c>
      <c r="R1392" s="5">
        <f>laptop_prices3[[#This Row],[Battery Life (hours)]]/ScoreCard!$H$3*ScoreCard!$H$5</f>
        <v>5.25</v>
      </c>
      <c r="S1392" s="5">
        <f>ScoreCard!$I$3-laptop_prices3[[#This Row],[Weight (kg)]]/ScoreCard!$I$3*ScoreCard!$I$5</f>
        <v>1.6714285714285713</v>
      </c>
      <c r="T1392" s="6" cm="1">
        <f t="array" ref="T1392">_xlfn.IFS(laptop_prices3[[#This Row],[Storage]]="512GB SSD", 512, laptop_prices3[[#This Row],[Storage]] = "1TB SSD", 1000, laptop_prices3[[#This Row],[Storage]] = "2TB SSD", 2000, laptop_prices3[[#This Row],[Storage]]= "256GB SSD", 256, laptop_prices3[[#This Row],[Storage]] = "1TB HDD", 1000*0.7)</f>
        <v>700</v>
      </c>
      <c r="U1392" s="5">
        <f>laptop_prices3[[#This Row],[Storage Raw Value]]/ScoreCard!$J$3*ScoreCard!$J$5</f>
        <v>2.8</v>
      </c>
    </row>
    <row r="1393" spans="2:21" x14ac:dyDescent="0.2">
      <c r="B1393" s="4" cm="1">
        <f t="array" ref="B1393">SUM(laptop_prices3[[#This Row],[RAM Comp]:[Weight Comp]]+laptop_prices3[[#This Row],[Storage Comp]])</f>
        <v>18.087372969997247</v>
      </c>
      <c r="C1393">
        <v>1391</v>
      </c>
      <c r="D1393" t="s">
        <v>38</v>
      </c>
      <c r="E1393" t="s">
        <v>18</v>
      </c>
      <c r="F1393">
        <v>16</v>
      </c>
      <c r="G1393" t="s">
        <v>13</v>
      </c>
      <c r="H1393" t="s">
        <v>26</v>
      </c>
      <c r="I1393">
        <v>15.6</v>
      </c>
      <c r="J1393" t="s">
        <v>21</v>
      </c>
      <c r="K1393">
        <v>6.4</v>
      </c>
      <c r="L1393">
        <v>1.56</v>
      </c>
      <c r="M1393" t="s">
        <v>30</v>
      </c>
      <c r="N1393">
        <v>1341.23</v>
      </c>
      <c r="O1393" s="5">
        <f>(ScoreCard!$E$3-laptop_prices3[[#This Row],[Price ($)]])/ScoreCard!$E$3*ScoreCard!$E$5</f>
        <v>4.379512910950158</v>
      </c>
      <c r="P1393" s="5">
        <f>laptop_prices3[[#This Row],[RAM (GB)]]/ScoreCard!$F$3*ScoreCard!$F$5</f>
        <v>1.75</v>
      </c>
      <c r="Q1393" s="5">
        <f>laptop_prices3[[#This Row],[Screen Size (inch)]]/ScoreCard!$G$3*ScoreCard!$G$5</f>
        <v>1.8034682080924855</v>
      </c>
      <c r="R1393" s="5">
        <f>laptop_prices3[[#This Row],[Battery Life (hours)]]/ScoreCard!$H$3*ScoreCard!$H$5</f>
        <v>3.7333333333333334</v>
      </c>
      <c r="S1393" s="5">
        <f>ScoreCard!$I$3-laptop_prices3[[#This Row],[Weight (kg)]]/ScoreCard!$I$3*ScoreCard!$I$5</f>
        <v>2.6085714285714285</v>
      </c>
      <c r="T1393" s="6" cm="1">
        <f t="array" ref="T1393">_xlfn.IFS(laptop_prices3[[#This Row],[Storage]]="512GB SSD", 512, laptop_prices3[[#This Row],[Storage]] = "1TB SSD", 1000, laptop_prices3[[#This Row],[Storage]] = "2TB SSD", 2000, laptop_prices3[[#This Row],[Storage]]= "256GB SSD", 256, laptop_prices3[[#This Row],[Storage]] = "1TB HDD", 1000*0.7)</f>
        <v>512</v>
      </c>
      <c r="U1393" s="5">
        <f>laptop_prices3[[#This Row],[Storage Raw Value]]/ScoreCard!$J$3*ScoreCard!$J$5</f>
        <v>2.048</v>
      </c>
    </row>
    <row r="1394" spans="2:21" x14ac:dyDescent="0.2">
      <c r="B1394" s="4" cm="1">
        <f t="array" ref="B1394">SUM(laptop_prices3[[#This Row],[RAM Comp]:[Weight Comp]]+laptop_prices3[[#This Row],[Storage Comp]])</f>
        <v>42.501020506468485</v>
      </c>
      <c r="C1394">
        <v>1392</v>
      </c>
      <c r="D1394" t="s">
        <v>11</v>
      </c>
      <c r="E1394" t="s">
        <v>24</v>
      </c>
      <c r="F1394">
        <v>4</v>
      </c>
      <c r="G1394" t="s">
        <v>25</v>
      </c>
      <c r="H1394" t="s">
        <v>40</v>
      </c>
      <c r="I1394">
        <v>16</v>
      </c>
      <c r="J1394" t="s">
        <v>43</v>
      </c>
      <c r="K1394">
        <v>11</v>
      </c>
      <c r="L1394">
        <v>2.98</v>
      </c>
      <c r="M1394" t="s">
        <v>16</v>
      </c>
      <c r="N1394">
        <v>1411.61</v>
      </c>
      <c r="O1394" s="5">
        <f>(ScoreCard!$E$3-laptop_prices3[[#This Row],[Price ($)]])/ScoreCard!$E$3*ScoreCard!$E$5</f>
        <v>4.3469533340488606</v>
      </c>
      <c r="P1394" s="5">
        <f>laptop_prices3[[#This Row],[RAM (GB)]]/ScoreCard!$F$3*ScoreCard!$F$5</f>
        <v>0.4375</v>
      </c>
      <c r="Q1394" s="5">
        <f>laptop_prices3[[#This Row],[Screen Size (inch)]]/ScoreCard!$G$3*ScoreCard!$G$5</f>
        <v>1.8497109826589595</v>
      </c>
      <c r="R1394" s="5">
        <f>laptop_prices3[[#This Row],[Battery Life (hours)]]/ScoreCard!$H$3*ScoreCard!$H$5</f>
        <v>6.4166666666666661</v>
      </c>
      <c r="S1394" s="5">
        <f>ScoreCard!$I$3-laptop_prices3[[#This Row],[Weight (kg)]]/ScoreCard!$I$3*ScoreCard!$I$5</f>
        <v>1.7971428571428572</v>
      </c>
      <c r="T1394" s="6" cm="1">
        <f t="array" ref="T1394">_xlfn.IFS(laptop_prices3[[#This Row],[Storage]]="512GB SSD", 512, laptop_prices3[[#This Row],[Storage]] = "1TB SSD", 1000, laptop_prices3[[#This Row],[Storage]] = "2TB SSD", 2000, laptop_prices3[[#This Row],[Storage]]= "256GB SSD", 256, laptop_prices3[[#This Row],[Storage]] = "1TB HDD", 1000*0.7)</f>
        <v>2000</v>
      </c>
      <c r="U1394" s="5">
        <f>laptop_prices3[[#This Row],[Storage Raw Value]]/ScoreCard!$J$3*ScoreCard!$J$5</f>
        <v>8</v>
      </c>
    </row>
    <row r="1395" spans="2:21" x14ac:dyDescent="0.2">
      <c r="B1395" s="4" cm="1">
        <f t="array" ref="B1395">SUM(laptop_prices3[[#This Row],[RAM Comp]:[Weight Comp]]+laptop_prices3[[#This Row],[Storage Comp]])</f>
        <v>19.490420589044867</v>
      </c>
      <c r="C1395">
        <v>1393</v>
      </c>
      <c r="D1395" t="s">
        <v>36</v>
      </c>
      <c r="E1395" t="s">
        <v>48</v>
      </c>
      <c r="F1395">
        <v>64</v>
      </c>
      <c r="G1395" t="s">
        <v>29</v>
      </c>
      <c r="H1395" t="s">
        <v>20</v>
      </c>
      <c r="I1395">
        <v>15.6</v>
      </c>
      <c r="J1395" t="s">
        <v>43</v>
      </c>
      <c r="K1395">
        <v>8.6</v>
      </c>
      <c r="L1395">
        <v>3.37</v>
      </c>
      <c r="M1395" t="s">
        <v>46</v>
      </c>
      <c r="N1395">
        <v>3295.99</v>
      </c>
      <c r="O1395" s="5">
        <f>(ScoreCard!$E$3-laptop_prices3[[#This Row],[Price ($)]])/ScoreCard!$E$3*ScoreCard!$E$5</f>
        <v>3.4751912493476982</v>
      </c>
      <c r="P1395" s="5">
        <f>laptop_prices3[[#This Row],[RAM (GB)]]/ScoreCard!$F$3*ScoreCard!$F$5</f>
        <v>7</v>
      </c>
      <c r="Q1395" s="5">
        <f>laptop_prices3[[#This Row],[Screen Size (inch)]]/ScoreCard!$G$3*ScoreCard!$G$5</f>
        <v>1.8034682080924855</v>
      </c>
      <c r="R1395" s="5">
        <f>laptop_prices3[[#This Row],[Battery Life (hours)]]/ScoreCard!$H$3*ScoreCard!$H$5</f>
        <v>5.0166666666666666</v>
      </c>
      <c r="S1395" s="5">
        <f>ScoreCard!$I$3-laptop_prices3[[#This Row],[Weight (kg)]]/ScoreCard!$I$3*ScoreCard!$I$5</f>
        <v>1.5742857142857143</v>
      </c>
      <c r="T1395" s="6" cm="1">
        <f t="array" ref="T1395">_xlfn.IFS(laptop_prices3[[#This Row],[Storage]]="512GB SSD", 512, laptop_prices3[[#This Row],[Storage]] = "1TB SSD", 1000, laptop_prices3[[#This Row],[Storage]] = "2TB SSD", 2000, laptop_prices3[[#This Row],[Storage]]= "256GB SSD", 256, laptop_prices3[[#This Row],[Storage]] = "1TB HDD", 1000*0.7)</f>
        <v>256</v>
      </c>
      <c r="U1395" s="5">
        <f>laptop_prices3[[#This Row],[Storage Raw Value]]/ScoreCard!$J$3*ScoreCard!$J$5</f>
        <v>1.024</v>
      </c>
    </row>
    <row r="1396" spans="2:21" x14ac:dyDescent="0.2">
      <c r="B1396" s="4" cm="1">
        <f t="array" ref="B1396">SUM(laptop_prices3[[#This Row],[RAM Comp]:[Weight Comp]]+laptop_prices3[[#This Row],[Storage Comp]])</f>
        <v>49.967572254335259</v>
      </c>
      <c r="C1396">
        <v>1394</v>
      </c>
      <c r="D1396" t="s">
        <v>11</v>
      </c>
      <c r="E1396" t="s">
        <v>37</v>
      </c>
      <c r="F1396">
        <v>64</v>
      </c>
      <c r="G1396" t="s">
        <v>25</v>
      </c>
      <c r="H1396" t="s">
        <v>26</v>
      </c>
      <c r="I1396">
        <v>13.3</v>
      </c>
      <c r="J1396" t="s">
        <v>21</v>
      </c>
      <c r="K1396">
        <v>11.4</v>
      </c>
      <c r="L1396">
        <v>1.26</v>
      </c>
      <c r="M1396" t="s">
        <v>16</v>
      </c>
      <c r="N1396">
        <v>4865.8599999999997</v>
      </c>
      <c r="O1396" s="5">
        <f>(ScoreCard!$E$3-laptop_prices3[[#This Row],[Price ($)]])/ScoreCard!$E$3*ScoreCard!$E$5</f>
        <v>2.7489294847833246</v>
      </c>
      <c r="P1396" s="5">
        <f>laptop_prices3[[#This Row],[RAM (GB)]]/ScoreCard!$F$3*ScoreCard!$F$5</f>
        <v>7</v>
      </c>
      <c r="Q1396" s="5">
        <f>laptop_prices3[[#This Row],[Screen Size (inch)]]/ScoreCard!$G$3*ScoreCard!$G$5</f>
        <v>1.5375722543352601</v>
      </c>
      <c r="R1396" s="5">
        <f>laptop_prices3[[#This Row],[Battery Life (hours)]]/ScoreCard!$H$3*ScoreCard!$H$5</f>
        <v>6.65</v>
      </c>
      <c r="S1396" s="5">
        <f>ScoreCard!$I$3-laptop_prices3[[#This Row],[Weight (kg)]]/ScoreCard!$I$3*ScoreCard!$I$5</f>
        <v>2.7800000000000002</v>
      </c>
      <c r="T1396" s="6" cm="1">
        <f t="array" ref="T1396">_xlfn.IFS(laptop_prices3[[#This Row],[Storage]]="512GB SSD", 512, laptop_prices3[[#This Row],[Storage]] = "1TB SSD", 1000, laptop_prices3[[#This Row],[Storage]] = "2TB SSD", 2000, laptop_prices3[[#This Row],[Storage]]= "256GB SSD", 256, laptop_prices3[[#This Row],[Storage]] = "1TB HDD", 1000*0.7)</f>
        <v>2000</v>
      </c>
      <c r="U1396" s="5">
        <f>laptop_prices3[[#This Row],[Storage Raw Value]]/ScoreCard!$J$3*ScoreCard!$J$5</f>
        <v>8</v>
      </c>
    </row>
    <row r="1397" spans="2:21" x14ac:dyDescent="0.2">
      <c r="B1397" s="4" cm="1">
        <f t="array" ref="B1397">SUM(laptop_prices3[[#This Row],[RAM Comp]:[Weight Comp]]+laptop_prices3[[#This Row],[Storage Comp]])</f>
        <v>42.674000825763834</v>
      </c>
      <c r="C1397">
        <v>1395</v>
      </c>
      <c r="D1397" t="s">
        <v>23</v>
      </c>
      <c r="E1397" t="s">
        <v>12</v>
      </c>
      <c r="F1397">
        <v>32</v>
      </c>
      <c r="G1397" t="s">
        <v>25</v>
      </c>
      <c r="H1397" t="s">
        <v>40</v>
      </c>
      <c r="I1397">
        <v>13.3</v>
      </c>
      <c r="J1397" t="s">
        <v>15</v>
      </c>
      <c r="K1397">
        <v>5.7</v>
      </c>
      <c r="L1397">
        <v>2.08</v>
      </c>
      <c r="M1397" t="s">
        <v>22</v>
      </c>
      <c r="N1397">
        <v>1555.34</v>
      </c>
      <c r="O1397" s="5">
        <f>(ScoreCard!$E$3-laptop_prices3[[#This Row],[Price ($)]])/ScoreCard!$E$3*ScoreCard!$E$5</f>
        <v>4.2804601827555446</v>
      </c>
      <c r="P1397" s="5">
        <f>laptop_prices3[[#This Row],[RAM (GB)]]/ScoreCard!$F$3*ScoreCard!$F$5</f>
        <v>3.5</v>
      </c>
      <c r="Q1397" s="5">
        <f>laptop_prices3[[#This Row],[Screen Size (inch)]]/ScoreCard!$G$3*ScoreCard!$G$5</f>
        <v>1.5375722543352601</v>
      </c>
      <c r="R1397" s="5">
        <f>laptop_prices3[[#This Row],[Battery Life (hours)]]/ScoreCard!$H$3*ScoreCard!$H$5</f>
        <v>3.3250000000000002</v>
      </c>
      <c r="S1397" s="5">
        <f>ScoreCard!$I$3-laptop_prices3[[#This Row],[Weight (kg)]]/ScoreCard!$I$3*ScoreCard!$I$5</f>
        <v>2.3114285714285714</v>
      </c>
      <c r="T1397" s="6" cm="1">
        <f t="array" ref="T1397">_xlfn.IFS(laptop_prices3[[#This Row],[Storage]]="512GB SSD", 512, laptop_prices3[[#This Row],[Storage]] = "1TB SSD", 1000, laptop_prices3[[#This Row],[Storage]] = "2TB SSD", 2000, laptop_prices3[[#This Row],[Storage]]= "256GB SSD", 256, laptop_prices3[[#This Row],[Storage]] = "1TB HDD", 1000*0.7)</f>
        <v>2000</v>
      </c>
      <c r="U1397" s="5">
        <f>laptop_prices3[[#This Row],[Storage Raw Value]]/ScoreCard!$J$3*ScoreCard!$J$5</f>
        <v>8</v>
      </c>
    </row>
    <row r="1398" spans="2:21" x14ac:dyDescent="0.2">
      <c r="B1398" s="4" cm="1">
        <f t="array" ref="B1398">SUM(laptop_prices3[[#This Row],[RAM Comp]:[Weight Comp]]+laptop_prices3[[#This Row],[Storage Comp]])</f>
        <v>33.876116157445637</v>
      </c>
      <c r="C1398">
        <v>1396</v>
      </c>
      <c r="D1398" t="s">
        <v>47</v>
      </c>
      <c r="E1398" t="s">
        <v>41</v>
      </c>
      <c r="F1398">
        <v>64</v>
      </c>
      <c r="G1398" t="s">
        <v>19</v>
      </c>
      <c r="H1398" t="s">
        <v>40</v>
      </c>
      <c r="I1398">
        <v>14</v>
      </c>
      <c r="J1398" t="s">
        <v>21</v>
      </c>
      <c r="K1398">
        <v>11.8</v>
      </c>
      <c r="L1398">
        <v>1.97</v>
      </c>
      <c r="M1398" t="s">
        <v>22</v>
      </c>
      <c r="N1398">
        <v>4259.1000000000004</v>
      </c>
      <c r="O1398" s="5">
        <f>(ScoreCard!$E$3-laptop_prices3[[#This Row],[Price ($)]])/ScoreCard!$E$3*ScoreCard!$E$5</f>
        <v>3.0296320832577712</v>
      </c>
      <c r="P1398" s="5">
        <f>laptop_prices3[[#This Row],[RAM (GB)]]/ScoreCard!$F$3*ScoreCard!$F$5</f>
        <v>7</v>
      </c>
      <c r="Q1398" s="5">
        <f>laptop_prices3[[#This Row],[Screen Size (inch)]]/ScoreCard!$G$3*ScoreCard!$G$5</f>
        <v>1.6184971098265895</v>
      </c>
      <c r="R1398" s="5">
        <f>laptop_prices3[[#This Row],[Battery Life (hours)]]/ScoreCard!$H$3*ScoreCard!$H$5</f>
        <v>6.8833333333333337</v>
      </c>
      <c r="S1398" s="5">
        <f>ScoreCard!$I$3-laptop_prices3[[#This Row],[Weight (kg)]]/ScoreCard!$I$3*ScoreCard!$I$5</f>
        <v>2.3742857142857146</v>
      </c>
      <c r="T1398" s="6" cm="1">
        <f t="array" ref="T1398">_xlfn.IFS(laptop_prices3[[#This Row],[Storage]]="512GB SSD", 512, laptop_prices3[[#This Row],[Storage]] = "1TB SSD", 1000, laptop_prices3[[#This Row],[Storage]] = "2TB SSD", 2000, laptop_prices3[[#This Row],[Storage]]= "256GB SSD", 256, laptop_prices3[[#This Row],[Storage]] = "1TB HDD", 1000*0.7)</f>
        <v>1000</v>
      </c>
      <c r="U1398" s="5">
        <f>laptop_prices3[[#This Row],[Storage Raw Value]]/ScoreCard!$J$3*ScoreCard!$J$5</f>
        <v>4</v>
      </c>
    </row>
    <row r="1399" spans="2:21" x14ac:dyDescent="0.2">
      <c r="B1399" s="4" cm="1">
        <f t="array" ref="B1399">SUM(laptop_prices3[[#This Row],[RAM Comp]:[Weight Comp]]+laptop_prices3[[#This Row],[Storage Comp]])</f>
        <v>46.471381778144782</v>
      </c>
      <c r="C1399">
        <v>1397</v>
      </c>
      <c r="D1399" t="s">
        <v>36</v>
      </c>
      <c r="E1399" t="s">
        <v>12</v>
      </c>
      <c r="F1399">
        <v>64</v>
      </c>
      <c r="G1399" t="s">
        <v>25</v>
      </c>
      <c r="H1399" t="s">
        <v>20</v>
      </c>
      <c r="I1399">
        <v>13.3</v>
      </c>
      <c r="J1399" t="s">
        <v>27</v>
      </c>
      <c r="K1399">
        <v>6.2</v>
      </c>
      <c r="L1399">
        <v>2.0699999999999998</v>
      </c>
      <c r="M1399" t="s">
        <v>30</v>
      </c>
      <c r="N1399">
        <v>3260.75</v>
      </c>
      <c r="O1399" s="5">
        <f>(ScoreCard!$E$3-laptop_prices3[[#This Row],[Price ($)]])/ScoreCard!$E$3*ScoreCard!$E$5</f>
        <v>3.4914941690692345</v>
      </c>
      <c r="P1399" s="5">
        <f>laptop_prices3[[#This Row],[RAM (GB)]]/ScoreCard!$F$3*ScoreCard!$F$5</f>
        <v>7</v>
      </c>
      <c r="Q1399" s="5">
        <f>laptop_prices3[[#This Row],[Screen Size (inch)]]/ScoreCard!$G$3*ScoreCard!$G$5</f>
        <v>1.5375722543352601</v>
      </c>
      <c r="R1399" s="5">
        <f>laptop_prices3[[#This Row],[Battery Life (hours)]]/ScoreCard!$H$3*ScoreCard!$H$5</f>
        <v>3.6166666666666671</v>
      </c>
      <c r="S1399" s="5">
        <f>ScoreCard!$I$3-laptop_prices3[[#This Row],[Weight (kg)]]/ScoreCard!$I$3*ScoreCard!$I$5</f>
        <v>2.3171428571428572</v>
      </c>
      <c r="T1399" s="6" cm="1">
        <f t="array" ref="T1399">_xlfn.IFS(laptop_prices3[[#This Row],[Storage]]="512GB SSD", 512, laptop_prices3[[#This Row],[Storage]] = "1TB SSD", 1000, laptop_prices3[[#This Row],[Storage]] = "2TB SSD", 2000, laptop_prices3[[#This Row],[Storage]]= "256GB SSD", 256, laptop_prices3[[#This Row],[Storage]] = "1TB HDD", 1000*0.7)</f>
        <v>2000</v>
      </c>
      <c r="U1399" s="5">
        <f>laptop_prices3[[#This Row],[Storage Raw Value]]/ScoreCard!$J$3*ScoreCard!$J$5</f>
        <v>8</v>
      </c>
    </row>
    <row r="1400" spans="2:21" x14ac:dyDescent="0.2">
      <c r="B1400" s="4" cm="1">
        <f t="array" ref="B1400">SUM(laptop_prices3[[#This Row],[RAM Comp]:[Weight Comp]]+laptop_prices3[[#This Row],[Storage Comp]])</f>
        <v>11.842801541425819</v>
      </c>
      <c r="C1400">
        <v>1398</v>
      </c>
      <c r="D1400" t="s">
        <v>17</v>
      </c>
      <c r="E1400" t="s">
        <v>41</v>
      </c>
      <c r="F1400">
        <v>8</v>
      </c>
      <c r="G1400" t="s">
        <v>29</v>
      </c>
      <c r="H1400" t="s">
        <v>20</v>
      </c>
      <c r="I1400">
        <v>15.6</v>
      </c>
      <c r="J1400" t="s">
        <v>21</v>
      </c>
      <c r="K1400">
        <v>5.5</v>
      </c>
      <c r="L1400">
        <v>2.87</v>
      </c>
      <c r="M1400" t="s">
        <v>46</v>
      </c>
      <c r="N1400">
        <v>2190.59</v>
      </c>
      <c r="O1400" s="5">
        <f>(ScoreCard!$E$3-laptop_prices3[[#This Row],[Price ($)]])/ScoreCard!$E$3*ScoreCard!$E$5</f>
        <v>3.9865773861293796</v>
      </c>
      <c r="P1400" s="5">
        <f>laptop_prices3[[#This Row],[RAM (GB)]]/ScoreCard!$F$3*ScoreCard!$F$5</f>
        <v>0.875</v>
      </c>
      <c r="Q1400" s="5">
        <f>laptop_prices3[[#This Row],[Screen Size (inch)]]/ScoreCard!$G$3*ScoreCard!$G$5</f>
        <v>1.8034682080924855</v>
      </c>
      <c r="R1400" s="5">
        <f>laptop_prices3[[#This Row],[Battery Life (hours)]]/ScoreCard!$H$3*ScoreCard!$H$5</f>
        <v>3.208333333333333</v>
      </c>
      <c r="S1400" s="5">
        <f>ScoreCard!$I$3-laptop_prices3[[#This Row],[Weight (kg)]]/ScoreCard!$I$3*ScoreCard!$I$5</f>
        <v>1.8599999999999999</v>
      </c>
      <c r="T1400" s="6" cm="1">
        <f t="array" ref="T1400">_xlfn.IFS(laptop_prices3[[#This Row],[Storage]]="512GB SSD", 512, laptop_prices3[[#This Row],[Storage]] = "1TB SSD", 1000, laptop_prices3[[#This Row],[Storage]] = "2TB SSD", 2000, laptop_prices3[[#This Row],[Storage]]= "256GB SSD", 256, laptop_prices3[[#This Row],[Storage]] = "1TB HDD", 1000*0.7)</f>
        <v>256</v>
      </c>
      <c r="U1400" s="5">
        <f>laptop_prices3[[#This Row],[Storage Raw Value]]/ScoreCard!$J$3*ScoreCard!$J$5</f>
        <v>1.024</v>
      </c>
    </row>
    <row r="1401" spans="2:21" x14ac:dyDescent="0.2">
      <c r="B1401" s="4" cm="1">
        <f t="array" ref="B1401">SUM(laptop_prices3[[#This Row],[RAM Comp]:[Weight Comp]]+laptop_prices3[[#This Row],[Storage Comp]])</f>
        <v>43.988230112854396</v>
      </c>
      <c r="C1401">
        <v>1399</v>
      </c>
      <c r="D1401" t="s">
        <v>45</v>
      </c>
      <c r="E1401" t="s">
        <v>18</v>
      </c>
      <c r="F1401">
        <v>16</v>
      </c>
      <c r="G1401" t="s">
        <v>25</v>
      </c>
      <c r="H1401" t="s">
        <v>20</v>
      </c>
      <c r="I1401">
        <v>15.6</v>
      </c>
      <c r="J1401" t="s">
        <v>15</v>
      </c>
      <c r="K1401">
        <v>11.8</v>
      </c>
      <c r="L1401">
        <v>3.41</v>
      </c>
      <c r="M1401" t="s">
        <v>16</v>
      </c>
      <c r="N1401">
        <v>2024.36</v>
      </c>
      <c r="O1401" s="5">
        <f>(ScoreCard!$E$3-laptop_prices3[[#This Row],[Price ($)]])/ScoreCard!$E$3*ScoreCard!$E$5</f>
        <v>4.0634796093220871</v>
      </c>
      <c r="P1401" s="5">
        <f>laptop_prices3[[#This Row],[RAM (GB)]]/ScoreCard!$F$3*ScoreCard!$F$5</f>
        <v>1.75</v>
      </c>
      <c r="Q1401" s="5">
        <f>laptop_prices3[[#This Row],[Screen Size (inch)]]/ScoreCard!$G$3*ScoreCard!$G$5</f>
        <v>1.8034682080924855</v>
      </c>
      <c r="R1401" s="5">
        <f>laptop_prices3[[#This Row],[Battery Life (hours)]]/ScoreCard!$H$3*ScoreCard!$H$5</f>
        <v>6.8833333333333337</v>
      </c>
      <c r="S1401" s="5">
        <f>ScoreCard!$I$3-laptop_prices3[[#This Row],[Weight (kg)]]/ScoreCard!$I$3*ScoreCard!$I$5</f>
        <v>1.5514285714285714</v>
      </c>
      <c r="T1401" s="6" cm="1">
        <f t="array" ref="T1401">_xlfn.IFS(laptop_prices3[[#This Row],[Storage]]="512GB SSD", 512, laptop_prices3[[#This Row],[Storage]] = "1TB SSD", 1000, laptop_prices3[[#This Row],[Storage]] = "2TB SSD", 2000, laptop_prices3[[#This Row],[Storage]]= "256GB SSD", 256, laptop_prices3[[#This Row],[Storage]] = "1TB HDD", 1000*0.7)</f>
        <v>2000</v>
      </c>
      <c r="U1401" s="5">
        <f>laptop_prices3[[#This Row],[Storage Raw Value]]/ScoreCard!$J$3*ScoreCard!$J$5</f>
        <v>8</v>
      </c>
    </row>
    <row r="1402" spans="2:21" x14ac:dyDescent="0.2">
      <c r="B1402" s="4" cm="1">
        <f t="array" ref="B1402">SUM(laptop_prices3[[#This Row],[RAM Comp]:[Weight Comp]]+laptop_prices3[[#This Row],[Storage Comp]])</f>
        <v>16.687372969997249</v>
      </c>
      <c r="C1402">
        <v>1400</v>
      </c>
      <c r="D1402" t="s">
        <v>47</v>
      </c>
      <c r="E1402" t="s">
        <v>31</v>
      </c>
      <c r="F1402">
        <v>8</v>
      </c>
      <c r="G1402" t="s">
        <v>13</v>
      </c>
      <c r="H1402" t="s">
        <v>14</v>
      </c>
      <c r="I1402">
        <v>15.6</v>
      </c>
      <c r="J1402" t="s">
        <v>27</v>
      </c>
      <c r="K1402">
        <v>5.5</v>
      </c>
      <c r="L1402">
        <v>1.56</v>
      </c>
      <c r="M1402" t="s">
        <v>16</v>
      </c>
      <c r="N1402">
        <v>1885.91</v>
      </c>
      <c r="O1402" s="5">
        <f>(ScoreCard!$E$3-laptop_prices3[[#This Row],[Price ($)]])/ScoreCard!$E$3*ScoreCard!$E$5</f>
        <v>4.1275300984096788</v>
      </c>
      <c r="P1402" s="5">
        <f>laptop_prices3[[#This Row],[RAM (GB)]]/ScoreCard!$F$3*ScoreCard!$F$5</f>
        <v>0.875</v>
      </c>
      <c r="Q1402" s="5">
        <f>laptop_prices3[[#This Row],[Screen Size (inch)]]/ScoreCard!$G$3*ScoreCard!$G$5</f>
        <v>1.8034682080924855</v>
      </c>
      <c r="R1402" s="5">
        <f>laptop_prices3[[#This Row],[Battery Life (hours)]]/ScoreCard!$H$3*ScoreCard!$H$5</f>
        <v>3.208333333333333</v>
      </c>
      <c r="S1402" s="5">
        <f>ScoreCard!$I$3-laptop_prices3[[#This Row],[Weight (kg)]]/ScoreCard!$I$3*ScoreCard!$I$5</f>
        <v>2.6085714285714285</v>
      </c>
      <c r="T1402" s="6" cm="1">
        <f t="array" ref="T1402">_xlfn.IFS(laptop_prices3[[#This Row],[Storage]]="512GB SSD", 512, laptop_prices3[[#This Row],[Storage]] = "1TB SSD", 1000, laptop_prices3[[#This Row],[Storage]] = "2TB SSD", 2000, laptop_prices3[[#This Row],[Storage]]= "256GB SSD", 256, laptop_prices3[[#This Row],[Storage]] = "1TB HDD", 1000*0.7)</f>
        <v>512</v>
      </c>
      <c r="U1402" s="5">
        <f>laptop_prices3[[#This Row],[Storage Raw Value]]/ScoreCard!$J$3*ScoreCard!$J$5</f>
        <v>2.048</v>
      </c>
    </row>
    <row r="1403" spans="2:21" x14ac:dyDescent="0.2">
      <c r="B1403" s="4" cm="1">
        <f t="array" ref="B1403">SUM(laptop_prices3[[#This Row],[RAM Comp]:[Weight Comp]]+laptop_prices3[[#This Row],[Storage Comp]])</f>
        <v>14.506429397192402</v>
      </c>
      <c r="C1403">
        <v>1401</v>
      </c>
      <c r="D1403" t="s">
        <v>28</v>
      </c>
      <c r="E1403" t="s">
        <v>24</v>
      </c>
      <c r="F1403">
        <v>16</v>
      </c>
      <c r="G1403" t="s">
        <v>29</v>
      </c>
      <c r="H1403" t="s">
        <v>35</v>
      </c>
      <c r="I1403">
        <v>13.3</v>
      </c>
      <c r="J1403" t="s">
        <v>15</v>
      </c>
      <c r="K1403">
        <v>9.6</v>
      </c>
      <c r="L1403">
        <v>3.46</v>
      </c>
      <c r="M1403" t="s">
        <v>30</v>
      </c>
      <c r="N1403">
        <v>1386.33</v>
      </c>
      <c r="O1403" s="5">
        <f>(ScoreCard!$E$3-laptop_prices3[[#This Row],[Price ($)]])/ScoreCard!$E$3*ScoreCard!$E$5</f>
        <v>4.3586485046096</v>
      </c>
      <c r="P1403" s="5">
        <f>laptop_prices3[[#This Row],[RAM (GB)]]/ScoreCard!$F$3*ScoreCard!$F$5</f>
        <v>1.75</v>
      </c>
      <c r="Q1403" s="5">
        <f>laptop_prices3[[#This Row],[Screen Size (inch)]]/ScoreCard!$G$3*ScoreCard!$G$5</f>
        <v>1.5375722543352601</v>
      </c>
      <c r="R1403" s="5">
        <f>laptop_prices3[[#This Row],[Battery Life (hours)]]/ScoreCard!$H$3*ScoreCard!$H$5</f>
        <v>5.6</v>
      </c>
      <c r="S1403" s="5">
        <f>ScoreCard!$I$3-laptop_prices3[[#This Row],[Weight (kg)]]/ScoreCard!$I$3*ScoreCard!$I$5</f>
        <v>1.5228571428571429</v>
      </c>
      <c r="T1403" s="6" cm="1">
        <f t="array" ref="T1403">_xlfn.IFS(laptop_prices3[[#This Row],[Storage]]="512GB SSD", 512, laptop_prices3[[#This Row],[Storage]] = "1TB SSD", 1000, laptop_prices3[[#This Row],[Storage]] = "2TB SSD", 2000, laptop_prices3[[#This Row],[Storage]]= "256GB SSD", 256, laptop_prices3[[#This Row],[Storage]] = "1TB HDD", 1000*0.7)</f>
        <v>256</v>
      </c>
      <c r="U1403" s="5">
        <f>laptop_prices3[[#This Row],[Storage Raw Value]]/ScoreCard!$J$3*ScoreCard!$J$5</f>
        <v>1.024</v>
      </c>
    </row>
    <row r="1404" spans="2:21" x14ac:dyDescent="0.2">
      <c r="B1404" s="4" cm="1">
        <f t="array" ref="B1404">SUM(laptop_prices3[[#This Row],[RAM Comp]:[Weight Comp]]+laptop_prices3[[#This Row],[Storage Comp]])</f>
        <v>30.743809523809524</v>
      </c>
      <c r="C1404">
        <v>1402</v>
      </c>
      <c r="D1404" t="s">
        <v>11</v>
      </c>
      <c r="E1404" t="s">
        <v>39</v>
      </c>
      <c r="F1404">
        <v>32</v>
      </c>
      <c r="G1404" t="s">
        <v>19</v>
      </c>
      <c r="H1404" t="s">
        <v>26</v>
      </c>
      <c r="I1404">
        <v>17.3</v>
      </c>
      <c r="J1404" t="s">
        <v>43</v>
      </c>
      <c r="K1404">
        <v>11.6</v>
      </c>
      <c r="L1404">
        <v>1.79</v>
      </c>
      <c r="M1404" t="s">
        <v>30</v>
      </c>
      <c r="N1404">
        <v>2595.7600000000002</v>
      </c>
      <c r="O1404" s="5">
        <f>(ScoreCard!$E$3-laptop_prices3[[#This Row],[Price ($)]])/ScoreCard!$E$3*ScoreCard!$E$5</f>
        <v>3.7991354456193074</v>
      </c>
      <c r="P1404" s="5">
        <f>laptop_prices3[[#This Row],[RAM (GB)]]/ScoreCard!$F$3*ScoreCard!$F$5</f>
        <v>3.5</v>
      </c>
      <c r="Q1404" s="5">
        <f>laptop_prices3[[#This Row],[Screen Size (inch)]]/ScoreCard!$G$3*ScoreCard!$G$5</f>
        <v>2</v>
      </c>
      <c r="R1404" s="5">
        <f>laptop_prices3[[#This Row],[Battery Life (hours)]]/ScoreCard!$H$3*ScoreCard!$H$5</f>
        <v>6.7666666666666666</v>
      </c>
      <c r="S1404" s="5">
        <f>ScoreCard!$I$3-laptop_prices3[[#This Row],[Weight (kg)]]/ScoreCard!$I$3*ScoreCard!$I$5</f>
        <v>2.4771428571428569</v>
      </c>
      <c r="T1404" s="6" cm="1">
        <f t="array" ref="T1404">_xlfn.IFS(laptop_prices3[[#This Row],[Storage]]="512GB SSD", 512, laptop_prices3[[#This Row],[Storage]] = "1TB SSD", 1000, laptop_prices3[[#This Row],[Storage]] = "2TB SSD", 2000, laptop_prices3[[#This Row],[Storage]]= "256GB SSD", 256, laptop_prices3[[#This Row],[Storage]] = "1TB HDD", 1000*0.7)</f>
        <v>1000</v>
      </c>
      <c r="U1404" s="5">
        <f>laptop_prices3[[#This Row],[Storage Raw Value]]/ScoreCard!$J$3*ScoreCard!$J$5</f>
        <v>4</v>
      </c>
    </row>
    <row r="1405" spans="2:21" x14ac:dyDescent="0.2">
      <c r="B1405" s="4" cm="1">
        <f t="array" ref="B1405">SUM(laptop_prices3[[#This Row],[RAM Comp]:[Weight Comp]]+laptop_prices3[[#This Row],[Storage Comp]])</f>
        <v>11.101306220754196</v>
      </c>
      <c r="C1405">
        <v>1403</v>
      </c>
      <c r="D1405" t="s">
        <v>45</v>
      </c>
      <c r="E1405" t="s">
        <v>18</v>
      </c>
      <c r="F1405">
        <v>4</v>
      </c>
      <c r="G1405" t="s">
        <v>29</v>
      </c>
      <c r="H1405" t="s">
        <v>40</v>
      </c>
      <c r="I1405">
        <v>16</v>
      </c>
      <c r="J1405" t="s">
        <v>43</v>
      </c>
      <c r="K1405">
        <v>4.4000000000000004</v>
      </c>
      <c r="L1405">
        <v>2.36</v>
      </c>
      <c r="M1405" t="s">
        <v>46</v>
      </c>
      <c r="N1405">
        <v>1339.77</v>
      </c>
      <c r="O1405" s="5">
        <f>(ScoreCard!$E$3-laptop_prices3[[#This Row],[Price ($)]])/ScoreCard!$E$3*ScoreCard!$E$5</f>
        <v>4.3801883440600742</v>
      </c>
      <c r="P1405" s="5">
        <f>laptop_prices3[[#This Row],[RAM (GB)]]/ScoreCard!$F$3*ScoreCard!$F$5</f>
        <v>0.4375</v>
      </c>
      <c r="Q1405" s="5">
        <f>laptop_prices3[[#This Row],[Screen Size (inch)]]/ScoreCard!$G$3*ScoreCard!$G$5</f>
        <v>1.8497109826589595</v>
      </c>
      <c r="R1405" s="5">
        <f>laptop_prices3[[#This Row],[Battery Life (hours)]]/ScoreCard!$H$3*ScoreCard!$H$5</f>
        <v>2.5666666666666669</v>
      </c>
      <c r="S1405" s="5">
        <f>ScoreCard!$I$3-laptop_prices3[[#This Row],[Weight (kg)]]/ScoreCard!$I$3*ScoreCard!$I$5</f>
        <v>2.1514285714285712</v>
      </c>
      <c r="T1405" s="6" cm="1">
        <f t="array" ref="T1405">_xlfn.IFS(laptop_prices3[[#This Row],[Storage]]="512GB SSD", 512, laptop_prices3[[#This Row],[Storage]] = "1TB SSD", 1000, laptop_prices3[[#This Row],[Storage]] = "2TB SSD", 2000, laptop_prices3[[#This Row],[Storage]]= "256GB SSD", 256, laptop_prices3[[#This Row],[Storage]] = "1TB HDD", 1000*0.7)</f>
        <v>256</v>
      </c>
      <c r="U1405" s="5">
        <f>laptop_prices3[[#This Row],[Storage Raw Value]]/ScoreCard!$J$3*ScoreCard!$J$5</f>
        <v>1.024</v>
      </c>
    </row>
    <row r="1406" spans="2:21" x14ac:dyDescent="0.2">
      <c r="B1406" s="4" cm="1">
        <f t="array" ref="B1406">SUM(laptop_prices3[[#This Row],[RAM Comp]:[Weight Comp]]+laptop_prices3[[#This Row],[Storage Comp]])</f>
        <v>22.552952380952377</v>
      </c>
      <c r="C1406">
        <v>1404</v>
      </c>
      <c r="D1406" t="s">
        <v>34</v>
      </c>
      <c r="E1406" t="s">
        <v>41</v>
      </c>
      <c r="F1406">
        <v>64</v>
      </c>
      <c r="G1406" t="s">
        <v>13</v>
      </c>
      <c r="H1406" t="s">
        <v>40</v>
      </c>
      <c r="I1406">
        <v>17.3</v>
      </c>
      <c r="J1406" t="s">
        <v>15</v>
      </c>
      <c r="K1406">
        <v>5.6</v>
      </c>
      <c r="L1406">
        <v>2.46</v>
      </c>
      <c r="M1406" t="s">
        <v>30</v>
      </c>
      <c r="N1406">
        <v>5385.16</v>
      </c>
      <c r="O1406" s="5">
        <f>(ScoreCard!$E$3-laptop_prices3[[#This Row],[Price ($)]])/ScoreCard!$E$3*ScoreCard!$E$5</f>
        <v>2.5086881053453594</v>
      </c>
      <c r="P1406" s="5">
        <f>laptop_prices3[[#This Row],[RAM (GB)]]/ScoreCard!$F$3*ScoreCard!$F$5</f>
        <v>7</v>
      </c>
      <c r="Q1406" s="5">
        <f>laptop_prices3[[#This Row],[Screen Size (inch)]]/ScoreCard!$G$3*ScoreCard!$G$5</f>
        <v>2</v>
      </c>
      <c r="R1406" s="5">
        <f>laptop_prices3[[#This Row],[Battery Life (hours)]]/ScoreCard!$H$3*ScoreCard!$H$5</f>
        <v>3.2666666666666662</v>
      </c>
      <c r="S1406" s="5">
        <f>ScoreCard!$I$3-laptop_prices3[[#This Row],[Weight (kg)]]/ScoreCard!$I$3*ScoreCard!$I$5</f>
        <v>2.0942857142857143</v>
      </c>
      <c r="T1406" s="6" cm="1">
        <f t="array" ref="T1406">_xlfn.IFS(laptop_prices3[[#This Row],[Storage]]="512GB SSD", 512, laptop_prices3[[#This Row],[Storage]] = "1TB SSD", 1000, laptop_prices3[[#This Row],[Storage]] = "2TB SSD", 2000, laptop_prices3[[#This Row],[Storage]]= "256GB SSD", 256, laptop_prices3[[#This Row],[Storage]] = "1TB HDD", 1000*0.7)</f>
        <v>512</v>
      </c>
      <c r="U1406" s="5">
        <f>laptop_prices3[[#This Row],[Storage Raw Value]]/ScoreCard!$J$3*ScoreCard!$J$5</f>
        <v>2.048</v>
      </c>
    </row>
    <row r="1407" spans="2:21" x14ac:dyDescent="0.2">
      <c r="B1407" s="4" cm="1">
        <f t="array" ref="B1407">SUM(laptop_prices3[[#This Row],[RAM Comp]:[Weight Comp]]+laptop_prices3[[#This Row],[Storage Comp]])</f>
        <v>44.092619047619046</v>
      </c>
      <c r="C1407">
        <v>1405</v>
      </c>
      <c r="D1407" t="s">
        <v>11</v>
      </c>
      <c r="E1407" t="s">
        <v>31</v>
      </c>
      <c r="F1407">
        <v>32</v>
      </c>
      <c r="G1407" t="s">
        <v>25</v>
      </c>
      <c r="H1407" t="s">
        <v>35</v>
      </c>
      <c r="I1407">
        <v>17.3</v>
      </c>
      <c r="J1407" t="s">
        <v>15</v>
      </c>
      <c r="K1407">
        <v>7.3</v>
      </c>
      <c r="L1407">
        <v>2.04</v>
      </c>
      <c r="M1407" t="s">
        <v>46</v>
      </c>
      <c r="N1407">
        <v>2748.51</v>
      </c>
      <c r="O1407" s="5">
        <f>(ScoreCard!$E$3-laptop_prices3[[#This Row],[Price ($)]])/ScoreCard!$E$3*ScoreCard!$E$5</f>
        <v>3.7284694130578799</v>
      </c>
      <c r="P1407" s="5">
        <f>laptop_prices3[[#This Row],[RAM (GB)]]/ScoreCard!$F$3*ScoreCard!$F$5</f>
        <v>3.5</v>
      </c>
      <c r="Q1407" s="5">
        <f>laptop_prices3[[#This Row],[Screen Size (inch)]]/ScoreCard!$G$3*ScoreCard!$G$5</f>
        <v>2</v>
      </c>
      <c r="R1407" s="5">
        <f>laptop_prices3[[#This Row],[Battery Life (hours)]]/ScoreCard!$H$3*ScoreCard!$H$5</f>
        <v>4.2583333333333329</v>
      </c>
      <c r="S1407" s="5">
        <f>ScoreCard!$I$3-laptop_prices3[[#This Row],[Weight (kg)]]/ScoreCard!$I$3*ScoreCard!$I$5</f>
        <v>2.3342857142857145</v>
      </c>
      <c r="T1407" s="6" cm="1">
        <f t="array" ref="T1407">_xlfn.IFS(laptop_prices3[[#This Row],[Storage]]="512GB SSD", 512, laptop_prices3[[#This Row],[Storage]] = "1TB SSD", 1000, laptop_prices3[[#This Row],[Storage]] = "2TB SSD", 2000, laptop_prices3[[#This Row],[Storage]]= "256GB SSD", 256, laptop_prices3[[#This Row],[Storage]] = "1TB HDD", 1000*0.7)</f>
        <v>2000</v>
      </c>
      <c r="U1407" s="5">
        <f>laptop_prices3[[#This Row],[Storage Raw Value]]/ScoreCard!$J$3*ScoreCard!$J$5</f>
        <v>8</v>
      </c>
    </row>
    <row r="1408" spans="2:21" x14ac:dyDescent="0.2">
      <c r="B1408" s="4" cm="1">
        <f t="array" ref="B1408">SUM(laptop_prices3[[#This Row],[RAM Comp]:[Weight Comp]]+laptop_prices3[[#This Row],[Storage Comp]])</f>
        <v>42.937687173135153</v>
      </c>
      <c r="C1408">
        <v>1406</v>
      </c>
      <c r="D1408" t="s">
        <v>28</v>
      </c>
      <c r="E1408" t="s">
        <v>18</v>
      </c>
      <c r="F1408">
        <v>4</v>
      </c>
      <c r="G1408" t="s">
        <v>25</v>
      </c>
      <c r="H1408" t="s">
        <v>40</v>
      </c>
      <c r="I1408">
        <v>16</v>
      </c>
      <c r="J1408" t="s">
        <v>43</v>
      </c>
      <c r="K1408">
        <v>11.2</v>
      </c>
      <c r="L1408">
        <v>2.42</v>
      </c>
      <c r="M1408" t="s">
        <v>46</v>
      </c>
      <c r="N1408">
        <v>1331.95</v>
      </c>
      <c r="O1408" s="5">
        <f>(ScoreCard!$E$3-laptop_prices3[[#This Row],[Price ($)]])/ScoreCard!$E$3*ScoreCard!$E$5</f>
        <v>4.383806074826885</v>
      </c>
      <c r="P1408" s="5">
        <f>laptop_prices3[[#This Row],[RAM (GB)]]/ScoreCard!$F$3*ScoreCard!$F$5</f>
        <v>0.4375</v>
      </c>
      <c r="Q1408" s="5">
        <f>laptop_prices3[[#This Row],[Screen Size (inch)]]/ScoreCard!$G$3*ScoreCard!$G$5</f>
        <v>1.8497109826589595</v>
      </c>
      <c r="R1408" s="5">
        <f>laptop_prices3[[#This Row],[Battery Life (hours)]]/ScoreCard!$H$3*ScoreCard!$H$5</f>
        <v>6.5333333333333323</v>
      </c>
      <c r="S1408" s="5">
        <f>ScoreCard!$I$3-laptop_prices3[[#This Row],[Weight (kg)]]/ScoreCard!$I$3*ScoreCard!$I$5</f>
        <v>2.1171428571428574</v>
      </c>
      <c r="T1408" s="6" cm="1">
        <f t="array" ref="T1408">_xlfn.IFS(laptop_prices3[[#This Row],[Storage]]="512GB SSD", 512, laptop_prices3[[#This Row],[Storage]] = "1TB SSD", 1000, laptop_prices3[[#This Row],[Storage]] = "2TB SSD", 2000, laptop_prices3[[#This Row],[Storage]]= "256GB SSD", 256, laptop_prices3[[#This Row],[Storage]] = "1TB HDD", 1000*0.7)</f>
        <v>2000</v>
      </c>
      <c r="U1408" s="5">
        <f>laptop_prices3[[#This Row],[Storage Raw Value]]/ScoreCard!$J$3*ScoreCard!$J$5</f>
        <v>8</v>
      </c>
    </row>
    <row r="1409" spans="2:21" x14ac:dyDescent="0.2">
      <c r="B1409" s="4" cm="1">
        <f t="array" ref="B1409">SUM(laptop_prices3[[#This Row],[RAM Comp]:[Weight Comp]]+laptop_prices3[[#This Row],[Storage Comp]])</f>
        <v>43.416734792182773</v>
      </c>
      <c r="C1409">
        <v>1407</v>
      </c>
      <c r="D1409" t="s">
        <v>17</v>
      </c>
      <c r="E1409" t="s">
        <v>48</v>
      </c>
      <c r="F1409">
        <v>4</v>
      </c>
      <c r="G1409" t="s">
        <v>25</v>
      </c>
      <c r="H1409" t="s">
        <v>35</v>
      </c>
      <c r="I1409">
        <v>16</v>
      </c>
      <c r="J1409" t="s">
        <v>15</v>
      </c>
      <c r="K1409">
        <v>11.6</v>
      </c>
      <c r="L1409">
        <v>1.99</v>
      </c>
      <c r="M1409" t="s">
        <v>30</v>
      </c>
      <c r="N1409">
        <v>2128.8200000000002</v>
      </c>
      <c r="O1409" s="5">
        <f>(ScoreCard!$E$3-laptop_prices3[[#This Row],[Price ($)]])/ScoreCard!$E$3*ScoreCard!$E$5</f>
        <v>4.0151537581838435</v>
      </c>
      <c r="P1409" s="5">
        <f>laptop_prices3[[#This Row],[RAM (GB)]]/ScoreCard!$F$3*ScoreCard!$F$5</f>
        <v>0.4375</v>
      </c>
      <c r="Q1409" s="5">
        <f>laptop_prices3[[#This Row],[Screen Size (inch)]]/ScoreCard!$G$3*ScoreCard!$G$5</f>
        <v>1.8497109826589595</v>
      </c>
      <c r="R1409" s="5">
        <f>laptop_prices3[[#This Row],[Battery Life (hours)]]/ScoreCard!$H$3*ScoreCard!$H$5</f>
        <v>6.7666666666666666</v>
      </c>
      <c r="S1409" s="5">
        <f>ScoreCard!$I$3-laptop_prices3[[#This Row],[Weight (kg)]]/ScoreCard!$I$3*ScoreCard!$I$5</f>
        <v>2.362857142857143</v>
      </c>
      <c r="T1409" s="6" cm="1">
        <f t="array" ref="T1409">_xlfn.IFS(laptop_prices3[[#This Row],[Storage]]="512GB SSD", 512, laptop_prices3[[#This Row],[Storage]] = "1TB SSD", 1000, laptop_prices3[[#This Row],[Storage]] = "2TB SSD", 2000, laptop_prices3[[#This Row],[Storage]]= "256GB SSD", 256, laptop_prices3[[#This Row],[Storage]] = "1TB HDD", 1000*0.7)</f>
        <v>2000</v>
      </c>
      <c r="U1409" s="5">
        <f>laptop_prices3[[#This Row],[Storage Raw Value]]/ScoreCard!$J$3*ScoreCard!$J$5</f>
        <v>8</v>
      </c>
    </row>
    <row r="1410" spans="2:21" x14ac:dyDescent="0.2">
      <c r="B1410" s="4" cm="1">
        <f t="array" ref="B1410">SUM(laptop_prices3[[#This Row],[RAM Comp]:[Weight Comp]]+laptop_prices3[[#This Row],[Storage Comp]])</f>
        <v>24.280191301954307</v>
      </c>
      <c r="C1410">
        <v>1408</v>
      </c>
      <c r="D1410" t="s">
        <v>17</v>
      </c>
      <c r="E1410" t="s">
        <v>41</v>
      </c>
      <c r="F1410">
        <v>8</v>
      </c>
      <c r="G1410" t="s">
        <v>19</v>
      </c>
      <c r="H1410" t="s">
        <v>44</v>
      </c>
      <c r="I1410">
        <v>13.3</v>
      </c>
      <c r="J1410" t="s">
        <v>27</v>
      </c>
      <c r="K1410">
        <v>6.4</v>
      </c>
      <c r="L1410">
        <v>2.39</v>
      </c>
      <c r="M1410" t="s">
        <v>46</v>
      </c>
      <c r="N1410">
        <v>2425.56</v>
      </c>
      <c r="O1410" s="5">
        <f>(ScoreCard!$E$3-laptop_prices3[[#This Row],[Price ($)]])/ScoreCard!$E$3*ScoreCard!$E$5</f>
        <v>3.8778742917204854</v>
      </c>
      <c r="P1410" s="5">
        <f>laptop_prices3[[#This Row],[RAM (GB)]]/ScoreCard!$F$3*ScoreCard!$F$5</f>
        <v>0.875</v>
      </c>
      <c r="Q1410" s="5">
        <f>laptop_prices3[[#This Row],[Screen Size (inch)]]/ScoreCard!$G$3*ScoreCard!$G$5</f>
        <v>1.5375722543352601</v>
      </c>
      <c r="R1410" s="5">
        <f>laptop_prices3[[#This Row],[Battery Life (hours)]]/ScoreCard!$H$3*ScoreCard!$H$5</f>
        <v>3.7333333333333334</v>
      </c>
      <c r="S1410" s="5">
        <f>ScoreCard!$I$3-laptop_prices3[[#This Row],[Weight (kg)]]/ScoreCard!$I$3*ScoreCard!$I$5</f>
        <v>2.1342857142857143</v>
      </c>
      <c r="T1410" s="6" cm="1">
        <f t="array" ref="T1410">_xlfn.IFS(laptop_prices3[[#This Row],[Storage]]="512GB SSD", 512, laptop_prices3[[#This Row],[Storage]] = "1TB SSD", 1000, laptop_prices3[[#This Row],[Storage]] = "2TB SSD", 2000, laptop_prices3[[#This Row],[Storage]]= "256GB SSD", 256, laptop_prices3[[#This Row],[Storage]] = "1TB HDD", 1000*0.7)</f>
        <v>1000</v>
      </c>
      <c r="U1410" s="5">
        <f>laptop_prices3[[#This Row],[Storage Raw Value]]/ScoreCard!$J$3*ScoreCard!$J$5</f>
        <v>4</v>
      </c>
    </row>
    <row r="1411" spans="2:21" x14ac:dyDescent="0.2">
      <c r="B1411" s="4" cm="1">
        <f t="array" ref="B1411">SUM(laptop_prices3[[#This Row],[RAM Comp]:[Weight Comp]]+laptop_prices3[[#This Row],[Storage Comp]])</f>
        <v>22.545238095238098</v>
      </c>
      <c r="C1411">
        <v>1409</v>
      </c>
      <c r="D1411" t="s">
        <v>36</v>
      </c>
      <c r="E1411" t="s">
        <v>39</v>
      </c>
      <c r="F1411">
        <v>8</v>
      </c>
      <c r="G1411" t="s">
        <v>42</v>
      </c>
      <c r="H1411" t="s">
        <v>26</v>
      </c>
      <c r="I1411">
        <v>17.3</v>
      </c>
      <c r="J1411" t="s">
        <v>27</v>
      </c>
      <c r="K1411">
        <v>11.9</v>
      </c>
      <c r="L1411">
        <v>3.45</v>
      </c>
      <c r="M1411" t="s">
        <v>16</v>
      </c>
      <c r="N1411">
        <v>1390.49</v>
      </c>
      <c r="O1411" s="5">
        <f>(ScoreCard!$E$3-laptop_prices3[[#This Row],[Price ($)]])/ScoreCard!$E$3*ScoreCard!$E$5</f>
        <v>4.3567239828717561</v>
      </c>
      <c r="P1411" s="5">
        <f>laptop_prices3[[#This Row],[RAM (GB)]]/ScoreCard!$F$3*ScoreCard!$F$5</f>
        <v>0.875</v>
      </c>
      <c r="Q1411" s="5">
        <f>laptop_prices3[[#This Row],[Screen Size (inch)]]/ScoreCard!$G$3*ScoreCard!$G$5</f>
        <v>2</v>
      </c>
      <c r="R1411" s="5">
        <f>laptop_prices3[[#This Row],[Battery Life (hours)]]/ScoreCard!$H$3*ScoreCard!$H$5</f>
        <v>6.9416666666666664</v>
      </c>
      <c r="S1411" s="5">
        <f>ScoreCard!$I$3-laptop_prices3[[#This Row],[Weight (kg)]]/ScoreCard!$I$3*ScoreCard!$I$5</f>
        <v>1.5285714285714285</v>
      </c>
      <c r="T1411" s="6" cm="1">
        <f t="array" ref="T1411">_xlfn.IFS(laptop_prices3[[#This Row],[Storage]]="512GB SSD", 512, laptop_prices3[[#This Row],[Storage]] = "1TB SSD", 1000, laptop_prices3[[#This Row],[Storage]] = "2TB SSD", 2000, laptop_prices3[[#This Row],[Storage]]= "256GB SSD", 256, laptop_prices3[[#This Row],[Storage]] = "1TB HDD", 1000*0.7)</f>
        <v>700</v>
      </c>
      <c r="U1411" s="5">
        <f>laptop_prices3[[#This Row],[Storage Raw Value]]/ScoreCard!$J$3*ScoreCard!$J$5</f>
        <v>2.8</v>
      </c>
    </row>
    <row r="1412" spans="2:21" x14ac:dyDescent="0.2">
      <c r="B1412" s="4" cm="1">
        <f t="array" ref="B1412">SUM(laptop_prices3[[#This Row],[RAM Comp]:[Weight Comp]]+laptop_prices3[[#This Row],[Storage Comp]])</f>
        <v>20.059999999999999</v>
      </c>
      <c r="C1412">
        <v>1410</v>
      </c>
      <c r="D1412" t="s">
        <v>11</v>
      </c>
      <c r="E1412" t="s">
        <v>39</v>
      </c>
      <c r="F1412">
        <v>16</v>
      </c>
      <c r="G1412" t="s">
        <v>42</v>
      </c>
      <c r="H1412" t="s">
        <v>35</v>
      </c>
      <c r="I1412">
        <v>17.3</v>
      </c>
      <c r="J1412" t="s">
        <v>15</v>
      </c>
      <c r="K1412">
        <v>4.2</v>
      </c>
      <c r="L1412">
        <v>1.47</v>
      </c>
      <c r="M1412" t="s">
        <v>16</v>
      </c>
      <c r="N1412">
        <v>2151.4899999999998</v>
      </c>
      <c r="O1412" s="5">
        <f>(ScoreCard!$E$3-laptop_prices3[[#This Row],[Price ($)]])/ScoreCard!$E$3*ScoreCard!$E$5</f>
        <v>4.0046660399634346</v>
      </c>
      <c r="P1412" s="5">
        <f>laptop_prices3[[#This Row],[RAM (GB)]]/ScoreCard!$F$3*ScoreCard!$F$5</f>
        <v>1.75</v>
      </c>
      <c r="Q1412" s="5">
        <f>laptop_prices3[[#This Row],[Screen Size (inch)]]/ScoreCard!$G$3*ScoreCard!$G$5</f>
        <v>2</v>
      </c>
      <c r="R1412" s="5">
        <f>laptop_prices3[[#This Row],[Battery Life (hours)]]/ScoreCard!$H$3*ScoreCard!$H$5</f>
        <v>2.4500000000000002</v>
      </c>
      <c r="S1412" s="5">
        <f>ScoreCard!$I$3-laptop_prices3[[#This Row],[Weight (kg)]]/ScoreCard!$I$3*ScoreCard!$I$5</f>
        <v>2.66</v>
      </c>
      <c r="T1412" s="6" cm="1">
        <f t="array" ref="T1412">_xlfn.IFS(laptop_prices3[[#This Row],[Storage]]="512GB SSD", 512, laptop_prices3[[#This Row],[Storage]] = "1TB SSD", 1000, laptop_prices3[[#This Row],[Storage]] = "2TB SSD", 2000, laptop_prices3[[#This Row],[Storage]]= "256GB SSD", 256, laptop_prices3[[#This Row],[Storage]] = "1TB HDD", 1000*0.7)</f>
        <v>700</v>
      </c>
      <c r="U1412" s="5">
        <f>laptop_prices3[[#This Row],[Storage Raw Value]]/ScoreCard!$J$3*ScoreCard!$J$5</f>
        <v>2.8</v>
      </c>
    </row>
    <row r="1413" spans="2:21" x14ac:dyDescent="0.2">
      <c r="B1413" s="4" cm="1">
        <f t="array" ref="B1413">SUM(laptop_prices3[[#This Row],[RAM Comp]:[Weight Comp]]+laptop_prices3[[#This Row],[Storage Comp]])</f>
        <v>28.668497109826589</v>
      </c>
      <c r="C1413">
        <v>1411</v>
      </c>
      <c r="D1413" t="s">
        <v>33</v>
      </c>
      <c r="E1413" t="s">
        <v>48</v>
      </c>
      <c r="F1413">
        <v>32</v>
      </c>
      <c r="G1413" t="s">
        <v>19</v>
      </c>
      <c r="H1413" t="s">
        <v>35</v>
      </c>
      <c r="I1413">
        <v>14</v>
      </c>
      <c r="J1413" t="s">
        <v>27</v>
      </c>
      <c r="K1413">
        <v>9</v>
      </c>
      <c r="L1413">
        <v>2.1</v>
      </c>
      <c r="M1413" t="s">
        <v>16</v>
      </c>
      <c r="N1413">
        <v>3394.6</v>
      </c>
      <c r="O1413" s="5">
        <f>(ScoreCard!$E$3-laptop_prices3[[#This Row],[Price ($)]])/ScoreCard!$E$3*ScoreCard!$E$5</f>
        <v>3.4295717569032962</v>
      </c>
      <c r="P1413" s="5">
        <f>laptop_prices3[[#This Row],[RAM (GB)]]/ScoreCard!$F$3*ScoreCard!$F$5</f>
        <v>3.5</v>
      </c>
      <c r="Q1413" s="5">
        <f>laptop_prices3[[#This Row],[Screen Size (inch)]]/ScoreCard!$G$3*ScoreCard!$G$5</f>
        <v>1.6184971098265895</v>
      </c>
      <c r="R1413" s="5">
        <f>laptop_prices3[[#This Row],[Battery Life (hours)]]/ScoreCard!$H$3*ScoreCard!$H$5</f>
        <v>5.25</v>
      </c>
      <c r="S1413" s="5">
        <f>ScoreCard!$I$3-laptop_prices3[[#This Row],[Weight (kg)]]/ScoreCard!$I$3*ScoreCard!$I$5</f>
        <v>2.2999999999999998</v>
      </c>
      <c r="T1413" s="6" cm="1">
        <f t="array" ref="T1413">_xlfn.IFS(laptop_prices3[[#This Row],[Storage]]="512GB SSD", 512, laptop_prices3[[#This Row],[Storage]] = "1TB SSD", 1000, laptop_prices3[[#This Row],[Storage]] = "2TB SSD", 2000, laptop_prices3[[#This Row],[Storage]]= "256GB SSD", 256, laptop_prices3[[#This Row],[Storage]] = "1TB HDD", 1000*0.7)</f>
        <v>1000</v>
      </c>
      <c r="U1413" s="5">
        <f>laptop_prices3[[#This Row],[Storage Raw Value]]/ScoreCard!$J$3*ScoreCard!$J$5</f>
        <v>4</v>
      </c>
    </row>
    <row r="1414" spans="2:21" x14ac:dyDescent="0.2">
      <c r="B1414" s="4" cm="1">
        <f t="array" ref="B1414">SUM(laptop_prices3[[#This Row],[RAM Comp]:[Weight Comp]]+laptop_prices3[[#This Row],[Storage Comp]])</f>
        <v>20.366615744563724</v>
      </c>
      <c r="C1414">
        <v>1412</v>
      </c>
      <c r="D1414" t="s">
        <v>36</v>
      </c>
      <c r="E1414" t="s">
        <v>39</v>
      </c>
      <c r="F1414">
        <v>8</v>
      </c>
      <c r="G1414" t="s">
        <v>42</v>
      </c>
      <c r="H1414" t="s">
        <v>40</v>
      </c>
      <c r="I1414">
        <v>16</v>
      </c>
      <c r="J1414" t="s">
        <v>27</v>
      </c>
      <c r="K1414">
        <v>7.6</v>
      </c>
      <c r="L1414">
        <v>2.61</v>
      </c>
      <c r="M1414" t="s">
        <v>46</v>
      </c>
      <c r="N1414">
        <v>1638.84</v>
      </c>
      <c r="O1414" s="5">
        <f>(ScoreCard!$E$3-laptop_prices3[[#This Row],[Price ($)]])/ScoreCard!$E$3*ScoreCard!$E$5</f>
        <v>4.2418309603733571</v>
      </c>
      <c r="P1414" s="5">
        <f>laptop_prices3[[#This Row],[RAM (GB)]]/ScoreCard!$F$3*ScoreCard!$F$5</f>
        <v>0.875</v>
      </c>
      <c r="Q1414" s="5">
        <f>laptop_prices3[[#This Row],[Screen Size (inch)]]/ScoreCard!$G$3*ScoreCard!$G$5</f>
        <v>1.8497109826589595</v>
      </c>
      <c r="R1414" s="5">
        <f>laptop_prices3[[#This Row],[Battery Life (hours)]]/ScoreCard!$H$3*ScoreCard!$H$5</f>
        <v>4.4333333333333336</v>
      </c>
      <c r="S1414" s="5">
        <f>ScoreCard!$I$3-laptop_prices3[[#This Row],[Weight (kg)]]/ScoreCard!$I$3*ScoreCard!$I$5</f>
        <v>2.0085714285714289</v>
      </c>
      <c r="T1414" s="6" cm="1">
        <f t="array" ref="T1414">_xlfn.IFS(laptop_prices3[[#This Row],[Storage]]="512GB SSD", 512, laptop_prices3[[#This Row],[Storage]] = "1TB SSD", 1000, laptop_prices3[[#This Row],[Storage]] = "2TB SSD", 2000, laptop_prices3[[#This Row],[Storage]]= "256GB SSD", 256, laptop_prices3[[#This Row],[Storage]] = "1TB HDD", 1000*0.7)</f>
        <v>700</v>
      </c>
      <c r="U1414" s="5">
        <f>laptop_prices3[[#This Row],[Storage Raw Value]]/ScoreCard!$J$3*ScoreCard!$J$5</f>
        <v>2.8</v>
      </c>
    </row>
    <row r="1415" spans="2:21" x14ac:dyDescent="0.2">
      <c r="B1415" s="4" cm="1">
        <f t="array" ref="B1415">SUM(laptop_prices3[[#This Row],[RAM Comp]:[Weight Comp]]+laptop_prices3[[#This Row],[Storage Comp]])</f>
        <v>19.993095238095236</v>
      </c>
      <c r="C1415">
        <v>1413</v>
      </c>
      <c r="D1415" t="s">
        <v>38</v>
      </c>
      <c r="E1415" t="s">
        <v>48</v>
      </c>
      <c r="F1415">
        <v>16</v>
      </c>
      <c r="G1415" t="s">
        <v>42</v>
      </c>
      <c r="H1415" t="s">
        <v>14</v>
      </c>
      <c r="I1415">
        <v>17.3</v>
      </c>
      <c r="J1415" t="s">
        <v>27</v>
      </c>
      <c r="K1415">
        <v>5.3</v>
      </c>
      <c r="L1415">
        <v>2.71</v>
      </c>
      <c r="M1415" t="s">
        <v>22</v>
      </c>
      <c r="N1415">
        <v>2181.27</v>
      </c>
      <c r="O1415" s="5">
        <f>(ScoreCard!$E$3-laptop_prices3[[#This Row],[Price ($)]])/ScoreCard!$E$3*ScoreCard!$E$5</f>
        <v>3.9908890550228167</v>
      </c>
      <c r="P1415" s="5">
        <f>laptop_prices3[[#This Row],[RAM (GB)]]/ScoreCard!$F$3*ScoreCard!$F$5</f>
        <v>1.75</v>
      </c>
      <c r="Q1415" s="5">
        <f>laptop_prices3[[#This Row],[Screen Size (inch)]]/ScoreCard!$G$3*ScoreCard!$G$5</f>
        <v>2</v>
      </c>
      <c r="R1415" s="5">
        <f>laptop_prices3[[#This Row],[Battery Life (hours)]]/ScoreCard!$H$3*ScoreCard!$H$5</f>
        <v>3.0916666666666668</v>
      </c>
      <c r="S1415" s="5">
        <f>ScoreCard!$I$3-laptop_prices3[[#This Row],[Weight (kg)]]/ScoreCard!$I$3*ScoreCard!$I$5</f>
        <v>1.9514285714285715</v>
      </c>
      <c r="T1415" s="6" cm="1">
        <f t="array" ref="T1415">_xlfn.IFS(laptop_prices3[[#This Row],[Storage]]="512GB SSD", 512, laptop_prices3[[#This Row],[Storage]] = "1TB SSD", 1000, laptop_prices3[[#This Row],[Storage]] = "2TB SSD", 2000, laptop_prices3[[#This Row],[Storage]]= "256GB SSD", 256, laptop_prices3[[#This Row],[Storage]] = "1TB HDD", 1000*0.7)</f>
        <v>700</v>
      </c>
      <c r="U1415" s="5">
        <f>laptop_prices3[[#This Row],[Storage Raw Value]]/ScoreCard!$J$3*ScoreCard!$J$5</f>
        <v>2.8</v>
      </c>
    </row>
    <row r="1416" spans="2:21" x14ac:dyDescent="0.2">
      <c r="B1416" s="4" cm="1">
        <f t="array" ref="B1416">SUM(laptop_prices3[[#This Row],[RAM Comp]:[Weight Comp]]+laptop_prices3[[#This Row],[Storage Comp]])</f>
        <v>20.021134874759152</v>
      </c>
      <c r="C1416">
        <v>1414</v>
      </c>
      <c r="D1416" t="s">
        <v>38</v>
      </c>
      <c r="E1416" t="s">
        <v>31</v>
      </c>
      <c r="F1416">
        <v>64</v>
      </c>
      <c r="G1416" t="s">
        <v>29</v>
      </c>
      <c r="H1416" t="s">
        <v>14</v>
      </c>
      <c r="I1416">
        <v>15.6</v>
      </c>
      <c r="J1416" t="s">
        <v>15</v>
      </c>
      <c r="K1416">
        <v>9.5</v>
      </c>
      <c r="L1416">
        <v>3.36</v>
      </c>
      <c r="M1416" t="s">
        <v>30</v>
      </c>
      <c r="N1416">
        <v>2740.01</v>
      </c>
      <c r="O1416" s="5">
        <f>(ScoreCard!$E$3-laptop_prices3[[#This Row],[Price ($)]])/ScoreCard!$E$3*ScoreCard!$E$5</f>
        <v>3.7324017291087612</v>
      </c>
      <c r="P1416" s="5">
        <f>laptop_prices3[[#This Row],[RAM (GB)]]/ScoreCard!$F$3*ScoreCard!$F$5</f>
        <v>7</v>
      </c>
      <c r="Q1416" s="5">
        <f>laptop_prices3[[#This Row],[Screen Size (inch)]]/ScoreCard!$G$3*ScoreCard!$G$5</f>
        <v>1.8034682080924855</v>
      </c>
      <c r="R1416" s="5">
        <f>laptop_prices3[[#This Row],[Battery Life (hours)]]/ScoreCard!$H$3*ScoreCard!$H$5</f>
        <v>5.5416666666666661</v>
      </c>
      <c r="S1416" s="5">
        <f>ScoreCard!$I$3-laptop_prices3[[#This Row],[Weight (kg)]]/ScoreCard!$I$3*ScoreCard!$I$5</f>
        <v>1.58</v>
      </c>
      <c r="T1416" s="6" cm="1">
        <f t="array" ref="T1416">_xlfn.IFS(laptop_prices3[[#This Row],[Storage]]="512GB SSD", 512, laptop_prices3[[#This Row],[Storage]] = "1TB SSD", 1000, laptop_prices3[[#This Row],[Storage]] = "2TB SSD", 2000, laptop_prices3[[#This Row],[Storage]]= "256GB SSD", 256, laptop_prices3[[#This Row],[Storage]] = "1TB HDD", 1000*0.7)</f>
        <v>256</v>
      </c>
      <c r="U1416" s="5">
        <f>laptop_prices3[[#This Row],[Storage Raw Value]]/ScoreCard!$J$3*ScoreCard!$J$5</f>
        <v>1.024</v>
      </c>
    </row>
    <row r="1417" spans="2:21" x14ac:dyDescent="0.2">
      <c r="B1417" s="4" cm="1">
        <f t="array" ref="B1417">SUM(laptop_prices3[[#This Row],[RAM Comp]:[Weight Comp]]+laptop_prices3[[#This Row],[Storage Comp]])</f>
        <v>21.147449077897054</v>
      </c>
      <c r="C1417">
        <v>1415</v>
      </c>
      <c r="D1417" t="s">
        <v>11</v>
      </c>
      <c r="E1417" t="s">
        <v>37</v>
      </c>
      <c r="F1417">
        <v>4</v>
      </c>
      <c r="G1417" t="s">
        <v>42</v>
      </c>
      <c r="H1417" t="s">
        <v>40</v>
      </c>
      <c r="I1417">
        <v>16</v>
      </c>
      <c r="J1417" t="s">
        <v>27</v>
      </c>
      <c r="K1417">
        <v>10.1</v>
      </c>
      <c r="L1417">
        <v>3.03</v>
      </c>
      <c r="M1417" t="s">
        <v>22</v>
      </c>
      <c r="N1417">
        <v>3446.64</v>
      </c>
      <c r="O1417" s="5">
        <f>(ScoreCard!$E$3-laptop_prices3[[#This Row],[Price ($)]])/ScoreCard!$E$3*ScoreCard!$E$5</f>
        <v>3.4054967301635477</v>
      </c>
      <c r="P1417" s="5">
        <f>laptop_prices3[[#This Row],[RAM (GB)]]/ScoreCard!$F$3*ScoreCard!$F$5</f>
        <v>0.4375</v>
      </c>
      <c r="Q1417" s="5">
        <f>laptop_prices3[[#This Row],[Screen Size (inch)]]/ScoreCard!$G$3*ScoreCard!$G$5</f>
        <v>1.8497109826589595</v>
      </c>
      <c r="R1417" s="5">
        <f>laptop_prices3[[#This Row],[Battery Life (hours)]]/ScoreCard!$H$3*ScoreCard!$H$5</f>
        <v>5.8916666666666666</v>
      </c>
      <c r="S1417" s="5">
        <f>ScoreCard!$I$3-laptop_prices3[[#This Row],[Weight (kg)]]/ScoreCard!$I$3*ScoreCard!$I$5</f>
        <v>1.7685714285714287</v>
      </c>
      <c r="T1417" s="6" cm="1">
        <f t="array" ref="T1417">_xlfn.IFS(laptop_prices3[[#This Row],[Storage]]="512GB SSD", 512, laptop_prices3[[#This Row],[Storage]] = "1TB SSD", 1000, laptop_prices3[[#This Row],[Storage]] = "2TB SSD", 2000, laptop_prices3[[#This Row],[Storage]]= "256GB SSD", 256, laptop_prices3[[#This Row],[Storage]] = "1TB HDD", 1000*0.7)</f>
        <v>700</v>
      </c>
      <c r="U1417" s="5">
        <f>laptop_prices3[[#This Row],[Storage Raw Value]]/ScoreCard!$J$3*ScoreCard!$J$5</f>
        <v>2.8</v>
      </c>
    </row>
    <row r="1418" spans="2:21" x14ac:dyDescent="0.2">
      <c r="B1418" s="4" cm="1">
        <f t="array" ref="B1418">SUM(laptop_prices3[[#This Row],[RAM Comp]:[Weight Comp]]+laptop_prices3[[#This Row],[Storage Comp]])</f>
        <v>20.715730112854388</v>
      </c>
      <c r="C1418">
        <v>1416</v>
      </c>
      <c r="D1418" t="s">
        <v>38</v>
      </c>
      <c r="E1418" t="s">
        <v>12</v>
      </c>
      <c r="F1418">
        <v>4</v>
      </c>
      <c r="G1418" t="s">
        <v>42</v>
      </c>
      <c r="H1418" t="s">
        <v>35</v>
      </c>
      <c r="I1418">
        <v>15.6</v>
      </c>
      <c r="J1418" t="s">
        <v>21</v>
      </c>
      <c r="K1418">
        <v>9.4</v>
      </c>
      <c r="L1418">
        <v>2.99</v>
      </c>
      <c r="M1418" t="s">
        <v>30</v>
      </c>
      <c r="N1418">
        <v>648.16999999999996</v>
      </c>
      <c r="O1418" s="5">
        <f>(ScoreCard!$E$3-laptop_prices3[[#This Row],[Price ($)]])/ScoreCard!$E$3*ScoreCard!$E$5</f>
        <v>4.7001400829764952</v>
      </c>
      <c r="P1418" s="5">
        <f>laptop_prices3[[#This Row],[RAM (GB)]]/ScoreCard!$F$3*ScoreCard!$F$5</f>
        <v>0.4375</v>
      </c>
      <c r="Q1418" s="5">
        <f>laptop_prices3[[#This Row],[Screen Size (inch)]]/ScoreCard!$G$3*ScoreCard!$G$5</f>
        <v>1.8034682080924855</v>
      </c>
      <c r="R1418" s="5">
        <f>laptop_prices3[[#This Row],[Battery Life (hours)]]/ScoreCard!$H$3*ScoreCard!$H$5</f>
        <v>5.4833333333333334</v>
      </c>
      <c r="S1418" s="5">
        <f>ScoreCard!$I$3-laptop_prices3[[#This Row],[Weight (kg)]]/ScoreCard!$I$3*ScoreCard!$I$5</f>
        <v>1.7914285714285714</v>
      </c>
      <c r="T1418" s="6" cm="1">
        <f t="array" ref="T1418">_xlfn.IFS(laptop_prices3[[#This Row],[Storage]]="512GB SSD", 512, laptop_prices3[[#This Row],[Storage]] = "1TB SSD", 1000, laptop_prices3[[#This Row],[Storage]] = "2TB SSD", 2000, laptop_prices3[[#This Row],[Storage]]= "256GB SSD", 256, laptop_prices3[[#This Row],[Storage]] = "1TB HDD", 1000*0.7)</f>
        <v>700</v>
      </c>
      <c r="U1418" s="5">
        <f>laptop_prices3[[#This Row],[Storage Raw Value]]/ScoreCard!$J$3*ScoreCard!$J$5</f>
        <v>2.8</v>
      </c>
    </row>
    <row r="1419" spans="2:21" x14ac:dyDescent="0.2">
      <c r="B1419" s="4" cm="1">
        <f t="array" ref="B1419">SUM(laptop_prices3[[#This Row],[RAM Comp]:[Weight Comp]]+laptop_prices3[[#This Row],[Storage Comp]])</f>
        <v>19.979992017616297</v>
      </c>
      <c r="C1419">
        <v>1417</v>
      </c>
      <c r="D1419" t="s">
        <v>38</v>
      </c>
      <c r="E1419" t="s">
        <v>31</v>
      </c>
      <c r="F1419">
        <v>32</v>
      </c>
      <c r="G1419" t="s">
        <v>13</v>
      </c>
      <c r="H1419" t="s">
        <v>20</v>
      </c>
      <c r="I1419">
        <v>15.6</v>
      </c>
      <c r="J1419" t="s">
        <v>21</v>
      </c>
      <c r="K1419">
        <v>8.3000000000000007</v>
      </c>
      <c r="L1419">
        <v>3.25</v>
      </c>
      <c r="M1419" t="s">
        <v>22</v>
      </c>
      <c r="N1419">
        <v>1384.26</v>
      </c>
      <c r="O1419" s="5">
        <f>(ScoreCard!$E$3-laptop_prices3[[#This Row],[Price ($)]])/ScoreCard!$E$3*ScoreCard!$E$5</f>
        <v>4.3596061392243435</v>
      </c>
      <c r="P1419" s="5">
        <f>laptop_prices3[[#This Row],[RAM (GB)]]/ScoreCard!$F$3*ScoreCard!$F$5</f>
        <v>3.5</v>
      </c>
      <c r="Q1419" s="5">
        <f>laptop_prices3[[#This Row],[Screen Size (inch)]]/ScoreCard!$G$3*ScoreCard!$G$5</f>
        <v>1.8034682080924855</v>
      </c>
      <c r="R1419" s="5">
        <f>laptop_prices3[[#This Row],[Battery Life (hours)]]/ScoreCard!$H$3*ScoreCard!$H$5</f>
        <v>4.8416666666666677</v>
      </c>
      <c r="S1419" s="5">
        <f>ScoreCard!$I$3-laptop_prices3[[#This Row],[Weight (kg)]]/ScoreCard!$I$3*ScoreCard!$I$5</f>
        <v>1.6428571428571428</v>
      </c>
      <c r="T1419" s="6" cm="1">
        <f t="array" ref="T1419">_xlfn.IFS(laptop_prices3[[#This Row],[Storage]]="512GB SSD", 512, laptop_prices3[[#This Row],[Storage]] = "1TB SSD", 1000, laptop_prices3[[#This Row],[Storage]] = "2TB SSD", 2000, laptop_prices3[[#This Row],[Storage]]= "256GB SSD", 256, laptop_prices3[[#This Row],[Storage]] = "1TB HDD", 1000*0.7)</f>
        <v>512</v>
      </c>
      <c r="U1419" s="5">
        <f>laptop_prices3[[#This Row],[Storage Raw Value]]/ScoreCard!$J$3*ScoreCard!$J$5</f>
        <v>2.048</v>
      </c>
    </row>
    <row r="1420" spans="2:21" x14ac:dyDescent="0.2">
      <c r="B1420" s="4" cm="1">
        <f t="array" ref="B1420">SUM(laptop_prices3[[#This Row],[RAM Comp]:[Weight Comp]]+laptop_prices3[[#This Row],[Storage Comp]])</f>
        <v>41.76516377649326</v>
      </c>
      <c r="C1420">
        <v>1418</v>
      </c>
      <c r="D1420" t="s">
        <v>11</v>
      </c>
      <c r="E1420" t="s">
        <v>48</v>
      </c>
      <c r="F1420">
        <v>16</v>
      </c>
      <c r="G1420" t="s">
        <v>25</v>
      </c>
      <c r="H1420" t="s">
        <v>40</v>
      </c>
      <c r="I1420">
        <v>14</v>
      </c>
      <c r="J1420" t="s">
        <v>15</v>
      </c>
      <c r="K1420">
        <v>6.2</v>
      </c>
      <c r="L1420">
        <v>1.26</v>
      </c>
      <c r="M1420" t="s">
        <v>30</v>
      </c>
      <c r="N1420">
        <v>2866.71</v>
      </c>
      <c r="O1420" s="5">
        <f>(ScoreCard!$E$3-laptop_prices3[[#This Row],[Price ($)]])/ScoreCard!$E$3*ScoreCard!$E$5</f>
        <v>3.6737870886797408</v>
      </c>
      <c r="P1420" s="5">
        <f>laptop_prices3[[#This Row],[RAM (GB)]]/ScoreCard!$F$3*ScoreCard!$F$5</f>
        <v>1.75</v>
      </c>
      <c r="Q1420" s="5">
        <f>laptop_prices3[[#This Row],[Screen Size (inch)]]/ScoreCard!$G$3*ScoreCard!$G$5</f>
        <v>1.6184971098265895</v>
      </c>
      <c r="R1420" s="5">
        <f>laptop_prices3[[#This Row],[Battery Life (hours)]]/ScoreCard!$H$3*ScoreCard!$H$5</f>
        <v>3.6166666666666671</v>
      </c>
      <c r="S1420" s="5">
        <f>ScoreCard!$I$3-laptop_prices3[[#This Row],[Weight (kg)]]/ScoreCard!$I$3*ScoreCard!$I$5</f>
        <v>2.7800000000000002</v>
      </c>
      <c r="T1420" s="6" cm="1">
        <f t="array" ref="T1420">_xlfn.IFS(laptop_prices3[[#This Row],[Storage]]="512GB SSD", 512, laptop_prices3[[#This Row],[Storage]] = "1TB SSD", 1000, laptop_prices3[[#This Row],[Storage]] = "2TB SSD", 2000, laptop_prices3[[#This Row],[Storage]]= "256GB SSD", 256, laptop_prices3[[#This Row],[Storage]] = "1TB HDD", 1000*0.7)</f>
        <v>2000</v>
      </c>
      <c r="U1420" s="5">
        <f>laptop_prices3[[#This Row],[Storage Raw Value]]/ScoreCard!$J$3*ScoreCard!$J$5</f>
        <v>8</v>
      </c>
    </row>
    <row r="1421" spans="2:21" x14ac:dyDescent="0.2">
      <c r="B1421" s="4" cm="1">
        <f t="array" ref="B1421">SUM(laptop_prices3[[#This Row],[RAM Comp]:[Weight Comp]]+laptop_prices3[[#This Row],[Storage Comp]])</f>
        <v>27.867096063859066</v>
      </c>
      <c r="C1421">
        <v>1419</v>
      </c>
      <c r="D1421" t="s">
        <v>28</v>
      </c>
      <c r="E1421" t="s">
        <v>18</v>
      </c>
      <c r="F1421">
        <v>16</v>
      </c>
      <c r="G1421" t="s">
        <v>19</v>
      </c>
      <c r="H1421" t="s">
        <v>32</v>
      </c>
      <c r="I1421">
        <v>13.3</v>
      </c>
      <c r="J1421" t="s">
        <v>21</v>
      </c>
      <c r="K1421">
        <v>11</v>
      </c>
      <c r="L1421">
        <v>2.34</v>
      </c>
      <c r="M1421" t="s">
        <v>46</v>
      </c>
      <c r="N1421">
        <v>1292.8</v>
      </c>
      <c r="O1421" s="5">
        <f>(ScoreCard!$E$3-laptop_prices3[[#This Row],[Price ($)]])/ScoreCard!$E$3*ScoreCard!$E$5</f>
        <v>4.401917859931828</v>
      </c>
      <c r="P1421" s="5">
        <f>laptop_prices3[[#This Row],[RAM (GB)]]/ScoreCard!$F$3*ScoreCard!$F$5</f>
        <v>1.75</v>
      </c>
      <c r="Q1421" s="5">
        <f>laptop_prices3[[#This Row],[Screen Size (inch)]]/ScoreCard!$G$3*ScoreCard!$G$5</f>
        <v>1.5375722543352601</v>
      </c>
      <c r="R1421" s="5">
        <f>laptop_prices3[[#This Row],[Battery Life (hours)]]/ScoreCard!$H$3*ScoreCard!$H$5</f>
        <v>6.4166666666666661</v>
      </c>
      <c r="S1421" s="5">
        <f>ScoreCard!$I$3-laptop_prices3[[#This Row],[Weight (kg)]]/ScoreCard!$I$3*ScoreCard!$I$5</f>
        <v>2.1628571428571428</v>
      </c>
      <c r="T1421" s="6" cm="1">
        <f t="array" ref="T1421">_xlfn.IFS(laptop_prices3[[#This Row],[Storage]]="512GB SSD", 512, laptop_prices3[[#This Row],[Storage]] = "1TB SSD", 1000, laptop_prices3[[#This Row],[Storage]] = "2TB SSD", 2000, laptop_prices3[[#This Row],[Storage]]= "256GB SSD", 256, laptop_prices3[[#This Row],[Storage]] = "1TB HDD", 1000*0.7)</f>
        <v>1000</v>
      </c>
      <c r="U1421" s="5">
        <f>laptop_prices3[[#This Row],[Storage Raw Value]]/ScoreCard!$J$3*ScoreCard!$J$5</f>
        <v>4</v>
      </c>
    </row>
    <row r="1422" spans="2:21" x14ac:dyDescent="0.2">
      <c r="B1422" s="4" cm="1">
        <f t="array" ref="B1422">SUM(laptop_prices3[[#This Row],[RAM Comp]:[Weight Comp]]+laptop_prices3[[#This Row],[Storage Comp]])</f>
        <v>45.856143682906691</v>
      </c>
      <c r="C1422">
        <v>1420</v>
      </c>
      <c r="D1422" t="s">
        <v>17</v>
      </c>
      <c r="E1422" t="s">
        <v>39</v>
      </c>
      <c r="F1422">
        <v>32</v>
      </c>
      <c r="G1422" t="s">
        <v>25</v>
      </c>
      <c r="H1422" t="s">
        <v>40</v>
      </c>
      <c r="I1422">
        <v>13.3</v>
      </c>
      <c r="J1422" t="s">
        <v>15</v>
      </c>
      <c r="K1422">
        <v>11.4</v>
      </c>
      <c r="L1422">
        <v>2.33</v>
      </c>
      <c r="M1422" t="s">
        <v>46</v>
      </c>
      <c r="N1422">
        <v>2701.57</v>
      </c>
      <c r="O1422" s="5">
        <f>(ScoreCard!$E$3-laptop_prices3[[#This Row],[Price ($)]])/ScoreCard!$E$3*ScoreCard!$E$5</f>
        <v>3.7501850501671004</v>
      </c>
      <c r="P1422" s="5">
        <f>laptop_prices3[[#This Row],[RAM (GB)]]/ScoreCard!$F$3*ScoreCard!$F$5</f>
        <v>3.5</v>
      </c>
      <c r="Q1422" s="5">
        <f>laptop_prices3[[#This Row],[Screen Size (inch)]]/ScoreCard!$G$3*ScoreCard!$G$5</f>
        <v>1.5375722543352601</v>
      </c>
      <c r="R1422" s="5">
        <f>laptop_prices3[[#This Row],[Battery Life (hours)]]/ScoreCard!$H$3*ScoreCard!$H$5</f>
        <v>6.65</v>
      </c>
      <c r="S1422" s="5">
        <f>ScoreCard!$I$3-laptop_prices3[[#This Row],[Weight (kg)]]/ScoreCard!$I$3*ScoreCard!$I$5</f>
        <v>2.1685714285714286</v>
      </c>
      <c r="T1422" s="6" cm="1">
        <f t="array" ref="T1422">_xlfn.IFS(laptop_prices3[[#This Row],[Storage]]="512GB SSD", 512, laptop_prices3[[#This Row],[Storage]] = "1TB SSD", 1000, laptop_prices3[[#This Row],[Storage]] = "2TB SSD", 2000, laptop_prices3[[#This Row],[Storage]]= "256GB SSD", 256, laptop_prices3[[#This Row],[Storage]] = "1TB HDD", 1000*0.7)</f>
        <v>2000</v>
      </c>
      <c r="U1422" s="5">
        <f>laptop_prices3[[#This Row],[Storage Raw Value]]/ScoreCard!$J$3*ScoreCard!$J$5</f>
        <v>8</v>
      </c>
    </row>
    <row r="1423" spans="2:21" x14ac:dyDescent="0.2">
      <c r="B1423" s="4" cm="1">
        <f t="array" ref="B1423">SUM(laptop_prices3[[#This Row],[RAM Comp]:[Weight Comp]]+laptop_prices3[[#This Row],[Storage Comp]])</f>
        <v>21.127396779521057</v>
      </c>
      <c r="C1423">
        <v>1421</v>
      </c>
      <c r="D1423" t="s">
        <v>45</v>
      </c>
      <c r="E1423" t="s">
        <v>24</v>
      </c>
      <c r="F1423">
        <v>4</v>
      </c>
      <c r="G1423" t="s">
        <v>42</v>
      </c>
      <c r="H1423" t="s">
        <v>20</v>
      </c>
      <c r="I1423">
        <v>15.6</v>
      </c>
      <c r="J1423" t="s">
        <v>21</v>
      </c>
      <c r="K1423">
        <v>9.9</v>
      </c>
      <c r="L1423">
        <v>2.78</v>
      </c>
      <c r="M1423" t="s">
        <v>46</v>
      </c>
      <c r="N1423">
        <v>616.04</v>
      </c>
      <c r="O1423" s="5">
        <f>(ScoreCard!$E$3-laptop_prices3[[#This Row],[Price ($)]])/ScoreCard!$E$3*ScoreCard!$E$5</f>
        <v>4.7150042376488273</v>
      </c>
      <c r="P1423" s="5">
        <f>laptop_prices3[[#This Row],[RAM (GB)]]/ScoreCard!$F$3*ScoreCard!$F$5</f>
        <v>0.4375</v>
      </c>
      <c r="Q1423" s="5">
        <f>laptop_prices3[[#This Row],[Screen Size (inch)]]/ScoreCard!$G$3*ScoreCard!$G$5</f>
        <v>1.8034682080924855</v>
      </c>
      <c r="R1423" s="5">
        <f>laptop_prices3[[#This Row],[Battery Life (hours)]]/ScoreCard!$H$3*ScoreCard!$H$5</f>
        <v>5.7750000000000004</v>
      </c>
      <c r="S1423" s="5">
        <f>ScoreCard!$I$3-laptop_prices3[[#This Row],[Weight (kg)]]/ScoreCard!$I$3*ScoreCard!$I$5</f>
        <v>1.9114285714285715</v>
      </c>
      <c r="T1423" s="6" cm="1">
        <f t="array" ref="T1423">_xlfn.IFS(laptop_prices3[[#This Row],[Storage]]="512GB SSD", 512, laptop_prices3[[#This Row],[Storage]] = "1TB SSD", 1000, laptop_prices3[[#This Row],[Storage]] = "2TB SSD", 2000, laptop_prices3[[#This Row],[Storage]]= "256GB SSD", 256, laptop_prices3[[#This Row],[Storage]] = "1TB HDD", 1000*0.7)</f>
        <v>700</v>
      </c>
      <c r="U1423" s="5">
        <f>laptop_prices3[[#This Row],[Storage Raw Value]]/ScoreCard!$J$3*ScoreCard!$J$5</f>
        <v>2.8</v>
      </c>
    </row>
    <row r="1424" spans="2:21" x14ac:dyDescent="0.2">
      <c r="B1424" s="4" cm="1">
        <f t="array" ref="B1424">SUM(laptop_prices3[[#This Row],[RAM Comp]:[Weight Comp]]+laptop_prices3[[#This Row],[Storage Comp]])</f>
        <v>17.111896779521057</v>
      </c>
      <c r="C1424">
        <v>1422</v>
      </c>
      <c r="D1424" t="s">
        <v>34</v>
      </c>
      <c r="E1424" t="s">
        <v>41</v>
      </c>
      <c r="F1424">
        <v>8</v>
      </c>
      <c r="G1424" t="s">
        <v>13</v>
      </c>
      <c r="H1424" t="s">
        <v>26</v>
      </c>
      <c r="I1424">
        <v>15.6</v>
      </c>
      <c r="J1424" t="s">
        <v>43</v>
      </c>
      <c r="K1424">
        <v>6.6</v>
      </c>
      <c r="L1424">
        <v>1.94</v>
      </c>
      <c r="M1424" t="s">
        <v>30</v>
      </c>
      <c r="N1424">
        <v>1975.16</v>
      </c>
      <c r="O1424" s="5">
        <f>(ScoreCard!$E$3-laptop_prices3[[#This Row],[Price ($)]])/ScoreCard!$E$3*ScoreCard!$E$5</f>
        <v>4.0862407798754239</v>
      </c>
      <c r="P1424" s="5">
        <f>laptop_prices3[[#This Row],[RAM (GB)]]/ScoreCard!$F$3*ScoreCard!$F$5</f>
        <v>0.875</v>
      </c>
      <c r="Q1424" s="5">
        <f>laptop_prices3[[#This Row],[Screen Size (inch)]]/ScoreCard!$G$3*ScoreCard!$G$5</f>
        <v>1.8034682080924855</v>
      </c>
      <c r="R1424" s="5">
        <f>laptop_prices3[[#This Row],[Battery Life (hours)]]/ScoreCard!$H$3*ScoreCard!$H$5</f>
        <v>3.8499999999999996</v>
      </c>
      <c r="S1424" s="5">
        <f>ScoreCard!$I$3-laptop_prices3[[#This Row],[Weight (kg)]]/ScoreCard!$I$3*ScoreCard!$I$5</f>
        <v>2.3914285714285715</v>
      </c>
      <c r="T1424" s="6" cm="1">
        <f t="array" ref="T1424">_xlfn.IFS(laptop_prices3[[#This Row],[Storage]]="512GB SSD", 512, laptop_prices3[[#This Row],[Storage]] = "1TB SSD", 1000, laptop_prices3[[#This Row],[Storage]] = "2TB SSD", 2000, laptop_prices3[[#This Row],[Storage]]= "256GB SSD", 256, laptop_prices3[[#This Row],[Storage]] = "1TB HDD", 1000*0.7)</f>
        <v>512</v>
      </c>
      <c r="U1424" s="5">
        <f>laptop_prices3[[#This Row],[Storage Raw Value]]/ScoreCard!$J$3*ScoreCard!$J$5</f>
        <v>2.048</v>
      </c>
    </row>
    <row r="1425" spans="2:21" x14ac:dyDescent="0.2">
      <c r="B1425" s="4" cm="1">
        <f t="array" ref="B1425">SUM(laptop_prices3[[#This Row],[RAM Comp]:[Weight Comp]]+laptop_prices3[[#This Row],[Storage Comp]])</f>
        <v>41.028809523809521</v>
      </c>
      <c r="C1425">
        <v>1423</v>
      </c>
      <c r="D1425" t="s">
        <v>28</v>
      </c>
      <c r="E1425" t="s">
        <v>12</v>
      </c>
      <c r="F1425">
        <v>8</v>
      </c>
      <c r="G1425" t="s">
        <v>25</v>
      </c>
      <c r="H1425" t="s">
        <v>40</v>
      </c>
      <c r="I1425">
        <v>17.3</v>
      </c>
      <c r="J1425" t="s">
        <v>15</v>
      </c>
      <c r="K1425">
        <v>7.4</v>
      </c>
      <c r="L1425">
        <v>2.91</v>
      </c>
      <c r="M1425" t="s">
        <v>46</v>
      </c>
      <c r="N1425">
        <v>1108.99</v>
      </c>
      <c r="O1425" s="5">
        <f>(ScoreCard!$E$3-laptop_prices3[[#This Row],[Price ($)]])/ScoreCard!$E$3*ScoreCard!$E$5</f>
        <v>4.4869530379685933</v>
      </c>
      <c r="P1425" s="5">
        <f>laptop_prices3[[#This Row],[RAM (GB)]]/ScoreCard!$F$3*ScoreCard!$F$5</f>
        <v>0.875</v>
      </c>
      <c r="Q1425" s="5">
        <f>laptop_prices3[[#This Row],[Screen Size (inch)]]/ScoreCard!$G$3*ScoreCard!$G$5</f>
        <v>2</v>
      </c>
      <c r="R1425" s="5">
        <f>laptop_prices3[[#This Row],[Battery Life (hours)]]/ScoreCard!$H$3*ScoreCard!$H$5</f>
        <v>4.3166666666666664</v>
      </c>
      <c r="S1425" s="5">
        <f>ScoreCard!$I$3-laptop_prices3[[#This Row],[Weight (kg)]]/ScoreCard!$I$3*ScoreCard!$I$5</f>
        <v>1.837142857142857</v>
      </c>
      <c r="T1425" s="6" cm="1">
        <f t="array" ref="T1425">_xlfn.IFS(laptop_prices3[[#This Row],[Storage]]="512GB SSD", 512, laptop_prices3[[#This Row],[Storage]] = "1TB SSD", 1000, laptop_prices3[[#This Row],[Storage]] = "2TB SSD", 2000, laptop_prices3[[#This Row],[Storage]]= "256GB SSD", 256, laptop_prices3[[#This Row],[Storage]] = "1TB HDD", 1000*0.7)</f>
        <v>2000</v>
      </c>
      <c r="U1425" s="5">
        <f>laptop_prices3[[#This Row],[Storage Raw Value]]/ScoreCard!$J$3*ScoreCard!$J$5</f>
        <v>8</v>
      </c>
    </row>
    <row r="1426" spans="2:21" x14ac:dyDescent="0.2">
      <c r="B1426" s="4" cm="1">
        <f t="array" ref="B1426">SUM(laptop_prices3[[#This Row],[RAM Comp]:[Weight Comp]]+laptop_prices3[[#This Row],[Storage Comp]])</f>
        <v>16.382381778144783</v>
      </c>
      <c r="C1426">
        <v>1424</v>
      </c>
      <c r="D1426" t="s">
        <v>23</v>
      </c>
      <c r="E1426" t="s">
        <v>31</v>
      </c>
      <c r="F1426">
        <v>16</v>
      </c>
      <c r="G1426" t="s">
        <v>29</v>
      </c>
      <c r="H1426" t="s">
        <v>32</v>
      </c>
      <c r="I1426">
        <v>13.3</v>
      </c>
      <c r="J1426" t="s">
        <v>43</v>
      </c>
      <c r="K1426">
        <v>10.7</v>
      </c>
      <c r="L1426">
        <v>1.3</v>
      </c>
      <c r="M1426" t="s">
        <v>30</v>
      </c>
      <c r="N1426">
        <v>1038.3900000000001</v>
      </c>
      <c r="O1426" s="5">
        <f>(ScoreCard!$E$3-laptop_prices3[[#This Row],[Price ($)]])/ScoreCard!$E$3*ScoreCard!$E$5</f>
        <v>4.5196143924617962</v>
      </c>
      <c r="P1426" s="5">
        <f>laptop_prices3[[#This Row],[RAM (GB)]]/ScoreCard!$F$3*ScoreCard!$F$5</f>
        <v>1.75</v>
      </c>
      <c r="Q1426" s="5">
        <f>laptop_prices3[[#This Row],[Screen Size (inch)]]/ScoreCard!$G$3*ScoreCard!$G$5</f>
        <v>1.5375722543352601</v>
      </c>
      <c r="R1426" s="5">
        <f>laptop_prices3[[#This Row],[Battery Life (hours)]]/ScoreCard!$H$3*ScoreCard!$H$5</f>
        <v>6.2416666666666663</v>
      </c>
      <c r="S1426" s="5">
        <f>ScoreCard!$I$3-laptop_prices3[[#This Row],[Weight (kg)]]/ScoreCard!$I$3*ScoreCard!$I$5</f>
        <v>2.7571428571428571</v>
      </c>
      <c r="T1426" s="6" cm="1">
        <f t="array" ref="T1426">_xlfn.IFS(laptop_prices3[[#This Row],[Storage]]="512GB SSD", 512, laptop_prices3[[#This Row],[Storage]] = "1TB SSD", 1000, laptop_prices3[[#This Row],[Storage]] = "2TB SSD", 2000, laptop_prices3[[#This Row],[Storage]]= "256GB SSD", 256, laptop_prices3[[#This Row],[Storage]] = "1TB HDD", 1000*0.7)</f>
        <v>256</v>
      </c>
      <c r="U1426" s="5">
        <f>laptop_prices3[[#This Row],[Storage Raw Value]]/ScoreCard!$J$3*ScoreCard!$J$5</f>
        <v>1.024</v>
      </c>
    </row>
    <row r="1427" spans="2:21" x14ac:dyDescent="0.2">
      <c r="B1427" s="4" cm="1">
        <f t="array" ref="B1427">SUM(laptop_prices3[[#This Row],[RAM Comp]:[Weight Comp]]+laptop_prices3[[#This Row],[Storage Comp]])</f>
        <v>29.410611065235344</v>
      </c>
      <c r="C1427">
        <v>1425</v>
      </c>
      <c r="D1427" t="s">
        <v>28</v>
      </c>
      <c r="E1427" t="s">
        <v>24</v>
      </c>
      <c r="F1427">
        <v>32</v>
      </c>
      <c r="G1427" t="s">
        <v>19</v>
      </c>
      <c r="H1427" t="s">
        <v>35</v>
      </c>
      <c r="I1427">
        <v>15.6</v>
      </c>
      <c r="J1427" t="s">
        <v>43</v>
      </c>
      <c r="K1427">
        <v>10.199999999999999</v>
      </c>
      <c r="L1427">
        <v>2.35</v>
      </c>
      <c r="M1427" t="s">
        <v>30</v>
      </c>
      <c r="N1427">
        <v>1701.98</v>
      </c>
      <c r="O1427" s="5">
        <f>(ScoreCard!$E$3-laptop_prices3[[#This Row],[Price ($)]])/ScoreCard!$E$3*ScoreCard!$E$5</f>
        <v>4.2126207914965743</v>
      </c>
      <c r="P1427" s="5">
        <f>laptop_prices3[[#This Row],[RAM (GB)]]/ScoreCard!$F$3*ScoreCard!$F$5</f>
        <v>3.5</v>
      </c>
      <c r="Q1427" s="5">
        <f>laptop_prices3[[#This Row],[Screen Size (inch)]]/ScoreCard!$G$3*ScoreCard!$G$5</f>
        <v>1.8034682080924855</v>
      </c>
      <c r="R1427" s="5">
        <f>laptop_prices3[[#This Row],[Battery Life (hours)]]/ScoreCard!$H$3*ScoreCard!$H$5</f>
        <v>5.95</v>
      </c>
      <c r="S1427" s="5">
        <f>ScoreCard!$I$3-laptop_prices3[[#This Row],[Weight (kg)]]/ScoreCard!$I$3*ScoreCard!$I$5</f>
        <v>2.157142857142857</v>
      </c>
      <c r="T1427" s="6" cm="1">
        <f t="array" ref="T1427">_xlfn.IFS(laptop_prices3[[#This Row],[Storage]]="512GB SSD", 512, laptop_prices3[[#This Row],[Storage]] = "1TB SSD", 1000, laptop_prices3[[#This Row],[Storage]] = "2TB SSD", 2000, laptop_prices3[[#This Row],[Storage]]= "256GB SSD", 256, laptop_prices3[[#This Row],[Storage]] = "1TB HDD", 1000*0.7)</f>
        <v>1000</v>
      </c>
      <c r="U1427" s="5">
        <f>laptop_prices3[[#This Row],[Storage Raw Value]]/ScoreCard!$J$3*ScoreCard!$J$5</f>
        <v>4</v>
      </c>
    </row>
    <row r="1428" spans="2:21" x14ac:dyDescent="0.2">
      <c r="B1428" s="4" cm="1">
        <f t="array" ref="B1428">SUM(laptop_prices3[[#This Row],[RAM Comp]:[Weight Comp]]+laptop_prices3[[#This Row],[Storage Comp]])</f>
        <v>25.379420589044866</v>
      </c>
      <c r="C1428">
        <v>1426</v>
      </c>
      <c r="D1428" t="s">
        <v>38</v>
      </c>
      <c r="E1428" t="s">
        <v>39</v>
      </c>
      <c r="F1428">
        <v>32</v>
      </c>
      <c r="G1428" t="s">
        <v>42</v>
      </c>
      <c r="H1428" t="s">
        <v>14</v>
      </c>
      <c r="I1428">
        <v>15.6</v>
      </c>
      <c r="J1428" t="s">
        <v>27</v>
      </c>
      <c r="K1428">
        <v>11.9</v>
      </c>
      <c r="L1428">
        <v>2.74</v>
      </c>
      <c r="M1428" t="s">
        <v>46</v>
      </c>
      <c r="N1428">
        <v>2480.15</v>
      </c>
      <c r="O1428" s="5">
        <f>(ScoreCard!$E$3-laptop_prices3[[#This Row],[Price ($)]])/ScoreCard!$E$3*ScoreCard!$E$5</f>
        <v>3.852619570165472</v>
      </c>
      <c r="P1428" s="5">
        <f>laptop_prices3[[#This Row],[RAM (GB)]]/ScoreCard!$F$3*ScoreCard!$F$5</f>
        <v>3.5</v>
      </c>
      <c r="Q1428" s="5">
        <f>laptop_prices3[[#This Row],[Screen Size (inch)]]/ScoreCard!$G$3*ScoreCard!$G$5</f>
        <v>1.8034682080924855</v>
      </c>
      <c r="R1428" s="5">
        <f>laptop_prices3[[#This Row],[Battery Life (hours)]]/ScoreCard!$H$3*ScoreCard!$H$5</f>
        <v>6.9416666666666664</v>
      </c>
      <c r="S1428" s="5">
        <f>ScoreCard!$I$3-laptop_prices3[[#This Row],[Weight (kg)]]/ScoreCard!$I$3*ScoreCard!$I$5</f>
        <v>1.9342857142857142</v>
      </c>
      <c r="T1428" s="6" cm="1">
        <f t="array" ref="T1428">_xlfn.IFS(laptop_prices3[[#This Row],[Storage]]="512GB SSD", 512, laptop_prices3[[#This Row],[Storage]] = "1TB SSD", 1000, laptop_prices3[[#This Row],[Storage]] = "2TB SSD", 2000, laptop_prices3[[#This Row],[Storage]]= "256GB SSD", 256, laptop_prices3[[#This Row],[Storage]] = "1TB HDD", 1000*0.7)</f>
        <v>700</v>
      </c>
      <c r="U1428" s="5">
        <f>laptop_prices3[[#This Row],[Storage Raw Value]]/ScoreCard!$J$3*ScoreCard!$J$5</f>
        <v>2.8</v>
      </c>
    </row>
    <row r="1429" spans="2:21" x14ac:dyDescent="0.2">
      <c r="B1429" s="4" cm="1">
        <f t="array" ref="B1429">SUM(laptop_prices3[[#This Row],[RAM Comp]:[Weight Comp]]+laptop_prices3[[#This Row],[Storage Comp]])</f>
        <v>43.690134874759153</v>
      </c>
      <c r="C1429">
        <v>1427</v>
      </c>
      <c r="D1429" t="s">
        <v>33</v>
      </c>
      <c r="E1429" t="s">
        <v>37</v>
      </c>
      <c r="F1429">
        <v>8</v>
      </c>
      <c r="G1429" t="s">
        <v>25</v>
      </c>
      <c r="H1429" t="s">
        <v>20</v>
      </c>
      <c r="I1429">
        <v>15.6</v>
      </c>
      <c r="J1429" t="s">
        <v>43</v>
      </c>
      <c r="K1429">
        <v>11.3</v>
      </c>
      <c r="L1429">
        <v>1.89</v>
      </c>
      <c r="M1429" t="s">
        <v>22</v>
      </c>
      <c r="N1429">
        <v>1696.97</v>
      </c>
      <c r="O1429" s="5">
        <f>(ScoreCard!$E$3-laptop_prices3[[#This Row],[Price ($)]])/ScoreCard!$E$3*ScoreCard!$E$5</f>
        <v>4.214938544839506</v>
      </c>
      <c r="P1429" s="5">
        <f>laptop_prices3[[#This Row],[RAM (GB)]]/ScoreCard!$F$3*ScoreCard!$F$5</f>
        <v>0.875</v>
      </c>
      <c r="Q1429" s="5">
        <f>laptop_prices3[[#This Row],[Screen Size (inch)]]/ScoreCard!$G$3*ScoreCard!$G$5</f>
        <v>1.8034682080924855</v>
      </c>
      <c r="R1429" s="5">
        <f>laptop_prices3[[#This Row],[Battery Life (hours)]]/ScoreCard!$H$3*ScoreCard!$H$5</f>
        <v>6.5916666666666677</v>
      </c>
      <c r="S1429" s="5">
        <f>ScoreCard!$I$3-laptop_prices3[[#This Row],[Weight (kg)]]/ScoreCard!$I$3*ScoreCard!$I$5</f>
        <v>2.42</v>
      </c>
      <c r="T1429" s="6" cm="1">
        <f t="array" ref="T1429">_xlfn.IFS(laptop_prices3[[#This Row],[Storage]]="512GB SSD", 512, laptop_prices3[[#This Row],[Storage]] = "1TB SSD", 1000, laptop_prices3[[#This Row],[Storage]] = "2TB SSD", 2000, laptop_prices3[[#This Row],[Storage]]= "256GB SSD", 256, laptop_prices3[[#This Row],[Storage]] = "1TB HDD", 1000*0.7)</f>
        <v>2000</v>
      </c>
      <c r="U1429" s="5">
        <f>laptop_prices3[[#This Row],[Storage Raw Value]]/ScoreCard!$J$3*ScoreCard!$J$5</f>
        <v>8</v>
      </c>
    </row>
    <row r="1430" spans="2:21" x14ac:dyDescent="0.2">
      <c r="B1430" s="4" cm="1">
        <f t="array" ref="B1430">SUM(laptop_prices3[[#This Row],[RAM Comp]:[Weight Comp]]+laptop_prices3[[#This Row],[Storage Comp]])</f>
        <v>14.920925681255159</v>
      </c>
      <c r="C1430">
        <v>1428</v>
      </c>
      <c r="D1430" t="s">
        <v>28</v>
      </c>
      <c r="E1430" t="s">
        <v>18</v>
      </c>
      <c r="F1430">
        <v>32</v>
      </c>
      <c r="G1430" t="s">
        <v>29</v>
      </c>
      <c r="H1430" t="s">
        <v>32</v>
      </c>
      <c r="I1430">
        <v>14</v>
      </c>
      <c r="J1430" t="s">
        <v>43</v>
      </c>
      <c r="K1430">
        <v>6.3</v>
      </c>
      <c r="L1430">
        <v>2.57</v>
      </c>
      <c r="M1430" t="s">
        <v>22</v>
      </c>
      <c r="N1430">
        <v>1987.34</v>
      </c>
      <c r="O1430" s="5">
        <f>(ScoreCard!$E$3-laptop_prices3[[#This Row],[Price ($)]])/ScoreCard!$E$3*ScoreCard!$E$5</f>
        <v>4.0806060022872197</v>
      </c>
      <c r="P1430" s="5">
        <f>laptop_prices3[[#This Row],[RAM (GB)]]/ScoreCard!$F$3*ScoreCard!$F$5</f>
        <v>3.5</v>
      </c>
      <c r="Q1430" s="5">
        <f>laptop_prices3[[#This Row],[Screen Size (inch)]]/ScoreCard!$G$3*ScoreCard!$G$5</f>
        <v>1.6184971098265895</v>
      </c>
      <c r="R1430" s="5">
        <f>laptop_prices3[[#This Row],[Battery Life (hours)]]/ScoreCard!$H$3*ScoreCard!$H$5</f>
        <v>3.6750000000000003</v>
      </c>
      <c r="S1430" s="5">
        <f>ScoreCard!$I$3-laptop_prices3[[#This Row],[Weight (kg)]]/ScoreCard!$I$3*ScoreCard!$I$5</f>
        <v>2.0314285714285716</v>
      </c>
      <c r="T1430" s="6" cm="1">
        <f t="array" ref="T1430">_xlfn.IFS(laptop_prices3[[#This Row],[Storage]]="512GB SSD", 512, laptop_prices3[[#This Row],[Storage]] = "1TB SSD", 1000, laptop_prices3[[#This Row],[Storage]] = "2TB SSD", 2000, laptop_prices3[[#This Row],[Storage]]= "256GB SSD", 256, laptop_prices3[[#This Row],[Storage]] = "1TB HDD", 1000*0.7)</f>
        <v>256</v>
      </c>
      <c r="U1430" s="5">
        <f>laptop_prices3[[#This Row],[Storage Raw Value]]/ScoreCard!$J$3*ScoreCard!$J$5</f>
        <v>1.024</v>
      </c>
    </row>
    <row r="1431" spans="2:21" x14ac:dyDescent="0.2">
      <c r="B1431" s="4" cm="1">
        <f t="array" ref="B1431">SUM(laptop_prices3[[#This Row],[RAM Comp]:[Weight Comp]]+laptop_prices3[[#This Row],[Storage Comp]])</f>
        <v>22.564238921001927</v>
      </c>
      <c r="C1431">
        <v>1429</v>
      </c>
      <c r="D1431" t="s">
        <v>38</v>
      </c>
      <c r="E1431" t="s">
        <v>37</v>
      </c>
      <c r="F1431">
        <v>16</v>
      </c>
      <c r="G1431" t="s">
        <v>42</v>
      </c>
      <c r="H1431" t="s">
        <v>26</v>
      </c>
      <c r="I1431">
        <v>13.3</v>
      </c>
      <c r="J1431" t="s">
        <v>43</v>
      </c>
      <c r="K1431">
        <v>11</v>
      </c>
      <c r="L1431">
        <v>3.22</v>
      </c>
      <c r="M1431" t="s">
        <v>16</v>
      </c>
      <c r="N1431">
        <v>1725.79</v>
      </c>
      <c r="O1431" s="5">
        <f>(ScoreCard!$E$3-laptop_prices3[[#This Row],[Price ($)]])/ScoreCard!$E$3*ScoreCard!$E$5</f>
        <v>4.20160568029993</v>
      </c>
      <c r="P1431" s="5">
        <f>laptop_prices3[[#This Row],[RAM (GB)]]/ScoreCard!$F$3*ScoreCard!$F$5</f>
        <v>1.75</v>
      </c>
      <c r="Q1431" s="5">
        <f>laptop_prices3[[#This Row],[Screen Size (inch)]]/ScoreCard!$G$3*ScoreCard!$G$5</f>
        <v>1.5375722543352601</v>
      </c>
      <c r="R1431" s="5">
        <f>laptop_prices3[[#This Row],[Battery Life (hours)]]/ScoreCard!$H$3*ScoreCard!$H$5</f>
        <v>6.4166666666666661</v>
      </c>
      <c r="S1431" s="5">
        <f>ScoreCard!$I$3-laptop_prices3[[#This Row],[Weight (kg)]]/ScoreCard!$I$3*ScoreCard!$I$5</f>
        <v>1.66</v>
      </c>
      <c r="T1431" s="6" cm="1">
        <f t="array" ref="T1431">_xlfn.IFS(laptop_prices3[[#This Row],[Storage]]="512GB SSD", 512, laptop_prices3[[#This Row],[Storage]] = "1TB SSD", 1000, laptop_prices3[[#This Row],[Storage]] = "2TB SSD", 2000, laptop_prices3[[#This Row],[Storage]]= "256GB SSD", 256, laptop_prices3[[#This Row],[Storage]] = "1TB HDD", 1000*0.7)</f>
        <v>700</v>
      </c>
      <c r="U1431" s="5">
        <f>laptop_prices3[[#This Row],[Storage Raw Value]]/ScoreCard!$J$3*ScoreCard!$J$5</f>
        <v>2.8</v>
      </c>
    </row>
    <row r="1432" spans="2:21" x14ac:dyDescent="0.2">
      <c r="B1432" s="4" cm="1">
        <f t="array" ref="B1432">SUM(laptop_prices3[[#This Row],[RAM Comp]:[Weight Comp]]+laptop_prices3[[#This Row],[Storage Comp]])</f>
        <v>25.338520506468488</v>
      </c>
      <c r="C1432">
        <v>1430</v>
      </c>
      <c r="D1432" t="s">
        <v>17</v>
      </c>
      <c r="E1432" t="s">
        <v>48</v>
      </c>
      <c r="F1432">
        <v>32</v>
      </c>
      <c r="G1432" t="s">
        <v>42</v>
      </c>
      <c r="H1432" t="s">
        <v>20</v>
      </c>
      <c r="I1432">
        <v>16</v>
      </c>
      <c r="J1432" t="s">
        <v>43</v>
      </c>
      <c r="K1432">
        <v>11.3</v>
      </c>
      <c r="L1432">
        <v>2.2799999999999998</v>
      </c>
      <c r="M1432" t="s">
        <v>46</v>
      </c>
      <c r="N1432">
        <v>2502.89</v>
      </c>
      <c r="O1432" s="5">
        <f>(ScoreCard!$E$3-laptop_prices3[[#This Row],[Price ($)]])/ScoreCard!$E$3*ScoreCard!$E$5</f>
        <v>3.84209946816582</v>
      </c>
      <c r="P1432" s="5">
        <f>laptop_prices3[[#This Row],[RAM (GB)]]/ScoreCard!$F$3*ScoreCard!$F$5</f>
        <v>3.5</v>
      </c>
      <c r="Q1432" s="5">
        <f>laptop_prices3[[#This Row],[Screen Size (inch)]]/ScoreCard!$G$3*ScoreCard!$G$5</f>
        <v>1.8497109826589595</v>
      </c>
      <c r="R1432" s="5">
        <f>laptop_prices3[[#This Row],[Battery Life (hours)]]/ScoreCard!$H$3*ScoreCard!$H$5</f>
        <v>6.5916666666666677</v>
      </c>
      <c r="S1432" s="5">
        <f>ScoreCard!$I$3-laptop_prices3[[#This Row],[Weight (kg)]]/ScoreCard!$I$3*ScoreCard!$I$5</f>
        <v>2.1971428571428575</v>
      </c>
      <c r="T1432" s="6" cm="1">
        <f t="array" ref="T1432">_xlfn.IFS(laptop_prices3[[#This Row],[Storage]]="512GB SSD", 512, laptop_prices3[[#This Row],[Storage]] = "1TB SSD", 1000, laptop_prices3[[#This Row],[Storage]] = "2TB SSD", 2000, laptop_prices3[[#This Row],[Storage]]= "256GB SSD", 256, laptop_prices3[[#This Row],[Storage]] = "1TB HDD", 1000*0.7)</f>
        <v>700</v>
      </c>
      <c r="U1432" s="5">
        <f>laptop_prices3[[#This Row],[Storage Raw Value]]/ScoreCard!$J$3*ScoreCard!$J$5</f>
        <v>2.8</v>
      </c>
    </row>
    <row r="1433" spans="2:21" x14ac:dyDescent="0.2">
      <c r="B1433" s="4" cm="1">
        <f t="array" ref="B1433">SUM(laptop_prices3[[#This Row],[RAM Comp]:[Weight Comp]]+laptop_prices3[[#This Row],[Storage Comp]])</f>
        <v>39.178877649325628</v>
      </c>
      <c r="C1433">
        <v>1431</v>
      </c>
      <c r="D1433" t="s">
        <v>38</v>
      </c>
      <c r="E1433" t="s">
        <v>31</v>
      </c>
      <c r="F1433">
        <v>4</v>
      </c>
      <c r="G1433" t="s">
        <v>25</v>
      </c>
      <c r="H1433" t="s">
        <v>20</v>
      </c>
      <c r="I1433">
        <v>16</v>
      </c>
      <c r="J1433" t="s">
        <v>27</v>
      </c>
      <c r="K1433">
        <v>4.0999999999999996</v>
      </c>
      <c r="L1433">
        <v>1.75</v>
      </c>
      <c r="M1433" t="s">
        <v>46</v>
      </c>
      <c r="N1433">
        <v>1410.3</v>
      </c>
      <c r="O1433" s="5">
        <f>(ScoreCard!$E$3-laptop_prices3[[#This Row],[Price ($)]])/ScoreCard!$E$3*ScoreCard!$E$5</f>
        <v>4.3475593733461144</v>
      </c>
      <c r="P1433" s="5">
        <f>laptop_prices3[[#This Row],[RAM (GB)]]/ScoreCard!$F$3*ScoreCard!$F$5</f>
        <v>0.4375</v>
      </c>
      <c r="Q1433" s="5">
        <f>laptop_prices3[[#This Row],[Screen Size (inch)]]/ScoreCard!$G$3*ScoreCard!$G$5</f>
        <v>1.8497109826589595</v>
      </c>
      <c r="R1433" s="5">
        <f>laptop_prices3[[#This Row],[Battery Life (hours)]]/ScoreCard!$H$3*ScoreCard!$H$5</f>
        <v>2.3916666666666662</v>
      </c>
      <c r="S1433" s="5">
        <f>ScoreCard!$I$3-laptop_prices3[[#This Row],[Weight (kg)]]/ScoreCard!$I$3*ScoreCard!$I$5</f>
        <v>2.5</v>
      </c>
      <c r="T1433" s="6" cm="1">
        <f t="array" ref="T1433">_xlfn.IFS(laptop_prices3[[#This Row],[Storage]]="512GB SSD", 512, laptop_prices3[[#This Row],[Storage]] = "1TB SSD", 1000, laptop_prices3[[#This Row],[Storage]] = "2TB SSD", 2000, laptop_prices3[[#This Row],[Storage]]= "256GB SSD", 256, laptop_prices3[[#This Row],[Storage]] = "1TB HDD", 1000*0.7)</f>
        <v>2000</v>
      </c>
      <c r="U1433" s="5">
        <f>laptop_prices3[[#This Row],[Storage Raw Value]]/ScoreCard!$J$3*ScoreCard!$J$5</f>
        <v>8</v>
      </c>
    </row>
    <row r="1434" spans="2:21" x14ac:dyDescent="0.2">
      <c r="B1434" s="4" cm="1">
        <f t="array" ref="B1434">SUM(laptop_prices3[[#This Row],[RAM Comp]:[Weight Comp]]+laptop_prices3[[#This Row],[Storage Comp]])</f>
        <v>42.106500825763831</v>
      </c>
      <c r="C1434">
        <v>1432</v>
      </c>
      <c r="D1434" t="s">
        <v>34</v>
      </c>
      <c r="E1434" t="s">
        <v>37</v>
      </c>
      <c r="F1434">
        <v>4</v>
      </c>
      <c r="G1434" t="s">
        <v>25</v>
      </c>
      <c r="H1434" t="s">
        <v>14</v>
      </c>
      <c r="I1434">
        <v>13.3</v>
      </c>
      <c r="J1434" t="s">
        <v>15</v>
      </c>
      <c r="K1434">
        <v>10.8</v>
      </c>
      <c r="L1434">
        <v>2.92</v>
      </c>
      <c r="M1434" t="s">
        <v>30</v>
      </c>
      <c r="N1434">
        <v>1794.06</v>
      </c>
      <c r="O1434" s="5">
        <f>(ScoreCard!$E$3-laptop_prices3[[#This Row],[Price ($)]])/ScoreCard!$E$3*ScoreCard!$E$5</f>
        <v>4.1700222430300853</v>
      </c>
      <c r="P1434" s="5">
        <f>laptop_prices3[[#This Row],[RAM (GB)]]/ScoreCard!$F$3*ScoreCard!$F$5</f>
        <v>0.4375</v>
      </c>
      <c r="Q1434" s="5">
        <f>laptop_prices3[[#This Row],[Screen Size (inch)]]/ScoreCard!$G$3*ScoreCard!$G$5</f>
        <v>1.5375722543352601</v>
      </c>
      <c r="R1434" s="5">
        <f>laptop_prices3[[#This Row],[Battery Life (hours)]]/ScoreCard!$H$3*ScoreCard!$H$5</f>
        <v>6.3</v>
      </c>
      <c r="S1434" s="5">
        <f>ScoreCard!$I$3-laptop_prices3[[#This Row],[Weight (kg)]]/ScoreCard!$I$3*ScoreCard!$I$5</f>
        <v>1.8314285714285714</v>
      </c>
      <c r="T1434" s="6" cm="1">
        <f t="array" ref="T1434">_xlfn.IFS(laptop_prices3[[#This Row],[Storage]]="512GB SSD", 512, laptop_prices3[[#This Row],[Storage]] = "1TB SSD", 1000, laptop_prices3[[#This Row],[Storage]] = "2TB SSD", 2000, laptop_prices3[[#This Row],[Storage]]= "256GB SSD", 256, laptop_prices3[[#This Row],[Storage]] = "1TB HDD", 1000*0.7)</f>
        <v>2000</v>
      </c>
      <c r="U1434" s="5">
        <f>laptop_prices3[[#This Row],[Storage Raw Value]]/ScoreCard!$J$3*ScoreCard!$J$5</f>
        <v>8</v>
      </c>
    </row>
    <row r="1435" spans="2:21" x14ac:dyDescent="0.2">
      <c r="B1435" s="4" cm="1">
        <f t="array" ref="B1435">SUM(laptop_prices3[[#This Row],[RAM Comp]:[Weight Comp]]+laptop_prices3[[#This Row],[Storage Comp]])</f>
        <v>18.044068538398019</v>
      </c>
      <c r="C1435">
        <v>1433</v>
      </c>
      <c r="D1435" t="s">
        <v>28</v>
      </c>
      <c r="E1435" t="s">
        <v>39</v>
      </c>
      <c r="F1435">
        <v>16</v>
      </c>
      <c r="G1435" t="s">
        <v>13</v>
      </c>
      <c r="H1435" t="s">
        <v>32</v>
      </c>
      <c r="I1435">
        <v>14</v>
      </c>
      <c r="J1435" t="s">
        <v>21</v>
      </c>
      <c r="K1435">
        <v>6.3</v>
      </c>
      <c r="L1435">
        <v>1.21</v>
      </c>
      <c r="M1435" t="s">
        <v>30</v>
      </c>
      <c r="N1435">
        <v>1167.51</v>
      </c>
      <c r="O1435" s="5">
        <f>(ScoreCard!$E$3-laptop_prices3[[#This Row],[Price ($)]])/ScoreCard!$E$3*ScoreCard!$E$5</f>
        <v>4.4598801985218186</v>
      </c>
      <c r="P1435" s="5">
        <f>laptop_prices3[[#This Row],[RAM (GB)]]/ScoreCard!$F$3*ScoreCard!$F$5</f>
        <v>1.75</v>
      </c>
      <c r="Q1435" s="5">
        <f>laptop_prices3[[#This Row],[Screen Size (inch)]]/ScoreCard!$G$3*ScoreCard!$G$5</f>
        <v>1.6184971098265895</v>
      </c>
      <c r="R1435" s="5">
        <f>laptop_prices3[[#This Row],[Battery Life (hours)]]/ScoreCard!$H$3*ScoreCard!$H$5</f>
        <v>3.6750000000000003</v>
      </c>
      <c r="S1435" s="5">
        <f>ScoreCard!$I$3-laptop_prices3[[#This Row],[Weight (kg)]]/ScoreCard!$I$3*ScoreCard!$I$5</f>
        <v>2.8085714285714287</v>
      </c>
      <c r="T1435" s="6" cm="1">
        <f t="array" ref="T1435">_xlfn.IFS(laptop_prices3[[#This Row],[Storage]]="512GB SSD", 512, laptop_prices3[[#This Row],[Storage]] = "1TB SSD", 1000, laptop_prices3[[#This Row],[Storage]] = "2TB SSD", 2000, laptop_prices3[[#This Row],[Storage]]= "256GB SSD", 256, laptop_prices3[[#This Row],[Storage]] = "1TB HDD", 1000*0.7)</f>
        <v>512</v>
      </c>
      <c r="U1435" s="5">
        <f>laptop_prices3[[#This Row],[Storage Raw Value]]/ScoreCard!$J$3*ScoreCard!$J$5</f>
        <v>2.048</v>
      </c>
    </row>
    <row r="1436" spans="2:21" x14ac:dyDescent="0.2">
      <c r="B1436" s="4" cm="1">
        <f t="array" ref="B1436">SUM(laptop_prices3[[#This Row],[RAM Comp]:[Weight Comp]]+laptop_prices3[[#This Row],[Storage Comp]])</f>
        <v>26.030667492430496</v>
      </c>
      <c r="C1436">
        <v>1434</v>
      </c>
      <c r="D1436" t="s">
        <v>36</v>
      </c>
      <c r="E1436" t="s">
        <v>41</v>
      </c>
      <c r="F1436">
        <v>32</v>
      </c>
      <c r="G1436" t="s">
        <v>19</v>
      </c>
      <c r="H1436" t="s">
        <v>40</v>
      </c>
      <c r="I1436">
        <v>13.3</v>
      </c>
      <c r="J1436" t="s">
        <v>27</v>
      </c>
      <c r="K1436">
        <v>5.9</v>
      </c>
      <c r="L1436">
        <v>3.41</v>
      </c>
      <c r="M1436" t="s">
        <v>22</v>
      </c>
      <c r="N1436">
        <v>4306.07</v>
      </c>
      <c r="O1436" s="5">
        <f>(ScoreCard!$E$3-laptop_prices3[[#This Row],[Price ($)]])/ScoreCard!$E$3*ScoreCard!$E$5</f>
        <v>3.0079025673860182</v>
      </c>
      <c r="P1436" s="5">
        <f>laptop_prices3[[#This Row],[RAM (GB)]]/ScoreCard!$F$3*ScoreCard!$F$5</f>
        <v>3.5</v>
      </c>
      <c r="Q1436" s="5">
        <f>laptop_prices3[[#This Row],[Screen Size (inch)]]/ScoreCard!$G$3*ScoreCard!$G$5</f>
        <v>1.5375722543352601</v>
      </c>
      <c r="R1436" s="5">
        <f>laptop_prices3[[#This Row],[Battery Life (hours)]]/ScoreCard!$H$3*ScoreCard!$H$5</f>
        <v>3.4416666666666669</v>
      </c>
      <c r="S1436" s="5">
        <f>ScoreCard!$I$3-laptop_prices3[[#This Row],[Weight (kg)]]/ScoreCard!$I$3*ScoreCard!$I$5</f>
        <v>1.5514285714285714</v>
      </c>
      <c r="T1436" s="6" cm="1">
        <f t="array" ref="T1436">_xlfn.IFS(laptop_prices3[[#This Row],[Storage]]="512GB SSD", 512, laptop_prices3[[#This Row],[Storage]] = "1TB SSD", 1000, laptop_prices3[[#This Row],[Storage]] = "2TB SSD", 2000, laptop_prices3[[#This Row],[Storage]]= "256GB SSD", 256, laptop_prices3[[#This Row],[Storage]] = "1TB HDD", 1000*0.7)</f>
        <v>1000</v>
      </c>
      <c r="U1436" s="5">
        <f>laptop_prices3[[#This Row],[Storage Raw Value]]/ScoreCard!$J$3*ScoreCard!$J$5</f>
        <v>4</v>
      </c>
    </row>
    <row r="1437" spans="2:21" x14ac:dyDescent="0.2">
      <c r="B1437" s="4" cm="1">
        <f t="array" ref="B1437">SUM(laptop_prices3[[#This Row],[RAM Comp]:[Weight Comp]]+laptop_prices3[[#This Row],[Storage Comp]])</f>
        <v>20.142619873382884</v>
      </c>
      <c r="C1437">
        <v>1435</v>
      </c>
      <c r="D1437" t="s">
        <v>47</v>
      </c>
      <c r="E1437" t="s">
        <v>18</v>
      </c>
      <c r="F1437">
        <v>64</v>
      </c>
      <c r="G1437" t="s">
        <v>29</v>
      </c>
      <c r="H1437" t="s">
        <v>32</v>
      </c>
      <c r="I1437">
        <v>13.3</v>
      </c>
      <c r="J1437" t="s">
        <v>15</v>
      </c>
      <c r="K1437">
        <v>9.4</v>
      </c>
      <c r="L1437">
        <v>2.58</v>
      </c>
      <c r="M1437" t="s">
        <v>46</v>
      </c>
      <c r="N1437">
        <v>4741.09</v>
      </c>
      <c r="O1437" s="5">
        <f>(ScoreCard!$E$3-laptop_prices3[[#This Row],[Price ($)]])/ScoreCard!$E$3*ScoreCard!$E$5</f>
        <v>2.8066512581560858</v>
      </c>
      <c r="P1437" s="5">
        <f>laptop_prices3[[#This Row],[RAM (GB)]]/ScoreCard!$F$3*ScoreCard!$F$5</f>
        <v>7</v>
      </c>
      <c r="Q1437" s="5">
        <f>laptop_prices3[[#This Row],[Screen Size (inch)]]/ScoreCard!$G$3*ScoreCard!$G$5</f>
        <v>1.5375722543352601</v>
      </c>
      <c r="R1437" s="5">
        <f>laptop_prices3[[#This Row],[Battery Life (hours)]]/ScoreCard!$H$3*ScoreCard!$H$5</f>
        <v>5.4833333333333334</v>
      </c>
      <c r="S1437" s="5">
        <f>ScoreCard!$I$3-laptop_prices3[[#This Row],[Weight (kg)]]/ScoreCard!$I$3*ScoreCard!$I$5</f>
        <v>2.0257142857142858</v>
      </c>
      <c r="T1437" s="6" cm="1">
        <f t="array" ref="T1437">_xlfn.IFS(laptop_prices3[[#This Row],[Storage]]="512GB SSD", 512, laptop_prices3[[#This Row],[Storage]] = "1TB SSD", 1000, laptop_prices3[[#This Row],[Storage]] = "2TB SSD", 2000, laptop_prices3[[#This Row],[Storage]]= "256GB SSD", 256, laptop_prices3[[#This Row],[Storage]] = "1TB HDD", 1000*0.7)</f>
        <v>256</v>
      </c>
      <c r="U1437" s="5">
        <f>laptop_prices3[[#This Row],[Storage Raw Value]]/ScoreCard!$J$3*ScoreCard!$J$5</f>
        <v>1.024</v>
      </c>
    </row>
    <row r="1438" spans="2:21" x14ac:dyDescent="0.2">
      <c r="B1438" s="4" cm="1">
        <f t="array" ref="B1438">SUM(laptop_prices3[[#This Row],[RAM Comp]:[Weight Comp]]+laptop_prices3[[#This Row],[Storage Comp]])</f>
        <v>25.738881778144783</v>
      </c>
      <c r="C1438">
        <v>1436</v>
      </c>
      <c r="D1438" t="s">
        <v>17</v>
      </c>
      <c r="E1438" t="s">
        <v>37</v>
      </c>
      <c r="F1438">
        <v>4</v>
      </c>
      <c r="G1438" t="s">
        <v>19</v>
      </c>
      <c r="H1438" t="s">
        <v>14</v>
      </c>
      <c r="I1438">
        <v>13.3</v>
      </c>
      <c r="J1438" t="s">
        <v>15</v>
      </c>
      <c r="K1438">
        <v>9.1999999999999993</v>
      </c>
      <c r="L1438">
        <v>1.93</v>
      </c>
      <c r="M1438" t="s">
        <v>30</v>
      </c>
      <c r="N1438">
        <v>2657.82</v>
      </c>
      <c r="O1438" s="5">
        <f>(ScoreCard!$E$3-laptop_prices3[[#This Row],[Price ($)]])/ScoreCard!$E$3*ScoreCard!$E$5</f>
        <v>3.7704249121936955</v>
      </c>
      <c r="P1438" s="5">
        <f>laptop_prices3[[#This Row],[RAM (GB)]]/ScoreCard!$F$3*ScoreCard!$F$5</f>
        <v>0.4375</v>
      </c>
      <c r="Q1438" s="5">
        <f>laptop_prices3[[#This Row],[Screen Size (inch)]]/ScoreCard!$G$3*ScoreCard!$G$5</f>
        <v>1.5375722543352601</v>
      </c>
      <c r="R1438" s="5">
        <f>laptop_prices3[[#This Row],[Battery Life (hours)]]/ScoreCard!$H$3*ScoreCard!$H$5</f>
        <v>5.3666666666666663</v>
      </c>
      <c r="S1438" s="5">
        <f>ScoreCard!$I$3-laptop_prices3[[#This Row],[Weight (kg)]]/ScoreCard!$I$3*ScoreCard!$I$5</f>
        <v>2.3971428571428572</v>
      </c>
      <c r="T1438" s="6" cm="1">
        <f t="array" ref="T1438">_xlfn.IFS(laptop_prices3[[#This Row],[Storage]]="512GB SSD", 512, laptop_prices3[[#This Row],[Storage]] = "1TB SSD", 1000, laptop_prices3[[#This Row],[Storage]] = "2TB SSD", 2000, laptop_prices3[[#This Row],[Storage]]= "256GB SSD", 256, laptop_prices3[[#This Row],[Storage]] = "1TB HDD", 1000*0.7)</f>
        <v>1000</v>
      </c>
      <c r="U1438" s="5">
        <f>laptop_prices3[[#This Row],[Storage Raw Value]]/ScoreCard!$J$3*ScoreCard!$J$5</f>
        <v>4</v>
      </c>
    </row>
    <row r="1439" spans="2:21" x14ac:dyDescent="0.2">
      <c r="B1439" s="4" cm="1">
        <f t="array" ref="B1439">SUM(laptop_prices3[[#This Row],[RAM Comp]:[Weight Comp]]+laptop_prices3[[#This Row],[Storage Comp]])</f>
        <v>41.508259014588496</v>
      </c>
      <c r="C1439">
        <v>1437</v>
      </c>
      <c r="D1439" t="s">
        <v>47</v>
      </c>
      <c r="E1439" t="s">
        <v>37</v>
      </c>
      <c r="F1439">
        <v>16</v>
      </c>
      <c r="G1439" t="s">
        <v>25</v>
      </c>
      <c r="H1439" t="s">
        <v>40</v>
      </c>
      <c r="I1439">
        <v>14</v>
      </c>
      <c r="J1439" t="s">
        <v>15</v>
      </c>
      <c r="K1439">
        <v>6.7</v>
      </c>
      <c r="L1439">
        <v>2.2200000000000002</v>
      </c>
      <c r="M1439" t="s">
        <v>22</v>
      </c>
      <c r="N1439">
        <v>3072.25</v>
      </c>
      <c r="O1439" s="5">
        <f>(ScoreCard!$E$3-laptop_prices3[[#This Row],[Price ($)]])/ScoreCard!$E$3*ScoreCard!$E$5</f>
        <v>3.5786990603152513</v>
      </c>
      <c r="P1439" s="5">
        <f>laptop_prices3[[#This Row],[RAM (GB)]]/ScoreCard!$F$3*ScoreCard!$F$5</f>
        <v>1.75</v>
      </c>
      <c r="Q1439" s="5">
        <f>laptop_prices3[[#This Row],[Screen Size (inch)]]/ScoreCard!$G$3*ScoreCard!$G$5</f>
        <v>1.6184971098265895</v>
      </c>
      <c r="R1439" s="5">
        <f>laptop_prices3[[#This Row],[Battery Life (hours)]]/ScoreCard!$H$3*ScoreCard!$H$5</f>
        <v>3.9083333333333332</v>
      </c>
      <c r="S1439" s="5">
        <f>ScoreCard!$I$3-laptop_prices3[[#This Row],[Weight (kg)]]/ScoreCard!$I$3*ScoreCard!$I$5</f>
        <v>2.2314285714285713</v>
      </c>
      <c r="T1439" s="6" cm="1">
        <f t="array" ref="T1439">_xlfn.IFS(laptop_prices3[[#This Row],[Storage]]="512GB SSD", 512, laptop_prices3[[#This Row],[Storage]] = "1TB SSD", 1000, laptop_prices3[[#This Row],[Storage]] = "2TB SSD", 2000, laptop_prices3[[#This Row],[Storage]]= "256GB SSD", 256, laptop_prices3[[#This Row],[Storage]] = "1TB HDD", 1000*0.7)</f>
        <v>2000</v>
      </c>
      <c r="U1439" s="5">
        <f>laptop_prices3[[#This Row],[Storage Raw Value]]/ScoreCard!$J$3*ScoreCard!$J$5</f>
        <v>8</v>
      </c>
    </row>
    <row r="1440" spans="2:21" x14ac:dyDescent="0.2">
      <c r="B1440" s="4" cm="1">
        <f t="array" ref="B1440">SUM(laptop_prices3[[#This Row],[RAM Comp]:[Weight Comp]]+laptop_prices3[[#This Row],[Storage Comp]])</f>
        <v>14.635285714285715</v>
      </c>
      <c r="C1440">
        <v>1438</v>
      </c>
      <c r="D1440" t="s">
        <v>36</v>
      </c>
      <c r="E1440" t="s">
        <v>12</v>
      </c>
      <c r="F1440">
        <v>16</v>
      </c>
      <c r="G1440" t="s">
        <v>29</v>
      </c>
      <c r="H1440" t="s">
        <v>35</v>
      </c>
      <c r="I1440">
        <v>17.3</v>
      </c>
      <c r="J1440" t="s">
        <v>15</v>
      </c>
      <c r="K1440">
        <v>7.5</v>
      </c>
      <c r="L1440">
        <v>1.9</v>
      </c>
      <c r="M1440" t="s">
        <v>16</v>
      </c>
      <c r="N1440">
        <v>1270.08</v>
      </c>
      <c r="O1440" s="5">
        <f>(ScoreCard!$E$3-laptop_prices3[[#This Row],[Price ($)]])/ScoreCard!$E$3*ScoreCard!$E$5</f>
        <v>4.4124287094231249</v>
      </c>
      <c r="P1440" s="5">
        <f>laptop_prices3[[#This Row],[RAM (GB)]]/ScoreCard!$F$3*ScoreCard!$F$5</f>
        <v>1.75</v>
      </c>
      <c r="Q1440" s="5">
        <f>laptop_prices3[[#This Row],[Screen Size (inch)]]/ScoreCard!$G$3*ScoreCard!$G$5</f>
        <v>2</v>
      </c>
      <c r="R1440" s="5">
        <f>laptop_prices3[[#This Row],[Battery Life (hours)]]/ScoreCard!$H$3*ScoreCard!$H$5</f>
        <v>4.375</v>
      </c>
      <c r="S1440" s="5">
        <f>ScoreCard!$I$3-laptop_prices3[[#This Row],[Weight (kg)]]/ScoreCard!$I$3*ScoreCard!$I$5</f>
        <v>2.4142857142857146</v>
      </c>
      <c r="T1440" s="6" cm="1">
        <f t="array" ref="T1440">_xlfn.IFS(laptop_prices3[[#This Row],[Storage]]="512GB SSD", 512, laptop_prices3[[#This Row],[Storage]] = "1TB SSD", 1000, laptop_prices3[[#This Row],[Storage]] = "2TB SSD", 2000, laptop_prices3[[#This Row],[Storage]]= "256GB SSD", 256, laptop_prices3[[#This Row],[Storage]] = "1TB HDD", 1000*0.7)</f>
        <v>256</v>
      </c>
      <c r="U1440" s="5">
        <f>laptop_prices3[[#This Row],[Storage Raw Value]]/ScoreCard!$J$3*ScoreCard!$J$5</f>
        <v>1.024</v>
      </c>
    </row>
    <row r="1441" spans="2:21" x14ac:dyDescent="0.2">
      <c r="B1441" s="4" cm="1">
        <f t="array" ref="B1441">SUM(laptop_prices3[[#This Row],[RAM Comp]:[Weight Comp]]+laptop_prices3[[#This Row],[Storage Comp]])</f>
        <v>15.442116157445636</v>
      </c>
      <c r="C1441">
        <v>1439</v>
      </c>
      <c r="D1441" t="s">
        <v>17</v>
      </c>
      <c r="E1441" t="s">
        <v>24</v>
      </c>
      <c r="F1441">
        <v>8</v>
      </c>
      <c r="G1441" t="s">
        <v>29</v>
      </c>
      <c r="H1441" t="s">
        <v>40</v>
      </c>
      <c r="I1441">
        <v>14</v>
      </c>
      <c r="J1441" t="s">
        <v>15</v>
      </c>
      <c r="K1441">
        <v>10.9</v>
      </c>
      <c r="L1441">
        <v>1.76</v>
      </c>
      <c r="M1441" t="s">
        <v>16</v>
      </c>
      <c r="N1441">
        <v>1871.16</v>
      </c>
      <c r="O1441" s="5">
        <f>(ScoreCard!$E$3-laptop_prices3[[#This Row],[Price ($)]])/ScoreCard!$E$3*ScoreCard!$E$5</f>
        <v>4.1343538233215025</v>
      </c>
      <c r="P1441" s="5">
        <f>laptop_prices3[[#This Row],[RAM (GB)]]/ScoreCard!$F$3*ScoreCard!$F$5</f>
        <v>0.875</v>
      </c>
      <c r="Q1441" s="5">
        <f>laptop_prices3[[#This Row],[Screen Size (inch)]]/ScoreCard!$G$3*ScoreCard!$G$5</f>
        <v>1.6184971098265895</v>
      </c>
      <c r="R1441" s="5">
        <f>laptop_prices3[[#This Row],[Battery Life (hours)]]/ScoreCard!$H$3*ScoreCard!$H$5</f>
        <v>6.3583333333333334</v>
      </c>
      <c r="S1441" s="5">
        <f>ScoreCard!$I$3-laptop_prices3[[#This Row],[Weight (kg)]]/ScoreCard!$I$3*ScoreCard!$I$5</f>
        <v>2.4942857142857142</v>
      </c>
      <c r="T1441" s="6" cm="1">
        <f t="array" ref="T1441">_xlfn.IFS(laptop_prices3[[#This Row],[Storage]]="512GB SSD", 512, laptop_prices3[[#This Row],[Storage]] = "1TB SSD", 1000, laptop_prices3[[#This Row],[Storage]] = "2TB SSD", 2000, laptop_prices3[[#This Row],[Storage]]= "256GB SSD", 256, laptop_prices3[[#This Row],[Storage]] = "1TB HDD", 1000*0.7)</f>
        <v>256</v>
      </c>
      <c r="U1441" s="5">
        <f>laptop_prices3[[#This Row],[Storage Raw Value]]/ScoreCard!$J$3*ScoreCard!$J$5</f>
        <v>1.024</v>
      </c>
    </row>
    <row r="1442" spans="2:21" x14ac:dyDescent="0.2">
      <c r="B1442" s="4" cm="1">
        <f t="array" ref="B1442">SUM(laptop_prices3[[#This Row],[RAM Comp]:[Weight Comp]]+laptop_prices3[[#This Row],[Storage Comp]])</f>
        <v>29.580639966969443</v>
      </c>
      <c r="C1442">
        <v>1440</v>
      </c>
      <c r="D1442" t="s">
        <v>28</v>
      </c>
      <c r="E1442" t="s">
        <v>18</v>
      </c>
      <c r="F1442">
        <v>64</v>
      </c>
      <c r="G1442" t="s">
        <v>19</v>
      </c>
      <c r="H1442" t="s">
        <v>44</v>
      </c>
      <c r="I1442">
        <v>14</v>
      </c>
      <c r="J1442" t="s">
        <v>15</v>
      </c>
      <c r="K1442">
        <v>5.7</v>
      </c>
      <c r="L1442">
        <v>3.26</v>
      </c>
      <c r="M1442" t="s">
        <v>16</v>
      </c>
      <c r="N1442">
        <v>2355.81</v>
      </c>
      <c r="O1442" s="5">
        <f>(ScoreCard!$E$3-laptop_prices3[[#This Row],[Price ($)]])/ScoreCard!$E$3*ScoreCard!$E$5</f>
        <v>3.9101424146086003</v>
      </c>
      <c r="P1442" s="5">
        <f>laptop_prices3[[#This Row],[RAM (GB)]]/ScoreCard!$F$3*ScoreCard!$F$5</f>
        <v>7</v>
      </c>
      <c r="Q1442" s="5">
        <f>laptop_prices3[[#This Row],[Screen Size (inch)]]/ScoreCard!$G$3*ScoreCard!$G$5</f>
        <v>1.6184971098265895</v>
      </c>
      <c r="R1442" s="5">
        <f>laptop_prices3[[#This Row],[Battery Life (hours)]]/ScoreCard!$H$3*ScoreCard!$H$5</f>
        <v>3.3250000000000002</v>
      </c>
      <c r="S1442" s="5">
        <f>ScoreCard!$I$3-laptop_prices3[[#This Row],[Weight (kg)]]/ScoreCard!$I$3*ScoreCard!$I$5</f>
        <v>1.6371428571428572</v>
      </c>
      <c r="T1442" s="6" cm="1">
        <f t="array" ref="T1442">_xlfn.IFS(laptop_prices3[[#This Row],[Storage]]="512GB SSD", 512, laptop_prices3[[#This Row],[Storage]] = "1TB SSD", 1000, laptop_prices3[[#This Row],[Storage]] = "2TB SSD", 2000, laptop_prices3[[#This Row],[Storage]]= "256GB SSD", 256, laptop_prices3[[#This Row],[Storage]] = "1TB HDD", 1000*0.7)</f>
        <v>1000</v>
      </c>
      <c r="U1442" s="5">
        <f>laptop_prices3[[#This Row],[Storage Raw Value]]/ScoreCard!$J$3*ScoreCard!$J$5</f>
        <v>4</v>
      </c>
    </row>
    <row r="1443" spans="2:21" x14ac:dyDescent="0.2">
      <c r="B1443" s="4" cm="1">
        <f t="array" ref="B1443">SUM(laptop_prices3[[#This Row],[RAM Comp]:[Weight Comp]]+laptop_prices3[[#This Row],[Storage Comp]])</f>
        <v>20.070425268373246</v>
      </c>
      <c r="C1443">
        <v>1441</v>
      </c>
      <c r="D1443" t="s">
        <v>38</v>
      </c>
      <c r="E1443" t="s">
        <v>37</v>
      </c>
      <c r="F1443">
        <v>8</v>
      </c>
      <c r="G1443" t="s">
        <v>42</v>
      </c>
      <c r="H1443" t="s">
        <v>40</v>
      </c>
      <c r="I1443">
        <v>16</v>
      </c>
      <c r="J1443" t="s">
        <v>21</v>
      </c>
      <c r="K1443">
        <v>7.2</v>
      </c>
      <c r="L1443">
        <v>2.72</v>
      </c>
      <c r="M1443" t="s">
        <v>46</v>
      </c>
      <c r="N1443">
        <v>1214.8</v>
      </c>
      <c r="O1443" s="5">
        <f>(ScoreCard!$E$3-laptop_prices3[[#This Row],[Price ($)]])/ScoreCard!$E$3*ScoreCard!$E$5</f>
        <v>4.4380026425163868</v>
      </c>
      <c r="P1443" s="5">
        <f>laptop_prices3[[#This Row],[RAM (GB)]]/ScoreCard!$F$3*ScoreCard!$F$5</f>
        <v>0.875</v>
      </c>
      <c r="Q1443" s="5">
        <f>laptop_prices3[[#This Row],[Screen Size (inch)]]/ScoreCard!$G$3*ScoreCard!$G$5</f>
        <v>1.8497109826589595</v>
      </c>
      <c r="R1443" s="5">
        <f>laptop_prices3[[#This Row],[Battery Life (hours)]]/ScoreCard!$H$3*ScoreCard!$H$5</f>
        <v>4.2</v>
      </c>
      <c r="S1443" s="5">
        <f>ScoreCard!$I$3-laptop_prices3[[#This Row],[Weight (kg)]]/ScoreCard!$I$3*ScoreCard!$I$5</f>
        <v>1.9457142857142855</v>
      </c>
      <c r="T1443" s="6" cm="1">
        <f t="array" ref="T1443">_xlfn.IFS(laptop_prices3[[#This Row],[Storage]]="512GB SSD", 512, laptop_prices3[[#This Row],[Storage]] = "1TB SSD", 1000, laptop_prices3[[#This Row],[Storage]] = "2TB SSD", 2000, laptop_prices3[[#This Row],[Storage]]= "256GB SSD", 256, laptop_prices3[[#This Row],[Storage]] = "1TB HDD", 1000*0.7)</f>
        <v>700</v>
      </c>
      <c r="U1443" s="5">
        <f>laptop_prices3[[#This Row],[Storage Raw Value]]/ScoreCard!$J$3*ScoreCard!$J$5</f>
        <v>2.8</v>
      </c>
    </row>
    <row r="1444" spans="2:21" x14ac:dyDescent="0.2">
      <c r="B1444" s="4" cm="1">
        <f t="array" ref="B1444">SUM(laptop_prices3[[#This Row],[RAM Comp]:[Weight Comp]]+laptop_prices3[[#This Row],[Storage Comp]])</f>
        <v>25.768735205064687</v>
      </c>
      <c r="C1444">
        <v>1442</v>
      </c>
      <c r="D1444" t="s">
        <v>11</v>
      </c>
      <c r="E1444" t="s">
        <v>41</v>
      </c>
      <c r="F1444">
        <v>64</v>
      </c>
      <c r="G1444" t="s">
        <v>42</v>
      </c>
      <c r="H1444" t="s">
        <v>35</v>
      </c>
      <c r="I1444">
        <v>14</v>
      </c>
      <c r="J1444" t="s">
        <v>15</v>
      </c>
      <c r="K1444">
        <v>7.1</v>
      </c>
      <c r="L1444">
        <v>2.96</v>
      </c>
      <c r="M1444" t="s">
        <v>46</v>
      </c>
      <c r="N1444">
        <v>6170.2</v>
      </c>
      <c r="O1444" s="5">
        <f>(ScoreCard!$E$3-laptop_prices3[[#This Row],[Price ($)]])/ScoreCard!$E$3*ScoreCard!$E$5</f>
        <v>2.1455086473943084</v>
      </c>
      <c r="P1444" s="5">
        <f>laptop_prices3[[#This Row],[RAM (GB)]]/ScoreCard!$F$3*ScoreCard!$F$5</f>
        <v>7</v>
      </c>
      <c r="Q1444" s="5">
        <f>laptop_prices3[[#This Row],[Screen Size (inch)]]/ScoreCard!$G$3*ScoreCard!$G$5</f>
        <v>1.6184971098265895</v>
      </c>
      <c r="R1444" s="5">
        <f>laptop_prices3[[#This Row],[Battery Life (hours)]]/ScoreCard!$H$3*ScoreCard!$H$5</f>
        <v>4.1416666666666666</v>
      </c>
      <c r="S1444" s="5">
        <f>ScoreCard!$I$3-laptop_prices3[[#This Row],[Weight (kg)]]/ScoreCard!$I$3*ScoreCard!$I$5</f>
        <v>1.8085714285714285</v>
      </c>
      <c r="T1444" s="6" cm="1">
        <f t="array" ref="T1444">_xlfn.IFS(laptop_prices3[[#This Row],[Storage]]="512GB SSD", 512, laptop_prices3[[#This Row],[Storage]] = "1TB SSD", 1000, laptop_prices3[[#This Row],[Storage]] = "2TB SSD", 2000, laptop_prices3[[#This Row],[Storage]]= "256GB SSD", 256, laptop_prices3[[#This Row],[Storage]] = "1TB HDD", 1000*0.7)</f>
        <v>700</v>
      </c>
      <c r="U1444" s="5">
        <f>laptop_prices3[[#This Row],[Storage Raw Value]]/ScoreCard!$J$3*ScoreCard!$J$5</f>
        <v>2.8</v>
      </c>
    </row>
    <row r="1445" spans="2:21" x14ac:dyDescent="0.2">
      <c r="B1445" s="4" cm="1">
        <f t="array" ref="B1445">SUM(laptop_prices3[[#This Row],[RAM Comp]:[Weight Comp]]+laptop_prices3[[#This Row],[Storage Comp]])</f>
        <v>26.571116157445637</v>
      </c>
      <c r="C1445">
        <v>1443</v>
      </c>
      <c r="D1445" t="s">
        <v>34</v>
      </c>
      <c r="E1445" t="s">
        <v>41</v>
      </c>
      <c r="F1445">
        <v>32</v>
      </c>
      <c r="G1445" t="s">
        <v>19</v>
      </c>
      <c r="H1445" t="s">
        <v>26</v>
      </c>
      <c r="I1445">
        <v>14</v>
      </c>
      <c r="J1445" t="s">
        <v>21</v>
      </c>
      <c r="K1445">
        <v>6.1</v>
      </c>
      <c r="L1445">
        <v>2.81</v>
      </c>
      <c r="M1445" t="s">
        <v>22</v>
      </c>
      <c r="N1445">
        <v>2249.44</v>
      </c>
      <c r="O1445" s="5">
        <f>(ScoreCard!$E$3-laptop_prices3[[#This Row],[Price ($)]])/ScoreCard!$E$3*ScoreCard!$E$5</f>
        <v>3.9593518802947476</v>
      </c>
      <c r="P1445" s="5">
        <f>laptop_prices3[[#This Row],[RAM (GB)]]/ScoreCard!$F$3*ScoreCard!$F$5</f>
        <v>3.5</v>
      </c>
      <c r="Q1445" s="5">
        <f>laptop_prices3[[#This Row],[Screen Size (inch)]]/ScoreCard!$G$3*ScoreCard!$G$5</f>
        <v>1.6184971098265895</v>
      </c>
      <c r="R1445" s="5">
        <f>laptop_prices3[[#This Row],[Battery Life (hours)]]/ScoreCard!$H$3*ScoreCard!$H$5</f>
        <v>3.5583333333333331</v>
      </c>
      <c r="S1445" s="5">
        <f>ScoreCard!$I$3-laptop_prices3[[#This Row],[Weight (kg)]]/ScoreCard!$I$3*ScoreCard!$I$5</f>
        <v>1.8942857142857144</v>
      </c>
      <c r="T1445" s="6" cm="1">
        <f t="array" ref="T1445">_xlfn.IFS(laptop_prices3[[#This Row],[Storage]]="512GB SSD", 512, laptop_prices3[[#This Row],[Storage]] = "1TB SSD", 1000, laptop_prices3[[#This Row],[Storage]] = "2TB SSD", 2000, laptop_prices3[[#This Row],[Storage]]= "256GB SSD", 256, laptop_prices3[[#This Row],[Storage]] = "1TB HDD", 1000*0.7)</f>
        <v>1000</v>
      </c>
      <c r="U1445" s="5">
        <f>laptop_prices3[[#This Row],[Storage Raw Value]]/ScoreCard!$J$3*ScoreCard!$J$5</f>
        <v>4</v>
      </c>
    </row>
    <row r="1446" spans="2:21" x14ac:dyDescent="0.2">
      <c r="B1446" s="4" cm="1">
        <f t="array" ref="B1446">SUM(laptop_prices3[[#This Row],[RAM Comp]:[Weight Comp]]+laptop_prices3[[#This Row],[Storage Comp]])</f>
        <v>18.819286540049546</v>
      </c>
      <c r="C1446">
        <v>1444</v>
      </c>
      <c r="D1446" t="s">
        <v>23</v>
      </c>
      <c r="E1446" t="s">
        <v>18</v>
      </c>
      <c r="F1446">
        <v>64</v>
      </c>
      <c r="G1446" t="s">
        <v>29</v>
      </c>
      <c r="H1446" t="s">
        <v>32</v>
      </c>
      <c r="I1446">
        <v>13.3</v>
      </c>
      <c r="J1446" t="s">
        <v>43</v>
      </c>
      <c r="K1446">
        <v>7.2</v>
      </c>
      <c r="L1446">
        <v>2.65</v>
      </c>
      <c r="M1446" t="s">
        <v>16</v>
      </c>
      <c r="N1446">
        <v>2819.3</v>
      </c>
      <c r="O1446" s="5">
        <f>(ScoreCard!$E$3-laptop_prices3[[#This Row],[Price ($)]])/ScoreCard!$E$3*ScoreCard!$E$5</f>
        <v>3.6957201597353038</v>
      </c>
      <c r="P1446" s="5">
        <f>laptop_prices3[[#This Row],[RAM (GB)]]/ScoreCard!$F$3*ScoreCard!$F$5</f>
        <v>7</v>
      </c>
      <c r="Q1446" s="5">
        <f>laptop_prices3[[#This Row],[Screen Size (inch)]]/ScoreCard!$G$3*ScoreCard!$G$5</f>
        <v>1.5375722543352601</v>
      </c>
      <c r="R1446" s="5">
        <f>laptop_prices3[[#This Row],[Battery Life (hours)]]/ScoreCard!$H$3*ScoreCard!$H$5</f>
        <v>4.2</v>
      </c>
      <c r="S1446" s="5">
        <f>ScoreCard!$I$3-laptop_prices3[[#This Row],[Weight (kg)]]/ScoreCard!$I$3*ScoreCard!$I$5</f>
        <v>1.9857142857142858</v>
      </c>
      <c r="T1446" s="6" cm="1">
        <f t="array" ref="T1446">_xlfn.IFS(laptop_prices3[[#This Row],[Storage]]="512GB SSD", 512, laptop_prices3[[#This Row],[Storage]] = "1TB SSD", 1000, laptop_prices3[[#This Row],[Storage]] = "2TB SSD", 2000, laptop_prices3[[#This Row],[Storage]]= "256GB SSD", 256, laptop_prices3[[#This Row],[Storage]] = "1TB HDD", 1000*0.7)</f>
        <v>256</v>
      </c>
      <c r="U1446" s="5">
        <f>laptop_prices3[[#This Row],[Storage Raw Value]]/ScoreCard!$J$3*ScoreCard!$J$5</f>
        <v>1.024</v>
      </c>
    </row>
    <row r="1447" spans="2:21" x14ac:dyDescent="0.2">
      <c r="B1447" s="4" cm="1">
        <f t="array" ref="B1447">SUM(laptop_prices3[[#This Row],[RAM Comp]:[Weight Comp]]+laptop_prices3[[#This Row],[Storage Comp]])</f>
        <v>21.212142857142858</v>
      </c>
      <c r="C1447">
        <v>1445</v>
      </c>
      <c r="D1447" t="s">
        <v>23</v>
      </c>
      <c r="E1447" t="s">
        <v>18</v>
      </c>
      <c r="F1447">
        <v>16</v>
      </c>
      <c r="G1447" t="s">
        <v>42</v>
      </c>
      <c r="H1447" t="s">
        <v>32</v>
      </c>
      <c r="I1447">
        <v>17.3</v>
      </c>
      <c r="J1447" t="s">
        <v>27</v>
      </c>
      <c r="K1447">
        <v>6.9</v>
      </c>
      <c r="L1447">
        <v>2.21</v>
      </c>
      <c r="M1447" t="s">
        <v>30</v>
      </c>
      <c r="N1447">
        <v>2272.4299999999998</v>
      </c>
      <c r="O1447" s="5">
        <f>(ScoreCard!$E$3-laptop_prices3[[#This Row],[Price ($)]])/ScoreCard!$E$3*ScoreCard!$E$5</f>
        <v>3.9487161219406581</v>
      </c>
      <c r="P1447" s="5">
        <f>laptop_prices3[[#This Row],[RAM (GB)]]/ScoreCard!$F$3*ScoreCard!$F$5</f>
        <v>1.75</v>
      </c>
      <c r="Q1447" s="5">
        <f>laptop_prices3[[#This Row],[Screen Size (inch)]]/ScoreCard!$G$3*ScoreCard!$G$5</f>
        <v>2</v>
      </c>
      <c r="R1447" s="5">
        <f>laptop_prices3[[#This Row],[Battery Life (hours)]]/ScoreCard!$H$3*ScoreCard!$H$5</f>
        <v>4.0250000000000004</v>
      </c>
      <c r="S1447" s="5">
        <f>ScoreCard!$I$3-laptop_prices3[[#This Row],[Weight (kg)]]/ScoreCard!$I$3*ScoreCard!$I$5</f>
        <v>2.2371428571428571</v>
      </c>
      <c r="T1447" s="6" cm="1">
        <f t="array" ref="T1447">_xlfn.IFS(laptop_prices3[[#This Row],[Storage]]="512GB SSD", 512, laptop_prices3[[#This Row],[Storage]] = "1TB SSD", 1000, laptop_prices3[[#This Row],[Storage]] = "2TB SSD", 2000, laptop_prices3[[#This Row],[Storage]]= "256GB SSD", 256, laptop_prices3[[#This Row],[Storage]] = "1TB HDD", 1000*0.7)</f>
        <v>700</v>
      </c>
      <c r="U1447" s="5">
        <f>laptop_prices3[[#This Row],[Storage Raw Value]]/ScoreCard!$J$3*ScoreCard!$J$5</f>
        <v>2.8</v>
      </c>
    </row>
    <row r="1448" spans="2:21" x14ac:dyDescent="0.2">
      <c r="B1448" s="4" cm="1">
        <f t="array" ref="B1448">SUM(laptop_prices3[[#This Row],[RAM Comp]:[Weight Comp]]+laptop_prices3[[#This Row],[Storage Comp]])</f>
        <v>25.079896779521057</v>
      </c>
      <c r="C1448">
        <v>1446</v>
      </c>
      <c r="D1448" t="s">
        <v>11</v>
      </c>
      <c r="E1448" t="s">
        <v>31</v>
      </c>
      <c r="F1448">
        <v>64</v>
      </c>
      <c r="G1448" t="s">
        <v>42</v>
      </c>
      <c r="H1448" t="s">
        <v>35</v>
      </c>
      <c r="I1448">
        <v>15.6</v>
      </c>
      <c r="J1448" t="s">
        <v>15</v>
      </c>
      <c r="K1448">
        <v>5.7</v>
      </c>
      <c r="L1448">
        <v>3.06</v>
      </c>
      <c r="M1448" t="s">
        <v>30</v>
      </c>
      <c r="N1448">
        <v>3458.71</v>
      </c>
      <c r="O1448" s="5">
        <f>(ScoreCard!$E$3-laptop_prices3[[#This Row],[Price ($)]])/ScoreCard!$E$3*ScoreCard!$E$5</f>
        <v>3.3999128413712953</v>
      </c>
      <c r="P1448" s="5">
        <f>laptop_prices3[[#This Row],[RAM (GB)]]/ScoreCard!$F$3*ScoreCard!$F$5</f>
        <v>7</v>
      </c>
      <c r="Q1448" s="5">
        <f>laptop_prices3[[#This Row],[Screen Size (inch)]]/ScoreCard!$G$3*ScoreCard!$G$5</f>
        <v>1.8034682080924855</v>
      </c>
      <c r="R1448" s="5">
        <f>laptop_prices3[[#This Row],[Battery Life (hours)]]/ScoreCard!$H$3*ScoreCard!$H$5</f>
        <v>3.3250000000000002</v>
      </c>
      <c r="S1448" s="5">
        <f>ScoreCard!$I$3-laptop_prices3[[#This Row],[Weight (kg)]]/ScoreCard!$I$3*ScoreCard!$I$5</f>
        <v>1.7514285714285713</v>
      </c>
      <c r="T1448" s="6" cm="1">
        <f t="array" ref="T1448">_xlfn.IFS(laptop_prices3[[#This Row],[Storage]]="512GB SSD", 512, laptop_prices3[[#This Row],[Storage]] = "1TB SSD", 1000, laptop_prices3[[#This Row],[Storage]] = "2TB SSD", 2000, laptop_prices3[[#This Row],[Storage]]= "256GB SSD", 256, laptop_prices3[[#This Row],[Storage]] = "1TB HDD", 1000*0.7)</f>
        <v>700</v>
      </c>
      <c r="U1448" s="5">
        <f>laptop_prices3[[#This Row],[Storage Raw Value]]/ScoreCard!$J$3*ScoreCard!$J$5</f>
        <v>2.8</v>
      </c>
    </row>
    <row r="1449" spans="2:21" x14ac:dyDescent="0.2">
      <c r="B1449" s="4" cm="1">
        <f t="array" ref="B1449">SUM(laptop_prices3[[#This Row],[RAM Comp]:[Weight Comp]]+laptop_prices3[[#This Row],[Storage Comp]])</f>
        <v>38.20147330030278</v>
      </c>
      <c r="C1449">
        <v>1447</v>
      </c>
      <c r="D1449" t="s">
        <v>23</v>
      </c>
      <c r="E1449" t="s">
        <v>31</v>
      </c>
      <c r="F1449">
        <v>4</v>
      </c>
      <c r="G1449" t="s">
        <v>25</v>
      </c>
      <c r="H1449" t="s">
        <v>32</v>
      </c>
      <c r="I1449">
        <v>14</v>
      </c>
      <c r="J1449" t="s">
        <v>27</v>
      </c>
      <c r="K1449">
        <v>4.3</v>
      </c>
      <c r="L1449">
        <v>3.26</v>
      </c>
      <c r="M1449" t="s">
        <v>46</v>
      </c>
      <c r="N1449">
        <v>1273.42</v>
      </c>
      <c r="O1449" s="5">
        <f>(ScoreCard!$E$3-laptop_prices3[[#This Row],[Price ($)]])/ScoreCard!$E$3*ScoreCard!$E$5</f>
        <v>4.4108835405278368</v>
      </c>
      <c r="P1449" s="5">
        <f>laptop_prices3[[#This Row],[RAM (GB)]]/ScoreCard!$F$3*ScoreCard!$F$5</f>
        <v>0.4375</v>
      </c>
      <c r="Q1449" s="5">
        <f>laptop_prices3[[#This Row],[Screen Size (inch)]]/ScoreCard!$G$3*ScoreCard!$G$5</f>
        <v>1.6184971098265895</v>
      </c>
      <c r="R1449" s="5">
        <f>laptop_prices3[[#This Row],[Battery Life (hours)]]/ScoreCard!$H$3*ScoreCard!$H$5</f>
        <v>2.5083333333333333</v>
      </c>
      <c r="S1449" s="5">
        <f>ScoreCard!$I$3-laptop_prices3[[#This Row],[Weight (kg)]]/ScoreCard!$I$3*ScoreCard!$I$5</f>
        <v>1.6371428571428572</v>
      </c>
      <c r="T1449" s="6" cm="1">
        <f t="array" ref="T1449">_xlfn.IFS(laptop_prices3[[#This Row],[Storage]]="512GB SSD", 512, laptop_prices3[[#This Row],[Storage]] = "1TB SSD", 1000, laptop_prices3[[#This Row],[Storage]] = "2TB SSD", 2000, laptop_prices3[[#This Row],[Storage]]= "256GB SSD", 256, laptop_prices3[[#This Row],[Storage]] = "1TB HDD", 1000*0.7)</f>
        <v>2000</v>
      </c>
      <c r="U1449" s="5">
        <f>laptop_prices3[[#This Row],[Storage Raw Value]]/ScoreCard!$J$3*ScoreCard!$J$5</f>
        <v>8</v>
      </c>
    </row>
    <row r="1450" spans="2:21" x14ac:dyDescent="0.2">
      <c r="B1450" s="4" cm="1">
        <f t="array" ref="B1450">SUM(laptop_prices3[[#This Row],[RAM Comp]:[Weight Comp]]+laptop_prices3[[#This Row],[Storage Comp]])</f>
        <v>23.925905587668595</v>
      </c>
      <c r="C1450">
        <v>1448</v>
      </c>
      <c r="D1450" t="s">
        <v>28</v>
      </c>
      <c r="E1450" t="s">
        <v>41</v>
      </c>
      <c r="F1450">
        <v>16</v>
      </c>
      <c r="G1450" t="s">
        <v>19</v>
      </c>
      <c r="H1450" t="s">
        <v>35</v>
      </c>
      <c r="I1450">
        <v>13.3</v>
      </c>
      <c r="J1450" t="s">
        <v>43</v>
      </c>
      <c r="K1450">
        <v>4.9000000000000004</v>
      </c>
      <c r="L1450">
        <v>3.01</v>
      </c>
      <c r="M1450" t="s">
        <v>16</v>
      </c>
      <c r="N1450">
        <v>2106.0500000000002</v>
      </c>
      <c r="O1450" s="5">
        <f>(ScoreCard!$E$3-laptop_prices3[[#This Row],[Price ($)]])/ScoreCard!$E$3*ScoreCard!$E$5</f>
        <v>4.0256877389460275</v>
      </c>
      <c r="P1450" s="5">
        <f>laptop_prices3[[#This Row],[RAM (GB)]]/ScoreCard!$F$3*ScoreCard!$F$5</f>
        <v>1.75</v>
      </c>
      <c r="Q1450" s="5">
        <f>laptop_prices3[[#This Row],[Screen Size (inch)]]/ScoreCard!$G$3*ScoreCard!$G$5</f>
        <v>1.5375722543352601</v>
      </c>
      <c r="R1450" s="5">
        <f>laptop_prices3[[#This Row],[Battery Life (hours)]]/ScoreCard!$H$3*ScoreCard!$H$5</f>
        <v>2.8583333333333338</v>
      </c>
      <c r="S1450" s="5">
        <f>ScoreCard!$I$3-laptop_prices3[[#This Row],[Weight (kg)]]/ScoreCard!$I$3*ScoreCard!$I$5</f>
        <v>1.78</v>
      </c>
      <c r="T1450" s="6" cm="1">
        <f t="array" ref="T1450">_xlfn.IFS(laptop_prices3[[#This Row],[Storage]]="512GB SSD", 512, laptop_prices3[[#This Row],[Storage]] = "1TB SSD", 1000, laptop_prices3[[#This Row],[Storage]] = "2TB SSD", 2000, laptop_prices3[[#This Row],[Storage]]= "256GB SSD", 256, laptop_prices3[[#This Row],[Storage]] = "1TB HDD", 1000*0.7)</f>
        <v>1000</v>
      </c>
      <c r="U1450" s="5">
        <f>laptop_prices3[[#This Row],[Storage Raw Value]]/ScoreCard!$J$3*ScoreCard!$J$5</f>
        <v>4</v>
      </c>
    </row>
    <row r="1451" spans="2:21" x14ac:dyDescent="0.2">
      <c r="B1451" s="4" cm="1">
        <f t="array" ref="B1451">SUM(laptop_prices3[[#This Row],[RAM Comp]:[Weight Comp]]+laptop_prices3[[#This Row],[Storage Comp]])</f>
        <v>28.072857142857146</v>
      </c>
      <c r="C1451">
        <v>1449</v>
      </c>
      <c r="D1451" t="s">
        <v>47</v>
      </c>
      <c r="E1451" t="s">
        <v>39</v>
      </c>
      <c r="F1451">
        <v>8</v>
      </c>
      <c r="G1451" t="s">
        <v>19</v>
      </c>
      <c r="H1451" t="s">
        <v>40</v>
      </c>
      <c r="I1451">
        <v>17.3</v>
      </c>
      <c r="J1451" t="s">
        <v>27</v>
      </c>
      <c r="K1451">
        <v>11.1</v>
      </c>
      <c r="L1451">
        <v>1.36</v>
      </c>
      <c r="M1451" t="s">
        <v>30</v>
      </c>
      <c r="N1451">
        <v>2494.0700000000002</v>
      </c>
      <c r="O1451" s="5">
        <f>(ScoreCard!$E$3-laptop_prices3[[#This Row],[Price ($)]])/ScoreCard!$E$3*ScoreCard!$E$5</f>
        <v>3.8461798243503815</v>
      </c>
      <c r="P1451" s="5">
        <f>laptop_prices3[[#This Row],[RAM (GB)]]/ScoreCard!$F$3*ScoreCard!$F$5</f>
        <v>0.875</v>
      </c>
      <c r="Q1451" s="5">
        <f>laptop_prices3[[#This Row],[Screen Size (inch)]]/ScoreCard!$G$3*ScoreCard!$G$5</f>
        <v>2</v>
      </c>
      <c r="R1451" s="5">
        <f>laptop_prices3[[#This Row],[Battery Life (hours)]]/ScoreCard!$H$3*ScoreCard!$H$5</f>
        <v>6.4749999999999996</v>
      </c>
      <c r="S1451" s="5">
        <f>ScoreCard!$I$3-laptop_prices3[[#This Row],[Weight (kg)]]/ScoreCard!$I$3*ScoreCard!$I$5</f>
        <v>2.7228571428571429</v>
      </c>
      <c r="T1451" s="6" cm="1">
        <f t="array" ref="T1451">_xlfn.IFS(laptop_prices3[[#This Row],[Storage]]="512GB SSD", 512, laptop_prices3[[#This Row],[Storage]] = "1TB SSD", 1000, laptop_prices3[[#This Row],[Storage]] = "2TB SSD", 2000, laptop_prices3[[#This Row],[Storage]]= "256GB SSD", 256, laptop_prices3[[#This Row],[Storage]] = "1TB HDD", 1000*0.7)</f>
        <v>1000</v>
      </c>
      <c r="U1451" s="5">
        <f>laptop_prices3[[#This Row],[Storage Raw Value]]/ScoreCard!$J$3*ScoreCard!$J$5</f>
        <v>4</v>
      </c>
    </row>
    <row r="1452" spans="2:21" x14ac:dyDescent="0.2">
      <c r="B1452" s="4" cm="1">
        <f t="array" ref="B1452">SUM(laptop_prices3[[#This Row],[RAM Comp]:[Weight Comp]]+laptop_prices3[[#This Row],[Storage Comp]])</f>
        <v>39.40364368290669</v>
      </c>
      <c r="C1452">
        <v>1450</v>
      </c>
      <c r="D1452" t="s">
        <v>34</v>
      </c>
      <c r="E1452" t="s">
        <v>18</v>
      </c>
      <c r="F1452">
        <v>4</v>
      </c>
      <c r="G1452" t="s">
        <v>25</v>
      </c>
      <c r="H1452" t="s">
        <v>35</v>
      </c>
      <c r="I1452">
        <v>13.3</v>
      </c>
      <c r="J1452" t="s">
        <v>27</v>
      </c>
      <c r="K1452">
        <v>6</v>
      </c>
      <c r="L1452">
        <v>2.75</v>
      </c>
      <c r="M1452" t="s">
        <v>22</v>
      </c>
      <c r="N1452">
        <v>1998.56</v>
      </c>
      <c r="O1452" s="5">
        <f>(ScoreCard!$E$3-laptop_prices3[[#This Row],[Price ($)]])/ScoreCard!$E$3*ScoreCard!$E$5</f>
        <v>4.0754153451000565</v>
      </c>
      <c r="P1452" s="5">
        <f>laptop_prices3[[#This Row],[RAM (GB)]]/ScoreCard!$F$3*ScoreCard!$F$5</f>
        <v>0.4375</v>
      </c>
      <c r="Q1452" s="5">
        <f>laptop_prices3[[#This Row],[Screen Size (inch)]]/ScoreCard!$G$3*ScoreCard!$G$5</f>
        <v>1.5375722543352601</v>
      </c>
      <c r="R1452" s="5">
        <f>laptop_prices3[[#This Row],[Battery Life (hours)]]/ScoreCard!$H$3*ScoreCard!$H$5</f>
        <v>3.5</v>
      </c>
      <c r="S1452" s="5">
        <f>ScoreCard!$I$3-laptop_prices3[[#This Row],[Weight (kg)]]/ScoreCard!$I$3*ScoreCard!$I$5</f>
        <v>1.9285714285714286</v>
      </c>
      <c r="T1452" s="6" cm="1">
        <f t="array" ref="T1452">_xlfn.IFS(laptop_prices3[[#This Row],[Storage]]="512GB SSD", 512, laptop_prices3[[#This Row],[Storage]] = "1TB SSD", 1000, laptop_prices3[[#This Row],[Storage]] = "2TB SSD", 2000, laptop_prices3[[#This Row],[Storage]]= "256GB SSD", 256, laptop_prices3[[#This Row],[Storage]] = "1TB HDD", 1000*0.7)</f>
        <v>2000</v>
      </c>
      <c r="U1452" s="5">
        <f>laptop_prices3[[#This Row],[Storage Raw Value]]/ScoreCard!$J$3*ScoreCard!$J$5</f>
        <v>8</v>
      </c>
    </row>
    <row r="1453" spans="2:21" x14ac:dyDescent="0.2">
      <c r="B1453" s="4" cm="1">
        <f t="array" ref="B1453">SUM(laptop_prices3[[#This Row],[RAM Comp]:[Weight Comp]]+laptop_prices3[[#This Row],[Storage Comp]])</f>
        <v>17.99309606385907</v>
      </c>
      <c r="C1453">
        <v>1451</v>
      </c>
      <c r="D1453" t="s">
        <v>23</v>
      </c>
      <c r="E1453" t="s">
        <v>37</v>
      </c>
      <c r="F1453">
        <v>64</v>
      </c>
      <c r="G1453" t="s">
        <v>29</v>
      </c>
      <c r="H1453" t="s">
        <v>40</v>
      </c>
      <c r="I1453">
        <v>13.3</v>
      </c>
      <c r="J1453" t="s">
        <v>43</v>
      </c>
      <c r="K1453">
        <v>5</v>
      </c>
      <c r="L1453">
        <v>1.85</v>
      </c>
      <c r="M1453" t="s">
        <v>46</v>
      </c>
      <c r="N1453">
        <v>3876.56</v>
      </c>
      <c r="O1453" s="5">
        <f>(ScoreCard!$E$3-laptop_prices3[[#This Row],[Price ($)]])/ScoreCard!$E$3*ScoreCard!$E$5</f>
        <v>3.2066048105641443</v>
      </c>
      <c r="P1453" s="5">
        <f>laptop_prices3[[#This Row],[RAM (GB)]]/ScoreCard!$F$3*ScoreCard!$F$5</f>
        <v>7</v>
      </c>
      <c r="Q1453" s="5">
        <f>laptop_prices3[[#This Row],[Screen Size (inch)]]/ScoreCard!$G$3*ScoreCard!$G$5</f>
        <v>1.5375722543352601</v>
      </c>
      <c r="R1453" s="5">
        <f>laptop_prices3[[#This Row],[Battery Life (hours)]]/ScoreCard!$H$3*ScoreCard!$H$5</f>
        <v>2.916666666666667</v>
      </c>
      <c r="S1453" s="5">
        <f>ScoreCard!$I$3-laptop_prices3[[#This Row],[Weight (kg)]]/ScoreCard!$I$3*ScoreCard!$I$5</f>
        <v>2.4428571428571431</v>
      </c>
      <c r="T1453" s="6" cm="1">
        <f t="array" ref="T1453">_xlfn.IFS(laptop_prices3[[#This Row],[Storage]]="512GB SSD", 512, laptop_prices3[[#This Row],[Storage]] = "1TB SSD", 1000, laptop_prices3[[#This Row],[Storage]] = "2TB SSD", 2000, laptop_prices3[[#This Row],[Storage]]= "256GB SSD", 256, laptop_prices3[[#This Row],[Storage]] = "1TB HDD", 1000*0.7)</f>
        <v>256</v>
      </c>
      <c r="U1453" s="5">
        <f>laptop_prices3[[#This Row],[Storage Raw Value]]/ScoreCard!$J$3*ScoreCard!$J$5</f>
        <v>1.024</v>
      </c>
    </row>
    <row r="1454" spans="2:21" x14ac:dyDescent="0.2">
      <c r="B1454" s="4" cm="1">
        <f t="array" ref="B1454">SUM(laptop_prices3[[#This Row],[RAM Comp]:[Weight Comp]]+laptop_prices3[[#This Row],[Storage Comp]])</f>
        <v>21.670182493806774</v>
      </c>
      <c r="C1454">
        <v>1452</v>
      </c>
      <c r="D1454" t="s">
        <v>45</v>
      </c>
      <c r="E1454" t="s">
        <v>18</v>
      </c>
      <c r="F1454">
        <v>64</v>
      </c>
      <c r="G1454" t="s">
        <v>29</v>
      </c>
      <c r="H1454" t="s">
        <v>32</v>
      </c>
      <c r="I1454">
        <v>15.6</v>
      </c>
      <c r="J1454" t="s">
        <v>15</v>
      </c>
      <c r="K1454">
        <v>11.7</v>
      </c>
      <c r="L1454">
        <v>2.72</v>
      </c>
      <c r="M1454" t="s">
        <v>16</v>
      </c>
      <c r="N1454">
        <v>4145.58</v>
      </c>
      <c r="O1454" s="5">
        <f>(ScoreCard!$E$3-laptop_prices3[[#This Row],[Price ($)]])/ScoreCard!$E$3*ScoreCard!$E$5</f>
        <v>3.0821493206808364</v>
      </c>
      <c r="P1454" s="5">
        <f>laptop_prices3[[#This Row],[RAM (GB)]]/ScoreCard!$F$3*ScoreCard!$F$5</f>
        <v>7</v>
      </c>
      <c r="Q1454" s="5">
        <f>laptop_prices3[[#This Row],[Screen Size (inch)]]/ScoreCard!$G$3*ScoreCard!$G$5</f>
        <v>1.8034682080924855</v>
      </c>
      <c r="R1454" s="5">
        <f>laptop_prices3[[#This Row],[Battery Life (hours)]]/ScoreCard!$H$3*ScoreCard!$H$5</f>
        <v>6.8250000000000002</v>
      </c>
      <c r="S1454" s="5">
        <f>ScoreCard!$I$3-laptop_prices3[[#This Row],[Weight (kg)]]/ScoreCard!$I$3*ScoreCard!$I$5</f>
        <v>1.9457142857142855</v>
      </c>
      <c r="T1454" s="6" cm="1">
        <f t="array" ref="T1454">_xlfn.IFS(laptop_prices3[[#This Row],[Storage]]="512GB SSD", 512, laptop_prices3[[#This Row],[Storage]] = "1TB SSD", 1000, laptop_prices3[[#This Row],[Storage]] = "2TB SSD", 2000, laptop_prices3[[#This Row],[Storage]]= "256GB SSD", 256, laptop_prices3[[#This Row],[Storage]] = "1TB HDD", 1000*0.7)</f>
        <v>256</v>
      </c>
      <c r="U1454" s="5">
        <f>laptop_prices3[[#This Row],[Storage Raw Value]]/ScoreCard!$J$3*ScoreCard!$J$5</f>
        <v>1.024</v>
      </c>
    </row>
    <row r="1455" spans="2:21" x14ac:dyDescent="0.2">
      <c r="B1455" s="4" cm="1">
        <f t="array" ref="B1455">SUM(laptop_prices3[[#This Row],[RAM Comp]:[Weight Comp]]+laptop_prices3[[#This Row],[Storage Comp]])</f>
        <v>18.766806633636111</v>
      </c>
      <c r="C1455">
        <v>1453</v>
      </c>
      <c r="D1455" t="s">
        <v>23</v>
      </c>
      <c r="E1455" t="s">
        <v>39</v>
      </c>
      <c r="F1455">
        <v>4</v>
      </c>
      <c r="G1455" t="s">
        <v>13</v>
      </c>
      <c r="H1455" t="s">
        <v>20</v>
      </c>
      <c r="I1455">
        <v>14</v>
      </c>
      <c r="J1455" t="s">
        <v>27</v>
      </c>
      <c r="K1455">
        <v>10.7</v>
      </c>
      <c r="L1455">
        <v>2.14</v>
      </c>
      <c r="M1455" t="s">
        <v>16</v>
      </c>
      <c r="N1455">
        <v>1451.19</v>
      </c>
      <c r="O1455" s="5">
        <f>(ScoreCard!$E$3-laptop_prices3[[#This Row],[Price ($)]])/ScoreCard!$E$3*ScoreCard!$E$5</f>
        <v>4.3286426200142856</v>
      </c>
      <c r="P1455" s="5">
        <f>laptop_prices3[[#This Row],[RAM (GB)]]/ScoreCard!$F$3*ScoreCard!$F$5</f>
        <v>0.4375</v>
      </c>
      <c r="Q1455" s="5">
        <f>laptop_prices3[[#This Row],[Screen Size (inch)]]/ScoreCard!$G$3*ScoreCard!$G$5</f>
        <v>1.6184971098265895</v>
      </c>
      <c r="R1455" s="5">
        <f>laptop_prices3[[#This Row],[Battery Life (hours)]]/ScoreCard!$H$3*ScoreCard!$H$5</f>
        <v>6.2416666666666663</v>
      </c>
      <c r="S1455" s="5">
        <f>ScoreCard!$I$3-laptop_prices3[[#This Row],[Weight (kg)]]/ScoreCard!$I$3*ScoreCard!$I$5</f>
        <v>2.2771428571428571</v>
      </c>
      <c r="T1455" s="6" cm="1">
        <f t="array" ref="T1455">_xlfn.IFS(laptop_prices3[[#This Row],[Storage]]="512GB SSD", 512, laptop_prices3[[#This Row],[Storage]] = "1TB SSD", 1000, laptop_prices3[[#This Row],[Storage]] = "2TB SSD", 2000, laptop_prices3[[#This Row],[Storage]]= "256GB SSD", 256, laptop_prices3[[#This Row],[Storage]] = "1TB HDD", 1000*0.7)</f>
        <v>512</v>
      </c>
      <c r="U1455" s="5">
        <f>laptop_prices3[[#This Row],[Storage Raw Value]]/ScoreCard!$J$3*ScoreCard!$J$5</f>
        <v>2.048</v>
      </c>
    </row>
    <row r="1456" spans="2:21" x14ac:dyDescent="0.2">
      <c r="B1456" s="4" cm="1">
        <f t="array" ref="B1456">SUM(laptop_prices3[[#This Row],[RAM Comp]:[Weight Comp]]+laptop_prices3[[#This Row],[Storage Comp]])</f>
        <v>16.617357142857145</v>
      </c>
      <c r="C1456">
        <v>1454</v>
      </c>
      <c r="D1456" t="s">
        <v>23</v>
      </c>
      <c r="E1456" t="s">
        <v>31</v>
      </c>
      <c r="F1456">
        <v>4</v>
      </c>
      <c r="G1456" t="s">
        <v>13</v>
      </c>
      <c r="H1456" t="s">
        <v>20</v>
      </c>
      <c r="I1456">
        <v>17.3</v>
      </c>
      <c r="J1456" t="s">
        <v>21</v>
      </c>
      <c r="K1456">
        <v>6.9</v>
      </c>
      <c r="L1456">
        <v>2.69</v>
      </c>
      <c r="M1456" t="s">
        <v>46</v>
      </c>
      <c r="N1456">
        <v>594.91999999999996</v>
      </c>
      <c r="O1456" s="5">
        <f>(ScoreCard!$E$3-laptop_prices3[[#This Row],[Price ($)]])/ScoreCard!$E$3*ScoreCard!$E$5</f>
        <v>4.7247748864717227</v>
      </c>
      <c r="P1456" s="5">
        <f>laptop_prices3[[#This Row],[RAM (GB)]]/ScoreCard!$F$3*ScoreCard!$F$5</f>
        <v>0.4375</v>
      </c>
      <c r="Q1456" s="5">
        <f>laptop_prices3[[#This Row],[Screen Size (inch)]]/ScoreCard!$G$3*ScoreCard!$G$5</f>
        <v>2</v>
      </c>
      <c r="R1456" s="5">
        <f>laptop_prices3[[#This Row],[Battery Life (hours)]]/ScoreCard!$H$3*ScoreCard!$H$5</f>
        <v>4.0250000000000004</v>
      </c>
      <c r="S1456" s="5">
        <f>ScoreCard!$I$3-laptop_prices3[[#This Row],[Weight (kg)]]/ScoreCard!$I$3*ScoreCard!$I$5</f>
        <v>1.9628571428571429</v>
      </c>
      <c r="T1456" s="6" cm="1">
        <f t="array" ref="T1456">_xlfn.IFS(laptop_prices3[[#This Row],[Storage]]="512GB SSD", 512, laptop_prices3[[#This Row],[Storage]] = "1TB SSD", 1000, laptop_prices3[[#This Row],[Storage]] = "2TB SSD", 2000, laptop_prices3[[#This Row],[Storage]]= "256GB SSD", 256, laptop_prices3[[#This Row],[Storage]] = "1TB HDD", 1000*0.7)</f>
        <v>512</v>
      </c>
      <c r="U1456" s="5">
        <f>laptop_prices3[[#This Row],[Storage Raw Value]]/ScoreCard!$J$3*ScoreCard!$J$5</f>
        <v>2.048</v>
      </c>
    </row>
    <row r="1457" spans="2:21" x14ac:dyDescent="0.2">
      <c r="B1457" s="4" cm="1">
        <f t="array" ref="B1457">SUM(laptop_prices3[[#This Row],[RAM Comp]:[Weight Comp]]+laptop_prices3[[#This Row],[Storage Comp]])</f>
        <v>20.062191301954307</v>
      </c>
      <c r="C1457">
        <v>1455</v>
      </c>
      <c r="D1457" t="s">
        <v>34</v>
      </c>
      <c r="E1457" t="s">
        <v>12</v>
      </c>
      <c r="F1457">
        <v>8</v>
      </c>
      <c r="G1457" t="s">
        <v>13</v>
      </c>
      <c r="H1457" t="s">
        <v>44</v>
      </c>
      <c r="I1457">
        <v>13.3</v>
      </c>
      <c r="J1457" t="s">
        <v>43</v>
      </c>
      <c r="K1457">
        <v>11.8</v>
      </c>
      <c r="L1457">
        <v>1.62</v>
      </c>
      <c r="M1457" t="s">
        <v>16</v>
      </c>
      <c r="N1457">
        <v>588.54999999999995</v>
      </c>
      <c r="O1457" s="5">
        <f>(ScoreCard!$E$3-laptop_prices3[[#This Row],[Price ($)]])/ScoreCard!$E$3*ScoreCard!$E$5</f>
        <v>4.7277218103827954</v>
      </c>
      <c r="P1457" s="5">
        <f>laptop_prices3[[#This Row],[RAM (GB)]]/ScoreCard!$F$3*ScoreCard!$F$5</f>
        <v>0.875</v>
      </c>
      <c r="Q1457" s="5">
        <f>laptop_prices3[[#This Row],[Screen Size (inch)]]/ScoreCard!$G$3*ScoreCard!$G$5</f>
        <v>1.5375722543352601</v>
      </c>
      <c r="R1457" s="5">
        <f>laptop_prices3[[#This Row],[Battery Life (hours)]]/ScoreCard!$H$3*ScoreCard!$H$5</f>
        <v>6.8833333333333337</v>
      </c>
      <c r="S1457" s="5">
        <f>ScoreCard!$I$3-laptop_prices3[[#This Row],[Weight (kg)]]/ScoreCard!$I$3*ScoreCard!$I$5</f>
        <v>2.5742857142857143</v>
      </c>
      <c r="T1457" s="6" cm="1">
        <f t="array" ref="T1457">_xlfn.IFS(laptop_prices3[[#This Row],[Storage]]="512GB SSD", 512, laptop_prices3[[#This Row],[Storage]] = "1TB SSD", 1000, laptop_prices3[[#This Row],[Storage]] = "2TB SSD", 2000, laptop_prices3[[#This Row],[Storage]]= "256GB SSD", 256, laptop_prices3[[#This Row],[Storage]] = "1TB HDD", 1000*0.7)</f>
        <v>512</v>
      </c>
      <c r="U1457" s="5">
        <f>laptop_prices3[[#This Row],[Storage Raw Value]]/ScoreCard!$J$3*ScoreCard!$J$5</f>
        <v>2.048</v>
      </c>
    </row>
    <row r="1458" spans="2:21" x14ac:dyDescent="0.2">
      <c r="B1458" s="4" cm="1">
        <f t="array" ref="B1458">SUM(laptop_prices3[[#This Row],[RAM Comp]:[Weight Comp]]+laptop_prices3[[#This Row],[Storage Comp]])</f>
        <v>41.588762730525737</v>
      </c>
      <c r="C1458">
        <v>1456</v>
      </c>
      <c r="D1458" t="s">
        <v>45</v>
      </c>
      <c r="E1458" t="s">
        <v>12</v>
      </c>
      <c r="F1458">
        <v>8</v>
      </c>
      <c r="G1458" t="s">
        <v>25</v>
      </c>
      <c r="H1458" t="s">
        <v>44</v>
      </c>
      <c r="I1458">
        <v>13.3</v>
      </c>
      <c r="J1458" t="s">
        <v>43</v>
      </c>
      <c r="K1458">
        <v>8.8000000000000007</v>
      </c>
      <c r="L1458">
        <v>2.5499999999999998</v>
      </c>
      <c r="M1458" t="s">
        <v>30</v>
      </c>
      <c r="N1458">
        <v>507.45</v>
      </c>
      <c r="O1458" s="5">
        <f>(ScoreCard!$E$3-laptop_prices3[[#This Row],[Price ($)]])/ScoreCard!$E$3*ScoreCard!$E$5</f>
        <v>4.7652407317623799</v>
      </c>
      <c r="P1458" s="5">
        <f>laptop_prices3[[#This Row],[RAM (GB)]]/ScoreCard!$F$3*ScoreCard!$F$5</f>
        <v>0.875</v>
      </c>
      <c r="Q1458" s="5">
        <f>laptop_prices3[[#This Row],[Screen Size (inch)]]/ScoreCard!$G$3*ScoreCard!$G$5</f>
        <v>1.5375722543352601</v>
      </c>
      <c r="R1458" s="5">
        <f>laptop_prices3[[#This Row],[Battery Life (hours)]]/ScoreCard!$H$3*ScoreCard!$H$5</f>
        <v>5.1333333333333337</v>
      </c>
      <c r="S1458" s="5">
        <f>ScoreCard!$I$3-laptop_prices3[[#This Row],[Weight (kg)]]/ScoreCard!$I$3*ScoreCard!$I$5</f>
        <v>2.0428571428571427</v>
      </c>
      <c r="T1458" s="6" cm="1">
        <f t="array" ref="T1458">_xlfn.IFS(laptop_prices3[[#This Row],[Storage]]="512GB SSD", 512, laptop_prices3[[#This Row],[Storage]] = "1TB SSD", 1000, laptop_prices3[[#This Row],[Storage]] = "2TB SSD", 2000, laptop_prices3[[#This Row],[Storage]]= "256GB SSD", 256, laptop_prices3[[#This Row],[Storage]] = "1TB HDD", 1000*0.7)</f>
        <v>2000</v>
      </c>
      <c r="U1458" s="5">
        <f>laptop_prices3[[#This Row],[Storage Raw Value]]/ScoreCard!$J$3*ScoreCard!$J$5</f>
        <v>8</v>
      </c>
    </row>
    <row r="1459" spans="2:21" x14ac:dyDescent="0.2">
      <c r="B1459" s="4" cm="1">
        <f t="array" ref="B1459">SUM(laptop_prices3[[#This Row],[RAM Comp]:[Weight Comp]]+laptop_prices3[[#This Row],[Storage Comp]])</f>
        <v>19.136715111478118</v>
      </c>
      <c r="C1459">
        <v>1457</v>
      </c>
      <c r="D1459" t="s">
        <v>34</v>
      </c>
      <c r="E1459" t="s">
        <v>24</v>
      </c>
      <c r="F1459">
        <v>8</v>
      </c>
      <c r="G1459" t="s">
        <v>13</v>
      </c>
      <c r="H1459" t="s">
        <v>44</v>
      </c>
      <c r="I1459">
        <v>13.3</v>
      </c>
      <c r="J1459" t="s">
        <v>27</v>
      </c>
      <c r="K1459">
        <v>9.9</v>
      </c>
      <c r="L1459">
        <v>1.3</v>
      </c>
      <c r="M1459" t="s">
        <v>22</v>
      </c>
      <c r="N1459">
        <v>1196.82</v>
      </c>
      <c r="O1459" s="5">
        <f>(ScoreCard!$E$3-laptop_prices3[[#This Row],[Price ($)]])/ScoreCard!$E$3*ScoreCard!$E$5</f>
        <v>4.4463206475275445</v>
      </c>
      <c r="P1459" s="5">
        <f>laptop_prices3[[#This Row],[RAM (GB)]]/ScoreCard!$F$3*ScoreCard!$F$5</f>
        <v>0.875</v>
      </c>
      <c r="Q1459" s="5">
        <f>laptop_prices3[[#This Row],[Screen Size (inch)]]/ScoreCard!$G$3*ScoreCard!$G$5</f>
        <v>1.5375722543352601</v>
      </c>
      <c r="R1459" s="5">
        <f>laptop_prices3[[#This Row],[Battery Life (hours)]]/ScoreCard!$H$3*ScoreCard!$H$5</f>
        <v>5.7750000000000004</v>
      </c>
      <c r="S1459" s="5">
        <f>ScoreCard!$I$3-laptop_prices3[[#This Row],[Weight (kg)]]/ScoreCard!$I$3*ScoreCard!$I$5</f>
        <v>2.7571428571428571</v>
      </c>
      <c r="T1459" s="6" cm="1">
        <f t="array" ref="T1459">_xlfn.IFS(laptop_prices3[[#This Row],[Storage]]="512GB SSD", 512, laptop_prices3[[#This Row],[Storage]] = "1TB SSD", 1000, laptop_prices3[[#This Row],[Storage]] = "2TB SSD", 2000, laptop_prices3[[#This Row],[Storage]]= "256GB SSD", 256, laptop_prices3[[#This Row],[Storage]] = "1TB HDD", 1000*0.7)</f>
        <v>512</v>
      </c>
      <c r="U1459" s="5">
        <f>laptop_prices3[[#This Row],[Storage Raw Value]]/ScoreCard!$J$3*ScoreCard!$J$5</f>
        <v>2.048</v>
      </c>
    </row>
    <row r="1460" spans="2:21" x14ac:dyDescent="0.2">
      <c r="B1460" s="4" cm="1">
        <f t="array" ref="B1460">SUM(laptop_prices3[[#This Row],[RAM Comp]:[Weight Comp]]+laptop_prices3[[#This Row],[Storage Comp]])</f>
        <v>40.703758601706582</v>
      </c>
      <c r="C1460">
        <v>1458</v>
      </c>
      <c r="D1460" t="s">
        <v>11</v>
      </c>
      <c r="E1460" t="s">
        <v>41</v>
      </c>
      <c r="F1460">
        <v>16</v>
      </c>
      <c r="G1460" t="s">
        <v>25</v>
      </c>
      <c r="H1460" t="s">
        <v>40</v>
      </c>
      <c r="I1460">
        <v>16</v>
      </c>
      <c r="J1460" t="s">
        <v>27</v>
      </c>
      <c r="K1460">
        <v>6.1</v>
      </c>
      <c r="L1460">
        <v>3.42</v>
      </c>
      <c r="M1460" t="s">
        <v>22</v>
      </c>
      <c r="N1460">
        <v>5446.27</v>
      </c>
      <c r="O1460" s="5">
        <f>(ScoreCard!$E$3-laptop_prices3[[#This Row],[Price ($)]])/ScoreCard!$E$3*ScoreCard!$E$5</f>
        <v>2.4804170660666101</v>
      </c>
      <c r="P1460" s="5">
        <f>laptop_prices3[[#This Row],[RAM (GB)]]/ScoreCard!$F$3*ScoreCard!$F$5</f>
        <v>1.75</v>
      </c>
      <c r="Q1460" s="5">
        <f>laptop_prices3[[#This Row],[Screen Size (inch)]]/ScoreCard!$G$3*ScoreCard!$G$5</f>
        <v>1.8497109826589595</v>
      </c>
      <c r="R1460" s="5">
        <f>laptop_prices3[[#This Row],[Battery Life (hours)]]/ScoreCard!$H$3*ScoreCard!$H$5</f>
        <v>3.5583333333333331</v>
      </c>
      <c r="S1460" s="5">
        <f>ScoreCard!$I$3-laptop_prices3[[#This Row],[Weight (kg)]]/ScoreCard!$I$3*ScoreCard!$I$5</f>
        <v>1.5457142857142858</v>
      </c>
      <c r="T1460" s="6" cm="1">
        <f t="array" ref="T1460">_xlfn.IFS(laptop_prices3[[#This Row],[Storage]]="512GB SSD", 512, laptop_prices3[[#This Row],[Storage]] = "1TB SSD", 1000, laptop_prices3[[#This Row],[Storage]] = "2TB SSD", 2000, laptop_prices3[[#This Row],[Storage]]= "256GB SSD", 256, laptop_prices3[[#This Row],[Storage]] = "1TB HDD", 1000*0.7)</f>
        <v>2000</v>
      </c>
      <c r="U1460" s="5">
        <f>laptop_prices3[[#This Row],[Storage Raw Value]]/ScoreCard!$J$3*ScoreCard!$J$5</f>
        <v>8</v>
      </c>
    </row>
    <row r="1461" spans="2:21" x14ac:dyDescent="0.2">
      <c r="B1461" s="4" cm="1">
        <f t="array" ref="B1461">SUM(laptop_prices3[[#This Row],[RAM Comp]:[Weight Comp]]+laptop_prices3[[#This Row],[Storage Comp]])</f>
        <v>25.210714285714289</v>
      </c>
      <c r="C1461">
        <v>1459</v>
      </c>
      <c r="D1461" t="s">
        <v>38</v>
      </c>
      <c r="E1461" t="s">
        <v>48</v>
      </c>
      <c r="F1461">
        <v>64</v>
      </c>
      <c r="G1461" t="s">
        <v>42</v>
      </c>
      <c r="H1461" t="s">
        <v>35</v>
      </c>
      <c r="I1461">
        <v>17.3</v>
      </c>
      <c r="J1461" t="s">
        <v>21</v>
      </c>
      <c r="K1461">
        <v>4.5</v>
      </c>
      <c r="L1461">
        <v>1.95</v>
      </c>
      <c r="M1461" t="s">
        <v>30</v>
      </c>
      <c r="N1461">
        <v>2364.64</v>
      </c>
      <c r="O1461" s="5">
        <f>(ScoreCard!$E$3-laptop_prices3[[#This Row],[Price ($)]])/ScoreCard!$E$3*ScoreCard!$E$5</f>
        <v>3.9060574321698613</v>
      </c>
      <c r="P1461" s="5">
        <f>laptop_prices3[[#This Row],[RAM (GB)]]/ScoreCard!$F$3*ScoreCard!$F$5</f>
        <v>7</v>
      </c>
      <c r="Q1461" s="5">
        <f>laptop_prices3[[#This Row],[Screen Size (inch)]]/ScoreCard!$G$3*ScoreCard!$G$5</f>
        <v>2</v>
      </c>
      <c r="R1461" s="5">
        <f>laptop_prices3[[#This Row],[Battery Life (hours)]]/ScoreCard!$H$3*ScoreCard!$H$5</f>
        <v>2.625</v>
      </c>
      <c r="S1461" s="5">
        <f>ScoreCard!$I$3-laptop_prices3[[#This Row],[Weight (kg)]]/ScoreCard!$I$3*ScoreCard!$I$5</f>
        <v>2.3857142857142857</v>
      </c>
      <c r="T1461" s="6" cm="1">
        <f t="array" ref="T1461">_xlfn.IFS(laptop_prices3[[#This Row],[Storage]]="512GB SSD", 512, laptop_prices3[[#This Row],[Storage]] = "1TB SSD", 1000, laptop_prices3[[#This Row],[Storage]] = "2TB SSD", 2000, laptop_prices3[[#This Row],[Storage]]= "256GB SSD", 256, laptop_prices3[[#This Row],[Storage]] = "1TB HDD", 1000*0.7)</f>
        <v>700</v>
      </c>
      <c r="U1461" s="5">
        <f>laptop_prices3[[#This Row],[Storage Raw Value]]/ScoreCard!$J$3*ScoreCard!$J$5</f>
        <v>2.8</v>
      </c>
    </row>
    <row r="1462" spans="2:21" x14ac:dyDescent="0.2">
      <c r="B1462" s="4" cm="1">
        <f t="array" ref="B1462">SUM(laptop_prices3[[#This Row],[RAM Comp]:[Weight Comp]]+laptop_prices3[[#This Row],[Storage Comp]])</f>
        <v>19.596830443159924</v>
      </c>
      <c r="C1462">
        <v>1460</v>
      </c>
      <c r="D1462" t="s">
        <v>17</v>
      </c>
      <c r="E1462" t="s">
        <v>18</v>
      </c>
      <c r="F1462">
        <v>8</v>
      </c>
      <c r="G1462" t="s">
        <v>42</v>
      </c>
      <c r="H1462" t="s">
        <v>40</v>
      </c>
      <c r="I1462">
        <v>14</v>
      </c>
      <c r="J1462" t="s">
        <v>21</v>
      </c>
      <c r="K1462">
        <v>7</v>
      </c>
      <c r="L1462">
        <v>2.94</v>
      </c>
      <c r="M1462" t="s">
        <v>22</v>
      </c>
      <c r="N1462">
        <v>1272.6199999999999</v>
      </c>
      <c r="O1462" s="5">
        <f>(ScoreCard!$E$3-laptop_prices3[[#This Row],[Price ($)]])/ScoreCard!$E$3*ScoreCard!$E$5</f>
        <v>4.4112536408620375</v>
      </c>
      <c r="P1462" s="5">
        <f>laptop_prices3[[#This Row],[RAM (GB)]]/ScoreCard!$F$3*ScoreCard!$F$5</f>
        <v>0.875</v>
      </c>
      <c r="Q1462" s="5">
        <f>laptop_prices3[[#This Row],[Screen Size (inch)]]/ScoreCard!$G$3*ScoreCard!$G$5</f>
        <v>1.6184971098265895</v>
      </c>
      <c r="R1462" s="5">
        <f>laptop_prices3[[#This Row],[Battery Life (hours)]]/ScoreCard!$H$3*ScoreCard!$H$5</f>
        <v>4.0833333333333339</v>
      </c>
      <c r="S1462" s="5">
        <f>ScoreCard!$I$3-laptop_prices3[[#This Row],[Weight (kg)]]/ScoreCard!$I$3*ScoreCard!$I$5</f>
        <v>1.82</v>
      </c>
      <c r="T1462" s="6" cm="1">
        <f t="array" ref="T1462">_xlfn.IFS(laptop_prices3[[#This Row],[Storage]]="512GB SSD", 512, laptop_prices3[[#This Row],[Storage]] = "1TB SSD", 1000, laptop_prices3[[#This Row],[Storage]] = "2TB SSD", 2000, laptop_prices3[[#This Row],[Storage]]= "256GB SSD", 256, laptop_prices3[[#This Row],[Storage]] = "1TB HDD", 1000*0.7)</f>
        <v>700</v>
      </c>
      <c r="U1462" s="5">
        <f>laptop_prices3[[#This Row],[Storage Raw Value]]/ScoreCard!$J$3*ScoreCard!$J$5</f>
        <v>2.8</v>
      </c>
    </row>
    <row r="1463" spans="2:21" x14ac:dyDescent="0.2">
      <c r="B1463" s="4" cm="1">
        <f t="array" ref="B1463">SUM(laptop_prices3[[#This Row],[RAM Comp]:[Weight Comp]]+laptop_prices3[[#This Row],[Storage Comp]])</f>
        <v>20.384238921001927</v>
      </c>
      <c r="C1463">
        <v>1461</v>
      </c>
      <c r="D1463" t="s">
        <v>33</v>
      </c>
      <c r="E1463" t="s">
        <v>24</v>
      </c>
      <c r="F1463">
        <v>8</v>
      </c>
      <c r="G1463" t="s">
        <v>42</v>
      </c>
      <c r="H1463" t="s">
        <v>40</v>
      </c>
      <c r="I1463">
        <v>13.3</v>
      </c>
      <c r="J1463" t="s">
        <v>27</v>
      </c>
      <c r="K1463">
        <v>8.9</v>
      </c>
      <c r="L1463">
        <v>3.36</v>
      </c>
      <c r="M1463" t="s">
        <v>46</v>
      </c>
      <c r="N1463">
        <v>1269.3599999999999</v>
      </c>
      <c r="O1463" s="5">
        <f>(ScoreCard!$E$3-laptop_prices3[[#This Row],[Price ($)]])/ScoreCard!$E$3*ScoreCard!$E$5</f>
        <v>4.4127617997239046</v>
      </c>
      <c r="P1463" s="5">
        <f>laptop_prices3[[#This Row],[RAM (GB)]]/ScoreCard!$F$3*ScoreCard!$F$5</f>
        <v>0.875</v>
      </c>
      <c r="Q1463" s="5">
        <f>laptop_prices3[[#This Row],[Screen Size (inch)]]/ScoreCard!$G$3*ScoreCard!$G$5</f>
        <v>1.5375722543352601</v>
      </c>
      <c r="R1463" s="5">
        <f>laptop_prices3[[#This Row],[Battery Life (hours)]]/ScoreCard!$H$3*ScoreCard!$H$5</f>
        <v>5.1916666666666664</v>
      </c>
      <c r="S1463" s="5">
        <f>ScoreCard!$I$3-laptop_prices3[[#This Row],[Weight (kg)]]/ScoreCard!$I$3*ScoreCard!$I$5</f>
        <v>1.58</v>
      </c>
      <c r="T1463" s="6" cm="1">
        <f t="array" ref="T1463">_xlfn.IFS(laptop_prices3[[#This Row],[Storage]]="512GB SSD", 512, laptop_prices3[[#This Row],[Storage]] = "1TB SSD", 1000, laptop_prices3[[#This Row],[Storage]] = "2TB SSD", 2000, laptop_prices3[[#This Row],[Storage]]= "256GB SSD", 256, laptop_prices3[[#This Row],[Storage]] = "1TB HDD", 1000*0.7)</f>
        <v>700</v>
      </c>
      <c r="U1463" s="5">
        <f>laptop_prices3[[#This Row],[Storage Raw Value]]/ScoreCard!$J$3*ScoreCard!$J$5</f>
        <v>2.8</v>
      </c>
    </row>
    <row r="1464" spans="2:21" x14ac:dyDescent="0.2">
      <c r="B1464" s="4" cm="1">
        <f t="array" ref="B1464">SUM(laptop_prices3[[#This Row],[RAM Comp]:[Weight Comp]]+laptop_prices3[[#This Row],[Storage Comp]])</f>
        <v>19.264806220754195</v>
      </c>
      <c r="C1464">
        <v>1462</v>
      </c>
      <c r="D1464" t="s">
        <v>38</v>
      </c>
      <c r="E1464" t="s">
        <v>12</v>
      </c>
      <c r="F1464">
        <v>32</v>
      </c>
      <c r="G1464" t="s">
        <v>13</v>
      </c>
      <c r="H1464" t="s">
        <v>40</v>
      </c>
      <c r="I1464">
        <v>16</v>
      </c>
      <c r="J1464" t="s">
        <v>27</v>
      </c>
      <c r="K1464">
        <v>5.3</v>
      </c>
      <c r="L1464">
        <v>1.52</v>
      </c>
      <c r="M1464" t="s">
        <v>30</v>
      </c>
      <c r="N1464">
        <v>2332.7199999999998</v>
      </c>
      <c r="O1464" s="5">
        <f>(ScoreCard!$E$3-laptop_prices3[[#This Row],[Price ($)]])/ScoreCard!$E$3*ScoreCard!$E$5</f>
        <v>3.920824435504465</v>
      </c>
      <c r="P1464" s="5">
        <f>laptop_prices3[[#This Row],[RAM (GB)]]/ScoreCard!$F$3*ScoreCard!$F$5</f>
        <v>3.5</v>
      </c>
      <c r="Q1464" s="5">
        <f>laptop_prices3[[#This Row],[Screen Size (inch)]]/ScoreCard!$G$3*ScoreCard!$G$5</f>
        <v>1.8497109826589595</v>
      </c>
      <c r="R1464" s="5">
        <f>laptop_prices3[[#This Row],[Battery Life (hours)]]/ScoreCard!$H$3*ScoreCard!$H$5</f>
        <v>3.0916666666666668</v>
      </c>
      <c r="S1464" s="5">
        <f>ScoreCard!$I$3-laptop_prices3[[#This Row],[Weight (kg)]]/ScoreCard!$I$3*ScoreCard!$I$5</f>
        <v>2.6314285714285717</v>
      </c>
      <c r="T1464" s="6" cm="1">
        <f t="array" ref="T1464">_xlfn.IFS(laptop_prices3[[#This Row],[Storage]]="512GB SSD", 512, laptop_prices3[[#This Row],[Storage]] = "1TB SSD", 1000, laptop_prices3[[#This Row],[Storage]] = "2TB SSD", 2000, laptop_prices3[[#This Row],[Storage]]= "256GB SSD", 256, laptop_prices3[[#This Row],[Storage]] = "1TB HDD", 1000*0.7)</f>
        <v>512</v>
      </c>
      <c r="U1464" s="5">
        <f>laptop_prices3[[#This Row],[Storage Raw Value]]/ScoreCard!$J$3*ScoreCard!$J$5</f>
        <v>2.048</v>
      </c>
    </row>
    <row r="1465" spans="2:21" x14ac:dyDescent="0.2">
      <c r="B1465" s="4" cm="1">
        <f t="array" ref="B1465">SUM(laptop_prices3[[#This Row],[RAM Comp]:[Weight Comp]]+laptop_prices3[[#This Row],[Storage Comp]])</f>
        <v>13.871714285714287</v>
      </c>
      <c r="C1465">
        <v>1463</v>
      </c>
      <c r="D1465" t="s">
        <v>33</v>
      </c>
      <c r="E1465" t="s">
        <v>37</v>
      </c>
      <c r="F1465">
        <v>16</v>
      </c>
      <c r="G1465" t="s">
        <v>29</v>
      </c>
      <c r="H1465" t="s">
        <v>26</v>
      </c>
      <c r="I1465">
        <v>17.3</v>
      </c>
      <c r="J1465" t="s">
        <v>43</v>
      </c>
      <c r="K1465">
        <v>7.2</v>
      </c>
      <c r="L1465">
        <v>2.93</v>
      </c>
      <c r="M1465" t="s">
        <v>46</v>
      </c>
      <c r="N1465">
        <v>2246.35</v>
      </c>
      <c r="O1465" s="5">
        <f>(ScoreCard!$E$3-laptop_prices3[[#This Row],[Price ($)]])/ScoreCard!$E$3*ScoreCard!$E$5</f>
        <v>3.9607813928355973</v>
      </c>
      <c r="P1465" s="5">
        <f>laptop_prices3[[#This Row],[RAM (GB)]]/ScoreCard!$F$3*ScoreCard!$F$5</f>
        <v>1.75</v>
      </c>
      <c r="Q1465" s="5">
        <f>laptop_prices3[[#This Row],[Screen Size (inch)]]/ScoreCard!$G$3*ScoreCard!$G$5</f>
        <v>2</v>
      </c>
      <c r="R1465" s="5">
        <f>laptop_prices3[[#This Row],[Battery Life (hours)]]/ScoreCard!$H$3*ScoreCard!$H$5</f>
        <v>4.2</v>
      </c>
      <c r="S1465" s="5">
        <f>ScoreCard!$I$3-laptop_prices3[[#This Row],[Weight (kg)]]/ScoreCard!$I$3*ScoreCard!$I$5</f>
        <v>1.8257142857142856</v>
      </c>
      <c r="T1465" s="6" cm="1">
        <f t="array" ref="T1465">_xlfn.IFS(laptop_prices3[[#This Row],[Storage]]="512GB SSD", 512, laptop_prices3[[#This Row],[Storage]] = "1TB SSD", 1000, laptop_prices3[[#This Row],[Storage]] = "2TB SSD", 2000, laptop_prices3[[#This Row],[Storage]]= "256GB SSD", 256, laptop_prices3[[#This Row],[Storage]] = "1TB HDD", 1000*0.7)</f>
        <v>256</v>
      </c>
      <c r="U1465" s="5">
        <f>laptop_prices3[[#This Row],[Storage Raw Value]]/ScoreCard!$J$3*ScoreCard!$J$5</f>
        <v>1.024</v>
      </c>
    </row>
    <row r="1466" spans="2:21" x14ac:dyDescent="0.2">
      <c r="B1466" s="4" cm="1">
        <f t="array" ref="B1466">SUM(laptop_prices3[[#This Row],[RAM Comp]:[Weight Comp]]+laptop_prices3[[#This Row],[Storage Comp]])</f>
        <v>24.425044315992292</v>
      </c>
      <c r="C1466">
        <v>1464</v>
      </c>
      <c r="D1466" t="s">
        <v>36</v>
      </c>
      <c r="E1466" t="s">
        <v>48</v>
      </c>
      <c r="F1466">
        <v>64</v>
      </c>
      <c r="G1466" t="s">
        <v>13</v>
      </c>
      <c r="H1466" t="s">
        <v>14</v>
      </c>
      <c r="I1466">
        <v>16</v>
      </c>
      <c r="J1466" t="s">
        <v>43</v>
      </c>
      <c r="K1466">
        <v>9.4</v>
      </c>
      <c r="L1466">
        <v>2.8</v>
      </c>
      <c r="M1466" t="s">
        <v>16</v>
      </c>
      <c r="N1466">
        <v>3198.8</v>
      </c>
      <c r="O1466" s="5">
        <f>(ScoreCard!$E$3-laptop_prices3[[#This Row],[Price ($)]])/ScoreCard!$E$3*ScoreCard!$E$5</f>
        <v>3.5201538136988937</v>
      </c>
      <c r="P1466" s="5">
        <f>laptop_prices3[[#This Row],[RAM (GB)]]/ScoreCard!$F$3*ScoreCard!$F$5</f>
        <v>7</v>
      </c>
      <c r="Q1466" s="5">
        <f>laptop_prices3[[#This Row],[Screen Size (inch)]]/ScoreCard!$G$3*ScoreCard!$G$5</f>
        <v>1.8497109826589595</v>
      </c>
      <c r="R1466" s="5">
        <f>laptop_prices3[[#This Row],[Battery Life (hours)]]/ScoreCard!$H$3*ScoreCard!$H$5</f>
        <v>5.4833333333333334</v>
      </c>
      <c r="S1466" s="5">
        <f>ScoreCard!$I$3-laptop_prices3[[#This Row],[Weight (kg)]]/ScoreCard!$I$3*ScoreCard!$I$5</f>
        <v>1.9000000000000001</v>
      </c>
      <c r="T1466" s="6" cm="1">
        <f t="array" ref="T1466">_xlfn.IFS(laptop_prices3[[#This Row],[Storage]]="512GB SSD", 512, laptop_prices3[[#This Row],[Storage]] = "1TB SSD", 1000, laptop_prices3[[#This Row],[Storage]] = "2TB SSD", 2000, laptop_prices3[[#This Row],[Storage]]= "256GB SSD", 256, laptop_prices3[[#This Row],[Storage]] = "1TB HDD", 1000*0.7)</f>
        <v>512</v>
      </c>
      <c r="U1466" s="5">
        <f>laptop_prices3[[#This Row],[Storage Raw Value]]/ScoreCard!$J$3*ScoreCard!$J$5</f>
        <v>2.048</v>
      </c>
    </row>
    <row r="1467" spans="2:21" x14ac:dyDescent="0.2">
      <c r="B1467" s="4" cm="1">
        <f t="array" ref="B1467">SUM(laptop_prices3[[#This Row],[RAM Comp]:[Weight Comp]]+laptop_prices3[[#This Row],[Storage Comp]])</f>
        <v>42.235667492430494</v>
      </c>
      <c r="C1467">
        <v>1465</v>
      </c>
      <c r="D1467" t="s">
        <v>34</v>
      </c>
      <c r="E1467" t="s">
        <v>18</v>
      </c>
      <c r="F1467">
        <v>16</v>
      </c>
      <c r="G1467" t="s">
        <v>25</v>
      </c>
      <c r="H1467" t="s">
        <v>35</v>
      </c>
      <c r="I1467">
        <v>13.3</v>
      </c>
      <c r="J1467" t="s">
        <v>21</v>
      </c>
      <c r="K1467">
        <v>7.4</v>
      </c>
      <c r="L1467">
        <v>1.52</v>
      </c>
      <c r="M1467" t="s">
        <v>30</v>
      </c>
      <c r="N1467">
        <v>1301.58</v>
      </c>
      <c r="O1467" s="5">
        <f>(ScoreCard!$E$3-laptop_prices3[[#This Row],[Price ($)]])/ScoreCard!$E$3*ScoreCard!$E$5</f>
        <v>4.3978560087639753</v>
      </c>
      <c r="P1467" s="5">
        <f>laptop_prices3[[#This Row],[RAM (GB)]]/ScoreCard!$F$3*ScoreCard!$F$5</f>
        <v>1.75</v>
      </c>
      <c r="Q1467" s="5">
        <f>laptop_prices3[[#This Row],[Screen Size (inch)]]/ScoreCard!$G$3*ScoreCard!$G$5</f>
        <v>1.5375722543352601</v>
      </c>
      <c r="R1467" s="5">
        <f>laptop_prices3[[#This Row],[Battery Life (hours)]]/ScoreCard!$H$3*ScoreCard!$H$5</f>
        <v>4.3166666666666664</v>
      </c>
      <c r="S1467" s="5">
        <f>ScoreCard!$I$3-laptop_prices3[[#This Row],[Weight (kg)]]/ScoreCard!$I$3*ScoreCard!$I$5</f>
        <v>2.6314285714285717</v>
      </c>
      <c r="T1467" s="6" cm="1">
        <f t="array" ref="T1467">_xlfn.IFS(laptop_prices3[[#This Row],[Storage]]="512GB SSD", 512, laptop_prices3[[#This Row],[Storage]] = "1TB SSD", 1000, laptop_prices3[[#This Row],[Storage]] = "2TB SSD", 2000, laptop_prices3[[#This Row],[Storage]]= "256GB SSD", 256, laptop_prices3[[#This Row],[Storage]] = "1TB HDD", 1000*0.7)</f>
        <v>2000</v>
      </c>
      <c r="U1467" s="5">
        <f>laptop_prices3[[#This Row],[Storage Raw Value]]/ScoreCard!$J$3*ScoreCard!$J$5</f>
        <v>8</v>
      </c>
    </row>
    <row r="1468" spans="2:21" x14ac:dyDescent="0.2">
      <c r="B1468" s="4" cm="1">
        <f t="array" ref="B1468">SUM(laptop_prices3[[#This Row],[RAM Comp]:[Weight Comp]]+laptop_prices3[[#This Row],[Storage Comp]])</f>
        <v>22.293497109826589</v>
      </c>
      <c r="C1468">
        <v>1466</v>
      </c>
      <c r="D1468" t="s">
        <v>28</v>
      </c>
      <c r="E1468" t="s">
        <v>18</v>
      </c>
      <c r="F1468">
        <v>16</v>
      </c>
      <c r="G1468" t="s">
        <v>42</v>
      </c>
      <c r="H1468" t="s">
        <v>20</v>
      </c>
      <c r="I1468">
        <v>14</v>
      </c>
      <c r="J1468" t="s">
        <v>43</v>
      </c>
      <c r="K1468">
        <v>9.3000000000000007</v>
      </c>
      <c r="L1468">
        <v>2.1</v>
      </c>
      <c r="M1468" t="s">
        <v>46</v>
      </c>
      <c r="N1468">
        <v>1151.77</v>
      </c>
      <c r="O1468" s="5">
        <f>(ScoreCard!$E$3-laptop_prices3[[#This Row],[Price ($)]])/ScoreCard!$E$3*ScoreCard!$E$5</f>
        <v>4.4671619225972155</v>
      </c>
      <c r="P1468" s="5">
        <f>laptop_prices3[[#This Row],[RAM (GB)]]/ScoreCard!$F$3*ScoreCard!$F$5</f>
        <v>1.75</v>
      </c>
      <c r="Q1468" s="5">
        <f>laptop_prices3[[#This Row],[Screen Size (inch)]]/ScoreCard!$G$3*ScoreCard!$G$5</f>
        <v>1.6184971098265895</v>
      </c>
      <c r="R1468" s="5">
        <f>laptop_prices3[[#This Row],[Battery Life (hours)]]/ScoreCard!$H$3*ScoreCard!$H$5</f>
        <v>5.4249999999999998</v>
      </c>
      <c r="S1468" s="5">
        <f>ScoreCard!$I$3-laptop_prices3[[#This Row],[Weight (kg)]]/ScoreCard!$I$3*ScoreCard!$I$5</f>
        <v>2.2999999999999998</v>
      </c>
      <c r="T1468" s="6" cm="1">
        <f t="array" ref="T1468">_xlfn.IFS(laptop_prices3[[#This Row],[Storage]]="512GB SSD", 512, laptop_prices3[[#This Row],[Storage]] = "1TB SSD", 1000, laptop_prices3[[#This Row],[Storage]] = "2TB SSD", 2000, laptop_prices3[[#This Row],[Storage]]= "256GB SSD", 256, laptop_prices3[[#This Row],[Storage]] = "1TB HDD", 1000*0.7)</f>
        <v>700</v>
      </c>
      <c r="U1468" s="5">
        <f>laptop_prices3[[#This Row],[Storage Raw Value]]/ScoreCard!$J$3*ScoreCard!$J$5</f>
        <v>2.8</v>
      </c>
    </row>
    <row r="1469" spans="2:21" x14ac:dyDescent="0.2">
      <c r="B1469" s="4" cm="1">
        <f t="array" ref="B1469">SUM(laptop_prices3[[#This Row],[RAM Comp]:[Weight Comp]]+laptop_prices3[[#This Row],[Storage Comp]])</f>
        <v>19.652306633636115</v>
      </c>
      <c r="C1469">
        <v>1467</v>
      </c>
      <c r="D1469" t="s">
        <v>45</v>
      </c>
      <c r="E1469" t="s">
        <v>31</v>
      </c>
      <c r="F1469">
        <v>16</v>
      </c>
      <c r="G1469" t="s">
        <v>42</v>
      </c>
      <c r="H1469" t="s">
        <v>35</v>
      </c>
      <c r="I1469">
        <v>14</v>
      </c>
      <c r="J1469" t="s">
        <v>21</v>
      </c>
      <c r="K1469">
        <v>4.4000000000000004</v>
      </c>
      <c r="L1469">
        <v>1.72</v>
      </c>
      <c r="M1469" t="s">
        <v>22</v>
      </c>
      <c r="N1469">
        <v>711.57</v>
      </c>
      <c r="O1469" s="5">
        <f>(ScoreCard!$E$3-laptop_prices3[[#This Row],[Price ($)]])/ScoreCard!$E$3*ScoreCard!$E$5</f>
        <v>4.6708096314910978</v>
      </c>
      <c r="P1469" s="5">
        <f>laptop_prices3[[#This Row],[RAM (GB)]]/ScoreCard!$F$3*ScoreCard!$F$5</f>
        <v>1.75</v>
      </c>
      <c r="Q1469" s="5">
        <f>laptop_prices3[[#This Row],[Screen Size (inch)]]/ScoreCard!$G$3*ScoreCard!$G$5</f>
        <v>1.6184971098265895</v>
      </c>
      <c r="R1469" s="5">
        <f>laptop_prices3[[#This Row],[Battery Life (hours)]]/ScoreCard!$H$3*ScoreCard!$H$5</f>
        <v>2.5666666666666669</v>
      </c>
      <c r="S1469" s="5">
        <f>ScoreCard!$I$3-laptop_prices3[[#This Row],[Weight (kg)]]/ScoreCard!$I$3*ScoreCard!$I$5</f>
        <v>2.5171428571428569</v>
      </c>
      <c r="T1469" s="6" cm="1">
        <f t="array" ref="T1469">_xlfn.IFS(laptop_prices3[[#This Row],[Storage]]="512GB SSD", 512, laptop_prices3[[#This Row],[Storage]] = "1TB SSD", 1000, laptop_prices3[[#This Row],[Storage]] = "2TB SSD", 2000, laptop_prices3[[#This Row],[Storage]]= "256GB SSD", 256, laptop_prices3[[#This Row],[Storage]] = "1TB HDD", 1000*0.7)</f>
        <v>700</v>
      </c>
      <c r="U1469" s="5">
        <f>laptop_prices3[[#This Row],[Storage Raw Value]]/ScoreCard!$J$3*ScoreCard!$J$5</f>
        <v>2.8</v>
      </c>
    </row>
    <row r="1470" spans="2:21" x14ac:dyDescent="0.2">
      <c r="B1470" s="4" cm="1">
        <f t="array" ref="B1470">SUM(laptop_prices3[[#This Row],[RAM Comp]:[Weight Comp]]+laptop_prices3[[#This Row],[Storage Comp]])</f>
        <v>15.34933003027801</v>
      </c>
      <c r="C1470">
        <v>1468</v>
      </c>
      <c r="D1470" t="s">
        <v>38</v>
      </c>
      <c r="E1470" t="s">
        <v>31</v>
      </c>
      <c r="F1470">
        <v>8</v>
      </c>
      <c r="G1470" t="s">
        <v>13</v>
      </c>
      <c r="H1470" t="s">
        <v>35</v>
      </c>
      <c r="I1470">
        <v>16</v>
      </c>
      <c r="J1470" t="s">
        <v>15</v>
      </c>
      <c r="K1470">
        <v>4.9000000000000004</v>
      </c>
      <c r="L1470">
        <v>3.37</v>
      </c>
      <c r="M1470" t="s">
        <v>46</v>
      </c>
      <c r="N1470">
        <v>1043.46</v>
      </c>
      <c r="O1470" s="5">
        <f>(ScoreCard!$E$3-laptop_prices3[[#This Row],[Price ($)]])/ScoreCard!$E$3*ScoreCard!$E$5</f>
        <v>4.5172688815937994</v>
      </c>
      <c r="P1470" s="5">
        <f>laptop_prices3[[#This Row],[RAM (GB)]]/ScoreCard!$F$3*ScoreCard!$F$5</f>
        <v>0.875</v>
      </c>
      <c r="Q1470" s="5">
        <f>laptop_prices3[[#This Row],[Screen Size (inch)]]/ScoreCard!$G$3*ScoreCard!$G$5</f>
        <v>1.8497109826589595</v>
      </c>
      <c r="R1470" s="5">
        <f>laptop_prices3[[#This Row],[Battery Life (hours)]]/ScoreCard!$H$3*ScoreCard!$H$5</f>
        <v>2.8583333333333338</v>
      </c>
      <c r="S1470" s="5">
        <f>ScoreCard!$I$3-laptop_prices3[[#This Row],[Weight (kg)]]/ScoreCard!$I$3*ScoreCard!$I$5</f>
        <v>1.5742857142857143</v>
      </c>
      <c r="T1470" s="6" cm="1">
        <f t="array" ref="T1470">_xlfn.IFS(laptop_prices3[[#This Row],[Storage]]="512GB SSD", 512, laptop_prices3[[#This Row],[Storage]] = "1TB SSD", 1000, laptop_prices3[[#This Row],[Storage]] = "2TB SSD", 2000, laptop_prices3[[#This Row],[Storage]]= "256GB SSD", 256, laptop_prices3[[#This Row],[Storage]] = "1TB HDD", 1000*0.7)</f>
        <v>512</v>
      </c>
      <c r="U1470" s="5">
        <f>laptop_prices3[[#This Row],[Storage Raw Value]]/ScoreCard!$J$3*ScoreCard!$J$5</f>
        <v>2.048</v>
      </c>
    </row>
    <row r="1471" spans="2:21" x14ac:dyDescent="0.2">
      <c r="B1471" s="4" cm="1">
        <f t="array" ref="B1471">SUM(laptop_prices3[[#This Row],[RAM Comp]:[Weight Comp]]+laptop_prices3[[#This Row],[Storage Comp]])</f>
        <v>22.454211395540874</v>
      </c>
      <c r="C1471">
        <v>1469</v>
      </c>
      <c r="D1471" t="s">
        <v>23</v>
      </c>
      <c r="E1471" t="s">
        <v>39</v>
      </c>
      <c r="F1471">
        <v>16</v>
      </c>
      <c r="G1471" t="s">
        <v>42</v>
      </c>
      <c r="H1471" t="s">
        <v>14</v>
      </c>
      <c r="I1471">
        <v>14</v>
      </c>
      <c r="J1471" t="s">
        <v>21</v>
      </c>
      <c r="K1471">
        <v>10.8</v>
      </c>
      <c r="L1471">
        <v>3.35</v>
      </c>
      <c r="M1471" t="s">
        <v>30</v>
      </c>
      <c r="N1471">
        <v>988.22</v>
      </c>
      <c r="O1471" s="5">
        <f>(ScoreCard!$E$3-laptop_prices3[[#This Row],[Price ($)]])/ScoreCard!$E$3*ScoreCard!$E$5</f>
        <v>4.542824309670352</v>
      </c>
      <c r="P1471" s="5">
        <f>laptop_prices3[[#This Row],[RAM (GB)]]/ScoreCard!$F$3*ScoreCard!$F$5</f>
        <v>1.75</v>
      </c>
      <c r="Q1471" s="5">
        <f>laptop_prices3[[#This Row],[Screen Size (inch)]]/ScoreCard!$G$3*ScoreCard!$G$5</f>
        <v>1.6184971098265895</v>
      </c>
      <c r="R1471" s="5">
        <f>laptop_prices3[[#This Row],[Battery Life (hours)]]/ScoreCard!$H$3*ScoreCard!$H$5</f>
        <v>6.3</v>
      </c>
      <c r="S1471" s="5">
        <f>ScoreCard!$I$3-laptop_prices3[[#This Row],[Weight (kg)]]/ScoreCard!$I$3*ScoreCard!$I$5</f>
        <v>1.5857142857142856</v>
      </c>
      <c r="T1471" s="6" cm="1">
        <f t="array" ref="T1471">_xlfn.IFS(laptop_prices3[[#This Row],[Storage]]="512GB SSD", 512, laptop_prices3[[#This Row],[Storage]] = "1TB SSD", 1000, laptop_prices3[[#This Row],[Storage]] = "2TB SSD", 2000, laptop_prices3[[#This Row],[Storage]]= "256GB SSD", 256, laptop_prices3[[#This Row],[Storage]] = "1TB HDD", 1000*0.7)</f>
        <v>700</v>
      </c>
      <c r="U1471" s="5">
        <f>laptop_prices3[[#This Row],[Storage Raw Value]]/ScoreCard!$J$3*ScoreCard!$J$5</f>
        <v>2.8</v>
      </c>
    </row>
    <row r="1472" spans="2:21" x14ac:dyDescent="0.2">
      <c r="B1472" s="4" cm="1">
        <f t="array" ref="B1472">SUM(laptop_prices3[[#This Row],[RAM Comp]:[Weight Comp]]+laptop_prices3[[#This Row],[Storage Comp]])</f>
        <v>18.239211395540874</v>
      </c>
      <c r="C1472">
        <v>1470</v>
      </c>
      <c r="D1472" t="s">
        <v>17</v>
      </c>
      <c r="E1472" t="s">
        <v>12</v>
      </c>
      <c r="F1472">
        <v>8</v>
      </c>
      <c r="G1472" t="s">
        <v>42</v>
      </c>
      <c r="H1472" t="s">
        <v>14</v>
      </c>
      <c r="I1472">
        <v>14</v>
      </c>
      <c r="J1472" t="s">
        <v>43</v>
      </c>
      <c r="K1472">
        <v>4.8</v>
      </c>
      <c r="L1472">
        <v>3.07</v>
      </c>
      <c r="M1472" t="s">
        <v>46</v>
      </c>
      <c r="N1472">
        <v>938.42</v>
      </c>
      <c r="O1472" s="5">
        <f>(ScoreCard!$E$3-laptop_prices3[[#This Row],[Price ($)]])/ScoreCard!$E$3*ScoreCard!$E$5</f>
        <v>4.5658630554743391</v>
      </c>
      <c r="P1472" s="5">
        <f>laptop_prices3[[#This Row],[RAM (GB)]]/ScoreCard!$F$3*ScoreCard!$F$5</f>
        <v>0.875</v>
      </c>
      <c r="Q1472" s="5">
        <f>laptop_prices3[[#This Row],[Screen Size (inch)]]/ScoreCard!$G$3*ScoreCard!$G$5</f>
        <v>1.6184971098265895</v>
      </c>
      <c r="R1472" s="5">
        <f>laptop_prices3[[#This Row],[Battery Life (hours)]]/ScoreCard!$H$3*ScoreCard!$H$5</f>
        <v>2.8</v>
      </c>
      <c r="S1472" s="5">
        <f>ScoreCard!$I$3-laptop_prices3[[#This Row],[Weight (kg)]]/ScoreCard!$I$3*ScoreCard!$I$5</f>
        <v>1.7457142857142858</v>
      </c>
      <c r="T1472" s="6" cm="1">
        <f t="array" ref="T1472">_xlfn.IFS(laptop_prices3[[#This Row],[Storage]]="512GB SSD", 512, laptop_prices3[[#This Row],[Storage]] = "1TB SSD", 1000, laptop_prices3[[#This Row],[Storage]] = "2TB SSD", 2000, laptop_prices3[[#This Row],[Storage]]= "256GB SSD", 256, laptop_prices3[[#This Row],[Storage]] = "1TB HDD", 1000*0.7)</f>
        <v>700</v>
      </c>
      <c r="U1472" s="5">
        <f>laptop_prices3[[#This Row],[Storage Raw Value]]/ScoreCard!$J$3*ScoreCard!$J$5</f>
        <v>2.8</v>
      </c>
    </row>
    <row r="1473" spans="2:21" x14ac:dyDescent="0.2">
      <c r="B1473" s="4" cm="1">
        <f t="array" ref="B1473">SUM(laptop_prices3[[#This Row],[RAM Comp]:[Weight Comp]]+laptop_prices3[[#This Row],[Storage Comp]])</f>
        <v>46.194182493806771</v>
      </c>
      <c r="C1473">
        <v>1471</v>
      </c>
      <c r="D1473" t="s">
        <v>47</v>
      </c>
      <c r="E1473" t="s">
        <v>24</v>
      </c>
      <c r="F1473">
        <v>32</v>
      </c>
      <c r="G1473" t="s">
        <v>25</v>
      </c>
      <c r="H1473" t="s">
        <v>32</v>
      </c>
      <c r="I1473">
        <v>15.6</v>
      </c>
      <c r="J1473" t="s">
        <v>27</v>
      </c>
      <c r="K1473">
        <v>11.7</v>
      </c>
      <c r="L1473">
        <v>2.5099999999999998</v>
      </c>
      <c r="M1473" t="s">
        <v>16</v>
      </c>
      <c r="N1473">
        <v>3668.97</v>
      </c>
      <c r="O1473" s="5">
        <f>(ScoreCard!$E$3-laptop_prices3[[#This Row],[Price ($)]])/ScoreCard!$E$3*ScoreCard!$E$5</f>
        <v>3.3026412210350227</v>
      </c>
      <c r="P1473" s="5">
        <f>laptop_prices3[[#This Row],[RAM (GB)]]/ScoreCard!$F$3*ScoreCard!$F$5</f>
        <v>3.5</v>
      </c>
      <c r="Q1473" s="5">
        <f>laptop_prices3[[#This Row],[Screen Size (inch)]]/ScoreCard!$G$3*ScoreCard!$G$5</f>
        <v>1.8034682080924855</v>
      </c>
      <c r="R1473" s="5">
        <f>laptop_prices3[[#This Row],[Battery Life (hours)]]/ScoreCard!$H$3*ScoreCard!$H$5</f>
        <v>6.8250000000000002</v>
      </c>
      <c r="S1473" s="5">
        <f>ScoreCard!$I$3-laptop_prices3[[#This Row],[Weight (kg)]]/ScoreCard!$I$3*ScoreCard!$I$5</f>
        <v>2.0657142857142858</v>
      </c>
      <c r="T1473" s="6" cm="1">
        <f t="array" ref="T1473">_xlfn.IFS(laptop_prices3[[#This Row],[Storage]]="512GB SSD", 512, laptop_prices3[[#This Row],[Storage]] = "1TB SSD", 1000, laptop_prices3[[#This Row],[Storage]] = "2TB SSD", 2000, laptop_prices3[[#This Row],[Storage]]= "256GB SSD", 256, laptop_prices3[[#This Row],[Storage]] = "1TB HDD", 1000*0.7)</f>
        <v>2000</v>
      </c>
      <c r="U1473" s="5">
        <f>laptop_prices3[[#This Row],[Storage Raw Value]]/ScoreCard!$J$3*ScoreCard!$J$5</f>
        <v>8</v>
      </c>
    </row>
    <row r="1474" spans="2:21" x14ac:dyDescent="0.2">
      <c r="B1474" s="4" cm="1">
        <f t="array" ref="B1474">SUM(laptop_prices3[[#This Row],[RAM Comp]:[Weight Comp]]+laptop_prices3[[#This Row],[Storage Comp]])</f>
        <v>32.470163776493251</v>
      </c>
      <c r="C1474">
        <v>1472</v>
      </c>
      <c r="D1474" t="s">
        <v>28</v>
      </c>
      <c r="E1474" t="s">
        <v>39</v>
      </c>
      <c r="F1474">
        <v>64</v>
      </c>
      <c r="G1474" t="s">
        <v>19</v>
      </c>
      <c r="H1474" t="s">
        <v>44</v>
      </c>
      <c r="I1474">
        <v>14</v>
      </c>
      <c r="J1474" t="s">
        <v>43</v>
      </c>
      <c r="K1474">
        <v>8.9</v>
      </c>
      <c r="L1474">
        <v>1.47</v>
      </c>
      <c r="M1474" t="s">
        <v>46</v>
      </c>
      <c r="N1474">
        <v>1720.9</v>
      </c>
      <c r="O1474" s="5">
        <f>(ScoreCard!$E$3-laptop_prices3[[#This Row],[Price ($)]])/ScoreCard!$E$3*ScoreCard!$E$5</f>
        <v>4.2038679185927306</v>
      </c>
      <c r="P1474" s="5">
        <f>laptop_prices3[[#This Row],[RAM (GB)]]/ScoreCard!$F$3*ScoreCard!$F$5</f>
        <v>7</v>
      </c>
      <c r="Q1474" s="5">
        <f>laptop_prices3[[#This Row],[Screen Size (inch)]]/ScoreCard!$G$3*ScoreCard!$G$5</f>
        <v>1.6184971098265895</v>
      </c>
      <c r="R1474" s="5">
        <f>laptop_prices3[[#This Row],[Battery Life (hours)]]/ScoreCard!$H$3*ScoreCard!$H$5</f>
        <v>5.1916666666666664</v>
      </c>
      <c r="S1474" s="5">
        <f>ScoreCard!$I$3-laptop_prices3[[#This Row],[Weight (kg)]]/ScoreCard!$I$3*ScoreCard!$I$5</f>
        <v>2.66</v>
      </c>
      <c r="T1474" s="6" cm="1">
        <f t="array" ref="T1474">_xlfn.IFS(laptop_prices3[[#This Row],[Storage]]="512GB SSD", 512, laptop_prices3[[#This Row],[Storage]] = "1TB SSD", 1000, laptop_prices3[[#This Row],[Storage]] = "2TB SSD", 2000, laptop_prices3[[#This Row],[Storage]]= "256GB SSD", 256, laptop_prices3[[#This Row],[Storage]] = "1TB HDD", 1000*0.7)</f>
        <v>1000</v>
      </c>
      <c r="U1474" s="5">
        <f>laptop_prices3[[#This Row],[Storage Raw Value]]/ScoreCard!$J$3*ScoreCard!$J$5</f>
        <v>4</v>
      </c>
    </row>
    <row r="1475" spans="2:21" x14ac:dyDescent="0.2">
      <c r="B1475" s="4" cm="1">
        <f t="array" ref="B1475">SUM(laptop_prices3[[#This Row],[RAM Comp]:[Weight Comp]]+laptop_prices3[[#This Row],[Storage Comp]])</f>
        <v>14.89327773190201</v>
      </c>
      <c r="C1475">
        <v>1473</v>
      </c>
      <c r="D1475" t="s">
        <v>38</v>
      </c>
      <c r="E1475" t="s">
        <v>24</v>
      </c>
      <c r="F1475">
        <v>16</v>
      </c>
      <c r="G1475" t="s">
        <v>29</v>
      </c>
      <c r="H1475" t="s">
        <v>20</v>
      </c>
      <c r="I1475">
        <v>15.6</v>
      </c>
      <c r="J1475" t="s">
        <v>27</v>
      </c>
      <c r="K1475">
        <v>9.1999999999999993</v>
      </c>
      <c r="L1475">
        <v>2.84</v>
      </c>
      <c r="M1475" t="s">
        <v>46</v>
      </c>
      <c r="N1475">
        <v>2297.27</v>
      </c>
      <c r="O1475" s="5">
        <f>(ScoreCard!$E$3-laptop_prices3[[#This Row],[Price ($)]])/ScoreCard!$E$3*ScoreCard!$E$5</f>
        <v>3.9372245065637292</v>
      </c>
      <c r="P1475" s="5">
        <f>laptop_prices3[[#This Row],[RAM (GB)]]/ScoreCard!$F$3*ScoreCard!$F$5</f>
        <v>1.75</v>
      </c>
      <c r="Q1475" s="5">
        <f>laptop_prices3[[#This Row],[Screen Size (inch)]]/ScoreCard!$G$3*ScoreCard!$G$5</f>
        <v>1.8034682080924855</v>
      </c>
      <c r="R1475" s="5">
        <f>laptop_prices3[[#This Row],[Battery Life (hours)]]/ScoreCard!$H$3*ScoreCard!$H$5</f>
        <v>5.3666666666666663</v>
      </c>
      <c r="S1475" s="5">
        <f>ScoreCard!$I$3-laptop_prices3[[#This Row],[Weight (kg)]]/ScoreCard!$I$3*ScoreCard!$I$5</f>
        <v>1.8771428571428572</v>
      </c>
      <c r="T1475" s="6" cm="1">
        <f t="array" ref="T1475">_xlfn.IFS(laptop_prices3[[#This Row],[Storage]]="512GB SSD", 512, laptop_prices3[[#This Row],[Storage]] = "1TB SSD", 1000, laptop_prices3[[#This Row],[Storage]] = "2TB SSD", 2000, laptop_prices3[[#This Row],[Storage]]= "256GB SSD", 256, laptop_prices3[[#This Row],[Storage]] = "1TB HDD", 1000*0.7)</f>
        <v>256</v>
      </c>
      <c r="U1475" s="5">
        <f>laptop_prices3[[#This Row],[Storage Raw Value]]/ScoreCard!$J$3*ScoreCard!$J$5</f>
        <v>1.024</v>
      </c>
    </row>
    <row r="1476" spans="2:21" x14ac:dyDescent="0.2">
      <c r="B1476" s="4" cm="1">
        <f t="array" ref="B1476">SUM(laptop_prices3[[#This Row],[RAM Comp]:[Weight Comp]]+laptop_prices3[[#This Row],[Storage Comp]])</f>
        <v>31.861619873382878</v>
      </c>
      <c r="C1476">
        <v>1474</v>
      </c>
      <c r="D1476" t="s">
        <v>34</v>
      </c>
      <c r="E1476" t="s">
        <v>37</v>
      </c>
      <c r="F1476">
        <v>64</v>
      </c>
      <c r="G1476" t="s">
        <v>19</v>
      </c>
      <c r="H1476" t="s">
        <v>14</v>
      </c>
      <c r="I1476">
        <v>13.3</v>
      </c>
      <c r="J1476" t="s">
        <v>21</v>
      </c>
      <c r="K1476">
        <v>9.6999999999999993</v>
      </c>
      <c r="L1476">
        <v>3.21</v>
      </c>
      <c r="M1476" t="s">
        <v>22</v>
      </c>
      <c r="N1476">
        <v>3218.91</v>
      </c>
      <c r="O1476" s="5">
        <f>(ScoreCard!$E$3-laptop_prices3[[#This Row],[Price ($)]])/ScoreCard!$E$3*ScoreCard!$E$5</f>
        <v>3.510850416547926</v>
      </c>
      <c r="P1476" s="5">
        <f>laptop_prices3[[#This Row],[RAM (GB)]]/ScoreCard!$F$3*ScoreCard!$F$5</f>
        <v>7</v>
      </c>
      <c r="Q1476" s="5">
        <f>laptop_prices3[[#This Row],[Screen Size (inch)]]/ScoreCard!$G$3*ScoreCard!$G$5</f>
        <v>1.5375722543352601</v>
      </c>
      <c r="R1476" s="5">
        <f>laptop_prices3[[#This Row],[Battery Life (hours)]]/ScoreCard!$H$3*ScoreCard!$H$5</f>
        <v>5.6583333333333323</v>
      </c>
      <c r="S1476" s="5">
        <f>ScoreCard!$I$3-laptop_prices3[[#This Row],[Weight (kg)]]/ScoreCard!$I$3*ScoreCard!$I$5</f>
        <v>1.6657142857142857</v>
      </c>
      <c r="T1476" s="6" cm="1">
        <f t="array" ref="T1476">_xlfn.IFS(laptop_prices3[[#This Row],[Storage]]="512GB SSD", 512, laptop_prices3[[#This Row],[Storage]] = "1TB SSD", 1000, laptop_prices3[[#This Row],[Storage]] = "2TB SSD", 2000, laptop_prices3[[#This Row],[Storage]]= "256GB SSD", 256, laptop_prices3[[#This Row],[Storage]] = "1TB HDD", 1000*0.7)</f>
        <v>1000</v>
      </c>
      <c r="U1476" s="5">
        <f>laptop_prices3[[#This Row],[Storage Raw Value]]/ScoreCard!$J$3*ScoreCard!$J$5</f>
        <v>4</v>
      </c>
    </row>
    <row r="1477" spans="2:21" x14ac:dyDescent="0.2">
      <c r="B1477" s="4" cm="1">
        <f t="array" ref="B1477">SUM(laptop_prices3[[#This Row],[RAM Comp]:[Weight Comp]]+laptop_prices3[[#This Row],[Storage Comp]])</f>
        <v>30.164999999999999</v>
      </c>
      <c r="C1477">
        <v>1475</v>
      </c>
      <c r="D1477" t="s">
        <v>34</v>
      </c>
      <c r="E1477" t="s">
        <v>48</v>
      </c>
      <c r="F1477">
        <v>32</v>
      </c>
      <c r="G1477" t="s">
        <v>19</v>
      </c>
      <c r="H1477" t="s">
        <v>44</v>
      </c>
      <c r="I1477">
        <v>17.3</v>
      </c>
      <c r="J1477" t="s">
        <v>21</v>
      </c>
      <c r="K1477">
        <v>10.5</v>
      </c>
      <c r="L1477">
        <v>1.68</v>
      </c>
      <c r="M1477" t="s">
        <v>30</v>
      </c>
      <c r="N1477">
        <v>1195.19</v>
      </c>
      <c r="O1477" s="5">
        <f>(ScoreCard!$E$3-laptop_prices3[[#This Row],[Price ($)]])/ScoreCard!$E$3*ScoreCard!$E$5</f>
        <v>4.4470747269584781</v>
      </c>
      <c r="P1477" s="5">
        <f>laptop_prices3[[#This Row],[RAM (GB)]]/ScoreCard!$F$3*ScoreCard!$F$5</f>
        <v>3.5</v>
      </c>
      <c r="Q1477" s="5">
        <f>laptop_prices3[[#This Row],[Screen Size (inch)]]/ScoreCard!$G$3*ScoreCard!$G$5</f>
        <v>2</v>
      </c>
      <c r="R1477" s="5">
        <f>laptop_prices3[[#This Row],[Battery Life (hours)]]/ScoreCard!$H$3*ScoreCard!$H$5</f>
        <v>6.125</v>
      </c>
      <c r="S1477" s="5">
        <f>ScoreCard!$I$3-laptop_prices3[[#This Row],[Weight (kg)]]/ScoreCard!$I$3*ScoreCard!$I$5</f>
        <v>2.54</v>
      </c>
      <c r="T1477" s="6" cm="1">
        <f t="array" ref="T1477">_xlfn.IFS(laptop_prices3[[#This Row],[Storage]]="512GB SSD", 512, laptop_prices3[[#This Row],[Storage]] = "1TB SSD", 1000, laptop_prices3[[#This Row],[Storage]] = "2TB SSD", 2000, laptop_prices3[[#This Row],[Storage]]= "256GB SSD", 256, laptop_prices3[[#This Row],[Storage]] = "1TB HDD", 1000*0.7)</f>
        <v>1000</v>
      </c>
      <c r="U1477" s="5">
        <f>laptop_prices3[[#This Row],[Storage Raw Value]]/ScoreCard!$J$3*ScoreCard!$J$5</f>
        <v>4</v>
      </c>
    </row>
    <row r="1478" spans="2:21" x14ac:dyDescent="0.2">
      <c r="B1478" s="4" cm="1">
        <f t="array" ref="B1478">SUM(laptop_prices3[[#This Row],[RAM Comp]:[Weight Comp]]+laptop_prices3[[#This Row],[Storage Comp]])</f>
        <v>49.197142857142858</v>
      </c>
      <c r="C1478">
        <v>1476</v>
      </c>
      <c r="D1478" t="s">
        <v>38</v>
      </c>
      <c r="E1478" t="s">
        <v>37</v>
      </c>
      <c r="F1478">
        <v>64</v>
      </c>
      <c r="G1478" t="s">
        <v>25</v>
      </c>
      <c r="H1478" t="s">
        <v>20</v>
      </c>
      <c r="I1478">
        <v>17.3</v>
      </c>
      <c r="J1478" t="s">
        <v>15</v>
      </c>
      <c r="K1478">
        <v>9.6</v>
      </c>
      <c r="L1478">
        <v>1.58</v>
      </c>
      <c r="M1478" t="s">
        <v>16</v>
      </c>
      <c r="N1478">
        <v>5305.75</v>
      </c>
      <c r="O1478" s="5">
        <f>(ScoreCard!$E$3-laptop_prices3[[#This Row],[Price ($)]])/ScoreCard!$E$3*ScoreCard!$E$5</f>
        <v>2.5454251897689462</v>
      </c>
      <c r="P1478" s="5">
        <f>laptop_prices3[[#This Row],[RAM (GB)]]/ScoreCard!$F$3*ScoreCard!$F$5</f>
        <v>7</v>
      </c>
      <c r="Q1478" s="5">
        <f>laptop_prices3[[#This Row],[Screen Size (inch)]]/ScoreCard!$G$3*ScoreCard!$G$5</f>
        <v>2</v>
      </c>
      <c r="R1478" s="5">
        <f>laptop_prices3[[#This Row],[Battery Life (hours)]]/ScoreCard!$H$3*ScoreCard!$H$5</f>
        <v>5.6</v>
      </c>
      <c r="S1478" s="5">
        <f>ScoreCard!$I$3-laptop_prices3[[#This Row],[Weight (kg)]]/ScoreCard!$I$3*ScoreCard!$I$5</f>
        <v>2.597142857142857</v>
      </c>
      <c r="T1478" s="6" cm="1">
        <f t="array" ref="T1478">_xlfn.IFS(laptop_prices3[[#This Row],[Storage]]="512GB SSD", 512, laptop_prices3[[#This Row],[Storage]] = "1TB SSD", 1000, laptop_prices3[[#This Row],[Storage]] = "2TB SSD", 2000, laptop_prices3[[#This Row],[Storage]]= "256GB SSD", 256, laptop_prices3[[#This Row],[Storage]] = "1TB HDD", 1000*0.7)</f>
        <v>2000</v>
      </c>
      <c r="U1478" s="5">
        <f>laptop_prices3[[#This Row],[Storage Raw Value]]/ScoreCard!$J$3*ScoreCard!$J$5</f>
        <v>8</v>
      </c>
    </row>
    <row r="1479" spans="2:21" x14ac:dyDescent="0.2">
      <c r="B1479" s="4" cm="1">
        <f t="array" ref="B1479">SUM(laptop_prices3[[#This Row],[RAM Comp]:[Weight Comp]]+laptop_prices3[[#This Row],[Storage Comp]])</f>
        <v>27.918809523809522</v>
      </c>
      <c r="C1479">
        <v>1477</v>
      </c>
      <c r="D1479" t="s">
        <v>47</v>
      </c>
      <c r="E1479" t="s">
        <v>31</v>
      </c>
      <c r="F1479">
        <v>8</v>
      </c>
      <c r="G1479" t="s">
        <v>19</v>
      </c>
      <c r="H1479" t="s">
        <v>40</v>
      </c>
      <c r="I1479">
        <v>17.3</v>
      </c>
      <c r="J1479" t="s">
        <v>21</v>
      </c>
      <c r="K1479">
        <v>11.6</v>
      </c>
      <c r="L1479">
        <v>2.14</v>
      </c>
      <c r="M1479" t="s">
        <v>30</v>
      </c>
      <c r="N1479">
        <v>896.95</v>
      </c>
      <c r="O1479" s="5">
        <f>(ScoreCard!$E$3-laptop_prices3[[#This Row],[Price ($)]])/ScoreCard!$E$3*ScoreCard!$E$5</f>
        <v>4.5850481315484624</v>
      </c>
      <c r="P1479" s="5">
        <f>laptop_prices3[[#This Row],[RAM (GB)]]/ScoreCard!$F$3*ScoreCard!$F$5</f>
        <v>0.875</v>
      </c>
      <c r="Q1479" s="5">
        <f>laptop_prices3[[#This Row],[Screen Size (inch)]]/ScoreCard!$G$3*ScoreCard!$G$5</f>
        <v>2</v>
      </c>
      <c r="R1479" s="5">
        <f>laptop_prices3[[#This Row],[Battery Life (hours)]]/ScoreCard!$H$3*ScoreCard!$H$5</f>
        <v>6.7666666666666666</v>
      </c>
      <c r="S1479" s="5">
        <f>ScoreCard!$I$3-laptop_prices3[[#This Row],[Weight (kg)]]/ScoreCard!$I$3*ScoreCard!$I$5</f>
        <v>2.2771428571428571</v>
      </c>
      <c r="T1479" s="6" cm="1">
        <f t="array" ref="T1479">_xlfn.IFS(laptop_prices3[[#This Row],[Storage]]="512GB SSD", 512, laptop_prices3[[#This Row],[Storage]] = "1TB SSD", 1000, laptop_prices3[[#This Row],[Storage]] = "2TB SSD", 2000, laptop_prices3[[#This Row],[Storage]]= "256GB SSD", 256, laptop_prices3[[#This Row],[Storage]] = "1TB HDD", 1000*0.7)</f>
        <v>1000</v>
      </c>
      <c r="U1479" s="5">
        <f>laptop_prices3[[#This Row],[Storage Raw Value]]/ScoreCard!$J$3*ScoreCard!$J$5</f>
        <v>4</v>
      </c>
    </row>
    <row r="1480" spans="2:21" x14ac:dyDescent="0.2">
      <c r="B1480" s="4" cm="1">
        <f t="array" ref="B1480">SUM(laptop_prices3[[#This Row],[RAM Comp]:[Weight Comp]]+laptop_prices3[[#This Row],[Storage Comp]])</f>
        <v>30.971190476190475</v>
      </c>
      <c r="C1480">
        <v>1478</v>
      </c>
      <c r="D1480" t="s">
        <v>36</v>
      </c>
      <c r="E1480" t="s">
        <v>18</v>
      </c>
      <c r="F1480">
        <v>64</v>
      </c>
      <c r="G1480" t="s">
        <v>19</v>
      </c>
      <c r="H1480" t="s">
        <v>14</v>
      </c>
      <c r="I1480">
        <v>17.3</v>
      </c>
      <c r="J1480" t="s">
        <v>43</v>
      </c>
      <c r="K1480">
        <v>5.5</v>
      </c>
      <c r="L1480">
        <v>1.29</v>
      </c>
      <c r="M1480" t="s">
        <v>46</v>
      </c>
      <c r="N1480">
        <v>3169.4</v>
      </c>
      <c r="O1480" s="5">
        <f>(ScoreCard!$E$3-laptop_prices3[[#This Row],[Price ($)]])/ScoreCard!$E$3*ScoreCard!$E$5</f>
        <v>3.5337550009807659</v>
      </c>
      <c r="P1480" s="5">
        <f>laptop_prices3[[#This Row],[RAM (GB)]]/ScoreCard!$F$3*ScoreCard!$F$5</f>
        <v>7</v>
      </c>
      <c r="Q1480" s="5">
        <f>laptop_prices3[[#This Row],[Screen Size (inch)]]/ScoreCard!$G$3*ScoreCard!$G$5</f>
        <v>2</v>
      </c>
      <c r="R1480" s="5">
        <f>laptop_prices3[[#This Row],[Battery Life (hours)]]/ScoreCard!$H$3*ScoreCard!$H$5</f>
        <v>3.208333333333333</v>
      </c>
      <c r="S1480" s="5">
        <f>ScoreCard!$I$3-laptop_prices3[[#This Row],[Weight (kg)]]/ScoreCard!$I$3*ScoreCard!$I$5</f>
        <v>2.7628571428571429</v>
      </c>
      <c r="T1480" s="6" cm="1">
        <f t="array" ref="T1480">_xlfn.IFS(laptop_prices3[[#This Row],[Storage]]="512GB SSD", 512, laptop_prices3[[#This Row],[Storage]] = "1TB SSD", 1000, laptop_prices3[[#This Row],[Storage]] = "2TB SSD", 2000, laptop_prices3[[#This Row],[Storage]]= "256GB SSD", 256, laptop_prices3[[#This Row],[Storage]] = "1TB HDD", 1000*0.7)</f>
        <v>1000</v>
      </c>
      <c r="U1480" s="5">
        <f>laptop_prices3[[#This Row],[Storage Raw Value]]/ScoreCard!$J$3*ScoreCard!$J$5</f>
        <v>4</v>
      </c>
    </row>
    <row r="1481" spans="2:21" x14ac:dyDescent="0.2">
      <c r="B1481" s="4" cm="1">
        <f t="array" ref="B1481">SUM(laptop_prices3[[#This Row],[RAM Comp]:[Weight Comp]]+laptop_prices3[[#This Row],[Storage Comp]])</f>
        <v>26.718587255711533</v>
      </c>
      <c r="C1481">
        <v>1479</v>
      </c>
      <c r="D1481" t="s">
        <v>47</v>
      </c>
      <c r="E1481" t="s">
        <v>37</v>
      </c>
      <c r="F1481">
        <v>4</v>
      </c>
      <c r="G1481" t="s">
        <v>19</v>
      </c>
      <c r="H1481" t="s">
        <v>32</v>
      </c>
      <c r="I1481">
        <v>15.6</v>
      </c>
      <c r="J1481" t="s">
        <v>15</v>
      </c>
      <c r="K1481">
        <v>10.6</v>
      </c>
      <c r="L1481">
        <v>2.11</v>
      </c>
      <c r="M1481" t="s">
        <v>46</v>
      </c>
      <c r="N1481">
        <v>2567.02</v>
      </c>
      <c r="O1481" s="5">
        <f>(ScoreCard!$E$3-laptop_prices3[[#This Row],[Price ($)]])/ScoreCard!$E$3*ScoreCard!$E$5</f>
        <v>3.8124313001254642</v>
      </c>
      <c r="P1481" s="5">
        <f>laptop_prices3[[#This Row],[RAM (GB)]]/ScoreCard!$F$3*ScoreCard!$F$5</f>
        <v>0.4375</v>
      </c>
      <c r="Q1481" s="5">
        <f>laptop_prices3[[#This Row],[Screen Size (inch)]]/ScoreCard!$G$3*ScoreCard!$G$5</f>
        <v>1.8034682080924855</v>
      </c>
      <c r="R1481" s="5">
        <f>laptop_prices3[[#This Row],[Battery Life (hours)]]/ScoreCard!$H$3*ScoreCard!$H$5</f>
        <v>6.1833333333333336</v>
      </c>
      <c r="S1481" s="5">
        <f>ScoreCard!$I$3-laptop_prices3[[#This Row],[Weight (kg)]]/ScoreCard!$I$3*ScoreCard!$I$5</f>
        <v>2.2942857142857145</v>
      </c>
      <c r="T1481" s="6" cm="1">
        <f t="array" ref="T1481">_xlfn.IFS(laptop_prices3[[#This Row],[Storage]]="512GB SSD", 512, laptop_prices3[[#This Row],[Storage]] = "1TB SSD", 1000, laptop_prices3[[#This Row],[Storage]] = "2TB SSD", 2000, laptop_prices3[[#This Row],[Storage]]= "256GB SSD", 256, laptop_prices3[[#This Row],[Storage]] = "1TB HDD", 1000*0.7)</f>
        <v>1000</v>
      </c>
      <c r="U1481" s="5">
        <f>laptop_prices3[[#This Row],[Storage Raw Value]]/ScoreCard!$J$3*ScoreCard!$J$5</f>
        <v>4</v>
      </c>
    </row>
    <row r="1482" spans="2:21" x14ac:dyDescent="0.2">
      <c r="B1482" s="4" cm="1">
        <f t="array" ref="B1482">SUM(laptop_prices3[[#This Row],[RAM Comp]:[Weight Comp]]+laptop_prices3[[#This Row],[Storage Comp]])</f>
        <v>42.197091935039907</v>
      </c>
      <c r="C1482">
        <v>1480</v>
      </c>
      <c r="D1482" t="s">
        <v>11</v>
      </c>
      <c r="E1482" t="s">
        <v>18</v>
      </c>
      <c r="F1482">
        <v>16</v>
      </c>
      <c r="G1482" t="s">
        <v>25</v>
      </c>
      <c r="H1482" t="s">
        <v>35</v>
      </c>
      <c r="I1482">
        <v>16</v>
      </c>
      <c r="J1482" t="s">
        <v>43</v>
      </c>
      <c r="K1482">
        <v>7.7</v>
      </c>
      <c r="L1482">
        <v>2.44</v>
      </c>
      <c r="M1482" t="s">
        <v>16</v>
      </c>
      <c r="N1482">
        <v>2470.04</v>
      </c>
      <c r="O1482" s="5">
        <f>(ScoreCard!$E$3-laptop_prices3[[#This Row],[Price ($)]])/ScoreCard!$E$3*ScoreCard!$E$5</f>
        <v>3.8572967131389326</v>
      </c>
      <c r="P1482" s="5">
        <f>laptop_prices3[[#This Row],[RAM (GB)]]/ScoreCard!$F$3*ScoreCard!$F$5</f>
        <v>1.75</v>
      </c>
      <c r="Q1482" s="5">
        <f>laptop_prices3[[#This Row],[Screen Size (inch)]]/ScoreCard!$G$3*ScoreCard!$G$5</f>
        <v>1.8497109826589595</v>
      </c>
      <c r="R1482" s="5">
        <f>laptop_prices3[[#This Row],[Battery Life (hours)]]/ScoreCard!$H$3*ScoreCard!$H$5</f>
        <v>4.4916666666666671</v>
      </c>
      <c r="S1482" s="5">
        <f>ScoreCard!$I$3-laptop_prices3[[#This Row],[Weight (kg)]]/ScoreCard!$I$3*ScoreCard!$I$5</f>
        <v>2.1057142857142859</v>
      </c>
      <c r="T1482" s="6" cm="1">
        <f t="array" ref="T1482">_xlfn.IFS(laptop_prices3[[#This Row],[Storage]]="512GB SSD", 512, laptop_prices3[[#This Row],[Storage]] = "1TB SSD", 1000, laptop_prices3[[#This Row],[Storage]] = "2TB SSD", 2000, laptop_prices3[[#This Row],[Storage]]= "256GB SSD", 256, laptop_prices3[[#This Row],[Storage]] = "1TB HDD", 1000*0.7)</f>
        <v>2000</v>
      </c>
      <c r="U1482" s="5">
        <f>laptop_prices3[[#This Row],[Storage Raw Value]]/ScoreCard!$J$3*ScoreCard!$J$5</f>
        <v>8</v>
      </c>
    </row>
    <row r="1483" spans="2:21" x14ac:dyDescent="0.2">
      <c r="B1483" s="4" cm="1">
        <f t="array" ref="B1483">SUM(laptop_prices3[[#This Row],[RAM Comp]:[Weight Comp]]+laptop_prices3[[#This Row],[Storage Comp]])</f>
        <v>26.296830443159923</v>
      </c>
      <c r="C1483">
        <v>1481</v>
      </c>
      <c r="D1483" t="s">
        <v>17</v>
      </c>
      <c r="E1483" t="s">
        <v>41</v>
      </c>
      <c r="F1483">
        <v>32</v>
      </c>
      <c r="G1483" t="s">
        <v>19</v>
      </c>
      <c r="H1483" t="s">
        <v>40</v>
      </c>
      <c r="I1483">
        <v>14</v>
      </c>
      <c r="J1483" t="s">
        <v>27</v>
      </c>
      <c r="K1483">
        <v>6.1</v>
      </c>
      <c r="L1483">
        <v>3.29</v>
      </c>
      <c r="M1483" t="s">
        <v>22</v>
      </c>
      <c r="N1483">
        <v>6044.66</v>
      </c>
      <c r="O1483" s="5">
        <f>(ScoreCard!$E$3-laptop_prices3[[#This Row],[Price ($)]])/ScoreCard!$E$3*ScoreCard!$E$5</f>
        <v>2.2035866423387378</v>
      </c>
      <c r="P1483" s="5">
        <f>laptop_prices3[[#This Row],[RAM (GB)]]/ScoreCard!$F$3*ScoreCard!$F$5</f>
        <v>3.5</v>
      </c>
      <c r="Q1483" s="5">
        <f>laptop_prices3[[#This Row],[Screen Size (inch)]]/ScoreCard!$G$3*ScoreCard!$G$5</f>
        <v>1.6184971098265895</v>
      </c>
      <c r="R1483" s="5">
        <f>laptop_prices3[[#This Row],[Battery Life (hours)]]/ScoreCard!$H$3*ScoreCard!$H$5</f>
        <v>3.5583333333333331</v>
      </c>
      <c r="S1483" s="5">
        <f>ScoreCard!$I$3-laptop_prices3[[#This Row],[Weight (kg)]]/ScoreCard!$I$3*ScoreCard!$I$5</f>
        <v>1.6199999999999999</v>
      </c>
      <c r="T1483" s="6" cm="1">
        <f t="array" ref="T1483">_xlfn.IFS(laptop_prices3[[#This Row],[Storage]]="512GB SSD", 512, laptop_prices3[[#This Row],[Storage]] = "1TB SSD", 1000, laptop_prices3[[#This Row],[Storage]] = "2TB SSD", 2000, laptop_prices3[[#This Row],[Storage]]= "256GB SSD", 256, laptop_prices3[[#This Row],[Storage]] = "1TB HDD", 1000*0.7)</f>
        <v>1000</v>
      </c>
      <c r="U1483" s="5">
        <f>laptop_prices3[[#This Row],[Storage Raw Value]]/ScoreCard!$J$3*ScoreCard!$J$5</f>
        <v>4</v>
      </c>
    </row>
    <row r="1484" spans="2:21" x14ac:dyDescent="0.2">
      <c r="B1484" s="4" cm="1">
        <f t="array" ref="B1484">SUM(laptop_prices3[[#This Row],[RAM Comp]:[Weight Comp]]+laptop_prices3[[#This Row],[Storage Comp]])</f>
        <v>19.771190476190476</v>
      </c>
      <c r="C1484">
        <v>1482</v>
      </c>
      <c r="D1484" t="s">
        <v>33</v>
      </c>
      <c r="E1484" t="s">
        <v>18</v>
      </c>
      <c r="F1484">
        <v>8</v>
      </c>
      <c r="G1484" t="s">
        <v>42</v>
      </c>
      <c r="H1484" t="s">
        <v>32</v>
      </c>
      <c r="I1484">
        <v>17.3</v>
      </c>
      <c r="J1484" t="s">
        <v>27</v>
      </c>
      <c r="K1484">
        <v>6.4</v>
      </c>
      <c r="L1484">
        <v>2.69</v>
      </c>
      <c r="M1484" t="s">
        <v>16</v>
      </c>
      <c r="N1484">
        <v>1774.46</v>
      </c>
      <c r="O1484" s="5">
        <f>(ScoreCard!$E$3-laptop_prices3[[#This Row],[Price ($)]])/ScoreCard!$E$3*ScoreCard!$E$5</f>
        <v>4.1790897012179995</v>
      </c>
      <c r="P1484" s="5">
        <f>laptop_prices3[[#This Row],[RAM (GB)]]/ScoreCard!$F$3*ScoreCard!$F$5</f>
        <v>0.875</v>
      </c>
      <c r="Q1484" s="5">
        <f>laptop_prices3[[#This Row],[Screen Size (inch)]]/ScoreCard!$G$3*ScoreCard!$G$5</f>
        <v>2</v>
      </c>
      <c r="R1484" s="5">
        <f>laptop_prices3[[#This Row],[Battery Life (hours)]]/ScoreCard!$H$3*ScoreCard!$H$5</f>
        <v>3.7333333333333334</v>
      </c>
      <c r="S1484" s="5">
        <f>ScoreCard!$I$3-laptop_prices3[[#This Row],[Weight (kg)]]/ScoreCard!$I$3*ScoreCard!$I$5</f>
        <v>1.9628571428571429</v>
      </c>
      <c r="T1484" s="6" cm="1">
        <f t="array" ref="T1484">_xlfn.IFS(laptop_prices3[[#This Row],[Storage]]="512GB SSD", 512, laptop_prices3[[#This Row],[Storage]] = "1TB SSD", 1000, laptop_prices3[[#This Row],[Storage]] = "2TB SSD", 2000, laptop_prices3[[#This Row],[Storage]]= "256GB SSD", 256, laptop_prices3[[#This Row],[Storage]] = "1TB HDD", 1000*0.7)</f>
        <v>700</v>
      </c>
      <c r="U1484" s="5">
        <f>laptop_prices3[[#This Row],[Storage Raw Value]]/ScoreCard!$J$3*ScoreCard!$J$5</f>
        <v>2.8</v>
      </c>
    </row>
    <row r="1485" spans="2:21" x14ac:dyDescent="0.2">
      <c r="B1485" s="4" cm="1">
        <f t="array" ref="B1485">SUM(laptop_prices3[[#This Row],[RAM Comp]:[Weight Comp]]+laptop_prices3[[#This Row],[Storage Comp]])</f>
        <v>21.243095238095236</v>
      </c>
      <c r="C1485">
        <v>1483</v>
      </c>
      <c r="D1485" t="s">
        <v>23</v>
      </c>
      <c r="E1485" t="s">
        <v>37</v>
      </c>
      <c r="F1485">
        <v>32</v>
      </c>
      <c r="G1485" t="s">
        <v>42</v>
      </c>
      <c r="H1485" t="s">
        <v>32</v>
      </c>
      <c r="I1485">
        <v>17.3</v>
      </c>
      <c r="J1485" t="s">
        <v>43</v>
      </c>
      <c r="K1485">
        <v>4.0999999999999996</v>
      </c>
      <c r="L1485">
        <v>2.36</v>
      </c>
      <c r="M1485" t="s">
        <v>46</v>
      </c>
      <c r="N1485">
        <v>2514.17</v>
      </c>
      <c r="O1485" s="5">
        <f>(ScoreCard!$E$3-laptop_prices3[[#This Row],[Price ($)]])/ScoreCard!$E$3*ScoreCard!$E$5</f>
        <v>3.8368810534535913</v>
      </c>
      <c r="P1485" s="5">
        <f>laptop_prices3[[#This Row],[RAM (GB)]]/ScoreCard!$F$3*ScoreCard!$F$5</f>
        <v>3.5</v>
      </c>
      <c r="Q1485" s="5">
        <f>laptop_prices3[[#This Row],[Screen Size (inch)]]/ScoreCard!$G$3*ScoreCard!$G$5</f>
        <v>2</v>
      </c>
      <c r="R1485" s="5">
        <f>laptop_prices3[[#This Row],[Battery Life (hours)]]/ScoreCard!$H$3*ScoreCard!$H$5</f>
        <v>2.3916666666666662</v>
      </c>
      <c r="S1485" s="5">
        <f>ScoreCard!$I$3-laptop_prices3[[#This Row],[Weight (kg)]]/ScoreCard!$I$3*ScoreCard!$I$5</f>
        <v>2.1514285714285712</v>
      </c>
      <c r="T1485" s="6" cm="1">
        <f t="array" ref="T1485">_xlfn.IFS(laptop_prices3[[#This Row],[Storage]]="512GB SSD", 512, laptop_prices3[[#This Row],[Storage]] = "1TB SSD", 1000, laptop_prices3[[#This Row],[Storage]] = "2TB SSD", 2000, laptop_prices3[[#This Row],[Storage]]= "256GB SSD", 256, laptop_prices3[[#This Row],[Storage]] = "1TB HDD", 1000*0.7)</f>
        <v>700</v>
      </c>
      <c r="U1485" s="5">
        <f>laptop_prices3[[#This Row],[Storage Raw Value]]/ScoreCard!$J$3*ScoreCard!$J$5</f>
        <v>2.8</v>
      </c>
    </row>
    <row r="1486" spans="2:21" x14ac:dyDescent="0.2">
      <c r="B1486" s="4" cm="1">
        <f t="array" ref="B1486">SUM(laptop_prices3[[#This Row],[RAM Comp]:[Weight Comp]]+laptop_prices3[[#This Row],[Storage Comp]])</f>
        <v>20.064211395540873</v>
      </c>
      <c r="C1486">
        <v>1484</v>
      </c>
      <c r="D1486" t="s">
        <v>34</v>
      </c>
      <c r="E1486" t="s">
        <v>18</v>
      </c>
      <c r="F1486">
        <v>16</v>
      </c>
      <c r="G1486" t="s">
        <v>42</v>
      </c>
      <c r="H1486" t="s">
        <v>40</v>
      </c>
      <c r="I1486">
        <v>14</v>
      </c>
      <c r="J1486" t="s">
        <v>27</v>
      </c>
      <c r="K1486">
        <v>5.4</v>
      </c>
      <c r="L1486">
        <v>2.02</v>
      </c>
      <c r="M1486" t="s">
        <v>30</v>
      </c>
      <c r="N1486">
        <v>2135</v>
      </c>
      <c r="O1486" s="5">
        <f>(ScoreCard!$E$3-laptop_prices3[[#This Row],[Price ($)]])/ScoreCard!$E$3*ScoreCard!$E$5</f>
        <v>4.0122947331021441</v>
      </c>
      <c r="P1486" s="5">
        <f>laptop_prices3[[#This Row],[RAM (GB)]]/ScoreCard!$F$3*ScoreCard!$F$5</f>
        <v>1.75</v>
      </c>
      <c r="Q1486" s="5">
        <f>laptop_prices3[[#This Row],[Screen Size (inch)]]/ScoreCard!$G$3*ScoreCard!$G$5</f>
        <v>1.6184971098265895</v>
      </c>
      <c r="R1486" s="5">
        <f>laptop_prices3[[#This Row],[Battery Life (hours)]]/ScoreCard!$H$3*ScoreCard!$H$5</f>
        <v>3.15</v>
      </c>
      <c r="S1486" s="5">
        <f>ScoreCard!$I$3-laptop_prices3[[#This Row],[Weight (kg)]]/ScoreCard!$I$3*ScoreCard!$I$5</f>
        <v>2.3457142857142856</v>
      </c>
      <c r="T1486" s="6" cm="1">
        <f t="array" ref="T1486">_xlfn.IFS(laptop_prices3[[#This Row],[Storage]]="512GB SSD", 512, laptop_prices3[[#This Row],[Storage]] = "1TB SSD", 1000, laptop_prices3[[#This Row],[Storage]] = "2TB SSD", 2000, laptop_prices3[[#This Row],[Storage]]= "256GB SSD", 256, laptop_prices3[[#This Row],[Storage]] = "1TB HDD", 1000*0.7)</f>
        <v>700</v>
      </c>
      <c r="U1486" s="5">
        <f>laptop_prices3[[#This Row],[Storage Raw Value]]/ScoreCard!$J$3*ScoreCard!$J$5</f>
        <v>2.8</v>
      </c>
    </row>
    <row r="1487" spans="2:21" x14ac:dyDescent="0.2">
      <c r="B1487" s="4" cm="1">
        <f t="array" ref="B1487">SUM(laptop_prices3[[#This Row],[RAM Comp]:[Weight Comp]]+laptop_prices3[[#This Row],[Storage Comp]])</f>
        <v>15.966425268373246</v>
      </c>
      <c r="C1487">
        <v>1485</v>
      </c>
      <c r="D1487" t="s">
        <v>17</v>
      </c>
      <c r="E1487" t="s">
        <v>41</v>
      </c>
      <c r="F1487">
        <v>8</v>
      </c>
      <c r="G1487" t="s">
        <v>29</v>
      </c>
      <c r="H1487" t="s">
        <v>40</v>
      </c>
      <c r="I1487">
        <v>16</v>
      </c>
      <c r="J1487" t="s">
        <v>15</v>
      </c>
      <c r="K1487">
        <v>12</v>
      </c>
      <c r="L1487">
        <v>2.37</v>
      </c>
      <c r="M1487" t="s">
        <v>46</v>
      </c>
      <c r="N1487">
        <v>3238.41</v>
      </c>
      <c r="O1487" s="5">
        <f>(ScoreCard!$E$3-laptop_prices3[[#This Row],[Price ($)]])/ScoreCard!$E$3*ScoreCard!$E$5</f>
        <v>3.5018292209017865</v>
      </c>
      <c r="P1487" s="5">
        <f>laptop_prices3[[#This Row],[RAM (GB)]]/ScoreCard!$F$3*ScoreCard!$F$5</f>
        <v>0.875</v>
      </c>
      <c r="Q1487" s="5">
        <f>laptop_prices3[[#This Row],[Screen Size (inch)]]/ScoreCard!$G$3*ScoreCard!$G$5</f>
        <v>1.8497109826589595</v>
      </c>
      <c r="R1487" s="5">
        <f>laptop_prices3[[#This Row],[Battery Life (hours)]]/ScoreCard!$H$3*ScoreCard!$H$5</f>
        <v>7</v>
      </c>
      <c r="S1487" s="5">
        <f>ScoreCard!$I$3-laptop_prices3[[#This Row],[Weight (kg)]]/ScoreCard!$I$3*ScoreCard!$I$5</f>
        <v>2.1457142857142859</v>
      </c>
      <c r="T1487" s="6" cm="1">
        <f t="array" ref="T1487">_xlfn.IFS(laptop_prices3[[#This Row],[Storage]]="512GB SSD", 512, laptop_prices3[[#This Row],[Storage]] = "1TB SSD", 1000, laptop_prices3[[#This Row],[Storage]] = "2TB SSD", 2000, laptop_prices3[[#This Row],[Storage]]= "256GB SSD", 256, laptop_prices3[[#This Row],[Storage]] = "1TB HDD", 1000*0.7)</f>
        <v>256</v>
      </c>
      <c r="U1487" s="5">
        <f>laptop_prices3[[#This Row],[Storage Raw Value]]/ScoreCard!$J$3*ScoreCard!$J$5</f>
        <v>1.024</v>
      </c>
    </row>
    <row r="1488" spans="2:21" x14ac:dyDescent="0.2">
      <c r="B1488" s="4" cm="1">
        <f t="array" ref="B1488">SUM(laptop_prices3[[#This Row],[RAM Comp]:[Weight Comp]]+laptop_prices3[[#This Row],[Storage Comp]])</f>
        <v>25.853735205064684</v>
      </c>
      <c r="C1488">
        <v>1486</v>
      </c>
      <c r="D1488" t="s">
        <v>33</v>
      </c>
      <c r="E1488" t="s">
        <v>24</v>
      </c>
      <c r="F1488">
        <v>8</v>
      </c>
      <c r="G1488" t="s">
        <v>19</v>
      </c>
      <c r="H1488" t="s">
        <v>40</v>
      </c>
      <c r="I1488">
        <v>14</v>
      </c>
      <c r="J1488" t="s">
        <v>43</v>
      </c>
      <c r="K1488">
        <v>8.9</v>
      </c>
      <c r="L1488">
        <v>2.33</v>
      </c>
      <c r="M1488" t="s">
        <v>16</v>
      </c>
      <c r="N1488">
        <v>908.29</v>
      </c>
      <c r="O1488" s="5">
        <f>(ScoreCard!$E$3-laptop_prices3[[#This Row],[Price ($)]])/ScoreCard!$E$3*ScoreCard!$E$5</f>
        <v>4.579801959311169</v>
      </c>
      <c r="P1488" s="5">
        <f>laptop_prices3[[#This Row],[RAM (GB)]]/ScoreCard!$F$3*ScoreCard!$F$5</f>
        <v>0.875</v>
      </c>
      <c r="Q1488" s="5">
        <f>laptop_prices3[[#This Row],[Screen Size (inch)]]/ScoreCard!$G$3*ScoreCard!$G$5</f>
        <v>1.6184971098265895</v>
      </c>
      <c r="R1488" s="5">
        <f>laptop_prices3[[#This Row],[Battery Life (hours)]]/ScoreCard!$H$3*ScoreCard!$H$5</f>
        <v>5.1916666666666664</v>
      </c>
      <c r="S1488" s="5">
        <f>ScoreCard!$I$3-laptop_prices3[[#This Row],[Weight (kg)]]/ScoreCard!$I$3*ScoreCard!$I$5</f>
        <v>2.1685714285714286</v>
      </c>
      <c r="T1488" s="6" cm="1">
        <f t="array" ref="T1488">_xlfn.IFS(laptop_prices3[[#This Row],[Storage]]="512GB SSD", 512, laptop_prices3[[#This Row],[Storage]] = "1TB SSD", 1000, laptop_prices3[[#This Row],[Storage]] = "2TB SSD", 2000, laptop_prices3[[#This Row],[Storage]]= "256GB SSD", 256, laptop_prices3[[#This Row],[Storage]] = "1TB HDD", 1000*0.7)</f>
        <v>1000</v>
      </c>
      <c r="U1488" s="5">
        <f>laptop_prices3[[#This Row],[Storage Raw Value]]/ScoreCard!$J$3*ScoreCard!$J$5</f>
        <v>4</v>
      </c>
    </row>
    <row r="1489" spans="2:21" x14ac:dyDescent="0.2">
      <c r="B1489" s="4" cm="1">
        <f t="array" ref="B1489">SUM(laptop_prices3[[#This Row],[RAM Comp]:[Weight Comp]]+laptop_prices3[[#This Row],[Storage Comp]])</f>
        <v>16.810182493806771</v>
      </c>
      <c r="C1489">
        <v>1487</v>
      </c>
      <c r="D1489" t="s">
        <v>36</v>
      </c>
      <c r="E1489" t="s">
        <v>39</v>
      </c>
      <c r="F1489">
        <v>32</v>
      </c>
      <c r="G1489" t="s">
        <v>29</v>
      </c>
      <c r="H1489" t="s">
        <v>40</v>
      </c>
      <c r="I1489">
        <v>15.6</v>
      </c>
      <c r="J1489" t="s">
        <v>15</v>
      </c>
      <c r="K1489">
        <v>9.3000000000000007</v>
      </c>
      <c r="L1489">
        <v>2.65</v>
      </c>
      <c r="M1489" t="s">
        <v>30</v>
      </c>
      <c r="N1489">
        <v>2296.52</v>
      </c>
      <c r="O1489" s="5">
        <f>(ScoreCard!$E$3-laptop_prices3[[#This Row],[Price ($)]])/ScoreCard!$E$3*ScoreCard!$E$5</f>
        <v>3.9375714756270423</v>
      </c>
      <c r="P1489" s="5">
        <f>laptop_prices3[[#This Row],[RAM (GB)]]/ScoreCard!$F$3*ScoreCard!$F$5</f>
        <v>3.5</v>
      </c>
      <c r="Q1489" s="5">
        <f>laptop_prices3[[#This Row],[Screen Size (inch)]]/ScoreCard!$G$3*ScoreCard!$G$5</f>
        <v>1.8034682080924855</v>
      </c>
      <c r="R1489" s="5">
        <f>laptop_prices3[[#This Row],[Battery Life (hours)]]/ScoreCard!$H$3*ScoreCard!$H$5</f>
        <v>5.4249999999999998</v>
      </c>
      <c r="S1489" s="5">
        <f>ScoreCard!$I$3-laptop_prices3[[#This Row],[Weight (kg)]]/ScoreCard!$I$3*ScoreCard!$I$5</f>
        <v>1.9857142857142858</v>
      </c>
      <c r="T1489" s="6" cm="1">
        <f t="array" ref="T1489">_xlfn.IFS(laptop_prices3[[#This Row],[Storage]]="512GB SSD", 512, laptop_prices3[[#This Row],[Storage]] = "1TB SSD", 1000, laptop_prices3[[#This Row],[Storage]] = "2TB SSD", 2000, laptop_prices3[[#This Row],[Storage]]= "256GB SSD", 256, laptop_prices3[[#This Row],[Storage]] = "1TB HDD", 1000*0.7)</f>
        <v>256</v>
      </c>
      <c r="U1489" s="5">
        <f>laptop_prices3[[#This Row],[Storage Raw Value]]/ScoreCard!$J$3*ScoreCard!$J$5</f>
        <v>1.024</v>
      </c>
    </row>
    <row r="1490" spans="2:21" x14ac:dyDescent="0.2">
      <c r="B1490" s="4" cm="1">
        <f t="array" ref="B1490">SUM(laptop_prices3[[#This Row],[RAM Comp]:[Weight Comp]]+laptop_prices3[[#This Row],[Storage Comp]])</f>
        <v>16.486429397192403</v>
      </c>
      <c r="C1490">
        <v>1488</v>
      </c>
      <c r="D1490" t="s">
        <v>33</v>
      </c>
      <c r="E1490" t="s">
        <v>48</v>
      </c>
      <c r="F1490">
        <v>32</v>
      </c>
      <c r="G1490" t="s">
        <v>29</v>
      </c>
      <c r="H1490" t="s">
        <v>32</v>
      </c>
      <c r="I1490">
        <v>13.3</v>
      </c>
      <c r="J1490" t="s">
        <v>21</v>
      </c>
      <c r="K1490">
        <v>7.8</v>
      </c>
      <c r="L1490">
        <v>1.22</v>
      </c>
      <c r="M1490" t="s">
        <v>46</v>
      </c>
      <c r="N1490">
        <v>1677.88</v>
      </c>
      <c r="O1490" s="5">
        <f>(ScoreCard!$E$3-laptop_prices3[[#This Row],[Price ($)]])/ScoreCard!$E$3*ScoreCard!$E$5</f>
        <v>4.2237700640643681</v>
      </c>
      <c r="P1490" s="5">
        <f>laptop_prices3[[#This Row],[RAM (GB)]]/ScoreCard!$F$3*ScoreCard!$F$5</f>
        <v>3.5</v>
      </c>
      <c r="Q1490" s="5">
        <f>laptop_prices3[[#This Row],[Screen Size (inch)]]/ScoreCard!$G$3*ScoreCard!$G$5</f>
        <v>1.5375722543352601</v>
      </c>
      <c r="R1490" s="5">
        <f>laptop_prices3[[#This Row],[Battery Life (hours)]]/ScoreCard!$H$3*ScoreCard!$H$5</f>
        <v>4.55</v>
      </c>
      <c r="S1490" s="5">
        <f>ScoreCard!$I$3-laptop_prices3[[#This Row],[Weight (kg)]]/ScoreCard!$I$3*ScoreCard!$I$5</f>
        <v>2.8028571428571429</v>
      </c>
      <c r="T1490" s="6" cm="1">
        <f t="array" ref="T1490">_xlfn.IFS(laptop_prices3[[#This Row],[Storage]]="512GB SSD", 512, laptop_prices3[[#This Row],[Storage]] = "1TB SSD", 1000, laptop_prices3[[#This Row],[Storage]] = "2TB SSD", 2000, laptop_prices3[[#This Row],[Storage]]= "256GB SSD", 256, laptop_prices3[[#This Row],[Storage]] = "1TB HDD", 1000*0.7)</f>
        <v>256</v>
      </c>
      <c r="U1490" s="5">
        <f>laptop_prices3[[#This Row],[Storage Raw Value]]/ScoreCard!$J$3*ScoreCard!$J$5</f>
        <v>1.024</v>
      </c>
    </row>
    <row r="1491" spans="2:21" x14ac:dyDescent="0.2">
      <c r="B1491" s="4" cm="1">
        <f t="array" ref="B1491">SUM(laptop_prices3[[#This Row],[RAM Comp]:[Weight Comp]]+laptop_prices3[[#This Row],[Storage Comp]])</f>
        <v>41.489353839801815</v>
      </c>
      <c r="C1491">
        <v>1489</v>
      </c>
      <c r="D1491" t="s">
        <v>23</v>
      </c>
      <c r="E1491" t="s">
        <v>37</v>
      </c>
      <c r="F1491">
        <v>4</v>
      </c>
      <c r="G1491" t="s">
        <v>25</v>
      </c>
      <c r="H1491" t="s">
        <v>26</v>
      </c>
      <c r="I1491">
        <v>16</v>
      </c>
      <c r="J1491" t="s">
        <v>15</v>
      </c>
      <c r="K1491">
        <v>8.1</v>
      </c>
      <c r="L1491">
        <v>1.79</v>
      </c>
      <c r="M1491" t="s">
        <v>22</v>
      </c>
      <c r="N1491">
        <v>2111.15</v>
      </c>
      <c r="O1491" s="5">
        <f>(ScoreCard!$E$3-laptop_prices3[[#This Row],[Price ($)]])/ScoreCard!$E$3*ScoreCard!$E$5</f>
        <v>4.0233283493154994</v>
      </c>
      <c r="P1491" s="5">
        <f>laptop_prices3[[#This Row],[RAM (GB)]]/ScoreCard!$F$3*ScoreCard!$F$5</f>
        <v>0.4375</v>
      </c>
      <c r="Q1491" s="5">
        <f>laptop_prices3[[#This Row],[Screen Size (inch)]]/ScoreCard!$G$3*ScoreCard!$G$5</f>
        <v>1.8497109826589595</v>
      </c>
      <c r="R1491" s="5">
        <f>laptop_prices3[[#This Row],[Battery Life (hours)]]/ScoreCard!$H$3*ScoreCard!$H$5</f>
        <v>4.7249999999999996</v>
      </c>
      <c r="S1491" s="5">
        <f>ScoreCard!$I$3-laptop_prices3[[#This Row],[Weight (kg)]]/ScoreCard!$I$3*ScoreCard!$I$5</f>
        <v>2.4771428571428569</v>
      </c>
      <c r="T1491" s="6" cm="1">
        <f t="array" ref="T1491">_xlfn.IFS(laptop_prices3[[#This Row],[Storage]]="512GB SSD", 512, laptop_prices3[[#This Row],[Storage]] = "1TB SSD", 1000, laptop_prices3[[#This Row],[Storage]] = "2TB SSD", 2000, laptop_prices3[[#This Row],[Storage]]= "256GB SSD", 256, laptop_prices3[[#This Row],[Storage]] = "1TB HDD", 1000*0.7)</f>
        <v>2000</v>
      </c>
      <c r="U1491" s="5">
        <f>laptop_prices3[[#This Row],[Storage Raw Value]]/ScoreCard!$J$3*ScoreCard!$J$5</f>
        <v>8</v>
      </c>
    </row>
    <row r="1492" spans="2:21" x14ac:dyDescent="0.2">
      <c r="B1492" s="4" cm="1">
        <f t="array" ref="B1492">SUM(laptop_prices3[[#This Row],[RAM Comp]:[Weight Comp]]+laptop_prices3[[#This Row],[Storage Comp]])</f>
        <v>22.793520506468482</v>
      </c>
      <c r="C1492">
        <v>1490</v>
      </c>
      <c r="D1492" t="s">
        <v>47</v>
      </c>
      <c r="E1492" t="s">
        <v>24</v>
      </c>
      <c r="F1492">
        <v>8</v>
      </c>
      <c r="G1492" t="s">
        <v>19</v>
      </c>
      <c r="H1492" t="s">
        <v>40</v>
      </c>
      <c r="I1492">
        <v>16</v>
      </c>
      <c r="J1492" t="s">
        <v>43</v>
      </c>
      <c r="K1492">
        <v>4.0999999999999996</v>
      </c>
      <c r="L1492">
        <v>3.19</v>
      </c>
      <c r="M1492" t="s">
        <v>30</v>
      </c>
      <c r="N1492">
        <v>1548.09</v>
      </c>
      <c r="O1492" s="5">
        <f>(ScoreCard!$E$3-laptop_prices3[[#This Row],[Price ($)]])/ScoreCard!$E$3*ScoreCard!$E$5</f>
        <v>4.2838142170342381</v>
      </c>
      <c r="P1492" s="5">
        <f>laptop_prices3[[#This Row],[RAM (GB)]]/ScoreCard!$F$3*ScoreCard!$F$5</f>
        <v>0.875</v>
      </c>
      <c r="Q1492" s="5">
        <f>laptop_prices3[[#This Row],[Screen Size (inch)]]/ScoreCard!$G$3*ScoreCard!$G$5</f>
        <v>1.8497109826589595</v>
      </c>
      <c r="R1492" s="5">
        <f>laptop_prices3[[#This Row],[Battery Life (hours)]]/ScoreCard!$H$3*ScoreCard!$H$5</f>
        <v>2.3916666666666662</v>
      </c>
      <c r="S1492" s="5">
        <f>ScoreCard!$I$3-laptop_prices3[[#This Row],[Weight (kg)]]/ScoreCard!$I$3*ScoreCard!$I$5</f>
        <v>1.6771428571428573</v>
      </c>
      <c r="T1492" s="6" cm="1">
        <f t="array" ref="T1492">_xlfn.IFS(laptop_prices3[[#This Row],[Storage]]="512GB SSD", 512, laptop_prices3[[#This Row],[Storage]] = "1TB SSD", 1000, laptop_prices3[[#This Row],[Storage]] = "2TB SSD", 2000, laptop_prices3[[#This Row],[Storage]]= "256GB SSD", 256, laptop_prices3[[#This Row],[Storage]] = "1TB HDD", 1000*0.7)</f>
        <v>1000</v>
      </c>
      <c r="U1492" s="5">
        <f>laptop_prices3[[#This Row],[Storage Raw Value]]/ScoreCard!$J$3*ScoreCard!$J$5</f>
        <v>4</v>
      </c>
    </row>
    <row r="1493" spans="2:21" x14ac:dyDescent="0.2">
      <c r="B1493" s="4" cm="1">
        <f t="array" ref="B1493">SUM(laptop_prices3[[#This Row],[RAM Comp]:[Weight Comp]]+laptop_prices3[[#This Row],[Storage Comp]])</f>
        <v>16.376000825763832</v>
      </c>
      <c r="C1493">
        <v>1491</v>
      </c>
      <c r="D1493" t="s">
        <v>47</v>
      </c>
      <c r="E1493" t="s">
        <v>31</v>
      </c>
      <c r="F1493">
        <v>16</v>
      </c>
      <c r="G1493" t="s">
        <v>13</v>
      </c>
      <c r="H1493" t="s">
        <v>44</v>
      </c>
      <c r="I1493">
        <v>13.3</v>
      </c>
      <c r="J1493" t="s">
        <v>43</v>
      </c>
      <c r="K1493">
        <v>4.5</v>
      </c>
      <c r="L1493">
        <v>2.15</v>
      </c>
      <c r="M1493" t="s">
        <v>30</v>
      </c>
      <c r="N1493">
        <v>973.19</v>
      </c>
      <c r="O1493" s="5">
        <f>(ScoreCard!$E$3-laptop_prices3[[#This Row],[Price ($)]])/ScoreCard!$E$3*ScoreCard!$E$5</f>
        <v>4.5497775696991454</v>
      </c>
      <c r="P1493" s="5">
        <f>laptop_prices3[[#This Row],[RAM (GB)]]/ScoreCard!$F$3*ScoreCard!$F$5</f>
        <v>1.75</v>
      </c>
      <c r="Q1493" s="5">
        <f>laptop_prices3[[#This Row],[Screen Size (inch)]]/ScoreCard!$G$3*ScoreCard!$G$5</f>
        <v>1.5375722543352601</v>
      </c>
      <c r="R1493" s="5">
        <f>laptop_prices3[[#This Row],[Battery Life (hours)]]/ScoreCard!$H$3*ScoreCard!$H$5</f>
        <v>2.625</v>
      </c>
      <c r="S1493" s="5">
        <f>ScoreCard!$I$3-laptop_prices3[[#This Row],[Weight (kg)]]/ScoreCard!$I$3*ScoreCard!$I$5</f>
        <v>2.2714285714285714</v>
      </c>
      <c r="T1493" s="6" cm="1">
        <f t="array" ref="T1493">_xlfn.IFS(laptop_prices3[[#This Row],[Storage]]="512GB SSD", 512, laptop_prices3[[#This Row],[Storage]] = "1TB SSD", 1000, laptop_prices3[[#This Row],[Storage]] = "2TB SSD", 2000, laptop_prices3[[#This Row],[Storage]]= "256GB SSD", 256, laptop_prices3[[#This Row],[Storage]] = "1TB HDD", 1000*0.7)</f>
        <v>512</v>
      </c>
      <c r="U1493" s="5">
        <f>laptop_prices3[[#This Row],[Storage Raw Value]]/ScoreCard!$J$3*ScoreCard!$J$5</f>
        <v>2.048</v>
      </c>
    </row>
    <row r="1494" spans="2:21" x14ac:dyDescent="0.2">
      <c r="B1494" s="4" cm="1">
        <f t="array" ref="B1494">SUM(laptop_prices3[[#This Row],[RAM Comp]:[Weight Comp]]+laptop_prices3[[#This Row],[Storage Comp]])</f>
        <v>40.260163776493258</v>
      </c>
      <c r="C1494">
        <v>1492</v>
      </c>
      <c r="D1494" t="s">
        <v>36</v>
      </c>
      <c r="E1494" t="s">
        <v>39</v>
      </c>
      <c r="F1494">
        <v>16</v>
      </c>
      <c r="G1494" t="s">
        <v>25</v>
      </c>
      <c r="H1494" t="s">
        <v>20</v>
      </c>
      <c r="I1494">
        <v>14</v>
      </c>
      <c r="J1494" t="s">
        <v>43</v>
      </c>
      <c r="K1494">
        <v>4.0999999999999996</v>
      </c>
      <c r="L1494">
        <v>1.75</v>
      </c>
      <c r="M1494" t="s">
        <v>16</v>
      </c>
      <c r="N1494">
        <v>1239.55</v>
      </c>
      <c r="O1494" s="5">
        <f>(ScoreCard!$E$3-laptop_prices3[[#This Row],[Price ($)]])/ScoreCard!$E$3*ScoreCard!$E$5</f>
        <v>4.4265526634270556</v>
      </c>
      <c r="P1494" s="5">
        <f>laptop_prices3[[#This Row],[RAM (GB)]]/ScoreCard!$F$3*ScoreCard!$F$5</f>
        <v>1.75</v>
      </c>
      <c r="Q1494" s="5">
        <f>laptop_prices3[[#This Row],[Screen Size (inch)]]/ScoreCard!$G$3*ScoreCard!$G$5</f>
        <v>1.6184971098265895</v>
      </c>
      <c r="R1494" s="5">
        <f>laptop_prices3[[#This Row],[Battery Life (hours)]]/ScoreCard!$H$3*ScoreCard!$H$5</f>
        <v>2.3916666666666662</v>
      </c>
      <c r="S1494" s="5">
        <f>ScoreCard!$I$3-laptop_prices3[[#This Row],[Weight (kg)]]/ScoreCard!$I$3*ScoreCard!$I$5</f>
        <v>2.5</v>
      </c>
      <c r="T1494" s="6" cm="1">
        <f t="array" ref="T1494">_xlfn.IFS(laptop_prices3[[#This Row],[Storage]]="512GB SSD", 512, laptop_prices3[[#This Row],[Storage]] = "1TB SSD", 1000, laptop_prices3[[#This Row],[Storage]] = "2TB SSD", 2000, laptop_prices3[[#This Row],[Storage]]= "256GB SSD", 256, laptop_prices3[[#This Row],[Storage]] = "1TB HDD", 1000*0.7)</f>
        <v>2000</v>
      </c>
      <c r="U1494" s="5">
        <f>laptop_prices3[[#This Row],[Storage Raw Value]]/ScoreCard!$J$3*ScoreCard!$J$5</f>
        <v>8</v>
      </c>
    </row>
    <row r="1495" spans="2:21" x14ac:dyDescent="0.2">
      <c r="B1495" s="4" cm="1">
        <f t="array" ref="B1495">SUM(laptop_prices3[[#This Row],[RAM Comp]:[Weight Comp]]+laptop_prices3[[#This Row],[Storage Comp]])</f>
        <v>29.393044315992292</v>
      </c>
      <c r="C1495">
        <v>1493</v>
      </c>
      <c r="D1495" t="s">
        <v>28</v>
      </c>
      <c r="E1495" t="s">
        <v>18</v>
      </c>
      <c r="F1495">
        <v>64</v>
      </c>
      <c r="G1495" t="s">
        <v>19</v>
      </c>
      <c r="H1495" t="s">
        <v>20</v>
      </c>
      <c r="I1495">
        <v>16</v>
      </c>
      <c r="J1495" t="s">
        <v>27</v>
      </c>
      <c r="K1495">
        <v>4.5999999999999996</v>
      </c>
      <c r="L1495">
        <v>2.87</v>
      </c>
      <c r="M1495" t="s">
        <v>22</v>
      </c>
      <c r="N1495">
        <v>5367.1</v>
      </c>
      <c r="O1495" s="5">
        <f>(ScoreCard!$E$3-laptop_prices3[[#This Row],[Price ($)]])/ScoreCard!$E$3*ScoreCard!$E$5</f>
        <v>2.5170431203899373</v>
      </c>
      <c r="P1495" s="5">
        <f>laptop_prices3[[#This Row],[RAM (GB)]]/ScoreCard!$F$3*ScoreCard!$F$5</f>
        <v>7</v>
      </c>
      <c r="Q1495" s="5">
        <f>laptop_prices3[[#This Row],[Screen Size (inch)]]/ScoreCard!$G$3*ScoreCard!$G$5</f>
        <v>1.8497109826589595</v>
      </c>
      <c r="R1495" s="5">
        <f>laptop_prices3[[#This Row],[Battery Life (hours)]]/ScoreCard!$H$3*ScoreCard!$H$5</f>
        <v>2.6833333333333331</v>
      </c>
      <c r="S1495" s="5">
        <f>ScoreCard!$I$3-laptop_prices3[[#This Row],[Weight (kg)]]/ScoreCard!$I$3*ScoreCard!$I$5</f>
        <v>1.8599999999999999</v>
      </c>
      <c r="T1495" s="6" cm="1">
        <f t="array" ref="T1495">_xlfn.IFS(laptop_prices3[[#This Row],[Storage]]="512GB SSD", 512, laptop_prices3[[#This Row],[Storage]] = "1TB SSD", 1000, laptop_prices3[[#This Row],[Storage]] = "2TB SSD", 2000, laptop_prices3[[#This Row],[Storage]]= "256GB SSD", 256, laptop_prices3[[#This Row],[Storage]] = "1TB HDD", 1000*0.7)</f>
        <v>1000</v>
      </c>
      <c r="U1495" s="5">
        <f>laptop_prices3[[#This Row],[Storage Raw Value]]/ScoreCard!$J$3*ScoreCard!$J$5</f>
        <v>4</v>
      </c>
    </row>
    <row r="1496" spans="2:21" x14ac:dyDescent="0.2">
      <c r="B1496" s="4" cm="1">
        <f t="array" ref="B1496">SUM(laptop_prices3[[#This Row],[RAM Comp]:[Weight Comp]]+laptop_prices3[[#This Row],[Storage Comp]])</f>
        <v>24.814523809523809</v>
      </c>
      <c r="C1496">
        <v>1494</v>
      </c>
      <c r="D1496" t="s">
        <v>36</v>
      </c>
      <c r="E1496" t="s">
        <v>37</v>
      </c>
      <c r="F1496">
        <v>64</v>
      </c>
      <c r="G1496" t="s">
        <v>42</v>
      </c>
      <c r="H1496" t="s">
        <v>44</v>
      </c>
      <c r="I1496">
        <v>17.3</v>
      </c>
      <c r="J1496" t="s">
        <v>43</v>
      </c>
      <c r="K1496">
        <v>5.3</v>
      </c>
      <c r="L1496">
        <v>3.46</v>
      </c>
      <c r="M1496" t="s">
        <v>16</v>
      </c>
      <c r="N1496">
        <v>2413.2600000000002</v>
      </c>
      <c r="O1496" s="5">
        <f>(ScoreCard!$E$3-laptop_prices3[[#This Row],[Price ($)]])/ScoreCard!$E$3*ScoreCard!$E$5</f>
        <v>3.8835645843588198</v>
      </c>
      <c r="P1496" s="5">
        <f>laptop_prices3[[#This Row],[RAM (GB)]]/ScoreCard!$F$3*ScoreCard!$F$5</f>
        <v>7</v>
      </c>
      <c r="Q1496" s="5">
        <f>laptop_prices3[[#This Row],[Screen Size (inch)]]/ScoreCard!$G$3*ScoreCard!$G$5</f>
        <v>2</v>
      </c>
      <c r="R1496" s="5">
        <f>laptop_prices3[[#This Row],[Battery Life (hours)]]/ScoreCard!$H$3*ScoreCard!$H$5</f>
        <v>3.0916666666666668</v>
      </c>
      <c r="S1496" s="5">
        <f>ScoreCard!$I$3-laptop_prices3[[#This Row],[Weight (kg)]]/ScoreCard!$I$3*ScoreCard!$I$5</f>
        <v>1.5228571428571429</v>
      </c>
      <c r="T1496" s="6" cm="1">
        <f t="array" ref="T1496">_xlfn.IFS(laptop_prices3[[#This Row],[Storage]]="512GB SSD", 512, laptop_prices3[[#This Row],[Storage]] = "1TB SSD", 1000, laptop_prices3[[#This Row],[Storage]] = "2TB SSD", 2000, laptop_prices3[[#This Row],[Storage]]= "256GB SSD", 256, laptop_prices3[[#This Row],[Storage]] = "1TB HDD", 1000*0.7)</f>
        <v>700</v>
      </c>
      <c r="U1496" s="5">
        <f>laptop_prices3[[#This Row],[Storage Raw Value]]/ScoreCard!$J$3*ScoreCard!$J$5</f>
        <v>2.8</v>
      </c>
    </row>
    <row r="1497" spans="2:21" x14ac:dyDescent="0.2">
      <c r="B1497" s="4" cm="1">
        <f t="array" ref="B1497">SUM(laptop_prices3[[#This Row],[RAM Comp]:[Weight Comp]]+laptop_prices3[[#This Row],[Storage Comp]])</f>
        <v>21.187572254335262</v>
      </c>
      <c r="C1497">
        <v>1495</v>
      </c>
      <c r="D1497" t="s">
        <v>28</v>
      </c>
      <c r="E1497" t="s">
        <v>12</v>
      </c>
      <c r="F1497">
        <v>16</v>
      </c>
      <c r="G1497" t="s">
        <v>42</v>
      </c>
      <c r="H1497" t="s">
        <v>35</v>
      </c>
      <c r="I1497">
        <v>13.3</v>
      </c>
      <c r="J1497" t="s">
        <v>27</v>
      </c>
      <c r="K1497">
        <v>7.2</v>
      </c>
      <c r="L1497">
        <v>1.75</v>
      </c>
      <c r="M1497" t="s">
        <v>22</v>
      </c>
      <c r="N1497">
        <v>1440.05</v>
      </c>
      <c r="O1497" s="5">
        <f>(ScoreCard!$E$3-laptop_prices3[[#This Row],[Price ($)]])/ScoreCard!$E$3*ScoreCard!$E$5</f>
        <v>4.3337962671680295</v>
      </c>
      <c r="P1497" s="5">
        <f>laptop_prices3[[#This Row],[RAM (GB)]]/ScoreCard!$F$3*ScoreCard!$F$5</f>
        <v>1.75</v>
      </c>
      <c r="Q1497" s="5">
        <f>laptop_prices3[[#This Row],[Screen Size (inch)]]/ScoreCard!$G$3*ScoreCard!$G$5</f>
        <v>1.5375722543352601</v>
      </c>
      <c r="R1497" s="5">
        <f>laptop_prices3[[#This Row],[Battery Life (hours)]]/ScoreCard!$H$3*ScoreCard!$H$5</f>
        <v>4.2</v>
      </c>
      <c r="S1497" s="5">
        <f>ScoreCard!$I$3-laptop_prices3[[#This Row],[Weight (kg)]]/ScoreCard!$I$3*ScoreCard!$I$5</f>
        <v>2.5</v>
      </c>
      <c r="T1497" s="6" cm="1">
        <f t="array" ref="T1497">_xlfn.IFS(laptop_prices3[[#This Row],[Storage]]="512GB SSD", 512, laptop_prices3[[#This Row],[Storage]] = "1TB SSD", 1000, laptop_prices3[[#This Row],[Storage]] = "2TB SSD", 2000, laptop_prices3[[#This Row],[Storage]]= "256GB SSD", 256, laptop_prices3[[#This Row],[Storage]] = "1TB HDD", 1000*0.7)</f>
        <v>700</v>
      </c>
      <c r="U1497" s="5">
        <f>laptop_prices3[[#This Row],[Storage Raw Value]]/ScoreCard!$J$3*ScoreCard!$J$5</f>
        <v>2.8</v>
      </c>
    </row>
    <row r="1498" spans="2:21" x14ac:dyDescent="0.2">
      <c r="B1498" s="4" cm="1">
        <f t="array" ref="B1498">SUM(laptop_prices3[[#This Row],[RAM Comp]:[Weight Comp]]+laptop_prices3[[#This Row],[Storage Comp]])</f>
        <v>20.357476190476191</v>
      </c>
      <c r="C1498">
        <v>1496</v>
      </c>
      <c r="D1498" t="s">
        <v>36</v>
      </c>
      <c r="E1498" t="s">
        <v>12</v>
      </c>
      <c r="F1498">
        <v>8</v>
      </c>
      <c r="G1498" t="s">
        <v>13</v>
      </c>
      <c r="H1498" t="s">
        <v>40</v>
      </c>
      <c r="I1498">
        <v>17.3</v>
      </c>
      <c r="J1498" t="s">
        <v>21</v>
      </c>
      <c r="K1498">
        <v>11.2</v>
      </c>
      <c r="L1498">
        <v>1.3</v>
      </c>
      <c r="M1498" t="s">
        <v>16</v>
      </c>
      <c r="N1498">
        <v>718.65</v>
      </c>
      <c r="O1498" s="5">
        <f>(ScoreCard!$E$3-laptop_prices3[[#This Row],[Price ($)]])/ScoreCard!$E$3*ScoreCard!$E$5</f>
        <v>4.6675342435334226</v>
      </c>
      <c r="P1498" s="5">
        <f>laptop_prices3[[#This Row],[RAM (GB)]]/ScoreCard!$F$3*ScoreCard!$F$5</f>
        <v>0.875</v>
      </c>
      <c r="Q1498" s="5">
        <f>laptop_prices3[[#This Row],[Screen Size (inch)]]/ScoreCard!$G$3*ScoreCard!$G$5</f>
        <v>2</v>
      </c>
      <c r="R1498" s="5">
        <f>laptop_prices3[[#This Row],[Battery Life (hours)]]/ScoreCard!$H$3*ScoreCard!$H$5</f>
        <v>6.5333333333333323</v>
      </c>
      <c r="S1498" s="5">
        <f>ScoreCard!$I$3-laptop_prices3[[#This Row],[Weight (kg)]]/ScoreCard!$I$3*ScoreCard!$I$5</f>
        <v>2.7571428571428571</v>
      </c>
      <c r="T1498" s="6" cm="1">
        <f t="array" ref="T1498">_xlfn.IFS(laptop_prices3[[#This Row],[Storage]]="512GB SSD", 512, laptop_prices3[[#This Row],[Storage]] = "1TB SSD", 1000, laptop_prices3[[#This Row],[Storage]] = "2TB SSD", 2000, laptop_prices3[[#This Row],[Storage]]= "256GB SSD", 256, laptop_prices3[[#This Row],[Storage]] = "1TB HDD", 1000*0.7)</f>
        <v>512</v>
      </c>
      <c r="U1498" s="5">
        <f>laptop_prices3[[#This Row],[Storage Raw Value]]/ScoreCard!$J$3*ScoreCard!$J$5</f>
        <v>2.048</v>
      </c>
    </row>
    <row r="1499" spans="2:21" x14ac:dyDescent="0.2">
      <c r="B1499" s="4" cm="1">
        <f t="array" ref="B1499">SUM(laptop_prices3[[#This Row],[RAM Comp]:[Weight Comp]]+laptop_prices3[[#This Row],[Storage Comp]])</f>
        <v>24.017330030278007</v>
      </c>
      <c r="C1499">
        <v>1497</v>
      </c>
      <c r="D1499" t="s">
        <v>33</v>
      </c>
      <c r="E1499" t="s">
        <v>41</v>
      </c>
      <c r="F1499">
        <v>32</v>
      </c>
      <c r="G1499" t="s">
        <v>42</v>
      </c>
      <c r="H1499" t="s">
        <v>26</v>
      </c>
      <c r="I1499">
        <v>16</v>
      </c>
      <c r="J1499" t="s">
        <v>15</v>
      </c>
      <c r="K1499">
        <v>8.8000000000000007</v>
      </c>
      <c r="L1499">
        <v>2.04</v>
      </c>
      <c r="M1499" t="s">
        <v>30</v>
      </c>
      <c r="N1499">
        <v>2885.39</v>
      </c>
      <c r="O1499" s="5">
        <f>(ScoreCard!$E$3-laptop_prices3[[#This Row],[Price ($)]])/ScoreCard!$E$3*ScoreCard!$E$5</f>
        <v>3.6651452458761575</v>
      </c>
      <c r="P1499" s="5">
        <f>laptop_prices3[[#This Row],[RAM (GB)]]/ScoreCard!$F$3*ScoreCard!$F$5</f>
        <v>3.5</v>
      </c>
      <c r="Q1499" s="5">
        <f>laptop_prices3[[#This Row],[Screen Size (inch)]]/ScoreCard!$G$3*ScoreCard!$G$5</f>
        <v>1.8497109826589595</v>
      </c>
      <c r="R1499" s="5">
        <f>laptop_prices3[[#This Row],[Battery Life (hours)]]/ScoreCard!$H$3*ScoreCard!$H$5</f>
        <v>5.1333333333333337</v>
      </c>
      <c r="S1499" s="5">
        <f>ScoreCard!$I$3-laptop_prices3[[#This Row],[Weight (kg)]]/ScoreCard!$I$3*ScoreCard!$I$5</f>
        <v>2.3342857142857145</v>
      </c>
      <c r="T1499" s="6" cm="1">
        <f t="array" ref="T1499">_xlfn.IFS(laptop_prices3[[#This Row],[Storage]]="512GB SSD", 512, laptop_prices3[[#This Row],[Storage]] = "1TB SSD", 1000, laptop_prices3[[#This Row],[Storage]] = "2TB SSD", 2000, laptop_prices3[[#This Row],[Storage]]= "256GB SSD", 256, laptop_prices3[[#This Row],[Storage]] = "1TB HDD", 1000*0.7)</f>
        <v>700</v>
      </c>
      <c r="U1499" s="5">
        <f>laptop_prices3[[#This Row],[Storage Raw Value]]/ScoreCard!$J$3*ScoreCard!$J$5</f>
        <v>2.8</v>
      </c>
    </row>
    <row r="1500" spans="2:21" x14ac:dyDescent="0.2">
      <c r="B1500" s="4" cm="1">
        <f t="array" ref="B1500">SUM(laptop_prices3[[#This Row],[RAM Comp]:[Weight Comp]]+laptop_prices3[[#This Row],[Storage Comp]])</f>
        <v>29.078758601706578</v>
      </c>
      <c r="C1500">
        <v>1498</v>
      </c>
      <c r="D1500" t="s">
        <v>34</v>
      </c>
      <c r="E1500" t="s">
        <v>37</v>
      </c>
      <c r="F1500">
        <v>64</v>
      </c>
      <c r="G1500" t="s">
        <v>42</v>
      </c>
      <c r="H1500" t="s">
        <v>14</v>
      </c>
      <c r="I1500">
        <v>16</v>
      </c>
      <c r="J1500" t="s">
        <v>15</v>
      </c>
      <c r="K1500">
        <v>11.8</v>
      </c>
      <c r="L1500">
        <v>2.37</v>
      </c>
      <c r="M1500" t="s">
        <v>16</v>
      </c>
      <c r="N1500">
        <v>4513.8100000000004</v>
      </c>
      <c r="O1500" s="5">
        <f>(ScoreCard!$E$3-laptop_prices3[[#This Row],[Price ($)]])/ScoreCard!$E$3*ScoreCard!$E$5</f>
        <v>2.9117967631024766</v>
      </c>
      <c r="P1500" s="5">
        <f>laptop_prices3[[#This Row],[RAM (GB)]]/ScoreCard!$F$3*ScoreCard!$F$5</f>
        <v>7</v>
      </c>
      <c r="Q1500" s="5">
        <f>laptop_prices3[[#This Row],[Screen Size (inch)]]/ScoreCard!$G$3*ScoreCard!$G$5</f>
        <v>1.8497109826589595</v>
      </c>
      <c r="R1500" s="5">
        <f>laptop_prices3[[#This Row],[Battery Life (hours)]]/ScoreCard!$H$3*ScoreCard!$H$5</f>
        <v>6.8833333333333337</v>
      </c>
      <c r="S1500" s="5">
        <f>ScoreCard!$I$3-laptop_prices3[[#This Row],[Weight (kg)]]/ScoreCard!$I$3*ScoreCard!$I$5</f>
        <v>2.1457142857142859</v>
      </c>
      <c r="T1500" s="6" cm="1">
        <f t="array" ref="T1500">_xlfn.IFS(laptop_prices3[[#This Row],[Storage]]="512GB SSD", 512, laptop_prices3[[#This Row],[Storage]] = "1TB SSD", 1000, laptop_prices3[[#This Row],[Storage]] = "2TB SSD", 2000, laptop_prices3[[#This Row],[Storage]]= "256GB SSD", 256, laptop_prices3[[#This Row],[Storage]] = "1TB HDD", 1000*0.7)</f>
        <v>700</v>
      </c>
      <c r="U1500" s="5">
        <f>laptop_prices3[[#This Row],[Storage Raw Value]]/ScoreCard!$J$3*ScoreCard!$J$5</f>
        <v>2.8</v>
      </c>
    </row>
    <row r="1501" spans="2:21" x14ac:dyDescent="0.2">
      <c r="B1501" s="4" cm="1">
        <f t="array" ref="B1501">SUM(laptop_prices3[[#This Row],[RAM Comp]:[Weight Comp]]+laptop_prices3[[#This Row],[Storage Comp]])</f>
        <v>18.364658684282958</v>
      </c>
      <c r="C1501">
        <v>1499</v>
      </c>
      <c r="D1501" t="s">
        <v>38</v>
      </c>
      <c r="E1501" t="s">
        <v>24</v>
      </c>
      <c r="F1501">
        <v>8</v>
      </c>
      <c r="G1501" t="s">
        <v>42</v>
      </c>
      <c r="H1501" t="s">
        <v>40</v>
      </c>
      <c r="I1501">
        <v>15.6</v>
      </c>
      <c r="J1501" t="s">
        <v>15</v>
      </c>
      <c r="K1501">
        <v>4.5999999999999996</v>
      </c>
      <c r="L1501">
        <v>2.97</v>
      </c>
      <c r="M1501" t="s">
        <v>46</v>
      </c>
      <c r="N1501">
        <v>1259.99</v>
      </c>
      <c r="O1501" s="5">
        <f>(ScoreCard!$E$3-laptop_prices3[[#This Row],[Price ($)]])/ScoreCard!$E$3*ScoreCard!$E$5</f>
        <v>4.4170965998882297</v>
      </c>
      <c r="P1501" s="5">
        <f>laptop_prices3[[#This Row],[RAM (GB)]]/ScoreCard!$F$3*ScoreCard!$F$5</f>
        <v>0.875</v>
      </c>
      <c r="Q1501" s="5">
        <f>laptop_prices3[[#This Row],[Screen Size (inch)]]/ScoreCard!$G$3*ScoreCard!$G$5</f>
        <v>1.8034682080924855</v>
      </c>
      <c r="R1501" s="5">
        <f>laptop_prices3[[#This Row],[Battery Life (hours)]]/ScoreCard!$H$3*ScoreCard!$H$5</f>
        <v>2.6833333333333331</v>
      </c>
      <c r="S1501" s="5">
        <f>ScoreCard!$I$3-laptop_prices3[[#This Row],[Weight (kg)]]/ScoreCard!$I$3*ScoreCard!$I$5</f>
        <v>1.8028571428571427</v>
      </c>
      <c r="T1501" s="6" cm="1">
        <f t="array" ref="T1501">_xlfn.IFS(laptop_prices3[[#This Row],[Storage]]="512GB SSD", 512, laptop_prices3[[#This Row],[Storage]] = "1TB SSD", 1000, laptop_prices3[[#This Row],[Storage]] = "2TB SSD", 2000, laptop_prices3[[#This Row],[Storage]]= "256GB SSD", 256, laptop_prices3[[#This Row],[Storage]] = "1TB HDD", 1000*0.7)</f>
        <v>700</v>
      </c>
      <c r="U1501" s="5">
        <f>laptop_prices3[[#This Row],[Storage Raw Value]]/ScoreCard!$J$3*ScoreCard!$J$5</f>
        <v>2.8</v>
      </c>
    </row>
    <row r="1502" spans="2:21" x14ac:dyDescent="0.2">
      <c r="B1502" s="4" cm="1">
        <f t="array" ref="B1502">SUM(laptop_prices3[[#This Row],[RAM Comp]:[Weight Comp]]+laptop_prices3[[#This Row],[Storage Comp]])</f>
        <v>22.102190476190479</v>
      </c>
      <c r="C1502">
        <v>1500</v>
      </c>
      <c r="D1502" t="s">
        <v>28</v>
      </c>
      <c r="E1502" t="s">
        <v>12</v>
      </c>
      <c r="F1502">
        <v>64</v>
      </c>
      <c r="G1502" t="s">
        <v>29</v>
      </c>
      <c r="H1502" t="s">
        <v>26</v>
      </c>
      <c r="I1502">
        <v>17.3</v>
      </c>
      <c r="J1502" t="s">
        <v>43</v>
      </c>
      <c r="K1502">
        <v>11.8</v>
      </c>
      <c r="L1502">
        <v>2.41</v>
      </c>
      <c r="M1502" t="s">
        <v>46</v>
      </c>
      <c r="N1502">
        <v>2299.66</v>
      </c>
      <c r="O1502" s="5">
        <f>(ScoreCard!$E$3-laptop_prices3[[#This Row],[Price ($)]])/ScoreCard!$E$3*ScoreCard!$E$5</f>
        <v>3.9361188318153051</v>
      </c>
      <c r="P1502" s="5">
        <f>laptop_prices3[[#This Row],[RAM (GB)]]/ScoreCard!$F$3*ScoreCard!$F$5</f>
        <v>7</v>
      </c>
      <c r="Q1502" s="5">
        <f>laptop_prices3[[#This Row],[Screen Size (inch)]]/ScoreCard!$G$3*ScoreCard!$G$5</f>
        <v>2</v>
      </c>
      <c r="R1502" s="5">
        <f>laptop_prices3[[#This Row],[Battery Life (hours)]]/ScoreCard!$H$3*ScoreCard!$H$5</f>
        <v>6.8833333333333337</v>
      </c>
      <c r="S1502" s="5">
        <f>ScoreCard!$I$3-laptop_prices3[[#This Row],[Weight (kg)]]/ScoreCard!$I$3*ScoreCard!$I$5</f>
        <v>2.1228571428571428</v>
      </c>
      <c r="T1502" s="6" cm="1">
        <f t="array" ref="T1502">_xlfn.IFS(laptop_prices3[[#This Row],[Storage]]="512GB SSD", 512, laptop_prices3[[#This Row],[Storage]] = "1TB SSD", 1000, laptop_prices3[[#This Row],[Storage]] = "2TB SSD", 2000, laptop_prices3[[#This Row],[Storage]]= "256GB SSD", 256, laptop_prices3[[#This Row],[Storage]] = "1TB HDD", 1000*0.7)</f>
        <v>256</v>
      </c>
      <c r="U1502" s="5">
        <f>laptop_prices3[[#This Row],[Storage Raw Value]]/ScoreCard!$J$3*ScoreCard!$J$5</f>
        <v>1.024</v>
      </c>
    </row>
    <row r="1503" spans="2:21" x14ac:dyDescent="0.2">
      <c r="B1503" s="4" cm="1">
        <f t="array" ref="B1503">SUM(laptop_prices3[[#This Row],[RAM Comp]:[Weight Comp]]+laptop_prices3[[#This Row],[Storage Comp]])</f>
        <v>19.176477016240021</v>
      </c>
      <c r="C1503">
        <v>1501</v>
      </c>
      <c r="D1503" t="s">
        <v>38</v>
      </c>
      <c r="E1503" t="s">
        <v>41</v>
      </c>
      <c r="F1503">
        <v>8</v>
      </c>
      <c r="G1503" t="s">
        <v>13</v>
      </c>
      <c r="H1503" t="s">
        <v>35</v>
      </c>
      <c r="I1503">
        <v>13.3</v>
      </c>
      <c r="J1503" t="s">
        <v>15</v>
      </c>
      <c r="K1503">
        <v>11.8</v>
      </c>
      <c r="L1503">
        <v>3.17</v>
      </c>
      <c r="M1503" t="s">
        <v>16</v>
      </c>
      <c r="N1503">
        <v>2149.5</v>
      </c>
      <c r="O1503" s="5">
        <f>(ScoreCard!$E$3-laptop_prices3[[#This Row],[Price ($)]])/ScoreCard!$E$3*ScoreCard!$E$5</f>
        <v>4.005586664544758</v>
      </c>
      <c r="P1503" s="5">
        <f>laptop_prices3[[#This Row],[RAM (GB)]]/ScoreCard!$F$3*ScoreCard!$F$5</f>
        <v>0.875</v>
      </c>
      <c r="Q1503" s="5">
        <f>laptop_prices3[[#This Row],[Screen Size (inch)]]/ScoreCard!$G$3*ScoreCard!$G$5</f>
        <v>1.5375722543352601</v>
      </c>
      <c r="R1503" s="5">
        <f>laptop_prices3[[#This Row],[Battery Life (hours)]]/ScoreCard!$H$3*ScoreCard!$H$5</f>
        <v>6.8833333333333337</v>
      </c>
      <c r="S1503" s="5">
        <f>ScoreCard!$I$3-laptop_prices3[[#This Row],[Weight (kg)]]/ScoreCard!$I$3*ScoreCard!$I$5</f>
        <v>1.6885714285714286</v>
      </c>
      <c r="T1503" s="6" cm="1">
        <f t="array" ref="T1503">_xlfn.IFS(laptop_prices3[[#This Row],[Storage]]="512GB SSD", 512, laptop_prices3[[#This Row],[Storage]] = "1TB SSD", 1000, laptop_prices3[[#This Row],[Storage]] = "2TB SSD", 2000, laptop_prices3[[#This Row],[Storage]]= "256GB SSD", 256, laptop_prices3[[#This Row],[Storage]] = "1TB HDD", 1000*0.7)</f>
        <v>512</v>
      </c>
      <c r="U1503" s="5">
        <f>laptop_prices3[[#This Row],[Storage Raw Value]]/ScoreCard!$J$3*ScoreCard!$J$5</f>
        <v>2.048</v>
      </c>
    </row>
    <row r="1504" spans="2:21" x14ac:dyDescent="0.2">
      <c r="B1504" s="4" cm="1">
        <f t="array" ref="B1504">SUM(laptop_prices3[[#This Row],[RAM Comp]:[Weight Comp]]+laptop_prices3[[#This Row],[Storage Comp]])</f>
        <v>13.615092347921827</v>
      </c>
      <c r="C1504">
        <v>1502</v>
      </c>
      <c r="D1504" t="s">
        <v>23</v>
      </c>
      <c r="E1504" t="s">
        <v>41</v>
      </c>
      <c r="F1504">
        <v>4</v>
      </c>
      <c r="G1504" t="s">
        <v>29</v>
      </c>
      <c r="H1504" t="s">
        <v>44</v>
      </c>
      <c r="I1504">
        <v>14</v>
      </c>
      <c r="J1504" t="s">
        <v>27</v>
      </c>
      <c r="K1504">
        <v>8.9</v>
      </c>
      <c r="L1504">
        <v>2.15</v>
      </c>
      <c r="M1504" t="s">
        <v>46</v>
      </c>
      <c r="N1504">
        <v>1785.84</v>
      </c>
      <c r="O1504" s="5">
        <f>(ScoreCard!$E$3-laptop_prices3[[#This Row],[Price ($)]])/ScoreCard!$E$3*ScoreCard!$E$5</f>
        <v>4.173825023963996</v>
      </c>
      <c r="P1504" s="5">
        <f>laptop_prices3[[#This Row],[RAM (GB)]]/ScoreCard!$F$3*ScoreCard!$F$5</f>
        <v>0.4375</v>
      </c>
      <c r="Q1504" s="5">
        <f>laptop_prices3[[#This Row],[Screen Size (inch)]]/ScoreCard!$G$3*ScoreCard!$G$5</f>
        <v>1.6184971098265895</v>
      </c>
      <c r="R1504" s="5">
        <f>laptop_prices3[[#This Row],[Battery Life (hours)]]/ScoreCard!$H$3*ScoreCard!$H$5</f>
        <v>5.1916666666666664</v>
      </c>
      <c r="S1504" s="5">
        <f>ScoreCard!$I$3-laptop_prices3[[#This Row],[Weight (kg)]]/ScoreCard!$I$3*ScoreCard!$I$5</f>
        <v>2.2714285714285714</v>
      </c>
      <c r="T1504" s="6" cm="1">
        <f t="array" ref="T1504">_xlfn.IFS(laptop_prices3[[#This Row],[Storage]]="512GB SSD", 512, laptop_prices3[[#This Row],[Storage]] = "1TB SSD", 1000, laptop_prices3[[#This Row],[Storage]] = "2TB SSD", 2000, laptop_prices3[[#This Row],[Storage]]= "256GB SSD", 256, laptop_prices3[[#This Row],[Storage]] = "1TB HDD", 1000*0.7)</f>
        <v>256</v>
      </c>
      <c r="U1504" s="5">
        <f>laptop_prices3[[#This Row],[Storage Raw Value]]/ScoreCard!$J$3*ScoreCard!$J$5</f>
        <v>1.024</v>
      </c>
    </row>
    <row r="1505" spans="2:21" x14ac:dyDescent="0.2">
      <c r="B1505" s="4" cm="1">
        <f t="array" ref="B1505">SUM(laptop_prices3[[#This Row],[RAM Comp]:[Weight Comp]]+laptop_prices3[[#This Row],[Storage Comp]])</f>
        <v>21.507619047619048</v>
      </c>
      <c r="C1505">
        <v>1503</v>
      </c>
      <c r="D1505" t="s">
        <v>28</v>
      </c>
      <c r="E1505" t="s">
        <v>24</v>
      </c>
      <c r="F1505">
        <v>32</v>
      </c>
      <c r="G1505" t="s">
        <v>42</v>
      </c>
      <c r="H1505" t="s">
        <v>40</v>
      </c>
      <c r="I1505">
        <v>17.3</v>
      </c>
      <c r="J1505" t="s">
        <v>43</v>
      </c>
      <c r="K1505">
        <v>5.2</v>
      </c>
      <c r="L1505">
        <v>3.02</v>
      </c>
      <c r="M1505" t="s">
        <v>30</v>
      </c>
      <c r="N1505">
        <v>1533.35</v>
      </c>
      <c r="O1505" s="5">
        <f>(ScoreCard!$E$3-laptop_prices3[[#This Row],[Price ($)]])/ScoreCard!$E$3*ScoreCard!$E$5</f>
        <v>4.2906333156918839</v>
      </c>
      <c r="P1505" s="5">
        <f>laptop_prices3[[#This Row],[RAM (GB)]]/ScoreCard!$F$3*ScoreCard!$F$5</f>
        <v>3.5</v>
      </c>
      <c r="Q1505" s="5">
        <f>laptop_prices3[[#This Row],[Screen Size (inch)]]/ScoreCard!$G$3*ScoreCard!$G$5</f>
        <v>2</v>
      </c>
      <c r="R1505" s="5">
        <f>laptop_prices3[[#This Row],[Battery Life (hours)]]/ScoreCard!$H$3*ScoreCard!$H$5</f>
        <v>3.0333333333333332</v>
      </c>
      <c r="S1505" s="5">
        <f>ScoreCard!$I$3-laptop_prices3[[#This Row],[Weight (kg)]]/ScoreCard!$I$3*ScoreCard!$I$5</f>
        <v>1.7742857142857142</v>
      </c>
      <c r="T1505" s="6" cm="1">
        <f t="array" ref="T1505">_xlfn.IFS(laptop_prices3[[#This Row],[Storage]]="512GB SSD", 512, laptop_prices3[[#This Row],[Storage]] = "1TB SSD", 1000, laptop_prices3[[#This Row],[Storage]] = "2TB SSD", 2000, laptop_prices3[[#This Row],[Storage]]= "256GB SSD", 256, laptop_prices3[[#This Row],[Storage]] = "1TB HDD", 1000*0.7)</f>
        <v>700</v>
      </c>
      <c r="U1505" s="5">
        <f>laptop_prices3[[#This Row],[Storage Raw Value]]/ScoreCard!$J$3*ScoreCard!$J$5</f>
        <v>2.8</v>
      </c>
    </row>
    <row r="1506" spans="2:21" x14ac:dyDescent="0.2">
      <c r="B1506" s="4" cm="1">
        <f t="array" ref="B1506">SUM(laptop_prices3[[#This Row],[RAM Comp]:[Weight Comp]]+laptop_prices3[[#This Row],[Storage Comp]])</f>
        <v>19.190020919350399</v>
      </c>
      <c r="C1506">
        <v>1504</v>
      </c>
      <c r="D1506" t="s">
        <v>36</v>
      </c>
      <c r="E1506" t="s">
        <v>39</v>
      </c>
      <c r="F1506">
        <v>32</v>
      </c>
      <c r="G1506" t="s">
        <v>13</v>
      </c>
      <c r="H1506" t="s">
        <v>20</v>
      </c>
      <c r="I1506">
        <v>14</v>
      </c>
      <c r="J1506" t="s">
        <v>43</v>
      </c>
      <c r="K1506">
        <v>7.4</v>
      </c>
      <c r="L1506">
        <v>3.39</v>
      </c>
      <c r="M1506" t="s">
        <v>22</v>
      </c>
      <c r="N1506">
        <v>1714.52</v>
      </c>
      <c r="O1506" s="5">
        <f>(ScoreCard!$E$3-laptop_prices3[[#This Row],[Price ($)]])/ScoreCard!$E$3*ScoreCard!$E$5</f>
        <v>4.2068194687579803</v>
      </c>
      <c r="P1506" s="5">
        <f>laptop_prices3[[#This Row],[RAM (GB)]]/ScoreCard!$F$3*ScoreCard!$F$5</f>
        <v>3.5</v>
      </c>
      <c r="Q1506" s="5">
        <f>laptop_prices3[[#This Row],[Screen Size (inch)]]/ScoreCard!$G$3*ScoreCard!$G$5</f>
        <v>1.6184971098265895</v>
      </c>
      <c r="R1506" s="5">
        <f>laptop_prices3[[#This Row],[Battery Life (hours)]]/ScoreCard!$H$3*ScoreCard!$H$5</f>
        <v>4.3166666666666664</v>
      </c>
      <c r="S1506" s="5">
        <f>ScoreCard!$I$3-laptop_prices3[[#This Row],[Weight (kg)]]/ScoreCard!$I$3*ScoreCard!$I$5</f>
        <v>1.5628571428571427</v>
      </c>
      <c r="T1506" s="6" cm="1">
        <f t="array" ref="T1506">_xlfn.IFS(laptop_prices3[[#This Row],[Storage]]="512GB SSD", 512, laptop_prices3[[#This Row],[Storage]] = "1TB SSD", 1000, laptop_prices3[[#This Row],[Storage]] = "2TB SSD", 2000, laptop_prices3[[#This Row],[Storage]]= "256GB SSD", 256, laptop_prices3[[#This Row],[Storage]] = "1TB HDD", 1000*0.7)</f>
        <v>512</v>
      </c>
      <c r="U1506" s="5">
        <f>laptop_prices3[[#This Row],[Storage Raw Value]]/ScoreCard!$J$3*ScoreCard!$J$5</f>
        <v>2.048</v>
      </c>
    </row>
    <row r="1507" spans="2:21" x14ac:dyDescent="0.2">
      <c r="B1507" s="4" cm="1">
        <f t="array" ref="B1507">SUM(laptop_prices3[[#This Row],[RAM Comp]:[Weight Comp]]+laptop_prices3[[#This Row],[Storage Comp]])</f>
        <v>28.013048444811449</v>
      </c>
      <c r="C1507">
        <v>1505</v>
      </c>
      <c r="D1507" t="s">
        <v>38</v>
      </c>
      <c r="E1507" t="s">
        <v>41</v>
      </c>
      <c r="F1507">
        <v>8</v>
      </c>
      <c r="G1507" t="s">
        <v>19</v>
      </c>
      <c r="H1507" t="s">
        <v>32</v>
      </c>
      <c r="I1507">
        <v>13.3</v>
      </c>
      <c r="J1507" t="s">
        <v>21</v>
      </c>
      <c r="K1507">
        <v>11.8</v>
      </c>
      <c r="L1507">
        <v>1.37</v>
      </c>
      <c r="M1507" t="s">
        <v>46</v>
      </c>
      <c r="N1507">
        <v>1328.31</v>
      </c>
      <c r="O1507" s="5">
        <f>(ScoreCard!$E$3-laptop_prices3[[#This Row],[Price ($)]])/ScoreCard!$E$3*ScoreCard!$E$5</f>
        <v>4.3854900313474987</v>
      </c>
      <c r="P1507" s="5">
        <f>laptop_prices3[[#This Row],[RAM (GB)]]/ScoreCard!$F$3*ScoreCard!$F$5</f>
        <v>0.875</v>
      </c>
      <c r="Q1507" s="5">
        <f>laptop_prices3[[#This Row],[Screen Size (inch)]]/ScoreCard!$G$3*ScoreCard!$G$5</f>
        <v>1.5375722543352601</v>
      </c>
      <c r="R1507" s="5">
        <f>laptop_prices3[[#This Row],[Battery Life (hours)]]/ScoreCard!$H$3*ScoreCard!$H$5</f>
        <v>6.8833333333333337</v>
      </c>
      <c r="S1507" s="5">
        <f>ScoreCard!$I$3-laptop_prices3[[#This Row],[Weight (kg)]]/ScoreCard!$I$3*ScoreCard!$I$5</f>
        <v>2.7171428571428571</v>
      </c>
      <c r="T1507" s="6" cm="1">
        <f t="array" ref="T1507">_xlfn.IFS(laptop_prices3[[#This Row],[Storage]]="512GB SSD", 512, laptop_prices3[[#This Row],[Storage]] = "1TB SSD", 1000, laptop_prices3[[#This Row],[Storage]] = "2TB SSD", 2000, laptop_prices3[[#This Row],[Storage]]= "256GB SSD", 256, laptop_prices3[[#This Row],[Storage]] = "1TB HDD", 1000*0.7)</f>
        <v>1000</v>
      </c>
      <c r="U1507" s="5">
        <f>laptop_prices3[[#This Row],[Storage Raw Value]]/ScoreCard!$J$3*ScoreCard!$J$5</f>
        <v>4</v>
      </c>
    </row>
    <row r="1508" spans="2:21" x14ac:dyDescent="0.2">
      <c r="B1508" s="4" cm="1">
        <f t="array" ref="B1508">SUM(laptop_prices3[[#This Row],[RAM Comp]:[Weight Comp]]+laptop_prices3[[#This Row],[Storage Comp]])</f>
        <v>18.091134874759152</v>
      </c>
      <c r="C1508">
        <v>1506</v>
      </c>
      <c r="D1508" t="s">
        <v>33</v>
      </c>
      <c r="E1508" t="s">
        <v>41</v>
      </c>
      <c r="F1508">
        <v>64</v>
      </c>
      <c r="G1508" t="s">
        <v>29</v>
      </c>
      <c r="H1508" t="s">
        <v>44</v>
      </c>
      <c r="I1508">
        <v>15.6</v>
      </c>
      <c r="J1508" t="s">
        <v>27</v>
      </c>
      <c r="K1508">
        <v>5.3</v>
      </c>
      <c r="L1508">
        <v>2.4500000000000002</v>
      </c>
      <c r="M1508" t="s">
        <v>22</v>
      </c>
      <c r="N1508">
        <v>4706.55</v>
      </c>
      <c r="O1508" s="5">
        <f>(ScoreCard!$E$3-laptop_prices3[[#This Row],[Price ($)]])/ScoreCard!$E$3*ScoreCard!$E$5</f>
        <v>2.8226303400851971</v>
      </c>
      <c r="P1508" s="5">
        <f>laptop_prices3[[#This Row],[RAM (GB)]]/ScoreCard!$F$3*ScoreCard!$F$5</f>
        <v>7</v>
      </c>
      <c r="Q1508" s="5">
        <f>laptop_prices3[[#This Row],[Screen Size (inch)]]/ScoreCard!$G$3*ScoreCard!$G$5</f>
        <v>1.8034682080924855</v>
      </c>
      <c r="R1508" s="5">
        <f>laptop_prices3[[#This Row],[Battery Life (hours)]]/ScoreCard!$H$3*ScoreCard!$H$5</f>
        <v>3.0916666666666668</v>
      </c>
      <c r="S1508" s="5">
        <f>ScoreCard!$I$3-laptop_prices3[[#This Row],[Weight (kg)]]/ScoreCard!$I$3*ScoreCard!$I$5</f>
        <v>2.0999999999999996</v>
      </c>
      <c r="T1508" s="6" cm="1">
        <f t="array" ref="T1508">_xlfn.IFS(laptop_prices3[[#This Row],[Storage]]="512GB SSD", 512, laptop_prices3[[#This Row],[Storage]] = "1TB SSD", 1000, laptop_prices3[[#This Row],[Storage]] = "2TB SSD", 2000, laptop_prices3[[#This Row],[Storage]]= "256GB SSD", 256, laptop_prices3[[#This Row],[Storage]] = "1TB HDD", 1000*0.7)</f>
        <v>256</v>
      </c>
      <c r="U1508" s="5">
        <f>laptop_prices3[[#This Row],[Storage Raw Value]]/ScoreCard!$J$3*ScoreCard!$J$5</f>
        <v>1.024</v>
      </c>
    </row>
    <row r="1509" spans="2:21" x14ac:dyDescent="0.2">
      <c r="B1509" s="4" cm="1">
        <f t="array" ref="B1509">SUM(laptop_prices3[[#This Row],[RAM Comp]:[Weight Comp]]+laptop_prices3[[#This Row],[Storage Comp]])</f>
        <v>27.112330030278002</v>
      </c>
      <c r="C1509">
        <v>1507</v>
      </c>
      <c r="D1509" t="s">
        <v>11</v>
      </c>
      <c r="E1509" t="s">
        <v>31</v>
      </c>
      <c r="F1509">
        <v>16</v>
      </c>
      <c r="G1509" t="s">
        <v>19</v>
      </c>
      <c r="H1509" t="s">
        <v>32</v>
      </c>
      <c r="I1509">
        <v>16</v>
      </c>
      <c r="J1509" t="s">
        <v>21</v>
      </c>
      <c r="K1509">
        <v>9.6999999999999993</v>
      </c>
      <c r="L1509">
        <v>2.88</v>
      </c>
      <c r="M1509" t="s">
        <v>16</v>
      </c>
      <c r="N1509">
        <v>1256.99</v>
      </c>
      <c r="O1509" s="5">
        <f>(ScoreCard!$E$3-laptop_prices3[[#This Row],[Price ($)]])/ScoreCard!$E$3*ScoreCard!$E$5</f>
        <v>4.4184844761414821</v>
      </c>
      <c r="P1509" s="5">
        <f>laptop_prices3[[#This Row],[RAM (GB)]]/ScoreCard!$F$3*ScoreCard!$F$5</f>
        <v>1.75</v>
      </c>
      <c r="Q1509" s="5">
        <f>laptop_prices3[[#This Row],[Screen Size (inch)]]/ScoreCard!$G$3*ScoreCard!$G$5</f>
        <v>1.8497109826589595</v>
      </c>
      <c r="R1509" s="5">
        <f>laptop_prices3[[#This Row],[Battery Life (hours)]]/ScoreCard!$H$3*ScoreCard!$H$5</f>
        <v>5.6583333333333323</v>
      </c>
      <c r="S1509" s="5">
        <f>ScoreCard!$I$3-laptop_prices3[[#This Row],[Weight (kg)]]/ScoreCard!$I$3*ScoreCard!$I$5</f>
        <v>1.8542857142857143</v>
      </c>
      <c r="T1509" s="6" cm="1">
        <f t="array" ref="T1509">_xlfn.IFS(laptop_prices3[[#This Row],[Storage]]="512GB SSD", 512, laptop_prices3[[#This Row],[Storage]] = "1TB SSD", 1000, laptop_prices3[[#This Row],[Storage]] = "2TB SSD", 2000, laptop_prices3[[#This Row],[Storage]]= "256GB SSD", 256, laptop_prices3[[#This Row],[Storage]] = "1TB HDD", 1000*0.7)</f>
        <v>1000</v>
      </c>
      <c r="U1509" s="5">
        <f>laptop_prices3[[#This Row],[Storage Raw Value]]/ScoreCard!$J$3*ScoreCard!$J$5</f>
        <v>4</v>
      </c>
    </row>
    <row r="1510" spans="2:21" x14ac:dyDescent="0.2">
      <c r="B1510" s="4" cm="1">
        <f t="array" ref="B1510">SUM(laptop_prices3[[#This Row],[RAM Comp]:[Weight Comp]]+laptop_prices3[[#This Row],[Storage Comp]])</f>
        <v>28.549658684282964</v>
      </c>
      <c r="C1510">
        <v>1508</v>
      </c>
      <c r="D1510" t="s">
        <v>38</v>
      </c>
      <c r="E1510" t="s">
        <v>37</v>
      </c>
      <c r="F1510">
        <v>32</v>
      </c>
      <c r="G1510" t="s">
        <v>19</v>
      </c>
      <c r="H1510" t="s">
        <v>20</v>
      </c>
      <c r="I1510">
        <v>15.6</v>
      </c>
      <c r="J1510" t="s">
        <v>27</v>
      </c>
      <c r="K1510">
        <v>9.4</v>
      </c>
      <c r="L1510">
        <v>3.04</v>
      </c>
      <c r="M1510" t="s">
        <v>30</v>
      </c>
      <c r="N1510">
        <v>4937.87</v>
      </c>
      <c r="O1510" s="5">
        <f>(ScoreCard!$E$3-laptop_prices3[[#This Row],[Price ($)]])/ScoreCard!$E$3*ScoreCard!$E$5</f>
        <v>2.7156158284510927</v>
      </c>
      <c r="P1510" s="5">
        <f>laptop_prices3[[#This Row],[RAM (GB)]]/ScoreCard!$F$3*ScoreCard!$F$5</f>
        <v>3.5</v>
      </c>
      <c r="Q1510" s="5">
        <f>laptop_prices3[[#This Row],[Screen Size (inch)]]/ScoreCard!$G$3*ScoreCard!$G$5</f>
        <v>1.8034682080924855</v>
      </c>
      <c r="R1510" s="5">
        <f>laptop_prices3[[#This Row],[Battery Life (hours)]]/ScoreCard!$H$3*ScoreCard!$H$5</f>
        <v>5.4833333333333334</v>
      </c>
      <c r="S1510" s="5">
        <f>ScoreCard!$I$3-laptop_prices3[[#This Row],[Weight (kg)]]/ScoreCard!$I$3*ScoreCard!$I$5</f>
        <v>1.7628571428571429</v>
      </c>
      <c r="T1510" s="6" cm="1">
        <f t="array" ref="T1510">_xlfn.IFS(laptop_prices3[[#This Row],[Storage]]="512GB SSD", 512, laptop_prices3[[#This Row],[Storage]] = "1TB SSD", 1000, laptop_prices3[[#This Row],[Storage]] = "2TB SSD", 2000, laptop_prices3[[#This Row],[Storage]]= "256GB SSD", 256, laptop_prices3[[#This Row],[Storage]] = "1TB HDD", 1000*0.7)</f>
        <v>1000</v>
      </c>
      <c r="U1510" s="5">
        <f>laptop_prices3[[#This Row],[Storage Raw Value]]/ScoreCard!$J$3*ScoreCard!$J$5</f>
        <v>4</v>
      </c>
    </row>
    <row r="1511" spans="2:21" x14ac:dyDescent="0.2">
      <c r="B1511" s="4" cm="1">
        <f t="array" ref="B1511">SUM(laptop_prices3[[#This Row],[RAM Comp]:[Weight Comp]]+laptop_prices3[[#This Row],[Storage Comp]])</f>
        <v>23.935357142857143</v>
      </c>
      <c r="C1511">
        <v>1509</v>
      </c>
      <c r="D1511" t="s">
        <v>36</v>
      </c>
      <c r="E1511" t="s">
        <v>31</v>
      </c>
      <c r="F1511">
        <v>4</v>
      </c>
      <c r="G1511" t="s">
        <v>19</v>
      </c>
      <c r="H1511" t="s">
        <v>26</v>
      </c>
      <c r="I1511">
        <v>17.3</v>
      </c>
      <c r="J1511" t="s">
        <v>21</v>
      </c>
      <c r="K1511">
        <v>5.0999999999999996</v>
      </c>
      <c r="L1511">
        <v>1.71</v>
      </c>
      <c r="M1511" t="s">
        <v>16</v>
      </c>
      <c r="N1511">
        <v>702.35</v>
      </c>
      <c r="O1511" s="5">
        <f>(ScoreCard!$E$3-laptop_prices3[[#This Row],[Price ($)]])/ScoreCard!$E$3*ScoreCard!$E$5</f>
        <v>4.6750750378427588</v>
      </c>
      <c r="P1511" s="5">
        <f>laptop_prices3[[#This Row],[RAM (GB)]]/ScoreCard!$F$3*ScoreCard!$F$5</f>
        <v>0.4375</v>
      </c>
      <c r="Q1511" s="5">
        <f>laptop_prices3[[#This Row],[Screen Size (inch)]]/ScoreCard!$G$3*ScoreCard!$G$5</f>
        <v>2</v>
      </c>
      <c r="R1511" s="5">
        <f>laptop_prices3[[#This Row],[Battery Life (hours)]]/ScoreCard!$H$3*ScoreCard!$H$5</f>
        <v>2.9750000000000001</v>
      </c>
      <c r="S1511" s="5">
        <f>ScoreCard!$I$3-laptop_prices3[[#This Row],[Weight (kg)]]/ScoreCard!$I$3*ScoreCard!$I$5</f>
        <v>2.5228571428571431</v>
      </c>
      <c r="T1511" s="6" cm="1">
        <f t="array" ref="T1511">_xlfn.IFS(laptop_prices3[[#This Row],[Storage]]="512GB SSD", 512, laptop_prices3[[#This Row],[Storage]] = "1TB SSD", 1000, laptop_prices3[[#This Row],[Storage]] = "2TB SSD", 2000, laptop_prices3[[#This Row],[Storage]]= "256GB SSD", 256, laptop_prices3[[#This Row],[Storage]] = "1TB HDD", 1000*0.7)</f>
        <v>1000</v>
      </c>
      <c r="U1511" s="5">
        <f>laptop_prices3[[#This Row],[Storage Raw Value]]/ScoreCard!$J$3*ScoreCard!$J$5</f>
        <v>4</v>
      </c>
    </row>
    <row r="1512" spans="2:21" x14ac:dyDescent="0.2">
      <c r="B1512" s="4" cm="1">
        <f t="array" ref="B1512">SUM(laptop_prices3[[#This Row],[RAM Comp]:[Weight Comp]]+laptop_prices3[[#This Row],[Storage Comp]])</f>
        <v>39.764449490778972</v>
      </c>
      <c r="C1512">
        <v>1510</v>
      </c>
      <c r="D1512" t="s">
        <v>36</v>
      </c>
      <c r="E1512" t="s">
        <v>18</v>
      </c>
      <c r="F1512">
        <v>16</v>
      </c>
      <c r="G1512" t="s">
        <v>25</v>
      </c>
      <c r="H1512" t="s">
        <v>40</v>
      </c>
      <c r="I1512">
        <v>14</v>
      </c>
      <c r="J1512" t="s">
        <v>21</v>
      </c>
      <c r="K1512">
        <v>4.7</v>
      </c>
      <c r="L1512">
        <v>3.23</v>
      </c>
      <c r="M1512" t="s">
        <v>30</v>
      </c>
      <c r="N1512">
        <v>1330</v>
      </c>
      <c r="O1512" s="5">
        <f>(ScoreCard!$E$3-laptop_prices3[[#This Row],[Price ($)]])/ScoreCard!$E$3*ScoreCard!$E$5</f>
        <v>4.3847081943914992</v>
      </c>
      <c r="P1512" s="5">
        <f>laptop_prices3[[#This Row],[RAM (GB)]]/ScoreCard!$F$3*ScoreCard!$F$5</f>
        <v>1.75</v>
      </c>
      <c r="Q1512" s="5">
        <f>laptop_prices3[[#This Row],[Screen Size (inch)]]/ScoreCard!$G$3*ScoreCard!$G$5</f>
        <v>1.6184971098265895</v>
      </c>
      <c r="R1512" s="5">
        <f>laptop_prices3[[#This Row],[Battery Life (hours)]]/ScoreCard!$H$3*ScoreCard!$H$5</f>
        <v>2.7416666666666667</v>
      </c>
      <c r="S1512" s="5">
        <f>ScoreCard!$I$3-laptop_prices3[[#This Row],[Weight (kg)]]/ScoreCard!$I$3*ScoreCard!$I$5</f>
        <v>1.6542857142857144</v>
      </c>
      <c r="T1512" s="6" cm="1">
        <f t="array" ref="T1512">_xlfn.IFS(laptop_prices3[[#This Row],[Storage]]="512GB SSD", 512, laptop_prices3[[#This Row],[Storage]] = "1TB SSD", 1000, laptop_prices3[[#This Row],[Storage]] = "2TB SSD", 2000, laptop_prices3[[#This Row],[Storage]]= "256GB SSD", 256, laptop_prices3[[#This Row],[Storage]] = "1TB HDD", 1000*0.7)</f>
        <v>2000</v>
      </c>
      <c r="U1512" s="5">
        <f>laptop_prices3[[#This Row],[Storage Raw Value]]/ScoreCard!$J$3*ScoreCard!$J$5</f>
        <v>8</v>
      </c>
    </row>
    <row r="1513" spans="2:21" x14ac:dyDescent="0.2">
      <c r="B1513" s="4" cm="1">
        <f t="array" ref="B1513">SUM(laptop_prices3[[#This Row],[RAM Comp]:[Weight Comp]]+laptop_prices3[[#This Row],[Storage Comp]])</f>
        <v>14.809095238095239</v>
      </c>
      <c r="C1513">
        <v>1511</v>
      </c>
      <c r="D1513" t="s">
        <v>17</v>
      </c>
      <c r="E1513" t="s">
        <v>31</v>
      </c>
      <c r="F1513">
        <v>8</v>
      </c>
      <c r="G1513" t="s">
        <v>29</v>
      </c>
      <c r="H1513" t="s">
        <v>26</v>
      </c>
      <c r="I1513">
        <v>17.3</v>
      </c>
      <c r="J1513" t="s">
        <v>43</v>
      </c>
      <c r="K1513">
        <v>9.1999999999999993</v>
      </c>
      <c r="L1513">
        <v>1.8</v>
      </c>
      <c r="M1513" t="s">
        <v>22</v>
      </c>
      <c r="N1513">
        <v>1325.13</v>
      </c>
      <c r="O1513" s="5">
        <f>(ScoreCard!$E$3-laptop_prices3[[#This Row],[Price ($)]])/ScoreCard!$E$3*ScoreCard!$E$5</f>
        <v>4.3869611801759465</v>
      </c>
      <c r="P1513" s="5">
        <f>laptop_prices3[[#This Row],[RAM (GB)]]/ScoreCard!$F$3*ScoreCard!$F$5</f>
        <v>0.875</v>
      </c>
      <c r="Q1513" s="5">
        <f>laptop_prices3[[#This Row],[Screen Size (inch)]]/ScoreCard!$G$3*ScoreCard!$G$5</f>
        <v>2</v>
      </c>
      <c r="R1513" s="5">
        <f>laptop_prices3[[#This Row],[Battery Life (hours)]]/ScoreCard!$H$3*ScoreCard!$H$5</f>
        <v>5.3666666666666663</v>
      </c>
      <c r="S1513" s="5">
        <f>ScoreCard!$I$3-laptop_prices3[[#This Row],[Weight (kg)]]/ScoreCard!$I$3*ScoreCard!$I$5</f>
        <v>2.4714285714285715</v>
      </c>
      <c r="T1513" s="6" cm="1">
        <f t="array" ref="T1513">_xlfn.IFS(laptop_prices3[[#This Row],[Storage]]="512GB SSD", 512, laptop_prices3[[#This Row],[Storage]] = "1TB SSD", 1000, laptop_prices3[[#This Row],[Storage]] = "2TB SSD", 2000, laptop_prices3[[#This Row],[Storage]]= "256GB SSD", 256, laptop_prices3[[#This Row],[Storage]] = "1TB HDD", 1000*0.7)</f>
        <v>256</v>
      </c>
      <c r="U1513" s="5">
        <f>laptop_prices3[[#This Row],[Storage Raw Value]]/ScoreCard!$J$3*ScoreCard!$J$5</f>
        <v>1.024</v>
      </c>
    </row>
    <row r="1514" spans="2:21" x14ac:dyDescent="0.2">
      <c r="B1514" s="4" cm="1">
        <f t="array" ref="B1514">SUM(laptop_prices3[[#This Row],[RAM Comp]:[Weight Comp]]+laptop_prices3[[#This Row],[Storage Comp]])</f>
        <v>42.992091935039909</v>
      </c>
      <c r="C1514">
        <v>1512</v>
      </c>
      <c r="D1514" t="s">
        <v>47</v>
      </c>
      <c r="E1514" t="s">
        <v>31</v>
      </c>
      <c r="F1514">
        <v>8</v>
      </c>
      <c r="G1514" t="s">
        <v>25</v>
      </c>
      <c r="H1514" t="s">
        <v>35</v>
      </c>
      <c r="I1514">
        <v>16</v>
      </c>
      <c r="J1514" t="s">
        <v>21</v>
      </c>
      <c r="K1514">
        <v>10.7</v>
      </c>
      <c r="L1514">
        <v>2.58</v>
      </c>
      <c r="M1514" t="s">
        <v>16</v>
      </c>
      <c r="N1514">
        <v>1088.6500000000001</v>
      </c>
      <c r="O1514" s="5">
        <f>(ScoreCard!$E$3-laptop_prices3[[#This Row],[Price ($)]])/ScoreCard!$E$3*ScoreCard!$E$5</f>
        <v>4.4963628389656431</v>
      </c>
      <c r="P1514" s="5">
        <f>laptop_prices3[[#This Row],[RAM (GB)]]/ScoreCard!$F$3*ScoreCard!$F$5</f>
        <v>0.875</v>
      </c>
      <c r="Q1514" s="5">
        <f>laptop_prices3[[#This Row],[Screen Size (inch)]]/ScoreCard!$G$3*ScoreCard!$G$5</f>
        <v>1.8497109826589595</v>
      </c>
      <c r="R1514" s="5">
        <f>laptop_prices3[[#This Row],[Battery Life (hours)]]/ScoreCard!$H$3*ScoreCard!$H$5</f>
        <v>6.2416666666666663</v>
      </c>
      <c r="S1514" s="5">
        <f>ScoreCard!$I$3-laptop_prices3[[#This Row],[Weight (kg)]]/ScoreCard!$I$3*ScoreCard!$I$5</f>
        <v>2.0257142857142858</v>
      </c>
      <c r="T1514" s="6" cm="1">
        <f t="array" ref="T1514">_xlfn.IFS(laptop_prices3[[#This Row],[Storage]]="512GB SSD", 512, laptop_prices3[[#This Row],[Storage]] = "1TB SSD", 1000, laptop_prices3[[#This Row],[Storage]] = "2TB SSD", 2000, laptop_prices3[[#This Row],[Storage]]= "256GB SSD", 256, laptop_prices3[[#This Row],[Storage]] = "1TB HDD", 1000*0.7)</f>
        <v>2000</v>
      </c>
      <c r="U1514" s="5">
        <f>laptop_prices3[[#This Row],[Storage Raw Value]]/ScoreCard!$J$3*ScoreCard!$J$5</f>
        <v>8</v>
      </c>
    </row>
    <row r="1515" spans="2:21" x14ac:dyDescent="0.2">
      <c r="B1515" s="4" cm="1">
        <f t="array" ref="B1515">SUM(laptop_prices3[[#This Row],[RAM Comp]:[Weight Comp]]+laptop_prices3[[#This Row],[Storage Comp]])</f>
        <v>33.614896779521061</v>
      </c>
      <c r="C1515">
        <v>1513</v>
      </c>
      <c r="D1515" t="s">
        <v>45</v>
      </c>
      <c r="E1515" t="s">
        <v>24</v>
      </c>
      <c r="F1515">
        <v>64</v>
      </c>
      <c r="G1515" t="s">
        <v>19</v>
      </c>
      <c r="H1515" t="s">
        <v>20</v>
      </c>
      <c r="I1515">
        <v>15.6</v>
      </c>
      <c r="J1515" t="s">
        <v>21</v>
      </c>
      <c r="K1515">
        <v>10.8</v>
      </c>
      <c r="L1515">
        <v>1.73</v>
      </c>
      <c r="M1515" t="s">
        <v>46</v>
      </c>
      <c r="N1515">
        <v>2290.6999999999998</v>
      </c>
      <c r="O1515" s="5">
        <f>(ScoreCard!$E$3-laptop_prices3[[#This Row],[Price ($)]])/ScoreCard!$E$3*ScoreCard!$E$5</f>
        <v>3.9402639555583523</v>
      </c>
      <c r="P1515" s="5">
        <f>laptop_prices3[[#This Row],[RAM (GB)]]/ScoreCard!$F$3*ScoreCard!$F$5</f>
        <v>7</v>
      </c>
      <c r="Q1515" s="5">
        <f>laptop_prices3[[#This Row],[Screen Size (inch)]]/ScoreCard!$G$3*ScoreCard!$G$5</f>
        <v>1.8034682080924855</v>
      </c>
      <c r="R1515" s="5">
        <f>laptop_prices3[[#This Row],[Battery Life (hours)]]/ScoreCard!$H$3*ScoreCard!$H$5</f>
        <v>6.3</v>
      </c>
      <c r="S1515" s="5">
        <f>ScoreCard!$I$3-laptop_prices3[[#This Row],[Weight (kg)]]/ScoreCard!$I$3*ScoreCard!$I$5</f>
        <v>2.5114285714285716</v>
      </c>
      <c r="T1515" s="6" cm="1">
        <f t="array" ref="T1515">_xlfn.IFS(laptop_prices3[[#This Row],[Storage]]="512GB SSD", 512, laptop_prices3[[#This Row],[Storage]] = "1TB SSD", 1000, laptop_prices3[[#This Row],[Storage]] = "2TB SSD", 2000, laptop_prices3[[#This Row],[Storage]]= "256GB SSD", 256, laptop_prices3[[#This Row],[Storage]] = "1TB HDD", 1000*0.7)</f>
        <v>1000</v>
      </c>
      <c r="U1515" s="5">
        <f>laptop_prices3[[#This Row],[Storage Raw Value]]/ScoreCard!$J$3*ScoreCard!$J$5</f>
        <v>4</v>
      </c>
    </row>
    <row r="1516" spans="2:21" x14ac:dyDescent="0.2">
      <c r="B1516" s="4" cm="1">
        <f t="array" ref="B1516">SUM(laptop_prices3[[#This Row],[RAM Comp]:[Weight Comp]]+laptop_prices3[[#This Row],[Storage Comp]])</f>
        <v>18.909000825763833</v>
      </c>
      <c r="C1516">
        <v>1514</v>
      </c>
      <c r="D1516" t="s">
        <v>28</v>
      </c>
      <c r="E1516" t="s">
        <v>31</v>
      </c>
      <c r="F1516">
        <v>8</v>
      </c>
      <c r="G1516" t="s">
        <v>42</v>
      </c>
      <c r="H1516" t="s">
        <v>14</v>
      </c>
      <c r="I1516">
        <v>13.3</v>
      </c>
      <c r="J1516" t="s">
        <v>21</v>
      </c>
      <c r="K1516">
        <v>4.5</v>
      </c>
      <c r="L1516">
        <v>1.45</v>
      </c>
      <c r="M1516" t="s">
        <v>22</v>
      </c>
      <c r="N1516">
        <v>488.62</v>
      </c>
      <c r="O1516" s="5">
        <f>(ScoreCard!$E$3-laptop_prices3[[#This Row],[Price ($)]])/ScoreCard!$E$3*ScoreCard!$E$5</f>
        <v>4.7739519683786273</v>
      </c>
      <c r="P1516" s="5">
        <f>laptop_prices3[[#This Row],[RAM (GB)]]/ScoreCard!$F$3*ScoreCard!$F$5</f>
        <v>0.875</v>
      </c>
      <c r="Q1516" s="5">
        <f>laptop_prices3[[#This Row],[Screen Size (inch)]]/ScoreCard!$G$3*ScoreCard!$G$5</f>
        <v>1.5375722543352601</v>
      </c>
      <c r="R1516" s="5">
        <f>laptop_prices3[[#This Row],[Battery Life (hours)]]/ScoreCard!$H$3*ScoreCard!$H$5</f>
        <v>2.625</v>
      </c>
      <c r="S1516" s="5">
        <f>ScoreCard!$I$3-laptop_prices3[[#This Row],[Weight (kg)]]/ScoreCard!$I$3*ScoreCard!$I$5</f>
        <v>2.6714285714285717</v>
      </c>
      <c r="T1516" s="6" cm="1">
        <f t="array" ref="T1516">_xlfn.IFS(laptop_prices3[[#This Row],[Storage]]="512GB SSD", 512, laptop_prices3[[#This Row],[Storage]] = "1TB SSD", 1000, laptop_prices3[[#This Row],[Storage]] = "2TB SSD", 2000, laptop_prices3[[#This Row],[Storage]]= "256GB SSD", 256, laptop_prices3[[#This Row],[Storage]] = "1TB HDD", 1000*0.7)</f>
        <v>700</v>
      </c>
      <c r="U1516" s="5">
        <f>laptop_prices3[[#This Row],[Storage Raw Value]]/ScoreCard!$J$3*ScoreCard!$J$5</f>
        <v>2.8</v>
      </c>
    </row>
    <row r="1517" spans="2:21" x14ac:dyDescent="0.2">
      <c r="B1517" s="4" cm="1">
        <f t="array" ref="B1517">SUM(laptop_prices3[[#This Row],[RAM Comp]:[Weight Comp]]+laptop_prices3[[#This Row],[Storage Comp]])</f>
        <v>22.490238095238091</v>
      </c>
      <c r="C1517">
        <v>1515</v>
      </c>
      <c r="D1517" t="s">
        <v>45</v>
      </c>
      <c r="E1517" t="s">
        <v>37</v>
      </c>
      <c r="F1517">
        <v>32</v>
      </c>
      <c r="G1517" t="s">
        <v>42</v>
      </c>
      <c r="H1517" t="s">
        <v>20</v>
      </c>
      <c r="I1517">
        <v>17.3</v>
      </c>
      <c r="J1517" t="s">
        <v>15</v>
      </c>
      <c r="K1517">
        <v>7.1</v>
      </c>
      <c r="L1517">
        <v>3.24</v>
      </c>
      <c r="M1517" t="s">
        <v>46</v>
      </c>
      <c r="N1517">
        <v>3084.99</v>
      </c>
      <c r="O1517" s="5">
        <f>(ScoreCard!$E$3-laptop_prices3[[#This Row],[Price ($)]])/ScoreCard!$E$3*ScoreCard!$E$5</f>
        <v>3.5728052124931069</v>
      </c>
      <c r="P1517" s="5">
        <f>laptop_prices3[[#This Row],[RAM (GB)]]/ScoreCard!$F$3*ScoreCard!$F$5</f>
        <v>3.5</v>
      </c>
      <c r="Q1517" s="5">
        <f>laptop_prices3[[#This Row],[Screen Size (inch)]]/ScoreCard!$G$3*ScoreCard!$G$5</f>
        <v>2</v>
      </c>
      <c r="R1517" s="5">
        <f>laptop_prices3[[#This Row],[Battery Life (hours)]]/ScoreCard!$H$3*ScoreCard!$H$5</f>
        <v>4.1416666666666666</v>
      </c>
      <c r="S1517" s="5">
        <f>ScoreCard!$I$3-laptop_prices3[[#This Row],[Weight (kg)]]/ScoreCard!$I$3*ScoreCard!$I$5</f>
        <v>1.6485714285714284</v>
      </c>
      <c r="T1517" s="6" cm="1">
        <f t="array" ref="T1517">_xlfn.IFS(laptop_prices3[[#This Row],[Storage]]="512GB SSD", 512, laptop_prices3[[#This Row],[Storage]] = "1TB SSD", 1000, laptop_prices3[[#This Row],[Storage]] = "2TB SSD", 2000, laptop_prices3[[#This Row],[Storage]]= "256GB SSD", 256, laptop_prices3[[#This Row],[Storage]] = "1TB HDD", 1000*0.7)</f>
        <v>700</v>
      </c>
      <c r="U1517" s="5">
        <f>laptop_prices3[[#This Row],[Storage Raw Value]]/ScoreCard!$J$3*ScoreCard!$J$5</f>
        <v>2.8</v>
      </c>
    </row>
    <row r="1518" spans="2:21" x14ac:dyDescent="0.2">
      <c r="B1518" s="4" cm="1">
        <f t="array" ref="B1518">SUM(laptop_prices3[[#This Row],[RAM Comp]:[Weight Comp]]+laptop_prices3[[#This Row],[Storage Comp]])</f>
        <v>48.307544728874213</v>
      </c>
      <c r="C1518">
        <v>1516</v>
      </c>
      <c r="D1518" t="s">
        <v>33</v>
      </c>
      <c r="E1518" t="s">
        <v>41</v>
      </c>
      <c r="F1518">
        <v>64</v>
      </c>
      <c r="G1518" t="s">
        <v>25</v>
      </c>
      <c r="H1518" t="s">
        <v>20</v>
      </c>
      <c r="I1518">
        <v>14</v>
      </c>
      <c r="J1518" t="s">
        <v>21</v>
      </c>
      <c r="K1518">
        <v>10.6</v>
      </c>
      <c r="L1518">
        <v>3.49</v>
      </c>
      <c r="M1518" t="s">
        <v>30</v>
      </c>
      <c r="N1518">
        <v>3201.6</v>
      </c>
      <c r="O1518" s="5">
        <f>(ScoreCard!$E$3-laptop_prices3[[#This Row],[Price ($)]])/ScoreCard!$E$3*ScoreCard!$E$5</f>
        <v>3.5188584625291912</v>
      </c>
      <c r="P1518" s="5">
        <f>laptop_prices3[[#This Row],[RAM (GB)]]/ScoreCard!$F$3*ScoreCard!$F$5</f>
        <v>7</v>
      </c>
      <c r="Q1518" s="5">
        <f>laptop_prices3[[#This Row],[Screen Size (inch)]]/ScoreCard!$G$3*ScoreCard!$G$5</f>
        <v>1.6184971098265895</v>
      </c>
      <c r="R1518" s="5">
        <f>laptop_prices3[[#This Row],[Battery Life (hours)]]/ScoreCard!$H$3*ScoreCard!$H$5</f>
        <v>6.1833333333333336</v>
      </c>
      <c r="S1518" s="5">
        <f>ScoreCard!$I$3-laptop_prices3[[#This Row],[Weight (kg)]]/ScoreCard!$I$3*ScoreCard!$I$5</f>
        <v>1.5057142857142856</v>
      </c>
      <c r="T1518" s="6" cm="1">
        <f t="array" ref="T1518">_xlfn.IFS(laptop_prices3[[#This Row],[Storage]]="512GB SSD", 512, laptop_prices3[[#This Row],[Storage]] = "1TB SSD", 1000, laptop_prices3[[#This Row],[Storage]] = "2TB SSD", 2000, laptop_prices3[[#This Row],[Storage]]= "256GB SSD", 256, laptop_prices3[[#This Row],[Storage]] = "1TB HDD", 1000*0.7)</f>
        <v>2000</v>
      </c>
      <c r="U1518" s="5">
        <f>laptop_prices3[[#This Row],[Storage Raw Value]]/ScoreCard!$J$3*ScoreCard!$J$5</f>
        <v>8</v>
      </c>
    </row>
    <row r="1519" spans="2:21" x14ac:dyDescent="0.2">
      <c r="B1519" s="4" cm="1">
        <f t="array" ref="B1519">SUM(laptop_prices3[[#This Row],[RAM Comp]:[Weight Comp]]+laptop_prices3[[#This Row],[Storage Comp]])</f>
        <v>41.652215111478114</v>
      </c>
      <c r="C1519">
        <v>1517</v>
      </c>
      <c r="D1519" t="s">
        <v>47</v>
      </c>
      <c r="E1519" t="s">
        <v>48</v>
      </c>
      <c r="F1519">
        <v>4</v>
      </c>
      <c r="G1519" t="s">
        <v>25</v>
      </c>
      <c r="H1519" t="s">
        <v>32</v>
      </c>
      <c r="I1519">
        <v>13.3</v>
      </c>
      <c r="J1519" t="s">
        <v>43</v>
      </c>
      <c r="K1519">
        <v>9.6</v>
      </c>
      <c r="L1519">
        <v>2.4900000000000002</v>
      </c>
      <c r="M1519" t="s">
        <v>46</v>
      </c>
      <c r="N1519">
        <v>1514.3</v>
      </c>
      <c r="O1519" s="5">
        <f>(ScoreCard!$E$3-laptop_prices3[[#This Row],[Price ($)]])/ScoreCard!$E$3*ScoreCard!$E$5</f>
        <v>4.2994463299000358</v>
      </c>
      <c r="P1519" s="5">
        <f>laptop_prices3[[#This Row],[RAM (GB)]]/ScoreCard!$F$3*ScoreCard!$F$5</f>
        <v>0.4375</v>
      </c>
      <c r="Q1519" s="5">
        <f>laptop_prices3[[#This Row],[Screen Size (inch)]]/ScoreCard!$G$3*ScoreCard!$G$5</f>
        <v>1.5375722543352601</v>
      </c>
      <c r="R1519" s="5">
        <f>laptop_prices3[[#This Row],[Battery Life (hours)]]/ScoreCard!$H$3*ScoreCard!$H$5</f>
        <v>5.6</v>
      </c>
      <c r="S1519" s="5">
        <f>ScoreCard!$I$3-laptop_prices3[[#This Row],[Weight (kg)]]/ScoreCard!$I$3*ScoreCard!$I$5</f>
        <v>2.077142857142857</v>
      </c>
      <c r="T1519" s="6" cm="1">
        <f t="array" ref="T1519">_xlfn.IFS(laptop_prices3[[#This Row],[Storage]]="512GB SSD", 512, laptop_prices3[[#This Row],[Storage]] = "1TB SSD", 1000, laptop_prices3[[#This Row],[Storage]] = "2TB SSD", 2000, laptop_prices3[[#This Row],[Storage]]= "256GB SSD", 256, laptop_prices3[[#This Row],[Storage]] = "1TB HDD", 1000*0.7)</f>
        <v>2000</v>
      </c>
      <c r="U1519" s="5">
        <f>laptop_prices3[[#This Row],[Storage Raw Value]]/ScoreCard!$J$3*ScoreCard!$J$5</f>
        <v>8</v>
      </c>
    </row>
    <row r="1520" spans="2:21" x14ac:dyDescent="0.2">
      <c r="B1520" s="4" cm="1">
        <f t="array" ref="B1520">SUM(laptop_prices3[[#This Row],[RAM Comp]:[Weight Comp]]+laptop_prices3[[#This Row],[Storage Comp]])</f>
        <v>15.296952380952382</v>
      </c>
      <c r="C1520">
        <v>1518</v>
      </c>
      <c r="D1520" t="s">
        <v>38</v>
      </c>
      <c r="E1520" t="s">
        <v>48</v>
      </c>
      <c r="F1520">
        <v>32</v>
      </c>
      <c r="G1520" t="s">
        <v>29</v>
      </c>
      <c r="H1520" t="s">
        <v>32</v>
      </c>
      <c r="I1520">
        <v>17.3</v>
      </c>
      <c r="J1520" t="s">
        <v>15</v>
      </c>
      <c r="K1520">
        <v>6.8</v>
      </c>
      <c r="L1520">
        <v>3.09</v>
      </c>
      <c r="M1520" t="s">
        <v>30</v>
      </c>
      <c r="N1520">
        <v>2650.08</v>
      </c>
      <c r="O1520" s="5">
        <f>(ScoreCard!$E$3-laptop_prices3[[#This Row],[Price ($)]])/ScoreCard!$E$3*ScoreCard!$E$5</f>
        <v>3.7740056329270866</v>
      </c>
      <c r="P1520" s="5">
        <f>laptop_prices3[[#This Row],[RAM (GB)]]/ScoreCard!$F$3*ScoreCard!$F$5</f>
        <v>3.5</v>
      </c>
      <c r="Q1520" s="5">
        <f>laptop_prices3[[#This Row],[Screen Size (inch)]]/ScoreCard!$G$3*ScoreCard!$G$5</f>
        <v>2</v>
      </c>
      <c r="R1520" s="5">
        <f>laptop_prices3[[#This Row],[Battery Life (hours)]]/ScoreCard!$H$3*ScoreCard!$H$5</f>
        <v>3.9666666666666668</v>
      </c>
      <c r="S1520" s="5">
        <f>ScoreCard!$I$3-laptop_prices3[[#This Row],[Weight (kg)]]/ScoreCard!$I$3*ScoreCard!$I$5</f>
        <v>1.7342857142857144</v>
      </c>
      <c r="T1520" s="6" cm="1">
        <f t="array" ref="T1520">_xlfn.IFS(laptop_prices3[[#This Row],[Storage]]="512GB SSD", 512, laptop_prices3[[#This Row],[Storage]] = "1TB SSD", 1000, laptop_prices3[[#This Row],[Storage]] = "2TB SSD", 2000, laptop_prices3[[#This Row],[Storage]]= "256GB SSD", 256, laptop_prices3[[#This Row],[Storage]] = "1TB HDD", 1000*0.7)</f>
        <v>256</v>
      </c>
      <c r="U1520" s="5">
        <f>laptop_prices3[[#This Row],[Storage Raw Value]]/ScoreCard!$J$3*ScoreCard!$J$5</f>
        <v>1.024</v>
      </c>
    </row>
    <row r="1521" spans="2:21" x14ac:dyDescent="0.2">
      <c r="B1521" s="4" cm="1">
        <f t="array" ref="B1521">SUM(laptop_prices3[[#This Row],[RAM Comp]:[Weight Comp]]+laptop_prices3[[#This Row],[Storage Comp]])</f>
        <v>44.377619047619049</v>
      </c>
      <c r="C1521">
        <v>1519</v>
      </c>
      <c r="D1521" t="s">
        <v>45</v>
      </c>
      <c r="E1521" t="s">
        <v>18</v>
      </c>
      <c r="F1521">
        <v>16</v>
      </c>
      <c r="G1521" t="s">
        <v>25</v>
      </c>
      <c r="H1521" t="s">
        <v>35</v>
      </c>
      <c r="I1521">
        <v>17.3</v>
      </c>
      <c r="J1521" t="s">
        <v>43</v>
      </c>
      <c r="K1521">
        <v>11.2</v>
      </c>
      <c r="L1521">
        <v>2.46</v>
      </c>
      <c r="M1521" t="s">
        <v>22</v>
      </c>
      <c r="N1521">
        <v>1678.95</v>
      </c>
      <c r="O1521" s="5">
        <f>(ScoreCard!$E$3-laptop_prices3[[#This Row],[Price ($)]])/ScoreCard!$E$3*ScoreCard!$E$5</f>
        <v>4.2232750548673739</v>
      </c>
      <c r="P1521" s="5">
        <f>laptop_prices3[[#This Row],[RAM (GB)]]/ScoreCard!$F$3*ScoreCard!$F$5</f>
        <v>1.75</v>
      </c>
      <c r="Q1521" s="5">
        <f>laptop_prices3[[#This Row],[Screen Size (inch)]]/ScoreCard!$G$3*ScoreCard!$G$5</f>
        <v>2</v>
      </c>
      <c r="R1521" s="5">
        <f>laptop_prices3[[#This Row],[Battery Life (hours)]]/ScoreCard!$H$3*ScoreCard!$H$5</f>
        <v>6.5333333333333323</v>
      </c>
      <c r="S1521" s="5">
        <f>ScoreCard!$I$3-laptop_prices3[[#This Row],[Weight (kg)]]/ScoreCard!$I$3*ScoreCard!$I$5</f>
        <v>2.0942857142857143</v>
      </c>
      <c r="T1521" s="6" cm="1">
        <f t="array" ref="T1521">_xlfn.IFS(laptop_prices3[[#This Row],[Storage]]="512GB SSD", 512, laptop_prices3[[#This Row],[Storage]] = "1TB SSD", 1000, laptop_prices3[[#This Row],[Storage]] = "2TB SSD", 2000, laptop_prices3[[#This Row],[Storage]]= "256GB SSD", 256, laptop_prices3[[#This Row],[Storage]] = "1TB HDD", 1000*0.7)</f>
        <v>2000</v>
      </c>
      <c r="U1521" s="5">
        <f>laptop_prices3[[#This Row],[Storage Raw Value]]/ScoreCard!$J$3*ScoreCard!$J$5</f>
        <v>8</v>
      </c>
    </row>
    <row r="1522" spans="2:21" x14ac:dyDescent="0.2">
      <c r="B1522" s="4" cm="1">
        <f t="array" ref="B1522">SUM(laptop_prices3[[#This Row],[RAM Comp]:[Weight Comp]]+laptop_prices3[[#This Row],[Storage Comp]])</f>
        <v>26.362068538398017</v>
      </c>
      <c r="C1522">
        <v>1520</v>
      </c>
      <c r="D1522" t="s">
        <v>33</v>
      </c>
      <c r="E1522" t="s">
        <v>48</v>
      </c>
      <c r="F1522">
        <v>8</v>
      </c>
      <c r="G1522" t="s">
        <v>19</v>
      </c>
      <c r="H1522" t="s">
        <v>14</v>
      </c>
      <c r="I1522">
        <v>14</v>
      </c>
      <c r="J1522" t="s">
        <v>15</v>
      </c>
      <c r="K1522">
        <v>10.8</v>
      </c>
      <c r="L1522">
        <v>3.38</v>
      </c>
      <c r="M1522" t="s">
        <v>22</v>
      </c>
      <c r="N1522">
        <v>1709.56</v>
      </c>
      <c r="O1522" s="5">
        <f>(ScoreCard!$E$3-laptop_prices3[[#This Row],[Price ($)]])/ScoreCard!$E$3*ScoreCard!$E$5</f>
        <v>4.209114090830024</v>
      </c>
      <c r="P1522" s="5">
        <f>laptop_prices3[[#This Row],[RAM (GB)]]/ScoreCard!$F$3*ScoreCard!$F$5</f>
        <v>0.875</v>
      </c>
      <c r="Q1522" s="5">
        <f>laptop_prices3[[#This Row],[Screen Size (inch)]]/ScoreCard!$G$3*ScoreCard!$G$5</f>
        <v>1.6184971098265895</v>
      </c>
      <c r="R1522" s="5">
        <f>laptop_prices3[[#This Row],[Battery Life (hours)]]/ScoreCard!$H$3*ScoreCard!$H$5</f>
        <v>6.3</v>
      </c>
      <c r="S1522" s="5">
        <f>ScoreCard!$I$3-laptop_prices3[[#This Row],[Weight (kg)]]/ScoreCard!$I$3*ScoreCard!$I$5</f>
        <v>1.5685714285714287</v>
      </c>
      <c r="T1522" s="6" cm="1">
        <f t="array" ref="T1522">_xlfn.IFS(laptop_prices3[[#This Row],[Storage]]="512GB SSD", 512, laptop_prices3[[#This Row],[Storage]] = "1TB SSD", 1000, laptop_prices3[[#This Row],[Storage]] = "2TB SSD", 2000, laptop_prices3[[#This Row],[Storage]]= "256GB SSD", 256, laptop_prices3[[#This Row],[Storage]] = "1TB HDD", 1000*0.7)</f>
        <v>1000</v>
      </c>
      <c r="U1522" s="5">
        <f>laptop_prices3[[#This Row],[Storage Raw Value]]/ScoreCard!$J$3*ScoreCard!$J$5</f>
        <v>4</v>
      </c>
    </row>
    <row r="1523" spans="2:21" x14ac:dyDescent="0.2">
      <c r="B1523" s="4" cm="1">
        <f t="array" ref="B1523">SUM(laptop_prices3[[#This Row],[RAM Comp]:[Weight Comp]]+laptop_prices3[[#This Row],[Storage Comp]])</f>
        <v>24.067619047619047</v>
      </c>
      <c r="C1523">
        <v>1521</v>
      </c>
      <c r="D1523" t="s">
        <v>23</v>
      </c>
      <c r="E1523" t="s">
        <v>41</v>
      </c>
      <c r="F1523">
        <v>32</v>
      </c>
      <c r="G1523" t="s">
        <v>42</v>
      </c>
      <c r="H1523" t="s">
        <v>26</v>
      </c>
      <c r="I1523">
        <v>17.3</v>
      </c>
      <c r="J1523" t="s">
        <v>21</v>
      </c>
      <c r="K1523">
        <v>10</v>
      </c>
      <c r="L1523">
        <v>3.44</v>
      </c>
      <c r="M1523" t="s">
        <v>22</v>
      </c>
      <c r="N1523">
        <v>2113.89</v>
      </c>
      <c r="O1523" s="5">
        <f>(ScoreCard!$E$3-laptop_prices3[[#This Row],[Price ($)]])/ScoreCard!$E$3*ScoreCard!$E$5</f>
        <v>4.0220607556708625</v>
      </c>
      <c r="P1523" s="5">
        <f>laptop_prices3[[#This Row],[RAM (GB)]]/ScoreCard!$F$3*ScoreCard!$F$5</f>
        <v>3.5</v>
      </c>
      <c r="Q1523" s="5">
        <f>laptop_prices3[[#This Row],[Screen Size (inch)]]/ScoreCard!$G$3*ScoreCard!$G$5</f>
        <v>2</v>
      </c>
      <c r="R1523" s="5">
        <f>laptop_prices3[[#This Row],[Battery Life (hours)]]/ScoreCard!$H$3*ScoreCard!$H$5</f>
        <v>5.8333333333333339</v>
      </c>
      <c r="S1523" s="5">
        <f>ScoreCard!$I$3-laptop_prices3[[#This Row],[Weight (kg)]]/ScoreCard!$I$3*ScoreCard!$I$5</f>
        <v>1.5342857142857143</v>
      </c>
      <c r="T1523" s="6" cm="1">
        <f t="array" ref="T1523">_xlfn.IFS(laptop_prices3[[#This Row],[Storage]]="512GB SSD", 512, laptop_prices3[[#This Row],[Storage]] = "1TB SSD", 1000, laptop_prices3[[#This Row],[Storage]] = "2TB SSD", 2000, laptop_prices3[[#This Row],[Storage]]= "256GB SSD", 256, laptop_prices3[[#This Row],[Storage]] = "1TB HDD", 1000*0.7)</f>
        <v>700</v>
      </c>
      <c r="U1523" s="5">
        <f>laptop_prices3[[#This Row],[Storage Raw Value]]/ScoreCard!$J$3*ScoreCard!$J$5</f>
        <v>2.8</v>
      </c>
    </row>
    <row r="1524" spans="2:21" x14ac:dyDescent="0.2">
      <c r="B1524" s="4" cm="1">
        <f t="array" ref="B1524">SUM(laptop_prices3[[#This Row],[RAM Comp]:[Weight Comp]]+laptop_prices3[[#This Row],[Storage Comp]])</f>
        <v>31.436116157445635</v>
      </c>
      <c r="C1524">
        <v>1522</v>
      </c>
      <c r="D1524" t="s">
        <v>45</v>
      </c>
      <c r="E1524" t="s">
        <v>31</v>
      </c>
      <c r="F1524">
        <v>64</v>
      </c>
      <c r="G1524" t="s">
        <v>19</v>
      </c>
      <c r="H1524" t="s">
        <v>32</v>
      </c>
      <c r="I1524">
        <v>14</v>
      </c>
      <c r="J1524" t="s">
        <v>15</v>
      </c>
      <c r="K1524">
        <v>7</v>
      </c>
      <c r="L1524">
        <v>1.34</v>
      </c>
      <c r="M1524" t="s">
        <v>16</v>
      </c>
      <c r="N1524">
        <v>2437.15</v>
      </c>
      <c r="O1524" s="5">
        <f>(ScoreCard!$E$3-laptop_prices3[[#This Row],[Price ($)]])/ScoreCard!$E$3*ScoreCard!$E$5</f>
        <v>3.8725124631287544</v>
      </c>
      <c r="P1524" s="5">
        <f>laptop_prices3[[#This Row],[RAM (GB)]]/ScoreCard!$F$3*ScoreCard!$F$5</f>
        <v>7</v>
      </c>
      <c r="Q1524" s="5">
        <f>laptop_prices3[[#This Row],[Screen Size (inch)]]/ScoreCard!$G$3*ScoreCard!$G$5</f>
        <v>1.6184971098265895</v>
      </c>
      <c r="R1524" s="5">
        <f>laptop_prices3[[#This Row],[Battery Life (hours)]]/ScoreCard!$H$3*ScoreCard!$H$5</f>
        <v>4.0833333333333339</v>
      </c>
      <c r="S1524" s="5">
        <f>ScoreCard!$I$3-laptop_prices3[[#This Row],[Weight (kg)]]/ScoreCard!$I$3*ScoreCard!$I$5</f>
        <v>2.734285714285714</v>
      </c>
      <c r="T1524" s="6" cm="1">
        <f t="array" ref="T1524">_xlfn.IFS(laptop_prices3[[#This Row],[Storage]]="512GB SSD", 512, laptop_prices3[[#This Row],[Storage]] = "1TB SSD", 1000, laptop_prices3[[#This Row],[Storage]] = "2TB SSD", 2000, laptop_prices3[[#This Row],[Storage]]= "256GB SSD", 256, laptop_prices3[[#This Row],[Storage]] = "1TB HDD", 1000*0.7)</f>
        <v>1000</v>
      </c>
      <c r="U1524" s="5">
        <f>laptop_prices3[[#This Row],[Storage Raw Value]]/ScoreCard!$J$3*ScoreCard!$J$5</f>
        <v>4</v>
      </c>
    </row>
    <row r="1525" spans="2:21" x14ac:dyDescent="0.2">
      <c r="B1525" s="4" cm="1">
        <f t="array" ref="B1525">SUM(laptop_prices3[[#This Row],[RAM Comp]:[Weight Comp]]+laptop_prices3[[#This Row],[Storage Comp]])</f>
        <v>17.001878062207542</v>
      </c>
      <c r="C1525">
        <v>1523</v>
      </c>
      <c r="D1525" t="s">
        <v>36</v>
      </c>
      <c r="E1525" t="s">
        <v>41</v>
      </c>
      <c r="F1525">
        <v>64</v>
      </c>
      <c r="G1525" t="s">
        <v>29</v>
      </c>
      <c r="H1525" t="s">
        <v>44</v>
      </c>
      <c r="I1525">
        <v>14</v>
      </c>
      <c r="J1525" t="s">
        <v>15</v>
      </c>
      <c r="K1525">
        <v>4.7</v>
      </c>
      <c r="L1525">
        <v>3.42</v>
      </c>
      <c r="M1525" t="s">
        <v>46</v>
      </c>
      <c r="N1525">
        <v>3309.91</v>
      </c>
      <c r="O1525" s="5">
        <f>(ScoreCard!$E$3-laptop_prices3[[#This Row],[Price ($)]])/ScoreCard!$E$3*ScoreCard!$E$5</f>
        <v>3.4687515035326077</v>
      </c>
      <c r="P1525" s="5">
        <f>laptop_prices3[[#This Row],[RAM (GB)]]/ScoreCard!$F$3*ScoreCard!$F$5</f>
        <v>7</v>
      </c>
      <c r="Q1525" s="5">
        <f>laptop_prices3[[#This Row],[Screen Size (inch)]]/ScoreCard!$G$3*ScoreCard!$G$5</f>
        <v>1.6184971098265895</v>
      </c>
      <c r="R1525" s="5">
        <f>laptop_prices3[[#This Row],[Battery Life (hours)]]/ScoreCard!$H$3*ScoreCard!$H$5</f>
        <v>2.7416666666666667</v>
      </c>
      <c r="S1525" s="5">
        <f>ScoreCard!$I$3-laptop_prices3[[#This Row],[Weight (kg)]]/ScoreCard!$I$3*ScoreCard!$I$5</f>
        <v>1.5457142857142858</v>
      </c>
      <c r="T1525" s="6" cm="1">
        <f t="array" ref="T1525">_xlfn.IFS(laptop_prices3[[#This Row],[Storage]]="512GB SSD", 512, laptop_prices3[[#This Row],[Storage]] = "1TB SSD", 1000, laptop_prices3[[#This Row],[Storage]] = "2TB SSD", 2000, laptop_prices3[[#This Row],[Storage]]= "256GB SSD", 256, laptop_prices3[[#This Row],[Storage]] = "1TB HDD", 1000*0.7)</f>
        <v>256</v>
      </c>
      <c r="U1525" s="5">
        <f>laptop_prices3[[#This Row],[Storage Raw Value]]/ScoreCard!$J$3*ScoreCard!$J$5</f>
        <v>1.024</v>
      </c>
    </row>
    <row r="1526" spans="2:21" x14ac:dyDescent="0.2">
      <c r="B1526" s="4" cm="1">
        <f t="array" ref="B1526">SUM(laptop_prices3[[#This Row],[RAM Comp]:[Weight Comp]]+laptop_prices3[[#This Row],[Storage Comp]])</f>
        <v>18.479810349573356</v>
      </c>
      <c r="C1526">
        <v>1524</v>
      </c>
      <c r="D1526" t="s">
        <v>33</v>
      </c>
      <c r="E1526" t="s">
        <v>31</v>
      </c>
      <c r="F1526">
        <v>32</v>
      </c>
      <c r="G1526" t="s">
        <v>13</v>
      </c>
      <c r="H1526" t="s">
        <v>26</v>
      </c>
      <c r="I1526">
        <v>13.3</v>
      </c>
      <c r="J1526" t="s">
        <v>21</v>
      </c>
      <c r="K1526">
        <v>5.9</v>
      </c>
      <c r="L1526">
        <v>2.96</v>
      </c>
      <c r="M1526" t="s">
        <v>30</v>
      </c>
      <c r="N1526">
        <v>1083.76</v>
      </c>
      <c r="O1526" s="5">
        <f>(ScoreCard!$E$3-laptop_prices3[[#This Row],[Price ($)]])/ScoreCard!$E$3*ScoreCard!$E$5</f>
        <v>4.4986250772584446</v>
      </c>
      <c r="P1526" s="5">
        <f>laptop_prices3[[#This Row],[RAM (GB)]]/ScoreCard!$F$3*ScoreCard!$F$5</f>
        <v>3.5</v>
      </c>
      <c r="Q1526" s="5">
        <f>laptop_prices3[[#This Row],[Screen Size (inch)]]/ScoreCard!$G$3*ScoreCard!$G$5</f>
        <v>1.5375722543352601</v>
      </c>
      <c r="R1526" s="5">
        <f>laptop_prices3[[#This Row],[Battery Life (hours)]]/ScoreCard!$H$3*ScoreCard!$H$5</f>
        <v>3.4416666666666669</v>
      </c>
      <c r="S1526" s="5">
        <f>ScoreCard!$I$3-laptop_prices3[[#This Row],[Weight (kg)]]/ScoreCard!$I$3*ScoreCard!$I$5</f>
        <v>1.8085714285714285</v>
      </c>
      <c r="T1526" s="6" cm="1">
        <f t="array" ref="T1526">_xlfn.IFS(laptop_prices3[[#This Row],[Storage]]="512GB SSD", 512, laptop_prices3[[#This Row],[Storage]] = "1TB SSD", 1000, laptop_prices3[[#This Row],[Storage]] = "2TB SSD", 2000, laptop_prices3[[#This Row],[Storage]]= "256GB SSD", 256, laptop_prices3[[#This Row],[Storage]] = "1TB HDD", 1000*0.7)</f>
        <v>512</v>
      </c>
      <c r="U1526" s="5">
        <f>laptop_prices3[[#This Row],[Storage Raw Value]]/ScoreCard!$J$3*ScoreCard!$J$5</f>
        <v>2.048</v>
      </c>
    </row>
    <row r="1527" spans="2:21" x14ac:dyDescent="0.2">
      <c r="B1527" s="4" cm="1">
        <f t="array" ref="B1527">SUM(laptop_prices3[[#This Row],[RAM Comp]:[Weight Comp]]+laptop_prices3[[#This Row],[Storage Comp]])</f>
        <v>17.012801541425823</v>
      </c>
      <c r="C1527">
        <v>1525</v>
      </c>
      <c r="D1527" t="s">
        <v>38</v>
      </c>
      <c r="E1527" t="s">
        <v>31</v>
      </c>
      <c r="F1527">
        <v>32</v>
      </c>
      <c r="G1527" t="s">
        <v>29</v>
      </c>
      <c r="H1527" t="s">
        <v>44</v>
      </c>
      <c r="I1527">
        <v>15.6</v>
      </c>
      <c r="J1527" t="s">
        <v>43</v>
      </c>
      <c r="K1527">
        <v>10</v>
      </c>
      <c r="L1527">
        <v>3.01</v>
      </c>
      <c r="M1527" t="s">
        <v>22</v>
      </c>
      <c r="N1527">
        <v>896.89</v>
      </c>
      <c r="O1527" s="5">
        <f>(ScoreCard!$E$3-laptop_prices3[[#This Row],[Price ($)]])/ScoreCard!$E$3*ScoreCard!$E$5</f>
        <v>4.5850758890735284</v>
      </c>
      <c r="P1527" s="5">
        <f>laptop_prices3[[#This Row],[RAM (GB)]]/ScoreCard!$F$3*ScoreCard!$F$5</f>
        <v>3.5</v>
      </c>
      <c r="Q1527" s="5">
        <f>laptop_prices3[[#This Row],[Screen Size (inch)]]/ScoreCard!$G$3*ScoreCard!$G$5</f>
        <v>1.8034682080924855</v>
      </c>
      <c r="R1527" s="5">
        <f>laptop_prices3[[#This Row],[Battery Life (hours)]]/ScoreCard!$H$3*ScoreCard!$H$5</f>
        <v>5.8333333333333339</v>
      </c>
      <c r="S1527" s="5">
        <f>ScoreCard!$I$3-laptop_prices3[[#This Row],[Weight (kg)]]/ScoreCard!$I$3*ScoreCard!$I$5</f>
        <v>1.78</v>
      </c>
      <c r="T1527" s="6" cm="1">
        <f t="array" ref="T1527">_xlfn.IFS(laptop_prices3[[#This Row],[Storage]]="512GB SSD", 512, laptop_prices3[[#This Row],[Storage]] = "1TB SSD", 1000, laptop_prices3[[#This Row],[Storage]] = "2TB SSD", 2000, laptop_prices3[[#This Row],[Storage]]= "256GB SSD", 256, laptop_prices3[[#This Row],[Storage]] = "1TB HDD", 1000*0.7)</f>
        <v>256</v>
      </c>
      <c r="U1527" s="5">
        <f>laptop_prices3[[#This Row],[Storage Raw Value]]/ScoreCard!$J$3*ScoreCard!$J$5</f>
        <v>1.024</v>
      </c>
    </row>
    <row r="1528" spans="2:21" x14ac:dyDescent="0.2">
      <c r="B1528" s="4" cm="1">
        <f t="array" ref="B1528">SUM(laptop_prices3[[#This Row],[RAM Comp]:[Weight Comp]]+laptop_prices3[[#This Row],[Storage Comp]])</f>
        <v>12.362020506468484</v>
      </c>
      <c r="C1528">
        <v>1526</v>
      </c>
      <c r="D1528" t="s">
        <v>38</v>
      </c>
      <c r="E1528" t="s">
        <v>37</v>
      </c>
      <c r="F1528">
        <v>4</v>
      </c>
      <c r="G1528" t="s">
        <v>29</v>
      </c>
      <c r="H1528" t="s">
        <v>44</v>
      </c>
      <c r="I1528">
        <v>16</v>
      </c>
      <c r="J1528" t="s">
        <v>43</v>
      </c>
      <c r="K1528">
        <v>7.1</v>
      </c>
      <c r="L1528">
        <v>2.91</v>
      </c>
      <c r="M1528" t="s">
        <v>30</v>
      </c>
      <c r="N1528">
        <v>1062.25</v>
      </c>
      <c r="O1528" s="5">
        <f>(ScoreCard!$E$3-laptop_prices3[[#This Row],[Price ($)]])/ScoreCard!$E$3*ScoreCard!$E$5</f>
        <v>4.5085761499942638</v>
      </c>
      <c r="P1528" s="5">
        <f>laptop_prices3[[#This Row],[RAM (GB)]]/ScoreCard!$F$3*ScoreCard!$F$5</f>
        <v>0.4375</v>
      </c>
      <c r="Q1528" s="5">
        <f>laptop_prices3[[#This Row],[Screen Size (inch)]]/ScoreCard!$G$3*ScoreCard!$G$5</f>
        <v>1.8497109826589595</v>
      </c>
      <c r="R1528" s="5">
        <f>laptop_prices3[[#This Row],[Battery Life (hours)]]/ScoreCard!$H$3*ScoreCard!$H$5</f>
        <v>4.1416666666666666</v>
      </c>
      <c r="S1528" s="5">
        <f>ScoreCard!$I$3-laptop_prices3[[#This Row],[Weight (kg)]]/ScoreCard!$I$3*ScoreCard!$I$5</f>
        <v>1.837142857142857</v>
      </c>
      <c r="T1528" s="6" cm="1">
        <f t="array" ref="T1528">_xlfn.IFS(laptop_prices3[[#This Row],[Storage]]="512GB SSD", 512, laptop_prices3[[#This Row],[Storage]] = "1TB SSD", 1000, laptop_prices3[[#This Row],[Storage]] = "2TB SSD", 2000, laptop_prices3[[#This Row],[Storage]]= "256GB SSD", 256, laptop_prices3[[#This Row],[Storage]] = "1TB HDD", 1000*0.7)</f>
        <v>256</v>
      </c>
      <c r="U1528" s="5">
        <f>laptop_prices3[[#This Row],[Storage Raw Value]]/ScoreCard!$J$3*ScoreCard!$J$5</f>
        <v>1.024</v>
      </c>
    </row>
    <row r="1529" spans="2:21" x14ac:dyDescent="0.2">
      <c r="B1529" s="4" cm="1">
        <f t="array" ref="B1529">SUM(laptop_prices3[[#This Row],[RAM Comp]:[Weight Comp]]+laptop_prices3[[#This Row],[Storage Comp]])</f>
        <v>14.810953206716214</v>
      </c>
      <c r="C1529">
        <v>1527</v>
      </c>
      <c r="D1529" t="s">
        <v>38</v>
      </c>
      <c r="E1529" t="s">
        <v>37</v>
      </c>
      <c r="F1529">
        <v>8</v>
      </c>
      <c r="G1529" t="s">
        <v>29</v>
      </c>
      <c r="H1529" t="s">
        <v>26</v>
      </c>
      <c r="I1529">
        <v>13.3</v>
      </c>
      <c r="J1529" t="s">
        <v>21</v>
      </c>
      <c r="K1529">
        <v>9.8000000000000007</v>
      </c>
      <c r="L1529">
        <v>1.6</v>
      </c>
      <c r="M1529" t="s">
        <v>46</v>
      </c>
      <c r="N1529">
        <v>1323.88</v>
      </c>
      <c r="O1529" s="5">
        <f>(ScoreCard!$E$3-laptop_prices3[[#This Row],[Price ($)]])/ScoreCard!$E$3*ScoreCard!$E$5</f>
        <v>4.3875394619481343</v>
      </c>
      <c r="P1529" s="5">
        <f>laptop_prices3[[#This Row],[RAM (GB)]]/ScoreCard!$F$3*ScoreCard!$F$5</f>
        <v>0.875</v>
      </c>
      <c r="Q1529" s="5">
        <f>laptop_prices3[[#This Row],[Screen Size (inch)]]/ScoreCard!$G$3*ScoreCard!$G$5</f>
        <v>1.5375722543352601</v>
      </c>
      <c r="R1529" s="5">
        <f>laptop_prices3[[#This Row],[Battery Life (hours)]]/ScoreCard!$H$3*ScoreCard!$H$5</f>
        <v>5.7166666666666677</v>
      </c>
      <c r="S1529" s="5">
        <f>ScoreCard!$I$3-laptop_prices3[[#This Row],[Weight (kg)]]/ScoreCard!$I$3*ScoreCard!$I$5</f>
        <v>2.5857142857142854</v>
      </c>
      <c r="T1529" s="6" cm="1">
        <f t="array" ref="T1529">_xlfn.IFS(laptop_prices3[[#This Row],[Storage]]="512GB SSD", 512, laptop_prices3[[#This Row],[Storage]] = "1TB SSD", 1000, laptop_prices3[[#This Row],[Storage]] = "2TB SSD", 2000, laptop_prices3[[#This Row],[Storage]]= "256GB SSD", 256, laptop_prices3[[#This Row],[Storage]] = "1TB HDD", 1000*0.7)</f>
        <v>256</v>
      </c>
      <c r="U1529" s="5">
        <f>laptop_prices3[[#This Row],[Storage Raw Value]]/ScoreCard!$J$3*ScoreCard!$J$5</f>
        <v>1.024</v>
      </c>
    </row>
    <row r="1530" spans="2:21" x14ac:dyDescent="0.2">
      <c r="B1530" s="4" cm="1">
        <f t="array" ref="B1530">SUM(laptop_prices3[[#This Row],[RAM Comp]:[Weight Comp]]+laptop_prices3[[#This Row],[Storage Comp]])</f>
        <v>46.306615744563722</v>
      </c>
      <c r="C1530">
        <v>1528</v>
      </c>
      <c r="D1530" t="s">
        <v>17</v>
      </c>
      <c r="E1530" t="s">
        <v>48</v>
      </c>
      <c r="F1530">
        <v>64</v>
      </c>
      <c r="G1530" t="s">
        <v>25</v>
      </c>
      <c r="H1530" t="s">
        <v>26</v>
      </c>
      <c r="I1530">
        <v>16</v>
      </c>
      <c r="J1530" t="s">
        <v>15</v>
      </c>
      <c r="K1530">
        <v>5.5</v>
      </c>
      <c r="L1530">
        <v>2.19</v>
      </c>
      <c r="M1530" t="s">
        <v>46</v>
      </c>
      <c r="N1530">
        <v>5522.57</v>
      </c>
      <c r="O1530" s="5">
        <f>(ScoreCard!$E$3-laptop_prices3[[#This Row],[Price ($)]])/ScoreCard!$E$3*ScoreCard!$E$5</f>
        <v>2.4451187466922284</v>
      </c>
      <c r="P1530" s="5">
        <f>laptop_prices3[[#This Row],[RAM (GB)]]/ScoreCard!$F$3*ScoreCard!$F$5</f>
        <v>7</v>
      </c>
      <c r="Q1530" s="5">
        <f>laptop_prices3[[#This Row],[Screen Size (inch)]]/ScoreCard!$G$3*ScoreCard!$G$5</f>
        <v>1.8497109826589595</v>
      </c>
      <c r="R1530" s="5">
        <f>laptop_prices3[[#This Row],[Battery Life (hours)]]/ScoreCard!$H$3*ScoreCard!$H$5</f>
        <v>3.208333333333333</v>
      </c>
      <c r="S1530" s="5">
        <f>ScoreCard!$I$3-laptop_prices3[[#This Row],[Weight (kg)]]/ScoreCard!$I$3*ScoreCard!$I$5</f>
        <v>2.2485714285714287</v>
      </c>
      <c r="T1530" s="6" cm="1">
        <f t="array" ref="T1530">_xlfn.IFS(laptop_prices3[[#This Row],[Storage]]="512GB SSD", 512, laptop_prices3[[#This Row],[Storage]] = "1TB SSD", 1000, laptop_prices3[[#This Row],[Storage]] = "2TB SSD", 2000, laptop_prices3[[#This Row],[Storage]]= "256GB SSD", 256, laptop_prices3[[#This Row],[Storage]] = "1TB HDD", 1000*0.7)</f>
        <v>2000</v>
      </c>
      <c r="U1530" s="5">
        <f>laptop_prices3[[#This Row],[Storage Raw Value]]/ScoreCard!$J$3*ScoreCard!$J$5</f>
        <v>8</v>
      </c>
    </row>
    <row r="1531" spans="2:21" x14ac:dyDescent="0.2">
      <c r="B1531" s="4" cm="1">
        <f t="array" ref="B1531">SUM(laptop_prices3[[#This Row],[RAM Comp]:[Weight Comp]]+laptop_prices3[[#This Row],[Storage Comp]])</f>
        <v>25.182810349573359</v>
      </c>
      <c r="C1531">
        <v>1529</v>
      </c>
      <c r="D1531" t="s">
        <v>23</v>
      </c>
      <c r="E1531" t="s">
        <v>41</v>
      </c>
      <c r="F1531">
        <v>64</v>
      </c>
      <c r="G1531" t="s">
        <v>42</v>
      </c>
      <c r="H1531" t="s">
        <v>40</v>
      </c>
      <c r="I1531">
        <v>13.3</v>
      </c>
      <c r="J1531" t="s">
        <v>43</v>
      </c>
      <c r="K1531">
        <v>5</v>
      </c>
      <c r="L1531">
        <v>1.7</v>
      </c>
      <c r="M1531" t="s">
        <v>30</v>
      </c>
      <c r="N1531">
        <v>3353.5</v>
      </c>
      <c r="O1531" s="5">
        <f>(ScoreCard!$E$3-laptop_prices3[[#This Row],[Price ($)]])/ScoreCard!$E$3*ScoreCard!$E$5</f>
        <v>3.4485856615728521</v>
      </c>
      <c r="P1531" s="5">
        <f>laptop_prices3[[#This Row],[RAM (GB)]]/ScoreCard!$F$3*ScoreCard!$F$5</f>
        <v>7</v>
      </c>
      <c r="Q1531" s="5">
        <f>laptop_prices3[[#This Row],[Screen Size (inch)]]/ScoreCard!$G$3*ScoreCard!$G$5</f>
        <v>1.5375722543352601</v>
      </c>
      <c r="R1531" s="5">
        <f>laptop_prices3[[#This Row],[Battery Life (hours)]]/ScoreCard!$H$3*ScoreCard!$H$5</f>
        <v>2.916666666666667</v>
      </c>
      <c r="S1531" s="5">
        <f>ScoreCard!$I$3-laptop_prices3[[#This Row],[Weight (kg)]]/ScoreCard!$I$3*ScoreCard!$I$5</f>
        <v>2.5285714285714285</v>
      </c>
      <c r="T1531" s="6" cm="1">
        <f t="array" ref="T1531">_xlfn.IFS(laptop_prices3[[#This Row],[Storage]]="512GB SSD", 512, laptop_prices3[[#This Row],[Storage]] = "1TB SSD", 1000, laptop_prices3[[#This Row],[Storage]] = "2TB SSD", 2000, laptop_prices3[[#This Row],[Storage]]= "256GB SSD", 256, laptop_prices3[[#This Row],[Storage]] = "1TB HDD", 1000*0.7)</f>
        <v>700</v>
      </c>
      <c r="U1531" s="5">
        <f>laptop_prices3[[#This Row],[Storage Raw Value]]/ScoreCard!$J$3*ScoreCard!$J$5</f>
        <v>2.8</v>
      </c>
    </row>
    <row r="1532" spans="2:21" x14ac:dyDescent="0.2">
      <c r="B1532" s="4" cm="1">
        <f t="array" ref="B1532">SUM(laptop_prices3[[#This Row],[RAM Comp]:[Weight Comp]]+laptop_prices3[[#This Row],[Storage Comp]])</f>
        <v>15.187015827140106</v>
      </c>
      <c r="C1532">
        <v>1530</v>
      </c>
      <c r="D1532" t="s">
        <v>47</v>
      </c>
      <c r="E1532" t="s">
        <v>39</v>
      </c>
      <c r="F1532">
        <v>4</v>
      </c>
      <c r="G1532" t="s">
        <v>13</v>
      </c>
      <c r="H1532" t="s">
        <v>40</v>
      </c>
      <c r="I1532">
        <v>15.6</v>
      </c>
      <c r="J1532" t="s">
        <v>21</v>
      </c>
      <c r="K1532">
        <v>5.5</v>
      </c>
      <c r="L1532">
        <v>3.42</v>
      </c>
      <c r="M1532" t="s">
        <v>46</v>
      </c>
      <c r="N1532">
        <v>1174.23</v>
      </c>
      <c r="O1532" s="5">
        <f>(ScoreCard!$E$3-laptop_prices3[[#This Row],[Price ($)]])/ScoreCard!$E$3*ScoreCard!$E$5</f>
        <v>4.4567713557145341</v>
      </c>
      <c r="P1532" s="5">
        <f>laptop_prices3[[#This Row],[RAM (GB)]]/ScoreCard!$F$3*ScoreCard!$F$5</f>
        <v>0.4375</v>
      </c>
      <c r="Q1532" s="5">
        <f>laptop_prices3[[#This Row],[Screen Size (inch)]]/ScoreCard!$G$3*ScoreCard!$G$5</f>
        <v>1.8034682080924855</v>
      </c>
      <c r="R1532" s="5">
        <f>laptop_prices3[[#This Row],[Battery Life (hours)]]/ScoreCard!$H$3*ScoreCard!$H$5</f>
        <v>3.208333333333333</v>
      </c>
      <c r="S1532" s="5">
        <f>ScoreCard!$I$3-laptop_prices3[[#This Row],[Weight (kg)]]/ScoreCard!$I$3*ScoreCard!$I$5</f>
        <v>1.5457142857142858</v>
      </c>
      <c r="T1532" s="6" cm="1">
        <f t="array" ref="T1532">_xlfn.IFS(laptop_prices3[[#This Row],[Storage]]="512GB SSD", 512, laptop_prices3[[#This Row],[Storage]] = "1TB SSD", 1000, laptop_prices3[[#This Row],[Storage]] = "2TB SSD", 2000, laptop_prices3[[#This Row],[Storage]]= "256GB SSD", 256, laptop_prices3[[#This Row],[Storage]] = "1TB HDD", 1000*0.7)</f>
        <v>512</v>
      </c>
      <c r="U1532" s="5">
        <f>laptop_prices3[[#This Row],[Storage Raw Value]]/ScoreCard!$J$3*ScoreCard!$J$5</f>
        <v>2.048</v>
      </c>
    </row>
    <row r="1533" spans="2:21" x14ac:dyDescent="0.2">
      <c r="B1533" s="4" cm="1">
        <f t="array" ref="B1533">SUM(laptop_prices3[[#This Row],[RAM Comp]:[Weight Comp]]+laptop_prices3[[#This Row],[Storage Comp]])</f>
        <v>15.604762730525737</v>
      </c>
      <c r="C1533">
        <v>1531</v>
      </c>
      <c r="D1533" t="s">
        <v>33</v>
      </c>
      <c r="E1533" t="s">
        <v>48</v>
      </c>
      <c r="F1533">
        <v>32</v>
      </c>
      <c r="G1533" t="s">
        <v>29</v>
      </c>
      <c r="H1533" t="s">
        <v>32</v>
      </c>
      <c r="I1533">
        <v>13.3</v>
      </c>
      <c r="J1533" t="s">
        <v>27</v>
      </c>
      <c r="K1533">
        <v>6.7</v>
      </c>
      <c r="L1533">
        <v>1.64</v>
      </c>
      <c r="M1533" t="s">
        <v>30</v>
      </c>
      <c r="N1533">
        <v>3344.58</v>
      </c>
      <c r="O1533" s="5">
        <f>(ScoreCard!$E$3-laptop_prices3[[#This Row],[Price ($)]])/ScoreCard!$E$3*ScoreCard!$E$5</f>
        <v>3.4527122802991888</v>
      </c>
      <c r="P1533" s="5">
        <f>laptop_prices3[[#This Row],[RAM (GB)]]/ScoreCard!$F$3*ScoreCard!$F$5</f>
        <v>3.5</v>
      </c>
      <c r="Q1533" s="5">
        <f>laptop_prices3[[#This Row],[Screen Size (inch)]]/ScoreCard!$G$3*ScoreCard!$G$5</f>
        <v>1.5375722543352601</v>
      </c>
      <c r="R1533" s="5">
        <f>laptop_prices3[[#This Row],[Battery Life (hours)]]/ScoreCard!$H$3*ScoreCard!$H$5</f>
        <v>3.9083333333333332</v>
      </c>
      <c r="S1533" s="5">
        <f>ScoreCard!$I$3-laptop_prices3[[#This Row],[Weight (kg)]]/ScoreCard!$I$3*ScoreCard!$I$5</f>
        <v>2.5628571428571432</v>
      </c>
      <c r="T1533" s="6" cm="1">
        <f t="array" ref="T1533">_xlfn.IFS(laptop_prices3[[#This Row],[Storage]]="512GB SSD", 512, laptop_prices3[[#This Row],[Storage]] = "1TB SSD", 1000, laptop_prices3[[#This Row],[Storage]] = "2TB SSD", 2000, laptop_prices3[[#This Row],[Storage]]= "256GB SSD", 256, laptop_prices3[[#This Row],[Storage]] = "1TB HDD", 1000*0.7)</f>
        <v>256</v>
      </c>
      <c r="U1533" s="5">
        <f>laptop_prices3[[#This Row],[Storage Raw Value]]/ScoreCard!$J$3*ScoreCard!$J$5</f>
        <v>1.024</v>
      </c>
    </row>
    <row r="1534" spans="2:21" x14ac:dyDescent="0.2">
      <c r="B1534" s="4" cm="1">
        <f t="array" ref="B1534">SUM(laptop_prices3[[#This Row],[RAM Comp]:[Weight Comp]]+laptop_prices3[[#This Row],[Storage Comp]])</f>
        <v>28.615000000000002</v>
      </c>
      <c r="C1534">
        <v>1532</v>
      </c>
      <c r="D1534" t="s">
        <v>11</v>
      </c>
      <c r="E1534" t="s">
        <v>48</v>
      </c>
      <c r="F1534">
        <v>64</v>
      </c>
      <c r="G1534" t="s">
        <v>42</v>
      </c>
      <c r="H1534" t="s">
        <v>44</v>
      </c>
      <c r="I1534">
        <v>17.3</v>
      </c>
      <c r="J1534" t="s">
        <v>27</v>
      </c>
      <c r="K1534">
        <v>11.1</v>
      </c>
      <c r="L1534">
        <v>2.73</v>
      </c>
      <c r="M1534" t="s">
        <v>22</v>
      </c>
      <c r="N1534">
        <v>4391.8500000000004</v>
      </c>
      <c r="O1534" s="5">
        <f>(ScoreCard!$E$3-laptop_prices3[[#This Row],[Price ($)]])/ScoreCard!$E$3*ScoreCard!$E$5</f>
        <v>2.9682185590513583</v>
      </c>
      <c r="P1534" s="5">
        <f>laptop_prices3[[#This Row],[RAM (GB)]]/ScoreCard!$F$3*ScoreCard!$F$5</f>
        <v>7</v>
      </c>
      <c r="Q1534" s="5">
        <f>laptop_prices3[[#This Row],[Screen Size (inch)]]/ScoreCard!$G$3*ScoreCard!$G$5</f>
        <v>2</v>
      </c>
      <c r="R1534" s="5">
        <f>laptop_prices3[[#This Row],[Battery Life (hours)]]/ScoreCard!$H$3*ScoreCard!$H$5</f>
        <v>6.4749999999999996</v>
      </c>
      <c r="S1534" s="5">
        <f>ScoreCard!$I$3-laptop_prices3[[#This Row],[Weight (kg)]]/ScoreCard!$I$3*ScoreCard!$I$5</f>
        <v>1.94</v>
      </c>
      <c r="T1534" s="6" cm="1">
        <f t="array" ref="T1534">_xlfn.IFS(laptop_prices3[[#This Row],[Storage]]="512GB SSD", 512, laptop_prices3[[#This Row],[Storage]] = "1TB SSD", 1000, laptop_prices3[[#This Row],[Storage]] = "2TB SSD", 2000, laptop_prices3[[#This Row],[Storage]]= "256GB SSD", 256, laptop_prices3[[#This Row],[Storage]] = "1TB HDD", 1000*0.7)</f>
        <v>700</v>
      </c>
      <c r="U1534" s="5">
        <f>laptop_prices3[[#This Row],[Storage Raw Value]]/ScoreCard!$J$3*ScoreCard!$J$5</f>
        <v>2.8</v>
      </c>
    </row>
    <row r="1535" spans="2:21" x14ac:dyDescent="0.2">
      <c r="B1535" s="4" cm="1">
        <f t="array" ref="B1535">SUM(laptop_prices3[[#This Row],[RAM Comp]:[Weight Comp]]+laptop_prices3[[#This Row],[Storage Comp]])</f>
        <v>23.990782411230384</v>
      </c>
      <c r="C1535">
        <v>1533</v>
      </c>
      <c r="D1535" t="s">
        <v>34</v>
      </c>
      <c r="E1535" t="s">
        <v>48</v>
      </c>
      <c r="F1535">
        <v>4</v>
      </c>
      <c r="G1535" t="s">
        <v>19</v>
      </c>
      <c r="H1535" t="s">
        <v>44</v>
      </c>
      <c r="I1535">
        <v>16</v>
      </c>
      <c r="J1535" t="s">
        <v>15</v>
      </c>
      <c r="K1535">
        <v>5.0999999999999996</v>
      </c>
      <c r="L1535">
        <v>1.35</v>
      </c>
      <c r="M1535" t="s">
        <v>46</v>
      </c>
      <c r="N1535">
        <v>1087.99</v>
      </c>
      <c r="O1535" s="5">
        <f>(ScoreCard!$E$3-laptop_prices3[[#This Row],[Price ($)]])/ScoreCard!$E$3*ScoreCard!$E$5</f>
        <v>4.4966681717413595</v>
      </c>
      <c r="P1535" s="5">
        <f>laptop_prices3[[#This Row],[RAM (GB)]]/ScoreCard!$F$3*ScoreCard!$F$5</f>
        <v>0.4375</v>
      </c>
      <c r="Q1535" s="5">
        <f>laptop_prices3[[#This Row],[Screen Size (inch)]]/ScoreCard!$G$3*ScoreCard!$G$5</f>
        <v>1.8497109826589595</v>
      </c>
      <c r="R1535" s="5">
        <f>laptop_prices3[[#This Row],[Battery Life (hours)]]/ScoreCard!$H$3*ScoreCard!$H$5</f>
        <v>2.9750000000000001</v>
      </c>
      <c r="S1535" s="5">
        <f>ScoreCard!$I$3-laptop_prices3[[#This Row],[Weight (kg)]]/ScoreCard!$I$3*ScoreCard!$I$5</f>
        <v>2.7285714285714286</v>
      </c>
      <c r="T1535" s="6" cm="1">
        <f t="array" ref="T1535">_xlfn.IFS(laptop_prices3[[#This Row],[Storage]]="512GB SSD", 512, laptop_prices3[[#This Row],[Storage]] = "1TB SSD", 1000, laptop_prices3[[#This Row],[Storage]] = "2TB SSD", 2000, laptop_prices3[[#This Row],[Storage]]= "256GB SSD", 256, laptop_prices3[[#This Row],[Storage]] = "1TB HDD", 1000*0.7)</f>
        <v>1000</v>
      </c>
      <c r="U1535" s="5">
        <f>laptop_prices3[[#This Row],[Storage Raw Value]]/ScoreCard!$J$3*ScoreCard!$J$5</f>
        <v>4</v>
      </c>
    </row>
    <row r="1536" spans="2:21" x14ac:dyDescent="0.2">
      <c r="B1536" s="4" cm="1">
        <f t="array" ref="B1536">SUM(laptop_prices3[[#This Row],[RAM Comp]:[Weight Comp]]+laptop_prices3[[#This Row],[Storage Comp]])</f>
        <v>19.872663363611338</v>
      </c>
      <c r="C1536">
        <v>1534</v>
      </c>
      <c r="D1536" t="s">
        <v>34</v>
      </c>
      <c r="E1536" t="s">
        <v>31</v>
      </c>
      <c r="F1536">
        <v>32</v>
      </c>
      <c r="G1536" t="s">
        <v>13</v>
      </c>
      <c r="H1536" t="s">
        <v>26</v>
      </c>
      <c r="I1536">
        <v>16</v>
      </c>
      <c r="J1536" t="s">
        <v>15</v>
      </c>
      <c r="K1536">
        <v>7.4</v>
      </c>
      <c r="L1536">
        <v>2.6</v>
      </c>
      <c r="M1536" t="s">
        <v>30</v>
      </c>
      <c r="N1536">
        <v>1743.52</v>
      </c>
      <c r="O1536" s="5">
        <f>(ScoreCard!$E$3-laptop_prices3[[#This Row],[Price ($)]])/ScoreCard!$E$3*ScoreCard!$E$5</f>
        <v>4.1934033316432089</v>
      </c>
      <c r="P1536" s="5">
        <f>laptop_prices3[[#This Row],[RAM (GB)]]/ScoreCard!$F$3*ScoreCard!$F$5</f>
        <v>3.5</v>
      </c>
      <c r="Q1536" s="5">
        <f>laptop_prices3[[#This Row],[Screen Size (inch)]]/ScoreCard!$G$3*ScoreCard!$G$5</f>
        <v>1.8497109826589595</v>
      </c>
      <c r="R1536" s="5">
        <f>laptop_prices3[[#This Row],[Battery Life (hours)]]/ScoreCard!$H$3*ScoreCard!$H$5</f>
        <v>4.3166666666666664</v>
      </c>
      <c r="S1536" s="5">
        <f>ScoreCard!$I$3-laptop_prices3[[#This Row],[Weight (kg)]]/ScoreCard!$I$3*ScoreCard!$I$5</f>
        <v>2.0142857142857142</v>
      </c>
      <c r="T1536" s="6" cm="1">
        <f t="array" ref="T1536">_xlfn.IFS(laptop_prices3[[#This Row],[Storage]]="512GB SSD", 512, laptop_prices3[[#This Row],[Storage]] = "1TB SSD", 1000, laptop_prices3[[#This Row],[Storage]] = "2TB SSD", 2000, laptop_prices3[[#This Row],[Storage]]= "256GB SSD", 256, laptop_prices3[[#This Row],[Storage]] = "1TB HDD", 1000*0.7)</f>
        <v>512</v>
      </c>
      <c r="U1536" s="5">
        <f>laptop_prices3[[#This Row],[Storage Raw Value]]/ScoreCard!$J$3*ScoreCard!$J$5</f>
        <v>2.048</v>
      </c>
    </row>
    <row r="1537" spans="2:21" x14ac:dyDescent="0.2">
      <c r="B1537" s="4" cm="1">
        <f t="array" ref="B1537">SUM(laptop_prices3[[#This Row],[RAM Comp]:[Weight Comp]]+laptop_prices3[[#This Row],[Storage Comp]])</f>
        <v>42.412068538398024</v>
      </c>
      <c r="C1537">
        <v>1535</v>
      </c>
      <c r="D1537" t="s">
        <v>34</v>
      </c>
      <c r="E1537" t="s">
        <v>41</v>
      </c>
      <c r="F1537">
        <v>16</v>
      </c>
      <c r="G1537" t="s">
        <v>25</v>
      </c>
      <c r="H1537" t="s">
        <v>40</v>
      </c>
      <c r="I1537">
        <v>14</v>
      </c>
      <c r="J1537" t="s">
        <v>15</v>
      </c>
      <c r="K1537">
        <v>8.6999999999999993</v>
      </c>
      <c r="L1537">
        <v>2.68</v>
      </c>
      <c r="M1537" t="s">
        <v>46</v>
      </c>
      <c r="N1537">
        <v>2607.17</v>
      </c>
      <c r="O1537" s="5">
        <f>(ScoreCard!$E$3-laptop_prices3[[#This Row],[Price ($)]])/ScoreCard!$E$3*ScoreCard!$E$5</f>
        <v>3.7938568896027713</v>
      </c>
      <c r="P1537" s="5">
        <f>laptop_prices3[[#This Row],[RAM (GB)]]/ScoreCard!$F$3*ScoreCard!$F$5</f>
        <v>1.75</v>
      </c>
      <c r="Q1537" s="5">
        <f>laptop_prices3[[#This Row],[Screen Size (inch)]]/ScoreCard!$G$3*ScoreCard!$G$5</f>
        <v>1.6184971098265895</v>
      </c>
      <c r="R1537" s="5">
        <f>laptop_prices3[[#This Row],[Battery Life (hours)]]/ScoreCard!$H$3*ScoreCard!$H$5</f>
        <v>5.0750000000000002</v>
      </c>
      <c r="S1537" s="5">
        <f>ScoreCard!$I$3-laptop_prices3[[#This Row],[Weight (kg)]]/ScoreCard!$I$3*ScoreCard!$I$5</f>
        <v>1.9685714285714284</v>
      </c>
      <c r="T1537" s="6" cm="1">
        <f t="array" ref="T1537">_xlfn.IFS(laptop_prices3[[#This Row],[Storage]]="512GB SSD", 512, laptop_prices3[[#This Row],[Storage]] = "1TB SSD", 1000, laptop_prices3[[#This Row],[Storage]] = "2TB SSD", 2000, laptop_prices3[[#This Row],[Storage]]= "256GB SSD", 256, laptop_prices3[[#This Row],[Storage]] = "1TB HDD", 1000*0.7)</f>
        <v>2000</v>
      </c>
      <c r="U1537" s="5">
        <f>laptop_prices3[[#This Row],[Storage Raw Value]]/ScoreCard!$J$3*ScoreCard!$J$5</f>
        <v>8</v>
      </c>
    </row>
    <row r="1538" spans="2:21" x14ac:dyDescent="0.2">
      <c r="B1538" s="4" cm="1">
        <f t="array" ref="B1538">SUM(laptop_prices3[[#This Row],[RAM Comp]:[Weight Comp]]+laptop_prices3[[#This Row],[Storage Comp]])</f>
        <v>23.324234792182772</v>
      </c>
      <c r="C1538">
        <v>1536</v>
      </c>
      <c r="D1538" t="s">
        <v>36</v>
      </c>
      <c r="E1538" t="s">
        <v>18</v>
      </c>
      <c r="F1538">
        <v>16</v>
      </c>
      <c r="G1538" t="s">
        <v>42</v>
      </c>
      <c r="H1538" t="s">
        <v>14</v>
      </c>
      <c r="I1538">
        <v>16</v>
      </c>
      <c r="J1538" t="s">
        <v>15</v>
      </c>
      <c r="K1538">
        <v>10.7</v>
      </c>
      <c r="L1538">
        <v>2.13</v>
      </c>
      <c r="M1538" t="s">
        <v>16</v>
      </c>
      <c r="N1538">
        <v>1677.52</v>
      </c>
      <c r="O1538" s="5">
        <f>(ScoreCard!$E$3-laptop_prices3[[#This Row],[Price ($)]])/ScoreCard!$E$3*ScoreCard!$E$5</f>
        <v>4.2239366092147579</v>
      </c>
      <c r="P1538" s="5">
        <f>laptop_prices3[[#This Row],[RAM (GB)]]/ScoreCard!$F$3*ScoreCard!$F$5</f>
        <v>1.75</v>
      </c>
      <c r="Q1538" s="5">
        <f>laptop_prices3[[#This Row],[Screen Size (inch)]]/ScoreCard!$G$3*ScoreCard!$G$5</f>
        <v>1.8497109826589595</v>
      </c>
      <c r="R1538" s="5">
        <f>laptop_prices3[[#This Row],[Battery Life (hours)]]/ScoreCard!$H$3*ScoreCard!$H$5</f>
        <v>6.2416666666666663</v>
      </c>
      <c r="S1538" s="5">
        <f>ScoreCard!$I$3-laptop_prices3[[#This Row],[Weight (kg)]]/ScoreCard!$I$3*ScoreCard!$I$5</f>
        <v>2.2828571428571429</v>
      </c>
      <c r="T1538" s="6" cm="1">
        <f t="array" ref="T1538">_xlfn.IFS(laptop_prices3[[#This Row],[Storage]]="512GB SSD", 512, laptop_prices3[[#This Row],[Storage]] = "1TB SSD", 1000, laptop_prices3[[#This Row],[Storage]] = "2TB SSD", 2000, laptop_prices3[[#This Row],[Storage]]= "256GB SSD", 256, laptop_prices3[[#This Row],[Storage]] = "1TB HDD", 1000*0.7)</f>
        <v>700</v>
      </c>
      <c r="U1538" s="5">
        <f>laptop_prices3[[#This Row],[Storage Raw Value]]/ScoreCard!$J$3*ScoreCard!$J$5</f>
        <v>2.8</v>
      </c>
    </row>
    <row r="1539" spans="2:21" x14ac:dyDescent="0.2">
      <c r="B1539" s="4" cm="1">
        <f t="array" ref="B1539">SUM(laptop_prices3[[#This Row],[RAM Comp]:[Weight Comp]]+laptop_prices3[[#This Row],[Storage Comp]])</f>
        <v>13.77821098265896</v>
      </c>
      <c r="C1539">
        <v>1537</v>
      </c>
      <c r="D1539" t="s">
        <v>38</v>
      </c>
      <c r="E1539" t="s">
        <v>39</v>
      </c>
      <c r="F1539">
        <v>4</v>
      </c>
      <c r="G1539" t="s">
        <v>29</v>
      </c>
      <c r="H1539" t="s">
        <v>26</v>
      </c>
      <c r="I1539">
        <v>16</v>
      </c>
      <c r="J1539" t="s">
        <v>15</v>
      </c>
      <c r="K1539">
        <v>9.9</v>
      </c>
      <c r="L1539">
        <v>3.29</v>
      </c>
      <c r="M1539" t="s">
        <v>16</v>
      </c>
      <c r="N1539">
        <v>1165.27</v>
      </c>
      <c r="O1539" s="5">
        <f>(ScoreCard!$E$3-laptop_prices3[[#This Row],[Price ($)]])/ScoreCard!$E$3*ScoreCard!$E$5</f>
        <v>4.4609164794575804</v>
      </c>
      <c r="P1539" s="5">
        <f>laptop_prices3[[#This Row],[RAM (GB)]]/ScoreCard!$F$3*ScoreCard!$F$5</f>
        <v>0.4375</v>
      </c>
      <c r="Q1539" s="5">
        <f>laptop_prices3[[#This Row],[Screen Size (inch)]]/ScoreCard!$G$3*ScoreCard!$G$5</f>
        <v>1.8497109826589595</v>
      </c>
      <c r="R1539" s="5">
        <f>laptop_prices3[[#This Row],[Battery Life (hours)]]/ScoreCard!$H$3*ScoreCard!$H$5</f>
        <v>5.7750000000000004</v>
      </c>
      <c r="S1539" s="5">
        <f>ScoreCard!$I$3-laptop_prices3[[#This Row],[Weight (kg)]]/ScoreCard!$I$3*ScoreCard!$I$5</f>
        <v>1.6199999999999999</v>
      </c>
      <c r="T1539" s="6" cm="1">
        <f t="array" ref="T1539">_xlfn.IFS(laptop_prices3[[#This Row],[Storage]]="512GB SSD", 512, laptop_prices3[[#This Row],[Storage]] = "1TB SSD", 1000, laptop_prices3[[#This Row],[Storage]] = "2TB SSD", 2000, laptop_prices3[[#This Row],[Storage]]= "256GB SSD", 256, laptop_prices3[[#This Row],[Storage]] = "1TB HDD", 1000*0.7)</f>
        <v>256</v>
      </c>
      <c r="U1539" s="5">
        <f>laptop_prices3[[#This Row],[Storage Raw Value]]/ScoreCard!$J$3*ScoreCard!$J$5</f>
        <v>1.024</v>
      </c>
    </row>
    <row r="1540" spans="2:21" x14ac:dyDescent="0.2">
      <c r="B1540" s="4" cm="1">
        <f t="array" ref="B1540">SUM(laptop_prices3[[#This Row],[RAM Comp]:[Weight Comp]]+laptop_prices3[[#This Row],[Storage Comp]])</f>
        <v>42.364830030278007</v>
      </c>
      <c r="C1540">
        <v>1538</v>
      </c>
      <c r="D1540" t="s">
        <v>45</v>
      </c>
      <c r="E1540" t="s">
        <v>39</v>
      </c>
      <c r="F1540">
        <v>4</v>
      </c>
      <c r="G1540" t="s">
        <v>25</v>
      </c>
      <c r="H1540" t="s">
        <v>32</v>
      </c>
      <c r="I1540">
        <v>16</v>
      </c>
      <c r="J1540" t="s">
        <v>27</v>
      </c>
      <c r="K1540">
        <v>10.6</v>
      </c>
      <c r="L1540">
        <v>2.81</v>
      </c>
      <c r="M1540" t="s">
        <v>16</v>
      </c>
      <c r="N1540">
        <v>1515.05</v>
      </c>
      <c r="O1540" s="5">
        <f>(ScoreCard!$E$3-laptop_prices3[[#This Row],[Price ($)]])/ScoreCard!$E$3*ScoreCard!$E$5</f>
        <v>4.2990993608367232</v>
      </c>
      <c r="P1540" s="5">
        <f>laptop_prices3[[#This Row],[RAM (GB)]]/ScoreCard!$F$3*ScoreCard!$F$5</f>
        <v>0.4375</v>
      </c>
      <c r="Q1540" s="5">
        <f>laptop_prices3[[#This Row],[Screen Size (inch)]]/ScoreCard!$G$3*ScoreCard!$G$5</f>
        <v>1.8497109826589595</v>
      </c>
      <c r="R1540" s="5">
        <f>laptop_prices3[[#This Row],[Battery Life (hours)]]/ScoreCard!$H$3*ScoreCard!$H$5</f>
        <v>6.1833333333333336</v>
      </c>
      <c r="S1540" s="5">
        <f>ScoreCard!$I$3-laptop_prices3[[#This Row],[Weight (kg)]]/ScoreCard!$I$3*ScoreCard!$I$5</f>
        <v>1.8942857142857144</v>
      </c>
      <c r="T1540" s="6" cm="1">
        <f t="array" ref="T1540">_xlfn.IFS(laptop_prices3[[#This Row],[Storage]]="512GB SSD", 512, laptop_prices3[[#This Row],[Storage]] = "1TB SSD", 1000, laptop_prices3[[#This Row],[Storage]] = "2TB SSD", 2000, laptop_prices3[[#This Row],[Storage]]= "256GB SSD", 256, laptop_prices3[[#This Row],[Storage]] = "1TB HDD", 1000*0.7)</f>
        <v>2000</v>
      </c>
      <c r="U1540" s="5">
        <f>laptop_prices3[[#This Row],[Storage Raw Value]]/ScoreCard!$J$3*ScoreCard!$J$5</f>
        <v>8</v>
      </c>
    </row>
    <row r="1541" spans="2:21" x14ac:dyDescent="0.2">
      <c r="B1541" s="4" cm="1">
        <f t="array" ref="B1541">SUM(laptop_prices3[[#This Row],[RAM Comp]:[Weight Comp]]+laptop_prices3[[#This Row],[Storage Comp]])</f>
        <v>32.55135425268373</v>
      </c>
      <c r="C1541">
        <v>1539</v>
      </c>
      <c r="D1541" t="s">
        <v>34</v>
      </c>
      <c r="E1541" t="s">
        <v>37</v>
      </c>
      <c r="F1541">
        <v>64</v>
      </c>
      <c r="G1541" t="s">
        <v>19</v>
      </c>
      <c r="H1541" t="s">
        <v>14</v>
      </c>
      <c r="I1541">
        <v>14</v>
      </c>
      <c r="J1541" t="s">
        <v>27</v>
      </c>
      <c r="K1541">
        <v>9</v>
      </c>
      <c r="L1541">
        <v>1.43</v>
      </c>
      <c r="M1541" t="s">
        <v>22</v>
      </c>
      <c r="N1541">
        <v>6508.9</v>
      </c>
      <c r="O1541" s="5">
        <f>(ScoreCard!$E$3-laptop_prices3[[#This Row],[Price ($)]])/ScoreCard!$E$3*ScoreCard!$E$5</f>
        <v>1.9888174184021288</v>
      </c>
      <c r="P1541" s="5">
        <f>laptop_prices3[[#This Row],[RAM (GB)]]/ScoreCard!$F$3*ScoreCard!$F$5</f>
        <v>7</v>
      </c>
      <c r="Q1541" s="5">
        <f>laptop_prices3[[#This Row],[Screen Size (inch)]]/ScoreCard!$G$3*ScoreCard!$G$5</f>
        <v>1.6184971098265895</v>
      </c>
      <c r="R1541" s="5">
        <f>laptop_prices3[[#This Row],[Battery Life (hours)]]/ScoreCard!$H$3*ScoreCard!$H$5</f>
        <v>5.25</v>
      </c>
      <c r="S1541" s="5">
        <f>ScoreCard!$I$3-laptop_prices3[[#This Row],[Weight (kg)]]/ScoreCard!$I$3*ScoreCard!$I$5</f>
        <v>2.6828571428571428</v>
      </c>
      <c r="T1541" s="6" cm="1">
        <f t="array" ref="T1541">_xlfn.IFS(laptop_prices3[[#This Row],[Storage]]="512GB SSD", 512, laptop_prices3[[#This Row],[Storage]] = "1TB SSD", 1000, laptop_prices3[[#This Row],[Storage]] = "2TB SSD", 2000, laptop_prices3[[#This Row],[Storage]]= "256GB SSD", 256, laptop_prices3[[#This Row],[Storage]] = "1TB HDD", 1000*0.7)</f>
        <v>1000</v>
      </c>
      <c r="U1541" s="5">
        <f>laptop_prices3[[#This Row],[Storage Raw Value]]/ScoreCard!$J$3*ScoreCard!$J$5</f>
        <v>4</v>
      </c>
    </row>
    <row r="1542" spans="2:21" x14ac:dyDescent="0.2">
      <c r="B1542" s="4" cm="1">
        <f t="array" ref="B1542">SUM(laptop_prices3[[#This Row],[RAM Comp]:[Weight Comp]]+laptop_prices3[[#This Row],[Storage Comp]])</f>
        <v>14.172615744563721</v>
      </c>
      <c r="C1542">
        <v>1540</v>
      </c>
      <c r="D1542" t="s">
        <v>38</v>
      </c>
      <c r="E1542" t="s">
        <v>37</v>
      </c>
      <c r="F1542">
        <v>16</v>
      </c>
      <c r="G1542" t="s">
        <v>29</v>
      </c>
      <c r="H1542" t="s">
        <v>26</v>
      </c>
      <c r="I1542">
        <v>16</v>
      </c>
      <c r="J1542" t="s">
        <v>21</v>
      </c>
      <c r="K1542">
        <v>6.7</v>
      </c>
      <c r="L1542">
        <v>1.63</v>
      </c>
      <c r="M1542" t="s">
        <v>22</v>
      </c>
      <c r="N1542">
        <v>1951.13</v>
      </c>
      <c r="O1542" s="5">
        <f>(ScoreCard!$E$3-laptop_prices3[[#This Row],[Price ($)]])/ScoreCard!$E$3*ScoreCard!$E$5</f>
        <v>4.0973576686639754</v>
      </c>
      <c r="P1542" s="5">
        <f>laptop_prices3[[#This Row],[RAM (GB)]]/ScoreCard!$F$3*ScoreCard!$F$5</f>
        <v>1.75</v>
      </c>
      <c r="Q1542" s="5">
        <f>laptop_prices3[[#This Row],[Screen Size (inch)]]/ScoreCard!$G$3*ScoreCard!$G$5</f>
        <v>1.8497109826589595</v>
      </c>
      <c r="R1542" s="5">
        <f>laptop_prices3[[#This Row],[Battery Life (hours)]]/ScoreCard!$H$3*ScoreCard!$H$5</f>
        <v>3.9083333333333332</v>
      </c>
      <c r="S1542" s="5">
        <f>ScoreCard!$I$3-laptop_prices3[[#This Row],[Weight (kg)]]/ScoreCard!$I$3*ScoreCard!$I$5</f>
        <v>2.5685714285714285</v>
      </c>
      <c r="T1542" s="6" cm="1">
        <f t="array" ref="T1542">_xlfn.IFS(laptop_prices3[[#This Row],[Storage]]="512GB SSD", 512, laptop_prices3[[#This Row],[Storage]] = "1TB SSD", 1000, laptop_prices3[[#This Row],[Storage]] = "2TB SSD", 2000, laptop_prices3[[#This Row],[Storage]]= "256GB SSD", 256, laptop_prices3[[#This Row],[Storage]] = "1TB HDD", 1000*0.7)</f>
        <v>256</v>
      </c>
      <c r="U1542" s="5">
        <f>laptop_prices3[[#This Row],[Storage Raw Value]]/ScoreCard!$J$3*ScoreCard!$J$5</f>
        <v>1.024</v>
      </c>
    </row>
    <row r="1543" spans="2:21" x14ac:dyDescent="0.2">
      <c r="B1543" s="4" cm="1">
        <f t="array" ref="B1543">SUM(laptop_prices3[[#This Row],[RAM Comp]:[Weight Comp]]+laptop_prices3[[#This Row],[Storage Comp]])</f>
        <v>29.172306633636111</v>
      </c>
      <c r="C1543">
        <v>1541</v>
      </c>
      <c r="D1543" t="s">
        <v>11</v>
      </c>
      <c r="E1543" t="s">
        <v>24</v>
      </c>
      <c r="F1543">
        <v>32</v>
      </c>
      <c r="G1543" t="s">
        <v>19</v>
      </c>
      <c r="H1543" t="s">
        <v>26</v>
      </c>
      <c r="I1543">
        <v>14</v>
      </c>
      <c r="J1543" t="s">
        <v>21</v>
      </c>
      <c r="K1543">
        <v>11</v>
      </c>
      <c r="L1543">
        <v>3.26</v>
      </c>
      <c r="M1543" t="s">
        <v>46</v>
      </c>
      <c r="N1543">
        <v>1943.98</v>
      </c>
      <c r="O1543" s="5">
        <f>(ScoreCard!$E$3-laptop_prices3[[#This Row],[Price ($)]])/ScoreCard!$E$3*ScoreCard!$E$5</f>
        <v>4.1006654404008929</v>
      </c>
      <c r="P1543" s="5">
        <f>laptop_prices3[[#This Row],[RAM (GB)]]/ScoreCard!$F$3*ScoreCard!$F$5</f>
        <v>3.5</v>
      </c>
      <c r="Q1543" s="5">
        <f>laptop_prices3[[#This Row],[Screen Size (inch)]]/ScoreCard!$G$3*ScoreCard!$G$5</f>
        <v>1.6184971098265895</v>
      </c>
      <c r="R1543" s="5">
        <f>laptop_prices3[[#This Row],[Battery Life (hours)]]/ScoreCard!$H$3*ScoreCard!$H$5</f>
        <v>6.4166666666666661</v>
      </c>
      <c r="S1543" s="5">
        <f>ScoreCard!$I$3-laptop_prices3[[#This Row],[Weight (kg)]]/ScoreCard!$I$3*ScoreCard!$I$5</f>
        <v>1.6371428571428572</v>
      </c>
      <c r="T1543" s="6" cm="1">
        <f t="array" ref="T1543">_xlfn.IFS(laptop_prices3[[#This Row],[Storage]]="512GB SSD", 512, laptop_prices3[[#This Row],[Storage]] = "1TB SSD", 1000, laptop_prices3[[#This Row],[Storage]] = "2TB SSD", 2000, laptop_prices3[[#This Row],[Storage]]= "256GB SSD", 256, laptop_prices3[[#This Row],[Storage]] = "1TB HDD", 1000*0.7)</f>
        <v>1000</v>
      </c>
      <c r="U1543" s="5">
        <f>laptop_prices3[[#This Row],[Storage Raw Value]]/ScoreCard!$J$3*ScoreCard!$J$5</f>
        <v>4</v>
      </c>
    </row>
    <row r="1544" spans="2:21" x14ac:dyDescent="0.2">
      <c r="B1544" s="4" cm="1">
        <f t="array" ref="B1544">SUM(laptop_prices3[[#This Row],[RAM Comp]:[Weight Comp]]+laptop_prices3[[#This Row],[Storage Comp]])</f>
        <v>39.328735205064689</v>
      </c>
      <c r="C1544">
        <v>1542</v>
      </c>
      <c r="D1544" t="s">
        <v>11</v>
      </c>
      <c r="E1544" t="s">
        <v>39</v>
      </c>
      <c r="F1544">
        <v>8</v>
      </c>
      <c r="G1544" t="s">
        <v>25</v>
      </c>
      <c r="H1544" t="s">
        <v>20</v>
      </c>
      <c r="I1544">
        <v>14</v>
      </c>
      <c r="J1544" t="s">
        <v>15</v>
      </c>
      <c r="K1544">
        <v>5.6</v>
      </c>
      <c r="L1544">
        <v>3.38</v>
      </c>
      <c r="M1544" t="s">
        <v>22</v>
      </c>
      <c r="N1544">
        <v>1989.87</v>
      </c>
      <c r="O1544" s="5">
        <f>(ScoreCard!$E$3-laptop_prices3[[#This Row],[Price ($)]])/ScoreCard!$E$3*ScoreCard!$E$5</f>
        <v>4.0794355599803103</v>
      </c>
      <c r="P1544" s="5">
        <f>laptop_prices3[[#This Row],[RAM (GB)]]/ScoreCard!$F$3*ScoreCard!$F$5</f>
        <v>0.875</v>
      </c>
      <c r="Q1544" s="5">
        <f>laptop_prices3[[#This Row],[Screen Size (inch)]]/ScoreCard!$G$3*ScoreCard!$G$5</f>
        <v>1.6184971098265895</v>
      </c>
      <c r="R1544" s="5">
        <f>laptop_prices3[[#This Row],[Battery Life (hours)]]/ScoreCard!$H$3*ScoreCard!$H$5</f>
        <v>3.2666666666666662</v>
      </c>
      <c r="S1544" s="5">
        <f>ScoreCard!$I$3-laptop_prices3[[#This Row],[Weight (kg)]]/ScoreCard!$I$3*ScoreCard!$I$5</f>
        <v>1.5685714285714287</v>
      </c>
      <c r="T1544" s="6" cm="1">
        <f t="array" ref="T1544">_xlfn.IFS(laptop_prices3[[#This Row],[Storage]]="512GB SSD", 512, laptop_prices3[[#This Row],[Storage]] = "1TB SSD", 1000, laptop_prices3[[#This Row],[Storage]] = "2TB SSD", 2000, laptop_prices3[[#This Row],[Storage]]= "256GB SSD", 256, laptop_prices3[[#This Row],[Storage]] = "1TB HDD", 1000*0.7)</f>
        <v>2000</v>
      </c>
      <c r="U1544" s="5">
        <f>laptop_prices3[[#This Row],[Storage Raw Value]]/ScoreCard!$J$3*ScoreCard!$J$5</f>
        <v>8</v>
      </c>
    </row>
    <row r="1545" spans="2:21" x14ac:dyDescent="0.2">
      <c r="B1545" s="4" cm="1">
        <f t="array" ref="B1545">SUM(laptop_prices3[[#This Row],[RAM Comp]:[Weight Comp]]+laptop_prices3[[#This Row],[Storage Comp]])</f>
        <v>24.505663363611337</v>
      </c>
      <c r="C1545">
        <v>1543</v>
      </c>
      <c r="D1545" t="s">
        <v>17</v>
      </c>
      <c r="E1545" t="s">
        <v>41</v>
      </c>
      <c r="F1545">
        <v>8</v>
      </c>
      <c r="G1545" t="s">
        <v>19</v>
      </c>
      <c r="H1545" t="s">
        <v>20</v>
      </c>
      <c r="I1545">
        <v>16</v>
      </c>
      <c r="J1545" t="s">
        <v>15</v>
      </c>
      <c r="K1545">
        <v>6.8</v>
      </c>
      <c r="L1545">
        <v>2.95</v>
      </c>
      <c r="M1545" t="s">
        <v>30</v>
      </c>
      <c r="N1545">
        <v>3091.7</v>
      </c>
      <c r="O1545" s="5">
        <f>(ScoreCard!$E$3-laptop_prices3[[#This Row],[Price ($)]])/ScoreCard!$E$3*ScoreCard!$E$5</f>
        <v>3.5697009959399995</v>
      </c>
      <c r="P1545" s="5">
        <f>laptop_prices3[[#This Row],[RAM (GB)]]/ScoreCard!$F$3*ScoreCard!$F$5</f>
        <v>0.875</v>
      </c>
      <c r="Q1545" s="5">
        <f>laptop_prices3[[#This Row],[Screen Size (inch)]]/ScoreCard!$G$3*ScoreCard!$G$5</f>
        <v>1.8497109826589595</v>
      </c>
      <c r="R1545" s="5">
        <f>laptop_prices3[[#This Row],[Battery Life (hours)]]/ScoreCard!$H$3*ScoreCard!$H$5</f>
        <v>3.9666666666666668</v>
      </c>
      <c r="S1545" s="5">
        <f>ScoreCard!$I$3-laptop_prices3[[#This Row],[Weight (kg)]]/ScoreCard!$I$3*ScoreCard!$I$5</f>
        <v>1.8142857142857143</v>
      </c>
      <c r="T1545" s="6" cm="1">
        <f t="array" ref="T1545">_xlfn.IFS(laptop_prices3[[#This Row],[Storage]]="512GB SSD", 512, laptop_prices3[[#This Row],[Storage]] = "1TB SSD", 1000, laptop_prices3[[#This Row],[Storage]] = "2TB SSD", 2000, laptop_prices3[[#This Row],[Storage]]= "256GB SSD", 256, laptop_prices3[[#This Row],[Storage]] = "1TB HDD", 1000*0.7)</f>
        <v>1000</v>
      </c>
      <c r="U1545" s="5">
        <f>laptop_prices3[[#This Row],[Storage Raw Value]]/ScoreCard!$J$3*ScoreCard!$J$5</f>
        <v>4</v>
      </c>
    </row>
    <row r="1546" spans="2:21" x14ac:dyDescent="0.2">
      <c r="B1546" s="4" cm="1">
        <f t="array" ref="B1546">SUM(laptop_prices3[[#This Row],[RAM Comp]:[Weight Comp]]+laptop_prices3[[#This Row],[Storage Comp]])</f>
        <v>29.795191301954308</v>
      </c>
      <c r="C1546">
        <v>1544</v>
      </c>
      <c r="D1546" t="s">
        <v>47</v>
      </c>
      <c r="E1546" t="s">
        <v>48</v>
      </c>
      <c r="F1546">
        <v>64</v>
      </c>
      <c r="G1546" t="s">
        <v>19</v>
      </c>
      <c r="H1546" t="s">
        <v>40</v>
      </c>
      <c r="I1546">
        <v>13.3</v>
      </c>
      <c r="J1546" t="s">
        <v>21</v>
      </c>
      <c r="K1546">
        <v>4.5999999999999996</v>
      </c>
      <c r="L1546">
        <v>1.62</v>
      </c>
      <c r="M1546" t="s">
        <v>16</v>
      </c>
      <c r="N1546">
        <v>3226.84</v>
      </c>
      <c r="O1546" s="5">
        <f>(ScoreCard!$E$3-laptop_prices3[[#This Row],[Price ($)]])/ScoreCard!$E$3*ScoreCard!$E$5</f>
        <v>3.5071817969851624</v>
      </c>
      <c r="P1546" s="5">
        <f>laptop_prices3[[#This Row],[RAM (GB)]]/ScoreCard!$F$3*ScoreCard!$F$5</f>
        <v>7</v>
      </c>
      <c r="Q1546" s="5">
        <f>laptop_prices3[[#This Row],[Screen Size (inch)]]/ScoreCard!$G$3*ScoreCard!$G$5</f>
        <v>1.5375722543352601</v>
      </c>
      <c r="R1546" s="5">
        <f>laptop_prices3[[#This Row],[Battery Life (hours)]]/ScoreCard!$H$3*ScoreCard!$H$5</f>
        <v>2.6833333333333331</v>
      </c>
      <c r="S1546" s="5">
        <f>ScoreCard!$I$3-laptop_prices3[[#This Row],[Weight (kg)]]/ScoreCard!$I$3*ScoreCard!$I$5</f>
        <v>2.5742857142857143</v>
      </c>
      <c r="T1546" s="6" cm="1">
        <f t="array" ref="T1546">_xlfn.IFS(laptop_prices3[[#This Row],[Storage]]="512GB SSD", 512, laptop_prices3[[#This Row],[Storage]] = "1TB SSD", 1000, laptop_prices3[[#This Row],[Storage]] = "2TB SSD", 2000, laptop_prices3[[#This Row],[Storage]]= "256GB SSD", 256, laptop_prices3[[#This Row],[Storage]] = "1TB HDD", 1000*0.7)</f>
        <v>1000</v>
      </c>
      <c r="U1546" s="5">
        <f>laptop_prices3[[#This Row],[Storage Raw Value]]/ScoreCard!$J$3*ScoreCard!$J$5</f>
        <v>4</v>
      </c>
    </row>
    <row r="1547" spans="2:21" x14ac:dyDescent="0.2">
      <c r="B1547" s="4" cm="1">
        <f t="array" ref="B1547">SUM(laptop_prices3[[#This Row],[RAM Comp]:[Weight Comp]]+laptop_prices3[[#This Row],[Storage Comp]])</f>
        <v>27.008758601706575</v>
      </c>
      <c r="C1547">
        <v>1545</v>
      </c>
      <c r="D1547" t="s">
        <v>23</v>
      </c>
      <c r="E1547" t="s">
        <v>41</v>
      </c>
      <c r="F1547">
        <v>8</v>
      </c>
      <c r="G1547" t="s">
        <v>19</v>
      </c>
      <c r="H1547" t="s">
        <v>20</v>
      </c>
      <c r="I1547">
        <v>16</v>
      </c>
      <c r="J1547" t="s">
        <v>27</v>
      </c>
      <c r="K1547">
        <v>9.6999999999999993</v>
      </c>
      <c r="L1547">
        <v>1.53</v>
      </c>
      <c r="M1547" t="s">
        <v>30</v>
      </c>
      <c r="N1547">
        <v>3086.74</v>
      </c>
      <c r="O1547" s="5">
        <f>(ScoreCard!$E$3-laptop_prices3[[#This Row],[Price ($)]])/ScoreCard!$E$3*ScoreCard!$E$5</f>
        <v>3.5719956180120431</v>
      </c>
      <c r="P1547" s="5">
        <f>laptop_prices3[[#This Row],[RAM (GB)]]/ScoreCard!$F$3*ScoreCard!$F$5</f>
        <v>0.875</v>
      </c>
      <c r="Q1547" s="5">
        <f>laptop_prices3[[#This Row],[Screen Size (inch)]]/ScoreCard!$G$3*ScoreCard!$G$5</f>
        <v>1.8497109826589595</v>
      </c>
      <c r="R1547" s="5">
        <f>laptop_prices3[[#This Row],[Battery Life (hours)]]/ScoreCard!$H$3*ScoreCard!$H$5</f>
        <v>5.6583333333333323</v>
      </c>
      <c r="S1547" s="5">
        <f>ScoreCard!$I$3-laptop_prices3[[#This Row],[Weight (kg)]]/ScoreCard!$I$3*ScoreCard!$I$5</f>
        <v>2.6257142857142854</v>
      </c>
      <c r="T1547" s="6" cm="1">
        <f t="array" ref="T1547">_xlfn.IFS(laptop_prices3[[#This Row],[Storage]]="512GB SSD", 512, laptop_prices3[[#This Row],[Storage]] = "1TB SSD", 1000, laptop_prices3[[#This Row],[Storage]] = "2TB SSD", 2000, laptop_prices3[[#This Row],[Storage]]= "256GB SSD", 256, laptop_prices3[[#This Row],[Storage]] = "1TB HDD", 1000*0.7)</f>
        <v>1000</v>
      </c>
      <c r="U1547" s="5">
        <f>laptop_prices3[[#This Row],[Storage Raw Value]]/ScoreCard!$J$3*ScoreCard!$J$5</f>
        <v>4</v>
      </c>
    </row>
    <row r="1548" spans="2:21" x14ac:dyDescent="0.2">
      <c r="B1548" s="4" cm="1">
        <f t="array" ref="B1548">SUM(laptop_prices3[[#This Row],[RAM Comp]:[Weight Comp]]+laptop_prices3[[#This Row],[Storage Comp]])</f>
        <v>42.206853839801809</v>
      </c>
      <c r="C1548">
        <v>1546</v>
      </c>
      <c r="D1548" t="s">
        <v>23</v>
      </c>
      <c r="E1548" t="s">
        <v>39</v>
      </c>
      <c r="F1548">
        <v>8</v>
      </c>
      <c r="G1548" t="s">
        <v>25</v>
      </c>
      <c r="H1548" t="s">
        <v>35</v>
      </c>
      <c r="I1548">
        <v>16</v>
      </c>
      <c r="J1548" t="s">
        <v>27</v>
      </c>
      <c r="K1548">
        <v>8.1</v>
      </c>
      <c r="L1548">
        <v>1.3</v>
      </c>
      <c r="M1548" t="s">
        <v>30</v>
      </c>
      <c r="N1548">
        <v>1809.13</v>
      </c>
      <c r="O1548" s="5">
        <f>(ScoreCard!$E$3-laptop_prices3[[#This Row],[Price ($)]])/ScoreCard!$E$3*ScoreCard!$E$5</f>
        <v>4.1630504779845818</v>
      </c>
      <c r="P1548" s="5">
        <f>laptop_prices3[[#This Row],[RAM (GB)]]/ScoreCard!$F$3*ScoreCard!$F$5</f>
        <v>0.875</v>
      </c>
      <c r="Q1548" s="5">
        <f>laptop_prices3[[#This Row],[Screen Size (inch)]]/ScoreCard!$G$3*ScoreCard!$G$5</f>
        <v>1.8497109826589595</v>
      </c>
      <c r="R1548" s="5">
        <f>laptop_prices3[[#This Row],[Battery Life (hours)]]/ScoreCard!$H$3*ScoreCard!$H$5</f>
        <v>4.7249999999999996</v>
      </c>
      <c r="S1548" s="5">
        <f>ScoreCard!$I$3-laptop_prices3[[#This Row],[Weight (kg)]]/ScoreCard!$I$3*ScoreCard!$I$5</f>
        <v>2.7571428571428571</v>
      </c>
      <c r="T1548" s="6" cm="1">
        <f t="array" ref="T1548">_xlfn.IFS(laptop_prices3[[#This Row],[Storage]]="512GB SSD", 512, laptop_prices3[[#This Row],[Storage]] = "1TB SSD", 1000, laptop_prices3[[#This Row],[Storage]] = "2TB SSD", 2000, laptop_prices3[[#This Row],[Storage]]= "256GB SSD", 256, laptop_prices3[[#This Row],[Storage]] = "1TB HDD", 1000*0.7)</f>
        <v>2000</v>
      </c>
      <c r="U1548" s="5">
        <f>laptop_prices3[[#This Row],[Storage Raw Value]]/ScoreCard!$J$3*ScoreCard!$J$5</f>
        <v>8</v>
      </c>
    </row>
    <row r="1549" spans="2:21" x14ac:dyDescent="0.2">
      <c r="B1549" s="4" cm="1">
        <f t="array" ref="B1549">SUM(laptop_prices3[[#This Row],[RAM Comp]:[Weight Comp]]+laptop_prices3[[#This Row],[Storage Comp]])</f>
        <v>22.538735205064686</v>
      </c>
      <c r="C1549">
        <v>1547</v>
      </c>
      <c r="D1549" t="s">
        <v>34</v>
      </c>
      <c r="E1549" t="s">
        <v>12</v>
      </c>
      <c r="F1549">
        <v>16</v>
      </c>
      <c r="G1549" t="s">
        <v>42</v>
      </c>
      <c r="H1549" t="s">
        <v>40</v>
      </c>
      <c r="I1549">
        <v>14</v>
      </c>
      <c r="J1549" t="s">
        <v>21</v>
      </c>
      <c r="K1549">
        <v>10.7</v>
      </c>
      <c r="L1549">
        <v>3.1</v>
      </c>
      <c r="M1549" t="s">
        <v>16</v>
      </c>
      <c r="N1549">
        <v>580.44000000000005</v>
      </c>
      <c r="O1549" s="5">
        <f>(ScoreCard!$E$3-laptop_prices3[[#This Row],[Price ($)]])/ScoreCard!$E$3*ScoreCard!$E$5</f>
        <v>4.7314737025207529</v>
      </c>
      <c r="P1549" s="5">
        <f>laptop_prices3[[#This Row],[RAM (GB)]]/ScoreCard!$F$3*ScoreCard!$F$5</f>
        <v>1.75</v>
      </c>
      <c r="Q1549" s="5">
        <f>laptop_prices3[[#This Row],[Screen Size (inch)]]/ScoreCard!$G$3*ScoreCard!$G$5</f>
        <v>1.6184971098265895</v>
      </c>
      <c r="R1549" s="5">
        <f>laptop_prices3[[#This Row],[Battery Life (hours)]]/ScoreCard!$H$3*ScoreCard!$H$5</f>
        <v>6.2416666666666663</v>
      </c>
      <c r="S1549" s="5">
        <f>ScoreCard!$I$3-laptop_prices3[[#This Row],[Weight (kg)]]/ScoreCard!$I$3*ScoreCard!$I$5</f>
        <v>1.7285714285714284</v>
      </c>
      <c r="T1549" s="6" cm="1">
        <f t="array" ref="T1549">_xlfn.IFS(laptop_prices3[[#This Row],[Storage]]="512GB SSD", 512, laptop_prices3[[#This Row],[Storage]] = "1TB SSD", 1000, laptop_prices3[[#This Row],[Storage]] = "2TB SSD", 2000, laptop_prices3[[#This Row],[Storage]]= "256GB SSD", 256, laptop_prices3[[#This Row],[Storage]] = "1TB HDD", 1000*0.7)</f>
        <v>700</v>
      </c>
      <c r="U1549" s="5">
        <f>laptop_prices3[[#This Row],[Storage Raw Value]]/ScoreCard!$J$3*ScoreCard!$J$5</f>
        <v>2.8</v>
      </c>
    </row>
    <row r="1550" spans="2:21" x14ac:dyDescent="0.2">
      <c r="B1550" s="4" cm="1">
        <f t="array" ref="B1550">SUM(laptop_prices3[[#This Row],[RAM Comp]:[Weight Comp]]+laptop_prices3[[#This Row],[Storage Comp]])</f>
        <v>25.520571428571429</v>
      </c>
      <c r="C1550">
        <v>1548</v>
      </c>
      <c r="D1550" t="s">
        <v>28</v>
      </c>
      <c r="E1550" t="s">
        <v>12</v>
      </c>
      <c r="F1550">
        <v>64</v>
      </c>
      <c r="G1550" t="s">
        <v>13</v>
      </c>
      <c r="H1550" t="s">
        <v>32</v>
      </c>
      <c r="I1550">
        <v>17.3</v>
      </c>
      <c r="J1550" t="s">
        <v>15</v>
      </c>
      <c r="K1550">
        <v>9.6</v>
      </c>
      <c r="L1550">
        <v>1.35</v>
      </c>
      <c r="M1550" t="s">
        <v>46</v>
      </c>
      <c r="N1550">
        <v>2769.28</v>
      </c>
      <c r="O1550" s="5">
        <f>(ScoreCard!$E$3-laptop_prices3[[#This Row],[Price ($)]])/ScoreCard!$E$3*ScoreCard!$E$5</f>
        <v>3.7188606831311963</v>
      </c>
      <c r="P1550" s="5">
        <f>laptop_prices3[[#This Row],[RAM (GB)]]/ScoreCard!$F$3*ScoreCard!$F$5</f>
        <v>7</v>
      </c>
      <c r="Q1550" s="5">
        <f>laptop_prices3[[#This Row],[Screen Size (inch)]]/ScoreCard!$G$3*ScoreCard!$G$5</f>
        <v>2</v>
      </c>
      <c r="R1550" s="5">
        <f>laptop_prices3[[#This Row],[Battery Life (hours)]]/ScoreCard!$H$3*ScoreCard!$H$5</f>
        <v>5.6</v>
      </c>
      <c r="S1550" s="5">
        <f>ScoreCard!$I$3-laptop_prices3[[#This Row],[Weight (kg)]]/ScoreCard!$I$3*ScoreCard!$I$5</f>
        <v>2.7285714285714286</v>
      </c>
      <c r="T1550" s="6" cm="1">
        <f t="array" ref="T1550">_xlfn.IFS(laptop_prices3[[#This Row],[Storage]]="512GB SSD", 512, laptop_prices3[[#This Row],[Storage]] = "1TB SSD", 1000, laptop_prices3[[#This Row],[Storage]] = "2TB SSD", 2000, laptop_prices3[[#This Row],[Storage]]= "256GB SSD", 256, laptop_prices3[[#This Row],[Storage]] = "1TB HDD", 1000*0.7)</f>
        <v>512</v>
      </c>
      <c r="U1550" s="5">
        <f>laptop_prices3[[#This Row],[Storage Raw Value]]/ScoreCard!$J$3*ScoreCard!$J$5</f>
        <v>2.048</v>
      </c>
    </row>
    <row r="1551" spans="2:21" x14ac:dyDescent="0.2">
      <c r="B1551" s="4" cm="1">
        <f t="array" ref="B1551">SUM(laptop_prices3[[#This Row],[RAM Comp]:[Weight Comp]]+laptop_prices3[[#This Row],[Storage Comp]])</f>
        <v>15.41704472887421</v>
      </c>
      <c r="C1551">
        <v>1549</v>
      </c>
      <c r="D1551" t="s">
        <v>36</v>
      </c>
      <c r="E1551" t="s">
        <v>37</v>
      </c>
      <c r="F1551">
        <v>4</v>
      </c>
      <c r="G1551" t="s">
        <v>13</v>
      </c>
      <c r="H1551" t="s">
        <v>44</v>
      </c>
      <c r="I1551">
        <v>14</v>
      </c>
      <c r="J1551" t="s">
        <v>15</v>
      </c>
      <c r="K1551">
        <v>5.8</v>
      </c>
      <c r="L1551">
        <v>3</v>
      </c>
      <c r="M1551" t="s">
        <v>22</v>
      </c>
      <c r="N1551">
        <v>1370.41</v>
      </c>
      <c r="O1551" s="5">
        <f>(ScoreCard!$E$3-laptop_prices3[[#This Row],[Price ($)]])/ScoreCard!$E$3*ScoreCard!$E$5</f>
        <v>4.3660135012601913</v>
      </c>
      <c r="P1551" s="5">
        <f>laptop_prices3[[#This Row],[RAM (GB)]]/ScoreCard!$F$3*ScoreCard!$F$5</f>
        <v>0.4375</v>
      </c>
      <c r="Q1551" s="5">
        <f>laptop_prices3[[#This Row],[Screen Size (inch)]]/ScoreCard!$G$3*ScoreCard!$G$5</f>
        <v>1.6184971098265895</v>
      </c>
      <c r="R1551" s="5">
        <f>laptop_prices3[[#This Row],[Battery Life (hours)]]/ScoreCard!$H$3*ScoreCard!$H$5</f>
        <v>3.3833333333333333</v>
      </c>
      <c r="S1551" s="5">
        <f>ScoreCard!$I$3-laptop_prices3[[#This Row],[Weight (kg)]]/ScoreCard!$I$3*ScoreCard!$I$5</f>
        <v>1.7857142857142858</v>
      </c>
      <c r="T1551" s="6" cm="1">
        <f t="array" ref="T1551">_xlfn.IFS(laptop_prices3[[#This Row],[Storage]]="512GB SSD", 512, laptop_prices3[[#This Row],[Storage]] = "1TB SSD", 1000, laptop_prices3[[#This Row],[Storage]] = "2TB SSD", 2000, laptop_prices3[[#This Row],[Storage]]= "256GB SSD", 256, laptop_prices3[[#This Row],[Storage]] = "1TB HDD", 1000*0.7)</f>
        <v>512</v>
      </c>
      <c r="U1551" s="5">
        <f>laptop_prices3[[#This Row],[Storage Raw Value]]/ScoreCard!$J$3*ScoreCard!$J$5</f>
        <v>2.048</v>
      </c>
    </row>
    <row r="1552" spans="2:21" x14ac:dyDescent="0.2">
      <c r="B1552" s="4" cm="1">
        <f t="array" ref="B1552">SUM(laptop_prices3[[#This Row],[RAM Comp]:[Weight Comp]]+laptop_prices3[[#This Row],[Storage Comp]])</f>
        <v>39.06727773190201</v>
      </c>
      <c r="C1552">
        <v>1550</v>
      </c>
      <c r="D1552" t="s">
        <v>47</v>
      </c>
      <c r="E1552" t="s">
        <v>24</v>
      </c>
      <c r="F1552">
        <v>8</v>
      </c>
      <c r="G1552" t="s">
        <v>25</v>
      </c>
      <c r="H1552" t="s">
        <v>14</v>
      </c>
      <c r="I1552">
        <v>15.6</v>
      </c>
      <c r="J1552" t="s">
        <v>15</v>
      </c>
      <c r="K1552">
        <v>4.0999999999999996</v>
      </c>
      <c r="L1552">
        <v>2.63</v>
      </c>
      <c r="M1552" t="s">
        <v>30</v>
      </c>
      <c r="N1552">
        <v>1774.25</v>
      </c>
      <c r="O1552" s="5">
        <f>(ScoreCard!$E$3-laptop_prices3[[#This Row],[Price ($)]])/ScoreCard!$E$3*ScoreCard!$E$5</f>
        <v>4.1791868525557279</v>
      </c>
      <c r="P1552" s="5">
        <f>laptop_prices3[[#This Row],[RAM (GB)]]/ScoreCard!$F$3*ScoreCard!$F$5</f>
        <v>0.875</v>
      </c>
      <c r="Q1552" s="5">
        <f>laptop_prices3[[#This Row],[Screen Size (inch)]]/ScoreCard!$G$3*ScoreCard!$G$5</f>
        <v>1.8034682080924855</v>
      </c>
      <c r="R1552" s="5">
        <f>laptop_prices3[[#This Row],[Battery Life (hours)]]/ScoreCard!$H$3*ScoreCard!$H$5</f>
        <v>2.3916666666666662</v>
      </c>
      <c r="S1552" s="5">
        <f>ScoreCard!$I$3-laptop_prices3[[#This Row],[Weight (kg)]]/ScoreCard!$I$3*ScoreCard!$I$5</f>
        <v>1.9971428571428571</v>
      </c>
      <c r="T1552" s="6" cm="1">
        <f t="array" ref="T1552">_xlfn.IFS(laptop_prices3[[#This Row],[Storage]]="512GB SSD", 512, laptop_prices3[[#This Row],[Storage]] = "1TB SSD", 1000, laptop_prices3[[#This Row],[Storage]] = "2TB SSD", 2000, laptop_prices3[[#This Row],[Storage]]= "256GB SSD", 256, laptop_prices3[[#This Row],[Storage]] = "1TB HDD", 1000*0.7)</f>
        <v>2000</v>
      </c>
      <c r="U1552" s="5">
        <f>laptop_prices3[[#This Row],[Storage Raw Value]]/ScoreCard!$J$3*ScoreCard!$J$5</f>
        <v>8</v>
      </c>
    </row>
    <row r="1553" spans="2:21" x14ac:dyDescent="0.2">
      <c r="B1553" s="4" cm="1">
        <f t="array" ref="B1553">SUM(laptop_prices3[[#This Row],[RAM Comp]:[Weight Comp]]+laptop_prices3[[#This Row],[Storage Comp]])</f>
        <v>20.165015827140103</v>
      </c>
      <c r="C1553">
        <v>1551</v>
      </c>
      <c r="D1553" t="s">
        <v>33</v>
      </c>
      <c r="E1553" t="s">
        <v>31</v>
      </c>
      <c r="F1553">
        <v>4</v>
      </c>
      <c r="G1553" t="s">
        <v>42</v>
      </c>
      <c r="H1553" t="s">
        <v>32</v>
      </c>
      <c r="I1553">
        <v>15.6</v>
      </c>
      <c r="J1553" t="s">
        <v>21</v>
      </c>
      <c r="K1553">
        <v>7.3</v>
      </c>
      <c r="L1553">
        <v>1.81</v>
      </c>
      <c r="M1553" t="s">
        <v>16</v>
      </c>
      <c r="N1553">
        <v>463.4</v>
      </c>
      <c r="O1553" s="5">
        <f>(ScoreCard!$E$3-laptop_prices3[[#This Row],[Price ($)]])/ScoreCard!$E$3*ScoreCard!$E$5</f>
        <v>4.7856193814143015</v>
      </c>
      <c r="P1553" s="5">
        <f>laptop_prices3[[#This Row],[RAM (GB)]]/ScoreCard!$F$3*ScoreCard!$F$5</f>
        <v>0.4375</v>
      </c>
      <c r="Q1553" s="5">
        <f>laptop_prices3[[#This Row],[Screen Size (inch)]]/ScoreCard!$G$3*ScoreCard!$G$5</f>
        <v>1.8034682080924855</v>
      </c>
      <c r="R1553" s="5">
        <f>laptop_prices3[[#This Row],[Battery Life (hours)]]/ScoreCard!$H$3*ScoreCard!$H$5</f>
        <v>4.2583333333333329</v>
      </c>
      <c r="S1553" s="5">
        <f>ScoreCard!$I$3-laptop_prices3[[#This Row],[Weight (kg)]]/ScoreCard!$I$3*ScoreCard!$I$5</f>
        <v>2.4657142857142857</v>
      </c>
      <c r="T1553" s="6" cm="1">
        <f t="array" ref="T1553">_xlfn.IFS(laptop_prices3[[#This Row],[Storage]]="512GB SSD", 512, laptop_prices3[[#This Row],[Storage]] = "1TB SSD", 1000, laptop_prices3[[#This Row],[Storage]] = "2TB SSD", 2000, laptop_prices3[[#This Row],[Storage]]= "256GB SSD", 256, laptop_prices3[[#This Row],[Storage]] = "1TB HDD", 1000*0.7)</f>
        <v>700</v>
      </c>
      <c r="U1553" s="5">
        <f>laptop_prices3[[#This Row],[Storage Raw Value]]/ScoreCard!$J$3*ScoreCard!$J$5</f>
        <v>2.8</v>
      </c>
    </row>
    <row r="1554" spans="2:21" x14ac:dyDescent="0.2">
      <c r="B1554" s="4" cm="1">
        <f t="array" ref="B1554">SUM(laptop_prices3[[#This Row],[RAM Comp]:[Weight Comp]]+laptop_prices3[[#This Row],[Storage Comp]])</f>
        <v>42.578973300302778</v>
      </c>
      <c r="C1554">
        <v>1552</v>
      </c>
      <c r="D1554" t="s">
        <v>11</v>
      </c>
      <c r="E1554" t="s">
        <v>48</v>
      </c>
      <c r="F1554">
        <v>8</v>
      </c>
      <c r="G1554" t="s">
        <v>25</v>
      </c>
      <c r="H1554" t="s">
        <v>44</v>
      </c>
      <c r="I1554">
        <v>14</v>
      </c>
      <c r="J1554" t="s">
        <v>15</v>
      </c>
      <c r="K1554">
        <v>10.3</v>
      </c>
      <c r="L1554">
        <v>2.4900000000000002</v>
      </c>
      <c r="M1554" t="s">
        <v>16</v>
      </c>
      <c r="N1554">
        <v>1460.41</v>
      </c>
      <c r="O1554" s="5">
        <f>(ScoreCard!$E$3-laptop_prices3[[#This Row],[Price ($)]])/ScoreCard!$E$3*ScoreCard!$E$5</f>
        <v>4.3243772136626237</v>
      </c>
      <c r="P1554" s="5">
        <f>laptop_prices3[[#This Row],[RAM (GB)]]/ScoreCard!$F$3*ScoreCard!$F$5</f>
        <v>0.875</v>
      </c>
      <c r="Q1554" s="5">
        <f>laptop_prices3[[#This Row],[Screen Size (inch)]]/ScoreCard!$G$3*ScoreCard!$G$5</f>
        <v>1.6184971098265895</v>
      </c>
      <c r="R1554" s="5">
        <f>laptop_prices3[[#This Row],[Battery Life (hours)]]/ScoreCard!$H$3*ScoreCard!$H$5</f>
        <v>6.0083333333333337</v>
      </c>
      <c r="S1554" s="5">
        <f>ScoreCard!$I$3-laptop_prices3[[#This Row],[Weight (kg)]]/ScoreCard!$I$3*ScoreCard!$I$5</f>
        <v>2.077142857142857</v>
      </c>
      <c r="T1554" s="6" cm="1">
        <f t="array" ref="T1554">_xlfn.IFS(laptop_prices3[[#This Row],[Storage]]="512GB SSD", 512, laptop_prices3[[#This Row],[Storage]] = "1TB SSD", 1000, laptop_prices3[[#This Row],[Storage]] = "2TB SSD", 2000, laptop_prices3[[#This Row],[Storage]]= "256GB SSD", 256, laptop_prices3[[#This Row],[Storage]] = "1TB HDD", 1000*0.7)</f>
        <v>2000</v>
      </c>
      <c r="U1554" s="5">
        <f>laptop_prices3[[#This Row],[Storage Raw Value]]/ScoreCard!$J$3*ScoreCard!$J$5</f>
        <v>8</v>
      </c>
    </row>
    <row r="1555" spans="2:21" x14ac:dyDescent="0.2">
      <c r="B1555" s="4" cm="1">
        <f t="array" ref="B1555">SUM(laptop_prices3[[#This Row],[RAM Comp]:[Weight Comp]]+laptop_prices3[[#This Row],[Storage Comp]])</f>
        <v>39.984000825763829</v>
      </c>
      <c r="C1555">
        <v>1553</v>
      </c>
      <c r="D1555" t="s">
        <v>28</v>
      </c>
      <c r="E1555" t="s">
        <v>37</v>
      </c>
      <c r="F1555">
        <v>16</v>
      </c>
      <c r="G1555" t="s">
        <v>25</v>
      </c>
      <c r="H1555" t="s">
        <v>32</v>
      </c>
      <c r="I1555">
        <v>13.3</v>
      </c>
      <c r="J1555" t="s">
        <v>15</v>
      </c>
      <c r="K1555">
        <v>4.5</v>
      </c>
      <c r="L1555">
        <v>2.5</v>
      </c>
      <c r="M1555" t="s">
        <v>46</v>
      </c>
      <c r="N1555">
        <v>2592.02</v>
      </c>
      <c r="O1555" s="5">
        <f>(ScoreCard!$E$3-laptop_prices3[[#This Row],[Price ($)]])/ScoreCard!$E$3*ScoreCard!$E$5</f>
        <v>3.8008656646816954</v>
      </c>
      <c r="P1555" s="5">
        <f>laptop_prices3[[#This Row],[RAM (GB)]]/ScoreCard!$F$3*ScoreCard!$F$5</f>
        <v>1.75</v>
      </c>
      <c r="Q1555" s="5">
        <f>laptop_prices3[[#This Row],[Screen Size (inch)]]/ScoreCard!$G$3*ScoreCard!$G$5</f>
        <v>1.5375722543352601</v>
      </c>
      <c r="R1555" s="5">
        <f>laptop_prices3[[#This Row],[Battery Life (hours)]]/ScoreCard!$H$3*ScoreCard!$H$5</f>
        <v>2.625</v>
      </c>
      <c r="S1555" s="5">
        <f>ScoreCard!$I$3-laptop_prices3[[#This Row],[Weight (kg)]]/ScoreCard!$I$3*ScoreCard!$I$5</f>
        <v>2.0714285714285712</v>
      </c>
      <c r="T1555" s="6" cm="1">
        <f t="array" ref="T1555">_xlfn.IFS(laptop_prices3[[#This Row],[Storage]]="512GB SSD", 512, laptop_prices3[[#This Row],[Storage]] = "1TB SSD", 1000, laptop_prices3[[#This Row],[Storage]] = "2TB SSD", 2000, laptop_prices3[[#This Row],[Storage]]= "256GB SSD", 256, laptop_prices3[[#This Row],[Storage]] = "1TB HDD", 1000*0.7)</f>
        <v>2000</v>
      </c>
      <c r="U1555" s="5">
        <f>laptop_prices3[[#This Row],[Storage Raw Value]]/ScoreCard!$J$3*ScoreCard!$J$5</f>
        <v>8</v>
      </c>
    </row>
    <row r="1556" spans="2:21" x14ac:dyDescent="0.2">
      <c r="B1556" s="4" cm="1">
        <f t="array" ref="B1556">SUM(laptop_prices3[[#This Row],[RAM Comp]:[Weight Comp]]+laptop_prices3[[#This Row],[Storage Comp]])</f>
        <v>16.1387539223782</v>
      </c>
      <c r="C1556">
        <v>1554</v>
      </c>
      <c r="D1556" t="s">
        <v>34</v>
      </c>
      <c r="E1556" t="s">
        <v>31</v>
      </c>
      <c r="F1556">
        <v>16</v>
      </c>
      <c r="G1556" t="s">
        <v>29</v>
      </c>
      <c r="H1556" t="s">
        <v>35</v>
      </c>
      <c r="I1556">
        <v>15.6</v>
      </c>
      <c r="J1556" t="s">
        <v>15</v>
      </c>
      <c r="K1556">
        <v>11.1</v>
      </c>
      <c r="L1556">
        <v>2.6</v>
      </c>
      <c r="M1556" t="s">
        <v>46</v>
      </c>
      <c r="N1556">
        <v>1533.77</v>
      </c>
      <c r="O1556" s="5">
        <f>(ScoreCard!$E$3-laptop_prices3[[#This Row],[Price ($)]])/ScoreCard!$E$3*ScoreCard!$E$5</f>
        <v>4.290439013016428</v>
      </c>
      <c r="P1556" s="5">
        <f>laptop_prices3[[#This Row],[RAM (GB)]]/ScoreCard!$F$3*ScoreCard!$F$5</f>
        <v>1.75</v>
      </c>
      <c r="Q1556" s="5">
        <f>laptop_prices3[[#This Row],[Screen Size (inch)]]/ScoreCard!$G$3*ScoreCard!$G$5</f>
        <v>1.8034682080924855</v>
      </c>
      <c r="R1556" s="5">
        <f>laptop_prices3[[#This Row],[Battery Life (hours)]]/ScoreCard!$H$3*ScoreCard!$H$5</f>
        <v>6.4749999999999996</v>
      </c>
      <c r="S1556" s="5">
        <f>ScoreCard!$I$3-laptop_prices3[[#This Row],[Weight (kg)]]/ScoreCard!$I$3*ScoreCard!$I$5</f>
        <v>2.0142857142857142</v>
      </c>
      <c r="T1556" s="6" cm="1">
        <f t="array" ref="T1556">_xlfn.IFS(laptop_prices3[[#This Row],[Storage]]="512GB SSD", 512, laptop_prices3[[#This Row],[Storage]] = "1TB SSD", 1000, laptop_prices3[[#This Row],[Storage]] = "2TB SSD", 2000, laptop_prices3[[#This Row],[Storage]]= "256GB SSD", 256, laptop_prices3[[#This Row],[Storage]] = "1TB HDD", 1000*0.7)</f>
        <v>256</v>
      </c>
      <c r="U1556" s="5">
        <f>laptop_prices3[[#This Row],[Storage Raw Value]]/ScoreCard!$J$3*ScoreCard!$J$5</f>
        <v>1.024</v>
      </c>
    </row>
    <row r="1557" spans="2:21" x14ac:dyDescent="0.2">
      <c r="B1557" s="4" cm="1">
        <f t="array" ref="B1557">SUM(laptop_prices3[[#This Row],[RAM Comp]:[Weight Comp]]+laptop_prices3[[#This Row],[Storage Comp]])</f>
        <v>21.39352463528764</v>
      </c>
      <c r="C1557">
        <v>1555</v>
      </c>
      <c r="D1557" t="s">
        <v>17</v>
      </c>
      <c r="E1557" t="s">
        <v>18</v>
      </c>
      <c r="F1557">
        <v>8</v>
      </c>
      <c r="G1557" t="s">
        <v>42</v>
      </c>
      <c r="H1557" t="s">
        <v>32</v>
      </c>
      <c r="I1557">
        <v>13.3</v>
      </c>
      <c r="J1557" t="s">
        <v>43</v>
      </c>
      <c r="K1557">
        <v>9.1999999999999993</v>
      </c>
      <c r="L1557">
        <v>1.9</v>
      </c>
      <c r="M1557" t="s">
        <v>46</v>
      </c>
      <c r="N1557">
        <v>1326.94</v>
      </c>
      <c r="O1557" s="5">
        <f>(ScoreCard!$E$3-laptop_prices3[[#This Row],[Price ($)]])/ScoreCard!$E$3*ScoreCard!$E$5</f>
        <v>4.3861238281698167</v>
      </c>
      <c r="P1557" s="5">
        <f>laptop_prices3[[#This Row],[RAM (GB)]]/ScoreCard!$F$3*ScoreCard!$F$5</f>
        <v>0.875</v>
      </c>
      <c r="Q1557" s="5">
        <f>laptop_prices3[[#This Row],[Screen Size (inch)]]/ScoreCard!$G$3*ScoreCard!$G$5</f>
        <v>1.5375722543352601</v>
      </c>
      <c r="R1557" s="5">
        <f>laptop_prices3[[#This Row],[Battery Life (hours)]]/ScoreCard!$H$3*ScoreCard!$H$5</f>
        <v>5.3666666666666663</v>
      </c>
      <c r="S1557" s="5">
        <f>ScoreCard!$I$3-laptop_prices3[[#This Row],[Weight (kg)]]/ScoreCard!$I$3*ScoreCard!$I$5</f>
        <v>2.4142857142857146</v>
      </c>
      <c r="T1557" s="6" cm="1">
        <f t="array" ref="T1557">_xlfn.IFS(laptop_prices3[[#This Row],[Storage]]="512GB SSD", 512, laptop_prices3[[#This Row],[Storage]] = "1TB SSD", 1000, laptop_prices3[[#This Row],[Storage]] = "2TB SSD", 2000, laptop_prices3[[#This Row],[Storage]]= "256GB SSD", 256, laptop_prices3[[#This Row],[Storage]] = "1TB HDD", 1000*0.7)</f>
        <v>700</v>
      </c>
      <c r="U1557" s="5">
        <f>laptop_prices3[[#This Row],[Storage Raw Value]]/ScoreCard!$J$3*ScoreCard!$J$5</f>
        <v>2.8</v>
      </c>
    </row>
    <row r="1558" spans="2:21" x14ac:dyDescent="0.2">
      <c r="B1558" s="4" cm="1">
        <f t="array" ref="B1558">SUM(laptop_prices3[[#This Row],[RAM Comp]:[Weight Comp]]+laptop_prices3[[#This Row],[Storage Comp]])</f>
        <v>21.855020919350395</v>
      </c>
      <c r="C1558">
        <v>1556</v>
      </c>
      <c r="D1558" t="s">
        <v>28</v>
      </c>
      <c r="E1558" t="s">
        <v>37</v>
      </c>
      <c r="F1558">
        <v>32</v>
      </c>
      <c r="G1558" t="s">
        <v>13</v>
      </c>
      <c r="H1558" t="s">
        <v>44</v>
      </c>
      <c r="I1558">
        <v>14</v>
      </c>
      <c r="J1558" t="s">
        <v>43</v>
      </c>
      <c r="K1558">
        <v>11.9</v>
      </c>
      <c r="L1558">
        <v>3.32</v>
      </c>
      <c r="M1558" t="s">
        <v>46</v>
      </c>
      <c r="N1558">
        <v>1811.72</v>
      </c>
      <c r="O1558" s="5">
        <f>(ScoreCard!$E$3-laptop_prices3[[#This Row],[Price ($)]])/ScoreCard!$E$3*ScoreCard!$E$5</f>
        <v>4.1618522781526073</v>
      </c>
      <c r="P1558" s="5">
        <f>laptop_prices3[[#This Row],[RAM (GB)]]/ScoreCard!$F$3*ScoreCard!$F$5</f>
        <v>3.5</v>
      </c>
      <c r="Q1558" s="5">
        <f>laptop_prices3[[#This Row],[Screen Size (inch)]]/ScoreCard!$G$3*ScoreCard!$G$5</f>
        <v>1.6184971098265895</v>
      </c>
      <c r="R1558" s="5">
        <f>laptop_prices3[[#This Row],[Battery Life (hours)]]/ScoreCard!$H$3*ScoreCard!$H$5</f>
        <v>6.9416666666666664</v>
      </c>
      <c r="S1558" s="5">
        <f>ScoreCard!$I$3-laptop_prices3[[#This Row],[Weight (kg)]]/ScoreCard!$I$3*ScoreCard!$I$5</f>
        <v>1.602857142857143</v>
      </c>
      <c r="T1558" s="6" cm="1">
        <f t="array" ref="T1558">_xlfn.IFS(laptop_prices3[[#This Row],[Storage]]="512GB SSD", 512, laptop_prices3[[#This Row],[Storage]] = "1TB SSD", 1000, laptop_prices3[[#This Row],[Storage]] = "2TB SSD", 2000, laptop_prices3[[#This Row],[Storage]]= "256GB SSD", 256, laptop_prices3[[#This Row],[Storage]] = "1TB HDD", 1000*0.7)</f>
        <v>512</v>
      </c>
      <c r="U1558" s="5">
        <f>laptop_prices3[[#This Row],[Storage Raw Value]]/ScoreCard!$J$3*ScoreCard!$J$5</f>
        <v>2.048</v>
      </c>
    </row>
    <row r="1559" spans="2:21" x14ac:dyDescent="0.2">
      <c r="B1559" s="4" cm="1">
        <f t="array" ref="B1559">SUM(laptop_prices3[[#This Row],[RAM Comp]:[Weight Comp]]+laptop_prices3[[#This Row],[Storage Comp]])</f>
        <v>44.045163776493254</v>
      </c>
      <c r="C1559">
        <v>1557</v>
      </c>
      <c r="D1559" t="s">
        <v>11</v>
      </c>
      <c r="E1559" t="s">
        <v>24</v>
      </c>
      <c r="F1559">
        <v>32</v>
      </c>
      <c r="G1559" t="s">
        <v>25</v>
      </c>
      <c r="H1559" t="s">
        <v>32</v>
      </c>
      <c r="I1559">
        <v>14</v>
      </c>
      <c r="J1559" t="s">
        <v>43</v>
      </c>
      <c r="K1559">
        <v>8</v>
      </c>
      <c r="L1559">
        <v>2.17</v>
      </c>
      <c r="M1559" t="s">
        <v>30</v>
      </c>
      <c r="N1559">
        <v>2416.58</v>
      </c>
      <c r="O1559" s="5">
        <f>(ScoreCard!$E$3-laptop_prices3[[#This Row],[Price ($)]])/ScoreCard!$E$3*ScoreCard!$E$5</f>
        <v>3.8820286679718876</v>
      </c>
      <c r="P1559" s="5">
        <f>laptop_prices3[[#This Row],[RAM (GB)]]/ScoreCard!$F$3*ScoreCard!$F$5</f>
        <v>3.5</v>
      </c>
      <c r="Q1559" s="5">
        <f>laptop_prices3[[#This Row],[Screen Size (inch)]]/ScoreCard!$G$3*ScoreCard!$G$5</f>
        <v>1.6184971098265895</v>
      </c>
      <c r="R1559" s="5">
        <f>laptop_prices3[[#This Row],[Battery Life (hours)]]/ScoreCard!$H$3*ScoreCard!$H$5</f>
        <v>4.6666666666666661</v>
      </c>
      <c r="S1559" s="5">
        <f>ScoreCard!$I$3-laptop_prices3[[#This Row],[Weight (kg)]]/ScoreCard!$I$3*ScoreCard!$I$5</f>
        <v>2.2599999999999998</v>
      </c>
      <c r="T1559" s="6" cm="1">
        <f t="array" ref="T1559">_xlfn.IFS(laptop_prices3[[#This Row],[Storage]]="512GB SSD", 512, laptop_prices3[[#This Row],[Storage]] = "1TB SSD", 1000, laptop_prices3[[#This Row],[Storage]] = "2TB SSD", 2000, laptop_prices3[[#This Row],[Storage]]= "256GB SSD", 256, laptop_prices3[[#This Row],[Storage]] = "1TB HDD", 1000*0.7)</f>
        <v>2000</v>
      </c>
      <c r="U1559" s="5">
        <f>laptop_prices3[[#This Row],[Storage Raw Value]]/ScoreCard!$J$3*ScoreCard!$J$5</f>
        <v>8</v>
      </c>
    </row>
    <row r="1560" spans="2:21" x14ac:dyDescent="0.2">
      <c r="B1560" s="4" cm="1">
        <f t="array" ref="B1560">SUM(laptop_prices3[[#This Row],[RAM Comp]:[Weight Comp]]+laptop_prices3[[#This Row],[Storage Comp]])</f>
        <v>20.450524635287639</v>
      </c>
      <c r="C1560">
        <v>1558</v>
      </c>
      <c r="D1560" t="s">
        <v>38</v>
      </c>
      <c r="E1560" t="s">
        <v>24</v>
      </c>
      <c r="F1560">
        <v>32</v>
      </c>
      <c r="G1560" t="s">
        <v>13</v>
      </c>
      <c r="H1560" t="s">
        <v>26</v>
      </c>
      <c r="I1560">
        <v>13.3</v>
      </c>
      <c r="J1560" t="s">
        <v>21</v>
      </c>
      <c r="K1560">
        <v>9.1999999999999993</v>
      </c>
      <c r="L1560">
        <v>2.88</v>
      </c>
      <c r="M1560" t="s">
        <v>22</v>
      </c>
      <c r="N1560">
        <v>1297.3399999999999</v>
      </c>
      <c r="O1560" s="5">
        <f>(ScoreCard!$E$3-laptop_prices3[[#This Row],[Price ($)]])/ScoreCard!$E$3*ScoreCard!$E$5</f>
        <v>4.3998175405352393</v>
      </c>
      <c r="P1560" s="5">
        <f>laptop_prices3[[#This Row],[RAM (GB)]]/ScoreCard!$F$3*ScoreCard!$F$5</f>
        <v>3.5</v>
      </c>
      <c r="Q1560" s="5">
        <f>laptop_prices3[[#This Row],[Screen Size (inch)]]/ScoreCard!$G$3*ScoreCard!$G$5</f>
        <v>1.5375722543352601</v>
      </c>
      <c r="R1560" s="5">
        <f>laptop_prices3[[#This Row],[Battery Life (hours)]]/ScoreCard!$H$3*ScoreCard!$H$5</f>
        <v>5.3666666666666663</v>
      </c>
      <c r="S1560" s="5">
        <f>ScoreCard!$I$3-laptop_prices3[[#This Row],[Weight (kg)]]/ScoreCard!$I$3*ScoreCard!$I$5</f>
        <v>1.8542857142857143</v>
      </c>
      <c r="T1560" s="6" cm="1">
        <f t="array" ref="T1560">_xlfn.IFS(laptop_prices3[[#This Row],[Storage]]="512GB SSD", 512, laptop_prices3[[#This Row],[Storage]] = "1TB SSD", 1000, laptop_prices3[[#This Row],[Storage]] = "2TB SSD", 2000, laptop_prices3[[#This Row],[Storage]]= "256GB SSD", 256, laptop_prices3[[#This Row],[Storage]] = "1TB HDD", 1000*0.7)</f>
        <v>512</v>
      </c>
      <c r="U1560" s="5">
        <f>laptop_prices3[[#This Row],[Storage Raw Value]]/ScoreCard!$J$3*ScoreCard!$J$5</f>
        <v>2.048</v>
      </c>
    </row>
    <row r="1561" spans="2:21" x14ac:dyDescent="0.2">
      <c r="B1561" s="4" cm="1">
        <f t="array" ref="B1561">SUM(laptop_prices3[[#This Row],[RAM Comp]:[Weight Comp]]+laptop_prices3[[#This Row],[Storage Comp]])</f>
        <v>19.536714285714289</v>
      </c>
      <c r="C1561">
        <v>1559</v>
      </c>
      <c r="D1561" t="s">
        <v>38</v>
      </c>
      <c r="E1561" t="s">
        <v>37</v>
      </c>
      <c r="F1561">
        <v>64</v>
      </c>
      <c r="G1561" t="s">
        <v>29</v>
      </c>
      <c r="H1561" t="s">
        <v>32</v>
      </c>
      <c r="I1561">
        <v>17.3</v>
      </c>
      <c r="J1561" t="s">
        <v>43</v>
      </c>
      <c r="K1561">
        <v>7.5</v>
      </c>
      <c r="L1561">
        <v>2.5099999999999998</v>
      </c>
      <c r="M1561" t="s">
        <v>16</v>
      </c>
      <c r="N1561">
        <v>4291.01</v>
      </c>
      <c r="O1561" s="5">
        <f>(ScoreCard!$E$3-laptop_prices3[[#This Row],[Price ($)]])/ScoreCard!$E$3*ScoreCard!$E$5</f>
        <v>3.0148697061773442</v>
      </c>
      <c r="P1561" s="5">
        <f>laptop_prices3[[#This Row],[RAM (GB)]]/ScoreCard!$F$3*ScoreCard!$F$5</f>
        <v>7</v>
      </c>
      <c r="Q1561" s="5">
        <f>laptop_prices3[[#This Row],[Screen Size (inch)]]/ScoreCard!$G$3*ScoreCard!$G$5</f>
        <v>2</v>
      </c>
      <c r="R1561" s="5">
        <f>laptop_prices3[[#This Row],[Battery Life (hours)]]/ScoreCard!$H$3*ScoreCard!$H$5</f>
        <v>4.375</v>
      </c>
      <c r="S1561" s="5">
        <f>ScoreCard!$I$3-laptop_prices3[[#This Row],[Weight (kg)]]/ScoreCard!$I$3*ScoreCard!$I$5</f>
        <v>2.0657142857142858</v>
      </c>
      <c r="T1561" s="6" cm="1">
        <f t="array" ref="T1561">_xlfn.IFS(laptop_prices3[[#This Row],[Storage]]="512GB SSD", 512, laptop_prices3[[#This Row],[Storage]] = "1TB SSD", 1000, laptop_prices3[[#This Row],[Storage]] = "2TB SSD", 2000, laptop_prices3[[#This Row],[Storage]]= "256GB SSD", 256, laptop_prices3[[#This Row],[Storage]] = "1TB HDD", 1000*0.7)</f>
        <v>256</v>
      </c>
      <c r="U1561" s="5">
        <f>laptop_prices3[[#This Row],[Storage Raw Value]]/ScoreCard!$J$3*ScoreCard!$J$5</f>
        <v>1.024</v>
      </c>
    </row>
    <row r="1562" spans="2:21" x14ac:dyDescent="0.2">
      <c r="B1562" s="4" cm="1">
        <f t="array" ref="B1562">SUM(laptop_prices3[[#This Row],[RAM Comp]:[Weight Comp]]+laptop_prices3[[#This Row],[Storage Comp]])</f>
        <v>19.12850082576383</v>
      </c>
      <c r="C1562">
        <v>1560</v>
      </c>
      <c r="D1562" t="s">
        <v>23</v>
      </c>
      <c r="E1562" t="s">
        <v>24</v>
      </c>
      <c r="F1562">
        <v>4</v>
      </c>
      <c r="G1562" t="s">
        <v>13</v>
      </c>
      <c r="H1562" t="s">
        <v>20</v>
      </c>
      <c r="I1562">
        <v>13.3</v>
      </c>
      <c r="J1562" t="s">
        <v>43</v>
      </c>
      <c r="K1562">
        <v>11.4</v>
      </c>
      <c r="L1562">
        <v>2.08</v>
      </c>
      <c r="M1562" t="s">
        <v>16</v>
      </c>
      <c r="N1562">
        <v>1017.92</v>
      </c>
      <c r="O1562" s="5">
        <f>(ScoreCard!$E$3-laptop_prices3[[#This Row],[Price ($)]])/ScoreCard!$E$3*ScoreCard!$E$5</f>
        <v>4.5290843347631542</v>
      </c>
      <c r="P1562" s="5">
        <f>laptop_prices3[[#This Row],[RAM (GB)]]/ScoreCard!$F$3*ScoreCard!$F$5</f>
        <v>0.4375</v>
      </c>
      <c r="Q1562" s="5">
        <f>laptop_prices3[[#This Row],[Screen Size (inch)]]/ScoreCard!$G$3*ScoreCard!$G$5</f>
        <v>1.5375722543352601</v>
      </c>
      <c r="R1562" s="5">
        <f>laptop_prices3[[#This Row],[Battery Life (hours)]]/ScoreCard!$H$3*ScoreCard!$H$5</f>
        <v>6.65</v>
      </c>
      <c r="S1562" s="5">
        <f>ScoreCard!$I$3-laptop_prices3[[#This Row],[Weight (kg)]]/ScoreCard!$I$3*ScoreCard!$I$5</f>
        <v>2.3114285714285714</v>
      </c>
      <c r="T1562" s="6" cm="1">
        <f t="array" ref="T1562">_xlfn.IFS(laptop_prices3[[#This Row],[Storage]]="512GB SSD", 512, laptop_prices3[[#This Row],[Storage]] = "1TB SSD", 1000, laptop_prices3[[#This Row],[Storage]] = "2TB SSD", 2000, laptop_prices3[[#This Row],[Storage]]= "256GB SSD", 256, laptop_prices3[[#This Row],[Storage]] = "1TB HDD", 1000*0.7)</f>
        <v>512</v>
      </c>
      <c r="U1562" s="5">
        <f>laptop_prices3[[#This Row],[Storage Raw Value]]/ScoreCard!$J$3*ScoreCard!$J$5</f>
        <v>2.048</v>
      </c>
    </row>
    <row r="1563" spans="2:21" x14ac:dyDescent="0.2">
      <c r="B1563" s="4" cm="1">
        <f t="array" ref="B1563">SUM(laptop_prices3[[#This Row],[RAM Comp]:[Weight Comp]]+laptop_prices3[[#This Row],[Storage Comp]])</f>
        <v>40.428333333333335</v>
      </c>
      <c r="C1563">
        <v>1561</v>
      </c>
      <c r="D1563" t="s">
        <v>47</v>
      </c>
      <c r="E1563" t="s">
        <v>39</v>
      </c>
      <c r="F1563">
        <v>16</v>
      </c>
      <c r="G1563" t="s">
        <v>25</v>
      </c>
      <c r="H1563" t="s">
        <v>26</v>
      </c>
      <c r="I1563">
        <v>17.3</v>
      </c>
      <c r="J1563" t="s">
        <v>27</v>
      </c>
      <c r="K1563">
        <v>4.9000000000000004</v>
      </c>
      <c r="L1563">
        <v>2.94</v>
      </c>
      <c r="M1563" t="s">
        <v>16</v>
      </c>
      <c r="N1563">
        <v>2700.14</v>
      </c>
      <c r="O1563" s="5">
        <f>(ScoreCard!$E$3-laptop_prices3[[#This Row],[Price ($)]])/ScoreCard!$E$3*ScoreCard!$E$5</f>
        <v>3.7508466045144839</v>
      </c>
      <c r="P1563" s="5">
        <f>laptop_prices3[[#This Row],[RAM (GB)]]/ScoreCard!$F$3*ScoreCard!$F$5</f>
        <v>1.75</v>
      </c>
      <c r="Q1563" s="5">
        <f>laptop_prices3[[#This Row],[Screen Size (inch)]]/ScoreCard!$G$3*ScoreCard!$G$5</f>
        <v>2</v>
      </c>
      <c r="R1563" s="5">
        <f>laptop_prices3[[#This Row],[Battery Life (hours)]]/ScoreCard!$H$3*ScoreCard!$H$5</f>
        <v>2.8583333333333338</v>
      </c>
      <c r="S1563" s="5">
        <f>ScoreCard!$I$3-laptop_prices3[[#This Row],[Weight (kg)]]/ScoreCard!$I$3*ScoreCard!$I$5</f>
        <v>1.82</v>
      </c>
      <c r="T1563" s="6" cm="1">
        <f t="array" ref="T1563">_xlfn.IFS(laptop_prices3[[#This Row],[Storage]]="512GB SSD", 512, laptop_prices3[[#This Row],[Storage]] = "1TB SSD", 1000, laptop_prices3[[#This Row],[Storage]] = "2TB SSD", 2000, laptop_prices3[[#This Row],[Storage]]= "256GB SSD", 256, laptop_prices3[[#This Row],[Storage]] = "1TB HDD", 1000*0.7)</f>
        <v>2000</v>
      </c>
      <c r="U1563" s="5">
        <f>laptop_prices3[[#This Row],[Storage Raw Value]]/ScoreCard!$J$3*ScoreCard!$J$5</f>
        <v>8</v>
      </c>
    </row>
    <row r="1564" spans="2:21" x14ac:dyDescent="0.2">
      <c r="B1564" s="4" cm="1">
        <f t="array" ref="B1564">SUM(laptop_prices3[[#This Row],[RAM Comp]:[Weight Comp]]+laptop_prices3[[#This Row],[Storage Comp]])</f>
        <v>11.015166666666666</v>
      </c>
      <c r="C1564">
        <v>1562</v>
      </c>
      <c r="D1564" t="s">
        <v>47</v>
      </c>
      <c r="E1564" t="s">
        <v>39</v>
      </c>
      <c r="F1564">
        <v>4</v>
      </c>
      <c r="G1564" t="s">
        <v>29</v>
      </c>
      <c r="H1564" t="s">
        <v>14</v>
      </c>
      <c r="I1564">
        <v>17.3</v>
      </c>
      <c r="J1564" t="s">
        <v>21</v>
      </c>
      <c r="K1564">
        <v>4.7</v>
      </c>
      <c r="L1564">
        <v>3.08</v>
      </c>
      <c r="M1564" t="s">
        <v>30</v>
      </c>
      <c r="N1564">
        <v>1216.67</v>
      </c>
      <c r="O1564" s="5">
        <f>(ScoreCard!$E$3-laptop_prices3[[#This Row],[Price ($)]])/ScoreCard!$E$3*ScoreCard!$E$5</f>
        <v>4.4371375329851919</v>
      </c>
      <c r="P1564" s="5">
        <f>laptop_prices3[[#This Row],[RAM (GB)]]/ScoreCard!$F$3*ScoreCard!$F$5</f>
        <v>0.4375</v>
      </c>
      <c r="Q1564" s="5">
        <f>laptop_prices3[[#This Row],[Screen Size (inch)]]/ScoreCard!$G$3*ScoreCard!$G$5</f>
        <v>2</v>
      </c>
      <c r="R1564" s="5">
        <f>laptop_prices3[[#This Row],[Battery Life (hours)]]/ScoreCard!$H$3*ScoreCard!$H$5</f>
        <v>2.7416666666666667</v>
      </c>
      <c r="S1564" s="5">
        <f>ScoreCard!$I$3-laptop_prices3[[#This Row],[Weight (kg)]]/ScoreCard!$I$3*ScoreCard!$I$5</f>
        <v>1.74</v>
      </c>
      <c r="T1564" s="6" cm="1">
        <f t="array" ref="T1564">_xlfn.IFS(laptop_prices3[[#This Row],[Storage]]="512GB SSD", 512, laptop_prices3[[#This Row],[Storage]] = "1TB SSD", 1000, laptop_prices3[[#This Row],[Storage]] = "2TB SSD", 2000, laptop_prices3[[#This Row],[Storage]]= "256GB SSD", 256, laptop_prices3[[#This Row],[Storage]] = "1TB HDD", 1000*0.7)</f>
        <v>256</v>
      </c>
      <c r="U1564" s="5">
        <f>laptop_prices3[[#This Row],[Storage Raw Value]]/ScoreCard!$J$3*ScoreCard!$J$5</f>
        <v>1.024</v>
      </c>
    </row>
    <row r="1565" spans="2:21" x14ac:dyDescent="0.2">
      <c r="B1565" s="4" cm="1">
        <f t="array" ref="B1565">SUM(laptop_prices3[[#This Row],[RAM Comp]:[Weight Comp]]+laptop_prices3[[#This Row],[Storage Comp]])</f>
        <v>22.108468208092482</v>
      </c>
      <c r="C1565">
        <v>1563</v>
      </c>
      <c r="D1565" t="s">
        <v>11</v>
      </c>
      <c r="E1565" t="s">
        <v>24</v>
      </c>
      <c r="F1565">
        <v>32</v>
      </c>
      <c r="G1565" t="s">
        <v>42</v>
      </c>
      <c r="H1565" t="s">
        <v>26</v>
      </c>
      <c r="I1565">
        <v>15.6</v>
      </c>
      <c r="J1565" t="s">
        <v>27</v>
      </c>
      <c r="K1565">
        <v>6.9</v>
      </c>
      <c r="L1565">
        <v>3.36</v>
      </c>
      <c r="M1565" t="s">
        <v>30</v>
      </c>
      <c r="N1565">
        <v>3738.57</v>
      </c>
      <c r="O1565" s="5">
        <f>(ScoreCard!$E$3-laptop_prices3[[#This Row],[Price ($)]])/ScoreCard!$E$3*ScoreCard!$E$5</f>
        <v>3.2704424919595705</v>
      </c>
      <c r="P1565" s="5">
        <f>laptop_prices3[[#This Row],[RAM (GB)]]/ScoreCard!$F$3*ScoreCard!$F$5</f>
        <v>3.5</v>
      </c>
      <c r="Q1565" s="5">
        <f>laptop_prices3[[#This Row],[Screen Size (inch)]]/ScoreCard!$G$3*ScoreCard!$G$5</f>
        <v>1.8034682080924855</v>
      </c>
      <c r="R1565" s="5">
        <f>laptop_prices3[[#This Row],[Battery Life (hours)]]/ScoreCard!$H$3*ScoreCard!$H$5</f>
        <v>4.0250000000000004</v>
      </c>
      <c r="S1565" s="5">
        <f>ScoreCard!$I$3-laptop_prices3[[#This Row],[Weight (kg)]]/ScoreCard!$I$3*ScoreCard!$I$5</f>
        <v>1.58</v>
      </c>
      <c r="T1565" s="6" cm="1">
        <f t="array" ref="T1565">_xlfn.IFS(laptop_prices3[[#This Row],[Storage]]="512GB SSD", 512, laptop_prices3[[#This Row],[Storage]] = "1TB SSD", 1000, laptop_prices3[[#This Row],[Storage]] = "2TB SSD", 2000, laptop_prices3[[#This Row],[Storage]]= "256GB SSD", 256, laptop_prices3[[#This Row],[Storage]] = "1TB HDD", 1000*0.7)</f>
        <v>700</v>
      </c>
      <c r="U1565" s="5">
        <f>laptop_prices3[[#This Row],[Storage Raw Value]]/ScoreCard!$J$3*ScoreCard!$J$5</f>
        <v>2.8</v>
      </c>
    </row>
    <row r="1566" spans="2:21" x14ac:dyDescent="0.2">
      <c r="B1566" s="4" cm="1">
        <f t="array" ref="B1566">SUM(laptop_prices3[[#This Row],[RAM Comp]:[Weight Comp]]+laptop_prices3[[#This Row],[Storage Comp]])</f>
        <v>49.643095238095235</v>
      </c>
      <c r="C1566">
        <v>1564</v>
      </c>
      <c r="D1566" t="s">
        <v>47</v>
      </c>
      <c r="E1566" t="s">
        <v>31</v>
      </c>
      <c r="F1566">
        <v>64</v>
      </c>
      <c r="G1566" t="s">
        <v>25</v>
      </c>
      <c r="H1566" t="s">
        <v>14</v>
      </c>
      <c r="I1566">
        <v>17.3</v>
      </c>
      <c r="J1566" t="s">
        <v>21</v>
      </c>
      <c r="K1566">
        <v>10.1</v>
      </c>
      <c r="L1566">
        <v>1.31</v>
      </c>
      <c r="M1566" t="s">
        <v>22</v>
      </c>
      <c r="N1566">
        <v>2241.1</v>
      </c>
      <c r="O1566" s="5">
        <f>(ScoreCard!$E$3-laptop_prices3[[#This Row],[Price ($)]])/ScoreCard!$E$3*ScoreCard!$E$5</f>
        <v>3.963210176278789</v>
      </c>
      <c r="P1566" s="5">
        <f>laptop_prices3[[#This Row],[RAM (GB)]]/ScoreCard!$F$3*ScoreCard!$F$5</f>
        <v>7</v>
      </c>
      <c r="Q1566" s="5">
        <f>laptop_prices3[[#This Row],[Screen Size (inch)]]/ScoreCard!$G$3*ScoreCard!$G$5</f>
        <v>2</v>
      </c>
      <c r="R1566" s="5">
        <f>laptop_prices3[[#This Row],[Battery Life (hours)]]/ScoreCard!$H$3*ScoreCard!$H$5</f>
        <v>5.8916666666666666</v>
      </c>
      <c r="S1566" s="5">
        <f>ScoreCard!$I$3-laptop_prices3[[#This Row],[Weight (kg)]]/ScoreCard!$I$3*ScoreCard!$I$5</f>
        <v>2.7514285714285713</v>
      </c>
      <c r="T1566" s="6" cm="1">
        <f t="array" ref="T1566">_xlfn.IFS(laptop_prices3[[#This Row],[Storage]]="512GB SSD", 512, laptop_prices3[[#This Row],[Storage]] = "1TB SSD", 1000, laptop_prices3[[#This Row],[Storage]] = "2TB SSD", 2000, laptop_prices3[[#This Row],[Storage]]= "256GB SSD", 256, laptop_prices3[[#This Row],[Storage]] = "1TB HDD", 1000*0.7)</f>
        <v>2000</v>
      </c>
      <c r="U1566" s="5">
        <f>laptop_prices3[[#This Row],[Storage Raw Value]]/ScoreCard!$J$3*ScoreCard!$J$5</f>
        <v>8</v>
      </c>
    </row>
    <row r="1567" spans="2:21" x14ac:dyDescent="0.2">
      <c r="B1567" s="4" cm="1">
        <f t="array" ref="B1567">SUM(laptop_prices3[[#This Row],[RAM Comp]:[Weight Comp]]+laptop_prices3[[#This Row],[Storage Comp]])</f>
        <v>19.032261904761903</v>
      </c>
      <c r="C1567">
        <v>1565</v>
      </c>
      <c r="D1567" t="s">
        <v>11</v>
      </c>
      <c r="E1567" t="s">
        <v>37</v>
      </c>
      <c r="F1567">
        <v>4</v>
      </c>
      <c r="G1567" t="s">
        <v>42</v>
      </c>
      <c r="H1567" t="s">
        <v>40</v>
      </c>
      <c r="I1567">
        <v>17.3</v>
      </c>
      <c r="J1567" t="s">
        <v>21</v>
      </c>
      <c r="K1567">
        <v>4.5999999999999996</v>
      </c>
      <c r="L1567">
        <v>1.38</v>
      </c>
      <c r="M1567" t="s">
        <v>30</v>
      </c>
      <c r="N1567">
        <v>1726.92</v>
      </c>
      <c r="O1567" s="5">
        <f>(ScoreCard!$E$3-laptop_prices3[[#This Row],[Price ($)]])/ScoreCard!$E$3*ScoreCard!$E$5</f>
        <v>4.2010829135778707</v>
      </c>
      <c r="P1567" s="5">
        <f>laptop_prices3[[#This Row],[RAM (GB)]]/ScoreCard!$F$3*ScoreCard!$F$5</f>
        <v>0.4375</v>
      </c>
      <c r="Q1567" s="5">
        <f>laptop_prices3[[#This Row],[Screen Size (inch)]]/ScoreCard!$G$3*ScoreCard!$G$5</f>
        <v>2</v>
      </c>
      <c r="R1567" s="5">
        <f>laptop_prices3[[#This Row],[Battery Life (hours)]]/ScoreCard!$H$3*ScoreCard!$H$5</f>
        <v>2.6833333333333331</v>
      </c>
      <c r="S1567" s="5">
        <f>ScoreCard!$I$3-laptop_prices3[[#This Row],[Weight (kg)]]/ScoreCard!$I$3*ScoreCard!$I$5</f>
        <v>2.7114285714285717</v>
      </c>
      <c r="T1567" s="6" cm="1">
        <f t="array" ref="T1567">_xlfn.IFS(laptop_prices3[[#This Row],[Storage]]="512GB SSD", 512, laptop_prices3[[#This Row],[Storage]] = "1TB SSD", 1000, laptop_prices3[[#This Row],[Storage]] = "2TB SSD", 2000, laptop_prices3[[#This Row],[Storage]]= "256GB SSD", 256, laptop_prices3[[#This Row],[Storage]] = "1TB HDD", 1000*0.7)</f>
        <v>700</v>
      </c>
      <c r="U1567" s="5">
        <f>laptop_prices3[[#This Row],[Storage Raw Value]]/ScoreCard!$J$3*ScoreCard!$J$5</f>
        <v>2.8</v>
      </c>
    </row>
    <row r="1568" spans="2:21" x14ac:dyDescent="0.2">
      <c r="B1568" s="4" cm="1">
        <f t="array" ref="B1568">SUM(laptop_prices3[[#This Row],[RAM Comp]:[Weight Comp]]+laptop_prices3[[#This Row],[Storage Comp]])</f>
        <v>23.121523809523808</v>
      </c>
      <c r="C1568">
        <v>1566</v>
      </c>
      <c r="D1568" t="s">
        <v>47</v>
      </c>
      <c r="E1568" t="s">
        <v>41</v>
      </c>
      <c r="F1568">
        <v>64</v>
      </c>
      <c r="G1568" t="s">
        <v>13</v>
      </c>
      <c r="H1568" t="s">
        <v>14</v>
      </c>
      <c r="I1568">
        <v>17.3</v>
      </c>
      <c r="J1568" t="s">
        <v>43</v>
      </c>
      <c r="K1568">
        <v>6.8</v>
      </c>
      <c r="L1568">
        <v>2.69</v>
      </c>
      <c r="M1568" t="s">
        <v>22</v>
      </c>
      <c r="N1568">
        <v>5756.6</v>
      </c>
      <c r="O1568" s="5">
        <f>(ScoreCard!$E$3-laptop_prices3[[#This Row],[Price ($)]])/ScoreCard!$E$3*ScoreCard!$E$5</f>
        <v>2.3368505201760192</v>
      </c>
      <c r="P1568" s="5">
        <f>laptop_prices3[[#This Row],[RAM (GB)]]/ScoreCard!$F$3*ScoreCard!$F$5</f>
        <v>7</v>
      </c>
      <c r="Q1568" s="5">
        <f>laptop_prices3[[#This Row],[Screen Size (inch)]]/ScoreCard!$G$3*ScoreCard!$G$5</f>
        <v>2</v>
      </c>
      <c r="R1568" s="5">
        <f>laptop_prices3[[#This Row],[Battery Life (hours)]]/ScoreCard!$H$3*ScoreCard!$H$5</f>
        <v>3.9666666666666668</v>
      </c>
      <c r="S1568" s="5">
        <f>ScoreCard!$I$3-laptop_prices3[[#This Row],[Weight (kg)]]/ScoreCard!$I$3*ScoreCard!$I$5</f>
        <v>1.9628571428571429</v>
      </c>
      <c r="T1568" s="6" cm="1">
        <f t="array" ref="T1568">_xlfn.IFS(laptop_prices3[[#This Row],[Storage]]="512GB SSD", 512, laptop_prices3[[#This Row],[Storage]] = "1TB SSD", 1000, laptop_prices3[[#This Row],[Storage]] = "2TB SSD", 2000, laptop_prices3[[#This Row],[Storage]]= "256GB SSD", 256, laptop_prices3[[#This Row],[Storage]] = "1TB HDD", 1000*0.7)</f>
        <v>512</v>
      </c>
      <c r="U1568" s="5">
        <f>laptop_prices3[[#This Row],[Storage Raw Value]]/ScoreCard!$J$3*ScoreCard!$J$5</f>
        <v>2.048</v>
      </c>
    </row>
    <row r="1569" spans="2:21" x14ac:dyDescent="0.2">
      <c r="B1569" s="4" cm="1">
        <f t="array" ref="B1569">SUM(laptop_prices3[[#This Row],[RAM Comp]:[Weight Comp]]+laptop_prices3[[#This Row],[Storage Comp]])</f>
        <v>20.497</v>
      </c>
      <c r="C1569">
        <v>1567</v>
      </c>
      <c r="D1569" t="s">
        <v>47</v>
      </c>
      <c r="E1569" t="s">
        <v>37</v>
      </c>
      <c r="F1569">
        <v>8</v>
      </c>
      <c r="G1569" t="s">
        <v>13</v>
      </c>
      <c r="H1569" t="s">
        <v>26</v>
      </c>
      <c r="I1569">
        <v>17.3</v>
      </c>
      <c r="J1569" t="s">
        <v>43</v>
      </c>
      <c r="K1569">
        <v>11.4</v>
      </c>
      <c r="L1569">
        <v>1.26</v>
      </c>
      <c r="M1569" t="s">
        <v>46</v>
      </c>
      <c r="N1569">
        <v>2514</v>
      </c>
      <c r="O1569" s="5">
        <f>(ScoreCard!$E$3-laptop_prices3[[#This Row],[Price ($)]])/ScoreCard!$E$3*ScoreCard!$E$5</f>
        <v>3.8369596997746087</v>
      </c>
      <c r="P1569" s="5">
        <f>laptop_prices3[[#This Row],[RAM (GB)]]/ScoreCard!$F$3*ScoreCard!$F$5</f>
        <v>0.875</v>
      </c>
      <c r="Q1569" s="5">
        <f>laptop_prices3[[#This Row],[Screen Size (inch)]]/ScoreCard!$G$3*ScoreCard!$G$5</f>
        <v>2</v>
      </c>
      <c r="R1569" s="5">
        <f>laptop_prices3[[#This Row],[Battery Life (hours)]]/ScoreCard!$H$3*ScoreCard!$H$5</f>
        <v>6.65</v>
      </c>
      <c r="S1569" s="5">
        <f>ScoreCard!$I$3-laptop_prices3[[#This Row],[Weight (kg)]]/ScoreCard!$I$3*ScoreCard!$I$5</f>
        <v>2.7800000000000002</v>
      </c>
      <c r="T1569" s="6" cm="1">
        <f t="array" ref="T1569">_xlfn.IFS(laptop_prices3[[#This Row],[Storage]]="512GB SSD", 512, laptop_prices3[[#This Row],[Storage]] = "1TB SSD", 1000, laptop_prices3[[#This Row],[Storage]] = "2TB SSD", 2000, laptop_prices3[[#This Row],[Storage]]= "256GB SSD", 256, laptop_prices3[[#This Row],[Storage]] = "1TB HDD", 1000*0.7)</f>
        <v>512</v>
      </c>
      <c r="U1569" s="5">
        <f>laptop_prices3[[#This Row],[Storage Raw Value]]/ScoreCard!$J$3*ScoreCard!$J$5</f>
        <v>2.048</v>
      </c>
    </row>
    <row r="1570" spans="2:21" x14ac:dyDescent="0.2">
      <c r="B1570" s="4" cm="1">
        <f t="array" ref="B1570">SUM(laptop_prices3[[#This Row],[RAM Comp]:[Weight Comp]]+laptop_prices3[[#This Row],[Storage Comp]])</f>
        <v>41.422039636663911</v>
      </c>
      <c r="C1570">
        <v>1568</v>
      </c>
      <c r="D1570" t="s">
        <v>47</v>
      </c>
      <c r="E1570" t="s">
        <v>37</v>
      </c>
      <c r="F1570">
        <v>16</v>
      </c>
      <c r="G1570" t="s">
        <v>25</v>
      </c>
      <c r="H1570" t="s">
        <v>26</v>
      </c>
      <c r="I1570">
        <v>15.6</v>
      </c>
      <c r="J1570" t="s">
        <v>27</v>
      </c>
      <c r="K1570">
        <v>6</v>
      </c>
      <c r="L1570">
        <v>1.98</v>
      </c>
      <c r="M1570" t="s">
        <v>22</v>
      </c>
      <c r="N1570">
        <v>4779.33</v>
      </c>
      <c r="O1570" s="5">
        <f>(ScoreCard!$E$3-laptop_prices3[[#This Row],[Price ($)]])/ScoreCard!$E$3*ScoreCard!$E$5</f>
        <v>2.7889604621812976</v>
      </c>
      <c r="P1570" s="5">
        <f>laptop_prices3[[#This Row],[RAM (GB)]]/ScoreCard!$F$3*ScoreCard!$F$5</f>
        <v>1.75</v>
      </c>
      <c r="Q1570" s="5">
        <f>laptop_prices3[[#This Row],[Screen Size (inch)]]/ScoreCard!$G$3*ScoreCard!$G$5</f>
        <v>1.8034682080924855</v>
      </c>
      <c r="R1570" s="5">
        <f>laptop_prices3[[#This Row],[Battery Life (hours)]]/ScoreCard!$H$3*ScoreCard!$H$5</f>
        <v>3.5</v>
      </c>
      <c r="S1570" s="5">
        <f>ScoreCard!$I$3-laptop_prices3[[#This Row],[Weight (kg)]]/ScoreCard!$I$3*ScoreCard!$I$5</f>
        <v>2.3685714285714283</v>
      </c>
      <c r="T1570" s="6" cm="1">
        <f t="array" ref="T1570">_xlfn.IFS(laptop_prices3[[#This Row],[Storage]]="512GB SSD", 512, laptop_prices3[[#This Row],[Storage]] = "1TB SSD", 1000, laptop_prices3[[#This Row],[Storage]] = "2TB SSD", 2000, laptop_prices3[[#This Row],[Storage]]= "256GB SSD", 256, laptop_prices3[[#This Row],[Storage]] = "1TB HDD", 1000*0.7)</f>
        <v>2000</v>
      </c>
      <c r="U1570" s="5">
        <f>laptop_prices3[[#This Row],[Storage Raw Value]]/ScoreCard!$J$3*ScoreCard!$J$5</f>
        <v>8</v>
      </c>
    </row>
    <row r="1571" spans="2:21" x14ac:dyDescent="0.2">
      <c r="B1571" s="4" cm="1">
        <f t="array" ref="B1571">SUM(laptop_prices3[[#This Row],[RAM Comp]:[Weight Comp]]+laptop_prices3[[#This Row],[Storage Comp]])</f>
        <v>28.493282411230389</v>
      </c>
      <c r="C1571">
        <v>1569</v>
      </c>
      <c r="D1571" t="s">
        <v>45</v>
      </c>
      <c r="E1571" t="s">
        <v>31</v>
      </c>
      <c r="F1571">
        <v>8</v>
      </c>
      <c r="G1571" t="s">
        <v>19</v>
      </c>
      <c r="H1571" t="s">
        <v>14</v>
      </c>
      <c r="I1571">
        <v>16</v>
      </c>
      <c r="J1571" t="s">
        <v>15</v>
      </c>
      <c r="K1571">
        <v>12</v>
      </c>
      <c r="L1571">
        <v>1.28</v>
      </c>
      <c r="M1571" t="s">
        <v>46</v>
      </c>
      <c r="N1571">
        <v>1231.3900000000001</v>
      </c>
      <c r="O1571" s="5">
        <f>(ScoreCard!$E$3-laptop_prices3[[#This Row],[Price ($)]])/ScoreCard!$E$3*ScoreCard!$E$5</f>
        <v>4.4303276868359012</v>
      </c>
      <c r="P1571" s="5">
        <f>laptop_prices3[[#This Row],[RAM (GB)]]/ScoreCard!$F$3*ScoreCard!$F$5</f>
        <v>0.875</v>
      </c>
      <c r="Q1571" s="5">
        <f>laptop_prices3[[#This Row],[Screen Size (inch)]]/ScoreCard!$G$3*ScoreCard!$G$5</f>
        <v>1.8497109826589595</v>
      </c>
      <c r="R1571" s="5">
        <f>laptop_prices3[[#This Row],[Battery Life (hours)]]/ScoreCard!$H$3*ScoreCard!$H$5</f>
        <v>7</v>
      </c>
      <c r="S1571" s="5">
        <f>ScoreCard!$I$3-laptop_prices3[[#This Row],[Weight (kg)]]/ScoreCard!$I$3*ScoreCard!$I$5</f>
        <v>2.7685714285714287</v>
      </c>
      <c r="T1571" s="6" cm="1">
        <f t="array" ref="T1571">_xlfn.IFS(laptop_prices3[[#This Row],[Storage]]="512GB SSD", 512, laptop_prices3[[#This Row],[Storage]] = "1TB SSD", 1000, laptop_prices3[[#This Row],[Storage]] = "2TB SSD", 2000, laptop_prices3[[#This Row],[Storage]]= "256GB SSD", 256, laptop_prices3[[#This Row],[Storage]] = "1TB HDD", 1000*0.7)</f>
        <v>1000</v>
      </c>
      <c r="U1571" s="5">
        <f>laptop_prices3[[#This Row],[Storage Raw Value]]/ScoreCard!$J$3*ScoreCard!$J$5</f>
        <v>4</v>
      </c>
    </row>
    <row r="1572" spans="2:21" x14ac:dyDescent="0.2">
      <c r="B1572" s="4" cm="1">
        <f t="array" ref="B1572">SUM(laptop_prices3[[#This Row],[RAM Comp]:[Weight Comp]]+laptop_prices3[[#This Row],[Storage Comp]])</f>
        <v>41.415401871731355</v>
      </c>
      <c r="C1572">
        <v>1570</v>
      </c>
      <c r="D1572" t="s">
        <v>36</v>
      </c>
      <c r="E1572" t="s">
        <v>48</v>
      </c>
      <c r="F1572">
        <v>16</v>
      </c>
      <c r="G1572" t="s">
        <v>25</v>
      </c>
      <c r="H1572" t="s">
        <v>40</v>
      </c>
      <c r="I1572">
        <v>14</v>
      </c>
      <c r="J1572" t="s">
        <v>43</v>
      </c>
      <c r="K1572">
        <v>6.1</v>
      </c>
      <c r="L1572">
        <v>1.77</v>
      </c>
      <c r="M1572" t="s">
        <v>16</v>
      </c>
      <c r="N1572">
        <v>1593.12</v>
      </c>
      <c r="O1572" s="5">
        <f>(ScoreCard!$E$3-laptop_prices3[[#This Row],[Price ($)]])/ScoreCard!$E$3*ScoreCard!$E$5</f>
        <v>4.2629821944729214</v>
      </c>
      <c r="P1572" s="5">
        <f>laptop_prices3[[#This Row],[RAM (GB)]]/ScoreCard!$F$3*ScoreCard!$F$5</f>
        <v>1.75</v>
      </c>
      <c r="Q1572" s="5">
        <f>laptop_prices3[[#This Row],[Screen Size (inch)]]/ScoreCard!$G$3*ScoreCard!$G$5</f>
        <v>1.6184971098265895</v>
      </c>
      <c r="R1572" s="5">
        <f>laptop_prices3[[#This Row],[Battery Life (hours)]]/ScoreCard!$H$3*ScoreCard!$H$5</f>
        <v>3.5583333333333331</v>
      </c>
      <c r="S1572" s="5">
        <f>ScoreCard!$I$3-laptop_prices3[[#This Row],[Weight (kg)]]/ScoreCard!$I$3*ScoreCard!$I$5</f>
        <v>2.4885714285714284</v>
      </c>
      <c r="T1572" s="6" cm="1">
        <f t="array" ref="T1572">_xlfn.IFS(laptop_prices3[[#This Row],[Storage]]="512GB SSD", 512, laptop_prices3[[#This Row],[Storage]] = "1TB SSD", 1000, laptop_prices3[[#This Row],[Storage]] = "2TB SSD", 2000, laptop_prices3[[#This Row],[Storage]]= "256GB SSD", 256, laptop_prices3[[#This Row],[Storage]] = "1TB HDD", 1000*0.7)</f>
        <v>2000</v>
      </c>
      <c r="U1572" s="5">
        <f>laptop_prices3[[#This Row],[Storage Raw Value]]/ScoreCard!$J$3*ScoreCard!$J$5</f>
        <v>8</v>
      </c>
    </row>
    <row r="1573" spans="2:21" x14ac:dyDescent="0.2">
      <c r="B1573" s="4" cm="1">
        <f t="array" ref="B1573">SUM(laptop_prices3[[#This Row],[RAM Comp]:[Weight Comp]]+laptop_prices3[[#This Row],[Storage Comp]])</f>
        <v>14.595477016240022</v>
      </c>
      <c r="C1573">
        <v>1571</v>
      </c>
      <c r="D1573" t="s">
        <v>23</v>
      </c>
      <c r="E1573" t="s">
        <v>12</v>
      </c>
      <c r="F1573">
        <v>32</v>
      </c>
      <c r="G1573" t="s">
        <v>29</v>
      </c>
      <c r="H1573" t="s">
        <v>35</v>
      </c>
      <c r="I1573">
        <v>13.3</v>
      </c>
      <c r="J1573" t="s">
        <v>21</v>
      </c>
      <c r="K1573">
        <v>6.4</v>
      </c>
      <c r="L1573">
        <v>3.1</v>
      </c>
      <c r="M1573" t="s">
        <v>22</v>
      </c>
      <c r="N1573">
        <v>1136.1600000000001</v>
      </c>
      <c r="O1573" s="5">
        <f>(ScoreCard!$E$3-laptop_prices3[[#This Row],[Price ($)]])/ScoreCard!$E$3*ScoreCard!$E$5</f>
        <v>4.4743835053683059</v>
      </c>
      <c r="P1573" s="5">
        <f>laptop_prices3[[#This Row],[RAM (GB)]]/ScoreCard!$F$3*ScoreCard!$F$5</f>
        <v>3.5</v>
      </c>
      <c r="Q1573" s="5">
        <f>laptop_prices3[[#This Row],[Screen Size (inch)]]/ScoreCard!$G$3*ScoreCard!$G$5</f>
        <v>1.5375722543352601</v>
      </c>
      <c r="R1573" s="5">
        <f>laptop_prices3[[#This Row],[Battery Life (hours)]]/ScoreCard!$H$3*ScoreCard!$H$5</f>
        <v>3.7333333333333334</v>
      </c>
      <c r="S1573" s="5">
        <f>ScoreCard!$I$3-laptop_prices3[[#This Row],[Weight (kg)]]/ScoreCard!$I$3*ScoreCard!$I$5</f>
        <v>1.7285714285714284</v>
      </c>
      <c r="T1573" s="6" cm="1">
        <f t="array" ref="T1573">_xlfn.IFS(laptop_prices3[[#This Row],[Storage]]="512GB SSD", 512, laptop_prices3[[#This Row],[Storage]] = "1TB SSD", 1000, laptop_prices3[[#This Row],[Storage]] = "2TB SSD", 2000, laptop_prices3[[#This Row],[Storage]]= "256GB SSD", 256, laptop_prices3[[#This Row],[Storage]] = "1TB HDD", 1000*0.7)</f>
        <v>256</v>
      </c>
      <c r="U1573" s="5">
        <f>laptop_prices3[[#This Row],[Storage Raw Value]]/ScoreCard!$J$3*ScoreCard!$J$5</f>
        <v>1.024</v>
      </c>
    </row>
    <row r="1574" spans="2:21" x14ac:dyDescent="0.2">
      <c r="B1574" s="4" cm="1">
        <f t="array" ref="B1574">SUM(laptop_prices3[[#This Row],[RAM Comp]:[Weight Comp]]+laptop_prices3[[#This Row],[Storage Comp]])</f>
        <v>21.991262730525733</v>
      </c>
      <c r="C1574">
        <v>1572</v>
      </c>
      <c r="D1574" t="s">
        <v>47</v>
      </c>
      <c r="E1574" t="s">
        <v>41</v>
      </c>
      <c r="F1574">
        <v>4</v>
      </c>
      <c r="G1574" t="s">
        <v>19</v>
      </c>
      <c r="H1574" t="s">
        <v>20</v>
      </c>
      <c r="I1574">
        <v>13.3</v>
      </c>
      <c r="J1574" t="s">
        <v>43</v>
      </c>
      <c r="K1574">
        <v>4</v>
      </c>
      <c r="L1574">
        <v>3.18</v>
      </c>
      <c r="M1574" t="s">
        <v>16</v>
      </c>
      <c r="N1574">
        <v>1932.08</v>
      </c>
      <c r="O1574" s="5">
        <f>(ScoreCard!$E$3-laptop_prices3[[#This Row],[Price ($)]])/ScoreCard!$E$3*ScoreCard!$E$5</f>
        <v>4.1061706828721265</v>
      </c>
      <c r="P1574" s="5">
        <f>laptop_prices3[[#This Row],[RAM (GB)]]/ScoreCard!$F$3*ScoreCard!$F$5</f>
        <v>0.4375</v>
      </c>
      <c r="Q1574" s="5">
        <f>laptop_prices3[[#This Row],[Screen Size (inch)]]/ScoreCard!$G$3*ScoreCard!$G$5</f>
        <v>1.5375722543352601</v>
      </c>
      <c r="R1574" s="5">
        <f>laptop_prices3[[#This Row],[Battery Life (hours)]]/ScoreCard!$H$3*ScoreCard!$H$5</f>
        <v>2.333333333333333</v>
      </c>
      <c r="S1574" s="5">
        <f>ScoreCard!$I$3-laptop_prices3[[#This Row],[Weight (kg)]]/ScoreCard!$I$3*ScoreCard!$I$5</f>
        <v>1.6828571428571428</v>
      </c>
      <c r="T1574" s="6" cm="1">
        <f t="array" ref="T1574">_xlfn.IFS(laptop_prices3[[#This Row],[Storage]]="512GB SSD", 512, laptop_prices3[[#This Row],[Storage]] = "1TB SSD", 1000, laptop_prices3[[#This Row],[Storage]] = "2TB SSD", 2000, laptop_prices3[[#This Row],[Storage]]= "256GB SSD", 256, laptop_prices3[[#This Row],[Storage]] = "1TB HDD", 1000*0.7)</f>
        <v>1000</v>
      </c>
      <c r="U1574" s="5">
        <f>laptop_prices3[[#This Row],[Storage Raw Value]]/ScoreCard!$J$3*ScoreCard!$J$5</f>
        <v>4</v>
      </c>
    </row>
    <row r="1575" spans="2:21" x14ac:dyDescent="0.2">
      <c r="B1575" s="4" cm="1">
        <f t="array" ref="B1575">SUM(laptop_prices3[[#This Row],[RAM Comp]:[Weight Comp]]+laptop_prices3[[#This Row],[Storage Comp]])</f>
        <v>21.493044315992289</v>
      </c>
      <c r="C1575">
        <v>1573</v>
      </c>
      <c r="D1575" t="s">
        <v>45</v>
      </c>
      <c r="E1575" t="s">
        <v>48</v>
      </c>
      <c r="F1575">
        <v>32</v>
      </c>
      <c r="G1575" t="s">
        <v>42</v>
      </c>
      <c r="H1575" t="s">
        <v>14</v>
      </c>
      <c r="I1575">
        <v>16</v>
      </c>
      <c r="J1575" t="s">
        <v>43</v>
      </c>
      <c r="K1575">
        <v>4.5999999999999996</v>
      </c>
      <c r="L1575">
        <v>2.17</v>
      </c>
      <c r="M1575" t="s">
        <v>16</v>
      </c>
      <c r="N1575">
        <v>1906.99</v>
      </c>
      <c r="O1575" s="5">
        <f>(ScoreCard!$E$3-laptop_prices3[[#This Row],[Price ($)]])/ScoreCard!$E$3*ScoreCard!$E$5</f>
        <v>4.1177779546034934</v>
      </c>
      <c r="P1575" s="5">
        <f>laptop_prices3[[#This Row],[RAM (GB)]]/ScoreCard!$F$3*ScoreCard!$F$5</f>
        <v>3.5</v>
      </c>
      <c r="Q1575" s="5">
        <f>laptop_prices3[[#This Row],[Screen Size (inch)]]/ScoreCard!$G$3*ScoreCard!$G$5</f>
        <v>1.8497109826589595</v>
      </c>
      <c r="R1575" s="5">
        <f>laptop_prices3[[#This Row],[Battery Life (hours)]]/ScoreCard!$H$3*ScoreCard!$H$5</f>
        <v>2.6833333333333331</v>
      </c>
      <c r="S1575" s="5">
        <f>ScoreCard!$I$3-laptop_prices3[[#This Row],[Weight (kg)]]/ScoreCard!$I$3*ScoreCard!$I$5</f>
        <v>2.2599999999999998</v>
      </c>
      <c r="T1575" s="6" cm="1">
        <f t="array" ref="T1575">_xlfn.IFS(laptop_prices3[[#This Row],[Storage]]="512GB SSD", 512, laptop_prices3[[#This Row],[Storage]] = "1TB SSD", 1000, laptop_prices3[[#This Row],[Storage]] = "2TB SSD", 2000, laptop_prices3[[#This Row],[Storage]]= "256GB SSD", 256, laptop_prices3[[#This Row],[Storage]] = "1TB HDD", 1000*0.7)</f>
        <v>700</v>
      </c>
      <c r="U1575" s="5">
        <f>laptop_prices3[[#This Row],[Storage Raw Value]]/ScoreCard!$J$3*ScoreCard!$J$5</f>
        <v>2.8</v>
      </c>
    </row>
    <row r="1576" spans="2:21" x14ac:dyDescent="0.2">
      <c r="B1576" s="4" cm="1">
        <f t="array" ref="B1576">SUM(laptop_prices3[[#This Row],[RAM Comp]:[Weight Comp]]+laptop_prices3[[#This Row],[Storage Comp]])</f>
        <v>24.77623479218277</v>
      </c>
      <c r="C1576">
        <v>1574</v>
      </c>
      <c r="D1576" t="s">
        <v>33</v>
      </c>
      <c r="E1576" t="s">
        <v>37</v>
      </c>
      <c r="F1576">
        <v>64</v>
      </c>
      <c r="G1576" t="s">
        <v>13</v>
      </c>
      <c r="H1576" t="s">
        <v>32</v>
      </c>
      <c r="I1576">
        <v>16</v>
      </c>
      <c r="J1576" t="s">
        <v>27</v>
      </c>
      <c r="K1576">
        <v>10.1</v>
      </c>
      <c r="L1576">
        <v>2.9</v>
      </c>
      <c r="M1576" t="s">
        <v>30</v>
      </c>
      <c r="N1576">
        <v>7228.01</v>
      </c>
      <c r="O1576" s="5">
        <f>(ScoreCard!$E$3-laptop_prices3[[#This Row],[Price ($)]])/ScoreCard!$E$3*ScoreCard!$E$5</f>
        <v>1.656138854243385</v>
      </c>
      <c r="P1576" s="5">
        <f>laptop_prices3[[#This Row],[RAM (GB)]]/ScoreCard!$F$3*ScoreCard!$F$5</f>
        <v>7</v>
      </c>
      <c r="Q1576" s="5">
        <f>laptop_prices3[[#This Row],[Screen Size (inch)]]/ScoreCard!$G$3*ScoreCard!$G$5</f>
        <v>1.8497109826589595</v>
      </c>
      <c r="R1576" s="5">
        <f>laptop_prices3[[#This Row],[Battery Life (hours)]]/ScoreCard!$H$3*ScoreCard!$H$5</f>
        <v>5.8916666666666666</v>
      </c>
      <c r="S1576" s="5">
        <f>ScoreCard!$I$3-laptop_prices3[[#This Row],[Weight (kg)]]/ScoreCard!$I$3*ScoreCard!$I$5</f>
        <v>1.842857142857143</v>
      </c>
      <c r="T1576" s="6" cm="1">
        <f t="array" ref="T1576">_xlfn.IFS(laptop_prices3[[#This Row],[Storage]]="512GB SSD", 512, laptop_prices3[[#This Row],[Storage]] = "1TB SSD", 1000, laptop_prices3[[#This Row],[Storage]] = "2TB SSD", 2000, laptop_prices3[[#This Row],[Storage]]= "256GB SSD", 256, laptop_prices3[[#This Row],[Storage]] = "1TB HDD", 1000*0.7)</f>
        <v>512</v>
      </c>
      <c r="U1576" s="5">
        <f>laptop_prices3[[#This Row],[Storage Raw Value]]/ScoreCard!$J$3*ScoreCard!$J$5</f>
        <v>2.048</v>
      </c>
    </row>
    <row r="1577" spans="2:21" x14ac:dyDescent="0.2">
      <c r="B1577" s="4" cm="1">
        <f t="array" ref="B1577">SUM(laptop_prices3[[#This Row],[RAM Comp]:[Weight Comp]]+laptop_prices3[[#This Row],[Storage Comp]])</f>
        <v>42.813758601706581</v>
      </c>
      <c r="C1577">
        <v>1575</v>
      </c>
      <c r="D1577" t="s">
        <v>45</v>
      </c>
      <c r="E1577" t="s">
        <v>41</v>
      </c>
      <c r="F1577">
        <v>32</v>
      </c>
      <c r="G1577" t="s">
        <v>25</v>
      </c>
      <c r="H1577" t="s">
        <v>40</v>
      </c>
      <c r="I1577">
        <v>16</v>
      </c>
      <c r="J1577" t="s">
        <v>43</v>
      </c>
      <c r="K1577">
        <v>6.1</v>
      </c>
      <c r="L1577">
        <v>2.79</v>
      </c>
      <c r="M1577" t="s">
        <v>30</v>
      </c>
      <c r="N1577">
        <v>2901.7</v>
      </c>
      <c r="O1577" s="5">
        <f>(ScoreCard!$E$3-laptop_prices3[[#This Row],[Price ($)]])/ScoreCard!$E$3*ScoreCard!$E$5</f>
        <v>3.6575998253126425</v>
      </c>
      <c r="P1577" s="5">
        <f>laptop_prices3[[#This Row],[RAM (GB)]]/ScoreCard!$F$3*ScoreCard!$F$5</f>
        <v>3.5</v>
      </c>
      <c r="Q1577" s="5">
        <f>laptop_prices3[[#This Row],[Screen Size (inch)]]/ScoreCard!$G$3*ScoreCard!$G$5</f>
        <v>1.8497109826589595</v>
      </c>
      <c r="R1577" s="5">
        <f>laptop_prices3[[#This Row],[Battery Life (hours)]]/ScoreCard!$H$3*ScoreCard!$H$5</f>
        <v>3.5583333333333331</v>
      </c>
      <c r="S1577" s="5">
        <f>ScoreCard!$I$3-laptop_prices3[[#This Row],[Weight (kg)]]/ScoreCard!$I$3*ScoreCard!$I$5</f>
        <v>1.9057142857142857</v>
      </c>
      <c r="T1577" s="6" cm="1">
        <f t="array" ref="T1577">_xlfn.IFS(laptop_prices3[[#This Row],[Storage]]="512GB SSD", 512, laptop_prices3[[#This Row],[Storage]] = "1TB SSD", 1000, laptop_prices3[[#This Row],[Storage]] = "2TB SSD", 2000, laptop_prices3[[#This Row],[Storage]]= "256GB SSD", 256, laptop_prices3[[#This Row],[Storage]] = "1TB HDD", 1000*0.7)</f>
        <v>2000</v>
      </c>
      <c r="U1577" s="5">
        <f>laptop_prices3[[#This Row],[Storage Raw Value]]/ScoreCard!$J$3*ScoreCard!$J$5</f>
        <v>8</v>
      </c>
    </row>
    <row r="1578" spans="2:21" x14ac:dyDescent="0.2">
      <c r="B1578" s="4" cm="1">
        <f t="array" ref="B1578">SUM(laptop_prices3[[#This Row],[RAM Comp]:[Weight Comp]]+laptop_prices3[[#This Row],[Storage Comp]])</f>
        <v>21.458944398568672</v>
      </c>
      <c r="C1578">
        <v>1576</v>
      </c>
      <c r="D1578" t="s">
        <v>11</v>
      </c>
      <c r="E1578" t="s">
        <v>24</v>
      </c>
      <c r="F1578">
        <v>16</v>
      </c>
      <c r="G1578" t="s">
        <v>42</v>
      </c>
      <c r="H1578" t="s">
        <v>44</v>
      </c>
      <c r="I1578">
        <v>15.6</v>
      </c>
      <c r="J1578" t="s">
        <v>21</v>
      </c>
      <c r="K1578">
        <v>6.7</v>
      </c>
      <c r="L1578">
        <v>1.23</v>
      </c>
      <c r="M1578" t="s">
        <v>22</v>
      </c>
      <c r="N1578">
        <v>960.82</v>
      </c>
      <c r="O1578" s="5">
        <f>(ScoreCard!$E$3-laptop_prices3[[#This Row],[Price ($)]])/ScoreCard!$E$3*ScoreCard!$E$5</f>
        <v>4.555500246116722</v>
      </c>
      <c r="P1578" s="5">
        <f>laptop_prices3[[#This Row],[RAM (GB)]]/ScoreCard!$F$3*ScoreCard!$F$5</f>
        <v>1.75</v>
      </c>
      <c r="Q1578" s="5">
        <f>laptop_prices3[[#This Row],[Screen Size (inch)]]/ScoreCard!$G$3*ScoreCard!$G$5</f>
        <v>1.8034682080924855</v>
      </c>
      <c r="R1578" s="5">
        <f>laptop_prices3[[#This Row],[Battery Life (hours)]]/ScoreCard!$H$3*ScoreCard!$H$5</f>
        <v>3.9083333333333332</v>
      </c>
      <c r="S1578" s="5">
        <f>ScoreCard!$I$3-laptop_prices3[[#This Row],[Weight (kg)]]/ScoreCard!$I$3*ScoreCard!$I$5</f>
        <v>2.7971428571428572</v>
      </c>
      <c r="T1578" s="6" cm="1">
        <f t="array" ref="T1578">_xlfn.IFS(laptop_prices3[[#This Row],[Storage]]="512GB SSD", 512, laptop_prices3[[#This Row],[Storage]] = "1TB SSD", 1000, laptop_prices3[[#This Row],[Storage]] = "2TB SSD", 2000, laptop_prices3[[#This Row],[Storage]]= "256GB SSD", 256, laptop_prices3[[#This Row],[Storage]] = "1TB HDD", 1000*0.7)</f>
        <v>700</v>
      </c>
      <c r="U1578" s="5">
        <f>laptop_prices3[[#This Row],[Storage Raw Value]]/ScoreCard!$J$3*ScoreCard!$J$5</f>
        <v>2.8</v>
      </c>
    </row>
    <row r="1579" spans="2:21" x14ac:dyDescent="0.2">
      <c r="B1579" s="4" cm="1">
        <f t="array" ref="B1579">SUM(laptop_prices3[[#This Row],[RAM Comp]:[Weight Comp]]+laptop_prices3[[#This Row],[Storage Comp]])</f>
        <v>45.762334159097165</v>
      </c>
      <c r="C1579">
        <v>1577</v>
      </c>
      <c r="D1579" t="s">
        <v>36</v>
      </c>
      <c r="E1579" t="s">
        <v>18</v>
      </c>
      <c r="F1579">
        <v>64</v>
      </c>
      <c r="G1579" t="s">
        <v>25</v>
      </c>
      <c r="H1579" t="s">
        <v>44</v>
      </c>
      <c r="I1579">
        <v>13.3</v>
      </c>
      <c r="J1579" t="s">
        <v>15</v>
      </c>
      <c r="K1579">
        <v>5.2</v>
      </c>
      <c r="L1579">
        <v>2.29</v>
      </c>
      <c r="M1579" t="s">
        <v>46</v>
      </c>
      <c r="N1579">
        <v>2331.33</v>
      </c>
      <c r="O1579" s="5">
        <f>(ScoreCard!$E$3-laptop_prices3[[#This Row],[Price ($)]])/ScoreCard!$E$3*ScoreCard!$E$5</f>
        <v>3.921467484835139</v>
      </c>
      <c r="P1579" s="5">
        <f>laptop_prices3[[#This Row],[RAM (GB)]]/ScoreCard!$F$3*ScoreCard!$F$5</f>
        <v>7</v>
      </c>
      <c r="Q1579" s="5">
        <f>laptop_prices3[[#This Row],[Screen Size (inch)]]/ScoreCard!$G$3*ScoreCard!$G$5</f>
        <v>1.5375722543352601</v>
      </c>
      <c r="R1579" s="5">
        <f>laptop_prices3[[#This Row],[Battery Life (hours)]]/ScoreCard!$H$3*ScoreCard!$H$5</f>
        <v>3.0333333333333332</v>
      </c>
      <c r="S1579" s="5">
        <f>ScoreCard!$I$3-laptop_prices3[[#This Row],[Weight (kg)]]/ScoreCard!$I$3*ScoreCard!$I$5</f>
        <v>2.1914285714285713</v>
      </c>
      <c r="T1579" s="6" cm="1">
        <f t="array" ref="T1579">_xlfn.IFS(laptop_prices3[[#This Row],[Storage]]="512GB SSD", 512, laptop_prices3[[#This Row],[Storage]] = "1TB SSD", 1000, laptop_prices3[[#This Row],[Storage]] = "2TB SSD", 2000, laptop_prices3[[#This Row],[Storage]]= "256GB SSD", 256, laptop_prices3[[#This Row],[Storage]] = "1TB HDD", 1000*0.7)</f>
        <v>2000</v>
      </c>
      <c r="U1579" s="5">
        <f>laptop_prices3[[#This Row],[Storage Raw Value]]/ScoreCard!$J$3*ScoreCard!$J$5</f>
        <v>8</v>
      </c>
    </row>
    <row r="1580" spans="2:21" x14ac:dyDescent="0.2">
      <c r="B1580" s="4" cm="1">
        <f t="array" ref="B1580">SUM(laptop_prices3[[#This Row],[RAM Comp]:[Weight Comp]]+laptop_prices3[[#This Row],[Storage Comp]])</f>
        <v>21.962091935039911</v>
      </c>
      <c r="C1580">
        <v>1578</v>
      </c>
      <c r="D1580" t="s">
        <v>17</v>
      </c>
      <c r="E1580" t="s">
        <v>12</v>
      </c>
      <c r="F1580">
        <v>32</v>
      </c>
      <c r="G1580" t="s">
        <v>42</v>
      </c>
      <c r="H1580" t="s">
        <v>44</v>
      </c>
      <c r="I1580">
        <v>16</v>
      </c>
      <c r="J1580" t="s">
        <v>43</v>
      </c>
      <c r="K1580">
        <v>5.6</v>
      </c>
      <c r="L1580">
        <v>2.37</v>
      </c>
      <c r="M1580" t="s">
        <v>16</v>
      </c>
      <c r="N1580">
        <v>1262.4100000000001</v>
      </c>
      <c r="O1580" s="5">
        <f>(ScoreCard!$E$3-laptop_prices3[[#This Row],[Price ($)]])/ScoreCard!$E$3*ScoreCard!$E$5</f>
        <v>4.4159770463772734</v>
      </c>
      <c r="P1580" s="5">
        <f>laptop_prices3[[#This Row],[RAM (GB)]]/ScoreCard!$F$3*ScoreCard!$F$5</f>
        <v>3.5</v>
      </c>
      <c r="Q1580" s="5">
        <f>laptop_prices3[[#This Row],[Screen Size (inch)]]/ScoreCard!$G$3*ScoreCard!$G$5</f>
        <v>1.8497109826589595</v>
      </c>
      <c r="R1580" s="5">
        <f>laptop_prices3[[#This Row],[Battery Life (hours)]]/ScoreCard!$H$3*ScoreCard!$H$5</f>
        <v>3.2666666666666662</v>
      </c>
      <c r="S1580" s="5">
        <f>ScoreCard!$I$3-laptop_prices3[[#This Row],[Weight (kg)]]/ScoreCard!$I$3*ScoreCard!$I$5</f>
        <v>2.1457142857142859</v>
      </c>
      <c r="T1580" s="6" cm="1">
        <f t="array" ref="T1580">_xlfn.IFS(laptop_prices3[[#This Row],[Storage]]="512GB SSD", 512, laptop_prices3[[#This Row],[Storage]] = "1TB SSD", 1000, laptop_prices3[[#This Row],[Storage]] = "2TB SSD", 2000, laptop_prices3[[#This Row],[Storage]]= "256GB SSD", 256, laptop_prices3[[#This Row],[Storage]] = "1TB HDD", 1000*0.7)</f>
        <v>700</v>
      </c>
      <c r="U1580" s="5">
        <f>laptop_prices3[[#This Row],[Storage Raw Value]]/ScoreCard!$J$3*ScoreCard!$J$5</f>
        <v>2.8</v>
      </c>
    </row>
    <row r="1581" spans="2:21" x14ac:dyDescent="0.2">
      <c r="B1581" s="4" cm="1">
        <f t="array" ref="B1581">SUM(laptop_prices3[[#This Row],[RAM Comp]:[Weight Comp]]+laptop_prices3[[#This Row],[Storage Comp]])</f>
        <v>20.96159234792183</v>
      </c>
      <c r="C1581">
        <v>1579</v>
      </c>
      <c r="D1581" t="s">
        <v>38</v>
      </c>
      <c r="E1581" t="s">
        <v>12</v>
      </c>
      <c r="F1581">
        <v>16</v>
      </c>
      <c r="G1581" t="s">
        <v>42</v>
      </c>
      <c r="H1581" t="s">
        <v>14</v>
      </c>
      <c r="I1581">
        <v>14</v>
      </c>
      <c r="J1581" t="s">
        <v>27</v>
      </c>
      <c r="K1581">
        <v>8.3000000000000007</v>
      </c>
      <c r="L1581">
        <v>3.41</v>
      </c>
      <c r="M1581" t="s">
        <v>30</v>
      </c>
      <c r="N1581">
        <v>1539.15</v>
      </c>
      <c r="O1581" s="5">
        <f>(ScoreCard!$E$3-laptop_prices3[[#This Row],[Price ($)]])/ScoreCard!$E$3*ScoreCard!$E$5</f>
        <v>4.2879500882689294</v>
      </c>
      <c r="P1581" s="5">
        <f>laptop_prices3[[#This Row],[RAM (GB)]]/ScoreCard!$F$3*ScoreCard!$F$5</f>
        <v>1.75</v>
      </c>
      <c r="Q1581" s="5">
        <f>laptop_prices3[[#This Row],[Screen Size (inch)]]/ScoreCard!$G$3*ScoreCard!$G$5</f>
        <v>1.6184971098265895</v>
      </c>
      <c r="R1581" s="5">
        <f>laptop_prices3[[#This Row],[Battery Life (hours)]]/ScoreCard!$H$3*ScoreCard!$H$5</f>
        <v>4.8416666666666677</v>
      </c>
      <c r="S1581" s="5">
        <f>ScoreCard!$I$3-laptop_prices3[[#This Row],[Weight (kg)]]/ScoreCard!$I$3*ScoreCard!$I$5</f>
        <v>1.5514285714285714</v>
      </c>
      <c r="T1581" s="6" cm="1">
        <f t="array" ref="T1581">_xlfn.IFS(laptop_prices3[[#This Row],[Storage]]="512GB SSD", 512, laptop_prices3[[#This Row],[Storage]] = "1TB SSD", 1000, laptop_prices3[[#This Row],[Storage]] = "2TB SSD", 2000, laptop_prices3[[#This Row],[Storage]]= "256GB SSD", 256, laptop_prices3[[#This Row],[Storage]] = "1TB HDD", 1000*0.7)</f>
        <v>700</v>
      </c>
      <c r="U1581" s="5">
        <f>laptop_prices3[[#This Row],[Storage Raw Value]]/ScoreCard!$J$3*ScoreCard!$J$5</f>
        <v>2.8</v>
      </c>
    </row>
    <row r="1582" spans="2:21" x14ac:dyDescent="0.2">
      <c r="B1582" s="4" cm="1">
        <f t="array" ref="B1582">SUM(laptop_prices3[[#This Row],[RAM Comp]:[Weight Comp]]+laptop_prices3[[#This Row],[Storage Comp]])</f>
        <v>45.280663363611346</v>
      </c>
      <c r="C1582">
        <v>1580</v>
      </c>
      <c r="D1582" t="s">
        <v>23</v>
      </c>
      <c r="E1582" t="s">
        <v>48</v>
      </c>
      <c r="F1582">
        <v>32</v>
      </c>
      <c r="G1582" t="s">
        <v>25</v>
      </c>
      <c r="H1582" t="s">
        <v>20</v>
      </c>
      <c r="I1582">
        <v>16</v>
      </c>
      <c r="J1582" t="s">
        <v>21</v>
      </c>
      <c r="K1582">
        <v>9.8000000000000007</v>
      </c>
      <c r="L1582">
        <v>2.25</v>
      </c>
      <c r="M1582" t="s">
        <v>22</v>
      </c>
      <c r="N1582">
        <v>1863.36</v>
      </c>
      <c r="O1582" s="5">
        <f>(ScoreCard!$E$3-laptop_prices3[[#This Row],[Price ($)]])/ScoreCard!$E$3*ScoreCard!$E$5</f>
        <v>4.1379623015799583</v>
      </c>
      <c r="P1582" s="5">
        <f>laptop_prices3[[#This Row],[RAM (GB)]]/ScoreCard!$F$3*ScoreCard!$F$5</f>
        <v>3.5</v>
      </c>
      <c r="Q1582" s="5">
        <f>laptop_prices3[[#This Row],[Screen Size (inch)]]/ScoreCard!$G$3*ScoreCard!$G$5</f>
        <v>1.8497109826589595</v>
      </c>
      <c r="R1582" s="5">
        <f>laptop_prices3[[#This Row],[Battery Life (hours)]]/ScoreCard!$H$3*ScoreCard!$H$5</f>
        <v>5.7166666666666677</v>
      </c>
      <c r="S1582" s="5">
        <f>ScoreCard!$I$3-laptop_prices3[[#This Row],[Weight (kg)]]/ScoreCard!$I$3*ScoreCard!$I$5</f>
        <v>2.2142857142857144</v>
      </c>
      <c r="T1582" s="6" cm="1">
        <f t="array" ref="T1582">_xlfn.IFS(laptop_prices3[[#This Row],[Storage]]="512GB SSD", 512, laptop_prices3[[#This Row],[Storage]] = "1TB SSD", 1000, laptop_prices3[[#This Row],[Storage]] = "2TB SSD", 2000, laptop_prices3[[#This Row],[Storage]]= "256GB SSD", 256, laptop_prices3[[#This Row],[Storage]] = "1TB HDD", 1000*0.7)</f>
        <v>2000</v>
      </c>
      <c r="U1582" s="5">
        <f>laptop_prices3[[#This Row],[Storage Raw Value]]/ScoreCard!$J$3*ScoreCard!$J$5</f>
        <v>8</v>
      </c>
    </row>
    <row r="1583" spans="2:21" x14ac:dyDescent="0.2">
      <c r="B1583" s="4" cm="1">
        <f t="array" ref="B1583">SUM(laptop_prices3[[#This Row],[RAM Comp]:[Weight Comp]]+laptop_prices3[[#This Row],[Storage Comp]])</f>
        <v>19.852380952380951</v>
      </c>
      <c r="C1583">
        <v>1581</v>
      </c>
      <c r="D1583" t="s">
        <v>38</v>
      </c>
      <c r="E1583" t="s">
        <v>31</v>
      </c>
      <c r="F1583">
        <v>8</v>
      </c>
      <c r="G1583" t="s">
        <v>42</v>
      </c>
      <c r="H1583" t="s">
        <v>26</v>
      </c>
      <c r="I1583">
        <v>17.3</v>
      </c>
      <c r="J1583" t="s">
        <v>21</v>
      </c>
      <c r="K1583">
        <v>6.5</v>
      </c>
      <c r="L1583">
        <v>2.65</v>
      </c>
      <c r="M1583" t="s">
        <v>22</v>
      </c>
      <c r="N1583">
        <v>583.82000000000005</v>
      </c>
      <c r="O1583" s="5">
        <f>(ScoreCard!$E$3-laptop_prices3[[#This Row],[Price ($)]])/ScoreCard!$E$3*ScoreCard!$E$5</f>
        <v>4.7299100286087556</v>
      </c>
      <c r="P1583" s="5">
        <f>laptop_prices3[[#This Row],[RAM (GB)]]/ScoreCard!$F$3*ScoreCard!$F$5</f>
        <v>0.875</v>
      </c>
      <c r="Q1583" s="5">
        <f>laptop_prices3[[#This Row],[Screen Size (inch)]]/ScoreCard!$G$3*ScoreCard!$G$5</f>
        <v>2</v>
      </c>
      <c r="R1583" s="5">
        <f>laptop_prices3[[#This Row],[Battery Life (hours)]]/ScoreCard!$H$3*ScoreCard!$H$5</f>
        <v>3.7916666666666665</v>
      </c>
      <c r="S1583" s="5">
        <f>ScoreCard!$I$3-laptop_prices3[[#This Row],[Weight (kg)]]/ScoreCard!$I$3*ScoreCard!$I$5</f>
        <v>1.9857142857142858</v>
      </c>
      <c r="T1583" s="6" cm="1">
        <f t="array" ref="T1583">_xlfn.IFS(laptop_prices3[[#This Row],[Storage]]="512GB SSD", 512, laptop_prices3[[#This Row],[Storage]] = "1TB SSD", 1000, laptop_prices3[[#This Row],[Storage]] = "2TB SSD", 2000, laptop_prices3[[#This Row],[Storage]]= "256GB SSD", 256, laptop_prices3[[#This Row],[Storage]] = "1TB HDD", 1000*0.7)</f>
        <v>700</v>
      </c>
      <c r="U1583" s="5">
        <f>laptop_prices3[[#This Row],[Storage Raw Value]]/ScoreCard!$J$3*ScoreCard!$J$5</f>
        <v>2.8</v>
      </c>
    </row>
    <row r="1584" spans="2:21" x14ac:dyDescent="0.2">
      <c r="B1584" s="4" cm="1">
        <f t="array" ref="B1584">SUM(laptop_prices3[[#This Row],[RAM Comp]:[Weight Comp]]+laptop_prices3[[#This Row],[Storage Comp]])</f>
        <v>42.768996696944669</v>
      </c>
      <c r="C1584">
        <v>1582</v>
      </c>
      <c r="D1584" t="s">
        <v>33</v>
      </c>
      <c r="E1584" t="s">
        <v>41</v>
      </c>
      <c r="F1584">
        <v>32</v>
      </c>
      <c r="G1584" t="s">
        <v>25</v>
      </c>
      <c r="H1584" t="s">
        <v>35</v>
      </c>
      <c r="I1584">
        <v>16</v>
      </c>
      <c r="J1584" t="s">
        <v>43</v>
      </c>
      <c r="K1584">
        <v>5.7</v>
      </c>
      <c r="L1584">
        <v>2.46</v>
      </c>
      <c r="M1584" t="s">
        <v>22</v>
      </c>
      <c r="N1584">
        <v>2789.52</v>
      </c>
      <c r="O1584" s="5">
        <f>(ScoreCard!$E$3-laptop_prices3[[#This Row],[Price ($)]])/ScoreCard!$E$3*ScoreCard!$E$5</f>
        <v>3.7094971446759213</v>
      </c>
      <c r="P1584" s="5">
        <f>laptop_prices3[[#This Row],[RAM (GB)]]/ScoreCard!$F$3*ScoreCard!$F$5</f>
        <v>3.5</v>
      </c>
      <c r="Q1584" s="5">
        <f>laptop_prices3[[#This Row],[Screen Size (inch)]]/ScoreCard!$G$3*ScoreCard!$G$5</f>
        <v>1.8497109826589595</v>
      </c>
      <c r="R1584" s="5">
        <f>laptop_prices3[[#This Row],[Battery Life (hours)]]/ScoreCard!$H$3*ScoreCard!$H$5</f>
        <v>3.3250000000000002</v>
      </c>
      <c r="S1584" s="5">
        <f>ScoreCard!$I$3-laptop_prices3[[#This Row],[Weight (kg)]]/ScoreCard!$I$3*ScoreCard!$I$5</f>
        <v>2.0942857142857143</v>
      </c>
      <c r="T1584" s="6" cm="1">
        <f t="array" ref="T1584">_xlfn.IFS(laptop_prices3[[#This Row],[Storage]]="512GB SSD", 512, laptop_prices3[[#This Row],[Storage]] = "1TB SSD", 1000, laptop_prices3[[#This Row],[Storage]] = "2TB SSD", 2000, laptop_prices3[[#This Row],[Storage]]= "256GB SSD", 256, laptop_prices3[[#This Row],[Storage]] = "1TB HDD", 1000*0.7)</f>
        <v>2000</v>
      </c>
      <c r="U1584" s="5">
        <f>laptop_prices3[[#This Row],[Storage Raw Value]]/ScoreCard!$J$3*ScoreCard!$J$5</f>
        <v>8</v>
      </c>
    </row>
    <row r="1585" spans="2:21" x14ac:dyDescent="0.2">
      <c r="B1585" s="4" cm="1">
        <f t="array" ref="B1585">SUM(laptop_prices3[[#This Row],[RAM Comp]:[Weight Comp]]+laptop_prices3[[#This Row],[Storage Comp]])</f>
        <v>31.635191301954308</v>
      </c>
      <c r="C1585">
        <v>1583</v>
      </c>
      <c r="D1585" t="s">
        <v>11</v>
      </c>
      <c r="E1585" t="s">
        <v>31</v>
      </c>
      <c r="F1585">
        <v>64</v>
      </c>
      <c r="G1585" t="s">
        <v>19</v>
      </c>
      <c r="H1585" t="s">
        <v>20</v>
      </c>
      <c r="I1585">
        <v>13.3</v>
      </c>
      <c r="J1585" t="s">
        <v>15</v>
      </c>
      <c r="K1585">
        <v>9.4</v>
      </c>
      <c r="L1585">
        <v>3.3</v>
      </c>
      <c r="M1585" t="s">
        <v>22</v>
      </c>
      <c r="N1585">
        <v>3783.91</v>
      </c>
      <c r="O1585" s="5">
        <f>(ScoreCard!$E$3-laptop_prices3[[#This Row],[Price ($)]])/ScoreCard!$E$3*ScoreCard!$E$5</f>
        <v>3.249467055518751</v>
      </c>
      <c r="P1585" s="5">
        <f>laptop_prices3[[#This Row],[RAM (GB)]]/ScoreCard!$F$3*ScoreCard!$F$5</f>
        <v>7</v>
      </c>
      <c r="Q1585" s="5">
        <f>laptop_prices3[[#This Row],[Screen Size (inch)]]/ScoreCard!$G$3*ScoreCard!$G$5</f>
        <v>1.5375722543352601</v>
      </c>
      <c r="R1585" s="5">
        <f>laptop_prices3[[#This Row],[Battery Life (hours)]]/ScoreCard!$H$3*ScoreCard!$H$5</f>
        <v>5.4833333333333334</v>
      </c>
      <c r="S1585" s="5">
        <f>ScoreCard!$I$3-laptop_prices3[[#This Row],[Weight (kg)]]/ScoreCard!$I$3*ScoreCard!$I$5</f>
        <v>1.6142857142857143</v>
      </c>
      <c r="T1585" s="6" cm="1">
        <f t="array" ref="T1585">_xlfn.IFS(laptop_prices3[[#This Row],[Storage]]="512GB SSD", 512, laptop_prices3[[#This Row],[Storage]] = "1TB SSD", 1000, laptop_prices3[[#This Row],[Storage]] = "2TB SSD", 2000, laptop_prices3[[#This Row],[Storage]]= "256GB SSD", 256, laptop_prices3[[#This Row],[Storage]] = "1TB HDD", 1000*0.7)</f>
        <v>1000</v>
      </c>
      <c r="U1585" s="5">
        <f>laptop_prices3[[#This Row],[Storage Raw Value]]/ScoreCard!$J$3*ScoreCard!$J$5</f>
        <v>4</v>
      </c>
    </row>
    <row r="1586" spans="2:21" x14ac:dyDescent="0.2">
      <c r="B1586" s="4" cm="1">
        <f t="array" ref="B1586">SUM(laptop_prices3[[#This Row],[RAM Comp]:[Weight Comp]]+laptop_prices3[[#This Row],[Storage Comp]])</f>
        <v>50.363020919350397</v>
      </c>
      <c r="C1586">
        <v>1584</v>
      </c>
      <c r="D1586" t="s">
        <v>11</v>
      </c>
      <c r="E1586" t="s">
        <v>48</v>
      </c>
      <c r="F1586">
        <v>64</v>
      </c>
      <c r="G1586" t="s">
        <v>25</v>
      </c>
      <c r="H1586" t="s">
        <v>44</v>
      </c>
      <c r="I1586">
        <v>14</v>
      </c>
      <c r="J1586" t="s">
        <v>15</v>
      </c>
      <c r="K1586">
        <v>11.9</v>
      </c>
      <c r="L1586">
        <v>1.22</v>
      </c>
      <c r="M1586" t="s">
        <v>16</v>
      </c>
      <c r="N1586">
        <v>3580.22</v>
      </c>
      <c r="O1586" s="5">
        <f>(ScoreCard!$E$3-laptop_prices3[[#This Row],[Price ($)]])/ScoreCard!$E$3*ScoreCard!$E$5</f>
        <v>3.343699226860402</v>
      </c>
      <c r="P1586" s="5">
        <f>laptop_prices3[[#This Row],[RAM (GB)]]/ScoreCard!$F$3*ScoreCard!$F$5</f>
        <v>7</v>
      </c>
      <c r="Q1586" s="5">
        <f>laptop_prices3[[#This Row],[Screen Size (inch)]]/ScoreCard!$G$3*ScoreCard!$G$5</f>
        <v>1.6184971098265895</v>
      </c>
      <c r="R1586" s="5">
        <f>laptop_prices3[[#This Row],[Battery Life (hours)]]/ScoreCard!$H$3*ScoreCard!$H$5</f>
        <v>6.9416666666666664</v>
      </c>
      <c r="S1586" s="5">
        <f>ScoreCard!$I$3-laptop_prices3[[#This Row],[Weight (kg)]]/ScoreCard!$I$3*ScoreCard!$I$5</f>
        <v>2.8028571428571429</v>
      </c>
      <c r="T1586" s="6" cm="1">
        <f t="array" ref="T1586">_xlfn.IFS(laptop_prices3[[#This Row],[Storage]]="512GB SSD", 512, laptop_prices3[[#This Row],[Storage]] = "1TB SSD", 1000, laptop_prices3[[#This Row],[Storage]] = "2TB SSD", 2000, laptop_prices3[[#This Row],[Storage]]= "256GB SSD", 256, laptop_prices3[[#This Row],[Storage]] = "1TB HDD", 1000*0.7)</f>
        <v>2000</v>
      </c>
      <c r="U1586" s="5">
        <f>laptop_prices3[[#This Row],[Storage Raw Value]]/ScoreCard!$J$3*ScoreCard!$J$5</f>
        <v>8</v>
      </c>
    </row>
    <row r="1587" spans="2:21" x14ac:dyDescent="0.2">
      <c r="B1587" s="4" cm="1">
        <f t="array" ref="B1587">SUM(laptop_prices3[[#This Row],[RAM Comp]:[Weight Comp]]+laptop_prices3[[#This Row],[Storage Comp]])</f>
        <v>40.261711395540878</v>
      </c>
      <c r="C1587">
        <v>1585</v>
      </c>
      <c r="D1587" t="s">
        <v>45</v>
      </c>
      <c r="E1587" t="s">
        <v>39</v>
      </c>
      <c r="F1587">
        <v>4</v>
      </c>
      <c r="G1587" t="s">
        <v>25</v>
      </c>
      <c r="H1587" t="s">
        <v>20</v>
      </c>
      <c r="I1587">
        <v>14</v>
      </c>
      <c r="J1587" t="s">
        <v>27</v>
      </c>
      <c r="K1587">
        <v>6</v>
      </c>
      <c r="L1587">
        <v>1.39</v>
      </c>
      <c r="M1587" t="s">
        <v>16</v>
      </c>
      <c r="N1587">
        <v>1549.07</v>
      </c>
      <c r="O1587" s="5">
        <f>(ScoreCard!$E$3-laptop_prices3[[#This Row],[Price ($)]])/ScoreCard!$E$3*ScoreCard!$E$5</f>
        <v>4.2833608441248421</v>
      </c>
      <c r="P1587" s="5">
        <f>laptop_prices3[[#This Row],[RAM (GB)]]/ScoreCard!$F$3*ScoreCard!$F$5</f>
        <v>0.4375</v>
      </c>
      <c r="Q1587" s="5">
        <f>laptop_prices3[[#This Row],[Screen Size (inch)]]/ScoreCard!$G$3*ScoreCard!$G$5</f>
        <v>1.6184971098265895</v>
      </c>
      <c r="R1587" s="5">
        <f>laptop_prices3[[#This Row],[Battery Life (hours)]]/ScoreCard!$H$3*ScoreCard!$H$5</f>
        <v>3.5</v>
      </c>
      <c r="S1587" s="5">
        <f>ScoreCard!$I$3-laptop_prices3[[#This Row],[Weight (kg)]]/ScoreCard!$I$3*ScoreCard!$I$5</f>
        <v>2.7057142857142855</v>
      </c>
      <c r="T1587" s="6" cm="1">
        <f t="array" ref="T1587">_xlfn.IFS(laptop_prices3[[#This Row],[Storage]]="512GB SSD", 512, laptop_prices3[[#This Row],[Storage]] = "1TB SSD", 1000, laptop_prices3[[#This Row],[Storage]] = "2TB SSD", 2000, laptop_prices3[[#This Row],[Storage]]= "256GB SSD", 256, laptop_prices3[[#This Row],[Storage]] = "1TB HDD", 1000*0.7)</f>
        <v>2000</v>
      </c>
      <c r="U1587" s="5">
        <f>laptop_prices3[[#This Row],[Storage Raw Value]]/ScoreCard!$J$3*ScoreCard!$J$5</f>
        <v>8</v>
      </c>
    </row>
    <row r="1588" spans="2:21" x14ac:dyDescent="0.2">
      <c r="B1588" s="4" cm="1">
        <f t="array" ref="B1588">SUM(laptop_prices3[[#This Row],[RAM Comp]:[Weight Comp]]+laptop_prices3[[#This Row],[Storage Comp]])</f>
        <v>24.172039636663914</v>
      </c>
      <c r="C1588">
        <v>1586</v>
      </c>
      <c r="D1588" t="s">
        <v>17</v>
      </c>
      <c r="E1588" t="s">
        <v>24</v>
      </c>
      <c r="F1588">
        <v>8</v>
      </c>
      <c r="G1588" t="s">
        <v>19</v>
      </c>
      <c r="H1588" t="s">
        <v>20</v>
      </c>
      <c r="I1588">
        <v>15.6</v>
      </c>
      <c r="J1588" t="s">
        <v>15</v>
      </c>
      <c r="K1588">
        <v>5.7</v>
      </c>
      <c r="L1588">
        <v>2.33</v>
      </c>
      <c r="M1588" t="s">
        <v>22</v>
      </c>
      <c r="N1588">
        <v>1777.04</v>
      </c>
      <c r="O1588" s="5">
        <f>(ScoreCard!$E$3-laptop_prices3[[#This Row],[Price ($)]])/ScoreCard!$E$3*ScoreCard!$E$5</f>
        <v>4.1778961276402038</v>
      </c>
      <c r="P1588" s="5">
        <f>laptop_prices3[[#This Row],[RAM (GB)]]/ScoreCard!$F$3*ScoreCard!$F$5</f>
        <v>0.875</v>
      </c>
      <c r="Q1588" s="5">
        <f>laptop_prices3[[#This Row],[Screen Size (inch)]]/ScoreCard!$G$3*ScoreCard!$G$5</f>
        <v>1.8034682080924855</v>
      </c>
      <c r="R1588" s="5">
        <f>laptop_prices3[[#This Row],[Battery Life (hours)]]/ScoreCard!$H$3*ScoreCard!$H$5</f>
        <v>3.3250000000000002</v>
      </c>
      <c r="S1588" s="5">
        <f>ScoreCard!$I$3-laptop_prices3[[#This Row],[Weight (kg)]]/ScoreCard!$I$3*ScoreCard!$I$5</f>
        <v>2.1685714285714286</v>
      </c>
      <c r="T1588" s="6" cm="1">
        <f t="array" ref="T1588">_xlfn.IFS(laptop_prices3[[#This Row],[Storage]]="512GB SSD", 512, laptop_prices3[[#This Row],[Storage]] = "1TB SSD", 1000, laptop_prices3[[#This Row],[Storage]] = "2TB SSD", 2000, laptop_prices3[[#This Row],[Storage]]= "256GB SSD", 256, laptop_prices3[[#This Row],[Storage]] = "1TB HDD", 1000*0.7)</f>
        <v>1000</v>
      </c>
      <c r="U1588" s="5">
        <f>laptop_prices3[[#This Row],[Storage Raw Value]]/ScoreCard!$J$3*ScoreCard!$J$5</f>
        <v>4</v>
      </c>
    </row>
    <row r="1589" spans="2:21" x14ac:dyDescent="0.2">
      <c r="B1589" s="4" cm="1">
        <f t="array" ref="B1589">SUM(laptop_prices3[[#This Row],[RAM Comp]:[Weight Comp]]+laptop_prices3[[#This Row],[Storage Comp]])</f>
        <v>17.711523809523811</v>
      </c>
      <c r="C1589">
        <v>1587</v>
      </c>
      <c r="D1589" t="s">
        <v>47</v>
      </c>
      <c r="E1589" t="s">
        <v>41</v>
      </c>
      <c r="F1589">
        <v>8</v>
      </c>
      <c r="G1589" t="s">
        <v>13</v>
      </c>
      <c r="H1589" t="s">
        <v>26</v>
      </c>
      <c r="I1589">
        <v>17.3</v>
      </c>
      <c r="J1589" t="s">
        <v>43</v>
      </c>
      <c r="K1589">
        <v>8.3000000000000007</v>
      </c>
      <c r="L1589">
        <v>2.97</v>
      </c>
      <c r="M1589" t="s">
        <v>22</v>
      </c>
      <c r="N1589">
        <v>2420.67</v>
      </c>
      <c r="O1589" s="5">
        <f>(ScoreCard!$E$3-laptop_prices3[[#This Row],[Price ($)]])/ScoreCard!$E$3*ScoreCard!$E$5</f>
        <v>3.8801365300132868</v>
      </c>
      <c r="P1589" s="5">
        <f>laptop_prices3[[#This Row],[RAM (GB)]]/ScoreCard!$F$3*ScoreCard!$F$5</f>
        <v>0.875</v>
      </c>
      <c r="Q1589" s="5">
        <f>laptop_prices3[[#This Row],[Screen Size (inch)]]/ScoreCard!$G$3*ScoreCard!$G$5</f>
        <v>2</v>
      </c>
      <c r="R1589" s="5">
        <f>laptop_prices3[[#This Row],[Battery Life (hours)]]/ScoreCard!$H$3*ScoreCard!$H$5</f>
        <v>4.8416666666666677</v>
      </c>
      <c r="S1589" s="5">
        <f>ScoreCard!$I$3-laptop_prices3[[#This Row],[Weight (kg)]]/ScoreCard!$I$3*ScoreCard!$I$5</f>
        <v>1.8028571428571427</v>
      </c>
      <c r="T1589" s="6" cm="1">
        <f t="array" ref="T1589">_xlfn.IFS(laptop_prices3[[#This Row],[Storage]]="512GB SSD", 512, laptop_prices3[[#This Row],[Storage]] = "1TB SSD", 1000, laptop_prices3[[#This Row],[Storage]] = "2TB SSD", 2000, laptop_prices3[[#This Row],[Storage]]= "256GB SSD", 256, laptop_prices3[[#This Row],[Storage]] = "1TB HDD", 1000*0.7)</f>
        <v>512</v>
      </c>
      <c r="U1589" s="5">
        <f>laptop_prices3[[#This Row],[Storage Raw Value]]/ScoreCard!$J$3*ScoreCard!$J$5</f>
        <v>2.048</v>
      </c>
    </row>
    <row r="1590" spans="2:21" x14ac:dyDescent="0.2">
      <c r="B1590" s="4" cm="1">
        <f t="array" ref="B1590">SUM(laptop_prices3[[#This Row],[RAM Comp]:[Weight Comp]]+laptop_prices3[[#This Row],[Storage Comp]])</f>
        <v>42.886325350949626</v>
      </c>
      <c r="C1590">
        <v>1588</v>
      </c>
      <c r="D1590" t="s">
        <v>11</v>
      </c>
      <c r="E1590" t="s">
        <v>41</v>
      </c>
      <c r="F1590">
        <v>8</v>
      </c>
      <c r="G1590" t="s">
        <v>25</v>
      </c>
      <c r="H1590" t="s">
        <v>26</v>
      </c>
      <c r="I1590">
        <v>15.6</v>
      </c>
      <c r="J1590" t="s">
        <v>15</v>
      </c>
      <c r="K1590">
        <v>10.5</v>
      </c>
      <c r="L1590">
        <v>2.48</v>
      </c>
      <c r="M1590" t="s">
        <v>16</v>
      </c>
      <c r="N1590">
        <v>3281.01</v>
      </c>
      <c r="O1590" s="5">
        <f>(ScoreCard!$E$3-laptop_prices3[[#This Row],[Price ($)]])/ScoreCard!$E$3*ScoreCard!$E$5</f>
        <v>3.4821213781056044</v>
      </c>
      <c r="P1590" s="5">
        <f>laptop_prices3[[#This Row],[RAM (GB)]]/ScoreCard!$F$3*ScoreCard!$F$5</f>
        <v>0.875</v>
      </c>
      <c r="Q1590" s="5">
        <f>laptop_prices3[[#This Row],[Screen Size (inch)]]/ScoreCard!$G$3*ScoreCard!$G$5</f>
        <v>1.8034682080924855</v>
      </c>
      <c r="R1590" s="5">
        <f>laptop_prices3[[#This Row],[Battery Life (hours)]]/ScoreCard!$H$3*ScoreCard!$H$5</f>
        <v>6.125</v>
      </c>
      <c r="S1590" s="5">
        <f>ScoreCard!$I$3-laptop_prices3[[#This Row],[Weight (kg)]]/ScoreCard!$I$3*ScoreCard!$I$5</f>
        <v>2.0828571428571427</v>
      </c>
      <c r="T1590" s="6" cm="1">
        <f t="array" ref="T1590">_xlfn.IFS(laptop_prices3[[#This Row],[Storage]]="512GB SSD", 512, laptop_prices3[[#This Row],[Storage]] = "1TB SSD", 1000, laptop_prices3[[#This Row],[Storage]] = "2TB SSD", 2000, laptop_prices3[[#This Row],[Storage]]= "256GB SSD", 256, laptop_prices3[[#This Row],[Storage]] = "1TB HDD", 1000*0.7)</f>
        <v>2000</v>
      </c>
      <c r="U1590" s="5">
        <f>laptop_prices3[[#This Row],[Storage Raw Value]]/ScoreCard!$J$3*ScoreCard!$J$5</f>
        <v>8</v>
      </c>
    </row>
    <row r="1591" spans="2:21" x14ac:dyDescent="0.2">
      <c r="B1591" s="4" cm="1">
        <f t="array" ref="B1591">SUM(laptop_prices3[[#This Row],[RAM Comp]:[Weight Comp]]+laptop_prices3[[#This Row],[Storage Comp]])</f>
        <v>22.204306633636111</v>
      </c>
      <c r="C1591">
        <v>1589</v>
      </c>
      <c r="D1591" t="s">
        <v>33</v>
      </c>
      <c r="E1591" t="s">
        <v>31</v>
      </c>
      <c r="F1591">
        <v>64</v>
      </c>
      <c r="G1591" t="s">
        <v>13</v>
      </c>
      <c r="H1591" t="s">
        <v>40</v>
      </c>
      <c r="I1591">
        <v>14</v>
      </c>
      <c r="J1591" t="s">
        <v>15</v>
      </c>
      <c r="K1591">
        <v>5</v>
      </c>
      <c r="L1591">
        <v>1.79</v>
      </c>
      <c r="M1591" t="s">
        <v>30</v>
      </c>
      <c r="N1591">
        <v>2489.52</v>
      </c>
      <c r="O1591" s="5">
        <f>(ScoreCard!$E$3-laptop_prices3[[#This Row],[Price ($)]])/ScoreCard!$E$3*ScoreCard!$E$5</f>
        <v>3.8482847700011469</v>
      </c>
      <c r="P1591" s="5">
        <f>laptop_prices3[[#This Row],[RAM (GB)]]/ScoreCard!$F$3*ScoreCard!$F$5</f>
        <v>7</v>
      </c>
      <c r="Q1591" s="5">
        <f>laptop_prices3[[#This Row],[Screen Size (inch)]]/ScoreCard!$G$3*ScoreCard!$G$5</f>
        <v>1.6184971098265895</v>
      </c>
      <c r="R1591" s="5">
        <f>laptop_prices3[[#This Row],[Battery Life (hours)]]/ScoreCard!$H$3*ScoreCard!$H$5</f>
        <v>2.916666666666667</v>
      </c>
      <c r="S1591" s="5">
        <f>ScoreCard!$I$3-laptop_prices3[[#This Row],[Weight (kg)]]/ScoreCard!$I$3*ScoreCard!$I$5</f>
        <v>2.4771428571428569</v>
      </c>
      <c r="T1591" s="6" cm="1">
        <f t="array" ref="T1591">_xlfn.IFS(laptop_prices3[[#This Row],[Storage]]="512GB SSD", 512, laptop_prices3[[#This Row],[Storage]] = "1TB SSD", 1000, laptop_prices3[[#This Row],[Storage]] = "2TB SSD", 2000, laptop_prices3[[#This Row],[Storage]]= "256GB SSD", 256, laptop_prices3[[#This Row],[Storage]] = "1TB HDD", 1000*0.7)</f>
        <v>512</v>
      </c>
      <c r="U1591" s="5">
        <f>laptop_prices3[[#This Row],[Storage Raw Value]]/ScoreCard!$J$3*ScoreCard!$J$5</f>
        <v>2.048</v>
      </c>
    </row>
    <row r="1592" spans="2:21" x14ac:dyDescent="0.2">
      <c r="B1592" s="4" cm="1">
        <f t="array" ref="B1592">SUM(laptop_prices3[[#This Row],[RAM Comp]:[Weight Comp]]+laptop_prices3[[#This Row],[Storage Comp]])</f>
        <v>28.042810349573355</v>
      </c>
      <c r="C1592">
        <v>1590</v>
      </c>
      <c r="D1592" t="s">
        <v>33</v>
      </c>
      <c r="E1592" t="s">
        <v>37</v>
      </c>
      <c r="F1592">
        <v>16</v>
      </c>
      <c r="G1592" t="s">
        <v>19</v>
      </c>
      <c r="H1592" t="s">
        <v>32</v>
      </c>
      <c r="I1592">
        <v>13.3</v>
      </c>
      <c r="J1592" t="s">
        <v>21</v>
      </c>
      <c r="K1592">
        <v>10.4</v>
      </c>
      <c r="L1592">
        <v>1.42</v>
      </c>
      <c r="M1592" t="s">
        <v>16</v>
      </c>
      <c r="N1592">
        <v>1520.94</v>
      </c>
      <c r="O1592" s="5">
        <f>(ScoreCard!$E$3-laptop_prices3[[#This Row],[Price ($)]])/ScoreCard!$E$3*ScoreCard!$E$5</f>
        <v>4.2963744971261706</v>
      </c>
      <c r="P1592" s="5">
        <f>laptop_prices3[[#This Row],[RAM (GB)]]/ScoreCard!$F$3*ScoreCard!$F$5</f>
        <v>1.75</v>
      </c>
      <c r="Q1592" s="5">
        <f>laptop_prices3[[#This Row],[Screen Size (inch)]]/ScoreCard!$G$3*ScoreCard!$G$5</f>
        <v>1.5375722543352601</v>
      </c>
      <c r="R1592" s="5">
        <f>laptop_prices3[[#This Row],[Battery Life (hours)]]/ScoreCard!$H$3*ScoreCard!$H$5</f>
        <v>6.0666666666666664</v>
      </c>
      <c r="S1592" s="5">
        <f>ScoreCard!$I$3-laptop_prices3[[#This Row],[Weight (kg)]]/ScoreCard!$I$3*ScoreCard!$I$5</f>
        <v>2.6885714285714286</v>
      </c>
      <c r="T1592" s="6" cm="1">
        <f t="array" ref="T1592">_xlfn.IFS(laptop_prices3[[#This Row],[Storage]]="512GB SSD", 512, laptop_prices3[[#This Row],[Storage]] = "1TB SSD", 1000, laptop_prices3[[#This Row],[Storage]] = "2TB SSD", 2000, laptop_prices3[[#This Row],[Storage]]= "256GB SSD", 256, laptop_prices3[[#This Row],[Storage]] = "1TB HDD", 1000*0.7)</f>
        <v>1000</v>
      </c>
      <c r="U1592" s="5">
        <f>laptop_prices3[[#This Row],[Storage Raw Value]]/ScoreCard!$J$3*ScoreCard!$J$5</f>
        <v>4</v>
      </c>
    </row>
    <row r="1593" spans="2:21" x14ac:dyDescent="0.2">
      <c r="B1593" s="4" cm="1">
        <f t="array" ref="B1593">SUM(laptop_prices3[[#This Row],[RAM Comp]:[Weight Comp]]+laptop_prices3[[#This Row],[Storage Comp]])</f>
        <v>42.13363955408753</v>
      </c>
      <c r="C1593">
        <v>1591</v>
      </c>
      <c r="D1593" t="s">
        <v>33</v>
      </c>
      <c r="E1593" t="s">
        <v>31</v>
      </c>
      <c r="F1593">
        <v>4</v>
      </c>
      <c r="G1593" t="s">
        <v>25</v>
      </c>
      <c r="H1593" t="s">
        <v>35</v>
      </c>
      <c r="I1593">
        <v>16</v>
      </c>
      <c r="J1593" t="s">
        <v>15</v>
      </c>
      <c r="K1593">
        <v>9.9</v>
      </c>
      <c r="L1593">
        <v>2.5</v>
      </c>
      <c r="M1593" t="s">
        <v>16</v>
      </c>
      <c r="N1593">
        <v>1024.8399999999999</v>
      </c>
      <c r="O1593" s="5">
        <f>(ScoreCard!$E$3-laptop_prices3[[#This Row],[Price ($)]])/ScoreCard!$E$3*ScoreCard!$E$5</f>
        <v>4.5258829668723184</v>
      </c>
      <c r="P1593" s="5">
        <f>laptop_prices3[[#This Row],[RAM (GB)]]/ScoreCard!$F$3*ScoreCard!$F$5</f>
        <v>0.4375</v>
      </c>
      <c r="Q1593" s="5">
        <f>laptop_prices3[[#This Row],[Screen Size (inch)]]/ScoreCard!$G$3*ScoreCard!$G$5</f>
        <v>1.8497109826589595</v>
      </c>
      <c r="R1593" s="5">
        <f>laptop_prices3[[#This Row],[Battery Life (hours)]]/ScoreCard!$H$3*ScoreCard!$H$5</f>
        <v>5.7750000000000004</v>
      </c>
      <c r="S1593" s="5">
        <f>ScoreCard!$I$3-laptop_prices3[[#This Row],[Weight (kg)]]/ScoreCard!$I$3*ScoreCard!$I$5</f>
        <v>2.0714285714285712</v>
      </c>
      <c r="T1593" s="6" cm="1">
        <f t="array" ref="T1593">_xlfn.IFS(laptop_prices3[[#This Row],[Storage]]="512GB SSD", 512, laptop_prices3[[#This Row],[Storage]] = "1TB SSD", 1000, laptop_prices3[[#This Row],[Storage]] = "2TB SSD", 2000, laptop_prices3[[#This Row],[Storage]]= "256GB SSD", 256, laptop_prices3[[#This Row],[Storage]] = "1TB HDD", 1000*0.7)</f>
        <v>2000</v>
      </c>
      <c r="U1593" s="5">
        <f>laptop_prices3[[#This Row],[Storage Raw Value]]/ScoreCard!$J$3*ScoreCard!$J$5</f>
        <v>8</v>
      </c>
    </row>
    <row r="1594" spans="2:21" x14ac:dyDescent="0.2">
      <c r="B1594" s="4" cm="1">
        <f t="array" ref="B1594">SUM(laptop_prices3[[#This Row],[RAM Comp]:[Weight Comp]]+laptop_prices3[[#This Row],[Storage Comp]])</f>
        <v>29.409238921001929</v>
      </c>
      <c r="C1594">
        <v>1592</v>
      </c>
      <c r="D1594" t="s">
        <v>33</v>
      </c>
      <c r="E1594" t="s">
        <v>37</v>
      </c>
      <c r="F1594">
        <v>32</v>
      </c>
      <c r="G1594" t="s">
        <v>19</v>
      </c>
      <c r="H1594" t="s">
        <v>35</v>
      </c>
      <c r="I1594">
        <v>13.3</v>
      </c>
      <c r="J1594" t="s">
        <v>43</v>
      </c>
      <c r="K1594">
        <v>11.3</v>
      </c>
      <c r="L1594">
        <v>3.01</v>
      </c>
      <c r="M1594" t="s">
        <v>22</v>
      </c>
      <c r="N1594">
        <v>2530.85</v>
      </c>
      <c r="O1594" s="5">
        <f>(ScoreCard!$E$3-laptop_prices3[[#This Row],[Price ($)]])/ScoreCard!$E$3*ScoreCard!$E$5</f>
        <v>3.8291644614855085</v>
      </c>
      <c r="P1594" s="5">
        <f>laptop_prices3[[#This Row],[RAM (GB)]]/ScoreCard!$F$3*ScoreCard!$F$5</f>
        <v>3.5</v>
      </c>
      <c r="Q1594" s="5">
        <f>laptop_prices3[[#This Row],[Screen Size (inch)]]/ScoreCard!$G$3*ScoreCard!$G$5</f>
        <v>1.5375722543352601</v>
      </c>
      <c r="R1594" s="5">
        <f>laptop_prices3[[#This Row],[Battery Life (hours)]]/ScoreCard!$H$3*ScoreCard!$H$5</f>
        <v>6.5916666666666677</v>
      </c>
      <c r="S1594" s="5">
        <f>ScoreCard!$I$3-laptop_prices3[[#This Row],[Weight (kg)]]/ScoreCard!$I$3*ScoreCard!$I$5</f>
        <v>1.78</v>
      </c>
      <c r="T1594" s="6" cm="1">
        <f t="array" ref="T1594">_xlfn.IFS(laptop_prices3[[#This Row],[Storage]]="512GB SSD", 512, laptop_prices3[[#This Row],[Storage]] = "1TB SSD", 1000, laptop_prices3[[#This Row],[Storage]] = "2TB SSD", 2000, laptop_prices3[[#This Row],[Storage]]= "256GB SSD", 256, laptop_prices3[[#This Row],[Storage]] = "1TB HDD", 1000*0.7)</f>
        <v>1000</v>
      </c>
      <c r="U1594" s="5">
        <f>laptop_prices3[[#This Row],[Storage Raw Value]]/ScoreCard!$J$3*ScoreCard!$J$5</f>
        <v>4</v>
      </c>
    </row>
    <row r="1595" spans="2:21" x14ac:dyDescent="0.2">
      <c r="B1595" s="4" cm="1">
        <f t="array" ref="B1595">SUM(laptop_prices3[[#This Row],[RAM Comp]:[Weight Comp]]+laptop_prices3[[#This Row],[Storage Comp]])</f>
        <v>23.611428571428572</v>
      </c>
      <c r="C1595">
        <v>1593</v>
      </c>
      <c r="D1595" t="s">
        <v>11</v>
      </c>
      <c r="E1595" t="s">
        <v>18</v>
      </c>
      <c r="F1595">
        <v>32</v>
      </c>
      <c r="G1595" t="s">
        <v>42</v>
      </c>
      <c r="H1595" t="s">
        <v>40</v>
      </c>
      <c r="I1595">
        <v>17.3</v>
      </c>
      <c r="J1595" t="s">
        <v>43</v>
      </c>
      <c r="K1595">
        <v>7.2</v>
      </c>
      <c r="L1595">
        <v>1.38</v>
      </c>
      <c r="M1595" t="s">
        <v>22</v>
      </c>
      <c r="N1595">
        <v>2787.07</v>
      </c>
      <c r="O1595" s="5">
        <f>(ScoreCard!$E$3-laptop_prices3[[#This Row],[Price ($)]])/ScoreCard!$E$3*ScoreCard!$E$5</f>
        <v>3.710630576949411</v>
      </c>
      <c r="P1595" s="5">
        <f>laptop_prices3[[#This Row],[RAM (GB)]]/ScoreCard!$F$3*ScoreCard!$F$5</f>
        <v>3.5</v>
      </c>
      <c r="Q1595" s="5">
        <f>laptop_prices3[[#This Row],[Screen Size (inch)]]/ScoreCard!$G$3*ScoreCard!$G$5</f>
        <v>2</v>
      </c>
      <c r="R1595" s="5">
        <f>laptop_prices3[[#This Row],[Battery Life (hours)]]/ScoreCard!$H$3*ScoreCard!$H$5</f>
        <v>4.2</v>
      </c>
      <c r="S1595" s="5">
        <f>ScoreCard!$I$3-laptop_prices3[[#This Row],[Weight (kg)]]/ScoreCard!$I$3*ScoreCard!$I$5</f>
        <v>2.7114285714285717</v>
      </c>
      <c r="T1595" s="6" cm="1">
        <f t="array" ref="T1595">_xlfn.IFS(laptop_prices3[[#This Row],[Storage]]="512GB SSD", 512, laptop_prices3[[#This Row],[Storage]] = "1TB SSD", 1000, laptop_prices3[[#This Row],[Storage]] = "2TB SSD", 2000, laptop_prices3[[#This Row],[Storage]]= "256GB SSD", 256, laptop_prices3[[#This Row],[Storage]] = "1TB HDD", 1000*0.7)</f>
        <v>700</v>
      </c>
      <c r="U1595" s="5">
        <f>laptop_prices3[[#This Row],[Storage Raw Value]]/ScoreCard!$J$3*ScoreCard!$J$5</f>
        <v>2.8</v>
      </c>
    </row>
    <row r="1596" spans="2:21" x14ac:dyDescent="0.2">
      <c r="B1596" s="4" cm="1">
        <f t="array" ref="B1596">SUM(laptop_prices3[[#This Row],[RAM Comp]:[Weight Comp]]+laptop_prices3[[#This Row],[Storage Comp]])</f>
        <v>42.214211395540872</v>
      </c>
      <c r="C1596">
        <v>1594</v>
      </c>
      <c r="D1596" t="s">
        <v>23</v>
      </c>
      <c r="E1596" t="s">
        <v>12</v>
      </c>
      <c r="F1596">
        <v>16</v>
      </c>
      <c r="G1596" t="s">
        <v>25</v>
      </c>
      <c r="H1596" t="s">
        <v>32</v>
      </c>
      <c r="I1596">
        <v>14</v>
      </c>
      <c r="J1596" t="s">
        <v>43</v>
      </c>
      <c r="K1596">
        <v>8.4</v>
      </c>
      <c r="L1596">
        <v>2.72</v>
      </c>
      <c r="M1596" t="s">
        <v>46</v>
      </c>
      <c r="N1596">
        <v>922.16</v>
      </c>
      <c r="O1596" s="5">
        <f>(ScoreCard!$E$3-laptop_prices3[[#This Row],[Price ($)]])/ScoreCard!$E$3*ScoreCard!$E$5</f>
        <v>4.5733853447669661</v>
      </c>
      <c r="P1596" s="5">
        <f>laptop_prices3[[#This Row],[RAM (GB)]]/ScoreCard!$F$3*ScoreCard!$F$5</f>
        <v>1.75</v>
      </c>
      <c r="Q1596" s="5">
        <f>laptop_prices3[[#This Row],[Screen Size (inch)]]/ScoreCard!$G$3*ScoreCard!$G$5</f>
        <v>1.6184971098265895</v>
      </c>
      <c r="R1596" s="5">
        <f>laptop_prices3[[#This Row],[Battery Life (hours)]]/ScoreCard!$H$3*ScoreCard!$H$5</f>
        <v>4.9000000000000004</v>
      </c>
      <c r="S1596" s="5">
        <f>ScoreCard!$I$3-laptop_prices3[[#This Row],[Weight (kg)]]/ScoreCard!$I$3*ScoreCard!$I$5</f>
        <v>1.9457142857142855</v>
      </c>
      <c r="T1596" s="6" cm="1">
        <f t="array" ref="T1596">_xlfn.IFS(laptop_prices3[[#This Row],[Storage]]="512GB SSD", 512, laptop_prices3[[#This Row],[Storage]] = "1TB SSD", 1000, laptop_prices3[[#This Row],[Storage]] = "2TB SSD", 2000, laptop_prices3[[#This Row],[Storage]]= "256GB SSD", 256, laptop_prices3[[#This Row],[Storage]] = "1TB HDD", 1000*0.7)</f>
        <v>2000</v>
      </c>
      <c r="U1596" s="5">
        <f>laptop_prices3[[#This Row],[Storage Raw Value]]/ScoreCard!$J$3*ScoreCard!$J$5</f>
        <v>8</v>
      </c>
    </row>
    <row r="1597" spans="2:21" x14ac:dyDescent="0.2">
      <c r="B1597" s="4" cm="1">
        <f t="array" ref="B1597">SUM(laptop_prices3[[#This Row],[RAM Comp]:[Weight Comp]]+laptop_prices3[[#This Row],[Storage Comp]])</f>
        <v>21.361381778144786</v>
      </c>
      <c r="C1597">
        <v>1595</v>
      </c>
      <c r="D1597" t="s">
        <v>34</v>
      </c>
      <c r="E1597" t="s">
        <v>18</v>
      </c>
      <c r="F1597">
        <v>8</v>
      </c>
      <c r="G1597" t="s">
        <v>42</v>
      </c>
      <c r="H1597" t="s">
        <v>44</v>
      </c>
      <c r="I1597">
        <v>13.3</v>
      </c>
      <c r="J1597" t="s">
        <v>27</v>
      </c>
      <c r="K1597">
        <v>8.9</v>
      </c>
      <c r="L1597">
        <v>1.65</v>
      </c>
      <c r="M1597" t="s">
        <v>16</v>
      </c>
      <c r="N1597">
        <v>1306.56</v>
      </c>
      <c r="O1597" s="5">
        <f>(ScoreCard!$E$3-laptop_prices3[[#This Row],[Price ($)]])/ScoreCard!$E$3*ScoreCard!$E$5</f>
        <v>4.3955521341835775</v>
      </c>
      <c r="P1597" s="5">
        <f>laptop_prices3[[#This Row],[RAM (GB)]]/ScoreCard!$F$3*ScoreCard!$F$5</f>
        <v>0.875</v>
      </c>
      <c r="Q1597" s="5">
        <f>laptop_prices3[[#This Row],[Screen Size (inch)]]/ScoreCard!$G$3*ScoreCard!$G$5</f>
        <v>1.5375722543352601</v>
      </c>
      <c r="R1597" s="5">
        <f>laptop_prices3[[#This Row],[Battery Life (hours)]]/ScoreCard!$H$3*ScoreCard!$H$5</f>
        <v>5.1916666666666664</v>
      </c>
      <c r="S1597" s="5">
        <f>ScoreCard!$I$3-laptop_prices3[[#This Row],[Weight (kg)]]/ScoreCard!$I$3*ScoreCard!$I$5</f>
        <v>2.5571428571428569</v>
      </c>
      <c r="T1597" s="6" cm="1">
        <f t="array" ref="T1597">_xlfn.IFS(laptop_prices3[[#This Row],[Storage]]="512GB SSD", 512, laptop_prices3[[#This Row],[Storage]] = "1TB SSD", 1000, laptop_prices3[[#This Row],[Storage]] = "2TB SSD", 2000, laptop_prices3[[#This Row],[Storage]]= "256GB SSD", 256, laptop_prices3[[#This Row],[Storage]] = "1TB HDD", 1000*0.7)</f>
        <v>700</v>
      </c>
      <c r="U1597" s="5">
        <f>laptop_prices3[[#This Row],[Storage Raw Value]]/ScoreCard!$J$3*ScoreCard!$J$5</f>
        <v>2.8</v>
      </c>
    </row>
    <row r="1598" spans="2:21" x14ac:dyDescent="0.2">
      <c r="B1598" s="4" cm="1">
        <f t="array" ref="B1598">SUM(laptop_prices3[[#This Row],[RAM Comp]:[Weight Comp]]+laptop_prices3[[#This Row],[Storage Comp]])</f>
        <v>27.517544728874206</v>
      </c>
      <c r="C1598">
        <v>1596</v>
      </c>
      <c r="D1598" t="s">
        <v>23</v>
      </c>
      <c r="E1598" t="s">
        <v>41</v>
      </c>
      <c r="F1598">
        <v>32</v>
      </c>
      <c r="G1598" t="s">
        <v>19</v>
      </c>
      <c r="H1598" t="s">
        <v>14</v>
      </c>
      <c r="I1598">
        <v>14</v>
      </c>
      <c r="J1598" t="s">
        <v>43</v>
      </c>
      <c r="K1598">
        <v>6.4</v>
      </c>
      <c r="L1598">
        <v>1.46</v>
      </c>
      <c r="M1598" t="s">
        <v>30</v>
      </c>
      <c r="N1598">
        <v>2679.3</v>
      </c>
      <c r="O1598" s="5">
        <f>(ScoreCard!$E$3-laptop_prices3[[#This Row],[Price ($)]])/ScoreCard!$E$3*ScoreCard!$E$5</f>
        <v>3.7604877182204093</v>
      </c>
      <c r="P1598" s="5">
        <f>laptop_prices3[[#This Row],[RAM (GB)]]/ScoreCard!$F$3*ScoreCard!$F$5</f>
        <v>3.5</v>
      </c>
      <c r="Q1598" s="5">
        <f>laptop_prices3[[#This Row],[Screen Size (inch)]]/ScoreCard!$G$3*ScoreCard!$G$5</f>
        <v>1.6184971098265895</v>
      </c>
      <c r="R1598" s="5">
        <f>laptop_prices3[[#This Row],[Battery Life (hours)]]/ScoreCard!$H$3*ScoreCard!$H$5</f>
        <v>3.7333333333333334</v>
      </c>
      <c r="S1598" s="5">
        <f>ScoreCard!$I$3-laptop_prices3[[#This Row],[Weight (kg)]]/ScoreCard!$I$3*ScoreCard!$I$5</f>
        <v>2.6657142857142855</v>
      </c>
      <c r="T1598" s="6" cm="1">
        <f t="array" ref="T1598">_xlfn.IFS(laptop_prices3[[#This Row],[Storage]]="512GB SSD", 512, laptop_prices3[[#This Row],[Storage]] = "1TB SSD", 1000, laptop_prices3[[#This Row],[Storage]] = "2TB SSD", 2000, laptop_prices3[[#This Row],[Storage]]= "256GB SSD", 256, laptop_prices3[[#This Row],[Storage]] = "1TB HDD", 1000*0.7)</f>
        <v>1000</v>
      </c>
      <c r="U1598" s="5">
        <f>laptop_prices3[[#This Row],[Storage Raw Value]]/ScoreCard!$J$3*ScoreCard!$J$5</f>
        <v>4</v>
      </c>
    </row>
    <row r="1599" spans="2:21" x14ac:dyDescent="0.2">
      <c r="B1599" s="4" cm="1">
        <f t="array" ref="B1599">SUM(laptop_prices3[[#This Row],[RAM Comp]:[Weight Comp]]+laptop_prices3[[#This Row],[Storage Comp]])</f>
        <v>42.061139554087532</v>
      </c>
      <c r="C1599">
        <v>1597</v>
      </c>
      <c r="D1599" t="s">
        <v>47</v>
      </c>
      <c r="E1599" t="s">
        <v>41</v>
      </c>
      <c r="F1599">
        <v>32</v>
      </c>
      <c r="G1599" t="s">
        <v>25</v>
      </c>
      <c r="H1599" t="s">
        <v>20</v>
      </c>
      <c r="I1599">
        <v>16</v>
      </c>
      <c r="J1599" t="s">
        <v>43</v>
      </c>
      <c r="K1599">
        <v>4.8</v>
      </c>
      <c r="L1599">
        <v>2.78</v>
      </c>
      <c r="M1599" t="s">
        <v>16</v>
      </c>
      <c r="N1599">
        <v>3803.8</v>
      </c>
      <c r="O1599" s="5">
        <f>(ScoreCard!$E$3-laptop_prices3[[#This Row],[Price ($)]])/ScoreCard!$E$3*ScoreCard!$E$5</f>
        <v>3.2402654359596883</v>
      </c>
      <c r="P1599" s="5">
        <f>laptop_prices3[[#This Row],[RAM (GB)]]/ScoreCard!$F$3*ScoreCard!$F$5</f>
        <v>3.5</v>
      </c>
      <c r="Q1599" s="5">
        <f>laptop_prices3[[#This Row],[Screen Size (inch)]]/ScoreCard!$G$3*ScoreCard!$G$5</f>
        <v>1.8497109826589595</v>
      </c>
      <c r="R1599" s="5">
        <f>laptop_prices3[[#This Row],[Battery Life (hours)]]/ScoreCard!$H$3*ScoreCard!$H$5</f>
        <v>2.8</v>
      </c>
      <c r="S1599" s="5">
        <f>ScoreCard!$I$3-laptop_prices3[[#This Row],[Weight (kg)]]/ScoreCard!$I$3*ScoreCard!$I$5</f>
        <v>1.9114285714285715</v>
      </c>
      <c r="T1599" s="6" cm="1">
        <f t="array" ref="T1599">_xlfn.IFS(laptop_prices3[[#This Row],[Storage]]="512GB SSD", 512, laptop_prices3[[#This Row],[Storage]] = "1TB SSD", 1000, laptop_prices3[[#This Row],[Storage]] = "2TB SSD", 2000, laptop_prices3[[#This Row],[Storage]]= "256GB SSD", 256, laptop_prices3[[#This Row],[Storage]] = "1TB HDD", 1000*0.7)</f>
        <v>2000</v>
      </c>
      <c r="U1599" s="5">
        <f>laptop_prices3[[#This Row],[Storage Raw Value]]/ScoreCard!$J$3*ScoreCard!$J$5</f>
        <v>8</v>
      </c>
    </row>
    <row r="1600" spans="2:21" x14ac:dyDescent="0.2">
      <c r="B1600" s="4" cm="1">
        <f t="array" ref="B1600">SUM(laptop_prices3[[#This Row],[RAM Comp]:[Weight Comp]]+laptop_prices3[[#This Row],[Storage Comp]])</f>
        <v>33.274000825763828</v>
      </c>
      <c r="C1600">
        <v>1598</v>
      </c>
      <c r="D1600" t="s">
        <v>47</v>
      </c>
      <c r="E1600" t="s">
        <v>12</v>
      </c>
      <c r="F1600">
        <v>64</v>
      </c>
      <c r="G1600" t="s">
        <v>19</v>
      </c>
      <c r="H1600" t="s">
        <v>35</v>
      </c>
      <c r="I1600">
        <v>13.3</v>
      </c>
      <c r="J1600" t="s">
        <v>43</v>
      </c>
      <c r="K1600">
        <v>11.7</v>
      </c>
      <c r="L1600">
        <v>2.78</v>
      </c>
      <c r="M1600" t="s">
        <v>46</v>
      </c>
      <c r="N1600">
        <v>2671.74</v>
      </c>
      <c r="O1600" s="5">
        <f>(ScoreCard!$E$3-laptop_prices3[[#This Row],[Price ($)]])/ScoreCard!$E$3*ScoreCard!$E$5</f>
        <v>3.763985166378605</v>
      </c>
      <c r="P1600" s="5">
        <f>laptop_prices3[[#This Row],[RAM (GB)]]/ScoreCard!$F$3*ScoreCard!$F$5</f>
        <v>7</v>
      </c>
      <c r="Q1600" s="5">
        <f>laptop_prices3[[#This Row],[Screen Size (inch)]]/ScoreCard!$G$3*ScoreCard!$G$5</f>
        <v>1.5375722543352601</v>
      </c>
      <c r="R1600" s="5">
        <f>laptop_prices3[[#This Row],[Battery Life (hours)]]/ScoreCard!$H$3*ScoreCard!$H$5</f>
        <v>6.8250000000000002</v>
      </c>
      <c r="S1600" s="5">
        <f>ScoreCard!$I$3-laptop_prices3[[#This Row],[Weight (kg)]]/ScoreCard!$I$3*ScoreCard!$I$5</f>
        <v>1.9114285714285715</v>
      </c>
      <c r="T1600" s="6" cm="1">
        <f t="array" ref="T1600">_xlfn.IFS(laptop_prices3[[#This Row],[Storage]]="512GB SSD", 512, laptop_prices3[[#This Row],[Storage]] = "1TB SSD", 1000, laptop_prices3[[#This Row],[Storage]] = "2TB SSD", 2000, laptop_prices3[[#This Row],[Storage]]= "256GB SSD", 256, laptop_prices3[[#This Row],[Storage]] = "1TB HDD", 1000*0.7)</f>
        <v>1000</v>
      </c>
      <c r="U1600" s="5">
        <f>laptop_prices3[[#This Row],[Storage Raw Value]]/ScoreCard!$J$3*ScoreCard!$J$5</f>
        <v>4</v>
      </c>
    </row>
    <row r="1601" spans="2:21" x14ac:dyDescent="0.2">
      <c r="B1601" s="4" cm="1">
        <f t="array" ref="B1601">SUM(laptop_prices3[[#This Row],[RAM Comp]:[Weight Comp]]+laptop_prices3[[#This Row],[Storage Comp]])</f>
        <v>22.06457225433526</v>
      </c>
      <c r="C1601">
        <v>1599</v>
      </c>
      <c r="D1601" t="s">
        <v>17</v>
      </c>
      <c r="E1601" t="s">
        <v>31</v>
      </c>
      <c r="F1601">
        <v>64</v>
      </c>
      <c r="G1601" t="s">
        <v>13</v>
      </c>
      <c r="H1601" t="s">
        <v>44</v>
      </c>
      <c r="I1601">
        <v>13.3</v>
      </c>
      <c r="J1601" t="s">
        <v>21</v>
      </c>
      <c r="K1601">
        <v>6.3</v>
      </c>
      <c r="L1601">
        <v>3.22</v>
      </c>
      <c r="M1601" t="s">
        <v>16</v>
      </c>
      <c r="N1601">
        <v>1587.25</v>
      </c>
      <c r="O1601" s="5">
        <f>(ScoreCard!$E$3-laptop_prices3[[#This Row],[Price ($)]])/ScoreCard!$E$3*ScoreCard!$E$5</f>
        <v>4.265697805675118</v>
      </c>
      <c r="P1601" s="5">
        <f>laptop_prices3[[#This Row],[RAM (GB)]]/ScoreCard!$F$3*ScoreCard!$F$5</f>
        <v>7</v>
      </c>
      <c r="Q1601" s="5">
        <f>laptop_prices3[[#This Row],[Screen Size (inch)]]/ScoreCard!$G$3*ScoreCard!$G$5</f>
        <v>1.5375722543352601</v>
      </c>
      <c r="R1601" s="5">
        <f>laptop_prices3[[#This Row],[Battery Life (hours)]]/ScoreCard!$H$3*ScoreCard!$H$5</f>
        <v>3.6750000000000003</v>
      </c>
      <c r="S1601" s="5">
        <f>ScoreCard!$I$3-laptop_prices3[[#This Row],[Weight (kg)]]/ScoreCard!$I$3*ScoreCard!$I$5</f>
        <v>1.66</v>
      </c>
      <c r="T1601" s="6" cm="1">
        <f t="array" ref="T1601">_xlfn.IFS(laptop_prices3[[#This Row],[Storage]]="512GB SSD", 512, laptop_prices3[[#This Row],[Storage]] = "1TB SSD", 1000, laptop_prices3[[#This Row],[Storage]] = "2TB SSD", 2000, laptop_prices3[[#This Row],[Storage]]= "256GB SSD", 256, laptop_prices3[[#This Row],[Storage]] = "1TB HDD", 1000*0.7)</f>
        <v>512</v>
      </c>
      <c r="U1601" s="5">
        <f>laptop_prices3[[#This Row],[Storage Raw Value]]/ScoreCard!$J$3*ScoreCard!$J$5</f>
        <v>2.048</v>
      </c>
    </row>
    <row r="1602" spans="2:21" x14ac:dyDescent="0.2">
      <c r="B1602" s="4" cm="1">
        <f t="array" ref="B1602">SUM(laptop_prices3[[#This Row],[RAM Comp]:[Weight Comp]]+laptop_prices3[[#This Row],[Storage Comp]])</f>
        <v>30.425611065235344</v>
      </c>
      <c r="C1602">
        <v>1600</v>
      </c>
      <c r="D1602" t="s">
        <v>38</v>
      </c>
      <c r="E1602" t="s">
        <v>48</v>
      </c>
      <c r="F1602">
        <v>64</v>
      </c>
      <c r="G1602" t="s">
        <v>19</v>
      </c>
      <c r="H1602" t="s">
        <v>35</v>
      </c>
      <c r="I1602">
        <v>15.6</v>
      </c>
      <c r="J1602" t="s">
        <v>27</v>
      </c>
      <c r="K1602">
        <v>6.9</v>
      </c>
      <c r="L1602">
        <v>3.33</v>
      </c>
      <c r="M1602" t="s">
        <v>46</v>
      </c>
      <c r="N1602">
        <v>5524.81</v>
      </c>
      <c r="O1602" s="5">
        <f>(ScoreCard!$E$3-laptop_prices3[[#This Row],[Price ($)]])/ScoreCard!$E$3*ScoreCard!$E$5</f>
        <v>2.4440824657564661</v>
      </c>
      <c r="P1602" s="5">
        <f>laptop_prices3[[#This Row],[RAM (GB)]]/ScoreCard!$F$3*ScoreCard!$F$5</f>
        <v>7</v>
      </c>
      <c r="Q1602" s="5">
        <f>laptop_prices3[[#This Row],[Screen Size (inch)]]/ScoreCard!$G$3*ScoreCard!$G$5</f>
        <v>1.8034682080924855</v>
      </c>
      <c r="R1602" s="5">
        <f>laptop_prices3[[#This Row],[Battery Life (hours)]]/ScoreCard!$H$3*ScoreCard!$H$5</f>
        <v>4.0250000000000004</v>
      </c>
      <c r="S1602" s="5">
        <f>ScoreCard!$I$3-laptop_prices3[[#This Row],[Weight (kg)]]/ScoreCard!$I$3*ScoreCard!$I$5</f>
        <v>1.5971428571428572</v>
      </c>
      <c r="T1602" s="6" cm="1">
        <f t="array" ref="T1602">_xlfn.IFS(laptop_prices3[[#This Row],[Storage]]="512GB SSD", 512, laptop_prices3[[#This Row],[Storage]] = "1TB SSD", 1000, laptop_prices3[[#This Row],[Storage]] = "2TB SSD", 2000, laptop_prices3[[#This Row],[Storage]]= "256GB SSD", 256, laptop_prices3[[#This Row],[Storage]] = "1TB HDD", 1000*0.7)</f>
        <v>1000</v>
      </c>
      <c r="U1602" s="5">
        <f>laptop_prices3[[#This Row],[Storage Raw Value]]/ScoreCard!$J$3*ScoreCard!$J$5</f>
        <v>4</v>
      </c>
    </row>
    <row r="1603" spans="2:21" x14ac:dyDescent="0.2">
      <c r="B1603" s="4" cm="1">
        <f t="array" ref="B1603">SUM(laptop_prices3[[#This Row],[RAM Comp]:[Weight Comp]]+laptop_prices3[[#This Row],[Storage Comp]])</f>
        <v>25.763857968620972</v>
      </c>
      <c r="C1603">
        <v>1601</v>
      </c>
      <c r="D1603" t="s">
        <v>47</v>
      </c>
      <c r="E1603" t="s">
        <v>41</v>
      </c>
      <c r="F1603">
        <v>64</v>
      </c>
      <c r="G1603" t="s">
        <v>13</v>
      </c>
      <c r="H1603" t="s">
        <v>14</v>
      </c>
      <c r="I1603">
        <v>13.3</v>
      </c>
      <c r="J1603" t="s">
        <v>21</v>
      </c>
      <c r="K1603">
        <v>10.8</v>
      </c>
      <c r="L1603">
        <v>1.34</v>
      </c>
      <c r="M1603" t="s">
        <v>22</v>
      </c>
      <c r="N1603">
        <v>4241.9799999999996</v>
      </c>
      <c r="O1603" s="5">
        <f>(ScoreCard!$E$3-laptop_prices3[[#This Row],[Price ($)]])/ScoreCard!$E$3*ScoreCard!$E$5</f>
        <v>3.037552230409664</v>
      </c>
      <c r="P1603" s="5">
        <f>laptop_prices3[[#This Row],[RAM (GB)]]/ScoreCard!$F$3*ScoreCard!$F$5</f>
        <v>7</v>
      </c>
      <c r="Q1603" s="5">
        <f>laptop_prices3[[#This Row],[Screen Size (inch)]]/ScoreCard!$G$3*ScoreCard!$G$5</f>
        <v>1.5375722543352601</v>
      </c>
      <c r="R1603" s="5">
        <f>laptop_prices3[[#This Row],[Battery Life (hours)]]/ScoreCard!$H$3*ScoreCard!$H$5</f>
        <v>6.3</v>
      </c>
      <c r="S1603" s="5">
        <f>ScoreCard!$I$3-laptop_prices3[[#This Row],[Weight (kg)]]/ScoreCard!$I$3*ScoreCard!$I$5</f>
        <v>2.734285714285714</v>
      </c>
      <c r="T1603" s="6" cm="1">
        <f t="array" ref="T1603">_xlfn.IFS(laptop_prices3[[#This Row],[Storage]]="512GB SSD", 512, laptop_prices3[[#This Row],[Storage]] = "1TB SSD", 1000, laptop_prices3[[#This Row],[Storage]] = "2TB SSD", 2000, laptop_prices3[[#This Row],[Storage]]= "256GB SSD", 256, laptop_prices3[[#This Row],[Storage]] = "1TB HDD", 1000*0.7)</f>
        <v>512</v>
      </c>
      <c r="U1603" s="5">
        <f>laptop_prices3[[#This Row],[Storage Raw Value]]/ScoreCard!$J$3*ScoreCard!$J$5</f>
        <v>2.048</v>
      </c>
    </row>
    <row r="1604" spans="2:21" x14ac:dyDescent="0.2">
      <c r="B1604" s="4" cm="1">
        <f t="array" ref="B1604">SUM(laptop_prices3[[#This Row],[RAM Comp]:[Weight Comp]]+laptop_prices3[[#This Row],[Storage Comp]])</f>
        <v>41.909449490778975</v>
      </c>
      <c r="C1604">
        <v>1602</v>
      </c>
      <c r="D1604" t="s">
        <v>45</v>
      </c>
      <c r="E1604" t="s">
        <v>12</v>
      </c>
      <c r="F1604">
        <v>16</v>
      </c>
      <c r="G1604" t="s">
        <v>25</v>
      </c>
      <c r="H1604" t="s">
        <v>26</v>
      </c>
      <c r="I1604">
        <v>14</v>
      </c>
      <c r="J1604" t="s">
        <v>21</v>
      </c>
      <c r="K1604">
        <v>6.8</v>
      </c>
      <c r="L1604">
        <v>1.62</v>
      </c>
      <c r="M1604" t="s">
        <v>46</v>
      </c>
      <c r="N1604">
        <v>836.36</v>
      </c>
      <c r="O1604" s="5">
        <f>(ScoreCard!$E$3-laptop_prices3[[#This Row],[Price ($)]])/ScoreCard!$E$3*ScoreCard!$E$5</f>
        <v>4.6130786056099806</v>
      </c>
      <c r="P1604" s="5">
        <f>laptop_prices3[[#This Row],[RAM (GB)]]/ScoreCard!$F$3*ScoreCard!$F$5</f>
        <v>1.75</v>
      </c>
      <c r="Q1604" s="5">
        <f>laptop_prices3[[#This Row],[Screen Size (inch)]]/ScoreCard!$G$3*ScoreCard!$G$5</f>
        <v>1.6184971098265895</v>
      </c>
      <c r="R1604" s="5">
        <f>laptop_prices3[[#This Row],[Battery Life (hours)]]/ScoreCard!$H$3*ScoreCard!$H$5</f>
        <v>3.9666666666666668</v>
      </c>
      <c r="S1604" s="5">
        <f>ScoreCard!$I$3-laptop_prices3[[#This Row],[Weight (kg)]]/ScoreCard!$I$3*ScoreCard!$I$5</f>
        <v>2.5742857142857143</v>
      </c>
      <c r="T1604" s="6" cm="1">
        <f t="array" ref="T1604">_xlfn.IFS(laptop_prices3[[#This Row],[Storage]]="512GB SSD", 512, laptop_prices3[[#This Row],[Storage]] = "1TB SSD", 1000, laptop_prices3[[#This Row],[Storage]] = "2TB SSD", 2000, laptop_prices3[[#This Row],[Storage]]= "256GB SSD", 256, laptop_prices3[[#This Row],[Storage]] = "1TB HDD", 1000*0.7)</f>
        <v>2000</v>
      </c>
      <c r="U1604" s="5">
        <f>laptop_prices3[[#This Row],[Storage Raw Value]]/ScoreCard!$J$3*ScoreCard!$J$5</f>
        <v>8</v>
      </c>
    </row>
    <row r="1605" spans="2:21" x14ac:dyDescent="0.2">
      <c r="B1605" s="4" cm="1">
        <f t="array" ref="B1605">SUM(laptop_prices3[[#This Row],[RAM Comp]:[Weight Comp]]+laptop_prices3[[#This Row],[Storage Comp]])</f>
        <v>32.854761904761901</v>
      </c>
      <c r="C1605">
        <v>1603</v>
      </c>
      <c r="D1605" t="s">
        <v>33</v>
      </c>
      <c r="E1605" t="s">
        <v>24</v>
      </c>
      <c r="F1605">
        <v>64</v>
      </c>
      <c r="G1605" t="s">
        <v>19</v>
      </c>
      <c r="H1605" t="s">
        <v>32</v>
      </c>
      <c r="I1605">
        <v>17.3</v>
      </c>
      <c r="J1605" t="s">
        <v>21</v>
      </c>
      <c r="K1605">
        <v>10.6</v>
      </c>
      <c r="L1605">
        <v>3.2</v>
      </c>
      <c r="M1605" t="s">
        <v>22</v>
      </c>
      <c r="N1605">
        <v>2103.9499999999998</v>
      </c>
      <c r="O1605" s="5">
        <f>(ScoreCard!$E$3-laptop_prices3[[#This Row],[Price ($)]])/ScoreCard!$E$3*ScoreCard!$E$5</f>
        <v>4.0266592523233049</v>
      </c>
      <c r="P1605" s="5">
        <f>laptop_prices3[[#This Row],[RAM (GB)]]/ScoreCard!$F$3*ScoreCard!$F$5</f>
        <v>7</v>
      </c>
      <c r="Q1605" s="5">
        <f>laptop_prices3[[#This Row],[Screen Size (inch)]]/ScoreCard!$G$3*ScoreCard!$G$5</f>
        <v>2</v>
      </c>
      <c r="R1605" s="5">
        <f>laptop_prices3[[#This Row],[Battery Life (hours)]]/ScoreCard!$H$3*ScoreCard!$H$5</f>
        <v>6.1833333333333336</v>
      </c>
      <c r="S1605" s="5">
        <f>ScoreCard!$I$3-laptop_prices3[[#This Row],[Weight (kg)]]/ScoreCard!$I$3*ScoreCard!$I$5</f>
        <v>1.6714285714285713</v>
      </c>
      <c r="T1605" s="6" cm="1">
        <f t="array" ref="T1605">_xlfn.IFS(laptop_prices3[[#This Row],[Storage]]="512GB SSD", 512, laptop_prices3[[#This Row],[Storage]] = "1TB SSD", 1000, laptop_prices3[[#This Row],[Storage]] = "2TB SSD", 2000, laptop_prices3[[#This Row],[Storage]]= "256GB SSD", 256, laptop_prices3[[#This Row],[Storage]] = "1TB HDD", 1000*0.7)</f>
        <v>1000</v>
      </c>
      <c r="U1605" s="5">
        <f>laptop_prices3[[#This Row],[Storage Raw Value]]/ScoreCard!$J$3*ScoreCard!$J$5</f>
        <v>4</v>
      </c>
    </row>
    <row r="1606" spans="2:21" x14ac:dyDescent="0.2">
      <c r="B1606" s="4" cm="1">
        <f t="array" ref="B1606">SUM(laptop_prices3[[#This Row],[RAM Comp]:[Weight Comp]]+laptop_prices3[[#This Row],[Storage Comp]])</f>
        <v>22.06240187173135</v>
      </c>
      <c r="C1606">
        <v>1604</v>
      </c>
      <c r="D1606" t="s">
        <v>47</v>
      </c>
      <c r="E1606" t="s">
        <v>12</v>
      </c>
      <c r="F1606">
        <v>32</v>
      </c>
      <c r="G1606" t="s">
        <v>13</v>
      </c>
      <c r="H1606" t="s">
        <v>20</v>
      </c>
      <c r="I1606">
        <v>14</v>
      </c>
      <c r="J1606" t="s">
        <v>15</v>
      </c>
      <c r="K1606">
        <v>10.6</v>
      </c>
      <c r="L1606">
        <v>1.63</v>
      </c>
      <c r="M1606" t="s">
        <v>46</v>
      </c>
      <c r="N1606">
        <v>2090.9499999999998</v>
      </c>
      <c r="O1606" s="5">
        <f>(ScoreCard!$E$3-laptop_prices3[[#This Row],[Price ($)]])/ScoreCard!$E$3*ScoreCard!$E$5</f>
        <v>4.0326733827540648</v>
      </c>
      <c r="P1606" s="5">
        <f>laptop_prices3[[#This Row],[RAM (GB)]]/ScoreCard!$F$3*ScoreCard!$F$5</f>
        <v>3.5</v>
      </c>
      <c r="Q1606" s="5">
        <f>laptop_prices3[[#This Row],[Screen Size (inch)]]/ScoreCard!$G$3*ScoreCard!$G$5</f>
        <v>1.6184971098265895</v>
      </c>
      <c r="R1606" s="5">
        <f>laptop_prices3[[#This Row],[Battery Life (hours)]]/ScoreCard!$H$3*ScoreCard!$H$5</f>
        <v>6.1833333333333336</v>
      </c>
      <c r="S1606" s="5">
        <f>ScoreCard!$I$3-laptop_prices3[[#This Row],[Weight (kg)]]/ScoreCard!$I$3*ScoreCard!$I$5</f>
        <v>2.5685714285714285</v>
      </c>
      <c r="T1606" s="6" cm="1">
        <f t="array" ref="T1606">_xlfn.IFS(laptop_prices3[[#This Row],[Storage]]="512GB SSD", 512, laptop_prices3[[#This Row],[Storage]] = "1TB SSD", 1000, laptop_prices3[[#This Row],[Storage]] = "2TB SSD", 2000, laptop_prices3[[#This Row],[Storage]]= "256GB SSD", 256, laptop_prices3[[#This Row],[Storage]] = "1TB HDD", 1000*0.7)</f>
        <v>512</v>
      </c>
      <c r="U1606" s="5">
        <f>laptop_prices3[[#This Row],[Storage Raw Value]]/ScoreCard!$J$3*ScoreCard!$J$5</f>
        <v>2.048</v>
      </c>
    </row>
    <row r="1607" spans="2:21" x14ac:dyDescent="0.2">
      <c r="B1607" s="4" cm="1">
        <f t="array" ref="B1607">SUM(laptop_prices3[[#This Row],[RAM Comp]:[Weight Comp]]+laptop_prices3[[#This Row],[Storage Comp]])</f>
        <v>15.199497109826591</v>
      </c>
      <c r="C1607">
        <v>1605</v>
      </c>
      <c r="D1607" t="s">
        <v>45</v>
      </c>
      <c r="E1607" t="s">
        <v>39</v>
      </c>
      <c r="F1607">
        <v>32</v>
      </c>
      <c r="G1607" t="s">
        <v>29</v>
      </c>
      <c r="H1607" t="s">
        <v>26</v>
      </c>
      <c r="I1607">
        <v>14</v>
      </c>
      <c r="J1607" t="s">
        <v>21</v>
      </c>
      <c r="K1607">
        <v>5.7</v>
      </c>
      <c r="L1607">
        <v>1.47</v>
      </c>
      <c r="M1607" t="s">
        <v>30</v>
      </c>
      <c r="N1607">
        <v>1223.24</v>
      </c>
      <c r="O1607" s="5">
        <f>(ScoreCard!$E$3-laptop_prices3[[#This Row],[Price ($)]])/ScoreCard!$E$3*ScoreCard!$E$5</f>
        <v>4.4340980839905697</v>
      </c>
      <c r="P1607" s="5">
        <f>laptop_prices3[[#This Row],[RAM (GB)]]/ScoreCard!$F$3*ScoreCard!$F$5</f>
        <v>3.5</v>
      </c>
      <c r="Q1607" s="5">
        <f>laptop_prices3[[#This Row],[Screen Size (inch)]]/ScoreCard!$G$3*ScoreCard!$G$5</f>
        <v>1.6184971098265895</v>
      </c>
      <c r="R1607" s="5">
        <f>laptop_prices3[[#This Row],[Battery Life (hours)]]/ScoreCard!$H$3*ScoreCard!$H$5</f>
        <v>3.3250000000000002</v>
      </c>
      <c r="S1607" s="5">
        <f>ScoreCard!$I$3-laptop_prices3[[#This Row],[Weight (kg)]]/ScoreCard!$I$3*ScoreCard!$I$5</f>
        <v>2.66</v>
      </c>
      <c r="T1607" s="6" cm="1">
        <f t="array" ref="T1607">_xlfn.IFS(laptop_prices3[[#This Row],[Storage]]="512GB SSD", 512, laptop_prices3[[#This Row],[Storage]] = "1TB SSD", 1000, laptop_prices3[[#This Row],[Storage]] = "2TB SSD", 2000, laptop_prices3[[#This Row],[Storage]]= "256GB SSD", 256, laptop_prices3[[#This Row],[Storage]] = "1TB HDD", 1000*0.7)</f>
        <v>256</v>
      </c>
      <c r="U1607" s="5">
        <f>laptop_prices3[[#This Row],[Storage Raw Value]]/ScoreCard!$J$3*ScoreCard!$J$5</f>
        <v>1.024</v>
      </c>
    </row>
    <row r="1608" spans="2:21" x14ac:dyDescent="0.2">
      <c r="B1608" s="4" cm="1">
        <f t="array" ref="B1608">SUM(laptop_prices3[[#This Row],[RAM Comp]:[Weight Comp]]+laptop_prices3[[#This Row],[Storage Comp]])</f>
        <v>15.749215111478117</v>
      </c>
      <c r="C1608">
        <v>1606</v>
      </c>
      <c r="D1608" t="s">
        <v>33</v>
      </c>
      <c r="E1608" t="s">
        <v>31</v>
      </c>
      <c r="F1608">
        <v>4</v>
      </c>
      <c r="G1608" t="s">
        <v>13</v>
      </c>
      <c r="H1608" t="s">
        <v>40</v>
      </c>
      <c r="I1608">
        <v>13.3</v>
      </c>
      <c r="J1608" t="s">
        <v>27</v>
      </c>
      <c r="K1608">
        <v>6.9</v>
      </c>
      <c r="L1608">
        <v>3.4</v>
      </c>
      <c r="M1608" t="s">
        <v>30</v>
      </c>
      <c r="N1608">
        <v>1327.61</v>
      </c>
      <c r="O1608" s="5">
        <f>(ScoreCard!$E$3-laptop_prices3[[#This Row],[Price ($)]])/ScoreCard!$E$3*ScoreCard!$E$5</f>
        <v>4.3858138691399233</v>
      </c>
      <c r="P1608" s="5">
        <f>laptop_prices3[[#This Row],[RAM (GB)]]/ScoreCard!$F$3*ScoreCard!$F$5</f>
        <v>0.4375</v>
      </c>
      <c r="Q1608" s="5">
        <f>laptop_prices3[[#This Row],[Screen Size (inch)]]/ScoreCard!$G$3*ScoreCard!$G$5</f>
        <v>1.5375722543352601</v>
      </c>
      <c r="R1608" s="5">
        <f>laptop_prices3[[#This Row],[Battery Life (hours)]]/ScoreCard!$H$3*ScoreCard!$H$5</f>
        <v>4.0250000000000004</v>
      </c>
      <c r="S1608" s="5">
        <f>ScoreCard!$I$3-laptop_prices3[[#This Row],[Weight (kg)]]/ScoreCard!$I$3*ScoreCard!$I$5</f>
        <v>1.5571428571428572</v>
      </c>
      <c r="T1608" s="6" cm="1">
        <f t="array" ref="T1608">_xlfn.IFS(laptop_prices3[[#This Row],[Storage]]="512GB SSD", 512, laptop_prices3[[#This Row],[Storage]] = "1TB SSD", 1000, laptop_prices3[[#This Row],[Storage]] = "2TB SSD", 2000, laptop_prices3[[#This Row],[Storage]]= "256GB SSD", 256, laptop_prices3[[#This Row],[Storage]] = "1TB HDD", 1000*0.7)</f>
        <v>512</v>
      </c>
      <c r="U1608" s="5">
        <f>laptop_prices3[[#This Row],[Storage Raw Value]]/ScoreCard!$J$3*ScoreCard!$J$5</f>
        <v>2.048</v>
      </c>
    </row>
    <row r="1609" spans="2:21" x14ac:dyDescent="0.2">
      <c r="B1609" s="4" cm="1">
        <f t="array" ref="B1609">SUM(laptop_prices3[[#This Row],[RAM Comp]:[Weight Comp]]+laptop_prices3[[#This Row],[Storage Comp]])</f>
        <v>40.219715111478116</v>
      </c>
      <c r="C1609">
        <v>1607</v>
      </c>
      <c r="D1609" t="s">
        <v>33</v>
      </c>
      <c r="E1609" t="s">
        <v>12</v>
      </c>
      <c r="F1609">
        <v>8</v>
      </c>
      <c r="G1609" t="s">
        <v>25</v>
      </c>
      <c r="H1609" t="s">
        <v>14</v>
      </c>
      <c r="I1609">
        <v>13.3</v>
      </c>
      <c r="J1609" t="s">
        <v>27</v>
      </c>
      <c r="K1609">
        <v>6.6</v>
      </c>
      <c r="L1609">
        <v>2.7</v>
      </c>
      <c r="M1609" t="s">
        <v>16</v>
      </c>
      <c r="N1609">
        <v>1301.3900000000001</v>
      </c>
      <c r="O1609" s="5">
        <f>(ScoreCard!$E$3-laptop_prices3[[#This Row],[Price ($)]])/ScoreCard!$E$3*ScoreCard!$E$5</f>
        <v>4.3979439075933486</v>
      </c>
      <c r="P1609" s="5">
        <f>laptop_prices3[[#This Row],[RAM (GB)]]/ScoreCard!$F$3*ScoreCard!$F$5</f>
        <v>0.875</v>
      </c>
      <c r="Q1609" s="5">
        <f>laptop_prices3[[#This Row],[Screen Size (inch)]]/ScoreCard!$G$3*ScoreCard!$G$5</f>
        <v>1.5375722543352601</v>
      </c>
      <c r="R1609" s="5">
        <f>laptop_prices3[[#This Row],[Battery Life (hours)]]/ScoreCard!$H$3*ScoreCard!$H$5</f>
        <v>3.8499999999999996</v>
      </c>
      <c r="S1609" s="5">
        <f>ScoreCard!$I$3-laptop_prices3[[#This Row],[Weight (kg)]]/ScoreCard!$I$3*ScoreCard!$I$5</f>
        <v>1.9571428571428571</v>
      </c>
      <c r="T1609" s="6" cm="1">
        <f t="array" ref="T1609">_xlfn.IFS(laptop_prices3[[#This Row],[Storage]]="512GB SSD", 512, laptop_prices3[[#This Row],[Storage]] = "1TB SSD", 1000, laptop_prices3[[#This Row],[Storage]] = "2TB SSD", 2000, laptop_prices3[[#This Row],[Storage]]= "256GB SSD", 256, laptop_prices3[[#This Row],[Storage]] = "1TB HDD", 1000*0.7)</f>
        <v>2000</v>
      </c>
      <c r="U1609" s="5">
        <f>laptop_prices3[[#This Row],[Storage Raw Value]]/ScoreCard!$J$3*ScoreCard!$J$5</f>
        <v>8</v>
      </c>
    </row>
    <row r="1610" spans="2:21" x14ac:dyDescent="0.2">
      <c r="B1610" s="4" cm="1">
        <f t="array" ref="B1610">SUM(laptop_prices3[[#This Row],[RAM Comp]:[Weight Comp]]+laptop_prices3[[#This Row],[Storage Comp]])</f>
        <v>12.697904761904761</v>
      </c>
      <c r="C1610">
        <v>1608</v>
      </c>
      <c r="D1610" t="s">
        <v>45</v>
      </c>
      <c r="E1610" t="s">
        <v>41</v>
      </c>
      <c r="F1610">
        <v>8</v>
      </c>
      <c r="G1610" t="s">
        <v>29</v>
      </c>
      <c r="H1610" t="s">
        <v>32</v>
      </c>
      <c r="I1610">
        <v>17.3</v>
      </c>
      <c r="J1610" t="s">
        <v>43</v>
      </c>
      <c r="K1610">
        <v>6.1</v>
      </c>
      <c r="L1610">
        <v>2.33</v>
      </c>
      <c r="M1610" t="s">
        <v>46</v>
      </c>
      <c r="N1610">
        <v>1773.53</v>
      </c>
      <c r="O1610" s="5">
        <f>(ScoreCard!$E$3-laptop_prices3[[#This Row],[Price ($)]])/ScoreCard!$E$3*ScoreCard!$E$5</f>
        <v>4.1795199428565084</v>
      </c>
      <c r="P1610" s="5">
        <f>laptop_prices3[[#This Row],[RAM (GB)]]/ScoreCard!$F$3*ScoreCard!$F$5</f>
        <v>0.875</v>
      </c>
      <c r="Q1610" s="5">
        <f>laptop_prices3[[#This Row],[Screen Size (inch)]]/ScoreCard!$G$3*ScoreCard!$G$5</f>
        <v>2</v>
      </c>
      <c r="R1610" s="5">
        <f>laptop_prices3[[#This Row],[Battery Life (hours)]]/ScoreCard!$H$3*ScoreCard!$H$5</f>
        <v>3.5583333333333331</v>
      </c>
      <c r="S1610" s="5">
        <f>ScoreCard!$I$3-laptop_prices3[[#This Row],[Weight (kg)]]/ScoreCard!$I$3*ScoreCard!$I$5</f>
        <v>2.1685714285714286</v>
      </c>
      <c r="T1610" s="6" cm="1">
        <f t="array" ref="T1610">_xlfn.IFS(laptop_prices3[[#This Row],[Storage]]="512GB SSD", 512, laptop_prices3[[#This Row],[Storage]] = "1TB SSD", 1000, laptop_prices3[[#This Row],[Storage]] = "2TB SSD", 2000, laptop_prices3[[#This Row],[Storage]]= "256GB SSD", 256, laptop_prices3[[#This Row],[Storage]] = "1TB HDD", 1000*0.7)</f>
        <v>256</v>
      </c>
      <c r="U1610" s="5">
        <f>laptop_prices3[[#This Row],[Storage Raw Value]]/ScoreCard!$J$3*ScoreCard!$J$5</f>
        <v>1.024</v>
      </c>
    </row>
    <row r="1611" spans="2:21" x14ac:dyDescent="0.2">
      <c r="B1611" s="4" cm="1">
        <f t="array" ref="B1611">SUM(laptop_prices3[[#This Row],[RAM Comp]:[Weight Comp]]+laptop_prices3[[#This Row],[Storage Comp]])</f>
        <v>41.374925681255164</v>
      </c>
      <c r="C1611">
        <v>1609</v>
      </c>
      <c r="D1611" t="s">
        <v>34</v>
      </c>
      <c r="E1611" t="s">
        <v>39</v>
      </c>
      <c r="F1611">
        <v>16</v>
      </c>
      <c r="G1611" t="s">
        <v>25</v>
      </c>
      <c r="H1611" t="s">
        <v>35</v>
      </c>
      <c r="I1611">
        <v>14</v>
      </c>
      <c r="J1611" t="s">
        <v>15</v>
      </c>
      <c r="K1611">
        <v>7.5</v>
      </c>
      <c r="L1611">
        <v>3.27</v>
      </c>
      <c r="M1611" t="s">
        <v>46</v>
      </c>
      <c r="N1611">
        <v>1382</v>
      </c>
      <c r="O1611" s="5">
        <f>(ScoreCard!$E$3-laptop_prices3[[#This Row],[Price ($)]])/ScoreCard!$E$3*ScoreCard!$E$5</f>
        <v>4.3606516726684603</v>
      </c>
      <c r="P1611" s="5">
        <f>laptop_prices3[[#This Row],[RAM (GB)]]/ScoreCard!$F$3*ScoreCard!$F$5</f>
        <v>1.75</v>
      </c>
      <c r="Q1611" s="5">
        <f>laptop_prices3[[#This Row],[Screen Size (inch)]]/ScoreCard!$G$3*ScoreCard!$G$5</f>
        <v>1.6184971098265895</v>
      </c>
      <c r="R1611" s="5">
        <f>laptop_prices3[[#This Row],[Battery Life (hours)]]/ScoreCard!$H$3*ScoreCard!$H$5</f>
        <v>4.375</v>
      </c>
      <c r="S1611" s="5">
        <f>ScoreCard!$I$3-laptop_prices3[[#This Row],[Weight (kg)]]/ScoreCard!$I$3*ScoreCard!$I$5</f>
        <v>1.6314285714285715</v>
      </c>
      <c r="T1611" s="6" cm="1">
        <f t="array" ref="T1611">_xlfn.IFS(laptop_prices3[[#This Row],[Storage]]="512GB SSD", 512, laptop_prices3[[#This Row],[Storage]] = "1TB SSD", 1000, laptop_prices3[[#This Row],[Storage]] = "2TB SSD", 2000, laptop_prices3[[#This Row],[Storage]]= "256GB SSD", 256, laptop_prices3[[#This Row],[Storage]] = "1TB HDD", 1000*0.7)</f>
        <v>2000</v>
      </c>
      <c r="U1611" s="5">
        <f>laptop_prices3[[#This Row],[Storage Raw Value]]/ScoreCard!$J$3*ScoreCard!$J$5</f>
        <v>8</v>
      </c>
    </row>
    <row r="1612" spans="2:21" x14ac:dyDescent="0.2">
      <c r="B1612" s="4" cm="1">
        <f t="array" ref="B1612">SUM(laptop_prices3[[#This Row],[RAM Comp]:[Weight Comp]]+laptop_prices3[[#This Row],[Storage Comp]])</f>
        <v>19.469068538398016</v>
      </c>
      <c r="C1612">
        <v>1610</v>
      </c>
      <c r="D1612" t="s">
        <v>23</v>
      </c>
      <c r="E1612" t="s">
        <v>37</v>
      </c>
      <c r="F1612">
        <v>16</v>
      </c>
      <c r="G1612" t="s">
        <v>13</v>
      </c>
      <c r="H1612" t="s">
        <v>44</v>
      </c>
      <c r="I1612">
        <v>14</v>
      </c>
      <c r="J1612" t="s">
        <v>21</v>
      </c>
      <c r="K1612">
        <v>10.8</v>
      </c>
      <c r="L1612">
        <v>3.31</v>
      </c>
      <c r="M1612" t="s">
        <v>46</v>
      </c>
      <c r="N1612">
        <v>1191.5</v>
      </c>
      <c r="O1612" s="5">
        <f>(ScoreCard!$E$3-laptop_prices3[[#This Row],[Price ($)]])/ScoreCard!$E$3*ScoreCard!$E$5</f>
        <v>4.4487818147499789</v>
      </c>
      <c r="P1612" s="5">
        <f>laptop_prices3[[#This Row],[RAM (GB)]]/ScoreCard!$F$3*ScoreCard!$F$5</f>
        <v>1.75</v>
      </c>
      <c r="Q1612" s="5">
        <f>laptop_prices3[[#This Row],[Screen Size (inch)]]/ScoreCard!$G$3*ScoreCard!$G$5</f>
        <v>1.6184971098265895</v>
      </c>
      <c r="R1612" s="5">
        <f>laptop_prices3[[#This Row],[Battery Life (hours)]]/ScoreCard!$H$3*ScoreCard!$H$5</f>
        <v>6.3</v>
      </c>
      <c r="S1612" s="5">
        <f>ScoreCard!$I$3-laptop_prices3[[#This Row],[Weight (kg)]]/ScoreCard!$I$3*ScoreCard!$I$5</f>
        <v>1.6085714285714285</v>
      </c>
      <c r="T1612" s="6" cm="1">
        <f t="array" ref="T1612">_xlfn.IFS(laptop_prices3[[#This Row],[Storage]]="512GB SSD", 512, laptop_prices3[[#This Row],[Storage]] = "1TB SSD", 1000, laptop_prices3[[#This Row],[Storage]] = "2TB SSD", 2000, laptop_prices3[[#This Row],[Storage]]= "256GB SSD", 256, laptop_prices3[[#This Row],[Storage]] = "1TB HDD", 1000*0.7)</f>
        <v>512</v>
      </c>
      <c r="U1612" s="5">
        <f>laptop_prices3[[#This Row],[Storage Raw Value]]/ScoreCard!$J$3*ScoreCard!$J$5</f>
        <v>2.048</v>
      </c>
    </row>
    <row r="1613" spans="2:21" x14ac:dyDescent="0.2">
      <c r="B1613" s="4" cm="1">
        <f t="array" ref="B1613">SUM(laptop_prices3[[#This Row],[RAM Comp]:[Weight Comp]]+laptop_prices3[[#This Row],[Storage Comp]])</f>
        <v>26.086801541425817</v>
      </c>
      <c r="C1613">
        <v>1611</v>
      </c>
      <c r="D1613" t="s">
        <v>47</v>
      </c>
      <c r="E1613" t="s">
        <v>31</v>
      </c>
      <c r="F1613">
        <v>32</v>
      </c>
      <c r="G1613" t="s">
        <v>42</v>
      </c>
      <c r="H1613" t="s">
        <v>32</v>
      </c>
      <c r="I1613">
        <v>15.6</v>
      </c>
      <c r="J1613" t="s">
        <v>27</v>
      </c>
      <c r="K1613">
        <v>11.8</v>
      </c>
      <c r="L1613">
        <v>1.4</v>
      </c>
      <c r="M1613" t="s">
        <v>16</v>
      </c>
      <c r="N1613">
        <v>2645.26</v>
      </c>
      <c r="O1613" s="5">
        <f>(ScoreCard!$E$3-laptop_prices3[[#This Row],[Price ($)]])/ScoreCard!$E$3*ScoreCard!$E$5</f>
        <v>3.776235487440645</v>
      </c>
      <c r="P1613" s="5">
        <f>laptop_prices3[[#This Row],[RAM (GB)]]/ScoreCard!$F$3*ScoreCard!$F$5</f>
        <v>3.5</v>
      </c>
      <c r="Q1613" s="5">
        <f>laptop_prices3[[#This Row],[Screen Size (inch)]]/ScoreCard!$G$3*ScoreCard!$G$5</f>
        <v>1.8034682080924855</v>
      </c>
      <c r="R1613" s="5">
        <f>laptop_prices3[[#This Row],[Battery Life (hours)]]/ScoreCard!$H$3*ScoreCard!$H$5</f>
        <v>6.8833333333333337</v>
      </c>
      <c r="S1613" s="5">
        <f>ScoreCard!$I$3-laptop_prices3[[#This Row],[Weight (kg)]]/ScoreCard!$I$3*ScoreCard!$I$5</f>
        <v>2.7</v>
      </c>
      <c r="T1613" s="6" cm="1">
        <f t="array" ref="T1613">_xlfn.IFS(laptop_prices3[[#This Row],[Storage]]="512GB SSD", 512, laptop_prices3[[#This Row],[Storage]] = "1TB SSD", 1000, laptop_prices3[[#This Row],[Storage]] = "2TB SSD", 2000, laptop_prices3[[#This Row],[Storage]]= "256GB SSD", 256, laptop_prices3[[#This Row],[Storage]] = "1TB HDD", 1000*0.7)</f>
        <v>700</v>
      </c>
      <c r="U1613" s="5">
        <f>laptop_prices3[[#This Row],[Storage Raw Value]]/ScoreCard!$J$3*ScoreCard!$J$5</f>
        <v>2.8</v>
      </c>
    </row>
    <row r="1614" spans="2:21" x14ac:dyDescent="0.2">
      <c r="B1614" s="4" cm="1">
        <f t="array" ref="B1614">SUM(laptop_prices3[[#This Row],[RAM Comp]:[Weight Comp]]+laptop_prices3[[#This Row],[Storage Comp]])</f>
        <v>41.206801541425818</v>
      </c>
      <c r="C1614">
        <v>1612</v>
      </c>
      <c r="D1614" t="s">
        <v>34</v>
      </c>
      <c r="E1614" t="s">
        <v>18</v>
      </c>
      <c r="F1614">
        <v>16</v>
      </c>
      <c r="G1614" t="s">
        <v>25</v>
      </c>
      <c r="H1614" t="s">
        <v>40</v>
      </c>
      <c r="I1614">
        <v>15.6</v>
      </c>
      <c r="J1614" t="s">
        <v>21</v>
      </c>
      <c r="K1614">
        <v>5.2</v>
      </c>
      <c r="L1614">
        <v>1.54</v>
      </c>
      <c r="M1614" t="s">
        <v>16</v>
      </c>
      <c r="N1614">
        <v>1318.46</v>
      </c>
      <c r="O1614" s="5">
        <f>(ScoreCard!$E$3-laptop_prices3[[#This Row],[Price ($)]])/ScoreCard!$E$3*ScoreCard!$E$5</f>
        <v>4.390046891712343</v>
      </c>
      <c r="P1614" s="5">
        <f>laptop_prices3[[#This Row],[RAM (GB)]]/ScoreCard!$F$3*ScoreCard!$F$5</f>
        <v>1.75</v>
      </c>
      <c r="Q1614" s="5">
        <f>laptop_prices3[[#This Row],[Screen Size (inch)]]/ScoreCard!$G$3*ScoreCard!$G$5</f>
        <v>1.8034682080924855</v>
      </c>
      <c r="R1614" s="5">
        <f>laptop_prices3[[#This Row],[Battery Life (hours)]]/ScoreCard!$H$3*ScoreCard!$H$5</f>
        <v>3.0333333333333332</v>
      </c>
      <c r="S1614" s="5">
        <f>ScoreCard!$I$3-laptop_prices3[[#This Row],[Weight (kg)]]/ScoreCard!$I$3*ScoreCard!$I$5</f>
        <v>2.62</v>
      </c>
      <c r="T1614" s="6" cm="1">
        <f t="array" ref="T1614">_xlfn.IFS(laptop_prices3[[#This Row],[Storage]]="512GB SSD", 512, laptop_prices3[[#This Row],[Storage]] = "1TB SSD", 1000, laptop_prices3[[#This Row],[Storage]] = "2TB SSD", 2000, laptop_prices3[[#This Row],[Storage]]= "256GB SSD", 256, laptop_prices3[[#This Row],[Storage]] = "1TB HDD", 1000*0.7)</f>
        <v>2000</v>
      </c>
      <c r="U1614" s="5">
        <f>laptop_prices3[[#This Row],[Storage Raw Value]]/ScoreCard!$J$3*ScoreCard!$J$5</f>
        <v>8</v>
      </c>
    </row>
    <row r="1615" spans="2:21" x14ac:dyDescent="0.2">
      <c r="B1615" s="4" cm="1">
        <f t="array" ref="B1615">SUM(laptop_prices3[[#This Row],[RAM Comp]:[Weight Comp]]+laptop_prices3[[#This Row],[Storage Comp]])</f>
        <v>13.434333333333333</v>
      </c>
      <c r="C1615">
        <v>1613</v>
      </c>
      <c r="D1615" t="s">
        <v>11</v>
      </c>
      <c r="E1615" t="s">
        <v>31</v>
      </c>
      <c r="F1615">
        <v>16</v>
      </c>
      <c r="G1615" t="s">
        <v>29</v>
      </c>
      <c r="H1615" t="s">
        <v>20</v>
      </c>
      <c r="I1615">
        <v>17.3</v>
      </c>
      <c r="J1615" t="s">
        <v>15</v>
      </c>
      <c r="K1615">
        <v>5.5</v>
      </c>
      <c r="L1615">
        <v>1.96</v>
      </c>
      <c r="M1615" t="s">
        <v>22</v>
      </c>
      <c r="N1615">
        <v>2113.5700000000002</v>
      </c>
      <c r="O1615" s="5">
        <f>(ScoreCard!$E$3-laptop_prices3[[#This Row],[Price ($)]])/ScoreCard!$E$3*ScoreCard!$E$5</f>
        <v>4.0222087958045432</v>
      </c>
      <c r="P1615" s="5">
        <f>laptop_prices3[[#This Row],[RAM (GB)]]/ScoreCard!$F$3*ScoreCard!$F$5</f>
        <v>1.75</v>
      </c>
      <c r="Q1615" s="5">
        <f>laptop_prices3[[#This Row],[Screen Size (inch)]]/ScoreCard!$G$3*ScoreCard!$G$5</f>
        <v>2</v>
      </c>
      <c r="R1615" s="5">
        <f>laptop_prices3[[#This Row],[Battery Life (hours)]]/ScoreCard!$H$3*ScoreCard!$H$5</f>
        <v>3.208333333333333</v>
      </c>
      <c r="S1615" s="5">
        <f>ScoreCard!$I$3-laptop_prices3[[#This Row],[Weight (kg)]]/ScoreCard!$I$3*ScoreCard!$I$5</f>
        <v>2.38</v>
      </c>
      <c r="T1615" s="6" cm="1">
        <f t="array" ref="T1615">_xlfn.IFS(laptop_prices3[[#This Row],[Storage]]="512GB SSD", 512, laptop_prices3[[#This Row],[Storage]] = "1TB SSD", 1000, laptop_prices3[[#This Row],[Storage]] = "2TB SSD", 2000, laptop_prices3[[#This Row],[Storage]]= "256GB SSD", 256, laptop_prices3[[#This Row],[Storage]] = "1TB HDD", 1000*0.7)</f>
        <v>256</v>
      </c>
      <c r="U1615" s="5">
        <f>laptop_prices3[[#This Row],[Storage Raw Value]]/ScoreCard!$J$3*ScoreCard!$J$5</f>
        <v>1.024</v>
      </c>
    </row>
    <row r="1616" spans="2:21" x14ac:dyDescent="0.2">
      <c r="B1616" s="4" cm="1">
        <f t="array" ref="B1616">SUM(laptop_prices3[[#This Row],[RAM Comp]:[Weight Comp]]+laptop_prices3[[#This Row],[Storage Comp]])</f>
        <v>30.47540187173135</v>
      </c>
      <c r="C1616">
        <v>1614</v>
      </c>
      <c r="D1616" t="s">
        <v>23</v>
      </c>
      <c r="E1616" t="s">
        <v>48</v>
      </c>
      <c r="F1616">
        <v>64</v>
      </c>
      <c r="G1616" t="s">
        <v>19</v>
      </c>
      <c r="H1616" t="s">
        <v>20</v>
      </c>
      <c r="I1616">
        <v>14</v>
      </c>
      <c r="J1616" t="s">
        <v>15</v>
      </c>
      <c r="K1616">
        <v>5.5</v>
      </c>
      <c r="L1616">
        <v>1.49</v>
      </c>
      <c r="M1616" t="s">
        <v>22</v>
      </c>
      <c r="N1616">
        <v>3591.81</v>
      </c>
      <c r="O1616" s="5">
        <f>(ScoreCard!$E$3-laptop_prices3[[#This Row],[Price ($)]])/ScoreCard!$E$3*ScoreCard!$E$5</f>
        <v>3.338337398268671</v>
      </c>
      <c r="P1616" s="5">
        <f>laptop_prices3[[#This Row],[RAM (GB)]]/ScoreCard!$F$3*ScoreCard!$F$5</f>
        <v>7</v>
      </c>
      <c r="Q1616" s="5">
        <f>laptop_prices3[[#This Row],[Screen Size (inch)]]/ScoreCard!$G$3*ScoreCard!$G$5</f>
        <v>1.6184971098265895</v>
      </c>
      <c r="R1616" s="5">
        <f>laptop_prices3[[#This Row],[Battery Life (hours)]]/ScoreCard!$H$3*ScoreCard!$H$5</f>
        <v>3.208333333333333</v>
      </c>
      <c r="S1616" s="5">
        <f>ScoreCard!$I$3-laptop_prices3[[#This Row],[Weight (kg)]]/ScoreCard!$I$3*ScoreCard!$I$5</f>
        <v>2.6485714285714286</v>
      </c>
      <c r="T1616" s="6" cm="1">
        <f t="array" ref="T1616">_xlfn.IFS(laptop_prices3[[#This Row],[Storage]]="512GB SSD", 512, laptop_prices3[[#This Row],[Storage]] = "1TB SSD", 1000, laptop_prices3[[#This Row],[Storage]] = "2TB SSD", 2000, laptop_prices3[[#This Row],[Storage]]= "256GB SSD", 256, laptop_prices3[[#This Row],[Storage]] = "1TB HDD", 1000*0.7)</f>
        <v>1000</v>
      </c>
      <c r="U1616" s="5">
        <f>laptop_prices3[[#This Row],[Storage Raw Value]]/ScoreCard!$J$3*ScoreCard!$J$5</f>
        <v>4</v>
      </c>
    </row>
    <row r="1617" spans="2:21" x14ac:dyDescent="0.2">
      <c r="B1617" s="4" cm="1">
        <f t="array" ref="B1617">SUM(laptop_prices3[[#This Row],[RAM Comp]:[Weight Comp]]+laptop_prices3[[#This Row],[Storage Comp]])</f>
        <v>20.413190476190476</v>
      </c>
      <c r="C1617">
        <v>1615</v>
      </c>
      <c r="D1617" t="s">
        <v>47</v>
      </c>
      <c r="E1617" t="s">
        <v>48</v>
      </c>
      <c r="F1617">
        <v>16</v>
      </c>
      <c r="G1617" t="s">
        <v>13</v>
      </c>
      <c r="H1617" t="s">
        <v>14</v>
      </c>
      <c r="I1617">
        <v>17.3</v>
      </c>
      <c r="J1617" t="s">
        <v>21</v>
      </c>
      <c r="K1617">
        <v>11.5</v>
      </c>
      <c r="L1617">
        <v>3.04</v>
      </c>
      <c r="M1617" t="s">
        <v>16</v>
      </c>
      <c r="N1617">
        <v>1697.89</v>
      </c>
      <c r="O1617" s="5">
        <f>(ScoreCard!$E$3-laptop_prices3[[#This Row],[Price ($)]])/ScoreCard!$E$3*ScoreCard!$E$5</f>
        <v>4.2145129294551751</v>
      </c>
      <c r="P1617" s="5">
        <f>laptop_prices3[[#This Row],[RAM (GB)]]/ScoreCard!$F$3*ScoreCard!$F$5</f>
        <v>1.75</v>
      </c>
      <c r="Q1617" s="5">
        <f>laptop_prices3[[#This Row],[Screen Size (inch)]]/ScoreCard!$G$3*ScoreCard!$G$5</f>
        <v>2</v>
      </c>
      <c r="R1617" s="5">
        <f>laptop_prices3[[#This Row],[Battery Life (hours)]]/ScoreCard!$H$3*ScoreCard!$H$5</f>
        <v>6.7083333333333339</v>
      </c>
      <c r="S1617" s="5">
        <f>ScoreCard!$I$3-laptop_prices3[[#This Row],[Weight (kg)]]/ScoreCard!$I$3*ScoreCard!$I$5</f>
        <v>1.7628571428571429</v>
      </c>
      <c r="T1617" s="6" cm="1">
        <f t="array" ref="T1617">_xlfn.IFS(laptop_prices3[[#This Row],[Storage]]="512GB SSD", 512, laptop_prices3[[#This Row],[Storage]] = "1TB SSD", 1000, laptop_prices3[[#This Row],[Storage]] = "2TB SSD", 2000, laptop_prices3[[#This Row],[Storage]]= "256GB SSD", 256, laptop_prices3[[#This Row],[Storage]] = "1TB HDD", 1000*0.7)</f>
        <v>512</v>
      </c>
      <c r="U1617" s="5">
        <f>laptop_prices3[[#This Row],[Storage Raw Value]]/ScoreCard!$J$3*ScoreCard!$J$5</f>
        <v>2.048</v>
      </c>
    </row>
    <row r="1618" spans="2:21" x14ac:dyDescent="0.2">
      <c r="B1618" s="4" cm="1">
        <f t="array" ref="B1618">SUM(laptop_prices3[[#This Row],[RAM Comp]:[Weight Comp]]+laptop_prices3[[#This Row],[Storage Comp]])</f>
        <v>40.822039636663916</v>
      </c>
      <c r="C1618">
        <v>1616</v>
      </c>
      <c r="D1618" t="s">
        <v>34</v>
      </c>
      <c r="E1618" t="s">
        <v>41</v>
      </c>
      <c r="F1618">
        <v>8</v>
      </c>
      <c r="G1618" t="s">
        <v>25</v>
      </c>
      <c r="H1618" t="s">
        <v>20</v>
      </c>
      <c r="I1618">
        <v>15.6</v>
      </c>
      <c r="J1618" t="s">
        <v>43</v>
      </c>
      <c r="K1618">
        <v>7.5</v>
      </c>
      <c r="L1618">
        <v>3.03</v>
      </c>
      <c r="M1618" t="s">
        <v>22</v>
      </c>
      <c r="N1618">
        <v>1976.19</v>
      </c>
      <c r="O1618" s="5">
        <f>(ScoreCard!$E$3-laptop_prices3[[#This Row],[Price ($)]])/ScoreCard!$E$3*ScoreCard!$E$5</f>
        <v>4.0857642756951407</v>
      </c>
      <c r="P1618" s="5">
        <f>laptop_prices3[[#This Row],[RAM (GB)]]/ScoreCard!$F$3*ScoreCard!$F$5</f>
        <v>0.875</v>
      </c>
      <c r="Q1618" s="5">
        <f>laptop_prices3[[#This Row],[Screen Size (inch)]]/ScoreCard!$G$3*ScoreCard!$G$5</f>
        <v>1.8034682080924855</v>
      </c>
      <c r="R1618" s="5">
        <f>laptop_prices3[[#This Row],[Battery Life (hours)]]/ScoreCard!$H$3*ScoreCard!$H$5</f>
        <v>4.375</v>
      </c>
      <c r="S1618" s="5">
        <f>ScoreCard!$I$3-laptop_prices3[[#This Row],[Weight (kg)]]/ScoreCard!$I$3*ScoreCard!$I$5</f>
        <v>1.7685714285714287</v>
      </c>
      <c r="T1618" s="6" cm="1">
        <f t="array" ref="T1618">_xlfn.IFS(laptop_prices3[[#This Row],[Storage]]="512GB SSD", 512, laptop_prices3[[#This Row],[Storage]] = "1TB SSD", 1000, laptop_prices3[[#This Row],[Storage]] = "2TB SSD", 2000, laptop_prices3[[#This Row],[Storage]]= "256GB SSD", 256, laptop_prices3[[#This Row],[Storage]] = "1TB HDD", 1000*0.7)</f>
        <v>2000</v>
      </c>
      <c r="U1618" s="5">
        <f>laptop_prices3[[#This Row],[Storage Raw Value]]/ScoreCard!$J$3*ScoreCard!$J$5</f>
        <v>8</v>
      </c>
    </row>
    <row r="1619" spans="2:21" x14ac:dyDescent="0.2">
      <c r="B1619" s="4" cm="1">
        <f t="array" ref="B1619">SUM(laptop_prices3[[#This Row],[RAM Comp]:[Weight Comp]]+laptop_prices3[[#This Row],[Storage Comp]])</f>
        <v>45.147334159097163</v>
      </c>
      <c r="C1619">
        <v>1617</v>
      </c>
      <c r="D1619" t="s">
        <v>11</v>
      </c>
      <c r="E1619" t="s">
        <v>37</v>
      </c>
      <c r="F1619">
        <v>64</v>
      </c>
      <c r="G1619" t="s">
        <v>25</v>
      </c>
      <c r="H1619" t="s">
        <v>20</v>
      </c>
      <c r="I1619">
        <v>13.3</v>
      </c>
      <c r="J1619" t="s">
        <v>43</v>
      </c>
      <c r="K1619">
        <v>4.9000000000000004</v>
      </c>
      <c r="L1619">
        <v>3.06</v>
      </c>
      <c r="M1619" t="s">
        <v>22</v>
      </c>
      <c r="N1619">
        <v>5828.8</v>
      </c>
      <c r="O1619" s="5">
        <f>(ScoreCard!$E$3-laptop_prices3[[#This Row],[Price ($)]])/ScoreCard!$E$3*ScoreCard!$E$5</f>
        <v>2.3034489650144154</v>
      </c>
      <c r="P1619" s="5">
        <f>laptop_prices3[[#This Row],[RAM (GB)]]/ScoreCard!$F$3*ScoreCard!$F$5</f>
        <v>7</v>
      </c>
      <c r="Q1619" s="5">
        <f>laptop_prices3[[#This Row],[Screen Size (inch)]]/ScoreCard!$G$3*ScoreCard!$G$5</f>
        <v>1.5375722543352601</v>
      </c>
      <c r="R1619" s="5">
        <f>laptop_prices3[[#This Row],[Battery Life (hours)]]/ScoreCard!$H$3*ScoreCard!$H$5</f>
        <v>2.8583333333333338</v>
      </c>
      <c r="S1619" s="5">
        <f>ScoreCard!$I$3-laptop_prices3[[#This Row],[Weight (kg)]]/ScoreCard!$I$3*ScoreCard!$I$5</f>
        <v>1.7514285714285713</v>
      </c>
      <c r="T1619" s="6" cm="1">
        <f t="array" ref="T1619">_xlfn.IFS(laptop_prices3[[#This Row],[Storage]]="512GB SSD", 512, laptop_prices3[[#This Row],[Storage]] = "1TB SSD", 1000, laptop_prices3[[#This Row],[Storage]] = "2TB SSD", 2000, laptop_prices3[[#This Row],[Storage]]= "256GB SSD", 256, laptop_prices3[[#This Row],[Storage]] = "1TB HDD", 1000*0.7)</f>
        <v>2000</v>
      </c>
      <c r="U1619" s="5">
        <f>laptop_prices3[[#This Row],[Storage Raw Value]]/ScoreCard!$J$3*ScoreCard!$J$5</f>
        <v>8</v>
      </c>
    </row>
    <row r="1620" spans="2:21" x14ac:dyDescent="0.2">
      <c r="B1620" s="4" cm="1">
        <f t="array" ref="B1620">SUM(laptop_prices3[[#This Row],[RAM Comp]:[Weight Comp]]+laptop_prices3[[#This Row],[Storage Comp]])</f>
        <v>27.869211395540873</v>
      </c>
      <c r="C1620">
        <v>1618</v>
      </c>
      <c r="D1620" t="s">
        <v>33</v>
      </c>
      <c r="E1620" t="s">
        <v>24</v>
      </c>
      <c r="F1620">
        <v>64</v>
      </c>
      <c r="G1620" t="s">
        <v>42</v>
      </c>
      <c r="H1620" t="s">
        <v>44</v>
      </c>
      <c r="I1620">
        <v>14</v>
      </c>
      <c r="J1620" t="s">
        <v>21</v>
      </c>
      <c r="K1620">
        <v>9.3000000000000007</v>
      </c>
      <c r="L1620">
        <v>1.53</v>
      </c>
      <c r="M1620" t="s">
        <v>30</v>
      </c>
      <c r="N1620">
        <v>1110.1300000000001</v>
      </c>
      <c r="O1620" s="5">
        <f>(ScoreCard!$E$3-laptop_prices3[[#This Row],[Price ($)]])/ScoreCard!$E$3*ScoreCard!$E$5</f>
        <v>4.4864256449923579</v>
      </c>
      <c r="P1620" s="5">
        <f>laptop_prices3[[#This Row],[RAM (GB)]]/ScoreCard!$F$3*ScoreCard!$F$5</f>
        <v>7</v>
      </c>
      <c r="Q1620" s="5">
        <f>laptop_prices3[[#This Row],[Screen Size (inch)]]/ScoreCard!$G$3*ScoreCard!$G$5</f>
        <v>1.6184971098265895</v>
      </c>
      <c r="R1620" s="5">
        <f>laptop_prices3[[#This Row],[Battery Life (hours)]]/ScoreCard!$H$3*ScoreCard!$H$5</f>
        <v>5.4249999999999998</v>
      </c>
      <c r="S1620" s="5">
        <f>ScoreCard!$I$3-laptop_prices3[[#This Row],[Weight (kg)]]/ScoreCard!$I$3*ScoreCard!$I$5</f>
        <v>2.6257142857142854</v>
      </c>
      <c r="T1620" s="6" cm="1">
        <f t="array" ref="T1620">_xlfn.IFS(laptop_prices3[[#This Row],[Storage]]="512GB SSD", 512, laptop_prices3[[#This Row],[Storage]] = "1TB SSD", 1000, laptop_prices3[[#This Row],[Storage]] = "2TB SSD", 2000, laptop_prices3[[#This Row],[Storage]]= "256GB SSD", 256, laptop_prices3[[#This Row],[Storage]] = "1TB HDD", 1000*0.7)</f>
        <v>700</v>
      </c>
      <c r="U1620" s="5">
        <f>laptop_prices3[[#This Row],[Storage Raw Value]]/ScoreCard!$J$3*ScoreCard!$J$5</f>
        <v>2.8</v>
      </c>
    </row>
    <row r="1621" spans="2:21" x14ac:dyDescent="0.2">
      <c r="B1621" s="4" cm="1">
        <f t="array" ref="B1621">SUM(laptop_prices3[[#This Row],[RAM Comp]:[Weight Comp]]+laptop_prices3[[#This Row],[Storage Comp]])</f>
        <v>25.558904761904763</v>
      </c>
      <c r="C1621">
        <v>1619</v>
      </c>
      <c r="D1621" t="s">
        <v>11</v>
      </c>
      <c r="E1621" t="s">
        <v>12</v>
      </c>
      <c r="F1621">
        <v>64</v>
      </c>
      <c r="G1621" t="s">
        <v>13</v>
      </c>
      <c r="H1621" t="s">
        <v>40</v>
      </c>
      <c r="I1621">
        <v>17.3</v>
      </c>
      <c r="J1621" t="s">
        <v>43</v>
      </c>
      <c r="K1621">
        <v>10.9</v>
      </c>
      <c r="L1621">
        <v>2.61</v>
      </c>
      <c r="M1621" t="s">
        <v>16</v>
      </c>
      <c r="N1621">
        <v>3278.89</v>
      </c>
      <c r="O1621" s="5">
        <f>(ScoreCard!$E$3-laptop_prices3[[#This Row],[Price ($)]])/ScoreCard!$E$3*ScoreCard!$E$5</f>
        <v>3.4831021439912364</v>
      </c>
      <c r="P1621" s="5">
        <f>laptop_prices3[[#This Row],[RAM (GB)]]/ScoreCard!$F$3*ScoreCard!$F$5</f>
        <v>7</v>
      </c>
      <c r="Q1621" s="5">
        <f>laptop_prices3[[#This Row],[Screen Size (inch)]]/ScoreCard!$G$3*ScoreCard!$G$5</f>
        <v>2</v>
      </c>
      <c r="R1621" s="5">
        <f>laptop_prices3[[#This Row],[Battery Life (hours)]]/ScoreCard!$H$3*ScoreCard!$H$5</f>
        <v>6.3583333333333334</v>
      </c>
      <c r="S1621" s="5">
        <f>ScoreCard!$I$3-laptop_prices3[[#This Row],[Weight (kg)]]/ScoreCard!$I$3*ScoreCard!$I$5</f>
        <v>2.0085714285714289</v>
      </c>
      <c r="T1621" s="6" cm="1">
        <f t="array" ref="T1621">_xlfn.IFS(laptop_prices3[[#This Row],[Storage]]="512GB SSD", 512, laptop_prices3[[#This Row],[Storage]] = "1TB SSD", 1000, laptop_prices3[[#This Row],[Storage]] = "2TB SSD", 2000, laptop_prices3[[#This Row],[Storage]]= "256GB SSD", 256, laptop_prices3[[#This Row],[Storage]] = "1TB HDD", 1000*0.7)</f>
        <v>512</v>
      </c>
      <c r="U1621" s="5">
        <f>laptop_prices3[[#This Row],[Storage Raw Value]]/ScoreCard!$J$3*ScoreCard!$J$5</f>
        <v>2.048</v>
      </c>
    </row>
    <row r="1622" spans="2:21" x14ac:dyDescent="0.2">
      <c r="B1622" s="4" cm="1">
        <f t="array" ref="B1622">SUM(laptop_prices3[[#This Row],[RAM Comp]:[Weight Comp]]+laptop_prices3[[#This Row],[Storage Comp]])</f>
        <v>21.271904761904761</v>
      </c>
      <c r="C1622">
        <v>1620</v>
      </c>
      <c r="D1622" t="s">
        <v>11</v>
      </c>
      <c r="E1622" t="s">
        <v>24</v>
      </c>
      <c r="F1622">
        <v>32</v>
      </c>
      <c r="G1622" t="s">
        <v>42</v>
      </c>
      <c r="H1622" t="s">
        <v>40</v>
      </c>
      <c r="I1622">
        <v>17.3</v>
      </c>
      <c r="J1622" t="s">
        <v>43</v>
      </c>
      <c r="K1622">
        <v>4.5999999999999996</v>
      </c>
      <c r="L1622">
        <v>2.82</v>
      </c>
      <c r="M1622" t="s">
        <v>22</v>
      </c>
      <c r="N1622">
        <v>2321.8200000000002</v>
      </c>
      <c r="O1622" s="5">
        <f>(ScoreCard!$E$3-laptop_prices3[[#This Row],[Price ($)]])/ScoreCard!$E$3*ScoreCard!$E$5</f>
        <v>3.9258670525579484</v>
      </c>
      <c r="P1622" s="5">
        <f>laptop_prices3[[#This Row],[RAM (GB)]]/ScoreCard!$F$3*ScoreCard!$F$5</f>
        <v>3.5</v>
      </c>
      <c r="Q1622" s="5">
        <f>laptop_prices3[[#This Row],[Screen Size (inch)]]/ScoreCard!$G$3*ScoreCard!$G$5</f>
        <v>2</v>
      </c>
      <c r="R1622" s="5">
        <f>laptop_prices3[[#This Row],[Battery Life (hours)]]/ScoreCard!$H$3*ScoreCard!$H$5</f>
        <v>2.6833333333333331</v>
      </c>
      <c r="S1622" s="5">
        <f>ScoreCard!$I$3-laptop_prices3[[#This Row],[Weight (kg)]]/ScoreCard!$I$3*ScoreCard!$I$5</f>
        <v>1.8885714285714286</v>
      </c>
      <c r="T1622" s="6" cm="1">
        <f t="array" ref="T1622">_xlfn.IFS(laptop_prices3[[#This Row],[Storage]]="512GB SSD", 512, laptop_prices3[[#This Row],[Storage]] = "1TB SSD", 1000, laptop_prices3[[#This Row],[Storage]] = "2TB SSD", 2000, laptop_prices3[[#This Row],[Storage]]= "256GB SSD", 256, laptop_prices3[[#This Row],[Storage]] = "1TB HDD", 1000*0.7)</f>
        <v>700</v>
      </c>
      <c r="U1622" s="5">
        <f>laptop_prices3[[#This Row],[Storage Raw Value]]/ScoreCard!$J$3*ScoreCard!$J$5</f>
        <v>2.8</v>
      </c>
    </row>
    <row r="1623" spans="2:21" x14ac:dyDescent="0.2">
      <c r="B1623" s="4" cm="1">
        <f t="array" ref="B1623">SUM(laptop_prices3[[#This Row],[RAM Comp]:[Weight Comp]]+laptop_prices3[[#This Row],[Storage Comp]])</f>
        <v>25.638354252683733</v>
      </c>
      <c r="C1623">
        <v>1621</v>
      </c>
      <c r="D1623" t="s">
        <v>33</v>
      </c>
      <c r="E1623" t="s">
        <v>37</v>
      </c>
      <c r="F1623">
        <v>64</v>
      </c>
      <c r="G1623" t="s">
        <v>13</v>
      </c>
      <c r="H1623" t="s">
        <v>14</v>
      </c>
      <c r="I1623">
        <v>14</v>
      </c>
      <c r="J1623" t="s">
        <v>15</v>
      </c>
      <c r="K1623">
        <v>11.7</v>
      </c>
      <c r="L1623">
        <v>2.62</v>
      </c>
      <c r="M1623" t="s">
        <v>16</v>
      </c>
      <c r="N1623">
        <v>4834.34</v>
      </c>
      <c r="O1623" s="5">
        <f>(ScoreCard!$E$3-laptop_prices3[[#This Row],[Price ($)]])/ScoreCard!$E$3*ScoreCard!$E$5</f>
        <v>2.7635114379508279</v>
      </c>
      <c r="P1623" s="5">
        <f>laptop_prices3[[#This Row],[RAM (GB)]]/ScoreCard!$F$3*ScoreCard!$F$5</f>
        <v>7</v>
      </c>
      <c r="Q1623" s="5">
        <f>laptop_prices3[[#This Row],[Screen Size (inch)]]/ScoreCard!$G$3*ScoreCard!$G$5</f>
        <v>1.6184971098265895</v>
      </c>
      <c r="R1623" s="5">
        <f>laptop_prices3[[#This Row],[Battery Life (hours)]]/ScoreCard!$H$3*ScoreCard!$H$5</f>
        <v>6.8250000000000002</v>
      </c>
      <c r="S1623" s="5">
        <f>ScoreCard!$I$3-laptop_prices3[[#This Row],[Weight (kg)]]/ScoreCard!$I$3*ScoreCard!$I$5</f>
        <v>2.0028571428571427</v>
      </c>
      <c r="T1623" s="6" cm="1">
        <f t="array" ref="T1623">_xlfn.IFS(laptop_prices3[[#This Row],[Storage]]="512GB SSD", 512, laptop_prices3[[#This Row],[Storage]] = "1TB SSD", 1000, laptop_prices3[[#This Row],[Storage]] = "2TB SSD", 2000, laptop_prices3[[#This Row],[Storage]]= "256GB SSD", 256, laptop_prices3[[#This Row],[Storage]] = "1TB HDD", 1000*0.7)</f>
        <v>512</v>
      </c>
      <c r="U1623" s="5">
        <f>laptop_prices3[[#This Row],[Storage Raw Value]]/ScoreCard!$J$3*ScoreCard!$J$5</f>
        <v>2.048</v>
      </c>
    </row>
    <row r="1624" spans="2:21" x14ac:dyDescent="0.2">
      <c r="B1624" s="4" cm="1">
        <f t="array" ref="B1624">SUM(laptop_prices3[[#This Row],[RAM Comp]:[Weight Comp]]+laptop_prices3[[#This Row],[Storage Comp]])</f>
        <v>39.908690476190472</v>
      </c>
      <c r="C1624">
        <v>1622</v>
      </c>
      <c r="D1624" t="s">
        <v>47</v>
      </c>
      <c r="E1624" t="s">
        <v>41</v>
      </c>
      <c r="F1624">
        <v>4</v>
      </c>
      <c r="G1624" t="s">
        <v>25</v>
      </c>
      <c r="H1624" t="s">
        <v>14</v>
      </c>
      <c r="I1624">
        <v>17.3</v>
      </c>
      <c r="J1624" t="s">
        <v>27</v>
      </c>
      <c r="K1624">
        <v>6.7</v>
      </c>
      <c r="L1624">
        <v>3.39</v>
      </c>
      <c r="M1624" t="s">
        <v>16</v>
      </c>
      <c r="N1624">
        <v>3474.46</v>
      </c>
      <c r="O1624" s="5">
        <f>(ScoreCard!$E$3-laptop_prices3[[#This Row],[Price ($)]])/ScoreCard!$E$3*ScoreCard!$E$5</f>
        <v>3.3926264910417214</v>
      </c>
      <c r="P1624" s="5">
        <f>laptop_prices3[[#This Row],[RAM (GB)]]/ScoreCard!$F$3*ScoreCard!$F$5</f>
        <v>0.4375</v>
      </c>
      <c r="Q1624" s="5">
        <f>laptop_prices3[[#This Row],[Screen Size (inch)]]/ScoreCard!$G$3*ScoreCard!$G$5</f>
        <v>2</v>
      </c>
      <c r="R1624" s="5">
        <f>laptop_prices3[[#This Row],[Battery Life (hours)]]/ScoreCard!$H$3*ScoreCard!$H$5</f>
        <v>3.9083333333333332</v>
      </c>
      <c r="S1624" s="5">
        <f>ScoreCard!$I$3-laptop_prices3[[#This Row],[Weight (kg)]]/ScoreCard!$I$3*ScoreCard!$I$5</f>
        <v>1.5628571428571427</v>
      </c>
      <c r="T1624" s="6" cm="1">
        <f t="array" ref="T1624">_xlfn.IFS(laptop_prices3[[#This Row],[Storage]]="512GB SSD", 512, laptop_prices3[[#This Row],[Storage]] = "1TB SSD", 1000, laptop_prices3[[#This Row],[Storage]] = "2TB SSD", 2000, laptop_prices3[[#This Row],[Storage]]= "256GB SSD", 256, laptop_prices3[[#This Row],[Storage]] = "1TB HDD", 1000*0.7)</f>
        <v>2000</v>
      </c>
      <c r="U1624" s="5">
        <f>laptop_prices3[[#This Row],[Storage Raw Value]]/ScoreCard!$J$3*ScoreCard!$J$5</f>
        <v>8</v>
      </c>
    </row>
    <row r="1625" spans="2:21" x14ac:dyDescent="0.2">
      <c r="B1625" s="4" cm="1">
        <f t="array" ref="B1625">SUM(laptop_prices3[[#This Row],[RAM Comp]:[Weight Comp]]+laptop_prices3[[#This Row],[Storage Comp]])</f>
        <v>24.580000000000002</v>
      </c>
      <c r="C1625">
        <v>1623</v>
      </c>
      <c r="D1625" t="s">
        <v>17</v>
      </c>
      <c r="E1625" t="s">
        <v>12</v>
      </c>
      <c r="F1625">
        <v>64</v>
      </c>
      <c r="G1625" t="s">
        <v>42</v>
      </c>
      <c r="H1625" t="s">
        <v>14</v>
      </c>
      <c r="I1625">
        <v>17.3</v>
      </c>
      <c r="J1625" t="s">
        <v>43</v>
      </c>
      <c r="K1625">
        <v>4.8</v>
      </c>
      <c r="L1625">
        <v>3.36</v>
      </c>
      <c r="M1625" t="s">
        <v>16</v>
      </c>
      <c r="N1625">
        <v>2616.46</v>
      </c>
      <c r="O1625" s="5">
        <f>(ScoreCard!$E$3-laptop_prices3[[#This Row],[Price ($)]])/ScoreCard!$E$3*ScoreCard!$E$5</f>
        <v>3.7895590994718669</v>
      </c>
      <c r="P1625" s="5">
        <f>laptop_prices3[[#This Row],[RAM (GB)]]/ScoreCard!$F$3*ScoreCard!$F$5</f>
        <v>7</v>
      </c>
      <c r="Q1625" s="5">
        <f>laptop_prices3[[#This Row],[Screen Size (inch)]]/ScoreCard!$G$3*ScoreCard!$G$5</f>
        <v>2</v>
      </c>
      <c r="R1625" s="5">
        <f>laptop_prices3[[#This Row],[Battery Life (hours)]]/ScoreCard!$H$3*ScoreCard!$H$5</f>
        <v>2.8</v>
      </c>
      <c r="S1625" s="5">
        <f>ScoreCard!$I$3-laptop_prices3[[#This Row],[Weight (kg)]]/ScoreCard!$I$3*ScoreCard!$I$5</f>
        <v>1.58</v>
      </c>
      <c r="T1625" s="6" cm="1">
        <f t="array" ref="T1625">_xlfn.IFS(laptop_prices3[[#This Row],[Storage]]="512GB SSD", 512, laptop_prices3[[#This Row],[Storage]] = "1TB SSD", 1000, laptop_prices3[[#This Row],[Storage]] = "2TB SSD", 2000, laptop_prices3[[#This Row],[Storage]]= "256GB SSD", 256, laptop_prices3[[#This Row],[Storage]] = "1TB HDD", 1000*0.7)</f>
        <v>700</v>
      </c>
      <c r="U1625" s="5">
        <f>laptop_prices3[[#This Row],[Storage Raw Value]]/ScoreCard!$J$3*ScoreCard!$J$5</f>
        <v>2.8</v>
      </c>
    </row>
    <row r="1626" spans="2:21" x14ac:dyDescent="0.2">
      <c r="B1626" s="4" cm="1">
        <f t="array" ref="B1626">SUM(laptop_prices3[[#This Row],[RAM Comp]:[Weight Comp]]+laptop_prices3[[#This Row],[Storage Comp]])</f>
        <v>24.34834916047344</v>
      </c>
      <c r="C1626">
        <v>1624</v>
      </c>
      <c r="D1626" t="s">
        <v>34</v>
      </c>
      <c r="E1626" t="s">
        <v>48</v>
      </c>
      <c r="F1626">
        <v>4</v>
      </c>
      <c r="G1626" t="s">
        <v>19</v>
      </c>
      <c r="H1626" t="s">
        <v>20</v>
      </c>
      <c r="I1626">
        <v>15.6</v>
      </c>
      <c r="J1626" t="s">
        <v>43</v>
      </c>
      <c r="K1626">
        <v>5.9</v>
      </c>
      <c r="L1626">
        <v>1.46</v>
      </c>
      <c r="M1626" t="s">
        <v>16</v>
      </c>
      <c r="N1626">
        <v>1281.72</v>
      </c>
      <c r="O1626" s="5">
        <f>(ScoreCard!$E$3-laptop_prices3[[#This Row],[Price ($)]])/ScoreCard!$E$3*ScoreCard!$E$5</f>
        <v>4.4070437495605059</v>
      </c>
      <c r="P1626" s="5">
        <f>laptop_prices3[[#This Row],[RAM (GB)]]/ScoreCard!$F$3*ScoreCard!$F$5</f>
        <v>0.4375</v>
      </c>
      <c r="Q1626" s="5">
        <f>laptop_prices3[[#This Row],[Screen Size (inch)]]/ScoreCard!$G$3*ScoreCard!$G$5</f>
        <v>1.8034682080924855</v>
      </c>
      <c r="R1626" s="5">
        <f>laptop_prices3[[#This Row],[Battery Life (hours)]]/ScoreCard!$H$3*ScoreCard!$H$5</f>
        <v>3.4416666666666669</v>
      </c>
      <c r="S1626" s="5">
        <f>ScoreCard!$I$3-laptop_prices3[[#This Row],[Weight (kg)]]/ScoreCard!$I$3*ScoreCard!$I$5</f>
        <v>2.6657142857142855</v>
      </c>
      <c r="T1626" s="6" cm="1">
        <f t="array" ref="T1626">_xlfn.IFS(laptop_prices3[[#This Row],[Storage]]="512GB SSD", 512, laptop_prices3[[#This Row],[Storage]] = "1TB SSD", 1000, laptop_prices3[[#This Row],[Storage]] = "2TB SSD", 2000, laptop_prices3[[#This Row],[Storage]]= "256GB SSD", 256, laptop_prices3[[#This Row],[Storage]] = "1TB HDD", 1000*0.7)</f>
        <v>1000</v>
      </c>
      <c r="U1626" s="5">
        <f>laptop_prices3[[#This Row],[Storage Raw Value]]/ScoreCard!$J$3*ScoreCard!$J$5</f>
        <v>4</v>
      </c>
    </row>
    <row r="1627" spans="2:21" x14ac:dyDescent="0.2">
      <c r="B1627" s="4" cm="1">
        <f t="array" ref="B1627">SUM(laptop_prices3[[#This Row],[RAM Comp]:[Weight Comp]]+laptop_prices3[[#This Row],[Storage Comp]])</f>
        <v>28.521563446187727</v>
      </c>
      <c r="C1627">
        <v>1625</v>
      </c>
      <c r="D1627" t="s">
        <v>33</v>
      </c>
      <c r="E1627" t="s">
        <v>12</v>
      </c>
      <c r="F1627">
        <v>32</v>
      </c>
      <c r="G1627" t="s">
        <v>19</v>
      </c>
      <c r="H1627" t="s">
        <v>20</v>
      </c>
      <c r="I1627">
        <v>15.6</v>
      </c>
      <c r="J1627" t="s">
        <v>15</v>
      </c>
      <c r="K1627">
        <v>8</v>
      </c>
      <c r="L1627">
        <v>1.66</v>
      </c>
      <c r="M1627" t="s">
        <v>46</v>
      </c>
      <c r="N1627">
        <v>1753.39</v>
      </c>
      <c r="O1627" s="5">
        <f>(ScoreCard!$E$3-laptop_prices3[[#This Row],[Price ($)]])/ScoreCard!$E$3*ScoreCard!$E$5</f>
        <v>4.1888372187700087</v>
      </c>
      <c r="P1627" s="5">
        <f>laptop_prices3[[#This Row],[RAM (GB)]]/ScoreCard!$F$3*ScoreCard!$F$5</f>
        <v>3.5</v>
      </c>
      <c r="Q1627" s="5">
        <f>laptop_prices3[[#This Row],[Screen Size (inch)]]/ScoreCard!$G$3*ScoreCard!$G$5</f>
        <v>1.8034682080924855</v>
      </c>
      <c r="R1627" s="5">
        <f>laptop_prices3[[#This Row],[Battery Life (hours)]]/ScoreCard!$H$3*ScoreCard!$H$5</f>
        <v>4.6666666666666661</v>
      </c>
      <c r="S1627" s="5">
        <f>ScoreCard!$I$3-laptop_prices3[[#This Row],[Weight (kg)]]/ScoreCard!$I$3*ScoreCard!$I$5</f>
        <v>2.5514285714285716</v>
      </c>
      <c r="T1627" s="6" cm="1">
        <f t="array" ref="T1627">_xlfn.IFS(laptop_prices3[[#This Row],[Storage]]="512GB SSD", 512, laptop_prices3[[#This Row],[Storage]] = "1TB SSD", 1000, laptop_prices3[[#This Row],[Storage]] = "2TB SSD", 2000, laptop_prices3[[#This Row],[Storage]]= "256GB SSD", 256, laptop_prices3[[#This Row],[Storage]] = "1TB HDD", 1000*0.7)</f>
        <v>1000</v>
      </c>
      <c r="U1627" s="5">
        <f>laptop_prices3[[#This Row],[Storage Raw Value]]/ScoreCard!$J$3*ScoreCard!$J$5</f>
        <v>4</v>
      </c>
    </row>
    <row r="1628" spans="2:21" x14ac:dyDescent="0.2">
      <c r="B1628" s="4" cm="1">
        <f t="array" ref="B1628">SUM(laptop_prices3[[#This Row],[RAM Comp]:[Weight Comp]]+laptop_prices3[[#This Row],[Storage Comp]])</f>
        <v>17.209142857142858</v>
      </c>
      <c r="C1628">
        <v>1626</v>
      </c>
      <c r="D1628" t="s">
        <v>36</v>
      </c>
      <c r="E1628" t="s">
        <v>31</v>
      </c>
      <c r="F1628">
        <v>16</v>
      </c>
      <c r="G1628" t="s">
        <v>13</v>
      </c>
      <c r="H1628" t="s">
        <v>44</v>
      </c>
      <c r="I1628">
        <v>17.3</v>
      </c>
      <c r="J1628" t="s">
        <v>21</v>
      </c>
      <c r="K1628">
        <v>5.4</v>
      </c>
      <c r="L1628">
        <v>2.42</v>
      </c>
      <c r="M1628" t="s">
        <v>22</v>
      </c>
      <c r="N1628">
        <v>552.95000000000005</v>
      </c>
      <c r="O1628" s="5">
        <f>(ScoreCard!$E$3-laptop_prices3[[#This Row],[Price ($)]])/ScoreCard!$E$3*ScoreCard!$E$5</f>
        <v>4.7441912752547211</v>
      </c>
      <c r="P1628" s="5">
        <f>laptop_prices3[[#This Row],[RAM (GB)]]/ScoreCard!$F$3*ScoreCard!$F$5</f>
        <v>1.75</v>
      </c>
      <c r="Q1628" s="5">
        <f>laptop_prices3[[#This Row],[Screen Size (inch)]]/ScoreCard!$G$3*ScoreCard!$G$5</f>
        <v>2</v>
      </c>
      <c r="R1628" s="5">
        <f>laptop_prices3[[#This Row],[Battery Life (hours)]]/ScoreCard!$H$3*ScoreCard!$H$5</f>
        <v>3.15</v>
      </c>
      <c r="S1628" s="5">
        <f>ScoreCard!$I$3-laptop_prices3[[#This Row],[Weight (kg)]]/ScoreCard!$I$3*ScoreCard!$I$5</f>
        <v>2.1171428571428574</v>
      </c>
      <c r="T1628" s="6" cm="1">
        <f t="array" ref="T1628">_xlfn.IFS(laptop_prices3[[#This Row],[Storage]]="512GB SSD", 512, laptop_prices3[[#This Row],[Storage]] = "1TB SSD", 1000, laptop_prices3[[#This Row],[Storage]] = "2TB SSD", 2000, laptop_prices3[[#This Row],[Storage]]= "256GB SSD", 256, laptop_prices3[[#This Row],[Storage]] = "1TB HDD", 1000*0.7)</f>
        <v>512</v>
      </c>
      <c r="U1628" s="5">
        <f>laptop_prices3[[#This Row],[Storage Raw Value]]/ScoreCard!$J$3*ScoreCard!$J$5</f>
        <v>2.048</v>
      </c>
    </row>
    <row r="1629" spans="2:21" x14ac:dyDescent="0.2">
      <c r="B1629" s="4" cm="1">
        <f t="array" ref="B1629">SUM(laptop_prices3[[#This Row],[RAM Comp]:[Weight Comp]]+laptop_prices3[[#This Row],[Storage Comp]])</f>
        <v>18.659996696944674</v>
      </c>
      <c r="C1629">
        <v>1627</v>
      </c>
      <c r="D1629" t="s">
        <v>11</v>
      </c>
      <c r="E1629" t="s">
        <v>37</v>
      </c>
      <c r="F1629">
        <v>64</v>
      </c>
      <c r="G1629" t="s">
        <v>29</v>
      </c>
      <c r="H1629" t="s">
        <v>35</v>
      </c>
      <c r="I1629">
        <v>16</v>
      </c>
      <c r="J1629" t="s">
        <v>43</v>
      </c>
      <c r="K1629">
        <v>6</v>
      </c>
      <c r="L1629">
        <v>2.25</v>
      </c>
      <c r="M1629" t="s">
        <v>46</v>
      </c>
      <c r="N1629">
        <v>6401.01</v>
      </c>
      <c r="O1629" s="5">
        <f>(ScoreCard!$E$3-laptop_prices3[[#This Row],[Price ($)]])/ScoreCard!$E$3*ScoreCard!$E$5</f>
        <v>2.0387300747232571</v>
      </c>
      <c r="P1629" s="5">
        <f>laptop_prices3[[#This Row],[RAM (GB)]]/ScoreCard!$F$3*ScoreCard!$F$5</f>
        <v>7</v>
      </c>
      <c r="Q1629" s="5">
        <f>laptop_prices3[[#This Row],[Screen Size (inch)]]/ScoreCard!$G$3*ScoreCard!$G$5</f>
        <v>1.8497109826589595</v>
      </c>
      <c r="R1629" s="5">
        <f>laptop_prices3[[#This Row],[Battery Life (hours)]]/ScoreCard!$H$3*ScoreCard!$H$5</f>
        <v>3.5</v>
      </c>
      <c r="S1629" s="5">
        <f>ScoreCard!$I$3-laptop_prices3[[#This Row],[Weight (kg)]]/ScoreCard!$I$3*ScoreCard!$I$5</f>
        <v>2.2142857142857144</v>
      </c>
      <c r="T1629" s="6" cm="1">
        <f t="array" ref="T1629">_xlfn.IFS(laptop_prices3[[#This Row],[Storage]]="512GB SSD", 512, laptop_prices3[[#This Row],[Storage]] = "1TB SSD", 1000, laptop_prices3[[#This Row],[Storage]] = "2TB SSD", 2000, laptop_prices3[[#This Row],[Storage]]= "256GB SSD", 256, laptop_prices3[[#This Row],[Storage]] = "1TB HDD", 1000*0.7)</f>
        <v>256</v>
      </c>
      <c r="U1629" s="5">
        <f>laptop_prices3[[#This Row],[Storage Raw Value]]/ScoreCard!$J$3*ScoreCard!$J$5</f>
        <v>1.024</v>
      </c>
    </row>
    <row r="1630" spans="2:21" x14ac:dyDescent="0.2">
      <c r="B1630" s="4" cm="1">
        <f t="array" ref="B1630">SUM(laptop_prices3[[#This Row],[RAM Comp]:[Weight Comp]]+laptop_prices3[[#This Row],[Storage Comp]])</f>
        <v>24.583809523809521</v>
      </c>
      <c r="C1630">
        <v>1628</v>
      </c>
      <c r="D1630" t="s">
        <v>17</v>
      </c>
      <c r="E1630" t="s">
        <v>24</v>
      </c>
      <c r="F1630">
        <v>8</v>
      </c>
      <c r="G1630" t="s">
        <v>19</v>
      </c>
      <c r="H1630" t="s">
        <v>14</v>
      </c>
      <c r="I1630">
        <v>17.3</v>
      </c>
      <c r="J1630" t="s">
        <v>43</v>
      </c>
      <c r="K1630">
        <v>6.5</v>
      </c>
      <c r="L1630">
        <v>2.77</v>
      </c>
      <c r="M1630" t="s">
        <v>46</v>
      </c>
      <c r="N1630">
        <v>1550.06</v>
      </c>
      <c r="O1630" s="5">
        <f>(ScoreCard!$E$3-laptop_prices3[[#This Row],[Price ($)]])/ScoreCard!$E$3*ScoreCard!$E$5</f>
        <v>4.2829028449612689</v>
      </c>
      <c r="P1630" s="5">
        <f>laptop_prices3[[#This Row],[RAM (GB)]]/ScoreCard!$F$3*ScoreCard!$F$5</f>
        <v>0.875</v>
      </c>
      <c r="Q1630" s="5">
        <f>laptop_prices3[[#This Row],[Screen Size (inch)]]/ScoreCard!$G$3*ScoreCard!$G$5</f>
        <v>2</v>
      </c>
      <c r="R1630" s="5">
        <f>laptop_prices3[[#This Row],[Battery Life (hours)]]/ScoreCard!$H$3*ScoreCard!$H$5</f>
        <v>3.7916666666666665</v>
      </c>
      <c r="S1630" s="5">
        <f>ScoreCard!$I$3-laptop_prices3[[#This Row],[Weight (kg)]]/ScoreCard!$I$3*ScoreCard!$I$5</f>
        <v>1.917142857142857</v>
      </c>
      <c r="T1630" s="6" cm="1">
        <f t="array" ref="T1630">_xlfn.IFS(laptop_prices3[[#This Row],[Storage]]="512GB SSD", 512, laptop_prices3[[#This Row],[Storage]] = "1TB SSD", 1000, laptop_prices3[[#This Row],[Storage]] = "2TB SSD", 2000, laptop_prices3[[#This Row],[Storage]]= "256GB SSD", 256, laptop_prices3[[#This Row],[Storage]] = "1TB HDD", 1000*0.7)</f>
        <v>1000</v>
      </c>
      <c r="U1630" s="5">
        <f>laptop_prices3[[#This Row],[Storage Raw Value]]/ScoreCard!$J$3*ScoreCard!$J$5</f>
        <v>4</v>
      </c>
    </row>
    <row r="1631" spans="2:21" x14ac:dyDescent="0.2">
      <c r="B1631" s="4" cm="1">
        <f t="array" ref="B1631">SUM(laptop_prices3[[#This Row],[RAM Comp]:[Weight Comp]]+laptop_prices3[[#This Row],[Storage Comp]])</f>
        <v>16.631134874759152</v>
      </c>
      <c r="C1631">
        <v>1629</v>
      </c>
      <c r="D1631" t="s">
        <v>38</v>
      </c>
      <c r="E1631" t="s">
        <v>37</v>
      </c>
      <c r="F1631">
        <v>16</v>
      </c>
      <c r="G1631" t="s">
        <v>29</v>
      </c>
      <c r="H1631" t="s">
        <v>20</v>
      </c>
      <c r="I1631">
        <v>15.6</v>
      </c>
      <c r="J1631" t="s">
        <v>21</v>
      </c>
      <c r="K1631">
        <v>10.7</v>
      </c>
      <c r="L1631">
        <v>1.33</v>
      </c>
      <c r="M1631" t="s">
        <v>46</v>
      </c>
      <c r="N1631">
        <v>1889.79</v>
      </c>
      <c r="O1631" s="5">
        <f>(ScoreCard!$E$3-laptop_prices3[[#This Row],[Price ($)]])/ScoreCard!$E$3*ScoreCard!$E$5</f>
        <v>4.1257351117888064</v>
      </c>
      <c r="P1631" s="5">
        <f>laptop_prices3[[#This Row],[RAM (GB)]]/ScoreCard!$F$3*ScoreCard!$F$5</f>
        <v>1.75</v>
      </c>
      <c r="Q1631" s="5">
        <f>laptop_prices3[[#This Row],[Screen Size (inch)]]/ScoreCard!$G$3*ScoreCard!$G$5</f>
        <v>1.8034682080924855</v>
      </c>
      <c r="R1631" s="5">
        <f>laptop_prices3[[#This Row],[Battery Life (hours)]]/ScoreCard!$H$3*ScoreCard!$H$5</f>
        <v>6.2416666666666663</v>
      </c>
      <c r="S1631" s="5">
        <f>ScoreCard!$I$3-laptop_prices3[[#This Row],[Weight (kg)]]/ScoreCard!$I$3*ScoreCard!$I$5</f>
        <v>2.74</v>
      </c>
      <c r="T1631" s="6" cm="1">
        <f t="array" ref="T1631">_xlfn.IFS(laptop_prices3[[#This Row],[Storage]]="512GB SSD", 512, laptop_prices3[[#This Row],[Storage]] = "1TB SSD", 1000, laptop_prices3[[#This Row],[Storage]] = "2TB SSD", 2000, laptop_prices3[[#This Row],[Storage]]= "256GB SSD", 256, laptop_prices3[[#This Row],[Storage]] = "1TB HDD", 1000*0.7)</f>
        <v>256</v>
      </c>
      <c r="U1631" s="5">
        <f>laptop_prices3[[#This Row],[Storage Raw Value]]/ScoreCard!$J$3*ScoreCard!$J$5</f>
        <v>1.024</v>
      </c>
    </row>
    <row r="1632" spans="2:21" x14ac:dyDescent="0.2">
      <c r="B1632" s="4" cm="1">
        <f t="array" ref="B1632">SUM(laptop_prices3[[#This Row],[RAM Comp]:[Weight Comp]]+laptop_prices3[[#This Row],[Storage Comp]])</f>
        <v>42.033497109826591</v>
      </c>
      <c r="C1632">
        <v>1630</v>
      </c>
      <c r="D1632" t="s">
        <v>36</v>
      </c>
      <c r="E1632" t="s">
        <v>37</v>
      </c>
      <c r="F1632">
        <v>16</v>
      </c>
      <c r="G1632" t="s">
        <v>25</v>
      </c>
      <c r="H1632" t="s">
        <v>40</v>
      </c>
      <c r="I1632">
        <v>14</v>
      </c>
      <c r="J1632" t="s">
        <v>43</v>
      </c>
      <c r="K1632">
        <v>8.1</v>
      </c>
      <c r="L1632">
        <v>2.73</v>
      </c>
      <c r="M1632" t="s">
        <v>16</v>
      </c>
      <c r="N1632">
        <v>2122.4499999999998</v>
      </c>
      <c r="O1632" s="5">
        <f>(ScoreCard!$E$3-laptop_prices3[[#This Row],[Price ($)]])/ScoreCard!$E$3*ScoreCard!$E$5</f>
        <v>4.0181006820949161</v>
      </c>
      <c r="P1632" s="5">
        <f>laptop_prices3[[#This Row],[RAM (GB)]]/ScoreCard!$F$3*ScoreCard!$F$5</f>
        <v>1.75</v>
      </c>
      <c r="Q1632" s="5">
        <f>laptop_prices3[[#This Row],[Screen Size (inch)]]/ScoreCard!$G$3*ScoreCard!$G$5</f>
        <v>1.6184971098265895</v>
      </c>
      <c r="R1632" s="5">
        <f>laptop_prices3[[#This Row],[Battery Life (hours)]]/ScoreCard!$H$3*ScoreCard!$H$5</f>
        <v>4.7249999999999996</v>
      </c>
      <c r="S1632" s="5">
        <f>ScoreCard!$I$3-laptop_prices3[[#This Row],[Weight (kg)]]/ScoreCard!$I$3*ScoreCard!$I$5</f>
        <v>1.94</v>
      </c>
      <c r="T1632" s="6" cm="1">
        <f t="array" ref="T1632">_xlfn.IFS(laptop_prices3[[#This Row],[Storage]]="512GB SSD", 512, laptop_prices3[[#This Row],[Storage]] = "1TB SSD", 1000, laptop_prices3[[#This Row],[Storage]] = "2TB SSD", 2000, laptop_prices3[[#This Row],[Storage]]= "256GB SSD", 256, laptop_prices3[[#This Row],[Storage]] = "1TB HDD", 1000*0.7)</f>
        <v>2000</v>
      </c>
      <c r="U1632" s="5">
        <f>laptop_prices3[[#This Row],[Storage Raw Value]]/ScoreCard!$J$3*ScoreCard!$J$5</f>
        <v>8</v>
      </c>
    </row>
    <row r="1633" spans="2:21" x14ac:dyDescent="0.2">
      <c r="B1633" s="4" cm="1">
        <f t="array" ref="B1633">SUM(laptop_prices3[[#This Row],[RAM Comp]:[Weight Comp]]+laptop_prices3[[#This Row],[Storage Comp]])</f>
        <v>18.556539636663913</v>
      </c>
      <c r="C1633">
        <v>1631</v>
      </c>
      <c r="D1633" t="s">
        <v>33</v>
      </c>
      <c r="E1633" t="s">
        <v>18</v>
      </c>
      <c r="F1633">
        <v>4</v>
      </c>
      <c r="G1633" t="s">
        <v>13</v>
      </c>
      <c r="H1633" t="s">
        <v>14</v>
      </c>
      <c r="I1633">
        <v>15.6</v>
      </c>
      <c r="J1633" t="s">
        <v>15</v>
      </c>
      <c r="K1633">
        <v>11.1</v>
      </c>
      <c r="L1633">
        <v>3.24</v>
      </c>
      <c r="M1633" t="s">
        <v>16</v>
      </c>
      <c r="N1633">
        <v>1539.33</v>
      </c>
      <c r="O1633" s="5">
        <f>(ScoreCard!$E$3-laptop_prices3[[#This Row],[Price ($)]])/ScoreCard!$E$3*ScoreCard!$E$5</f>
        <v>4.2878668156937341</v>
      </c>
      <c r="P1633" s="5">
        <f>laptop_prices3[[#This Row],[RAM (GB)]]/ScoreCard!$F$3*ScoreCard!$F$5</f>
        <v>0.4375</v>
      </c>
      <c r="Q1633" s="5">
        <f>laptop_prices3[[#This Row],[Screen Size (inch)]]/ScoreCard!$G$3*ScoreCard!$G$5</f>
        <v>1.8034682080924855</v>
      </c>
      <c r="R1633" s="5">
        <f>laptop_prices3[[#This Row],[Battery Life (hours)]]/ScoreCard!$H$3*ScoreCard!$H$5</f>
        <v>6.4749999999999996</v>
      </c>
      <c r="S1633" s="5">
        <f>ScoreCard!$I$3-laptop_prices3[[#This Row],[Weight (kg)]]/ScoreCard!$I$3*ScoreCard!$I$5</f>
        <v>1.6485714285714284</v>
      </c>
      <c r="T1633" s="6" cm="1">
        <f t="array" ref="T1633">_xlfn.IFS(laptop_prices3[[#This Row],[Storage]]="512GB SSD", 512, laptop_prices3[[#This Row],[Storage]] = "1TB SSD", 1000, laptop_prices3[[#This Row],[Storage]] = "2TB SSD", 2000, laptop_prices3[[#This Row],[Storage]]= "256GB SSD", 256, laptop_prices3[[#This Row],[Storage]] = "1TB HDD", 1000*0.7)</f>
        <v>512</v>
      </c>
      <c r="U1633" s="5">
        <f>laptop_prices3[[#This Row],[Storage Raw Value]]/ScoreCard!$J$3*ScoreCard!$J$5</f>
        <v>2.048</v>
      </c>
    </row>
    <row r="1634" spans="2:21" x14ac:dyDescent="0.2">
      <c r="B1634" s="4" cm="1">
        <f t="array" ref="B1634">SUM(laptop_prices3[[#This Row],[RAM Comp]:[Weight Comp]]+laptop_prices3[[#This Row],[Storage Comp]])</f>
        <v>20.760234792182771</v>
      </c>
      <c r="C1634">
        <v>1632</v>
      </c>
      <c r="D1634" t="s">
        <v>11</v>
      </c>
      <c r="E1634" t="s">
        <v>31</v>
      </c>
      <c r="F1634">
        <v>64</v>
      </c>
      <c r="G1634" t="s">
        <v>29</v>
      </c>
      <c r="H1634" t="s">
        <v>44</v>
      </c>
      <c r="I1634">
        <v>16</v>
      </c>
      <c r="J1634" t="s">
        <v>15</v>
      </c>
      <c r="K1634">
        <v>10.1</v>
      </c>
      <c r="L1634">
        <v>2.76</v>
      </c>
      <c r="M1634" t="s">
        <v>22</v>
      </c>
      <c r="N1634">
        <v>2727.24</v>
      </c>
      <c r="O1634" s="5">
        <f>(ScoreCard!$E$3-laptop_prices3[[#This Row],[Price ($)]])/ScoreCard!$E$3*ScoreCard!$E$5</f>
        <v>3.7383094556934386</v>
      </c>
      <c r="P1634" s="5">
        <f>laptop_prices3[[#This Row],[RAM (GB)]]/ScoreCard!$F$3*ScoreCard!$F$5</f>
        <v>7</v>
      </c>
      <c r="Q1634" s="5">
        <f>laptop_prices3[[#This Row],[Screen Size (inch)]]/ScoreCard!$G$3*ScoreCard!$G$5</f>
        <v>1.8497109826589595</v>
      </c>
      <c r="R1634" s="5">
        <f>laptop_prices3[[#This Row],[Battery Life (hours)]]/ScoreCard!$H$3*ScoreCard!$H$5</f>
        <v>5.8916666666666666</v>
      </c>
      <c r="S1634" s="5">
        <f>ScoreCard!$I$3-laptop_prices3[[#This Row],[Weight (kg)]]/ScoreCard!$I$3*ScoreCard!$I$5</f>
        <v>1.922857142857143</v>
      </c>
      <c r="T1634" s="6" cm="1">
        <f t="array" ref="T1634">_xlfn.IFS(laptop_prices3[[#This Row],[Storage]]="512GB SSD", 512, laptop_prices3[[#This Row],[Storage]] = "1TB SSD", 1000, laptop_prices3[[#This Row],[Storage]] = "2TB SSD", 2000, laptop_prices3[[#This Row],[Storage]]= "256GB SSD", 256, laptop_prices3[[#This Row],[Storage]] = "1TB HDD", 1000*0.7)</f>
        <v>256</v>
      </c>
      <c r="U1634" s="5">
        <f>laptop_prices3[[#This Row],[Storage Raw Value]]/ScoreCard!$J$3*ScoreCard!$J$5</f>
        <v>1.024</v>
      </c>
    </row>
    <row r="1635" spans="2:21" x14ac:dyDescent="0.2">
      <c r="B1635" s="4" cm="1">
        <f t="array" ref="B1635">SUM(laptop_prices3[[#This Row],[RAM Comp]:[Weight Comp]]+laptop_prices3[[#This Row],[Storage Comp]])</f>
        <v>27.934949077897059</v>
      </c>
      <c r="C1635">
        <v>1633</v>
      </c>
      <c r="D1635" t="s">
        <v>28</v>
      </c>
      <c r="E1635" t="s">
        <v>48</v>
      </c>
      <c r="F1635">
        <v>64</v>
      </c>
      <c r="G1635" t="s">
        <v>42</v>
      </c>
      <c r="H1635" t="s">
        <v>32</v>
      </c>
      <c r="I1635">
        <v>16</v>
      </c>
      <c r="J1635" t="s">
        <v>27</v>
      </c>
      <c r="K1635">
        <v>9.8000000000000007</v>
      </c>
      <c r="L1635">
        <v>2.33</v>
      </c>
      <c r="M1635" t="s">
        <v>30</v>
      </c>
      <c r="N1635">
        <v>4448.51</v>
      </c>
      <c r="O1635" s="5">
        <f>(ScoreCard!$E$3-laptop_prices3[[#This Row],[Price ($)]])/ScoreCard!$E$3*ScoreCard!$E$5</f>
        <v>2.9420062028816005</v>
      </c>
      <c r="P1635" s="5">
        <f>laptop_prices3[[#This Row],[RAM (GB)]]/ScoreCard!$F$3*ScoreCard!$F$5</f>
        <v>7</v>
      </c>
      <c r="Q1635" s="5">
        <f>laptop_prices3[[#This Row],[Screen Size (inch)]]/ScoreCard!$G$3*ScoreCard!$G$5</f>
        <v>1.8497109826589595</v>
      </c>
      <c r="R1635" s="5">
        <f>laptop_prices3[[#This Row],[Battery Life (hours)]]/ScoreCard!$H$3*ScoreCard!$H$5</f>
        <v>5.7166666666666677</v>
      </c>
      <c r="S1635" s="5">
        <f>ScoreCard!$I$3-laptop_prices3[[#This Row],[Weight (kg)]]/ScoreCard!$I$3*ScoreCard!$I$5</f>
        <v>2.1685714285714286</v>
      </c>
      <c r="T1635" s="6" cm="1">
        <f t="array" ref="T1635">_xlfn.IFS(laptop_prices3[[#This Row],[Storage]]="512GB SSD", 512, laptop_prices3[[#This Row],[Storage]] = "1TB SSD", 1000, laptop_prices3[[#This Row],[Storage]] = "2TB SSD", 2000, laptop_prices3[[#This Row],[Storage]]= "256GB SSD", 256, laptop_prices3[[#This Row],[Storage]] = "1TB HDD", 1000*0.7)</f>
        <v>700</v>
      </c>
      <c r="U1635" s="5">
        <f>laptop_prices3[[#This Row],[Storage Raw Value]]/ScoreCard!$J$3*ScoreCard!$J$5</f>
        <v>2.8</v>
      </c>
    </row>
    <row r="1636" spans="2:21" x14ac:dyDescent="0.2">
      <c r="B1636" s="4" cm="1">
        <f t="array" ref="B1636">SUM(laptop_prices3[[#This Row],[RAM Comp]:[Weight Comp]]+laptop_prices3[[#This Row],[Storage Comp]])</f>
        <v>40.282039636663917</v>
      </c>
      <c r="C1636">
        <v>1634</v>
      </c>
      <c r="D1636" t="s">
        <v>34</v>
      </c>
      <c r="E1636" t="s">
        <v>24</v>
      </c>
      <c r="F1636">
        <v>8</v>
      </c>
      <c r="G1636" t="s">
        <v>25</v>
      </c>
      <c r="H1636" t="s">
        <v>14</v>
      </c>
      <c r="I1636">
        <v>15.6</v>
      </c>
      <c r="J1636" t="s">
        <v>27</v>
      </c>
      <c r="K1636">
        <v>6.3</v>
      </c>
      <c r="L1636">
        <v>2.75</v>
      </c>
      <c r="M1636" t="s">
        <v>22</v>
      </c>
      <c r="N1636">
        <v>1898.49</v>
      </c>
      <c r="O1636" s="5">
        <f>(ScoreCard!$E$3-laptop_prices3[[#This Row],[Price ($)]])/ScoreCard!$E$3*ScoreCard!$E$5</f>
        <v>4.1217102706543747</v>
      </c>
      <c r="P1636" s="5">
        <f>laptop_prices3[[#This Row],[RAM (GB)]]/ScoreCard!$F$3*ScoreCard!$F$5</f>
        <v>0.875</v>
      </c>
      <c r="Q1636" s="5">
        <f>laptop_prices3[[#This Row],[Screen Size (inch)]]/ScoreCard!$G$3*ScoreCard!$G$5</f>
        <v>1.8034682080924855</v>
      </c>
      <c r="R1636" s="5">
        <f>laptop_prices3[[#This Row],[Battery Life (hours)]]/ScoreCard!$H$3*ScoreCard!$H$5</f>
        <v>3.6750000000000003</v>
      </c>
      <c r="S1636" s="5">
        <f>ScoreCard!$I$3-laptop_prices3[[#This Row],[Weight (kg)]]/ScoreCard!$I$3*ScoreCard!$I$5</f>
        <v>1.9285714285714286</v>
      </c>
      <c r="T1636" s="6" cm="1">
        <f t="array" ref="T1636">_xlfn.IFS(laptop_prices3[[#This Row],[Storage]]="512GB SSD", 512, laptop_prices3[[#This Row],[Storage]] = "1TB SSD", 1000, laptop_prices3[[#This Row],[Storage]] = "2TB SSD", 2000, laptop_prices3[[#This Row],[Storage]]= "256GB SSD", 256, laptop_prices3[[#This Row],[Storage]] = "1TB HDD", 1000*0.7)</f>
        <v>2000</v>
      </c>
      <c r="U1636" s="5">
        <f>laptop_prices3[[#This Row],[Storage Raw Value]]/ScoreCard!$J$3*ScoreCard!$J$5</f>
        <v>8</v>
      </c>
    </row>
    <row r="1637" spans="2:21" x14ac:dyDescent="0.2">
      <c r="B1637" s="4" cm="1">
        <f t="array" ref="B1637">SUM(laptop_prices3[[#This Row],[RAM Comp]:[Weight Comp]]+laptop_prices3[[#This Row],[Storage Comp]])</f>
        <v>17.301896779521059</v>
      </c>
      <c r="C1637">
        <v>1635</v>
      </c>
      <c r="D1637" t="s">
        <v>34</v>
      </c>
      <c r="E1637" t="s">
        <v>18</v>
      </c>
      <c r="F1637">
        <v>16</v>
      </c>
      <c r="G1637" t="s">
        <v>13</v>
      </c>
      <c r="H1637" t="s">
        <v>26</v>
      </c>
      <c r="I1637">
        <v>15.6</v>
      </c>
      <c r="J1637" t="s">
        <v>21</v>
      </c>
      <c r="K1637">
        <v>5.7</v>
      </c>
      <c r="L1637">
        <v>2.2200000000000002</v>
      </c>
      <c r="M1637" t="s">
        <v>16</v>
      </c>
      <c r="N1637">
        <v>1269.8599999999999</v>
      </c>
      <c r="O1637" s="5">
        <f>(ScoreCard!$E$3-laptop_prices3[[#This Row],[Price ($)]])/ScoreCard!$E$3*ScoreCard!$E$5</f>
        <v>4.4125304870150295</v>
      </c>
      <c r="P1637" s="5">
        <f>laptop_prices3[[#This Row],[RAM (GB)]]/ScoreCard!$F$3*ScoreCard!$F$5</f>
        <v>1.75</v>
      </c>
      <c r="Q1637" s="5">
        <f>laptop_prices3[[#This Row],[Screen Size (inch)]]/ScoreCard!$G$3*ScoreCard!$G$5</f>
        <v>1.8034682080924855</v>
      </c>
      <c r="R1637" s="5">
        <f>laptop_prices3[[#This Row],[Battery Life (hours)]]/ScoreCard!$H$3*ScoreCard!$H$5</f>
        <v>3.3250000000000002</v>
      </c>
      <c r="S1637" s="5">
        <f>ScoreCard!$I$3-laptop_prices3[[#This Row],[Weight (kg)]]/ScoreCard!$I$3*ScoreCard!$I$5</f>
        <v>2.2314285714285713</v>
      </c>
      <c r="T1637" s="6" cm="1">
        <f t="array" ref="T1637">_xlfn.IFS(laptop_prices3[[#This Row],[Storage]]="512GB SSD", 512, laptop_prices3[[#This Row],[Storage]] = "1TB SSD", 1000, laptop_prices3[[#This Row],[Storage]] = "2TB SSD", 2000, laptop_prices3[[#This Row],[Storage]]= "256GB SSD", 256, laptop_prices3[[#This Row],[Storage]] = "1TB HDD", 1000*0.7)</f>
        <v>512</v>
      </c>
      <c r="U1637" s="5">
        <f>laptop_prices3[[#This Row],[Storage Raw Value]]/ScoreCard!$J$3*ScoreCard!$J$5</f>
        <v>2.048</v>
      </c>
    </row>
    <row r="1638" spans="2:21" x14ac:dyDescent="0.2">
      <c r="B1638" s="4" cm="1">
        <f t="array" ref="B1638">SUM(laptop_prices3[[#This Row],[RAM Comp]:[Weight Comp]]+laptop_prices3[[#This Row],[Storage Comp]])</f>
        <v>39.30316336361134</v>
      </c>
      <c r="C1638">
        <v>1636</v>
      </c>
      <c r="D1638" t="s">
        <v>34</v>
      </c>
      <c r="E1638" t="s">
        <v>12</v>
      </c>
      <c r="F1638">
        <v>4</v>
      </c>
      <c r="G1638" t="s">
        <v>25</v>
      </c>
      <c r="H1638" t="s">
        <v>35</v>
      </c>
      <c r="I1638">
        <v>16</v>
      </c>
      <c r="J1638" t="s">
        <v>21</v>
      </c>
      <c r="K1638">
        <v>5.9</v>
      </c>
      <c r="L1638">
        <v>3.37</v>
      </c>
      <c r="M1638" t="s">
        <v>46</v>
      </c>
      <c r="N1638">
        <v>805.58</v>
      </c>
      <c r="O1638" s="5">
        <f>(ScoreCard!$E$3-laptop_prices3[[#This Row],[Price ($)]])/ScoreCard!$E$3*ScoreCard!$E$5</f>
        <v>4.6273182159683488</v>
      </c>
      <c r="P1638" s="5">
        <f>laptop_prices3[[#This Row],[RAM (GB)]]/ScoreCard!$F$3*ScoreCard!$F$5</f>
        <v>0.4375</v>
      </c>
      <c r="Q1638" s="5">
        <f>laptop_prices3[[#This Row],[Screen Size (inch)]]/ScoreCard!$G$3*ScoreCard!$G$5</f>
        <v>1.8497109826589595</v>
      </c>
      <c r="R1638" s="5">
        <f>laptop_prices3[[#This Row],[Battery Life (hours)]]/ScoreCard!$H$3*ScoreCard!$H$5</f>
        <v>3.4416666666666669</v>
      </c>
      <c r="S1638" s="5">
        <f>ScoreCard!$I$3-laptop_prices3[[#This Row],[Weight (kg)]]/ScoreCard!$I$3*ScoreCard!$I$5</f>
        <v>1.5742857142857143</v>
      </c>
      <c r="T1638" s="6" cm="1">
        <f t="array" ref="T1638">_xlfn.IFS(laptop_prices3[[#This Row],[Storage]]="512GB SSD", 512, laptop_prices3[[#This Row],[Storage]] = "1TB SSD", 1000, laptop_prices3[[#This Row],[Storage]] = "2TB SSD", 2000, laptop_prices3[[#This Row],[Storage]]= "256GB SSD", 256, laptop_prices3[[#This Row],[Storage]] = "1TB HDD", 1000*0.7)</f>
        <v>2000</v>
      </c>
      <c r="U1638" s="5">
        <f>laptop_prices3[[#This Row],[Storage Raw Value]]/ScoreCard!$J$3*ScoreCard!$J$5</f>
        <v>8</v>
      </c>
    </row>
    <row r="1639" spans="2:21" x14ac:dyDescent="0.2">
      <c r="B1639" s="4" cm="1">
        <f t="array" ref="B1639">SUM(laptop_prices3[[#This Row],[RAM Comp]:[Weight Comp]]+laptop_prices3[[#This Row],[Storage Comp]])</f>
        <v>20.833405587668594</v>
      </c>
      <c r="C1639">
        <v>1637</v>
      </c>
      <c r="D1639" t="s">
        <v>47</v>
      </c>
      <c r="E1639" t="s">
        <v>12</v>
      </c>
      <c r="F1639">
        <v>4</v>
      </c>
      <c r="G1639" t="s">
        <v>42</v>
      </c>
      <c r="H1639" t="s">
        <v>40</v>
      </c>
      <c r="I1639">
        <v>13.3</v>
      </c>
      <c r="J1639" t="s">
        <v>43</v>
      </c>
      <c r="K1639">
        <v>8.5</v>
      </c>
      <c r="L1639">
        <v>1.4</v>
      </c>
      <c r="M1639" t="s">
        <v>30</v>
      </c>
      <c r="N1639">
        <v>978.28</v>
      </c>
      <c r="O1639" s="5">
        <f>(ScoreCard!$E$3-laptop_prices3[[#This Row],[Price ($)]])/ScoreCard!$E$3*ScoreCard!$E$5</f>
        <v>4.5474228063227944</v>
      </c>
      <c r="P1639" s="5">
        <f>laptop_prices3[[#This Row],[RAM (GB)]]/ScoreCard!$F$3*ScoreCard!$F$5</f>
        <v>0.4375</v>
      </c>
      <c r="Q1639" s="5">
        <f>laptop_prices3[[#This Row],[Screen Size (inch)]]/ScoreCard!$G$3*ScoreCard!$G$5</f>
        <v>1.5375722543352601</v>
      </c>
      <c r="R1639" s="5">
        <f>laptop_prices3[[#This Row],[Battery Life (hours)]]/ScoreCard!$H$3*ScoreCard!$H$5</f>
        <v>4.9583333333333339</v>
      </c>
      <c r="S1639" s="5">
        <f>ScoreCard!$I$3-laptop_prices3[[#This Row],[Weight (kg)]]/ScoreCard!$I$3*ScoreCard!$I$5</f>
        <v>2.7</v>
      </c>
      <c r="T1639" s="6" cm="1">
        <f t="array" ref="T1639">_xlfn.IFS(laptop_prices3[[#This Row],[Storage]]="512GB SSD", 512, laptop_prices3[[#This Row],[Storage]] = "1TB SSD", 1000, laptop_prices3[[#This Row],[Storage]] = "2TB SSD", 2000, laptop_prices3[[#This Row],[Storage]]= "256GB SSD", 256, laptop_prices3[[#This Row],[Storage]] = "1TB HDD", 1000*0.7)</f>
        <v>700</v>
      </c>
      <c r="U1639" s="5">
        <f>laptop_prices3[[#This Row],[Storage Raw Value]]/ScoreCard!$J$3*ScoreCard!$J$5</f>
        <v>2.8</v>
      </c>
    </row>
    <row r="1640" spans="2:21" x14ac:dyDescent="0.2">
      <c r="B1640" s="4" cm="1">
        <f t="array" ref="B1640">SUM(laptop_prices3[[#This Row],[RAM Comp]:[Weight Comp]]+laptop_prices3[[#This Row],[Storage Comp]])</f>
        <v>42.474999999999994</v>
      </c>
      <c r="C1640">
        <v>1638</v>
      </c>
      <c r="D1640" t="s">
        <v>33</v>
      </c>
      <c r="E1640" t="s">
        <v>12</v>
      </c>
      <c r="F1640">
        <v>16</v>
      </c>
      <c r="G1640" t="s">
        <v>25</v>
      </c>
      <c r="H1640" t="s">
        <v>35</v>
      </c>
      <c r="I1640">
        <v>17.3</v>
      </c>
      <c r="J1640" t="s">
        <v>27</v>
      </c>
      <c r="K1640">
        <v>6.9</v>
      </c>
      <c r="L1640">
        <v>1.4</v>
      </c>
      <c r="M1640" t="s">
        <v>16</v>
      </c>
      <c r="N1640">
        <v>1953.16</v>
      </c>
      <c r="O1640" s="5">
        <f>(ScoreCard!$E$3-laptop_prices3[[#This Row],[Price ($)]])/ScoreCard!$E$3*ScoreCard!$E$5</f>
        <v>4.0964185390659411</v>
      </c>
      <c r="P1640" s="5">
        <f>laptop_prices3[[#This Row],[RAM (GB)]]/ScoreCard!$F$3*ScoreCard!$F$5</f>
        <v>1.75</v>
      </c>
      <c r="Q1640" s="5">
        <f>laptop_prices3[[#This Row],[Screen Size (inch)]]/ScoreCard!$G$3*ScoreCard!$G$5</f>
        <v>2</v>
      </c>
      <c r="R1640" s="5">
        <f>laptop_prices3[[#This Row],[Battery Life (hours)]]/ScoreCard!$H$3*ScoreCard!$H$5</f>
        <v>4.0250000000000004</v>
      </c>
      <c r="S1640" s="5">
        <f>ScoreCard!$I$3-laptop_prices3[[#This Row],[Weight (kg)]]/ScoreCard!$I$3*ScoreCard!$I$5</f>
        <v>2.7</v>
      </c>
      <c r="T1640" s="6" cm="1">
        <f t="array" ref="T1640">_xlfn.IFS(laptop_prices3[[#This Row],[Storage]]="512GB SSD", 512, laptop_prices3[[#This Row],[Storage]] = "1TB SSD", 1000, laptop_prices3[[#This Row],[Storage]] = "2TB SSD", 2000, laptop_prices3[[#This Row],[Storage]]= "256GB SSD", 256, laptop_prices3[[#This Row],[Storage]] = "1TB HDD", 1000*0.7)</f>
        <v>2000</v>
      </c>
      <c r="U1640" s="5">
        <f>laptop_prices3[[#This Row],[Storage Raw Value]]/ScoreCard!$J$3*ScoreCard!$J$5</f>
        <v>8</v>
      </c>
    </row>
    <row r="1641" spans="2:21" x14ac:dyDescent="0.2">
      <c r="B1641" s="4" cm="1">
        <f t="array" ref="B1641">SUM(laptop_prices3[[#This Row],[RAM Comp]:[Weight Comp]]+laptop_prices3[[#This Row],[Storage Comp]])</f>
        <v>25.775238095238095</v>
      </c>
      <c r="C1641">
        <v>1639</v>
      </c>
      <c r="D1641" t="s">
        <v>47</v>
      </c>
      <c r="E1641" t="s">
        <v>41</v>
      </c>
      <c r="F1641">
        <v>16</v>
      </c>
      <c r="G1641" t="s">
        <v>19</v>
      </c>
      <c r="H1641" t="s">
        <v>14</v>
      </c>
      <c r="I1641">
        <v>17.3</v>
      </c>
      <c r="J1641" t="s">
        <v>27</v>
      </c>
      <c r="K1641">
        <v>6.2</v>
      </c>
      <c r="L1641">
        <v>1.91</v>
      </c>
      <c r="M1641" t="s">
        <v>16</v>
      </c>
      <c r="N1641">
        <v>4799.6400000000003</v>
      </c>
      <c r="O1641" s="5">
        <f>(ScoreCard!$E$3-laptop_prices3[[#This Row],[Price ($)]])/ScoreCard!$E$3*ScoreCard!$E$5</f>
        <v>2.7795645399467794</v>
      </c>
      <c r="P1641" s="5">
        <f>laptop_prices3[[#This Row],[RAM (GB)]]/ScoreCard!$F$3*ScoreCard!$F$5</f>
        <v>1.75</v>
      </c>
      <c r="Q1641" s="5">
        <f>laptop_prices3[[#This Row],[Screen Size (inch)]]/ScoreCard!$G$3*ScoreCard!$G$5</f>
        <v>2</v>
      </c>
      <c r="R1641" s="5">
        <f>laptop_prices3[[#This Row],[Battery Life (hours)]]/ScoreCard!$H$3*ScoreCard!$H$5</f>
        <v>3.6166666666666671</v>
      </c>
      <c r="S1641" s="5">
        <f>ScoreCard!$I$3-laptop_prices3[[#This Row],[Weight (kg)]]/ScoreCard!$I$3*ScoreCard!$I$5</f>
        <v>2.4085714285714284</v>
      </c>
      <c r="T1641" s="6" cm="1">
        <f t="array" ref="T1641">_xlfn.IFS(laptop_prices3[[#This Row],[Storage]]="512GB SSD", 512, laptop_prices3[[#This Row],[Storage]] = "1TB SSD", 1000, laptop_prices3[[#This Row],[Storage]] = "2TB SSD", 2000, laptop_prices3[[#This Row],[Storage]]= "256GB SSD", 256, laptop_prices3[[#This Row],[Storage]] = "1TB HDD", 1000*0.7)</f>
        <v>1000</v>
      </c>
      <c r="U1641" s="5">
        <f>laptop_prices3[[#This Row],[Storage Raw Value]]/ScoreCard!$J$3*ScoreCard!$J$5</f>
        <v>4</v>
      </c>
    </row>
    <row r="1642" spans="2:21" x14ac:dyDescent="0.2">
      <c r="B1642" s="4" cm="1">
        <f t="array" ref="B1642">SUM(laptop_prices3[[#This Row],[RAM Comp]:[Weight Comp]]+laptop_prices3[[#This Row],[Storage Comp]])</f>
        <v>19.06004844481145</v>
      </c>
      <c r="C1642">
        <v>1640</v>
      </c>
      <c r="D1642" t="s">
        <v>23</v>
      </c>
      <c r="E1642" t="s">
        <v>12</v>
      </c>
      <c r="F1642">
        <v>8</v>
      </c>
      <c r="G1642" t="s">
        <v>13</v>
      </c>
      <c r="H1642" t="s">
        <v>44</v>
      </c>
      <c r="I1642">
        <v>13.3</v>
      </c>
      <c r="J1642" t="s">
        <v>43</v>
      </c>
      <c r="K1642">
        <v>9.6999999999999993</v>
      </c>
      <c r="L1642">
        <v>1.23</v>
      </c>
      <c r="M1642" t="s">
        <v>22</v>
      </c>
      <c r="N1642">
        <v>587.9</v>
      </c>
      <c r="O1642" s="5">
        <f>(ScoreCard!$E$3-laptop_prices3[[#This Row],[Price ($)]])/ScoreCard!$E$3*ScoreCard!$E$5</f>
        <v>4.7280225169043328</v>
      </c>
      <c r="P1642" s="5">
        <f>laptop_prices3[[#This Row],[RAM (GB)]]/ScoreCard!$F$3*ScoreCard!$F$5</f>
        <v>0.875</v>
      </c>
      <c r="Q1642" s="5">
        <f>laptop_prices3[[#This Row],[Screen Size (inch)]]/ScoreCard!$G$3*ScoreCard!$G$5</f>
        <v>1.5375722543352601</v>
      </c>
      <c r="R1642" s="5">
        <f>laptop_prices3[[#This Row],[Battery Life (hours)]]/ScoreCard!$H$3*ScoreCard!$H$5</f>
        <v>5.6583333333333323</v>
      </c>
      <c r="S1642" s="5">
        <f>ScoreCard!$I$3-laptop_prices3[[#This Row],[Weight (kg)]]/ScoreCard!$I$3*ScoreCard!$I$5</f>
        <v>2.7971428571428572</v>
      </c>
      <c r="T1642" s="6" cm="1">
        <f t="array" ref="T1642">_xlfn.IFS(laptop_prices3[[#This Row],[Storage]]="512GB SSD", 512, laptop_prices3[[#This Row],[Storage]] = "1TB SSD", 1000, laptop_prices3[[#This Row],[Storage]] = "2TB SSD", 2000, laptop_prices3[[#This Row],[Storage]]= "256GB SSD", 256, laptop_prices3[[#This Row],[Storage]] = "1TB HDD", 1000*0.7)</f>
        <v>512</v>
      </c>
      <c r="U1642" s="5">
        <f>laptop_prices3[[#This Row],[Storage Raw Value]]/ScoreCard!$J$3*ScoreCard!$J$5</f>
        <v>2.048</v>
      </c>
    </row>
    <row r="1643" spans="2:21" x14ac:dyDescent="0.2">
      <c r="B1643" s="4" cm="1">
        <f t="array" ref="B1643">SUM(laptop_prices3[[#This Row],[RAM Comp]:[Weight Comp]]+laptop_prices3[[#This Row],[Storage Comp]])</f>
        <v>24.575068125516097</v>
      </c>
      <c r="C1643">
        <v>1641</v>
      </c>
      <c r="D1643" t="s">
        <v>17</v>
      </c>
      <c r="E1643" t="s">
        <v>12</v>
      </c>
      <c r="F1643">
        <v>4</v>
      </c>
      <c r="G1643" t="s">
        <v>19</v>
      </c>
      <c r="H1643" t="s">
        <v>35</v>
      </c>
      <c r="I1643">
        <v>16</v>
      </c>
      <c r="J1643" t="s">
        <v>27</v>
      </c>
      <c r="K1643">
        <v>8.1</v>
      </c>
      <c r="L1643">
        <v>3.39</v>
      </c>
      <c r="M1643" t="s">
        <v>46</v>
      </c>
      <c r="N1643">
        <v>1859.94</v>
      </c>
      <c r="O1643" s="5">
        <f>(ScoreCard!$E$3-laptop_prices3[[#This Row],[Price ($)]])/ScoreCard!$E$3*ScoreCard!$E$5</f>
        <v>4.1395444805086656</v>
      </c>
      <c r="P1643" s="5">
        <f>laptop_prices3[[#This Row],[RAM (GB)]]/ScoreCard!$F$3*ScoreCard!$F$5</f>
        <v>0.4375</v>
      </c>
      <c r="Q1643" s="5">
        <f>laptop_prices3[[#This Row],[Screen Size (inch)]]/ScoreCard!$G$3*ScoreCard!$G$5</f>
        <v>1.8497109826589595</v>
      </c>
      <c r="R1643" s="5">
        <f>laptop_prices3[[#This Row],[Battery Life (hours)]]/ScoreCard!$H$3*ScoreCard!$H$5</f>
        <v>4.7249999999999996</v>
      </c>
      <c r="S1643" s="5">
        <f>ScoreCard!$I$3-laptop_prices3[[#This Row],[Weight (kg)]]/ScoreCard!$I$3*ScoreCard!$I$5</f>
        <v>1.5628571428571427</v>
      </c>
      <c r="T1643" s="6" cm="1">
        <f t="array" ref="T1643">_xlfn.IFS(laptop_prices3[[#This Row],[Storage]]="512GB SSD", 512, laptop_prices3[[#This Row],[Storage]] = "1TB SSD", 1000, laptop_prices3[[#This Row],[Storage]] = "2TB SSD", 2000, laptop_prices3[[#This Row],[Storage]]= "256GB SSD", 256, laptop_prices3[[#This Row],[Storage]] = "1TB HDD", 1000*0.7)</f>
        <v>1000</v>
      </c>
      <c r="U1643" s="5">
        <f>laptop_prices3[[#This Row],[Storage Raw Value]]/ScoreCard!$J$3*ScoreCard!$J$5</f>
        <v>4</v>
      </c>
    </row>
    <row r="1644" spans="2:21" x14ac:dyDescent="0.2">
      <c r="B1644" s="4" cm="1">
        <f t="array" ref="B1644">SUM(laptop_prices3[[#This Row],[RAM Comp]:[Weight Comp]]+laptop_prices3[[#This Row],[Storage Comp]])</f>
        <v>42.014234792182762</v>
      </c>
      <c r="C1644">
        <v>1642</v>
      </c>
      <c r="D1644" t="s">
        <v>45</v>
      </c>
      <c r="E1644" t="s">
        <v>39</v>
      </c>
      <c r="F1644">
        <v>8</v>
      </c>
      <c r="G1644" t="s">
        <v>25</v>
      </c>
      <c r="H1644" t="s">
        <v>44</v>
      </c>
      <c r="I1644">
        <v>16</v>
      </c>
      <c r="J1644" t="s">
        <v>27</v>
      </c>
      <c r="K1644">
        <v>9.1999999999999993</v>
      </c>
      <c r="L1644">
        <v>2.76</v>
      </c>
      <c r="M1644" t="s">
        <v>30</v>
      </c>
      <c r="N1644">
        <v>1379.76</v>
      </c>
      <c r="O1644" s="5">
        <f>(ScoreCard!$E$3-laptop_prices3[[#This Row],[Price ($)]])/ScoreCard!$E$3*ScoreCard!$E$5</f>
        <v>4.3616879536042221</v>
      </c>
      <c r="P1644" s="5">
        <f>laptop_prices3[[#This Row],[RAM (GB)]]/ScoreCard!$F$3*ScoreCard!$F$5</f>
        <v>0.875</v>
      </c>
      <c r="Q1644" s="5">
        <f>laptop_prices3[[#This Row],[Screen Size (inch)]]/ScoreCard!$G$3*ScoreCard!$G$5</f>
        <v>1.8497109826589595</v>
      </c>
      <c r="R1644" s="5">
        <f>laptop_prices3[[#This Row],[Battery Life (hours)]]/ScoreCard!$H$3*ScoreCard!$H$5</f>
        <v>5.3666666666666663</v>
      </c>
      <c r="S1644" s="5">
        <f>ScoreCard!$I$3-laptop_prices3[[#This Row],[Weight (kg)]]/ScoreCard!$I$3*ScoreCard!$I$5</f>
        <v>1.922857142857143</v>
      </c>
      <c r="T1644" s="6" cm="1">
        <f t="array" ref="T1644">_xlfn.IFS(laptop_prices3[[#This Row],[Storage]]="512GB SSD", 512, laptop_prices3[[#This Row],[Storage]] = "1TB SSD", 1000, laptop_prices3[[#This Row],[Storage]] = "2TB SSD", 2000, laptop_prices3[[#This Row],[Storage]]= "256GB SSD", 256, laptop_prices3[[#This Row],[Storage]] = "1TB HDD", 1000*0.7)</f>
        <v>2000</v>
      </c>
      <c r="U1644" s="5">
        <f>laptop_prices3[[#This Row],[Storage Raw Value]]/ScoreCard!$J$3*ScoreCard!$J$5</f>
        <v>8</v>
      </c>
    </row>
    <row r="1645" spans="2:21" x14ac:dyDescent="0.2">
      <c r="B1645" s="4" cm="1">
        <f t="array" ref="B1645">SUM(laptop_prices3[[#This Row],[RAM Comp]:[Weight Comp]]+laptop_prices3[[#This Row],[Storage Comp]])</f>
        <v>18.385282411230389</v>
      </c>
      <c r="C1645">
        <v>1643</v>
      </c>
      <c r="D1645" t="s">
        <v>33</v>
      </c>
      <c r="E1645" t="s">
        <v>18</v>
      </c>
      <c r="F1645">
        <v>16</v>
      </c>
      <c r="G1645" t="s">
        <v>13</v>
      </c>
      <c r="H1645" t="s">
        <v>32</v>
      </c>
      <c r="I1645">
        <v>16</v>
      </c>
      <c r="J1645" t="s">
        <v>27</v>
      </c>
      <c r="K1645">
        <v>6.9</v>
      </c>
      <c r="L1645">
        <v>1.63</v>
      </c>
      <c r="M1645" t="s">
        <v>30</v>
      </c>
      <c r="N1645">
        <v>2752.03</v>
      </c>
      <c r="O1645" s="5">
        <f>(ScoreCard!$E$3-laptop_prices3[[#This Row],[Price ($)]])/ScoreCard!$E$3*ScoreCard!$E$5</f>
        <v>3.7268409715873969</v>
      </c>
      <c r="P1645" s="5">
        <f>laptop_prices3[[#This Row],[RAM (GB)]]/ScoreCard!$F$3*ScoreCard!$F$5</f>
        <v>1.75</v>
      </c>
      <c r="Q1645" s="5">
        <f>laptop_prices3[[#This Row],[Screen Size (inch)]]/ScoreCard!$G$3*ScoreCard!$G$5</f>
        <v>1.8497109826589595</v>
      </c>
      <c r="R1645" s="5">
        <f>laptop_prices3[[#This Row],[Battery Life (hours)]]/ScoreCard!$H$3*ScoreCard!$H$5</f>
        <v>4.0250000000000004</v>
      </c>
      <c r="S1645" s="5">
        <f>ScoreCard!$I$3-laptop_prices3[[#This Row],[Weight (kg)]]/ScoreCard!$I$3*ScoreCard!$I$5</f>
        <v>2.5685714285714285</v>
      </c>
      <c r="T1645" s="6" cm="1">
        <f t="array" ref="T1645">_xlfn.IFS(laptop_prices3[[#This Row],[Storage]]="512GB SSD", 512, laptop_prices3[[#This Row],[Storage]] = "1TB SSD", 1000, laptop_prices3[[#This Row],[Storage]] = "2TB SSD", 2000, laptop_prices3[[#This Row],[Storage]]= "256GB SSD", 256, laptop_prices3[[#This Row],[Storage]] = "1TB HDD", 1000*0.7)</f>
        <v>512</v>
      </c>
      <c r="U1645" s="5">
        <f>laptop_prices3[[#This Row],[Storage Raw Value]]/ScoreCard!$J$3*ScoreCard!$J$5</f>
        <v>2.048</v>
      </c>
    </row>
    <row r="1646" spans="2:21" x14ac:dyDescent="0.2">
      <c r="B1646" s="4" cm="1">
        <f t="array" ref="B1646">SUM(laptop_prices3[[#This Row],[RAM Comp]:[Weight Comp]]+laptop_prices3[[#This Row],[Storage Comp]])</f>
        <v>11.801759014588495</v>
      </c>
      <c r="C1646">
        <v>1644</v>
      </c>
      <c r="D1646" t="s">
        <v>28</v>
      </c>
      <c r="E1646" t="s">
        <v>31</v>
      </c>
      <c r="F1646">
        <v>4</v>
      </c>
      <c r="G1646" t="s">
        <v>29</v>
      </c>
      <c r="H1646" t="s">
        <v>32</v>
      </c>
      <c r="I1646">
        <v>14</v>
      </c>
      <c r="J1646" t="s">
        <v>21</v>
      </c>
      <c r="K1646">
        <v>4.9000000000000004</v>
      </c>
      <c r="L1646">
        <v>1.24</v>
      </c>
      <c r="M1646" t="s">
        <v>46</v>
      </c>
      <c r="N1646">
        <v>538.32000000000005</v>
      </c>
      <c r="O1646" s="5">
        <f>(ScoreCard!$E$3-laptop_prices3[[#This Row],[Price ($)]])/ScoreCard!$E$3*ScoreCard!$E$5</f>
        <v>4.7509594851164145</v>
      </c>
      <c r="P1646" s="5">
        <f>laptop_prices3[[#This Row],[RAM (GB)]]/ScoreCard!$F$3*ScoreCard!$F$5</f>
        <v>0.4375</v>
      </c>
      <c r="Q1646" s="5">
        <f>laptop_prices3[[#This Row],[Screen Size (inch)]]/ScoreCard!$G$3*ScoreCard!$G$5</f>
        <v>1.6184971098265895</v>
      </c>
      <c r="R1646" s="5">
        <f>laptop_prices3[[#This Row],[Battery Life (hours)]]/ScoreCard!$H$3*ScoreCard!$H$5</f>
        <v>2.8583333333333338</v>
      </c>
      <c r="S1646" s="5">
        <f>ScoreCard!$I$3-laptop_prices3[[#This Row],[Weight (kg)]]/ScoreCard!$I$3*ScoreCard!$I$5</f>
        <v>2.7914285714285714</v>
      </c>
      <c r="T1646" s="6" cm="1">
        <f t="array" ref="T1646">_xlfn.IFS(laptop_prices3[[#This Row],[Storage]]="512GB SSD", 512, laptop_prices3[[#This Row],[Storage]] = "1TB SSD", 1000, laptop_prices3[[#This Row],[Storage]] = "2TB SSD", 2000, laptop_prices3[[#This Row],[Storage]]= "256GB SSD", 256, laptop_prices3[[#This Row],[Storage]] = "1TB HDD", 1000*0.7)</f>
        <v>256</v>
      </c>
      <c r="U1646" s="5">
        <f>laptop_prices3[[#This Row],[Storage Raw Value]]/ScoreCard!$J$3*ScoreCard!$J$5</f>
        <v>1.024</v>
      </c>
    </row>
    <row r="1647" spans="2:21" x14ac:dyDescent="0.2">
      <c r="B1647" s="4" cm="1">
        <f t="array" ref="B1647">SUM(laptop_prices3[[#This Row],[RAM Comp]:[Weight Comp]]+laptop_prices3[[#This Row],[Storage Comp]])</f>
        <v>16.492520919350397</v>
      </c>
      <c r="C1647">
        <v>1645</v>
      </c>
      <c r="D1647" t="s">
        <v>17</v>
      </c>
      <c r="E1647" t="s">
        <v>24</v>
      </c>
      <c r="F1647">
        <v>4</v>
      </c>
      <c r="G1647" t="s">
        <v>13</v>
      </c>
      <c r="H1647" t="s">
        <v>32</v>
      </c>
      <c r="I1647">
        <v>14</v>
      </c>
      <c r="J1647" t="s">
        <v>15</v>
      </c>
      <c r="K1647">
        <v>5.9</v>
      </c>
      <c r="L1647">
        <v>1.22</v>
      </c>
      <c r="M1647" t="s">
        <v>30</v>
      </c>
      <c r="N1647">
        <v>1537.04</v>
      </c>
      <c r="O1647" s="5">
        <f>(ScoreCard!$E$3-laptop_prices3[[#This Row],[Price ($)]])/ScoreCard!$E$3*ScoreCard!$E$5</f>
        <v>4.2889262279003839</v>
      </c>
      <c r="P1647" s="5">
        <f>laptop_prices3[[#This Row],[RAM (GB)]]/ScoreCard!$F$3*ScoreCard!$F$5</f>
        <v>0.4375</v>
      </c>
      <c r="Q1647" s="5">
        <f>laptop_prices3[[#This Row],[Screen Size (inch)]]/ScoreCard!$G$3*ScoreCard!$G$5</f>
        <v>1.6184971098265895</v>
      </c>
      <c r="R1647" s="5">
        <f>laptop_prices3[[#This Row],[Battery Life (hours)]]/ScoreCard!$H$3*ScoreCard!$H$5</f>
        <v>3.4416666666666669</v>
      </c>
      <c r="S1647" s="5">
        <f>ScoreCard!$I$3-laptop_prices3[[#This Row],[Weight (kg)]]/ScoreCard!$I$3*ScoreCard!$I$5</f>
        <v>2.8028571428571429</v>
      </c>
      <c r="T1647" s="6" cm="1">
        <f t="array" ref="T1647">_xlfn.IFS(laptop_prices3[[#This Row],[Storage]]="512GB SSD", 512, laptop_prices3[[#This Row],[Storage]] = "1TB SSD", 1000, laptop_prices3[[#This Row],[Storage]] = "2TB SSD", 2000, laptop_prices3[[#This Row],[Storage]]= "256GB SSD", 256, laptop_prices3[[#This Row],[Storage]] = "1TB HDD", 1000*0.7)</f>
        <v>512</v>
      </c>
      <c r="U1647" s="5">
        <f>laptop_prices3[[#This Row],[Storage Raw Value]]/ScoreCard!$J$3*ScoreCard!$J$5</f>
        <v>2.048</v>
      </c>
    </row>
    <row r="1648" spans="2:21" x14ac:dyDescent="0.2">
      <c r="B1648" s="4" cm="1">
        <f t="array" ref="B1648">SUM(laptop_prices3[[#This Row],[RAM Comp]:[Weight Comp]]+laptop_prices3[[#This Row],[Storage Comp]])</f>
        <v>20.755571428571429</v>
      </c>
      <c r="C1648">
        <v>1646</v>
      </c>
      <c r="D1648" t="s">
        <v>45</v>
      </c>
      <c r="E1648" t="s">
        <v>12</v>
      </c>
      <c r="F1648">
        <v>16</v>
      </c>
      <c r="G1648" t="s">
        <v>13</v>
      </c>
      <c r="H1648" t="s">
        <v>44</v>
      </c>
      <c r="I1648">
        <v>17.3</v>
      </c>
      <c r="J1648" t="s">
        <v>43</v>
      </c>
      <c r="K1648">
        <v>10.5</v>
      </c>
      <c r="L1648">
        <v>1.42</v>
      </c>
      <c r="M1648" t="s">
        <v>46</v>
      </c>
      <c r="N1648">
        <v>738.07</v>
      </c>
      <c r="O1648" s="5">
        <f>(ScoreCard!$E$3-laptop_prices3[[#This Row],[Price ($)]])/ScoreCard!$E$3*ScoreCard!$E$5</f>
        <v>4.658550057920702</v>
      </c>
      <c r="P1648" s="5">
        <f>laptop_prices3[[#This Row],[RAM (GB)]]/ScoreCard!$F$3*ScoreCard!$F$5</f>
        <v>1.75</v>
      </c>
      <c r="Q1648" s="5">
        <f>laptop_prices3[[#This Row],[Screen Size (inch)]]/ScoreCard!$G$3*ScoreCard!$G$5</f>
        <v>2</v>
      </c>
      <c r="R1648" s="5">
        <f>laptop_prices3[[#This Row],[Battery Life (hours)]]/ScoreCard!$H$3*ScoreCard!$H$5</f>
        <v>6.125</v>
      </c>
      <c r="S1648" s="5">
        <f>ScoreCard!$I$3-laptop_prices3[[#This Row],[Weight (kg)]]/ScoreCard!$I$3*ScoreCard!$I$5</f>
        <v>2.6885714285714286</v>
      </c>
      <c r="T1648" s="6" cm="1">
        <f t="array" ref="T1648">_xlfn.IFS(laptop_prices3[[#This Row],[Storage]]="512GB SSD", 512, laptop_prices3[[#This Row],[Storage]] = "1TB SSD", 1000, laptop_prices3[[#This Row],[Storage]] = "2TB SSD", 2000, laptop_prices3[[#This Row],[Storage]]= "256GB SSD", 256, laptop_prices3[[#This Row],[Storage]] = "1TB HDD", 1000*0.7)</f>
        <v>512</v>
      </c>
      <c r="U1648" s="5">
        <f>laptop_prices3[[#This Row],[Storage Raw Value]]/ScoreCard!$J$3*ScoreCard!$J$5</f>
        <v>2.048</v>
      </c>
    </row>
    <row r="1649" spans="2:21" x14ac:dyDescent="0.2">
      <c r="B1649" s="4" cm="1">
        <f t="array" ref="B1649">SUM(laptop_prices3[[#This Row],[RAM Comp]:[Weight Comp]]+laptop_prices3[[#This Row],[Storage Comp]])</f>
        <v>17.587878062207544</v>
      </c>
      <c r="C1649">
        <v>1647</v>
      </c>
      <c r="D1649" t="s">
        <v>28</v>
      </c>
      <c r="E1649" t="s">
        <v>24</v>
      </c>
      <c r="F1649">
        <v>16</v>
      </c>
      <c r="G1649" t="s">
        <v>13</v>
      </c>
      <c r="H1649" t="s">
        <v>35</v>
      </c>
      <c r="I1649">
        <v>14</v>
      </c>
      <c r="J1649" t="s">
        <v>21</v>
      </c>
      <c r="K1649">
        <v>5.9</v>
      </c>
      <c r="L1649">
        <v>1.6</v>
      </c>
      <c r="M1649" t="s">
        <v>46</v>
      </c>
      <c r="N1649">
        <v>905.63</v>
      </c>
      <c r="O1649" s="5">
        <f>(ScoreCard!$E$3-laptop_prices3[[#This Row],[Price ($)]])/ScoreCard!$E$3*ScoreCard!$E$5</f>
        <v>4.5810325429223866</v>
      </c>
      <c r="P1649" s="5">
        <f>laptop_prices3[[#This Row],[RAM (GB)]]/ScoreCard!$F$3*ScoreCard!$F$5</f>
        <v>1.75</v>
      </c>
      <c r="Q1649" s="5">
        <f>laptop_prices3[[#This Row],[Screen Size (inch)]]/ScoreCard!$G$3*ScoreCard!$G$5</f>
        <v>1.6184971098265895</v>
      </c>
      <c r="R1649" s="5">
        <f>laptop_prices3[[#This Row],[Battery Life (hours)]]/ScoreCard!$H$3*ScoreCard!$H$5</f>
        <v>3.4416666666666669</v>
      </c>
      <c r="S1649" s="5">
        <f>ScoreCard!$I$3-laptop_prices3[[#This Row],[Weight (kg)]]/ScoreCard!$I$3*ScoreCard!$I$5</f>
        <v>2.5857142857142854</v>
      </c>
      <c r="T1649" s="6" cm="1">
        <f t="array" ref="T1649">_xlfn.IFS(laptop_prices3[[#This Row],[Storage]]="512GB SSD", 512, laptop_prices3[[#This Row],[Storage]] = "1TB SSD", 1000, laptop_prices3[[#This Row],[Storage]] = "2TB SSD", 2000, laptop_prices3[[#This Row],[Storage]]= "256GB SSD", 256, laptop_prices3[[#This Row],[Storage]] = "1TB HDD", 1000*0.7)</f>
        <v>512</v>
      </c>
      <c r="U1649" s="5">
        <f>laptop_prices3[[#This Row],[Storage Raw Value]]/ScoreCard!$J$3*ScoreCard!$J$5</f>
        <v>2.048</v>
      </c>
    </row>
    <row r="1650" spans="2:21" x14ac:dyDescent="0.2">
      <c r="B1650" s="4" cm="1">
        <f t="array" ref="B1650">SUM(laptop_prices3[[#This Row],[RAM Comp]:[Weight Comp]]+laptop_prices3[[#This Row],[Storage Comp]])</f>
        <v>25.549753922378201</v>
      </c>
      <c r="C1650">
        <v>1648</v>
      </c>
      <c r="D1650" t="s">
        <v>45</v>
      </c>
      <c r="E1650" t="s">
        <v>39</v>
      </c>
      <c r="F1650">
        <v>64</v>
      </c>
      <c r="G1650" t="s">
        <v>13</v>
      </c>
      <c r="H1650" t="s">
        <v>14</v>
      </c>
      <c r="I1650">
        <v>15.6</v>
      </c>
      <c r="J1650" t="s">
        <v>21</v>
      </c>
      <c r="K1650">
        <v>10.8</v>
      </c>
      <c r="L1650">
        <v>2.1800000000000002</v>
      </c>
      <c r="M1650" t="s">
        <v>30</v>
      </c>
      <c r="N1650">
        <v>2123.2399999999998</v>
      </c>
      <c r="O1650" s="5">
        <f>(ScoreCard!$E$3-laptop_prices3[[#This Row],[Price ($)]])/ScoreCard!$E$3*ScoreCard!$E$5</f>
        <v>4.0177352080148925</v>
      </c>
      <c r="P1650" s="5">
        <f>laptop_prices3[[#This Row],[RAM (GB)]]/ScoreCard!$F$3*ScoreCard!$F$5</f>
        <v>7</v>
      </c>
      <c r="Q1650" s="5">
        <f>laptop_prices3[[#This Row],[Screen Size (inch)]]/ScoreCard!$G$3*ScoreCard!$G$5</f>
        <v>1.8034682080924855</v>
      </c>
      <c r="R1650" s="5">
        <f>laptop_prices3[[#This Row],[Battery Life (hours)]]/ScoreCard!$H$3*ScoreCard!$H$5</f>
        <v>6.3</v>
      </c>
      <c r="S1650" s="5">
        <f>ScoreCard!$I$3-laptop_prices3[[#This Row],[Weight (kg)]]/ScoreCard!$I$3*ScoreCard!$I$5</f>
        <v>2.2542857142857144</v>
      </c>
      <c r="T1650" s="6" cm="1">
        <f t="array" ref="T1650">_xlfn.IFS(laptop_prices3[[#This Row],[Storage]]="512GB SSD", 512, laptop_prices3[[#This Row],[Storage]] = "1TB SSD", 1000, laptop_prices3[[#This Row],[Storage]] = "2TB SSD", 2000, laptop_prices3[[#This Row],[Storage]]= "256GB SSD", 256, laptop_prices3[[#This Row],[Storage]] = "1TB HDD", 1000*0.7)</f>
        <v>512</v>
      </c>
      <c r="U1650" s="5">
        <f>laptop_prices3[[#This Row],[Storage Raw Value]]/ScoreCard!$J$3*ScoreCard!$J$5</f>
        <v>2.048</v>
      </c>
    </row>
    <row r="1651" spans="2:21" x14ac:dyDescent="0.2">
      <c r="B1651" s="4" cm="1">
        <f t="array" ref="B1651">SUM(laptop_prices3[[#This Row],[RAM Comp]:[Weight Comp]]+laptop_prices3[[#This Row],[Storage Comp]])</f>
        <v>12.806905587668592</v>
      </c>
      <c r="C1651">
        <v>1649</v>
      </c>
      <c r="D1651" t="s">
        <v>23</v>
      </c>
      <c r="E1651" t="s">
        <v>12</v>
      </c>
      <c r="F1651">
        <v>8</v>
      </c>
      <c r="G1651" t="s">
        <v>29</v>
      </c>
      <c r="H1651" t="s">
        <v>26</v>
      </c>
      <c r="I1651">
        <v>13.3</v>
      </c>
      <c r="J1651" t="s">
        <v>15</v>
      </c>
      <c r="K1651">
        <v>6.1</v>
      </c>
      <c r="L1651">
        <v>1.33</v>
      </c>
      <c r="M1651" t="s">
        <v>22</v>
      </c>
      <c r="N1651">
        <v>1025.97</v>
      </c>
      <c r="O1651" s="5">
        <f>(ScoreCard!$E$3-laptop_prices3[[#This Row],[Price ($)]])/ScoreCard!$E$3*ScoreCard!$E$5</f>
        <v>4.5253602001502609</v>
      </c>
      <c r="P1651" s="5">
        <f>laptop_prices3[[#This Row],[RAM (GB)]]/ScoreCard!$F$3*ScoreCard!$F$5</f>
        <v>0.875</v>
      </c>
      <c r="Q1651" s="5">
        <f>laptop_prices3[[#This Row],[Screen Size (inch)]]/ScoreCard!$G$3*ScoreCard!$G$5</f>
        <v>1.5375722543352601</v>
      </c>
      <c r="R1651" s="5">
        <f>laptop_prices3[[#This Row],[Battery Life (hours)]]/ScoreCard!$H$3*ScoreCard!$H$5</f>
        <v>3.5583333333333331</v>
      </c>
      <c r="S1651" s="5">
        <f>ScoreCard!$I$3-laptop_prices3[[#This Row],[Weight (kg)]]/ScoreCard!$I$3*ScoreCard!$I$5</f>
        <v>2.74</v>
      </c>
      <c r="T1651" s="6" cm="1">
        <f t="array" ref="T1651">_xlfn.IFS(laptop_prices3[[#This Row],[Storage]]="512GB SSD", 512, laptop_prices3[[#This Row],[Storage]] = "1TB SSD", 1000, laptop_prices3[[#This Row],[Storage]] = "2TB SSD", 2000, laptop_prices3[[#This Row],[Storage]]= "256GB SSD", 256, laptop_prices3[[#This Row],[Storage]] = "1TB HDD", 1000*0.7)</f>
        <v>256</v>
      </c>
      <c r="U1651" s="5">
        <f>laptop_prices3[[#This Row],[Storage Raw Value]]/ScoreCard!$J$3*ScoreCard!$J$5</f>
        <v>1.024</v>
      </c>
    </row>
    <row r="1652" spans="2:21" x14ac:dyDescent="0.2">
      <c r="B1652" s="4" cm="1">
        <f t="array" ref="B1652">SUM(laptop_prices3[[#This Row],[RAM Comp]:[Weight Comp]]+laptop_prices3[[#This Row],[Storage Comp]])</f>
        <v>42.816738921001921</v>
      </c>
      <c r="C1652">
        <v>1650</v>
      </c>
      <c r="D1652" t="s">
        <v>28</v>
      </c>
      <c r="E1652" t="s">
        <v>39</v>
      </c>
      <c r="F1652">
        <v>4</v>
      </c>
      <c r="G1652" t="s">
        <v>25</v>
      </c>
      <c r="H1652" t="s">
        <v>26</v>
      </c>
      <c r="I1652">
        <v>13.3</v>
      </c>
      <c r="J1652" t="s">
        <v>15</v>
      </c>
      <c r="K1652">
        <v>11.9</v>
      </c>
      <c r="L1652">
        <v>2.8</v>
      </c>
      <c r="M1652" t="s">
        <v>46</v>
      </c>
      <c r="N1652">
        <v>1104.4100000000001</v>
      </c>
      <c r="O1652" s="5">
        <f>(ScoreCard!$E$3-laptop_prices3[[#This Row],[Price ($)]])/ScoreCard!$E$3*ScoreCard!$E$5</f>
        <v>4.4890718623818913</v>
      </c>
      <c r="P1652" s="5">
        <f>laptop_prices3[[#This Row],[RAM (GB)]]/ScoreCard!$F$3*ScoreCard!$F$5</f>
        <v>0.4375</v>
      </c>
      <c r="Q1652" s="5">
        <f>laptop_prices3[[#This Row],[Screen Size (inch)]]/ScoreCard!$G$3*ScoreCard!$G$5</f>
        <v>1.5375722543352601</v>
      </c>
      <c r="R1652" s="5">
        <f>laptop_prices3[[#This Row],[Battery Life (hours)]]/ScoreCard!$H$3*ScoreCard!$H$5</f>
        <v>6.9416666666666664</v>
      </c>
      <c r="S1652" s="5">
        <f>ScoreCard!$I$3-laptop_prices3[[#This Row],[Weight (kg)]]/ScoreCard!$I$3*ScoreCard!$I$5</f>
        <v>1.9000000000000001</v>
      </c>
      <c r="T1652" s="6" cm="1">
        <f t="array" ref="T1652">_xlfn.IFS(laptop_prices3[[#This Row],[Storage]]="512GB SSD", 512, laptop_prices3[[#This Row],[Storage]] = "1TB SSD", 1000, laptop_prices3[[#This Row],[Storage]] = "2TB SSD", 2000, laptop_prices3[[#This Row],[Storage]]= "256GB SSD", 256, laptop_prices3[[#This Row],[Storage]] = "1TB HDD", 1000*0.7)</f>
        <v>2000</v>
      </c>
      <c r="U1652" s="5">
        <f>laptop_prices3[[#This Row],[Storage Raw Value]]/ScoreCard!$J$3*ScoreCard!$J$5</f>
        <v>8</v>
      </c>
    </row>
    <row r="1653" spans="2:21" x14ac:dyDescent="0.2">
      <c r="B1653" s="4" cm="1">
        <f t="array" ref="B1653">SUM(laptop_prices3[[#This Row],[RAM Comp]:[Weight Comp]]+laptop_prices3[[#This Row],[Storage Comp]])</f>
        <v>33.002330030278003</v>
      </c>
      <c r="C1653">
        <v>1651</v>
      </c>
      <c r="D1653" t="s">
        <v>47</v>
      </c>
      <c r="E1653" t="s">
        <v>41</v>
      </c>
      <c r="F1653">
        <v>64</v>
      </c>
      <c r="G1653" t="s">
        <v>19</v>
      </c>
      <c r="H1653" t="s">
        <v>26</v>
      </c>
      <c r="I1653">
        <v>16</v>
      </c>
      <c r="J1653" t="s">
        <v>43</v>
      </c>
      <c r="K1653">
        <v>9.6999999999999993</v>
      </c>
      <c r="L1653">
        <v>1.76</v>
      </c>
      <c r="M1653" t="s">
        <v>30</v>
      </c>
      <c r="N1653">
        <v>5492.18</v>
      </c>
      <c r="O1653" s="5">
        <f>(ScoreCard!$E$3-laptop_prices3[[#This Row],[Price ($)]])/ScoreCard!$E$3*ScoreCard!$E$5</f>
        <v>2.4591779331376733</v>
      </c>
      <c r="P1653" s="5">
        <f>laptop_prices3[[#This Row],[RAM (GB)]]/ScoreCard!$F$3*ScoreCard!$F$5</f>
        <v>7</v>
      </c>
      <c r="Q1653" s="5">
        <f>laptop_prices3[[#This Row],[Screen Size (inch)]]/ScoreCard!$G$3*ScoreCard!$G$5</f>
        <v>1.8497109826589595</v>
      </c>
      <c r="R1653" s="5">
        <f>laptop_prices3[[#This Row],[Battery Life (hours)]]/ScoreCard!$H$3*ScoreCard!$H$5</f>
        <v>5.6583333333333323</v>
      </c>
      <c r="S1653" s="5">
        <f>ScoreCard!$I$3-laptop_prices3[[#This Row],[Weight (kg)]]/ScoreCard!$I$3*ScoreCard!$I$5</f>
        <v>2.4942857142857142</v>
      </c>
      <c r="T1653" s="6" cm="1">
        <f t="array" ref="T1653">_xlfn.IFS(laptop_prices3[[#This Row],[Storage]]="512GB SSD", 512, laptop_prices3[[#This Row],[Storage]] = "1TB SSD", 1000, laptop_prices3[[#This Row],[Storage]] = "2TB SSD", 2000, laptop_prices3[[#This Row],[Storage]]= "256GB SSD", 256, laptop_prices3[[#This Row],[Storage]] = "1TB HDD", 1000*0.7)</f>
        <v>1000</v>
      </c>
      <c r="U1653" s="5">
        <f>laptop_prices3[[#This Row],[Storage Raw Value]]/ScoreCard!$J$3*ScoreCard!$J$5</f>
        <v>4</v>
      </c>
    </row>
    <row r="1654" spans="2:21" x14ac:dyDescent="0.2">
      <c r="B1654" s="4" cm="1">
        <f t="array" ref="B1654">SUM(laptop_prices3[[#This Row],[RAM Comp]:[Weight Comp]]+laptop_prices3[[#This Row],[Storage Comp]])</f>
        <v>24.82147288742086</v>
      </c>
      <c r="C1654">
        <v>1652</v>
      </c>
      <c r="D1654" t="s">
        <v>47</v>
      </c>
      <c r="E1654" t="s">
        <v>39</v>
      </c>
      <c r="F1654">
        <v>64</v>
      </c>
      <c r="G1654" t="s">
        <v>13</v>
      </c>
      <c r="H1654" t="s">
        <v>40</v>
      </c>
      <c r="I1654">
        <v>16</v>
      </c>
      <c r="J1654" t="s">
        <v>43</v>
      </c>
      <c r="K1654">
        <v>9.1</v>
      </c>
      <c r="L1654">
        <v>1.8</v>
      </c>
      <c r="M1654" t="s">
        <v>46</v>
      </c>
      <c r="N1654">
        <v>3400.56</v>
      </c>
      <c r="O1654" s="5">
        <f>(ScoreCard!$E$3-laptop_prices3[[#This Row],[Price ($)]])/ScoreCard!$E$3*ScoreCard!$E$5</f>
        <v>3.4268145094135023</v>
      </c>
      <c r="P1654" s="5">
        <f>laptop_prices3[[#This Row],[RAM (GB)]]/ScoreCard!$F$3*ScoreCard!$F$5</f>
        <v>7</v>
      </c>
      <c r="Q1654" s="5">
        <f>laptop_prices3[[#This Row],[Screen Size (inch)]]/ScoreCard!$G$3*ScoreCard!$G$5</f>
        <v>1.8497109826589595</v>
      </c>
      <c r="R1654" s="5">
        <f>laptop_prices3[[#This Row],[Battery Life (hours)]]/ScoreCard!$H$3*ScoreCard!$H$5</f>
        <v>5.3083333333333336</v>
      </c>
      <c r="S1654" s="5">
        <f>ScoreCard!$I$3-laptop_prices3[[#This Row],[Weight (kg)]]/ScoreCard!$I$3*ScoreCard!$I$5</f>
        <v>2.4714285714285715</v>
      </c>
      <c r="T1654" s="6" cm="1">
        <f t="array" ref="T1654">_xlfn.IFS(laptop_prices3[[#This Row],[Storage]]="512GB SSD", 512, laptop_prices3[[#This Row],[Storage]] = "1TB SSD", 1000, laptop_prices3[[#This Row],[Storage]] = "2TB SSD", 2000, laptop_prices3[[#This Row],[Storage]]= "256GB SSD", 256, laptop_prices3[[#This Row],[Storage]] = "1TB HDD", 1000*0.7)</f>
        <v>512</v>
      </c>
      <c r="U1654" s="5">
        <f>laptop_prices3[[#This Row],[Storage Raw Value]]/ScoreCard!$J$3*ScoreCard!$J$5</f>
        <v>2.048</v>
      </c>
    </row>
    <row r="1655" spans="2:21" x14ac:dyDescent="0.2">
      <c r="B1655" s="4" cm="1">
        <f t="array" ref="B1655">SUM(laptop_prices3[[#This Row],[RAM Comp]:[Weight Comp]]+laptop_prices3[[#This Row],[Storage Comp]])</f>
        <v>12.623306633636112</v>
      </c>
      <c r="C1655">
        <v>1653</v>
      </c>
      <c r="D1655" t="s">
        <v>38</v>
      </c>
      <c r="E1655" t="s">
        <v>48</v>
      </c>
      <c r="F1655">
        <v>8</v>
      </c>
      <c r="G1655" t="s">
        <v>29</v>
      </c>
      <c r="H1655" t="s">
        <v>40</v>
      </c>
      <c r="I1655">
        <v>14</v>
      </c>
      <c r="J1655" t="s">
        <v>43</v>
      </c>
      <c r="K1655">
        <v>7.4</v>
      </c>
      <c r="L1655">
        <v>3.12</v>
      </c>
      <c r="M1655" t="s">
        <v>30</v>
      </c>
      <c r="N1655">
        <v>1342.29</v>
      </c>
      <c r="O1655" s="5">
        <f>(ScoreCard!$E$3-laptop_prices3[[#This Row],[Price ($)]])/ScoreCard!$E$3*ScoreCard!$E$5</f>
        <v>4.3790225280073427</v>
      </c>
      <c r="P1655" s="5">
        <f>laptop_prices3[[#This Row],[RAM (GB)]]/ScoreCard!$F$3*ScoreCard!$F$5</f>
        <v>0.875</v>
      </c>
      <c r="Q1655" s="5">
        <f>laptop_prices3[[#This Row],[Screen Size (inch)]]/ScoreCard!$G$3*ScoreCard!$G$5</f>
        <v>1.6184971098265895</v>
      </c>
      <c r="R1655" s="5">
        <f>laptop_prices3[[#This Row],[Battery Life (hours)]]/ScoreCard!$H$3*ScoreCard!$H$5</f>
        <v>4.3166666666666664</v>
      </c>
      <c r="S1655" s="5">
        <f>ScoreCard!$I$3-laptop_prices3[[#This Row],[Weight (kg)]]/ScoreCard!$I$3*ScoreCard!$I$5</f>
        <v>1.7171428571428571</v>
      </c>
      <c r="T1655" s="6" cm="1">
        <f t="array" ref="T1655">_xlfn.IFS(laptop_prices3[[#This Row],[Storage]]="512GB SSD", 512, laptop_prices3[[#This Row],[Storage]] = "1TB SSD", 1000, laptop_prices3[[#This Row],[Storage]] = "2TB SSD", 2000, laptop_prices3[[#This Row],[Storage]]= "256GB SSD", 256, laptop_prices3[[#This Row],[Storage]] = "1TB HDD", 1000*0.7)</f>
        <v>256</v>
      </c>
      <c r="U1655" s="5">
        <f>laptop_prices3[[#This Row],[Storage Raw Value]]/ScoreCard!$J$3*ScoreCard!$J$5</f>
        <v>1.024</v>
      </c>
    </row>
    <row r="1656" spans="2:21" x14ac:dyDescent="0.2">
      <c r="B1656" s="4" cm="1">
        <f t="array" ref="B1656">SUM(laptop_prices3[[#This Row],[RAM Comp]:[Weight Comp]]+laptop_prices3[[#This Row],[Storage Comp]])</f>
        <v>45.536857968620978</v>
      </c>
      <c r="C1656">
        <v>1654</v>
      </c>
      <c r="D1656" t="s">
        <v>33</v>
      </c>
      <c r="E1656" t="s">
        <v>31</v>
      </c>
      <c r="F1656">
        <v>64</v>
      </c>
      <c r="G1656" t="s">
        <v>25</v>
      </c>
      <c r="H1656" t="s">
        <v>32</v>
      </c>
      <c r="I1656">
        <v>13.3</v>
      </c>
      <c r="J1656" t="s">
        <v>15</v>
      </c>
      <c r="K1656">
        <v>4.5</v>
      </c>
      <c r="L1656">
        <v>1.97</v>
      </c>
      <c r="M1656" t="s">
        <v>22</v>
      </c>
      <c r="N1656">
        <v>2447.48</v>
      </c>
      <c r="O1656" s="5">
        <f>(ScoreCard!$E$3-laptop_prices3[[#This Row],[Price ($)]])/ScoreCard!$E$3*ScoreCard!$E$5</f>
        <v>3.8677335425633892</v>
      </c>
      <c r="P1656" s="5">
        <f>laptop_prices3[[#This Row],[RAM (GB)]]/ScoreCard!$F$3*ScoreCard!$F$5</f>
        <v>7</v>
      </c>
      <c r="Q1656" s="5">
        <f>laptop_prices3[[#This Row],[Screen Size (inch)]]/ScoreCard!$G$3*ScoreCard!$G$5</f>
        <v>1.5375722543352601</v>
      </c>
      <c r="R1656" s="5">
        <f>laptop_prices3[[#This Row],[Battery Life (hours)]]/ScoreCard!$H$3*ScoreCard!$H$5</f>
        <v>2.625</v>
      </c>
      <c r="S1656" s="5">
        <f>ScoreCard!$I$3-laptop_prices3[[#This Row],[Weight (kg)]]/ScoreCard!$I$3*ScoreCard!$I$5</f>
        <v>2.3742857142857146</v>
      </c>
      <c r="T1656" s="6" cm="1">
        <f t="array" ref="T1656">_xlfn.IFS(laptop_prices3[[#This Row],[Storage]]="512GB SSD", 512, laptop_prices3[[#This Row],[Storage]] = "1TB SSD", 1000, laptop_prices3[[#This Row],[Storage]] = "2TB SSD", 2000, laptop_prices3[[#This Row],[Storage]]= "256GB SSD", 256, laptop_prices3[[#This Row],[Storage]] = "1TB HDD", 1000*0.7)</f>
        <v>2000</v>
      </c>
      <c r="U1656" s="5">
        <f>laptop_prices3[[#This Row],[Storage Raw Value]]/ScoreCard!$J$3*ScoreCard!$J$5</f>
        <v>8</v>
      </c>
    </row>
    <row r="1657" spans="2:21" x14ac:dyDescent="0.2">
      <c r="B1657" s="4" cm="1">
        <f t="array" ref="B1657">SUM(laptop_prices3[[#This Row],[RAM Comp]:[Weight Comp]]+laptop_prices3[[#This Row],[Storage Comp]])</f>
        <v>42.015238095238097</v>
      </c>
      <c r="C1657">
        <v>1655</v>
      </c>
      <c r="D1657" t="s">
        <v>34</v>
      </c>
      <c r="E1657" t="s">
        <v>48</v>
      </c>
      <c r="F1657">
        <v>8</v>
      </c>
      <c r="G1657" t="s">
        <v>25</v>
      </c>
      <c r="H1657" t="s">
        <v>35</v>
      </c>
      <c r="I1657">
        <v>17.3</v>
      </c>
      <c r="J1657" t="s">
        <v>21</v>
      </c>
      <c r="K1657">
        <v>7.7</v>
      </c>
      <c r="L1657">
        <v>1.49</v>
      </c>
      <c r="M1657" t="s">
        <v>16</v>
      </c>
      <c r="N1657">
        <v>1209.67</v>
      </c>
      <c r="O1657" s="5">
        <f>(ScoreCard!$E$3-laptop_prices3[[#This Row],[Price ($)]])/ScoreCard!$E$3*ScoreCard!$E$5</f>
        <v>4.4403759109094478</v>
      </c>
      <c r="P1657" s="5">
        <f>laptop_prices3[[#This Row],[RAM (GB)]]/ScoreCard!$F$3*ScoreCard!$F$5</f>
        <v>0.875</v>
      </c>
      <c r="Q1657" s="5">
        <f>laptop_prices3[[#This Row],[Screen Size (inch)]]/ScoreCard!$G$3*ScoreCard!$G$5</f>
        <v>2</v>
      </c>
      <c r="R1657" s="5">
        <f>laptop_prices3[[#This Row],[Battery Life (hours)]]/ScoreCard!$H$3*ScoreCard!$H$5</f>
        <v>4.4916666666666671</v>
      </c>
      <c r="S1657" s="5">
        <f>ScoreCard!$I$3-laptop_prices3[[#This Row],[Weight (kg)]]/ScoreCard!$I$3*ScoreCard!$I$5</f>
        <v>2.6485714285714286</v>
      </c>
      <c r="T1657" s="6" cm="1">
        <f t="array" ref="T1657">_xlfn.IFS(laptop_prices3[[#This Row],[Storage]]="512GB SSD", 512, laptop_prices3[[#This Row],[Storage]] = "1TB SSD", 1000, laptop_prices3[[#This Row],[Storage]] = "2TB SSD", 2000, laptop_prices3[[#This Row],[Storage]]= "256GB SSD", 256, laptop_prices3[[#This Row],[Storage]] = "1TB HDD", 1000*0.7)</f>
        <v>2000</v>
      </c>
      <c r="U1657" s="5">
        <f>laptop_prices3[[#This Row],[Storage Raw Value]]/ScoreCard!$J$3*ScoreCard!$J$5</f>
        <v>8</v>
      </c>
    </row>
    <row r="1658" spans="2:21" x14ac:dyDescent="0.2">
      <c r="B1658" s="4" cm="1">
        <f t="array" ref="B1658">SUM(laptop_prices3[[#This Row],[RAM Comp]:[Weight Comp]]+laptop_prices3[[#This Row],[Storage Comp]])</f>
        <v>45.548286540049546</v>
      </c>
      <c r="C1658">
        <v>1656</v>
      </c>
      <c r="D1658" t="s">
        <v>11</v>
      </c>
      <c r="E1658" t="s">
        <v>41</v>
      </c>
      <c r="F1658">
        <v>32</v>
      </c>
      <c r="G1658" t="s">
        <v>25</v>
      </c>
      <c r="H1658" t="s">
        <v>26</v>
      </c>
      <c r="I1658">
        <v>13.3</v>
      </c>
      <c r="J1658" t="s">
        <v>15</v>
      </c>
      <c r="K1658">
        <v>10.5</v>
      </c>
      <c r="L1658">
        <v>1.95</v>
      </c>
      <c r="M1658" t="s">
        <v>16</v>
      </c>
      <c r="N1658">
        <v>4932.13</v>
      </c>
      <c r="O1658" s="5">
        <f>(ScoreCard!$E$3-laptop_prices3[[#This Row],[Price ($)]])/ScoreCard!$E$3*ScoreCard!$E$5</f>
        <v>2.7182712983489821</v>
      </c>
      <c r="P1658" s="5">
        <f>laptop_prices3[[#This Row],[RAM (GB)]]/ScoreCard!$F$3*ScoreCard!$F$5</f>
        <v>3.5</v>
      </c>
      <c r="Q1658" s="5">
        <f>laptop_prices3[[#This Row],[Screen Size (inch)]]/ScoreCard!$G$3*ScoreCard!$G$5</f>
        <v>1.5375722543352601</v>
      </c>
      <c r="R1658" s="5">
        <f>laptop_prices3[[#This Row],[Battery Life (hours)]]/ScoreCard!$H$3*ScoreCard!$H$5</f>
        <v>6.125</v>
      </c>
      <c r="S1658" s="5">
        <f>ScoreCard!$I$3-laptop_prices3[[#This Row],[Weight (kg)]]/ScoreCard!$I$3*ScoreCard!$I$5</f>
        <v>2.3857142857142857</v>
      </c>
      <c r="T1658" s="6" cm="1">
        <f t="array" ref="T1658">_xlfn.IFS(laptop_prices3[[#This Row],[Storage]]="512GB SSD", 512, laptop_prices3[[#This Row],[Storage]] = "1TB SSD", 1000, laptop_prices3[[#This Row],[Storage]] = "2TB SSD", 2000, laptop_prices3[[#This Row],[Storage]]= "256GB SSD", 256, laptop_prices3[[#This Row],[Storage]] = "1TB HDD", 1000*0.7)</f>
        <v>2000</v>
      </c>
      <c r="U1658" s="5">
        <f>laptop_prices3[[#This Row],[Storage Raw Value]]/ScoreCard!$J$3*ScoreCard!$J$5</f>
        <v>8</v>
      </c>
    </row>
    <row r="1659" spans="2:21" x14ac:dyDescent="0.2">
      <c r="B1659" s="4" cm="1">
        <f t="array" ref="B1659">SUM(laptop_prices3[[#This Row],[RAM Comp]:[Weight Comp]]+laptop_prices3[[#This Row],[Storage Comp]])</f>
        <v>14.712904761904763</v>
      </c>
      <c r="C1659">
        <v>1657</v>
      </c>
      <c r="D1659" t="s">
        <v>45</v>
      </c>
      <c r="E1659" t="s">
        <v>18</v>
      </c>
      <c r="F1659">
        <v>32</v>
      </c>
      <c r="G1659" t="s">
        <v>29</v>
      </c>
      <c r="H1659" t="s">
        <v>35</v>
      </c>
      <c r="I1659">
        <v>17.3</v>
      </c>
      <c r="J1659" t="s">
        <v>27</v>
      </c>
      <c r="K1659">
        <v>4.3</v>
      </c>
      <c r="L1659">
        <v>1.56</v>
      </c>
      <c r="M1659" t="s">
        <v>46</v>
      </c>
      <c r="N1659">
        <v>3690.36</v>
      </c>
      <c r="O1659" s="5">
        <f>(ScoreCard!$E$3-laptop_prices3[[#This Row],[Price ($)]])/ScoreCard!$E$3*ScoreCard!$E$5</f>
        <v>3.2927456633493337</v>
      </c>
      <c r="P1659" s="5">
        <f>laptop_prices3[[#This Row],[RAM (GB)]]/ScoreCard!$F$3*ScoreCard!$F$5</f>
        <v>3.5</v>
      </c>
      <c r="Q1659" s="5">
        <f>laptop_prices3[[#This Row],[Screen Size (inch)]]/ScoreCard!$G$3*ScoreCard!$G$5</f>
        <v>2</v>
      </c>
      <c r="R1659" s="5">
        <f>laptop_prices3[[#This Row],[Battery Life (hours)]]/ScoreCard!$H$3*ScoreCard!$H$5</f>
        <v>2.5083333333333333</v>
      </c>
      <c r="S1659" s="5">
        <f>ScoreCard!$I$3-laptop_prices3[[#This Row],[Weight (kg)]]/ScoreCard!$I$3*ScoreCard!$I$5</f>
        <v>2.6085714285714285</v>
      </c>
      <c r="T1659" s="6" cm="1">
        <f t="array" ref="T1659">_xlfn.IFS(laptop_prices3[[#This Row],[Storage]]="512GB SSD", 512, laptop_prices3[[#This Row],[Storage]] = "1TB SSD", 1000, laptop_prices3[[#This Row],[Storage]] = "2TB SSD", 2000, laptop_prices3[[#This Row],[Storage]]= "256GB SSD", 256, laptop_prices3[[#This Row],[Storage]] = "1TB HDD", 1000*0.7)</f>
        <v>256</v>
      </c>
      <c r="U1659" s="5">
        <f>laptop_prices3[[#This Row],[Storage Raw Value]]/ScoreCard!$J$3*ScoreCard!$J$5</f>
        <v>1.024</v>
      </c>
    </row>
    <row r="1660" spans="2:21" x14ac:dyDescent="0.2">
      <c r="B1660" s="4" cm="1">
        <f t="array" ref="B1660">SUM(laptop_prices3[[#This Row],[RAM Comp]:[Weight Comp]]+laptop_prices3[[#This Row],[Storage Comp]])</f>
        <v>20.741238921001923</v>
      </c>
      <c r="C1660">
        <v>1658</v>
      </c>
      <c r="D1660" t="s">
        <v>11</v>
      </c>
      <c r="E1660" t="s">
        <v>37</v>
      </c>
      <c r="F1660">
        <v>64</v>
      </c>
      <c r="G1660" t="s">
        <v>13</v>
      </c>
      <c r="H1660" t="s">
        <v>35</v>
      </c>
      <c r="I1660">
        <v>13.3</v>
      </c>
      <c r="J1660" t="s">
        <v>21</v>
      </c>
      <c r="K1660">
        <v>4.0999999999999996</v>
      </c>
      <c r="L1660">
        <v>3.29</v>
      </c>
      <c r="M1660" t="s">
        <v>46</v>
      </c>
      <c r="N1660">
        <v>5032.3</v>
      </c>
      <c r="O1660" s="5">
        <f>(ScoreCard!$E$3-laptop_prices3[[#This Row],[Price ($)]])/ScoreCard!$E$3*ScoreCard!$E$5</f>
        <v>2.6719301102528892</v>
      </c>
      <c r="P1660" s="5">
        <f>laptop_prices3[[#This Row],[RAM (GB)]]/ScoreCard!$F$3*ScoreCard!$F$5</f>
        <v>7</v>
      </c>
      <c r="Q1660" s="5">
        <f>laptop_prices3[[#This Row],[Screen Size (inch)]]/ScoreCard!$G$3*ScoreCard!$G$5</f>
        <v>1.5375722543352601</v>
      </c>
      <c r="R1660" s="5">
        <f>laptop_prices3[[#This Row],[Battery Life (hours)]]/ScoreCard!$H$3*ScoreCard!$H$5</f>
        <v>2.3916666666666662</v>
      </c>
      <c r="S1660" s="5">
        <f>ScoreCard!$I$3-laptop_prices3[[#This Row],[Weight (kg)]]/ScoreCard!$I$3*ScoreCard!$I$5</f>
        <v>1.6199999999999999</v>
      </c>
      <c r="T1660" s="6" cm="1">
        <f t="array" ref="T1660">_xlfn.IFS(laptop_prices3[[#This Row],[Storage]]="512GB SSD", 512, laptop_prices3[[#This Row],[Storage]] = "1TB SSD", 1000, laptop_prices3[[#This Row],[Storage]] = "2TB SSD", 2000, laptop_prices3[[#This Row],[Storage]]= "256GB SSD", 256, laptop_prices3[[#This Row],[Storage]] = "1TB HDD", 1000*0.7)</f>
        <v>512</v>
      </c>
      <c r="U1660" s="5">
        <f>laptop_prices3[[#This Row],[Storage Raw Value]]/ScoreCard!$J$3*ScoreCard!$J$5</f>
        <v>2.048</v>
      </c>
    </row>
    <row r="1661" spans="2:21" x14ac:dyDescent="0.2">
      <c r="B1661" s="4" cm="1">
        <f t="array" ref="B1661">SUM(laptop_prices3[[#This Row],[RAM Comp]:[Weight Comp]]+laptop_prices3[[#This Row],[Storage Comp]])</f>
        <v>46.348735205064685</v>
      </c>
      <c r="C1661">
        <v>1659</v>
      </c>
      <c r="D1661" t="s">
        <v>33</v>
      </c>
      <c r="E1661" t="s">
        <v>24</v>
      </c>
      <c r="F1661">
        <v>64</v>
      </c>
      <c r="G1661" t="s">
        <v>25</v>
      </c>
      <c r="H1661" t="s">
        <v>40</v>
      </c>
      <c r="I1661">
        <v>14</v>
      </c>
      <c r="J1661" t="s">
        <v>27</v>
      </c>
      <c r="K1661">
        <v>5.9</v>
      </c>
      <c r="L1661">
        <v>2.12</v>
      </c>
      <c r="M1661" t="s">
        <v>30</v>
      </c>
      <c r="N1661">
        <v>3950.91</v>
      </c>
      <c r="O1661" s="5">
        <f>(ScoreCard!$E$3-laptop_prices3[[#This Row],[Price ($)]])/ScoreCard!$E$3*ScoreCard!$E$5</f>
        <v>3.1722086107543754</v>
      </c>
      <c r="P1661" s="5">
        <f>laptop_prices3[[#This Row],[RAM (GB)]]/ScoreCard!$F$3*ScoreCard!$F$5</f>
        <v>7</v>
      </c>
      <c r="Q1661" s="5">
        <f>laptop_prices3[[#This Row],[Screen Size (inch)]]/ScoreCard!$G$3*ScoreCard!$G$5</f>
        <v>1.6184971098265895</v>
      </c>
      <c r="R1661" s="5">
        <f>laptop_prices3[[#This Row],[Battery Life (hours)]]/ScoreCard!$H$3*ScoreCard!$H$5</f>
        <v>3.4416666666666669</v>
      </c>
      <c r="S1661" s="5">
        <f>ScoreCard!$I$3-laptop_prices3[[#This Row],[Weight (kg)]]/ScoreCard!$I$3*ScoreCard!$I$5</f>
        <v>2.2885714285714283</v>
      </c>
      <c r="T1661" s="6" cm="1">
        <f t="array" ref="T1661">_xlfn.IFS(laptop_prices3[[#This Row],[Storage]]="512GB SSD", 512, laptop_prices3[[#This Row],[Storage]] = "1TB SSD", 1000, laptop_prices3[[#This Row],[Storage]] = "2TB SSD", 2000, laptop_prices3[[#This Row],[Storage]]= "256GB SSD", 256, laptop_prices3[[#This Row],[Storage]] = "1TB HDD", 1000*0.7)</f>
        <v>2000</v>
      </c>
      <c r="U1661" s="5">
        <f>laptop_prices3[[#This Row],[Storage Raw Value]]/ScoreCard!$J$3*ScoreCard!$J$5</f>
        <v>8</v>
      </c>
    </row>
    <row r="1662" spans="2:21" x14ac:dyDescent="0.2">
      <c r="B1662" s="4" cm="1">
        <f t="array" ref="B1662">SUM(laptop_prices3[[#This Row],[RAM Comp]:[Weight Comp]]+laptop_prices3[[#This Row],[Storage Comp]])</f>
        <v>18.694158684282961</v>
      </c>
      <c r="C1662">
        <v>1660</v>
      </c>
      <c r="D1662" t="s">
        <v>38</v>
      </c>
      <c r="E1662" t="s">
        <v>48</v>
      </c>
      <c r="F1662">
        <v>4</v>
      </c>
      <c r="G1662" t="s">
        <v>13</v>
      </c>
      <c r="H1662" t="s">
        <v>44</v>
      </c>
      <c r="I1662">
        <v>15.6</v>
      </c>
      <c r="J1662" t="s">
        <v>15</v>
      </c>
      <c r="K1662">
        <v>9.6999999999999993</v>
      </c>
      <c r="L1662">
        <v>1.57</v>
      </c>
      <c r="M1662" t="s">
        <v>30</v>
      </c>
      <c r="N1662">
        <v>1175.23</v>
      </c>
      <c r="O1662" s="5">
        <f>(ScoreCard!$E$3-laptop_prices3[[#This Row],[Price ($)]])/ScoreCard!$E$3*ScoreCard!$E$5</f>
        <v>4.4563087302967839</v>
      </c>
      <c r="P1662" s="5">
        <f>laptop_prices3[[#This Row],[RAM (GB)]]/ScoreCard!$F$3*ScoreCard!$F$5</f>
        <v>0.4375</v>
      </c>
      <c r="Q1662" s="5">
        <f>laptop_prices3[[#This Row],[Screen Size (inch)]]/ScoreCard!$G$3*ScoreCard!$G$5</f>
        <v>1.8034682080924855</v>
      </c>
      <c r="R1662" s="5">
        <f>laptop_prices3[[#This Row],[Battery Life (hours)]]/ScoreCard!$H$3*ScoreCard!$H$5</f>
        <v>5.6583333333333323</v>
      </c>
      <c r="S1662" s="5">
        <f>ScoreCard!$I$3-laptop_prices3[[#This Row],[Weight (kg)]]/ScoreCard!$I$3*ScoreCard!$I$5</f>
        <v>2.6028571428571428</v>
      </c>
      <c r="T1662" s="6" cm="1">
        <f t="array" ref="T1662">_xlfn.IFS(laptop_prices3[[#This Row],[Storage]]="512GB SSD", 512, laptop_prices3[[#This Row],[Storage]] = "1TB SSD", 1000, laptop_prices3[[#This Row],[Storage]] = "2TB SSD", 2000, laptop_prices3[[#This Row],[Storage]]= "256GB SSD", 256, laptop_prices3[[#This Row],[Storage]] = "1TB HDD", 1000*0.7)</f>
        <v>512</v>
      </c>
      <c r="U1662" s="5">
        <f>laptop_prices3[[#This Row],[Storage Raw Value]]/ScoreCard!$J$3*ScoreCard!$J$5</f>
        <v>2.048</v>
      </c>
    </row>
    <row r="1663" spans="2:21" x14ac:dyDescent="0.2">
      <c r="B1663" s="4" cm="1">
        <f t="array" ref="B1663">SUM(laptop_prices3[[#This Row],[RAM Comp]:[Weight Comp]]+laptop_prices3[[#This Row],[Storage Comp]])</f>
        <v>28.941381778144784</v>
      </c>
      <c r="C1663">
        <v>1661</v>
      </c>
      <c r="D1663" t="s">
        <v>36</v>
      </c>
      <c r="E1663" t="s">
        <v>24</v>
      </c>
      <c r="F1663">
        <v>64</v>
      </c>
      <c r="G1663" t="s">
        <v>42</v>
      </c>
      <c r="H1663" t="s">
        <v>40</v>
      </c>
      <c r="I1663">
        <v>13.3</v>
      </c>
      <c r="J1663" t="s">
        <v>43</v>
      </c>
      <c r="K1663">
        <v>11.6</v>
      </c>
      <c r="L1663">
        <v>1.86</v>
      </c>
      <c r="M1663" t="s">
        <v>46</v>
      </c>
      <c r="N1663">
        <v>2051.1799999999998</v>
      </c>
      <c r="O1663" s="5">
        <f>(ScoreCard!$E$3-laptop_prices3[[#This Row],[Price ($)]])/ScoreCard!$E$3*ScoreCard!$E$5</f>
        <v>4.0510719956180115</v>
      </c>
      <c r="P1663" s="5">
        <f>laptop_prices3[[#This Row],[RAM (GB)]]/ScoreCard!$F$3*ScoreCard!$F$5</f>
        <v>7</v>
      </c>
      <c r="Q1663" s="5">
        <f>laptop_prices3[[#This Row],[Screen Size (inch)]]/ScoreCard!$G$3*ScoreCard!$G$5</f>
        <v>1.5375722543352601</v>
      </c>
      <c r="R1663" s="5">
        <f>laptop_prices3[[#This Row],[Battery Life (hours)]]/ScoreCard!$H$3*ScoreCard!$H$5</f>
        <v>6.7666666666666666</v>
      </c>
      <c r="S1663" s="5">
        <f>ScoreCard!$I$3-laptop_prices3[[#This Row],[Weight (kg)]]/ScoreCard!$I$3*ScoreCard!$I$5</f>
        <v>2.4371428571428568</v>
      </c>
      <c r="T1663" s="6" cm="1">
        <f t="array" ref="T1663">_xlfn.IFS(laptop_prices3[[#This Row],[Storage]]="512GB SSD", 512, laptop_prices3[[#This Row],[Storage]] = "1TB SSD", 1000, laptop_prices3[[#This Row],[Storage]] = "2TB SSD", 2000, laptop_prices3[[#This Row],[Storage]]= "256GB SSD", 256, laptop_prices3[[#This Row],[Storage]] = "1TB HDD", 1000*0.7)</f>
        <v>700</v>
      </c>
      <c r="U1663" s="5">
        <f>laptop_prices3[[#This Row],[Storage Raw Value]]/ScoreCard!$J$3*ScoreCard!$J$5</f>
        <v>2.8</v>
      </c>
    </row>
    <row r="1664" spans="2:21" x14ac:dyDescent="0.2">
      <c r="B1664" s="4" cm="1">
        <f t="array" ref="B1664">SUM(laptop_prices3[[#This Row],[RAM Comp]:[Weight Comp]]+laptop_prices3[[#This Row],[Storage Comp]])</f>
        <v>33.702334159097163</v>
      </c>
      <c r="C1664">
        <v>1662</v>
      </c>
      <c r="D1664" t="s">
        <v>28</v>
      </c>
      <c r="E1664" t="s">
        <v>48</v>
      </c>
      <c r="F1664">
        <v>64</v>
      </c>
      <c r="G1664" t="s">
        <v>19</v>
      </c>
      <c r="H1664" t="s">
        <v>35</v>
      </c>
      <c r="I1664">
        <v>13.3</v>
      </c>
      <c r="J1664" t="s">
        <v>15</v>
      </c>
      <c r="K1664">
        <v>11.2</v>
      </c>
      <c r="L1664">
        <v>1.52</v>
      </c>
      <c r="M1664" t="s">
        <v>46</v>
      </c>
      <c r="N1664">
        <v>3685.1</v>
      </c>
      <c r="O1664" s="5">
        <f>(ScoreCard!$E$3-laptop_prices3[[#This Row],[Price ($)]])/ScoreCard!$E$3*ScoreCard!$E$5</f>
        <v>3.295179073046703</v>
      </c>
      <c r="P1664" s="5">
        <f>laptop_prices3[[#This Row],[RAM (GB)]]/ScoreCard!$F$3*ScoreCard!$F$5</f>
        <v>7</v>
      </c>
      <c r="Q1664" s="5">
        <f>laptop_prices3[[#This Row],[Screen Size (inch)]]/ScoreCard!$G$3*ScoreCard!$G$5</f>
        <v>1.5375722543352601</v>
      </c>
      <c r="R1664" s="5">
        <f>laptop_prices3[[#This Row],[Battery Life (hours)]]/ScoreCard!$H$3*ScoreCard!$H$5</f>
        <v>6.5333333333333323</v>
      </c>
      <c r="S1664" s="5">
        <f>ScoreCard!$I$3-laptop_prices3[[#This Row],[Weight (kg)]]/ScoreCard!$I$3*ScoreCard!$I$5</f>
        <v>2.6314285714285717</v>
      </c>
      <c r="T1664" s="6" cm="1">
        <f t="array" ref="T1664">_xlfn.IFS(laptop_prices3[[#This Row],[Storage]]="512GB SSD", 512, laptop_prices3[[#This Row],[Storage]] = "1TB SSD", 1000, laptop_prices3[[#This Row],[Storage]] = "2TB SSD", 2000, laptop_prices3[[#This Row],[Storage]]= "256GB SSD", 256, laptop_prices3[[#This Row],[Storage]] = "1TB HDD", 1000*0.7)</f>
        <v>1000</v>
      </c>
      <c r="U1664" s="5">
        <f>laptop_prices3[[#This Row],[Storage Raw Value]]/ScoreCard!$J$3*ScoreCard!$J$5</f>
        <v>4</v>
      </c>
    </row>
    <row r="1665" spans="2:21" x14ac:dyDescent="0.2">
      <c r="B1665" s="4" cm="1">
        <f t="array" ref="B1665">SUM(laptop_prices3[[#This Row],[RAM Comp]:[Weight Comp]]+laptop_prices3[[#This Row],[Storage Comp]])</f>
        <v>19.216949490778973</v>
      </c>
      <c r="C1665">
        <v>1663</v>
      </c>
      <c r="D1665" t="s">
        <v>47</v>
      </c>
      <c r="E1665" t="s">
        <v>48</v>
      </c>
      <c r="F1665">
        <v>4</v>
      </c>
      <c r="G1665" t="s">
        <v>42</v>
      </c>
      <c r="H1665" t="s">
        <v>35</v>
      </c>
      <c r="I1665">
        <v>14</v>
      </c>
      <c r="J1665" t="s">
        <v>43</v>
      </c>
      <c r="K1665">
        <v>5.6</v>
      </c>
      <c r="L1665">
        <v>1.41</v>
      </c>
      <c r="M1665" t="s">
        <v>30</v>
      </c>
      <c r="N1665">
        <v>1178.3399999999999</v>
      </c>
      <c r="O1665" s="5">
        <f>(ScoreCard!$E$3-laptop_prices3[[#This Row],[Price ($)]])/ScoreCard!$E$3*ScoreCard!$E$5</f>
        <v>4.4548699652475783</v>
      </c>
      <c r="P1665" s="5">
        <f>laptop_prices3[[#This Row],[RAM (GB)]]/ScoreCard!$F$3*ScoreCard!$F$5</f>
        <v>0.4375</v>
      </c>
      <c r="Q1665" s="5">
        <f>laptop_prices3[[#This Row],[Screen Size (inch)]]/ScoreCard!$G$3*ScoreCard!$G$5</f>
        <v>1.6184971098265895</v>
      </c>
      <c r="R1665" s="5">
        <f>laptop_prices3[[#This Row],[Battery Life (hours)]]/ScoreCard!$H$3*ScoreCard!$H$5</f>
        <v>3.2666666666666662</v>
      </c>
      <c r="S1665" s="5">
        <f>ScoreCard!$I$3-laptop_prices3[[#This Row],[Weight (kg)]]/ScoreCard!$I$3*ScoreCard!$I$5</f>
        <v>2.6942857142857144</v>
      </c>
      <c r="T1665" s="6" cm="1">
        <f t="array" ref="T1665">_xlfn.IFS(laptop_prices3[[#This Row],[Storage]]="512GB SSD", 512, laptop_prices3[[#This Row],[Storage]] = "1TB SSD", 1000, laptop_prices3[[#This Row],[Storage]] = "2TB SSD", 2000, laptop_prices3[[#This Row],[Storage]]= "256GB SSD", 256, laptop_prices3[[#This Row],[Storage]] = "1TB HDD", 1000*0.7)</f>
        <v>700</v>
      </c>
      <c r="U1665" s="5">
        <f>laptop_prices3[[#This Row],[Storage Raw Value]]/ScoreCard!$J$3*ScoreCard!$J$5</f>
        <v>2.8</v>
      </c>
    </row>
    <row r="1666" spans="2:21" x14ac:dyDescent="0.2">
      <c r="B1666" s="4" cm="1">
        <f t="array" ref="B1666">SUM(laptop_prices3[[#This Row],[RAM Comp]:[Weight Comp]]+laptop_prices3[[#This Row],[Storage Comp]])</f>
        <v>14.767592347921827</v>
      </c>
      <c r="C1666">
        <v>1664</v>
      </c>
      <c r="D1666" t="s">
        <v>38</v>
      </c>
      <c r="E1666" t="s">
        <v>12</v>
      </c>
      <c r="F1666">
        <v>8</v>
      </c>
      <c r="G1666" t="s">
        <v>29</v>
      </c>
      <c r="H1666" t="s">
        <v>44</v>
      </c>
      <c r="I1666">
        <v>14</v>
      </c>
      <c r="J1666" t="s">
        <v>21</v>
      </c>
      <c r="K1666">
        <v>10.4</v>
      </c>
      <c r="L1666">
        <v>2.4300000000000002</v>
      </c>
      <c r="M1666" t="s">
        <v>22</v>
      </c>
      <c r="N1666">
        <v>515.19000000000005</v>
      </c>
      <c r="O1666" s="5">
        <f>(ScoreCard!$E$3-laptop_prices3[[#This Row],[Price ($)]])/ScoreCard!$E$3*ScoreCard!$E$5</f>
        <v>4.7616600110289902</v>
      </c>
      <c r="P1666" s="5">
        <f>laptop_prices3[[#This Row],[RAM (GB)]]/ScoreCard!$F$3*ScoreCard!$F$5</f>
        <v>0.875</v>
      </c>
      <c r="Q1666" s="5">
        <f>laptop_prices3[[#This Row],[Screen Size (inch)]]/ScoreCard!$G$3*ScoreCard!$G$5</f>
        <v>1.6184971098265895</v>
      </c>
      <c r="R1666" s="5">
        <f>laptop_prices3[[#This Row],[Battery Life (hours)]]/ScoreCard!$H$3*ScoreCard!$H$5</f>
        <v>6.0666666666666664</v>
      </c>
      <c r="S1666" s="5">
        <f>ScoreCard!$I$3-laptop_prices3[[#This Row],[Weight (kg)]]/ScoreCard!$I$3*ScoreCard!$I$5</f>
        <v>2.1114285714285712</v>
      </c>
      <c r="T1666" s="6" cm="1">
        <f t="array" ref="T1666">_xlfn.IFS(laptop_prices3[[#This Row],[Storage]]="512GB SSD", 512, laptop_prices3[[#This Row],[Storage]] = "1TB SSD", 1000, laptop_prices3[[#This Row],[Storage]] = "2TB SSD", 2000, laptop_prices3[[#This Row],[Storage]]= "256GB SSD", 256, laptop_prices3[[#This Row],[Storage]] = "1TB HDD", 1000*0.7)</f>
        <v>256</v>
      </c>
      <c r="U1666" s="5">
        <f>laptop_prices3[[#This Row],[Storage Raw Value]]/ScoreCard!$J$3*ScoreCard!$J$5</f>
        <v>1.024</v>
      </c>
    </row>
    <row r="1667" spans="2:21" x14ac:dyDescent="0.2">
      <c r="B1667" s="4" cm="1">
        <f t="array" ref="B1667">SUM(laptop_prices3[[#This Row],[RAM Comp]:[Weight Comp]]+laptop_prices3[[#This Row],[Storage Comp]])</f>
        <v>20.755901458849436</v>
      </c>
      <c r="C1667">
        <v>1665</v>
      </c>
      <c r="D1667" t="s">
        <v>38</v>
      </c>
      <c r="E1667" t="s">
        <v>24</v>
      </c>
      <c r="F1667">
        <v>8</v>
      </c>
      <c r="G1667" t="s">
        <v>42</v>
      </c>
      <c r="H1667" t="s">
        <v>44</v>
      </c>
      <c r="I1667">
        <v>16</v>
      </c>
      <c r="J1667" t="s">
        <v>27</v>
      </c>
      <c r="K1667">
        <v>9.1</v>
      </c>
      <c r="L1667">
        <v>3.46</v>
      </c>
      <c r="M1667" t="s">
        <v>30</v>
      </c>
      <c r="N1667">
        <v>1057.8900000000001</v>
      </c>
      <c r="O1667" s="5">
        <f>(ScoreCard!$E$3-laptop_prices3[[#This Row],[Price ($)]])/ScoreCard!$E$3*ScoreCard!$E$5</f>
        <v>4.5105931968156572</v>
      </c>
      <c r="P1667" s="5">
        <f>laptop_prices3[[#This Row],[RAM (GB)]]/ScoreCard!$F$3*ScoreCard!$F$5</f>
        <v>0.875</v>
      </c>
      <c r="Q1667" s="5">
        <f>laptop_prices3[[#This Row],[Screen Size (inch)]]/ScoreCard!$G$3*ScoreCard!$G$5</f>
        <v>1.8497109826589595</v>
      </c>
      <c r="R1667" s="5">
        <f>laptop_prices3[[#This Row],[Battery Life (hours)]]/ScoreCard!$H$3*ScoreCard!$H$5</f>
        <v>5.3083333333333336</v>
      </c>
      <c r="S1667" s="5">
        <f>ScoreCard!$I$3-laptop_prices3[[#This Row],[Weight (kg)]]/ScoreCard!$I$3*ScoreCard!$I$5</f>
        <v>1.5228571428571429</v>
      </c>
      <c r="T1667" s="6" cm="1">
        <f t="array" ref="T1667">_xlfn.IFS(laptop_prices3[[#This Row],[Storage]]="512GB SSD", 512, laptop_prices3[[#This Row],[Storage]] = "1TB SSD", 1000, laptop_prices3[[#This Row],[Storage]] = "2TB SSD", 2000, laptop_prices3[[#This Row],[Storage]]= "256GB SSD", 256, laptop_prices3[[#This Row],[Storage]] = "1TB HDD", 1000*0.7)</f>
        <v>700</v>
      </c>
      <c r="U1667" s="5">
        <f>laptop_prices3[[#This Row],[Storage Raw Value]]/ScoreCard!$J$3*ScoreCard!$J$5</f>
        <v>2.8</v>
      </c>
    </row>
    <row r="1668" spans="2:21" x14ac:dyDescent="0.2">
      <c r="B1668" s="4" cm="1">
        <f t="array" ref="B1668">SUM(laptop_prices3[[#This Row],[RAM Comp]:[Weight Comp]]+laptop_prices3[[#This Row],[Storage Comp]])</f>
        <v>45.427277731902009</v>
      </c>
      <c r="C1668">
        <v>1666</v>
      </c>
      <c r="D1668" t="s">
        <v>34</v>
      </c>
      <c r="E1668" t="s">
        <v>31</v>
      </c>
      <c r="F1668">
        <v>32</v>
      </c>
      <c r="G1668" t="s">
        <v>25</v>
      </c>
      <c r="H1668" t="s">
        <v>40</v>
      </c>
      <c r="I1668">
        <v>15.6</v>
      </c>
      <c r="J1668" t="s">
        <v>21</v>
      </c>
      <c r="K1668">
        <v>9.1999999999999993</v>
      </c>
      <c r="L1668">
        <v>1.3</v>
      </c>
      <c r="M1668" t="s">
        <v>30</v>
      </c>
      <c r="N1668">
        <v>1234.98</v>
      </c>
      <c r="O1668" s="5">
        <f>(ScoreCard!$E$3-laptop_prices3[[#This Row],[Price ($)]])/ScoreCard!$E$3*ScoreCard!$E$5</f>
        <v>4.4286668615861764</v>
      </c>
      <c r="P1668" s="5">
        <f>laptop_prices3[[#This Row],[RAM (GB)]]/ScoreCard!$F$3*ScoreCard!$F$5</f>
        <v>3.5</v>
      </c>
      <c r="Q1668" s="5">
        <f>laptop_prices3[[#This Row],[Screen Size (inch)]]/ScoreCard!$G$3*ScoreCard!$G$5</f>
        <v>1.8034682080924855</v>
      </c>
      <c r="R1668" s="5">
        <f>laptop_prices3[[#This Row],[Battery Life (hours)]]/ScoreCard!$H$3*ScoreCard!$H$5</f>
        <v>5.3666666666666663</v>
      </c>
      <c r="S1668" s="5">
        <f>ScoreCard!$I$3-laptop_prices3[[#This Row],[Weight (kg)]]/ScoreCard!$I$3*ScoreCard!$I$5</f>
        <v>2.7571428571428571</v>
      </c>
      <c r="T1668" s="6" cm="1">
        <f t="array" ref="T1668">_xlfn.IFS(laptop_prices3[[#This Row],[Storage]]="512GB SSD", 512, laptop_prices3[[#This Row],[Storage]] = "1TB SSD", 1000, laptop_prices3[[#This Row],[Storage]] = "2TB SSD", 2000, laptop_prices3[[#This Row],[Storage]]= "256GB SSD", 256, laptop_prices3[[#This Row],[Storage]] = "1TB HDD", 1000*0.7)</f>
        <v>2000</v>
      </c>
      <c r="U1668" s="5">
        <f>laptop_prices3[[#This Row],[Storage Raw Value]]/ScoreCard!$J$3*ScoreCard!$J$5</f>
        <v>8</v>
      </c>
    </row>
    <row r="1669" spans="2:21" x14ac:dyDescent="0.2">
      <c r="B1669" s="4" cm="1">
        <f t="array" ref="B1669">SUM(laptop_prices3[[#This Row],[RAM Comp]:[Weight Comp]]+laptop_prices3[[#This Row],[Storage Comp]])</f>
        <v>25.379472887420867</v>
      </c>
      <c r="C1669">
        <v>1667</v>
      </c>
      <c r="D1669" t="s">
        <v>23</v>
      </c>
      <c r="E1669" t="s">
        <v>24</v>
      </c>
      <c r="F1669">
        <v>32</v>
      </c>
      <c r="G1669" t="s">
        <v>42</v>
      </c>
      <c r="H1669" t="s">
        <v>32</v>
      </c>
      <c r="I1669">
        <v>16</v>
      </c>
      <c r="J1669" t="s">
        <v>21</v>
      </c>
      <c r="K1669">
        <v>10.9</v>
      </c>
      <c r="L1669">
        <v>1.8</v>
      </c>
      <c r="M1669" t="s">
        <v>16</v>
      </c>
      <c r="N1669">
        <v>1239.79</v>
      </c>
      <c r="O1669" s="5">
        <f>(ScoreCard!$E$3-laptop_prices3[[#This Row],[Price ($)]])/ScoreCard!$E$3*ScoreCard!$E$5</f>
        <v>4.4264416333267951</v>
      </c>
      <c r="P1669" s="5">
        <f>laptop_prices3[[#This Row],[RAM (GB)]]/ScoreCard!$F$3*ScoreCard!$F$5</f>
        <v>3.5</v>
      </c>
      <c r="Q1669" s="5">
        <f>laptop_prices3[[#This Row],[Screen Size (inch)]]/ScoreCard!$G$3*ScoreCard!$G$5</f>
        <v>1.8497109826589595</v>
      </c>
      <c r="R1669" s="5">
        <f>laptop_prices3[[#This Row],[Battery Life (hours)]]/ScoreCard!$H$3*ScoreCard!$H$5</f>
        <v>6.3583333333333334</v>
      </c>
      <c r="S1669" s="5">
        <f>ScoreCard!$I$3-laptop_prices3[[#This Row],[Weight (kg)]]/ScoreCard!$I$3*ScoreCard!$I$5</f>
        <v>2.4714285714285715</v>
      </c>
      <c r="T1669" s="6" cm="1">
        <f t="array" ref="T1669">_xlfn.IFS(laptop_prices3[[#This Row],[Storage]]="512GB SSD", 512, laptop_prices3[[#This Row],[Storage]] = "1TB SSD", 1000, laptop_prices3[[#This Row],[Storage]] = "2TB SSD", 2000, laptop_prices3[[#This Row],[Storage]]= "256GB SSD", 256, laptop_prices3[[#This Row],[Storage]] = "1TB HDD", 1000*0.7)</f>
        <v>700</v>
      </c>
      <c r="U1669" s="5">
        <f>laptop_prices3[[#This Row],[Storage Raw Value]]/ScoreCard!$J$3*ScoreCard!$J$5</f>
        <v>2.8</v>
      </c>
    </row>
    <row r="1670" spans="2:21" x14ac:dyDescent="0.2">
      <c r="B1670" s="4" cm="1">
        <f t="array" ref="B1670">SUM(laptop_prices3[[#This Row],[RAM Comp]:[Weight Comp]]+laptop_prices3[[#This Row],[Storage Comp]])</f>
        <v>12.454401458849436</v>
      </c>
      <c r="C1670">
        <v>1668</v>
      </c>
      <c r="D1670" t="s">
        <v>23</v>
      </c>
      <c r="E1670" t="s">
        <v>18</v>
      </c>
      <c r="F1670">
        <v>4</v>
      </c>
      <c r="G1670" t="s">
        <v>29</v>
      </c>
      <c r="H1670" t="s">
        <v>44</v>
      </c>
      <c r="I1670">
        <v>16</v>
      </c>
      <c r="J1670" t="s">
        <v>43</v>
      </c>
      <c r="K1670">
        <v>6.7</v>
      </c>
      <c r="L1670">
        <v>2.34</v>
      </c>
      <c r="M1670" t="s">
        <v>46</v>
      </c>
      <c r="N1670">
        <v>749.09</v>
      </c>
      <c r="O1670" s="5">
        <f>(ScoreCard!$E$3-laptop_prices3[[#This Row],[Price ($)]])/ScoreCard!$E$3*ScoreCard!$E$5</f>
        <v>4.6534519258170883</v>
      </c>
      <c r="P1670" s="5">
        <f>laptop_prices3[[#This Row],[RAM (GB)]]/ScoreCard!$F$3*ScoreCard!$F$5</f>
        <v>0.4375</v>
      </c>
      <c r="Q1670" s="5">
        <f>laptop_prices3[[#This Row],[Screen Size (inch)]]/ScoreCard!$G$3*ScoreCard!$G$5</f>
        <v>1.8497109826589595</v>
      </c>
      <c r="R1670" s="5">
        <f>laptop_prices3[[#This Row],[Battery Life (hours)]]/ScoreCard!$H$3*ScoreCard!$H$5</f>
        <v>3.9083333333333332</v>
      </c>
      <c r="S1670" s="5">
        <f>ScoreCard!$I$3-laptop_prices3[[#This Row],[Weight (kg)]]/ScoreCard!$I$3*ScoreCard!$I$5</f>
        <v>2.1628571428571428</v>
      </c>
      <c r="T1670" s="6" cm="1">
        <f t="array" ref="T1670">_xlfn.IFS(laptop_prices3[[#This Row],[Storage]]="512GB SSD", 512, laptop_prices3[[#This Row],[Storage]] = "1TB SSD", 1000, laptop_prices3[[#This Row],[Storage]] = "2TB SSD", 2000, laptop_prices3[[#This Row],[Storage]]= "256GB SSD", 256, laptop_prices3[[#This Row],[Storage]] = "1TB HDD", 1000*0.7)</f>
        <v>256</v>
      </c>
      <c r="U1670" s="5">
        <f>laptop_prices3[[#This Row],[Storage Raw Value]]/ScoreCard!$J$3*ScoreCard!$J$5</f>
        <v>1.024</v>
      </c>
    </row>
    <row r="1671" spans="2:21" x14ac:dyDescent="0.2">
      <c r="B1671" s="4" cm="1">
        <f t="array" ref="B1671">SUM(laptop_prices3[[#This Row],[RAM Comp]:[Weight Comp]]+laptop_prices3[[#This Row],[Storage Comp]])</f>
        <v>24.865476190476191</v>
      </c>
      <c r="C1671">
        <v>1669</v>
      </c>
      <c r="D1671" t="s">
        <v>38</v>
      </c>
      <c r="E1671" t="s">
        <v>24</v>
      </c>
      <c r="F1671">
        <v>16</v>
      </c>
      <c r="G1671" t="s">
        <v>19</v>
      </c>
      <c r="H1671" t="s">
        <v>40</v>
      </c>
      <c r="I1671">
        <v>17.3</v>
      </c>
      <c r="J1671" t="s">
        <v>43</v>
      </c>
      <c r="K1671">
        <v>6.1</v>
      </c>
      <c r="L1671">
        <v>3.4</v>
      </c>
      <c r="M1671" t="s">
        <v>16</v>
      </c>
      <c r="N1671">
        <v>1278.3599999999999</v>
      </c>
      <c r="O1671" s="5">
        <f>(ScoreCard!$E$3-laptop_prices3[[#This Row],[Price ($)]])/ScoreCard!$E$3*ScoreCard!$E$5</f>
        <v>4.4085981709641482</v>
      </c>
      <c r="P1671" s="5">
        <f>laptop_prices3[[#This Row],[RAM (GB)]]/ScoreCard!$F$3*ScoreCard!$F$5</f>
        <v>1.75</v>
      </c>
      <c r="Q1671" s="5">
        <f>laptop_prices3[[#This Row],[Screen Size (inch)]]/ScoreCard!$G$3*ScoreCard!$G$5</f>
        <v>2</v>
      </c>
      <c r="R1671" s="5">
        <f>laptop_prices3[[#This Row],[Battery Life (hours)]]/ScoreCard!$H$3*ScoreCard!$H$5</f>
        <v>3.5583333333333331</v>
      </c>
      <c r="S1671" s="5">
        <f>ScoreCard!$I$3-laptop_prices3[[#This Row],[Weight (kg)]]/ScoreCard!$I$3*ScoreCard!$I$5</f>
        <v>1.5571428571428572</v>
      </c>
      <c r="T1671" s="6" cm="1">
        <f t="array" ref="T1671">_xlfn.IFS(laptop_prices3[[#This Row],[Storage]]="512GB SSD", 512, laptop_prices3[[#This Row],[Storage]] = "1TB SSD", 1000, laptop_prices3[[#This Row],[Storage]] = "2TB SSD", 2000, laptop_prices3[[#This Row],[Storage]]= "256GB SSD", 256, laptop_prices3[[#This Row],[Storage]] = "1TB HDD", 1000*0.7)</f>
        <v>1000</v>
      </c>
      <c r="U1671" s="5">
        <f>laptop_prices3[[#This Row],[Storage Raw Value]]/ScoreCard!$J$3*ScoreCard!$J$5</f>
        <v>4</v>
      </c>
    </row>
    <row r="1672" spans="2:21" x14ac:dyDescent="0.2">
      <c r="B1672" s="4" cm="1">
        <f t="array" ref="B1672">SUM(laptop_prices3[[#This Row],[RAM Comp]:[Weight Comp]]+laptop_prices3[[#This Row],[Storage Comp]])</f>
        <v>20.637068538398019</v>
      </c>
      <c r="C1672">
        <v>1670</v>
      </c>
      <c r="D1672" t="s">
        <v>34</v>
      </c>
      <c r="E1672" t="s">
        <v>24</v>
      </c>
      <c r="F1672">
        <v>16</v>
      </c>
      <c r="G1672" t="s">
        <v>42</v>
      </c>
      <c r="H1672" t="s">
        <v>40</v>
      </c>
      <c r="I1672">
        <v>14</v>
      </c>
      <c r="J1672" t="s">
        <v>27</v>
      </c>
      <c r="K1672">
        <v>6</v>
      </c>
      <c r="L1672">
        <v>1.63</v>
      </c>
      <c r="M1672" t="s">
        <v>46</v>
      </c>
      <c r="N1672">
        <v>1555.88</v>
      </c>
      <c r="O1672" s="5">
        <f>(ScoreCard!$E$3-laptop_prices3[[#This Row],[Price ($)]])/ScoreCard!$E$3*ScoreCard!$E$5</f>
        <v>4.2802103650299603</v>
      </c>
      <c r="P1672" s="5">
        <f>laptop_prices3[[#This Row],[RAM (GB)]]/ScoreCard!$F$3*ScoreCard!$F$5</f>
        <v>1.75</v>
      </c>
      <c r="Q1672" s="5">
        <f>laptop_prices3[[#This Row],[Screen Size (inch)]]/ScoreCard!$G$3*ScoreCard!$G$5</f>
        <v>1.6184971098265895</v>
      </c>
      <c r="R1672" s="5">
        <f>laptop_prices3[[#This Row],[Battery Life (hours)]]/ScoreCard!$H$3*ScoreCard!$H$5</f>
        <v>3.5</v>
      </c>
      <c r="S1672" s="5">
        <f>ScoreCard!$I$3-laptop_prices3[[#This Row],[Weight (kg)]]/ScoreCard!$I$3*ScoreCard!$I$5</f>
        <v>2.5685714285714285</v>
      </c>
      <c r="T1672" s="6" cm="1">
        <f t="array" ref="T1672">_xlfn.IFS(laptop_prices3[[#This Row],[Storage]]="512GB SSD", 512, laptop_prices3[[#This Row],[Storage]] = "1TB SSD", 1000, laptop_prices3[[#This Row],[Storage]] = "2TB SSD", 2000, laptop_prices3[[#This Row],[Storage]]= "256GB SSD", 256, laptop_prices3[[#This Row],[Storage]] = "1TB HDD", 1000*0.7)</f>
        <v>700</v>
      </c>
      <c r="U1672" s="5">
        <f>laptop_prices3[[#This Row],[Storage Raw Value]]/ScoreCard!$J$3*ScoreCard!$J$5</f>
        <v>2.8</v>
      </c>
    </row>
    <row r="1673" spans="2:21" x14ac:dyDescent="0.2">
      <c r="B1673" s="4" cm="1">
        <f t="array" ref="B1673">SUM(laptop_prices3[[#This Row],[RAM Comp]:[Weight Comp]]+laptop_prices3[[#This Row],[Storage Comp]])</f>
        <v>43.969472887420864</v>
      </c>
      <c r="C1673">
        <v>1671</v>
      </c>
      <c r="D1673" t="s">
        <v>23</v>
      </c>
      <c r="E1673" t="s">
        <v>31</v>
      </c>
      <c r="F1673">
        <v>8</v>
      </c>
      <c r="G1673" t="s">
        <v>25</v>
      </c>
      <c r="H1673" t="s">
        <v>44</v>
      </c>
      <c r="I1673">
        <v>16</v>
      </c>
      <c r="J1673" t="s">
        <v>21</v>
      </c>
      <c r="K1673">
        <v>11.2</v>
      </c>
      <c r="L1673">
        <v>1.38</v>
      </c>
      <c r="M1673" t="s">
        <v>16</v>
      </c>
      <c r="N1673">
        <v>411.66</v>
      </c>
      <c r="O1673" s="5">
        <f>(ScoreCard!$E$3-laptop_prices3[[#This Row],[Price ($)]])/ScoreCard!$E$3*ScoreCard!$E$5</f>
        <v>4.8095556205287258</v>
      </c>
      <c r="P1673" s="5">
        <f>laptop_prices3[[#This Row],[RAM (GB)]]/ScoreCard!$F$3*ScoreCard!$F$5</f>
        <v>0.875</v>
      </c>
      <c r="Q1673" s="5">
        <f>laptop_prices3[[#This Row],[Screen Size (inch)]]/ScoreCard!$G$3*ScoreCard!$G$5</f>
        <v>1.8497109826589595</v>
      </c>
      <c r="R1673" s="5">
        <f>laptop_prices3[[#This Row],[Battery Life (hours)]]/ScoreCard!$H$3*ScoreCard!$H$5</f>
        <v>6.5333333333333323</v>
      </c>
      <c r="S1673" s="5">
        <f>ScoreCard!$I$3-laptop_prices3[[#This Row],[Weight (kg)]]/ScoreCard!$I$3*ScoreCard!$I$5</f>
        <v>2.7114285714285717</v>
      </c>
      <c r="T1673" s="6" cm="1">
        <f t="array" ref="T1673">_xlfn.IFS(laptop_prices3[[#This Row],[Storage]]="512GB SSD", 512, laptop_prices3[[#This Row],[Storage]] = "1TB SSD", 1000, laptop_prices3[[#This Row],[Storage]] = "2TB SSD", 2000, laptop_prices3[[#This Row],[Storage]]= "256GB SSD", 256, laptop_prices3[[#This Row],[Storage]] = "1TB HDD", 1000*0.7)</f>
        <v>2000</v>
      </c>
      <c r="U1673" s="5">
        <f>laptop_prices3[[#This Row],[Storage Raw Value]]/ScoreCard!$J$3*ScoreCard!$J$5</f>
        <v>8</v>
      </c>
    </row>
    <row r="1674" spans="2:21" x14ac:dyDescent="0.2">
      <c r="B1674" s="4" cm="1">
        <f t="array" ref="B1674">SUM(laptop_prices3[[#This Row],[RAM Comp]:[Weight Comp]]+laptop_prices3[[#This Row],[Storage Comp]])</f>
        <v>26.238619873382881</v>
      </c>
      <c r="C1674">
        <v>1672</v>
      </c>
      <c r="D1674" t="s">
        <v>11</v>
      </c>
      <c r="E1674" t="s">
        <v>41</v>
      </c>
      <c r="F1674">
        <v>64</v>
      </c>
      <c r="G1674" t="s">
        <v>13</v>
      </c>
      <c r="H1674" t="s">
        <v>32</v>
      </c>
      <c r="I1674">
        <v>13.3</v>
      </c>
      <c r="J1674" t="s">
        <v>21</v>
      </c>
      <c r="K1674">
        <v>11.8</v>
      </c>
      <c r="L1674">
        <v>1.53</v>
      </c>
      <c r="M1674" t="s">
        <v>22</v>
      </c>
      <c r="N1674">
        <v>4900.1000000000004</v>
      </c>
      <c r="O1674" s="5">
        <f>(ScoreCard!$E$3-laptop_prices3[[#This Row],[Price ($)]])/ScoreCard!$E$3*ScoreCard!$E$5</f>
        <v>2.7330891904795385</v>
      </c>
      <c r="P1674" s="5">
        <f>laptop_prices3[[#This Row],[RAM (GB)]]/ScoreCard!$F$3*ScoreCard!$F$5</f>
        <v>7</v>
      </c>
      <c r="Q1674" s="5">
        <f>laptop_prices3[[#This Row],[Screen Size (inch)]]/ScoreCard!$G$3*ScoreCard!$G$5</f>
        <v>1.5375722543352601</v>
      </c>
      <c r="R1674" s="5">
        <f>laptop_prices3[[#This Row],[Battery Life (hours)]]/ScoreCard!$H$3*ScoreCard!$H$5</f>
        <v>6.8833333333333337</v>
      </c>
      <c r="S1674" s="5">
        <f>ScoreCard!$I$3-laptop_prices3[[#This Row],[Weight (kg)]]/ScoreCard!$I$3*ScoreCard!$I$5</f>
        <v>2.6257142857142854</v>
      </c>
      <c r="T1674" s="6" cm="1">
        <f t="array" ref="T1674">_xlfn.IFS(laptop_prices3[[#This Row],[Storage]]="512GB SSD", 512, laptop_prices3[[#This Row],[Storage]] = "1TB SSD", 1000, laptop_prices3[[#This Row],[Storage]] = "2TB SSD", 2000, laptop_prices3[[#This Row],[Storage]]= "256GB SSD", 256, laptop_prices3[[#This Row],[Storage]] = "1TB HDD", 1000*0.7)</f>
        <v>512</v>
      </c>
      <c r="U1674" s="5">
        <f>laptop_prices3[[#This Row],[Storage Raw Value]]/ScoreCard!$J$3*ScoreCard!$J$5</f>
        <v>2.048</v>
      </c>
    </row>
    <row r="1675" spans="2:21" x14ac:dyDescent="0.2">
      <c r="B1675" s="4" cm="1">
        <f t="array" ref="B1675">SUM(laptop_prices3[[#This Row],[RAM Comp]:[Weight Comp]]+laptop_prices3[[#This Row],[Storage Comp]])</f>
        <v>27.902039636663915</v>
      </c>
      <c r="C1675">
        <v>1673</v>
      </c>
      <c r="D1675" t="s">
        <v>47</v>
      </c>
      <c r="E1675" t="s">
        <v>37</v>
      </c>
      <c r="F1675">
        <v>16</v>
      </c>
      <c r="G1675" t="s">
        <v>19</v>
      </c>
      <c r="H1675" t="s">
        <v>40</v>
      </c>
      <c r="I1675">
        <v>15.6</v>
      </c>
      <c r="J1675" t="s">
        <v>15</v>
      </c>
      <c r="K1675">
        <v>10.8</v>
      </c>
      <c r="L1675">
        <v>2.54</v>
      </c>
      <c r="M1675" t="s">
        <v>16</v>
      </c>
      <c r="N1675">
        <v>3421.02</v>
      </c>
      <c r="O1675" s="5">
        <f>(ScoreCard!$E$3-laptop_prices3[[#This Row],[Price ($)]])/ScoreCard!$E$3*ScoreCard!$E$5</f>
        <v>3.4173491933663214</v>
      </c>
      <c r="P1675" s="5">
        <f>laptop_prices3[[#This Row],[RAM (GB)]]/ScoreCard!$F$3*ScoreCard!$F$5</f>
        <v>1.75</v>
      </c>
      <c r="Q1675" s="5">
        <f>laptop_prices3[[#This Row],[Screen Size (inch)]]/ScoreCard!$G$3*ScoreCard!$G$5</f>
        <v>1.8034682080924855</v>
      </c>
      <c r="R1675" s="5">
        <f>laptop_prices3[[#This Row],[Battery Life (hours)]]/ScoreCard!$H$3*ScoreCard!$H$5</f>
        <v>6.3</v>
      </c>
      <c r="S1675" s="5">
        <f>ScoreCard!$I$3-laptop_prices3[[#This Row],[Weight (kg)]]/ScoreCard!$I$3*ScoreCard!$I$5</f>
        <v>2.0485714285714285</v>
      </c>
      <c r="T1675" s="6" cm="1">
        <f t="array" ref="T1675">_xlfn.IFS(laptop_prices3[[#This Row],[Storage]]="512GB SSD", 512, laptop_prices3[[#This Row],[Storage]] = "1TB SSD", 1000, laptop_prices3[[#This Row],[Storage]] = "2TB SSD", 2000, laptop_prices3[[#This Row],[Storage]]= "256GB SSD", 256, laptop_prices3[[#This Row],[Storage]] = "1TB HDD", 1000*0.7)</f>
        <v>1000</v>
      </c>
      <c r="U1675" s="5">
        <f>laptop_prices3[[#This Row],[Storage Raw Value]]/ScoreCard!$J$3*ScoreCard!$J$5</f>
        <v>4</v>
      </c>
    </row>
    <row r="1676" spans="2:21" x14ac:dyDescent="0.2">
      <c r="B1676" s="4" cm="1">
        <f t="array" ref="B1676">SUM(laptop_prices3[[#This Row],[RAM Comp]:[Weight Comp]]+laptop_prices3[[#This Row],[Storage Comp]])</f>
        <v>42.166738921001922</v>
      </c>
      <c r="C1676">
        <v>1674</v>
      </c>
      <c r="D1676" t="s">
        <v>17</v>
      </c>
      <c r="E1676" t="s">
        <v>12</v>
      </c>
      <c r="F1676">
        <v>4</v>
      </c>
      <c r="G1676" t="s">
        <v>25</v>
      </c>
      <c r="H1676" t="s">
        <v>32</v>
      </c>
      <c r="I1676">
        <v>13.3</v>
      </c>
      <c r="J1676" t="s">
        <v>43</v>
      </c>
      <c r="K1676">
        <v>10.1</v>
      </c>
      <c r="L1676">
        <v>2.1</v>
      </c>
      <c r="M1676" t="s">
        <v>22</v>
      </c>
      <c r="N1676">
        <v>1138.02</v>
      </c>
      <c r="O1676" s="5">
        <f>(ScoreCard!$E$3-laptop_prices3[[#This Row],[Price ($)]])/ScoreCard!$E$3*ScoreCard!$E$5</f>
        <v>4.4735230220912889</v>
      </c>
      <c r="P1676" s="5">
        <f>laptop_prices3[[#This Row],[RAM (GB)]]/ScoreCard!$F$3*ScoreCard!$F$5</f>
        <v>0.4375</v>
      </c>
      <c r="Q1676" s="5">
        <f>laptop_prices3[[#This Row],[Screen Size (inch)]]/ScoreCard!$G$3*ScoreCard!$G$5</f>
        <v>1.5375722543352601</v>
      </c>
      <c r="R1676" s="5">
        <f>laptop_prices3[[#This Row],[Battery Life (hours)]]/ScoreCard!$H$3*ScoreCard!$H$5</f>
        <v>5.8916666666666666</v>
      </c>
      <c r="S1676" s="5">
        <f>ScoreCard!$I$3-laptop_prices3[[#This Row],[Weight (kg)]]/ScoreCard!$I$3*ScoreCard!$I$5</f>
        <v>2.2999999999999998</v>
      </c>
      <c r="T1676" s="6" cm="1">
        <f t="array" ref="T1676">_xlfn.IFS(laptop_prices3[[#This Row],[Storage]]="512GB SSD", 512, laptop_prices3[[#This Row],[Storage]] = "1TB SSD", 1000, laptop_prices3[[#This Row],[Storage]] = "2TB SSD", 2000, laptop_prices3[[#This Row],[Storage]]= "256GB SSD", 256, laptop_prices3[[#This Row],[Storage]] = "1TB HDD", 1000*0.7)</f>
        <v>2000</v>
      </c>
      <c r="U1676" s="5">
        <f>laptop_prices3[[#This Row],[Storage Raw Value]]/ScoreCard!$J$3*ScoreCard!$J$5</f>
        <v>8</v>
      </c>
    </row>
    <row r="1677" spans="2:21" x14ac:dyDescent="0.2">
      <c r="B1677" s="4" cm="1">
        <f t="array" ref="B1677">SUM(laptop_prices3[[#This Row],[RAM Comp]:[Weight Comp]]+laptop_prices3[[#This Row],[Storage Comp]])</f>
        <v>16.386425268373245</v>
      </c>
      <c r="C1677">
        <v>1675</v>
      </c>
      <c r="D1677" t="s">
        <v>23</v>
      </c>
      <c r="E1677" t="s">
        <v>37</v>
      </c>
      <c r="F1677">
        <v>16</v>
      </c>
      <c r="G1677" t="s">
        <v>29</v>
      </c>
      <c r="H1677" t="s">
        <v>44</v>
      </c>
      <c r="I1677">
        <v>16</v>
      </c>
      <c r="J1677" t="s">
        <v>27</v>
      </c>
      <c r="K1677">
        <v>11.7</v>
      </c>
      <c r="L1677">
        <v>2.86</v>
      </c>
      <c r="M1677" t="s">
        <v>30</v>
      </c>
      <c r="N1677">
        <v>2435.39</v>
      </c>
      <c r="O1677" s="5">
        <f>(ScoreCard!$E$3-laptop_prices3[[#This Row],[Price ($)]])/ScoreCard!$E$3*ScoreCard!$E$5</f>
        <v>3.8733266838639957</v>
      </c>
      <c r="P1677" s="5">
        <f>laptop_prices3[[#This Row],[RAM (GB)]]/ScoreCard!$F$3*ScoreCard!$F$5</f>
        <v>1.75</v>
      </c>
      <c r="Q1677" s="5">
        <f>laptop_prices3[[#This Row],[Screen Size (inch)]]/ScoreCard!$G$3*ScoreCard!$G$5</f>
        <v>1.8497109826589595</v>
      </c>
      <c r="R1677" s="5">
        <f>laptop_prices3[[#This Row],[Battery Life (hours)]]/ScoreCard!$H$3*ScoreCard!$H$5</f>
        <v>6.8250000000000002</v>
      </c>
      <c r="S1677" s="5">
        <f>ScoreCard!$I$3-laptop_prices3[[#This Row],[Weight (kg)]]/ScoreCard!$I$3*ScoreCard!$I$5</f>
        <v>1.8657142857142859</v>
      </c>
      <c r="T1677" s="6" cm="1">
        <f t="array" ref="T1677">_xlfn.IFS(laptop_prices3[[#This Row],[Storage]]="512GB SSD", 512, laptop_prices3[[#This Row],[Storage]] = "1TB SSD", 1000, laptop_prices3[[#This Row],[Storage]] = "2TB SSD", 2000, laptop_prices3[[#This Row],[Storage]]= "256GB SSD", 256, laptop_prices3[[#This Row],[Storage]] = "1TB HDD", 1000*0.7)</f>
        <v>256</v>
      </c>
      <c r="U1677" s="5">
        <f>laptop_prices3[[#This Row],[Storage Raw Value]]/ScoreCard!$J$3*ScoreCard!$J$5</f>
        <v>1.024</v>
      </c>
    </row>
    <row r="1678" spans="2:21" x14ac:dyDescent="0.2">
      <c r="B1678" s="4" cm="1">
        <f t="array" ref="B1678">SUM(laptop_prices3[[#This Row],[RAM Comp]:[Weight Comp]]+laptop_prices3[[#This Row],[Storage Comp]])</f>
        <v>25.493571428571428</v>
      </c>
      <c r="C1678">
        <v>1676</v>
      </c>
      <c r="D1678" t="s">
        <v>17</v>
      </c>
      <c r="E1678" t="s">
        <v>39</v>
      </c>
      <c r="F1678">
        <v>16</v>
      </c>
      <c r="G1678" t="s">
        <v>19</v>
      </c>
      <c r="H1678" t="s">
        <v>35</v>
      </c>
      <c r="I1678">
        <v>17.3</v>
      </c>
      <c r="J1678" t="s">
        <v>21</v>
      </c>
      <c r="K1678">
        <v>5.0999999999999996</v>
      </c>
      <c r="L1678">
        <v>1.28</v>
      </c>
      <c r="M1678" t="s">
        <v>16</v>
      </c>
      <c r="N1678">
        <v>1616.87</v>
      </c>
      <c r="O1678" s="5">
        <f>(ScoreCard!$E$3-laptop_prices3[[#This Row],[Price ($)]])/ScoreCard!$E$3*ScoreCard!$E$5</f>
        <v>4.2519948408013413</v>
      </c>
      <c r="P1678" s="5">
        <f>laptop_prices3[[#This Row],[RAM (GB)]]/ScoreCard!$F$3*ScoreCard!$F$5</f>
        <v>1.75</v>
      </c>
      <c r="Q1678" s="5">
        <f>laptop_prices3[[#This Row],[Screen Size (inch)]]/ScoreCard!$G$3*ScoreCard!$G$5</f>
        <v>2</v>
      </c>
      <c r="R1678" s="5">
        <f>laptop_prices3[[#This Row],[Battery Life (hours)]]/ScoreCard!$H$3*ScoreCard!$H$5</f>
        <v>2.9750000000000001</v>
      </c>
      <c r="S1678" s="5">
        <f>ScoreCard!$I$3-laptop_prices3[[#This Row],[Weight (kg)]]/ScoreCard!$I$3*ScoreCard!$I$5</f>
        <v>2.7685714285714287</v>
      </c>
      <c r="T1678" s="6" cm="1">
        <f t="array" ref="T1678">_xlfn.IFS(laptop_prices3[[#This Row],[Storage]]="512GB SSD", 512, laptop_prices3[[#This Row],[Storage]] = "1TB SSD", 1000, laptop_prices3[[#This Row],[Storage]] = "2TB SSD", 2000, laptop_prices3[[#This Row],[Storage]]= "256GB SSD", 256, laptop_prices3[[#This Row],[Storage]] = "1TB HDD", 1000*0.7)</f>
        <v>1000</v>
      </c>
      <c r="U1678" s="5">
        <f>laptop_prices3[[#This Row],[Storage Raw Value]]/ScoreCard!$J$3*ScoreCard!$J$5</f>
        <v>4</v>
      </c>
    </row>
    <row r="1679" spans="2:21" x14ac:dyDescent="0.2">
      <c r="B1679" s="4" cm="1">
        <f t="array" ref="B1679">SUM(laptop_prices3[[#This Row],[RAM Comp]:[Weight Comp]]+laptop_prices3[[#This Row],[Storage Comp]])</f>
        <v>24.631666666666668</v>
      </c>
      <c r="C1679">
        <v>1677</v>
      </c>
      <c r="D1679" t="s">
        <v>45</v>
      </c>
      <c r="E1679" t="s">
        <v>31</v>
      </c>
      <c r="F1679">
        <v>16</v>
      </c>
      <c r="G1679" t="s">
        <v>42</v>
      </c>
      <c r="H1679" t="s">
        <v>14</v>
      </c>
      <c r="I1679">
        <v>17.3</v>
      </c>
      <c r="J1679" t="s">
        <v>15</v>
      </c>
      <c r="K1679">
        <v>11.9</v>
      </c>
      <c r="L1679">
        <v>1.33</v>
      </c>
      <c r="M1679" t="s">
        <v>22</v>
      </c>
      <c r="N1679">
        <v>1088.3599999999999</v>
      </c>
      <c r="O1679" s="5">
        <f>(ScoreCard!$E$3-laptop_prices3[[#This Row],[Price ($)]])/ScoreCard!$E$3*ScoreCard!$E$5</f>
        <v>4.4964970003367908</v>
      </c>
      <c r="P1679" s="5">
        <f>laptop_prices3[[#This Row],[RAM (GB)]]/ScoreCard!$F$3*ScoreCard!$F$5</f>
        <v>1.75</v>
      </c>
      <c r="Q1679" s="5">
        <f>laptop_prices3[[#This Row],[Screen Size (inch)]]/ScoreCard!$G$3*ScoreCard!$G$5</f>
        <v>2</v>
      </c>
      <c r="R1679" s="5">
        <f>laptop_prices3[[#This Row],[Battery Life (hours)]]/ScoreCard!$H$3*ScoreCard!$H$5</f>
        <v>6.9416666666666664</v>
      </c>
      <c r="S1679" s="5">
        <f>ScoreCard!$I$3-laptop_prices3[[#This Row],[Weight (kg)]]/ScoreCard!$I$3*ScoreCard!$I$5</f>
        <v>2.74</v>
      </c>
      <c r="T1679" s="6" cm="1">
        <f t="array" ref="T1679">_xlfn.IFS(laptop_prices3[[#This Row],[Storage]]="512GB SSD", 512, laptop_prices3[[#This Row],[Storage]] = "1TB SSD", 1000, laptop_prices3[[#This Row],[Storage]] = "2TB SSD", 2000, laptop_prices3[[#This Row],[Storage]]= "256GB SSD", 256, laptop_prices3[[#This Row],[Storage]] = "1TB HDD", 1000*0.7)</f>
        <v>700</v>
      </c>
      <c r="U1679" s="5">
        <f>laptop_prices3[[#This Row],[Storage Raw Value]]/ScoreCard!$J$3*ScoreCard!$J$5</f>
        <v>2.8</v>
      </c>
    </row>
    <row r="1680" spans="2:21" x14ac:dyDescent="0.2">
      <c r="B1680" s="4" cm="1">
        <f t="array" ref="B1680">SUM(laptop_prices3[[#This Row],[RAM Comp]:[Weight Comp]]+laptop_prices3[[#This Row],[Storage Comp]])</f>
        <v>16.685282411230389</v>
      </c>
      <c r="C1680">
        <v>1678</v>
      </c>
      <c r="D1680" t="s">
        <v>47</v>
      </c>
      <c r="E1680" t="s">
        <v>24</v>
      </c>
      <c r="F1680">
        <v>16</v>
      </c>
      <c r="G1680" t="s">
        <v>13</v>
      </c>
      <c r="H1680" t="s">
        <v>35</v>
      </c>
      <c r="I1680">
        <v>16</v>
      </c>
      <c r="J1680" t="s">
        <v>21</v>
      </c>
      <c r="K1680">
        <v>5.7</v>
      </c>
      <c r="L1680">
        <v>3.38</v>
      </c>
      <c r="M1680" t="s">
        <v>30</v>
      </c>
      <c r="N1680">
        <v>1446.33</v>
      </c>
      <c r="O1680" s="5">
        <f>(ScoreCard!$E$3-laptop_prices3[[#This Row],[Price ($)]])/ScoreCard!$E$3*ScoreCard!$E$5</f>
        <v>4.330890979544554</v>
      </c>
      <c r="P1680" s="5">
        <f>laptop_prices3[[#This Row],[RAM (GB)]]/ScoreCard!$F$3*ScoreCard!$F$5</f>
        <v>1.75</v>
      </c>
      <c r="Q1680" s="5">
        <f>laptop_prices3[[#This Row],[Screen Size (inch)]]/ScoreCard!$G$3*ScoreCard!$G$5</f>
        <v>1.8497109826589595</v>
      </c>
      <c r="R1680" s="5">
        <f>laptop_prices3[[#This Row],[Battery Life (hours)]]/ScoreCard!$H$3*ScoreCard!$H$5</f>
        <v>3.3250000000000002</v>
      </c>
      <c r="S1680" s="5">
        <f>ScoreCard!$I$3-laptop_prices3[[#This Row],[Weight (kg)]]/ScoreCard!$I$3*ScoreCard!$I$5</f>
        <v>1.5685714285714287</v>
      </c>
      <c r="T1680" s="6" cm="1">
        <f t="array" ref="T1680">_xlfn.IFS(laptop_prices3[[#This Row],[Storage]]="512GB SSD", 512, laptop_prices3[[#This Row],[Storage]] = "1TB SSD", 1000, laptop_prices3[[#This Row],[Storage]] = "2TB SSD", 2000, laptop_prices3[[#This Row],[Storage]]= "256GB SSD", 256, laptop_prices3[[#This Row],[Storage]] = "1TB HDD", 1000*0.7)</f>
        <v>512</v>
      </c>
      <c r="U1680" s="5">
        <f>laptop_prices3[[#This Row],[Storage Raw Value]]/ScoreCard!$J$3*ScoreCard!$J$5</f>
        <v>2.048</v>
      </c>
    </row>
    <row r="1681" spans="2:21" x14ac:dyDescent="0.2">
      <c r="B1681" s="4" cm="1">
        <f t="array" ref="B1681">SUM(laptop_prices3[[#This Row],[RAM Comp]:[Weight Comp]]+laptop_prices3[[#This Row],[Storage Comp]])</f>
        <v>20.685472887420865</v>
      </c>
      <c r="C1681">
        <v>1679</v>
      </c>
      <c r="D1681" t="s">
        <v>17</v>
      </c>
      <c r="E1681" t="s">
        <v>48</v>
      </c>
      <c r="F1681">
        <v>64</v>
      </c>
      <c r="G1681" t="s">
        <v>29</v>
      </c>
      <c r="H1681" t="s">
        <v>32</v>
      </c>
      <c r="I1681">
        <v>16</v>
      </c>
      <c r="J1681" t="s">
        <v>43</v>
      </c>
      <c r="K1681">
        <v>9.1</v>
      </c>
      <c r="L1681">
        <v>1.87</v>
      </c>
      <c r="M1681" t="s">
        <v>46</v>
      </c>
      <c r="N1681">
        <v>4599.41</v>
      </c>
      <c r="O1681" s="5">
        <f>(ScoreCard!$E$3-laptop_prices3[[#This Row],[Price ($)]])/ScoreCard!$E$3*ScoreCard!$E$5</f>
        <v>2.8721960273430125</v>
      </c>
      <c r="P1681" s="5">
        <f>laptop_prices3[[#This Row],[RAM (GB)]]/ScoreCard!$F$3*ScoreCard!$F$5</f>
        <v>7</v>
      </c>
      <c r="Q1681" s="5">
        <f>laptop_prices3[[#This Row],[Screen Size (inch)]]/ScoreCard!$G$3*ScoreCard!$G$5</f>
        <v>1.8497109826589595</v>
      </c>
      <c r="R1681" s="5">
        <f>laptop_prices3[[#This Row],[Battery Life (hours)]]/ScoreCard!$H$3*ScoreCard!$H$5</f>
        <v>5.3083333333333336</v>
      </c>
      <c r="S1681" s="5">
        <f>ScoreCard!$I$3-laptop_prices3[[#This Row],[Weight (kg)]]/ScoreCard!$I$3*ScoreCard!$I$5</f>
        <v>2.4314285714285715</v>
      </c>
      <c r="T1681" s="6" cm="1">
        <f t="array" ref="T1681">_xlfn.IFS(laptop_prices3[[#This Row],[Storage]]="512GB SSD", 512, laptop_prices3[[#This Row],[Storage]] = "1TB SSD", 1000, laptop_prices3[[#This Row],[Storage]] = "2TB SSD", 2000, laptop_prices3[[#This Row],[Storage]]= "256GB SSD", 256, laptop_prices3[[#This Row],[Storage]] = "1TB HDD", 1000*0.7)</f>
        <v>256</v>
      </c>
      <c r="U1681" s="5">
        <f>laptop_prices3[[#This Row],[Storage Raw Value]]/ScoreCard!$J$3*ScoreCard!$J$5</f>
        <v>1.024</v>
      </c>
    </row>
    <row r="1682" spans="2:21" x14ac:dyDescent="0.2">
      <c r="B1682" s="4" cm="1">
        <f t="array" ref="B1682">SUM(laptop_prices3[[#This Row],[RAM Comp]:[Weight Comp]]+laptop_prices3[[#This Row],[Storage Comp]])</f>
        <v>41.463048444811449</v>
      </c>
      <c r="C1682">
        <v>1680</v>
      </c>
      <c r="D1682" t="s">
        <v>36</v>
      </c>
      <c r="E1682" t="s">
        <v>24</v>
      </c>
      <c r="F1682">
        <v>16</v>
      </c>
      <c r="G1682" t="s">
        <v>25</v>
      </c>
      <c r="H1682" t="s">
        <v>35</v>
      </c>
      <c r="I1682">
        <v>13.3</v>
      </c>
      <c r="J1682" t="s">
        <v>15</v>
      </c>
      <c r="K1682">
        <v>7.3</v>
      </c>
      <c r="L1682">
        <v>2.77</v>
      </c>
      <c r="M1682" t="s">
        <v>46</v>
      </c>
      <c r="N1682">
        <v>1511.94</v>
      </c>
      <c r="O1682" s="5">
        <f>(ScoreCard!$E$3-laptop_prices3[[#This Row],[Price ($)]])/ScoreCard!$E$3*ScoreCard!$E$5</f>
        <v>4.3005381258859279</v>
      </c>
      <c r="P1682" s="5">
        <f>laptop_prices3[[#This Row],[RAM (GB)]]/ScoreCard!$F$3*ScoreCard!$F$5</f>
        <v>1.75</v>
      </c>
      <c r="Q1682" s="5">
        <f>laptop_prices3[[#This Row],[Screen Size (inch)]]/ScoreCard!$G$3*ScoreCard!$G$5</f>
        <v>1.5375722543352601</v>
      </c>
      <c r="R1682" s="5">
        <f>laptop_prices3[[#This Row],[Battery Life (hours)]]/ScoreCard!$H$3*ScoreCard!$H$5</f>
        <v>4.2583333333333329</v>
      </c>
      <c r="S1682" s="5">
        <f>ScoreCard!$I$3-laptop_prices3[[#This Row],[Weight (kg)]]/ScoreCard!$I$3*ScoreCard!$I$5</f>
        <v>1.917142857142857</v>
      </c>
      <c r="T1682" s="6" cm="1">
        <f t="array" ref="T1682">_xlfn.IFS(laptop_prices3[[#This Row],[Storage]]="512GB SSD", 512, laptop_prices3[[#This Row],[Storage]] = "1TB SSD", 1000, laptop_prices3[[#This Row],[Storage]] = "2TB SSD", 2000, laptop_prices3[[#This Row],[Storage]]= "256GB SSD", 256, laptop_prices3[[#This Row],[Storage]] = "1TB HDD", 1000*0.7)</f>
        <v>2000</v>
      </c>
      <c r="U1682" s="5">
        <f>laptop_prices3[[#This Row],[Storage Raw Value]]/ScoreCard!$J$3*ScoreCard!$J$5</f>
        <v>8</v>
      </c>
    </row>
    <row r="1683" spans="2:21" x14ac:dyDescent="0.2">
      <c r="B1683" s="4" cm="1">
        <f t="array" ref="B1683">SUM(laptop_prices3[[#This Row],[RAM Comp]:[Weight Comp]]+laptop_prices3[[#This Row],[Storage Comp]])</f>
        <v>49.520238095238099</v>
      </c>
      <c r="C1683">
        <v>1681</v>
      </c>
      <c r="D1683" t="s">
        <v>38</v>
      </c>
      <c r="E1683" t="s">
        <v>31</v>
      </c>
      <c r="F1683">
        <v>64</v>
      </c>
      <c r="G1683" t="s">
        <v>25</v>
      </c>
      <c r="H1683" t="s">
        <v>35</v>
      </c>
      <c r="I1683">
        <v>17.3</v>
      </c>
      <c r="J1683" t="s">
        <v>21</v>
      </c>
      <c r="K1683">
        <v>11.3</v>
      </c>
      <c r="L1683">
        <v>2.75</v>
      </c>
      <c r="M1683" t="s">
        <v>30</v>
      </c>
      <c r="N1683">
        <v>1962.07</v>
      </c>
      <c r="O1683" s="5">
        <f>(ScoreCard!$E$3-laptop_prices3[[#This Row],[Price ($)]])/ScoreCard!$E$3*ScoreCard!$E$5</f>
        <v>4.0922965465937819</v>
      </c>
      <c r="P1683" s="5">
        <f>laptop_prices3[[#This Row],[RAM (GB)]]/ScoreCard!$F$3*ScoreCard!$F$5</f>
        <v>7</v>
      </c>
      <c r="Q1683" s="5">
        <f>laptop_prices3[[#This Row],[Screen Size (inch)]]/ScoreCard!$G$3*ScoreCard!$G$5</f>
        <v>2</v>
      </c>
      <c r="R1683" s="5">
        <f>laptop_prices3[[#This Row],[Battery Life (hours)]]/ScoreCard!$H$3*ScoreCard!$H$5</f>
        <v>6.5916666666666677</v>
      </c>
      <c r="S1683" s="5">
        <f>ScoreCard!$I$3-laptop_prices3[[#This Row],[Weight (kg)]]/ScoreCard!$I$3*ScoreCard!$I$5</f>
        <v>1.9285714285714286</v>
      </c>
      <c r="T1683" s="6" cm="1">
        <f t="array" ref="T1683">_xlfn.IFS(laptop_prices3[[#This Row],[Storage]]="512GB SSD", 512, laptop_prices3[[#This Row],[Storage]] = "1TB SSD", 1000, laptop_prices3[[#This Row],[Storage]] = "2TB SSD", 2000, laptop_prices3[[#This Row],[Storage]]= "256GB SSD", 256, laptop_prices3[[#This Row],[Storage]] = "1TB HDD", 1000*0.7)</f>
        <v>2000</v>
      </c>
      <c r="U1683" s="5">
        <f>laptop_prices3[[#This Row],[Storage Raw Value]]/ScoreCard!$J$3*ScoreCard!$J$5</f>
        <v>8</v>
      </c>
    </row>
    <row r="1684" spans="2:21" x14ac:dyDescent="0.2">
      <c r="B1684" s="4" cm="1">
        <f t="array" ref="B1684">SUM(laptop_prices3[[#This Row],[RAM Comp]:[Weight Comp]]+laptop_prices3[[#This Row],[Storage Comp]])</f>
        <v>43.277142857142856</v>
      </c>
      <c r="C1684">
        <v>1682</v>
      </c>
      <c r="D1684" t="s">
        <v>36</v>
      </c>
      <c r="E1684" t="s">
        <v>18</v>
      </c>
      <c r="F1684">
        <v>32</v>
      </c>
      <c r="G1684" t="s">
        <v>25</v>
      </c>
      <c r="H1684" t="s">
        <v>44</v>
      </c>
      <c r="I1684">
        <v>17.3</v>
      </c>
      <c r="J1684" t="s">
        <v>27</v>
      </c>
      <c r="K1684">
        <v>6</v>
      </c>
      <c r="L1684">
        <v>2.14</v>
      </c>
      <c r="M1684" t="s">
        <v>16</v>
      </c>
      <c r="N1684">
        <v>2537.08</v>
      </c>
      <c r="O1684" s="5">
        <f>(ScoreCard!$E$3-laptop_prices3[[#This Row],[Price ($)]])/ScoreCard!$E$3*ScoreCard!$E$5</f>
        <v>3.8262823051329216</v>
      </c>
      <c r="P1684" s="5">
        <f>laptop_prices3[[#This Row],[RAM (GB)]]/ScoreCard!$F$3*ScoreCard!$F$5</f>
        <v>3.5</v>
      </c>
      <c r="Q1684" s="5">
        <f>laptop_prices3[[#This Row],[Screen Size (inch)]]/ScoreCard!$G$3*ScoreCard!$G$5</f>
        <v>2</v>
      </c>
      <c r="R1684" s="5">
        <f>laptop_prices3[[#This Row],[Battery Life (hours)]]/ScoreCard!$H$3*ScoreCard!$H$5</f>
        <v>3.5</v>
      </c>
      <c r="S1684" s="5">
        <f>ScoreCard!$I$3-laptop_prices3[[#This Row],[Weight (kg)]]/ScoreCard!$I$3*ScoreCard!$I$5</f>
        <v>2.2771428571428571</v>
      </c>
      <c r="T1684" s="6" cm="1">
        <f t="array" ref="T1684">_xlfn.IFS(laptop_prices3[[#This Row],[Storage]]="512GB SSD", 512, laptop_prices3[[#This Row],[Storage]] = "1TB SSD", 1000, laptop_prices3[[#This Row],[Storage]] = "2TB SSD", 2000, laptop_prices3[[#This Row],[Storage]]= "256GB SSD", 256, laptop_prices3[[#This Row],[Storage]] = "1TB HDD", 1000*0.7)</f>
        <v>2000</v>
      </c>
      <c r="U1684" s="5">
        <f>laptop_prices3[[#This Row],[Storage Raw Value]]/ScoreCard!$J$3*ScoreCard!$J$5</f>
        <v>8</v>
      </c>
    </row>
    <row r="1685" spans="2:21" x14ac:dyDescent="0.2">
      <c r="B1685" s="4" cm="1">
        <f t="array" ref="B1685">SUM(laptop_prices3[[#This Row],[RAM Comp]:[Weight Comp]]+laptop_prices3[[#This Row],[Storage Comp]])</f>
        <v>25.543020919350401</v>
      </c>
      <c r="C1685">
        <v>1683</v>
      </c>
      <c r="D1685" t="s">
        <v>17</v>
      </c>
      <c r="E1685" t="s">
        <v>12</v>
      </c>
      <c r="F1685">
        <v>64</v>
      </c>
      <c r="G1685" t="s">
        <v>42</v>
      </c>
      <c r="H1685" t="s">
        <v>44</v>
      </c>
      <c r="I1685">
        <v>14</v>
      </c>
      <c r="J1685" t="s">
        <v>27</v>
      </c>
      <c r="K1685">
        <v>5.9</v>
      </c>
      <c r="L1685">
        <v>2.13</v>
      </c>
      <c r="M1685" t="s">
        <v>46</v>
      </c>
      <c r="N1685">
        <v>2677.55</v>
      </c>
      <c r="O1685" s="5">
        <f>(ScoreCard!$E$3-laptop_prices3[[#This Row],[Price ($)]])/ScoreCard!$E$3*ScoreCard!$E$5</f>
        <v>3.7612973127014731</v>
      </c>
      <c r="P1685" s="5">
        <f>laptop_prices3[[#This Row],[RAM (GB)]]/ScoreCard!$F$3*ScoreCard!$F$5</f>
        <v>7</v>
      </c>
      <c r="Q1685" s="5">
        <f>laptop_prices3[[#This Row],[Screen Size (inch)]]/ScoreCard!$G$3*ScoreCard!$G$5</f>
        <v>1.6184971098265895</v>
      </c>
      <c r="R1685" s="5">
        <f>laptop_prices3[[#This Row],[Battery Life (hours)]]/ScoreCard!$H$3*ScoreCard!$H$5</f>
        <v>3.4416666666666669</v>
      </c>
      <c r="S1685" s="5">
        <f>ScoreCard!$I$3-laptop_prices3[[#This Row],[Weight (kg)]]/ScoreCard!$I$3*ScoreCard!$I$5</f>
        <v>2.2828571428571429</v>
      </c>
      <c r="T1685" s="6" cm="1">
        <f t="array" ref="T1685">_xlfn.IFS(laptop_prices3[[#This Row],[Storage]]="512GB SSD", 512, laptop_prices3[[#This Row],[Storage]] = "1TB SSD", 1000, laptop_prices3[[#This Row],[Storage]] = "2TB SSD", 2000, laptop_prices3[[#This Row],[Storage]]= "256GB SSD", 256, laptop_prices3[[#This Row],[Storage]] = "1TB HDD", 1000*0.7)</f>
        <v>700</v>
      </c>
      <c r="U1685" s="5">
        <f>laptop_prices3[[#This Row],[Storage Raw Value]]/ScoreCard!$J$3*ScoreCard!$J$5</f>
        <v>2.8</v>
      </c>
    </row>
    <row r="1686" spans="2:21" x14ac:dyDescent="0.2">
      <c r="B1686" s="4" cm="1">
        <f t="array" ref="B1686">SUM(laptop_prices3[[#This Row],[RAM Comp]:[Weight Comp]]+laptop_prices3[[#This Row],[Storage Comp]])</f>
        <v>12.915642857142858</v>
      </c>
      <c r="C1686">
        <v>1684</v>
      </c>
      <c r="D1686" t="s">
        <v>11</v>
      </c>
      <c r="E1686" t="s">
        <v>31</v>
      </c>
      <c r="F1686">
        <v>4</v>
      </c>
      <c r="G1686" t="s">
        <v>29</v>
      </c>
      <c r="H1686" t="s">
        <v>44</v>
      </c>
      <c r="I1686">
        <v>17.3</v>
      </c>
      <c r="J1686" t="s">
        <v>15</v>
      </c>
      <c r="K1686">
        <v>6.9</v>
      </c>
      <c r="L1686">
        <v>2</v>
      </c>
      <c r="M1686" t="s">
        <v>30</v>
      </c>
      <c r="N1686">
        <v>923.99</v>
      </c>
      <c r="O1686" s="5">
        <f>(ScoreCard!$E$3-laptop_prices3[[#This Row],[Price ($)]])/ScoreCard!$E$3*ScoreCard!$E$5</f>
        <v>4.5725387402524822</v>
      </c>
      <c r="P1686" s="5">
        <f>laptop_prices3[[#This Row],[RAM (GB)]]/ScoreCard!$F$3*ScoreCard!$F$5</f>
        <v>0.4375</v>
      </c>
      <c r="Q1686" s="5">
        <f>laptop_prices3[[#This Row],[Screen Size (inch)]]/ScoreCard!$G$3*ScoreCard!$G$5</f>
        <v>2</v>
      </c>
      <c r="R1686" s="5">
        <f>laptop_prices3[[#This Row],[Battery Life (hours)]]/ScoreCard!$H$3*ScoreCard!$H$5</f>
        <v>4.0250000000000004</v>
      </c>
      <c r="S1686" s="5">
        <f>ScoreCard!$I$3-laptop_prices3[[#This Row],[Weight (kg)]]/ScoreCard!$I$3*ScoreCard!$I$5</f>
        <v>2.3571428571428572</v>
      </c>
      <c r="T1686" s="6" cm="1">
        <f t="array" ref="T1686">_xlfn.IFS(laptop_prices3[[#This Row],[Storage]]="512GB SSD", 512, laptop_prices3[[#This Row],[Storage]] = "1TB SSD", 1000, laptop_prices3[[#This Row],[Storage]] = "2TB SSD", 2000, laptop_prices3[[#This Row],[Storage]]= "256GB SSD", 256, laptop_prices3[[#This Row],[Storage]] = "1TB HDD", 1000*0.7)</f>
        <v>256</v>
      </c>
      <c r="U1686" s="5">
        <f>laptop_prices3[[#This Row],[Storage Raw Value]]/ScoreCard!$J$3*ScoreCard!$J$5</f>
        <v>1.024</v>
      </c>
    </row>
    <row r="1687" spans="2:21" x14ac:dyDescent="0.2">
      <c r="B1687" s="4" cm="1">
        <f t="array" ref="B1687">SUM(laptop_prices3[[#This Row],[RAM Comp]:[Weight Comp]]+laptop_prices3[[#This Row],[Storage Comp]])</f>
        <v>27.649477016240024</v>
      </c>
      <c r="C1687">
        <v>1685</v>
      </c>
      <c r="D1687" t="s">
        <v>47</v>
      </c>
      <c r="E1687" t="s">
        <v>39</v>
      </c>
      <c r="F1687">
        <v>16</v>
      </c>
      <c r="G1687" t="s">
        <v>19</v>
      </c>
      <c r="H1687" t="s">
        <v>44</v>
      </c>
      <c r="I1687">
        <v>13.3</v>
      </c>
      <c r="J1687" t="s">
        <v>43</v>
      </c>
      <c r="K1687">
        <v>10</v>
      </c>
      <c r="L1687">
        <v>1.7</v>
      </c>
      <c r="M1687" t="s">
        <v>30</v>
      </c>
      <c r="N1687">
        <v>1102.1300000000001</v>
      </c>
      <c r="O1687" s="5">
        <f>(ScoreCard!$E$3-laptop_prices3[[#This Row],[Price ($)]])/ScoreCard!$E$3*ScoreCard!$E$5</f>
        <v>4.490126648334364</v>
      </c>
      <c r="P1687" s="5">
        <f>laptop_prices3[[#This Row],[RAM (GB)]]/ScoreCard!$F$3*ScoreCard!$F$5</f>
        <v>1.75</v>
      </c>
      <c r="Q1687" s="5">
        <f>laptop_prices3[[#This Row],[Screen Size (inch)]]/ScoreCard!$G$3*ScoreCard!$G$5</f>
        <v>1.5375722543352601</v>
      </c>
      <c r="R1687" s="5">
        <f>laptop_prices3[[#This Row],[Battery Life (hours)]]/ScoreCard!$H$3*ScoreCard!$H$5</f>
        <v>5.8333333333333339</v>
      </c>
      <c r="S1687" s="5">
        <f>ScoreCard!$I$3-laptop_prices3[[#This Row],[Weight (kg)]]/ScoreCard!$I$3*ScoreCard!$I$5</f>
        <v>2.5285714285714285</v>
      </c>
      <c r="T1687" s="6" cm="1">
        <f t="array" ref="T1687">_xlfn.IFS(laptop_prices3[[#This Row],[Storage]]="512GB SSD", 512, laptop_prices3[[#This Row],[Storage]] = "1TB SSD", 1000, laptop_prices3[[#This Row],[Storage]] = "2TB SSD", 2000, laptop_prices3[[#This Row],[Storage]]= "256GB SSD", 256, laptop_prices3[[#This Row],[Storage]] = "1TB HDD", 1000*0.7)</f>
        <v>1000</v>
      </c>
      <c r="U1687" s="5">
        <f>laptop_prices3[[#This Row],[Storage Raw Value]]/ScoreCard!$J$3*ScoreCard!$J$5</f>
        <v>4</v>
      </c>
    </row>
    <row r="1688" spans="2:21" x14ac:dyDescent="0.2">
      <c r="B1688" s="4" cm="1">
        <f t="array" ref="B1688">SUM(laptop_prices3[[#This Row],[RAM Comp]:[Weight Comp]]+laptop_prices3[[#This Row],[Storage Comp]])</f>
        <v>42.083809523809521</v>
      </c>
      <c r="C1688">
        <v>1686</v>
      </c>
      <c r="D1688" t="s">
        <v>38</v>
      </c>
      <c r="E1688" t="s">
        <v>24</v>
      </c>
      <c r="F1688">
        <v>16</v>
      </c>
      <c r="G1688" t="s">
        <v>25</v>
      </c>
      <c r="H1688" t="s">
        <v>26</v>
      </c>
      <c r="I1688">
        <v>17.3</v>
      </c>
      <c r="J1688" t="s">
        <v>21</v>
      </c>
      <c r="K1688">
        <v>6.2</v>
      </c>
      <c r="L1688">
        <v>1.37</v>
      </c>
      <c r="M1688" t="s">
        <v>22</v>
      </c>
      <c r="N1688">
        <v>1236.5</v>
      </c>
      <c r="O1688" s="5">
        <f>(ScoreCard!$E$3-laptop_prices3[[#This Row],[Price ($)]])/ScoreCard!$E$3*ScoreCard!$E$5</f>
        <v>4.4279636709511951</v>
      </c>
      <c r="P1688" s="5">
        <f>laptop_prices3[[#This Row],[RAM (GB)]]/ScoreCard!$F$3*ScoreCard!$F$5</f>
        <v>1.75</v>
      </c>
      <c r="Q1688" s="5">
        <f>laptop_prices3[[#This Row],[Screen Size (inch)]]/ScoreCard!$G$3*ScoreCard!$G$5</f>
        <v>2</v>
      </c>
      <c r="R1688" s="5">
        <f>laptop_prices3[[#This Row],[Battery Life (hours)]]/ScoreCard!$H$3*ScoreCard!$H$5</f>
        <v>3.6166666666666671</v>
      </c>
      <c r="S1688" s="5">
        <f>ScoreCard!$I$3-laptop_prices3[[#This Row],[Weight (kg)]]/ScoreCard!$I$3*ScoreCard!$I$5</f>
        <v>2.7171428571428571</v>
      </c>
      <c r="T1688" s="6" cm="1">
        <f t="array" ref="T1688">_xlfn.IFS(laptop_prices3[[#This Row],[Storage]]="512GB SSD", 512, laptop_prices3[[#This Row],[Storage]] = "1TB SSD", 1000, laptop_prices3[[#This Row],[Storage]] = "2TB SSD", 2000, laptop_prices3[[#This Row],[Storage]]= "256GB SSD", 256, laptop_prices3[[#This Row],[Storage]] = "1TB HDD", 1000*0.7)</f>
        <v>2000</v>
      </c>
      <c r="U1688" s="5">
        <f>laptop_prices3[[#This Row],[Storage Raw Value]]/ScoreCard!$J$3*ScoreCard!$J$5</f>
        <v>8</v>
      </c>
    </row>
    <row r="1689" spans="2:21" x14ac:dyDescent="0.2">
      <c r="B1689" s="4" cm="1">
        <f t="array" ref="B1689">SUM(laptop_prices3[[#This Row],[RAM Comp]:[Weight Comp]]+laptop_prices3[[#This Row],[Storage Comp]])</f>
        <v>26.054330030278006</v>
      </c>
      <c r="C1689">
        <v>1687</v>
      </c>
      <c r="D1689" t="s">
        <v>28</v>
      </c>
      <c r="E1689" t="s">
        <v>37</v>
      </c>
      <c r="F1689">
        <v>64</v>
      </c>
      <c r="G1689" t="s">
        <v>13</v>
      </c>
      <c r="H1689" t="s">
        <v>35</v>
      </c>
      <c r="I1689">
        <v>16</v>
      </c>
      <c r="J1689" t="s">
        <v>15</v>
      </c>
      <c r="K1689">
        <v>10.9</v>
      </c>
      <c r="L1689">
        <v>1.48</v>
      </c>
      <c r="M1689" t="s">
        <v>46</v>
      </c>
      <c r="N1689">
        <v>5371.29</v>
      </c>
      <c r="O1689" s="5">
        <f>(ScoreCard!$E$3-laptop_prices3[[#This Row],[Price ($)]])/ScoreCard!$E$3*ScoreCard!$E$5</f>
        <v>2.5151047198895622</v>
      </c>
      <c r="P1689" s="5">
        <f>laptop_prices3[[#This Row],[RAM (GB)]]/ScoreCard!$F$3*ScoreCard!$F$5</f>
        <v>7</v>
      </c>
      <c r="Q1689" s="5">
        <f>laptop_prices3[[#This Row],[Screen Size (inch)]]/ScoreCard!$G$3*ScoreCard!$G$5</f>
        <v>1.8497109826589595</v>
      </c>
      <c r="R1689" s="5">
        <f>laptop_prices3[[#This Row],[Battery Life (hours)]]/ScoreCard!$H$3*ScoreCard!$H$5</f>
        <v>6.3583333333333334</v>
      </c>
      <c r="S1689" s="5">
        <f>ScoreCard!$I$3-laptop_prices3[[#This Row],[Weight (kg)]]/ScoreCard!$I$3*ScoreCard!$I$5</f>
        <v>2.6542857142857144</v>
      </c>
      <c r="T1689" s="6" cm="1">
        <f t="array" ref="T1689">_xlfn.IFS(laptop_prices3[[#This Row],[Storage]]="512GB SSD", 512, laptop_prices3[[#This Row],[Storage]] = "1TB SSD", 1000, laptop_prices3[[#This Row],[Storage]] = "2TB SSD", 2000, laptop_prices3[[#This Row],[Storage]]= "256GB SSD", 256, laptop_prices3[[#This Row],[Storage]] = "1TB HDD", 1000*0.7)</f>
        <v>512</v>
      </c>
      <c r="U1689" s="5">
        <f>laptop_prices3[[#This Row],[Storage Raw Value]]/ScoreCard!$J$3*ScoreCard!$J$5</f>
        <v>2.048</v>
      </c>
    </row>
    <row r="1690" spans="2:21" x14ac:dyDescent="0.2">
      <c r="B1690" s="4" cm="1">
        <f t="array" ref="B1690">SUM(laptop_prices3[[#This Row],[RAM Comp]:[Weight Comp]]+laptop_prices3[[#This Row],[Storage Comp]])</f>
        <v>23.194357968620974</v>
      </c>
      <c r="C1690">
        <v>1688</v>
      </c>
      <c r="D1690" t="s">
        <v>11</v>
      </c>
      <c r="E1690" t="s">
        <v>41</v>
      </c>
      <c r="F1690">
        <v>4</v>
      </c>
      <c r="G1690" t="s">
        <v>19</v>
      </c>
      <c r="H1690" t="s">
        <v>35</v>
      </c>
      <c r="I1690">
        <v>13.3</v>
      </c>
      <c r="J1690" t="s">
        <v>15</v>
      </c>
      <c r="K1690">
        <v>5.7</v>
      </c>
      <c r="L1690">
        <v>2.81</v>
      </c>
      <c r="M1690" t="s">
        <v>46</v>
      </c>
      <c r="N1690">
        <v>2872.33</v>
      </c>
      <c r="O1690" s="5">
        <f>(ScoreCard!$E$3-laptop_prices3[[#This Row],[Price ($)]])/ScoreCard!$E$3*ScoreCard!$E$5</f>
        <v>3.6711871338319817</v>
      </c>
      <c r="P1690" s="5">
        <f>laptop_prices3[[#This Row],[RAM (GB)]]/ScoreCard!$F$3*ScoreCard!$F$5</f>
        <v>0.4375</v>
      </c>
      <c r="Q1690" s="5">
        <f>laptop_prices3[[#This Row],[Screen Size (inch)]]/ScoreCard!$G$3*ScoreCard!$G$5</f>
        <v>1.5375722543352601</v>
      </c>
      <c r="R1690" s="5">
        <f>laptop_prices3[[#This Row],[Battery Life (hours)]]/ScoreCard!$H$3*ScoreCard!$H$5</f>
        <v>3.3250000000000002</v>
      </c>
      <c r="S1690" s="5">
        <f>ScoreCard!$I$3-laptop_prices3[[#This Row],[Weight (kg)]]/ScoreCard!$I$3*ScoreCard!$I$5</f>
        <v>1.8942857142857144</v>
      </c>
      <c r="T1690" s="6" cm="1">
        <f t="array" ref="T1690">_xlfn.IFS(laptop_prices3[[#This Row],[Storage]]="512GB SSD", 512, laptop_prices3[[#This Row],[Storage]] = "1TB SSD", 1000, laptop_prices3[[#This Row],[Storage]] = "2TB SSD", 2000, laptop_prices3[[#This Row],[Storage]]= "256GB SSD", 256, laptop_prices3[[#This Row],[Storage]] = "1TB HDD", 1000*0.7)</f>
        <v>1000</v>
      </c>
      <c r="U1690" s="5">
        <f>laptop_prices3[[#This Row],[Storage Raw Value]]/ScoreCard!$J$3*ScoreCard!$J$5</f>
        <v>4</v>
      </c>
    </row>
    <row r="1691" spans="2:21" x14ac:dyDescent="0.2">
      <c r="B1691" s="4" cm="1">
        <f t="array" ref="B1691">SUM(laptop_prices3[[#This Row],[RAM Comp]:[Weight Comp]]+laptop_prices3[[#This Row],[Storage Comp]])</f>
        <v>40.615667492430497</v>
      </c>
      <c r="C1691">
        <v>1689</v>
      </c>
      <c r="D1691" t="s">
        <v>36</v>
      </c>
      <c r="E1691" t="s">
        <v>37</v>
      </c>
      <c r="F1691">
        <v>16</v>
      </c>
      <c r="G1691" t="s">
        <v>25</v>
      </c>
      <c r="H1691" t="s">
        <v>20</v>
      </c>
      <c r="I1691">
        <v>13.3</v>
      </c>
      <c r="J1691" t="s">
        <v>15</v>
      </c>
      <c r="K1691">
        <v>6.2</v>
      </c>
      <c r="L1691">
        <v>3.13</v>
      </c>
      <c r="M1691" t="s">
        <v>46</v>
      </c>
      <c r="N1691">
        <v>2533.25</v>
      </c>
      <c r="O1691" s="5">
        <f>(ScoreCard!$E$3-laptop_prices3[[#This Row],[Price ($)]])/ScoreCard!$E$3*ScoreCard!$E$5</f>
        <v>3.8280541604829068</v>
      </c>
      <c r="P1691" s="5">
        <f>laptop_prices3[[#This Row],[RAM (GB)]]/ScoreCard!$F$3*ScoreCard!$F$5</f>
        <v>1.75</v>
      </c>
      <c r="Q1691" s="5">
        <f>laptop_prices3[[#This Row],[Screen Size (inch)]]/ScoreCard!$G$3*ScoreCard!$G$5</f>
        <v>1.5375722543352601</v>
      </c>
      <c r="R1691" s="5">
        <f>laptop_prices3[[#This Row],[Battery Life (hours)]]/ScoreCard!$H$3*ScoreCard!$H$5</f>
        <v>3.6166666666666671</v>
      </c>
      <c r="S1691" s="5">
        <f>ScoreCard!$I$3-laptop_prices3[[#This Row],[Weight (kg)]]/ScoreCard!$I$3*ScoreCard!$I$5</f>
        <v>1.7114285714285715</v>
      </c>
      <c r="T1691" s="6" cm="1">
        <f t="array" ref="T1691">_xlfn.IFS(laptop_prices3[[#This Row],[Storage]]="512GB SSD", 512, laptop_prices3[[#This Row],[Storage]] = "1TB SSD", 1000, laptop_prices3[[#This Row],[Storage]] = "2TB SSD", 2000, laptop_prices3[[#This Row],[Storage]]= "256GB SSD", 256, laptop_prices3[[#This Row],[Storage]] = "1TB HDD", 1000*0.7)</f>
        <v>2000</v>
      </c>
      <c r="U1691" s="5">
        <f>laptop_prices3[[#This Row],[Storage Raw Value]]/ScoreCard!$J$3*ScoreCard!$J$5</f>
        <v>8</v>
      </c>
    </row>
    <row r="1692" spans="2:21" x14ac:dyDescent="0.2">
      <c r="B1692" s="4" cm="1">
        <f t="array" ref="B1692">SUM(laptop_prices3[[#This Row],[RAM Comp]:[Weight Comp]]+laptop_prices3[[#This Row],[Storage Comp]])</f>
        <v>12.925658684282963</v>
      </c>
      <c r="C1692">
        <v>1690</v>
      </c>
      <c r="D1692" t="s">
        <v>33</v>
      </c>
      <c r="E1692" t="s">
        <v>37</v>
      </c>
      <c r="F1692">
        <v>8</v>
      </c>
      <c r="G1692" t="s">
        <v>29</v>
      </c>
      <c r="H1692" t="s">
        <v>14</v>
      </c>
      <c r="I1692">
        <v>15.6</v>
      </c>
      <c r="J1692" t="s">
        <v>21</v>
      </c>
      <c r="K1692">
        <v>6.7</v>
      </c>
      <c r="L1692">
        <v>2.2000000000000002</v>
      </c>
      <c r="M1692" t="s">
        <v>30</v>
      </c>
      <c r="N1692">
        <v>1625.17</v>
      </c>
      <c r="O1692" s="5">
        <f>(ScoreCard!$E$3-laptop_prices3[[#This Row],[Price ($)]])/ScoreCard!$E$3*ScoreCard!$E$5</f>
        <v>4.2481550498340095</v>
      </c>
      <c r="P1692" s="5">
        <f>laptop_prices3[[#This Row],[RAM (GB)]]/ScoreCard!$F$3*ScoreCard!$F$5</f>
        <v>0.875</v>
      </c>
      <c r="Q1692" s="5">
        <f>laptop_prices3[[#This Row],[Screen Size (inch)]]/ScoreCard!$G$3*ScoreCard!$G$5</f>
        <v>1.8034682080924855</v>
      </c>
      <c r="R1692" s="5">
        <f>laptop_prices3[[#This Row],[Battery Life (hours)]]/ScoreCard!$H$3*ScoreCard!$H$5</f>
        <v>3.9083333333333332</v>
      </c>
      <c r="S1692" s="5">
        <f>ScoreCard!$I$3-laptop_prices3[[#This Row],[Weight (kg)]]/ScoreCard!$I$3*ScoreCard!$I$5</f>
        <v>2.2428571428571429</v>
      </c>
      <c r="T1692" s="6" cm="1">
        <f t="array" ref="T1692">_xlfn.IFS(laptop_prices3[[#This Row],[Storage]]="512GB SSD", 512, laptop_prices3[[#This Row],[Storage]] = "1TB SSD", 1000, laptop_prices3[[#This Row],[Storage]] = "2TB SSD", 2000, laptop_prices3[[#This Row],[Storage]]= "256GB SSD", 256, laptop_prices3[[#This Row],[Storage]] = "1TB HDD", 1000*0.7)</f>
        <v>256</v>
      </c>
      <c r="U1692" s="5">
        <f>laptop_prices3[[#This Row],[Storage Raw Value]]/ScoreCard!$J$3*ScoreCard!$J$5</f>
        <v>1.024</v>
      </c>
    </row>
    <row r="1693" spans="2:21" x14ac:dyDescent="0.2">
      <c r="B1693" s="4" cm="1">
        <f t="array" ref="B1693">SUM(laptop_prices3[[#This Row],[RAM Comp]:[Weight Comp]]+laptop_prices3[[#This Row],[Storage Comp]])</f>
        <v>10.954167492430498</v>
      </c>
      <c r="C1693">
        <v>1691</v>
      </c>
      <c r="D1693" t="s">
        <v>38</v>
      </c>
      <c r="E1693" t="s">
        <v>41</v>
      </c>
      <c r="F1693">
        <v>4</v>
      </c>
      <c r="G1693" t="s">
        <v>29</v>
      </c>
      <c r="H1693" t="s">
        <v>35</v>
      </c>
      <c r="I1693">
        <v>13.3</v>
      </c>
      <c r="J1693" t="s">
        <v>15</v>
      </c>
      <c r="K1693">
        <v>5.3</v>
      </c>
      <c r="L1693">
        <v>2.99</v>
      </c>
      <c r="M1693" t="s">
        <v>22</v>
      </c>
      <c r="N1693">
        <v>1905.6</v>
      </c>
      <c r="O1693" s="5">
        <f>(ScoreCard!$E$3-laptop_prices3[[#This Row],[Price ($)]])/ScoreCard!$E$3*ScoreCard!$E$5</f>
        <v>4.1184210039341664</v>
      </c>
      <c r="P1693" s="5">
        <f>laptop_prices3[[#This Row],[RAM (GB)]]/ScoreCard!$F$3*ScoreCard!$F$5</f>
        <v>0.4375</v>
      </c>
      <c r="Q1693" s="5">
        <f>laptop_prices3[[#This Row],[Screen Size (inch)]]/ScoreCard!$G$3*ScoreCard!$G$5</f>
        <v>1.5375722543352601</v>
      </c>
      <c r="R1693" s="5">
        <f>laptop_prices3[[#This Row],[Battery Life (hours)]]/ScoreCard!$H$3*ScoreCard!$H$5</f>
        <v>3.0916666666666668</v>
      </c>
      <c r="S1693" s="5">
        <f>ScoreCard!$I$3-laptop_prices3[[#This Row],[Weight (kg)]]/ScoreCard!$I$3*ScoreCard!$I$5</f>
        <v>1.7914285714285714</v>
      </c>
      <c r="T1693" s="6" cm="1">
        <f t="array" ref="T1693">_xlfn.IFS(laptop_prices3[[#This Row],[Storage]]="512GB SSD", 512, laptop_prices3[[#This Row],[Storage]] = "1TB SSD", 1000, laptop_prices3[[#This Row],[Storage]] = "2TB SSD", 2000, laptop_prices3[[#This Row],[Storage]]= "256GB SSD", 256, laptop_prices3[[#This Row],[Storage]] = "1TB HDD", 1000*0.7)</f>
        <v>256</v>
      </c>
      <c r="U1693" s="5">
        <f>laptop_prices3[[#This Row],[Storage Raw Value]]/ScoreCard!$J$3*ScoreCard!$J$5</f>
        <v>1.024</v>
      </c>
    </row>
    <row r="1694" spans="2:21" x14ac:dyDescent="0.2">
      <c r="B1694" s="4" cm="1">
        <f t="array" ref="B1694">SUM(laptop_prices3[[#This Row],[RAM Comp]:[Weight Comp]]+laptop_prices3[[#This Row],[Storage Comp]])</f>
        <v>44.530163776493254</v>
      </c>
      <c r="C1694">
        <v>1692</v>
      </c>
      <c r="D1694" t="s">
        <v>28</v>
      </c>
      <c r="E1694" t="s">
        <v>24</v>
      </c>
      <c r="F1694">
        <v>32</v>
      </c>
      <c r="G1694" t="s">
        <v>25</v>
      </c>
      <c r="H1694" t="s">
        <v>32</v>
      </c>
      <c r="I1694">
        <v>14</v>
      </c>
      <c r="J1694" t="s">
        <v>27</v>
      </c>
      <c r="K1694">
        <v>8.9</v>
      </c>
      <c r="L1694">
        <v>2.2400000000000002</v>
      </c>
      <c r="M1694" t="s">
        <v>16</v>
      </c>
      <c r="N1694">
        <v>2714.56</v>
      </c>
      <c r="O1694" s="5">
        <f>(ScoreCard!$E$3-laptop_prices3[[#This Row],[Price ($)]])/ScoreCard!$E$3*ScoreCard!$E$5</f>
        <v>3.7441755459905179</v>
      </c>
      <c r="P1694" s="5">
        <f>laptop_prices3[[#This Row],[RAM (GB)]]/ScoreCard!$F$3*ScoreCard!$F$5</f>
        <v>3.5</v>
      </c>
      <c r="Q1694" s="5">
        <f>laptop_prices3[[#This Row],[Screen Size (inch)]]/ScoreCard!$G$3*ScoreCard!$G$5</f>
        <v>1.6184971098265895</v>
      </c>
      <c r="R1694" s="5">
        <f>laptop_prices3[[#This Row],[Battery Life (hours)]]/ScoreCard!$H$3*ScoreCard!$H$5</f>
        <v>5.1916666666666664</v>
      </c>
      <c r="S1694" s="5">
        <f>ScoreCard!$I$3-laptop_prices3[[#This Row],[Weight (kg)]]/ScoreCard!$I$3*ScoreCard!$I$5</f>
        <v>2.2199999999999998</v>
      </c>
      <c r="T1694" s="6" cm="1">
        <f t="array" ref="T1694">_xlfn.IFS(laptop_prices3[[#This Row],[Storage]]="512GB SSD", 512, laptop_prices3[[#This Row],[Storage]] = "1TB SSD", 1000, laptop_prices3[[#This Row],[Storage]] = "2TB SSD", 2000, laptop_prices3[[#This Row],[Storage]]= "256GB SSD", 256, laptop_prices3[[#This Row],[Storage]] = "1TB HDD", 1000*0.7)</f>
        <v>2000</v>
      </c>
      <c r="U1694" s="5">
        <f>laptop_prices3[[#This Row],[Storage Raw Value]]/ScoreCard!$J$3*ScoreCard!$J$5</f>
        <v>8</v>
      </c>
    </row>
    <row r="1695" spans="2:21" x14ac:dyDescent="0.2">
      <c r="B1695" s="4" cm="1">
        <f t="array" ref="B1695">SUM(laptop_prices3[[#This Row],[RAM Comp]:[Weight Comp]]+laptop_prices3[[#This Row],[Storage Comp]])</f>
        <v>30.13547619047619</v>
      </c>
      <c r="C1695">
        <v>1693</v>
      </c>
      <c r="D1695" t="s">
        <v>36</v>
      </c>
      <c r="E1695" t="s">
        <v>12</v>
      </c>
      <c r="F1695">
        <v>32</v>
      </c>
      <c r="G1695" t="s">
        <v>19</v>
      </c>
      <c r="H1695" t="s">
        <v>14</v>
      </c>
      <c r="I1695">
        <v>17.3</v>
      </c>
      <c r="J1695" t="s">
        <v>43</v>
      </c>
      <c r="K1695">
        <v>10.9</v>
      </c>
      <c r="L1695">
        <v>2.14</v>
      </c>
      <c r="M1695" t="s">
        <v>22</v>
      </c>
      <c r="N1695">
        <v>1540.95</v>
      </c>
      <c r="O1695" s="5">
        <f>(ScoreCard!$E$3-laptop_prices3[[#This Row],[Price ($)]])/ScoreCard!$E$3*ScoreCard!$E$5</f>
        <v>4.2871173625169776</v>
      </c>
      <c r="P1695" s="5">
        <f>laptop_prices3[[#This Row],[RAM (GB)]]/ScoreCard!$F$3*ScoreCard!$F$5</f>
        <v>3.5</v>
      </c>
      <c r="Q1695" s="5">
        <f>laptop_prices3[[#This Row],[Screen Size (inch)]]/ScoreCard!$G$3*ScoreCard!$G$5</f>
        <v>2</v>
      </c>
      <c r="R1695" s="5">
        <f>laptop_prices3[[#This Row],[Battery Life (hours)]]/ScoreCard!$H$3*ScoreCard!$H$5</f>
        <v>6.3583333333333334</v>
      </c>
      <c r="S1695" s="5">
        <f>ScoreCard!$I$3-laptop_prices3[[#This Row],[Weight (kg)]]/ScoreCard!$I$3*ScoreCard!$I$5</f>
        <v>2.2771428571428571</v>
      </c>
      <c r="T1695" s="6" cm="1">
        <f t="array" ref="T1695">_xlfn.IFS(laptop_prices3[[#This Row],[Storage]]="512GB SSD", 512, laptop_prices3[[#This Row],[Storage]] = "1TB SSD", 1000, laptop_prices3[[#This Row],[Storage]] = "2TB SSD", 2000, laptop_prices3[[#This Row],[Storage]]= "256GB SSD", 256, laptop_prices3[[#This Row],[Storage]] = "1TB HDD", 1000*0.7)</f>
        <v>1000</v>
      </c>
      <c r="U1695" s="5">
        <f>laptop_prices3[[#This Row],[Storage Raw Value]]/ScoreCard!$J$3*ScoreCard!$J$5</f>
        <v>4</v>
      </c>
    </row>
    <row r="1696" spans="2:21" x14ac:dyDescent="0.2">
      <c r="B1696" s="4" cm="1">
        <f t="array" ref="B1696">SUM(laptop_prices3[[#This Row],[RAM Comp]:[Weight Comp]]+laptop_prices3[[#This Row],[Storage Comp]])</f>
        <v>20.869857142857143</v>
      </c>
      <c r="C1696">
        <v>1694</v>
      </c>
      <c r="D1696" t="s">
        <v>17</v>
      </c>
      <c r="E1696" t="s">
        <v>41</v>
      </c>
      <c r="F1696">
        <v>16</v>
      </c>
      <c r="G1696" t="s">
        <v>13</v>
      </c>
      <c r="H1696" t="s">
        <v>40</v>
      </c>
      <c r="I1696">
        <v>17.3</v>
      </c>
      <c r="J1696" t="s">
        <v>21</v>
      </c>
      <c r="K1696">
        <v>10.5</v>
      </c>
      <c r="L1696">
        <v>1.22</v>
      </c>
      <c r="M1696" t="s">
        <v>22</v>
      </c>
      <c r="N1696">
        <v>2465.61</v>
      </c>
      <c r="O1696" s="5">
        <f>(ScoreCard!$E$3-laptop_prices3[[#This Row],[Price ($)]])/ScoreCard!$E$3*ScoreCard!$E$5</f>
        <v>3.8593461437395677</v>
      </c>
      <c r="P1696" s="5">
        <f>laptop_prices3[[#This Row],[RAM (GB)]]/ScoreCard!$F$3*ScoreCard!$F$5</f>
        <v>1.75</v>
      </c>
      <c r="Q1696" s="5">
        <f>laptop_prices3[[#This Row],[Screen Size (inch)]]/ScoreCard!$G$3*ScoreCard!$G$5</f>
        <v>2</v>
      </c>
      <c r="R1696" s="5">
        <f>laptop_prices3[[#This Row],[Battery Life (hours)]]/ScoreCard!$H$3*ScoreCard!$H$5</f>
        <v>6.125</v>
      </c>
      <c r="S1696" s="5">
        <f>ScoreCard!$I$3-laptop_prices3[[#This Row],[Weight (kg)]]/ScoreCard!$I$3*ScoreCard!$I$5</f>
        <v>2.8028571428571429</v>
      </c>
      <c r="T1696" s="6" cm="1">
        <f t="array" ref="T1696">_xlfn.IFS(laptop_prices3[[#This Row],[Storage]]="512GB SSD", 512, laptop_prices3[[#This Row],[Storage]] = "1TB SSD", 1000, laptop_prices3[[#This Row],[Storage]] = "2TB SSD", 2000, laptop_prices3[[#This Row],[Storage]]= "256GB SSD", 256, laptop_prices3[[#This Row],[Storage]] = "1TB HDD", 1000*0.7)</f>
        <v>512</v>
      </c>
      <c r="U1696" s="5">
        <f>laptop_prices3[[#This Row],[Storage Raw Value]]/ScoreCard!$J$3*ScoreCard!$J$5</f>
        <v>2.048</v>
      </c>
    </row>
    <row r="1697" spans="2:21" x14ac:dyDescent="0.2">
      <c r="B1697" s="4" cm="1">
        <f t="array" ref="B1697">SUM(laptop_prices3[[#This Row],[RAM Comp]:[Weight Comp]]+laptop_prices3[[#This Row],[Storage Comp]])</f>
        <v>21.555901458849434</v>
      </c>
      <c r="C1697">
        <v>1695</v>
      </c>
      <c r="D1697" t="s">
        <v>38</v>
      </c>
      <c r="E1697" t="s">
        <v>31</v>
      </c>
      <c r="F1697">
        <v>32</v>
      </c>
      <c r="G1697" t="s">
        <v>42</v>
      </c>
      <c r="H1697" t="s">
        <v>26</v>
      </c>
      <c r="I1697">
        <v>16</v>
      </c>
      <c r="J1697" t="s">
        <v>27</v>
      </c>
      <c r="K1697">
        <v>4.5999999999999996</v>
      </c>
      <c r="L1697">
        <v>2.06</v>
      </c>
      <c r="M1697" t="s">
        <v>16</v>
      </c>
      <c r="N1697">
        <v>2136.3000000000002</v>
      </c>
      <c r="O1697" s="5">
        <f>(ScoreCard!$E$3-laptop_prices3[[#This Row],[Price ($)]])/ScoreCard!$E$3*ScoreCard!$E$5</f>
        <v>4.0116933200590674</v>
      </c>
      <c r="P1697" s="5">
        <f>laptop_prices3[[#This Row],[RAM (GB)]]/ScoreCard!$F$3*ScoreCard!$F$5</f>
        <v>3.5</v>
      </c>
      <c r="Q1697" s="5">
        <f>laptop_prices3[[#This Row],[Screen Size (inch)]]/ScoreCard!$G$3*ScoreCard!$G$5</f>
        <v>1.8497109826589595</v>
      </c>
      <c r="R1697" s="5">
        <f>laptop_prices3[[#This Row],[Battery Life (hours)]]/ScoreCard!$H$3*ScoreCard!$H$5</f>
        <v>2.6833333333333331</v>
      </c>
      <c r="S1697" s="5">
        <f>ScoreCard!$I$3-laptop_prices3[[#This Row],[Weight (kg)]]/ScoreCard!$I$3*ScoreCard!$I$5</f>
        <v>2.322857142857143</v>
      </c>
      <c r="T1697" s="6" cm="1">
        <f t="array" ref="T1697">_xlfn.IFS(laptop_prices3[[#This Row],[Storage]]="512GB SSD", 512, laptop_prices3[[#This Row],[Storage]] = "1TB SSD", 1000, laptop_prices3[[#This Row],[Storage]] = "2TB SSD", 2000, laptop_prices3[[#This Row],[Storage]]= "256GB SSD", 256, laptop_prices3[[#This Row],[Storage]] = "1TB HDD", 1000*0.7)</f>
        <v>700</v>
      </c>
      <c r="U1697" s="5">
        <f>laptop_prices3[[#This Row],[Storage Raw Value]]/ScoreCard!$J$3*ScoreCard!$J$5</f>
        <v>2.8</v>
      </c>
    </row>
    <row r="1698" spans="2:21" x14ac:dyDescent="0.2">
      <c r="B1698" s="4" cm="1">
        <f t="array" ref="B1698">SUM(laptop_prices3[[#This Row],[RAM Comp]:[Weight Comp]]+laptop_prices3[[#This Row],[Storage Comp]])</f>
        <v>12.631901458849436</v>
      </c>
      <c r="C1698">
        <v>1696</v>
      </c>
      <c r="D1698" t="s">
        <v>23</v>
      </c>
      <c r="E1698" t="s">
        <v>48</v>
      </c>
      <c r="F1698">
        <v>8</v>
      </c>
      <c r="G1698" t="s">
        <v>29</v>
      </c>
      <c r="H1698" t="s">
        <v>32</v>
      </c>
      <c r="I1698">
        <v>16</v>
      </c>
      <c r="J1698" t="s">
        <v>27</v>
      </c>
      <c r="K1698">
        <v>5.5</v>
      </c>
      <c r="L1698">
        <v>1.57</v>
      </c>
      <c r="M1698" t="s">
        <v>22</v>
      </c>
      <c r="N1698">
        <v>2244.3200000000002</v>
      </c>
      <c r="O1698" s="5">
        <f>(ScoreCard!$E$3-laptop_prices3[[#This Row],[Price ($)]])/ScoreCard!$E$3*ScoreCard!$E$5</f>
        <v>3.9617205224336316</v>
      </c>
      <c r="P1698" s="5">
        <f>laptop_prices3[[#This Row],[RAM (GB)]]/ScoreCard!$F$3*ScoreCard!$F$5</f>
        <v>0.875</v>
      </c>
      <c r="Q1698" s="5">
        <f>laptop_prices3[[#This Row],[Screen Size (inch)]]/ScoreCard!$G$3*ScoreCard!$G$5</f>
        <v>1.8497109826589595</v>
      </c>
      <c r="R1698" s="5">
        <f>laptop_prices3[[#This Row],[Battery Life (hours)]]/ScoreCard!$H$3*ScoreCard!$H$5</f>
        <v>3.208333333333333</v>
      </c>
      <c r="S1698" s="5">
        <f>ScoreCard!$I$3-laptop_prices3[[#This Row],[Weight (kg)]]/ScoreCard!$I$3*ScoreCard!$I$5</f>
        <v>2.6028571428571428</v>
      </c>
      <c r="T1698" s="6" cm="1">
        <f t="array" ref="T1698">_xlfn.IFS(laptop_prices3[[#This Row],[Storage]]="512GB SSD", 512, laptop_prices3[[#This Row],[Storage]] = "1TB SSD", 1000, laptop_prices3[[#This Row],[Storage]] = "2TB SSD", 2000, laptop_prices3[[#This Row],[Storage]]= "256GB SSD", 256, laptop_prices3[[#This Row],[Storage]] = "1TB HDD", 1000*0.7)</f>
        <v>256</v>
      </c>
      <c r="U1698" s="5">
        <f>laptop_prices3[[#This Row],[Storage Raw Value]]/ScoreCard!$J$3*ScoreCard!$J$5</f>
        <v>1.024</v>
      </c>
    </row>
    <row r="1699" spans="2:21" x14ac:dyDescent="0.2">
      <c r="B1699" s="4" cm="1">
        <f t="array" ref="B1699">SUM(laptop_prices3[[#This Row],[RAM Comp]:[Weight Comp]]+laptop_prices3[[#This Row],[Storage Comp]])</f>
        <v>39.887261904761907</v>
      </c>
      <c r="C1699">
        <v>1697</v>
      </c>
      <c r="D1699" t="s">
        <v>47</v>
      </c>
      <c r="E1699" t="s">
        <v>41</v>
      </c>
      <c r="F1699">
        <v>4</v>
      </c>
      <c r="G1699" t="s">
        <v>25</v>
      </c>
      <c r="H1699" t="s">
        <v>35</v>
      </c>
      <c r="I1699">
        <v>17.3</v>
      </c>
      <c r="J1699" t="s">
        <v>15</v>
      </c>
      <c r="K1699">
        <v>4.9000000000000004</v>
      </c>
      <c r="L1699">
        <v>1.59</v>
      </c>
      <c r="M1699" t="s">
        <v>30</v>
      </c>
      <c r="N1699">
        <v>2590.8000000000002</v>
      </c>
      <c r="O1699" s="5">
        <f>(ScoreCard!$E$3-laptop_prices3[[#This Row],[Price ($)]])/ScoreCard!$E$3*ScoreCard!$E$5</f>
        <v>3.8014300676913502</v>
      </c>
      <c r="P1699" s="5">
        <f>laptop_prices3[[#This Row],[RAM (GB)]]/ScoreCard!$F$3*ScoreCard!$F$5</f>
        <v>0.4375</v>
      </c>
      <c r="Q1699" s="5">
        <f>laptop_prices3[[#This Row],[Screen Size (inch)]]/ScoreCard!$G$3*ScoreCard!$G$5</f>
        <v>2</v>
      </c>
      <c r="R1699" s="5">
        <f>laptop_prices3[[#This Row],[Battery Life (hours)]]/ScoreCard!$H$3*ScoreCard!$H$5</f>
        <v>2.8583333333333338</v>
      </c>
      <c r="S1699" s="5">
        <f>ScoreCard!$I$3-laptop_prices3[[#This Row],[Weight (kg)]]/ScoreCard!$I$3*ScoreCard!$I$5</f>
        <v>2.5914285714285716</v>
      </c>
      <c r="T1699" s="6" cm="1">
        <f t="array" ref="T1699">_xlfn.IFS(laptop_prices3[[#This Row],[Storage]]="512GB SSD", 512, laptop_prices3[[#This Row],[Storage]] = "1TB SSD", 1000, laptop_prices3[[#This Row],[Storage]] = "2TB SSD", 2000, laptop_prices3[[#This Row],[Storage]]= "256GB SSD", 256, laptop_prices3[[#This Row],[Storage]] = "1TB HDD", 1000*0.7)</f>
        <v>2000</v>
      </c>
      <c r="U1699" s="5">
        <f>laptop_prices3[[#This Row],[Storage Raw Value]]/ScoreCard!$J$3*ScoreCard!$J$5</f>
        <v>8</v>
      </c>
    </row>
    <row r="1700" spans="2:21" x14ac:dyDescent="0.2">
      <c r="B1700" s="4" cm="1">
        <f t="array" ref="B1700">SUM(laptop_prices3[[#This Row],[RAM Comp]:[Weight Comp]]+laptop_prices3[[#This Row],[Storage Comp]])</f>
        <v>13.142116157445637</v>
      </c>
      <c r="C1700">
        <v>1698</v>
      </c>
      <c r="D1700" t="s">
        <v>17</v>
      </c>
      <c r="E1700" t="s">
        <v>37</v>
      </c>
      <c r="F1700">
        <v>8</v>
      </c>
      <c r="G1700" t="s">
        <v>29</v>
      </c>
      <c r="H1700" t="s">
        <v>40</v>
      </c>
      <c r="I1700">
        <v>14</v>
      </c>
      <c r="J1700" t="s">
        <v>43</v>
      </c>
      <c r="K1700">
        <v>7.3</v>
      </c>
      <c r="L1700">
        <v>2.11</v>
      </c>
      <c r="M1700" t="s">
        <v>46</v>
      </c>
      <c r="N1700">
        <v>2441.7399999999998</v>
      </c>
      <c r="O1700" s="5">
        <f>(ScoreCard!$E$3-laptop_prices3[[#This Row],[Price ($)]])/ScoreCard!$E$3*ScoreCard!$E$5</f>
        <v>3.8703890124612785</v>
      </c>
      <c r="P1700" s="5">
        <f>laptop_prices3[[#This Row],[RAM (GB)]]/ScoreCard!$F$3*ScoreCard!$F$5</f>
        <v>0.875</v>
      </c>
      <c r="Q1700" s="5">
        <f>laptop_prices3[[#This Row],[Screen Size (inch)]]/ScoreCard!$G$3*ScoreCard!$G$5</f>
        <v>1.6184971098265895</v>
      </c>
      <c r="R1700" s="5">
        <f>laptop_prices3[[#This Row],[Battery Life (hours)]]/ScoreCard!$H$3*ScoreCard!$H$5</f>
        <v>4.2583333333333329</v>
      </c>
      <c r="S1700" s="5">
        <f>ScoreCard!$I$3-laptop_prices3[[#This Row],[Weight (kg)]]/ScoreCard!$I$3*ScoreCard!$I$5</f>
        <v>2.2942857142857145</v>
      </c>
      <c r="T1700" s="6" cm="1">
        <f t="array" ref="T1700">_xlfn.IFS(laptop_prices3[[#This Row],[Storage]]="512GB SSD", 512, laptop_prices3[[#This Row],[Storage]] = "1TB SSD", 1000, laptop_prices3[[#This Row],[Storage]] = "2TB SSD", 2000, laptop_prices3[[#This Row],[Storage]]= "256GB SSD", 256, laptop_prices3[[#This Row],[Storage]] = "1TB HDD", 1000*0.7)</f>
        <v>256</v>
      </c>
      <c r="U1700" s="5">
        <f>laptop_prices3[[#This Row],[Storage Raw Value]]/ScoreCard!$J$3*ScoreCard!$J$5</f>
        <v>1.024</v>
      </c>
    </row>
    <row r="1701" spans="2:21" x14ac:dyDescent="0.2">
      <c r="B1701" s="4" cm="1">
        <f t="array" ref="B1701">SUM(laptop_prices3[[#This Row],[RAM Comp]:[Weight Comp]]+laptop_prices3[[#This Row],[Storage Comp]])</f>
        <v>21.010134874759153</v>
      </c>
      <c r="C1701">
        <v>1699</v>
      </c>
      <c r="D1701" t="s">
        <v>47</v>
      </c>
      <c r="E1701" t="s">
        <v>31</v>
      </c>
      <c r="F1701">
        <v>8</v>
      </c>
      <c r="G1701" t="s">
        <v>42</v>
      </c>
      <c r="H1701" t="s">
        <v>26</v>
      </c>
      <c r="I1701">
        <v>15.6</v>
      </c>
      <c r="J1701" t="s">
        <v>27</v>
      </c>
      <c r="K1701">
        <v>8.9</v>
      </c>
      <c r="L1701">
        <v>2.73</v>
      </c>
      <c r="M1701" t="s">
        <v>22</v>
      </c>
      <c r="N1701">
        <v>1576.97</v>
      </c>
      <c r="O1701" s="5">
        <f>(ScoreCard!$E$3-laptop_prices3[[#This Row],[Price ($)]])/ScoreCard!$E$3*ScoreCard!$E$5</f>
        <v>4.270453594969597</v>
      </c>
      <c r="P1701" s="5">
        <f>laptop_prices3[[#This Row],[RAM (GB)]]/ScoreCard!$F$3*ScoreCard!$F$5</f>
        <v>0.875</v>
      </c>
      <c r="Q1701" s="5">
        <f>laptop_prices3[[#This Row],[Screen Size (inch)]]/ScoreCard!$G$3*ScoreCard!$G$5</f>
        <v>1.8034682080924855</v>
      </c>
      <c r="R1701" s="5">
        <f>laptop_prices3[[#This Row],[Battery Life (hours)]]/ScoreCard!$H$3*ScoreCard!$H$5</f>
        <v>5.1916666666666664</v>
      </c>
      <c r="S1701" s="5">
        <f>ScoreCard!$I$3-laptop_prices3[[#This Row],[Weight (kg)]]/ScoreCard!$I$3*ScoreCard!$I$5</f>
        <v>1.94</v>
      </c>
      <c r="T1701" s="6" cm="1">
        <f t="array" ref="T1701">_xlfn.IFS(laptop_prices3[[#This Row],[Storage]]="512GB SSD", 512, laptop_prices3[[#This Row],[Storage]] = "1TB SSD", 1000, laptop_prices3[[#This Row],[Storage]] = "2TB SSD", 2000, laptop_prices3[[#This Row],[Storage]]= "256GB SSD", 256, laptop_prices3[[#This Row],[Storage]] = "1TB HDD", 1000*0.7)</f>
        <v>700</v>
      </c>
      <c r="U1701" s="5">
        <f>laptop_prices3[[#This Row],[Storage Raw Value]]/ScoreCard!$J$3*ScoreCard!$J$5</f>
        <v>2.8</v>
      </c>
    </row>
    <row r="1702" spans="2:21" x14ac:dyDescent="0.2">
      <c r="B1702" s="4" cm="1">
        <f t="array" ref="B1702">SUM(laptop_prices3[[#This Row],[RAM Comp]:[Weight Comp]]+laptop_prices3[[#This Row],[Storage Comp]])</f>
        <v>44.908230112854397</v>
      </c>
      <c r="C1702">
        <v>1700</v>
      </c>
      <c r="D1702" t="s">
        <v>11</v>
      </c>
      <c r="E1702" t="s">
        <v>41</v>
      </c>
      <c r="F1702">
        <v>32</v>
      </c>
      <c r="G1702" t="s">
        <v>25</v>
      </c>
      <c r="H1702" t="s">
        <v>32</v>
      </c>
      <c r="I1702">
        <v>15.6</v>
      </c>
      <c r="J1702" t="s">
        <v>15</v>
      </c>
      <c r="K1702">
        <v>8.8000000000000007</v>
      </c>
      <c r="L1702">
        <v>1.8</v>
      </c>
      <c r="M1702" t="s">
        <v>30</v>
      </c>
      <c r="N1702">
        <v>5426.51</v>
      </c>
      <c r="O1702" s="5">
        <f>(ScoreCard!$E$3-laptop_prices3[[#This Row],[Price ($)]])/ScoreCard!$E$3*ScoreCard!$E$5</f>
        <v>2.4895585443213655</v>
      </c>
      <c r="P1702" s="5">
        <f>laptop_prices3[[#This Row],[RAM (GB)]]/ScoreCard!$F$3*ScoreCard!$F$5</f>
        <v>3.5</v>
      </c>
      <c r="Q1702" s="5">
        <f>laptop_prices3[[#This Row],[Screen Size (inch)]]/ScoreCard!$G$3*ScoreCard!$G$5</f>
        <v>1.8034682080924855</v>
      </c>
      <c r="R1702" s="5">
        <f>laptop_prices3[[#This Row],[Battery Life (hours)]]/ScoreCard!$H$3*ScoreCard!$H$5</f>
        <v>5.1333333333333337</v>
      </c>
      <c r="S1702" s="5">
        <f>ScoreCard!$I$3-laptop_prices3[[#This Row],[Weight (kg)]]/ScoreCard!$I$3*ScoreCard!$I$5</f>
        <v>2.4714285714285715</v>
      </c>
      <c r="T1702" s="6" cm="1">
        <f t="array" ref="T1702">_xlfn.IFS(laptop_prices3[[#This Row],[Storage]]="512GB SSD", 512, laptop_prices3[[#This Row],[Storage]] = "1TB SSD", 1000, laptop_prices3[[#This Row],[Storage]] = "2TB SSD", 2000, laptop_prices3[[#This Row],[Storage]]= "256GB SSD", 256, laptop_prices3[[#This Row],[Storage]] = "1TB HDD", 1000*0.7)</f>
        <v>2000</v>
      </c>
      <c r="U1702" s="5">
        <f>laptop_prices3[[#This Row],[Storage Raw Value]]/ScoreCard!$J$3*ScoreCard!$J$5</f>
        <v>8</v>
      </c>
    </row>
    <row r="1703" spans="2:21" x14ac:dyDescent="0.2">
      <c r="B1703" s="4" cm="1">
        <f t="array" ref="B1703">SUM(laptop_prices3[[#This Row],[RAM Comp]:[Weight Comp]]+laptop_prices3[[#This Row],[Storage Comp]])</f>
        <v>17.419039636663914</v>
      </c>
      <c r="C1703">
        <v>1701</v>
      </c>
      <c r="D1703" t="s">
        <v>11</v>
      </c>
      <c r="E1703" t="s">
        <v>31</v>
      </c>
      <c r="F1703">
        <v>16</v>
      </c>
      <c r="G1703" t="s">
        <v>13</v>
      </c>
      <c r="H1703" t="s">
        <v>20</v>
      </c>
      <c r="I1703">
        <v>15.6</v>
      </c>
      <c r="J1703" t="s">
        <v>15</v>
      </c>
      <c r="K1703">
        <v>6.9</v>
      </c>
      <c r="L1703">
        <v>3.24</v>
      </c>
      <c r="M1703" t="s">
        <v>30</v>
      </c>
      <c r="N1703">
        <v>2200.4299999999998</v>
      </c>
      <c r="O1703" s="5">
        <f>(ScoreCard!$E$3-laptop_prices3[[#This Row],[Price ($)]])/ScoreCard!$E$3*ScoreCard!$E$5</f>
        <v>3.9820251520187124</v>
      </c>
      <c r="P1703" s="5">
        <f>laptop_prices3[[#This Row],[RAM (GB)]]/ScoreCard!$F$3*ScoreCard!$F$5</f>
        <v>1.75</v>
      </c>
      <c r="Q1703" s="5">
        <f>laptop_prices3[[#This Row],[Screen Size (inch)]]/ScoreCard!$G$3*ScoreCard!$G$5</f>
        <v>1.8034682080924855</v>
      </c>
      <c r="R1703" s="5">
        <f>laptop_prices3[[#This Row],[Battery Life (hours)]]/ScoreCard!$H$3*ScoreCard!$H$5</f>
        <v>4.0250000000000004</v>
      </c>
      <c r="S1703" s="5">
        <f>ScoreCard!$I$3-laptop_prices3[[#This Row],[Weight (kg)]]/ScoreCard!$I$3*ScoreCard!$I$5</f>
        <v>1.6485714285714284</v>
      </c>
      <c r="T1703" s="6" cm="1">
        <f t="array" ref="T1703">_xlfn.IFS(laptop_prices3[[#This Row],[Storage]]="512GB SSD", 512, laptop_prices3[[#This Row],[Storage]] = "1TB SSD", 1000, laptop_prices3[[#This Row],[Storage]] = "2TB SSD", 2000, laptop_prices3[[#This Row],[Storage]]= "256GB SSD", 256, laptop_prices3[[#This Row],[Storage]] = "1TB HDD", 1000*0.7)</f>
        <v>512</v>
      </c>
      <c r="U1703" s="5">
        <f>laptop_prices3[[#This Row],[Storage Raw Value]]/ScoreCard!$J$3*ScoreCard!$J$5</f>
        <v>2.048</v>
      </c>
    </row>
    <row r="1704" spans="2:21" x14ac:dyDescent="0.2">
      <c r="B1704" s="4" cm="1">
        <f t="array" ref="B1704">SUM(laptop_prices3[[#This Row],[RAM Comp]:[Weight Comp]]+laptop_prices3[[#This Row],[Storage Comp]])</f>
        <v>16.504857142857144</v>
      </c>
      <c r="C1704">
        <v>1702</v>
      </c>
      <c r="D1704" t="s">
        <v>17</v>
      </c>
      <c r="E1704" t="s">
        <v>31</v>
      </c>
      <c r="F1704">
        <v>8</v>
      </c>
      <c r="G1704" t="s">
        <v>13</v>
      </c>
      <c r="H1704" t="s">
        <v>14</v>
      </c>
      <c r="I1704">
        <v>17.3</v>
      </c>
      <c r="J1704" t="s">
        <v>27</v>
      </c>
      <c r="K1704">
        <v>6.3</v>
      </c>
      <c r="L1704">
        <v>3.04</v>
      </c>
      <c r="M1704" t="s">
        <v>30</v>
      </c>
      <c r="N1704">
        <v>2078.2399999999998</v>
      </c>
      <c r="O1704" s="5">
        <f>(ScoreCard!$E$3-laptop_prices3[[#This Row],[Price ($)]])/ScoreCard!$E$3*ScoreCard!$E$5</f>
        <v>4.0385533518136771</v>
      </c>
      <c r="P1704" s="5">
        <f>laptop_prices3[[#This Row],[RAM (GB)]]/ScoreCard!$F$3*ScoreCard!$F$5</f>
        <v>0.875</v>
      </c>
      <c r="Q1704" s="5">
        <f>laptop_prices3[[#This Row],[Screen Size (inch)]]/ScoreCard!$G$3*ScoreCard!$G$5</f>
        <v>2</v>
      </c>
      <c r="R1704" s="5">
        <f>laptop_prices3[[#This Row],[Battery Life (hours)]]/ScoreCard!$H$3*ScoreCard!$H$5</f>
        <v>3.6750000000000003</v>
      </c>
      <c r="S1704" s="5">
        <f>ScoreCard!$I$3-laptop_prices3[[#This Row],[Weight (kg)]]/ScoreCard!$I$3*ScoreCard!$I$5</f>
        <v>1.7628571428571429</v>
      </c>
      <c r="T1704" s="6" cm="1">
        <f t="array" ref="T1704">_xlfn.IFS(laptop_prices3[[#This Row],[Storage]]="512GB SSD", 512, laptop_prices3[[#This Row],[Storage]] = "1TB SSD", 1000, laptop_prices3[[#This Row],[Storage]] = "2TB SSD", 2000, laptop_prices3[[#This Row],[Storage]]= "256GB SSD", 256, laptop_prices3[[#This Row],[Storage]] = "1TB HDD", 1000*0.7)</f>
        <v>512</v>
      </c>
      <c r="U1704" s="5">
        <f>laptop_prices3[[#This Row],[Storage Raw Value]]/ScoreCard!$J$3*ScoreCard!$J$5</f>
        <v>2.048</v>
      </c>
    </row>
    <row r="1705" spans="2:21" x14ac:dyDescent="0.2">
      <c r="B1705" s="4" cm="1">
        <f t="array" ref="B1705">SUM(laptop_prices3[[#This Row],[RAM Comp]:[Weight Comp]]+laptop_prices3[[#This Row],[Storage Comp]])</f>
        <v>12.515925681255162</v>
      </c>
      <c r="C1705">
        <v>1703</v>
      </c>
      <c r="D1705" t="s">
        <v>11</v>
      </c>
      <c r="E1705" t="s">
        <v>12</v>
      </c>
      <c r="F1705">
        <v>8</v>
      </c>
      <c r="G1705" t="s">
        <v>29</v>
      </c>
      <c r="H1705" t="s">
        <v>44</v>
      </c>
      <c r="I1705">
        <v>14</v>
      </c>
      <c r="J1705" t="s">
        <v>15</v>
      </c>
      <c r="K1705">
        <v>7.5</v>
      </c>
      <c r="L1705">
        <v>3.41</v>
      </c>
      <c r="M1705" t="s">
        <v>30</v>
      </c>
      <c r="N1705">
        <v>1155.1199999999999</v>
      </c>
      <c r="O1705" s="5">
        <f>(ScoreCard!$E$3-laptop_prices3[[#This Row],[Price ($)]])/ScoreCard!$E$3*ScoreCard!$E$5</f>
        <v>4.4656121274477503</v>
      </c>
      <c r="P1705" s="5">
        <f>laptop_prices3[[#This Row],[RAM (GB)]]/ScoreCard!$F$3*ScoreCard!$F$5</f>
        <v>0.875</v>
      </c>
      <c r="Q1705" s="5">
        <f>laptop_prices3[[#This Row],[Screen Size (inch)]]/ScoreCard!$G$3*ScoreCard!$G$5</f>
        <v>1.6184971098265895</v>
      </c>
      <c r="R1705" s="5">
        <f>laptop_prices3[[#This Row],[Battery Life (hours)]]/ScoreCard!$H$3*ScoreCard!$H$5</f>
        <v>4.375</v>
      </c>
      <c r="S1705" s="5">
        <f>ScoreCard!$I$3-laptop_prices3[[#This Row],[Weight (kg)]]/ScoreCard!$I$3*ScoreCard!$I$5</f>
        <v>1.5514285714285714</v>
      </c>
      <c r="T1705" s="6" cm="1">
        <f t="array" ref="T1705">_xlfn.IFS(laptop_prices3[[#This Row],[Storage]]="512GB SSD", 512, laptop_prices3[[#This Row],[Storage]] = "1TB SSD", 1000, laptop_prices3[[#This Row],[Storage]] = "2TB SSD", 2000, laptop_prices3[[#This Row],[Storage]]= "256GB SSD", 256, laptop_prices3[[#This Row],[Storage]] = "1TB HDD", 1000*0.7)</f>
        <v>256</v>
      </c>
      <c r="U1705" s="5">
        <f>laptop_prices3[[#This Row],[Storage Raw Value]]/ScoreCard!$J$3*ScoreCard!$J$5</f>
        <v>1.024</v>
      </c>
    </row>
    <row r="1706" spans="2:21" x14ac:dyDescent="0.2">
      <c r="B1706" s="4" cm="1">
        <f t="array" ref="B1706">SUM(laptop_prices3[[#This Row],[RAM Comp]:[Weight Comp]]+laptop_prices3[[#This Row],[Storage Comp]])</f>
        <v>19.46023011285439</v>
      </c>
      <c r="C1706">
        <v>1704</v>
      </c>
      <c r="D1706" t="s">
        <v>28</v>
      </c>
      <c r="E1706" t="s">
        <v>39</v>
      </c>
      <c r="F1706">
        <v>8</v>
      </c>
      <c r="G1706" t="s">
        <v>13</v>
      </c>
      <c r="H1706" t="s">
        <v>44</v>
      </c>
      <c r="I1706">
        <v>15.6</v>
      </c>
      <c r="J1706" t="s">
        <v>43</v>
      </c>
      <c r="K1706">
        <v>10.9</v>
      </c>
      <c r="L1706">
        <v>2.2200000000000002</v>
      </c>
      <c r="M1706" t="s">
        <v>46</v>
      </c>
      <c r="N1706">
        <v>864.71</v>
      </c>
      <c r="O1706" s="5">
        <f>(ScoreCard!$E$3-laptop_prices3[[#This Row],[Price ($)]])/ScoreCard!$E$3*ScoreCard!$E$5</f>
        <v>4.5999631750167467</v>
      </c>
      <c r="P1706" s="5">
        <f>laptop_prices3[[#This Row],[RAM (GB)]]/ScoreCard!$F$3*ScoreCard!$F$5</f>
        <v>0.875</v>
      </c>
      <c r="Q1706" s="5">
        <f>laptop_prices3[[#This Row],[Screen Size (inch)]]/ScoreCard!$G$3*ScoreCard!$G$5</f>
        <v>1.8034682080924855</v>
      </c>
      <c r="R1706" s="5">
        <f>laptop_prices3[[#This Row],[Battery Life (hours)]]/ScoreCard!$H$3*ScoreCard!$H$5</f>
        <v>6.3583333333333334</v>
      </c>
      <c r="S1706" s="5">
        <f>ScoreCard!$I$3-laptop_prices3[[#This Row],[Weight (kg)]]/ScoreCard!$I$3*ScoreCard!$I$5</f>
        <v>2.2314285714285713</v>
      </c>
      <c r="T1706" s="6" cm="1">
        <f t="array" ref="T1706">_xlfn.IFS(laptop_prices3[[#This Row],[Storage]]="512GB SSD", 512, laptop_prices3[[#This Row],[Storage]] = "1TB SSD", 1000, laptop_prices3[[#This Row],[Storage]] = "2TB SSD", 2000, laptop_prices3[[#This Row],[Storage]]= "256GB SSD", 256, laptop_prices3[[#This Row],[Storage]] = "1TB HDD", 1000*0.7)</f>
        <v>512</v>
      </c>
      <c r="U1706" s="5">
        <f>laptop_prices3[[#This Row],[Storage Raw Value]]/ScoreCard!$J$3*ScoreCard!$J$5</f>
        <v>2.048</v>
      </c>
    </row>
    <row r="1707" spans="2:21" x14ac:dyDescent="0.2">
      <c r="B1707" s="4" cm="1">
        <f t="array" ref="B1707">SUM(laptop_prices3[[#This Row],[RAM Comp]:[Weight Comp]]+laptop_prices3[[#This Row],[Storage Comp]])</f>
        <v>48.150187173135151</v>
      </c>
      <c r="C1707">
        <v>1705</v>
      </c>
      <c r="D1707" t="s">
        <v>11</v>
      </c>
      <c r="E1707" t="s">
        <v>48</v>
      </c>
      <c r="F1707">
        <v>64</v>
      </c>
      <c r="G1707" t="s">
        <v>25</v>
      </c>
      <c r="H1707" t="s">
        <v>35</v>
      </c>
      <c r="I1707">
        <v>16</v>
      </c>
      <c r="J1707" t="s">
        <v>43</v>
      </c>
      <c r="K1707">
        <v>8.1999999999999993</v>
      </c>
      <c r="L1707">
        <v>1.72</v>
      </c>
      <c r="M1707" t="s">
        <v>30</v>
      </c>
      <c r="N1707">
        <v>4952.41</v>
      </c>
      <c r="O1707" s="5">
        <f>(ScoreCard!$E$3-laptop_prices3[[#This Row],[Price ($)]])/ScoreCard!$E$3*ScoreCard!$E$5</f>
        <v>2.7088892548769969</v>
      </c>
      <c r="P1707" s="5">
        <f>laptop_prices3[[#This Row],[RAM (GB)]]/ScoreCard!$F$3*ScoreCard!$F$5</f>
        <v>7</v>
      </c>
      <c r="Q1707" s="5">
        <f>laptop_prices3[[#This Row],[Screen Size (inch)]]/ScoreCard!$G$3*ScoreCard!$G$5</f>
        <v>1.8497109826589595</v>
      </c>
      <c r="R1707" s="5">
        <f>laptop_prices3[[#This Row],[Battery Life (hours)]]/ScoreCard!$H$3*ScoreCard!$H$5</f>
        <v>4.7833333333333323</v>
      </c>
      <c r="S1707" s="5">
        <f>ScoreCard!$I$3-laptop_prices3[[#This Row],[Weight (kg)]]/ScoreCard!$I$3*ScoreCard!$I$5</f>
        <v>2.5171428571428569</v>
      </c>
      <c r="T1707" s="6" cm="1">
        <f t="array" ref="T1707">_xlfn.IFS(laptop_prices3[[#This Row],[Storage]]="512GB SSD", 512, laptop_prices3[[#This Row],[Storage]] = "1TB SSD", 1000, laptop_prices3[[#This Row],[Storage]] = "2TB SSD", 2000, laptop_prices3[[#This Row],[Storage]]= "256GB SSD", 256, laptop_prices3[[#This Row],[Storage]] = "1TB HDD", 1000*0.7)</f>
        <v>2000</v>
      </c>
      <c r="U1707" s="5">
        <f>laptop_prices3[[#This Row],[Storage Raw Value]]/ScoreCard!$J$3*ScoreCard!$J$5</f>
        <v>8</v>
      </c>
    </row>
    <row r="1708" spans="2:21" x14ac:dyDescent="0.2">
      <c r="B1708" s="4" cm="1">
        <f t="array" ref="B1708">SUM(laptop_prices3[[#This Row],[RAM Comp]:[Weight Comp]]+laptop_prices3[[#This Row],[Storage Comp]])</f>
        <v>33.057142857142857</v>
      </c>
      <c r="C1708">
        <v>1706</v>
      </c>
      <c r="D1708" t="s">
        <v>36</v>
      </c>
      <c r="E1708" t="s">
        <v>12</v>
      </c>
      <c r="F1708">
        <v>64</v>
      </c>
      <c r="G1708" t="s">
        <v>19</v>
      </c>
      <c r="H1708" t="s">
        <v>40</v>
      </c>
      <c r="I1708">
        <v>17.3</v>
      </c>
      <c r="J1708" t="s">
        <v>27</v>
      </c>
      <c r="K1708">
        <v>10.8</v>
      </c>
      <c r="L1708">
        <v>3.05</v>
      </c>
      <c r="M1708" t="s">
        <v>30</v>
      </c>
      <c r="N1708">
        <v>3614.95</v>
      </c>
      <c r="O1708" s="5">
        <f>(ScoreCard!$E$3-laptop_prices3[[#This Row],[Price ($)]])/ScoreCard!$E$3*ScoreCard!$E$5</f>
        <v>3.3276322461019179</v>
      </c>
      <c r="P1708" s="5">
        <f>laptop_prices3[[#This Row],[RAM (GB)]]/ScoreCard!$F$3*ScoreCard!$F$5</f>
        <v>7</v>
      </c>
      <c r="Q1708" s="5">
        <f>laptop_prices3[[#This Row],[Screen Size (inch)]]/ScoreCard!$G$3*ScoreCard!$G$5</f>
        <v>2</v>
      </c>
      <c r="R1708" s="5">
        <f>laptop_prices3[[#This Row],[Battery Life (hours)]]/ScoreCard!$H$3*ScoreCard!$H$5</f>
        <v>6.3</v>
      </c>
      <c r="S1708" s="5">
        <f>ScoreCard!$I$3-laptop_prices3[[#This Row],[Weight (kg)]]/ScoreCard!$I$3*ScoreCard!$I$5</f>
        <v>1.7571428571428573</v>
      </c>
      <c r="T1708" s="6" cm="1">
        <f t="array" ref="T1708">_xlfn.IFS(laptop_prices3[[#This Row],[Storage]]="512GB SSD", 512, laptop_prices3[[#This Row],[Storage]] = "1TB SSD", 1000, laptop_prices3[[#This Row],[Storage]] = "2TB SSD", 2000, laptop_prices3[[#This Row],[Storage]]= "256GB SSD", 256, laptop_prices3[[#This Row],[Storage]] = "1TB HDD", 1000*0.7)</f>
        <v>1000</v>
      </c>
      <c r="U1708" s="5">
        <f>laptop_prices3[[#This Row],[Storage Raw Value]]/ScoreCard!$J$3*ScoreCard!$J$5</f>
        <v>4</v>
      </c>
    </row>
    <row r="1709" spans="2:21" x14ac:dyDescent="0.2">
      <c r="B1709" s="4" cm="1">
        <f t="array" ref="B1709">SUM(laptop_prices3[[#This Row],[RAM Comp]:[Weight Comp]]+laptop_prices3[[#This Row],[Storage Comp]])</f>
        <v>27.641801541425821</v>
      </c>
      <c r="C1709">
        <v>1707</v>
      </c>
      <c r="D1709" t="s">
        <v>33</v>
      </c>
      <c r="E1709" t="s">
        <v>39</v>
      </c>
      <c r="F1709">
        <v>32</v>
      </c>
      <c r="G1709" t="s">
        <v>19</v>
      </c>
      <c r="H1709" t="s">
        <v>20</v>
      </c>
      <c r="I1709">
        <v>15.6</v>
      </c>
      <c r="J1709" t="s">
        <v>43</v>
      </c>
      <c r="K1709">
        <v>6.1</v>
      </c>
      <c r="L1709">
        <v>1.26</v>
      </c>
      <c r="M1709" t="s">
        <v>30</v>
      </c>
      <c r="N1709">
        <v>1655.37</v>
      </c>
      <c r="O1709" s="5">
        <f>(ScoreCard!$E$3-laptop_prices3[[#This Row],[Price ($)]])/ScoreCard!$E$3*ScoreCard!$E$5</f>
        <v>4.2341837622179366</v>
      </c>
      <c r="P1709" s="5">
        <f>laptop_prices3[[#This Row],[RAM (GB)]]/ScoreCard!$F$3*ScoreCard!$F$5</f>
        <v>3.5</v>
      </c>
      <c r="Q1709" s="5">
        <f>laptop_prices3[[#This Row],[Screen Size (inch)]]/ScoreCard!$G$3*ScoreCard!$G$5</f>
        <v>1.8034682080924855</v>
      </c>
      <c r="R1709" s="5">
        <f>laptop_prices3[[#This Row],[Battery Life (hours)]]/ScoreCard!$H$3*ScoreCard!$H$5</f>
        <v>3.5583333333333331</v>
      </c>
      <c r="S1709" s="5">
        <f>ScoreCard!$I$3-laptop_prices3[[#This Row],[Weight (kg)]]/ScoreCard!$I$3*ScoreCard!$I$5</f>
        <v>2.7800000000000002</v>
      </c>
      <c r="T1709" s="6" cm="1">
        <f t="array" ref="T1709">_xlfn.IFS(laptop_prices3[[#This Row],[Storage]]="512GB SSD", 512, laptop_prices3[[#This Row],[Storage]] = "1TB SSD", 1000, laptop_prices3[[#This Row],[Storage]] = "2TB SSD", 2000, laptop_prices3[[#This Row],[Storage]]= "256GB SSD", 256, laptop_prices3[[#This Row],[Storage]] = "1TB HDD", 1000*0.7)</f>
        <v>1000</v>
      </c>
      <c r="U1709" s="5">
        <f>laptop_prices3[[#This Row],[Storage Raw Value]]/ScoreCard!$J$3*ScoreCard!$J$5</f>
        <v>4</v>
      </c>
    </row>
    <row r="1710" spans="2:21" x14ac:dyDescent="0.2">
      <c r="B1710" s="4" cm="1">
        <f t="array" ref="B1710">SUM(laptop_prices3[[#This Row],[RAM Comp]:[Weight Comp]]+laptop_prices3[[#This Row],[Storage Comp]])</f>
        <v>21.341714285714286</v>
      </c>
      <c r="C1710">
        <v>1708</v>
      </c>
      <c r="D1710" t="s">
        <v>38</v>
      </c>
      <c r="E1710" t="s">
        <v>37</v>
      </c>
      <c r="F1710">
        <v>64</v>
      </c>
      <c r="G1710" t="s">
        <v>29</v>
      </c>
      <c r="H1710" t="s">
        <v>40</v>
      </c>
      <c r="I1710">
        <v>17.3</v>
      </c>
      <c r="J1710" t="s">
        <v>15</v>
      </c>
      <c r="K1710">
        <v>10.8</v>
      </c>
      <c r="L1710">
        <v>2.72</v>
      </c>
      <c r="M1710" t="s">
        <v>16</v>
      </c>
      <c r="N1710">
        <v>5337.94</v>
      </c>
      <c r="O1710" s="5">
        <f>(ScoreCard!$E$3-laptop_prices3[[#This Row],[Price ($)]])/ScoreCard!$E$3*ScoreCard!$E$5</f>
        <v>2.5305332775715494</v>
      </c>
      <c r="P1710" s="5">
        <f>laptop_prices3[[#This Row],[RAM (GB)]]/ScoreCard!$F$3*ScoreCard!$F$5</f>
        <v>7</v>
      </c>
      <c r="Q1710" s="5">
        <f>laptop_prices3[[#This Row],[Screen Size (inch)]]/ScoreCard!$G$3*ScoreCard!$G$5</f>
        <v>2</v>
      </c>
      <c r="R1710" s="5">
        <f>laptop_prices3[[#This Row],[Battery Life (hours)]]/ScoreCard!$H$3*ScoreCard!$H$5</f>
        <v>6.3</v>
      </c>
      <c r="S1710" s="5">
        <f>ScoreCard!$I$3-laptop_prices3[[#This Row],[Weight (kg)]]/ScoreCard!$I$3*ScoreCard!$I$5</f>
        <v>1.9457142857142855</v>
      </c>
      <c r="T1710" s="6" cm="1">
        <f t="array" ref="T1710">_xlfn.IFS(laptop_prices3[[#This Row],[Storage]]="512GB SSD", 512, laptop_prices3[[#This Row],[Storage]] = "1TB SSD", 1000, laptop_prices3[[#This Row],[Storage]] = "2TB SSD", 2000, laptop_prices3[[#This Row],[Storage]]= "256GB SSD", 256, laptop_prices3[[#This Row],[Storage]] = "1TB HDD", 1000*0.7)</f>
        <v>256</v>
      </c>
      <c r="U1710" s="5">
        <f>laptop_prices3[[#This Row],[Storage Raw Value]]/ScoreCard!$J$3*ScoreCard!$J$5</f>
        <v>1.024</v>
      </c>
    </row>
    <row r="1711" spans="2:21" x14ac:dyDescent="0.2">
      <c r="B1711" s="4" cm="1">
        <f t="array" ref="B1711">SUM(laptop_prices3[[#This Row],[RAM Comp]:[Weight Comp]]+laptop_prices3[[#This Row],[Storage Comp]])</f>
        <v>18.707476190476193</v>
      </c>
      <c r="C1711">
        <v>1709</v>
      </c>
      <c r="D1711" t="s">
        <v>28</v>
      </c>
      <c r="E1711" t="s">
        <v>24</v>
      </c>
      <c r="F1711">
        <v>32</v>
      </c>
      <c r="G1711" t="s">
        <v>13</v>
      </c>
      <c r="H1711" t="s">
        <v>32</v>
      </c>
      <c r="I1711">
        <v>17.3</v>
      </c>
      <c r="J1711" t="s">
        <v>43</v>
      </c>
      <c r="K1711">
        <v>4.9000000000000004</v>
      </c>
      <c r="L1711">
        <v>2.35</v>
      </c>
      <c r="M1711" t="s">
        <v>30</v>
      </c>
      <c r="N1711">
        <v>1808.34</v>
      </c>
      <c r="O1711" s="5">
        <f>(ScoreCard!$E$3-laptop_prices3[[#This Row],[Price ($)]])/ScoreCard!$E$3*ScoreCard!$E$5</f>
        <v>4.1634159520646046</v>
      </c>
      <c r="P1711" s="5">
        <f>laptop_prices3[[#This Row],[RAM (GB)]]/ScoreCard!$F$3*ScoreCard!$F$5</f>
        <v>3.5</v>
      </c>
      <c r="Q1711" s="5">
        <f>laptop_prices3[[#This Row],[Screen Size (inch)]]/ScoreCard!$G$3*ScoreCard!$G$5</f>
        <v>2</v>
      </c>
      <c r="R1711" s="5">
        <f>laptop_prices3[[#This Row],[Battery Life (hours)]]/ScoreCard!$H$3*ScoreCard!$H$5</f>
        <v>2.8583333333333338</v>
      </c>
      <c r="S1711" s="5">
        <f>ScoreCard!$I$3-laptop_prices3[[#This Row],[Weight (kg)]]/ScoreCard!$I$3*ScoreCard!$I$5</f>
        <v>2.157142857142857</v>
      </c>
      <c r="T1711" s="6" cm="1">
        <f t="array" ref="T1711">_xlfn.IFS(laptop_prices3[[#This Row],[Storage]]="512GB SSD", 512, laptop_prices3[[#This Row],[Storage]] = "1TB SSD", 1000, laptop_prices3[[#This Row],[Storage]] = "2TB SSD", 2000, laptop_prices3[[#This Row],[Storage]]= "256GB SSD", 256, laptop_prices3[[#This Row],[Storage]] = "1TB HDD", 1000*0.7)</f>
        <v>512</v>
      </c>
      <c r="U1711" s="5">
        <f>laptop_prices3[[#This Row],[Storage Raw Value]]/ScoreCard!$J$3*ScoreCard!$J$5</f>
        <v>2.048</v>
      </c>
    </row>
    <row r="1712" spans="2:21" x14ac:dyDescent="0.2">
      <c r="B1712" s="4" cm="1">
        <f t="array" ref="B1712">SUM(laptop_prices3[[#This Row],[RAM Comp]:[Weight Comp]]+laptop_prices3[[#This Row],[Storage Comp]])</f>
        <v>18.799524635287643</v>
      </c>
      <c r="C1712">
        <v>1710</v>
      </c>
      <c r="D1712" t="s">
        <v>34</v>
      </c>
      <c r="E1712" t="s">
        <v>48</v>
      </c>
      <c r="F1712">
        <v>64</v>
      </c>
      <c r="G1712" t="s">
        <v>29</v>
      </c>
      <c r="H1712" t="s">
        <v>40</v>
      </c>
      <c r="I1712">
        <v>13.3</v>
      </c>
      <c r="J1712" t="s">
        <v>43</v>
      </c>
      <c r="K1712">
        <v>6.5</v>
      </c>
      <c r="L1712">
        <v>1.97</v>
      </c>
      <c r="M1712" t="s">
        <v>46</v>
      </c>
      <c r="N1712">
        <v>2829.95</v>
      </c>
      <c r="O1712" s="5">
        <f>(ScoreCard!$E$3-laptop_prices3[[#This Row],[Price ($)]])/ScoreCard!$E$3*ScoreCard!$E$5</f>
        <v>3.6907931990362588</v>
      </c>
      <c r="P1712" s="5">
        <f>laptop_prices3[[#This Row],[RAM (GB)]]/ScoreCard!$F$3*ScoreCard!$F$5</f>
        <v>7</v>
      </c>
      <c r="Q1712" s="5">
        <f>laptop_prices3[[#This Row],[Screen Size (inch)]]/ScoreCard!$G$3*ScoreCard!$G$5</f>
        <v>1.5375722543352601</v>
      </c>
      <c r="R1712" s="5">
        <f>laptop_prices3[[#This Row],[Battery Life (hours)]]/ScoreCard!$H$3*ScoreCard!$H$5</f>
        <v>3.7916666666666665</v>
      </c>
      <c r="S1712" s="5">
        <f>ScoreCard!$I$3-laptop_prices3[[#This Row],[Weight (kg)]]/ScoreCard!$I$3*ScoreCard!$I$5</f>
        <v>2.3742857142857146</v>
      </c>
      <c r="T1712" s="6" cm="1">
        <f t="array" ref="T1712">_xlfn.IFS(laptop_prices3[[#This Row],[Storage]]="512GB SSD", 512, laptop_prices3[[#This Row],[Storage]] = "1TB SSD", 1000, laptop_prices3[[#This Row],[Storage]] = "2TB SSD", 2000, laptop_prices3[[#This Row],[Storage]]= "256GB SSD", 256, laptop_prices3[[#This Row],[Storage]] = "1TB HDD", 1000*0.7)</f>
        <v>256</v>
      </c>
      <c r="U1712" s="5">
        <f>laptop_prices3[[#This Row],[Storage Raw Value]]/ScoreCard!$J$3*ScoreCard!$J$5</f>
        <v>1.024</v>
      </c>
    </row>
    <row r="1713" spans="2:21" x14ac:dyDescent="0.2">
      <c r="B1713" s="4" cm="1">
        <f t="array" ref="B1713">SUM(laptop_prices3[[#This Row],[RAM Comp]:[Weight Comp]]+laptop_prices3[[#This Row],[Storage Comp]])</f>
        <v>14.407087255711533</v>
      </c>
      <c r="C1713">
        <v>1711</v>
      </c>
      <c r="D1713" t="s">
        <v>23</v>
      </c>
      <c r="E1713" t="s">
        <v>37</v>
      </c>
      <c r="F1713">
        <v>16</v>
      </c>
      <c r="G1713" t="s">
        <v>29</v>
      </c>
      <c r="H1713" t="s">
        <v>44</v>
      </c>
      <c r="I1713">
        <v>15.6</v>
      </c>
      <c r="J1713" t="s">
        <v>43</v>
      </c>
      <c r="K1713">
        <v>8.1999999999999993</v>
      </c>
      <c r="L1713">
        <v>2.67</v>
      </c>
      <c r="M1713" t="s">
        <v>22</v>
      </c>
      <c r="N1713">
        <v>1459.05</v>
      </c>
      <c r="O1713" s="5">
        <f>(ScoreCard!$E$3-laptop_prices3[[#This Row],[Price ($)]])/ScoreCard!$E$3*ScoreCard!$E$5</f>
        <v>4.3250063842307647</v>
      </c>
      <c r="P1713" s="5">
        <f>laptop_prices3[[#This Row],[RAM (GB)]]/ScoreCard!$F$3*ScoreCard!$F$5</f>
        <v>1.75</v>
      </c>
      <c r="Q1713" s="5">
        <f>laptop_prices3[[#This Row],[Screen Size (inch)]]/ScoreCard!$G$3*ScoreCard!$G$5</f>
        <v>1.8034682080924855</v>
      </c>
      <c r="R1713" s="5">
        <f>laptop_prices3[[#This Row],[Battery Life (hours)]]/ScoreCard!$H$3*ScoreCard!$H$5</f>
        <v>4.7833333333333323</v>
      </c>
      <c r="S1713" s="5">
        <f>ScoreCard!$I$3-laptop_prices3[[#This Row],[Weight (kg)]]/ScoreCard!$I$3*ScoreCard!$I$5</f>
        <v>1.9742857142857144</v>
      </c>
      <c r="T1713" s="6" cm="1">
        <f t="array" ref="T1713">_xlfn.IFS(laptop_prices3[[#This Row],[Storage]]="512GB SSD", 512, laptop_prices3[[#This Row],[Storage]] = "1TB SSD", 1000, laptop_prices3[[#This Row],[Storage]] = "2TB SSD", 2000, laptop_prices3[[#This Row],[Storage]]= "256GB SSD", 256, laptop_prices3[[#This Row],[Storage]] = "1TB HDD", 1000*0.7)</f>
        <v>256</v>
      </c>
      <c r="U1713" s="5">
        <f>laptop_prices3[[#This Row],[Storage Raw Value]]/ScoreCard!$J$3*ScoreCard!$J$5</f>
        <v>1.024</v>
      </c>
    </row>
    <row r="1714" spans="2:21" x14ac:dyDescent="0.2">
      <c r="B1714" s="4" cm="1">
        <f t="array" ref="B1714">SUM(laptop_prices3[[#This Row],[RAM Comp]:[Weight Comp]]+laptop_prices3[[#This Row],[Storage Comp]])</f>
        <v>21.212401871731352</v>
      </c>
      <c r="C1714">
        <v>1712</v>
      </c>
      <c r="D1714" t="s">
        <v>47</v>
      </c>
      <c r="E1714" t="s">
        <v>37</v>
      </c>
      <c r="F1714">
        <v>32</v>
      </c>
      <c r="G1714" t="s">
        <v>13</v>
      </c>
      <c r="H1714" t="s">
        <v>40</v>
      </c>
      <c r="I1714">
        <v>14</v>
      </c>
      <c r="J1714" t="s">
        <v>21</v>
      </c>
      <c r="K1714">
        <v>8.8000000000000007</v>
      </c>
      <c r="L1714">
        <v>1.28</v>
      </c>
      <c r="M1714" t="s">
        <v>30</v>
      </c>
      <c r="N1714">
        <v>2837.79</v>
      </c>
      <c r="O1714" s="5">
        <f>(ScoreCard!$E$3-laptop_prices3[[#This Row],[Price ($)]])/ScoreCard!$E$3*ScoreCard!$E$5</f>
        <v>3.6871662157610929</v>
      </c>
      <c r="P1714" s="5">
        <f>laptop_prices3[[#This Row],[RAM (GB)]]/ScoreCard!$F$3*ScoreCard!$F$5</f>
        <v>3.5</v>
      </c>
      <c r="Q1714" s="5">
        <f>laptop_prices3[[#This Row],[Screen Size (inch)]]/ScoreCard!$G$3*ScoreCard!$G$5</f>
        <v>1.6184971098265895</v>
      </c>
      <c r="R1714" s="5">
        <f>laptop_prices3[[#This Row],[Battery Life (hours)]]/ScoreCard!$H$3*ScoreCard!$H$5</f>
        <v>5.1333333333333337</v>
      </c>
      <c r="S1714" s="5">
        <f>ScoreCard!$I$3-laptop_prices3[[#This Row],[Weight (kg)]]/ScoreCard!$I$3*ScoreCard!$I$5</f>
        <v>2.7685714285714287</v>
      </c>
      <c r="T1714" s="6" cm="1">
        <f t="array" ref="T1714">_xlfn.IFS(laptop_prices3[[#This Row],[Storage]]="512GB SSD", 512, laptop_prices3[[#This Row],[Storage]] = "1TB SSD", 1000, laptop_prices3[[#This Row],[Storage]] = "2TB SSD", 2000, laptop_prices3[[#This Row],[Storage]]= "256GB SSD", 256, laptop_prices3[[#This Row],[Storage]] = "1TB HDD", 1000*0.7)</f>
        <v>512</v>
      </c>
      <c r="U1714" s="5">
        <f>laptop_prices3[[#This Row],[Storage Raw Value]]/ScoreCard!$J$3*ScoreCard!$J$5</f>
        <v>2.048</v>
      </c>
    </row>
    <row r="1715" spans="2:21" x14ac:dyDescent="0.2">
      <c r="B1715" s="4" cm="1">
        <f t="array" ref="B1715">SUM(laptop_prices3[[#This Row],[RAM Comp]:[Weight Comp]]+laptop_prices3[[#This Row],[Storage Comp]])</f>
        <v>19.816262730525736</v>
      </c>
      <c r="C1715">
        <v>1713</v>
      </c>
      <c r="D1715" t="s">
        <v>17</v>
      </c>
      <c r="E1715" t="s">
        <v>48</v>
      </c>
      <c r="F1715">
        <v>4</v>
      </c>
      <c r="G1715" t="s">
        <v>42</v>
      </c>
      <c r="H1715" t="s">
        <v>44</v>
      </c>
      <c r="I1715">
        <v>13.3</v>
      </c>
      <c r="J1715" t="s">
        <v>21</v>
      </c>
      <c r="K1715">
        <v>8.5</v>
      </c>
      <c r="L1715">
        <v>3.18</v>
      </c>
      <c r="M1715" t="s">
        <v>30</v>
      </c>
      <c r="N1715">
        <v>709.21</v>
      </c>
      <c r="O1715" s="5">
        <f>(ScoreCard!$E$3-laptop_prices3[[#This Row],[Price ($)]])/ScoreCard!$E$3*ScoreCard!$E$5</f>
        <v>4.671901427476989</v>
      </c>
      <c r="P1715" s="5">
        <f>laptop_prices3[[#This Row],[RAM (GB)]]/ScoreCard!$F$3*ScoreCard!$F$5</f>
        <v>0.4375</v>
      </c>
      <c r="Q1715" s="5">
        <f>laptop_prices3[[#This Row],[Screen Size (inch)]]/ScoreCard!$G$3*ScoreCard!$G$5</f>
        <v>1.5375722543352601</v>
      </c>
      <c r="R1715" s="5">
        <f>laptop_prices3[[#This Row],[Battery Life (hours)]]/ScoreCard!$H$3*ScoreCard!$H$5</f>
        <v>4.9583333333333339</v>
      </c>
      <c r="S1715" s="5">
        <f>ScoreCard!$I$3-laptop_prices3[[#This Row],[Weight (kg)]]/ScoreCard!$I$3*ScoreCard!$I$5</f>
        <v>1.6828571428571428</v>
      </c>
      <c r="T1715" s="6" cm="1">
        <f t="array" ref="T1715">_xlfn.IFS(laptop_prices3[[#This Row],[Storage]]="512GB SSD", 512, laptop_prices3[[#This Row],[Storage]] = "1TB SSD", 1000, laptop_prices3[[#This Row],[Storage]] = "2TB SSD", 2000, laptop_prices3[[#This Row],[Storage]]= "256GB SSD", 256, laptop_prices3[[#This Row],[Storage]] = "1TB HDD", 1000*0.7)</f>
        <v>700</v>
      </c>
      <c r="U1715" s="5">
        <f>laptop_prices3[[#This Row],[Storage Raw Value]]/ScoreCard!$J$3*ScoreCard!$J$5</f>
        <v>2.8</v>
      </c>
    </row>
    <row r="1716" spans="2:21" x14ac:dyDescent="0.2">
      <c r="B1716" s="4" cm="1">
        <f t="array" ref="B1716">SUM(laptop_prices3[[#This Row],[RAM Comp]:[Weight Comp]]+laptop_prices3[[#This Row],[Storage Comp]])</f>
        <v>13.112087255711533</v>
      </c>
      <c r="C1716">
        <v>1714</v>
      </c>
      <c r="D1716" t="s">
        <v>23</v>
      </c>
      <c r="E1716" t="s">
        <v>31</v>
      </c>
      <c r="F1716">
        <v>16</v>
      </c>
      <c r="G1716" t="s">
        <v>29</v>
      </c>
      <c r="H1716" t="s">
        <v>32</v>
      </c>
      <c r="I1716">
        <v>15.6</v>
      </c>
      <c r="J1716" t="s">
        <v>27</v>
      </c>
      <c r="K1716">
        <v>5.5</v>
      </c>
      <c r="L1716">
        <v>2.1800000000000002</v>
      </c>
      <c r="M1716" t="s">
        <v>46</v>
      </c>
      <c r="N1716">
        <v>1725.31</v>
      </c>
      <c r="O1716" s="5">
        <f>(ScoreCard!$E$3-laptop_prices3[[#This Row],[Price ($)]])/ScoreCard!$E$3*ScoreCard!$E$5</f>
        <v>4.20182774050045</v>
      </c>
      <c r="P1716" s="5">
        <f>laptop_prices3[[#This Row],[RAM (GB)]]/ScoreCard!$F$3*ScoreCard!$F$5</f>
        <v>1.75</v>
      </c>
      <c r="Q1716" s="5">
        <f>laptop_prices3[[#This Row],[Screen Size (inch)]]/ScoreCard!$G$3*ScoreCard!$G$5</f>
        <v>1.8034682080924855</v>
      </c>
      <c r="R1716" s="5">
        <f>laptop_prices3[[#This Row],[Battery Life (hours)]]/ScoreCard!$H$3*ScoreCard!$H$5</f>
        <v>3.208333333333333</v>
      </c>
      <c r="S1716" s="5">
        <f>ScoreCard!$I$3-laptop_prices3[[#This Row],[Weight (kg)]]/ScoreCard!$I$3*ScoreCard!$I$5</f>
        <v>2.2542857142857144</v>
      </c>
      <c r="T1716" s="6" cm="1">
        <f t="array" ref="T1716">_xlfn.IFS(laptop_prices3[[#This Row],[Storage]]="512GB SSD", 512, laptop_prices3[[#This Row],[Storage]] = "1TB SSD", 1000, laptop_prices3[[#This Row],[Storage]] = "2TB SSD", 2000, laptop_prices3[[#This Row],[Storage]]= "256GB SSD", 256, laptop_prices3[[#This Row],[Storage]] = "1TB HDD", 1000*0.7)</f>
        <v>256</v>
      </c>
      <c r="U1716" s="5">
        <f>laptop_prices3[[#This Row],[Storage Raw Value]]/ScoreCard!$J$3*ScoreCard!$J$5</f>
        <v>1.024</v>
      </c>
    </row>
    <row r="1717" spans="2:21" x14ac:dyDescent="0.2">
      <c r="B1717" s="4" cm="1">
        <f t="array" ref="B1717">SUM(laptop_prices3[[#This Row],[RAM Comp]:[Weight Comp]]+laptop_prices3[[#This Row],[Storage Comp]])</f>
        <v>11.715777731902008</v>
      </c>
      <c r="C1717">
        <v>1715</v>
      </c>
      <c r="D1717" t="s">
        <v>23</v>
      </c>
      <c r="E1717" t="s">
        <v>39</v>
      </c>
      <c r="F1717">
        <v>4</v>
      </c>
      <c r="G1717" t="s">
        <v>29</v>
      </c>
      <c r="H1717" t="s">
        <v>40</v>
      </c>
      <c r="I1717">
        <v>15.6</v>
      </c>
      <c r="J1717" t="s">
        <v>27</v>
      </c>
      <c r="K1717">
        <v>4.7</v>
      </c>
      <c r="L1717">
        <v>1.51</v>
      </c>
      <c r="M1717" t="s">
        <v>46</v>
      </c>
      <c r="N1717">
        <v>1616.13</v>
      </c>
      <c r="O1717" s="5">
        <f>(ScoreCard!$E$3-laptop_prices3[[#This Row],[Price ($)]])/ScoreCard!$E$3*ScoreCard!$E$5</f>
        <v>4.2523371836104769</v>
      </c>
      <c r="P1717" s="5">
        <f>laptop_prices3[[#This Row],[RAM (GB)]]/ScoreCard!$F$3*ScoreCard!$F$5</f>
        <v>0.4375</v>
      </c>
      <c r="Q1717" s="5">
        <f>laptop_prices3[[#This Row],[Screen Size (inch)]]/ScoreCard!$G$3*ScoreCard!$G$5</f>
        <v>1.8034682080924855</v>
      </c>
      <c r="R1717" s="5">
        <f>laptop_prices3[[#This Row],[Battery Life (hours)]]/ScoreCard!$H$3*ScoreCard!$H$5</f>
        <v>2.7416666666666667</v>
      </c>
      <c r="S1717" s="5">
        <f>ScoreCard!$I$3-laptop_prices3[[#This Row],[Weight (kg)]]/ScoreCard!$I$3*ScoreCard!$I$5</f>
        <v>2.637142857142857</v>
      </c>
      <c r="T1717" s="6" cm="1">
        <f t="array" ref="T1717">_xlfn.IFS(laptop_prices3[[#This Row],[Storage]]="512GB SSD", 512, laptop_prices3[[#This Row],[Storage]] = "1TB SSD", 1000, laptop_prices3[[#This Row],[Storage]] = "2TB SSD", 2000, laptop_prices3[[#This Row],[Storage]]= "256GB SSD", 256, laptop_prices3[[#This Row],[Storage]] = "1TB HDD", 1000*0.7)</f>
        <v>256</v>
      </c>
      <c r="U1717" s="5">
        <f>laptop_prices3[[#This Row],[Storage Raw Value]]/ScoreCard!$J$3*ScoreCard!$J$5</f>
        <v>1.024</v>
      </c>
    </row>
    <row r="1718" spans="2:21" x14ac:dyDescent="0.2">
      <c r="B1718" s="4" cm="1">
        <f t="array" ref="B1718">SUM(laptop_prices3[[#This Row],[RAM Comp]:[Weight Comp]]+laptop_prices3[[#This Row],[Storage Comp]])</f>
        <v>31.074238921001925</v>
      </c>
      <c r="C1718">
        <v>1716</v>
      </c>
      <c r="D1718" t="s">
        <v>47</v>
      </c>
      <c r="E1718" t="s">
        <v>12</v>
      </c>
      <c r="F1718">
        <v>64</v>
      </c>
      <c r="G1718" t="s">
        <v>19</v>
      </c>
      <c r="H1718" t="s">
        <v>26</v>
      </c>
      <c r="I1718">
        <v>13.3</v>
      </c>
      <c r="J1718" t="s">
        <v>27</v>
      </c>
      <c r="K1718">
        <v>7.4</v>
      </c>
      <c r="L1718">
        <v>2.2400000000000002</v>
      </c>
      <c r="M1718" t="s">
        <v>16</v>
      </c>
      <c r="N1718">
        <v>4164.7700000000004</v>
      </c>
      <c r="O1718" s="5">
        <f>(ScoreCard!$E$3-laptop_prices3[[#This Row],[Price ($)]])/ScoreCard!$E$3*ScoreCard!$E$5</f>
        <v>3.0732715389141991</v>
      </c>
      <c r="P1718" s="5">
        <f>laptop_prices3[[#This Row],[RAM (GB)]]/ScoreCard!$F$3*ScoreCard!$F$5</f>
        <v>7</v>
      </c>
      <c r="Q1718" s="5">
        <f>laptop_prices3[[#This Row],[Screen Size (inch)]]/ScoreCard!$G$3*ScoreCard!$G$5</f>
        <v>1.5375722543352601</v>
      </c>
      <c r="R1718" s="5">
        <f>laptop_prices3[[#This Row],[Battery Life (hours)]]/ScoreCard!$H$3*ScoreCard!$H$5</f>
        <v>4.3166666666666664</v>
      </c>
      <c r="S1718" s="5">
        <f>ScoreCard!$I$3-laptop_prices3[[#This Row],[Weight (kg)]]/ScoreCard!$I$3*ScoreCard!$I$5</f>
        <v>2.2199999999999998</v>
      </c>
      <c r="T1718" s="6" cm="1">
        <f t="array" ref="T1718">_xlfn.IFS(laptop_prices3[[#This Row],[Storage]]="512GB SSD", 512, laptop_prices3[[#This Row],[Storage]] = "1TB SSD", 1000, laptop_prices3[[#This Row],[Storage]] = "2TB SSD", 2000, laptop_prices3[[#This Row],[Storage]]= "256GB SSD", 256, laptop_prices3[[#This Row],[Storage]] = "1TB HDD", 1000*0.7)</f>
        <v>1000</v>
      </c>
      <c r="U1718" s="5">
        <f>laptop_prices3[[#This Row],[Storage Raw Value]]/ScoreCard!$J$3*ScoreCard!$J$5</f>
        <v>4</v>
      </c>
    </row>
    <row r="1719" spans="2:21" x14ac:dyDescent="0.2">
      <c r="B1719" s="4" cm="1">
        <f t="array" ref="B1719">SUM(laptop_prices3[[#This Row],[RAM Comp]:[Weight Comp]]+laptop_prices3[[#This Row],[Storage Comp]])</f>
        <v>19.804806633636112</v>
      </c>
      <c r="C1719">
        <v>1717</v>
      </c>
      <c r="D1719" t="s">
        <v>33</v>
      </c>
      <c r="E1719" t="s">
        <v>37</v>
      </c>
      <c r="F1719">
        <v>4</v>
      </c>
      <c r="G1719" t="s">
        <v>42</v>
      </c>
      <c r="H1719" t="s">
        <v>32</v>
      </c>
      <c r="I1719">
        <v>14</v>
      </c>
      <c r="J1719" t="s">
        <v>15</v>
      </c>
      <c r="K1719">
        <v>6.5</v>
      </c>
      <c r="L1719">
        <v>1.3</v>
      </c>
      <c r="M1719" t="s">
        <v>46</v>
      </c>
      <c r="N1719">
        <v>1556.87</v>
      </c>
      <c r="O1719" s="5">
        <f>(ScoreCard!$E$3-laptop_prices3[[#This Row],[Price ($)]])/ScoreCard!$E$3*ScoreCard!$E$5</f>
        <v>4.2797523658663863</v>
      </c>
      <c r="P1719" s="5">
        <f>laptop_prices3[[#This Row],[RAM (GB)]]/ScoreCard!$F$3*ScoreCard!$F$5</f>
        <v>0.4375</v>
      </c>
      <c r="Q1719" s="5">
        <f>laptop_prices3[[#This Row],[Screen Size (inch)]]/ScoreCard!$G$3*ScoreCard!$G$5</f>
        <v>1.6184971098265895</v>
      </c>
      <c r="R1719" s="5">
        <f>laptop_prices3[[#This Row],[Battery Life (hours)]]/ScoreCard!$H$3*ScoreCard!$H$5</f>
        <v>3.7916666666666665</v>
      </c>
      <c r="S1719" s="5">
        <f>ScoreCard!$I$3-laptop_prices3[[#This Row],[Weight (kg)]]/ScoreCard!$I$3*ScoreCard!$I$5</f>
        <v>2.7571428571428571</v>
      </c>
      <c r="T1719" s="6" cm="1">
        <f t="array" ref="T1719">_xlfn.IFS(laptop_prices3[[#This Row],[Storage]]="512GB SSD", 512, laptop_prices3[[#This Row],[Storage]] = "1TB SSD", 1000, laptop_prices3[[#This Row],[Storage]] = "2TB SSD", 2000, laptop_prices3[[#This Row],[Storage]]= "256GB SSD", 256, laptop_prices3[[#This Row],[Storage]] = "1TB HDD", 1000*0.7)</f>
        <v>700</v>
      </c>
      <c r="U1719" s="5">
        <f>laptop_prices3[[#This Row],[Storage Raw Value]]/ScoreCard!$J$3*ScoreCard!$J$5</f>
        <v>2.8</v>
      </c>
    </row>
    <row r="1720" spans="2:21" x14ac:dyDescent="0.2">
      <c r="B1720" s="4" cm="1">
        <f t="array" ref="B1720">SUM(laptop_prices3[[#This Row],[RAM Comp]:[Weight Comp]]+laptop_prices3[[#This Row],[Storage Comp]])</f>
        <v>31.70087806220754</v>
      </c>
      <c r="C1720">
        <v>1718</v>
      </c>
      <c r="D1720" t="s">
        <v>28</v>
      </c>
      <c r="E1720" t="s">
        <v>37</v>
      </c>
      <c r="F1720">
        <v>64</v>
      </c>
      <c r="G1720" t="s">
        <v>19</v>
      </c>
      <c r="H1720" t="s">
        <v>44</v>
      </c>
      <c r="I1720">
        <v>14</v>
      </c>
      <c r="J1720" t="s">
        <v>43</v>
      </c>
      <c r="K1720">
        <v>8.6</v>
      </c>
      <c r="L1720">
        <v>2.5099999999999998</v>
      </c>
      <c r="M1720" t="s">
        <v>16</v>
      </c>
      <c r="N1720">
        <v>2727.61</v>
      </c>
      <c r="O1720" s="5">
        <f>(ScoreCard!$E$3-laptop_prices3[[#This Row],[Price ($)]])/ScoreCard!$E$3*ScoreCard!$E$5</f>
        <v>3.7381382842888704</v>
      </c>
      <c r="P1720" s="5">
        <f>laptop_prices3[[#This Row],[RAM (GB)]]/ScoreCard!$F$3*ScoreCard!$F$5</f>
        <v>7</v>
      </c>
      <c r="Q1720" s="5">
        <f>laptop_prices3[[#This Row],[Screen Size (inch)]]/ScoreCard!$G$3*ScoreCard!$G$5</f>
        <v>1.6184971098265895</v>
      </c>
      <c r="R1720" s="5">
        <f>laptop_prices3[[#This Row],[Battery Life (hours)]]/ScoreCard!$H$3*ScoreCard!$H$5</f>
        <v>5.0166666666666666</v>
      </c>
      <c r="S1720" s="5">
        <f>ScoreCard!$I$3-laptop_prices3[[#This Row],[Weight (kg)]]/ScoreCard!$I$3*ScoreCard!$I$5</f>
        <v>2.0657142857142858</v>
      </c>
      <c r="T1720" s="6" cm="1">
        <f t="array" ref="T1720">_xlfn.IFS(laptop_prices3[[#This Row],[Storage]]="512GB SSD", 512, laptop_prices3[[#This Row],[Storage]] = "1TB SSD", 1000, laptop_prices3[[#This Row],[Storage]] = "2TB SSD", 2000, laptop_prices3[[#This Row],[Storage]]= "256GB SSD", 256, laptop_prices3[[#This Row],[Storage]] = "1TB HDD", 1000*0.7)</f>
        <v>1000</v>
      </c>
      <c r="U1720" s="5">
        <f>laptop_prices3[[#This Row],[Storage Raw Value]]/ScoreCard!$J$3*ScoreCard!$J$5</f>
        <v>4</v>
      </c>
    </row>
    <row r="1721" spans="2:21" x14ac:dyDescent="0.2">
      <c r="B1721" s="4" cm="1">
        <f t="array" ref="B1721">SUM(laptop_prices3[[#This Row],[RAM Comp]:[Weight Comp]]+laptop_prices3[[#This Row],[Storage Comp]])</f>
        <v>13.085761904761906</v>
      </c>
      <c r="C1721">
        <v>1719</v>
      </c>
      <c r="D1721" t="s">
        <v>28</v>
      </c>
      <c r="E1721" t="s">
        <v>18</v>
      </c>
      <c r="F1721">
        <v>8</v>
      </c>
      <c r="G1721" t="s">
        <v>29</v>
      </c>
      <c r="H1721" t="s">
        <v>44</v>
      </c>
      <c r="I1721">
        <v>17.3</v>
      </c>
      <c r="J1721" t="s">
        <v>43</v>
      </c>
      <c r="K1721">
        <v>7</v>
      </c>
      <c r="L1721">
        <v>2.57</v>
      </c>
      <c r="M1721" t="s">
        <v>46</v>
      </c>
      <c r="N1721">
        <v>829.86</v>
      </c>
      <c r="O1721" s="5">
        <f>(ScoreCard!$E$3-laptop_prices3[[#This Row],[Price ($)]])/ScoreCard!$E$3*ScoreCard!$E$5</f>
        <v>4.6160856708253606</v>
      </c>
      <c r="P1721" s="5">
        <f>laptop_prices3[[#This Row],[RAM (GB)]]/ScoreCard!$F$3*ScoreCard!$F$5</f>
        <v>0.875</v>
      </c>
      <c r="Q1721" s="5">
        <f>laptop_prices3[[#This Row],[Screen Size (inch)]]/ScoreCard!$G$3*ScoreCard!$G$5</f>
        <v>2</v>
      </c>
      <c r="R1721" s="5">
        <f>laptop_prices3[[#This Row],[Battery Life (hours)]]/ScoreCard!$H$3*ScoreCard!$H$5</f>
        <v>4.0833333333333339</v>
      </c>
      <c r="S1721" s="5">
        <f>ScoreCard!$I$3-laptop_prices3[[#This Row],[Weight (kg)]]/ScoreCard!$I$3*ScoreCard!$I$5</f>
        <v>2.0314285714285716</v>
      </c>
      <c r="T1721" s="6" cm="1">
        <f t="array" ref="T1721">_xlfn.IFS(laptop_prices3[[#This Row],[Storage]]="512GB SSD", 512, laptop_prices3[[#This Row],[Storage]] = "1TB SSD", 1000, laptop_prices3[[#This Row],[Storage]] = "2TB SSD", 2000, laptop_prices3[[#This Row],[Storage]]= "256GB SSD", 256, laptop_prices3[[#This Row],[Storage]] = "1TB HDD", 1000*0.7)</f>
        <v>256</v>
      </c>
      <c r="U1721" s="5">
        <f>laptop_prices3[[#This Row],[Storage Raw Value]]/ScoreCard!$J$3*ScoreCard!$J$5</f>
        <v>1.024</v>
      </c>
    </row>
    <row r="1722" spans="2:21" x14ac:dyDescent="0.2">
      <c r="B1722" s="4" cm="1">
        <f t="array" ref="B1722">SUM(laptop_prices3[[#This Row],[RAM Comp]:[Weight Comp]]+laptop_prices3[[#This Row],[Storage Comp]])</f>
        <v>17.374925268373246</v>
      </c>
      <c r="C1722">
        <v>1720</v>
      </c>
      <c r="D1722" t="s">
        <v>11</v>
      </c>
      <c r="E1722" t="s">
        <v>12</v>
      </c>
      <c r="F1722">
        <v>4</v>
      </c>
      <c r="G1722" t="s">
        <v>13</v>
      </c>
      <c r="H1722" t="s">
        <v>44</v>
      </c>
      <c r="I1722">
        <v>16</v>
      </c>
      <c r="J1722" t="s">
        <v>43</v>
      </c>
      <c r="K1722">
        <v>7.8</v>
      </c>
      <c r="L1722">
        <v>2.02</v>
      </c>
      <c r="M1722" t="s">
        <v>30</v>
      </c>
      <c r="N1722">
        <v>900.4</v>
      </c>
      <c r="O1722" s="5">
        <f>(ScoreCard!$E$3-laptop_prices3[[#This Row],[Price ($)]])/ScoreCard!$E$3*ScoreCard!$E$5</f>
        <v>4.5834520738572229</v>
      </c>
      <c r="P1722" s="5">
        <f>laptop_prices3[[#This Row],[RAM (GB)]]/ScoreCard!$F$3*ScoreCard!$F$5</f>
        <v>0.4375</v>
      </c>
      <c r="Q1722" s="5">
        <f>laptop_prices3[[#This Row],[Screen Size (inch)]]/ScoreCard!$G$3*ScoreCard!$G$5</f>
        <v>1.8497109826589595</v>
      </c>
      <c r="R1722" s="5">
        <f>laptop_prices3[[#This Row],[Battery Life (hours)]]/ScoreCard!$H$3*ScoreCard!$H$5</f>
        <v>4.55</v>
      </c>
      <c r="S1722" s="5">
        <f>ScoreCard!$I$3-laptop_prices3[[#This Row],[Weight (kg)]]/ScoreCard!$I$3*ScoreCard!$I$5</f>
        <v>2.3457142857142856</v>
      </c>
      <c r="T1722" s="6" cm="1">
        <f t="array" ref="T1722">_xlfn.IFS(laptop_prices3[[#This Row],[Storage]]="512GB SSD", 512, laptop_prices3[[#This Row],[Storage]] = "1TB SSD", 1000, laptop_prices3[[#This Row],[Storage]] = "2TB SSD", 2000, laptop_prices3[[#This Row],[Storage]]= "256GB SSD", 256, laptop_prices3[[#This Row],[Storage]] = "1TB HDD", 1000*0.7)</f>
        <v>512</v>
      </c>
      <c r="U1722" s="5">
        <f>laptop_prices3[[#This Row],[Storage Raw Value]]/ScoreCard!$J$3*ScoreCard!$J$5</f>
        <v>2.048</v>
      </c>
    </row>
    <row r="1723" spans="2:21" x14ac:dyDescent="0.2">
      <c r="B1723" s="4" cm="1">
        <f t="array" ref="B1723">SUM(laptop_prices3[[#This Row],[RAM Comp]:[Weight Comp]]+laptop_prices3[[#This Row],[Storage Comp]])</f>
        <v>19.206710982658961</v>
      </c>
      <c r="C1723">
        <v>1721</v>
      </c>
      <c r="D1723" t="s">
        <v>17</v>
      </c>
      <c r="E1723" t="s">
        <v>48</v>
      </c>
      <c r="F1723">
        <v>16</v>
      </c>
      <c r="G1723" t="s">
        <v>13</v>
      </c>
      <c r="H1723" t="s">
        <v>20</v>
      </c>
      <c r="I1723">
        <v>16</v>
      </c>
      <c r="J1723" t="s">
        <v>15</v>
      </c>
      <c r="K1723">
        <v>8.6999999999999993</v>
      </c>
      <c r="L1723">
        <v>2.0299999999999998</v>
      </c>
      <c r="M1723" t="s">
        <v>30</v>
      </c>
      <c r="N1723">
        <v>2715.81</v>
      </c>
      <c r="O1723" s="5">
        <f>(ScoreCard!$E$3-laptop_prices3[[#This Row],[Price ($)]])/ScoreCard!$E$3*ScoreCard!$E$5</f>
        <v>3.7435972642183297</v>
      </c>
      <c r="P1723" s="5">
        <f>laptop_prices3[[#This Row],[RAM (GB)]]/ScoreCard!$F$3*ScoreCard!$F$5</f>
        <v>1.75</v>
      </c>
      <c r="Q1723" s="5">
        <f>laptop_prices3[[#This Row],[Screen Size (inch)]]/ScoreCard!$G$3*ScoreCard!$G$5</f>
        <v>1.8497109826589595</v>
      </c>
      <c r="R1723" s="5">
        <f>laptop_prices3[[#This Row],[Battery Life (hours)]]/ScoreCard!$H$3*ScoreCard!$H$5</f>
        <v>5.0750000000000002</v>
      </c>
      <c r="S1723" s="5">
        <f>ScoreCard!$I$3-laptop_prices3[[#This Row],[Weight (kg)]]/ScoreCard!$I$3*ScoreCard!$I$5</f>
        <v>2.34</v>
      </c>
      <c r="T1723" s="6" cm="1">
        <f t="array" ref="T1723">_xlfn.IFS(laptop_prices3[[#This Row],[Storage]]="512GB SSD", 512, laptop_prices3[[#This Row],[Storage]] = "1TB SSD", 1000, laptop_prices3[[#This Row],[Storage]] = "2TB SSD", 2000, laptop_prices3[[#This Row],[Storage]]= "256GB SSD", 256, laptop_prices3[[#This Row],[Storage]] = "1TB HDD", 1000*0.7)</f>
        <v>512</v>
      </c>
      <c r="U1723" s="5">
        <f>laptop_prices3[[#This Row],[Storage Raw Value]]/ScoreCard!$J$3*ScoreCard!$J$5</f>
        <v>2.048</v>
      </c>
    </row>
    <row r="1724" spans="2:21" x14ac:dyDescent="0.2">
      <c r="B1724" s="4" cm="1">
        <f t="array" ref="B1724">SUM(laptop_prices3[[#This Row],[RAM Comp]:[Weight Comp]]+laptop_prices3[[#This Row],[Storage Comp]])</f>
        <v>15.3735</v>
      </c>
      <c r="C1724">
        <v>1722</v>
      </c>
      <c r="D1724" t="s">
        <v>34</v>
      </c>
      <c r="E1724" t="s">
        <v>31</v>
      </c>
      <c r="F1724">
        <v>4</v>
      </c>
      <c r="G1724" t="s">
        <v>29</v>
      </c>
      <c r="H1724" t="s">
        <v>26</v>
      </c>
      <c r="I1724">
        <v>17.3</v>
      </c>
      <c r="J1724" t="s">
        <v>15</v>
      </c>
      <c r="K1724">
        <v>10.8</v>
      </c>
      <c r="L1724">
        <v>1.68</v>
      </c>
      <c r="M1724" t="s">
        <v>30</v>
      </c>
      <c r="N1724">
        <v>1089.6600000000001</v>
      </c>
      <c r="O1724" s="5">
        <f>(ScoreCard!$E$3-laptop_prices3[[#This Row],[Price ($)]])/ScoreCard!$E$3*ScoreCard!$E$5</f>
        <v>4.495895587293715</v>
      </c>
      <c r="P1724" s="5">
        <f>laptop_prices3[[#This Row],[RAM (GB)]]/ScoreCard!$F$3*ScoreCard!$F$5</f>
        <v>0.4375</v>
      </c>
      <c r="Q1724" s="5">
        <f>laptop_prices3[[#This Row],[Screen Size (inch)]]/ScoreCard!$G$3*ScoreCard!$G$5</f>
        <v>2</v>
      </c>
      <c r="R1724" s="5">
        <f>laptop_prices3[[#This Row],[Battery Life (hours)]]/ScoreCard!$H$3*ScoreCard!$H$5</f>
        <v>6.3</v>
      </c>
      <c r="S1724" s="5">
        <f>ScoreCard!$I$3-laptop_prices3[[#This Row],[Weight (kg)]]/ScoreCard!$I$3*ScoreCard!$I$5</f>
        <v>2.54</v>
      </c>
      <c r="T1724" s="6" cm="1">
        <f t="array" ref="T1724">_xlfn.IFS(laptop_prices3[[#This Row],[Storage]]="512GB SSD", 512, laptop_prices3[[#This Row],[Storage]] = "1TB SSD", 1000, laptop_prices3[[#This Row],[Storage]] = "2TB SSD", 2000, laptop_prices3[[#This Row],[Storage]]= "256GB SSD", 256, laptop_prices3[[#This Row],[Storage]] = "1TB HDD", 1000*0.7)</f>
        <v>256</v>
      </c>
      <c r="U1724" s="5">
        <f>laptop_prices3[[#This Row],[Storage Raw Value]]/ScoreCard!$J$3*ScoreCard!$J$5</f>
        <v>1.024</v>
      </c>
    </row>
    <row r="1725" spans="2:21" x14ac:dyDescent="0.2">
      <c r="B1725" s="4" cm="1">
        <f t="array" ref="B1725">SUM(laptop_prices3[[#This Row],[RAM Comp]:[Weight Comp]]+laptop_prices3[[#This Row],[Storage Comp]])</f>
        <v>45.660191301954306</v>
      </c>
      <c r="C1725">
        <v>1723</v>
      </c>
      <c r="D1725" t="s">
        <v>28</v>
      </c>
      <c r="E1725" t="s">
        <v>24</v>
      </c>
      <c r="F1725">
        <v>32</v>
      </c>
      <c r="G1725" t="s">
        <v>25</v>
      </c>
      <c r="H1725" t="s">
        <v>40</v>
      </c>
      <c r="I1725">
        <v>13.3</v>
      </c>
      <c r="J1725" t="s">
        <v>15</v>
      </c>
      <c r="K1725">
        <v>10.3</v>
      </c>
      <c r="L1725">
        <v>1.55</v>
      </c>
      <c r="M1725" t="s">
        <v>30</v>
      </c>
      <c r="N1725">
        <v>1909.34</v>
      </c>
      <c r="O1725" s="5">
        <f>(ScoreCard!$E$3-laptop_prices3[[#This Row],[Price ($)]])/ScoreCard!$E$3*ScoreCard!$E$5</f>
        <v>4.1166907848717784</v>
      </c>
      <c r="P1725" s="5">
        <f>laptop_prices3[[#This Row],[RAM (GB)]]/ScoreCard!$F$3*ScoreCard!$F$5</f>
        <v>3.5</v>
      </c>
      <c r="Q1725" s="5">
        <f>laptop_prices3[[#This Row],[Screen Size (inch)]]/ScoreCard!$G$3*ScoreCard!$G$5</f>
        <v>1.5375722543352601</v>
      </c>
      <c r="R1725" s="5">
        <f>laptop_prices3[[#This Row],[Battery Life (hours)]]/ScoreCard!$H$3*ScoreCard!$H$5</f>
        <v>6.0083333333333337</v>
      </c>
      <c r="S1725" s="5">
        <f>ScoreCard!$I$3-laptop_prices3[[#This Row],[Weight (kg)]]/ScoreCard!$I$3*ScoreCard!$I$5</f>
        <v>2.6142857142857143</v>
      </c>
      <c r="T1725" s="6" cm="1">
        <f t="array" ref="T1725">_xlfn.IFS(laptop_prices3[[#This Row],[Storage]]="512GB SSD", 512, laptop_prices3[[#This Row],[Storage]] = "1TB SSD", 1000, laptop_prices3[[#This Row],[Storage]] = "2TB SSD", 2000, laptop_prices3[[#This Row],[Storage]]= "256GB SSD", 256, laptop_prices3[[#This Row],[Storage]] = "1TB HDD", 1000*0.7)</f>
        <v>2000</v>
      </c>
      <c r="U1725" s="5">
        <f>laptop_prices3[[#This Row],[Storage Raw Value]]/ScoreCard!$J$3*ScoreCard!$J$5</f>
        <v>8</v>
      </c>
    </row>
    <row r="1726" spans="2:21" x14ac:dyDescent="0.2">
      <c r="B1726" s="4" cm="1">
        <f t="array" ref="B1726">SUM(laptop_prices3[[#This Row],[RAM Comp]:[Weight Comp]]+laptop_prices3[[#This Row],[Storage Comp]])</f>
        <v>47.478571428571428</v>
      </c>
      <c r="C1726">
        <v>1724</v>
      </c>
      <c r="D1726" t="s">
        <v>28</v>
      </c>
      <c r="E1726" t="s">
        <v>18</v>
      </c>
      <c r="F1726">
        <v>64</v>
      </c>
      <c r="G1726" t="s">
        <v>25</v>
      </c>
      <c r="H1726" t="s">
        <v>35</v>
      </c>
      <c r="I1726">
        <v>17.3</v>
      </c>
      <c r="J1726" t="s">
        <v>43</v>
      </c>
      <c r="K1726">
        <v>7.8</v>
      </c>
      <c r="L1726">
        <v>2.75</v>
      </c>
      <c r="M1726" t="s">
        <v>30</v>
      </c>
      <c r="N1726">
        <v>3151.68</v>
      </c>
      <c r="O1726" s="5">
        <f>(ScoreCard!$E$3-laptop_prices3[[#This Row],[Price ($)]])/ScoreCard!$E$3*ScoreCard!$E$5</f>
        <v>3.541952723383309</v>
      </c>
      <c r="P1726" s="5">
        <f>laptop_prices3[[#This Row],[RAM (GB)]]/ScoreCard!$F$3*ScoreCard!$F$5</f>
        <v>7</v>
      </c>
      <c r="Q1726" s="5">
        <f>laptop_prices3[[#This Row],[Screen Size (inch)]]/ScoreCard!$G$3*ScoreCard!$G$5</f>
        <v>2</v>
      </c>
      <c r="R1726" s="5">
        <f>laptop_prices3[[#This Row],[Battery Life (hours)]]/ScoreCard!$H$3*ScoreCard!$H$5</f>
        <v>4.55</v>
      </c>
      <c r="S1726" s="5">
        <f>ScoreCard!$I$3-laptop_prices3[[#This Row],[Weight (kg)]]/ScoreCard!$I$3*ScoreCard!$I$5</f>
        <v>1.9285714285714286</v>
      </c>
      <c r="T1726" s="6" cm="1">
        <f t="array" ref="T1726">_xlfn.IFS(laptop_prices3[[#This Row],[Storage]]="512GB SSD", 512, laptop_prices3[[#This Row],[Storage]] = "1TB SSD", 1000, laptop_prices3[[#This Row],[Storage]] = "2TB SSD", 2000, laptop_prices3[[#This Row],[Storage]]= "256GB SSD", 256, laptop_prices3[[#This Row],[Storage]] = "1TB HDD", 1000*0.7)</f>
        <v>2000</v>
      </c>
      <c r="U1726" s="5">
        <f>laptop_prices3[[#This Row],[Storage Raw Value]]/ScoreCard!$J$3*ScoreCard!$J$5</f>
        <v>8</v>
      </c>
    </row>
    <row r="1727" spans="2:21" x14ac:dyDescent="0.2">
      <c r="B1727" s="4" cm="1">
        <f t="array" ref="B1727">SUM(laptop_prices3[[#This Row],[RAM Comp]:[Weight Comp]]+laptop_prices3[[#This Row],[Storage Comp]])</f>
        <v>25.684449490778967</v>
      </c>
      <c r="C1727">
        <v>1725</v>
      </c>
      <c r="D1727" t="s">
        <v>34</v>
      </c>
      <c r="E1727" t="s">
        <v>39</v>
      </c>
      <c r="F1727">
        <v>16</v>
      </c>
      <c r="G1727" t="s">
        <v>19</v>
      </c>
      <c r="H1727" t="s">
        <v>14</v>
      </c>
      <c r="I1727">
        <v>14</v>
      </c>
      <c r="J1727" t="s">
        <v>15</v>
      </c>
      <c r="K1727">
        <v>7.1</v>
      </c>
      <c r="L1727">
        <v>2.3199999999999998</v>
      </c>
      <c r="M1727" t="s">
        <v>30</v>
      </c>
      <c r="N1727">
        <v>1413.74</v>
      </c>
      <c r="O1727" s="5">
        <f>(ScoreCard!$E$3-laptop_prices3[[#This Row],[Price ($)]])/ScoreCard!$E$3*ScoreCard!$E$5</f>
        <v>4.3459679419090511</v>
      </c>
      <c r="P1727" s="5">
        <f>laptop_prices3[[#This Row],[RAM (GB)]]/ScoreCard!$F$3*ScoreCard!$F$5</f>
        <v>1.75</v>
      </c>
      <c r="Q1727" s="5">
        <f>laptop_prices3[[#This Row],[Screen Size (inch)]]/ScoreCard!$G$3*ScoreCard!$G$5</f>
        <v>1.6184971098265895</v>
      </c>
      <c r="R1727" s="5">
        <f>laptop_prices3[[#This Row],[Battery Life (hours)]]/ScoreCard!$H$3*ScoreCard!$H$5</f>
        <v>4.1416666666666666</v>
      </c>
      <c r="S1727" s="5">
        <f>ScoreCard!$I$3-laptop_prices3[[#This Row],[Weight (kg)]]/ScoreCard!$I$3*ScoreCard!$I$5</f>
        <v>2.1742857142857144</v>
      </c>
      <c r="T1727" s="6" cm="1">
        <f t="array" ref="T1727">_xlfn.IFS(laptop_prices3[[#This Row],[Storage]]="512GB SSD", 512, laptop_prices3[[#This Row],[Storage]] = "1TB SSD", 1000, laptop_prices3[[#This Row],[Storage]] = "2TB SSD", 2000, laptop_prices3[[#This Row],[Storage]]= "256GB SSD", 256, laptop_prices3[[#This Row],[Storage]] = "1TB HDD", 1000*0.7)</f>
        <v>1000</v>
      </c>
      <c r="U1727" s="5">
        <f>laptop_prices3[[#This Row],[Storage Raw Value]]/ScoreCard!$J$3*ScoreCard!$J$5</f>
        <v>4</v>
      </c>
    </row>
    <row r="1728" spans="2:21" x14ac:dyDescent="0.2">
      <c r="B1728" s="4" cm="1">
        <f t="array" ref="B1728">SUM(laptop_prices3[[#This Row],[RAM Comp]:[Weight Comp]]+laptop_prices3[[#This Row],[Storage Comp]])</f>
        <v>13.407853839801817</v>
      </c>
      <c r="C1728">
        <v>1726</v>
      </c>
      <c r="D1728" t="s">
        <v>36</v>
      </c>
      <c r="E1728" t="s">
        <v>48</v>
      </c>
      <c r="F1728">
        <v>8</v>
      </c>
      <c r="G1728" t="s">
        <v>29</v>
      </c>
      <c r="H1728" t="s">
        <v>32</v>
      </c>
      <c r="I1728">
        <v>16</v>
      </c>
      <c r="J1728" t="s">
        <v>21</v>
      </c>
      <c r="K1728">
        <v>7.8</v>
      </c>
      <c r="L1728">
        <v>2.56</v>
      </c>
      <c r="M1728" t="s">
        <v>22</v>
      </c>
      <c r="N1728">
        <v>1306.43</v>
      </c>
      <c r="O1728" s="5">
        <f>(ScoreCard!$E$3-laptop_prices3[[#This Row],[Price ($)]])/ScoreCard!$E$3*ScoreCard!$E$5</f>
        <v>4.3956122754878848</v>
      </c>
      <c r="P1728" s="5">
        <f>laptop_prices3[[#This Row],[RAM (GB)]]/ScoreCard!$F$3*ScoreCard!$F$5</f>
        <v>0.875</v>
      </c>
      <c r="Q1728" s="5">
        <f>laptop_prices3[[#This Row],[Screen Size (inch)]]/ScoreCard!$G$3*ScoreCard!$G$5</f>
        <v>1.8497109826589595</v>
      </c>
      <c r="R1728" s="5">
        <f>laptop_prices3[[#This Row],[Battery Life (hours)]]/ScoreCard!$H$3*ScoreCard!$H$5</f>
        <v>4.55</v>
      </c>
      <c r="S1728" s="5">
        <f>ScoreCard!$I$3-laptop_prices3[[#This Row],[Weight (kg)]]/ScoreCard!$I$3*ScoreCard!$I$5</f>
        <v>2.0371428571428574</v>
      </c>
      <c r="T1728" s="6" cm="1">
        <f t="array" ref="T1728">_xlfn.IFS(laptop_prices3[[#This Row],[Storage]]="512GB SSD", 512, laptop_prices3[[#This Row],[Storage]] = "1TB SSD", 1000, laptop_prices3[[#This Row],[Storage]] = "2TB SSD", 2000, laptop_prices3[[#This Row],[Storage]]= "256GB SSD", 256, laptop_prices3[[#This Row],[Storage]] = "1TB HDD", 1000*0.7)</f>
        <v>256</v>
      </c>
      <c r="U1728" s="5">
        <f>laptop_prices3[[#This Row],[Storage Raw Value]]/ScoreCard!$J$3*ScoreCard!$J$5</f>
        <v>1.024</v>
      </c>
    </row>
    <row r="1729" spans="2:21" x14ac:dyDescent="0.2">
      <c r="B1729" s="4" cm="1">
        <f t="array" ref="B1729">SUM(laptop_prices3[[#This Row],[RAM Comp]:[Weight Comp]]+laptop_prices3[[#This Row],[Storage Comp]])</f>
        <v>22.137039636663911</v>
      </c>
      <c r="C1729">
        <v>1727</v>
      </c>
      <c r="D1729" t="s">
        <v>23</v>
      </c>
      <c r="E1729" t="s">
        <v>24</v>
      </c>
      <c r="F1729">
        <v>16</v>
      </c>
      <c r="G1729" t="s">
        <v>42</v>
      </c>
      <c r="H1729" t="s">
        <v>32</v>
      </c>
      <c r="I1729">
        <v>15.6</v>
      </c>
      <c r="J1729" t="s">
        <v>15</v>
      </c>
      <c r="K1729">
        <v>9.9</v>
      </c>
      <c r="L1729">
        <v>3.31</v>
      </c>
      <c r="M1729" t="s">
        <v>16</v>
      </c>
      <c r="N1729">
        <v>1274.1099999999999</v>
      </c>
      <c r="O1729" s="5">
        <f>(ScoreCard!$E$3-laptop_prices3[[#This Row],[Price ($)]])/ScoreCard!$E$3*ScoreCard!$E$5</f>
        <v>4.4105643289895884</v>
      </c>
      <c r="P1729" s="5">
        <f>laptop_prices3[[#This Row],[RAM (GB)]]/ScoreCard!$F$3*ScoreCard!$F$5</f>
        <v>1.75</v>
      </c>
      <c r="Q1729" s="5">
        <f>laptop_prices3[[#This Row],[Screen Size (inch)]]/ScoreCard!$G$3*ScoreCard!$G$5</f>
        <v>1.8034682080924855</v>
      </c>
      <c r="R1729" s="5">
        <f>laptop_prices3[[#This Row],[Battery Life (hours)]]/ScoreCard!$H$3*ScoreCard!$H$5</f>
        <v>5.7750000000000004</v>
      </c>
      <c r="S1729" s="5">
        <f>ScoreCard!$I$3-laptop_prices3[[#This Row],[Weight (kg)]]/ScoreCard!$I$3*ScoreCard!$I$5</f>
        <v>1.6085714285714285</v>
      </c>
      <c r="T1729" s="6" cm="1">
        <f t="array" ref="T1729">_xlfn.IFS(laptop_prices3[[#This Row],[Storage]]="512GB SSD", 512, laptop_prices3[[#This Row],[Storage]] = "1TB SSD", 1000, laptop_prices3[[#This Row],[Storage]] = "2TB SSD", 2000, laptop_prices3[[#This Row],[Storage]]= "256GB SSD", 256, laptop_prices3[[#This Row],[Storage]] = "1TB HDD", 1000*0.7)</f>
        <v>700</v>
      </c>
      <c r="U1729" s="5">
        <f>laptop_prices3[[#This Row],[Storage Raw Value]]/ScoreCard!$J$3*ScoreCard!$J$5</f>
        <v>2.8</v>
      </c>
    </row>
    <row r="1730" spans="2:21" x14ac:dyDescent="0.2">
      <c r="B1730" s="4" cm="1">
        <f t="array" ref="B1730">SUM(laptop_prices3[[#This Row],[RAM Comp]:[Weight Comp]]+laptop_prices3[[#This Row],[Storage Comp]])</f>
        <v>49.10399669694467</v>
      </c>
      <c r="C1730">
        <v>1728</v>
      </c>
      <c r="D1730" t="s">
        <v>17</v>
      </c>
      <c r="E1730" t="s">
        <v>18</v>
      </c>
      <c r="F1730">
        <v>64</v>
      </c>
      <c r="G1730" t="s">
        <v>25</v>
      </c>
      <c r="H1730" t="s">
        <v>20</v>
      </c>
      <c r="I1730">
        <v>16</v>
      </c>
      <c r="J1730" t="s">
        <v>27</v>
      </c>
      <c r="K1730">
        <v>9.6</v>
      </c>
      <c r="L1730">
        <v>1.48</v>
      </c>
      <c r="M1730" t="s">
        <v>16</v>
      </c>
      <c r="N1730">
        <v>7399.93</v>
      </c>
      <c r="O1730" s="5">
        <f>(ScoreCard!$E$3-laptop_prices3[[#This Row],[Price ($)]])/ScoreCard!$E$3*ScoreCard!$E$5</f>
        <v>1.5766042924236756</v>
      </c>
      <c r="P1730" s="5">
        <f>laptop_prices3[[#This Row],[RAM (GB)]]/ScoreCard!$F$3*ScoreCard!$F$5</f>
        <v>7</v>
      </c>
      <c r="Q1730" s="5">
        <f>laptop_prices3[[#This Row],[Screen Size (inch)]]/ScoreCard!$G$3*ScoreCard!$G$5</f>
        <v>1.8497109826589595</v>
      </c>
      <c r="R1730" s="5">
        <f>laptop_prices3[[#This Row],[Battery Life (hours)]]/ScoreCard!$H$3*ScoreCard!$H$5</f>
        <v>5.6</v>
      </c>
      <c r="S1730" s="5">
        <f>ScoreCard!$I$3-laptop_prices3[[#This Row],[Weight (kg)]]/ScoreCard!$I$3*ScoreCard!$I$5</f>
        <v>2.6542857142857144</v>
      </c>
      <c r="T1730" s="6" cm="1">
        <f t="array" ref="T1730">_xlfn.IFS(laptop_prices3[[#This Row],[Storage]]="512GB SSD", 512, laptop_prices3[[#This Row],[Storage]] = "1TB SSD", 1000, laptop_prices3[[#This Row],[Storage]] = "2TB SSD", 2000, laptop_prices3[[#This Row],[Storage]]= "256GB SSD", 256, laptop_prices3[[#This Row],[Storage]] = "1TB HDD", 1000*0.7)</f>
        <v>2000</v>
      </c>
      <c r="U1730" s="5">
        <f>laptop_prices3[[#This Row],[Storage Raw Value]]/ScoreCard!$J$3*ScoreCard!$J$5</f>
        <v>8</v>
      </c>
    </row>
    <row r="1731" spans="2:21" x14ac:dyDescent="0.2">
      <c r="B1731" s="4" cm="1">
        <f t="array" ref="B1731">SUM(laptop_prices3[[#This Row],[RAM Comp]:[Weight Comp]]+laptop_prices3[[#This Row],[Storage Comp]])</f>
        <v>25.305878062207544</v>
      </c>
      <c r="C1731">
        <v>1729</v>
      </c>
      <c r="D1731" t="s">
        <v>36</v>
      </c>
      <c r="E1731" t="s">
        <v>48</v>
      </c>
      <c r="F1731">
        <v>32</v>
      </c>
      <c r="G1731" t="s">
        <v>42</v>
      </c>
      <c r="H1731" t="s">
        <v>20</v>
      </c>
      <c r="I1731">
        <v>14</v>
      </c>
      <c r="J1731" t="s">
        <v>21</v>
      </c>
      <c r="K1731">
        <v>10.7</v>
      </c>
      <c r="L1731">
        <v>1.32</v>
      </c>
      <c r="M1731" t="s">
        <v>30</v>
      </c>
      <c r="N1731">
        <v>1302.5999999999999</v>
      </c>
      <c r="O1731" s="5">
        <f>(ScoreCard!$E$3-laptop_prices3[[#This Row],[Price ($)]])/ScoreCard!$E$3*ScoreCard!$E$5</f>
        <v>4.3973841308378701</v>
      </c>
      <c r="P1731" s="5">
        <f>laptop_prices3[[#This Row],[RAM (GB)]]/ScoreCard!$F$3*ScoreCard!$F$5</f>
        <v>3.5</v>
      </c>
      <c r="Q1731" s="5">
        <f>laptop_prices3[[#This Row],[Screen Size (inch)]]/ScoreCard!$G$3*ScoreCard!$G$5</f>
        <v>1.6184971098265895</v>
      </c>
      <c r="R1731" s="5">
        <f>laptop_prices3[[#This Row],[Battery Life (hours)]]/ScoreCard!$H$3*ScoreCard!$H$5</f>
        <v>6.2416666666666663</v>
      </c>
      <c r="S1731" s="5">
        <f>ScoreCard!$I$3-laptop_prices3[[#This Row],[Weight (kg)]]/ScoreCard!$I$3*ScoreCard!$I$5</f>
        <v>2.7457142857142856</v>
      </c>
      <c r="T1731" s="6" cm="1">
        <f t="array" ref="T1731">_xlfn.IFS(laptop_prices3[[#This Row],[Storage]]="512GB SSD", 512, laptop_prices3[[#This Row],[Storage]] = "1TB SSD", 1000, laptop_prices3[[#This Row],[Storage]] = "2TB SSD", 2000, laptop_prices3[[#This Row],[Storage]]= "256GB SSD", 256, laptop_prices3[[#This Row],[Storage]] = "1TB HDD", 1000*0.7)</f>
        <v>700</v>
      </c>
      <c r="U1731" s="5">
        <f>laptop_prices3[[#This Row],[Storage Raw Value]]/ScoreCard!$J$3*ScoreCard!$J$5</f>
        <v>2.8</v>
      </c>
    </row>
    <row r="1732" spans="2:21" x14ac:dyDescent="0.2">
      <c r="B1732" s="4" cm="1">
        <f t="array" ref="B1732">SUM(laptop_prices3[[#This Row],[RAM Comp]:[Weight Comp]]+laptop_prices3[[#This Row],[Storage Comp]])</f>
        <v>23.228428571428573</v>
      </c>
      <c r="C1732">
        <v>1730</v>
      </c>
      <c r="D1732" t="s">
        <v>47</v>
      </c>
      <c r="E1732" t="s">
        <v>31</v>
      </c>
      <c r="F1732">
        <v>64</v>
      </c>
      <c r="G1732" t="s">
        <v>13</v>
      </c>
      <c r="H1732" t="s">
        <v>26</v>
      </c>
      <c r="I1732">
        <v>17.3</v>
      </c>
      <c r="J1732" t="s">
        <v>21</v>
      </c>
      <c r="K1732">
        <v>5.7</v>
      </c>
      <c r="L1732">
        <v>1.38</v>
      </c>
      <c r="M1732" t="s">
        <v>22</v>
      </c>
      <c r="N1732">
        <v>2354.67</v>
      </c>
      <c r="O1732" s="5">
        <f>(ScoreCard!$E$3-laptop_prices3[[#This Row],[Price ($)]])/ScoreCard!$E$3*ScoreCard!$E$5</f>
        <v>3.9106698075848363</v>
      </c>
      <c r="P1732" s="5">
        <f>laptop_prices3[[#This Row],[RAM (GB)]]/ScoreCard!$F$3*ScoreCard!$F$5</f>
        <v>7</v>
      </c>
      <c r="Q1732" s="5">
        <f>laptop_prices3[[#This Row],[Screen Size (inch)]]/ScoreCard!$G$3*ScoreCard!$G$5</f>
        <v>2</v>
      </c>
      <c r="R1732" s="5">
        <f>laptop_prices3[[#This Row],[Battery Life (hours)]]/ScoreCard!$H$3*ScoreCard!$H$5</f>
        <v>3.3250000000000002</v>
      </c>
      <c r="S1732" s="5">
        <f>ScoreCard!$I$3-laptop_prices3[[#This Row],[Weight (kg)]]/ScoreCard!$I$3*ScoreCard!$I$5</f>
        <v>2.7114285714285717</v>
      </c>
      <c r="T1732" s="6" cm="1">
        <f t="array" ref="T1732">_xlfn.IFS(laptop_prices3[[#This Row],[Storage]]="512GB SSD", 512, laptop_prices3[[#This Row],[Storage]] = "1TB SSD", 1000, laptop_prices3[[#This Row],[Storage]] = "2TB SSD", 2000, laptop_prices3[[#This Row],[Storage]]= "256GB SSD", 256, laptop_prices3[[#This Row],[Storage]] = "1TB HDD", 1000*0.7)</f>
        <v>512</v>
      </c>
      <c r="U1732" s="5">
        <f>laptop_prices3[[#This Row],[Storage Raw Value]]/ScoreCard!$J$3*ScoreCard!$J$5</f>
        <v>2.048</v>
      </c>
    </row>
    <row r="1733" spans="2:21" x14ac:dyDescent="0.2">
      <c r="B1733" s="4" cm="1">
        <f t="array" ref="B1733">SUM(laptop_prices3[[#This Row],[RAM Comp]:[Weight Comp]]+laptop_prices3[[#This Row],[Storage Comp]])</f>
        <v>20.531901458849436</v>
      </c>
      <c r="C1733">
        <v>1731</v>
      </c>
      <c r="D1733" t="s">
        <v>11</v>
      </c>
      <c r="E1733" t="s">
        <v>12</v>
      </c>
      <c r="F1733">
        <v>64</v>
      </c>
      <c r="G1733" t="s">
        <v>29</v>
      </c>
      <c r="H1733" t="s">
        <v>40</v>
      </c>
      <c r="I1733">
        <v>16</v>
      </c>
      <c r="J1733" t="s">
        <v>27</v>
      </c>
      <c r="K1733">
        <v>8.1999999999999993</v>
      </c>
      <c r="L1733">
        <v>1.22</v>
      </c>
      <c r="M1733" t="s">
        <v>46</v>
      </c>
      <c r="N1733">
        <v>5392.09</v>
      </c>
      <c r="O1733" s="5">
        <f>(ScoreCard!$E$3-laptop_prices3[[#This Row],[Price ($)]])/ScoreCard!$E$3*ScoreCard!$E$5</f>
        <v>2.505482111200346</v>
      </c>
      <c r="P1733" s="5">
        <f>laptop_prices3[[#This Row],[RAM (GB)]]/ScoreCard!$F$3*ScoreCard!$F$5</f>
        <v>7</v>
      </c>
      <c r="Q1733" s="5">
        <f>laptop_prices3[[#This Row],[Screen Size (inch)]]/ScoreCard!$G$3*ScoreCard!$G$5</f>
        <v>1.8497109826589595</v>
      </c>
      <c r="R1733" s="5">
        <f>laptop_prices3[[#This Row],[Battery Life (hours)]]/ScoreCard!$H$3*ScoreCard!$H$5</f>
        <v>4.7833333333333323</v>
      </c>
      <c r="S1733" s="5">
        <f>ScoreCard!$I$3-laptop_prices3[[#This Row],[Weight (kg)]]/ScoreCard!$I$3*ScoreCard!$I$5</f>
        <v>2.8028571428571429</v>
      </c>
      <c r="T1733" s="6" cm="1">
        <f t="array" ref="T1733">_xlfn.IFS(laptop_prices3[[#This Row],[Storage]]="512GB SSD", 512, laptop_prices3[[#This Row],[Storage]] = "1TB SSD", 1000, laptop_prices3[[#This Row],[Storage]] = "2TB SSD", 2000, laptop_prices3[[#This Row],[Storage]]= "256GB SSD", 256, laptop_prices3[[#This Row],[Storage]] = "1TB HDD", 1000*0.7)</f>
        <v>256</v>
      </c>
      <c r="U1733" s="5">
        <f>laptop_prices3[[#This Row],[Storage Raw Value]]/ScoreCard!$J$3*ScoreCard!$J$5</f>
        <v>1.024</v>
      </c>
    </row>
    <row r="1734" spans="2:21" x14ac:dyDescent="0.2">
      <c r="B1734" s="4" cm="1">
        <f t="array" ref="B1734">SUM(laptop_prices3[[#This Row],[RAM Comp]:[Weight Comp]]+laptop_prices3[[#This Row],[Storage Comp]])</f>
        <v>18.416619873382878</v>
      </c>
      <c r="C1734">
        <v>1732</v>
      </c>
      <c r="D1734" t="s">
        <v>11</v>
      </c>
      <c r="E1734" t="s">
        <v>37</v>
      </c>
      <c r="F1734">
        <v>8</v>
      </c>
      <c r="G1734" t="s">
        <v>42</v>
      </c>
      <c r="H1734" t="s">
        <v>14</v>
      </c>
      <c r="I1734">
        <v>13.3</v>
      </c>
      <c r="J1734" t="s">
        <v>27</v>
      </c>
      <c r="K1734">
        <v>4.9000000000000004</v>
      </c>
      <c r="L1734">
        <v>2.72</v>
      </c>
      <c r="M1734" t="s">
        <v>16</v>
      </c>
      <c r="N1734">
        <v>3560.45</v>
      </c>
      <c r="O1734" s="5">
        <f>(ScoreCard!$E$3-laptop_prices3[[#This Row],[Price ($)]])/ScoreCard!$E$3*ScoreCard!$E$5</f>
        <v>3.352845331369334</v>
      </c>
      <c r="P1734" s="5">
        <f>laptop_prices3[[#This Row],[RAM (GB)]]/ScoreCard!$F$3*ScoreCard!$F$5</f>
        <v>0.875</v>
      </c>
      <c r="Q1734" s="5">
        <f>laptop_prices3[[#This Row],[Screen Size (inch)]]/ScoreCard!$G$3*ScoreCard!$G$5</f>
        <v>1.5375722543352601</v>
      </c>
      <c r="R1734" s="5">
        <f>laptop_prices3[[#This Row],[Battery Life (hours)]]/ScoreCard!$H$3*ScoreCard!$H$5</f>
        <v>2.8583333333333338</v>
      </c>
      <c r="S1734" s="5">
        <f>ScoreCard!$I$3-laptop_prices3[[#This Row],[Weight (kg)]]/ScoreCard!$I$3*ScoreCard!$I$5</f>
        <v>1.9457142857142855</v>
      </c>
      <c r="T1734" s="6" cm="1">
        <f t="array" ref="T1734">_xlfn.IFS(laptop_prices3[[#This Row],[Storage]]="512GB SSD", 512, laptop_prices3[[#This Row],[Storage]] = "1TB SSD", 1000, laptop_prices3[[#This Row],[Storage]] = "2TB SSD", 2000, laptop_prices3[[#This Row],[Storage]]= "256GB SSD", 256, laptop_prices3[[#This Row],[Storage]] = "1TB HDD", 1000*0.7)</f>
        <v>700</v>
      </c>
      <c r="U1734" s="5">
        <f>laptop_prices3[[#This Row],[Storage Raw Value]]/ScoreCard!$J$3*ScoreCard!$J$5</f>
        <v>2.8</v>
      </c>
    </row>
    <row r="1735" spans="2:21" x14ac:dyDescent="0.2">
      <c r="B1735" s="4" cm="1">
        <f t="array" ref="B1735">SUM(laptop_prices3[[#This Row],[RAM Comp]:[Weight Comp]]+laptop_prices3[[#This Row],[Storage Comp]])</f>
        <v>43.929472887420864</v>
      </c>
      <c r="C1735">
        <v>1733</v>
      </c>
      <c r="D1735" t="s">
        <v>45</v>
      </c>
      <c r="E1735" t="s">
        <v>24</v>
      </c>
      <c r="F1735">
        <v>8</v>
      </c>
      <c r="G1735" t="s">
        <v>25</v>
      </c>
      <c r="H1735" t="s">
        <v>14</v>
      </c>
      <c r="I1735">
        <v>16</v>
      </c>
      <c r="J1735" t="s">
        <v>15</v>
      </c>
      <c r="K1735">
        <v>11.2</v>
      </c>
      <c r="L1735">
        <v>1.45</v>
      </c>
      <c r="M1735" t="s">
        <v>22</v>
      </c>
      <c r="N1735">
        <v>1441.11</v>
      </c>
      <c r="O1735" s="5">
        <f>(ScoreCard!$E$3-laptop_prices3[[#This Row],[Price ($)]])/ScoreCard!$E$3*ScoreCard!$E$5</f>
        <v>4.3333058842252132</v>
      </c>
      <c r="P1735" s="5">
        <f>laptop_prices3[[#This Row],[RAM (GB)]]/ScoreCard!$F$3*ScoreCard!$F$5</f>
        <v>0.875</v>
      </c>
      <c r="Q1735" s="5">
        <f>laptop_prices3[[#This Row],[Screen Size (inch)]]/ScoreCard!$G$3*ScoreCard!$G$5</f>
        <v>1.8497109826589595</v>
      </c>
      <c r="R1735" s="5">
        <f>laptop_prices3[[#This Row],[Battery Life (hours)]]/ScoreCard!$H$3*ScoreCard!$H$5</f>
        <v>6.5333333333333323</v>
      </c>
      <c r="S1735" s="5">
        <f>ScoreCard!$I$3-laptop_prices3[[#This Row],[Weight (kg)]]/ScoreCard!$I$3*ScoreCard!$I$5</f>
        <v>2.6714285714285717</v>
      </c>
      <c r="T1735" s="6" cm="1">
        <f t="array" ref="T1735">_xlfn.IFS(laptop_prices3[[#This Row],[Storage]]="512GB SSD", 512, laptop_prices3[[#This Row],[Storage]] = "1TB SSD", 1000, laptop_prices3[[#This Row],[Storage]] = "2TB SSD", 2000, laptop_prices3[[#This Row],[Storage]]= "256GB SSD", 256, laptop_prices3[[#This Row],[Storage]] = "1TB HDD", 1000*0.7)</f>
        <v>2000</v>
      </c>
      <c r="U1735" s="5">
        <f>laptop_prices3[[#This Row],[Storage Raw Value]]/ScoreCard!$J$3*ScoreCard!$J$5</f>
        <v>8</v>
      </c>
    </row>
    <row r="1736" spans="2:21" x14ac:dyDescent="0.2">
      <c r="B1736" s="4" cm="1">
        <f t="array" ref="B1736">SUM(laptop_prices3[[#This Row],[RAM Comp]:[Weight Comp]]+laptop_prices3[[#This Row],[Storage Comp]])</f>
        <v>48.14</v>
      </c>
      <c r="C1736">
        <v>1734</v>
      </c>
      <c r="D1736" t="s">
        <v>45</v>
      </c>
      <c r="E1736" t="s">
        <v>41</v>
      </c>
      <c r="F1736">
        <v>64</v>
      </c>
      <c r="G1736" t="s">
        <v>25</v>
      </c>
      <c r="H1736" t="s">
        <v>20</v>
      </c>
      <c r="I1736">
        <v>17.3</v>
      </c>
      <c r="J1736" t="s">
        <v>43</v>
      </c>
      <c r="K1736">
        <v>9.6</v>
      </c>
      <c r="L1736">
        <v>3.43</v>
      </c>
      <c r="M1736" t="s">
        <v>16</v>
      </c>
      <c r="N1736">
        <v>4322.95</v>
      </c>
      <c r="O1736" s="5">
        <f>(ScoreCard!$E$3-laptop_prices3[[#This Row],[Price ($)]])/ScoreCard!$E$3*ScoreCard!$E$5</f>
        <v>3.0000934503343855</v>
      </c>
      <c r="P1736" s="5">
        <f>laptop_prices3[[#This Row],[RAM (GB)]]/ScoreCard!$F$3*ScoreCard!$F$5</f>
        <v>7</v>
      </c>
      <c r="Q1736" s="5">
        <f>laptop_prices3[[#This Row],[Screen Size (inch)]]/ScoreCard!$G$3*ScoreCard!$G$5</f>
        <v>2</v>
      </c>
      <c r="R1736" s="5">
        <f>laptop_prices3[[#This Row],[Battery Life (hours)]]/ScoreCard!$H$3*ScoreCard!$H$5</f>
        <v>5.6</v>
      </c>
      <c r="S1736" s="5">
        <f>ScoreCard!$I$3-laptop_prices3[[#This Row],[Weight (kg)]]/ScoreCard!$I$3*ScoreCard!$I$5</f>
        <v>1.5399999999999998</v>
      </c>
      <c r="T1736" s="6" cm="1">
        <f t="array" ref="T1736">_xlfn.IFS(laptop_prices3[[#This Row],[Storage]]="512GB SSD", 512, laptop_prices3[[#This Row],[Storage]] = "1TB SSD", 1000, laptop_prices3[[#This Row],[Storage]] = "2TB SSD", 2000, laptop_prices3[[#This Row],[Storage]]= "256GB SSD", 256, laptop_prices3[[#This Row],[Storage]] = "1TB HDD", 1000*0.7)</f>
        <v>2000</v>
      </c>
      <c r="U1736" s="5">
        <f>laptop_prices3[[#This Row],[Storage Raw Value]]/ScoreCard!$J$3*ScoreCard!$J$5</f>
        <v>8</v>
      </c>
    </row>
    <row r="1737" spans="2:21" x14ac:dyDescent="0.2">
      <c r="B1737" s="4" cm="1">
        <f t="array" ref="B1737">SUM(laptop_prices3[[#This Row],[RAM Comp]:[Weight Comp]]+laptop_prices3[[#This Row],[Storage Comp]])</f>
        <v>21.534282411230389</v>
      </c>
      <c r="C1737">
        <v>1735</v>
      </c>
      <c r="D1737" t="s">
        <v>38</v>
      </c>
      <c r="E1737" t="s">
        <v>24</v>
      </c>
      <c r="F1737">
        <v>64</v>
      </c>
      <c r="G1737" t="s">
        <v>29</v>
      </c>
      <c r="H1737" t="s">
        <v>32</v>
      </c>
      <c r="I1737">
        <v>16</v>
      </c>
      <c r="J1737" t="s">
        <v>21</v>
      </c>
      <c r="K1737">
        <v>10.8</v>
      </c>
      <c r="L1737">
        <v>2.12</v>
      </c>
      <c r="M1737" t="s">
        <v>16</v>
      </c>
      <c r="N1737">
        <v>2198.77</v>
      </c>
      <c r="O1737" s="5">
        <f>(ScoreCard!$E$3-laptop_prices3[[#This Row],[Price ($)]])/ScoreCard!$E$3*ScoreCard!$E$5</f>
        <v>3.9827931102121781</v>
      </c>
      <c r="P1737" s="5">
        <f>laptop_prices3[[#This Row],[RAM (GB)]]/ScoreCard!$F$3*ScoreCard!$F$5</f>
        <v>7</v>
      </c>
      <c r="Q1737" s="5">
        <f>laptop_prices3[[#This Row],[Screen Size (inch)]]/ScoreCard!$G$3*ScoreCard!$G$5</f>
        <v>1.8497109826589595</v>
      </c>
      <c r="R1737" s="5">
        <f>laptop_prices3[[#This Row],[Battery Life (hours)]]/ScoreCard!$H$3*ScoreCard!$H$5</f>
        <v>6.3</v>
      </c>
      <c r="S1737" s="5">
        <f>ScoreCard!$I$3-laptop_prices3[[#This Row],[Weight (kg)]]/ScoreCard!$I$3*ScoreCard!$I$5</f>
        <v>2.2885714285714283</v>
      </c>
      <c r="T1737" s="6" cm="1">
        <f t="array" ref="T1737">_xlfn.IFS(laptop_prices3[[#This Row],[Storage]]="512GB SSD", 512, laptop_prices3[[#This Row],[Storage]] = "1TB SSD", 1000, laptop_prices3[[#This Row],[Storage]] = "2TB SSD", 2000, laptop_prices3[[#This Row],[Storage]]= "256GB SSD", 256, laptop_prices3[[#This Row],[Storage]] = "1TB HDD", 1000*0.7)</f>
        <v>256</v>
      </c>
      <c r="U1737" s="5">
        <f>laptop_prices3[[#This Row],[Storage Raw Value]]/ScoreCard!$J$3*ScoreCard!$J$5</f>
        <v>1.024</v>
      </c>
    </row>
    <row r="1738" spans="2:21" x14ac:dyDescent="0.2">
      <c r="B1738" s="4" cm="1">
        <f t="array" ref="B1738">SUM(laptop_prices3[[#This Row],[RAM Comp]:[Weight Comp]]+laptop_prices3[[#This Row],[Storage Comp]])</f>
        <v>15.425477016240023</v>
      </c>
      <c r="C1738">
        <v>1736</v>
      </c>
      <c r="D1738" t="s">
        <v>45</v>
      </c>
      <c r="E1738" t="s">
        <v>18</v>
      </c>
      <c r="F1738">
        <v>8</v>
      </c>
      <c r="G1738" t="s">
        <v>29</v>
      </c>
      <c r="H1738" t="s">
        <v>26</v>
      </c>
      <c r="I1738">
        <v>13.3</v>
      </c>
      <c r="J1738" t="s">
        <v>43</v>
      </c>
      <c r="K1738">
        <v>11.5</v>
      </c>
      <c r="L1738">
        <v>2.2599999999999998</v>
      </c>
      <c r="M1738" t="s">
        <v>30</v>
      </c>
      <c r="N1738">
        <v>1137.08</v>
      </c>
      <c r="O1738" s="5">
        <f>(ScoreCard!$E$3-laptop_prices3[[#This Row],[Price ($)]])/ScoreCard!$E$3*ScoreCard!$E$5</f>
        <v>4.4739578899839749</v>
      </c>
      <c r="P1738" s="5">
        <f>laptop_prices3[[#This Row],[RAM (GB)]]/ScoreCard!$F$3*ScoreCard!$F$5</f>
        <v>0.875</v>
      </c>
      <c r="Q1738" s="5">
        <f>laptop_prices3[[#This Row],[Screen Size (inch)]]/ScoreCard!$G$3*ScoreCard!$G$5</f>
        <v>1.5375722543352601</v>
      </c>
      <c r="R1738" s="5">
        <f>laptop_prices3[[#This Row],[Battery Life (hours)]]/ScoreCard!$H$3*ScoreCard!$H$5</f>
        <v>6.7083333333333339</v>
      </c>
      <c r="S1738" s="5">
        <f>ScoreCard!$I$3-laptop_prices3[[#This Row],[Weight (kg)]]/ScoreCard!$I$3*ScoreCard!$I$5</f>
        <v>2.2085714285714286</v>
      </c>
      <c r="T1738" s="6" cm="1">
        <f t="array" ref="T1738">_xlfn.IFS(laptop_prices3[[#This Row],[Storage]]="512GB SSD", 512, laptop_prices3[[#This Row],[Storage]] = "1TB SSD", 1000, laptop_prices3[[#This Row],[Storage]] = "2TB SSD", 2000, laptop_prices3[[#This Row],[Storage]]= "256GB SSD", 256, laptop_prices3[[#This Row],[Storage]] = "1TB HDD", 1000*0.7)</f>
        <v>256</v>
      </c>
      <c r="U1738" s="5">
        <f>laptop_prices3[[#This Row],[Storage Raw Value]]/ScoreCard!$J$3*ScoreCard!$J$5</f>
        <v>1.024</v>
      </c>
    </row>
    <row r="1739" spans="2:21" x14ac:dyDescent="0.2">
      <c r="B1739" s="4" cm="1">
        <f t="array" ref="B1739">SUM(laptop_prices3[[#This Row],[RAM Comp]:[Weight Comp]]+laptop_prices3[[#This Row],[Storage Comp]])</f>
        <v>22.25357142857143</v>
      </c>
      <c r="C1739">
        <v>1737</v>
      </c>
      <c r="D1739" t="s">
        <v>23</v>
      </c>
      <c r="E1739" t="s">
        <v>24</v>
      </c>
      <c r="F1739">
        <v>32</v>
      </c>
      <c r="G1739" t="s">
        <v>42</v>
      </c>
      <c r="H1739" t="s">
        <v>20</v>
      </c>
      <c r="I1739">
        <v>17.3</v>
      </c>
      <c r="J1739" t="s">
        <v>27</v>
      </c>
      <c r="K1739">
        <v>6.9</v>
      </c>
      <c r="L1739">
        <v>3.45</v>
      </c>
      <c r="M1739" t="s">
        <v>16</v>
      </c>
      <c r="N1739">
        <v>2400.31</v>
      </c>
      <c r="O1739" s="5">
        <f>(ScoreCard!$E$3-laptop_prices3[[#This Row],[Price ($)]])/ScoreCard!$E$3*ScoreCard!$E$5</f>
        <v>3.8895555835186917</v>
      </c>
      <c r="P1739" s="5">
        <f>laptop_prices3[[#This Row],[RAM (GB)]]/ScoreCard!$F$3*ScoreCard!$F$5</f>
        <v>3.5</v>
      </c>
      <c r="Q1739" s="5">
        <f>laptop_prices3[[#This Row],[Screen Size (inch)]]/ScoreCard!$G$3*ScoreCard!$G$5</f>
        <v>2</v>
      </c>
      <c r="R1739" s="5">
        <f>laptop_prices3[[#This Row],[Battery Life (hours)]]/ScoreCard!$H$3*ScoreCard!$H$5</f>
        <v>4.0250000000000004</v>
      </c>
      <c r="S1739" s="5">
        <f>ScoreCard!$I$3-laptop_prices3[[#This Row],[Weight (kg)]]/ScoreCard!$I$3*ScoreCard!$I$5</f>
        <v>1.5285714285714285</v>
      </c>
      <c r="T1739" s="6" cm="1">
        <f t="array" ref="T1739">_xlfn.IFS(laptop_prices3[[#This Row],[Storage]]="512GB SSD", 512, laptop_prices3[[#This Row],[Storage]] = "1TB SSD", 1000, laptop_prices3[[#This Row],[Storage]] = "2TB SSD", 2000, laptop_prices3[[#This Row],[Storage]]= "256GB SSD", 256, laptop_prices3[[#This Row],[Storage]] = "1TB HDD", 1000*0.7)</f>
        <v>700</v>
      </c>
      <c r="U1739" s="5">
        <f>laptop_prices3[[#This Row],[Storage Raw Value]]/ScoreCard!$J$3*ScoreCard!$J$5</f>
        <v>2.8</v>
      </c>
    </row>
    <row r="1740" spans="2:21" x14ac:dyDescent="0.2">
      <c r="B1740" s="4" cm="1">
        <f t="array" ref="B1740">SUM(laptop_prices3[[#This Row],[RAM Comp]:[Weight Comp]]+laptop_prices3[[#This Row],[Storage Comp]])</f>
        <v>43.859715111478117</v>
      </c>
      <c r="C1740">
        <v>1738</v>
      </c>
      <c r="D1740" t="s">
        <v>38</v>
      </c>
      <c r="E1740" t="s">
        <v>31</v>
      </c>
      <c r="F1740">
        <v>8</v>
      </c>
      <c r="G1740" t="s">
        <v>25</v>
      </c>
      <c r="H1740" t="s">
        <v>26</v>
      </c>
      <c r="I1740">
        <v>13.3</v>
      </c>
      <c r="J1740" t="s">
        <v>21</v>
      </c>
      <c r="K1740">
        <v>11.4</v>
      </c>
      <c r="L1740">
        <v>1.23</v>
      </c>
      <c r="M1740" t="s">
        <v>30</v>
      </c>
      <c r="N1740">
        <v>825.38</v>
      </c>
      <c r="O1740" s="5">
        <f>(ScoreCard!$E$3-laptop_prices3[[#This Row],[Price ($)]])/ScoreCard!$E$3*ScoreCard!$E$5</f>
        <v>4.6181582326968842</v>
      </c>
      <c r="P1740" s="5">
        <f>laptop_prices3[[#This Row],[RAM (GB)]]/ScoreCard!$F$3*ScoreCard!$F$5</f>
        <v>0.875</v>
      </c>
      <c r="Q1740" s="5">
        <f>laptop_prices3[[#This Row],[Screen Size (inch)]]/ScoreCard!$G$3*ScoreCard!$G$5</f>
        <v>1.5375722543352601</v>
      </c>
      <c r="R1740" s="5">
        <f>laptop_prices3[[#This Row],[Battery Life (hours)]]/ScoreCard!$H$3*ScoreCard!$H$5</f>
        <v>6.65</v>
      </c>
      <c r="S1740" s="5">
        <f>ScoreCard!$I$3-laptop_prices3[[#This Row],[Weight (kg)]]/ScoreCard!$I$3*ScoreCard!$I$5</f>
        <v>2.7971428571428572</v>
      </c>
      <c r="T1740" s="6" cm="1">
        <f t="array" ref="T1740">_xlfn.IFS(laptop_prices3[[#This Row],[Storage]]="512GB SSD", 512, laptop_prices3[[#This Row],[Storage]] = "1TB SSD", 1000, laptop_prices3[[#This Row],[Storage]] = "2TB SSD", 2000, laptop_prices3[[#This Row],[Storage]]= "256GB SSD", 256, laptop_prices3[[#This Row],[Storage]] = "1TB HDD", 1000*0.7)</f>
        <v>2000</v>
      </c>
      <c r="U1740" s="5">
        <f>laptop_prices3[[#This Row],[Storage Raw Value]]/ScoreCard!$J$3*ScoreCard!$J$5</f>
        <v>8</v>
      </c>
    </row>
    <row r="1741" spans="2:21" x14ac:dyDescent="0.2">
      <c r="B1741" s="4" cm="1">
        <f t="array" ref="B1741">SUM(laptop_prices3[[#This Row],[RAM Comp]:[Weight Comp]]+laptop_prices3[[#This Row],[Storage Comp]])</f>
        <v>14.520472887420866</v>
      </c>
      <c r="C1741">
        <v>1739</v>
      </c>
      <c r="D1741" t="s">
        <v>23</v>
      </c>
      <c r="E1741" t="s">
        <v>41</v>
      </c>
      <c r="F1741">
        <v>8</v>
      </c>
      <c r="G1741" t="s">
        <v>29</v>
      </c>
      <c r="H1741" t="s">
        <v>40</v>
      </c>
      <c r="I1741">
        <v>16</v>
      </c>
      <c r="J1741" t="s">
        <v>15</v>
      </c>
      <c r="K1741">
        <v>9.1</v>
      </c>
      <c r="L1741">
        <v>1.94</v>
      </c>
      <c r="M1741" t="s">
        <v>22</v>
      </c>
      <c r="N1741">
        <v>2248.6999999999998</v>
      </c>
      <c r="O1741" s="5">
        <f>(ScoreCard!$E$3-laptop_prices3[[#This Row],[Price ($)]])/ScoreCard!$E$3*ScoreCard!$E$5</f>
        <v>3.9596942231038841</v>
      </c>
      <c r="P1741" s="5">
        <f>laptop_prices3[[#This Row],[RAM (GB)]]/ScoreCard!$F$3*ScoreCard!$F$5</f>
        <v>0.875</v>
      </c>
      <c r="Q1741" s="5">
        <f>laptop_prices3[[#This Row],[Screen Size (inch)]]/ScoreCard!$G$3*ScoreCard!$G$5</f>
        <v>1.8497109826589595</v>
      </c>
      <c r="R1741" s="5">
        <f>laptop_prices3[[#This Row],[Battery Life (hours)]]/ScoreCard!$H$3*ScoreCard!$H$5</f>
        <v>5.3083333333333336</v>
      </c>
      <c r="S1741" s="5">
        <f>ScoreCard!$I$3-laptop_prices3[[#This Row],[Weight (kg)]]/ScoreCard!$I$3*ScoreCard!$I$5</f>
        <v>2.3914285714285715</v>
      </c>
      <c r="T1741" s="6" cm="1">
        <f t="array" ref="T1741">_xlfn.IFS(laptop_prices3[[#This Row],[Storage]]="512GB SSD", 512, laptop_prices3[[#This Row],[Storage]] = "1TB SSD", 1000, laptop_prices3[[#This Row],[Storage]] = "2TB SSD", 2000, laptop_prices3[[#This Row],[Storage]]= "256GB SSD", 256, laptop_prices3[[#This Row],[Storage]] = "1TB HDD", 1000*0.7)</f>
        <v>256</v>
      </c>
      <c r="U1741" s="5">
        <f>laptop_prices3[[#This Row],[Storage Raw Value]]/ScoreCard!$J$3*ScoreCard!$J$5</f>
        <v>1.024</v>
      </c>
    </row>
    <row r="1742" spans="2:21" x14ac:dyDescent="0.2">
      <c r="B1742" s="4" cm="1">
        <f t="array" ref="B1742">SUM(laptop_prices3[[#This Row],[RAM Comp]:[Weight Comp]]+laptop_prices3[[#This Row],[Storage Comp]])</f>
        <v>29.378973300302778</v>
      </c>
      <c r="C1742">
        <v>1740</v>
      </c>
      <c r="D1742" t="s">
        <v>47</v>
      </c>
      <c r="E1742" t="s">
        <v>41</v>
      </c>
      <c r="F1742">
        <v>32</v>
      </c>
      <c r="G1742" t="s">
        <v>19</v>
      </c>
      <c r="H1742" t="s">
        <v>32</v>
      </c>
      <c r="I1742">
        <v>14</v>
      </c>
      <c r="J1742" t="s">
        <v>15</v>
      </c>
      <c r="K1742">
        <v>10.6</v>
      </c>
      <c r="L1742">
        <v>2.4900000000000002</v>
      </c>
      <c r="M1742" t="s">
        <v>16</v>
      </c>
      <c r="N1742">
        <v>4164.78</v>
      </c>
      <c r="O1742" s="5">
        <f>(ScoreCard!$E$3-laptop_prices3[[#This Row],[Price ($)]])/ScoreCard!$E$3*ScoreCard!$E$5</f>
        <v>3.0732669126600221</v>
      </c>
      <c r="P1742" s="5">
        <f>laptop_prices3[[#This Row],[RAM (GB)]]/ScoreCard!$F$3*ScoreCard!$F$5</f>
        <v>3.5</v>
      </c>
      <c r="Q1742" s="5">
        <f>laptop_prices3[[#This Row],[Screen Size (inch)]]/ScoreCard!$G$3*ScoreCard!$G$5</f>
        <v>1.6184971098265895</v>
      </c>
      <c r="R1742" s="5">
        <f>laptop_prices3[[#This Row],[Battery Life (hours)]]/ScoreCard!$H$3*ScoreCard!$H$5</f>
        <v>6.1833333333333336</v>
      </c>
      <c r="S1742" s="5">
        <f>ScoreCard!$I$3-laptop_prices3[[#This Row],[Weight (kg)]]/ScoreCard!$I$3*ScoreCard!$I$5</f>
        <v>2.077142857142857</v>
      </c>
      <c r="T1742" s="6" cm="1">
        <f t="array" ref="T1742">_xlfn.IFS(laptop_prices3[[#This Row],[Storage]]="512GB SSD", 512, laptop_prices3[[#This Row],[Storage]] = "1TB SSD", 1000, laptop_prices3[[#This Row],[Storage]] = "2TB SSD", 2000, laptop_prices3[[#This Row],[Storage]]= "256GB SSD", 256, laptop_prices3[[#This Row],[Storage]] = "1TB HDD", 1000*0.7)</f>
        <v>1000</v>
      </c>
      <c r="U1742" s="5">
        <f>laptop_prices3[[#This Row],[Storage Raw Value]]/ScoreCard!$J$3*ScoreCard!$J$5</f>
        <v>4</v>
      </c>
    </row>
    <row r="1743" spans="2:21" x14ac:dyDescent="0.2">
      <c r="B1743" s="4" cm="1">
        <f t="array" ref="B1743">SUM(laptop_prices3[[#This Row],[RAM Comp]:[Weight Comp]]+laptop_prices3[[#This Row],[Storage Comp]])</f>
        <v>24.335020919350399</v>
      </c>
      <c r="C1743">
        <v>1741</v>
      </c>
      <c r="D1743" t="s">
        <v>28</v>
      </c>
      <c r="E1743" t="s">
        <v>12</v>
      </c>
      <c r="F1743">
        <v>64</v>
      </c>
      <c r="G1743" t="s">
        <v>13</v>
      </c>
      <c r="H1743" t="s">
        <v>32</v>
      </c>
      <c r="I1743">
        <v>14</v>
      </c>
      <c r="J1743" t="s">
        <v>27</v>
      </c>
      <c r="K1743">
        <v>8.3000000000000007</v>
      </c>
      <c r="L1743">
        <v>1.43</v>
      </c>
      <c r="M1743" t="s">
        <v>46</v>
      </c>
      <c r="N1743">
        <v>3306.98</v>
      </c>
      <c r="O1743" s="5">
        <f>(ScoreCard!$E$3-laptop_prices3[[#This Row],[Price ($)]])/ScoreCard!$E$3*ScoreCard!$E$5</f>
        <v>3.4701069960066171</v>
      </c>
      <c r="P1743" s="5">
        <f>laptop_prices3[[#This Row],[RAM (GB)]]/ScoreCard!$F$3*ScoreCard!$F$5</f>
        <v>7</v>
      </c>
      <c r="Q1743" s="5">
        <f>laptop_prices3[[#This Row],[Screen Size (inch)]]/ScoreCard!$G$3*ScoreCard!$G$5</f>
        <v>1.6184971098265895</v>
      </c>
      <c r="R1743" s="5">
        <f>laptop_prices3[[#This Row],[Battery Life (hours)]]/ScoreCard!$H$3*ScoreCard!$H$5</f>
        <v>4.8416666666666677</v>
      </c>
      <c r="S1743" s="5">
        <f>ScoreCard!$I$3-laptop_prices3[[#This Row],[Weight (kg)]]/ScoreCard!$I$3*ScoreCard!$I$5</f>
        <v>2.6828571428571428</v>
      </c>
      <c r="T1743" s="6" cm="1">
        <f t="array" ref="T1743">_xlfn.IFS(laptop_prices3[[#This Row],[Storage]]="512GB SSD", 512, laptop_prices3[[#This Row],[Storage]] = "1TB SSD", 1000, laptop_prices3[[#This Row],[Storage]] = "2TB SSD", 2000, laptop_prices3[[#This Row],[Storage]]= "256GB SSD", 256, laptop_prices3[[#This Row],[Storage]] = "1TB HDD", 1000*0.7)</f>
        <v>512</v>
      </c>
      <c r="U1743" s="5">
        <f>laptop_prices3[[#This Row],[Storage Raw Value]]/ScoreCard!$J$3*ScoreCard!$J$5</f>
        <v>2.048</v>
      </c>
    </row>
    <row r="1744" spans="2:21" x14ac:dyDescent="0.2">
      <c r="B1744" s="4" cm="1">
        <f t="array" ref="B1744">SUM(laptop_prices3[[#This Row],[RAM Comp]:[Weight Comp]]+laptop_prices3[[#This Row],[Storage Comp]])</f>
        <v>12.673068538398017</v>
      </c>
      <c r="C1744">
        <v>1742</v>
      </c>
      <c r="D1744" t="s">
        <v>28</v>
      </c>
      <c r="E1744" t="s">
        <v>12</v>
      </c>
      <c r="F1744">
        <v>8</v>
      </c>
      <c r="G1744" t="s">
        <v>29</v>
      </c>
      <c r="H1744" t="s">
        <v>35</v>
      </c>
      <c r="I1744">
        <v>14</v>
      </c>
      <c r="J1744" t="s">
        <v>27</v>
      </c>
      <c r="K1744">
        <v>6.3</v>
      </c>
      <c r="L1744">
        <v>1.91</v>
      </c>
      <c r="M1744" t="s">
        <v>16</v>
      </c>
      <c r="N1744">
        <v>1322.17</v>
      </c>
      <c r="O1744" s="5">
        <f>(ScoreCard!$E$3-laptop_prices3[[#This Row],[Price ($)]])/ScoreCard!$E$3*ScoreCard!$E$5</f>
        <v>4.388330551412488</v>
      </c>
      <c r="P1744" s="5">
        <f>laptop_prices3[[#This Row],[RAM (GB)]]/ScoreCard!$F$3*ScoreCard!$F$5</f>
        <v>0.875</v>
      </c>
      <c r="Q1744" s="5">
        <f>laptop_prices3[[#This Row],[Screen Size (inch)]]/ScoreCard!$G$3*ScoreCard!$G$5</f>
        <v>1.6184971098265895</v>
      </c>
      <c r="R1744" s="5">
        <f>laptop_prices3[[#This Row],[Battery Life (hours)]]/ScoreCard!$H$3*ScoreCard!$H$5</f>
        <v>3.6750000000000003</v>
      </c>
      <c r="S1744" s="5">
        <f>ScoreCard!$I$3-laptop_prices3[[#This Row],[Weight (kg)]]/ScoreCard!$I$3*ScoreCard!$I$5</f>
        <v>2.4085714285714284</v>
      </c>
      <c r="T1744" s="6" cm="1">
        <f t="array" ref="T1744">_xlfn.IFS(laptop_prices3[[#This Row],[Storage]]="512GB SSD", 512, laptop_prices3[[#This Row],[Storage]] = "1TB SSD", 1000, laptop_prices3[[#This Row],[Storage]] = "2TB SSD", 2000, laptop_prices3[[#This Row],[Storage]]= "256GB SSD", 256, laptop_prices3[[#This Row],[Storage]] = "1TB HDD", 1000*0.7)</f>
        <v>256</v>
      </c>
      <c r="U1744" s="5">
        <f>laptop_prices3[[#This Row],[Storage Raw Value]]/ScoreCard!$J$3*ScoreCard!$J$5</f>
        <v>1.024</v>
      </c>
    </row>
    <row r="1745" spans="2:21" x14ac:dyDescent="0.2">
      <c r="B1745" s="4" cm="1">
        <f t="array" ref="B1745">SUM(laptop_prices3[[#This Row],[RAM Comp]:[Weight Comp]]+laptop_prices3[[#This Row],[Storage Comp]])</f>
        <v>22.08404761904762</v>
      </c>
      <c r="C1745">
        <v>1743</v>
      </c>
      <c r="D1745" t="s">
        <v>28</v>
      </c>
      <c r="E1745" t="s">
        <v>31</v>
      </c>
      <c r="F1745">
        <v>8</v>
      </c>
      <c r="G1745" t="s">
        <v>42</v>
      </c>
      <c r="H1745" t="s">
        <v>26</v>
      </c>
      <c r="I1745">
        <v>17.3</v>
      </c>
      <c r="J1745" t="s">
        <v>27</v>
      </c>
      <c r="K1745">
        <v>10.6</v>
      </c>
      <c r="L1745">
        <v>2.93</v>
      </c>
      <c r="M1745" t="s">
        <v>30</v>
      </c>
      <c r="N1745">
        <v>1309.56</v>
      </c>
      <c r="O1745" s="5">
        <f>(ScoreCard!$E$3-laptop_prices3[[#This Row],[Price ($)]])/ScoreCard!$E$3*ScoreCard!$E$5</f>
        <v>4.3941642579303251</v>
      </c>
      <c r="P1745" s="5">
        <f>laptop_prices3[[#This Row],[RAM (GB)]]/ScoreCard!$F$3*ScoreCard!$F$5</f>
        <v>0.875</v>
      </c>
      <c r="Q1745" s="5">
        <f>laptop_prices3[[#This Row],[Screen Size (inch)]]/ScoreCard!$G$3*ScoreCard!$G$5</f>
        <v>2</v>
      </c>
      <c r="R1745" s="5">
        <f>laptop_prices3[[#This Row],[Battery Life (hours)]]/ScoreCard!$H$3*ScoreCard!$H$5</f>
        <v>6.1833333333333336</v>
      </c>
      <c r="S1745" s="5">
        <f>ScoreCard!$I$3-laptop_prices3[[#This Row],[Weight (kg)]]/ScoreCard!$I$3*ScoreCard!$I$5</f>
        <v>1.8257142857142856</v>
      </c>
      <c r="T1745" s="6" cm="1">
        <f t="array" ref="T1745">_xlfn.IFS(laptop_prices3[[#This Row],[Storage]]="512GB SSD", 512, laptop_prices3[[#This Row],[Storage]] = "1TB SSD", 1000, laptop_prices3[[#This Row],[Storage]] = "2TB SSD", 2000, laptop_prices3[[#This Row],[Storage]]= "256GB SSD", 256, laptop_prices3[[#This Row],[Storage]] = "1TB HDD", 1000*0.7)</f>
        <v>700</v>
      </c>
      <c r="U1745" s="5">
        <f>laptop_prices3[[#This Row],[Storage Raw Value]]/ScoreCard!$J$3*ScoreCard!$J$5</f>
        <v>2.8</v>
      </c>
    </row>
    <row r="1746" spans="2:21" x14ac:dyDescent="0.2">
      <c r="B1746" s="4" cm="1">
        <f t="array" ref="B1746">SUM(laptop_prices3[[#This Row],[RAM Comp]:[Weight Comp]]+laptop_prices3[[#This Row],[Storage Comp]])</f>
        <v>20.406896779521059</v>
      </c>
      <c r="C1746">
        <v>1744</v>
      </c>
      <c r="D1746" t="s">
        <v>28</v>
      </c>
      <c r="E1746" t="s">
        <v>18</v>
      </c>
      <c r="F1746">
        <v>32</v>
      </c>
      <c r="G1746" t="s">
        <v>13</v>
      </c>
      <c r="H1746" t="s">
        <v>35</v>
      </c>
      <c r="I1746">
        <v>15.6</v>
      </c>
      <c r="J1746" t="s">
        <v>43</v>
      </c>
      <c r="K1746">
        <v>7.2</v>
      </c>
      <c r="L1746">
        <v>1.38</v>
      </c>
      <c r="M1746" t="s">
        <v>22</v>
      </c>
      <c r="N1746">
        <v>2195.5300000000002</v>
      </c>
      <c r="O1746" s="5">
        <f>(ScoreCard!$E$3-laptop_prices3[[#This Row],[Price ($)]])/ScoreCard!$E$3*ScoreCard!$E$5</f>
        <v>3.9842920165656901</v>
      </c>
      <c r="P1746" s="5">
        <f>laptop_prices3[[#This Row],[RAM (GB)]]/ScoreCard!$F$3*ScoreCard!$F$5</f>
        <v>3.5</v>
      </c>
      <c r="Q1746" s="5">
        <f>laptop_prices3[[#This Row],[Screen Size (inch)]]/ScoreCard!$G$3*ScoreCard!$G$5</f>
        <v>1.8034682080924855</v>
      </c>
      <c r="R1746" s="5">
        <f>laptop_prices3[[#This Row],[Battery Life (hours)]]/ScoreCard!$H$3*ScoreCard!$H$5</f>
        <v>4.2</v>
      </c>
      <c r="S1746" s="5">
        <f>ScoreCard!$I$3-laptop_prices3[[#This Row],[Weight (kg)]]/ScoreCard!$I$3*ScoreCard!$I$5</f>
        <v>2.7114285714285717</v>
      </c>
      <c r="T1746" s="6" cm="1">
        <f t="array" ref="T1746">_xlfn.IFS(laptop_prices3[[#This Row],[Storage]]="512GB SSD", 512, laptop_prices3[[#This Row],[Storage]] = "1TB SSD", 1000, laptop_prices3[[#This Row],[Storage]] = "2TB SSD", 2000, laptop_prices3[[#This Row],[Storage]]= "256GB SSD", 256, laptop_prices3[[#This Row],[Storage]] = "1TB HDD", 1000*0.7)</f>
        <v>512</v>
      </c>
      <c r="U1746" s="5">
        <f>laptop_prices3[[#This Row],[Storage Raw Value]]/ScoreCard!$J$3*ScoreCard!$J$5</f>
        <v>2.048</v>
      </c>
    </row>
    <row r="1747" spans="2:21" x14ac:dyDescent="0.2">
      <c r="B1747" s="4" cm="1">
        <f t="array" ref="B1747">SUM(laptop_prices3[[#This Row],[RAM Comp]:[Weight Comp]]+laptop_prices3[[#This Row],[Storage Comp]])</f>
        <v>19.167000000000002</v>
      </c>
      <c r="C1747">
        <v>1745</v>
      </c>
      <c r="D1747" t="s">
        <v>47</v>
      </c>
      <c r="E1747" t="s">
        <v>24</v>
      </c>
      <c r="F1747">
        <v>32</v>
      </c>
      <c r="G1747" t="s">
        <v>13</v>
      </c>
      <c r="H1747" t="s">
        <v>40</v>
      </c>
      <c r="I1747">
        <v>17.3</v>
      </c>
      <c r="J1747" t="s">
        <v>43</v>
      </c>
      <c r="K1747">
        <v>5.0999999999999996</v>
      </c>
      <c r="L1747">
        <v>1.75</v>
      </c>
      <c r="M1747" t="s">
        <v>30</v>
      </c>
      <c r="N1747">
        <v>2336.7800000000002</v>
      </c>
      <c r="O1747" s="5">
        <f>(ScoreCard!$E$3-laptop_prices3[[#This Row],[Price ($)]])/ScoreCard!$E$3*ScoreCard!$E$5</f>
        <v>3.9189461763083964</v>
      </c>
      <c r="P1747" s="5">
        <f>laptop_prices3[[#This Row],[RAM (GB)]]/ScoreCard!$F$3*ScoreCard!$F$5</f>
        <v>3.5</v>
      </c>
      <c r="Q1747" s="5">
        <f>laptop_prices3[[#This Row],[Screen Size (inch)]]/ScoreCard!$G$3*ScoreCard!$G$5</f>
        <v>2</v>
      </c>
      <c r="R1747" s="5">
        <f>laptop_prices3[[#This Row],[Battery Life (hours)]]/ScoreCard!$H$3*ScoreCard!$H$5</f>
        <v>2.9750000000000001</v>
      </c>
      <c r="S1747" s="5">
        <f>ScoreCard!$I$3-laptop_prices3[[#This Row],[Weight (kg)]]/ScoreCard!$I$3*ScoreCard!$I$5</f>
        <v>2.5</v>
      </c>
      <c r="T1747" s="6" cm="1">
        <f t="array" ref="T1747">_xlfn.IFS(laptop_prices3[[#This Row],[Storage]]="512GB SSD", 512, laptop_prices3[[#This Row],[Storage]] = "1TB SSD", 1000, laptop_prices3[[#This Row],[Storage]] = "2TB SSD", 2000, laptop_prices3[[#This Row],[Storage]]= "256GB SSD", 256, laptop_prices3[[#This Row],[Storage]] = "1TB HDD", 1000*0.7)</f>
        <v>512</v>
      </c>
      <c r="U1747" s="5">
        <f>laptop_prices3[[#This Row],[Storage Raw Value]]/ScoreCard!$J$3*ScoreCard!$J$5</f>
        <v>2.048</v>
      </c>
    </row>
    <row r="1748" spans="2:21" x14ac:dyDescent="0.2">
      <c r="B1748" s="4" cm="1">
        <f t="array" ref="B1748">SUM(laptop_prices3[[#This Row],[RAM Comp]:[Weight Comp]]+laptop_prices3[[#This Row],[Storage Comp]])</f>
        <v>12.754944398568677</v>
      </c>
      <c r="C1748">
        <v>1746</v>
      </c>
      <c r="D1748" t="s">
        <v>36</v>
      </c>
      <c r="E1748" t="s">
        <v>37</v>
      </c>
      <c r="F1748">
        <v>16</v>
      </c>
      <c r="G1748" t="s">
        <v>29</v>
      </c>
      <c r="H1748" t="s">
        <v>20</v>
      </c>
      <c r="I1748">
        <v>15.6</v>
      </c>
      <c r="J1748" t="s">
        <v>15</v>
      </c>
      <c r="K1748">
        <v>4.3</v>
      </c>
      <c r="L1748">
        <v>1.58</v>
      </c>
      <c r="M1748" t="s">
        <v>22</v>
      </c>
      <c r="N1748">
        <v>2729.34</v>
      </c>
      <c r="O1748" s="5">
        <f>(ScoreCard!$E$3-laptop_prices3[[#This Row],[Price ($)]])/ScoreCard!$E$3*ScoreCard!$E$5</f>
        <v>3.7373379423161617</v>
      </c>
      <c r="P1748" s="5">
        <f>laptop_prices3[[#This Row],[RAM (GB)]]/ScoreCard!$F$3*ScoreCard!$F$5</f>
        <v>1.75</v>
      </c>
      <c r="Q1748" s="5">
        <f>laptop_prices3[[#This Row],[Screen Size (inch)]]/ScoreCard!$G$3*ScoreCard!$G$5</f>
        <v>1.8034682080924855</v>
      </c>
      <c r="R1748" s="5">
        <f>laptop_prices3[[#This Row],[Battery Life (hours)]]/ScoreCard!$H$3*ScoreCard!$H$5</f>
        <v>2.5083333333333333</v>
      </c>
      <c r="S1748" s="5">
        <f>ScoreCard!$I$3-laptop_prices3[[#This Row],[Weight (kg)]]/ScoreCard!$I$3*ScoreCard!$I$5</f>
        <v>2.597142857142857</v>
      </c>
      <c r="T1748" s="6" cm="1">
        <f t="array" ref="T1748">_xlfn.IFS(laptop_prices3[[#This Row],[Storage]]="512GB SSD", 512, laptop_prices3[[#This Row],[Storage]] = "1TB SSD", 1000, laptop_prices3[[#This Row],[Storage]] = "2TB SSD", 2000, laptop_prices3[[#This Row],[Storage]]= "256GB SSD", 256, laptop_prices3[[#This Row],[Storage]] = "1TB HDD", 1000*0.7)</f>
        <v>256</v>
      </c>
      <c r="U1748" s="5">
        <f>laptop_prices3[[#This Row],[Storage Raw Value]]/ScoreCard!$J$3*ScoreCard!$J$5</f>
        <v>1.024</v>
      </c>
    </row>
    <row r="1749" spans="2:21" x14ac:dyDescent="0.2">
      <c r="B1749" s="4" cm="1">
        <f t="array" ref="B1749">SUM(laptop_prices3[[#This Row],[RAM Comp]:[Weight Comp]]+laptop_prices3[[#This Row],[Storage Comp]])</f>
        <v>25.032639966969445</v>
      </c>
      <c r="C1749">
        <v>1747</v>
      </c>
      <c r="D1749" t="s">
        <v>47</v>
      </c>
      <c r="E1749" t="s">
        <v>12</v>
      </c>
      <c r="F1749">
        <v>64</v>
      </c>
      <c r="G1749" t="s">
        <v>13</v>
      </c>
      <c r="H1749" t="s">
        <v>40</v>
      </c>
      <c r="I1749">
        <v>14</v>
      </c>
      <c r="J1749" t="s">
        <v>21</v>
      </c>
      <c r="K1749">
        <v>9.3000000000000007</v>
      </c>
      <c r="L1749">
        <v>1.23</v>
      </c>
      <c r="M1749" t="s">
        <v>22</v>
      </c>
      <c r="N1749">
        <v>2098.19</v>
      </c>
      <c r="O1749" s="5">
        <f>(ScoreCard!$E$3-laptop_prices3[[#This Row],[Price ($)]])/ScoreCard!$E$3*ScoreCard!$E$5</f>
        <v>4.0293239747295493</v>
      </c>
      <c r="P1749" s="5">
        <f>laptop_prices3[[#This Row],[RAM (GB)]]/ScoreCard!$F$3*ScoreCard!$F$5</f>
        <v>7</v>
      </c>
      <c r="Q1749" s="5">
        <f>laptop_prices3[[#This Row],[Screen Size (inch)]]/ScoreCard!$G$3*ScoreCard!$G$5</f>
        <v>1.6184971098265895</v>
      </c>
      <c r="R1749" s="5">
        <f>laptop_prices3[[#This Row],[Battery Life (hours)]]/ScoreCard!$H$3*ScoreCard!$H$5</f>
        <v>5.4249999999999998</v>
      </c>
      <c r="S1749" s="5">
        <f>ScoreCard!$I$3-laptop_prices3[[#This Row],[Weight (kg)]]/ScoreCard!$I$3*ScoreCard!$I$5</f>
        <v>2.7971428571428572</v>
      </c>
      <c r="T1749" s="6" cm="1">
        <f t="array" ref="T1749">_xlfn.IFS(laptop_prices3[[#This Row],[Storage]]="512GB SSD", 512, laptop_prices3[[#This Row],[Storage]] = "1TB SSD", 1000, laptop_prices3[[#This Row],[Storage]] = "2TB SSD", 2000, laptop_prices3[[#This Row],[Storage]]= "256GB SSD", 256, laptop_prices3[[#This Row],[Storage]] = "1TB HDD", 1000*0.7)</f>
        <v>512</v>
      </c>
      <c r="U1749" s="5">
        <f>laptop_prices3[[#This Row],[Storage Raw Value]]/ScoreCard!$J$3*ScoreCard!$J$5</f>
        <v>2.048</v>
      </c>
    </row>
    <row r="1750" spans="2:21" x14ac:dyDescent="0.2">
      <c r="B1750" s="4" cm="1">
        <f t="array" ref="B1750">SUM(laptop_prices3[[#This Row],[RAM Comp]:[Weight Comp]]+laptop_prices3[[#This Row],[Storage Comp]])</f>
        <v>14.921044728874207</v>
      </c>
      <c r="C1750">
        <v>1748</v>
      </c>
      <c r="D1750" t="s">
        <v>17</v>
      </c>
      <c r="E1750" t="s">
        <v>39</v>
      </c>
      <c r="F1750">
        <v>4</v>
      </c>
      <c r="G1750" t="s">
        <v>29</v>
      </c>
      <c r="H1750" t="s">
        <v>40</v>
      </c>
      <c r="I1750">
        <v>14</v>
      </c>
      <c r="J1750" t="s">
        <v>15</v>
      </c>
      <c r="K1750">
        <v>10.6</v>
      </c>
      <c r="L1750">
        <v>1.6</v>
      </c>
      <c r="M1750" t="s">
        <v>22</v>
      </c>
      <c r="N1750">
        <v>1621.14</v>
      </c>
      <c r="O1750" s="5">
        <f>(ScoreCard!$E$3-laptop_prices3[[#This Row],[Price ($)]])/ScoreCard!$E$3*ScoreCard!$E$5</f>
        <v>4.250019430267546</v>
      </c>
      <c r="P1750" s="5">
        <f>laptop_prices3[[#This Row],[RAM (GB)]]/ScoreCard!$F$3*ScoreCard!$F$5</f>
        <v>0.4375</v>
      </c>
      <c r="Q1750" s="5">
        <f>laptop_prices3[[#This Row],[Screen Size (inch)]]/ScoreCard!$G$3*ScoreCard!$G$5</f>
        <v>1.6184971098265895</v>
      </c>
      <c r="R1750" s="5">
        <f>laptop_prices3[[#This Row],[Battery Life (hours)]]/ScoreCard!$H$3*ScoreCard!$H$5</f>
        <v>6.1833333333333336</v>
      </c>
      <c r="S1750" s="5">
        <f>ScoreCard!$I$3-laptop_prices3[[#This Row],[Weight (kg)]]/ScoreCard!$I$3*ScoreCard!$I$5</f>
        <v>2.5857142857142854</v>
      </c>
      <c r="T1750" s="6" cm="1">
        <f t="array" ref="T1750">_xlfn.IFS(laptop_prices3[[#This Row],[Storage]]="512GB SSD", 512, laptop_prices3[[#This Row],[Storage]] = "1TB SSD", 1000, laptop_prices3[[#This Row],[Storage]] = "2TB SSD", 2000, laptop_prices3[[#This Row],[Storage]]= "256GB SSD", 256, laptop_prices3[[#This Row],[Storage]] = "1TB HDD", 1000*0.7)</f>
        <v>256</v>
      </c>
      <c r="U1750" s="5">
        <f>laptop_prices3[[#This Row],[Storage Raw Value]]/ScoreCard!$J$3*ScoreCard!$J$5</f>
        <v>1.024</v>
      </c>
    </row>
    <row r="1751" spans="2:21" x14ac:dyDescent="0.2">
      <c r="B1751" s="4" cm="1">
        <f t="array" ref="B1751">SUM(laptop_prices3[[#This Row],[RAM Comp]:[Weight Comp]]+laptop_prices3[[#This Row],[Storage Comp]])</f>
        <v>39.747039636663914</v>
      </c>
      <c r="C1751">
        <v>1749</v>
      </c>
      <c r="D1751" t="s">
        <v>28</v>
      </c>
      <c r="E1751" t="s">
        <v>18</v>
      </c>
      <c r="F1751">
        <v>16</v>
      </c>
      <c r="G1751" t="s">
        <v>25</v>
      </c>
      <c r="H1751" t="s">
        <v>32</v>
      </c>
      <c r="I1751">
        <v>15.6</v>
      </c>
      <c r="J1751" t="s">
        <v>15</v>
      </c>
      <c r="K1751">
        <v>4.5</v>
      </c>
      <c r="L1751">
        <v>3.38</v>
      </c>
      <c r="M1751" t="s">
        <v>16</v>
      </c>
      <c r="N1751">
        <v>1935.67</v>
      </c>
      <c r="O1751" s="5">
        <f>(ScoreCard!$E$3-laptop_prices3[[#This Row],[Price ($)]])/ScoreCard!$E$3*ScoreCard!$E$5</f>
        <v>4.1045098576224017</v>
      </c>
      <c r="P1751" s="5">
        <f>laptop_prices3[[#This Row],[RAM (GB)]]/ScoreCard!$F$3*ScoreCard!$F$5</f>
        <v>1.75</v>
      </c>
      <c r="Q1751" s="5">
        <f>laptop_prices3[[#This Row],[Screen Size (inch)]]/ScoreCard!$G$3*ScoreCard!$G$5</f>
        <v>1.8034682080924855</v>
      </c>
      <c r="R1751" s="5">
        <f>laptop_prices3[[#This Row],[Battery Life (hours)]]/ScoreCard!$H$3*ScoreCard!$H$5</f>
        <v>2.625</v>
      </c>
      <c r="S1751" s="5">
        <f>ScoreCard!$I$3-laptop_prices3[[#This Row],[Weight (kg)]]/ScoreCard!$I$3*ScoreCard!$I$5</f>
        <v>1.5685714285714287</v>
      </c>
      <c r="T1751" s="6" cm="1">
        <f t="array" ref="T1751">_xlfn.IFS(laptop_prices3[[#This Row],[Storage]]="512GB SSD", 512, laptop_prices3[[#This Row],[Storage]] = "1TB SSD", 1000, laptop_prices3[[#This Row],[Storage]] = "2TB SSD", 2000, laptop_prices3[[#This Row],[Storage]]= "256GB SSD", 256, laptop_prices3[[#This Row],[Storage]] = "1TB HDD", 1000*0.7)</f>
        <v>2000</v>
      </c>
      <c r="U1751" s="5">
        <f>laptop_prices3[[#This Row],[Storage Raw Value]]/ScoreCard!$J$3*ScoreCard!$J$5</f>
        <v>8</v>
      </c>
    </row>
    <row r="1752" spans="2:21" x14ac:dyDescent="0.2">
      <c r="B1752" s="4" cm="1">
        <f t="array" ref="B1752">SUM(laptop_prices3[[#This Row],[RAM Comp]:[Weight Comp]]+laptop_prices3[[#This Row],[Storage Comp]])</f>
        <v>13.877143682906688</v>
      </c>
      <c r="C1752">
        <v>1750</v>
      </c>
      <c r="D1752" t="s">
        <v>45</v>
      </c>
      <c r="E1752" t="s">
        <v>39</v>
      </c>
      <c r="F1752">
        <v>16</v>
      </c>
      <c r="G1752" t="s">
        <v>29</v>
      </c>
      <c r="H1752" t="s">
        <v>20</v>
      </c>
      <c r="I1752">
        <v>13.3</v>
      </c>
      <c r="J1752" t="s">
        <v>15</v>
      </c>
      <c r="K1752">
        <v>8.1</v>
      </c>
      <c r="L1752">
        <v>3.03</v>
      </c>
      <c r="M1752" t="s">
        <v>46</v>
      </c>
      <c r="N1752">
        <v>1456.94</v>
      </c>
      <c r="O1752" s="5">
        <f>(ScoreCard!$E$3-laptop_prices3[[#This Row],[Price ($)]])/ScoreCard!$E$3*ScoreCard!$E$5</f>
        <v>4.3259825238622183</v>
      </c>
      <c r="P1752" s="5">
        <f>laptop_prices3[[#This Row],[RAM (GB)]]/ScoreCard!$F$3*ScoreCard!$F$5</f>
        <v>1.75</v>
      </c>
      <c r="Q1752" s="5">
        <f>laptop_prices3[[#This Row],[Screen Size (inch)]]/ScoreCard!$G$3*ScoreCard!$G$5</f>
        <v>1.5375722543352601</v>
      </c>
      <c r="R1752" s="5">
        <f>laptop_prices3[[#This Row],[Battery Life (hours)]]/ScoreCard!$H$3*ScoreCard!$H$5</f>
        <v>4.7249999999999996</v>
      </c>
      <c r="S1752" s="5">
        <f>ScoreCard!$I$3-laptop_prices3[[#This Row],[Weight (kg)]]/ScoreCard!$I$3*ScoreCard!$I$5</f>
        <v>1.7685714285714287</v>
      </c>
      <c r="T1752" s="6" cm="1">
        <f t="array" ref="T1752">_xlfn.IFS(laptop_prices3[[#This Row],[Storage]]="512GB SSD", 512, laptop_prices3[[#This Row],[Storage]] = "1TB SSD", 1000, laptop_prices3[[#This Row],[Storage]] = "2TB SSD", 2000, laptop_prices3[[#This Row],[Storage]]= "256GB SSD", 256, laptop_prices3[[#This Row],[Storage]] = "1TB HDD", 1000*0.7)</f>
        <v>256</v>
      </c>
      <c r="U1752" s="5">
        <f>laptop_prices3[[#This Row],[Storage Raw Value]]/ScoreCard!$J$3*ScoreCard!$J$5</f>
        <v>1.024</v>
      </c>
    </row>
    <row r="1753" spans="2:21" x14ac:dyDescent="0.2">
      <c r="B1753" s="4" cm="1">
        <f t="array" ref="B1753">SUM(laptop_prices3[[#This Row],[RAM Comp]:[Weight Comp]]+laptop_prices3[[#This Row],[Storage Comp]])</f>
        <v>18.570762730525736</v>
      </c>
      <c r="C1753">
        <v>1751</v>
      </c>
      <c r="D1753" t="s">
        <v>36</v>
      </c>
      <c r="E1753" t="s">
        <v>48</v>
      </c>
      <c r="F1753">
        <v>8</v>
      </c>
      <c r="G1753" t="s">
        <v>13</v>
      </c>
      <c r="H1753" t="s">
        <v>20</v>
      </c>
      <c r="I1753">
        <v>13.3</v>
      </c>
      <c r="J1753" t="s">
        <v>21</v>
      </c>
      <c r="K1753">
        <v>9.4</v>
      </c>
      <c r="L1753">
        <v>1.78</v>
      </c>
      <c r="M1753" t="s">
        <v>22</v>
      </c>
      <c r="N1753">
        <v>964.79</v>
      </c>
      <c r="O1753" s="5">
        <f>(ScoreCard!$E$3-laptop_prices3[[#This Row],[Price ($)]])/ScoreCard!$E$3*ScoreCard!$E$5</f>
        <v>4.5536636232082524</v>
      </c>
      <c r="P1753" s="5">
        <f>laptop_prices3[[#This Row],[RAM (GB)]]/ScoreCard!$F$3*ScoreCard!$F$5</f>
        <v>0.875</v>
      </c>
      <c r="Q1753" s="5">
        <f>laptop_prices3[[#This Row],[Screen Size (inch)]]/ScoreCard!$G$3*ScoreCard!$G$5</f>
        <v>1.5375722543352601</v>
      </c>
      <c r="R1753" s="5">
        <f>laptop_prices3[[#This Row],[Battery Life (hours)]]/ScoreCard!$H$3*ScoreCard!$H$5</f>
        <v>5.4833333333333334</v>
      </c>
      <c r="S1753" s="5">
        <f>ScoreCard!$I$3-laptop_prices3[[#This Row],[Weight (kg)]]/ScoreCard!$I$3*ScoreCard!$I$5</f>
        <v>2.4828571428571431</v>
      </c>
      <c r="T1753" s="6" cm="1">
        <f t="array" ref="T1753">_xlfn.IFS(laptop_prices3[[#This Row],[Storage]]="512GB SSD", 512, laptop_prices3[[#This Row],[Storage]] = "1TB SSD", 1000, laptop_prices3[[#This Row],[Storage]] = "2TB SSD", 2000, laptop_prices3[[#This Row],[Storage]]= "256GB SSD", 256, laptop_prices3[[#This Row],[Storage]] = "1TB HDD", 1000*0.7)</f>
        <v>512</v>
      </c>
      <c r="U1753" s="5">
        <f>laptop_prices3[[#This Row],[Storage Raw Value]]/ScoreCard!$J$3*ScoreCard!$J$5</f>
        <v>2.048</v>
      </c>
    </row>
    <row r="1754" spans="2:21" x14ac:dyDescent="0.2">
      <c r="B1754" s="4" cm="1">
        <f t="array" ref="B1754">SUM(laptop_prices3[[#This Row],[RAM Comp]:[Weight Comp]]+laptop_prices3[[#This Row],[Storage Comp]])</f>
        <v>25.924115744563721</v>
      </c>
      <c r="C1754">
        <v>1752</v>
      </c>
      <c r="D1754" t="s">
        <v>28</v>
      </c>
      <c r="E1754" t="s">
        <v>24</v>
      </c>
      <c r="F1754">
        <v>4</v>
      </c>
      <c r="G1754" t="s">
        <v>19</v>
      </c>
      <c r="H1754" t="s">
        <v>14</v>
      </c>
      <c r="I1754">
        <v>16</v>
      </c>
      <c r="J1754" t="s">
        <v>21</v>
      </c>
      <c r="K1754">
        <v>9.1</v>
      </c>
      <c r="L1754">
        <v>2.0499999999999998</v>
      </c>
      <c r="M1754" t="s">
        <v>30</v>
      </c>
      <c r="N1754">
        <v>761.36</v>
      </c>
      <c r="O1754" s="5">
        <f>(ScoreCard!$E$3-laptop_prices3[[#This Row],[Price ($)]])/ScoreCard!$E$3*ScoreCard!$E$5</f>
        <v>4.6477755119412869</v>
      </c>
      <c r="P1754" s="5">
        <f>laptop_prices3[[#This Row],[RAM (GB)]]/ScoreCard!$F$3*ScoreCard!$F$5</f>
        <v>0.4375</v>
      </c>
      <c r="Q1754" s="5">
        <f>laptop_prices3[[#This Row],[Screen Size (inch)]]/ScoreCard!$G$3*ScoreCard!$G$5</f>
        <v>1.8497109826589595</v>
      </c>
      <c r="R1754" s="5">
        <f>laptop_prices3[[#This Row],[Battery Life (hours)]]/ScoreCard!$H$3*ScoreCard!$H$5</f>
        <v>5.3083333333333336</v>
      </c>
      <c r="S1754" s="5">
        <f>ScoreCard!$I$3-laptop_prices3[[#This Row],[Weight (kg)]]/ScoreCard!$I$3*ScoreCard!$I$5</f>
        <v>2.3285714285714287</v>
      </c>
      <c r="T1754" s="6" cm="1">
        <f t="array" ref="T1754">_xlfn.IFS(laptop_prices3[[#This Row],[Storage]]="512GB SSD", 512, laptop_prices3[[#This Row],[Storage]] = "1TB SSD", 1000, laptop_prices3[[#This Row],[Storage]] = "2TB SSD", 2000, laptop_prices3[[#This Row],[Storage]]= "256GB SSD", 256, laptop_prices3[[#This Row],[Storage]] = "1TB HDD", 1000*0.7)</f>
        <v>1000</v>
      </c>
      <c r="U1754" s="5">
        <f>laptop_prices3[[#This Row],[Storage Raw Value]]/ScoreCard!$J$3*ScoreCard!$J$5</f>
        <v>4</v>
      </c>
    </row>
    <row r="1755" spans="2:21" x14ac:dyDescent="0.2">
      <c r="B1755" s="4" cm="1">
        <f t="array" ref="B1755">SUM(laptop_prices3[[#This Row],[RAM Comp]:[Weight Comp]]+laptop_prices3[[#This Row],[Storage Comp]])</f>
        <v>41.456143682906685</v>
      </c>
      <c r="C1755">
        <v>1753</v>
      </c>
      <c r="D1755" t="s">
        <v>34</v>
      </c>
      <c r="E1755" t="s">
        <v>31</v>
      </c>
      <c r="F1755">
        <v>32</v>
      </c>
      <c r="G1755" t="s">
        <v>25</v>
      </c>
      <c r="H1755" t="s">
        <v>35</v>
      </c>
      <c r="I1755">
        <v>13.3</v>
      </c>
      <c r="J1755" t="s">
        <v>21</v>
      </c>
      <c r="K1755">
        <v>4.2</v>
      </c>
      <c r="L1755">
        <v>2.68</v>
      </c>
      <c r="M1755" t="s">
        <v>30</v>
      </c>
      <c r="N1755">
        <v>1222.57</v>
      </c>
      <c r="O1755" s="5">
        <f>(ScoreCard!$E$3-laptop_prices3[[#This Row],[Price ($)]])/ScoreCard!$E$3*ScoreCard!$E$5</f>
        <v>4.4344080430204631</v>
      </c>
      <c r="P1755" s="5">
        <f>laptop_prices3[[#This Row],[RAM (GB)]]/ScoreCard!$F$3*ScoreCard!$F$5</f>
        <v>3.5</v>
      </c>
      <c r="Q1755" s="5">
        <f>laptop_prices3[[#This Row],[Screen Size (inch)]]/ScoreCard!$G$3*ScoreCard!$G$5</f>
        <v>1.5375722543352601</v>
      </c>
      <c r="R1755" s="5">
        <f>laptop_prices3[[#This Row],[Battery Life (hours)]]/ScoreCard!$H$3*ScoreCard!$H$5</f>
        <v>2.4500000000000002</v>
      </c>
      <c r="S1755" s="5">
        <f>ScoreCard!$I$3-laptop_prices3[[#This Row],[Weight (kg)]]/ScoreCard!$I$3*ScoreCard!$I$5</f>
        <v>1.9685714285714284</v>
      </c>
      <c r="T1755" s="6" cm="1">
        <f t="array" ref="T1755">_xlfn.IFS(laptop_prices3[[#This Row],[Storage]]="512GB SSD", 512, laptop_prices3[[#This Row],[Storage]] = "1TB SSD", 1000, laptop_prices3[[#This Row],[Storage]] = "2TB SSD", 2000, laptop_prices3[[#This Row],[Storage]]= "256GB SSD", 256, laptop_prices3[[#This Row],[Storage]] = "1TB HDD", 1000*0.7)</f>
        <v>2000</v>
      </c>
      <c r="U1755" s="5">
        <f>laptop_prices3[[#This Row],[Storage Raw Value]]/ScoreCard!$J$3*ScoreCard!$J$5</f>
        <v>8</v>
      </c>
    </row>
    <row r="1756" spans="2:21" x14ac:dyDescent="0.2">
      <c r="B1756" s="4" cm="1">
        <f t="array" ref="B1756">SUM(laptop_prices3[[#This Row],[RAM Comp]:[Weight Comp]]+laptop_prices3[[#This Row],[Storage Comp]])</f>
        <v>40.019047619047619</v>
      </c>
      <c r="C1756">
        <v>1754</v>
      </c>
      <c r="D1756" t="s">
        <v>11</v>
      </c>
      <c r="E1756" t="s">
        <v>24</v>
      </c>
      <c r="F1756">
        <v>16</v>
      </c>
      <c r="G1756" t="s">
        <v>25</v>
      </c>
      <c r="H1756" t="s">
        <v>26</v>
      </c>
      <c r="I1756">
        <v>17.3</v>
      </c>
      <c r="J1756" t="s">
        <v>15</v>
      </c>
      <c r="K1756">
        <v>4.5999999999999996</v>
      </c>
      <c r="L1756">
        <v>3.35</v>
      </c>
      <c r="M1756" t="s">
        <v>30</v>
      </c>
      <c r="N1756">
        <v>2357.58</v>
      </c>
      <c r="O1756" s="5">
        <f>(ScoreCard!$E$3-laptop_prices3[[#This Row],[Price ($)]])/ScoreCard!$E$3*ScoreCard!$E$5</f>
        <v>3.9093235676191815</v>
      </c>
      <c r="P1756" s="5">
        <f>laptop_prices3[[#This Row],[RAM (GB)]]/ScoreCard!$F$3*ScoreCard!$F$5</f>
        <v>1.75</v>
      </c>
      <c r="Q1756" s="5">
        <f>laptop_prices3[[#This Row],[Screen Size (inch)]]/ScoreCard!$G$3*ScoreCard!$G$5</f>
        <v>2</v>
      </c>
      <c r="R1756" s="5">
        <f>laptop_prices3[[#This Row],[Battery Life (hours)]]/ScoreCard!$H$3*ScoreCard!$H$5</f>
        <v>2.6833333333333331</v>
      </c>
      <c r="S1756" s="5">
        <f>ScoreCard!$I$3-laptop_prices3[[#This Row],[Weight (kg)]]/ScoreCard!$I$3*ScoreCard!$I$5</f>
        <v>1.5857142857142856</v>
      </c>
      <c r="T1756" s="6" cm="1">
        <f t="array" ref="T1756">_xlfn.IFS(laptop_prices3[[#This Row],[Storage]]="512GB SSD", 512, laptop_prices3[[#This Row],[Storage]] = "1TB SSD", 1000, laptop_prices3[[#This Row],[Storage]] = "2TB SSD", 2000, laptop_prices3[[#This Row],[Storage]]= "256GB SSD", 256, laptop_prices3[[#This Row],[Storage]] = "1TB HDD", 1000*0.7)</f>
        <v>2000</v>
      </c>
      <c r="U1756" s="5">
        <f>laptop_prices3[[#This Row],[Storage Raw Value]]/ScoreCard!$J$3*ScoreCard!$J$5</f>
        <v>8</v>
      </c>
    </row>
    <row r="1757" spans="2:21" x14ac:dyDescent="0.2">
      <c r="B1757" s="4" cm="1">
        <f t="array" ref="B1757">SUM(laptop_prices3[[#This Row],[RAM Comp]:[Weight Comp]]+laptop_prices3[[#This Row],[Storage Comp]])</f>
        <v>16.940877649325628</v>
      </c>
      <c r="C1757">
        <v>1755</v>
      </c>
      <c r="D1757" t="s">
        <v>17</v>
      </c>
      <c r="E1757" t="s">
        <v>12</v>
      </c>
      <c r="F1757">
        <v>4</v>
      </c>
      <c r="G1757" t="s">
        <v>13</v>
      </c>
      <c r="H1757" t="s">
        <v>40</v>
      </c>
      <c r="I1757">
        <v>16</v>
      </c>
      <c r="J1757" t="s">
        <v>43</v>
      </c>
      <c r="K1757">
        <v>8.3000000000000007</v>
      </c>
      <c r="L1757">
        <v>3.29</v>
      </c>
      <c r="M1757" t="s">
        <v>30</v>
      </c>
      <c r="N1757">
        <v>1104.92</v>
      </c>
      <c r="O1757" s="5">
        <f>(ScoreCard!$E$3-laptop_prices3[[#This Row],[Price ($)]])/ScoreCard!$E$3*ScoreCard!$E$5</f>
        <v>4.4888359234188382</v>
      </c>
      <c r="P1757" s="5">
        <f>laptop_prices3[[#This Row],[RAM (GB)]]/ScoreCard!$F$3*ScoreCard!$F$5</f>
        <v>0.4375</v>
      </c>
      <c r="Q1757" s="5">
        <f>laptop_prices3[[#This Row],[Screen Size (inch)]]/ScoreCard!$G$3*ScoreCard!$G$5</f>
        <v>1.8497109826589595</v>
      </c>
      <c r="R1757" s="5">
        <f>laptop_prices3[[#This Row],[Battery Life (hours)]]/ScoreCard!$H$3*ScoreCard!$H$5</f>
        <v>4.8416666666666677</v>
      </c>
      <c r="S1757" s="5">
        <f>ScoreCard!$I$3-laptop_prices3[[#This Row],[Weight (kg)]]/ScoreCard!$I$3*ScoreCard!$I$5</f>
        <v>1.6199999999999999</v>
      </c>
      <c r="T1757" s="6" cm="1">
        <f t="array" ref="T1757">_xlfn.IFS(laptop_prices3[[#This Row],[Storage]]="512GB SSD", 512, laptop_prices3[[#This Row],[Storage]] = "1TB SSD", 1000, laptop_prices3[[#This Row],[Storage]] = "2TB SSD", 2000, laptop_prices3[[#This Row],[Storage]]= "256GB SSD", 256, laptop_prices3[[#This Row],[Storage]] = "1TB HDD", 1000*0.7)</f>
        <v>512</v>
      </c>
      <c r="U1757" s="5">
        <f>laptop_prices3[[#This Row],[Storage Raw Value]]/ScoreCard!$J$3*ScoreCard!$J$5</f>
        <v>2.048</v>
      </c>
    </row>
    <row r="1758" spans="2:21" x14ac:dyDescent="0.2">
      <c r="B1758" s="4" cm="1">
        <f t="array" ref="B1758">SUM(laptop_prices3[[#This Row],[RAM Comp]:[Weight Comp]]+laptop_prices3[[#This Row],[Storage Comp]])</f>
        <v>18.068444398568676</v>
      </c>
      <c r="C1758">
        <v>1756</v>
      </c>
      <c r="D1758" t="s">
        <v>33</v>
      </c>
      <c r="E1758" t="s">
        <v>41</v>
      </c>
      <c r="F1758">
        <v>4</v>
      </c>
      <c r="G1758" t="s">
        <v>13</v>
      </c>
      <c r="H1758" t="s">
        <v>14</v>
      </c>
      <c r="I1758">
        <v>15.6</v>
      </c>
      <c r="J1758" t="s">
        <v>27</v>
      </c>
      <c r="K1758">
        <v>8.5</v>
      </c>
      <c r="L1758">
        <v>1.44</v>
      </c>
      <c r="M1758" t="s">
        <v>16</v>
      </c>
      <c r="N1758">
        <v>2836.59</v>
      </c>
      <c r="O1758" s="5">
        <f>(ScoreCard!$E$3-laptop_prices3[[#This Row],[Price ($)]])/ScoreCard!$E$3*ScoreCard!$E$5</f>
        <v>3.6877213662623936</v>
      </c>
      <c r="P1758" s="5">
        <f>laptop_prices3[[#This Row],[RAM (GB)]]/ScoreCard!$F$3*ScoreCard!$F$5</f>
        <v>0.4375</v>
      </c>
      <c r="Q1758" s="5">
        <f>laptop_prices3[[#This Row],[Screen Size (inch)]]/ScoreCard!$G$3*ScoreCard!$G$5</f>
        <v>1.8034682080924855</v>
      </c>
      <c r="R1758" s="5">
        <f>laptop_prices3[[#This Row],[Battery Life (hours)]]/ScoreCard!$H$3*ScoreCard!$H$5</f>
        <v>4.9583333333333339</v>
      </c>
      <c r="S1758" s="5">
        <f>ScoreCard!$I$3-laptop_prices3[[#This Row],[Weight (kg)]]/ScoreCard!$I$3*ScoreCard!$I$5</f>
        <v>2.677142857142857</v>
      </c>
      <c r="T1758" s="6" cm="1">
        <f t="array" ref="T1758">_xlfn.IFS(laptop_prices3[[#This Row],[Storage]]="512GB SSD", 512, laptop_prices3[[#This Row],[Storage]] = "1TB SSD", 1000, laptop_prices3[[#This Row],[Storage]] = "2TB SSD", 2000, laptop_prices3[[#This Row],[Storage]]= "256GB SSD", 256, laptop_prices3[[#This Row],[Storage]] = "1TB HDD", 1000*0.7)</f>
        <v>512</v>
      </c>
      <c r="U1758" s="5">
        <f>laptop_prices3[[#This Row],[Storage Raw Value]]/ScoreCard!$J$3*ScoreCard!$J$5</f>
        <v>2.048</v>
      </c>
    </row>
    <row r="1759" spans="2:21" x14ac:dyDescent="0.2">
      <c r="B1759" s="4" cm="1">
        <f t="array" ref="B1759">SUM(laptop_prices3[[#This Row],[RAM Comp]:[Weight Comp]]+laptop_prices3[[#This Row],[Storage Comp]])</f>
        <v>32.583286540049542</v>
      </c>
      <c r="C1759">
        <v>1757</v>
      </c>
      <c r="D1759" t="s">
        <v>17</v>
      </c>
      <c r="E1759" t="s">
        <v>48</v>
      </c>
      <c r="F1759">
        <v>64</v>
      </c>
      <c r="G1759" t="s">
        <v>19</v>
      </c>
      <c r="H1759" t="s">
        <v>44</v>
      </c>
      <c r="I1759">
        <v>13.3</v>
      </c>
      <c r="J1759" t="s">
        <v>43</v>
      </c>
      <c r="K1759">
        <v>10.8</v>
      </c>
      <c r="L1759">
        <v>3.07</v>
      </c>
      <c r="M1759" t="s">
        <v>30</v>
      </c>
      <c r="N1759">
        <v>2805.21</v>
      </c>
      <c r="O1759" s="5">
        <f>(ScoreCard!$E$3-laptop_prices3[[#This Row],[Price ($)]])/ScoreCard!$E$3*ScoreCard!$E$5</f>
        <v>3.7022385518714125</v>
      </c>
      <c r="P1759" s="5">
        <f>laptop_prices3[[#This Row],[RAM (GB)]]/ScoreCard!$F$3*ScoreCard!$F$5</f>
        <v>7</v>
      </c>
      <c r="Q1759" s="5">
        <f>laptop_prices3[[#This Row],[Screen Size (inch)]]/ScoreCard!$G$3*ScoreCard!$G$5</f>
        <v>1.5375722543352601</v>
      </c>
      <c r="R1759" s="5">
        <f>laptop_prices3[[#This Row],[Battery Life (hours)]]/ScoreCard!$H$3*ScoreCard!$H$5</f>
        <v>6.3</v>
      </c>
      <c r="S1759" s="5">
        <f>ScoreCard!$I$3-laptop_prices3[[#This Row],[Weight (kg)]]/ScoreCard!$I$3*ScoreCard!$I$5</f>
        <v>1.7457142857142858</v>
      </c>
      <c r="T1759" s="6" cm="1">
        <f t="array" ref="T1759">_xlfn.IFS(laptop_prices3[[#This Row],[Storage]]="512GB SSD", 512, laptop_prices3[[#This Row],[Storage]] = "1TB SSD", 1000, laptop_prices3[[#This Row],[Storage]] = "2TB SSD", 2000, laptop_prices3[[#This Row],[Storage]]= "256GB SSD", 256, laptop_prices3[[#This Row],[Storage]] = "1TB HDD", 1000*0.7)</f>
        <v>1000</v>
      </c>
      <c r="U1759" s="5">
        <f>laptop_prices3[[#This Row],[Storage Raw Value]]/ScoreCard!$J$3*ScoreCard!$J$5</f>
        <v>4</v>
      </c>
    </row>
    <row r="1760" spans="2:21" x14ac:dyDescent="0.2">
      <c r="B1760" s="4" cm="1">
        <f t="array" ref="B1760">SUM(laptop_prices3[[#This Row],[RAM Comp]:[Weight Comp]]+laptop_prices3[[#This Row],[Storage Comp]])</f>
        <v>12.279690476190478</v>
      </c>
      <c r="C1760">
        <v>1758</v>
      </c>
      <c r="D1760" t="s">
        <v>45</v>
      </c>
      <c r="E1760" t="s">
        <v>48</v>
      </c>
      <c r="F1760">
        <v>4</v>
      </c>
      <c r="G1760" t="s">
        <v>29</v>
      </c>
      <c r="H1760" t="s">
        <v>35</v>
      </c>
      <c r="I1760">
        <v>17.3</v>
      </c>
      <c r="J1760" t="s">
        <v>43</v>
      </c>
      <c r="K1760">
        <v>5.8</v>
      </c>
      <c r="L1760">
        <v>1.99</v>
      </c>
      <c r="M1760" t="s">
        <v>30</v>
      </c>
      <c r="N1760">
        <v>1293.49</v>
      </c>
      <c r="O1760" s="5">
        <f>(ScoreCard!$E$3-laptop_prices3[[#This Row],[Price ($)]])/ScoreCard!$E$3*ScoreCard!$E$5</f>
        <v>4.4015986483935796</v>
      </c>
      <c r="P1760" s="5">
        <f>laptop_prices3[[#This Row],[RAM (GB)]]/ScoreCard!$F$3*ScoreCard!$F$5</f>
        <v>0.4375</v>
      </c>
      <c r="Q1760" s="5">
        <f>laptop_prices3[[#This Row],[Screen Size (inch)]]/ScoreCard!$G$3*ScoreCard!$G$5</f>
        <v>2</v>
      </c>
      <c r="R1760" s="5">
        <f>laptop_prices3[[#This Row],[Battery Life (hours)]]/ScoreCard!$H$3*ScoreCard!$H$5</f>
        <v>3.3833333333333333</v>
      </c>
      <c r="S1760" s="5">
        <f>ScoreCard!$I$3-laptop_prices3[[#This Row],[Weight (kg)]]/ScoreCard!$I$3*ScoreCard!$I$5</f>
        <v>2.362857142857143</v>
      </c>
      <c r="T1760" s="6" cm="1">
        <f t="array" ref="T1760">_xlfn.IFS(laptop_prices3[[#This Row],[Storage]]="512GB SSD", 512, laptop_prices3[[#This Row],[Storage]] = "1TB SSD", 1000, laptop_prices3[[#This Row],[Storage]] = "2TB SSD", 2000, laptop_prices3[[#This Row],[Storage]]= "256GB SSD", 256, laptop_prices3[[#This Row],[Storage]] = "1TB HDD", 1000*0.7)</f>
        <v>256</v>
      </c>
      <c r="U1760" s="5">
        <f>laptop_prices3[[#This Row],[Storage Raw Value]]/ScoreCard!$J$3*ScoreCard!$J$5</f>
        <v>1.024</v>
      </c>
    </row>
    <row r="1761" spans="2:21" x14ac:dyDescent="0.2">
      <c r="B1761" s="4" cm="1">
        <f t="array" ref="B1761">SUM(laptop_prices3[[#This Row],[RAM Comp]:[Weight Comp]]+laptop_prices3[[#This Row],[Storage Comp]])</f>
        <v>32.663230112854393</v>
      </c>
      <c r="C1761">
        <v>1759</v>
      </c>
      <c r="D1761" t="s">
        <v>38</v>
      </c>
      <c r="E1761" t="s">
        <v>24</v>
      </c>
      <c r="F1761">
        <v>64</v>
      </c>
      <c r="G1761" t="s">
        <v>19</v>
      </c>
      <c r="H1761" t="s">
        <v>14</v>
      </c>
      <c r="I1761">
        <v>15.6</v>
      </c>
      <c r="J1761" t="s">
        <v>43</v>
      </c>
      <c r="K1761">
        <v>9.1</v>
      </c>
      <c r="L1761">
        <v>1.66</v>
      </c>
      <c r="M1761" t="s">
        <v>46</v>
      </c>
      <c r="N1761">
        <v>2604.9299999999998</v>
      </c>
      <c r="O1761" s="5">
        <f>(ScoreCard!$E$3-laptop_prices3[[#This Row],[Price ($)]])/ScoreCard!$E$3*ScoreCard!$E$5</f>
        <v>3.7948931705385331</v>
      </c>
      <c r="P1761" s="5">
        <f>laptop_prices3[[#This Row],[RAM (GB)]]/ScoreCard!$F$3*ScoreCard!$F$5</f>
        <v>7</v>
      </c>
      <c r="Q1761" s="5">
        <f>laptop_prices3[[#This Row],[Screen Size (inch)]]/ScoreCard!$G$3*ScoreCard!$G$5</f>
        <v>1.8034682080924855</v>
      </c>
      <c r="R1761" s="5">
        <f>laptop_prices3[[#This Row],[Battery Life (hours)]]/ScoreCard!$H$3*ScoreCard!$H$5</f>
        <v>5.3083333333333336</v>
      </c>
      <c r="S1761" s="5">
        <f>ScoreCard!$I$3-laptop_prices3[[#This Row],[Weight (kg)]]/ScoreCard!$I$3*ScoreCard!$I$5</f>
        <v>2.5514285714285716</v>
      </c>
      <c r="T1761" s="6" cm="1">
        <f t="array" ref="T1761">_xlfn.IFS(laptop_prices3[[#This Row],[Storage]]="512GB SSD", 512, laptop_prices3[[#This Row],[Storage]] = "1TB SSD", 1000, laptop_prices3[[#This Row],[Storage]] = "2TB SSD", 2000, laptop_prices3[[#This Row],[Storage]]= "256GB SSD", 256, laptop_prices3[[#This Row],[Storage]] = "1TB HDD", 1000*0.7)</f>
        <v>1000</v>
      </c>
      <c r="U1761" s="5">
        <f>laptop_prices3[[#This Row],[Storage Raw Value]]/ScoreCard!$J$3*ScoreCard!$J$5</f>
        <v>4</v>
      </c>
    </row>
    <row r="1762" spans="2:21" x14ac:dyDescent="0.2">
      <c r="B1762" s="4" cm="1">
        <f t="array" ref="B1762">SUM(laptop_prices3[[#This Row],[RAM Comp]:[Weight Comp]]+laptop_prices3[[#This Row],[Storage Comp]])</f>
        <v>26.874949077897057</v>
      </c>
      <c r="C1762">
        <v>1760</v>
      </c>
      <c r="D1762" t="s">
        <v>38</v>
      </c>
      <c r="E1762" t="s">
        <v>39</v>
      </c>
      <c r="F1762">
        <v>32</v>
      </c>
      <c r="G1762" t="s">
        <v>19</v>
      </c>
      <c r="H1762" t="s">
        <v>40</v>
      </c>
      <c r="I1762">
        <v>16</v>
      </c>
      <c r="J1762" t="s">
        <v>43</v>
      </c>
      <c r="K1762">
        <v>5</v>
      </c>
      <c r="L1762">
        <v>1.56</v>
      </c>
      <c r="M1762" t="s">
        <v>16</v>
      </c>
      <c r="N1762">
        <v>1651.31</v>
      </c>
      <c r="O1762" s="5">
        <f>(ScoreCard!$E$3-laptop_prices3[[#This Row],[Price ($)]])/ScoreCard!$E$3*ScoreCard!$E$5</f>
        <v>4.2360620214140052</v>
      </c>
      <c r="P1762" s="5">
        <f>laptop_prices3[[#This Row],[RAM (GB)]]/ScoreCard!$F$3*ScoreCard!$F$5</f>
        <v>3.5</v>
      </c>
      <c r="Q1762" s="5">
        <f>laptop_prices3[[#This Row],[Screen Size (inch)]]/ScoreCard!$G$3*ScoreCard!$G$5</f>
        <v>1.8497109826589595</v>
      </c>
      <c r="R1762" s="5">
        <f>laptop_prices3[[#This Row],[Battery Life (hours)]]/ScoreCard!$H$3*ScoreCard!$H$5</f>
        <v>2.916666666666667</v>
      </c>
      <c r="S1762" s="5">
        <f>ScoreCard!$I$3-laptop_prices3[[#This Row],[Weight (kg)]]/ScoreCard!$I$3*ScoreCard!$I$5</f>
        <v>2.6085714285714285</v>
      </c>
      <c r="T1762" s="6" cm="1">
        <f t="array" ref="T1762">_xlfn.IFS(laptop_prices3[[#This Row],[Storage]]="512GB SSD", 512, laptop_prices3[[#This Row],[Storage]] = "1TB SSD", 1000, laptop_prices3[[#This Row],[Storage]] = "2TB SSD", 2000, laptop_prices3[[#This Row],[Storage]]= "256GB SSD", 256, laptop_prices3[[#This Row],[Storage]] = "1TB HDD", 1000*0.7)</f>
        <v>1000</v>
      </c>
      <c r="U1762" s="5">
        <f>laptop_prices3[[#This Row],[Storage Raw Value]]/ScoreCard!$J$3*ScoreCard!$J$5</f>
        <v>4</v>
      </c>
    </row>
    <row r="1763" spans="2:21" x14ac:dyDescent="0.2">
      <c r="B1763" s="4" cm="1">
        <f t="array" ref="B1763">SUM(laptop_prices3[[#This Row],[RAM Comp]:[Weight Comp]]+laptop_prices3[[#This Row],[Storage Comp]])</f>
        <v>42.537691301954311</v>
      </c>
      <c r="C1763">
        <v>1761</v>
      </c>
      <c r="D1763" t="s">
        <v>47</v>
      </c>
      <c r="E1763" t="s">
        <v>39</v>
      </c>
      <c r="F1763">
        <v>4</v>
      </c>
      <c r="G1763" t="s">
        <v>25</v>
      </c>
      <c r="H1763" t="s">
        <v>32</v>
      </c>
      <c r="I1763">
        <v>13.3</v>
      </c>
      <c r="J1763" t="s">
        <v>27</v>
      </c>
      <c r="K1763">
        <v>11.5</v>
      </c>
      <c r="L1763">
        <v>2.88</v>
      </c>
      <c r="M1763" t="s">
        <v>30</v>
      </c>
      <c r="N1763">
        <v>2061.04</v>
      </c>
      <c r="O1763" s="5">
        <f>(ScoreCard!$E$3-laptop_prices3[[#This Row],[Price ($)]])/ScoreCard!$E$3*ScoreCard!$E$5</f>
        <v>4.0465105089989901</v>
      </c>
      <c r="P1763" s="5">
        <f>laptop_prices3[[#This Row],[RAM (GB)]]/ScoreCard!$F$3*ScoreCard!$F$5</f>
        <v>0.4375</v>
      </c>
      <c r="Q1763" s="5">
        <f>laptop_prices3[[#This Row],[Screen Size (inch)]]/ScoreCard!$G$3*ScoreCard!$G$5</f>
        <v>1.5375722543352601</v>
      </c>
      <c r="R1763" s="5">
        <f>laptop_prices3[[#This Row],[Battery Life (hours)]]/ScoreCard!$H$3*ScoreCard!$H$5</f>
        <v>6.7083333333333339</v>
      </c>
      <c r="S1763" s="5">
        <f>ScoreCard!$I$3-laptop_prices3[[#This Row],[Weight (kg)]]/ScoreCard!$I$3*ScoreCard!$I$5</f>
        <v>1.8542857142857143</v>
      </c>
      <c r="T1763" s="6" cm="1">
        <f t="array" ref="T1763">_xlfn.IFS(laptop_prices3[[#This Row],[Storage]]="512GB SSD", 512, laptop_prices3[[#This Row],[Storage]] = "1TB SSD", 1000, laptop_prices3[[#This Row],[Storage]] = "2TB SSD", 2000, laptop_prices3[[#This Row],[Storage]]= "256GB SSD", 256, laptop_prices3[[#This Row],[Storage]] = "1TB HDD", 1000*0.7)</f>
        <v>2000</v>
      </c>
      <c r="U1763" s="5">
        <f>laptop_prices3[[#This Row],[Storage Raw Value]]/ScoreCard!$J$3*ScoreCard!$J$5</f>
        <v>8</v>
      </c>
    </row>
    <row r="1764" spans="2:21" x14ac:dyDescent="0.2">
      <c r="B1764" s="4" cm="1">
        <f t="array" ref="B1764">SUM(laptop_prices3[[#This Row],[RAM Comp]:[Weight Comp]]+laptop_prices3[[#This Row],[Storage Comp]])</f>
        <v>21.587611065235343</v>
      </c>
      <c r="C1764">
        <v>1762</v>
      </c>
      <c r="D1764" t="s">
        <v>45</v>
      </c>
      <c r="E1764" t="s">
        <v>41</v>
      </c>
      <c r="F1764">
        <v>32</v>
      </c>
      <c r="G1764" t="s">
        <v>13</v>
      </c>
      <c r="H1764" t="s">
        <v>26</v>
      </c>
      <c r="I1764">
        <v>15.6</v>
      </c>
      <c r="J1764" t="s">
        <v>43</v>
      </c>
      <c r="K1764">
        <v>9.9</v>
      </c>
      <c r="L1764">
        <v>2.0699999999999998</v>
      </c>
      <c r="M1764" t="s">
        <v>46</v>
      </c>
      <c r="N1764">
        <v>3035.86</v>
      </c>
      <c r="O1764" s="5">
        <f>(ScoreCard!$E$3-laptop_prices3[[#This Row],[Price ($)]])/ScoreCard!$E$3*ScoreCard!$E$5</f>
        <v>3.5955339992672011</v>
      </c>
      <c r="P1764" s="5">
        <f>laptop_prices3[[#This Row],[RAM (GB)]]/ScoreCard!$F$3*ScoreCard!$F$5</f>
        <v>3.5</v>
      </c>
      <c r="Q1764" s="5">
        <f>laptop_prices3[[#This Row],[Screen Size (inch)]]/ScoreCard!$G$3*ScoreCard!$G$5</f>
        <v>1.8034682080924855</v>
      </c>
      <c r="R1764" s="5">
        <f>laptop_prices3[[#This Row],[Battery Life (hours)]]/ScoreCard!$H$3*ScoreCard!$H$5</f>
        <v>5.7750000000000004</v>
      </c>
      <c r="S1764" s="5">
        <f>ScoreCard!$I$3-laptop_prices3[[#This Row],[Weight (kg)]]/ScoreCard!$I$3*ScoreCard!$I$5</f>
        <v>2.3171428571428572</v>
      </c>
      <c r="T1764" s="6" cm="1">
        <f t="array" ref="T1764">_xlfn.IFS(laptop_prices3[[#This Row],[Storage]]="512GB SSD", 512, laptop_prices3[[#This Row],[Storage]] = "1TB SSD", 1000, laptop_prices3[[#This Row],[Storage]] = "2TB SSD", 2000, laptop_prices3[[#This Row],[Storage]]= "256GB SSD", 256, laptop_prices3[[#This Row],[Storage]] = "1TB HDD", 1000*0.7)</f>
        <v>512</v>
      </c>
      <c r="U1764" s="5">
        <f>laptop_prices3[[#This Row],[Storage Raw Value]]/ScoreCard!$J$3*ScoreCard!$J$5</f>
        <v>2.048</v>
      </c>
    </row>
    <row r="1765" spans="2:21" x14ac:dyDescent="0.2">
      <c r="B1765" s="4" cm="1">
        <f t="array" ref="B1765">SUM(laptop_prices3[[#This Row],[RAM Comp]:[Weight Comp]]+laptop_prices3[[#This Row],[Storage Comp]])</f>
        <v>16.273206303330582</v>
      </c>
      <c r="C1765">
        <v>1763</v>
      </c>
      <c r="D1765" t="s">
        <v>38</v>
      </c>
      <c r="E1765" t="s">
        <v>39</v>
      </c>
      <c r="F1765">
        <v>4</v>
      </c>
      <c r="G1765" t="s">
        <v>13</v>
      </c>
      <c r="H1765" t="s">
        <v>44</v>
      </c>
      <c r="I1765">
        <v>15.6</v>
      </c>
      <c r="J1765" t="s">
        <v>21</v>
      </c>
      <c r="K1765">
        <v>6.5</v>
      </c>
      <c r="L1765">
        <v>2.54</v>
      </c>
      <c r="M1765" t="s">
        <v>16</v>
      </c>
      <c r="N1765">
        <v>593.02</v>
      </c>
      <c r="O1765" s="5">
        <f>(ScoreCard!$E$3-laptop_prices3[[#This Row],[Price ($)]])/ScoreCard!$E$3*ScoreCard!$E$5</f>
        <v>4.7256538747654488</v>
      </c>
      <c r="P1765" s="5">
        <f>laptop_prices3[[#This Row],[RAM (GB)]]/ScoreCard!$F$3*ScoreCard!$F$5</f>
        <v>0.4375</v>
      </c>
      <c r="Q1765" s="5">
        <f>laptop_prices3[[#This Row],[Screen Size (inch)]]/ScoreCard!$G$3*ScoreCard!$G$5</f>
        <v>1.8034682080924855</v>
      </c>
      <c r="R1765" s="5">
        <f>laptop_prices3[[#This Row],[Battery Life (hours)]]/ScoreCard!$H$3*ScoreCard!$H$5</f>
        <v>3.7916666666666665</v>
      </c>
      <c r="S1765" s="5">
        <f>ScoreCard!$I$3-laptop_prices3[[#This Row],[Weight (kg)]]/ScoreCard!$I$3*ScoreCard!$I$5</f>
        <v>2.0485714285714285</v>
      </c>
      <c r="T1765" s="6" cm="1">
        <f t="array" ref="T1765">_xlfn.IFS(laptop_prices3[[#This Row],[Storage]]="512GB SSD", 512, laptop_prices3[[#This Row],[Storage]] = "1TB SSD", 1000, laptop_prices3[[#This Row],[Storage]] = "2TB SSD", 2000, laptop_prices3[[#This Row],[Storage]]= "256GB SSD", 256, laptop_prices3[[#This Row],[Storage]] = "1TB HDD", 1000*0.7)</f>
        <v>512</v>
      </c>
      <c r="U1765" s="5">
        <f>laptop_prices3[[#This Row],[Storage Raw Value]]/ScoreCard!$J$3*ScoreCard!$J$5</f>
        <v>2.048</v>
      </c>
    </row>
    <row r="1766" spans="2:21" x14ac:dyDescent="0.2">
      <c r="B1766" s="4" cm="1">
        <f t="array" ref="B1766">SUM(laptop_prices3[[#This Row],[RAM Comp]:[Weight Comp]]+laptop_prices3[[#This Row],[Storage Comp]])</f>
        <v>22.254353839801816</v>
      </c>
      <c r="C1766">
        <v>1764</v>
      </c>
      <c r="D1766" t="s">
        <v>47</v>
      </c>
      <c r="E1766" t="s">
        <v>18</v>
      </c>
      <c r="F1766">
        <v>4</v>
      </c>
      <c r="G1766" t="s">
        <v>42</v>
      </c>
      <c r="H1766" t="s">
        <v>40</v>
      </c>
      <c r="I1766">
        <v>16</v>
      </c>
      <c r="J1766" t="s">
        <v>21</v>
      </c>
      <c r="K1766">
        <v>11.4</v>
      </c>
      <c r="L1766">
        <v>2.42</v>
      </c>
      <c r="M1766" t="s">
        <v>22</v>
      </c>
      <c r="N1766">
        <v>1284.55</v>
      </c>
      <c r="O1766" s="5">
        <f>(ScoreCard!$E$3-laptop_prices3[[#This Row],[Price ($)]])/ScoreCard!$E$3*ScoreCard!$E$5</f>
        <v>4.4057345196282718</v>
      </c>
      <c r="P1766" s="5">
        <f>laptop_prices3[[#This Row],[RAM (GB)]]/ScoreCard!$F$3*ScoreCard!$F$5</f>
        <v>0.4375</v>
      </c>
      <c r="Q1766" s="5">
        <f>laptop_prices3[[#This Row],[Screen Size (inch)]]/ScoreCard!$G$3*ScoreCard!$G$5</f>
        <v>1.8497109826589595</v>
      </c>
      <c r="R1766" s="5">
        <f>laptop_prices3[[#This Row],[Battery Life (hours)]]/ScoreCard!$H$3*ScoreCard!$H$5</f>
        <v>6.65</v>
      </c>
      <c r="S1766" s="5">
        <f>ScoreCard!$I$3-laptop_prices3[[#This Row],[Weight (kg)]]/ScoreCard!$I$3*ScoreCard!$I$5</f>
        <v>2.1171428571428574</v>
      </c>
      <c r="T1766" s="6" cm="1">
        <f t="array" ref="T1766">_xlfn.IFS(laptop_prices3[[#This Row],[Storage]]="512GB SSD", 512, laptop_prices3[[#This Row],[Storage]] = "1TB SSD", 1000, laptop_prices3[[#This Row],[Storage]] = "2TB SSD", 2000, laptop_prices3[[#This Row],[Storage]]= "256GB SSD", 256, laptop_prices3[[#This Row],[Storage]] = "1TB HDD", 1000*0.7)</f>
        <v>700</v>
      </c>
      <c r="U1766" s="5">
        <f>laptop_prices3[[#This Row],[Storage Raw Value]]/ScoreCard!$J$3*ScoreCard!$J$5</f>
        <v>2.8</v>
      </c>
    </row>
    <row r="1767" spans="2:21" x14ac:dyDescent="0.2">
      <c r="B1767" s="4" cm="1">
        <f t="array" ref="B1767">SUM(laptop_prices3[[#This Row],[RAM Comp]:[Weight Comp]]+laptop_prices3[[#This Row],[Storage Comp]])</f>
        <v>15.396952380952381</v>
      </c>
      <c r="C1767">
        <v>1765</v>
      </c>
      <c r="D1767" t="s">
        <v>28</v>
      </c>
      <c r="E1767" t="s">
        <v>18</v>
      </c>
      <c r="F1767">
        <v>32</v>
      </c>
      <c r="G1767" t="s">
        <v>29</v>
      </c>
      <c r="H1767" t="s">
        <v>35</v>
      </c>
      <c r="I1767">
        <v>17.3</v>
      </c>
      <c r="J1767" t="s">
        <v>27</v>
      </c>
      <c r="K1767">
        <v>5.6</v>
      </c>
      <c r="L1767">
        <v>1.69</v>
      </c>
      <c r="M1767" t="s">
        <v>22</v>
      </c>
      <c r="N1767">
        <v>3474.96</v>
      </c>
      <c r="O1767" s="5">
        <f>(ScoreCard!$E$3-laptop_prices3[[#This Row],[Price ($)]])/ScoreCard!$E$3*ScoreCard!$E$5</f>
        <v>3.3923951783328459</v>
      </c>
      <c r="P1767" s="5">
        <f>laptop_prices3[[#This Row],[RAM (GB)]]/ScoreCard!$F$3*ScoreCard!$F$5</f>
        <v>3.5</v>
      </c>
      <c r="Q1767" s="5">
        <f>laptop_prices3[[#This Row],[Screen Size (inch)]]/ScoreCard!$G$3*ScoreCard!$G$5</f>
        <v>2</v>
      </c>
      <c r="R1767" s="5">
        <f>laptop_prices3[[#This Row],[Battery Life (hours)]]/ScoreCard!$H$3*ScoreCard!$H$5</f>
        <v>3.2666666666666662</v>
      </c>
      <c r="S1767" s="5">
        <f>ScoreCard!$I$3-laptop_prices3[[#This Row],[Weight (kg)]]/ScoreCard!$I$3*ScoreCard!$I$5</f>
        <v>2.5342857142857143</v>
      </c>
      <c r="T1767" s="6" cm="1">
        <f t="array" ref="T1767">_xlfn.IFS(laptop_prices3[[#This Row],[Storage]]="512GB SSD", 512, laptop_prices3[[#This Row],[Storage]] = "1TB SSD", 1000, laptop_prices3[[#This Row],[Storage]] = "2TB SSD", 2000, laptop_prices3[[#This Row],[Storage]]= "256GB SSD", 256, laptop_prices3[[#This Row],[Storage]] = "1TB HDD", 1000*0.7)</f>
        <v>256</v>
      </c>
      <c r="U1767" s="5">
        <f>laptop_prices3[[#This Row],[Storage Raw Value]]/ScoreCard!$J$3*ScoreCard!$J$5</f>
        <v>1.024</v>
      </c>
    </row>
    <row r="1768" spans="2:21" x14ac:dyDescent="0.2">
      <c r="B1768" s="4" cm="1">
        <f t="array" ref="B1768">SUM(laptop_prices3[[#This Row],[RAM Comp]:[Weight Comp]]+laptop_prices3[[#This Row],[Storage Comp]])</f>
        <v>40.072810349573359</v>
      </c>
      <c r="C1768">
        <v>1766</v>
      </c>
      <c r="D1768" t="s">
        <v>23</v>
      </c>
      <c r="E1768" t="s">
        <v>12</v>
      </c>
      <c r="F1768">
        <v>8</v>
      </c>
      <c r="G1768" t="s">
        <v>25</v>
      </c>
      <c r="H1768" t="s">
        <v>26</v>
      </c>
      <c r="I1768">
        <v>13.3</v>
      </c>
      <c r="J1768" t="s">
        <v>21</v>
      </c>
      <c r="K1768">
        <v>5.3</v>
      </c>
      <c r="L1768">
        <v>1.63</v>
      </c>
      <c r="M1768" t="s">
        <v>22</v>
      </c>
      <c r="N1768">
        <v>683.26</v>
      </c>
      <c r="O1768" s="5">
        <f>(ScoreCard!$E$3-laptop_prices3[[#This Row],[Price ($)]])/ScoreCard!$E$3*ScoreCard!$E$5</f>
        <v>4.6839065570676208</v>
      </c>
      <c r="P1768" s="5">
        <f>laptop_prices3[[#This Row],[RAM (GB)]]/ScoreCard!$F$3*ScoreCard!$F$5</f>
        <v>0.875</v>
      </c>
      <c r="Q1768" s="5">
        <f>laptop_prices3[[#This Row],[Screen Size (inch)]]/ScoreCard!$G$3*ScoreCard!$G$5</f>
        <v>1.5375722543352601</v>
      </c>
      <c r="R1768" s="5">
        <f>laptop_prices3[[#This Row],[Battery Life (hours)]]/ScoreCard!$H$3*ScoreCard!$H$5</f>
        <v>3.0916666666666668</v>
      </c>
      <c r="S1768" s="5">
        <f>ScoreCard!$I$3-laptop_prices3[[#This Row],[Weight (kg)]]/ScoreCard!$I$3*ScoreCard!$I$5</f>
        <v>2.5685714285714285</v>
      </c>
      <c r="T1768" s="6" cm="1">
        <f t="array" ref="T1768">_xlfn.IFS(laptop_prices3[[#This Row],[Storage]]="512GB SSD", 512, laptop_prices3[[#This Row],[Storage]] = "1TB SSD", 1000, laptop_prices3[[#This Row],[Storage]] = "2TB SSD", 2000, laptop_prices3[[#This Row],[Storage]]= "256GB SSD", 256, laptop_prices3[[#This Row],[Storage]] = "1TB HDD", 1000*0.7)</f>
        <v>2000</v>
      </c>
      <c r="U1768" s="5">
        <f>laptop_prices3[[#This Row],[Storage Raw Value]]/ScoreCard!$J$3*ScoreCard!$J$5</f>
        <v>8</v>
      </c>
    </row>
    <row r="1769" spans="2:21" x14ac:dyDescent="0.2">
      <c r="B1769" s="4" cm="1">
        <f t="array" ref="B1769">SUM(laptop_prices3[[#This Row],[RAM Comp]:[Weight Comp]]+laptop_prices3[[#This Row],[Storage Comp]])</f>
        <v>21.259477016240023</v>
      </c>
      <c r="C1769">
        <v>1767</v>
      </c>
      <c r="D1769" t="s">
        <v>23</v>
      </c>
      <c r="E1769" t="s">
        <v>31</v>
      </c>
      <c r="F1769">
        <v>16</v>
      </c>
      <c r="G1769" t="s">
        <v>42</v>
      </c>
      <c r="H1769" t="s">
        <v>40</v>
      </c>
      <c r="I1769">
        <v>13.3</v>
      </c>
      <c r="J1769" t="s">
        <v>27</v>
      </c>
      <c r="K1769">
        <v>7</v>
      </c>
      <c r="L1769">
        <v>1.42</v>
      </c>
      <c r="M1769" t="s">
        <v>22</v>
      </c>
      <c r="N1769">
        <v>1392.79</v>
      </c>
      <c r="O1769" s="5">
        <f>(ScoreCard!$E$3-laptop_prices3[[#This Row],[Price ($)]])/ScoreCard!$E$3*ScoreCard!$E$5</f>
        <v>4.3556599444109301</v>
      </c>
      <c r="P1769" s="5">
        <f>laptop_prices3[[#This Row],[RAM (GB)]]/ScoreCard!$F$3*ScoreCard!$F$5</f>
        <v>1.75</v>
      </c>
      <c r="Q1769" s="5">
        <f>laptop_prices3[[#This Row],[Screen Size (inch)]]/ScoreCard!$G$3*ScoreCard!$G$5</f>
        <v>1.5375722543352601</v>
      </c>
      <c r="R1769" s="5">
        <f>laptop_prices3[[#This Row],[Battery Life (hours)]]/ScoreCard!$H$3*ScoreCard!$H$5</f>
        <v>4.0833333333333339</v>
      </c>
      <c r="S1769" s="5">
        <f>ScoreCard!$I$3-laptop_prices3[[#This Row],[Weight (kg)]]/ScoreCard!$I$3*ScoreCard!$I$5</f>
        <v>2.6885714285714286</v>
      </c>
      <c r="T1769" s="6" cm="1">
        <f t="array" ref="T1769">_xlfn.IFS(laptop_prices3[[#This Row],[Storage]]="512GB SSD", 512, laptop_prices3[[#This Row],[Storage]] = "1TB SSD", 1000, laptop_prices3[[#This Row],[Storage]] = "2TB SSD", 2000, laptop_prices3[[#This Row],[Storage]]= "256GB SSD", 256, laptop_prices3[[#This Row],[Storage]] = "1TB HDD", 1000*0.7)</f>
        <v>700</v>
      </c>
      <c r="U1769" s="5">
        <f>laptop_prices3[[#This Row],[Storage Raw Value]]/ScoreCard!$J$3*ScoreCard!$J$5</f>
        <v>2.8</v>
      </c>
    </row>
    <row r="1770" spans="2:21" x14ac:dyDescent="0.2">
      <c r="B1770" s="4" cm="1">
        <f t="array" ref="B1770">SUM(laptop_prices3[[#This Row],[RAM Comp]:[Weight Comp]]+laptop_prices3[[#This Row],[Storage Comp]])</f>
        <v>27.404539636663912</v>
      </c>
      <c r="C1770">
        <v>1768</v>
      </c>
      <c r="D1770" t="s">
        <v>38</v>
      </c>
      <c r="E1770" t="s">
        <v>37</v>
      </c>
      <c r="F1770">
        <v>4</v>
      </c>
      <c r="G1770" t="s">
        <v>19</v>
      </c>
      <c r="H1770" t="s">
        <v>14</v>
      </c>
      <c r="I1770">
        <v>15.6</v>
      </c>
      <c r="J1770" t="s">
        <v>21</v>
      </c>
      <c r="K1770">
        <v>11.1</v>
      </c>
      <c r="L1770">
        <v>1.42</v>
      </c>
      <c r="M1770" t="s">
        <v>22</v>
      </c>
      <c r="N1770">
        <v>1524.08</v>
      </c>
      <c r="O1770" s="5">
        <f>(ScoreCard!$E$3-laptop_prices3[[#This Row],[Price ($)]])/ScoreCard!$E$3*ScoreCard!$E$5</f>
        <v>4.2949218533144338</v>
      </c>
      <c r="P1770" s="5">
        <f>laptop_prices3[[#This Row],[RAM (GB)]]/ScoreCard!$F$3*ScoreCard!$F$5</f>
        <v>0.4375</v>
      </c>
      <c r="Q1770" s="5">
        <f>laptop_prices3[[#This Row],[Screen Size (inch)]]/ScoreCard!$G$3*ScoreCard!$G$5</f>
        <v>1.8034682080924855</v>
      </c>
      <c r="R1770" s="5">
        <f>laptop_prices3[[#This Row],[Battery Life (hours)]]/ScoreCard!$H$3*ScoreCard!$H$5</f>
        <v>6.4749999999999996</v>
      </c>
      <c r="S1770" s="5">
        <f>ScoreCard!$I$3-laptop_prices3[[#This Row],[Weight (kg)]]/ScoreCard!$I$3*ScoreCard!$I$5</f>
        <v>2.6885714285714286</v>
      </c>
      <c r="T1770" s="6" cm="1">
        <f t="array" ref="T1770">_xlfn.IFS(laptop_prices3[[#This Row],[Storage]]="512GB SSD", 512, laptop_prices3[[#This Row],[Storage]] = "1TB SSD", 1000, laptop_prices3[[#This Row],[Storage]] = "2TB SSD", 2000, laptop_prices3[[#This Row],[Storage]]= "256GB SSD", 256, laptop_prices3[[#This Row],[Storage]] = "1TB HDD", 1000*0.7)</f>
        <v>1000</v>
      </c>
      <c r="U1770" s="5">
        <f>laptop_prices3[[#This Row],[Storage Raw Value]]/ScoreCard!$J$3*ScoreCard!$J$5</f>
        <v>4</v>
      </c>
    </row>
    <row r="1771" spans="2:21" x14ac:dyDescent="0.2">
      <c r="B1771" s="4" cm="1">
        <f t="array" ref="B1771">SUM(laptop_prices3[[#This Row],[RAM Comp]:[Weight Comp]]+laptop_prices3[[#This Row],[Storage Comp]])</f>
        <v>21.04444949077897</v>
      </c>
      <c r="C1771">
        <v>1769</v>
      </c>
      <c r="D1771" t="s">
        <v>33</v>
      </c>
      <c r="E1771" t="s">
        <v>24</v>
      </c>
      <c r="F1771">
        <v>8</v>
      </c>
      <c r="G1771" t="s">
        <v>42</v>
      </c>
      <c r="H1771" t="s">
        <v>20</v>
      </c>
      <c r="I1771">
        <v>14</v>
      </c>
      <c r="J1771" t="s">
        <v>43</v>
      </c>
      <c r="K1771">
        <v>8.6</v>
      </c>
      <c r="L1771">
        <v>2.04</v>
      </c>
      <c r="M1771" t="s">
        <v>22</v>
      </c>
      <c r="N1771">
        <v>922.06</v>
      </c>
      <c r="O1771" s="5">
        <f>(ScoreCard!$E$3-laptop_prices3[[#This Row],[Price ($)]])/ScoreCard!$E$3*ScoreCard!$E$5</f>
        <v>4.5734316073087413</v>
      </c>
      <c r="P1771" s="5">
        <f>laptop_prices3[[#This Row],[RAM (GB)]]/ScoreCard!$F$3*ScoreCard!$F$5</f>
        <v>0.875</v>
      </c>
      <c r="Q1771" s="5">
        <f>laptop_prices3[[#This Row],[Screen Size (inch)]]/ScoreCard!$G$3*ScoreCard!$G$5</f>
        <v>1.6184971098265895</v>
      </c>
      <c r="R1771" s="5">
        <f>laptop_prices3[[#This Row],[Battery Life (hours)]]/ScoreCard!$H$3*ScoreCard!$H$5</f>
        <v>5.0166666666666666</v>
      </c>
      <c r="S1771" s="5">
        <f>ScoreCard!$I$3-laptop_prices3[[#This Row],[Weight (kg)]]/ScoreCard!$I$3*ScoreCard!$I$5</f>
        <v>2.3342857142857145</v>
      </c>
      <c r="T1771" s="6" cm="1">
        <f t="array" ref="T1771">_xlfn.IFS(laptop_prices3[[#This Row],[Storage]]="512GB SSD", 512, laptop_prices3[[#This Row],[Storage]] = "1TB SSD", 1000, laptop_prices3[[#This Row],[Storage]] = "2TB SSD", 2000, laptop_prices3[[#This Row],[Storage]]= "256GB SSD", 256, laptop_prices3[[#This Row],[Storage]] = "1TB HDD", 1000*0.7)</f>
        <v>700</v>
      </c>
      <c r="U1771" s="5">
        <f>laptop_prices3[[#This Row],[Storage Raw Value]]/ScoreCard!$J$3*ScoreCard!$J$5</f>
        <v>2.8</v>
      </c>
    </row>
    <row r="1772" spans="2:21" x14ac:dyDescent="0.2">
      <c r="B1772" s="4" cm="1">
        <f t="array" ref="B1772">SUM(laptop_prices3[[#This Row],[RAM Comp]:[Weight Comp]]+laptop_prices3[[#This Row],[Storage Comp]])</f>
        <v>13.624095238095238</v>
      </c>
      <c r="C1772">
        <v>1770</v>
      </c>
      <c r="D1772" t="s">
        <v>38</v>
      </c>
      <c r="E1772" t="s">
        <v>31</v>
      </c>
      <c r="F1772">
        <v>16</v>
      </c>
      <c r="G1772" t="s">
        <v>29</v>
      </c>
      <c r="H1772" t="s">
        <v>35</v>
      </c>
      <c r="I1772">
        <v>17.3</v>
      </c>
      <c r="J1772" t="s">
        <v>27</v>
      </c>
      <c r="K1772">
        <v>5.6</v>
      </c>
      <c r="L1772">
        <v>1.73</v>
      </c>
      <c r="M1772" t="s">
        <v>22</v>
      </c>
      <c r="N1772">
        <v>1906.63</v>
      </c>
      <c r="O1772" s="5">
        <f>(ScoreCard!$E$3-laptop_prices3[[#This Row],[Price ($)]])/ScoreCard!$E$3*ScoreCard!$E$5</f>
        <v>4.1179444997538832</v>
      </c>
      <c r="P1772" s="5">
        <f>laptop_prices3[[#This Row],[RAM (GB)]]/ScoreCard!$F$3*ScoreCard!$F$5</f>
        <v>1.75</v>
      </c>
      <c r="Q1772" s="5">
        <f>laptop_prices3[[#This Row],[Screen Size (inch)]]/ScoreCard!$G$3*ScoreCard!$G$5</f>
        <v>2</v>
      </c>
      <c r="R1772" s="5">
        <f>laptop_prices3[[#This Row],[Battery Life (hours)]]/ScoreCard!$H$3*ScoreCard!$H$5</f>
        <v>3.2666666666666662</v>
      </c>
      <c r="S1772" s="5">
        <f>ScoreCard!$I$3-laptop_prices3[[#This Row],[Weight (kg)]]/ScoreCard!$I$3*ScoreCard!$I$5</f>
        <v>2.5114285714285716</v>
      </c>
      <c r="T1772" s="6" cm="1">
        <f t="array" ref="T1772">_xlfn.IFS(laptop_prices3[[#This Row],[Storage]]="512GB SSD", 512, laptop_prices3[[#This Row],[Storage]] = "1TB SSD", 1000, laptop_prices3[[#This Row],[Storage]] = "2TB SSD", 2000, laptop_prices3[[#This Row],[Storage]]= "256GB SSD", 256, laptop_prices3[[#This Row],[Storage]] = "1TB HDD", 1000*0.7)</f>
        <v>256</v>
      </c>
      <c r="U1772" s="5">
        <f>laptop_prices3[[#This Row],[Storage Raw Value]]/ScoreCard!$J$3*ScoreCard!$J$5</f>
        <v>1.024</v>
      </c>
    </row>
    <row r="1773" spans="2:21" x14ac:dyDescent="0.2">
      <c r="B1773" s="4" cm="1">
        <f t="array" ref="B1773">SUM(laptop_prices3[[#This Row],[RAM Comp]:[Weight Comp]]+laptop_prices3[[#This Row],[Storage Comp]])</f>
        <v>46.482515827140105</v>
      </c>
      <c r="C1773">
        <v>1771</v>
      </c>
      <c r="D1773" t="s">
        <v>45</v>
      </c>
      <c r="E1773" t="s">
        <v>48</v>
      </c>
      <c r="F1773">
        <v>64</v>
      </c>
      <c r="G1773" t="s">
        <v>25</v>
      </c>
      <c r="H1773" t="s">
        <v>44</v>
      </c>
      <c r="I1773">
        <v>15.6</v>
      </c>
      <c r="J1773" t="s">
        <v>27</v>
      </c>
      <c r="K1773">
        <v>6.4</v>
      </c>
      <c r="L1773">
        <v>2.72</v>
      </c>
      <c r="M1773" t="s">
        <v>22</v>
      </c>
      <c r="N1773">
        <v>3694.19</v>
      </c>
      <c r="O1773" s="5">
        <f>(ScoreCard!$E$3-laptop_prices3[[#This Row],[Price ($)]])/ScoreCard!$E$3*ScoreCard!$E$5</f>
        <v>3.2909738079993485</v>
      </c>
      <c r="P1773" s="5">
        <f>laptop_prices3[[#This Row],[RAM (GB)]]/ScoreCard!$F$3*ScoreCard!$F$5</f>
        <v>7</v>
      </c>
      <c r="Q1773" s="5">
        <f>laptop_prices3[[#This Row],[Screen Size (inch)]]/ScoreCard!$G$3*ScoreCard!$G$5</f>
        <v>1.8034682080924855</v>
      </c>
      <c r="R1773" s="5">
        <f>laptop_prices3[[#This Row],[Battery Life (hours)]]/ScoreCard!$H$3*ScoreCard!$H$5</f>
        <v>3.7333333333333334</v>
      </c>
      <c r="S1773" s="5">
        <f>ScoreCard!$I$3-laptop_prices3[[#This Row],[Weight (kg)]]/ScoreCard!$I$3*ScoreCard!$I$5</f>
        <v>1.9457142857142855</v>
      </c>
      <c r="T1773" s="6" cm="1">
        <f t="array" ref="T1773">_xlfn.IFS(laptop_prices3[[#This Row],[Storage]]="512GB SSD", 512, laptop_prices3[[#This Row],[Storage]] = "1TB SSD", 1000, laptop_prices3[[#This Row],[Storage]] = "2TB SSD", 2000, laptop_prices3[[#This Row],[Storage]]= "256GB SSD", 256, laptop_prices3[[#This Row],[Storage]] = "1TB HDD", 1000*0.7)</f>
        <v>2000</v>
      </c>
      <c r="U1773" s="5">
        <f>laptop_prices3[[#This Row],[Storage Raw Value]]/ScoreCard!$J$3*ScoreCard!$J$5</f>
        <v>8</v>
      </c>
    </row>
    <row r="1774" spans="2:21" x14ac:dyDescent="0.2">
      <c r="B1774" s="4" cm="1">
        <f t="array" ref="B1774">SUM(laptop_prices3[[#This Row],[RAM Comp]:[Weight Comp]]+laptop_prices3[[#This Row],[Storage Comp]])</f>
        <v>12.049282411230388</v>
      </c>
      <c r="C1774">
        <v>1772</v>
      </c>
      <c r="D1774" t="s">
        <v>38</v>
      </c>
      <c r="E1774" t="s">
        <v>48</v>
      </c>
      <c r="F1774">
        <v>16</v>
      </c>
      <c r="G1774" t="s">
        <v>29</v>
      </c>
      <c r="H1774" t="s">
        <v>40</v>
      </c>
      <c r="I1774">
        <v>16</v>
      </c>
      <c r="J1774" t="s">
        <v>27</v>
      </c>
      <c r="K1774">
        <v>4.5</v>
      </c>
      <c r="L1774">
        <v>3.1</v>
      </c>
      <c r="M1774" t="s">
        <v>46</v>
      </c>
      <c r="N1774">
        <v>2843.57</v>
      </c>
      <c r="O1774" s="5">
        <f>(ScoreCard!$E$3-laptop_prices3[[#This Row],[Price ($)]])/ScoreCard!$E$3*ScoreCard!$E$5</f>
        <v>3.6844922408464935</v>
      </c>
      <c r="P1774" s="5">
        <f>laptop_prices3[[#This Row],[RAM (GB)]]/ScoreCard!$F$3*ScoreCard!$F$5</f>
        <v>1.75</v>
      </c>
      <c r="Q1774" s="5">
        <f>laptop_prices3[[#This Row],[Screen Size (inch)]]/ScoreCard!$G$3*ScoreCard!$G$5</f>
        <v>1.8497109826589595</v>
      </c>
      <c r="R1774" s="5">
        <f>laptop_prices3[[#This Row],[Battery Life (hours)]]/ScoreCard!$H$3*ScoreCard!$H$5</f>
        <v>2.625</v>
      </c>
      <c r="S1774" s="5">
        <f>ScoreCard!$I$3-laptop_prices3[[#This Row],[Weight (kg)]]/ScoreCard!$I$3*ScoreCard!$I$5</f>
        <v>1.7285714285714284</v>
      </c>
      <c r="T1774" s="6" cm="1">
        <f t="array" ref="T1774">_xlfn.IFS(laptop_prices3[[#This Row],[Storage]]="512GB SSD", 512, laptop_prices3[[#This Row],[Storage]] = "1TB SSD", 1000, laptop_prices3[[#This Row],[Storage]] = "2TB SSD", 2000, laptop_prices3[[#This Row],[Storage]]= "256GB SSD", 256, laptop_prices3[[#This Row],[Storage]] = "1TB HDD", 1000*0.7)</f>
        <v>256</v>
      </c>
      <c r="U1774" s="5">
        <f>laptop_prices3[[#This Row],[Storage Raw Value]]/ScoreCard!$J$3*ScoreCard!$J$5</f>
        <v>1.024</v>
      </c>
    </row>
    <row r="1775" spans="2:21" x14ac:dyDescent="0.2">
      <c r="B1775" s="4" cm="1">
        <f t="array" ref="B1775">SUM(laptop_prices3[[#This Row],[RAM Comp]:[Weight Comp]]+laptop_prices3[[#This Row],[Storage Comp]])</f>
        <v>22.024761904761903</v>
      </c>
      <c r="C1775">
        <v>1773</v>
      </c>
      <c r="D1775" t="s">
        <v>11</v>
      </c>
      <c r="E1775" t="s">
        <v>37</v>
      </c>
      <c r="F1775">
        <v>8</v>
      </c>
      <c r="G1775" t="s">
        <v>42</v>
      </c>
      <c r="H1775" t="s">
        <v>32</v>
      </c>
      <c r="I1775">
        <v>17.3</v>
      </c>
      <c r="J1775" t="s">
        <v>15</v>
      </c>
      <c r="K1775">
        <v>10.9</v>
      </c>
      <c r="L1775">
        <v>3.34</v>
      </c>
      <c r="M1775" t="s">
        <v>16</v>
      </c>
      <c r="N1775">
        <v>2709.65</v>
      </c>
      <c r="O1775" s="5">
        <f>(ScoreCard!$E$3-laptop_prices3[[#This Row],[Price ($)]])/ScoreCard!$E$3*ScoreCard!$E$5</f>
        <v>3.746447036791674</v>
      </c>
      <c r="P1775" s="5">
        <f>laptop_prices3[[#This Row],[RAM (GB)]]/ScoreCard!$F$3*ScoreCard!$F$5</f>
        <v>0.875</v>
      </c>
      <c r="Q1775" s="5">
        <f>laptop_prices3[[#This Row],[Screen Size (inch)]]/ScoreCard!$G$3*ScoreCard!$G$5</f>
        <v>2</v>
      </c>
      <c r="R1775" s="5">
        <f>laptop_prices3[[#This Row],[Battery Life (hours)]]/ScoreCard!$H$3*ScoreCard!$H$5</f>
        <v>6.3583333333333334</v>
      </c>
      <c r="S1775" s="5">
        <f>ScoreCard!$I$3-laptop_prices3[[#This Row],[Weight (kg)]]/ScoreCard!$I$3*ScoreCard!$I$5</f>
        <v>1.5914285714285714</v>
      </c>
      <c r="T1775" s="6" cm="1">
        <f t="array" ref="T1775">_xlfn.IFS(laptop_prices3[[#This Row],[Storage]]="512GB SSD", 512, laptop_prices3[[#This Row],[Storage]] = "1TB SSD", 1000, laptop_prices3[[#This Row],[Storage]] = "2TB SSD", 2000, laptop_prices3[[#This Row],[Storage]]= "256GB SSD", 256, laptop_prices3[[#This Row],[Storage]] = "1TB HDD", 1000*0.7)</f>
        <v>700</v>
      </c>
      <c r="U1775" s="5">
        <f>laptop_prices3[[#This Row],[Storage Raw Value]]/ScoreCard!$J$3*ScoreCard!$J$5</f>
        <v>2.8</v>
      </c>
    </row>
    <row r="1776" spans="2:21" x14ac:dyDescent="0.2">
      <c r="B1776" s="4" cm="1">
        <f t="array" ref="B1776">SUM(laptop_prices3[[#This Row],[RAM Comp]:[Weight Comp]]+laptop_prices3[[#This Row],[Storage Comp]])</f>
        <v>15.000477016240023</v>
      </c>
      <c r="C1776">
        <v>1774</v>
      </c>
      <c r="D1776" t="s">
        <v>17</v>
      </c>
      <c r="E1776" t="s">
        <v>12</v>
      </c>
      <c r="F1776">
        <v>16</v>
      </c>
      <c r="G1776" t="s">
        <v>29</v>
      </c>
      <c r="H1776" t="s">
        <v>35</v>
      </c>
      <c r="I1776">
        <v>13.3</v>
      </c>
      <c r="J1776" t="s">
        <v>21</v>
      </c>
      <c r="K1776">
        <v>10.3</v>
      </c>
      <c r="L1776">
        <v>3.31</v>
      </c>
      <c r="M1776" t="s">
        <v>46</v>
      </c>
      <c r="N1776">
        <v>1296.32</v>
      </c>
      <c r="O1776" s="5">
        <f>(ScoreCard!$E$3-laptop_prices3[[#This Row],[Price ($)]])/ScoreCard!$E$3*ScoreCard!$E$5</f>
        <v>4.4002894184613446</v>
      </c>
      <c r="P1776" s="5">
        <f>laptop_prices3[[#This Row],[RAM (GB)]]/ScoreCard!$F$3*ScoreCard!$F$5</f>
        <v>1.75</v>
      </c>
      <c r="Q1776" s="5">
        <f>laptop_prices3[[#This Row],[Screen Size (inch)]]/ScoreCard!$G$3*ScoreCard!$G$5</f>
        <v>1.5375722543352601</v>
      </c>
      <c r="R1776" s="5">
        <f>laptop_prices3[[#This Row],[Battery Life (hours)]]/ScoreCard!$H$3*ScoreCard!$H$5</f>
        <v>6.0083333333333337</v>
      </c>
      <c r="S1776" s="5">
        <f>ScoreCard!$I$3-laptop_prices3[[#This Row],[Weight (kg)]]/ScoreCard!$I$3*ScoreCard!$I$5</f>
        <v>1.6085714285714285</v>
      </c>
      <c r="T1776" s="6" cm="1">
        <f t="array" ref="T1776">_xlfn.IFS(laptop_prices3[[#This Row],[Storage]]="512GB SSD", 512, laptop_prices3[[#This Row],[Storage]] = "1TB SSD", 1000, laptop_prices3[[#This Row],[Storage]] = "2TB SSD", 2000, laptop_prices3[[#This Row],[Storage]]= "256GB SSD", 256, laptop_prices3[[#This Row],[Storage]] = "1TB HDD", 1000*0.7)</f>
        <v>256</v>
      </c>
      <c r="U1776" s="5">
        <f>laptop_prices3[[#This Row],[Storage Raw Value]]/ScoreCard!$J$3*ScoreCard!$J$5</f>
        <v>1.024</v>
      </c>
    </row>
    <row r="1777" spans="2:21" x14ac:dyDescent="0.2">
      <c r="B1777" s="4" cm="1">
        <f t="array" ref="B1777">SUM(laptop_prices3[[#This Row],[RAM Comp]:[Weight Comp]]+laptop_prices3[[#This Row],[Storage Comp]])</f>
        <v>25.073853839801814</v>
      </c>
      <c r="C1777">
        <v>1775</v>
      </c>
      <c r="D1777" t="s">
        <v>38</v>
      </c>
      <c r="E1777" t="s">
        <v>48</v>
      </c>
      <c r="F1777">
        <v>64</v>
      </c>
      <c r="G1777" t="s">
        <v>13</v>
      </c>
      <c r="H1777" t="s">
        <v>20</v>
      </c>
      <c r="I1777">
        <v>16</v>
      </c>
      <c r="J1777" t="s">
        <v>27</v>
      </c>
      <c r="K1777">
        <v>11.1</v>
      </c>
      <c r="L1777">
        <v>3.4</v>
      </c>
      <c r="M1777" t="s">
        <v>30</v>
      </c>
      <c r="N1777">
        <v>5476.43</v>
      </c>
      <c r="O1777" s="5">
        <f>(ScoreCard!$E$3-laptop_prices3[[#This Row],[Price ($)]])/ScoreCard!$E$3*ScoreCard!$E$5</f>
        <v>2.4664642834672477</v>
      </c>
      <c r="P1777" s="5">
        <f>laptop_prices3[[#This Row],[RAM (GB)]]/ScoreCard!$F$3*ScoreCard!$F$5</f>
        <v>7</v>
      </c>
      <c r="Q1777" s="5">
        <f>laptop_prices3[[#This Row],[Screen Size (inch)]]/ScoreCard!$G$3*ScoreCard!$G$5</f>
        <v>1.8497109826589595</v>
      </c>
      <c r="R1777" s="5">
        <f>laptop_prices3[[#This Row],[Battery Life (hours)]]/ScoreCard!$H$3*ScoreCard!$H$5</f>
        <v>6.4749999999999996</v>
      </c>
      <c r="S1777" s="5">
        <f>ScoreCard!$I$3-laptop_prices3[[#This Row],[Weight (kg)]]/ScoreCard!$I$3*ScoreCard!$I$5</f>
        <v>1.5571428571428572</v>
      </c>
      <c r="T1777" s="6" cm="1">
        <f t="array" ref="T1777">_xlfn.IFS(laptop_prices3[[#This Row],[Storage]]="512GB SSD", 512, laptop_prices3[[#This Row],[Storage]] = "1TB SSD", 1000, laptop_prices3[[#This Row],[Storage]] = "2TB SSD", 2000, laptop_prices3[[#This Row],[Storage]]= "256GB SSD", 256, laptop_prices3[[#This Row],[Storage]] = "1TB HDD", 1000*0.7)</f>
        <v>512</v>
      </c>
      <c r="U1777" s="5">
        <f>laptop_prices3[[#This Row],[Storage Raw Value]]/ScoreCard!$J$3*ScoreCard!$J$5</f>
        <v>2.048</v>
      </c>
    </row>
    <row r="1778" spans="2:21" x14ac:dyDescent="0.2">
      <c r="B1778" s="4" cm="1">
        <f t="array" ref="B1778">SUM(laptop_prices3[[#This Row],[RAM Comp]:[Weight Comp]]+laptop_prices3[[#This Row],[Storage Comp]])</f>
        <v>26.367992017616295</v>
      </c>
      <c r="C1778">
        <v>1776</v>
      </c>
      <c r="D1778" t="s">
        <v>45</v>
      </c>
      <c r="E1778" t="s">
        <v>39</v>
      </c>
      <c r="F1778">
        <v>64</v>
      </c>
      <c r="G1778" t="s">
        <v>42</v>
      </c>
      <c r="H1778" t="s">
        <v>32</v>
      </c>
      <c r="I1778">
        <v>15.6</v>
      </c>
      <c r="J1778" t="s">
        <v>43</v>
      </c>
      <c r="K1778">
        <v>8.3000000000000007</v>
      </c>
      <c r="L1778">
        <v>3.46</v>
      </c>
      <c r="M1778" t="s">
        <v>16</v>
      </c>
      <c r="N1778">
        <v>2088.75</v>
      </c>
      <c r="O1778" s="5">
        <f>(ScoreCard!$E$3-laptop_prices3[[#This Row],[Price ($)]])/ScoreCard!$E$3*ScoreCard!$E$5</f>
        <v>4.0336911586731166</v>
      </c>
      <c r="P1778" s="5">
        <f>laptop_prices3[[#This Row],[RAM (GB)]]/ScoreCard!$F$3*ScoreCard!$F$5</f>
        <v>7</v>
      </c>
      <c r="Q1778" s="5">
        <f>laptop_prices3[[#This Row],[Screen Size (inch)]]/ScoreCard!$G$3*ScoreCard!$G$5</f>
        <v>1.8034682080924855</v>
      </c>
      <c r="R1778" s="5">
        <f>laptop_prices3[[#This Row],[Battery Life (hours)]]/ScoreCard!$H$3*ScoreCard!$H$5</f>
        <v>4.8416666666666677</v>
      </c>
      <c r="S1778" s="5">
        <f>ScoreCard!$I$3-laptop_prices3[[#This Row],[Weight (kg)]]/ScoreCard!$I$3*ScoreCard!$I$5</f>
        <v>1.5228571428571429</v>
      </c>
      <c r="T1778" s="6" cm="1">
        <f t="array" ref="T1778">_xlfn.IFS(laptop_prices3[[#This Row],[Storage]]="512GB SSD", 512, laptop_prices3[[#This Row],[Storage]] = "1TB SSD", 1000, laptop_prices3[[#This Row],[Storage]] = "2TB SSD", 2000, laptop_prices3[[#This Row],[Storage]]= "256GB SSD", 256, laptop_prices3[[#This Row],[Storage]] = "1TB HDD", 1000*0.7)</f>
        <v>700</v>
      </c>
      <c r="U1778" s="5">
        <f>laptop_prices3[[#This Row],[Storage Raw Value]]/ScoreCard!$J$3*ScoreCard!$J$5</f>
        <v>2.8</v>
      </c>
    </row>
    <row r="1779" spans="2:21" x14ac:dyDescent="0.2">
      <c r="B1779" s="4" cm="1">
        <f t="array" ref="B1779">SUM(laptop_prices3[[#This Row],[RAM Comp]:[Weight Comp]]+laptop_prices3[[#This Row],[Storage Comp]])</f>
        <v>26.819420589044867</v>
      </c>
      <c r="C1779">
        <v>1777</v>
      </c>
      <c r="D1779" t="s">
        <v>23</v>
      </c>
      <c r="E1779" t="s">
        <v>31</v>
      </c>
      <c r="F1779">
        <v>32</v>
      </c>
      <c r="G1779" t="s">
        <v>19</v>
      </c>
      <c r="H1779" t="s">
        <v>26</v>
      </c>
      <c r="I1779">
        <v>15.6</v>
      </c>
      <c r="J1779" t="s">
        <v>27</v>
      </c>
      <c r="K1779">
        <v>4.7</v>
      </c>
      <c r="L1779">
        <v>1.27</v>
      </c>
      <c r="M1779" t="s">
        <v>22</v>
      </c>
      <c r="N1779">
        <v>2346.7399999999998</v>
      </c>
      <c r="O1779" s="5">
        <f>(ScoreCard!$E$3-laptop_prices3[[#This Row],[Price ($)]])/ScoreCard!$E$3*ScoreCard!$E$5</f>
        <v>3.9143384271475994</v>
      </c>
      <c r="P1779" s="5">
        <f>laptop_prices3[[#This Row],[RAM (GB)]]/ScoreCard!$F$3*ScoreCard!$F$5</f>
        <v>3.5</v>
      </c>
      <c r="Q1779" s="5">
        <f>laptop_prices3[[#This Row],[Screen Size (inch)]]/ScoreCard!$G$3*ScoreCard!$G$5</f>
        <v>1.8034682080924855</v>
      </c>
      <c r="R1779" s="5">
        <f>laptop_prices3[[#This Row],[Battery Life (hours)]]/ScoreCard!$H$3*ScoreCard!$H$5</f>
        <v>2.7416666666666667</v>
      </c>
      <c r="S1779" s="5">
        <f>ScoreCard!$I$3-laptop_prices3[[#This Row],[Weight (kg)]]/ScoreCard!$I$3*ScoreCard!$I$5</f>
        <v>2.774285714285714</v>
      </c>
      <c r="T1779" s="6" cm="1">
        <f t="array" ref="T1779">_xlfn.IFS(laptop_prices3[[#This Row],[Storage]]="512GB SSD", 512, laptop_prices3[[#This Row],[Storage]] = "1TB SSD", 1000, laptop_prices3[[#This Row],[Storage]] = "2TB SSD", 2000, laptop_prices3[[#This Row],[Storage]]= "256GB SSD", 256, laptop_prices3[[#This Row],[Storage]] = "1TB HDD", 1000*0.7)</f>
        <v>1000</v>
      </c>
      <c r="U1779" s="5">
        <f>laptop_prices3[[#This Row],[Storage Raw Value]]/ScoreCard!$J$3*ScoreCard!$J$5</f>
        <v>4</v>
      </c>
    </row>
    <row r="1780" spans="2:21" x14ac:dyDescent="0.2">
      <c r="B1780" s="4" cm="1">
        <f t="array" ref="B1780">SUM(laptop_prices3[[#This Row],[RAM Comp]:[Weight Comp]]+laptop_prices3[[#This Row],[Storage Comp]])</f>
        <v>27.634182493806776</v>
      </c>
      <c r="C1780">
        <v>1778</v>
      </c>
      <c r="D1780" t="s">
        <v>45</v>
      </c>
      <c r="E1780" t="s">
        <v>37</v>
      </c>
      <c r="F1780">
        <v>32</v>
      </c>
      <c r="G1780" t="s">
        <v>19</v>
      </c>
      <c r="H1780" t="s">
        <v>26</v>
      </c>
      <c r="I1780">
        <v>15.6</v>
      </c>
      <c r="J1780" t="s">
        <v>43</v>
      </c>
      <c r="K1780">
        <v>6.9</v>
      </c>
      <c r="L1780">
        <v>2.09</v>
      </c>
      <c r="M1780" t="s">
        <v>16</v>
      </c>
      <c r="N1780">
        <v>3022.28</v>
      </c>
      <c r="O1780" s="5">
        <f>(ScoreCard!$E$3-laptop_prices3[[#This Row],[Price ($)]])/ScoreCard!$E$3*ScoreCard!$E$5</f>
        <v>3.6018164524402563</v>
      </c>
      <c r="P1780" s="5">
        <f>laptop_prices3[[#This Row],[RAM (GB)]]/ScoreCard!$F$3*ScoreCard!$F$5</f>
        <v>3.5</v>
      </c>
      <c r="Q1780" s="5">
        <f>laptop_prices3[[#This Row],[Screen Size (inch)]]/ScoreCard!$G$3*ScoreCard!$G$5</f>
        <v>1.8034682080924855</v>
      </c>
      <c r="R1780" s="5">
        <f>laptop_prices3[[#This Row],[Battery Life (hours)]]/ScoreCard!$H$3*ScoreCard!$H$5</f>
        <v>4.0250000000000004</v>
      </c>
      <c r="S1780" s="5">
        <f>ScoreCard!$I$3-laptop_prices3[[#This Row],[Weight (kg)]]/ScoreCard!$I$3*ScoreCard!$I$5</f>
        <v>2.305714285714286</v>
      </c>
      <c r="T1780" s="6" cm="1">
        <f t="array" ref="T1780">_xlfn.IFS(laptop_prices3[[#This Row],[Storage]]="512GB SSD", 512, laptop_prices3[[#This Row],[Storage]] = "1TB SSD", 1000, laptop_prices3[[#This Row],[Storage]] = "2TB SSD", 2000, laptop_prices3[[#This Row],[Storage]]= "256GB SSD", 256, laptop_prices3[[#This Row],[Storage]] = "1TB HDD", 1000*0.7)</f>
        <v>1000</v>
      </c>
      <c r="U1780" s="5">
        <f>laptop_prices3[[#This Row],[Storage Raw Value]]/ScoreCard!$J$3*ScoreCard!$J$5</f>
        <v>4</v>
      </c>
    </row>
    <row r="1781" spans="2:21" x14ac:dyDescent="0.2">
      <c r="B1781" s="4" cm="1">
        <f t="array" ref="B1781">SUM(laptop_prices3[[#This Row],[RAM Comp]:[Weight Comp]]+laptop_prices3[[#This Row],[Storage Comp]])</f>
        <v>14.691187173135152</v>
      </c>
      <c r="C1781">
        <v>1779</v>
      </c>
      <c r="D1781" t="s">
        <v>45</v>
      </c>
      <c r="E1781" t="s">
        <v>31</v>
      </c>
      <c r="F1781">
        <v>32</v>
      </c>
      <c r="G1781" t="s">
        <v>29</v>
      </c>
      <c r="H1781" t="s">
        <v>14</v>
      </c>
      <c r="I1781">
        <v>16</v>
      </c>
      <c r="J1781" t="s">
        <v>21</v>
      </c>
      <c r="K1781">
        <v>5.5</v>
      </c>
      <c r="L1781">
        <v>2.56</v>
      </c>
      <c r="M1781" t="s">
        <v>22</v>
      </c>
      <c r="N1781">
        <v>1361.21</v>
      </c>
      <c r="O1781" s="5">
        <f>(ScoreCard!$E$3-laptop_prices3[[#This Row],[Price ($)]])/ScoreCard!$E$3*ScoreCard!$E$5</f>
        <v>4.3702696551034981</v>
      </c>
      <c r="P1781" s="5">
        <f>laptop_prices3[[#This Row],[RAM (GB)]]/ScoreCard!$F$3*ScoreCard!$F$5</f>
        <v>3.5</v>
      </c>
      <c r="Q1781" s="5">
        <f>laptop_prices3[[#This Row],[Screen Size (inch)]]/ScoreCard!$G$3*ScoreCard!$G$5</f>
        <v>1.8497109826589595</v>
      </c>
      <c r="R1781" s="5">
        <f>laptop_prices3[[#This Row],[Battery Life (hours)]]/ScoreCard!$H$3*ScoreCard!$H$5</f>
        <v>3.208333333333333</v>
      </c>
      <c r="S1781" s="5">
        <f>ScoreCard!$I$3-laptop_prices3[[#This Row],[Weight (kg)]]/ScoreCard!$I$3*ScoreCard!$I$5</f>
        <v>2.0371428571428574</v>
      </c>
      <c r="T1781" s="6" cm="1">
        <f t="array" ref="T1781">_xlfn.IFS(laptop_prices3[[#This Row],[Storage]]="512GB SSD", 512, laptop_prices3[[#This Row],[Storage]] = "1TB SSD", 1000, laptop_prices3[[#This Row],[Storage]] = "2TB SSD", 2000, laptop_prices3[[#This Row],[Storage]]= "256GB SSD", 256, laptop_prices3[[#This Row],[Storage]] = "1TB HDD", 1000*0.7)</f>
        <v>256</v>
      </c>
      <c r="U1781" s="5">
        <f>laptop_prices3[[#This Row],[Storage Raw Value]]/ScoreCard!$J$3*ScoreCard!$J$5</f>
        <v>1.024</v>
      </c>
    </row>
    <row r="1782" spans="2:21" x14ac:dyDescent="0.2">
      <c r="B1782" s="4" cm="1">
        <f t="array" ref="B1782">SUM(laptop_prices3[[#This Row],[RAM Comp]:[Weight Comp]]+laptop_prices3[[#This Row],[Storage Comp]])</f>
        <v>15.069349160473436</v>
      </c>
      <c r="C1782">
        <v>1780</v>
      </c>
      <c r="D1782" t="s">
        <v>33</v>
      </c>
      <c r="E1782" t="s">
        <v>41</v>
      </c>
      <c r="F1782">
        <v>4</v>
      </c>
      <c r="G1782" t="s">
        <v>29</v>
      </c>
      <c r="H1782" t="s">
        <v>26</v>
      </c>
      <c r="I1782">
        <v>15.6</v>
      </c>
      <c r="J1782" t="s">
        <v>43</v>
      </c>
      <c r="K1782">
        <v>10.4</v>
      </c>
      <c r="L1782">
        <v>1.46</v>
      </c>
      <c r="M1782" t="s">
        <v>46</v>
      </c>
      <c r="N1782">
        <v>1724.43</v>
      </c>
      <c r="O1782" s="5">
        <f>(ScoreCard!$E$3-laptop_prices3[[#This Row],[Price ($)]])/ScoreCard!$E$3*ScoreCard!$E$5</f>
        <v>4.20223485086807</v>
      </c>
      <c r="P1782" s="5">
        <f>laptop_prices3[[#This Row],[RAM (GB)]]/ScoreCard!$F$3*ScoreCard!$F$5</f>
        <v>0.4375</v>
      </c>
      <c r="Q1782" s="5">
        <f>laptop_prices3[[#This Row],[Screen Size (inch)]]/ScoreCard!$G$3*ScoreCard!$G$5</f>
        <v>1.8034682080924855</v>
      </c>
      <c r="R1782" s="5">
        <f>laptop_prices3[[#This Row],[Battery Life (hours)]]/ScoreCard!$H$3*ScoreCard!$H$5</f>
        <v>6.0666666666666664</v>
      </c>
      <c r="S1782" s="5">
        <f>ScoreCard!$I$3-laptop_prices3[[#This Row],[Weight (kg)]]/ScoreCard!$I$3*ScoreCard!$I$5</f>
        <v>2.6657142857142855</v>
      </c>
      <c r="T1782" s="6" cm="1">
        <f t="array" ref="T1782">_xlfn.IFS(laptop_prices3[[#This Row],[Storage]]="512GB SSD", 512, laptop_prices3[[#This Row],[Storage]] = "1TB SSD", 1000, laptop_prices3[[#This Row],[Storage]] = "2TB SSD", 2000, laptop_prices3[[#This Row],[Storage]]= "256GB SSD", 256, laptop_prices3[[#This Row],[Storage]] = "1TB HDD", 1000*0.7)</f>
        <v>256</v>
      </c>
      <c r="U1782" s="5">
        <f>laptop_prices3[[#This Row],[Storage Raw Value]]/ScoreCard!$J$3*ScoreCard!$J$5</f>
        <v>1.024</v>
      </c>
    </row>
    <row r="1783" spans="2:21" x14ac:dyDescent="0.2">
      <c r="B1783" s="4" cm="1">
        <f t="array" ref="B1783">SUM(laptop_prices3[[#This Row],[RAM Comp]:[Weight Comp]]+laptop_prices3[[#This Row],[Storage Comp]])</f>
        <v>20.420786540049548</v>
      </c>
      <c r="C1783">
        <v>1781</v>
      </c>
      <c r="D1783" t="s">
        <v>11</v>
      </c>
      <c r="E1783" t="s">
        <v>31</v>
      </c>
      <c r="F1783">
        <v>4</v>
      </c>
      <c r="G1783" t="s">
        <v>42</v>
      </c>
      <c r="H1783" t="s">
        <v>32</v>
      </c>
      <c r="I1783">
        <v>13.3</v>
      </c>
      <c r="J1783" t="s">
        <v>43</v>
      </c>
      <c r="K1783">
        <v>8.4</v>
      </c>
      <c r="L1783">
        <v>2.02</v>
      </c>
      <c r="M1783" t="s">
        <v>16</v>
      </c>
      <c r="N1783">
        <v>869.66</v>
      </c>
      <c r="O1783" s="5">
        <f>(ScoreCard!$E$3-laptop_prices3[[#This Row],[Price ($)]])/ScoreCard!$E$3*ScoreCard!$E$5</f>
        <v>4.597673179198881</v>
      </c>
      <c r="P1783" s="5">
        <f>laptop_prices3[[#This Row],[RAM (GB)]]/ScoreCard!$F$3*ScoreCard!$F$5</f>
        <v>0.4375</v>
      </c>
      <c r="Q1783" s="5">
        <f>laptop_prices3[[#This Row],[Screen Size (inch)]]/ScoreCard!$G$3*ScoreCard!$G$5</f>
        <v>1.5375722543352601</v>
      </c>
      <c r="R1783" s="5">
        <f>laptop_prices3[[#This Row],[Battery Life (hours)]]/ScoreCard!$H$3*ScoreCard!$H$5</f>
        <v>4.9000000000000004</v>
      </c>
      <c r="S1783" s="5">
        <f>ScoreCard!$I$3-laptop_prices3[[#This Row],[Weight (kg)]]/ScoreCard!$I$3*ScoreCard!$I$5</f>
        <v>2.3457142857142856</v>
      </c>
      <c r="T1783" s="6" cm="1">
        <f t="array" ref="T1783">_xlfn.IFS(laptop_prices3[[#This Row],[Storage]]="512GB SSD", 512, laptop_prices3[[#This Row],[Storage]] = "1TB SSD", 1000, laptop_prices3[[#This Row],[Storage]] = "2TB SSD", 2000, laptop_prices3[[#This Row],[Storage]]= "256GB SSD", 256, laptop_prices3[[#This Row],[Storage]] = "1TB HDD", 1000*0.7)</f>
        <v>700</v>
      </c>
      <c r="U1783" s="5">
        <f>laptop_prices3[[#This Row],[Storage Raw Value]]/ScoreCard!$J$3*ScoreCard!$J$5</f>
        <v>2.8</v>
      </c>
    </row>
    <row r="1784" spans="2:21" x14ac:dyDescent="0.2">
      <c r="B1784" s="4" cm="1">
        <f t="array" ref="B1784">SUM(laptop_prices3[[#This Row],[RAM Comp]:[Weight Comp]]+laptop_prices3[[#This Row],[Storage Comp]])</f>
        <v>20.309810349573358</v>
      </c>
      <c r="C1784">
        <v>1782</v>
      </c>
      <c r="D1784" t="s">
        <v>23</v>
      </c>
      <c r="E1784" t="s">
        <v>48</v>
      </c>
      <c r="F1784">
        <v>16</v>
      </c>
      <c r="G1784" t="s">
        <v>13</v>
      </c>
      <c r="H1784" t="s">
        <v>26</v>
      </c>
      <c r="I1784">
        <v>13.3</v>
      </c>
      <c r="J1784" t="s">
        <v>21</v>
      </c>
      <c r="K1784">
        <v>11.9</v>
      </c>
      <c r="L1784">
        <v>2.82</v>
      </c>
      <c r="M1784" t="s">
        <v>22</v>
      </c>
      <c r="N1784">
        <v>1288.4000000000001</v>
      </c>
      <c r="O1784" s="5">
        <f>(ScoreCard!$E$3-laptop_prices3[[#This Row],[Price ($)]])/ScoreCard!$E$3*ScoreCard!$E$5</f>
        <v>4.4039534117699306</v>
      </c>
      <c r="P1784" s="5">
        <f>laptop_prices3[[#This Row],[RAM (GB)]]/ScoreCard!$F$3*ScoreCard!$F$5</f>
        <v>1.75</v>
      </c>
      <c r="Q1784" s="5">
        <f>laptop_prices3[[#This Row],[Screen Size (inch)]]/ScoreCard!$G$3*ScoreCard!$G$5</f>
        <v>1.5375722543352601</v>
      </c>
      <c r="R1784" s="5">
        <f>laptop_prices3[[#This Row],[Battery Life (hours)]]/ScoreCard!$H$3*ScoreCard!$H$5</f>
        <v>6.9416666666666664</v>
      </c>
      <c r="S1784" s="5">
        <f>ScoreCard!$I$3-laptop_prices3[[#This Row],[Weight (kg)]]/ScoreCard!$I$3*ScoreCard!$I$5</f>
        <v>1.8885714285714286</v>
      </c>
      <c r="T1784" s="6" cm="1">
        <f t="array" ref="T1784">_xlfn.IFS(laptop_prices3[[#This Row],[Storage]]="512GB SSD", 512, laptop_prices3[[#This Row],[Storage]] = "1TB SSD", 1000, laptop_prices3[[#This Row],[Storage]] = "2TB SSD", 2000, laptop_prices3[[#This Row],[Storage]]= "256GB SSD", 256, laptop_prices3[[#This Row],[Storage]] = "1TB HDD", 1000*0.7)</f>
        <v>512</v>
      </c>
      <c r="U1784" s="5">
        <f>laptop_prices3[[#This Row],[Storage Raw Value]]/ScoreCard!$J$3*ScoreCard!$J$5</f>
        <v>2.048</v>
      </c>
    </row>
    <row r="1785" spans="2:21" x14ac:dyDescent="0.2">
      <c r="B1785" s="4" cm="1">
        <f t="array" ref="B1785">SUM(laptop_prices3[[#This Row],[RAM Comp]:[Weight Comp]]+laptop_prices3[[#This Row],[Storage Comp]])</f>
        <v>12.592904761904762</v>
      </c>
      <c r="C1785">
        <v>1783</v>
      </c>
      <c r="D1785" t="s">
        <v>23</v>
      </c>
      <c r="E1785" t="s">
        <v>18</v>
      </c>
      <c r="F1785">
        <v>8</v>
      </c>
      <c r="G1785" t="s">
        <v>29</v>
      </c>
      <c r="H1785" t="s">
        <v>44</v>
      </c>
      <c r="I1785">
        <v>17.3</v>
      </c>
      <c r="J1785" t="s">
        <v>27</v>
      </c>
      <c r="K1785">
        <v>6.4</v>
      </c>
      <c r="L1785">
        <v>2.82</v>
      </c>
      <c r="M1785" t="s">
        <v>30</v>
      </c>
      <c r="N1785">
        <v>1630.42</v>
      </c>
      <c r="O1785" s="5">
        <f>(ScoreCard!$E$3-laptop_prices3[[#This Row],[Price ($)]])/ScoreCard!$E$3*ScoreCard!$E$5</f>
        <v>4.2457262663908182</v>
      </c>
      <c r="P1785" s="5">
        <f>laptop_prices3[[#This Row],[RAM (GB)]]/ScoreCard!$F$3*ScoreCard!$F$5</f>
        <v>0.875</v>
      </c>
      <c r="Q1785" s="5">
        <f>laptop_prices3[[#This Row],[Screen Size (inch)]]/ScoreCard!$G$3*ScoreCard!$G$5</f>
        <v>2</v>
      </c>
      <c r="R1785" s="5">
        <f>laptop_prices3[[#This Row],[Battery Life (hours)]]/ScoreCard!$H$3*ScoreCard!$H$5</f>
        <v>3.7333333333333334</v>
      </c>
      <c r="S1785" s="5">
        <f>ScoreCard!$I$3-laptop_prices3[[#This Row],[Weight (kg)]]/ScoreCard!$I$3*ScoreCard!$I$5</f>
        <v>1.8885714285714286</v>
      </c>
      <c r="T1785" s="6" cm="1">
        <f t="array" ref="T1785">_xlfn.IFS(laptop_prices3[[#This Row],[Storage]]="512GB SSD", 512, laptop_prices3[[#This Row],[Storage]] = "1TB SSD", 1000, laptop_prices3[[#This Row],[Storage]] = "2TB SSD", 2000, laptop_prices3[[#This Row],[Storage]]= "256GB SSD", 256, laptop_prices3[[#This Row],[Storage]] = "1TB HDD", 1000*0.7)</f>
        <v>256</v>
      </c>
      <c r="U1785" s="5">
        <f>laptop_prices3[[#This Row],[Storage Raw Value]]/ScoreCard!$J$3*ScoreCard!$J$5</f>
        <v>1.024</v>
      </c>
    </row>
    <row r="1786" spans="2:21" x14ac:dyDescent="0.2">
      <c r="B1786" s="4" cm="1">
        <f t="array" ref="B1786">SUM(laptop_prices3[[#This Row],[RAM Comp]:[Weight Comp]]+laptop_prices3[[#This Row],[Storage Comp]])</f>
        <v>22.346377649325628</v>
      </c>
      <c r="C1786">
        <v>1784</v>
      </c>
      <c r="D1786" t="s">
        <v>47</v>
      </c>
      <c r="E1786" t="s">
        <v>37</v>
      </c>
      <c r="F1786">
        <v>16</v>
      </c>
      <c r="G1786" t="s">
        <v>42</v>
      </c>
      <c r="H1786" t="s">
        <v>14</v>
      </c>
      <c r="I1786">
        <v>16</v>
      </c>
      <c r="J1786" t="s">
        <v>27</v>
      </c>
      <c r="K1786">
        <v>9.1999999999999993</v>
      </c>
      <c r="L1786">
        <v>2.31</v>
      </c>
      <c r="M1786" t="s">
        <v>16</v>
      </c>
      <c r="N1786">
        <v>3799.39</v>
      </c>
      <c r="O1786" s="5">
        <f>(ScoreCard!$E$3-laptop_prices3[[#This Row],[Price ($)]])/ScoreCard!$E$3*ScoreCard!$E$5</f>
        <v>3.2423056140519697</v>
      </c>
      <c r="P1786" s="5">
        <f>laptop_prices3[[#This Row],[RAM (GB)]]/ScoreCard!$F$3*ScoreCard!$F$5</f>
        <v>1.75</v>
      </c>
      <c r="Q1786" s="5">
        <f>laptop_prices3[[#This Row],[Screen Size (inch)]]/ScoreCard!$G$3*ScoreCard!$G$5</f>
        <v>1.8497109826589595</v>
      </c>
      <c r="R1786" s="5">
        <f>laptop_prices3[[#This Row],[Battery Life (hours)]]/ScoreCard!$H$3*ScoreCard!$H$5</f>
        <v>5.3666666666666663</v>
      </c>
      <c r="S1786" s="5">
        <f>ScoreCard!$I$3-laptop_prices3[[#This Row],[Weight (kg)]]/ScoreCard!$I$3*ScoreCard!$I$5</f>
        <v>2.1799999999999997</v>
      </c>
      <c r="T1786" s="6" cm="1">
        <f t="array" ref="T1786">_xlfn.IFS(laptop_prices3[[#This Row],[Storage]]="512GB SSD", 512, laptop_prices3[[#This Row],[Storage]] = "1TB SSD", 1000, laptop_prices3[[#This Row],[Storage]] = "2TB SSD", 2000, laptop_prices3[[#This Row],[Storage]]= "256GB SSD", 256, laptop_prices3[[#This Row],[Storage]] = "1TB HDD", 1000*0.7)</f>
        <v>700</v>
      </c>
      <c r="U1786" s="5">
        <f>laptop_prices3[[#This Row],[Storage Raw Value]]/ScoreCard!$J$3*ScoreCard!$J$5</f>
        <v>2.8</v>
      </c>
    </row>
    <row r="1787" spans="2:21" x14ac:dyDescent="0.2">
      <c r="B1787" s="4" cm="1">
        <f t="array" ref="B1787">SUM(laptop_prices3[[#This Row],[RAM Comp]:[Weight Comp]]+laptop_prices3[[#This Row],[Storage Comp]])</f>
        <v>23.99754472887421</v>
      </c>
      <c r="C1787">
        <v>1785</v>
      </c>
      <c r="D1787" t="s">
        <v>33</v>
      </c>
      <c r="E1787" t="s">
        <v>48</v>
      </c>
      <c r="F1787">
        <v>16</v>
      </c>
      <c r="G1787" t="s">
        <v>42</v>
      </c>
      <c r="H1787" t="s">
        <v>35</v>
      </c>
      <c r="I1787">
        <v>14</v>
      </c>
      <c r="J1787" t="s">
        <v>27</v>
      </c>
      <c r="K1787">
        <v>11.8</v>
      </c>
      <c r="L1787">
        <v>1.67</v>
      </c>
      <c r="M1787" t="s">
        <v>30</v>
      </c>
      <c r="N1787">
        <v>2080.9899999999998</v>
      </c>
      <c r="O1787" s="5">
        <f>(ScoreCard!$E$3-laptop_prices3[[#This Row],[Price ($)]])/ScoreCard!$E$3*ScoreCard!$E$5</f>
        <v>4.0372811319148623</v>
      </c>
      <c r="P1787" s="5">
        <f>laptop_prices3[[#This Row],[RAM (GB)]]/ScoreCard!$F$3*ScoreCard!$F$5</f>
        <v>1.75</v>
      </c>
      <c r="Q1787" s="5">
        <f>laptop_prices3[[#This Row],[Screen Size (inch)]]/ScoreCard!$G$3*ScoreCard!$G$5</f>
        <v>1.6184971098265895</v>
      </c>
      <c r="R1787" s="5">
        <f>laptop_prices3[[#This Row],[Battery Life (hours)]]/ScoreCard!$H$3*ScoreCard!$H$5</f>
        <v>6.8833333333333337</v>
      </c>
      <c r="S1787" s="5">
        <f>ScoreCard!$I$3-laptop_prices3[[#This Row],[Weight (kg)]]/ScoreCard!$I$3*ScoreCard!$I$5</f>
        <v>2.5457142857142858</v>
      </c>
      <c r="T1787" s="6" cm="1">
        <f t="array" ref="T1787">_xlfn.IFS(laptop_prices3[[#This Row],[Storage]]="512GB SSD", 512, laptop_prices3[[#This Row],[Storage]] = "1TB SSD", 1000, laptop_prices3[[#This Row],[Storage]] = "2TB SSD", 2000, laptop_prices3[[#This Row],[Storage]]= "256GB SSD", 256, laptop_prices3[[#This Row],[Storage]] = "1TB HDD", 1000*0.7)</f>
        <v>700</v>
      </c>
      <c r="U1787" s="5">
        <f>laptop_prices3[[#This Row],[Storage Raw Value]]/ScoreCard!$J$3*ScoreCard!$J$5</f>
        <v>2.8</v>
      </c>
    </row>
    <row r="1788" spans="2:21" x14ac:dyDescent="0.2">
      <c r="B1788" s="4" cm="1">
        <f t="array" ref="B1788">SUM(laptop_prices3[[#This Row],[RAM Comp]:[Weight Comp]]+laptop_prices3[[#This Row],[Storage Comp]])</f>
        <v>19.447453206716212</v>
      </c>
      <c r="C1788">
        <v>1786</v>
      </c>
      <c r="D1788" t="s">
        <v>11</v>
      </c>
      <c r="E1788" t="s">
        <v>24</v>
      </c>
      <c r="F1788">
        <v>4</v>
      </c>
      <c r="G1788" t="s">
        <v>42</v>
      </c>
      <c r="H1788" t="s">
        <v>44</v>
      </c>
      <c r="I1788">
        <v>13.3</v>
      </c>
      <c r="J1788" t="s">
        <v>27</v>
      </c>
      <c r="K1788">
        <v>6.8</v>
      </c>
      <c r="L1788">
        <v>2.09</v>
      </c>
      <c r="M1788" t="s">
        <v>22</v>
      </c>
      <c r="N1788">
        <v>1306.4100000000001</v>
      </c>
      <c r="O1788" s="5">
        <f>(ScoreCard!$E$3-laptop_prices3[[#This Row],[Price ($)]])/ScoreCard!$E$3*ScoreCard!$E$5</f>
        <v>4.3956215279962398</v>
      </c>
      <c r="P1788" s="5">
        <f>laptop_prices3[[#This Row],[RAM (GB)]]/ScoreCard!$F$3*ScoreCard!$F$5</f>
        <v>0.4375</v>
      </c>
      <c r="Q1788" s="5">
        <f>laptop_prices3[[#This Row],[Screen Size (inch)]]/ScoreCard!$G$3*ScoreCard!$G$5</f>
        <v>1.5375722543352601</v>
      </c>
      <c r="R1788" s="5">
        <f>laptop_prices3[[#This Row],[Battery Life (hours)]]/ScoreCard!$H$3*ScoreCard!$H$5</f>
        <v>3.9666666666666668</v>
      </c>
      <c r="S1788" s="5">
        <f>ScoreCard!$I$3-laptop_prices3[[#This Row],[Weight (kg)]]/ScoreCard!$I$3*ScoreCard!$I$5</f>
        <v>2.305714285714286</v>
      </c>
      <c r="T1788" s="6" cm="1">
        <f t="array" ref="T1788">_xlfn.IFS(laptop_prices3[[#This Row],[Storage]]="512GB SSD", 512, laptop_prices3[[#This Row],[Storage]] = "1TB SSD", 1000, laptop_prices3[[#This Row],[Storage]] = "2TB SSD", 2000, laptop_prices3[[#This Row],[Storage]]= "256GB SSD", 256, laptop_prices3[[#This Row],[Storage]] = "1TB HDD", 1000*0.7)</f>
        <v>700</v>
      </c>
      <c r="U1788" s="5">
        <f>laptop_prices3[[#This Row],[Storage Raw Value]]/ScoreCard!$J$3*ScoreCard!$J$5</f>
        <v>2.8</v>
      </c>
    </row>
    <row r="1789" spans="2:21" x14ac:dyDescent="0.2">
      <c r="B1789" s="4" cm="1">
        <f t="array" ref="B1789">SUM(laptop_prices3[[#This Row],[RAM Comp]:[Weight Comp]]+laptop_prices3[[#This Row],[Storage Comp]])</f>
        <v>18.649544728874208</v>
      </c>
      <c r="C1789">
        <v>1787</v>
      </c>
      <c r="D1789" t="s">
        <v>33</v>
      </c>
      <c r="E1789" t="s">
        <v>31</v>
      </c>
      <c r="F1789">
        <v>32</v>
      </c>
      <c r="G1789" t="s">
        <v>13</v>
      </c>
      <c r="H1789" t="s">
        <v>35</v>
      </c>
      <c r="I1789">
        <v>14</v>
      </c>
      <c r="J1789" t="s">
        <v>27</v>
      </c>
      <c r="K1789">
        <v>5.2</v>
      </c>
      <c r="L1789">
        <v>2.09</v>
      </c>
      <c r="M1789" t="s">
        <v>46</v>
      </c>
      <c r="N1789">
        <v>2303.31</v>
      </c>
      <c r="O1789" s="5">
        <f>(ScoreCard!$E$3-laptop_prices3[[#This Row],[Price ($)]])/ScoreCard!$E$3*ScoreCard!$E$5</f>
        <v>3.9344302490405152</v>
      </c>
      <c r="P1789" s="5">
        <f>laptop_prices3[[#This Row],[RAM (GB)]]/ScoreCard!$F$3*ScoreCard!$F$5</f>
        <v>3.5</v>
      </c>
      <c r="Q1789" s="5">
        <f>laptop_prices3[[#This Row],[Screen Size (inch)]]/ScoreCard!$G$3*ScoreCard!$G$5</f>
        <v>1.6184971098265895</v>
      </c>
      <c r="R1789" s="5">
        <f>laptop_prices3[[#This Row],[Battery Life (hours)]]/ScoreCard!$H$3*ScoreCard!$H$5</f>
        <v>3.0333333333333332</v>
      </c>
      <c r="S1789" s="5">
        <f>ScoreCard!$I$3-laptop_prices3[[#This Row],[Weight (kg)]]/ScoreCard!$I$3*ScoreCard!$I$5</f>
        <v>2.305714285714286</v>
      </c>
      <c r="T1789" s="6" cm="1">
        <f t="array" ref="T1789">_xlfn.IFS(laptop_prices3[[#This Row],[Storage]]="512GB SSD", 512, laptop_prices3[[#This Row],[Storage]] = "1TB SSD", 1000, laptop_prices3[[#This Row],[Storage]] = "2TB SSD", 2000, laptop_prices3[[#This Row],[Storage]]= "256GB SSD", 256, laptop_prices3[[#This Row],[Storage]] = "1TB HDD", 1000*0.7)</f>
        <v>512</v>
      </c>
      <c r="U1789" s="5">
        <f>laptop_prices3[[#This Row],[Storage Raw Value]]/ScoreCard!$J$3*ScoreCard!$J$5</f>
        <v>2.048</v>
      </c>
    </row>
    <row r="1790" spans="2:21" x14ac:dyDescent="0.2">
      <c r="B1790" s="4" cm="1">
        <f t="array" ref="B1790">SUM(laptop_prices3[[#This Row],[RAM Comp]:[Weight Comp]]+laptop_prices3[[#This Row],[Storage Comp]])</f>
        <v>45.542039636663915</v>
      </c>
      <c r="C1790">
        <v>1788</v>
      </c>
      <c r="D1790" t="s">
        <v>17</v>
      </c>
      <c r="E1790" t="s">
        <v>39</v>
      </c>
      <c r="F1790">
        <v>64</v>
      </c>
      <c r="G1790" t="s">
        <v>25</v>
      </c>
      <c r="H1790" t="s">
        <v>14</v>
      </c>
      <c r="I1790">
        <v>15.6</v>
      </c>
      <c r="J1790" t="s">
        <v>27</v>
      </c>
      <c r="K1790">
        <v>4.2</v>
      </c>
      <c r="L1790">
        <v>2.12</v>
      </c>
      <c r="M1790" t="s">
        <v>30</v>
      </c>
      <c r="N1790">
        <v>5896.13</v>
      </c>
      <c r="O1790" s="5">
        <f>(ScoreCard!$E$3-laptop_prices3[[#This Row],[Price ($)]])/ScoreCard!$E$3*ScoreCard!$E$5</f>
        <v>2.2723003956372572</v>
      </c>
      <c r="P1790" s="5">
        <f>laptop_prices3[[#This Row],[RAM (GB)]]/ScoreCard!$F$3*ScoreCard!$F$5</f>
        <v>7</v>
      </c>
      <c r="Q1790" s="5">
        <f>laptop_prices3[[#This Row],[Screen Size (inch)]]/ScoreCard!$G$3*ScoreCard!$G$5</f>
        <v>1.8034682080924855</v>
      </c>
      <c r="R1790" s="5">
        <f>laptop_prices3[[#This Row],[Battery Life (hours)]]/ScoreCard!$H$3*ScoreCard!$H$5</f>
        <v>2.4500000000000002</v>
      </c>
      <c r="S1790" s="5">
        <f>ScoreCard!$I$3-laptop_prices3[[#This Row],[Weight (kg)]]/ScoreCard!$I$3*ScoreCard!$I$5</f>
        <v>2.2885714285714283</v>
      </c>
      <c r="T1790" s="6" cm="1">
        <f t="array" ref="T1790">_xlfn.IFS(laptop_prices3[[#This Row],[Storage]]="512GB SSD", 512, laptop_prices3[[#This Row],[Storage]] = "1TB SSD", 1000, laptop_prices3[[#This Row],[Storage]] = "2TB SSD", 2000, laptop_prices3[[#This Row],[Storage]]= "256GB SSD", 256, laptop_prices3[[#This Row],[Storage]] = "1TB HDD", 1000*0.7)</f>
        <v>2000</v>
      </c>
      <c r="U1790" s="5">
        <f>laptop_prices3[[#This Row],[Storage Raw Value]]/ScoreCard!$J$3*ScoreCard!$J$5</f>
        <v>8</v>
      </c>
    </row>
    <row r="1791" spans="2:21" x14ac:dyDescent="0.2">
      <c r="B1791" s="4" cm="1">
        <f t="array" ref="B1791">SUM(laptop_prices3[[#This Row],[RAM Comp]:[Weight Comp]]+laptop_prices3[[#This Row],[Storage Comp]])</f>
        <v>11.526191301954309</v>
      </c>
      <c r="C1791">
        <v>1789</v>
      </c>
      <c r="D1791" t="s">
        <v>28</v>
      </c>
      <c r="E1791" t="s">
        <v>48</v>
      </c>
      <c r="F1791">
        <v>8</v>
      </c>
      <c r="G1791" t="s">
        <v>29</v>
      </c>
      <c r="H1791" t="s">
        <v>32</v>
      </c>
      <c r="I1791">
        <v>13.3</v>
      </c>
      <c r="J1791" t="s">
        <v>43</v>
      </c>
      <c r="K1791">
        <v>4.5999999999999996</v>
      </c>
      <c r="L1791">
        <v>2.04</v>
      </c>
      <c r="M1791" t="s">
        <v>22</v>
      </c>
      <c r="N1791">
        <v>1357.11</v>
      </c>
      <c r="O1791" s="5">
        <f>(ScoreCard!$E$3-laptop_prices3[[#This Row],[Price ($)]])/ScoreCard!$E$3*ScoreCard!$E$5</f>
        <v>4.3721664193162759</v>
      </c>
      <c r="P1791" s="5">
        <f>laptop_prices3[[#This Row],[RAM (GB)]]/ScoreCard!$F$3*ScoreCard!$F$5</f>
        <v>0.875</v>
      </c>
      <c r="Q1791" s="5">
        <f>laptop_prices3[[#This Row],[Screen Size (inch)]]/ScoreCard!$G$3*ScoreCard!$G$5</f>
        <v>1.5375722543352601</v>
      </c>
      <c r="R1791" s="5">
        <f>laptop_prices3[[#This Row],[Battery Life (hours)]]/ScoreCard!$H$3*ScoreCard!$H$5</f>
        <v>2.6833333333333331</v>
      </c>
      <c r="S1791" s="5">
        <f>ScoreCard!$I$3-laptop_prices3[[#This Row],[Weight (kg)]]/ScoreCard!$I$3*ScoreCard!$I$5</f>
        <v>2.3342857142857145</v>
      </c>
      <c r="T1791" s="6" cm="1">
        <f t="array" ref="T1791">_xlfn.IFS(laptop_prices3[[#This Row],[Storage]]="512GB SSD", 512, laptop_prices3[[#This Row],[Storage]] = "1TB SSD", 1000, laptop_prices3[[#This Row],[Storage]] = "2TB SSD", 2000, laptop_prices3[[#This Row],[Storage]]= "256GB SSD", 256, laptop_prices3[[#This Row],[Storage]] = "1TB HDD", 1000*0.7)</f>
        <v>256</v>
      </c>
      <c r="U1791" s="5">
        <f>laptop_prices3[[#This Row],[Storage Raw Value]]/ScoreCard!$J$3*ScoreCard!$J$5</f>
        <v>1.024</v>
      </c>
    </row>
    <row r="1792" spans="2:21" x14ac:dyDescent="0.2">
      <c r="B1792" s="4" cm="1">
        <f t="array" ref="B1792">SUM(laptop_prices3[[#This Row],[RAM Comp]:[Weight Comp]]+laptop_prices3[[#This Row],[Storage Comp]])</f>
        <v>20.929000825763829</v>
      </c>
      <c r="C1792">
        <v>1790</v>
      </c>
      <c r="D1792" t="s">
        <v>17</v>
      </c>
      <c r="E1792" t="s">
        <v>48</v>
      </c>
      <c r="F1792">
        <v>8</v>
      </c>
      <c r="G1792" t="s">
        <v>42</v>
      </c>
      <c r="H1792" t="s">
        <v>26</v>
      </c>
      <c r="I1792">
        <v>13.3</v>
      </c>
      <c r="J1792" t="s">
        <v>15</v>
      </c>
      <c r="K1792">
        <v>8.1</v>
      </c>
      <c r="L1792">
        <v>1.59</v>
      </c>
      <c r="M1792" t="s">
        <v>16</v>
      </c>
      <c r="N1792">
        <v>1693.07</v>
      </c>
      <c r="O1792" s="5">
        <f>(ScoreCard!$E$3-laptop_prices3[[#This Row],[Price ($)]])/ScoreCard!$E$3*ScoreCard!$E$5</f>
        <v>4.2167427839687335</v>
      </c>
      <c r="P1792" s="5">
        <f>laptop_prices3[[#This Row],[RAM (GB)]]/ScoreCard!$F$3*ScoreCard!$F$5</f>
        <v>0.875</v>
      </c>
      <c r="Q1792" s="5">
        <f>laptop_prices3[[#This Row],[Screen Size (inch)]]/ScoreCard!$G$3*ScoreCard!$G$5</f>
        <v>1.5375722543352601</v>
      </c>
      <c r="R1792" s="5">
        <f>laptop_prices3[[#This Row],[Battery Life (hours)]]/ScoreCard!$H$3*ScoreCard!$H$5</f>
        <v>4.7249999999999996</v>
      </c>
      <c r="S1792" s="5">
        <f>ScoreCard!$I$3-laptop_prices3[[#This Row],[Weight (kg)]]/ScoreCard!$I$3*ScoreCard!$I$5</f>
        <v>2.5914285714285716</v>
      </c>
      <c r="T1792" s="6" cm="1">
        <f t="array" ref="T1792">_xlfn.IFS(laptop_prices3[[#This Row],[Storage]]="512GB SSD", 512, laptop_prices3[[#This Row],[Storage]] = "1TB SSD", 1000, laptop_prices3[[#This Row],[Storage]] = "2TB SSD", 2000, laptop_prices3[[#This Row],[Storage]]= "256GB SSD", 256, laptop_prices3[[#This Row],[Storage]] = "1TB HDD", 1000*0.7)</f>
        <v>700</v>
      </c>
      <c r="U1792" s="5">
        <f>laptop_prices3[[#This Row],[Storage Raw Value]]/ScoreCard!$J$3*ScoreCard!$J$5</f>
        <v>2.8</v>
      </c>
    </row>
    <row r="1793" spans="2:21" x14ac:dyDescent="0.2">
      <c r="B1793" s="4" cm="1">
        <f t="array" ref="B1793">SUM(laptop_prices3[[#This Row],[RAM Comp]:[Weight Comp]]+laptop_prices3[[#This Row],[Storage Comp]])</f>
        <v>29.923286540049546</v>
      </c>
      <c r="C1793">
        <v>1791</v>
      </c>
      <c r="D1793" t="s">
        <v>11</v>
      </c>
      <c r="E1793" t="s">
        <v>31</v>
      </c>
      <c r="F1793">
        <v>64</v>
      </c>
      <c r="G1793" t="s">
        <v>19</v>
      </c>
      <c r="H1793" t="s">
        <v>26</v>
      </c>
      <c r="I1793">
        <v>13.3</v>
      </c>
      <c r="J1793" t="s">
        <v>43</v>
      </c>
      <c r="K1793">
        <v>4.8</v>
      </c>
      <c r="L1793">
        <v>1.6</v>
      </c>
      <c r="M1793" t="s">
        <v>46</v>
      </c>
      <c r="N1793">
        <v>3111.97</v>
      </c>
      <c r="O1793" s="5">
        <f>(ScoreCard!$E$3-laptop_prices3[[#This Row],[Price ($)]])/ScoreCard!$E$3*ScoreCard!$E$5</f>
        <v>3.5603235787221914</v>
      </c>
      <c r="P1793" s="5">
        <f>laptop_prices3[[#This Row],[RAM (GB)]]/ScoreCard!$F$3*ScoreCard!$F$5</f>
        <v>7</v>
      </c>
      <c r="Q1793" s="5">
        <f>laptop_prices3[[#This Row],[Screen Size (inch)]]/ScoreCard!$G$3*ScoreCard!$G$5</f>
        <v>1.5375722543352601</v>
      </c>
      <c r="R1793" s="5">
        <f>laptop_prices3[[#This Row],[Battery Life (hours)]]/ScoreCard!$H$3*ScoreCard!$H$5</f>
        <v>2.8</v>
      </c>
      <c r="S1793" s="5">
        <f>ScoreCard!$I$3-laptop_prices3[[#This Row],[Weight (kg)]]/ScoreCard!$I$3*ScoreCard!$I$5</f>
        <v>2.5857142857142854</v>
      </c>
      <c r="T1793" s="6" cm="1">
        <f t="array" ref="T1793">_xlfn.IFS(laptop_prices3[[#This Row],[Storage]]="512GB SSD", 512, laptop_prices3[[#This Row],[Storage]] = "1TB SSD", 1000, laptop_prices3[[#This Row],[Storage]] = "2TB SSD", 2000, laptop_prices3[[#This Row],[Storage]]= "256GB SSD", 256, laptop_prices3[[#This Row],[Storage]] = "1TB HDD", 1000*0.7)</f>
        <v>1000</v>
      </c>
      <c r="U1793" s="5">
        <f>laptop_prices3[[#This Row],[Storage Raw Value]]/ScoreCard!$J$3*ScoreCard!$J$5</f>
        <v>4</v>
      </c>
    </row>
    <row r="1794" spans="2:21" x14ac:dyDescent="0.2">
      <c r="B1794" s="4" cm="1">
        <f t="array" ref="B1794">SUM(laptop_prices3[[#This Row],[RAM Comp]:[Weight Comp]]+laptop_prices3[[#This Row],[Storage Comp]])</f>
        <v>21.570492017616296</v>
      </c>
      <c r="C1794">
        <v>1792</v>
      </c>
      <c r="D1794" t="s">
        <v>11</v>
      </c>
      <c r="E1794" t="s">
        <v>48</v>
      </c>
      <c r="F1794">
        <v>4</v>
      </c>
      <c r="G1794" t="s">
        <v>42</v>
      </c>
      <c r="H1794" t="s">
        <v>20</v>
      </c>
      <c r="I1794">
        <v>15.6</v>
      </c>
      <c r="J1794" t="s">
        <v>27</v>
      </c>
      <c r="K1794">
        <v>9.1999999999999993</v>
      </c>
      <c r="L1794">
        <v>1.29</v>
      </c>
      <c r="M1794" t="s">
        <v>30</v>
      </c>
      <c r="N1794">
        <v>2558.6799999999998</v>
      </c>
      <c r="O1794" s="5">
        <f>(ScoreCard!$E$3-laptop_prices3[[#This Row],[Price ($)]])/ScoreCard!$E$3*ScoreCard!$E$5</f>
        <v>3.8162895961095051</v>
      </c>
      <c r="P1794" s="5">
        <f>laptop_prices3[[#This Row],[RAM (GB)]]/ScoreCard!$F$3*ScoreCard!$F$5</f>
        <v>0.4375</v>
      </c>
      <c r="Q1794" s="5">
        <f>laptop_prices3[[#This Row],[Screen Size (inch)]]/ScoreCard!$G$3*ScoreCard!$G$5</f>
        <v>1.8034682080924855</v>
      </c>
      <c r="R1794" s="5">
        <f>laptop_prices3[[#This Row],[Battery Life (hours)]]/ScoreCard!$H$3*ScoreCard!$H$5</f>
        <v>5.3666666666666663</v>
      </c>
      <c r="S1794" s="5">
        <f>ScoreCard!$I$3-laptop_prices3[[#This Row],[Weight (kg)]]/ScoreCard!$I$3*ScoreCard!$I$5</f>
        <v>2.7628571428571429</v>
      </c>
      <c r="T1794" s="6" cm="1">
        <f t="array" ref="T1794">_xlfn.IFS(laptop_prices3[[#This Row],[Storage]]="512GB SSD", 512, laptop_prices3[[#This Row],[Storage]] = "1TB SSD", 1000, laptop_prices3[[#This Row],[Storage]] = "2TB SSD", 2000, laptop_prices3[[#This Row],[Storage]]= "256GB SSD", 256, laptop_prices3[[#This Row],[Storage]] = "1TB HDD", 1000*0.7)</f>
        <v>700</v>
      </c>
      <c r="U1794" s="5">
        <f>laptop_prices3[[#This Row],[Storage Raw Value]]/ScoreCard!$J$3*ScoreCard!$J$5</f>
        <v>2.8</v>
      </c>
    </row>
    <row r="1795" spans="2:21" x14ac:dyDescent="0.2">
      <c r="B1795" s="4" cm="1">
        <f t="array" ref="B1795">SUM(laptop_prices3[[#This Row],[RAM Comp]:[Weight Comp]]+laptop_prices3[[#This Row],[Storage Comp]])</f>
        <v>14.468306633636114</v>
      </c>
      <c r="C1795">
        <v>1793</v>
      </c>
      <c r="D1795" t="s">
        <v>17</v>
      </c>
      <c r="E1795" t="s">
        <v>48</v>
      </c>
      <c r="F1795">
        <v>32</v>
      </c>
      <c r="G1795" t="s">
        <v>29</v>
      </c>
      <c r="H1795" t="s">
        <v>44</v>
      </c>
      <c r="I1795">
        <v>14</v>
      </c>
      <c r="J1795" t="s">
        <v>43</v>
      </c>
      <c r="K1795">
        <v>6.2</v>
      </c>
      <c r="L1795">
        <v>3.26</v>
      </c>
      <c r="M1795" t="s">
        <v>46</v>
      </c>
      <c r="N1795">
        <v>1742.67</v>
      </c>
      <c r="O1795" s="5">
        <f>(ScoreCard!$E$3-laptop_prices3[[#This Row],[Price ($)]])/ScoreCard!$E$3*ScoreCard!$E$5</f>
        <v>4.1937965632482967</v>
      </c>
      <c r="P1795" s="5">
        <f>laptop_prices3[[#This Row],[RAM (GB)]]/ScoreCard!$F$3*ScoreCard!$F$5</f>
        <v>3.5</v>
      </c>
      <c r="Q1795" s="5">
        <f>laptop_prices3[[#This Row],[Screen Size (inch)]]/ScoreCard!$G$3*ScoreCard!$G$5</f>
        <v>1.6184971098265895</v>
      </c>
      <c r="R1795" s="5">
        <f>laptop_prices3[[#This Row],[Battery Life (hours)]]/ScoreCard!$H$3*ScoreCard!$H$5</f>
        <v>3.6166666666666671</v>
      </c>
      <c r="S1795" s="5">
        <f>ScoreCard!$I$3-laptop_prices3[[#This Row],[Weight (kg)]]/ScoreCard!$I$3*ScoreCard!$I$5</f>
        <v>1.6371428571428572</v>
      </c>
      <c r="T1795" s="6" cm="1">
        <f t="array" ref="T1795">_xlfn.IFS(laptop_prices3[[#This Row],[Storage]]="512GB SSD", 512, laptop_prices3[[#This Row],[Storage]] = "1TB SSD", 1000, laptop_prices3[[#This Row],[Storage]] = "2TB SSD", 2000, laptop_prices3[[#This Row],[Storage]]= "256GB SSD", 256, laptop_prices3[[#This Row],[Storage]] = "1TB HDD", 1000*0.7)</f>
        <v>256</v>
      </c>
      <c r="U1795" s="5">
        <f>laptop_prices3[[#This Row],[Storage Raw Value]]/ScoreCard!$J$3*ScoreCard!$J$5</f>
        <v>1.024</v>
      </c>
    </row>
    <row r="1796" spans="2:21" x14ac:dyDescent="0.2">
      <c r="B1796" s="4" cm="1">
        <f t="array" ref="B1796">SUM(laptop_prices3[[#This Row],[RAM Comp]:[Weight Comp]]+laptop_prices3[[#This Row],[Storage Comp]])</f>
        <v>14.188753922378201</v>
      </c>
      <c r="C1796">
        <v>1794</v>
      </c>
      <c r="D1796" t="s">
        <v>34</v>
      </c>
      <c r="E1796" t="s">
        <v>41</v>
      </c>
      <c r="F1796">
        <v>32</v>
      </c>
      <c r="G1796" t="s">
        <v>29</v>
      </c>
      <c r="H1796" t="s">
        <v>26</v>
      </c>
      <c r="I1796">
        <v>15.6</v>
      </c>
      <c r="J1796" t="s">
        <v>21</v>
      </c>
      <c r="K1796">
        <v>5.0999999999999996</v>
      </c>
      <c r="L1796">
        <v>2.95</v>
      </c>
      <c r="M1796" t="s">
        <v>16</v>
      </c>
      <c r="N1796">
        <v>2502.46</v>
      </c>
      <c r="O1796" s="5">
        <f>(ScoreCard!$E$3-laptop_prices3[[#This Row],[Price ($)]])/ScoreCard!$E$3*ScoreCard!$E$5</f>
        <v>3.8422983970954521</v>
      </c>
      <c r="P1796" s="5">
        <f>laptop_prices3[[#This Row],[RAM (GB)]]/ScoreCard!$F$3*ScoreCard!$F$5</f>
        <v>3.5</v>
      </c>
      <c r="Q1796" s="5">
        <f>laptop_prices3[[#This Row],[Screen Size (inch)]]/ScoreCard!$G$3*ScoreCard!$G$5</f>
        <v>1.8034682080924855</v>
      </c>
      <c r="R1796" s="5">
        <f>laptop_prices3[[#This Row],[Battery Life (hours)]]/ScoreCard!$H$3*ScoreCard!$H$5</f>
        <v>2.9750000000000001</v>
      </c>
      <c r="S1796" s="5">
        <f>ScoreCard!$I$3-laptop_prices3[[#This Row],[Weight (kg)]]/ScoreCard!$I$3*ScoreCard!$I$5</f>
        <v>1.8142857142857143</v>
      </c>
      <c r="T1796" s="6" cm="1">
        <f t="array" ref="T1796">_xlfn.IFS(laptop_prices3[[#This Row],[Storage]]="512GB SSD", 512, laptop_prices3[[#This Row],[Storage]] = "1TB SSD", 1000, laptop_prices3[[#This Row],[Storage]] = "2TB SSD", 2000, laptop_prices3[[#This Row],[Storage]]= "256GB SSD", 256, laptop_prices3[[#This Row],[Storage]] = "1TB HDD", 1000*0.7)</f>
        <v>256</v>
      </c>
      <c r="U1796" s="5">
        <f>laptop_prices3[[#This Row],[Storage Raw Value]]/ScoreCard!$J$3*ScoreCard!$J$5</f>
        <v>1.024</v>
      </c>
    </row>
    <row r="1797" spans="2:21" x14ac:dyDescent="0.2">
      <c r="B1797" s="4" cm="1">
        <f t="array" ref="B1797">SUM(laptop_prices3[[#This Row],[RAM Comp]:[Weight Comp]]+laptop_prices3[[#This Row],[Storage Comp]])</f>
        <v>22.567572254335261</v>
      </c>
      <c r="C1797">
        <v>1795</v>
      </c>
      <c r="D1797" t="s">
        <v>23</v>
      </c>
      <c r="E1797" t="s">
        <v>24</v>
      </c>
      <c r="F1797">
        <v>16</v>
      </c>
      <c r="G1797" t="s">
        <v>42</v>
      </c>
      <c r="H1797" t="s">
        <v>35</v>
      </c>
      <c r="I1797">
        <v>13.3</v>
      </c>
      <c r="J1797" t="s">
        <v>27</v>
      </c>
      <c r="K1797">
        <v>10.8</v>
      </c>
      <c r="L1797">
        <v>3.01</v>
      </c>
      <c r="M1797" t="s">
        <v>22</v>
      </c>
      <c r="N1797">
        <v>1671.8</v>
      </c>
      <c r="O1797" s="5">
        <f>(ScoreCard!$E$3-laptop_prices3[[#This Row],[Price ($)]])/ScoreCard!$E$3*ScoreCard!$E$5</f>
        <v>4.2265828266042931</v>
      </c>
      <c r="P1797" s="5">
        <f>laptop_prices3[[#This Row],[RAM (GB)]]/ScoreCard!$F$3*ScoreCard!$F$5</f>
        <v>1.75</v>
      </c>
      <c r="Q1797" s="5">
        <f>laptop_prices3[[#This Row],[Screen Size (inch)]]/ScoreCard!$G$3*ScoreCard!$G$5</f>
        <v>1.5375722543352601</v>
      </c>
      <c r="R1797" s="5">
        <f>laptop_prices3[[#This Row],[Battery Life (hours)]]/ScoreCard!$H$3*ScoreCard!$H$5</f>
        <v>6.3</v>
      </c>
      <c r="S1797" s="5">
        <f>ScoreCard!$I$3-laptop_prices3[[#This Row],[Weight (kg)]]/ScoreCard!$I$3*ScoreCard!$I$5</f>
        <v>1.78</v>
      </c>
      <c r="T1797" s="6" cm="1">
        <f t="array" ref="T1797">_xlfn.IFS(laptop_prices3[[#This Row],[Storage]]="512GB SSD", 512, laptop_prices3[[#This Row],[Storage]] = "1TB SSD", 1000, laptop_prices3[[#This Row],[Storage]] = "2TB SSD", 2000, laptop_prices3[[#This Row],[Storage]]= "256GB SSD", 256, laptop_prices3[[#This Row],[Storage]] = "1TB HDD", 1000*0.7)</f>
        <v>700</v>
      </c>
      <c r="U1797" s="5">
        <f>laptop_prices3[[#This Row],[Storage Raw Value]]/ScoreCard!$J$3*ScoreCard!$J$5</f>
        <v>2.8</v>
      </c>
    </row>
    <row r="1798" spans="2:21" x14ac:dyDescent="0.2">
      <c r="B1798" s="4" cm="1">
        <f t="array" ref="B1798">SUM(laptop_prices3[[#This Row],[RAM Comp]:[Weight Comp]]+laptop_prices3[[#This Row],[Storage Comp]])</f>
        <v>43.291977016240025</v>
      </c>
      <c r="C1798">
        <v>1796</v>
      </c>
      <c r="D1798" t="s">
        <v>11</v>
      </c>
      <c r="E1798" t="s">
        <v>12</v>
      </c>
      <c r="F1798">
        <v>4</v>
      </c>
      <c r="G1798" t="s">
        <v>25</v>
      </c>
      <c r="H1798" t="s">
        <v>20</v>
      </c>
      <c r="I1798">
        <v>13.3</v>
      </c>
      <c r="J1798" t="s">
        <v>27</v>
      </c>
      <c r="K1798">
        <v>11.5</v>
      </c>
      <c r="L1798">
        <v>1.56</v>
      </c>
      <c r="M1798" t="s">
        <v>30</v>
      </c>
      <c r="N1798">
        <v>1772.67</v>
      </c>
      <c r="O1798" s="5">
        <f>(ScoreCard!$E$3-laptop_prices3[[#This Row],[Price ($)]])/ScoreCard!$E$3*ScoreCard!$E$5</f>
        <v>4.1799178007157742</v>
      </c>
      <c r="P1798" s="5">
        <f>laptop_prices3[[#This Row],[RAM (GB)]]/ScoreCard!$F$3*ScoreCard!$F$5</f>
        <v>0.4375</v>
      </c>
      <c r="Q1798" s="5">
        <f>laptop_prices3[[#This Row],[Screen Size (inch)]]/ScoreCard!$G$3*ScoreCard!$G$5</f>
        <v>1.5375722543352601</v>
      </c>
      <c r="R1798" s="5">
        <f>laptop_prices3[[#This Row],[Battery Life (hours)]]/ScoreCard!$H$3*ScoreCard!$H$5</f>
        <v>6.7083333333333339</v>
      </c>
      <c r="S1798" s="5">
        <f>ScoreCard!$I$3-laptop_prices3[[#This Row],[Weight (kg)]]/ScoreCard!$I$3*ScoreCard!$I$5</f>
        <v>2.6085714285714285</v>
      </c>
      <c r="T1798" s="6" cm="1">
        <f t="array" ref="T1798">_xlfn.IFS(laptop_prices3[[#This Row],[Storage]]="512GB SSD", 512, laptop_prices3[[#This Row],[Storage]] = "1TB SSD", 1000, laptop_prices3[[#This Row],[Storage]] = "2TB SSD", 2000, laptop_prices3[[#This Row],[Storage]]= "256GB SSD", 256, laptop_prices3[[#This Row],[Storage]] = "1TB HDD", 1000*0.7)</f>
        <v>2000</v>
      </c>
      <c r="U1798" s="5">
        <f>laptop_prices3[[#This Row],[Storage Raw Value]]/ScoreCard!$J$3*ScoreCard!$J$5</f>
        <v>8</v>
      </c>
    </row>
    <row r="1799" spans="2:21" x14ac:dyDescent="0.2">
      <c r="B1799" s="4" cm="1">
        <f t="array" ref="B1799">SUM(laptop_prices3[[#This Row],[RAM Comp]:[Weight Comp]]+laptop_prices3[[#This Row],[Storage Comp]])</f>
        <v>44.317568125516104</v>
      </c>
      <c r="C1799">
        <v>1797</v>
      </c>
      <c r="D1799" t="s">
        <v>45</v>
      </c>
      <c r="E1799" t="s">
        <v>39</v>
      </c>
      <c r="F1799">
        <v>16</v>
      </c>
      <c r="G1799" t="s">
        <v>25</v>
      </c>
      <c r="H1799" t="s">
        <v>44</v>
      </c>
      <c r="I1799">
        <v>16</v>
      </c>
      <c r="J1799" t="s">
        <v>15</v>
      </c>
      <c r="K1799">
        <v>11.1</v>
      </c>
      <c r="L1799">
        <v>2.2000000000000002</v>
      </c>
      <c r="M1799" t="s">
        <v>22</v>
      </c>
      <c r="N1799">
        <v>1210.8800000000001</v>
      </c>
      <c r="O1799" s="5">
        <f>(ScoreCard!$E$3-laptop_prices3[[#This Row],[Price ($)]])/ScoreCard!$E$3*ScoreCard!$E$5</f>
        <v>4.4398161341539693</v>
      </c>
      <c r="P1799" s="5">
        <f>laptop_prices3[[#This Row],[RAM (GB)]]/ScoreCard!$F$3*ScoreCard!$F$5</f>
        <v>1.75</v>
      </c>
      <c r="Q1799" s="5">
        <f>laptop_prices3[[#This Row],[Screen Size (inch)]]/ScoreCard!$G$3*ScoreCard!$G$5</f>
        <v>1.8497109826589595</v>
      </c>
      <c r="R1799" s="5">
        <f>laptop_prices3[[#This Row],[Battery Life (hours)]]/ScoreCard!$H$3*ScoreCard!$H$5</f>
        <v>6.4749999999999996</v>
      </c>
      <c r="S1799" s="5">
        <f>ScoreCard!$I$3-laptop_prices3[[#This Row],[Weight (kg)]]/ScoreCard!$I$3*ScoreCard!$I$5</f>
        <v>2.2428571428571429</v>
      </c>
      <c r="T1799" s="6" cm="1">
        <f t="array" ref="T1799">_xlfn.IFS(laptop_prices3[[#This Row],[Storage]]="512GB SSD", 512, laptop_prices3[[#This Row],[Storage]] = "1TB SSD", 1000, laptop_prices3[[#This Row],[Storage]] = "2TB SSD", 2000, laptop_prices3[[#This Row],[Storage]]= "256GB SSD", 256, laptop_prices3[[#This Row],[Storage]] = "1TB HDD", 1000*0.7)</f>
        <v>2000</v>
      </c>
      <c r="U1799" s="5">
        <f>laptop_prices3[[#This Row],[Storage Raw Value]]/ScoreCard!$J$3*ScoreCard!$J$5</f>
        <v>8</v>
      </c>
    </row>
    <row r="1800" spans="2:21" x14ac:dyDescent="0.2">
      <c r="B1800" s="4" cm="1">
        <f t="array" ref="B1800">SUM(laptop_prices3[[#This Row],[RAM Comp]:[Weight Comp]]+laptop_prices3[[#This Row],[Storage Comp]])</f>
        <v>14.16592568125516</v>
      </c>
      <c r="C1800">
        <v>1798</v>
      </c>
      <c r="D1800" t="s">
        <v>45</v>
      </c>
      <c r="E1800" t="s">
        <v>18</v>
      </c>
      <c r="F1800">
        <v>32</v>
      </c>
      <c r="G1800" t="s">
        <v>29</v>
      </c>
      <c r="H1800" t="s">
        <v>40</v>
      </c>
      <c r="I1800">
        <v>14</v>
      </c>
      <c r="J1800" t="s">
        <v>43</v>
      </c>
      <c r="K1800">
        <v>4.8</v>
      </c>
      <c r="L1800">
        <v>2.36</v>
      </c>
      <c r="M1800" t="s">
        <v>16</v>
      </c>
      <c r="N1800">
        <v>1890.57</v>
      </c>
      <c r="O1800" s="5">
        <f>(ScoreCard!$E$3-laptop_prices3[[#This Row],[Price ($)]])/ScoreCard!$E$3*ScoreCard!$E$5</f>
        <v>4.1253742639629607</v>
      </c>
      <c r="P1800" s="5">
        <f>laptop_prices3[[#This Row],[RAM (GB)]]/ScoreCard!$F$3*ScoreCard!$F$5</f>
        <v>3.5</v>
      </c>
      <c r="Q1800" s="5">
        <f>laptop_prices3[[#This Row],[Screen Size (inch)]]/ScoreCard!$G$3*ScoreCard!$G$5</f>
        <v>1.6184971098265895</v>
      </c>
      <c r="R1800" s="5">
        <f>laptop_prices3[[#This Row],[Battery Life (hours)]]/ScoreCard!$H$3*ScoreCard!$H$5</f>
        <v>2.8</v>
      </c>
      <c r="S1800" s="5">
        <f>ScoreCard!$I$3-laptop_prices3[[#This Row],[Weight (kg)]]/ScoreCard!$I$3*ScoreCard!$I$5</f>
        <v>2.1514285714285712</v>
      </c>
      <c r="T1800" s="6" cm="1">
        <f t="array" ref="T1800">_xlfn.IFS(laptop_prices3[[#This Row],[Storage]]="512GB SSD", 512, laptop_prices3[[#This Row],[Storage]] = "1TB SSD", 1000, laptop_prices3[[#This Row],[Storage]] = "2TB SSD", 2000, laptop_prices3[[#This Row],[Storage]]= "256GB SSD", 256, laptop_prices3[[#This Row],[Storage]] = "1TB HDD", 1000*0.7)</f>
        <v>256</v>
      </c>
      <c r="U1800" s="5">
        <f>laptop_prices3[[#This Row],[Storage Raw Value]]/ScoreCard!$J$3*ScoreCard!$J$5</f>
        <v>1.024</v>
      </c>
    </row>
    <row r="1801" spans="2:21" x14ac:dyDescent="0.2">
      <c r="B1801" s="4" cm="1">
        <f t="array" ref="B1801">SUM(laptop_prices3[[#This Row],[RAM Comp]:[Weight Comp]]+laptop_prices3[[#This Row],[Storage Comp]])</f>
        <v>25.443468208092483</v>
      </c>
      <c r="C1801">
        <v>1799</v>
      </c>
      <c r="D1801" t="s">
        <v>17</v>
      </c>
      <c r="E1801" t="s">
        <v>48</v>
      </c>
      <c r="F1801">
        <v>64</v>
      </c>
      <c r="G1801" t="s">
        <v>42</v>
      </c>
      <c r="H1801" t="s">
        <v>40</v>
      </c>
      <c r="I1801">
        <v>15.6</v>
      </c>
      <c r="J1801" t="s">
        <v>27</v>
      </c>
      <c r="K1801">
        <v>6</v>
      </c>
      <c r="L1801">
        <v>2.73</v>
      </c>
      <c r="M1801" t="s">
        <v>30</v>
      </c>
      <c r="N1801">
        <v>6170.74</v>
      </c>
      <c r="O1801" s="5">
        <f>(ScoreCard!$E$3-laptop_prices3[[#This Row],[Price ($)]])/ScoreCard!$E$3*ScoreCard!$E$5</f>
        <v>2.1452588296687232</v>
      </c>
      <c r="P1801" s="5">
        <f>laptop_prices3[[#This Row],[RAM (GB)]]/ScoreCard!$F$3*ScoreCard!$F$5</f>
        <v>7</v>
      </c>
      <c r="Q1801" s="5">
        <f>laptop_prices3[[#This Row],[Screen Size (inch)]]/ScoreCard!$G$3*ScoreCard!$G$5</f>
        <v>1.8034682080924855</v>
      </c>
      <c r="R1801" s="5">
        <f>laptop_prices3[[#This Row],[Battery Life (hours)]]/ScoreCard!$H$3*ScoreCard!$H$5</f>
        <v>3.5</v>
      </c>
      <c r="S1801" s="5">
        <f>ScoreCard!$I$3-laptop_prices3[[#This Row],[Weight (kg)]]/ScoreCard!$I$3*ScoreCard!$I$5</f>
        <v>1.94</v>
      </c>
      <c r="T1801" s="6" cm="1">
        <f t="array" ref="T1801">_xlfn.IFS(laptop_prices3[[#This Row],[Storage]]="512GB SSD", 512, laptop_prices3[[#This Row],[Storage]] = "1TB SSD", 1000, laptop_prices3[[#This Row],[Storage]] = "2TB SSD", 2000, laptop_prices3[[#This Row],[Storage]]= "256GB SSD", 256, laptop_prices3[[#This Row],[Storage]] = "1TB HDD", 1000*0.7)</f>
        <v>700</v>
      </c>
      <c r="U1801" s="5">
        <f>laptop_prices3[[#This Row],[Storage Raw Value]]/ScoreCard!$J$3*ScoreCard!$J$5</f>
        <v>2.8</v>
      </c>
    </row>
    <row r="1802" spans="2:21" x14ac:dyDescent="0.2">
      <c r="B1802" s="4" cm="1">
        <f t="array" ref="B1802">SUM(laptop_prices3[[#This Row],[RAM Comp]:[Weight Comp]]+laptop_prices3[[#This Row],[Storage Comp]])</f>
        <v>20.847619873382879</v>
      </c>
      <c r="C1802">
        <v>1800</v>
      </c>
      <c r="D1802" t="s">
        <v>45</v>
      </c>
      <c r="E1802" t="s">
        <v>31</v>
      </c>
      <c r="F1802">
        <v>64</v>
      </c>
      <c r="G1802" t="s">
        <v>29</v>
      </c>
      <c r="H1802" t="s">
        <v>14</v>
      </c>
      <c r="I1802">
        <v>13.3</v>
      </c>
      <c r="J1802" t="s">
        <v>21</v>
      </c>
      <c r="K1802">
        <v>11.5</v>
      </c>
      <c r="L1802">
        <v>3.49</v>
      </c>
      <c r="M1802" t="s">
        <v>46</v>
      </c>
      <c r="N1802">
        <v>1694.77</v>
      </c>
      <c r="O1802" s="5">
        <f>(ScoreCard!$E$3-laptop_prices3[[#This Row],[Price ($)]])/ScoreCard!$E$3*ScoreCard!$E$5</f>
        <v>4.2159563207585578</v>
      </c>
      <c r="P1802" s="5">
        <f>laptop_prices3[[#This Row],[RAM (GB)]]/ScoreCard!$F$3*ScoreCard!$F$5</f>
        <v>7</v>
      </c>
      <c r="Q1802" s="5">
        <f>laptop_prices3[[#This Row],[Screen Size (inch)]]/ScoreCard!$G$3*ScoreCard!$G$5</f>
        <v>1.5375722543352601</v>
      </c>
      <c r="R1802" s="5">
        <f>laptop_prices3[[#This Row],[Battery Life (hours)]]/ScoreCard!$H$3*ScoreCard!$H$5</f>
        <v>6.7083333333333339</v>
      </c>
      <c r="S1802" s="5">
        <f>ScoreCard!$I$3-laptop_prices3[[#This Row],[Weight (kg)]]/ScoreCard!$I$3*ScoreCard!$I$5</f>
        <v>1.5057142857142856</v>
      </c>
      <c r="T1802" s="6" cm="1">
        <f t="array" ref="T1802">_xlfn.IFS(laptop_prices3[[#This Row],[Storage]]="512GB SSD", 512, laptop_prices3[[#This Row],[Storage]] = "1TB SSD", 1000, laptop_prices3[[#This Row],[Storage]] = "2TB SSD", 2000, laptop_prices3[[#This Row],[Storage]]= "256GB SSD", 256, laptop_prices3[[#This Row],[Storage]] = "1TB HDD", 1000*0.7)</f>
        <v>256</v>
      </c>
      <c r="U1802" s="5">
        <f>laptop_prices3[[#This Row],[Storage Raw Value]]/ScoreCard!$J$3*ScoreCard!$J$5</f>
        <v>1.024</v>
      </c>
    </row>
    <row r="1803" spans="2:21" x14ac:dyDescent="0.2">
      <c r="B1803" s="4" cm="1">
        <f t="array" ref="B1803">SUM(laptop_prices3[[#This Row],[RAM Comp]:[Weight Comp]]+laptop_prices3[[#This Row],[Storage Comp]])</f>
        <v>15.072190476190475</v>
      </c>
      <c r="C1803">
        <v>1801</v>
      </c>
      <c r="D1803" t="s">
        <v>28</v>
      </c>
      <c r="E1803" t="s">
        <v>37</v>
      </c>
      <c r="F1803">
        <v>8</v>
      </c>
      <c r="G1803" t="s">
        <v>29</v>
      </c>
      <c r="H1803" t="s">
        <v>35</v>
      </c>
      <c r="I1803">
        <v>17.3</v>
      </c>
      <c r="J1803" t="s">
        <v>43</v>
      </c>
      <c r="K1803">
        <v>9.6999999999999993</v>
      </c>
      <c r="L1803">
        <v>1.85</v>
      </c>
      <c r="M1803" t="s">
        <v>16</v>
      </c>
      <c r="N1803">
        <v>1828.1</v>
      </c>
      <c r="O1803" s="5">
        <f>(ScoreCard!$E$3-laptop_prices3[[#This Row],[Price ($)]])/ScoreCard!$E$3*ScoreCard!$E$5</f>
        <v>4.15427447380985</v>
      </c>
      <c r="P1803" s="5">
        <f>laptop_prices3[[#This Row],[RAM (GB)]]/ScoreCard!$F$3*ScoreCard!$F$5</f>
        <v>0.875</v>
      </c>
      <c r="Q1803" s="5">
        <f>laptop_prices3[[#This Row],[Screen Size (inch)]]/ScoreCard!$G$3*ScoreCard!$G$5</f>
        <v>2</v>
      </c>
      <c r="R1803" s="5">
        <f>laptop_prices3[[#This Row],[Battery Life (hours)]]/ScoreCard!$H$3*ScoreCard!$H$5</f>
        <v>5.6583333333333323</v>
      </c>
      <c r="S1803" s="5">
        <f>ScoreCard!$I$3-laptop_prices3[[#This Row],[Weight (kg)]]/ScoreCard!$I$3*ScoreCard!$I$5</f>
        <v>2.4428571428571431</v>
      </c>
      <c r="T1803" s="6" cm="1">
        <f t="array" ref="T1803">_xlfn.IFS(laptop_prices3[[#This Row],[Storage]]="512GB SSD", 512, laptop_prices3[[#This Row],[Storage]] = "1TB SSD", 1000, laptop_prices3[[#This Row],[Storage]] = "2TB SSD", 2000, laptop_prices3[[#This Row],[Storage]]= "256GB SSD", 256, laptop_prices3[[#This Row],[Storage]] = "1TB HDD", 1000*0.7)</f>
        <v>256</v>
      </c>
      <c r="U1803" s="5">
        <f>laptop_prices3[[#This Row],[Storage Raw Value]]/ScoreCard!$J$3*ScoreCard!$J$5</f>
        <v>1.024</v>
      </c>
    </row>
    <row r="1804" spans="2:21" x14ac:dyDescent="0.2">
      <c r="B1804" s="4" cm="1">
        <f t="array" ref="B1804">SUM(laptop_prices3[[#This Row],[RAM Comp]:[Weight Comp]]+laptop_prices3[[#This Row],[Storage Comp]])</f>
        <v>15.293500825763831</v>
      </c>
      <c r="C1804">
        <v>1802</v>
      </c>
      <c r="D1804" t="s">
        <v>47</v>
      </c>
      <c r="E1804" t="s">
        <v>18</v>
      </c>
      <c r="F1804">
        <v>4</v>
      </c>
      <c r="G1804" t="s">
        <v>13</v>
      </c>
      <c r="H1804" t="s">
        <v>35</v>
      </c>
      <c r="I1804">
        <v>13.3</v>
      </c>
      <c r="J1804" t="s">
        <v>27</v>
      </c>
      <c r="K1804">
        <v>5.0999999999999996</v>
      </c>
      <c r="L1804">
        <v>2.36</v>
      </c>
      <c r="M1804" t="s">
        <v>30</v>
      </c>
      <c r="N1804">
        <v>2422.14</v>
      </c>
      <c r="O1804" s="5">
        <f>(ScoreCard!$E$3-laptop_prices3[[#This Row],[Price ($)]])/ScoreCard!$E$3*ScoreCard!$E$5</f>
        <v>3.8794564706491927</v>
      </c>
      <c r="P1804" s="5">
        <f>laptop_prices3[[#This Row],[RAM (GB)]]/ScoreCard!$F$3*ScoreCard!$F$5</f>
        <v>0.4375</v>
      </c>
      <c r="Q1804" s="5">
        <f>laptop_prices3[[#This Row],[Screen Size (inch)]]/ScoreCard!$G$3*ScoreCard!$G$5</f>
        <v>1.5375722543352601</v>
      </c>
      <c r="R1804" s="5">
        <f>laptop_prices3[[#This Row],[Battery Life (hours)]]/ScoreCard!$H$3*ScoreCard!$H$5</f>
        <v>2.9750000000000001</v>
      </c>
      <c r="S1804" s="5">
        <f>ScoreCard!$I$3-laptop_prices3[[#This Row],[Weight (kg)]]/ScoreCard!$I$3*ScoreCard!$I$5</f>
        <v>2.1514285714285712</v>
      </c>
      <c r="T1804" s="6" cm="1">
        <f t="array" ref="T1804">_xlfn.IFS(laptop_prices3[[#This Row],[Storage]]="512GB SSD", 512, laptop_prices3[[#This Row],[Storage]] = "1TB SSD", 1000, laptop_prices3[[#This Row],[Storage]] = "2TB SSD", 2000, laptop_prices3[[#This Row],[Storage]]= "256GB SSD", 256, laptop_prices3[[#This Row],[Storage]] = "1TB HDD", 1000*0.7)</f>
        <v>512</v>
      </c>
      <c r="U1804" s="5">
        <f>laptop_prices3[[#This Row],[Storage Raw Value]]/ScoreCard!$J$3*ScoreCard!$J$5</f>
        <v>2.048</v>
      </c>
    </row>
    <row r="1805" spans="2:21" x14ac:dyDescent="0.2">
      <c r="B1805" s="4" cm="1">
        <f t="array" ref="B1805">SUM(laptop_prices3[[#This Row],[RAM Comp]:[Weight Comp]]+laptop_prices3[[#This Row],[Storage Comp]])</f>
        <v>43.321666666666658</v>
      </c>
      <c r="C1805">
        <v>1803</v>
      </c>
      <c r="D1805" t="s">
        <v>33</v>
      </c>
      <c r="E1805" t="s">
        <v>41</v>
      </c>
      <c r="F1805">
        <v>8</v>
      </c>
      <c r="G1805" t="s">
        <v>25</v>
      </c>
      <c r="H1805" t="s">
        <v>40</v>
      </c>
      <c r="I1805">
        <v>17.3</v>
      </c>
      <c r="J1805" t="s">
        <v>43</v>
      </c>
      <c r="K1805">
        <v>10.4</v>
      </c>
      <c r="L1805">
        <v>1.96</v>
      </c>
      <c r="M1805" t="s">
        <v>16</v>
      </c>
      <c r="N1805">
        <v>1749.63</v>
      </c>
      <c r="O1805" s="5">
        <f>(ScoreCard!$E$3-laptop_prices3[[#This Row],[Price ($)]])/ScoreCard!$E$3*ScoreCard!$E$5</f>
        <v>4.1905766903407518</v>
      </c>
      <c r="P1805" s="5">
        <f>laptop_prices3[[#This Row],[RAM (GB)]]/ScoreCard!$F$3*ScoreCard!$F$5</f>
        <v>0.875</v>
      </c>
      <c r="Q1805" s="5">
        <f>laptop_prices3[[#This Row],[Screen Size (inch)]]/ScoreCard!$G$3*ScoreCard!$G$5</f>
        <v>2</v>
      </c>
      <c r="R1805" s="5">
        <f>laptop_prices3[[#This Row],[Battery Life (hours)]]/ScoreCard!$H$3*ScoreCard!$H$5</f>
        <v>6.0666666666666664</v>
      </c>
      <c r="S1805" s="5">
        <f>ScoreCard!$I$3-laptop_prices3[[#This Row],[Weight (kg)]]/ScoreCard!$I$3*ScoreCard!$I$5</f>
        <v>2.38</v>
      </c>
      <c r="T1805" s="6" cm="1">
        <f t="array" ref="T1805">_xlfn.IFS(laptop_prices3[[#This Row],[Storage]]="512GB SSD", 512, laptop_prices3[[#This Row],[Storage]] = "1TB SSD", 1000, laptop_prices3[[#This Row],[Storage]] = "2TB SSD", 2000, laptop_prices3[[#This Row],[Storage]]= "256GB SSD", 256, laptop_prices3[[#This Row],[Storage]] = "1TB HDD", 1000*0.7)</f>
        <v>2000</v>
      </c>
      <c r="U1805" s="5">
        <f>laptop_prices3[[#This Row],[Storage Raw Value]]/ScoreCard!$J$3*ScoreCard!$J$5</f>
        <v>8</v>
      </c>
    </row>
    <row r="1806" spans="2:21" x14ac:dyDescent="0.2">
      <c r="B1806" s="4" cm="1">
        <f t="array" ref="B1806">SUM(laptop_prices3[[#This Row],[RAM Comp]:[Weight Comp]]+laptop_prices3[[#This Row],[Storage Comp]])</f>
        <v>12.260420589044866</v>
      </c>
      <c r="C1806">
        <v>1804</v>
      </c>
      <c r="D1806" t="s">
        <v>45</v>
      </c>
      <c r="E1806" t="s">
        <v>39</v>
      </c>
      <c r="F1806">
        <v>8</v>
      </c>
      <c r="G1806" t="s">
        <v>29</v>
      </c>
      <c r="H1806" t="s">
        <v>26</v>
      </c>
      <c r="I1806">
        <v>15.6</v>
      </c>
      <c r="J1806" t="s">
        <v>43</v>
      </c>
      <c r="K1806">
        <v>6.5</v>
      </c>
      <c r="L1806">
        <v>3.16</v>
      </c>
      <c r="M1806" t="s">
        <v>46</v>
      </c>
      <c r="N1806">
        <v>1171.72</v>
      </c>
      <c r="O1806" s="5">
        <f>(ScoreCard!$E$3-laptop_prices3[[#This Row],[Price ($)]])/ScoreCard!$E$3*ScoreCard!$E$5</f>
        <v>4.4579325455130885</v>
      </c>
      <c r="P1806" s="5">
        <f>laptop_prices3[[#This Row],[RAM (GB)]]/ScoreCard!$F$3*ScoreCard!$F$5</f>
        <v>0.875</v>
      </c>
      <c r="Q1806" s="5">
        <f>laptop_prices3[[#This Row],[Screen Size (inch)]]/ScoreCard!$G$3*ScoreCard!$G$5</f>
        <v>1.8034682080924855</v>
      </c>
      <c r="R1806" s="5">
        <f>laptop_prices3[[#This Row],[Battery Life (hours)]]/ScoreCard!$H$3*ScoreCard!$H$5</f>
        <v>3.7916666666666665</v>
      </c>
      <c r="S1806" s="5">
        <f>ScoreCard!$I$3-laptop_prices3[[#This Row],[Weight (kg)]]/ScoreCard!$I$3*ScoreCard!$I$5</f>
        <v>1.6942857142857142</v>
      </c>
      <c r="T1806" s="6" cm="1">
        <f t="array" ref="T1806">_xlfn.IFS(laptop_prices3[[#This Row],[Storage]]="512GB SSD", 512, laptop_prices3[[#This Row],[Storage]] = "1TB SSD", 1000, laptop_prices3[[#This Row],[Storage]] = "2TB SSD", 2000, laptop_prices3[[#This Row],[Storage]]= "256GB SSD", 256, laptop_prices3[[#This Row],[Storage]] = "1TB HDD", 1000*0.7)</f>
        <v>256</v>
      </c>
      <c r="U1806" s="5">
        <f>laptop_prices3[[#This Row],[Storage Raw Value]]/ScoreCard!$J$3*ScoreCard!$J$5</f>
        <v>1.024</v>
      </c>
    </row>
    <row r="1807" spans="2:21" x14ac:dyDescent="0.2">
      <c r="B1807" s="4" cm="1">
        <f t="array" ref="B1807">SUM(laptop_prices3[[#This Row],[RAM Comp]:[Weight Comp]]+laptop_prices3[[#This Row],[Storage Comp]])</f>
        <v>21.233809523809526</v>
      </c>
      <c r="C1807">
        <v>1805</v>
      </c>
      <c r="D1807" t="s">
        <v>47</v>
      </c>
      <c r="E1807" t="s">
        <v>41</v>
      </c>
      <c r="F1807">
        <v>8</v>
      </c>
      <c r="G1807" t="s">
        <v>42</v>
      </c>
      <c r="H1807" t="s">
        <v>14</v>
      </c>
      <c r="I1807">
        <v>17.3</v>
      </c>
      <c r="J1807" t="s">
        <v>15</v>
      </c>
      <c r="K1807">
        <v>8.3000000000000007</v>
      </c>
      <c r="L1807">
        <v>2.0699999999999998</v>
      </c>
      <c r="M1807" t="s">
        <v>30</v>
      </c>
      <c r="N1807">
        <v>2354.1799999999998</v>
      </c>
      <c r="O1807" s="5">
        <f>(ScoreCard!$E$3-laptop_prices3[[#This Row],[Price ($)]])/ScoreCard!$E$3*ScoreCard!$E$5</f>
        <v>3.9108964940395339</v>
      </c>
      <c r="P1807" s="5">
        <f>laptop_prices3[[#This Row],[RAM (GB)]]/ScoreCard!$F$3*ScoreCard!$F$5</f>
        <v>0.875</v>
      </c>
      <c r="Q1807" s="5">
        <f>laptop_prices3[[#This Row],[Screen Size (inch)]]/ScoreCard!$G$3*ScoreCard!$G$5</f>
        <v>2</v>
      </c>
      <c r="R1807" s="5">
        <f>laptop_prices3[[#This Row],[Battery Life (hours)]]/ScoreCard!$H$3*ScoreCard!$H$5</f>
        <v>4.8416666666666677</v>
      </c>
      <c r="S1807" s="5">
        <f>ScoreCard!$I$3-laptop_prices3[[#This Row],[Weight (kg)]]/ScoreCard!$I$3*ScoreCard!$I$5</f>
        <v>2.3171428571428572</v>
      </c>
      <c r="T1807" s="6" cm="1">
        <f t="array" ref="T1807">_xlfn.IFS(laptop_prices3[[#This Row],[Storage]]="512GB SSD", 512, laptop_prices3[[#This Row],[Storage]] = "1TB SSD", 1000, laptop_prices3[[#This Row],[Storage]] = "2TB SSD", 2000, laptop_prices3[[#This Row],[Storage]]= "256GB SSD", 256, laptop_prices3[[#This Row],[Storage]] = "1TB HDD", 1000*0.7)</f>
        <v>700</v>
      </c>
      <c r="U1807" s="5">
        <f>laptop_prices3[[#This Row],[Storage Raw Value]]/ScoreCard!$J$3*ScoreCard!$J$5</f>
        <v>2.8</v>
      </c>
    </row>
    <row r="1808" spans="2:21" x14ac:dyDescent="0.2">
      <c r="B1808" s="4" cm="1">
        <f t="array" ref="B1808">SUM(laptop_prices3[[#This Row],[RAM Comp]:[Weight Comp]]+laptop_prices3[[#This Row],[Storage Comp]])</f>
        <v>17.023949490778971</v>
      </c>
      <c r="C1808">
        <v>1806</v>
      </c>
      <c r="D1808" t="s">
        <v>38</v>
      </c>
      <c r="E1808" t="s">
        <v>39</v>
      </c>
      <c r="F1808">
        <v>4</v>
      </c>
      <c r="G1808" t="s">
        <v>13</v>
      </c>
      <c r="H1808" t="s">
        <v>20</v>
      </c>
      <c r="I1808">
        <v>14</v>
      </c>
      <c r="J1808" t="s">
        <v>43</v>
      </c>
      <c r="K1808">
        <v>8.3000000000000007</v>
      </c>
      <c r="L1808">
        <v>2.74</v>
      </c>
      <c r="M1808" t="s">
        <v>46</v>
      </c>
      <c r="N1808">
        <v>976.72</v>
      </c>
      <c r="O1808" s="5">
        <f>(ScoreCard!$E$3-laptop_prices3[[#This Row],[Price ($)]])/ScoreCard!$E$3*ScoreCard!$E$5</f>
        <v>4.5481445019744857</v>
      </c>
      <c r="P1808" s="5">
        <f>laptop_prices3[[#This Row],[RAM (GB)]]/ScoreCard!$F$3*ScoreCard!$F$5</f>
        <v>0.4375</v>
      </c>
      <c r="Q1808" s="5">
        <f>laptop_prices3[[#This Row],[Screen Size (inch)]]/ScoreCard!$G$3*ScoreCard!$G$5</f>
        <v>1.6184971098265895</v>
      </c>
      <c r="R1808" s="5">
        <f>laptop_prices3[[#This Row],[Battery Life (hours)]]/ScoreCard!$H$3*ScoreCard!$H$5</f>
        <v>4.8416666666666677</v>
      </c>
      <c r="S1808" s="5">
        <f>ScoreCard!$I$3-laptop_prices3[[#This Row],[Weight (kg)]]/ScoreCard!$I$3*ScoreCard!$I$5</f>
        <v>1.9342857142857142</v>
      </c>
      <c r="T1808" s="6" cm="1">
        <f t="array" ref="T1808">_xlfn.IFS(laptop_prices3[[#This Row],[Storage]]="512GB SSD", 512, laptop_prices3[[#This Row],[Storage]] = "1TB SSD", 1000, laptop_prices3[[#This Row],[Storage]] = "2TB SSD", 2000, laptop_prices3[[#This Row],[Storage]]= "256GB SSD", 256, laptop_prices3[[#This Row],[Storage]] = "1TB HDD", 1000*0.7)</f>
        <v>512</v>
      </c>
      <c r="U1808" s="5">
        <f>laptop_prices3[[#This Row],[Storage Raw Value]]/ScoreCard!$J$3*ScoreCard!$J$5</f>
        <v>2.048</v>
      </c>
    </row>
    <row r="1809" spans="2:21" x14ac:dyDescent="0.2">
      <c r="B1809" s="4" cm="1">
        <f t="array" ref="B1809">SUM(laptop_prices3[[#This Row],[RAM Comp]:[Weight Comp]]+laptop_prices3[[#This Row],[Storage Comp]])</f>
        <v>39.986087255711539</v>
      </c>
      <c r="C1809">
        <v>1807</v>
      </c>
      <c r="D1809" t="s">
        <v>47</v>
      </c>
      <c r="E1809" t="s">
        <v>37</v>
      </c>
      <c r="F1809">
        <v>16</v>
      </c>
      <c r="G1809" t="s">
        <v>25</v>
      </c>
      <c r="H1809" t="s">
        <v>14</v>
      </c>
      <c r="I1809">
        <v>15.6</v>
      </c>
      <c r="J1809" t="s">
        <v>21</v>
      </c>
      <c r="K1809">
        <v>4.9000000000000004</v>
      </c>
      <c r="L1809">
        <v>3.37</v>
      </c>
      <c r="M1809" t="s">
        <v>16</v>
      </c>
      <c r="N1809">
        <v>2479.08</v>
      </c>
      <c r="O1809" s="5">
        <f>(ScoreCard!$E$3-laptop_prices3[[#This Row],[Price ($)]])/ScoreCard!$E$3*ScoreCard!$E$5</f>
        <v>3.8531145793624648</v>
      </c>
      <c r="P1809" s="5">
        <f>laptop_prices3[[#This Row],[RAM (GB)]]/ScoreCard!$F$3*ScoreCard!$F$5</f>
        <v>1.75</v>
      </c>
      <c r="Q1809" s="5">
        <f>laptop_prices3[[#This Row],[Screen Size (inch)]]/ScoreCard!$G$3*ScoreCard!$G$5</f>
        <v>1.8034682080924855</v>
      </c>
      <c r="R1809" s="5">
        <f>laptop_prices3[[#This Row],[Battery Life (hours)]]/ScoreCard!$H$3*ScoreCard!$H$5</f>
        <v>2.8583333333333338</v>
      </c>
      <c r="S1809" s="5">
        <f>ScoreCard!$I$3-laptop_prices3[[#This Row],[Weight (kg)]]/ScoreCard!$I$3*ScoreCard!$I$5</f>
        <v>1.5742857142857143</v>
      </c>
      <c r="T1809" s="6" cm="1">
        <f t="array" ref="T1809">_xlfn.IFS(laptop_prices3[[#This Row],[Storage]]="512GB SSD", 512, laptop_prices3[[#This Row],[Storage]] = "1TB SSD", 1000, laptop_prices3[[#This Row],[Storage]] = "2TB SSD", 2000, laptop_prices3[[#This Row],[Storage]]= "256GB SSD", 256, laptop_prices3[[#This Row],[Storage]] = "1TB HDD", 1000*0.7)</f>
        <v>2000</v>
      </c>
      <c r="U1809" s="5">
        <f>laptop_prices3[[#This Row],[Storage Raw Value]]/ScoreCard!$J$3*ScoreCard!$J$5</f>
        <v>8</v>
      </c>
    </row>
    <row r="1810" spans="2:21" x14ac:dyDescent="0.2">
      <c r="B1810" s="4" cm="1">
        <f t="array" ref="B1810">SUM(laptop_prices3[[#This Row],[RAM Comp]:[Weight Comp]]+laptop_prices3[[#This Row],[Storage Comp]])</f>
        <v>12.929735205064684</v>
      </c>
      <c r="C1810">
        <v>1808</v>
      </c>
      <c r="D1810" t="s">
        <v>36</v>
      </c>
      <c r="E1810" t="s">
        <v>48</v>
      </c>
      <c r="F1810">
        <v>16</v>
      </c>
      <c r="G1810" t="s">
        <v>29</v>
      </c>
      <c r="H1810" t="s">
        <v>44</v>
      </c>
      <c r="I1810">
        <v>14</v>
      </c>
      <c r="J1810" t="s">
        <v>43</v>
      </c>
      <c r="K1810">
        <v>6.2</v>
      </c>
      <c r="L1810">
        <v>2.89</v>
      </c>
      <c r="M1810" t="s">
        <v>16</v>
      </c>
      <c r="N1810">
        <v>1035.9000000000001</v>
      </c>
      <c r="O1810" s="5">
        <f>(ScoreCard!$E$3-laptop_prices3[[#This Row],[Price ($)]])/ScoreCard!$E$3*ScoreCard!$E$5</f>
        <v>4.5207663297519955</v>
      </c>
      <c r="P1810" s="5">
        <f>laptop_prices3[[#This Row],[RAM (GB)]]/ScoreCard!$F$3*ScoreCard!$F$5</f>
        <v>1.75</v>
      </c>
      <c r="Q1810" s="5">
        <f>laptop_prices3[[#This Row],[Screen Size (inch)]]/ScoreCard!$G$3*ScoreCard!$G$5</f>
        <v>1.6184971098265895</v>
      </c>
      <c r="R1810" s="5">
        <f>laptop_prices3[[#This Row],[Battery Life (hours)]]/ScoreCard!$H$3*ScoreCard!$H$5</f>
        <v>3.6166666666666671</v>
      </c>
      <c r="S1810" s="5">
        <f>ScoreCard!$I$3-laptop_prices3[[#This Row],[Weight (kg)]]/ScoreCard!$I$3*ScoreCard!$I$5</f>
        <v>1.8485714285714285</v>
      </c>
      <c r="T1810" s="6" cm="1">
        <f t="array" ref="T1810">_xlfn.IFS(laptop_prices3[[#This Row],[Storage]]="512GB SSD", 512, laptop_prices3[[#This Row],[Storage]] = "1TB SSD", 1000, laptop_prices3[[#This Row],[Storage]] = "2TB SSD", 2000, laptop_prices3[[#This Row],[Storage]]= "256GB SSD", 256, laptop_prices3[[#This Row],[Storage]] = "1TB HDD", 1000*0.7)</f>
        <v>256</v>
      </c>
      <c r="U1810" s="5">
        <f>laptop_prices3[[#This Row],[Storage Raw Value]]/ScoreCard!$J$3*ScoreCard!$J$5</f>
        <v>1.024</v>
      </c>
    </row>
    <row r="1811" spans="2:21" x14ac:dyDescent="0.2">
      <c r="B1811" s="4" cm="1">
        <f t="array" ref="B1811">SUM(laptop_prices3[[#This Row],[RAM Comp]:[Weight Comp]]+laptop_prices3[[#This Row],[Storage Comp]])</f>
        <v>27.884761904761906</v>
      </c>
      <c r="C1811">
        <v>1809</v>
      </c>
      <c r="D1811" t="s">
        <v>36</v>
      </c>
      <c r="E1811" t="s">
        <v>12</v>
      </c>
      <c r="F1811">
        <v>32</v>
      </c>
      <c r="G1811" t="s">
        <v>19</v>
      </c>
      <c r="H1811" t="s">
        <v>20</v>
      </c>
      <c r="I1811">
        <v>17.3</v>
      </c>
      <c r="J1811" t="s">
        <v>27</v>
      </c>
      <c r="K1811">
        <v>7.6</v>
      </c>
      <c r="L1811">
        <v>2.71</v>
      </c>
      <c r="M1811" t="s">
        <v>22</v>
      </c>
      <c r="N1811">
        <v>2364.7199999999998</v>
      </c>
      <c r="O1811" s="5">
        <f>(ScoreCard!$E$3-laptop_prices3[[#This Row],[Price ($)]])/ScoreCard!$E$3*ScoreCard!$E$5</f>
        <v>3.9060204221364412</v>
      </c>
      <c r="P1811" s="5">
        <f>laptop_prices3[[#This Row],[RAM (GB)]]/ScoreCard!$F$3*ScoreCard!$F$5</f>
        <v>3.5</v>
      </c>
      <c r="Q1811" s="5">
        <f>laptop_prices3[[#This Row],[Screen Size (inch)]]/ScoreCard!$G$3*ScoreCard!$G$5</f>
        <v>2</v>
      </c>
      <c r="R1811" s="5">
        <f>laptop_prices3[[#This Row],[Battery Life (hours)]]/ScoreCard!$H$3*ScoreCard!$H$5</f>
        <v>4.4333333333333336</v>
      </c>
      <c r="S1811" s="5">
        <f>ScoreCard!$I$3-laptop_prices3[[#This Row],[Weight (kg)]]/ScoreCard!$I$3*ScoreCard!$I$5</f>
        <v>1.9514285714285715</v>
      </c>
      <c r="T1811" s="6" cm="1">
        <f t="array" ref="T1811">_xlfn.IFS(laptop_prices3[[#This Row],[Storage]]="512GB SSD", 512, laptop_prices3[[#This Row],[Storage]] = "1TB SSD", 1000, laptop_prices3[[#This Row],[Storage]] = "2TB SSD", 2000, laptop_prices3[[#This Row],[Storage]]= "256GB SSD", 256, laptop_prices3[[#This Row],[Storage]] = "1TB HDD", 1000*0.7)</f>
        <v>1000</v>
      </c>
      <c r="U1811" s="5">
        <f>laptop_prices3[[#This Row],[Storage Raw Value]]/ScoreCard!$J$3*ScoreCard!$J$5</f>
        <v>4</v>
      </c>
    </row>
    <row r="1812" spans="2:21" x14ac:dyDescent="0.2">
      <c r="B1812" s="4" cm="1">
        <f t="array" ref="B1812">SUM(laptop_prices3[[#This Row],[RAM Comp]:[Weight Comp]]+laptop_prices3[[#This Row],[Storage Comp]])</f>
        <v>18.244095238095241</v>
      </c>
      <c r="C1812">
        <v>1810</v>
      </c>
      <c r="D1812" t="s">
        <v>11</v>
      </c>
      <c r="E1812" t="s">
        <v>37</v>
      </c>
      <c r="F1812">
        <v>64</v>
      </c>
      <c r="G1812" t="s">
        <v>29</v>
      </c>
      <c r="H1812" t="s">
        <v>44</v>
      </c>
      <c r="I1812">
        <v>17.3</v>
      </c>
      <c r="J1812" t="s">
        <v>27</v>
      </c>
      <c r="K1812">
        <v>5</v>
      </c>
      <c r="L1812">
        <v>2.2200000000000002</v>
      </c>
      <c r="M1812" t="s">
        <v>46</v>
      </c>
      <c r="N1812">
        <v>7228.27</v>
      </c>
      <c r="O1812" s="5">
        <f>(ScoreCard!$E$3-laptop_prices3[[#This Row],[Price ($)]])/ScoreCard!$E$3*ScoreCard!$E$5</f>
        <v>1.6560185716347697</v>
      </c>
      <c r="P1812" s="5">
        <f>laptop_prices3[[#This Row],[RAM (GB)]]/ScoreCard!$F$3*ScoreCard!$F$5</f>
        <v>7</v>
      </c>
      <c r="Q1812" s="5">
        <f>laptop_prices3[[#This Row],[Screen Size (inch)]]/ScoreCard!$G$3*ScoreCard!$G$5</f>
        <v>2</v>
      </c>
      <c r="R1812" s="5">
        <f>laptop_prices3[[#This Row],[Battery Life (hours)]]/ScoreCard!$H$3*ScoreCard!$H$5</f>
        <v>2.916666666666667</v>
      </c>
      <c r="S1812" s="5">
        <f>ScoreCard!$I$3-laptop_prices3[[#This Row],[Weight (kg)]]/ScoreCard!$I$3*ScoreCard!$I$5</f>
        <v>2.2314285714285713</v>
      </c>
      <c r="T1812" s="6" cm="1">
        <f t="array" ref="T1812">_xlfn.IFS(laptop_prices3[[#This Row],[Storage]]="512GB SSD", 512, laptop_prices3[[#This Row],[Storage]] = "1TB SSD", 1000, laptop_prices3[[#This Row],[Storage]] = "2TB SSD", 2000, laptop_prices3[[#This Row],[Storage]]= "256GB SSD", 256, laptop_prices3[[#This Row],[Storage]] = "1TB HDD", 1000*0.7)</f>
        <v>256</v>
      </c>
      <c r="U1812" s="5">
        <f>laptop_prices3[[#This Row],[Storage Raw Value]]/ScoreCard!$J$3*ScoreCard!$J$5</f>
        <v>1.024</v>
      </c>
    </row>
    <row r="1813" spans="2:21" x14ac:dyDescent="0.2">
      <c r="B1813" s="4" cm="1">
        <f t="array" ref="B1813">SUM(laptop_prices3[[#This Row],[RAM Comp]:[Weight Comp]]+laptop_prices3[[#This Row],[Storage Comp]])</f>
        <v>19.929572254335262</v>
      </c>
      <c r="C1813">
        <v>1811</v>
      </c>
      <c r="D1813" t="s">
        <v>33</v>
      </c>
      <c r="E1813" t="s">
        <v>31</v>
      </c>
      <c r="F1813">
        <v>8</v>
      </c>
      <c r="G1813" t="s">
        <v>13</v>
      </c>
      <c r="H1813" t="s">
        <v>20</v>
      </c>
      <c r="I1813">
        <v>13.3</v>
      </c>
      <c r="J1813" t="s">
        <v>15</v>
      </c>
      <c r="K1813">
        <v>11.7</v>
      </c>
      <c r="L1813">
        <v>1.75</v>
      </c>
      <c r="M1813" t="s">
        <v>46</v>
      </c>
      <c r="N1813">
        <v>982.33</v>
      </c>
      <c r="O1813" s="5">
        <f>(ScoreCard!$E$3-laptop_prices3[[#This Row],[Price ($)]])/ScoreCard!$E$3*ScoreCard!$E$5</f>
        <v>4.5455491733809037</v>
      </c>
      <c r="P1813" s="5">
        <f>laptop_prices3[[#This Row],[RAM (GB)]]/ScoreCard!$F$3*ScoreCard!$F$5</f>
        <v>0.875</v>
      </c>
      <c r="Q1813" s="5">
        <f>laptop_prices3[[#This Row],[Screen Size (inch)]]/ScoreCard!$G$3*ScoreCard!$G$5</f>
        <v>1.5375722543352601</v>
      </c>
      <c r="R1813" s="5">
        <f>laptop_prices3[[#This Row],[Battery Life (hours)]]/ScoreCard!$H$3*ScoreCard!$H$5</f>
        <v>6.8250000000000002</v>
      </c>
      <c r="S1813" s="5">
        <f>ScoreCard!$I$3-laptop_prices3[[#This Row],[Weight (kg)]]/ScoreCard!$I$3*ScoreCard!$I$5</f>
        <v>2.5</v>
      </c>
      <c r="T1813" s="6" cm="1">
        <f t="array" ref="T1813">_xlfn.IFS(laptop_prices3[[#This Row],[Storage]]="512GB SSD", 512, laptop_prices3[[#This Row],[Storage]] = "1TB SSD", 1000, laptop_prices3[[#This Row],[Storage]] = "2TB SSD", 2000, laptop_prices3[[#This Row],[Storage]]= "256GB SSD", 256, laptop_prices3[[#This Row],[Storage]] = "1TB HDD", 1000*0.7)</f>
        <v>512</v>
      </c>
      <c r="U1813" s="5">
        <f>laptop_prices3[[#This Row],[Storage Raw Value]]/ScoreCard!$J$3*ScoreCard!$J$5</f>
        <v>2.048</v>
      </c>
    </row>
    <row r="1814" spans="2:21" x14ac:dyDescent="0.2">
      <c r="B1814" s="4" cm="1">
        <f t="array" ref="B1814">SUM(laptop_prices3[[#This Row],[RAM Comp]:[Weight Comp]]+laptop_prices3[[#This Row],[Storage Comp]])</f>
        <v>14.570182493806771</v>
      </c>
      <c r="C1814">
        <v>1812</v>
      </c>
      <c r="D1814" t="s">
        <v>38</v>
      </c>
      <c r="E1814" t="s">
        <v>12</v>
      </c>
      <c r="F1814">
        <v>8</v>
      </c>
      <c r="G1814" t="s">
        <v>29</v>
      </c>
      <c r="H1814" t="s">
        <v>26</v>
      </c>
      <c r="I1814">
        <v>15.6</v>
      </c>
      <c r="J1814" t="s">
        <v>21</v>
      </c>
      <c r="K1814">
        <v>9</v>
      </c>
      <c r="L1814">
        <v>1.67</v>
      </c>
      <c r="M1814" t="s">
        <v>46</v>
      </c>
      <c r="N1814">
        <v>721.27</v>
      </c>
      <c r="O1814" s="5">
        <f>(ScoreCard!$E$3-laptop_prices3[[#This Row],[Price ($)]])/ScoreCard!$E$3*ScoreCard!$E$5</f>
        <v>4.6663221649389151</v>
      </c>
      <c r="P1814" s="5">
        <f>laptop_prices3[[#This Row],[RAM (GB)]]/ScoreCard!$F$3*ScoreCard!$F$5</f>
        <v>0.875</v>
      </c>
      <c r="Q1814" s="5">
        <f>laptop_prices3[[#This Row],[Screen Size (inch)]]/ScoreCard!$G$3*ScoreCard!$G$5</f>
        <v>1.8034682080924855</v>
      </c>
      <c r="R1814" s="5">
        <f>laptop_prices3[[#This Row],[Battery Life (hours)]]/ScoreCard!$H$3*ScoreCard!$H$5</f>
        <v>5.25</v>
      </c>
      <c r="S1814" s="5">
        <f>ScoreCard!$I$3-laptop_prices3[[#This Row],[Weight (kg)]]/ScoreCard!$I$3*ScoreCard!$I$5</f>
        <v>2.5457142857142858</v>
      </c>
      <c r="T1814" s="6" cm="1">
        <f t="array" ref="T1814">_xlfn.IFS(laptop_prices3[[#This Row],[Storage]]="512GB SSD", 512, laptop_prices3[[#This Row],[Storage]] = "1TB SSD", 1000, laptop_prices3[[#This Row],[Storage]] = "2TB SSD", 2000, laptop_prices3[[#This Row],[Storage]]= "256GB SSD", 256, laptop_prices3[[#This Row],[Storage]] = "1TB HDD", 1000*0.7)</f>
        <v>256</v>
      </c>
      <c r="U1814" s="5">
        <f>laptop_prices3[[#This Row],[Storage Raw Value]]/ScoreCard!$J$3*ScoreCard!$J$5</f>
        <v>1.024</v>
      </c>
    </row>
    <row r="1815" spans="2:21" x14ac:dyDescent="0.2">
      <c r="B1815" s="4" cm="1">
        <f t="array" ref="B1815">SUM(laptop_prices3[[#This Row],[RAM Comp]:[Weight Comp]]+laptop_prices3[[#This Row],[Storage Comp]])</f>
        <v>21.705282411230385</v>
      </c>
      <c r="C1815">
        <v>1813</v>
      </c>
      <c r="D1815" t="s">
        <v>23</v>
      </c>
      <c r="E1815" t="s">
        <v>37</v>
      </c>
      <c r="F1815">
        <v>32</v>
      </c>
      <c r="G1815" t="s">
        <v>13</v>
      </c>
      <c r="H1815" t="s">
        <v>32</v>
      </c>
      <c r="I1815">
        <v>16</v>
      </c>
      <c r="J1815" t="s">
        <v>43</v>
      </c>
      <c r="K1815">
        <v>11.1</v>
      </c>
      <c r="L1815">
        <v>3.17</v>
      </c>
      <c r="M1815" t="s">
        <v>22</v>
      </c>
      <c r="N1815">
        <v>2893.91</v>
      </c>
      <c r="O1815" s="5">
        <f>(ScoreCard!$E$3-laptop_prices3[[#This Row],[Price ($)]])/ScoreCard!$E$3*ScoreCard!$E$5</f>
        <v>3.6612036773169203</v>
      </c>
      <c r="P1815" s="5">
        <f>laptop_prices3[[#This Row],[RAM (GB)]]/ScoreCard!$F$3*ScoreCard!$F$5</f>
        <v>3.5</v>
      </c>
      <c r="Q1815" s="5">
        <f>laptop_prices3[[#This Row],[Screen Size (inch)]]/ScoreCard!$G$3*ScoreCard!$G$5</f>
        <v>1.8497109826589595</v>
      </c>
      <c r="R1815" s="5">
        <f>laptop_prices3[[#This Row],[Battery Life (hours)]]/ScoreCard!$H$3*ScoreCard!$H$5</f>
        <v>6.4749999999999996</v>
      </c>
      <c r="S1815" s="5">
        <f>ScoreCard!$I$3-laptop_prices3[[#This Row],[Weight (kg)]]/ScoreCard!$I$3*ScoreCard!$I$5</f>
        <v>1.6885714285714286</v>
      </c>
      <c r="T1815" s="6" cm="1">
        <f t="array" ref="T1815">_xlfn.IFS(laptop_prices3[[#This Row],[Storage]]="512GB SSD", 512, laptop_prices3[[#This Row],[Storage]] = "1TB SSD", 1000, laptop_prices3[[#This Row],[Storage]] = "2TB SSD", 2000, laptop_prices3[[#This Row],[Storage]]= "256GB SSD", 256, laptop_prices3[[#This Row],[Storage]] = "1TB HDD", 1000*0.7)</f>
        <v>512</v>
      </c>
      <c r="U1815" s="5">
        <f>laptop_prices3[[#This Row],[Storage Raw Value]]/ScoreCard!$J$3*ScoreCard!$J$5</f>
        <v>2.048</v>
      </c>
    </row>
    <row r="1816" spans="2:21" x14ac:dyDescent="0.2">
      <c r="B1816" s="4" cm="1">
        <f t="array" ref="B1816">SUM(laptop_prices3[[#This Row],[RAM Comp]:[Weight Comp]]+laptop_prices3[[#This Row],[Storage Comp]])</f>
        <v>21.32857225433526</v>
      </c>
      <c r="C1816">
        <v>1814</v>
      </c>
      <c r="D1816" t="s">
        <v>45</v>
      </c>
      <c r="E1816" t="s">
        <v>48</v>
      </c>
      <c r="F1816">
        <v>64</v>
      </c>
      <c r="G1816" t="s">
        <v>29</v>
      </c>
      <c r="H1816" t="s">
        <v>40</v>
      </c>
      <c r="I1816">
        <v>13.3</v>
      </c>
      <c r="J1816" t="s">
        <v>21</v>
      </c>
      <c r="K1816">
        <v>11.1</v>
      </c>
      <c r="L1816">
        <v>2.2400000000000002</v>
      </c>
      <c r="M1816" t="s">
        <v>30</v>
      </c>
      <c r="N1816">
        <v>2449.61</v>
      </c>
      <c r="O1816" s="5">
        <f>(ScoreCard!$E$3-laptop_prices3[[#This Row],[Price ($)]])/ScoreCard!$E$3*ScoreCard!$E$5</f>
        <v>3.8667481504235797</v>
      </c>
      <c r="P1816" s="5">
        <f>laptop_prices3[[#This Row],[RAM (GB)]]/ScoreCard!$F$3*ScoreCard!$F$5</f>
        <v>7</v>
      </c>
      <c r="Q1816" s="5">
        <f>laptop_prices3[[#This Row],[Screen Size (inch)]]/ScoreCard!$G$3*ScoreCard!$G$5</f>
        <v>1.5375722543352601</v>
      </c>
      <c r="R1816" s="5">
        <f>laptop_prices3[[#This Row],[Battery Life (hours)]]/ScoreCard!$H$3*ScoreCard!$H$5</f>
        <v>6.4749999999999996</v>
      </c>
      <c r="S1816" s="5">
        <f>ScoreCard!$I$3-laptop_prices3[[#This Row],[Weight (kg)]]/ScoreCard!$I$3*ScoreCard!$I$5</f>
        <v>2.2199999999999998</v>
      </c>
      <c r="T1816" s="6" cm="1">
        <f t="array" ref="T1816">_xlfn.IFS(laptop_prices3[[#This Row],[Storage]]="512GB SSD", 512, laptop_prices3[[#This Row],[Storage]] = "1TB SSD", 1000, laptop_prices3[[#This Row],[Storage]] = "2TB SSD", 2000, laptop_prices3[[#This Row],[Storage]]= "256GB SSD", 256, laptop_prices3[[#This Row],[Storage]] = "1TB HDD", 1000*0.7)</f>
        <v>256</v>
      </c>
      <c r="U1816" s="5">
        <f>laptop_prices3[[#This Row],[Storage Raw Value]]/ScoreCard!$J$3*ScoreCard!$J$5</f>
        <v>1.024</v>
      </c>
    </row>
    <row r="1817" spans="2:21" x14ac:dyDescent="0.2">
      <c r="B1817" s="4" cm="1">
        <f t="array" ref="B1817">SUM(laptop_prices3[[#This Row],[RAM Comp]:[Weight Comp]]+laptop_prices3[[#This Row],[Storage Comp]])</f>
        <v>41.745401871731353</v>
      </c>
      <c r="C1817">
        <v>1815</v>
      </c>
      <c r="D1817" t="s">
        <v>34</v>
      </c>
      <c r="E1817" t="s">
        <v>24</v>
      </c>
      <c r="F1817">
        <v>16</v>
      </c>
      <c r="G1817" t="s">
        <v>25</v>
      </c>
      <c r="H1817" t="s">
        <v>35</v>
      </c>
      <c r="I1817">
        <v>14</v>
      </c>
      <c r="J1817" t="s">
        <v>15</v>
      </c>
      <c r="K1817">
        <v>7.9</v>
      </c>
      <c r="L1817">
        <v>3.03</v>
      </c>
      <c r="M1817" t="s">
        <v>16</v>
      </c>
      <c r="N1817">
        <v>1487.02</v>
      </c>
      <c r="O1817" s="5">
        <f>(ScoreCard!$E$3-laptop_prices3[[#This Row],[Price ($)]])/ScoreCard!$E$3*ScoreCard!$E$5</f>
        <v>4.3120667512962765</v>
      </c>
      <c r="P1817" s="5">
        <f>laptop_prices3[[#This Row],[RAM (GB)]]/ScoreCard!$F$3*ScoreCard!$F$5</f>
        <v>1.75</v>
      </c>
      <c r="Q1817" s="5">
        <f>laptop_prices3[[#This Row],[Screen Size (inch)]]/ScoreCard!$G$3*ScoreCard!$G$5</f>
        <v>1.6184971098265895</v>
      </c>
      <c r="R1817" s="5">
        <f>laptop_prices3[[#This Row],[Battery Life (hours)]]/ScoreCard!$H$3*ScoreCard!$H$5</f>
        <v>4.6083333333333334</v>
      </c>
      <c r="S1817" s="5">
        <f>ScoreCard!$I$3-laptop_prices3[[#This Row],[Weight (kg)]]/ScoreCard!$I$3*ScoreCard!$I$5</f>
        <v>1.7685714285714287</v>
      </c>
      <c r="T1817" s="6" cm="1">
        <f t="array" ref="T1817">_xlfn.IFS(laptop_prices3[[#This Row],[Storage]]="512GB SSD", 512, laptop_prices3[[#This Row],[Storage]] = "1TB SSD", 1000, laptop_prices3[[#This Row],[Storage]] = "2TB SSD", 2000, laptop_prices3[[#This Row],[Storage]]= "256GB SSD", 256, laptop_prices3[[#This Row],[Storage]] = "1TB HDD", 1000*0.7)</f>
        <v>2000</v>
      </c>
      <c r="U1817" s="5">
        <f>laptop_prices3[[#This Row],[Storage Raw Value]]/ScoreCard!$J$3*ScoreCard!$J$5</f>
        <v>8</v>
      </c>
    </row>
    <row r="1818" spans="2:21" x14ac:dyDescent="0.2">
      <c r="B1818" s="4" cm="1">
        <f t="array" ref="B1818">SUM(laptop_prices3[[#This Row],[RAM Comp]:[Weight Comp]]+laptop_prices3[[#This Row],[Storage Comp]])</f>
        <v>32.249953206716214</v>
      </c>
      <c r="C1818">
        <v>1816</v>
      </c>
      <c r="D1818" t="s">
        <v>28</v>
      </c>
      <c r="E1818" t="s">
        <v>24</v>
      </c>
      <c r="F1818">
        <v>64</v>
      </c>
      <c r="G1818" t="s">
        <v>19</v>
      </c>
      <c r="H1818" t="s">
        <v>32</v>
      </c>
      <c r="I1818">
        <v>13.3</v>
      </c>
      <c r="J1818" t="s">
        <v>43</v>
      </c>
      <c r="K1818">
        <v>9.1999999999999993</v>
      </c>
      <c r="L1818">
        <v>2.02</v>
      </c>
      <c r="M1818" t="s">
        <v>46</v>
      </c>
      <c r="N1818">
        <v>2254.41</v>
      </c>
      <c r="O1818" s="5">
        <f>(ScoreCard!$E$3-laptop_prices3[[#This Row],[Price ($)]])/ScoreCard!$E$3*ScoreCard!$E$5</f>
        <v>3.9570526319685269</v>
      </c>
      <c r="P1818" s="5">
        <f>laptop_prices3[[#This Row],[RAM (GB)]]/ScoreCard!$F$3*ScoreCard!$F$5</f>
        <v>7</v>
      </c>
      <c r="Q1818" s="5">
        <f>laptop_prices3[[#This Row],[Screen Size (inch)]]/ScoreCard!$G$3*ScoreCard!$G$5</f>
        <v>1.5375722543352601</v>
      </c>
      <c r="R1818" s="5">
        <f>laptop_prices3[[#This Row],[Battery Life (hours)]]/ScoreCard!$H$3*ScoreCard!$H$5</f>
        <v>5.3666666666666663</v>
      </c>
      <c r="S1818" s="5">
        <f>ScoreCard!$I$3-laptop_prices3[[#This Row],[Weight (kg)]]/ScoreCard!$I$3*ScoreCard!$I$5</f>
        <v>2.3457142857142856</v>
      </c>
      <c r="T1818" s="6" cm="1">
        <f t="array" ref="T1818">_xlfn.IFS(laptop_prices3[[#This Row],[Storage]]="512GB SSD", 512, laptop_prices3[[#This Row],[Storage]] = "1TB SSD", 1000, laptop_prices3[[#This Row],[Storage]] = "2TB SSD", 2000, laptop_prices3[[#This Row],[Storage]]= "256GB SSD", 256, laptop_prices3[[#This Row],[Storage]] = "1TB HDD", 1000*0.7)</f>
        <v>1000</v>
      </c>
      <c r="U1818" s="5">
        <f>laptop_prices3[[#This Row],[Storage Raw Value]]/ScoreCard!$J$3*ScoreCard!$J$5</f>
        <v>4</v>
      </c>
    </row>
    <row r="1819" spans="2:21" x14ac:dyDescent="0.2">
      <c r="B1819" s="4" cm="1">
        <f t="array" ref="B1819">SUM(laptop_prices3[[#This Row],[RAM Comp]:[Weight Comp]]+laptop_prices3[[#This Row],[Storage Comp]])</f>
        <v>20.516473300302778</v>
      </c>
      <c r="C1819">
        <v>1817</v>
      </c>
      <c r="D1819" t="s">
        <v>45</v>
      </c>
      <c r="E1819" t="s">
        <v>12</v>
      </c>
      <c r="F1819">
        <v>4</v>
      </c>
      <c r="G1819" t="s">
        <v>42</v>
      </c>
      <c r="H1819" t="s">
        <v>35</v>
      </c>
      <c r="I1819">
        <v>14</v>
      </c>
      <c r="J1819" t="s">
        <v>21</v>
      </c>
      <c r="K1819">
        <v>8.1999999999999993</v>
      </c>
      <c r="L1819">
        <v>1.79</v>
      </c>
      <c r="M1819" t="s">
        <v>30</v>
      </c>
      <c r="N1819">
        <v>654.1</v>
      </c>
      <c r="O1819" s="5">
        <f>(ScoreCard!$E$3-laptop_prices3[[#This Row],[Price ($)]])/ScoreCard!$E$3*ScoreCard!$E$5</f>
        <v>4.6973967142492326</v>
      </c>
      <c r="P1819" s="5">
        <f>laptop_prices3[[#This Row],[RAM (GB)]]/ScoreCard!$F$3*ScoreCard!$F$5</f>
        <v>0.4375</v>
      </c>
      <c r="Q1819" s="5">
        <f>laptop_prices3[[#This Row],[Screen Size (inch)]]/ScoreCard!$G$3*ScoreCard!$G$5</f>
        <v>1.6184971098265895</v>
      </c>
      <c r="R1819" s="5">
        <f>laptop_prices3[[#This Row],[Battery Life (hours)]]/ScoreCard!$H$3*ScoreCard!$H$5</f>
        <v>4.7833333333333323</v>
      </c>
      <c r="S1819" s="5">
        <f>ScoreCard!$I$3-laptop_prices3[[#This Row],[Weight (kg)]]/ScoreCard!$I$3*ScoreCard!$I$5</f>
        <v>2.4771428571428569</v>
      </c>
      <c r="T1819" s="6" cm="1">
        <f t="array" ref="T1819">_xlfn.IFS(laptop_prices3[[#This Row],[Storage]]="512GB SSD", 512, laptop_prices3[[#This Row],[Storage]] = "1TB SSD", 1000, laptop_prices3[[#This Row],[Storage]] = "2TB SSD", 2000, laptop_prices3[[#This Row],[Storage]]= "256GB SSD", 256, laptop_prices3[[#This Row],[Storage]] = "1TB HDD", 1000*0.7)</f>
        <v>700</v>
      </c>
      <c r="U1819" s="5">
        <f>laptop_prices3[[#This Row],[Storage Raw Value]]/ScoreCard!$J$3*ScoreCard!$J$5</f>
        <v>2.8</v>
      </c>
    </row>
    <row r="1820" spans="2:21" x14ac:dyDescent="0.2">
      <c r="B1820" s="4" cm="1">
        <f t="array" ref="B1820">SUM(laptop_prices3[[#This Row],[RAM Comp]:[Weight Comp]]+laptop_prices3[[#This Row],[Storage Comp]])</f>
        <v>24.54727773190201</v>
      </c>
      <c r="C1820">
        <v>1818</v>
      </c>
      <c r="D1820" t="s">
        <v>38</v>
      </c>
      <c r="E1820" t="s">
        <v>31</v>
      </c>
      <c r="F1820">
        <v>8</v>
      </c>
      <c r="G1820" t="s">
        <v>19</v>
      </c>
      <c r="H1820" t="s">
        <v>14</v>
      </c>
      <c r="I1820">
        <v>15.6</v>
      </c>
      <c r="J1820" t="s">
        <v>21</v>
      </c>
      <c r="K1820">
        <v>6.5</v>
      </c>
      <c r="L1820">
        <v>2.4900000000000002</v>
      </c>
      <c r="M1820" t="s">
        <v>46</v>
      </c>
      <c r="N1820">
        <v>777.6</v>
      </c>
      <c r="O1820" s="5">
        <f>(ScoreCard!$E$3-laptop_prices3[[#This Row],[Price ($)]])/ScoreCard!$E$3*ScoreCard!$E$5</f>
        <v>4.640262475157015</v>
      </c>
      <c r="P1820" s="5">
        <f>laptop_prices3[[#This Row],[RAM (GB)]]/ScoreCard!$F$3*ScoreCard!$F$5</f>
        <v>0.875</v>
      </c>
      <c r="Q1820" s="5">
        <f>laptop_prices3[[#This Row],[Screen Size (inch)]]/ScoreCard!$G$3*ScoreCard!$G$5</f>
        <v>1.8034682080924855</v>
      </c>
      <c r="R1820" s="5">
        <f>laptop_prices3[[#This Row],[Battery Life (hours)]]/ScoreCard!$H$3*ScoreCard!$H$5</f>
        <v>3.7916666666666665</v>
      </c>
      <c r="S1820" s="5">
        <f>ScoreCard!$I$3-laptop_prices3[[#This Row],[Weight (kg)]]/ScoreCard!$I$3*ScoreCard!$I$5</f>
        <v>2.077142857142857</v>
      </c>
      <c r="T1820" s="6" cm="1">
        <f t="array" ref="T1820">_xlfn.IFS(laptop_prices3[[#This Row],[Storage]]="512GB SSD", 512, laptop_prices3[[#This Row],[Storage]] = "1TB SSD", 1000, laptop_prices3[[#This Row],[Storage]] = "2TB SSD", 2000, laptop_prices3[[#This Row],[Storage]]= "256GB SSD", 256, laptop_prices3[[#This Row],[Storage]] = "1TB HDD", 1000*0.7)</f>
        <v>1000</v>
      </c>
      <c r="U1820" s="5">
        <f>laptop_prices3[[#This Row],[Storage Raw Value]]/ScoreCard!$J$3*ScoreCard!$J$5</f>
        <v>4</v>
      </c>
    </row>
    <row r="1821" spans="2:21" x14ac:dyDescent="0.2">
      <c r="B1821" s="4" cm="1">
        <f t="array" ref="B1821">SUM(laptop_prices3[[#This Row],[RAM Comp]:[Weight Comp]]+laptop_prices3[[#This Row],[Storage Comp]])</f>
        <v>14.24964368290669</v>
      </c>
      <c r="C1821">
        <v>1819</v>
      </c>
      <c r="D1821" t="s">
        <v>38</v>
      </c>
      <c r="E1821" t="s">
        <v>31</v>
      </c>
      <c r="F1821">
        <v>4</v>
      </c>
      <c r="G1821" t="s">
        <v>29</v>
      </c>
      <c r="H1821" t="s">
        <v>14</v>
      </c>
      <c r="I1821">
        <v>13.3</v>
      </c>
      <c r="J1821" t="s">
        <v>21</v>
      </c>
      <c r="K1821">
        <v>11.4</v>
      </c>
      <c r="L1821">
        <v>3.45</v>
      </c>
      <c r="M1821" t="s">
        <v>30</v>
      </c>
      <c r="N1821">
        <v>670.41</v>
      </c>
      <c r="O1821" s="5">
        <f>(ScoreCard!$E$3-laptop_prices3[[#This Row],[Price ($)]])/ScoreCard!$E$3*ScoreCard!$E$5</f>
        <v>4.6898512936857184</v>
      </c>
      <c r="P1821" s="5">
        <f>laptop_prices3[[#This Row],[RAM (GB)]]/ScoreCard!$F$3*ScoreCard!$F$5</f>
        <v>0.4375</v>
      </c>
      <c r="Q1821" s="5">
        <f>laptop_prices3[[#This Row],[Screen Size (inch)]]/ScoreCard!$G$3*ScoreCard!$G$5</f>
        <v>1.5375722543352601</v>
      </c>
      <c r="R1821" s="5">
        <f>laptop_prices3[[#This Row],[Battery Life (hours)]]/ScoreCard!$H$3*ScoreCard!$H$5</f>
        <v>6.65</v>
      </c>
      <c r="S1821" s="5">
        <f>ScoreCard!$I$3-laptop_prices3[[#This Row],[Weight (kg)]]/ScoreCard!$I$3*ScoreCard!$I$5</f>
        <v>1.5285714285714285</v>
      </c>
      <c r="T1821" s="6" cm="1">
        <f t="array" ref="T1821">_xlfn.IFS(laptop_prices3[[#This Row],[Storage]]="512GB SSD", 512, laptop_prices3[[#This Row],[Storage]] = "1TB SSD", 1000, laptop_prices3[[#This Row],[Storage]] = "2TB SSD", 2000, laptop_prices3[[#This Row],[Storage]]= "256GB SSD", 256, laptop_prices3[[#This Row],[Storage]] = "1TB HDD", 1000*0.7)</f>
        <v>256</v>
      </c>
      <c r="U1821" s="5">
        <f>laptop_prices3[[#This Row],[Storage Raw Value]]/ScoreCard!$J$3*ScoreCard!$J$5</f>
        <v>1.024</v>
      </c>
    </row>
    <row r="1822" spans="2:21" x14ac:dyDescent="0.2">
      <c r="B1822" s="4" cm="1">
        <f t="array" ref="B1822">SUM(laptop_prices3[[#This Row],[RAM Comp]:[Weight Comp]]+laptop_prices3[[#This Row],[Storage Comp]])</f>
        <v>15.82570630333058</v>
      </c>
      <c r="C1822">
        <v>1820</v>
      </c>
      <c r="D1822" t="s">
        <v>11</v>
      </c>
      <c r="E1822" t="s">
        <v>39</v>
      </c>
      <c r="F1822">
        <v>8</v>
      </c>
      <c r="G1822" t="s">
        <v>13</v>
      </c>
      <c r="H1822" t="s">
        <v>40</v>
      </c>
      <c r="I1822">
        <v>15.6</v>
      </c>
      <c r="J1822" t="s">
        <v>43</v>
      </c>
      <c r="K1822">
        <v>5.6</v>
      </c>
      <c r="L1822">
        <v>3.17</v>
      </c>
      <c r="M1822" t="s">
        <v>16</v>
      </c>
      <c r="N1822">
        <v>1538.23</v>
      </c>
      <c r="O1822" s="5">
        <f>(ScoreCard!$E$3-laptop_prices3[[#This Row],[Price ($)]])/ScoreCard!$E$3*ScoreCard!$E$5</f>
        <v>4.2883757036532604</v>
      </c>
      <c r="P1822" s="5">
        <f>laptop_prices3[[#This Row],[RAM (GB)]]/ScoreCard!$F$3*ScoreCard!$F$5</f>
        <v>0.875</v>
      </c>
      <c r="Q1822" s="5">
        <f>laptop_prices3[[#This Row],[Screen Size (inch)]]/ScoreCard!$G$3*ScoreCard!$G$5</f>
        <v>1.8034682080924855</v>
      </c>
      <c r="R1822" s="5">
        <f>laptop_prices3[[#This Row],[Battery Life (hours)]]/ScoreCard!$H$3*ScoreCard!$H$5</f>
        <v>3.2666666666666662</v>
      </c>
      <c r="S1822" s="5">
        <f>ScoreCard!$I$3-laptop_prices3[[#This Row],[Weight (kg)]]/ScoreCard!$I$3*ScoreCard!$I$5</f>
        <v>1.6885714285714286</v>
      </c>
      <c r="T1822" s="6" cm="1">
        <f t="array" ref="T1822">_xlfn.IFS(laptop_prices3[[#This Row],[Storage]]="512GB SSD", 512, laptop_prices3[[#This Row],[Storage]] = "1TB SSD", 1000, laptop_prices3[[#This Row],[Storage]] = "2TB SSD", 2000, laptop_prices3[[#This Row],[Storage]]= "256GB SSD", 256, laptop_prices3[[#This Row],[Storage]] = "1TB HDD", 1000*0.7)</f>
        <v>512</v>
      </c>
      <c r="U1822" s="5">
        <f>laptop_prices3[[#This Row],[Storage Raw Value]]/ScoreCard!$J$3*ScoreCard!$J$5</f>
        <v>2.048</v>
      </c>
    </row>
    <row r="1823" spans="2:21" x14ac:dyDescent="0.2">
      <c r="B1823" s="4" cm="1">
        <f t="array" ref="B1823">SUM(laptop_prices3[[#This Row],[RAM Comp]:[Weight Comp]]+laptop_prices3[[#This Row],[Storage Comp]])</f>
        <v>20.675047619047621</v>
      </c>
      <c r="C1823">
        <v>1821</v>
      </c>
      <c r="D1823" t="s">
        <v>34</v>
      </c>
      <c r="E1823" t="s">
        <v>18</v>
      </c>
      <c r="F1823">
        <v>64</v>
      </c>
      <c r="G1823" t="s">
        <v>29</v>
      </c>
      <c r="H1823" t="s">
        <v>20</v>
      </c>
      <c r="I1823">
        <v>17.3</v>
      </c>
      <c r="J1823" t="s">
        <v>43</v>
      </c>
      <c r="K1823">
        <v>10</v>
      </c>
      <c r="L1823">
        <v>3.07</v>
      </c>
      <c r="M1823" t="s">
        <v>30</v>
      </c>
      <c r="N1823">
        <v>3216.91</v>
      </c>
      <c r="O1823" s="5">
        <f>(ScoreCard!$E$3-laptop_prices3[[#This Row],[Price ($)]])/ScoreCard!$E$3*ScoreCard!$E$5</f>
        <v>3.5117756673834277</v>
      </c>
      <c r="P1823" s="5">
        <f>laptop_prices3[[#This Row],[RAM (GB)]]/ScoreCard!$F$3*ScoreCard!$F$5</f>
        <v>7</v>
      </c>
      <c r="Q1823" s="5">
        <f>laptop_prices3[[#This Row],[Screen Size (inch)]]/ScoreCard!$G$3*ScoreCard!$G$5</f>
        <v>2</v>
      </c>
      <c r="R1823" s="5">
        <f>laptop_prices3[[#This Row],[Battery Life (hours)]]/ScoreCard!$H$3*ScoreCard!$H$5</f>
        <v>5.8333333333333339</v>
      </c>
      <c r="S1823" s="5">
        <f>ScoreCard!$I$3-laptop_prices3[[#This Row],[Weight (kg)]]/ScoreCard!$I$3*ScoreCard!$I$5</f>
        <v>1.7457142857142858</v>
      </c>
      <c r="T1823" s="6" cm="1">
        <f t="array" ref="T1823">_xlfn.IFS(laptop_prices3[[#This Row],[Storage]]="512GB SSD", 512, laptop_prices3[[#This Row],[Storage]] = "1TB SSD", 1000, laptop_prices3[[#This Row],[Storage]] = "2TB SSD", 2000, laptop_prices3[[#This Row],[Storage]]= "256GB SSD", 256, laptop_prices3[[#This Row],[Storage]] = "1TB HDD", 1000*0.7)</f>
        <v>256</v>
      </c>
      <c r="U1823" s="5">
        <f>laptop_prices3[[#This Row],[Storage Raw Value]]/ScoreCard!$J$3*ScoreCard!$J$5</f>
        <v>1.024</v>
      </c>
    </row>
    <row r="1824" spans="2:21" x14ac:dyDescent="0.2">
      <c r="B1824" s="4" cm="1">
        <f t="array" ref="B1824">SUM(laptop_prices3[[#This Row],[RAM Comp]:[Weight Comp]]+laptop_prices3[[#This Row],[Storage Comp]])</f>
        <v>24.652810349573357</v>
      </c>
      <c r="C1824">
        <v>1822</v>
      </c>
      <c r="D1824" t="s">
        <v>45</v>
      </c>
      <c r="E1824" t="s">
        <v>12</v>
      </c>
      <c r="F1824">
        <v>64</v>
      </c>
      <c r="G1824" t="s">
        <v>42</v>
      </c>
      <c r="H1824" t="s">
        <v>44</v>
      </c>
      <c r="I1824">
        <v>13.3</v>
      </c>
      <c r="J1824" t="s">
        <v>27</v>
      </c>
      <c r="K1824">
        <v>5.6</v>
      </c>
      <c r="L1824">
        <v>3.24</v>
      </c>
      <c r="M1824" t="s">
        <v>22</v>
      </c>
      <c r="N1824">
        <v>1956.67</v>
      </c>
      <c r="O1824" s="5">
        <f>(ScoreCard!$E$3-laptop_prices3[[#This Row],[Price ($)]])/ScoreCard!$E$3*ScoreCard!$E$5</f>
        <v>4.0947947238496356</v>
      </c>
      <c r="P1824" s="5">
        <f>laptop_prices3[[#This Row],[RAM (GB)]]/ScoreCard!$F$3*ScoreCard!$F$5</f>
        <v>7</v>
      </c>
      <c r="Q1824" s="5">
        <f>laptop_prices3[[#This Row],[Screen Size (inch)]]/ScoreCard!$G$3*ScoreCard!$G$5</f>
        <v>1.5375722543352601</v>
      </c>
      <c r="R1824" s="5">
        <f>laptop_prices3[[#This Row],[Battery Life (hours)]]/ScoreCard!$H$3*ScoreCard!$H$5</f>
        <v>3.2666666666666662</v>
      </c>
      <c r="S1824" s="5">
        <f>ScoreCard!$I$3-laptop_prices3[[#This Row],[Weight (kg)]]/ScoreCard!$I$3*ScoreCard!$I$5</f>
        <v>1.6485714285714284</v>
      </c>
      <c r="T1824" s="6" cm="1">
        <f t="array" ref="T1824">_xlfn.IFS(laptop_prices3[[#This Row],[Storage]]="512GB SSD", 512, laptop_prices3[[#This Row],[Storage]] = "1TB SSD", 1000, laptop_prices3[[#This Row],[Storage]] = "2TB SSD", 2000, laptop_prices3[[#This Row],[Storage]]= "256GB SSD", 256, laptop_prices3[[#This Row],[Storage]] = "1TB HDD", 1000*0.7)</f>
        <v>700</v>
      </c>
      <c r="U1824" s="5">
        <f>laptop_prices3[[#This Row],[Storage Raw Value]]/ScoreCard!$J$3*ScoreCard!$J$5</f>
        <v>2.8</v>
      </c>
    </row>
    <row r="1825" spans="2:21" x14ac:dyDescent="0.2">
      <c r="B1825" s="4" cm="1">
        <f t="array" ref="B1825">SUM(laptop_prices3[[#This Row],[RAM Comp]:[Weight Comp]]+laptop_prices3[[#This Row],[Storage Comp]])</f>
        <v>30.982992017616297</v>
      </c>
      <c r="C1825">
        <v>1823</v>
      </c>
      <c r="D1825" t="s">
        <v>38</v>
      </c>
      <c r="E1825" t="s">
        <v>48</v>
      </c>
      <c r="F1825">
        <v>64</v>
      </c>
      <c r="G1825" t="s">
        <v>19</v>
      </c>
      <c r="H1825" t="s">
        <v>35</v>
      </c>
      <c r="I1825">
        <v>15.6</v>
      </c>
      <c r="J1825" t="s">
        <v>15</v>
      </c>
      <c r="K1825">
        <v>6.2</v>
      </c>
      <c r="L1825">
        <v>1.64</v>
      </c>
      <c r="M1825" t="s">
        <v>16</v>
      </c>
      <c r="N1825">
        <v>3937.98</v>
      </c>
      <c r="O1825" s="5">
        <f>(ScoreCard!$E$3-laptop_prices3[[#This Row],[Price ($)]])/ScoreCard!$E$3*ScoreCard!$E$5</f>
        <v>3.1781903574058927</v>
      </c>
      <c r="P1825" s="5">
        <f>laptop_prices3[[#This Row],[RAM (GB)]]/ScoreCard!$F$3*ScoreCard!$F$5</f>
        <v>7</v>
      </c>
      <c r="Q1825" s="5">
        <f>laptop_prices3[[#This Row],[Screen Size (inch)]]/ScoreCard!$G$3*ScoreCard!$G$5</f>
        <v>1.8034682080924855</v>
      </c>
      <c r="R1825" s="5">
        <f>laptop_prices3[[#This Row],[Battery Life (hours)]]/ScoreCard!$H$3*ScoreCard!$H$5</f>
        <v>3.6166666666666671</v>
      </c>
      <c r="S1825" s="5">
        <f>ScoreCard!$I$3-laptop_prices3[[#This Row],[Weight (kg)]]/ScoreCard!$I$3*ScoreCard!$I$5</f>
        <v>2.5628571428571432</v>
      </c>
      <c r="T1825" s="6" cm="1">
        <f t="array" ref="T1825">_xlfn.IFS(laptop_prices3[[#This Row],[Storage]]="512GB SSD", 512, laptop_prices3[[#This Row],[Storage]] = "1TB SSD", 1000, laptop_prices3[[#This Row],[Storage]] = "2TB SSD", 2000, laptop_prices3[[#This Row],[Storage]]= "256GB SSD", 256, laptop_prices3[[#This Row],[Storage]] = "1TB HDD", 1000*0.7)</f>
        <v>1000</v>
      </c>
      <c r="U1825" s="5">
        <f>laptop_prices3[[#This Row],[Storage Raw Value]]/ScoreCard!$J$3*ScoreCard!$J$5</f>
        <v>4</v>
      </c>
    </row>
    <row r="1826" spans="2:21" x14ac:dyDescent="0.2">
      <c r="B1826" s="4" cm="1">
        <f t="array" ref="B1826">SUM(laptop_prices3[[#This Row],[RAM Comp]:[Weight Comp]]+laptop_prices3[[#This Row],[Storage Comp]])</f>
        <v>13.838096063859069</v>
      </c>
      <c r="C1826">
        <v>1824</v>
      </c>
      <c r="D1826" t="s">
        <v>36</v>
      </c>
      <c r="E1826" t="s">
        <v>31</v>
      </c>
      <c r="F1826">
        <v>32</v>
      </c>
      <c r="G1826" t="s">
        <v>29</v>
      </c>
      <c r="H1826" t="s">
        <v>44</v>
      </c>
      <c r="I1826">
        <v>13.3</v>
      </c>
      <c r="J1826" t="s">
        <v>43</v>
      </c>
      <c r="K1826">
        <v>4.7</v>
      </c>
      <c r="L1826">
        <v>2.69</v>
      </c>
      <c r="M1826" t="s">
        <v>30</v>
      </c>
      <c r="N1826">
        <v>983.35</v>
      </c>
      <c r="O1826" s="5">
        <f>(ScoreCard!$E$3-laptop_prices3[[#This Row],[Price ($)]])/ScoreCard!$E$3*ScoreCard!$E$5</f>
        <v>4.5450772954547976</v>
      </c>
      <c r="P1826" s="5">
        <f>laptop_prices3[[#This Row],[RAM (GB)]]/ScoreCard!$F$3*ScoreCard!$F$5</f>
        <v>3.5</v>
      </c>
      <c r="Q1826" s="5">
        <f>laptop_prices3[[#This Row],[Screen Size (inch)]]/ScoreCard!$G$3*ScoreCard!$G$5</f>
        <v>1.5375722543352601</v>
      </c>
      <c r="R1826" s="5">
        <f>laptop_prices3[[#This Row],[Battery Life (hours)]]/ScoreCard!$H$3*ScoreCard!$H$5</f>
        <v>2.7416666666666667</v>
      </c>
      <c r="S1826" s="5">
        <f>ScoreCard!$I$3-laptop_prices3[[#This Row],[Weight (kg)]]/ScoreCard!$I$3*ScoreCard!$I$5</f>
        <v>1.9628571428571429</v>
      </c>
      <c r="T1826" s="6" cm="1">
        <f t="array" ref="T1826">_xlfn.IFS(laptop_prices3[[#This Row],[Storage]]="512GB SSD", 512, laptop_prices3[[#This Row],[Storage]] = "1TB SSD", 1000, laptop_prices3[[#This Row],[Storage]] = "2TB SSD", 2000, laptop_prices3[[#This Row],[Storage]]= "256GB SSD", 256, laptop_prices3[[#This Row],[Storage]] = "1TB HDD", 1000*0.7)</f>
        <v>256</v>
      </c>
      <c r="U1826" s="5">
        <f>laptop_prices3[[#This Row],[Storage Raw Value]]/ScoreCard!$J$3*ScoreCard!$J$5</f>
        <v>1.024</v>
      </c>
    </row>
    <row r="1827" spans="2:21" x14ac:dyDescent="0.2">
      <c r="B1827" s="4" cm="1">
        <f t="array" ref="B1827">SUM(laptop_prices3[[#This Row],[RAM Comp]:[Weight Comp]]+laptop_prices3[[#This Row],[Storage Comp]])</f>
        <v>25.621853839801819</v>
      </c>
      <c r="C1827">
        <v>1825</v>
      </c>
      <c r="D1827" t="s">
        <v>36</v>
      </c>
      <c r="E1827" t="s">
        <v>31</v>
      </c>
      <c r="F1827">
        <v>64</v>
      </c>
      <c r="G1827" t="s">
        <v>42</v>
      </c>
      <c r="H1827" t="s">
        <v>26</v>
      </c>
      <c r="I1827">
        <v>16</v>
      </c>
      <c r="J1827" t="s">
        <v>21</v>
      </c>
      <c r="K1827">
        <v>5.0999999999999996</v>
      </c>
      <c r="L1827">
        <v>1.58</v>
      </c>
      <c r="M1827" t="s">
        <v>46</v>
      </c>
      <c r="N1827">
        <v>1552.47</v>
      </c>
      <c r="O1827" s="5">
        <f>(ScoreCard!$E$3-laptop_prices3[[#This Row],[Price ($)]])/ScoreCard!$E$3*ScoreCard!$E$5</f>
        <v>4.2817879177044897</v>
      </c>
      <c r="P1827" s="5">
        <f>laptop_prices3[[#This Row],[RAM (GB)]]/ScoreCard!$F$3*ScoreCard!$F$5</f>
        <v>7</v>
      </c>
      <c r="Q1827" s="5">
        <f>laptop_prices3[[#This Row],[Screen Size (inch)]]/ScoreCard!$G$3*ScoreCard!$G$5</f>
        <v>1.8497109826589595</v>
      </c>
      <c r="R1827" s="5">
        <f>laptop_prices3[[#This Row],[Battery Life (hours)]]/ScoreCard!$H$3*ScoreCard!$H$5</f>
        <v>2.9750000000000001</v>
      </c>
      <c r="S1827" s="5">
        <f>ScoreCard!$I$3-laptop_prices3[[#This Row],[Weight (kg)]]/ScoreCard!$I$3*ScoreCard!$I$5</f>
        <v>2.597142857142857</v>
      </c>
      <c r="T1827" s="6" cm="1">
        <f t="array" ref="T1827">_xlfn.IFS(laptop_prices3[[#This Row],[Storage]]="512GB SSD", 512, laptop_prices3[[#This Row],[Storage]] = "1TB SSD", 1000, laptop_prices3[[#This Row],[Storage]] = "2TB SSD", 2000, laptop_prices3[[#This Row],[Storage]]= "256GB SSD", 256, laptop_prices3[[#This Row],[Storage]] = "1TB HDD", 1000*0.7)</f>
        <v>700</v>
      </c>
      <c r="U1827" s="5">
        <f>laptop_prices3[[#This Row],[Storage Raw Value]]/ScoreCard!$J$3*ScoreCard!$J$5</f>
        <v>2.8</v>
      </c>
    </row>
    <row r="1828" spans="2:21" x14ac:dyDescent="0.2">
      <c r="B1828" s="4" cm="1">
        <f t="array" ref="B1828">SUM(laptop_prices3[[#This Row],[RAM Comp]:[Weight Comp]]+laptop_prices3[[#This Row],[Storage Comp]])</f>
        <v>43.998095238095232</v>
      </c>
      <c r="C1828">
        <v>1826</v>
      </c>
      <c r="D1828" t="s">
        <v>11</v>
      </c>
      <c r="E1828" t="s">
        <v>37</v>
      </c>
      <c r="F1828">
        <v>16</v>
      </c>
      <c r="G1828" t="s">
        <v>25</v>
      </c>
      <c r="H1828" t="s">
        <v>14</v>
      </c>
      <c r="I1828">
        <v>17.3</v>
      </c>
      <c r="J1828" t="s">
        <v>27</v>
      </c>
      <c r="K1828">
        <v>11</v>
      </c>
      <c r="L1828">
        <v>2.92</v>
      </c>
      <c r="M1828" t="s">
        <v>16</v>
      </c>
      <c r="N1828">
        <v>5261.64</v>
      </c>
      <c r="O1828" s="5">
        <f>(ScoreCard!$E$3-laptop_prices3[[#This Row],[Price ($)]])/ScoreCard!$E$3*ScoreCard!$E$5</f>
        <v>2.5658315969459315</v>
      </c>
      <c r="P1828" s="5">
        <f>laptop_prices3[[#This Row],[RAM (GB)]]/ScoreCard!$F$3*ScoreCard!$F$5</f>
        <v>1.75</v>
      </c>
      <c r="Q1828" s="5">
        <f>laptop_prices3[[#This Row],[Screen Size (inch)]]/ScoreCard!$G$3*ScoreCard!$G$5</f>
        <v>2</v>
      </c>
      <c r="R1828" s="5">
        <f>laptop_prices3[[#This Row],[Battery Life (hours)]]/ScoreCard!$H$3*ScoreCard!$H$5</f>
        <v>6.4166666666666661</v>
      </c>
      <c r="S1828" s="5">
        <f>ScoreCard!$I$3-laptop_prices3[[#This Row],[Weight (kg)]]/ScoreCard!$I$3*ScoreCard!$I$5</f>
        <v>1.8314285714285714</v>
      </c>
      <c r="T1828" s="6" cm="1">
        <f t="array" ref="T1828">_xlfn.IFS(laptop_prices3[[#This Row],[Storage]]="512GB SSD", 512, laptop_prices3[[#This Row],[Storage]] = "1TB SSD", 1000, laptop_prices3[[#This Row],[Storage]] = "2TB SSD", 2000, laptop_prices3[[#This Row],[Storage]]= "256GB SSD", 256, laptop_prices3[[#This Row],[Storage]] = "1TB HDD", 1000*0.7)</f>
        <v>2000</v>
      </c>
      <c r="U1828" s="5">
        <f>laptop_prices3[[#This Row],[Storage Raw Value]]/ScoreCard!$J$3*ScoreCard!$J$5</f>
        <v>8</v>
      </c>
    </row>
    <row r="1829" spans="2:21" x14ac:dyDescent="0.2">
      <c r="B1829" s="4" cm="1">
        <f t="array" ref="B1829">SUM(laptop_prices3[[#This Row],[RAM Comp]:[Weight Comp]]+laptop_prices3[[#This Row],[Storage Comp]])</f>
        <v>18.755119047619047</v>
      </c>
      <c r="C1829">
        <v>1827</v>
      </c>
      <c r="D1829" t="s">
        <v>34</v>
      </c>
      <c r="E1829" t="s">
        <v>39</v>
      </c>
      <c r="F1829">
        <v>4</v>
      </c>
      <c r="G1829" t="s">
        <v>42</v>
      </c>
      <c r="H1829" t="s">
        <v>14</v>
      </c>
      <c r="I1829">
        <v>17.3</v>
      </c>
      <c r="J1829" t="s">
        <v>21</v>
      </c>
      <c r="K1829">
        <v>5.8</v>
      </c>
      <c r="L1829">
        <v>3.09</v>
      </c>
      <c r="M1829" t="s">
        <v>16</v>
      </c>
      <c r="N1829">
        <v>675.94</v>
      </c>
      <c r="O1829" s="5">
        <f>(ScoreCard!$E$3-laptop_prices3[[#This Row],[Price ($)]])/ScoreCard!$E$3*ScoreCard!$E$5</f>
        <v>4.6872929751255565</v>
      </c>
      <c r="P1829" s="5">
        <f>laptop_prices3[[#This Row],[RAM (GB)]]/ScoreCard!$F$3*ScoreCard!$F$5</f>
        <v>0.4375</v>
      </c>
      <c r="Q1829" s="5">
        <f>laptop_prices3[[#This Row],[Screen Size (inch)]]/ScoreCard!$G$3*ScoreCard!$G$5</f>
        <v>2</v>
      </c>
      <c r="R1829" s="5">
        <f>laptop_prices3[[#This Row],[Battery Life (hours)]]/ScoreCard!$H$3*ScoreCard!$H$5</f>
        <v>3.3833333333333333</v>
      </c>
      <c r="S1829" s="5">
        <f>ScoreCard!$I$3-laptop_prices3[[#This Row],[Weight (kg)]]/ScoreCard!$I$3*ScoreCard!$I$5</f>
        <v>1.7342857142857144</v>
      </c>
      <c r="T1829" s="6" cm="1">
        <f t="array" ref="T1829">_xlfn.IFS(laptop_prices3[[#This Row],[Storage]]="512GB SSD", 512, laptop_prices3[[#This Row],[Storage]] = "1TB SSD", 1000, laptop_prices3[[#This Row],[Storage]] = "2TB SSD", 2000, laptop_prices3[[#This Row],[Storage]]= "256GB SSD", 256, laptop_prices3[[#This Row],[Storage]] = "1TB HDD", 1000*0.7)</f>
        <v>700</v>
      </c>
      <c r="U1829" s="5">
        <f>laptop_prices3[[#This Row],[Storage Raw Value]]/ScoreCard!$J$3*ScoreCard!$J$5</f>
        <v>2.8</v>
      </c>
    </row>
    <row r="1830" spans="2:21" x14ac:dyDescent="0.2">
      <c r="B1830" s="4" cm="1">
        <f t="array" ref="B1830">SUM(laptop_prices3[[#This Row],[RAM Comp]:[Weight Comp]]+laptop_prices3[[#This Row],[Storage Comp]])</f>
        <v>21.277849160473437</v>
      </c>
      <c r="C1830">
        <v>1828</v>
      </c>
      <c r="D1830" t="s">
        <v>28</v>
      </c>
      <c r="E1830" t="s">
        <v>31</v>
      </c>
      <c r="F1830">
        <v>32</v>
      </c>
      <c r="G1830" t="s">
        <v>13</v>
      </c>
      <c r="H1830" t="s">
        <v>44</v>
      </c>
      <c r="I1830">
        <v>15.6</v>
      </c>
      <c r="J1830" t="s">
        <v>27</v>
      </c>
      <c r="K1830">
        <v>9.8000000000000007</v>
      </c>
      <c r="L1830">
        <v>2.5099999999999998</v>
      </c>
      <c r="M1830" t="s">
        <v>22</v>
      </c>
      <c r="N1830">
        <v>1585.01</v>
      </c>
      <c r="O1830" s="5">
        <f>(ScoreCard!$E$3-laptop_prices3[[#This Row],[Price ($)]])/ScoreCard!$E$3*ScoreCard!$E$5</f>
        <v>4.2667340866108798</v>
      </c>
      <c r="P1830" s="5">
        <f>laptop_prices3[[#This Row],[RAM (GB)]]/ScoreCard!$F$3*ScoreCard!$F$5</f>
        <v>3.5</v>
      </c>
      <c r="Q1830" s="5">
        <f>laptop_prices3[[#This Row],[Screen Size (inch)]]/ScoreCard!$G$3*ScoreCard!$G$5</f>
        <v>1.8034682080924855</v>
      </c>
      <c r="R1830" s="5">
        <f>laptop_prices3[[#This Row],[Battery Life (hours)]]/ScoreCard!$H$3*ScoreCard!$H$5</f>
        <v>5.7166666666666677</v>
      </c>
      <c r="S1830" s="5">
        <f>ScoreCard!$I$3-laptop_prices3[[#This Row],[Weight (kg)]]/ScoreCard!$I$3*ScoreCard!$I$5</f>
        <v>2.0657142857142858</v>
      </c>
      <c r="T1830" s="6" cm="1">
        <f t="array" ref="T1830">_xlfn.IFS(laptop_prices3[[#This Row],[Storage]]="512GB SSD", 512, laptop_prices3[[#This Row],[Storage]] = "1TB SSD", 1000, laptop_prices3[[#This Row],[Storage]] = "2TB SSD", 2000, laptop_prices3[[#This Row],[Storage]]= "256GB SSD", 256, laptop_prices3[[#This Row],[Storage]] = "1TB HDD", 1000*0.7)</f>
        <v>512</v>
      </c>
      <c r="U1830" s="5">
        <f>laptop_prices3[[#This Row],[Storage Raw Value]]/ScoreCard!$J$3*ScoreCard!$J$5</f>
        <v>2.048</v>
      </c>
    </row>
    <row r="1831" spans="2:21" x14ac:dyDescent="0.2">
      <c r="B1831" s="4" cm="1">
        <f t="array" ref="B1831">SUM(laptop_prices3[[#This Row],[RAM Comp]:[Weight Comp]]+laptop_prices3[[#This Row],[Storage Comp]])</f>
        <v>14.108857142857142</v>
      </c>
      <c r="C1831">
        <v>1829</v>
      </c>
      <c r="D1831" t="s">
        <v>17</v>
      </c>
      <c r="E1831" t="s">
        <v>41</v>
      </c>
      <c r="F1831">
        <v>16</v>
      </c>
      <c r="G1831" t="s">
        <v>29</v>
      </c>
      <c r="H1831" t="s">
        <v>40</v>
      </c>
      <c r="I1831">
        <v>17.3</v>
      </c>
      <c r="J1831" t="s">
        <v>15</v>
      </c>
      <c r="K1831">
        <v>6</v>
      </c>
      <c r="L1831">
        <v>1.29</v>
      </c>
      <c r="M1831" t="s">
        <v>30</v>
      </c>
      <c r="N1831">
        <v>3769.76</v>
      </c>
      <c r="O1831" s="5">
        <f>(ScoreCard!$E$3-laptop_prices3[[#This Row],[Price ($)]])/ScoreCard!$E$3*ScoreCard!$E$5</f>
        <v>3.256013205179924</v>
      </c>
      <c r="P1831" s="5">
        <f>laptop_prices3[[#This Row],[RAM (GB)]]/ScoreCard!$F$3*ScoreCard!$F$5</f>
        <v>1.75</v>
      </c>
      <c r="Q1831" s="5">
        <f>laptop_prices3[[#This Row],[Screen Size (inch)]]/ScoreCard!$G$3*ScoreCard!$G$5</f>
        <v>2</v>
      </c>
      <c r="R1831" s="5">
        <f>laptop_prices3[[#This Row],[Battery Life (hours)]]/ScoreCard!$H$3*ScoreCard!$H$5</f>
        <v>3.5</v>
      </c>
      <c r="S1831" s="5">
        <f>ScoreCard!$I$3-laptop_prices3[[#This Row],[Weight (kg)]]/ScoreCard!$I$3*ScoreCard!$I$5</f>
        <v>2.7628571428571429</v>
      </c>
      <c r="T1831" s="6" cm="1">
        <f t="array" ref="T1831">_xlfn.IFS(laptop_prices3[[#This Row],[Storage]]="512GB SSD", 512, laptop_prices3[[#This Row],[Storage]] = "1TB SSD", 1000, laptop_prices3[[#This Row],[Storage]] = "2TB SSD", 2000, laptop_prices3[[#This Row],[Storage]]= "256GB SSD", 256, laptop_prices3[[#This Row],[Storage]] = "1TB HDD", 1000*0.7)</f>
        <v>256</v>
      </c>
      <c r="U1831" s="5">
        <f>laptop_prices3[[#This Row],[Storage Raw Value]]/ScoreCard!$J$3*ScoreCard!$J$5</f>
        <v>1.024</v>
      </c>
    </row>
    <row r="1832" spans="2:21" x14ac:dyDescent="0.2">
      <c r="B1832" s="4" cm="1">
        <f t="array" ref="B1832">SUM(laptop_prices3[[#This Row],[RAM Comp]:[Weight Comp]]+laptop_prices3[[#This Row],[Storage Comp]])</f>
        <v>16.293682493806774</v>
      </c>
      <c r="C1832">
        <v>1830</v>
      </c>
      <c r="D1832" t="s">
        <v>45</v>
      </c>
      <c r="E1832" t="s">
        <v>48</v>
      </c>
      <c r="F1832">
        <v>4</v>
      </c>
      <c r="G1832" t="s">
        <v>13</v>
      </c>
      <c r="H1832" t="s">
        <v>35</v>
      </c>
      <c r="I1832">
        <v>15.6</v>
      </c>
      <c r="J1832" t="s">
        <v>43</v>
      </c>
      <c r="K1832">
        <v>6.3</v>
      </c>
      <c r="L1832">
        <v>2.2999999999999998</v>
      </c>
      <c r="M1832" t="s">
        <v>16</v>
      </c>
      <c r="N1832">
        <v>1386.32</v>
      </c>
      <c r="O1832" s="5">
        <f>(ScoreCard!$E$3-laptop_prices3[[#This Row],[Price ($)]])/ScoreCard!$E$3*ScoreCard!$E$5</f>
        <v>4.358653130863777</v>
      </c>
      <c r="P1832" s="5">
        <f>laptop_prices3[[#This Row],[RAM (GB)]]/ScoreCard!$F$3*ScoreCard!$F$5</f>
        <v>0.4375</v>
      </c>
      <c r="Q1832" s="5">
        <f>laptop_prices3[[#This Row],[Screen Size (inch)]]/ScoreCard!$G$3*ScoreCard!$G$5</f>
        <v>1.8034682080924855</v>
      </c>
      <c r="R1832" s="5">
        <f>laptop_prices3[[#This Row],[Battery Life (hours)]]/ScoreCard!$H$3*ScoreCard!$H$5</f>
        <v>3.6750000000000003</v>
      </c>
      <c r="S1832" s="5">
        <f>ScoreCard!$I$3-laptop_prices3[[#This Row],[Weight (kg)]]/ScoreCard!$I$3*ScoreCard!$I$5</f>
        <v>2.1857142857142859</v>
      </c>
      <c r="T1832" s="6" cm="1">
        <f t="array" ref="T1832">_xlfn.IFS(laptop_prices3[[#This Row],[Storage]]="512GB SSD", 512, laptop_prices3[[#This Row],[Storage]] = "1TB SSD", 1000, laptop_prices3[[#This Row],[Storage]] = "2TB SSD", 2000, laptop_prices3[[#This Row],[Storage]]= "256GB SSD", 256, laptop_prices3[[#This Row],[Storage]] = "1TB HDD", 1000*0.7)</f>
        <v>512</v>
      </c>
      <c r="U1832" s="5">
        <f>laptop_prices3[[#This Row],[Storage Raw Value]]/ScoreCard!$J$3*ScoreCard!$J$5</f>
        <v>2.048</v>
      </c>
    </row>
    <row r="1833" spans="2:21" x14ac:dyDescent="0.2">
      <c r="B1833" s="4" cm="1">
        <f t="array" ref="B1833">SUM(laptop_prices3[[#This Row],[RAM Comp]:[Weight Comp]]+laptop_prices3[[#This Row],[Storage Comp]])</f>
        <v>40.200425268373245</v>
      </c>
      <c r="C1833">
        <v>1831</v>
      </c>
      <c r="D1833" t="s">
        <v>11</v>
      </c>
      <c r="E1833" t="s">
        <v>12</v>
      </c>
      <c r="F1833">
        <v>8</v>
      </c>
      <c r="G1833" t="s">
        <v>25</v>
      </c>
      <c r="H1833" t="s">
        <v>14</v>
      </c>
      <c r="I1833">
        <v>16</v>
      </c>
      <c r="J1833" t="s">
        <v>15</v>
      </c>
      <c r="K1833">
        <v>6.6</v>
      </c>
      <c r="L1833">
        <v>3.28</v>
      </c>
      <c r="M1833" t="s">
        <v>22</v>
      </c>
      <c r="N1833">
        <v>1754.71</v>
      </c>
      <c r="O1833" s="5">
        <f>(ScoreCard!$E$3-laptop_prices3[[#This Row],[Price ($)]])/ScoreCard!$E$3*ScoreCard!$E$5</f>
        <v>4.188226553218577</v>
      </c>
      <c r="P1833" s="5">
        <f>laptop_prices3[[#This Row],[RAM (GB)]]/ScoreCard!$F$3*ScoreCard!$F$5</f>
        <v>0.875</v>
      </c>
      <c r="Q1833" s="5">
        <f>laptop_prices3[[#This Row],[Screen Size (inch)]]/ScoreCard!$G$3*ScoreCard!$G$5</f>
        <v>1.8497109826589595</v>
      </c>
      <c r="R1833" s="5">
        <f>laptop_prices3[[#This Row],[Battery Life (hours)]]/ScoreCard!$H$3*ScoreCard!$H$5</f>
        <v>3.8499999999999996</v>
      </c>
      <c r="S1833" s="5">
        <f>ScoreCard!$I$3-laptop_prices3[[#This Row],[Weight (kg)]]/ScoreCard!$I$3*ScoreCard!$I$5</f>
        <v>1.6257142857142859</v>
      </c>
      <c r="T1833" s="6" cm="1">
        <f t="array" ref="T1833">_xlfn.IFS(laptop_prices3[[#This Row],[Storage]]="512GB SSD", 512, laptop_prices3[[#This Row],[Storage]] = "1TB SSD", 1000, laptop_prices3[[#This Row],[Storage]] = "2TB SSD", 2000, laptop_prices3[[#This Row],[Storage]]= "256GB SSD", 256, laptop_prices3[[#This Row],[Storage]] = "1TB HDD", 1000*0.7)</f>
        <v>2000</v>
      </c>
      <c r="U1833" s="5">
        <f>laptop_prices3[[#This Row],[Storage Raw Value]]/ScoreCard!$J$3*ScoreCard!$J$5</f>
        <v>8</v>
      </c>
    </row>
    <row r="1834" spans="2:21" x14ac:dyDescent="0.2">
      <c r="B1834" s="4" cm="1">
        <f t="array" ref="B1834">SUM(laptop_prices3[[#This Row],[RAM Comp]:[Weight Comp]]+laptop_prices3[[#This Row],[Storage Comp]])</f>
        <v>25.057515827140104</v>
      </c>
      <c r="C1834">
        <v>1832</v>
      </c>
      <c r="D1834" t="s">
        <v>38</v>
      </c>
      <c r="E1834" t="s">
        <v>37</v>
      </c>
      <c r="F1834">
        <v>16</v>
      </c>
      <c r="G1834" t="s">
        <v>19</v>
      </c>
      <c r="H1834" t="s">
        <v>35</v>
      </c>
      <c r="I1834">
        <v>15.6</v>
      </c>
      <c r="J1834" t="s">
        <v>21</v>
      </c>
      <c r="K1834">
        <v>6.1</v>
      </c>
      <c r="L1834">
        <v>2.72</v>
      </c>
      <c r="M1834" t="s">
        <v>30</v>
      </c>
      <c r="N1834">
        <v>1892.21</v>
      </c>
      <c r="O1834" s="5">
        <f>(ScoreCard!$E$3-laptop_prices3[[#This Row],[Price ($)]])/ScoreCard!$E$3*ScoreCard!$E$5</f>
        <v>4.1246155582778492</v>
      </c>
      <c r="P1834" s="5">
        <f>laptop_prices3[[#This Row],[RAM (GB)]]/ScoreCard!$F$3*ScoreCard!$F$5</f>
        <v>1.75</v>
      </c>
      <c r="Q1834" s="5">
        <f>laptop_prices3[[#This Row],[Screen Size (inch)]]/ScoreCard!$G$3*ScoreCard!$G$5</f>
        <v>1.8034682080924855</v>
      </c>
      <c r="R1834" s="5">
        <f>laptop_prices3[[#This Row],[Battery Life (hours)]]/ScoreCard!$H$3*ScoreCard!$H$5</f>
        <v>3.5583333333333331</v>
      </c>
      <c r="S1834" s="5">
        <f>ScoreCard!$I$3-laptop_prices3[[#This Row],[Weight (kg)]]/ScoreCard!$I$3*ScoreCard!$I$5</f>
        <v>1.9457142857142855</v>
      </c>
      <c r="T1834" s="6" cm="1">
        <f t="array" ref="T1834">_xlfn.IFS(laptop_prices3[[#This Row],[Storage]]="512GB SSD", 512, laptop_prices3[[#This Row],[Storage]] = "1TB SSD", 1000, laptop_prices3[[#This Row],[Storage]] = "2TB SSD", 2000, laptop_prices3[[#This Row],[Storage]]= "256GB SSD", 256, laptop_prices3[[#This Row],[Storage]] = "1TB HDD", 1000*0.7)</f>
        <v>1000</v>
      </c>
      <c r="U1834" s="5">
        <f>laptop_prices3[[#This Row],[Storage Raw Value]]/ScoreCard!$J$3*ScoreCard!$J$5</f>
        <v>4</v>
      </c>
    </row>
    <row r="1835" spans="2:21" x14ac:dyDescent="0.2">
      <c r="B1835" s="4" cm="1">
        <f t="array" ref="B1835">SUM(laptop_prices3[[#This Row],[RAM Comp]:[Weight Comp]]+laptop_prices3[[#This Row],[Storage Comp]])</f>
        <v>15.975523809523809</v>
      </c>
      <c r="C1835">
        <v>1833</v>
      </c>
      <c r="D1835" t="s">
        <v>23</v>
      </c>
      <c r="E1835" t="s">
        <v>37</v>
      </c>
      <c r="F1835">
        <v>16</v>
      </c>
      <c r="G1835" t="s">
        <v>29</v>
      </c>
      <c r="H1835" t="s">
        <v>32</v>
      </c>
      <c r="I1835">
        <v>17.3</v>
      </c>
      <c r="J1835" t="s">
        <v>27</v>
      </c>
      <c r="K1835">
        <v>9.1999999999999993</v>
      </c>
      <c r="L1835">
        <v>1.29</v>
      </c>
      <c r="M1835" t="s">
        <v>30</v>
      </c>
      <c r="N1835">
        <v>3721.12</v>
      </c>
      <c r="O1835" s="5">
        <f>(ScoreCard!$E$3-laptop_prices3[[#This Row],[Price ($)]])/ScoreCard!$E$3*ScoreCard!$E$5</f>
        <v>3.278515305499321</v>
      </c>
      <c r="P1835" s="5">
        <f>laptop_prices3[[#This Row],[RAM (GB)]]/ScoreCard!$F$3*ScoreCard!$F$5</f>
        <v>1.75</v>
      </c>
      <c r="Q1835" s="5">
        <f>laptop_prices3[[#This Row],[Screen Size (inch)]]/ScoreCard!$G$3*ScoreCard!$G$5</f>
        <v>2</v>
      </c>
      <c r="R1835" s="5">
        <f>laptop_prices3[[#This Row],[Battery Life (hours)]]/ScoreCard!$H$3*ScoreCard!$H$5</f>
        <v>5.3666666666666663</v>
      </c>
      <c r="S1835" s="5">
        <f>ScoreCard!$I$3-laptop_prices3[[#This Row],[Weight (kg)]]/ScoreCard!$I$3*ScoreCard!$I$5</f>
        <v>2.7628571428571429</v>
      </c>
      <c r="T1835" s="6" cm="1">
        <f t="array" ref="T1835">_xlfn.IFS(laptop_prices3[[#This Row],[Storage]]="512GB SSD", 512, laptop_prices3[[#This Row],[Storage]] = "1TB SSD", 1000, laptop_prices3[[#This Row],[Storage]] = "2TB SSD", 2000, laptop_prices3[[#This Row],[Storage]]= "256GB SSD", 256, laptop_prices3[[#This Row],[Storage]] = "1TB HDD", 1000*0.7)</f>
        <v>256</v>
      </c>
      <c r="U1835" s="5">
        <f>laptop_prices3[[#This Row],[Storage Raw Value]]/ScoreCard!$J$3*ScoreCard!$J$5</f>
        <v>1.024</v>
      </c>
    </row>
    <row r="1836" spans="2:21" x14ac:dyDescent="0.2">
      <c r="B1836" s="4" cm="1">
        <f t="array" ref="B1836">SUM(laptop_prices3[[#This Row],[RAM Comp]:[Weight Comp]]+laptop_prices3[[#This Row],[Storage Comp]])</f>
        <v>31.829687586017066</v>
      </c>
      <c r="C1836">
        <v>1834</v>
      </c>
      <c r="D1836" t="s">
        <v>33</v>
      </c>
      <c r="E1836" t="s">
        <v>31</v>
      </c>
      <c r="F1836">
        <v>64</v>
      </c>
      <c r="G1836" t="s">
        <v>19</v>
      </c>
      <c r="H1836" t="s">
        <v>20</v>
      </c>
      <c r="I1836">
        <v>14</v>
      </c>
      <c r="J1836" t="s">
        <v>15</v>
      </c>
      <c r="K1836">
        <v>7.9</v>
      </c>
      <c r="L1836">
        <v>1.57</v>
      </c>
      <c r="M1836" t="s">
        <v>46</v>
      </c>
      <c r="N1836">
        <v>2592.5300000000002</v>
      </c>
      <c r="O1836" s="5">
        <f>(ScoreCard!$E$3-laptop_prices3[[#This Row],[Price ($)]])/ScoreCard!$E$3*ScoreCard!$E$5</f>
        <v>3.8006297257186414</v>
      </c>
      <c r="P1836" s="5">
        <f>laptop_prices3[[#This Row],[RAM (GB)]]/ScoreCard!$F$3*ScoreCard!$F$5</f>
        <v>7</v>
      </c>
      <c r="Q1836" s="5">
        <f>laptop_prices3[[#This Row],[Screen Size (inch)]]/ScoreCard!$G$3*ScoreCard!$G$5</f>
        <v>1.6184971098265895</v>
      </c>
      <c r="R1836" s="5">
        <f>laptop_prices3[[#This Row],[Battery Life (hours)]]/ScoreCard!$H$3*ScoreCard!$H$5</f>
        <v>4.6083333333333334</v>
      </c>
      <c r="S1836" s="5">
        <f>ScoreCard!$I$3-laptop_prices3[[#This Row],[Weight (kg)]]/ScoreCard!$I$3*ScoreCard!$I$5</f>
        <v>2.6028571428571428</v>
      </c>
      <c r="T1836" s="6" cm="1">
        <f t="array" ref="T1836">_xlfn.IFS(laptop_prices3[[#This Row],[Storage]]="512GB SSD", 512, laptop_prices3[[#This Row],[Storage]] = "1TB SSD", 1000, laptop_prices3[[#This Row],[Storage]] = "2TB SSD", 2000, laptop_prices3[[#This Row],[Storage]]= "256GB SSD", 256, laptop_prices3[[#This Row],[Storage]] = "1TB HDD", 1000*0.7)</f>
        <v>1000</v>
      </c>
      <c r="U1836" s="5">
        <f>laptop_prices3[[#This Row],[Storage Raw Value]]/ScoreCard!$J$3*ScoreCard!$J$5</f>
        <v>4</v>
      </c>
    </row>
    <row r="1837" spans="2:21" x14ac:dyDescent="0.2">
      <c r="B1837" s="4" cm="1">
        <f t="array" ref="B1837">SUM(laptop_prices3[[#This Row],[RAM Comp]:[Weight Comp]]+laptop_prices3[[#This Row],[Storage Comp]])</f>
        <v>39.216500825763831</v>
      </c>
      <c r="C1837">
        <v>1835</v>
      </c>
      <c r="D1837" t="s">
        <v>47</v>
      </c>
      <c r="E1837" t="s">
        <v>41</v>
      </c>
      <c r="F1837">
        <v>4</v>
      </c>
      <c r="G1837" t="s">
        <v>25</v>
      </c>
      <c r="H1837" t="s">
        <v>35</v>
      </c>
      <c r="I1837">
        <v>13.3</v>
      </c>
      <c r="J1837" t="s">
        <v>27</v>
      </c>
      <c r="K1837">
        <v>4.2</v>
      </c>
      <c r="L1837">
        <v>1.24</v>
      </c>
      <c r="M1837" t="s">
        <v>16</v>
      </c>
      <c r="N1837">
        <v>3215.43</v>
      </c>
      <c r="O1837" s="5">
        <f>(ScoreCard!$E$3-laptop_prices3[[#This Row],[Price ($)]])/ScoreCard!$E$3*ScoreCard!$E$5</f>
        <v>3.5124603530016985</v>
      </c>
      <c r="P1837" s="5">
        <f>laptop_prices3[[#This Row],[RAM (GB)]]/ScoreCard!$F$3*ScoreCard!$F$5</f>
        <v>0.4375</v>
      </c>
      <c r="Q1837" s="5">
        <f>laptop_prices3[[#This Row],[Screen Size (inch)]]/ScoreCard!$G$3*ScoreCard!$G$5</f>
        <v>1.5375722543352601</v>
      </c>
      <c r="R1837" s="5">
        <f>laptop_prices3[[#This Row],[Battery Life (hours)]]/ScoreCard!$H$3*ScoreCard!$H$5</f>
        <v>2.4500000000000002</v>
      </c>
      <c r="S1837" s="5">
        <f>ScoreCard!$I$3-laptop_prices3[[#This Row],[Weight (kg)]]/ScoreCard!$I$3*ScoreCard!$I$5</f>
        <v>2.7914285714285714</v>
      </c>
      <c r="T1837" s="6" cm="1">
        <f t="array" ref="T1837">_xlfn.IFS(laptop_prices3[[#This Row],[Storage]]="512GB SSD", 512, laptop_prices3[[#This Row],[Storage]] = "1TB SSD", 1000, laptop_prices3[[#This Row],[Storage]] = "2TB SSD", 2000, laptop_prices3[[#This Row],[Storage]]= "256GB SSD", 256, laptop_prices3[[#This Row],[Storage]] = "1TB HDD", 1000*0.7)</f>
        <v>2000</v>
      </c>
      <c r="U1837" s="5">
        <f>laptop_prices3[[#This Row],[Storage Raw Value]]/ScoreCard!$J$3*ScoreCard!$J$5</f>
        <v>8</v>
      </c>
    </row>
    <row r="1838" spans="2:21" x14ac:dyDescent="0.2">
      <c r="B1838" s="4" cm="1">
        <f t="array" ref="B1838">SUM(laptop_prices3[[#This Row],[RAM Comp]:[Weight Comp]]+laptop_prices3[[#This Row],[Storage Comp]])</f>
        <v>14.970330443159922</v>
      </c>
      <c r="C1838">
        <v>1836</v>
      </c>
      <c r="D1838" t="s">
        <v>45</v>
      </c>
      <c r="E1838" t="s">
        <v>48</v>
      </c>
      <c r="F1838">
        <v>4</v>
      </c>
      <c r="G1838" t="s">
        <v>29</v>
      </c>
      <c r="H1838" t="s">
        <v>20</v>
      </c>
      <c r="I1838">
        <v>14</v>
      </c>
      <c r="J1838" t="s">
        <v>27</v>
      </c>
      <c r="K1838">
        <v>10.9</v>
      </c>
      <c r="L1838">
        <v>1.82</v>
      </c>
      <c r="M1838" t="s">
        <v>46</v>
      </c>
      <c r="N1838">
        <v>1747.64</v>
      </c>
      <c r="O1838" s="5">
        <f>(ScoreCard!$E$3-laptop_prices3[[#This Row],[Price ($)]])/ScoreCard!$E$3*ScoreCard!$E$5</f>
        <v>4.191497314922076</v>
      </c>
      <c r="P1838" s="5">
        <f>laptop_prices3[[#This Row],[RAM (GB)]]/ScoreCard!$F$3*ScoreCard!$F$5</f>
        <v>0.4375</v>
      </c>
      <c r="Q1838" s="5">
        <f>laptop_prices3[[#This Row],[Screen Size (inch)]]/ScoreCard!$G$3*ScoreCard!$G$5</f>
        <v>1.6184971098265895</v>
      </c>
      <c r="R1838" s="5">
        <f>laptop_prices3[[#This Row],[Battery Life (hours)]]/ScoreCard!$H$3*ScoreCard!$H$5</f>
        <v>6.3583333333333334</v>
      </c>
      <c r="S1838" s="5">
        <f>ScoreCard!$I$3-laptop_prices3[[#This Row],[Weight (kg)]]/ScoreCard!$I$3*ScoreCard!$I$5</f>
        <v>2.46</v>
      </c>
      <c r="T1838" s="6" cm="1">
        <f t="array" ref="T1838">_xlfn.IFS(laptop_prices3[[#This Row],[Storage]]="512GB SSD", 512, laptop_prices3[[#This Row],[Storage]] = "1TB SSD", 1000, laptop_prices3[[#This Row],[Storage]] = "2TB SSD", 2000, laptop_prices3[[#This Row],[Storage]]= "256GB SSD", 256, laptop_prices3[[#This Row],[Storage]] = "1TB HDD", 1000*0.7)</f>
        <v>256</v>
      </c>
      <c r="U1838" s="5">
        <f>laptop_prices3[[#This Row],[Storage Raw Value]]/ScoreCard!$J$3*ScoreCard!$J$5</f>
        <v>1.024</v>
      </c>
    </row>
    <row r="1839" spans="2:21" x14ac:dyDescent="0.2">
      <c r="B1839" s="4" cm="1">
        <f t="array" ref="B1839">SUM(laptop_prices3[[#This Row],[RAM Comp]:[Weight Comp]]+laptop_prices3[[#This Row],[Storage Comp]])</f>
        <v>23.217568125516102</v>
      </c>
      <c r="C1839">
        <v>1837</v>
      </c>
      <c r="D1839" t="s">
        <v>11</v>
      </c>
      <c r="E1839" t="s">
        <v>41</v>
      </c>
      <c r="F1839">
        <v>8</v>
      </c>
      <c r="G1839" t="s">
        <v>19</v>
      </c>
      <c r="H1839" t="s">
        <v>26</v>
      </c>
      <c r="I1839">
        <v>16</v>
      </c>
      <c r="J1839" t="s">
        <v>15</v>
      </c>
      <c r="K1839">
        <v>4.2</v>
      </c>
      <c r="L1839">
        <v>2.5499999999999998</v>
      </c>
      <c r="M1839" t="s">
        <v>16</v>
      </c>
      <c r="N1839">
        <v>3502.14</v>
      </c>
      <c r="O1839" s="5">
        <f>(ScoreCard!$E$3-laptop_prices3[[#This Row],[Price ($)]])/ScoreCard!$E$3*ScoreCard!$E$5</f>
        <v>3.3798210194783804</v>
      </c>
      <c r="P1839" s="5">
        <f>laptop_prices3[[#This Row],[RAM (GB)]]/ScoreCard!$F$3*ScoreCard!$F$5</f>
        <v>0.875</v>
      </c>
      <c r="Q1839" s="5">
        <f>laptop_prices3[[#This Row],[Screen Size (inch)]]/ScoreCard!$G$3*ScoreCard!$G$5</f>
        <v>1.8497109826589595</v>
      </c>
      <c r="R1839" s="5">
        <f>laptop_prices3[[#This Row],[Battery Life (hours)]]/ScoreCard!$H$3*ScoreCard!$H$5</f>
        <v>2.4500000000000002</v>
      </c>
      <c r="S1839" s="5">
        <f>ScoreCard!$I$3-laptop_prices3[[#This Row],[Weight (kg)]]/ScoreCard!$I$3*ScoreCard!$I$5</f>
        <v>2.0428571428571427</v>
      </c>
      <c r="T1839" s="6" cm="1">
        <f t="array" ref="T1839">_xlfn.IFS(laptop_prices3[[#This Row],[Storage]]="512GB SSD", 512, laptop_prices3[[#This Row],[Storage]] = "1TB SSD", 1000, laptop_prices3[[#This Row],[Storage]] = "2TB SSD", 2000, laptop_prices3[[#This Row],[Storage]]= "256GB SSD", 256, laptop_prices3[[#This Row],[Storage]] = "1TB HDD", 1000*0.7)</f>
        <v>1000</v>
      </c>
      <c r="U1839" s="5">
        <f>laptop_prices3[[#This Row],[Storage Raw Value]]/ScoreCard!$J$3*ScoreCard!$J$5</f>
        <v>4</v>
      </c>
    </row>
    <row r="1840" spans="2:21" x14ac:dyDescent="0.2">
      <c r="B1840" s="4" cm="1">
        <f t="array" ref="B1840">SUM(laptop_prices3[[#This Row],[RAM Comp]:[Weight Comp]]+laptop_prices3[[#This Row],[Storage Comp]])</f>
        <v>41.687568125516101</v>
      </c>
      <c r="C1840">
        <v>1838</v>
      </c>
      <c r="D1840" t="s">
        <v>33</v>
      </c>
      <c r="E1840" t="s">
        <v>39</v>
      </c>
      <c r="F1840">
        <v>8</v>
      </c>
      <c r="G1840" t="s">
        <v>25</v>
      </c>
      <c r="H1840" t="s">
        <v>32</v>
      </c>
      <c r="I1840">
        <v>16</v>
      </c>
      <c r="J1840" t="s">
        <v>43</v>
      </c>
      <c r="K1840">
        <v>7.2</v>
      </c>
      <c r="L1840">
        <v>1.29</v>
      </c>
      <c r="M1840" t="s">
        <v>30</v>
      </c>
      <c r="N1840">
        <v>1183.71</v>
      </c>
      <c r="O1840" s="5">
        <f>(ScoreCard!$E$3-laptop_prices3[[#This Row],[Price ($)]])/ScoreCard!$E$3*ScoreCard!$E$5</f>
        <v>4.4523856667542567</v>
      </c>
      <c r="P1840" s="5">
        <f>laptop_prices3[[#This Row],[RAM (GB)]]/ScoreCard!$F$3*ScoreCard!$F$5</f>
        <v>0.875</v>
      </c>
      <c r="Q1840" s="5">
        <f>laptop_prices3[[#This Row],[Screen Size (inch)]]/ScoreCard!$G$3*ScoreCard!$G$5</f>
        <v>1.8497109826589595</v>
      </c>
      <c r="R1840" s="5">
        <f>laptop_prices3[[#This Row],[Battery Life (hours)]]/ScoreCard!$H$3*ScoreCard!$H$5</f>
        <v>4.2</v>
      </c>
      <c r="S1840" s="5">
        <f>ScoreCard!$I$3-laptop_prices3[[#This Row],[Weight (kg)]]/ScoreCard!$I$3*ScoreCard!$I$5</f>
        <v>2.7628571428571429</v>
      </c>
      <c r="T1840" s="6" cm="1">
        <f t="array" ref="T1840">_xlfn.IFS(laptop_prices3[[#This Row],[Storage]]="512GB SSD", 512, laptop_prices3[[#This Row],[Storage]] = "1TB SSD", 1000, laptop_prices3[[#This Row],[Storage]] = "2TB SSD", 2000, laptop_prices3[[#This Row],[Storage]]= "256GB SSD", 256, laptop_prices3[[#This Row],[Storage]] = "1TB HDD", 1000*0.7)</f>
        <v>2000</v>
      </c>
      <c r="U1840" s="5">
        <f>laptop_prices3[[#This Row],[Storage Raw Value]]/ScoreCard!$J$3*ScoreCard!$J$5</f>
        <v>8</v>
      </c>
    </row>
    <row r="1841" spans="2:21" x14ac:dyDescent="0.2">
      <c r="B1841" s="4" cm="1">
        <f t="array" ref="B1841">SUM(laptop_prices3[[#This Row],[RAM Comp]:[Weight Comp]]+laptop_prices3[[#This Row],[Storage Comp]])</f>
        <v>17.548277731902012</v>
      </c>
      <c r="C1841">
        <v>1839</v>
      </c>
      <c r="D1841" t="s">
        <v>23</v>
      </c>
      <c r="E1841" t="s">
        <v>18</v>
      </c>
      <c r="F1841">
        <v>32</v>
      </c>
      <c r="G1841" t="s">
        <v>29</v>
      </c>
      <c r="H1841" t="s">
        <v>26</v>
      </c>
      <c r="I1841">
        <v>15.6</v>
      </c>
      <c r="J1841" t="s">
        <v>15</v>
      </c>
      <c r="K1841">
        <v>11.3</v>
      </c>
      <c r="L1841">
        <v>3.4</v>
      </c>
      <c r="M1841" t="s">
        <v>30</v>
      </c>
      <c r="N1841">
        <v>2660.36</v>
      </c>
      <c r="O1841" s="5">
        <f>(ScoreCard!$E$3-laptop_prices3[[#This Row],[Price ($)]])/ScoreCard!$E$3*ScoreCard!$E$5</f>
        <v>3.7692498436326085</v>
      </c>
      <c r="P1841" s="5">
        <f>laptop_prices3[[#This Row],[RAM (GB)]]/ScoreCard!$F$3*ScoreCard!$F$5</f>
        <v>3.5</v>
      </c>
      <c r="Q1841" s="5">
        <f>laptop_prices3[[#This Row],[Screen Size (inch)]]/ScoreCard!$G$3*ScoreCard!$G$5</f>
        <v>1.8034682080924855</v>
      </c>
      <c r="R1841" s="5">
        <f>laptop_prices3[[#This Row],[Battery Life (hours)]]/ScoreCard!$H$3*ScoreCard!$H$5</f>
        <v>6.5916666666666677</v>
      </c>
      <c r="S1841" s="5">
        <f>ScoreCard!$I$3-laptop_prices3[[#This Row],[Weight (kg)]]/ScoreCard!$I$3*ScoreCard!$I$5</f>
        <v>1.5571428571428572</v>
      </c>
      <c r="T1841" s="6" cm="1">
        <f t="array" ref="T1841">_xlfn.IFS(laptop_prices3[[#This Row],[Storage]]="512GB SSD", 512, laptop_prices3[[#This Row],[Storage]] = "1TB SSD", 1000, laptop_prices3[[#This Row],[Storage]] = "2TB SSD", 2000, laptop_prices3[[#This Row],[Storage]]= "256GB SSD", 256, laptop_prices3[[#This Row],[Storage]] = "1TB HDD", 1000*0.7)</f>
        <v>256</v>
      </c>
      <c r="U1841" s="5">
        <f>laptop_prices3[[#This Row],[Storage Raw Value]]/ScoreCard!$J$3*ScoreCard!$J$5</f>
        <v>1.024</v>
      </c>
    </row>
    <row r="1842" spans="2:21" x14ac:dyDescent="0.2">
      <c r="B1842" s="4" cm="1">
        <f t="array" ref="B1842">SUM(laptop_prices3[[#This Row],[RAM Comp]:[Weight Comp]]+laptop_prices3[[#This Row],[Storage Comp]])</f>
        <v>32.816830443159922</v>
      </c>
      <c r="C1842">
        <v>1840</v>
      </c>
      <c r="D1842" t="s">
        <v>47</v>
      </c>
      <c r="E1842" t="s">
        <v>24</v>
      </c>
      <c r="F1842">
        <v>64</v>
      </c>
      <c r="G1842" t="s">
        <v>19</v>
      </c>
      <c r="H1842" t="s">
        <v>26</v>
      </c>
      <c r="I1842">
        <v>14</v>
      </c>
      <c r="J1842" t="s">
        <v>15</v>
      </c>
      <c r="K1842">
        <v>9.6999999999999993</v>
      </c>
      <c r="L1842">
        <v>1.68</v>
      </c>
      <c r="M1842" t="s">
        <v>22</v>
      </c>
      <c r="N1842">
        <v>3749.62</v>
      </c>
      <c r="O1842" s="5">
        <f>(ScoreCard!$E$3-laptop_prices3[[#This Row],[Price ($)]])/ScoreCard!$E$3*ScoreCard!$E$5</f>
        <v>3.2653304810934243</v>
      </c>
      <c r="P1842" s="5">
        <f>laptop_prices3[[#This Row],[RAM (GB)]]/ScoreCard!$F$3*ScoreCard!$F$5</f>
        <v>7</v>
      </c>
      <c r="Q1842" s="5">
        <f>laptop_prices3[[#This Row],[Screen Size (inch)]]/ScoreCard!$G$3*ScoreCard!$G$5</f>
        <v>1.6184971098265895</v>
      </c>
      <c r="R1842" s="5">
        <f>laptop_prices3[[#This Row],[Battery Life (hours)]]/ScoreCard!$H$3*ScoreCard!$H$5</f>
        <v>5.6583333333333323</v>
      </c>
      <c r="S1842" s="5">
        <f>ScoreCard!$I$3-laptop_prices3[[#This Row],[Weight (kg)]]/ScoreCard!$I$3*ScoreCard!$I$5</f>
        <v>2.54</v>
      </c>
      <c r="T1842" s="6" cm="1">
        <f t="array" ref="T1842">_xlfn.IFS(laptop_prices3[[#This Row],[Storage]]="512GB SSD", 512, laptop_prices3[[#This Row],[Storage]] = "1TB SSD", 1000, laptop_prices3[[#This Row],[Storage]] = "2TB SSD", 2000, laptop_prices3[[#This Row],[Storage]]= "256GB SSD", 256, laptop_prices3[[#This Row],[Storage]] = "1TB HDD", 1000*0.7)</f>
        <v>1000</v>
      </c>
      <c r="U1842" s="5">
        <f>laptop_prices3[[#This Row],[Storage Raw Value]]/ScoreCard!$J$3*ScoreCard!$J$5</f>
        <v>4</v>
      </c>
    </row>
    <row r="1843" spans="2:21" x14ac:dyDescent="0.2">
      <c r="B1843" s="4" cm="1">
        <f t="array" ref="B1843">SUM(laptop_prices3[[#This Row],[RAM Comp]:[Weight Comp]]+laptop_prices3[[#This Row],[Storage Comp]])</f>
        <v>27.119949077897054</v>
      </c>
      <c r="C1843">
        <v>1841</v>
      </c>
      <c r="D1843" t="s">
        <v>11</v>
      </c>
      <c r="E1843" t="s">
        <v>48</v>
      </c>
      <c r="F1843">
        <v>8</v>
      </c>
      <c r="G1843" t="s">
        <v>19</v>
      </c>
      <c r="H1843" t="s">
        <v>32</v>
      </c>
      <c r="I1843">
        <v>16</v>
      </c>
      <c r="J1843" t="s">
        <v>15</v>
      </c>
      <c r="K1843">
        <v>10.4</v>
      </c>
      <c r="L1843">
        <v>2.0499999999999998</v>
      </c>
      <c r="M1843" t="s">
        <v>16</v>
      </c>
      <c r="N1843">
        <v>2435.58</v>
      </c>
      <c r="O1843" s="5">
        <f>(ScoreCard!$E$3-laptop_prices3[[#This Row],[Price ($)]])/ScoreCard!$E$3*ScoreCard!$E$5</f>
        <v>3.8732387850346228</v>
      </c>
      <c r="P1843" s="5">
        <f>laptop_prices3[[#This Row],[RAM (GB)]]/ScoreCard!$F$3*ScoreCard!$F$5</f>
        <v>0.875</v>
      </c>
      <c r="Q1843" s="5">
        <f>laptop_prices3[[#This Row],[Screen Size (inch)]]/ScoreCard!$G$3*ScoreCard!$G$5</f>
        <v>1.8497109826589595</v>
      </c>
      <c r="R1843" s="5">
        <f>laptop_prices3[[#This Row],[Battery Life (hours)]]/ScoreCard!$H$3*ScoreCard!$H$5</f>
        <v>6.0666666666666664</v>
      </c>
      <c r="S1843" s="5">
        <f>ScoreCard!$I$3-laptop_prices3[[#This Row],[Weight (kg)]]/ScoreCard!$I$3*ScoreCard!$I$5</f>
        <v>2.3285714285714287</v>
      </c>
      <c r="T1843" s="6" cm="1">
        <f t="array" ref="T1843">_xlfn.IFS(laptop_prices3[[#This Row],[Storage]]="512GB SSD", 512, laptop_prices3[[#This Row],[Storage]] = "1TB SSD", 1000, laptop_prices3[[#This Row],[Storage]] = "2TB SSD", 2000, laptop_prices3[[#This Row],[Storage]]= "256GB SSD", 256, laptop_prices3[[#This Row],[Storage]] = "1TB HDD", 1000*0.7)</f>
        <v>1000</v>
      </c>
      <c r="U1843" s="5">
        <f>laptop_prices3[[#This Row],[Storage Raw Value]]/ScoreCard!$J$3*ScoreCard!$J$5</f>
        <v>4</v>
      </c>
    </row>
    <row r="1844" spans="2:21" x14ac:dyDescent="0.2">
      <c r="B1844" s="4" cm="1">
        <f t="array" ref="B1844">SUM(laptop_prices3[[#This Row],[RAM Comp]:[Weight Comp]]+laptop_prices3[[#This Row],[Storage Comp]])</f>
        <v>20.727691301954309</v>
      </c>
      <c r="C1844">
        <v>1842</v>
      </c>
      <c r="D1844" t="s">
        <v>38</v>
      </c>
      <c r="E1844" t="s">
        <v>31</v>
      </c>
      <c r="F1844">
        <v>4</v>
      </c>
      <c r="G1844" t="s">
        <v>42</v>
      </c>
      <c r="H1844" t="s">
        <v>14</v>
      </c>
      <c r="I1844">
        <v>13.3</v>
      </c>
      <c r="J1844" t="s">
        <v>43</v>
      </c>
      <c r="K1844">
        <v>9.6999999999999993</v>
      </c>
      <c r="L1844">
        <v>2.81</v>
      </c>
      <c r="M1844" t="s">
        <v>30</v>
      </c>
      <c r="N1844">
        <v>712.21</v>
      </c>
      <c r="O1844" s="5">
        <f>(ScoreCard!$E$3-laptop_prices3[[#This Row],[Price ($)]])/ScoreCard!$E$3*ScoreCard!$E$5</f>
        <v>4.6705135512237366</v>
      </c>
      <c r="P1844" s="5">
        <f>laptop_prices3[[#This Row],[RAM (GB)]]/ScoreCard!$F$3*ScoreCard!$F$5</f>
        <v>0.4375</v>
      </c>
      <c r="Q1844" s="5">
        <f>laptop_prices3[[#This Row],[Screen Size (inch)]]/ScoreCard!$G$3*ScoreCard!$G$5</f>
        <v>1.5375722543352601</v>
      </c>
      <c r="R1844" s="5">
        <f>laptop_prices3[[#This Row],[Battery Life (hours)]]/ScoreCard!$H$3*ScoreCard!$H$5</f>
        <v>5.6583333333333323</v>
      </c>
      <c r="S1844" s="5">
        <f>ScoreCard!$I$3-laptop_prices3[[#This Row],[Weight (kg)]]/ScoreCard!$I$3*ScoreCard!$I$5</f>
        <v>1.8942857142857144</v>
      </c>
      <c r="T1844" s="6" cm="1">
        <f t="array" ref="T1844">_xlfn.IFS(laptop_prices3[[#This Row],[Storage]]="512GB SSD", 512, laptop_prices3[[#This Row],[Storage]] = "1TB SSD", 1000, laptop_prices3[[#This Row],[Storage]] = "2TB SSD", 2000, laptop_prices3[[#This Row],[Storage]]= "256GB SSD", 256, laptop_prices3[[#This Row],[Storage]] = "1TB HDD", 1000*0.7)</f>
        <v>700</v>
      </c>
      <c r="U1844" s="5">
        <f>laptop_prices3[[#This Row],[Storage Raw Value]]/ScoreCard!$J$3*ScoreCard!$J$5</f>
        <v>2.8</v>
      </c>
    </row>
    <row r="1845" spans="2:21" x14ac:dyDescent="0.2">
      <c r="B1845" s="4" cm="1">
        <f t="array" ref="B1845">SUM(laptop_prices3[[#This Row],[RAM Comp]:[Weight Comp]]+laptop_prices3[[#This Row],[Storage Comp]])</f>
        <v>22.790238095238095</v>
      </c>
      <c r="C1845">
        <v>1843</v>
      </c>
      <c r="D1845" t="s">
        <v>28</v>
      </c>
      <c r="E1845" t="s">
        <v>41</v>
      </c>
      <c r="F1845">
        <v>32</v>
      </c>
      <c r="G1845" t="s">
        <v>42</v>
      </c>
      <c r="H1845" t="s">
        <v>26</v>
      </c>
      <c r="I1845">
        <v>17.3</v>
      </c>
      <c r="J1845" t="s">
        <v>27</v>
      </c>
      <c r="K1845">
        <v>5.9</v>
      </c>
      <c r="L1845">
        <v>1.49</v>
      </c>
      <c r="M1845" t="s">
        <v>46</v>
      </c>
      <c r="N1845">
        <v>3982.93</v>
      </c>
      <c r="O1845" s="5">
        <f>(ScoreCard!$E$3-laptop_prices3[[#This Row],[Price ($)]])/ScoreCard!$E$3*ScoreCard!$E$5</f>
        <v>3.1573953448779961</v>
      </c>
      <c r="P1845" s="5">
        <f>laptop_prices3[[#This Row],[RAM (GB)]]/ScoreCard!$F$3*ScoreCard!$F$5</f>
        <v>3.5</v>
      </c>
      <c r="Q1845" s="5">
        <f>laptop_prices3[[#This Row],[Screen Size (inch)]]/ScoreCard!$G$3*ScoreCard!$G$5</f>
        <v>2</v>
      </c>
      <c r="R1845" s="5">
        <f>laptop_prices3[[#This Row],[Battery Life (hours)]]/ScoreCard!$H$3*ScoreCard!$H$5</f>
        <v>3.4416666666666669</v>
      </c>
      <c r="S1845" s="5">
        <f>ScoreCard!$I$3-laptop_prices3[[#This Row],[Weight (kg)]]/ScoreCard!$I$3*ScoreCard!$I$5</f>
        <v>2.6485714285714286</v>
      </c>
      <c r="T1845" s="6" cm="1">
        <f t="array" ref="T1845">_xlfn.IFS(laptop_prices3[[#This Row],[Storage]]="512GB SSD", 512, laptop_prices3[[#This Row],[Storage]] = "1TB SSD", 1000, laptop_prices3[[#This Row],[Storage]] = "2TB SSD", 2000, laptop_prices3[[#This Row],[Storage]]= "256GB SSD", 256, laptop_prices3[[#This Row],[Storage]] = "1TB HDD", 1000*0.7)</f>
        <v>700</v>
      </c>
      <c r="U1845" s="5">
        <f>laptop_prices3[[#This Row],[Storage Raw Value]]/ScoreCard!$J$3*ScoreCard!$J$5</f>
        <v>2.8</v>
      </c>
    </row>
    <row r="1846" spans="2:21" x14ac:dyDescent="0.2">
      <c r="B1846" s="4" cm="1">
        <f t="array" ref="B1846">SUM(laptop_prices3[[#This Row],[RAM Comp]:[Weight Comp]]+laptop_prices3[[#This Row],[Storage Comp]])</f>
        <v>20.231234792182768</v>
      </c>
      <c r="C1846">
        <v>1844</v>
      </c>
      <c r="D1846" t="s">
        <v>38</v>
      </c>
      <c r="E1846" t="s">
        <v>48</v>
      </c>
      <c r="F1846">
        <v>32</v>
      </c>
      <c r="G1846" t="s">
        <v>13</v>
      </c>
      <c r="H1846" t="s">
        <v>44</v>
      </c>
      <c r="I1846">
        <v>16</v>
      </c>
      <c r="J1846" t="s">
        <v>43</v>
      </c>
      <c r="K1846">
        <v>6.8</v>
      </c>
      <c r="L1846">
        <v>1.36</v>
      </c>
      <c r="M1846" t="s">
        <v>16</v>
      </c>
      <c r="N1846">
        <v>1504.22</v>
      </c>
      <c r="O1846" s="5">
        <f>(ScoreCard!$E$3-laptop_prices3[[#This Row],[Price ($)]])/ScoreCard!$E$3*ScoreCard!$E$5</f>
        <v>4.3041095941109635</v>
      </c>
      <c r="P1846" s="5">
        <f>laptop_prices3[[#This Row],[RAM (GB)]]/ScoreCard!$F$3*ScoreCard!$F$5</f>
        <v>3.5</v>
      </c>
      <c r="Q1846" s="5">
        <f>laptop_prices3[[#This Row],[Screen Size (inch)]]/ScoreCard!$G$3*ScoreCard!$G$5</f>
        <v>1.8497109826589595</v>
      </c>
      <c r="R1846" s="5">
        <f>laptop_prices3[[#This Row],[Battery Life (hours)]]/ScoreCard!$H$3*ScoreCard!$H$5</f>
        <v>3.9666666666666668</v>
      </c>
      <c r="S1846" s="5">
        <f>ScoreCard!$I$3-laptop_prices3[[#This Row],[Weight (kg)]]/ScoreCard!$I$3*ScoreCard!$I$5</f>
        <v>2.7228571428571429</v>
      </c>
      <c r="T1846" s="6" cm="1">
        <f t="array" ref="T1846">_xlfn.IFS(laptop_prices3[[#This Row],[Storage]]="512GB SSD", 512, laptop_prices3[[#This Row],[Storage]] = "1TB SSD", 1000, laptop_prices3[[#This Row],[Storage]] = "2TB SSD", 2000, laptop_prices3[[#This Row],[Storage]]= "256GB SSD", 256, laptop_prices3[[#This Row],[Storage]] = "1TB HDD", 1000*0.7)</f>
        <v>512</v>
      </c>
      <c r="U1846" s="5">
        <f>laptop_prices3[[#This Row],[Storage Raw Value]]/ScoreCard!$J$3*ScoreCard!$J$5</f>
        <v>2.048</v>
      </c>
    </row>
    <row r="1847" spans="2:21" x14ac:dyDescent="0.2">
      <c r="B1847" s="4" cm="1">
        <f t="array" ref="B1847">SUM(laptop_prices3[[#This Row],[RAM Comp]:[Weight Comp]]+laptop_prices3[[#This Row],[Storage Comp]])</f>
        <v>44.607992017616297</v>
      </c>
      <c r="C1847">
        <v>1845</v>
      </c>
      <c r="D1847" t="s">
        <v>36</v>
      </c>
      <c r="E1847" t="s">
        <v>18</v>
      </c>
      <c r="F1847">
        <v>32</v>
      </c>
      <c r="G1847" t="s">
        <v>25</v>
      </c>
      <c r="H1847" t="s">
        <v>20</v>
      </c>
      <c r="I1847">
        <v>15.6</v>
      </c>
      <c r="J1847" t="s">
        <v>15</v>
      </c>
      <c r="K1847">
        <v>9.5</v>
      </c>
      <c r="L1847">
        <v>3.04</v>
      </c>
      <c r="M1847" t="s">
        <v>46</v>
      </c>
      <c r="N1847">
        <v>2736.09</v>
      </c>
      <c r="O1847" s="5">
        <f>(ScoreCard!$E$3-laptop_prices3[[#This Row],[Price ($)]])/ScoreCard!$E$3*ScoreCard!$E$5</f>
        <v>3.7342152207463442</v>
      </c>
      <c r="P1847" s="5">
        <f>laptop_prices3[[#This Row],[RAM (GB)]]/ScoreCard!$F$3*ScoreCard!$F$5</f>
        <v>3.5</v>
      </c>
      <c r="Q1847" s="5">
        <f>laptop_prices3[[#This Row],[Screen Size (inch)]]/ScoreCard!$G$3*ScoreCard!$G$5</f>
        <v>1.8034682080924855</v>
      </c>
      <c r="R1847" s="5">
        <f>laptop_prices3[[#This Row],[Battery Life (hours)]]/ScoreCard!$H$3*ScoreCard!$H$5</f>
        <v>5.5416666666666661</v>
      </c>
      <c r="S1847" s="5">
        <f>ScoreCard!$I$3-laptop_prices3[[#This Row],[Weight (kg)]]/ScoreCard!$I$3*ScoreCard!$I$5</f>
        <v>1.7628571428571429</v>
      </c>
      <c r="T1847" s="6" cm="1">
        <f t="array" ref="T1847">_xlfn.IFS(laptop_prices3[[#This Row],[Storage]]="512GB SSD", 512, laptop_prices3[[#This Row],[Storage]] = "1TB SSD", 1000, laptop_prices3[[#This Row],[Storage]] = "2TB SSD", 2000, laptop_prices3[[#This Row],[Storage]]= "256GB SSD", 256, laptop_prices3[[#This Row],[Storage]] = "1TB HDD", 1000*0.7)</f>
        <v>2000</v>
      </c>
      <c r="U1847" s="5">
        <f>laptop_prices3[[#This Row],[Storage Raw Value]]/ScoreCard!$J$3*ScoreCard!$J$5</f>
        <v>8</v>
      </c>
    </row>
    <row r="1848" spans="2:21" x14ac:dyDescent="0.2">
      <c r="B1848" s="4" cm="1">
        <f t="array" ref="B1848">SUM(laptop_prices3[[#This Row],[RAM Comp]:[Weight Comp]]+laptop_prices3[[#This Row],[Storage Comp]])</f>
        <v>16.330111065235343</v>
      </c>
      <c r="C1848">
        <v>1846</v>
      </c>
      <c r="D1848" t="s">
        <v>34</v>
      </c>
      <c r="E1848" t="s">
        <v>39</v>
      </c>
      <c r="F1848">
        <v>4</v>
      </c>
      <c r="G1848" t="s">
        <v>13</v>
      </c>
      <c r="H1848" t="s">
        <v>40</v>
      </c>
      <c r="I1848">
        <v>15.6</v>
      </c>
      <c r="J1848" t="s">
        <v>21</v>
      </c>
      <c r="K1848">
        <v>6</v>
      </c>
      <c r="L1848">
        <v>1.93</v>
      </c>
      <c r="M1848" t="s">
        <v>46</v>
      </c>
      <c r="N1848">
        <v>846.82</v>
      </c>
      <c r="O1848" s="5">
        <f>(ScoreCard!$E$3-laptop_prices3[[#This Row],[Price ($)]])/ScoreCard!$E$3*ScoreCard!$E$5</f>
        <v>4.6082395437403081</v>
      </c>
      <c r="P1848" s="5">
        <f>laptop_prices3[[#This Row],[RAM (GB)]]/ScoreCard!$F$3*ScoreCard!$F$5</f>
        <v>0.4375</v>
      </c>
      <c r="Q1848" s="5">
        <f>laptop_prices3[[#This Row],[Screen Size (inch)]]/ScoreCard!$G$3*ScoreCard!$G$5</f>
        <v>1.8034682080924855</v>
      </c>
      <c r="R1848" s="5">
        <f>laptop_prices3[[#This Row],[Battery Life (hours)]]/ScoreCard!$H$3*ScoreCard!$H$5</f>
        <v>3.5</v>
      </c>
      <c r="S1848" s="5">
        <f>ScoreCard!$I$3-laptop_prices3[[#This Row],[Weight (kg)]]/ScoreCard!$I$3*ScoreCard!$I$5</f>
        <v>2.3971428571428572</v>
      </c>
      <c r="T1848" s="6" cm="1">
        <f t="array" ref="T1848">_xlfn.IFS(laptop_prices3[[#This Row],[Storage]]="512GB SSD", 512, laptop_prices3[[#This Row],[Storage]] = "1TB SSD", 1000, laptop_prices3[[#This Row],[Storage]] = "2TB SSD", 2000, laptop_prices3[[#This Row],[Storage]]= "256GB SSD", 256, laptop_prices3[[#This Row],[Storage]] = "1TB HDD", 1000*0.7)</f>
        <v>512</v>
      </c>
      <c r="U1848" s="5">
        <f>laptop_prices3[[#This Row],[Storage Raw Value]]/ScoreCard!$J$3*ScoreCard!$J$5</f>
        <v>2.048</v>
      </c>
    </row>
    <row r="1849" spans="2:21" x14ac:dyDescent="0.2">
      <c r="B1849" s="4" cm="1">
        <f t="array" ref="B1849">SUM(laptop_prices3[[#This Row],[RAM Comp]:[Weight Comp]]+laptop_prices3[[#This Row],[Storage Comp]])</f>
        <v>39.516309523809525</v>
      </c>
      <c r="C1849">
        <v>1847</v>
      </c>
      <c r="D1849" t="s">
        <v>45</v>
      </c>
      <c r="E1849" t="s">
        <v>24</v>
      </c>
      <c r="F1849">
        <v>4</v>
      </c>
      <c r="G1849" t="s">
        <v>25</v>
      </c>
      <c r="H1849" t="s">
        <v>35</v>
      </c>
      <c r="I1849">
        <v>17.3</v>
      </c>
      <c r="J1849" t="s">
        <v>43</v>
      </c>
      <c r="K1849">
        <v>5.9</v>
      </c>
      <c r="L1849">
        <v>3.26</v>
      </c>
      <c r="M1849" t="s">
        <v>30</v>
      </c>
      <c r="N1849">
        <v>1114.6400000000001</v>
      </c>
      <c r="O1849" s="5">
        <f>(ScoreCard!$E$3-laptop_prices3[[#This Row],[Price ($)]])/ScoreCard!$E$3*ScoreCard!$E$5</f>
        <v>4.4843392043583021</v>
      </c>
      <c r="P1849" s="5">
        <f>laptop_prices3[[#This Row],[RAM (GB)]]/ScoreCard!$F$3*ScoreCard!$F$5</f>
        <v>0.4375</v>
      </c>
      <c r="Q1849" s="5">
        <f>laptop_prices3[[#This Row],[Screen Size (inch)]]/ScoreCard!$G$3*ScoreCard!$G$5</f>
        <v>2</v>
      </c>
      <c r="R1849" s="5">
        <f>laptop_prices3[[#This Row],[Battery Life (hours)]]/ScoreCard!$H$3*ScoreCard!$H$5</f>
        <v>3.4416666666666669</v>
      </c>
      <c r="S1849" s="5">
        <f>ScoreCard!$I$3-laptop_prices3[[#This Row],[Weight (kg)]]/ScoreCard!$I$3*ScoreCard!$I$5</f>
        <v>1.6371428571428572</v>
      </c>
      <c r="T1849" s="6" cm="1">
        <f t="array" ref="T1849">_xlfn.IFS(laptop_prices3[[#This Row],[Storage]]="512GB SSD", 512, laptop_prices3[[#This Row],[Storage]] = "1TB SSD", 1000, laptop_prices3[[#This Row],[Storage]] = "2TB SSD", 2000, laptop_prices3[[#This Row],[Storage]]= "256GB SSD", 256, laptop_prices3[[#This Row],[Storage]] = "1TB HDD", 1000*0.7)</f>
        <v>2000</v>
      </c>
      <c r="U1849" s="5">
        <f>laptop_prices3[[#This Row],[Storage Raw Value]]/ScoreCard!$J$3*ScoreCard!$J$5</f>
        <v>8</v>
      </c>
    </row>
    <row r="1850" spans="2:21" x14ac:dyDescent="0.2">
      <c r="B1850" s="4" cm="1">
        <f t="array" ref="B1850">SUM(laptop_prices3[[#This Row],[RAM Comp]:[Weight Comp]]+laptop_prices3[[#This Row],[Storage Comp]])</f>
        <v>24.876920589044865</v>
      </c>
      <c r="C1850">
        <v>1848</v>
      </c>
      <c r="D1850" t="s">
        <v>45</v>
      </c>
      <c r="E1850" t="s">
        <v>18</v>
      </c>
      <c r="F1850">
        <v>4</v>
      </c>
      <c r="G1850" t="s">
        <v>19</v>
      </c>
      <c r="H1850" t="s">
        <v>32</v>
      </c>
      <c r="I1850">
        <v>15.6</v>
      </c>
      <c r="J1850" t="s">
        <v>27</v>
      </c>
      <c r="K1850">
        <v>7.1</v>
      </c>
      <c r="L1850">
        <v>1.76</v>
      </c>
      <c r="M1850" t="s">
        <v>22</v>
      </c>
      <c r="N1850">
        <v>1958.4</v>
      </c>
      <c r="O1850" s="5">
        <f>(ScoreCard!$E$3-laptop_prices3[[#This Row],[Price ($)]])/ScoreCard!$E$3*ScoreCard!$E$5</f>
        <v>4.0939943818769269</v>
      </c>
      <c r="P1850" s="5">
        <f>laptop_prices3[[#This Row],[RAM (GB)]]/ScoreCard!$F$3*ScoreCard!$F$5</f>
        <v>0.4375</v>
      </c>
      <c r="Q1850" s="5">
        <f>laptop_prices3[[#This Row],[Screen Size (inch)]]/ScoreCard!$G$3*ScoreCard!$G$5</f>
        <v>1.8034682080924855</v>
      </c>
      <c r="R1850" s="5">
        <f>laptop_prices3[[#This Row],[Battery Life (hours)]]/ScoreCard!$H$3*ScoreCard!$H$5</f>
        <v>4.1416666666666666</v>
      </c>
      <c r="S1850" s="5">
        <f>ScoreCard!$I$3-laptop_prices3[[#This Row],[Weight (kg)]]/ScoreCard!$I$3*ScoreCard!$I$5</f>
        <v>2.4942857142857142</v>
      </c>
      <c r="T1850" s="6" cm="1">
        <f t="array" ref="T1850">_xlfn.IFS(laptop_prices3[[#This Row],[Storage]]="512GB SSD", 512, laptop_prices3[[#This Row],[Storage]] = "1TB SSD", 1000, laptop_prices3[[#This Row],[Storage]] = "2TB SSD", 2000, laptop_prices3[[#This Row],[Storage]]= "256GB SSD", 256, laptop_prices3[[#This Row],[Storage]] = "1TB HDD", 1000*0.7)</f>
        <v>1000</v>
      </c>
      <c r="U1850" s="5">
        <f>laptop_prices3[[#This Row],[Storage Raw Value]]/ScoreCard!$J$3*ScoreCard!$J$5</f>
        <v>4</v>
      </c>
    </row>
    <row r="1851" spans="2:21" x14ac:dyDescent="0.2">
      <c r="B1851" s="4" cm="1">
        <f t="array" ref="B1851">SUM(laptop_prices3[[#This Row],[RAM Comp]:[Weight Comp]]+laptop_prices3[[#This Row],[Storage Comp]])</f>
        <v>21.758877649325626</v>
      </c>
      <c r="C1851">
        <v>1849</v>
      </c>
      <c r="D1851" t="s">
        <v>34</v>
      </c>
      <c r="E1851" t="s">
        <v>24</v>
      </c>
      <c r="F1851">
        <v>4</v>
      </c>
      <c r="G1851" t="s">
        <v>42</v>
      </c>
      <c r="H1851" t="s">
        <v>26</v>
      </c>
      <c r="I1851">
        <v>16</v>
      </c>
      <c r="J1851" t="s">
        <v>43</v>
      </c>
      <c r="K1851">
        <v>10.1</v>
      </c>
      <c r="L1851">
        <v>1.96</v>
      </c>
      <c r="M1851" t="s">
        <v>46</v>
      </c>
      <c r="N1851">
        <v>835.56</v>
      </c>
      <c r="O1851" s="5">
        <f>(ScoreCard!$E$3-laptop_prices3[[#This Row],[Price ($)]])/ScoreCard!$E$3*ScoreCard!$E$5</f>
        <v>4.6134487059441813</v>
      </c>
      <c r="P1851" s="5">
        <f>laptop_prices3[[#This Row],[RAM (GB)]]/ScoreCard!$F$3*ScoreCard!$F$5</f>
        <v>0.4375</v>
      </c>
      <c r="Q1851" s="5">
        <f>laptop_prices3[[#This Row],[Screen Size (inch)]]/ScoreCard!$G$3*ScoreCard!$G$5</f>
        <v>1.8497109826589595</v>
      </c>
      <c r="R1851" s="5">
        <f>laptop_prices3[[#This Row],[Battery Life (hours)]]/ScoreCard!$H$3*ScoreCard!$H$5</f>
        <v>5.8916666666666666</v>
      </c>
      <c r="S1851" s="5">
        <f>ScoreCard!$I$3-laptop_prices3[[#This Row],[Weight (kg)]]/ScoreCard!$I$3*ScoreCard!$I$5</f>
        <v>2.38</v>
      </c>
      <c r="T1851" s="6" cm="1">
        <f t="array" ref="T1851">_xlfn.IFS(laptop_prices3[[#This Row],[Storage]]="512GB SSD", 512, laptop_prices3[[#This Row],[Storage]] = "1TB SSD", 1000, laptop_prices3[[#This Row],[Storage]] = "2TB SSD", 2000, laptop_prices3[[#This Row],[Storage]]= "256GB SSD", 256, laptop_prices3[[#This Row],[Storage]] = "1TB HDD", 1000*0.7)</f>
        <v>700</v>
      </c>
      <c r="U1851" s="5">
        <f>laptop_prices3[[#This Row],[Storage Raw Value]]/ScoreCard!$J$3*ScoreCard!$J$5</f>
        <v>2.8</v>
      </c>
    </row>
    <row r="1852" spans="2:21" x14ac:dyDescent="0.2">
      <c r="B1852" s="4" cm="1">
        <f t="array" ref="B1852">SUM(laptop_prices3[[#This Row],[RAM Comp]:[Weight Comp]]+laptop_prices3[[#This Row],[Storage Comp]])</f>
        <v>15.233568125516102</v>
      </c>
      <c r="C1852">
        <v>1850</v>
      </c>
      <c r="D1852" t="s">
        <v>36</v>
      </c>
      <c r="E1852" t="s">
        <v>24</v>
      </c>
      <c r="F1852">
        <v>16</v>
      </c>
      <c r="G1852" t="s">
        <v>29</v>
      </c>
      <c r="H1852" t="s">
        <v>40</v>
      </c>
      <c r="I1852">
        <v>16</v>
      </c>
      <c r="J1852" t="s">
        <v>15</v>
      </c>
      <c r="K1852">
        <v>9.9</v>
      </c>
      <c r="L1852">
        <v>3.04</v>
      </c>
      <c r="M1852" t="s">
        <v>46</v>
      </c>
      <c r="N1852">
        <v>1518.32</v>
      </c>
      <c r="O1852" s="5">
        <f>(ScoreCard!$E$3-laptop_prices3[[#This Row],[Price ($)]])/ScoreCard!$E$3*ScoreCard!$E$5</f>
        <v>4.2975865757206773</v>
      </c>
      <c r="P1852" s="5">
        <f>laptop_prices3[[#This Row],[RAM (GB)]]/ScoreCard!$F$3*ScoreCard!$F$5</f>
        <v>1.75</v>
      </c>
      <c r="Q1852" s="5">
        <f>laptop_prices3[[#This Row],[Screen Size (inch)]]/ScoreCard!$G$3*ScoreCard!$G$5</f>
        <v>1.8497109826589595</v>
      </c>
      <c r="R1852" s="5">
        <f>laptop_prices3[[#This Row],[Battery Life (hours)]]/ScoreCard!$H$3*ScoreCard!$H$5</f>
        <v>5.7750000000000004</v>
      </c>
      <c r="S1852" s="5">
        <f>ScoreCard!$I$3-laptop_prices3[[#This Row],[Weight (kg)]]/ScoreCard!$I$3*ScoreCard!$I$5</f>
        <v>1.7628571428571429</v>
      </c>
      <c r="T1852" s="6" cm="1">
        <f t="array" ref="T1852">_xlfn.IFS(laptop_prices3[[#This Row],[Storage]]="512GB SSD", 512, laptop_prices3[[#This Row],[Storage]] = "1TB SSD", 1000, laptop_prices3[[#This Row],[Storage]] = "2TB SSD", 2000, laptop_prices3[[#This Row],[Storage]]= "256GB SSD", 256, laptop_prices3[[#This Row],[Storage]] = "1TB HDD", 1000*0.7)</f>
        <v>256</v>
      </c>
      <c r="U1852" s="5">
        <f>laptop_prices3[[#This Row],[Storage Raw Value]]/ScoreCard!$J$3*ScoreCard!$J$5</f>
        <v>1.024</v>
      </c>
    </row>
    <row r="1853" spans="2:21" x14ac:dyDescent="0.2">
      <c r="B1853" s="4" cm="1">
        <f t="array" ref="B1853">SUM(laptop_prices3[[#This Row],[RAM Comp]:[Weight Comp]]+laptop_prices3[[#This Row],[Storage Comp]])</f>
        <v>19.828044315992294</v>
      </c>
      <c r="C1853">
        <v>1851</v>
      </c>
      <c r="D1853" t="s">
        <v>17</v>
      </c>
      <c r="E1853" t="s">
        <v>48</v>
      </c>
      <c r="F1853">
        <v>8</v>
      </c>
      <c r="G1853" t="s">
        <v>42</v>
      </c>
      <c r="H1853" t="s">
        <v>40</v>
      </c>
      <c r="I1853">
        <v>16</v>
      </c>
      <c r="J1853" t="s">
        <v>27</v>
      </c>
      <c r="K1853">
        <v>7</v>
      </c>
      <c r="L1853">
        <v>2.94</v>
      </c>
      <c r="M1853" t="s">
        <v>46</v>
      </c>
      <c r="N1853">
        <v>2724.66</v>
      </c>
      <c r="O1853" s="5">
        <f>(ScoreCard!$E$3-laptop_prices3[[#This Row],[Price ($)]])/ScoreCard!$E$3*ScoreCard!$E$5</f>
        <v>3.7395030292712357</v>
      </c>
      <c r="P1853" s="5">
        <f>laptop_prices3[[#This Row],[RAM (GB)]]/ScoreCard!$F$3*ScoreCard!$F$5</f>
        <v>0.875</v>
      </c>
      <c r="Q1853" s="5">
        <f>laptop_prices3[[#This Row],[Screen Size (inch)]]/ScoreCard!$G$3*ScoreCard!$G$5</f>
        <v>1.8497109826589595</v>
      </c>
      <c r="R1853" s="5">
        <f>laptop_prices3[[#This Row],[Battery Life (hours)]]/ScoreCard!$H$3*ScoreCard!$H$5</f>
        <v>4.0833333333333339</v>
      </c>
      <c r="S1853" s="5">
        <f>ScoreCard!$I$3-laptop_prices3[[#This Row],[Weight (kg)]]/ScoreCard!$I$3*ScoreCard!$I$5</f>
        <v>1.82</v>
      </c>
      <c r="T1853" s="6" cm="1">
        <f t="array" ref="T1853">_xlfn.IFS(laptop_prices3[[#This Row],[Storage]]="512GB SSD", 512, laptop_prices3[[#This Row],[Storage]] = "1TB SSD", 1000, laptop_prices3[[#This Row],[Storage]] = "2TB SSD", 2000, laptop_prices3[[#This Row],[Storage]]= "256GB SSD", 256, laptop_prices3[[#This Row],[Storage]] = "1TB HDD", 1000*0.7)</f>
        <v>700</v>
      </c>
      <c r="U1853" s="5">
        <f>laptop_prices3[[#This Row],[Storage Raw Value]]/ScoreCard!$J$3*ScoreCard!$J$5</f>
        <v>2.8</v>
      </c>
    </row>
    <row r="1854" spans="2:21" x14ac:dyDescent="0.2">
      <c r="B1854" s="4" cm="1">
        <f t="array" ref="B1854">SUM(laptop_prices3[[#This Row],[RAM Comp]:[Weight Comp]]+laptop_prices3[[#This Row],[Storage Comp]])</f>
        <v>13.326878062207541</v>
      </c>
      <c r="C1854">
        <v>1852</v>
      </c>
      <c r="D1854" t="s">
        <v>23</v>
      </c>
      <c r="E1854" t="s">
        <v>31</v>
      </c>
      <c r="F1854">
        <v>16</v>
      </c>
      <c r="G1854" t="s">
        <v>29</v>
      </c>
      <c r="H1854" t="s">
        <v>35</v>
      </c>
      <c r="I1854">
        <v>14</v>
      </c>
      <c r="J1854" t="s">
        <v>21</v>
      </c>
      <c r="K1854">
        <v>7.4</v>
      </c>
      <c r="L1854">
        <v>3.42</v>
      </c>
      <c r="M1854" t="s">
        <v>16</v>
      </c>
      <c r="N1854">
        <v>863.82</v>
      </c>
      <c r="O1854" s="5">
        <f>(ScoreCard!$E$3-laptop_prices3[[#This Row],[Price ($)]])/ScoreCard!$E$3*ScoreCard!$E$5</f>
        <v>4.6003749116385446</v>
      </c>
      <c r="P1854" s="5">
        <f>laptop_prices3[[#This Row],[RAM (GB)]]/ScoreCard!$F$3*ScoreCard!$F$5</f>
        <v>1.75</v>
      </c>
      <c r="Q1854" s="5">
        <f>laptop_prices3[[#This Row],[Screen Size (inch)]]/ScoreCard!$G$3*ScoreCard!$G$5</f>
        <v>1.6184971098265895</v>
      </c>
      <c r="R1854" s="5">
        <f>laptop_prices3[[#This Row],[Battery Life (hours)]]/ScoreCard!$H$3*ScoreCard!$H$5</f>
        <v>4.3166666666666664</v>
      </c>
      <c r="S1854" s="5">
        <f>ScoreCard!$I$3-laptop_prices3[[#This Row],[Weight (kg)]]/ScoreCard!$I$3*ScoreCard!$I$5</f>
        <v>1.5457142857142858</v>
      </c>
      <c r="T1854" s="6" cm="1">
        <f t="array" ref="T1854">_xlfn.IFS(laptop_prices3[[#This Row],[Storage]]="512GB SSD", 512, laptop_prices3[[#This Row],[Storage]] = "1TB SSD", 1000, laptop_prices3[[#This Row],[Storage]] = "2TB SSD", 2000, laptop_prices3[[#This Row],[Storage]]= "256GB SSD", 256, laptop_prices3[[#This Row],[Storage]] = "1TB HDD", 1000*0.7)</f>
        <v>256</v>
      </c>
      <c r="U1854" s="5">
        <f>laptop_prices3[[#This Row],[Storage Raw Value]]/ScoreCard!$J$3*ScoreCard!$J$5</f>
        <v>1.024</v>
      </c>
    </row>
    <row r="1855" spans="2:21" x14ac:dyDescent="0.2">
      <c r="B1855" s="4" cm="1">
        <f t="array" ref="B1855">SUM(laptop_prices3[[#This Row],[RAM Comp]:[Weight Comp]]+laptop_prices3[[#This Row],[Storage Comp]])</f>
        <v>33.204182493806776</v>
      </c>
      <c r="C1855">
        <v>1853</v>
      </c>
      <c r="D1855" t="s">
        <v>28</v>
      </c>
      <c r="E1855" t="s">
        <v>24</v>
      </c>
      <c r="F1855">
        <v>64</v>
      </c>
      <c r="G1855" t="s">
        <v>19</v>
      </c>
      <c r="H1855" t="s">
        <v>20</v>
      </c>
      <c r="I1855">
        <v>15.6</v>
      </c>
      <c r="J1855" t="s">
        <v>21</v>
      </c>
      <c r="K1855">
        <v>9.9</v>
      </c>
      <c r="L1855">
        <v>1.53</v>
      </c>
      <c r="M1855" t="s">
        <v>46</v>
      </c>
      <c r="N1855">
        <v>2066.58</v>
      </c>
      <c r="O1855" s="5">
        <f>(ScoreCard!$E$3-laptop_prices3[[#This Row],[Price ($)]])/ScoreCard!$E$3*ScoreCard!$E$5</f>
        <v>4.0439475641846503</v>
      </c>
      <c r="P1855" s="5">
        <f>laptop_prices3[[#This Row],[RAM (GB)]]/ScoreCard!$F$3*ScoreCard!$F$5</f>
        <v>7</v>
      </c>
      <c r="Q1855" s="5">
        <f>laptop_prices3[[#This Row],[Screen Size (inch)]]/ScoreCard!$G$3*ScoreCard!$G$5</f>
        <v>1.8034682080924855</v>
      </c>
      <c r="R1855" s="5">
        <f>laptop_prices3[[#This Row],[Battery Life (hours)]]/ScoreCard!$H$3*ScoreCard!$H$5</f>
        <v>5.7750000000000004</v>
      </c>
      <c r="S1855" s="5">
        <f>ScoreCard!$I$3-laptop_prices3[[#This Row],[Weight (kg)]]/ScoreCard!$I$3*ScoreCard!$I$5</f>
        <v>2.6257142857142854</v>
      </c>
      <c r="T1855" s="6" cm="1">
        <f t="array" ref="T1855">_xlfn.IFS(laptop_prices3[[#This Row],[Storage]]="512GB SSD", 512, laptop_prices3[[#This Row],[Storage]] = "1TB SSD", 1000, laptop_prices3[[#This Row],[Storage]] = "2TB SSD", 2000, laptop_prices3[[#This Row],[Storage]]= "256GB SSD", 256, laptop_prices3[[#This Row],[Storage]] = "1TB HDD", 1000*0.7)</f>
        <v>1000</v>
      </c>
      <c r="U1855" s="5">
        <f>laptop_prices3[[#This Row],[Storage Raw Value]]/ScoreCard!$J$3*ScoreCard!$J$5</f>
        <v>4</v>
      </c>
    </row>
    <row r="1856" spans="2:21" x14ac:dyDescent="0.2">
      <c r="B1856" s="4" cm="1">
        <f t="array" ref="B1856">SUM(laptop_prices3[[#This Row],[RAM Comp]:[Weight Comp]]+laptop_prices3[[#This Row],[Storage Comp]])</f>
        <v>18.780809523809523</v>
      </c>
      <c r="C1856">
        <v>1854</v>
      </c>
      <c r="D1856" t="s">
        <v>33</v>
      </c>
      <c r="E1856" t="s">
        <v>24</v>
      </c>
      <c r="F1856">
        <v>32</v>
      </c>
      <c r="G1856" t="s">
        <v>13</v>
      </c>
      <c r="H1856" t="s">
        <v>14</v>
      </c>
      <c r="I1856">
        <v>17.3</v>
      </c>
      <c r="J1856" t="s">
        <v>21</v>
      </c>
      <c r="K1856">
        <v>5.3</v>
      </c>
      <c r="L1856">
        <v>2.63</v>
      </c>
      <c r="M1856" t="s">
        <v>16</v>
      </c>
      <c r="N1856">
        <v>1613.56</v>
      </c>
      <c r="O1856" s="5">
        <f>(ScoreCard!$E$3-laptop_prices3[[#This Row],[Price ($)]])/ScoreCard!$E$3*ScoreCard!$E$5</f>
        <v>4.2535261309340964</v>
      </c>
      <c r="P1856" s="5">
        <f>laptop_prices3[[#This Row],[RAM (GB)]]/ScoreCard!$F$3*ScoreCard!$F$5</f>
        <v>3.5</v>
      </c>
      <c r="Q1856" s="5">
        <f>laptop_prices3[[#This Row],[Screen Size (inch)]]/ScoreCard!$G$3*ScoreCard!$G$5</f>
        <v>2</v>
      </c>
      <c r="R1856" s="5">
        <f>laptop_prices3[[#This Row],[Battery Life (hours)]]/ScoreCard!$H$3*ScoreCard!$H$5</f>
        <v>3.0916666666666668</v>
      </c>
      <c r="S1856" s="5">
        <f>ScoreCard!$I$3-laptop_prices3[[#This Row],[Weight (kg)]]/ScoreCard!$I$3*ScoreCard!$I$5</f>
        <v>1.9971428571428571</v>
      </c>
      <c r="T1856" s="6" cm="1">
        <f t="array" ref="T1856">_xlfn.IFS(laptop_prices3[[#This Row],[Storage]]="512GB SSD", 512, laptop_prices3[[#This Row],[Storage]] = "1TB SSD", 1000, laptop_prices3[[#This Row],[Storage]] = "2TB SSD", 2000, laptop_prices3[[#This Row],[Storage]]= "256GB SSD", 256, laptop_prices3[[#This Row],[Storage]] = "1TB HDD", 1000*0.7)</f>
        <v>512</v>
      </c>
      <c r="U1856" s="5">
        <f>laptop_prices3[[#This Row],[Storage Raw Value]]/ScoreCard!$J$3*ScoreCard!$J$5</f>
        <v>2.048</v>
      </c>
    </row>
    <row r="1857" spans="2:21" x14ac:dyDescent="0.2">
      <c r="B1857" s="4" cm="1">
        <f t="array" ref="B1857">SUM(laptop_prices3[[#This Row],[RAM Comp]:[Weight Comp]]+laptop_prices3[[#This Row],[Storage Comp]])</f>
        <v>22.312277731902007</v>
      </c>
      <c r="C1857">
        <v>1855</v>
      </c>
      <c r="D1857" t="s">
        <v>36</v>
      </c>
      <c r="E1857" t="s">
        <v>48</v>
      </c>
      <c r="F1857">
        <v>32</v>
      </c>
      <c r="G1857" t="s">
        <v>42</v>
      </c>
      <c r="H1857" t="s">
        <v>35</v>
      </c>
      <c r="I1857">
        <v>15.6</v>
      </c>
      <c r="J1857" t="s">
        <v>43</v>
      </c>
      <c r="K1857">
        <v>5.3</v>
      </c>
      <c r="L1857">
        <v>1.37</v>
      </c>
      <c r="M1857" t="s">
        <v>22</v>
      </c>
      <c r="N1857">
        <v>1686.66</v>
      </c>
      <c r="O1857" s="5">
        <f>(ScoreCard!$E$3-laptop_prices3[[#This Row],[Price ($)]])/ScoreCard!$E$3*ScoreCard!$E$5</f>
        <v>4.2197082128965162</v>
      </c>
      <c r="P1857" s="5">
        <f>laptop_prices3[[#This Row],[RAM (GB)]]/ScoreCard!$F$3*ScoreCard!$F$5</f>
        <v>3.5</v>
      </c>
      <c r="Q1857" s="5">
        <f>laptop_prices3[[#This Row],[Screen Size (inch)]]/ScoreCard!$G$3*ScoreCard!$G$5</f>
        <v>1.8034682080924855</v>
      </c>
      <c r="R1857" s="5">
        <f>laptop_prices3[[#This Row],[Battery Life (hours)]]/ScoreCard!$H$3*ScoreCard!$H$5</f>
        <v>3.0916666666666668</v>
      </c>
      <c r="S1857" s="5">
        <f>ScoreCard!$I$3-laptop_prices3[[#This Row],[Weight (kg)]]/ScoreCard!$I$3*ScoreCard!$I$5</f>
        <v>2.7171428571428571</v>
      </c>
      <c r="T1857" s="6" cm="1">
        <f t="array" ref="T1857">_xlfn.IFS(laptop_prices3[[#This Row],[Storage]]="512GB SSD", 512, laptop_prices3[[#This Row],[Storage]] = "1TB SSD", 1000, laptop_prices3[[#This Row],[Storage]] = "2TB SSD", 2000, laptop_prices3[[#This Row],[Storage]]= "256GB SSD", 256, laptop_prices3[[#This Row],[Storage]] = "1TB HDD", 1000*0.7)</f>
        <v>700</v>
      </c>
      <c r="U1857" s="5">
        <f>laptop_prices3[[#This Row],[Storage Raw Value]]/ScoreCard!$J$3*ScoreCard!$J$5</f>
        <v>2.8</v>
      </c>
    </row>
    <row r="1858" spans="2:21" x14ac:dyDescent="0.2">
      <c r="B1858" s="4" cm="1">
        <f t="array" ref="B1858">SUM(laptop_prices3[[#This Row],[RAM Comp]:[Weight Comp]]+laptop_prices3[[#This Row],[Storage Comp]])</f>
        <v>23.886477016240022</v>
      </c>
      <c r="C1858">
        <v>1856</v>
      </c>
      <c r="D1858" t="s">
        <v>38</v>
      </c>
      <c r="E1858" t="s">
        <v>31</v>
      </c>
      <c r="F1858">
        <v>64</v>
      </c>
      <c r="G1858" t="s">
        <v>13</v>
      </c>
      <c r="H1858" t="s">
        <v>40</v>
      </c>
      <c r="I1858">
        <v>13.3</v>
      </c>
      <c r="J1858" t="s">
        <v>43</v>
      </c>
      <c r="K1858">
        <v>9.1</v>
      </c>
      <c r="L1858">
        <v>2.89</v>
      </c>
      <c r="M1858" t="s">
        <v>30</v>
      </c>
      <c r="N1858">
        <v>1882.39</v>
      </c>
      <c r="O1858" s="5">
        <f>(ScoreCard!$E$3-laptop_prices3[[#This Row],[Price ($)]])/ScoreCard!$E$3*ScoreCard!$E$5</f>
        <v>4.1291585398801613</v>
      </c>
      <c r="P1858" s="5">
        <f>laptop_prices3[[#This Row],[RAM (GB)]]/ScoreCard!$F$3*ScoreCard!$F$5</f>
        <v>7</v>
      </c>
      <c r="Q1858" s="5">
        <f>laptop_prices3[[#This Row],[Screen Size (inch)]]/ScoreCard!$G$3*ScoreCard!$G$5</f>
        <v>1.5375722543352601</v>
      </c>
      <c r="R1858" s="5">
        <f>laptop_prices3[[#This Row],[Battery Life (hours)]]/ScoreCard!$H$3*ScoreCard!$H$5</f>
        <v>5.3083333333333336</v>
      </c>
      <c r="S1858" s="5">
        <f>ScoreCard!$I$3-laptop_prices3[[#This Row],[Weight (kg)]]/ScoreCard!$I$3*ScoreCard!$I$5</f>
        <v>1.8485714285714285</v>
      </c>
      <c r="T1858" s="6" cm="1">
        <f t="array" ref="T1858">_xlfn.IFS(laptop_prices3[[#This Row],[Storage]]="512GB SSD", 512, laptop_prices3[[#This Row],[Storage]] = "1TB SSD", 1000, laptop_prices3[[#This Row],[Storage]] = "2TB SSD", 2000, laptop_prices3[[#This Row],[Storage]]= "256GB SSD", 256, laptop_prices3[[#This Row],[Storage]] = "1TB HDD", 1000*0.7)</f>
        <v>512</v>
      </c>
      <c r="U1858" s="5">
        <f>laptop_prices3[[#This Row],[Storage Raw Value]]/ScoreCard!$J$3*ScoreCard!$J$5</f>
        <v>2.048</v>
      </c>
    </row>
    <row r="1859" spans="2:21" x14ac:dyDescent="0.2">
      <c r="B1859" s="4" cm="1">
        <f t="array" ref="B1859">SUM(laptop_prices3[[#This Row],[RAM Comp]:[Weight Comp]]+laptop_prices3[[#This Row],[Storage Comp]])</f>
        <v>15.556901458849435</v>
      </c>
      <c r="C1859">
        <v>1857</v>
      </c>
      <c r="D1859" t="s">
        <v>33</v>
      </c>
      <c r="E1859" t="s">
        <v>37</v>
      </c>
      <c r="F1859">
        <v>8</v>
      </c>
      <c r="G1859" t="s">
        <v>29</v>
      </c>
      <c r="H1859" t="s">
        <v>20</v>
      </c>
      <c r="I1859">
        <v>16</v>
      </c>
      <c r="J1859" t="s">
        <v>21</v>
      </c>
      <c r="K1859">
        <v>11.2</v>
      </c>
      <c r="L1859">
        <v>2.27</v>
      </c>
      <c r="M1859" t="s">
        <v>22</v>
      </c>
      <c r="N1859">
        <v>1670.55</v>
      </c>
      <c r="O1859" s="5">
        <f>(ScoreCard!$E$3-laptop_prices3[[#This Row],[Price ($)]])/ScoreCard!$E$3*ScoreCard!$E$5</f>
        <v>4.2271611083764808</v>
      </c>
      <c r="P1859" s="5">
        <f>laptop_prices3[[#This Row],[RAM (GB)]]/ScoreCard!$F$3*ScoreCard!$F$5</f>
        <v>0.875</v>
      </c>
      <c r="Q1859" s="5">
        <f>laptop_prices3[[#This Row],[Screen Size (inch)]]/ScoreCard!$G$3*ScoreCard!$G$5</f>
        <v>1.8497109826589595</v>
      </c>
      <c r="R1859" s="5">
        <f>laptop_prices3[[#This Row],[Battery Life (hours)]]/ScoreCard!$H$3*ScoreCard!$H$5</f>
        <v>6.5333333333333323</v>
      </c>
      <c r="S1859" s="5">
        <f>ScoreCard!$I$3-laptop_prices3[[#This Row],[Weight (kg)]]/ScoreCard!$I$3*ScoreCard!$I$5</f>
        <v>2.2028571428571428</v>
      </c>
      <c r="T1859" s="6" cm="1">
        <f t="array" ref="T1859">_xlfn.IFS(laptop_prices3[[#This Row],[Storage]]="512GB SSD", 512, laptop_prices3[[#This Row],[Storage]] = "1TB SSD", 1000, laptop_prices3[[#This Row],[Storage]] = "2TB SSD", 2000, laptop_prices3[[#This Row],[Storage]]= "256GB SSD", 256, laptop_prices3[[#This Row],[Storage]] = "1TB HDD", 1000*0.7)</f>
        <v>256</v>
      </c>
      <c r="U1859" s="5">
        <f>laptop_prices3[[#This Row],[Storage Raw Value]]/ScoreCard!$J$3*ScoreCard!$J$5</f>
        <v>1.024</v>
      </c>
    </row>
    <row r="1860" spans="2:21" x14ac:dyDescent="0.2">
      <c r="B1860" s="4" cm="1">
        <f t="array" ref="B1860">SUM(laptop_prices3[[#This Row],[RAM Comp]:[Weight Comp]]+laptop_prices3[[#This Row],[Storage Comp]])</f>
        <v>26.465</v>
      </c>
      <c r="C1860">
        <v>1858</v>
      </c>
      <c r="D1860" t="s">
        <v>47</v>
      </c>
      <c r="E1860" t="s">
        <v>39</v>
      </c>
      <c r="F1860">
        <v>8</v>
      </c>
      <c r="G1860" t="s">
        <v>19</v>
      </c>
      <c r="H1860" t="s">
        <v>14</v>
      </c>
      <c r="I1860">
        <v>17.3</v>
      </c>
      <c r="J1860" t="s">
        <v>27</v>
      </c>
      <c r="K1860">
        <v>9</v>
      </c>
      <c r="L1860">
        <v>2.0299999999999998</v>
      </c>
      <c r="M1860" t="s">
        <v>46</v>
      </c>
      <c r="N1860">
        <v>2463.0100000000002</v>
      </c>
      <c r="O1860" s="5">
        <f>(ScoreCard!$E$3-laptop_prices3[[#This Row],[Price ($)]])/ScoreCard!$E$3*ScoreCard!$E$5</f>
        <v>3.8605489698257194</v>
      </c>
      <c r="P1860" s="5">
        <f>laptop_prices3[[#This Row],[RAM (GB)]]/ScoreCard!$F$3*ScoreCard!$F$5</f>
        <v>0.875</v>
      </c>
      <c r="Q1860" s="5">
        <f>laptop_prices3[[#This Row],[Screen Size (inch)]]/ScoreCard!$G$3*ScoreCard!$G$5</f>
        <v>2</v>
      </c>
      <c r="R1860" s="5">
        <f>laptop_prices3[[#This Row],[Battery Life (hours)]]/ScoreCard!$H$3*ScoreCard!$H$5</f>
        <v>5.25</v>
      </c>
      <c r="S1860" s="5">
        <f>ScoreCard!$I$3-laptop_prices3[[#This Row],[Weight (kg)]]/ScoreCard!$I$3*ScoreCard!$I$5</f>
        <v>2.34</v>
      </c>
      <c r="T1860" s="6" cm="1">
        <f t="array" ref="T1860">_xlfn.IFS(laptop_prices3[[#This Row],[Storage]]="512GB SSD", 512, laptop_prices3[[#This Row],[Storage]] = "1TB SSD", 1000, laptop_prices3[[#This Row],[Storage]] = "2TB SSD", 2000, laptop_prices3[[#This Row],[Storage]]= "256GB SSD", 256, laptop_prices3[[#This Row],[Storage]] = "1TB HDD", 1000*0.7)</f>
        <v>1000</v>
      </c>
      <c r="U1860" s="5">
        <f>laptop_prices3[[#This Row],[Storage Raw Value]]/ScoreCard!$J$3*ScoreCard!$J$5</f>
        <v>4</v>
      </c>
    </row>
    <row r="1861" spans="2:21" x14ac:dyDescent="0.2">
      <c r="B1861" s="4" cm="1">
        <f t="array" ref="B1861">SUM(laptop_prices3[[#This Row],[RAM Comp]:[Weight Comp]]+laptop_prices3[[#This Row],[Storage Comp]])</f>
        <v>19.848944398568676</v>
      </c>
      <c r="C1861">
        <v>1859</v>
      </c>
      <c r="D1861" t="s">
        <v>11</v>
      </c>
      <c r="E1861" t="s">
        <v>24</v>
      </c>
      <c r="F1861">
        <v>8</v>
      </c>
      <c r="G1861" t="s">
        <v>42</v>
      </c>
      <c r="H1861" t="s">
        <v>14</v>
      </c>
      <c r="I1861">
        <v>15.6</v>
      </c>
      <c r="J1861" t="s">
        <v>43</v>
      </c>
      <c r="K1861">
        <v>6.4</v>
      </c>
      <c r="L1861">
        <v>2.21</v>
      </c>
      <c r="M1861" t="s">
        <v>22</v>
      </c>
      <c r="N1861">
        <v>1465.99</v>
      </c>
      <c r="O1861" s="5">
        <f>(ScoreCard!$E$3-laptop_prices3[[#This Row],[Price ($)]])/ScoreCard!$E$3*ScoreCard!$E$5</f>
        <v>4.3217957638315747</v>
      </c>
      <c r="P1861" s="5">
        <f>laptop_prices3[[#This Row],[RAM (GB)]]/ScoreCard!$F$3*ScoreCard!$F$5</f>
        <v>0.875</v>
      </c>
      <c r="Q1861" s="5">
        <f>laptop_prices3[[#This Row],[Screen Size (inch)]]/ScoreCard!$G$3*ScoreCard!$G$5</f>
        <v>1.8034682080924855</v>
      </c>
      <c r="R1861" s="5">
        <f>laptop_prices3[[#This Row],[Battery Life (hours)]]/ScoreCard!$H$3*ScoreCard!$H$5</f>
        <v>3.7333333333333334</v>
      </c>
      <c r="S1861" s="5">
        <f>ScoreCard!$I$3-laptop_prices3[[#This Row],[Weight (kg)]]/ScoreCard!$I$3*ScoreCard!$I$5</f>
        <v>2.2371428571428571</v>
      </c>
      <c r="T1861" s="6" cm="1">
        <f t="array" ref="T1861">_xlfn.IFS(laptop_prices3[[#This Row],[Storage]]="512GB SSD", 512, laptop_prices3[[#This Row],[Storage]] = "1TB SSD", 1000, laptop_prices3[[#This Row],[Storage]] = "2TB SSD", 2000, laptop_prices3[[#This Row],[Storage]]= "256GB SSD", 256, laptop_prices3[[#This Row],[Storage]] = "1TB HDD", 1000*0.7)</f>
        <v>700</v>
      </c>
      <c r="U1861" s="5">
        <f>laptop_prices3[[#This Row],[Storage Raw Value]]/ScoreCard!$J$3*ScoreCard!$J$5</f>
        <v>2.8</v>
      </c>
    </row>
    <row r="1862" spans="2:21" x14ac:dyDescent="0.2">
      <c r="B1862" s="4" cm="1">
        <f t="array" ref="B1862">SUM(laptop_prices3[[#This Row],[RAM Comp]:[Weight Comp]]+laptop_prices3[[#This Row],[Storage Comp]])</f>
        <v>13.680449490778969</v>
      </c>
      <c r="C1862">
        <v>1860</v>
      </c>
      <c r="D1862" t="s">
        <v>33</v>
      </c>
      <c r="E1862" t="s">
        <v>24</v>
      </c>
      <c r="F1862">
        <v>8</v>
      </c>
      <c r="G1862" t="s">
        <v>29</v>
      </c>
      <c r="H1862" t="s">
        <v>35</v>
      </c>
      <c r="I1862">
        <v>14</v>
      </c>
      <c r="J1862" t="s">
        <v>21</v>
      </c>
      <c r="K1862">
        <v>7.4</v>
      </c>
      <c r="L1862">
        <v>1.27</v>
      </c>
      <c r="M1862" t="s">
        <v>30</v>
      </c>
      <c r="N1862">
        <v>968.06</v>
      </c>
      <c r="O1862" s="5">
        <f>(ScoreCard!$E$3-laptop_prices3[[#This Row],[Price ($)]])/ScoreCard!$E$3*ScoreCard!$E$5</f>
        <v>4.5521508380922073</v>
      </c>
      <c r="P1862" s="5">
        <f>laptop_prices3[[#This Row],[RAM (GB)]]/ScoreCard!$F$3*ScoreCard!$F$5</f>
        <v>0.875</v>
      </c>
      <c r="Q1862" s="5">
        <f>laptop_prices3[[#This Row],[Screen Size (inch)]]/ScoreCard!$G$3*ScoreCard!$G$5</f>
        <v>1.6184971098265895</v>
      </c>
      <c r="R1862" s="5">
        <f>laptop_prices3[[#This Row],[Battery Life (hours)]]/ScoreCard!$H$3*ScoreCard!$H$5</f>
        <v>4.3166666666666664</v>
      </c>
      <c r="S1862" s="5">
        <f>ScoreCard!$I$3-laptop_prices3[[#This Row],[Weight (kg)]]/ScoreCard!$I$3*ScoreCard!$I$5</f>
        <v>2.774285714285714</v>
      </c>
      <c r="T1862" s="6" cm="1">
        <f t="array" ref="T1862">_xlfn.IFS(laptop_prices3[[#This Row],[Storage]]="512GB SSD", 512, laptop_prices3[[#This Row],[Storage]] = "1TB SSD", 1000, laptop_prices3[[#This Row],[Storage]] = "2TB SSD", 2000, laptop_prices3[[#This Row],[Storage]]= "256GB SSD", 256, laptop_prices3[[#This Row],[Storage]] = "1TB HDD", 1000*0.7)</f>
        <v>256</v>
      </c>
      <c r="U1862" s="5">
        <f>laptop_prices3[[#This Row],[Storage Raw Value]]/ScoreCard!$J$3*ScoreCard!$J$5</f>
        <v>1.024</v>
      </c>
    </row>
    <row r="1863" spans="2:21" x14ac:dyDescent="0.2">
      <c r="B1863" s="4" cm="1">
        <f t="array" ref="B1863">SUM(laptop_prices3[[#This Row],[RAM Comp]:[Weight Comp]]+laptop_prices3[[#This Row],[Storage Comp]])</f>
        <v>20.159524635287642</v>
      </c>
      <c r="C1863">
        <v>1861</v>
      </c>
      <c r="D1863" t="s">
        <v>23</v>
      </c>
      <c r="E1863" t="s">
        <v>41</v>
      </c>
      <c r="F1863">
        <v>64</v>
      </c>
      <c r="G1863" t="s">
        <v>29</v>
      </c>
      <c r="H1863" t="s">
        <v>44</v>
      </c>
      <c r="I1863">
        <v>13.3</v>
      </c>
      <c r="J1863" t="s">
        <v>21</v>
      </c>
      <c r="K1863">
        <v>8.9</v>
      </c>
      <c r="L1863">
        <v>2.04</v>
      </c>
      <c r="M1863" t="s">
        <v>46</v>
      </c>
      <c r="N1863">
        <v>2060.6999999999998</v>
      </c>
      <c r="O1863" s="5">
        <f>(ScoreCard!$E$3-laptop_prices3[[#This Row],[Price ($)]])/ScoreCard!$E$3*ScoreCard!$E$5</f>
        <v>4.0466678016410249</v>
      </c>
      <c r="P1863" s="5">
        <f>laptop_prices3[[#This Row],[RAM (GB)]]/ScoreCard!$F$3*ScoreCard!$F$5</f>
        <v>7</v>
      </c>
      <c r="Q1863" s="5">
        <f>laptop_prices3[[#This Row],[Screen Size (inch)]]/ScoreCard!$G$3*ScoreCard!$G$5</f>
        <v>1.5375722543352601</v>
      </c>
      <c r="R1863" s="5">
        <f>laptop_prices3[[#This Row],[Battery Life (hours)]]/ScoreCard!$H$3*ScoreCard!$H$5</f>
        <v>5.1916666666666664</v>
      </c>
      <c r="S1863" s="5">
        <f>ScoreCard!$I$3-laptop_prices3[[#This Row],[Weight (kg)]]/ScoreCard!$I$3*ScoreCard!$I$5</f>
        <v>2.3342857142857145</v>
      </c>
      <c r="T1863" s="6" cm="1">
        <f t="array" ref="T1863">_xlfn.IFS(laptop_prices3[[#This Row],[Storage]]="512GB SSD", 512, laptop_prices3[[#This Row],[Storage]] = "1TB SSD", 1000, laptop_prices3[[#This Row],[Storage]] = "2TB SSD", 2000, laptop_prices3[[#This Row],[Storage]]= "256GB SSD", 256, laptop_prices3[[#This Row],[Storage]] = "1TB HDD", 1000*0.7)</f>
        <v>256</v>
      </c>
      <c r="U1863" s="5">
        <f>laptop_prices3[[#This Row],[Storage Raw Value]]/ScoreCard!$J$3*ScoreCard!$J$5</f>
        <v>1.024</v>
      </c>
    </row>
    <row r="1864" spans="2:21" x14ac:dyDescent="0.2">
      <c r="B1864" s="4" cm="1">
        <f t="array" ref="B1864">SUM(laptop_prices3[[#This Row],[RAM Comp]:[Weight Comp]]+laptop_prices3[[#This Row],[Storage Comp]])</f>
        <v>26.244953206716211</v>
      </c>
      <c r="C1864">
        <v>1862</v>
      </c>
      <c r="D1864" t="s">
        <v>47</v>
      </c>
      <c r="E1864" t="s">
        <v>24</v>
      </c>
      <c r="F1864">
        <v>16</v>
      </c>
      <c r="G1864" t="s">
        <v>19</v>
      </c>
      <c r="H1864" t="s">
        <v>20</v>
      </c>
      <c r="I1864">
        <v>13.3</v>
      </c>
      <c r="J1864" t="s">
        <v>27</v>
      </c>
      <c r="K1864">
        <v>7.7</v>
      </c>
      <c r="L1864">
        <v>1.81</v>
      </c>
      <c r="M1864" t="s">
        <v>30</v>
      </c>
      <c r="N1864">
        <v>2691.58</v>
      </c>
      <c r="O1864" s="5">
        <f>(ScoreCard!$E$3-laptop_prices3[[#This Row],[Price ($)]])/ScoreCard!$E$3*ScoreCard!$E$5</f>
        <v>3.7548066780904303</v>
      </c>
      <c r="P1864" s="5">
        <f>laptop_prices3[[#This Row],[RAM (GB)]]/ScoreCard!$F$3*ScoreCard!$F$5</f>
        <v>1.75</v>
      </c>
      <c r="Q1864" s="5">
        <f>laptop_prices3[[#This Row],[Screen Size (inch)]]/ScoreCard!$G$3*ScoreCard!$G$5</f>
        <v>1.5375722543352601</v>
      </c>
      <c r="R1864" s="5">
        <f>laptop_prices3[[#This Row],[Battery Life (hours)]]/ScoreCard!$H$3*ScoreCard!$H$5</f>
        <v>4.4916666666666671</v>
      </c>
      <c r="S1864" s="5">
        <f>ScoreCard!$I$3-laptop_prices3[[#This Row],[Weight (kg)]]/ScoreCard!$I$3*ScoreCard!$I$5</f>
        <v>2.4657142857142857</v>
      </c>
      <c r="T1864" s="6" cm="1">
        <f t="array" ref="T1864">_xlfn.IFS(laptop_prices3[[#This Row],[Storage]]="512GB SSD", 512, laptop_prices3[[#This Row],[Storage]] = "1TB SSD", 1000, laptop_prices3[[#This Row],[Storage]] = "2TB SSD", 2000, laptop_prices3[[#This Row],[Storage]]= "256GB SSD", 256, laptop_prices3[[#This Row],[Storage]] = "1TB HDD", 1000*0.7)</f>
        <v>1000</v>
      </c>
      <c r="U1864" s="5">
        <f>laptop_prices3[[#This Row],[Storage Raw Value]]/ScoreCard!$J$3*ScoreCard!$J$5</f>
        <v>4</v>
      </c>
    </row>
    <row r="1865" spans="2:21" x14ac:dyDescent="0.2">
      <c r="B1865" s="4" cm="1">
        <f t="array" ref="B1865">SUM(laptop_prices3[[#This Row],[RAM Comp]:[Weight Comp]]+laptop_prices3[[#This Row],[Storage Comp]])</f>
        <v>22.997639966969444</v>
      </c>
      <c r="C1865">
        <v>1863</v>
      </c>
      <c r="D1865" t="s">
        <v>11</v>
      </c>
      <c r="E1865" t="s">
        <v>41</v>
      </c>
      <c r="F1865">
        <v>64</v>
      </c>
      <c r="G1865" t="s">
        <v>13</v>
      </c>
      <c r="H1865" t="s">
        <v>35</v>
      </c>
      <c r="I1865">
        <v>14</v>
      </c>
      <c r="J1865" t="s">
        <v>15</v>
      </c>
      <c r="K1865">
        <v>7.8</v>
      </c>
      <c r="L1865">
        <v>3.26</v>
      </c>
      <c r="M1865" t="s">
        <v>16</v>
      </c>
      <c r="N1865">
        <v>7287.07</v>
      </c>
      <c r="O1865" s="5">
        <f>(ScoreCard!$E$3-laptop_prices3[[#This Row],[Price ($)]])/ScoreCard!$E$3*ScoreCard!$E$5</f>
        <v>1.6288161970710258</v>
      </c>
      <c r="P1865" s="5">
        <f>laptop_prices3[[#This Row],[RAM (GB)]]/ScoreCard!$F$3*ScoreCard!$F$5</f>
        <v>7</v>
      </c>
      <c r="Q1865" s="5">
        <f>laptop_prices3[[#This Row],[Screen Size (inch)]]/ScoreCard!$G$3*ScoreCard!$G$5</f>
        <v>1.6184971098265895</v>
      </c>
      <c r="R1865" s="5">
        <f>laptop_prices3[[#This Row],[Battery Life (hours)]]/ScoreCard!$H$3*ScoreCard!$H$5</f>
        <v>4.55</v>
      </c>
      <c r="S1865" s="5">
        <f>ScoreCard!$I$3-laptop_prices3[[#This Row],[Weight (kg)]]/ScoreCard!$I$3*ScoreCard!$I$5</f>
        <v>1.6371428571428572</v>
      </c>
      <c r="T1865" s="6" cm="1">
        <f t="array" ref="T1865">_xlfn.IFS(laptop_prices3[[#This Row],[Storage]]="512GB SSD", 512, laptop_prices3[[#This Row],[Storage]] = "1TB SSD", 1000, laptop_prices3[[#This Row],[Storage]] = "2TB SSD", 2000, laptop_prices3[[#This Row],[Storage]]= "256GB SSD", 256, laptop_prices3[[#This Row],[Storage]] = "1TB HDD", 1000*0.7)</f>
        <v>512</v>
      </c>
      <c r="U1865" s="5">
        <f>laptop_prices3[[#This Row],[Storage Raw Value]]/ScoreCard!$J$3*ScoreCard!$J$5</f>
        <v>2.048</v>
      </c>
    </row>
    <row r="1866" spans="2:21" x14ac:dyDescent="0.2">
      <c r="B1866" s="4" cm="1">
        <f t="array" ref="B1866">SUM(laptop_prices3[[#This Row],[RAM Comp]:[Weight Comp]]+laptop_prices3[[#This Row],[Storage Comp]])</f>
        <v>19.695878062207541</v>
      </c>
      <c r="C1866">
        <v>1864</v>
      </c>
      <c r="D1866" t="s">
        <v>36</v>
      </c>
      <c r="E1866" t="s">
        <v>31</v>
      </c>
      <c r="F1866">
        <v>16</v>
      </c>
      <c r="G1866" t="s">
        <v>42</v>
      </c>
      <c r="H1866" t="s">
        <v>26</v>
      </c>
      <c r="I1866">
        <v>14</v>
      </c>
      <c r="J1866" t="s">
        <v>15</v>
      </c>
      <c r="K1866">
        <v>4.7</v>
      </c>
      <c r="L1866">
        <v>1.95</v>
      </c>
      <c r="M1866" t="s">
        <v>30</v>
      </c>
      <c r="N1866">
        <v>1020.21</v>
      </c>
      <c r="O1866" s="5">
        <f>(ScoreCard!$E$3-laptop_prices3[[#This Row],[Price ($)]])/ScoreCard!$E$3*ScoreCard!$E$5</f>
        <v>4.5280249225565044</v>
      </c>
      <c r="P1866" s="5">
        <f>laptop_prices3[[#This Row],[RAM (GB)]]/ScoreCard!$F$3*ScoreCard!$F$5</f>
        <v>1.75</v>
      </c>
      <c r="Q1866" s="5">
        <f>laptop_prices3[[#This Row],[Screen Size (inch)]]/ScoreCard!$G$3*ScoreCard!$G$5</f>
        <v>1.6184971098265895</v>
      </c>
      <c r="R1866" s="5">
        <f>laptop_prices3[[#This Row],[Battery Life (hours)]]/ScoreCard!$H$3*ScoreCard!$H$5</f>
        <v>2.7416666666666667</v>
      </c>
      <c r="S1866" s="5">
        <f>ScoreCard!$I$3-laptop_prices3[[#This Row],[Weight (kg)]]/ScoreCard!$I$3*ScoreCard!$I$5</f>
        <v>2.3857142857142857</v>
      </c>
      <c r="T1866" s="6" cm="1">
        <f t="array" ref="T1866">_xlfn.IFS(laptop_prices3[[#This Row],[Storage]]="512GB SSD", 512, laptop_prices3[[#This Row],[Storage]] = "1TB SSD", 1000, laptop_prices3[[#This Row],[Storage]] = "2TB SSD", 2000, laptop_prices3[[#This Row],[Storage]]= "256GB SSD", 256, laptop_prices3[[#This Row],[Storage]] = "1TB HDD", 1000*0.7)</f>
        <v>700</v>
      </c>
      <c r="U1866" s="5">
        <f>laptop_prices3[[#This Row],[Storage Raw Value]]/ScoreCard!$J$3*ScoreCard!$J$5</f>
        <v>2.8</v>
      </c>
    </row>
    <row r="1867" spans="2:21" x14ac:dyDescent="0.2">
      <c r="B1867" s="4" cm="1">
        <f t="array" ref="B1867">SUM(laptop_prices3[[#This Row],[RAM Comp]:[Weight Comp]]+laptop_prices3[[#This Row],[Storage Comp]])</f>
        <v>21.585952380952378</v>
      </c>
      <c r="C1867">
        <v>1865</v>
      </c>
      <c r="D1867" t="s">
        <v>17</v>
      </c>
      <c r="E1867" t="s">
        <v>41</v>
      </c>
      <c r="F1867">
        <v>16</v>
      </c>
      <c r="G1867" t="s">
        <v>42</v>
      </c>
      <c r="H1867" t="s">
        <v>14</v>
      </c>
      <c r="I1867">
        <v>17.3</v>
      </c>
      <c r="J1867" t="s">
        <v>27</v>
      </c>
      <c r="K1867">
        <v>7.1</v>
      </c>
      <c r="L1867">
        <v>1.76</v>
      </c>
      <c r="M1867" t="s">
        <v>30</v>
      </c>
      <c r="N1867">
        <v>4150.29</v>
      </c>
      <c r="O1867" s="5">
        <f>(ScoreCard!$E$3-laptop_prices3[[#This Row],[Price ($)]])/ScoreCard!$E$3*ScoreCard!$E$5</f>
        <v>3.0799703549632307</v>
      </c>
      <c r="P1867" s="5">
        <f>laptop_prices3[[#This Row],[RAM (GB)]]/ScoreCard!$F$3*ScoreCard!$F$5</f>
        <v>1.75</v>
      </c>
      <c r="Q1867" s="5">
        <f>laptop_prices3[[#This Row],[Screen Size (inch)]]/ScoreCard!$G$3*ScoreCard!$G$5</f>
        <v>2</v>
      </c>
      <c r="R1867" s="5">
        <f>laptop_prices3[[#This Row],[Battery Life (hours)]]/ScoreCard!$H$3*ScoreCard!$H$5</f>
        <v>4.1416666666666666</v>
      </c>
      <c r="S1867" s="5">
        <f>ScoreCard!$I$3-laptop_prices3[[#This Row],[Weight (kg)]]/ScoreCard!$I$3*ScoreCard!$I$5</f>
        <v>2.4942857142857142</v>
      </c>
      <c r="T1867" s="6" cm="1">
        <f t="array" ref="T1867">_xlfn.IFS(laptop_prices3[[#This Row],[Storage]]="512GB SSD", 512, laptop_prices3[[#This Row],[Storage]] = "1TB SSD", 1000, laptop_prices3[[#This Row],[Storage]] = "2TB SSD", 2000, laptop_prices3[[#This Row],[Storage]]= "256GB SSD", 256, laptop_prices3[[#This Row],[Storage]] = "1TB HDD", 1000*0.7)</f>
        <v>700</v>
      </c>
      <c r="U1867" s="5">
        <f>laptop_prices3[[#This Row],[Storage Raw Value]]/ScoreCard!$J$3*ScoreCard!$J$5</f>
        <v>2.8</v>
      </c>
    </row>
    <row r="1868" spans="2:21" x14ac:dyDescent="0.2">
      <c r="B1868" s="4" cm="1">
        <f t="array" ref="B1868">SUM(laptop_prices3[[#This Row],[RAM Comp]:[Weight Comp]]+laptop_prices3[[#This Row],[Storage Comp]])</f>
        <v>32.937572254335258</v>
      </c>
      <c r="C1868">
        <v>1866</v>
      </c>
      <c r="D1868" t="s">
        <v>45</v>
      </c>
      <c r="E1868" t="s">
        <v>48</v>
      </c>
      <c r="F1868">
        <v>64</v>
      </c>
      <c r="G1868" t="s">
        <v>19</v>
      </c>
      <c r="H1868" t="s">
        <v>14</v>
      </c>
      <c r="I1868">
        <v>13.3</v>
      </c>
      <c r="J1868" t="s">
        <v>27</v>
      </c>
      <c r="K1868">
        <v>10.8</v>
      </c>
      <c r="L1868">
        <v>2.4500000000000002</v>
      </c>
      <c r="M1868" t="s">
        <v>30</v>
      </c>
      <c r="N1868">
        <v>4857.53</v>
      </c>
      <c r="O1868" s="5">
        <f>(ScoreCard!$E$3-laptop_prices3[[#This Row],[Price ($)]])/ScoreCard!$E$3*ScoreCard!$E$5</f>
        <v>2.7527831545131889</v>
      </c>
      <c r="P1868" s="5">
        <f>laptop_prices3[[#This Row],[RAM (GB)]]/ScoreCard!$F$3*ScoreCard!$F$5</f>
        <v>7</v>
      </c>
      <c r="Q1868" s="5">
        <f>laptop_prices3[[#This Row],[Screen Size (inch)]]/ScoreCard!$G$3*ScoreCard!$G$5</f>
        <v>1.5375722543352601</v>
      </c>
      <c r="R1868" s="5">
        <f>laptop_prices3[[#This Row],[Battery Life (hours)]]/ScoreCard!$H$3*ScoreCard!$H$5</f>
        <v>6.3</v>
      </c>
      <c r="S1868" s="5">
        <f>ScoreCard!$I$3-laptop_prices3[[#This Row],[Weight (kg)]]/ScoreCard!$I$3*ScoreCard!$I$5</f>
        <v>2.0999999999999996</v>
      </c>
      <c r="T1868" s="6" cm="1">
        <f t="array" ref="T1868">_xlfn.IFS(laptop_prices3[[#This Row],[Storage]]="512GB SSD", 512, laptop_prices3[[#This Row],[Storage]] = "1TB SSD", 1000, laptop_prices3[[#This Row],[Storage]] = "2TB SSD", 2000, laptop_prices3[[#This Row],[Storage]]= "256GB SSD", 256, laptop_prices3[[#This Row],[Storage]] = "1TB HDD", 1000*0.7)</f>
        <v>1000</v>
      </c>
      <c r="U1868" s="5">
        <f>laptop_prices3[[#This Row],[Storage Raw Value]]/ScoreCard!$J$3*ScoreCard!$J$5</f>
        <v>4</v>
      </c>
    </row>
    <row r="1869" spans="2:21" x14ac:dyDescent="0.2">
      <c r="B1869" s="4" cm="1">
        <f t="array" ref="B1869">SUM(laptop_prices3[[#This Row],[RAM Comp]:[Weight Comp]]+laptop_prices3[[#This Row],[Storage Comp]])</f>
        <v>28.154047619047621</v>
      </c>
      <c r="C1869">
        <v>1867</v>
      </c>
      <c r="D1869" t="s">
        <v>11</v>
      </c>
      <c r="E1869" t="s">
        <v>39</v>
      </c>
      <c r="F1869">
        <v>64</v>
      </c>
      <c r="G1869" t="s">
        <v>42</v>
      </c>
      <c r="H1869" t="s">
        <v>14</v>
      </c>
      <c r="I1869">
        <v>17.3</v>
      </c>
      <c r="J1869" t="s">
        <v>27</v>
      </c>
      <c r="K1869">
        <v>10.3</v>
      </c>
      <c r="L1869">
        <v>2.72</v>
      </c>
      <c r="M1869" t="s">
        <v>22</v>
      </c>
      <c r="N1869">
        <v>5370.26</v>
      </c>
      <c r="O1869" s="5">
        <f>(ScoreCard!$E$3-laptop_prices3[[#This Row],[Price ($)]])/ScoreCard!$E$3*ScoreCard!$E$5</f>
        <v>2.515581224069845</v>
      </c>
      <c r="P1869" s="5">
        <f>laptop_prices3[[#This Row],[RAM (GB)]]/ScoreCard!$F$3*ScoreCard!$F$5</f>
        <v>7</v>
      </c>
      <c r="Q1869" s="5">
        <f>laptop_prices3[[#This Row],[Screen Size (inch)]]/ScoreCard!$G$3*ScoreCard!$G$5</f>
        <v>2</v>
      </c>
      <c r="R1869" s="5">
        <f>laptop_prices3[[#This Row],[Battery Life (hours)]]/ScoreCard!$H$3*ScoreCard!$H$5</f>
        <v>6.0083333333333337</v>
      </c>
      <c r="S1869" s="5">
        <f>ScoreCard!$I$3-laptop_prices3[[#This Row],[Weight (kg)]]/ScoreCard!$I$3*ScoreCard!$I$5</f>
        <v>1.9457142857142855</v>
      </c>
      <c r="T1869" s="6" cm="1">
        <f t="array" ref="T1869">_xlfn.IFS(laptop_prices3[[#This Row],[Storage]]="512GB SSD", 512, laptop_prices3[[#This Row],[Storage]] = "1TB SSD", 1000, laptop_prices3[[#This Row],[Storage]] = "2TB SSD", 2000, laptop_prices3[[#This Row],[Storage]]= "256GB SSD", 256, laptop_prices3[[#This Row],[Storage]] = "1TB HDD", 1000*0.7)</f>
        <v>700</v>
      </c>
      <c r="U1869" s="5">
        <f>laptop_prices3[[#This Row],[Storage Raw Value]]/ScoreCard!$J$3*ScoreCard!$J$5</f>
        <v>2.8</v>
      </c>
    </row>
    <row r="1870" spans="2:21" x14ac:dyDescent="0.2">
      <c r="B1870" s="4" cm="1">
        <f t="array" ref="B1870">SUM(laptop_prices3[[#This Row],[RAM Comp]:[Weight Comp]]+laptop_prices3[[#This Row],[Storage Comp]])</f>
        <v>28.655878062207542</v>
      </c>
      <c r="C1870">
        <v>1868</v>
      </c>
      <c r="D1870" t="s">
        <v>17</v>
      </c>
      <c r="E1870" t="s">
        <v>31</v>
      </c>
      <c r="F1870">
        <v>32</v>
      </c>
      <c r="G1870" t="s">
        <v>19</v>
      </c>
      <c r="H1870" t="s">
        <v>20</v>
      </c>
      <c r="I1870">
        <v>14</v>
      </c>
      <c r="J1870" t="s">
        <v>15</v>
      </c>
      <c r="K1870">
        <v>8.9</v>
      </c>
      <c r="L1870">
        <v>2.02</v>
      </c>
      <c r="M1870" t="s">
        <v>46</v>
      </c>
      <c r="N1870">
        <v>2387.63</v>
      </c>
      <c r="O1870" s="5">
        <f>(ScoreCard!$E$3-laptop_prices3[[#This Row],[Price ($)]])/ScoreCard!$E$3*ScoreCard!$E$5</f>
        <v>3.8954216738157714</v>
      </c>
      <c r="P1870" s="5">
        <f>laptop_prices3[[#This Row],[RAM (GB)]]/ScoreCard!$F$3*ScoreCard!$F$5</f>
        <v>3.5</v>
      </c>
      <c r="Q1870" s="5">
        <f>laptop_prices3[[#This Row],[Screen Size (inch)]]/ScoreCard!$G$3*ScoreCard!$G$5</f>
        <v>1.6184971098265895</v>
      </c>
      <c r="R1870" s="5">
        <f>laptop_prices3[[#This Row],[Battery Life (hours)]]/ScoreCard!$H$3*ScoreCard!$H$5</f>
        <v>5.1916666666666664</v>
      </c>
      <c r="S1870" s="5">
        <f>ScoreCard!$I$3-laptop_prices3[[#This Row],[Weight (kg)]]/ScoreCard!$I$3*ScoreCard!$I$5</f>
        <v>2.3457142857142856</v>
      </c>
      <c r="T1870" s="6" cm="1">
        <f t="array" ref="T1870">_xlfn.IFS(laptop_prices3[[#This Row],[Storage]]="512GB SSD", 512, laptop_prices3[[#This Row],[Storage]] = "1TB SSD", 1000, laptop_prices3[[#This Row],[Storage]] = "2TB SSD", 2000, laptop_prices3[[#This Row],[Storage]]= "256GB SSD", 256, laptop_prices3[[#This Row],[Storage]] = "1TB HDD", 1000*0.7)</f>
        <v>1000</v>
      </c>
      <c r="U1870" s="5">
        <f>laptop_prices3[[#This Row],[Storage Raw Value]]/ScoreCard!$J$3*ScoreCard!$J$5</f>
        <v>4</v>
      </c>
    </row>
    <row r="1871" spans="2:21" x14ac:dyDescent="0.2">
      <c r="B1871" s="4" cm="1">
        <f t="array" ref="B1871">SUM(laptop_prices3[[#This Row],[RAM Comp]:[Weight Comp]]+laptop_prices3[[#This Row],[Storage Comp]])</f>
        <v>29.306143682906686</v>
      </c>
      <c r="C1871">
        <v>1869</v>
      </c>
      <c r="D1871" t="s">
        <v>23</v>
      </c>
      <c r="E1871" t="s">
        <v>24</v>
      </c>
      <c r="F1871">
        <v>32</v>
      </c>
      <c r="G1871" t="s">
        <v>19</v>
      </c>
      <c r="H1871" t="s">
        <v>44</v>
      </c>
      <c r="I1871">
        <v>13.3</v>
      </c>
      <c r="J1871" t="s">
        <v>27</v>
      </c>
      <c r="K1871">
        <v>10.8</v>
      </c>
      <c r="L1871">
        <v>2.68</v>
      </c>
      <c r="M1871" t="s">
        <v>46</v>
      </c>
      <c r="N1871">
        <v>1699.9</v>
      </c>
      <c r="O1871" s="5">
        <f>(ScoreCard!$E$3-laptop_prices3[[#This Row],[Price ($)]])/ScoreCard!$E$3*ScoreCard!$E$5</f>
        <v>4.2135830523654967</v>
      </c>
      <c r="P1871" s="5">
        <f>laptop_prices3[[#This Row],[RAM (GB)]]/ScoreCard!$F$3*ScoreCard!$F$5</f>
        <v>3.5</v>
      </c>
      <c r="Q1871" s="5">
        <f>laptop_prices3[[#This Row],[Screen Size (inch)]]/ScoreCard!$G$3*ScoreCard!$G$5</f>
        <v>1.5375722543352601</v>
      </c>
      <c r="R1871" s="5">
        <f>laptop_prices3[[#This Row],[Battery Life (hours)]]/ScoreCard!$H$3*ScoreCard!$H$5</f>
        <v>6.3</v>
      </c>
      <c r="S1871" s="5">
        <f>ScoreCard!$I$3-laptop_prices3[[#This Row],[Weight (kg)]]/ScoreCard!$I$3*ScoreCard!$I$5</f>
        <v>1.9685714285714284</v>
      </c>
      <c r="T1871" s="6" cm="1">
        <f t="array" ref="T1871">_xlfn.IFS(laptop_prices3[[#This Row],[Storage]]="512GB SSD", 512, laptop_prices3[[#This Row],[Storage]] = "1TB SSD", 1000, laptop_prices3[[#This Row],[Storage]] = "2TB SSD", 2000, laptop_prices3[[#This Row],[Storage]]= "256GB SSD", 256, laptop_prices3[[#This Row],[Storage]] = "1TB HDD", 1000*0.7)</f>
        <v>1000</v>
      </c>
      <c r="U1871" s="5">
        <f>laptop_prices3[[#This Row],[Storage Raw Value]]/ScoreCard!$J$3*ScoreCard!$J$5</f>
        <v>4</v>
      </c>
    </row>
    <row r="1872" spans="2:21" x14ac:dyDescent="0.2">
      <c r="B1872" s="4" cm="1">
        <f t="array" ref="B1872">SUM(laptop_prices3[[#This Row],[RAM Comp]:[Weight Comp]]+laptop_prices3[[#This Row],[Storage Comp]])</f>
        <v>18.933116157445639</v>
      </c>
      <c r="C1872">
        <v>1870</v>
      </c>
      <c r="D1872" t="s">
        <v>47</v>
      </c>
      <c r="E1872" t="s">
        <v>37</v>
      </c>
      <c r="F1872">
        <v>32</v>
      </c>
      <c r="G1872" t="s">
        <v>13</v>
      </c>
      <c r="H1872" t="s">
        <v>14</v>
      </c>
      <c r="I1872">
        <v>14</v>
      </c>
      <c r="J1872" t="s">
        <v>15</v>
      </c>
      <c r="K1872">
        <v>5.5</v>
      </c>
      <c r="L1872">
        <v>1.9</v>
      </c>
      <c r="M1872" t="s">
        <v>30</v>
      </c>
      <c r="N1872">
        <v>4306.93</v>
      </c>
      <c r="O1872" s="5">
        <f>(ScoreCard!$E$3-laptop_prices3[[#This Row],[Price ($)]])/ScoreCard!$E$3*ScoreCard!$E$5</f>
        <v>3.0075047095267529</v>
      </c>
      <c r="P1872" s="5">
        <f>laptop_prices3[[#This Row],[RAM (GB)]]/ScoreCard!$F$3*ScoreCard!$F$5</f>
        <v>3.5</v>
      </c>
      <c r="Q1872" s="5">
        <f>laptop_prices3[[#This Row],[Screen Size (inch)]]/ScoreCard!$G$3*ScoreCard!$G$5</f>
        <v>1.6184971098265895</v>
      </c>
      <c r="R1872" s="5">
        <f>laptop_prices3[[#This Row],[Battery Life (hours)]]/ScoreCard!$H$3*ScoreCard!$H$5</f>
        <v>3.208333333333333</v>
      </c>
      <c r="S1872" s="5">
        <f>ScoreCard!$I$3-laptop_prices3[[#This Row],[Weight (kg)]]/ScoreCard!$I$3*ScoreCard!$I$5</f>
        <v>2.4142857142857146</v>
      </c>
      <c r="T1872" s="6" cm="1">
        <f t="array" ref="T1872">_xlfn.IFS(laptop_prices3[[#This Row],[Storage]]="512GB SSD", 512, laptop_prices3[[#This Row],[Storage]] = "1TB SSD", 1000, laptop_prices3[[#This Row],[Storage]] = "2TB SSD", 2000, laptop_prices3[[#This Row],[Storage]]= "256GB SSD", 256, laptop_prices3[[#This Row],[Storage]] = "1TB HDD", 1000*0.7)</f>
        <v>512</v>
      </c>
      <c r="U1872" s="5">
        <f>laptop_prices3[[#This Row],[Storage Raw Value]]/ScoreCard!$J$3*ScoreCard!$J$5</f>
        <v>2.048</v>
      </c>
    </row>
    <row r="1873" spans="2:21" x14ac:dyDescent="0.2">
      <c r="B1873" s="4" cm="1">
        <f t="array" ref="B1873">SUM(laptop_prices3[[#This Row],[RAM Comp]:[Weight Comp]]+laptop_prices3[[#This Row],[Storage Comp]])</f>
        <v>44.527568125516105</v>
      </c>
      <c r="C1873">
        <v>1871</v>
      </c>
      <c r="D1873" t="s">
        <v>11</v>
      </c>
      <c r="E1873" t="s">
        <v>31</v>
      </c>
      <c r="F1873">
        <v>32</v>
      </c>
      <c r="G1873" t="s">
        <v>25</v>
      </c>
      <c r="H1873" t="s">
        <v>40</v>
      </c>
      <c r="I1873">
        <v>16</v>
      </c>
      <c r="J1873" t="s">
        <v>43</v>
      </c>
      <c r="K1873">
        <v>7.5</v>
      </c>
      <c r="L1873">
        <v>1.22</v>
      </c>
      <c r="M1873" t="s">
        <v>30</v>
      </c>
      <c r="N1873">
        <v>2196.39</v>
      </c>
      <c r="O1873" s="5">
        <f>(ScoreCard!$E$3-laptop_prices3[[#This Row],[Price ($)]])/ScoreCard!$E$3*ScoreCard!$E$5</f>
        <v>3.9838941587064252</v>
      </c>
      <c r="P1873" s="5">
        <f>laptop_prices3[[#This Row],[RAM (GB)]]/ScoreCard!$F$3*ScoreCard!$F$5</f>
        <v>3.5</v>
      </c>
      <c r="Q1873" s="5">
        <f>laptop_prices3[[#This Row],[Screen Size (inch)]]/ScoreCard!$G$3*ScoreCard!$G$5</f>
        <v>1.8497109826589595</v>
      </c>
      <c r="R1873" s="5">
        <f>laptop_prices3[[#This Row],[Battery Life (hours)]]/ScoreCard!$H$3*ScoreCard!$H$5</f>
        <v>4.375</v>
      </c>
      <c r="S1873" s="5">
        <f>ScoreCard!$I$3-laptop_prices3[[#This Row],[Weight (kg)]]/ScoreCard!$I$3*ScoreCard!$I$5</f>
        <v>2.8028571428571429</v>
      </c>
      <c r="T1873" s="6" cm="1">
        <f t="array" ref="T1873">_xlfn.IFS(laptop_prices3[[#This Row],[Storage]]="512GB SSD", 512, laptop_prices3[[#This Row],[Storage]] = "1TB SSD", 1000, laptop_prices3[[#This Row],[Storage]] = "2TB SSD", 2000, laptop_prices3[[#This Row],[Storage]]= "256GB SSD", 256, laptop_prices3[[#This Row],[Storage]] = "1TB HDD", 1000*0.7)</f>
        <v>2000</v>
      </c>
      <c r="U1873" s="5">
        <f>laptop_prices3[[#This Row],[Storage Raw Value]]/ScoreCard!$J$3*ScoreCard!$J$5</f>
        <v>8</v>
      </c>
    </row>
    <row r="1874" spans="2:21" x14ac:dyDescent="0.2">
      <c r="B1874" s="4" cm="1">
        <f t="array" ref="B1874">SUM(laptop_prices3[[#This Row],[RAM Comp]:[Weight Comp]]+laptop_prices3[[#This Row],[Storage Comp]])</f>
        <v>27.977142857142859</v>
      </c>
      <c r="C1874">
        <v>1872</v>
      </c>
      <c r="D1874" t="s">
        <v>28</v>
      </c>
      <c r="E1874" t="s">
        <v>39</v>
      </c>
      <c r="F1874">
        <v>8</v>
      </c>
      <c r="G1874" t="s">
        <v>19</v>
      </c>
      <c r="H1874" t="s">
        <v>40</v>
      </c>
      <c r="I1874">
        <v>17.3</v>
      </c>
      <c r="J1874" t="s">
        <v>21</v>
      </c>
      <c r="K1874">
        <v>11.7</v>
      </c>
      <c r="L1874">
        <v>2.14</v>
      </c>
      <c r="M1874" t="s">
        <v>16</v>
      </c>
      <c r="N1874">
        <v>1000.61</v>
      </c>
      <c r="O1874" s="5">
        <f>(ScoreCard!$E$3-laptop_prices3[[#This Row],[Price ($)]])/ScoreCard!$E$3*ScoreCard!$E$5</f>
        <v>4.5370923807444195</v>
      </c>
      <c r="P1874" s="5">
        <f>laptop_prices3[[#This Row],[RAM (GB)]]/ScoreCard!$F$3*ScoreCard!$F$5</f>
        <v>0.875</v>
      </c>
      <c r="Q1874" s="5">
        <f>laptop_prices3[[#This Row],[Screen Size (inch)]]/ScoreCard!$G$3*ScoreCard!$G$5</f>
        <v>2</v>
      </c>
      <c r="R1874" s="5">
        <f>laptop_prices3[[#This Row],[Battery Life (hours)]]/ScoreCard!$H$3*ScoreCard!$H$5</f>
        <v>6.8250000000000002</v>
      </c>
      <c r="S1874" s="5">
        <f>ScoreCard!$I$3-laptop_prices3[[#This Row],[Weight (kg)]]/ScoreCard!$I$3*ScoreCard!$I$5</f>
        <v>2.2771428571428571</v>
      </c>
      <c r="T1874" s="6" cm="1">
        <f t="array" ref="T1874">_xlfn.IFS(laptop_prices3[[#This Row],[Storage]]="512GB SSD", 512, laptop_prices3[[#This Row],[Storage]] = "1TB SSD", 1000, laptop_prices3[[#This Row],[Storage]] = "2TB SSD", 2000, laptop_prices3[[#This Row],[Storage]]= "256GB SSD", 256, laptop_prices3[[#This Row],[Storage]] = "1TB HDD", 1000*0.7)</f>
        <v>1000</v>
      </c>
      <c r="U1874" s="5">
        <f>laptop_prices3[[#This Row],[Storage Raw Value]]/ScoreCard!$J$3*ScoreCard!$J$5</f>
        <v>4</v>
      </c>
    </row>
    <row r="1875" spans="2:21" x14ac:dyDescent="0.2">
      <c r="B1875" s="4" cm="1">
        <f t="array" ref="B1875">SUM(laptop_prices3[[#This Row],[RAM Comp]:[Weight Comp]]+laptop_prices3[[#This Row],[Storage Comp]])</f>
        <v>17.634020919350398</v>
      </c>
      <c r="C1875">
        <v>1873</v>
      </c>
      <c r="D1875" t="s">
        <v>38</v>
      </c>
      <c r="E1875" t="s">
        <v>39</v>
      </c>
      <c r="F1875">
        <v>32</v>
      </c>
      <c r="G1875" t="s">
        <v>29</v>
      </c>
      <c r="H1875" t="s">
        <v>26</v>
      </c>
      <c r="I1875">
        <v>14</v>
      </c>
      <c r="J1875" t="s">
        <v>21</v>
      </c>
      <c r="K1875">
        <v>11</v>
      </c>
      <c r="L1875">
        <v>2.62</v>
      </c>
      <c r="M1875" t="s">
        <v>30</v>
      </c>
      <c r="N1875">
        <v>1258.47</v>
      </c>
      <c r="O1875" s="5">
        <f>(ScoreCard!$E$3-laptop_prices3[[#This Row],[Price ($)]])/ScoreCard!$E$3*ScoreCard!$E$5</f>
        <v>4.4177997905232118</v>
      </c>
      <c r="P1875" s="5">
        <f>laptop_prices3[[#This Row],[RAM (GB)]]/ScoreCard!$F$3*ScoreCard!$F$5</f>
        <v>3.5</v>
      </c>
      <c r="Q1875" s="5">
        <f>laptop_prices3[[#This Row],[Screen Size (inch)]]/ScoreCard!$G$3*ScoreCard!$G$5</f>
        <v>1.6184971098265895</v>
      </c>
      <c r="R1875" s="5">
        <f>laptop_prices3[[#This Row],[Battery Life (hours)]]/ScoreCard!$H$3*ScoreCard!$H$5</f>
        <v>6.4166666666666661</v>
      </c>
      <c r="S1875" s="5">
        <f>ScoreCard!$I$3-laptop_prices3[[#This Row],[Weight (kg)]]/ScoreCard!$I$3*ScoreCard!$I$5</f>
        <v>2.0028571428571427</v>
      </c>
      <c r="T1875" s="6" cm="1">
        <f t="array" ref="T1875">_xlfn.IFS(laptop_prices3[[#This Row],[Storage]]="512GB SSD", 512, laptop_prices3[[#This Row],[Storage]] = "1TB SSD", 1000, laptop_prices3[[#This Row],[Storage]] = "2TB SSD", 2000, laptop_prices3[[#This Row],[Storage]]= "256GB SSD", 256, laptop_prices3[[#This Row],[Storage]] = "1TB HDD", 1000*0.7)</f>
        <v>256</v>
      </c>
      <c r="U1875" s="5">
        <f>laptop_prices3[[#This Row],[Storage Raw Value]]/ScoreCard!$J$3*ScoreCard!$J$5</f>
        <v>1.024</v>
      </c>
    </row>
    <row r="1876" spans="2:21" x14ac:dyDescent="0.2">
      <c r="B1876" s="4" cm="1">
        <f t="array" ref="B1876">SUM(laptop_prices3[[#This Row],[RAM Comp]:[Weight Comp]]+laptop_prices3[[#This Row],[Storage Comp]])</f>
        <v>23.884949077897055</v>
      </c>
      <c r="C1876">
        <v>1874</v>
      </c>
      <c r="D1876" t="s">
        <v>47</v>
      </c>
      <c r="E1876" t="s">
        <v>41</v>
      </c>
      <c r="F1876">
        <v>8</v>
      </c>
      <c r="G1876" t="s">
        <v>19</v>
      </c>
      <c r="H1876" t="s">
        <v>35</v>
      </c>
      <c r="I1876">
        <v>16</v>
      </c>
      <c r="J1876" t="s">
        <v>15</v>
      </c>
      <c r="K1876">
        <v>4.0999999999999996</v>
      </c>
      <c r="L1876">
        <v>1.28</v>
      </c>
      <c r="M1876" t="s">
        <v>16</v>
      </c>
      <c r="N1876">
        <v>2895.38</v>
      </c>
      <c r="O1876" s="5">
        <f>(ScoreCard!$E$3-laptop_prices3[[#This Row],[Price ($)]])/ScoreCard!$E$3*ScoreCard!$E$5</f>
        <v>3.6605236179528267</v>
      </c>
      <c r="P1876" s="5">
        <f>laptop_prices3[[#This Row],[RAM (GB)]]/ScoreCard!$F$3*ScoreCard!$F$5</f>
        <v>0.875</v>
      </c>
      <c r="Q1876" s="5">
        <f>laptop_prices3[[#This Row],[Screen Size (inch)]]/ScoreCard!$G$3*ScoreCard!$G$5</f>
        <v>1.8497109826589595</v>
      </c>
      <c r="R1876" s="5">
        <f>laptop_prices3[[#This Row],[Battery Life (hours)]]/ScoreCard!$H$3*ScoreCard!$H$5</f>
        <v>2.3916666666666662</v>
      </c>
      <c r="S1876" s="5">
        <f>ScoreCard!$I$3-laptop_prices3[[#This Row],[Weight (kg)]]/ScoreCard!$I$3*ScoreCard!$I$5</f>
        <v>2.7685714285714287</v>
      </c>
      <c r="T1876" s="6" cm="1">
        <f t="array" ref="T1876">_xlfn.IFS(laptop_prices3[[#This Row],[Storage]]="512GB SSD", 512, laptop_prices3[[#This Row],[Storage]] = "1TB SSD", 1000, laptop_prices3[[#This Row],[Storage]] = "2TB SSD", 2000, laptop_prices3[[#This Row],[Storage]]= "256GB SSD", 256, laptop_prices3[[#This Row],[Storage]] = "1TB HDD", 1000*0.7)</f>
        <v>1000</v>
      </c>
      <c r="U1876" s="5">
        <f>laptop_prices3[[#This Row],[Storage Raw Value]]/ScoreCard!$J$3*ScoreCard!$J$5</f>
        <v>4</v>
      </c>
    </row>
    <row r="1877" spans="2:21" x14ac:dyDescent="0.2">
      <c r="B1877" s="4" cm="1">
        <f t="array" ref="B1877">SUM(laptop_prices3[[#This Row],[RAM Comp]:[Weight Comp]]+laptop_prices3[[#This Row],[Storage Comp]])</f>
        <v>43.03790187173135</v>
      </c>
      <c r="C1877">
        <v>1875</v>
      </c>
      <c r="D1877" t="s">
        <v>45</v>
      </c>
      <c r="E1877" t="s">
        <v>41</v>
      </c>
      <c r="F1877">
        <v>4</v>
      </c>
      <c r="G1877" t="s">
        <v>25</v>
      </c>
      <c r="H1877" t="s">
        <v>14</v>
      </c>
      <c r="I1877">
        <v>14</v>
      </c>
      <c r="J1877" t="s">
        <v>43</v>
      </c>
      <c r="K1877">
        <v>11.2</v>
      </c>
      <c r="L1877">
        <v>1.84</v>
      </c>
      <c r="M1877" t="s">
        <v>22</v>
      </c>
      <c r="N1877">
        <v>1563.75</v>
      </c>
      <c r="O1877" s="5">
        <f>(ScoreCard!$E$3-laptop_prices3[[#This Row],[Price ($)]])/ScoreCard!$E$3*ScoreCard!$E$5</f>
        <v>4.2765695029922615</v>
      </c>
      <c r="P1877" s="5">
        <f>laptop_prices3[[#This Row],[RAM (GB)]]/ScoreCard!$F$3*ScoreCard!$F$5</f>
        <v>0.4375</v>
      </c>
      <c r="Q1877" s="5">
        <f>laptop_prices3[[#This Row],[Screen Size (inch)]]/ScoreCard!$G$3*ScoreCard!$G$5</f>
        <v>1.6184971098265895</v>
      </c>
      <c r="R1877" s="5">
        <f>laptop_prices3[[#This Row],[Battery Life (hours)]]/ScoreCard!$H$3*ScoreCard!$H$5</f>
        <v>6.5333333333333323</v>
      </c>
      <c r="S1877" s="5">
        <f>ScoreCard!$I$3-laptop_prices3[[#This Row],[Weight (kg)]]/ScoreCard!$I$3*ScoreCard!$I$5</f>
        <v>2.4485714285714284</v>
      </c>
      <c r="T1877" s="6" cm="1">
        <f t="array" ref="T1877">_xlfn.IFS(laptop_prices3[[#This Row],[Storage]]="512GB SSD", 512, laptop_prices3[[#This Row],[Storage]] = "1TB SSD", 1000, laptop_prices3[[#This Row],[Storage]] = "2TB SSD", 2000, laptop_prices3[[#This Row],[Storage]]= "256GB SSD", 256, laptop_prices3[[#This Row],[Storage]] = "1TB HDD", 1000*0.7)</f>
        <v>2000</v>
      </c>
      <c r="U1877" s="5">
        <f>laptop_prices3[[#This Row],[Storage Raw Value]]/ScoreCard!$J$3*ScoreCard!$J$5</f>
        <v>8</v>
      </c>
    </row>
    <row r="1878" spans="2:21" x14ac:dyDescent="0.2">
      <c r="B1878" s="4" cm="1">
        <f t="array" ref="B1878">SUM(laptop_prices3[[#This Row],[RAM Comp]:[Weight Comp]]+laptop_prices3[[#This Row],[Storage Comp]])</f>
        <v>29.755163776493255</v>
      </c>
      <c r="C1878">
        <v>1876</v>
      </c>
      <c r="D1878" t="s">
        <v>47</v>
      </c>
      <c r="E1878" t="s">
        <v>48</v>
      </c>
      <c r="F1878">
        <v>64</v>
      </c>
      <c r="G1878" t="s">
        <v>19</v>
      </c>
      <c r="H1878" t="s">
        <v>35</v>
      </c>
      <c r="I1878">
        <v>14</v>
      </c>
      <c r="J1878" t="s">
        <v>15</v>
      </c>
      <c r="K1878">
        <v>5</v>
      </c>
      <c r="L1878">
        <v>2.2400000000000002</v>
      </c>
      <c r="M1878" t="s">
        <v>22</v>
      </c>
      <c r="N1878">
        <v>4889.21</v>
      </c>
      <c r="O1878" s="5">
        <f>(ScoreCard!$E$3-laptop_prices3[[#This Row],[Price ($)]])/ScoreCard!$E$3*ScoreCard!$E$5</f>
        <v>2.7381271812788444</v>
      </c>
      <c r="P1878" s="5">
        <f>laptop_prices3[[#This Row],[RAM (GB)]]/ScoreCard!$F$3*ScoreCard!$F$5</f>
        <v>7</v>
      </c>
      <c r="Q1878" s="5">
        <f>laptop_prices3[[#This Row],[Screen Size (inch)]]/ScoreCard!$G$3*ScoreCard!$G$5</f>
        <v>1.6184971098265895</v>
      </c>
      <c r="R1878" s="5">
        <f>laptop_prices3[[#This Row],[Battery Life (hours)]]/ScoreCard!$H$3*ScoreCard!$H$5</f>
        <v>2.916666666666667</v>
      </c>
      <c r="S1878" s="5">
        <f>ScoreCard!$I$3-laptop_prices3[[#This Row],[Weight (kg)]]/ScoreCard!$I$3*ScoreCard!$I$5</f>
        <v>2.2199999999999998</v>
      </c>
      <c r="T1878" s="6" cm="1">
        <f t="array" ref="T1878">_xlfn.IFS(laptop_prices3[[#This Row],[Storage]]="512GB SSD", 512, laptop_prices3[[#This Row],[Storage]] = "1TB SSD", 1000, laptop_prices3[[#This Row],[Storage]] = "2TB SSD", 2000, laptop_prices3[[#This Row],[Storage]]= "256GB SSD", 256, laptop_prices3[[#This Row],[Storage]] = "1TB HDD", 1000*0.7)</f>
        <v>1000</v>
      </c>
      <c r="U1878" s="5">
        <f>laptop_prices3[[#This Row],[Storage Raw Value]]/ScoreCard!$J$3*ScoreCard!$J$5</f>
        <v>4</v>
      </c>
    </row>
    <row r="1879" spans="2:21" x14ac:dyDescent="0.2">
      <c r="B1879" s="4" cm="1">
        <f t="array" ref="B1879">SUM(laptop_prices3[[#This Row],[RAM Comp]:[Weight Comp]]+laptop_prices3[[#This Row],[Storage Comp]])</f>
        <v>22.759572254335261</v>
      </c>
      <c r="C1879">
        <v>1877</v>
      </c>
      <c r="D1879" t="s">
        <v>38</v>
      </c>
      <c r="E1879" t="s">
        <v>18</v>
      </c>
      <c r="F1879">
        <v>64</v>
      </c>
      <c r="G1879" t="s">
        <v>13</v>
      </c>
      <c r="H1879" t="s">
        <v>32</v>
      </c>
      <c r="I1879">
        <v>13.3</v>
      </c>
      <c r="J1879" t="s">
        <v>21</v>
      </c>
      <c r="K1879">
        <v>6.6</v>
      </c>
      <c r="L1879">
        <v>2.31</v>
      </c>
      <c r="M1879" t="s">
        <v>30</v>
      </c>
      <c r="N1879">
        <v>2369.41</v>
      </c>
      <c r="O1879" s="5">
        <f>(ScoreCard!$E$3-laptop_prices3[[#This Row],[Price ($)]])/ScoreCard!$E$3*ScoreCard!$E$5</f>
        <v>3.9038507089271901</v>
      </c>
      <c r="P1879" s="5">
        <f>laptop_prices3[[#This Row],[RAM (GB)]]/ScoreCard!$F$3*ScoreCard!$F$5</f>
        <v>7</v>
      </c>
      <c r="Q1879" s="5">
        <f>laptop_prices3[[#This Row],[Screen Size (inch)]]/ScoreCard!$G$3*ScoreCard!$G$5</f>
        <v>1.5375722543352601</v>
      </c>
      <c r="R1879" s="5">
        <f>laptop_prices3[[#This Row],[Battery Life (hours)]]/ScoreCard!$H$3*ScoreCard!$H$5</f>
        <v>3.8499999999999996</v>
      </c>
      <c r="S1879" s="5">
        <f>ScoreCard!$I$3-laptop_prices3[[#This Row],[Weight (kg)]]/ScoreCard!$I$3*ScoreCard!$I$5</f>
        <v>2.1799999999999997</v>
      </c>
      <c r="T1879" s="6" cm="1">
        <f t="array" ref="T1879">_xlfn.IFS(laptop_prices3[[#This Row],[Storage]]="512GB SSD", 512, laptop_prices3[[#This Row],[Storage]] = "1TB SSD", 1000, laptop_prices3[[#This Row],[Storage]] = "2TB SSD", 2000, laptop_prices3[[#This Row],[Storage]]= "256GB SSD", 256, laptop_prices3[[#This Row],[Storage]] = "1TB HDD", 1000*0.7)</f>
        <v>512</v>
      </c>
      <c r="U1879" s="5">
        <f>laptop_prices3[[#This Row],[Storage Raw Value]]/ScoreCard!$J$3*ScoreCard!$J$5</f>
        <v>2.048</v>
      </c>
    </row>
    <row r="1880" spans="2:21" x14ac:dyDescent="0.2">
      <c r="B1880" s="4" cm="1">
        <f t="array" ref="B1880">SUM(laptop_prices3[[#This Row],[RAM Comp]:[Weight Comp]]+laptop_prices3[[#This Row],[Storage Comp]])</f>
        <v>14.675710982658961</v>
      </c>
      <c r="C1880">
        <v>1878</v>
      </c>
      <c r="D1880" t="s">
        <v>11</v>
      </c>
      <c r="E1880" t="s">
        <v>39</v>
      </c>
      <c r="F1880">
        <v>8</v>
      </c>
      <c r="G1880" t="s">
        <v>29</v>
      </c>
      <c r="H1880" t="s">
        <v>20</v>
      </c>
      <c r="I1880">
        <v>16</v>
      </c>
      <c r="J1880" t="s">
        <v>21</v>
      </c>
      <c r="K1880">
        <v>8.6999999999999993</v>
      </c>
      <c r="L1880">
        <v>1.26</v>
      </c>
      <c r="M1880" t="s">
        <v>46</v>
      </c>
      <c r="N1880">
        <v>1406.97</v>
      </c>
      <c r="O1880" s="5">
        <f>(ScoreCard!$E$3-laptop_prices3[[#This Row],[Price ($)]])/ScoreCard!$E$3*ScoreCard!$E$5</f>
        <v>4.3490999159872246</v>
      </c>
      <c r="P1880" s="5">
        <f>laptop_prices3[[#This Row],[RAM (GB)]]/ScoreCard!$F$3*ScoreCard!$F$5</f>
        <v>0.875</v>
      </c>
      <c r="Q1880" s="5">
        <f>laptop_prices3[[#This Row],[Screen Size (inch)]]/ScoreCard!$G$3*ScoreCard!$G$5</f>
        <v>1.8497109826589595</v>
      </c>
      <c r="R1880" s="5">
        <f>laptop_prices3[[#This Row],[Battery Life (hours)]]/ScoreCard!$H$3*ScoreCard!$H$5</f>
        <v>5.0750000000000002</v>
      </c>
      <c r="S1880" s="5">
        <f>ScoreCard!$I$3-laptop_prices3[[#This Row],[Weight (kg)]]/ScoreCard!$I$3*ScoreCard!$I$5</f>
        <v>2.7800000000000002</v>
      </c>
      <c r="T1880" s="6" cm="1">
        <f t="array" ref="T1880">_xlfn.IFS(laptop_prices3[[#This Row],[Storage]]="512GB SSD", 512, laptop_prices3[[#This Row],[Storage]] = "1TB SSD", 1000, laptop_prices3[[#This Row],[Storage]] = "2TB SSD", 2000, laptop_prices3[[#This Row],[Storage]]= "256GB SSD", 256, laptop_prices3[[#This Row],[Storage]] = "1TB HDD", 1000*0.7)</f>
        <v>256</v>
      </c>
      <c r="U1880" s="5">
        <f>laptop_prices3[[#This Row],[Storage Raw Value]]/ScoreCard!$J$3*ScoreCard!$J$5</f>
        <v>1.024</v>
      </c>
    </row>
    <row r="1881" spans="2:21" x14ac:dyDescent="0.2">
      <c r="B1881" s="4" cm="1">
        <f t="array" ref="B1881">SUM(laptop_prices3[[#This Row],[RAM Comp]:[Weight Comp]]+laptop_prices3[[#This Row],[Storage Comp]])</f>
        <v>26.613881778144783</v>
      </c>
      <c r="C1881">
        <v>1879</v>
      </c>
      <c r="D1881" t="s">
        <v>33</v>
      </c>
      <c r="E1881" t="s">
        <v>48</v>
      </c>
      <c r="F1881">
        <v>4</v>
      </c>
      <c r="G1881" t="s">
        <v>19</v>
      </c>
      <c r="H1881" t="s">
        <v>35</v>
      </c>
      <c r="I1881">
        <v>13.3</v>
      </c>
      <c r="J1881" t="s">
        <v>15</v>
      </c>
      <c r="K1881">
        <v>10.7</v>
      </c>
      <c r="L1881">
        <v>1.93</v>
      </c>
      <c r="M1881" t="s">
        <v>22</v>
      </c>
      <c r="N1881">
        <v>1517.77</v>
      </c>
      <c r="O1881" s="5">
        <f>(ScoreCard!$E$3-laptop_prices3[[#This Row],[Price ($)]])/ScoreCard!$E$3*ScoreCard!$E$5</f>
        <v>4.2978410197004404</v>
      </c>
      <c r="P1881" s="5">
        <f>laptop_prices3[[#This Row],[RAM (GB)]]/ScoreCard!$F$3*ScoreCard!$F$5</f>
        <v>0.4375</v>
      </c>
      <c r="Q1881" s="5">
        <f>laptop_prices3[[#This Row],[Screen Size (inch)]]/ScoreCard!$G$3*ScoreCard!$G$5</f>
        <v>1.5375722543352601</v>
      </c>
      <c r="R1881" s="5">
        <f>laptop_prices3[[#This Row],[Battery Life (hours)]]/ScoreCard!$H$3*ScoreCard!$H$5</f>
        <v>6.2416666666666663</v>
      </c>
      <c r="S1881" s="5">
        <f>ScoreCard!$I$3-laptop_prices3[[#This Row],[Weight (kg)]]/ScoreCard!$I$3*ScoreCard!$I$5</f>
        <v>2.3971428571428572</v>
      </c>
      <c r="T1881" s="6" cm="1">
        <f t="array" ref="T1881">_xlfn.IFS(laptop_prices3[[#This Row],[Storage]]="512GB SSD", 512, laptop_prices3[[#This Row],[Storage]] = "1TB SSD", 1000, laptop_prices3[[#This Row],[Storage]] = "2TB SSD", 2000, laptop_prices3[[#This Row],[Storage]]= "256GB SSD", 256, laptop_prices3[[#This Row],[Storage]] = "1TB HDD", 1000*0.7)</f>
        <v>1000</v>
      </c>
      <c r="U1881" s="5">
        <f>laptop_prices3[[#This Row],[Storage Raw Value]]/ScoreCard!$J$3*ScoreCard!$J$5</f>
        <v>4</v>
      </c>
    </row>
    <row r="1882" spans="2:21" x14ac:dyDescent="0.2">
      <c r="B1882" s="4" cm="1">
        <f t="array" ref="B1882">SUM(laptop_prices3[[#This Row],[RAM Comp]:[Weight Comp]]+laptop_prices3[[#This Row],[Storage Comp]])</f>
        <v>25.303167492430497</v>
      </c>
      <c r="C1882">
        <v>1880</v>
      </c>
      <c r="D1882" t="s">
        <v>23</v>
      </c>
      <c r="E1882" t="s">
        <v>39</v>
      </c>
      <c r="F1882">
        <v>4</v>
      </c>
      <c r="G1882" t="s">
        <v>19</v>
      </c>
      <c r="H1882" t="s">
        <v>32</v>
      </c>
      <c r="I1882">
        <v>13.3</v>
      </c>
      <c r="J1882" t="s">
        <v>43</v>
      </c>
      <c r="K1882">
        <v>8.6</v>
      </c>
      <c r="L1882">
        <v>2.08</v>
      </c>
      <c r="M1882" t="s">
        <v>30</v>
      </c>
      <c r="N1882">
        <v>963.04</v>
      </c>
      <c r="O1882" s="5">
        <f>(ScoreCard!$E$3-laptop_prices3[[#This Row],[Price ($)]])/ScoreCard!$E$3*ScoreCard!$E$5</f>
        <v>4.5544732176893161</v>
      </c>
      <c r="P1882" s="5">
        <f>laptop_prices3[[#This Row],[RAM (GB)]]/ScoreCard!$F$3*ScoreCard!$F$5</f>
        <v>0.4375</v>
      </c>
      <c r="Q1882" s="5">
        <f>laptop_prices3[[#This Row],[Screen Size (inch)]]/ScoreCard!$G$3*ScoreCard!$G$5</f>
        <v>1.5375722543352601</v>
      </c>
      <c r="R1882" s="5">
        <f>laptop_prices3[[#This Row],[Battery Life (hours)]]/ScoreCard!$H$3*ScoreCard!$H$5</f>
        <v>5.0166666666666666</v>
      </c>
      <c r="S1882" s="5">
        <f>ScoreCard!$I$3-laptop_prices3[[#This Row],[Weight (kg)]]/ScoreCard!$I$3*ScoreCard!$I$5</f>
        <v>2.3114285714285714</v>
      </c>
      <c r="T1882" s="6" cm="1">
        <f t="array" ref="T1882">_xlfn.IFS(laptop_prices3[[#This Row],[Storage]]="512GB SSD", 512, laptop_prices3[[#This Row],[Storage]] = "1TB SSD", 1000, laptop_prices3[[#This Row],[Storage]] = "2TB SSD", 2000, laptop_prices3[[#This Row],[Storage]]= "256GB SSD", 256, laptop_prices3[[#This Row],[Storage]] = "1TB HDD", 1000*0.7)</f>
        <v>1000</v>
      </c>
      <c r="U1882" s="5">
        <f>laptop_prices3[[#This Row],[Storage Raw Value]]/ScoreCard!$J$3*ScoreCard!$J$5</f>
        <v>4</v>
      </c>
    </row>
    <row r="1883" spans="2:21" x14ac:dyDescent="0.2">
      <c r="B1883" s="4" cm="1">
        <f t="array" ref="B1883">SUM(laptop_prices3[[#This Row],[RAM Comp]:[Weight Comp]]+laptop_prices3[[#This Row],[Storage Comp]])</f>
        <v>40.547572254335265</v>
      </c>
      <c r="C1883">
        <v>1881</v>
      </c>
      <c r="D1883" t="s">
        <v>11</v>
      </c>
      <c r="E1883" t="s">
        <v>24</v>
      </c>
      <c r="F1883">
        <v>16</v>
      </c>
      <c r="G1883" t="s">
        <v>25</v>
      </c>
      <c r="H1883" t="s">
        <v>35</v>
      </c>
      <c r="I1883">
        <v>13.3</v>
      </c>
      <c r="J1883" t="s">
        <v>21</v>
      </c>
      <c r="K1883">
        <v>4.8</v>
      </c>
      <c r="L1883">
        <v>1.82</v>
      </c>
      <c r="M1883" t="s">
        <v>30</v>
      </c>
      <c r="N1883">
        <v>1576.29</v>
      </c>
      <c r="O1883" s="5">
        <f>(ScoreCard!$E$3-laptop_prices3[[#This Row],[Price ($)]])/ScoreCard!$E$3*ScoreCard!$E$5</f>
        <v>4.2707681802536674</v>
      </c>
      <c r="P1883" s="5">
        <f>laptop_prices3[[#This Row],[RAM (GB)]]/ScoreCard!$F$3*ScoreCard!$F$5</f>
        <v>1.75</v>
      </c>
      <c r="Q1883" s="5">
        <f>laptop_prices3[[#This Row],[Screen Size (inch)]]/ScoreCard!$G$3*ScoreCard!$G$5</f>
        <v>1.5375722543352601</v>
      </c>
      <c r="R1883" s="5">
        <f>laptop_prices3[[#This Row],[Battery Life (hours)]]/ScoreCard!$H$3*ScoreCard!$H$5</f>
        <v>2.8</v>
      </c>
      <c r="S1883" s="5">
        <f>ScoreCard!$I$3-laptop_prices3[[#This Row],[Weight (kg)]]/ScoreCard!$I$3*ScoreCard!$I$5</f>
        <v>2.46</v>
      </c>
      <c r="T1883" s="6" cm="1">
        <f t="array" ref="T1883">_xlfn.IFS(laptop_prices3[[#This Row],[Storage]]="512GB SSD", 512, laptop_prices3[[#This Row],[Storage]] = "1TB SSD", 1000, laptop_prices3[[#This Row],[Storage]] = "2TB SSD", 2000, laptop_prices3[[#This Row],[Storage]]= "256GB SSD", 256, laptop_prices3[[#This Row],[Storage]] = "1TB HDD", 1000*0.7)</f>
        <v>2000</v>
      </c>
      <c r="U1883" s="5">
        <f>laptop_prices3[[#This Row],[Storage Raw Value]]/ScoreCard!$J$3*ScoreCard!$J$5</f>
        <v>8</v>
      </c>
    </row>
    <row r="1884" spans="2:21" x14ac:dyDescent="0.2">
      <c r="B1884" s="4" cm="1">
        <f t="array" ref="B1884">SUM(laptop_prices3[[#This Row],[RAM Comp]:[Weight Comp]]+laptop_prices3[[#This Row],[Storage Comp]])</f>
        <v>24.947425268373244</v>
      </c>
      <c r="C1884">
        <v>1882</v>
      </c>
      <c r="D1884" t="s">
        <v>38</v>
      </c>
      <c r="E1884" t="s">
        <v>31</v>
      </c>
      <c r="F1884">
        <v>64</v>
      </c>
      <c r="G1884" t="s">
        <v>13</v>
      </c>
      <c r="H1884" t="s">
        <v>14</v>
      </c>
      <c r="I1884">
        <v>16</v>
      </c>
      <c r="J1884" t="s">
        <v>43</v>
      </c>
      <c r="K1884">
        <v>9.6</v>
      </c>
      <c r="L1884">
        <v>2.09</v>
      </c>
      <c r="M1884" t="s">
        <v>16</v>
      </c>
      <c r="N1884">
        <v>2149.7399999999998</v>
      </c>
      <c r="O1884" s="5">
        <f>(ScoreCard!$E$3-laptop_prices3[[#This Row],[Price ($)]])/ScoreCard!$E$3*ScoreCard!$E$5</f>
        <v>4.0054756344444984</v>
      </c>
      <c r="P1884" s="5">
        <f>laptop_prices3[[#This Row],[RAM (GB)]]/ScoreCard!$F$3*ScoreCard!$F$5</f>
        <v>7</v>
      </c>
      <c r="Q1884" s="5">
        <f>laptop_prices3[[#This Row],[Screen Size (inch)]]/ScoreCard!$G$3*ScoreCard!$G$5</f>
        <v>1.8497109826589595</v>
      </c>
      <c r="R1884" s="5">
        <f>laptop_prices3[[#This Row],[Battery Life (hours)]]/ScoreCard!$H$3*ScoreCard!$H$5</f>
        <v>5.6</v>
      </c>
      <c r="S1884" s="5">
        <f>ScoreCard!$I$3-laptop_prices3[[#This Row],[Weight (kg)]]/ScoreCard!$I$3*ScoreCard!$I$5</f>
        <v>2.305714285714286</v>
      </c>
      <c r="T1884" s="6" cm="1">
        <f t="array" ref="T1884">_xlfn.IFS(laptop_prices3[[#This Row],[Storage]]="512GB SSD", 512, laptop_prices3[[#This Row],[Storage]] = "1TB SSD", 1000, laptop_prices3[[#This Row],[Storage]] = "2TB SSD", 2000, laptop_prices3[[#This Row],[Storage]]= "256GB SSD", 256, laptop_prices3[[#This Row],[Storage]] = "1TB HDD", 1000*0.7)</f>
        <v>512</v>
      </c>
      <c r="U1884" s="5">
        <f>laptop_prices3[[#This Row],[Storage Raw Value]]/ScoreCard!$J$3*ScoreCard!$J$5</f>
        <v>2.048</v>
      </c>
    </row>
    <row r="1885" spans="2:21" x14ac:dyDescent="0.2">
      <c r="B1885" s="4" cm="1">
        <f t="array" ref="B1885">SUM(laptop_prices3[[#This Row],[RAM Comp]:[Weight Comp]]+laptop_prices3[[#This Row],[Storage Comp]])</f>
        <v>41.805667492430501</v>
      </c>
      <c r="C1885">
        <v>1883</v>
      </c>
      <c r="D1885" t="s">
        <v>36</v>
      </c>
      <c r="E1885" t="s">
        <v>37</v>
      </c>
      <c r="F1885">
        <v>8</v>
      </c>
      <c r="G1885" t="s">
        <v>25</v>
      </c>
      <c r="H1885" t="s">
        <v>40</v>
      </c>
      <c r="I1885">
        <v>13.3</v>
      </c>
      <c r="J1885" t="s">
        <v>21</v>
      </c>
      <c r="K1885">
        <v>8.3000000000000007</v>
      </c>
      <c r="L1885">
        <v>1.66</v>
      </c>
      <c r="M1885" t="s">
        <v>22</v>
      </c>
      <c r="N1885">
        <v>1287.52</v>
      </c>
      <c r="O1885" s="5">
        <f>(ScoreCard!$E$3-laptop_prices3[[#This Row],[Price ($)]])/ScoreCard!$E$3*ScoreCard!$E$5</f>
        <v>4.4043605221375515</v>
      </c>
      <c r="P1885" s="5">
        <f>laptop_prices3[[#This Row],[RAM (GB)]]/ScoreCard!$F$3*ScoreCard!$F$5</f>
        <v>0.875</v>
      </c>
      <c r="Q1885" s="5">
        <f>laptop_prices3[[#This Row],[Screen Size (inch)]]/ScoreCard!$G$3*ScoreCard!$G$5</f>
        <v>1.5375722543352601</v>
      </c>
      <c r="R1885" s="5">
        <f>laptop_prices3[[#This Row],[Battery Life (hours)]]/ScoreCard!$H$3*ScoreCard!$H$5</f>
        <v>4.8416666666666677</v>
      </c>
      <c r="S1885" s="5">
        <f>ScoreCard!$I$3-laptop_prices3[[#This Row],[Weight (kg)]]/ScoreCard!$I$3*ScoreCard!$I$5</f>
        <v>2.5514285714285716</v>
      </c>
      <c r="T1885" s="6" cm="1">
        <f t="array" ref="T1885">_xlfn.IFS(laptop_prices3[[#This Row],[Storage]]="512GB SSD", 512, laptop_prices3[[#This Row],[Storage]] = "1TB SSD", 1000, laptop_prices3[[#This Row],[Storage]] = "2TB SSD", 2000, laptop_prices3[[#This Row],[Storage]]= "256GB SSD", 256, laptop_prices3[[#This Row],[Storage]] = "1TB HDD", 1000*0.7)</f>
        <v>2000</v>
      </c>
      <c r="U1885" s="5">
        <f>laptop_prices3[[#This Row],[Storage Raw Value]]/ScoreCard!$J$3*ScoreCard!$J$5</f>
        <v>8</v>
      </c>
    </row>
    <row r="1886" spans="2:21" x14ac:dyDescent="0.2">
      <c r="B1886" s="4" cm="1">
        <f t="array" ref="B1886">SUM(laptop_prices3[[#This Row],[RAM Comp]:[Weight Comp]]+laptop_prices3[[#This Row],[Storage Comp]])</f>
        <v>14.013663776493255</v>
      </c>
      <c r="C1886">
        <v>1884</v>
      </c>
      <c r="D1886" t="s">
        <v>28</v>
      </c>
      <c r="E1886" t="s">
        <v>18</v>
      </c>
      <c r="F1886">
        <v>4</v>
      </c>
      <c r="G1886" t="s">
        <v>29</v>
      </c>
      <c r="H1886" t="s">
        <v>26</v>
      </c>
      <c r="I1886">
        <v>14</v>
      </c>
      <c r="J1886" t="s">
        <v>15</v>
      </c>
      <c r="K1886">
        <v>10.7</v>
      </c>
      <c r="L1886">
        <v>3.29</v>
      </c>
      <c r="M1886" t="s">
        <v>22</v>
      </c>
      <c r="N1886">
        <v>1554.97</v>
      </c>
      <c r="O1886" s="5">
        <f>(ScoreCard!$E$3-laptop_prices3[[#This Row],[Price ($)]])/ScoreCard!$E$3*ScoreCard!$E$5</f>
        <v>4.2806313541601133</v>
      </c>
      <c r="P1886" s="5">
        <f>laptop_prices3[[#This Row],[RAM (GB)]]/ScoreCard!$F$3*ScoreCard!$F$5</f>
        <v>0.4375</v>
      </c>
      <c r="Q1886" s="5">
        <f>laptop_prices3[[#This Row],[Screen Size (inch)]]/ScoreCard!$G$3*ScoreCard!$G$5</f>
        <v>1.6184971098265895</v>
      </c>
      <c r="R1886" s="5">
        <f>laptop_prices3[[#This Row],[Battery Life (hours)]]/ScoreCard!$H$3*ScoreCard!$H$5</f>
        <v>6.2416666666666663</v>
      </c>
      <c r="S1886" s="5">
        <f>ScoreCard!$I$3-laptop_prices3[[#This Row],[Weight (kg)]]/ScoreCard!$I$3*ScoreCard!$I$5</f>
        <v>1.6199999999999999</v>
      </c>
      <c r="T1886" s="6" cm="1">
        <f t="array" ref="T1886">_xlfn.IFS(laptop_prices3[[#This Row],[Storage]]="512GB SSD", 512, laptop_prices3[[#This Row],[Storage]] = "1TB SSD", 1000, laptop_prices3[[#This Row],[Storage]] = "2TB SSD", 2000, laptop_prices3[[#This Row],[Storage]]= "256GB SSD", 256, laptop_prices3[[#This Row],[Storage]] = "1TB HDD", 1000*0.7)</f>
        <v>256</v>
      </c>
      <c r="U1886" s="5">
        <f>laptop_prices3[[#This Row],[Storage Raw Value]]/ScoreCard!$J$3*ScoreCard!$J$5</f>
        <v>1.024</v>
      </c>
    </row>
    <row r="1887" spans="2:21" x14ac:dyDescent="0.2">
      <c r="B1887" s="4" cm="1">
        <f t="array" ref="B1887">SUM(laptop_prices3[[#This Row],[RAM Comp]:[Weight Comp]]+laptop_prices3[[#This Row],[Storage Comp]])</f>
        <v>20.585044728874209</v>
      </c>
      <c r="C1887">
        <v>1885</v>
      </c>
      <c r="D1887" t="s">
        <v>34</v>
      </c>
      <c r="E1887" t="s">
        <v>12</v>
      </c>
      <c r="F1887">
        <v>4</v>
      </c>
      <c r="G1887" t="s">
        <v>42</v>
      </c>
      <c r="H1887" t="s">
        <v>32</v>
      </c>
      <c r="I1887">
        <v>14</v>
      </c>
      <c r="J1887" t="s">
        <v>21</v>
      </c>
      <c r="K1887">
        <v>8.1999999999999993</v>
      </c>
      <c r="L1887">
        <v>1.67</v>
      </c>
      <c r="M1887" t="s">
        <v>22</v>
      </c>
      <c r="N1887">
        <v>450.98</v>
      </c>
      <c r="O1887" s="5">
        <f>(ScoreCard!$E$3-laptop_prices3[[#This Row],[Price ($)]])/ScoreCard!$E$3*ScoreCard!$E$5</f>
        <v>4.7913651891027662</v>
      </c>
      <c r="P1887" s="5">
        <f>laptop_prices3[[#This Row],[RAM (GB)]]/ScoreCard!$F$3*ScoreCard!$F$5</f>
        <v>0.4375</v>
      </c>
      <c r="Q1887" s="5">
        <f>laptop_prices3[[#This Row],[Screen Size (inch)]]/ScoreCard!$G$3*ScoreCard!$G$5</f>
        <v>1.6184971098265895</v>
      </c>
      <c r="R1887" s="5">
        <f>laptop_prices3[[#This Row],[Battery Life (hours)]]/ScoreCard!$H$3*ScoreCard!$H$5</f>
        <v>4.7833333333333323</v>
      </c>
      <c r="S1887" s="5">
        <f>ScoreCard!$I$3-laptop_prices3[[#This Row],[Weight (kg)]]/ScoreCard!$I$3*ScoreCard!$I$5</f>
        <v>2.5457142857142858</v>
      </c>
      <c r="T1887" s="6" cm="1">
        <f t="array" ref="T1887">_xlfn.IFS(laptop_prices3[[#This Row],[Storage]]="512GB SSD", 512, laptop_prices3[[#This Row],[Storage]] = "1TB SSD", 1000, laptop_prices3[[#This Row],[Storage]] = "2TB SSD", 2000, laptop_prices3[[#This Row],[Storage]]= "256GB SSD", 256, laptop_prices3[[#This Row],[Storage]] = "1TB HDD", 1000*0.7)</f>
        <v>700</v>
      </c>
      <c r="U1887" s="5">
        <f>laptop_prices3[[#This Row],[Storage Raw Value]]/ScoreCard!$J$3*ScoreCard!$J$5</f>
        <v>2.8</v>
      </c>
    </row>
    <row r="1888" spans="2:21" x14ac:dyDescent="0.2">
      <c r="B1888" s="4" cm="1">
        <f t="array" ref="B1888">SUM(laptop_prices3[[#This Row],[RAM Comp]:[Weight Comp]]+laptop_prices3[[#This Row],[Storage Comp]])</f>
        <v>41.562992017616295</v>
      </c>
      <c r="C1888">
        <v>1886</v>
      </c>
      <c r="D1888" t="s">
        <v>38</v>
      </c>
      <c r="E1888" t="s">
        <v>31</v>
      </c>
      <c r="F1888">
        <v>8</v>
      </c>
      <c r="G1888" t="s">
        <v>25</v>
      </c>
      <c r="H1888" t="s">
        <v>40</v>
      </c>
      <c r="I1888">
        <v>15.6</v>
      </c>
      <c r="J1888" t="s">
        <v>43</v>
      </c>
      <c r="K1888">
        <v>8.3000000000000007</v>
      </c>
      <c r="L1888">
        <v>2.5499999999999998</v>
      </c>
      <c r="M1888" t="s">
        <v>30</v>
      </c>
      <c r="N1888">
        <v>867.62</v>
      </c>
      <c r="O1888" s="5">
        <f>(ScoreCard!$E$3-laptop_prices3[[#This Row],[Price ($)]])/ScoreCard!$E$3*ScoreCard!$E$5</f>
        <v>4.5986169350510924</v>
      </c>
      <c r="P1888" s="5">
        <f>laptop_prices3[[#This Row],[RAM (GB)]]/ScoreCard!$F$3*ScoreCard!$F$5</f>
        <v>0.875</v>
      </c>
      <c r="Q1888" s="5">
        <f>laptop_prices3[[#This Row],[Screen Size (inch)]]/ScoreCard!$G$3*ScoreCard!$G$5</f>
        <v>1.8034682080924855</v>
      </c>
      <c r="R1888" s="5">
        <f>laptop_prices3[[#This Row],[Battery Life (hours)]]/ScoreCard!$H$3*ScoreCard!$H$5</f>
        <v>4.8416666666666677</v>
      </c>
      <c r="S1888" s="5">
        <f>ScoreCard!$I$3-laptop_prices3[[#This Row],[Weight (kg)]]/ScoreCard!$I$3*ScoreCard!$I$5</f>
        <v>2.0428571428571427</v>
      </c>
      <c r="T1888" s="6" cm="1">
        <f t="array" ref="T1888">_xlfn.IFS(laptop_prices3[[#This Row],[Storage]]="512GB SSD", 512, laptop_prices3[[#This Row],[Storage]] = "1TB SSD", 1000, laptop_prices3[[#This Row],[Storage]] = "2TB SSD", 2000, laptop_prices3[[#This Row],[Storage]]= "256GB SSD", 256, laptop_prices3[[#This Row],[Storage]] = "1TB HDD", 1000*0.7)</f>
        <v>2000</v>
      </c>
      <c r="U1888" s="5">
        <f>laptop_prices3[[#This Row],[Storage Raw Value]]/ScoreCard!$J$3*ScoreCard!$J$5</f>
        <v>8</v>
      </c>
    </row>
    <row r="1889" spans="2:21" x14ac:dyDescent="0.2">
      <c r="B1889" s="4" cm="1">
        <f t="array" ref="B1889">SUM(laptop_prices3[[#This Row],[RAM Comp]:[Weight Comp]]+laptop_prices3[[#This Row],[Storage Comp]])</f>
        <v>24.13608725571153</v>
      </c>
      <c r="C1889">
        <v>1887</v>
      </c>
      <c r="D1889" t="s">
        <v>34</v>
      </c>
      <c r="E1889" t="s">
        <v>31</v>
      </c>
      <c r="F1889">
        <v>32</v>
      </c>
      <c r="G1889" t="s">
        <v>42</v>
      </c>
      <c r="H1889" t="s">
        <v>14</v>
      </c>
      <c r="I1889">
        <v>15.6</v>
      </c>
      <c r="J1889" t="s">
        <v>27</v>
      </c>
      <c r="K1889">
        <v>9.6999999999999993</v>
      </c>
      <c r="L1889">
        <v>2.67</v>
      </c>
      <c r="M1889" t="s">
        <v>30</v>
      </c>
      <c r="N1889">
        <v>1921.97</v>
      </c>
      <c r="O1889" s="5">
        <f>(ScoreCard!$E$3-laptop_prices3[[#This Row],[Price ($)]])/ScoreCard!$E$3*ScoreCard!$E$5</f>
        <v>4.1108478258455872</v>
      </c>
      <c r="P1889" s="5">
        <f>laptop_prices3[[#This Row],[RAM (GB)]]/ScoreCard!$F$3*ScoreCard!$F$5</f>
        <v>3.5</v>
      </c>
      <c r="Q1889" s="5">
        <f>laptop_prices3[[#This Row],[Screen Size (inch)]]/ScoreCard!$G$3*ScoreCard!$G$5</f>
        <v>1.8034682080924855</v>
      </c>
      <c r="R1889" s="5">
        <f>laptop_prices3[[#This Row],[Battery Life (hours)]]/ScoreCard!$H$3*ScoreCard!$H$5</f>
        <v>5.6583333333333323</v>
      </c>
      <c r="S1889" s="5">
        <f>ScoreCard!$I$3-laptop_prices3[[#This Row],[Weight (kg)]]/ScoreCard!$I$3*ScoreCard!$I$5</f>
        <v>1.9742857142857144</v>
      </c>
      <c r="T1889" s="6" cm="1">
        <f t="array" ref="T1889">_xlfn.IFS(laptop_prices3[[#This Row],[Storage]]="512GB SSD", 512, laptop_prices3[[#This Row],[Storage]] = "1TB SSD", 1000, laptop_prices3[[#This Row],[Storage]] = "2TB SSD", 2000, laptop_prices3[[#This Row],[Storage]]= "256GB SSD", 256, laptop_prices3[[#This Row],[Storage]] = "1TB HDD", 1000*0.7)</f>
        <v>700</v>
      </c>
      <c r="U1889" s="5">
        <f>laptop_prices3[[#This Row],[Storage Raw Value]]/ScoreCard!$J$3*ScoreCard!$J$5</f>
        <v>2.8</v>
      </c>
    </row>
    <row r="1890" spans="2:21" x14ac:dyDescent="0.2">
      <c r="B1890" s="4" cm="1">
        <f t="array" ref="B1890">SUM(laptop_prices3[[#This Row],[RAM Comp]:[Weight Comp]]+laptop_prices3[[#This Row],[Storage Comp]])</f>
        <v>22.559515827140107</v>
      </c>
      <c r="C1890">
        <v>1888</v>
      </c>
      <c r="D1890" t="s">
        <v>38</v>
      </c>
      <c r="E1890" t="s">
        <v>37</v>
      </c>
      <c r="F1890">
        <v>64</v>
      </c>
      <c r="G1890" t="s">
        <v>13</v>
      </c>
      <c r="H1890" t="s">
        <v>20</v>
      </c>
      <c r="I1890">
        <v>15.6</v>
      </c>
      <c r="J1890" t="s">
        <v>15</v>
      </c>
      <c r="K1890">
        <v>4.9000000000000004</v>
      </c>
      <c r="L1890">
        <v>1.39</v>
      </c>
      <c r="M1890" t="s">
        <v>16</v>
      </c>
      <c r="N1890">
        <v>5507.59</v>
      </c>
      <c r="O1890" s="5">
        <f>(ScoreCard!$E$3-laptop_prices3[[#This Row],[Price ($)]])/ScoreCard!$E$3*ScoreCard!$E$5</f>
        <v>2.4520488754501342</v>
      </c>
      <c r="P1890" s="5">
        <f>laptop_prices3[[#This Row],[RAM (GB)]]/ScoreCard!$F$3*ScoreCard!$F$5</f>
        <v>7</v>
      </c>
      <c r="Q1890" s="5">
        <f>laptop_prices3[[#This Row],[Screen Size (inch)]]/ScoreCard!$G$3*ScoreCard!$G$5</f>
        <v>1.8034682080924855</v>
      </c>
      <c r="R1890" s="5">
        <f>laptop_prices3[[#This Row],[Battery Life (hours)]]/ScoreCard!$H$3*ScoreCard!$H$5</f>
        <v>2.8583333333333338</v>
      </c>
      <c r="S1890" s="5">
        <f>ScoreCard!$I$3-laptop_prices3[[#This Row],[Weight (kg)]]/ScoreCard!$I$3*ScoreCard!$I$5</f>
        <v>2.7057142857142855</v>
      </c>
      <c r="T1890" s="6" cm="1">
        <f t="array" ref="T1890">_xlfn.IFS(laptop_prices3[[#This Row],[Storage]]="512GB SSD", 512, laptop_prices3[[#This Row],[Storage]] = "1TB SSD", 1000, laptop_prices3[[#This Row],[Storage]] = "2TB SSD", 2000, laptop_prices3[[#This Row],[Storage]]= "256GB SSD", 256, laptop_prices3[[#This Row],[Storage]] = "1TB HDD", 1000*0.7)</f>
        <v>512</v>
      </c>
      <c r="U1890" s="5">
        <f>laptop_prices3[[#This Row],[Storage Raw Value]]/ScoreCard!$J$3*ScoreCard!$J$5</f>
        <v>2.048</v>
      </c>
    </row>
    <row r="1891" spans="2:21" x14ac:dyDescent="0.2">
      <c r="B1891" s="4" cm="1">
        <f t="array" ref="B1891">SUM(laptop_prices3[[#This Row],[RAM Comp]:[Weight Comp]]+laptop_prices3[[#This Row],[Storage Comp]])</f>
        <v>42.196354252683733</v>
      </c>
      <c r="C1891">
        <v>1889</v>
      </c>
      <c r="D1891" t="s">
        <v>45</v>
      </c>
      <c r="E1891" t="s">
        <v>12</v>
      </c>
      <c r="F1891">
        <v>16</v>
      </c>
      <c r="G1891" t="s">
        <v>25</v>
      </c>
      <c r="H1891" t="s">
        <v>26</v>
      </c>
      <c r="I1891">
        <v>14</v>
      </c>
      <c r="J1891" t="s">
        <v>21</v>
      </c>
      <c r="K1891">
        <v>6.9</v>
      </c>
      <c r="L1891">
        <v>1.22</v>
      </c>
      <c r="M1891" t="s">
        <v>16</v>
      </c>
      <c r="N1891">
        <v>924.71</v>
      </c>
      <c r="O1891" s="5">
        <f>(ScoreCard!$E$3-laptop_prices3[[#This Row],[Price ($)]])/ScoreCard!$E$3*ScoreCard!$E$5</f>
        <v>4.5722056499517016</v>
      </c>
      <c r="P1891" s="5">
        <f>laptop_prices3[[#This Row],[RAM (GB)]]/ScoreCard!$F$3*ScoreCard!$F$5</f>
        <v>1.75</v>
      </c>
      <c r="Q1891" s="5">
        <f>laptop_prices3[[#This Row],[Screen Size (inch)]]/ScoreCard!$G$3*ScoreCard!$G$5</f>
        <v>1.6184971098265895</v>
      </c>
      <c r="R1891" s="5">
        <f>laptop_prices3[[#This Row],[Battery Life (hours)]]/ScoreCard!$H$3*ScoreCard!$H$5</f>
        <v>4.0250000000000004</v>
      </c>
      <c r="S1891" s="5">
        <f>ScoreCard!$I$3-laptop_prices3[[#This Row],[Weight (kg)]]/ScoreCard!$I$3*ScoreCard!$I$5</f>
        <v>2.8028571428571429</v>
      </c>
      <c r="T1891" s="6" cm="1">
        <f t="array" ref="T1891">_xlfn.IFS(laptop_prices3[[#This Row],[Storage]]="512GB SSD", 512, laptop_prices3[[#This Row],[Storage]] = "1TB SSD", 1000, laptop_prices3[[#This Row],[Storage]] = "2TB SSD", 2000, laptop_prices3[[#This Row],[Storage]]= "256GB SSD", 256, laptop_prices3[[#This Row],[Storage]] = "1TB HDD", 1000*0.7)</f>
        <v>2000</v>
      </c>
      <c r="U1891" s="5">
        <f>laptop_prices3[[#This Row],[Storage Raw Value]]/ScoreCard!$J$3*ScoreCard!$J$5</f>
        <v>8</v>
      </c>
    </row>
    <row r="1892" spans="2:21" x14ac:dyDescent="0.2">
      <c r="B1892" s="4" cm="1">
        <f t="array" ref="B1892">SUM(laptop_prices3[[#This Row],[RAM Comp]:[Weight Comp]]+laptop_prices3[[#This Row],[Storage Comp]])</f>
        <v>18.606262730525735</v>
      </c>
      <c r="C1892">
        <v>1890</v>
      </c>
      <c r="D1892" t="s">
        <v>23</v>
      </c>
      <c r="E1892" t="s">
        <v>37</v>
      </c>
      <c r="F1892">
        <v>4</v>
      </c>
      <c r="G1892" t="s">
        <v>42</v>
      </c>
      <c r="H1892" t="s">
        <v>14</v>
      </c>
      <c r="I1892">
        <v>13.3</v>
      </c>
      <c r="J1892" t="s">
        <v>21</v>
      </c>
      <c r="K1892">
        <v>6.7</v>
      </c>
      <c r="L1892">
        <v>3.46</v>
      </c>
      <c r="M1892" t="s">
        <v>30</v>
      </c>
      <c r="N1892">
        <v>974.3</v>
      </c>
      <c r="O1892" s="5">
        <f>(ScoreCard!$E$3-laptop_prices3[[#This Row],[Price ($)]])/ScoreCard!$E$3*ScoreCard!$E$5</f>
        <v>4.5492640554854429</v>
      </c>
      <c r="P1892" s="5">
        <f>laptop_prices3[[#This Row],[RAM (GB)]]/ScoreCard!$F$3*ScoreCard!$F$5</f>
        <v>0.4375</v>
      </c>
      <c r="Q1892" s="5">
        <f>laptop_prices3[[#This Row],[Screen Size (inch)]]/ScoreCard!$G$3*ScoreCard!$G$5</f>
        <v>1.5375722543352601</v>
      </c>
      <c r="R1892" s="5">
        <f>laptop_prices3[[#This Row],[Battery Life (hours)]]/ScoreCard!$H$3*ScoreCard!$H$5</f>
        <v>3.9083333333333332</v>
      </c>
      <c r="S1892" s="5">
        <f>ScoreCard!$I$3-laptop_prices3[[#This Row],[Weight (kg)]]/ScoreCard!$I$3*ScoreCard!$I$5</f>
        <v>1.5228571428571429</v>
      </c>
      <c r="T1892" s="6" cm="1">
        <f t="array" ref="T1892">_xlfn.IFS(laptop_prices3[[#This Row],[Storage]]="512GB SSD", 512, laptop_prices3[[#This Row],[Storage]] = "1TB SSD", 1000, laptop_prices3[[#This Row],[Storage]] = "2TB SSD", 2000, laptop_prices3[[#This Row],[Storage]]= "256GB SSD", 256, laptop_prices3[[#This Row],[Storage]] = "1TB HDD", 1000*0.7)</f>
        <v>700</v>
      </c>
      <c r="U1892" s="5">
        <f>laptop_prices3[[#This Row],[Storage Raw Value]]/ScoreCard!$J$3*ScoreCard!$J$5</f>
        <v>2.8</v>
      </c>
    </row>
    <row r="1893" spans="2:21" x14ac:dyDescent="0.2">
      <c r="B1893" s="4" cm="1">
        <f t="array" ref="B1893">SUM(laptop_prices3[[#This Row],[RAM Comp]:[Weight Comp]]+laptop_prices3[[#This Row],[Storage Comp]])</f>
        <v>22.199925681255159</v>
      </c>
      <c r="C1893">
        <v>1891</v>
      </c>
      <c r="D1893" t="s">
        <v>11</v>
      </c>
      <c r="E1893" t="s">
        <v>24</v>
      </c>
      <c r="F1893">
        <v>8</v>
      </c>
      <c r="G1893" t="s">
        <v>42</v>
      </c>
      <c r="H1893" t="s">
        <v>40</v>
      </c>
      <c r="I1893">
        <v>14</v>
      </c>
      <c r="J1893" t="s">
        <v>15</v>
      </c>
      <c r="K1893">
        <v>11.1</v>
      </c>
      <c r="L1893">
        <v>2.57</v>
      </c>
      <c r="M1893" t="s">
        <v>30</v>
      </c>
      <c r="N1893">
        <v>1559.89</v>
      </c>
      <c r="O1893" s="5">
        <f>(ScoreCard!$E$3-laptop_prices3[[#This Row],[Price ($)]])/ScoreCard!$E$3*ScoreCard!$E$5</f>
        <v>4.2783552371047797</v>
      </c>
      <c r="P1893" s="5">
        <f>laptop_prices3[[#This Row],[RAM (GB)]]/ScoreCard!$F$3*ScoreCard!$F$5</f>
        <v>0.875</v>
      </c>
      <c r="Q1893" s="5">
        <f>laptop_prices3[[#This Row],[Screen Size (inch)]]/ScoreCard!$G$3*ScoreCard!$G$5</f>
        <v>1.6184971098265895</v>
      </c>
      <c r="R1893" s="5">
        <f>laptop_prices3[[#This Row],[Battery Life (hours)]]/ScoreCard!$H$3*ScoreCard!$H$5</f>
        <v>6.4749999999999996</v>
      </c>
      <c r="S1893" s="5">
        <f>ScoreCard!$I$3-laptop_prices3[[#This Row],[Weight (kg)]]/ScoreCard!$I$3*ScoreCard!$I$5</f>
        <v>2.0314285714285716</v>
      </c>
      <c r="T1893" s="6" cm="1">
        <f t="array" ref="T1893">_xlfn.IFS(laptop_prices3[[#This Row],[Storage]]="512GB SSD", 512, laptop_prices3[[#This Row],[Storage]] = "1TB SSD", 1000, laptop_prices3[[#This Row],[Storage]] = "2TB SSD", 2000, laptop_prices3[[#This Row],[Storage]]= "256GB SSD", 256, laptop_prices3[[#This Row],[Storage]] = "1TB HDD", 1000*0.7)</f>
        <v>700</v>
      </c>
      <c r="U1893" s="5">
        <f>laptop_prices3[[#This Row],[Storage Raw Value]]/ScoreCard!$J$3*ScoreCard!$J$5</f>
        <v>2.8</v>
      </c>
    </row>
    <row r="1894" spans="2:21" x14ac:dyDescent="0.2">
      <c r="B1894" s="4" cm="1">
        <f t="array" ref="B1894">SUM(laptop_prices3[[#This Row],[RAM Comp]:[Weight Comp]]+laptop_prices3[[#This Row],[Storage Comp]])</f>
        <v>22.786904761904765</v>
      </c>
      <c r="C1894">
        <v>1892</v>
      </c>
      <c r="D1894" t="s">
        <v>45</v>
      </c>
      <c r="E1894" t="s">
        <v>24</v>
      </c>
      <c r="F1894">
        <v>8</v>
      </c>
      <c r="G1894" t="s">
        <v>42</v>
      </c>
      <c r="H1894" t="s">
        <v>26</v>
      </c>
      <c r="I1894">
        <v>17.3</v>
      </c>
      <c r="J1894" t="s">
        <v>15</v>
      </c>
      <c r="K1894">
        <v>10.6</v>
      </c>
      <c r="L1894">
        <v>1.7</v>
      </c>
      <c r="M1894" t="s">
        <v>16</v>
      </c>
      <c r="N1894">
        <v>1147.3399999999999</v>
      </c>
      <c r="O1894" s="5">
        <f>(ScoreCard!$E$3-laptop_prices3[[#This Row],[Price ($)]])/ScoreCard!$E$3*ScoreCard!$E$5</f>
        <v>4.4692113531978519</v>
      </c>
      <c r="P1894" s="5">
        <f>laptop_prices3[[#This Row],[RAM (GB)]]/ScoreCard!$F$3*ScoreCard!$F$5</f>
        <v>0.875</v>
      </c>
      <c r="Q1894" s="5">
        <f>laptop_prices3[[#This Row],[Screen Size (inch)]]/ScoreCard!$G$3*ScoreCard!$G$5</f>
        <v>2</v>
      </c>
      <c r="R1894" s="5">
        <f>laptop_prices3[[#This Row],[Battery Life (hours)]]/ScoreCard!$H$3*ScoreCard!$H$5</f>
        <v>6.1833333333333336</v>
      </c>
      <c r="S1894" s="5">
        <f>ScoreCard!$I$3-laptop_prices3[[#This Row],[Weight (kg)]]/ScoreCard!$I$3*ScoreCard!$I$5</f>
        <v>2.5285714285714285</v>
      </c>
      <c r="T1894" s="6" cm="1">
        <f t="array" ref="T1894">_xlfn.IFS(laptop_prices3[[#This Row],[Storage]]="512GB SSD", 512, laptop_prices3[[#This Row],[Storage]] = "1TB SSD", 1000, laptop_prices3[[#This Row],[Storage]] = "2TB SSD", 2000, laptop_prices3[[#This Row],[Storage]]= "256GB SSD", 256, laptop_prices3[[#This Row],[Storage]] = "1TB HDD", 1000*0.7)</f>
        <v>700</v>
      </c>
      <c r="U1894" s="5">
        <f>laptop_prices3[[#This Row],[Storage Raw Value]]/ScoreCard!$J$3*ScoreCard!$J$5</f>
        <v>2.8</v>
      </c>
    </row>
    <row r="1895" spans="2:21" x14ac:dyDescent="0.2">
      <c r="B1895" s="4" cm="1">
        <f t="array" ref="B1895">SUM(laptop_prices3[[#This Row],[RAM Comp]:[Weight Comp]]+laptop_prices3[[#This Row],[Storage Comp]])</f>
        <v>21.10309606385907</v>
      </c>
      <c r="C1895">
        <v>1893</v>
      </c>
      <c r="D1895" t="s">
        <v>36</v>
      </c>
      <c r="E1895" t="s">
        <v>12</v>
      </c>
      <c r="F1895">
        <v>64</v>
      </c>
      <c r="G1895" t="s">
        <v>29</v>
      </c>
      <c r="H1895" t="s">
        <v>14</v>
      </c>
      <c r="I1895">
        <v>13.3</v>
      </c>
      <c r="J1895" t="s">
        <v>27</v>
      </c>
      <c r="K1895">
        <v>10.4</v>
      </c>
      <c r="L1895">
        <v>1.92</v>
      </c>
      <c r="M1895" t="s">
        <v>16</v>
      </c>
      <c r="N1895">
        <v>3438.98</v>
      </c>
      <c r="O1895" s="5">
        <f>(ScoreCard!$E$3-laptop_prices3[[#This Row],[Price ($)]])/ScoreCard!$E$3*ScoreCard!$E$5</f>
        <v>3.4090404408635182</v>
      </c>
      <c r="P1895" s="5">
        <f>laptop_prices3[[#This Row],[RAM (GB)]]/ScoreCard!$F$3*ScoreCard!$F$5</f>
        <v>7</v>
      </c>
      <c r="Q1895" s="5">
        <f>laptop_prices3[[#This Row],[Screen Size (inch)]]/ScoreCard!$G$3*ScoreCard!$G$5</f>
        <v>1.5375722543352601</v>
      </c>
      <c r="R1895" s="5">
        <f>laptop_prices3[[#This Row],[Battery Life (hours)]]/ScoreCard!$H$3*ScoreCard!$H$5</f>
        <v>6.0666666666666664</v>
      </c>
      <c r="S1895" s="5">
        <f>ScoreCard!$I$3-laptop_prices3[[#This Row],[Weight (kg)]]/ScoreCard!$I$3*ScoreCard!$I$5</f>
        <v>2.402857142857143</v>
      </c>
      <c r="T1895" s="6" cm="1">
        <f t="array" ref="T1895">_xlfn.IFS(laptop_prices3[[#This Row],[Storage]]="512GB SSD", 512, laptop_prices3[[#This Row],[Storage]] = "1TB SSD", 1000, laptop_prices3[[#This Row],[Storage]] = "2TB SSD", 2000, laptop_prices3[[#This Row],[Storage]]= "256GB SSD", 256, laptop_prices3[[#This Row],[Storage]] = "1TB HDD", 1000*0.7)</f>
        <v>256</v>
      </c>
      <c r="U1895" s="5">
        <f>laptop_prices3[[#This Row],[Storage Raw Value]]/ScoreCard!$J$3*ScoreCard!$J$5</f>
        <v>1.024</v>
      </c>
    </row>
    <row r="1896" spans="2:21" x14ac:dyDescent="0.2">
      <c r="B1896" s="4" cm="1">
        <f t="array" ref="B1896">SUM(laptop_prices3[[#This Row],[RAM Comp]:[Weight Comp]]+laptop_prices3[[#This Row],[Storage Comp]])</f>
        <v>17.711849160473438</v>
      </c>
      <c r="C1896">
        <v>1894</v>
      </c>
      <c r="D1896" t="s">
        <v>28</v>
      </c>
      <c r="E1896" t="s">
        <v>24</v>
      </c>
      <c r="F1896">
        <v>32</v>
      </c>
      <c r="G1896" t="s">
        <v>29</v>
      </c>
      <c r="H1896" t="s">
        <v>14</v>
      </c>
      <c r="I1896">
        <v>15.6</v>
      </c>
      <c r="J1896" t="s">
        <v>15</v>
      </c>
      <c r="K1896">
        <v>11.6</v>
      </c>
      <c r="L1896">
        <v>3.42</v>
      </c>
      <c r="M1896" t="s">
        <v>16</v>
      </c>
      <c r="N1896">
        <v>2042.6</v>
      </c>
      <c r="O1896" s="5">
        <f>(ScoreCard!$E$3-laptop_prices3[[#This Row],[Price ($)]])/ScoreCard!$E$3*ScoreCard!$E$5</f>
        <v>4.0550413217023138</v>
      </c>
      <c r="P1896" s="5">
        <f>laptop_prices3[[#This Row],[RAM (GB)]]/ScoreCard!$F$3*ScoreCard!$F$5</f>
        <v>3.5</v>
      </c>
      <c r="Q1896" s="5">
        <f>laptop_prices3[[#This Row],[Screen Size (inch)]]/ScoreCard!$G$3*ScoreCard!$G$5</f>
        <v>1.8034682080924855</v>
      </c>
      <c r="R1896" s="5">
        <f>laptop_prices3[[#This Row],[Battery Life (hours)]]/ScoreCard!$H$3*ScoreCard!$H$5</f>
        <v>6.7666666666666666</v>
      </c>
      <c r="S1896" s="5">
        <f>ScoreCard!$I$3-laptop_prices3[[#This Row],[Weight (kg)]]/ScoreCard!$I$3*ScoreCard!$I$5</f>
        <v>1.5457142857142858</v>
      </c>
      <c r="T1896" s="6" cm="1">
        <f t="array" ref="T1896">_xlfn.IFS(laptop_prices3[[#This Row],[Storage]]="512GB SSD", 512, laptop_prices3[[#This Row],[Storage]] = "1TB SSD", 1000, laptop_prices3[[#This Row],[Storage]] = "2TB SSD", 2000, laptop_prices3[[#This Row],[Storage]]= "256GB SSD", 256, laptop_prices3[[#This Row],[Storage]] = "1TB HDD", 1000*0.7)</f>
        <v>256</v>
      </c>
      <c r="U1896" s="5">
        <f>laptop_prices3[[#This Row],[Storage Raw Value]]/ScoreCard!$J$3*ScoreCard!$J$5</f>
        <v>1.024</v>
      </c>
    </row>
    <row r="1897" spans="2:21" x14ac:dyDescent="0.2">
      <c r="B1897" s="4" cm="1">
        <f t="array" ref="B1897">SUM(laptop_prices3[[#This Row],[RAM Comp]:[Weight Comp]]+laptop_prices3[[#This Row],[Storage Comp]])</f>
        <v>20.745306220754195</v>
      </c>
      <c r="C1897">
        <v>1895</v>
      </c>
      <c r="D1897" t="s">
        <v>23</v>
      </c>
      <c r="E1897" t="s">
        <v>48</v>
      </c>
      <c r="F1897">
        <v>4</v>
      </c>
      <c r="G1897" t="s">
        <v>42</v>
      </c>
      <c r="H1897" t="s">
        <v>20</v>
      </c>
      <c r="I1897">
        <v>16</v>
      </c>
      <c r="J1897" t="s">
        <v>43</v>
      </c>
      <c r="K1897">
        <v>8</v>
      </c>
      <c r="L1897">
        <v>1.59</v>
      </c>
      <c r="M1897" t="s">
        <v>46</v>
      </c>
      <c r="N1897">
        <v>927.72</v>
      </c>
      <c r="O1897" s="5">
        <f>(ScoreCard!$E$3-laptop_prices3[[#This Row],[Price ($)]])/ScoreCard!$E$3*ScoreCard!$E$5</f>
        <v>4.570813147444273</v>
      </c>
      <c r="P1897" s="5">
        <f>laptop_prices3[[#This Row],[RAM (GB)]]/ScoreCard!$F$3*ScoreCard!$F$5</f>
        <v>0.4375</v>
      </c>
      <c r="Q1897" s="5">
        <f>laptop_prices3[[#This Row],[Screen Size (inch)]]/ScoreCard!$G$3*ScoreCard!$G$5</f>
        <v>1.8497109826589595</v>
      </c>
      <c r="R1897" s="5">
        <f>laptop_prices3[[#This Row],[Battery Life (hours)]]/ScoreCard!$H$3*ScoreCard!$H$5</f>
        <v>4.6666666666666661</v>
      </c>
      <c r="S1897" s="5">
        <f>ScoreCard!$I$3-laptop_prices3[[#This Row],[Weight (kg)]]/ScoreCard!$I$3*ScoreCard!$I$5</f>
        <v>2.5914285714285716</v>
      </c>
      <c r="T1897" s="6" cm="1">
        <f t="array" ref="T1897">_xlfn.IFS(laptop_prices3[[#This Row],[Storage]]="512GB SSD", 512, laptop_prices3[[#This Row],[Storage]] = "1TB SSD", 1000, laptop_prices3[[#This Row],[Storage]] = "2TB SSD", 2000, laptop_prices3[[#This Row],[Storage]]= "256GB SSD", 256, laptop_prices3[[#This Row],[Storage]] = "1TB HDD", 1000*0.7)</f>
        <v>700</v>
      </c>
      <c r="U1897" s="5">
        <f>laptop_prices3[[#This Row],[Storage Raw Value]]/ScoreCard!$J$3*ScoreCard!$J$5</f>
        <v>2.8</v>
      </c>
    </row>
    <row r="1898" spans="2:21" x14ac:dyDescent="0.2">
      <c r="B1898" s="4" cm="1">
        <f t="array" ref="B1898">SUM(laptop_prices3[[#This Row],[RAM Comp]:[Weight Comp]]+laptop_prices3[[#This Row],[Storage Comp]])</f>
        <v>13.139735205064685</v>
      </c>
      <c r="C1898">
        <v>1896</v>
      </c>
      <c r="D1898" t="s">
        <v>38</v>
      </c>
      <c r="E1898" t="s">
        <v>31</v>
      </c>
      <c r="F1898">
        <v>16</v>
      </c>
      <c r="G1898" t="s">
        <v>29</v>
      </c>
      <c r="H1898" t="s">
        <v>40</v>
      </c>
      <c r="I1898">
        <v>14</v>
      </c>
      <c r="J1898" t="s">
        <v>27</v>
      </c>
      <c r="K1898">
        <v>5.6</v>
      </c>
      <c r="L1898">
        <v>1.91</v>
      </c>
      <c r="M1898" t="s">
        <v>30</v>
      </c>
      <c r="N1898">
        <v>1645.23</v>
      </c>
      <c r="O1898" s="5">
        <f>(ScoreCard!$E$3-laptop_prices3[[#This Row],[Price ($)]])/ScoreCard!$E$3*ScoreCard!$E$5</f>
        <v>4.2388747839539302</v>
      </c>
      <c r="P1898" s="5">
        <f>laptop_prices3[[#This Row],[RAM (GB)]]/ScoreCard!$F$3*ScoreCard!$F$5</f>
        <v>1.75</v>
      </c>
      <c r="Q1898" s="5">
        <f>laptop_prices3[[#This Row],[Screen Size (inch)]]/ScoreCard!$G$3*ScoreCard!$G$5</f>
        <v>1.6184971098265895</v>
      </c>
      <c r="R1898" s="5">
        <f>laptop_prices3[[#This Row],[Battery Life (hours)]]/ScoreCard!$H$3*ScoreCard!$H$5</f>
        <v>3.2666666666666662</v>
      </c>
      <c r="S1898" s="5">
        <f>ScoreCard!$I$3-laptop_prices3[[#This Row],[Weight (kg)]]/ScoreCard!$I$3*ScoreCard!$I$5</f>
        <v>2.4085714285714284</v>
      </c>
      <c r="T1898" s="6" cm="1">
        <f t="array" ref="T1898">_xlfn.IFS(laptop_prices3[[#This Row],[Storage]]="512GB SSD", 512, laptop_prices3[[#This Row],[Storage]] = "1TB SSD", 1000, laptop_prices3[[#This Row],[Storage]] = "2TB SSD", 2000, laptop_prices3[[#This Row],[Storage]]= "256GB SSD", 256, laptop_prices3[[#This Row],[Storage]] = "1TB HDD", 1000*0.7)</f>
        <v>256</v>
      </c>
      <c r="U1898" s="5">
        <f>laptop_prices3[[#This Row],[Storage Raw Value]]/ScoreCard!$J$3*ScoreCard!$J$5</f>
        <v>1.024</v>
      </c>
    </row>
    <row r="1899" spans="2:21" x14ac:dyDescent="0.2">
      <c r="B1899" s="4" cm="1">
        <f t="array" ref="B1899">SUM(laptop_prices3[[#This Row],[RAM Comp]:[Weight Comp]]+laptop_prices3[[#This Row],[Storage Comp]])</f>
        <v>12.685092347921827</v>
      </c>
      <c r="C1899">
        <v>1897</v>
      </c>
      <c r="D1899" t="s">
        <v>47</v>
      </c>
      <c r="E1899" t="s">
        <v>41</v>
      </c>
      <c r="F1899">
        <v>4</v>
      </c>
      <c r="G1899" t="s">
        <v>29</v>
      </c>
      <c r="H1899" t="s">
        <v>35</v>
      </c>
      <c r="I1899">
        <v>14</v>
      </c>
      <c r="J1899" t="s">
        <v>27</v>
      </c>
      <c r="K1899">
        <v>7.1</v>
      </c>
      <c r="L1899">
        <v>1.94</v>
      </c>
      <c r="M1899" t="s">
        <v>16</v>
      </c>
      <c r="N1899">
        <v>3086.32</v>
      </c>
      <c r="O1899" s="5">
        <f>(ScoreCard!$E$3-laptop_prices3[[#This Row],[Price ($)]])/ScoreCard!$E$3*ScoreCard!$E$5</f>
        <v>3.5721899206874985</v>
      </c>
      <c r="P1899" s="5">
        <f>laptop_prices3[[#This Row],[RAM (GB)]]/ScoreCard!$F$3*ScoreCard!$F$5</f>
        <v>0.4375</v>
      </c>
      <c r="Q1899" s="5">
        <f>laptop_prices3[[#This Row],[Screen Size (inch)]]/ScoreCard!$G$3*ScoreCard!$G$5</f>
        <v>1.6184971098265895</v>
      </c>
      <c r="R1899" s="5">
        <f>laptop_prices3[[#This Row],[Battery Life (hours)]]/ScoreCard!$H$3*ScoreCard!$H$5</f>
        <v>4.1416666666666666</v>
      </c>
      <c r="S1899" s="5">
        <f>ScoreCard!$I$3-laptop_prices3[[#This Row],[Weight (kg)]]/ScoreCard!$I$3*ScoreCard!$I$5</f>
        <v>2.3914285714285715</v>
      </c>
      <c r="T1899" s="6" cm="1">
        <f t="array" ref="T1899">_xlfn.IFS(laptop_prices3[[#This Row],[Storage]]="512GB SSD", 512, laptop_prices3[[#This Row],[Storage]] = "1TB SSD", 1000, laptop_prices3[[#This Row],[Storage]] = "2TB SSD", 2000, laptop_prices3[[#This Row],[Storage]]= "256GB SSD", 256, laptop_prices3[[#This Row],[Storage]] = "1TB HDD", 1000*0.7)</f>
        <v>256</v>
      </c>
      <c r="U1899" s="5">
        <f>laptop_prices3[[#This Row],[Storage Raw Value]]/ScoreCard!$J$3*ScoreCard!$J$5</f>
        <v>1.024</v>
      </c>
    </row>
    <row r="1900" spans="2:21" x14ac:dyDescent="0.2">
      <c r="B1900" s="4" cm="1">
        <f t="array" ref="B1900">SUM(laptop_prices3[[#This Row],[RAM Comp]:[Weight Comp]]+laptop_prices3[[#This Row],[Storage Comp]])</f>
        <v>21.57018717313515</v>
      </c>
      <c r="C1900">
        <v>1898</v>
      </c>
      <c r="D1900" t="s">
        <v>11</v>
      </c>
      <c r="E1900" t="s">
        <v>18</v>
      </c>
      <c r="F1900">
        <v>32</v>
      </c>
      <c r="G1900" t="s">
        <v>42</v>
      </c>
      <c r="H1900" t="s">
        <v>20</v>
      </c>
      <c r="I1900">
        <v>16</v>
      </c>
      <c r="J1900" t="s">
        <v>27</v>
      </c>
      <c r="K1900">
        <v>5.8</v>
      </c>
      <c r="L1900">
        <v>3.26</v>
      </c>
      <c r="M1900" t="s">
        <v>16</v>
      </c>
      <c r="N1900">
        <v>4564.16</v>
      </c>
      <c r="O1900" s="5">
        <f>(ScoreCard!$E$3-laptop_prices3[[#This Row],[Price ($)]])/ScoreCard!$E$3*ScoreCard!$E$5</f>
        <v>2.8885035733187263</v>
      </c>
      <c r="P1900" s="5">
        <f>laptop_prices3[[#This Row],[RAM (GB)]]/ScoreCard!$F$3*ScoreCard!$F$5</f>
        <v>3.5</v>
      </c>
      <c r="Q1900" s="5">
        <f>laptop_prices3[[#This Row],[Screen Size (inch)]]/ScoreCard!$G$3*ScoreCard!$G$5</f>
        <v>1.8497109826589595</v>
      </c>
      <c r="R1900" s="5">
        <f>laptop_prices3[[#This Row],[Battery Life (hours)]]/ScoreCard!$H$3*ScoreCard!$H$5</f>
        <v>3.3833333333333333</v>
      </c>
      <c r="S1900" s="5">
        <f>ScoreCard!$I$3-laptop_prices3[[#This Row],[Weight (kg)]]/ScoreCard!$I$3*ScoreCard!$I$5</f>
        <v>1.6371428571428572</v>
      </c>
      <c r="T1900" s="6" cm="1">
        <f t="array" ref="T1900">_xlfn.IFS(laptop_prices3[[#This Row],[Storage]]="512GB SSD", 512, laptop_prices3[[#This Row],[Storage]] = "1TB SSD", 1000, laptop_prices3[[#This Row],[Storage]] = "2TB SSD", 2000, laptop_prices3[[#This Row],[Storage]]= "256GB SSD", 256, laptop_prices3[[#This Row],[Storage]] = "1TB HDD", 1000*0.7)</f>
        <v>700</v>
      </c>
      <c r="U1900" s="5">
        <f>laptop_prices3[[#This Row],[Storage Raw Value]]/ScoreCard!$J$3*ScoreCard!$J$5</f>
        <v>2.8</v>
      </c>
    </row>
    <row r="1901" spans="2:21" x14ac:dyDescent="0.2">
      <c r="B1901" s="4" cm="1">
        <f t="array" ref="B1901">SUM(laptop_prices3[[#This Row],[RAM Comp]:[Weight Comp]]+laptop_prices3[[#This Row],[Storage Comp]])</f>
        <v>18.470167492430498</v>
      </c>
      <c r="C1901">
        <v>1899</v>
      </c>
      <c r="D1901" t="s">
        <v>33</v>
      </c>
      <c r="E1901" t="s">
        <v>39</v>
      </c>
      <c r="F1901">
        <v>4</v>
      </c>
      <c r="G1901" t="s">
        <v>13</v>
      </c>
      <c r="H1901" t="s">
        <v>44</v>
      </c>
      <c r="I1901">
        <v>13.3</v>
      </c>
      <c r="J1901" t="s">
        <v>15</v>
      </c>
      <c r="K1901">
        <v>11.3</v>
      </c>
      <c r="L1901">
        <v>3.13</v>
      </c>
      <c r="M1901" t="s">
        <v>16</v>
      </c>
      <c r="N1901">
        <v>730.81</v>
      </c>
      <c r="O1901" s="5">
        <f>(ScoreCard!$E$3-laptop_prices3[[#This Row],[Price ($)]])/ScoreCard!$E$3*ScoreCard!$E$5</f>
        <v>4.6619087184535726</v>
      </c>
      <c r="P1901" s="5">
        <f>laptop_prices3[[#This Row],[RAM (GB)]]/ScoreCard!$F$3*ScoreCard!$F$5</f>
        <v>0.4375</v>
      </c>
      <c r="Q1901" s="5">
        <f>laptop_prices3[[#This Row],[Screen Size (inch)]]/ScoreCard!$G$3*ScoreCard!$G$5</f>
        <v>1.5375722543352601</v>
      </c>
      <c r="R1901" s="5">
        <f>laptop_prices3[[#This Row],[Battery Life (hours)]]/ScoreCard!$H$3*ScoreCard!$H$5</f>
        <v>6.5916666666666677</v>
      </c>
      <c r="S1901" s="5">
        <f>ScoreCard!$I$3-laptop_prices3[[#This Row],[Weight (kg)]]/ScoreCard!$I$3*ScoreCard!$I$5</f>
        <v>1.7114285714285715</v>
      </c>
      <c r="T1901" s="6" cm="1">
        <f t="array" ref="T1901">_xlfn.IFS(laptop_prices3[[#This Row],[Storage]]="512GB SSD", 512, laptop_prices3[[#This Row],[Storage]] = "1TB SSD", 1000, laptop_prices3[[#This Row],[Storage]] = "2TB SSD", 2000, laptop_prices3[[#This Row],[Storage]]= "256GB SSD", 256, laptop_prices3[[#This Row],[Storage]] = "1TB HDD", 1000*0.7)</f>
        <v>512</v>
      </c>
      <c r="U1901" s="5">
        <f>laptop_prices3[[#This Row],[Storage Raw Value]]/ScoreCard!$J$3*ScoreCard!$J$5</f>
        <v>2.048</v>
      </c>
    </row>
    <row r="1902" spans="2:21" x14ac:dyDescent="0.2">
      <c r="B1902" s="4" cm="1">
        <f t="array" ref="B1902">SUM(laptop_prices3[[#This Row],[RAM Comp]:[Weight Comp]]+laptop_prices3[[#This Row],[Storage Comp]])</f>
        <v>19.076663363611342</v>
      </c>
      <c r="C1902">
        <v>1900</v>
      </c>
      <c r="D1902" t="s">
        <v>36</v>
      </c>
      <c r="E1902" t="s">
        <v>41</v>
      </c>
      <c r="F1902">
        <v>64</v>
      </c>
      <c r="G1902" t="s">
        <v>29</v>
      </c>
      <c r="H1902" t="s">
        <v>26</v>
      </c>
      <c r="I1902">
        <v>16</v>
      </c>
      <c r="J1902" t="s">
        <v>21</v>
      </c>
      <c r="K1902">
        <v>7.4</v>
      </c>
      <c r="L1902">
        <v>2.95</v>
      </c>
      <c r="M1902" t="s">
        <v>16</v>
      </c>
      <c r="N1902">
        <v>3604.57</v>
      </c>
      <c r="O1902" s="5">
        <f>(ScoreCard!$E$3-laptop_prices3[[#This Row],[Price ($)]])/ScoreCard!$E$3*ScoreCard!$E$5</f>
        <v>3.3324342979381711</v>
      </c>
      <c r="P1902" s="5">
        <f>laptop_prices3[[#This Row],[RAM (GB)]]/ScoreCard!$F$3*ScoreCard!$F$5</f>
        <v>7</v>
      </c>
      <c r="Q1902" s="5">
        <f>laptop_prices3[[#This Row],[Screen Size (inch)]]/ScoreCard!$G$3*ScoreCard!$G$5</f>
        <v>1.8497109826589595</v>
      </c>
      <c r="R1902" s="5">
        <f>laptop_prices3[[#This Row],[Battery Life (hours)]]/ScoreCard!$H$3*ScoreCard!$H$5</f>
        <v>4.3166666666666664</v>
      </c>
      <c r="S1902" s="5">
        <f>ScoreCard!$I$3-laptop_prices3[[#This Row],[Weight (kg)]]/ScoreCard!$I$3*ScoreCard!$I$5</f>
        <v>1.8142857142857143</v>
      </c>
      <c r="T1902" s="6" cm="1">
        <f t="array" ref="T1902">_xlfn.IFS(laptop_prices3[[#This Row],[Storage]]="512GB SSD", 512, laptop_prices3[[#This Row],[Storage]] = "1TB SSD", 1000, laptop_prices3[[#This Row],[Storage]] = "2TB SSD", 2000, laptop_prices3[[#This Row],[Storage]]= "256GB SSD", 256, laptop_prices3[[#This Row],[Storage]] = "1TB HDD", 1000*0.7)</f>
        <v>256</v>
      </c>
      <c r="U1902" s="5">
        <f>laptop_prices3[[#This Row],[Storage Raw Value]]/ScoreCard!$J$3*ScoreCard!$J$5</f>
        <v>1.024</v>
      </c>
    </row>
    <row r="1903" spans="2:21" x14ac:dyDescent="0.2">
      <c r="B1903" s="4" cm="1">
        <f t="array" ref="B1903">SUM(laptop_prices3[[#This Row],[RAM Comp]:[Weight Comp]]+laptop_prices3[[#This Row],[Storage Comp]])</f>
        <v>23.936715111478115</v>
      </c>
      <c r="C1903">
        <v>1901</v>
      </c>
      <c r="D1903" t="s">
        <v>45</v>
      </c>
      <c r="E1903" t="s">
        <v>24</v>
      </c>
      <c r="F1903">
        <v>64</v>
      </c>
      <c r="G1903" t="s">
        <v>13</v>
      </c>
      <c r="H1903" t="s">
        <v>35</v>
      </c>
      <c r="I1903">
        <v>13.3</v>
      </c>
      <c r="J1903" t="s">
        <v>43</v>
      </c>
      <c r="K1903">
        <v>9</v>
      </c>
      <c r="L1903">
        <v>2.7</v>
      </c>
      <c r="M1903" t="s">
        <v>16</v>
      </c>
      <c r="N1903">
        <v>2301.39</v>
      </c>
      <c r="O1903" s="5">
        <f>(ScoreCard!$E$3-laptop_prices3[[#This Row],[Price ($)]])/ScoreCard!$E$3*ScoreCard!$E$5</f>
        <v>3.9353184898425964</v>
      </c>
      <c r="P1903" s="5">
        <f>laptop_prices3[[#This Row],[RAM (GB)]]/ScoreCard!$F$3*ScoreCard!$F$5</f>
        <v>7</v>
      </c>
      <c r="Q1903" s="5">
        <f>laptop_prices3[[#This Row],[Screen Size (inch)]]/ScoreCard!$G$3*ScoreCard!$G$5</f>
        <v>1.5375722543352601</v>
      </c>
      <c r="R1903" s="5">
        <f>laptop_prices3[[#This Row],[Battery Life (hours)]]/ScoreCard!$H$3*ScoreCard!$H$5</f>
        <v>5.25</v>
      </c>
      <c r="S1903" s="5">
        <f>ScoreCard!$I$3-laptop_prices3[[#This Row],[Weight (kg)]]/ScoreCard!$I$3*ScoreCard!$I$5</f>
        <v>1.9571428571428571</v>
      </c>
      <c r="T1903" s="6" cm="1">
        <f t="array" ref="T1903">_xlfn.IFS(laptop_prices3[[#This Row],[Storage]]="512GB SSD", 512, laptop_prices3[[#This Row],[Storage]] = "1TB SSD", 1000, laptop_prices3[[#This Row],[Storage]] = "2TB SSD", 2000, laptop_prices3[[#This Row],[Storage]]= "256GB SSD", 256, laptop_prices3[[#This Row],[Storage]] = "1TB HDD", 1000*0.7)</f>
        <v>512</v>
      </c>
      <c r="U1903" s="5">
        <f>laptop_prices3[[#This Row],[Storage Raw Value]]/ScoreCard!$J$3*ScoreCard!$J$5</f>
        <v>2.048</v>
      </c>
    </row>
    <row r="1904" spans="2:21" x14ac:dyDescent="0.2">
      <c r="B1904" s="4" cm="1">
        <f t="array" ref="B1904">SUM(laptop_prices3[[#This Row],[RAM Comp]:[Weight Comp]]+laptop_prices3[[#This Row],[Storage Comp]])</f>
        <v>18.291182493806772</v>
      </c>
      <c r="C1904">
        <v>1902</v>
      </c>
      <c r="D1904" t="s">
        <v>45</v>
      </c>
      <c r="E1904" t="s">
        <v>18</v>
      </c>
      <c r="F1904">
        <v>16</v>
      </c>
      <c r="G1904" t="s">
        <v>13</v>
      </c>
      <c r="H1904" t="s">
        <v>14</v>
      </c>
      <c r="I1904">
        <v>15.6</v>
      </c>
      <c r="J1904" t="s">
        <v>43</v>
      </c>
      <c r="K1904">
        <v>7.2</v>
      </c>
      <c r="L1904">
        <v>2.02</v>
      </c>
      <c r="M1904" t="s">
        <v>22</v>
      </c>
      <c r="N1904">
        <v>1535.43</v>
      </c>
      <c r="O1904" s="5">
        <f>(ScoreCard!$E$3-laptop_prices3[[#This Row],[Price ($)]])/ScoreCard!$E$3*ScoreCard!$E$5</f>
        <v>4.2896710548229624</v>
      </c>
      <c r="P1904" s="5">
        <f>laptop_prices3[[#This Row],[RAM (GB)]]/ScoreCard!$F$3*ScoreCard!$F$5</f>
        <v>1.75</v>
      </c>
      <c r="Q1904" s="5">
        <f>laptop_prices3[[#This Row],[Screen Size (inch)]]/ScoreCard!$G$3*ScoreCard!$G$5</f>
        <v>1.8034682080924855</v>
      </c>
      <c r="R1904" s="5">
        <f>laptop_prices3[[#This Row],[Battery Life (hours)]]/ScoreCard!$H$3*ScoreCard!$H$5</f>
        <v>4.2</v>
      </c>
      <c r="S1904" s="5">
        <f>ScoreCard!$I$3-laptop_prices3[[#This Row],[Weight (kg)]]/ScoreCard!$I$3*ScoreCard!$I$5</f>
        <v>2.3457142857142856</v>
      </c>
      <c r="T1904" s="6" cm="1">
        <f t="array" ref="T1904">_xlfn.IFS(laptop_prices3[[#This Row],[Storage]]="512GB SSD", 512, laptop_prices3[[#This Row],[Storage]] = "1TB SSD", 1000, laptop_prices3[[#This Row],[Storage]] = "2TB SSD", 2000, laptop_prices3[[#This Row],[Storage]]= "256GB SSD", 256, laptop_prices3[[#This Row],[Storage]] = "1TB HDD", 1000*0.7)</f>
        <v>512</v>
      </c>
      <c r="U1904" s="5">
        <f>laptop_prices3[[#This Row],[Storage Raw Value]]/ScoreCard!$J$3*ScoreCard!$J$5</f>
        <v>2.048</v>
      </c>
    </row>
    <row r="1905" spans="2:21" x14ac:dyDescent="0.2">
      <c r="B1905" s="4" cm="1">
        <f t="array" ref="B1905">SUM(laptop_prices3[[#This Row],[RAM Comp]:[Weight Comp]]+laptop_prices3[[#This Row],[Storage Comp]])</f>
        <v>43.943333333333328</v>
      </c>
      <c r="C1905">
        <v>1903</v>
      </c>
      <c r="D1905" t="s">
        <v>34</v>
      </c>
      <c r="E1905" t="s">
        <v>39</v>
      </c>
      <c r="F1905">
        <v>16</v>
      </c>
      <c r="G1905" t="s">
        <v>25</v>
      </c>
      <c r="H1905" t="s">
        <v>35</v>
      </c>
      <c r="I1905">
        <v>17.3</v>
      </c>
      <c r="J1905" t="s">
        <v>27</v>
      </c>
      <c r="K1905">
        <v>11.2</v>
      </c>
      <c r="L1905">
        <v>3.22</v>
      </c>
      <c r="M1905" t="s">
        <v>30</v>
      </c>
      <c r="N1905">
        <v>2260.19</v>
      </c>
      <c r="O1905" s="5">
        <f>(ScoreCard!$E$3-laptop_prices3[[#This Row],[Price ($)]])/ScoreCard!$E$3*ScoreCard!$E$5</f>
        <v>3.954378657053927</v>
      </c>
      <c r="P1905" s="5">
        <f>laptop_prices3[[#This Row],[RAM (GB)]]/ScoreCard!$F$3*ScoreCard!$F$5</f>
        <v>1.75</v>
      </c>
      <c r="Q1905" s="5">
        <f>laptop_prices3[[#This Row],[Screen Size (inch)]]/ScoreCard!$G$3*ScoreCard!$G$5</f>
        <v>2</v>
      </c>
      <c r="R1905" s="5">
        <f>laptop_prices3[[#This Row],[Battery Life (hours)]]/ScoreCard!$H$3*ScoreCard!$H$5</f>
        <v>6.5333333333333323</v>
      </c>
      <c r="S1905" s="5">
        <f>ScoreCard!$I$3-laptop_prices3[[#This Row],[Weight (kg)]]/ScoreCard!$I$3*ScoreCard!$I$5</f>
        <v>1.66</v>
      </c>
      <c r="T1905" s="6" cm="1">
        <f t="array" ref="T1905">_xlfn.IFS(laptop_prices3[[#This Row],[Storage]]="512GB SSD", 512, laptop_prices3[[#This Row],[Storage]] = "1TB SSD", 1000, laptop_prices3[[#This Row],[Storage]] = "2TB SSD", 2000, laptop_prices3[[#This Row],[Storage]]= "256GB SSD", 256, laptop_prices3[[#This Row],[Storage]] = "1TB HDD", 1000*0.7)</f>
        <v>2000</v>
      </c>
      <c r="U1905" s="5">
        <f>laptop_prices3[[#This Row],[Storage Raw Value]]/ScoreCard!$J$3*ScoreCard!$J$5</f>
        <v>8</v>
      </c>
    </row>
    <row r="1906" spans="2:21" x14ac:dyDescent="0.2">
      <c r="B1906" s="4" cm="1">
        <f t="array" ref="B1906">SUM(laptop_prices3[[#This Row],[RAM Comp]:[Weight Comp]]+laptop_prices3[[#This Row],[Storage Comp]])</f>
        <v>16.251952380952382</v>
      </c>
      <c r="C1906">
        <v>1904</v>
      </c>
      <c r="D1906" t="s">
        <v>17</v>
      </c>
      <c r="E1906" t="s">
        <v>31</v>
      </c>
      <c r="F1906">
        <v>16</v>
      </c>
      <c r="G1906" t="s">
        <v>29</v>
      </c>
      <c r="H1906" t="s">
        <v>44</v>
      </c>
      <c r="I1906">
        <v>17.3</v>
      </c>
      <c r="J1906" t="s">
        <v>15</v>
      </c>
      <c r="K1906">
        <v>11.3</v>
      </c>
      <c r="L1906">
        <v>2.95</v>
      </c>
      <c r="M1906" t="s">
        <v>46</v>
      </c>
      <c r="N1906">
        <v>1154.1600000000001</v>
      </c>
      <c r="O1906" s="5">
        <f>(ScoreCard!$E$3-laptop_prices3[[#This Row],[Price ($)]])/ScoreCard!$E$3*ScoreCard!$E$5</f>
        <v>4.4660562478487922</v>
      </c>
      <c r="P1906" s="5">
        <f>laptop_prices3[[#This Row],[RAM (GB)]]/ScoreCard!$F$3*ScoreCard!$F$5</f>
        <v>1.75</v>
      </c>
      <c r="Q1906" s="5">
        <f>laptop_prices3[[#This Row],[Screen Size (inch)]]/ScoreCard!$G$3*ScoreCard!$G$5</f>
        <v>2</v>
      </c>
      <c r="R1906" s="5">
        <f>laptop_prices3[[#This Row],[Battery Life (hours)]]/ScoreCard!$H$3*ScoreCard!$H$5</f>
        <v>6.5916666666666677</v>
      </c>
      <c r="S1906" s="5">
        <f>ScoreCard!$I$3-laptop_prices3[[#This Row],[Weight (kg)]]/ScoreCard!$I$3*ScoreCard!$I$5</f>
        <v>1.8142857142857143</v>
      </c>
      <c r="T1906" s="6" cm="1">
        <f t="array" ref="T1906">_xlfn.IFS(laptop_prices3[[#This Row],[Storage]]="512GB SSD", 512, laptop_prices3[[#This Row],[Storage]] = "1TB SSD", 1000, laptop_prices3[[#This Row],[Storage]] = "2TB SSD", 2000, laptop_prices3[[#This Row],[Storage]]= "256GB SSD", 256, laptop_prices3[[#This Row],[Storage]] = "1TB HDD", 1000*0.7)</f>
        <v>256</v>
      </c>
      <c r="U1906" s="5">
        <f>laptop_prices3[[#This Row],[Storage Raw Value]]/ScoreCard!$J$3*ScoreCard!$J$5</f>
        <v>1.024</v>
      </c>
    </row>
    <row r="1907" spans="2:21" x14ac:dyDescent="0.2">
      <c r="B1907" s="4" cm="1">
        <f t="array" ref="B1907">SUM(laptop_prices3[[#This Row],[RAM Comp]:[Weight Comp]]+laptop_prices3[[#This Row],[Storage Comp]])</f>
        <v>16.487857968620975</v>
      </c>
      <c r="C1907">
        <v>1905</v>
      </c>
      <c r="D1907" t="s">
        <v>45</v>
      </c>
      <c r="E1907" t="s">
        <v>31</v>
      </c>
      <c r="F1907">
        <v>32</v>
      </c>
      <c r="G1907" t="s">
        <v>29</v>
      </c>
      <c r="H1907" t="s">
        <v>32</v>
      </c>
      <c r="I1907">
        <v>13.3</v>
      </c>
      <c r="J1907" t="s">
        <v>15</v>
      </c>
      <c r="K1907">
        <v>8.4</v>
      </c>
      <c r="L1907">
        <v>1.83</v>
      </c>
      <c r="M1907" t="s">
        <v>30</v>
      </c>
      <c r="N1907">
        <v>1630.11</v>
      </c>
      <c r="O1907" s="5">
        <f>(ScoreCard!$E$3-laptop_prices3[[#This Row],[Price ($)]])/ScoreCard!$E$3*ScoreCard!$E$5</f>
        <v>4.2458696802703209</v>
      </c>
      <c r="P1907" s="5">
        <f>laptop_prices3[[#This Row],[RAM (GB)]]/ScoreCard!$F$3*ScoreCard!$F$5</f>
        <v>3.5</v>
      </c>
      <c r="Q1907" s="5">
        <f>laptop_prices3[[#This Row],[Screen Size (inch)]]/ScoreCard!$G$3*ScoreCard!$G$5</f>
        <v>1.5375722543352601</v>
      </c>
      <c r="R1907" s="5">
        <f>laptop_prices3[[#This Row],[Battery Life (hours)]]/ScoreCard!$H$3*ScoreCard!$H$5</f>
        <v>4.9000000000000004</v>
      </c>
      <c r="S1907" s="5">
        <f>ScoreCard!$I$3-laptop_prices3[[#This Row],[Weight (kg)]]/ScoreCard!$I$3*ScoreCard!$I$5</f>
        <v>2.4542857142857142</v>
      </c>
      <c r="T1907" s="6" cm="1">
        <f t="array" ref="T1907">_xlfn.IFS(laptop_prices3[[#This Row],[Storage]]="512GB SSD", 512, laptop_prices3[[#This Row],[Storage]] = "1TB SSD", 1000, laptop_prices3[[#This Row],[Storage]] = "2TB SSD", 2000, laptop_prices3[[#This Row],[Storage]]= "256GB SSD", 256, laptop_prices3[[#This Row],[Storage]] = "1TB HDD", 1000*0.7)</f>
        <v>256</v>
      </c>
      <c r="U1907" s="5">
        <f>laptop_prices3[[#This Row],[Storage Raw Value]]/ScoreCard!$J$3*ScoreCard!$J$5</f>
        <v>1.024</v>
      </c>
    </row>
    <row r="1908" spans="2:21" x14ac:dyDescent="0.2">
      <c r="B1908" s="4" cm="1">
        <f t="array" ref="B1908">SUM(laptop_prices3[[#This Row],[RAM Comp]:[Weight Comp]]+laptop_prices3[[#This Row],[Storage Comp]])</f>
        <v>15.728711395540873</v>
      </c>
      <c r="C1908">
        <v>1906</v>
      </c>
      <c r="D1908" t="s">
        <v>36</v>
      </c>
      <c r="E1908" t="s">
        <v>24</v>
      </c>
      <c r="F1908">
        <v>4</v>
      </c>
      <c r="G1908" t="s">
        <v>13</v>
      </c>
      <c r="H1908" t="s">
        <v>32</v>
      </c>
      <c r="I1908">
        <v>14</v>
      </c>
      <c r="J1908" t="s">
        <v>15</v>
      </c>
      <c r="K1908">
        <v>5.0999999999999996</v>
      </c>
      <c r="L1908">
        <v>1.74</v>
      </c>
      <c r="M1908" t="s">
        <v>30</v>
      </c>
      <c r="N1908">
        <v>1286.27</v>
      </c>
      <c r="O1908" s="5">
        <f>(ScoreCard!$E$3-laptop_prices3[[#This Row],[Price ($)]])/ScoreCard!$E$3*ScoreCard!$E$5</f>
        <v>4.4049388039097401</v>
      </c>
      <c r="P1908" s="5">
        <f>laptop_prices3[[#This Row],[RAM (GB)]]/ScoreCard!$F$3*ScoreCard!$F$5</f>
        <v>0.4375</v>
      </c>
      <c r="Q1908" s="5">
        <f>laptop_prices3[[#This Row],[Screen Size (inch)]]/ScoreCard!$G$3*ScoreCard!$G$5</f>
        <v>1.6184971098265895</v>
      </c>
      <c r="R1908" s="5">
        <f>laptop_prices3[[#This Row],[Battery Life (hours)]]/ScoreCard!$H$3*ScoreCard!$H$5</f>
        <v>2.9750000000000001</v>
      </c>
      <c r="S1908" s="5">
        <f>ScoreCard!$I$3-laptop_prices3[[#This Row],[Weight (kg)]]/ScoreCard!$I$3*ScoreCard!$I$5</f>
        <v>2.5057142857142858</v>
      </c>
      <c r="T1908" s="6" cm="1">
        <f t="array" ref="T1908">_xlfn.IFS(laptop_prices3[[#This Row],[Storage]]="512GB SSD", 512, laptop_prices3[[#This Row],[Storage]] = "1TB SSD", 1000, laptop_prices3[[#This Row],[Storage]] = "2TB SSD", 2000, laptop_prices3[[#This Row],[Storage]]= "256GB SSD", 256, laptop_prices3[[#This Row],[Storage]] = "1TB HDD", 1000*0.7)</f>
        <v>512</v>
      </c>
      <c r="U1908" s="5">
        <f>laptop_prices3[[#This Row],[Storage Raw Value]]/ScoreCard!$J$3*ScoreCard!$J$5</f>
        <v>2.048</v>
      </c>
    </row>
    <row r="1909" spans="2:21" x14ac:dyDescent="0.2">
      <c r="B1909" s="4" cm="1">
        <f t="array" ref="B1909">SUM(laptop_prices3[[#This Row],[RAM Comp]:[Weight Comp]]+laptop_prices3[[#This Row],[Storage Comp]])</f>
        <v>20.448762730525736</v>
      </c>
      <c r="C1909">
        <v>1907</v>
      </c>
      <c r="D1909" t="s">
        <v>34</v>
      </c>
      <c r="E1909" t="s">
        <v>18</v>
      </c>
      <c r="F1909">
        <v>8</v>
      </c>
      <c r="G1909" t="s">
        <v>42</v>
      </c>
      <c r="H1909" t="s">
        <v>26</v>
      </c>
      <c r="I1909">
        <v>13.3</v>
      </c>
      <c r="J1909" t="s">
        <v>15</v>
      </c>
      <c r="K1909">
        <v>7.6</v>
      </c>
      <c r="L1909">
        <v>1.92</v>
      </c>
      <c r="M1909" t="s">
        <v>46</v>
      </c>
      <c r="N1909">
        <v>1336.07</v>
      </c>
      <c r="O1909" s="5">
        <f>(ScoreCard!$E$3-laptop_prices3[[#This Row],[Price ($)]])/ScoreCard!$E$3*ScoreCard!$E$5</f>
        <v>4.381900058105753</v>
      </c>
      <c r="P1909" s="5">
        <f>laptop_prices3[[#This Row],[RAM (GB)]]/ScoreCard!$F$3*ScoreCard!$F$5</f>
        <v>0.875</v>
      </c>
      <c r="Q1909" s="5">
        <f>laptop_prices3[[#This Row],[Screen Size (inch)]]/ScoreCard!$G$3*ScoreCard!$G$5</f>
        <v>1.5375722543352601</v>
      </c>
      <c r="R1909" s="5">
        <f>laptop_prices3[[#This Row],[Battery Life (hours)]]/ScoreCard!$H$3*ScoreCard!$H$5</f>
        <v>4.4333333333333336</v>
      </c>
      <c r="S1909" s="5">
        <f>ScoreCard!$I$3-laptop_prices3[[#This Row],[Weight (kg)]]/ScoreCard!$I$3*ScoreCard!$I$5</f>
        <v>2.402857142857143</v>
      </c>
      <c r="T1909" s="6" cm="1">
        <f t="array" ref="T1909">_xlfn.IFS(laptop_prices3[[#This Row],[Storage]]="512GB SSD", 512, laptop_prices3[[#This Row],[Storage]] = "1TB SSD", 1000, laptop_prices3[[#This Row],[Storage]] = "2TB SSD", 2000, laptop_prices3[[#This Row],[Storage]]= "256GB SSD", 256, laptop_prices3[[#This Row],[Storage]] = "1TB HDD", 1000*0.7)</f>
        <v>700</v>
      </c>
      <c r="U1909" s="5">
        <f>laptop_prices3[[#This Row],[Storage Raw Value]]/ScoreCard!$J$3*ScoreCard!$J$5</f>
        <v>2.8</v>
      </c>
    </row>
    <row r="1910" spans="2:21" x14ac:dyDescent="0.2">
      <c r="B1910" s="4" cm="1">
        <f t="array" ref="B1910">SUM(laptop_prices3[[#This Row],[RAM Comp]:[Weight Comp]]+laptop_prices3[[#This Row],[Storage Comp]])</f>
        <v>14.285000825763831</v>
      </c>
      <c r="C1910">
        <v>1908</v>
      </c>
      <c r="D1910" t="s">
        <v>38</v>
      </c>
      <c r="E1910" t="s">
        <v>31</v>
      </c>
      <c r="F1910">
        <v>8</v>
      </c>
      <c r="G1910" t="s">
        <v>29</v>
      </c>
      <c r="H1910" t="s">
        <v>44</v>
      </c>
      <c r="I1910">
        <v>13.3</v>
      </c>
      <c r="J1910" t="s">
        <v>21</v>
      </c>
      <c r="K1910">
        <v>9.3000000000000007</v>
      </c>
      <c r="L1910">
        <v>2.0099999999999998</v>
      </c>
      <c r="M1910" t="s">
        <v>30</v>
      </c>
      <c r="N1910">
        <v>371.21</v>
      </c>
      <c r="O1910" s="5">
        <f>(ScoreCard!$E$3-laptop_prices3[[#This Row],[Price ($)]])/ScoreCard!$E$3*ScoreCard!$E$5</f>
        <v>4.8282688186767437</v>
      </c>
      <c r="P1910" s="5">
        <f>laptop_prices3[[#This Row],[RAM (GB)]]/ScoreCard!$F$3*ScoreCard!$F$5</f>
        <v>0.875</v>
      </c>
      <c r="Q1910" s="5">
        <f>laptop_prices3[[#This Row],[Screen Size (inch)]]/ScoreCard!$G$3*ScoreCard!$G$5</f>
        <v>1.5375722543352601</v>
      </c>
      <c r="R1910" s="5">
        <f>laptop_prices3[[#This Row],[Battery Life (hours)]]/ScoreCard!$H$3*ScoreCard!$H$5</f>
        <v>5.4249999999999998</v>
      </c>
      <c r="S1910" s="5">
        <f>ScoreCard!$I$3-laptop_prices3[[#This Row],[Weight (kg)]]/ScoreCard!$I$3*ScoreCard!$I$5</f>
        <v>2.3514285714285714</v>
      </c>
      <c r="T1910" s="6" cm="1">
        <f t="array" ref="T1910">_xlfn.IFS(laptop_prices3[[#This Row],[Storage]]="512GB SSD", 512, laptop_prices3[[#This Row],[Storage]] = "1TB SSD", 1000, laptop_prices3[[#This Row],[Storage]] = "2TB SSD", 2000, laptop_prices3[[#This Row],[Storage]]= "256GB SSD", 256, laptop_prices3[[#This Row],[Storage]] = "1TB HDD", 1000*0.7)</f>
        <v>256</v>
      </c>
      <c r="U1910" s="5">
        <f>laptop_prices3[[#This Row],[Storage Raw Value]]/ScoreCard!$J$3*ScoreCard!$J$5</f>
        <v>1.024</v>
      </c>
    </row>
    <row r="1911" spans="2:21" x14ac:dyDescent="0.2">
      <c r="B1911" s="4" cm="1">
        <f t="array" ref="B1911">SUM(laptop_prices3[[#This Row],[RAM Comp]:[Weight Comp]]+laptop_prices3[[#This Row],[Storage Comp]])</f>
        <v>43.136139554087535</v>
      </c>
      <c r="C1911">
        <v>1909</v>
      </c>
      <c r="D1911" t="s">
        <v>47</v>
      </c>
      <c r="E1911" t="s">
        <v>41</v>
      </c>
      <c r="F1911">
        <v>32</v>
      </c>
      <c r="G1911" t="s">
        <v>25</v>
      </c>
      <c r="H1911" t="s">
        <v>26</v>
      </c>
      <c r="I1911">
        <v>16</v>
      </c>
      <c r="J1911" t="s">
        <v>43</v>
      </c>
      <c r="K1911">
        <v>6.3</v>
      </c>
      <c r="L1911">
        <v>2.4300000000000002</v>
      </c>
      <c r="M1911" t="s">
        <v>30</v>
      </c>
      <c r="N1911">
        <v>3899.89</v>
      </c>
      <c r="O1911" s="5">
        <f>(ScoreCard!$E$3-laptop_prices3[[#This Row],[Price ($)]])/ScoreCard!$E$3*ScoreCard!$E$5</f>
        <v>3.1958117595680191</v>
      </c>
      <c r="P1911" s="5">
        <f>laptop_prices3[[#This Row],[RAM (GB)]]/ScoreCard!$F$3*ScoreCard!$F$5</f>
        <v>3.5</v>
      </c>
      <c r="Q1911" s="5">
        <f>laptop_prices3[[#This Row],[Screen Size (inch)]]/ScoreCard!$G$3*ScoreCard!$G$5</f>
        <v>1.8497109826589595</v>
      </c>
      <c r="R1911" s="5">
        <f>laptop_prices3[[#This Row],[Battery Life (hours)]]/ScoreCard!$H$3*ScoreCard!$H$5</f>
        <v>3.6750000000000003</v>
      </c>
      <c r="S1911" s="5">
        <f>ScoreCard!$I$3-laptop_prices3[[#This Row],[Weight (kg)]]/ScoreCard!$I$3*ScoreCard!$I$5</f>
        <v>2.1114285714285712</v>
      </c>
      <c r="T1911" s="6" cm="1">
        <f t="array" ref="T1911">_xlfn.IFS(laptop_prices3[[#This Row],[Storage]]="512GB SSD", 512, laptop_prices3[[#This Row],[Storage]] = "1TB SSD", 1000, laptop_prices3[[#This Row],[Storage]] = "2TB SSD", 2000, laptop_prices3[[#This Row],[Storage]]= "256GB SSD", 256, laptop_prices3[[#This Row],[Storage]] = "1TB HDD", 1000*0.7)</f>
        <v>2000</v>
      </c>
      <c r="U1911" s="5">
        <f>laptop_prices3[[#This Row],[Storage Raw Value]]/ScoreCard!$J$3*ScoreCard!$J$5</f>
        <v>8</v>
      </c>
    </row>
    <row r="1912" spans="2:21" x14ac:dyDescent="0.2">
      <c r="B1912" s="4" cm="1">
        <f t="array" ref="B1912">SUM(laptop_prices3[[#This Row],[RAM Comp]:[Weight Comp]]+laptop_prices3[[#This Row],[Storage Comp]])</f>
        <v>18.763738921001924</v>
      </c>
      <c r="C1912">
        <v>1910</v>
      </c>
      <c r="D1912" t="s">
        <v>33</v>
      </c>
      <c r="E1912" t="s">
        <v>31</v>
      </c>
      <c r="F1912">
        <v>4</v>
      </c>
      <c r="G1912" t="s">
        <v>13</v>
      </c>
      <c r="H1912" t="s">
        <v>20</v>
      </c>
      <c r="I1912">
        <v>13.3</v>
      </c>
      <c r="J1912" t="s">
        <v>15</v>
      </c>
      <c r="K1912">
        <v>11</v>
      </c>
      <c r="L1912">
        <v>2.31</v>
      </c>
      <c r="M1912" t="s">
        <v>16</v>
      </c>
      <c r="N1912">
        <v>1006.02</v>
      </c>
      <c r="O1912" s="5">
        <f>(ScoreCard!$E$3-laptop_prices3[[#This Row],[Price ($)]])/ScoreCard!$E$3*ScoreCard!$E$5</f>
        <v>4.5345895772343878</v>
      </c>
      <c r="P1912" s="5">
        <f>laptop_prices3[[#This Row],[RAM (GB)]]/ScoreCard!$F$3*ScoreCard!$F$5</f>
        <v>0.4375</v>
      </c>
      <c r="Q1912" s="5">
        <f>laptop_prices3[[#This Row],[Screen Size (inch)]]/ScoreCard!$G$3*ScoreCard!$G$5</f>
        <v>1.5375722543352601</v>
      </c>
      <c r="R1912" s="5">
        <f>laptop_prices3[[#This Row],[Battery Life (hours)]]/ScoreCard!$H$3*ScoreCard!$H$5</f>
        <v>6.4166666666666661</v>
      </c>
      <c r="S1912" s="5">
        <f>ScoreCard!$I$3-laptop_prices3[[#This Row],[Weight (kg)]]/ScoreCard!$I$3*ScoreCard!$I$5</f>
        <v>2.1799999999999997</v>
      </c>
      <c r="T1912" s="6" cm="1">
        <f t="array" ref="T1912">_xlfn.IFS(laptop_prices3[[#This Row],[Storage]]="512GB SSD", 512, laptop_prices3[[#This Row],[Storage]] = "1TB SSD", 1000, laptop_prices3[[#This Row],[Storage]] = "2TB SSD", 2000, laptop_prices3[[#This Row],[Storage]]= "256GB SSD", 256, laptop_prices3[[#This Row],[Storage]] = "1TB HDD", 1000*0.7)</f>
        <v>512</v>
      </c>
      <c r="U1912" s="5">
        <f>laptop_prices3[[#This Row],[Storage Raw Value]]/ScoreCard!$J$3*ScoreCard!$J$5</f>
        <v>2.048</v>
      </c>
    </row>
    <row r="1913" spans="2:21" x14ac:dyDescent="0.2">
      <c r="B1913" s="4" cm="1">
        <f t="array" ref="B1913">SUM(laptop_prices3[[#This Row],[RAM Comp]:[Weight Comp]]+laptop_prices3[[#This Row],[Storage Comp]])</f>
        <v>23.693762730525734</v>
      </c>
      <c r="C1913">
        <v>1911</v>
      </c>
      <c r="D1913" t="s">
        <v>34</v>
      </c>
      <c r="E1913" t="s">
        <v>24</v>
      </c>
      <c r="F1913">
        <v>8</v>
      </c>
      <c r="G1913" t="s">
        <v>19</v>
      </c>
      <c r="H1913" t="s">
        <v>20</v>
      </c>
      <c r="I1913">
        <v>13.3</v>
      </c>
      <c r="J1913" t="s">
        <v>21</v>
      </c>
      <c r="K1913">
        <v>6.1</v>
      </c>
      <c r="L1913">
        <v>3.11</v>
      </c>
      <c r="M1913" t="s">
        <v>22</v>
      </c>
      <c r="N1913">
        <v>981.63</v>
      </c>
      <c r="O1913" s="5">
        <f>(ScoreCard!$E$3-laptop_prices3[[#This Row],[Price ($)]])/ScoreCard!$E$3*ScoreCard!$E$5</f>
        <v>4.5458730111733292</v>
      </c>
      <c r="P1913" s="5">
        <f>laptop_prices3[[#This Row],[RAM (GB)]]/ScoreCard!$F$3*ScoreCard!$F$5</f>
        <v>0.875</v>
      </c>
      <c r="Q1913" s="5">
        <f>laptop_prices3[[#This Row],[Screen Size (inch)]]/ScoreCard!$G$3*ScoreCard!$G$5</f>
        <v>1.5375722543352601</v>
      </c>
      <c r="R1913" s="5">
        <f>laptop_prices3[[#This Row],[Battery Life (hours)]]/ScoreCard!$H$3*ScoreCard!$H$5</f>
        <v>3.5583333333333331</v>
      </c>
      <c r="S1913" s="5">
        <f>ScoreCard!$I$3-laptop_prices3[[#This Row],[Weight (kg)]]/ScoreCard!$I$3*ScoreCard!$I$5</f>
        <v>1.7228571428571429</v>
      </c>
      <c r="T1913" s="6" cm="1">
        <f t="array" ref="T1913">_xlfn.IFS(laptop_prices3[[#This Row],[Storage]]="512GB SSD", 512, laptop_prices3[[#This Row],[Storage]] = "1TB SSD", 1000, laptop_prices3[[#This Row],[Storage]] = "2TB SSD", 2000, laptop_prices3[[#This Row],[Storage]]= "256GB SSD", 256, laptop_prices3[[#This Row],[Storage]] = "1TB HDD", 1000*0.7)</f>
        <v>1000</v>
      </c>
      <c r="U1913" s="5">
        <f>laptop_prices3[[#This Row],[Storage Raw Value]]/ScoreCard!$J$3*ScoreCard!$J$5</f>
        <v>4</v>
      </c>
    </row>
    <row r="1914" spans="2:21" x14ac:dyDescent="0.2">
      <c r="B1914" s="4" cm="1">
        <f t="array" ref="B1914">SUM(laptop_prices3[[#This Row],[RAM Comp]:[Weight Comp]]+laptop_prices3[[#This Row],[Storage Comp]])</f>
        <v>24.765548444811451</v>
      </c>
      <c r="C1914">
        <v>1912</v>
      </c>
      <c r="D1914" t="s">
        <v>23</v>
      </c>
      <c r="E1914" t="s">
        <v>41</v>
      </c>
      <c r="F1914">
        <v>4</v>
      </c>
      <c r="G1914" t="s">
        <v>19</v>
      </c>
      <c r="H1914" t="s">
        <v>14</v>
      </c>
      <c r="I1914">
        <v>13.3</v>
      </c>
      <c r="J1914" t="s">
        <v>27</v>
      </c>
      <c r="K1914">
        <v>7.6</v>
      </c>
      <c r="L1914">
        <v>2</v>
      </c>
      <c r="M1914" t="s">
        <v>46</v>
      </c>
      <c r="N1914">
        <v>2480.6</v>
      </c>
      <c r="O1914" s="5">
        <f>(ScoreCard!$E$3-laptop_prices3[[#This Row],[Price ($)]])/ScoreCard!$E$3*ScoreCard!$E$5</f>
        <v>3.8524113887274836</v>
      </c>
      <c r="P1914" s="5">
        <f>laptop_prices3[[#This Row],[RAM (GB)]]/ScoreCard!$F$3*ScoreCard!$F$5</f>
        <v>0.4375</v>
      </c>
      <c r="Q1914" s="5">
        <f>laptop_prices3[[#This Row],[Screen Size (inch)]]/ScoreCard!$G$3*ScoreCard!$G$5</f>
        <v>1.5375722543352601</v>
      </c>
      <c r="R1914" s="5">
        <f>laptop_prices3[[#This Row],[Battery Life (hours)]]/ScoreCard!$H$3*ScoreCard!$H$5</f>
        <v>4.4333333333333336</v>
      </c>
      <c r="S1914" s="5">
        <f>ScoreCard!$I$3-laptop_prices3[[#This Row],[Weight (kg)]]/ScoreCard!$I$3*ScoreCard!$I$5</f>
        <v>2.3571428571428572</v>
      </c>
      <c r="T1914" s="6" cm="1">
        <f t="array" ref="T1914">_xlfn.IFS(laptop_prices3[[#This Row],[Storage]]="512GB SSD", 512, laptop_prices3[[#This Row],[Storage]] = "1TB SSD", 1000, laptop_prices3[[#This Row],[Storage]] = "2TB SSD", 2000, laptop_prices3[[#This Row],[Storage]]= "256GB SSD", 256, laptop_prices3[[#This Row],[Storage]] = "1TB HDD", 1000*0.7)</f>
        <v>1000</v>
      </c>
      <c r="U1914" s="5">
        <f>laptop_prices3[[#This Row],[Storage Raw Value]]/ScoreCard!$J$3*ScoreCard!$J$5</f>
        <v>4</v>
      </c>
    </row>
    <row r="1915" spans="2:21" x14ac:dyDescent="0.2">
      <c r="B1915" s="4" cm="1">
        <f t="array" ref="B1915">SUM(laptop_prices3[[#This Row],[RAM Comp]:[Weight Comp]]+laptop_prices3[[#This Row],[Storage Comp]])</f>
        <v>42.468378062207542</v>
      </c>
      <c r="C1915">
        <v>1913</v>
      </c>
      <c r="D1915" t="s">
        <v>28</v>
      </c>
      <c r="E1915" t="s">
        <v>48</v>
      </c>
      <c r="F1915">
        <v>4</v>
      </c>
      <c r="G1915" t="s">
        <v>25</v>
      </c>
      <c r="H1915" t="s">
        <v>32</v>
      </c>
      <c r="I1915">
        <v>14</v>
      </c>
      <c r="J1915" t="s">
        <v>21</v>
      </c>
      <c r="K1915">
        <v>10.4</v>
      </c>
      <c r="L1915">
        <v>2.02</v>
      </c>
      <c r="M1915" t="s">
        <v>46</v>
      </c>
      <c r="N1915">
        <v>1041.8</v>
      </c>
      <c r="O1915" s="5">
        <f>(ScoreCard!$E$3-laptop_prices3[[#This Row],[Price ($)]])/ScoreCard!$E$3*ScoreCard!$E$5</f>
        <v>4.5180368397872668</v>
      </c>
      <c r="P1915" s="5">
        <f>laptop_prices3[[#This Row],[RAM (GB)]]/ScoreCard!$F$3*ScoreCard!$F$5</f>
        <v>0.4375</v>
      </c>
      <c r="Q1915" s="5">
        <f>laptop_prices3[[#This Row],[Screen Size (inch)]]/ScoreCard!$G$3*ScoreCard!$G$5</f>
        <v>1.6184971098265895</v>
      </c>
      <c r="R1915" s="5">
        <f>laptop_prices3[[#This Row],[Battery Life (hours)]]/ScoreCard!$H$3*ScoreCard!$H$5</f>
        <v>6.0666666666666664</v>
      </c>
      <c r="S1915" s="5">
        <f>ScoreCard!$I$3-laptop_prices3[[#This Row],[Weight (kg)]]/ScoreCard!$I$3*ScoreCard!$I$5</f>
        <v>2.3457142857142856</v>
      </c>
      <c r="T1915" s="6" cm="1">
        <f t="array" ref="T1915">_xlfn.IFS(laptop_prices3[[#This Row],[Storage]]="512GB SSD", 512, laptop_prices3[[#This Row],[Storage]] = "1TB SSD", 1000, laptop_prices3[[#This Row],[Storage]] = "2TB SSD", 2000, laptop_prices3[[#This Row],[Storage]]= "256GB SSD", 256, laptop_prices3[[#This Row],[Storage]] = "1TB HDD", 1000*0.7)</f>
        <v>2000</v>
      </c>
      <c r="U1915" s="5">
        <f>laptop_prices3[[#This Row],[Storage Raw Value]]/ScoreCard!$J$3*ScoreCard!$J$5</f>
        <v>8</v>
      </c>
    </row>
    <row r="1916" spans="2:21" x14ac:dyDescent="0.2">
      <c r="B1916" s="4" cm="1">
        <f t="array" ref="B1916">SUM(laptop_prices3[[#This Row],[RAM Comp]:[Weight Comp]]+laptop_prices3[[#This Row],[Storage Comp]])</f>
        <v>26.965476190476188</v>
      </c>
      <c r="C1916">
        <v>1914</v>
      </c>
      <c r="D1916" t="s">
        <v>47</v>
      </c>
      <c r="E1916" t="s">
        <v>39</v>
      </c>
      <c r="F1916">
        <v>16</v>
      </c>
      <c r="G1916" t="s">
        <v>19</v>
      </c>
      <c r="H1916" t="s">
        <v>26</v>
      </c>
      <c r="I1916">
        <v>17.3</v>
      </c>
      <c r="J1916" t="s">
        <v>15</v>
      </c>
      <c r="K1916">
        <v>9.6999999999999993</v>
      </c>
      <c r="L1916">
        <v>3.4</v>
      </c>
      <c r="M1916" t="s">
        <v>30</v>
      </c>
      <c r="N1916">
        <v>2079.94</v>
      </c>
      <c r="O1916" s="5">
        <f>(ScoreCard!$E$3-laptop_prices3[[#This Row],[Price ($)]])/ScoreCard!$E$3*ScoreCard!$E$5</f>
        <v>4.0377668886034996</v>
      </c>
      <c r="P1916" s="5">
        <f>laptop_prices3[[#This Row],[RAM (GB)]]/ScoreCard!$F$3*ScoreCard!$F$5</f>
        <v>1.75</v>
      </c>
      <c r="Q1916" s="5">
        <f>laptop_prices3[[#This Row],[Screen Size (inch)]]/ScoreCard!$G$3*ScoreCard!$G$5</f>
        <v>2</v>
      </c>
      <c r="R1916" s="5">
        <f>laptop_prices3[[#This Row],[Battery Life (hours)]]/ScoreCard!$H$3*ScoreCard!$H$5</f>
        <v>5.6583333333333323</v>
      </c>
      <c r="S1916" s="5">
        <f>ScoreCard!$I$3-laptop_prices3[[#This Row],[Weight (kg)]]/ScoreCard!$I$3*ScoreCard!$I$5</f>
        <v>1.5571428571428572</v>
      </c>
      <c r="T1916" s="6" cm="1">
        <f t="array" ref="T1916">_xlfn.IFS(laptop_prices3[[#This Row],[Storage]]="512GB SSD", 512, laptop_prices3[[#This Row],[Storage]] = "1TB SSD", 1000, laptop_prices3[[#This Row],[Storage]] = "2TB SSD", 2000, laptop_prices3[[#This Row],[Storage]]= "256GB SSD", 256, laptop_prices3[[#This Row],[Storage]] = "1TB HDD", 1000*0.7)</f>
        <v>1000</v>
      </c>
      <c r="U1916" s="5">
        <f>laptop_prices3[[#This Row],[Storage Raw Value]]/ScoreCard!$J$3*ScoreCard!$J$5</f>
        <v>4</v>
      </c>
    </row>
    <row r="1917" spans="2:21" x14ac:dyDescent="0.2">
      <c r="B1917" s="4" cm="1">
        <f t="array" ref="B1917">SUM(laptop_prices3[[#This Row],[RAM Comp]:[Weight Comp]]+laptop_prices3[[#This Row],[Storage Comp]])</f>
        <v>24.021999999999998</v>
      </c>
      <c r="C1917">
        <v>1915</v>
      </c>
      <c r="D1917" t="s">
        <v>36</v>
      </c>
      <c r="E1917" t="s">
        <v>12</v>
      </c>
      <c r="F1917">
        <v>64</v>
      </c>
      <c r="G1917" t="s">
        <v>13</v>
      </c>
      <c r="H1917" t="s">
        <v>14</v>
      </c>
      <c r="I1917">
        <v>17.3</v>
      </c>
      <c r="J1917" t="s">
        <v>43</v>
      </c>
      <c r="K1917">
        <v>9</v>
      </c>
      <c r="L1917">
        <v>3.36</v>
      </c>
      <c r="M1917" t="s">
        <v>16</v>
      </c>
      <c r="N1917">
        <v>2178.0100000000002</v>
      </c>
      <c r="O1917" s="5">
        <f>(ScoreCard!$E$3-laptop_prices3[[#This Row],[Price ($)]])/ScoreCard!$E$3*ScoreCard!$E$5</f>
        <v>3.9923972138846842</v>
      </c>
      <c r="P1917" s="5">
        <f>laptop_prices3[[#This Row],[RAM (GB)]]/ScoreCard!$F$3*ScoreCard!$F$5</f>
        <v>7</v>
      </c>
      <c r="Q1917" s="5">
        <f>laptop_prices3[[#This Row],[Screen Size (inch)]]/ScoreCard!$G$3*ScoreCard!$G$5</f>
        <v>2</v>
      </c>
      <c r="R1917" s="5">
        <f>laptop_prices3[[#This Row],[Battery Life (hours)]]/ScoreCard!$H$3*ScoreCard!$H$5</f>
        <v>5.25</v>
      </c>
      <c r="S1917" s="5">
        <f>ScoreCard!$I$3-laptop_prices3[[#This Row],[Weight (kg)]]/ScoreCard!$I$3*ScoreCard!$I$5</f>
        <v>1.58</v>
      </c>
      <c r="T1917" s="6" cm="1">
        <f t="array" ref="T1917">_xlfn.IFS(laptop_prices3[[#This Row],[Storage]]="512GB SSD", 512, laptop_prices3[[#This Row],[Storage]] = "1TB SSD", 1000, laptop_prices3[[#This Row],[Storage]] = "2TB SSD", 2000, laptop_prices3[[#This Row],[Storage]]= "256GB SSD", 256, laptop_prices3[[#This Row],[Storage]] = "1TB HDD", 1000*0.7)</f>
        <v>512</v>
      </c>
      <c r="U1917" s="5">
        <f>laptop_prices3[[#This Row],[Storage Raw Value]]/ScoreCard!$J$3*ScoreCard!$J$5</f>
        <v>2.048</v>
      </c>
    </row>
    <row r="1918" spans="2:21" x14ac:dyDescent="0.2">
      <c r="B1918" s="4" cm="1">
        <f t="array" ref="B1918">SUM(laptop_prices3[[#This Row],[RAM Comp]:[Weight Comp]]+laptop_prices3[[#This Row],[Storage Comp]])</f>
        <v>43.961904761904762</v>
      </c>
      <c r="C1918">
        <v>1916</v>
      </c>
      <c r="D1918" t="s">
        <v>45</v>
      </c>
      <c r="E1918" t="s">
        <v>18</v>
      </c>
      <c r="F1918">
        <v>32</v>
      </c>
      <c r="G1918" t="s">
        <v>25</v>
      </c>
      <c r="H1918" t="s">
        <v>14</v>
      </c>
      <c r="I1918">
        <v>17.3</v>
      </c>
      <c r="J1918" t="s">
        <v>43</v>
      </c>
      <c r="K1918">
        <v>6.4</v>
      </c>
      <c r="L1918">
        <v>1.35</v>
      </c>
      <c r="M1918" t="s">
        <v>22</v>
      </c>
      <c r="N1918">
        <v>2160.92</v>
      </c>
      <c r="O1918" s="5">
        <f>(ScoreCard!$E$3-laptop_prices3[[#This Row],[Price ($)]])/ScoreCard!$E$3*ScoreCard!$E$5</f>
        <v>4.0003034822740444</v>
      </c>
      <c r="P1918" s="5">
        <f>laptop_prices3[[#This Row],[RAM (GB)]]/ScoreCard!$F$3*ScoreCard!$F$5</f>
        <v>3.5</v>
      </c>
      <c r="Q1918" s="5">
        <f>laptop_prices3[[#This Row],[Screen Size (inch)]]/ScoreCard!$G$3*ScoreCard!$G$5</f>
        <v>2</v>
      </c>
      <c r="R1918" s="5">
        <f>laptop_prices3[[#This Row],[Battery Life (hours)]]/ScoreCard!$H$3*ScoreCard!$H$5</f>
        <v>3.7333333333333334</v>
      </c>
      <c r="S1918" s="5">
        <f>ScoreCard!$I$3-laptop_prices3[[#This Row],[Weight (kg)]]/ScoreCard!$I$3*ScoreCard!$I$5</f>
        <v>2.7285714285714286</v>
      </c>
      <c r="T1918" s="6" cm="1">
        <f t="array" ref="T1918">_xlfn.IFS(laptop_prices3[[#This Row],[Storage]]="512GB SSD", 512, laptop_prices3[[#This Row],[Storage]] = "1TB SSD", 1000, laptop_prices3[[#This Row],[Storage]] = "2TB SSD", 2000, laptop_prices3[[#This Row],[Storage]]= "256GB SSD", 256, laptop_prices3[[#This Row],[Storage]] = "1TB HDD", 1000*0.7)</f>
        <v>2000</v>
      </c>
      <c r="U1918" s="5">
        <f>laptop_prices3[[#This Row],[Storage Raw Value]]/ScoreCard!$J$3*ScoreCard!$J$5</f>
        <v>8</v>
      </c>
    </row>
    <row r="1919" spans="2:21" x14ac:dyDescent="0.2">
      <c r="B1919" s="4" cm="1">
        <f t="array" ref="B1919">SUM(laptop_prices3[[#This Row],[RAM Comp]:[Weight Comp]]+laptop_prices3[[#This Row],[Storage Comp]])</f>
        <v>12.405211395540874</v>
      </c>
      <c r="C1919">
        <v>1917</v>
      </c>
      <c r="D1919" t="s">
        <v>28</v>
      </c>
      <c r="E1919" t="s">
        <v>24</v>
      </c>
      <c r="F1919">
        <v>8</v>
      </c>
      <c r="G1919" t="s">
        <v>29</v>
      </c>
      <c r="H1919" t="s">
        <v>40</v>
      </c>
      <c r="I1919">
        <v>14</v>
      </c>
      <c r="J1919" t="s">
        <v>15</v>
      </c>
      <c r="K1919">
        <v>5.4</v>
      </c>
      <c r="L1919">
        <v>1.46</v>
      </c>
      <c r="M1919" t="s">
        <v>22</v>
      </c>
      <c r="N1919">
        <v>1137.3499999999999</v>
      </c>
      <c r="O1919" s="5">
        <f>(ScoreCard!$E$3-laptop_prices3[[#This Row],[Price ($)]])/ScoreCard!$E$3*ScoreCard!$E$5</f>
        <v>4.4738329811211823</v>
      </c>
      <c r="P1919" s="5">
        <f>laptop_prices3[[#This Row],[RAM (GB)]]/ScoreCard!$F$3*ScoreCard!$F$5</f>
        <v>0.875</v>
      </c>
      <c r="Q1919" s="5">
        <f>laptop_prices3[[#This Row],[Screen Size (inch)]]/ScoreCard!$G$3*ScoreCard!$G$5</f>
        <v>1.6184971098265895</v>
      </c>
      <c r="R1919" s="5">
        <f>laptop_prices3[[#This Row],[Battery Life (hours)]]/ScoreCard!$H$3*ScoreCard!$H$5</f>
        <v>3.15</v>
      </c>
      <c r="S1919" s="5">
        <f>ScoreCard!$I$3-laptop_prices3[[#This Row],[Weight (kg)]]/ScoreCard!$I$3*ScoreCard!$I$5</f>
        <v>2.6657142857142855</v>
      </c>
      <c r="T1919" s="6" cm="1">
        <f t="array" ref="T1919">_xlfn.IFS(laptop_prices3[[#This Row],[Storage]]="512GB SSD", 512, laptop_prices3[[#This Row],[Storage]] = "1TB SSD", 1000, laptop_prices3[[#This Row],[Storage]] = "2TB SSD", 2000, laptop_prices3[[#This Row],[Storage]]= "256GB SSD", 256, laptop_prices3[[#This Row],[Storage]] = "1TB HDD", 1000*0.7)</f>
        <v>256</v>
      </c>
      <c r="U1919" s="5">
        <f>laptop_prices3[[#This Row],[Storage Raw Value]]/ScoreCard!$J$3*ScoreCard!$J$5</f>
        <v>1.024</v>
      </c>
    </row>
    <row r="1920" spans="2:21" x14ac:dyDescent="0.2">
      <c r="B1920" s="4" cm="1">
        <f t="array" ref="B1920">SUM(laptop_prices3[[#This Row],[RAM Comp]:[Weight Comp]]+laptop_prices3[[#This Row],[Storage Comp]])</f>
        <v>25.977334159097165</v>
      </c>
      <c r="C1920">
        <v>1918</v>
      </c>
      <c r="D1920" t="s">
        <v>17</v>
      </c>
      <c r="E1920" t="s">
        <v>41</v>
      </c>
      <c r="F1920">
        <v>32</v>
      </c>
      <c r="G1920" t="s">
        <v>19</v>
      </c>
      <c r="H1920" t="s">
        <v>26</v>
      </c>
      <c r="I1920">
        <v>13.3</v>
      </c>
      <c r="J1920" t="s">
        <v>15</v>
      </c>
      <c r="K1920">
        <v>4.3</v>
      </c>
      <c r="L1920">
        <v>1.87</v>
      </c>
      <c r="M1920" t="s">
        <v>16</v>
      </c>
      <c r="N1920">
        <v>4638.8100000000004</v>
      </c>
      <c r="O1920" s="5">
        <f>(ScoreCard!$E$3-laptop_prices3[[#This Row],[Price ($)]])/ScoreCard!$E$3*ScoreCard!$E$5</f>
        <v>2.8539685858836328</v>
      </c>
      <c r="P1920" s="5">
        <f>laptop_prices3[[#This Row],[RAM (GB)]]/ScoreCard!$F$3*ScoreCard!$F$5</f>
        <v>3.5</v>
      </c>
      <c r="Q1920" s="5">
        <f>laptop_prices3[[#This Row],[Screen Size (inch)]]/ScoreCard!$G$3*ScoreCard!$G$5</f>
        <v>1.5375722543352601</v>
      </c>
      <c r="R1920" s="5">
        <f>laptop_prices3[[#This Row],[Battery Life (hours)]]/ScoreCard!$H$3*ScoreCard!$H$5</f>
        <v>2.5083333333333333</v>
      </c>
      <c r="S1920" s="5">
        <f>ScoreCard!$I$3-laptop_prices3[[#This Row],[Weight (kg)]]/ScoreCard!$I$3*ScoreCard!$I$5</f>
        <v>2.4314285714285715</v>
      </c>
      <c r="T1920" s="6" cm="1">
        <f t="array" ref="T1920">_xlfn.IFS(laptop_prices3[[#This Row],[Storage]]="512GB SSD", 512, laptop_prices3[[#This Row],[Storage]] = "1TB SSD", 1000, laptop_prices3[[#This Row],[Storage]] = "2TB SSD", 2000, laptop_prices3[[#This Row],[Storage]]= "256GB SSD", 256, laptop_prices3[[#This Row],[Storage]] = "1TB HDD", 1000*0.7)</f>
        <v>1000</v>
      </c>
      <c r="U1920" s="5">
        <f>laptop_prices3[[#This Row],[Storage Raw Value]]/ScoreCard!$J$3*ScoreCard!$J$5</f>
        <v>4</v>
      </c>
    </row>
    <row r="1921" spans="2:21" x14ac:dyDescent="0.2">
      <c r="B1921" s="4" cm="1">
        <f t="array" ref="B1921">SUM(laptop_prices3[[#This Row],[RAM Comp]:[Weight Comp]]+laptop_prices3[[#This Row],[Storage Comp]])</f>
        <v>17.797563446187723</v>
      </c>
      <c r="C1921">
        <v>1919</v>
      </c>
      <c r="D1921" t="s">
        <v>28</v>
      </c>
      <c r="E1921" t="s">
        <v>37</v>
      </c>
      <c r="F1921">
        <v>32</v>
      </c>
      <c r="G1921" t="s">
        <v>29</v>
      </c>
      <c r="H1921" t="s">
        <v>32</v>
      </c>
      <c r="I1921">
        <v>15.6</v>
      </c>
      <c r="J1921" t="s">
        <v>27</v>
      </c>
      <c r="K1921">
        <v>11.6</v>
      </c>
      <c r="L1921">
        <v>3.27</v>
      </c>
      <c r="M1921" t="s">
        <v>30</v>
      </c>
      <c r="N1921">
        <v>4921.6499999999996</v>
      </c>
      <c r="O1921" s="5">
        <f>(ScoreCard!$E$3-laptop_prices3[[#This Row],[Price ($)]])/ScoreCard!$E$3*ScoreCard!$E$5</f>
        <v>2.7231196127270101</v>
      </c>
      <c r="P1921" s="5">
        <f>laptop_prices3[[#This Row],[RAM (GB)]]/ScoreCard!$F$3*ScoreCard!$F$5</f>
        <v>3.5</v>
      </c>
      <c r="Q1921" s="5">
        <f>laptop_prices3[[#This Row],[Screen Size (inch)]]/ScoreCard!$G$3*ScoreCard!$G$5</f>
        <v>1.8034682080924855</v>
      </c>
      <c r="R1921" s="5">
        <f>laptop_prices3[[#This Row],[Battery Life (hours)]]/ScoreCard!$H$3*ScoreCard!$H$5</f>
        <v>6.7666666666666666</v>
      </c>
      <c r="S1921" s="5">
        <f>ScoreCard!$I$3-laptop_prices3[[#This Row],[Weight (kg)]]/ScoreCard!$I$3*ScoreCard!$I$5</f>
        <v>1.6314285714285715</v>
      </c>
      <c r="T1921" s="6" cm="1">
        <f t="array" ref="T1921">_xlfn.IFS(laptop_prices3[[#This Row],[Storage]]="512GB SSD", 512, laptop_prices3[[#This Row],[Storage]] = "1TB SSD", 1000, laptop_prices3[[#This Row],[Storage]] = "2TB SSD", 2000, laptop_prices3[[#This Row],[Storage]]= "256GB SSD", 256, laptop_prices3[[#This Row],[Storage]] = "1TB HDD", 1000*0.7)</f>
        <v>256</v>
      </c>
      <c r="U1921" s="5">
        <f>laptop_prices3[[#This Row],[Storage Raw Value]]/ScoreCard!$J$3*ScoreCard!$J$5</f>
        <v>1.024</v>
      </c>
    </row>
    <row r="1922" spans="2:21" x14ac:dyDescent="0.2">
      <c r="B1922" s="4" cm="1">
        <f t="array" ref="B1922">SUM(laptop_prices3[[#This Row],[RAM Comp]:[Weight Comp]]+laptop_prices3[[#This Row],[Storage Comp]])</f>
        <v>42.024234792182767</v>
      </c>
      <c r="C1922">
        <v>1920</v>
      </c>
      <c r="D1922" t="s">
        <v>36</v>
      </c>
      <c r="E1922" t="s">
        <v>37</v>
      </c>
      <c r="F1922">
        <v>16</v>
      </c>
      <c r="G1922" t="s">
        <v>25</v>
      </c>
      <c r="H1922" t="s">
        <v>32</v>
      </c>
      <c r="I1922">
        <v>16</v>
      </c>
      <c r="J1922" t="s">
        <v>21</v>
      </c>
      <c r="K1922">
        <v>7.1</v>
      </c>
      <c r="L1922">
        <v>2.13</v>
      </c>
      <c r="M1922" t="s">
        <v>22</v>
      </c>
      <c r="N1922">
        <v>1837.12</v>
      </c>
      <c r="O1922" s="5">
        <f>(ScoreCard!$E$3-laptop_prices3[[#This Row],[Price ($)]])/ScoreCard!$E$3*ScoreCard!$E$5</f>
        <v>4.1501015925417377</v>
      </c>
      <c r="P1922" s="5">
        <f>laptop_prices3[[#This Row],[RAM (GB)]]/ScoreCard!$F$3*ScoreCard!$F$5</f>
        <v>1.75</v>
      </c>
      <c r="Q1922" s="5">
        <f>laptop_prices3[[#This Row],[Screen Size (inch)]]/ScoreCard!$G$3*ScoreCard!$G$5</f>
        <v>1.8497109826589595</v>
      </c>
      <c r="R1922" s="5">
        <f>laptop_prices3[[#This Row],[Battery Life (hours)]]/ScoreCard!$H$3*ScoreCard!$H$5</f>
        <v>4.1416666666666666</v>
      </c>
      <c r="S1922" s="5">
        <f>ScoreCard!$I$3-laptop_prices3[[#This Row],[Weight (kg)]]/ScoreCard!$I$3*ScoreCard!$I$5</f>
        <v>2.2828571428571429</v>
      </c>
      <c r="T1922" s="6" cm="1">
        <f t="array" ref="T1922">_xlfn.IFS(laptop_prices3[[#This Row],[Storage]]="512GB SSD", 512, laptop_prices3[[#This Row],[Storage]] = "1TB SSD", 1000, laptop_prices3[[#This Row],[Storage]] = "2TB SSD", 2000, laptop_prices3[[#This Row],[Storage]]= "256GB SSD", 256, laptop_prices3[[#This Row],[Storage]] = "1TB HDD", 1000*0.7)</f>
        <v>2000</v>
      </c>
      <c r="U1922" s="5">
        <f>laptop_prices3[[#This Row],[Storage Raw Value]]/ScoreCard!$J$3*ScoreCard!$J$5</f>
        <v>8</v>
      </c>
    </row>
    <row r="1923" spans="2:21" x14ac:dyDescent="0.2">
      <c r="B1923" s="4" cm="1">
        <f t="array" ref="B1923">SUM(laptop_prices3[[#This Row],[RAM Comp]:[Weight Comp]]+laptop_prices3[[#This Row],[Storage Comp]])</f>
        <v>31.636139554087528</v>
      </c>
      <c r="C1923">
        <v>1921</v>
      </c>
      <c r="D1923" t="s">
        <v>38</v>
      </c>
      <c r="E1923" t="s">
        <v>24</v>
      </c>
      <c r="F1923">
        <v>64</v>
      </c>
      <c r="G1923" t="s">
        <v>19</v>
      </c>
      <c r="H1923" t="s">
        <v>40</v>
      </c>
      <c r="I1923">
        <v>16</v>
      </c>
      <c r="J1923" t="s">
        <v>43</v>
      </c>
      <c r="K1923">
        <v>8.6999999999999993</v>
      </c>
      <c r="L1923">
        <v>3.13</v>
      </c>
      <c r="M1923" t="s">
        <v>16</v>
      </c>
      <c r="N1923">
        <v>2548.61</v>
      </c>
      <c r="O1923" s="5">
        <f>(ScoreCard!$E$3-laptop_prices3[[#This Row],[Price ($)]])/ScoreCard!$E$3*ScoreCard!$E$5</f>
        <v>3.8209482340662548</v>
      </c>
      <c r="P1923" s="5">
        <f>laptop_prices3[[#This Row],[RAM (GB)]]/ScoreCard!$F$3*ScoreCard!$F$5</f>
        <v>7</v>
      </c>
      <c r="Q1923" s="5">
        <f>laptop_prices3[[#This Row],[Screen Size (inch)]]/ScoreCard!$G$3*ScoreCard!$G$5</f>
        <v>1.8497109826589595</v>
      </c>
      <c r="R1923" s="5">
        <f>laptop_prices3[[#This Row],[Battery Life (hours)]]/ScoreCard!$H$3*ScoreCard!$H$5</f>
        <v>5.0750000000000002</v>
      </c>
      <c r="S1923" s="5">
        <f>ScoreCard!$I$3-laptop_prices3[[#This Row],[Weight (kg)]]/ScoreCard!$I$3*ScoreCard!$I$5</f>
        <v>1.7114285714285715</v>
      </c>
      <c r="T1923" s="6" cm="1">
        <f t="array" ref="T1923">_xlfn.IFS(laptop_prices3[[#This Row],[Storage]]="512GB SSD", 512, laptop_prices3[[#This Row],[Storage]] = "1TB SSD", 1000, laptop_prices3[[#This Row],[Storage]] = "2TB SSD", 2000, laptop_prices3[[#This Row],[Storage]]= "256GB SSD", 256, laptop_prices3[[#This Row],[Storage]] = "1TB HDD", 1000*0.7)</f>
        <v>1000</v>
      </c>
      <c r="U1923" s="5">
        <f>laptop_prices3[[#This Row],[Storage Raw Value]]/ScoreCard!$J$3*ScoreCard!$J$5</f>
        <v>4</v>
      </c>
    </row>
    <row r="1924" spans="2:21" x14ac:dyDescent="0.2">
      <c r="B1924" s="4" cm="1">
        <f t="array" ref="B1924">SUM(laptop_prices3[[#This Row],[RAM Comp]:[Weight Comp]]+laptop_prices3[[#This Row],[Storage Comp]])</f>
        <v>14.041134874759152</v>
      </c>
      <c r="C1924">
        <v>1922</v>
      </c>
      <c r="D1924" t="s">
        <v>38</v>
      </c>
      <c r="E1924" t="s">
        <v>12</v>
      </c>
      <c r="F1924">
        <v>32</v>
      </c>
      <c r="G1924" t="s">
        <v>29</v>
      </c>
      <c r="H1924" t="s">
        <v>40</v>
      </c>
      <c r="I1924">
        <v>15.6</v>
      </c>
      <c r="J1924" t="s">
        <v>27</v>
      </c>
      <c r="K1924">
        <v>4.7</v>
      </c>
      <c r="L1924">
        <v>2.8</v>
      </c>
      <c r="M1924" t="s">
        <v>30</v>
      </c>
      <c r="N1924">
        <v>2278.41</v>
      </c>
      <c r="O1924" s="5">
        <f>(ScoreCard!$E$3-laptop_prices3[[#This Row],[Price ($)]])/ScoreCard!$E$3*ScoreCard!$E$5</f>
        <v>3.9459496219425088</v>
      </c>
      <c r="P1924" s="5">
        <f>laptop_prices3[[#This Row],[RAM (GB)]]/ScoreCard!$F$3*ScoreCard!$F$5</f>
        <v>3.5</v>
      </c>
      <c r="Q1924" s="5">
        <f>laptop_prices3[[#This Row],[Screen Size (inch)]]/ScoreCard!$G$3*ScoreCard!$G$5</f>
        <v>1.8034682080924855</v>
      </c>
      <c r="R1924" s="5">
        <f>laptop_prices3[[#This Row],[Battery Life (hours)]]/ScoreCard!$H$3*ScoreCard!$H$5</f>
        <v>2.7416666666666667</v>
      </c>
      <c r="S1924" s="5">
        <f>ScoreCard!$I$3-laptop_prices3[[#This Row],[Weight (kg)]]/ScoreCard!$I$3*ScoreCard!$I$5</f>
        <v>1.9000000000000001</v>
      </c>
      <c r="T1924" s="6" cm="1">
        <f t="array" ref="T1924">_xlfn.IFS(laptop_prices3[[#This Row],[Storage]]="512GB SSD", 512, laptop_prices3[[#This Row],[Storage]] = "1TB SSD", 1000, laptop_prices3[[#This Row],[Storage]] = "2TB SSD", 2000, laptop_prices3[[#This Row],[Storage]]= "256GB SSD", 256, laptop_prices3[[#This Row],[Storage]] = "1TB HDD", 1000*0.7)</f>
        <v>256</v>
      </c>
      <c r="U1924" s="5">
        <f>laptop_prices3[[#This Row],[Storage Raw Value]]/ScoreCard!$J$3*ScoreCard!$J$5</f>
        <v>1.024</v>
      </c>
    </row>
    <row r="1925" spans="2:21" x14ac:dyDescent="0.2">
      <c r="B1925" s="4" cm="1">
        <f t="array" ref="B1925">SUM(laptop_prices3[[#This Row],[RAM Comp]:[Weight Comp]]+laptop_prices3[[#This Row],[Storage Comp]])</f>
        <v>20.993592347921826</v>
      </c>
      <c r="C1925">
        <v>1923</v>
      </c>
      <c r="D1925" t="s">
        <v>23</v>
      </c>
      <c r="E1925" t="s">
        <v>18</v>
      </c>
      <c r="F1925">
        <v>32</v>
      </c>
      <c r="G1925" t="s">
        <v>13</v>
      </c>
      <c r="H1925" t="s">
        <v>44</v>
      </c>
      <c r="I1925">
        <v>14</v>
      </c>
      <c r="J1925" t="s">
        <v>15</v>
      </c>
      <c r="K1925">
        <v>10.1</v>
      </c>
      <c r="L1925">
        <v>2.99</v>
      </c>
      <c r="M1925" t="s">
        <v>16</v>
      </c>
      <c r="N1925">
        <v>1569.5</v>
      </c>
      <c r="O1925" s="5">
        <f>(ScoreCard!$E$3-laptop_prices3[[#This Row],[Price ($)]])/ScoreCard!$E$3*ScoreCard!$E$5</f>
        <v>4.2739094068401942</v>
      </c>
      <c r="P1925" s="5">
        <f>laptop_prices3[[#This Row],[RAM (GB)]]/ScoreCard!$F$3*ScoreCard!$F$5</f>
        <v>3.5</v>
      </c>
      <c r="Q1925" s="5">
        <f>laptop_prices3[[#This Row],[Screen Size (inch)]]/ScoreCard!$G$3*ScoreCard!$G$5</f>
        <v>1.6184971098265895</v>
      </c>
      <c r="R1925" s="5">
        <f>laptop_prices3[[#This Row],[Battery Life (hours)]]/ScoreCard!$H$3*ScoreCard!$H$5</f>
        <v>5.8916666666666666</v>
      </c>
      <c r="S1925" s="5">
        <f>ScoreCard!$I$3-laptop_prices3[[#This Row],[Weight (kg)]]/ScoreCard!$I$3*ScoreCard!$I$5</f>
        <v>1.7914285714285714</v>
      </c>
      <c r="T1925" s="6" cm="1">
        <f t="array" ref="T1925">_xlfn.IFS(laptop_prices3[[#This Row],[Storage]]="512GB SSD", 512, laptop_prices3[[#This Row],[Storage]] = "1TB SSD", 1000, laptop_prices3[[#This Row],[Storage]] = "2TB SSD", 2000, laptop_prices3[[#This Row],[Storage]]= "256GB SSD", 256, laptop_prices3[[#This Row],[Storage]] = "1TB HDD", 1000*0.7)</f>
        <v>512</v>
      </c>
      <c r="U1925" s="5">
        <f>laptop_prices3[[#This Row],[Storage Raw Value]]/ScoreCard!$J$3*ScoreCard!$J$5</f>
        <v>2.048</v>
      </c>
    </row>
    <row r="1926" spans="2:21" x14ac:dyDescent="0.2">
      <c r="B1926" s="4" cm="1">
        <f t="array" ref="B1926">SUM(laptop_prices3[[#This Row],[RAM Comp]:[Weight Comp]]+laptop_prices3[[#This Row],[Storage Comp]])</f>
        <v>43.374182493806771</v>
      </c>
      <c r="C1926">
        <v>1924</v>
      </c>
      <c r="D1926" t="s">
        <v>45</v>
      </c>
      <c r="E1926" t="s">
        <v>48</v>
      </c>
      <c r="F1926">
        <v>32</v>
      </c>
      <c r="G1926" t="s">
        <v>25</v>
      </c>
      <c r="H1926" t="s">
        <v>44</v>
      </c>
      <c r="I1926">
        <v>15.6</v>
      </c>
      <c r="J1926" t="s">
        <v>43</v>
      </c>
      <c r="K1926">
        <v>5.7</v>
      </c>
      <c r="L1926">
        <v>1.32</v>
      </c>
      <c r="M1926" t="s">
        <v>16</v>
      </c>
      <c r="N1926">
        <v>1522.23</v>
      </c>
      <c r="O1926" s="5">
        <f>(ScoreCard!$E$3-laptop_prices3[[#This Row],[Price ($)]])/ScoreCard!$E$3*ScoreCard!$E$5</f>
        <v>4.2957777103372727</v>
      </c>
      <c r="P1926" s="5">
        <f>laptop_prices3[[#This Row],[RAM (GB)]]/ScoreCard!$F$3*ScoreCard!$F$5</f>
        <v>3.5</v>
      </c>
      <c r="Q1926" s="5">
        <f>laptop_prices3[[#This Row],[Screen Size (inch)]]/ScoreCard!$G$3*ScoreCard!$G$5</f>
        <v>1.8034682080924855</v>
      </c>
      <c r="R1926" s="5">
        <f>laptop_prices3[[#This Row],[Battery Life (hours)]]/ScoreCard!$H$3*ScoreCard!$H$5</f>
        <v>3.3250000000000002</v>
      </c>
      <c r="S1926" s="5">
        <f>ScoreCard!$I$3-laptop_prices3[[#This Row],[Weight (kg)]]/ScoreCard!$I$3*ScoreCard!$I$5</f>
        <v>2.7457142857142856</v>
      </c>
      <c r="T1926" s="6" cm="1">
        <f t="array" ref="T1926">_xlfn.IFS(laptop_prices3[[#This Row],[Storage]]="512GB SSD", 512, laptop_prices3[[#This Row],[Storage]] = "1TB SSD", 1000, laptop_prices3[[#This Row],[Storage]] = "2TB SSD", 2000, laptop_prices3[[#This Row],[Storage]]= "256GB SSD", 256, laptop_prices3[[#This Row],[Storage]] = "1TB HDD", 1000*0.7)</f>
        <v>2000</v>
      </c>
      <c r="U1926" s="5">
        <f>laptop_prices3[[#This Row],[Storage Raw Value]]/ScoreCard!$J$3*ScoreCard!$J$5</f>
        <v>8</v>
      </c>
    </row>
    <row r="1927" spans="2:21" x14ac:dyDescent="0.2">
      <c r="B1927" s="4" cm="1">
        <f t="array" ref="B1927">SUM(laptop_prices3[[#This Row],[RAM Comp]:[Weight Comp]]+laptop_prices3[[#This Row],[Storage Comp]])</f>
        <v>26.918762730525735</v>
      </c>
      <c r="C1927">
        <v>1925</v>
      </c>
      <c r="D1927" t="s">
        <v>11</v>
      </c>
      <c r="E1927" t="s">
        <v>39</v>
      </c>
      <c r="F1927">
        <v>8</v>
      </c>
      <c r="G1927" t="s">
        <v>19</v>
      </c>
      <c r="H1927" t="s">
        <v>14</v>
      </c>
      <c r="I1927">
        <v>13.3</v>
      </c>
      <c r="J1927" t="s">
        <v>27</v>
      </c>
      <c r="K1927">
        <v>10.6</v>
      </c>
      <c r="L1927">
        <v>2.06</v>
      </c>
      <c r="M1927" t="s">
        <v>46</v>
      </c>
      <c r="N1927">
        <v>2565.8000000000002</v>
      </c>
      <c r="O1927" s="5">
        <f>(ScoreCard!$E$3-laptop_prices3[[#This Row],[Price ($)]])/ScoreCard!$E$3*ScoreCard!$E$5</f>
        <v>3.8129957031351189</v>
      </c>
      <c r="P1927" s="5">
        <f>laptop_prices3[[#This Row],[RAM (GB)]]/ScoreCard!$F$3*ScoreCard!$F$5</f>
        <v>0.875</v>
      </c>
      <c r="Q1927" s="5">
        <f>laptop_prices3[[#This Row],[Screen Size (inch)]]/ScoreCard!$G$3*ScoreCard!$G$5</f>
        <v>1.5375722543352601</v>
      </c>
      <c r="R1927" s="5">
        <f>laptop_prices3[[#This Row],[Battery Life (hours)]]/ScoreCard!$H$3*ScoreCard!$H$5</f>
        <v>6.1833333333333336</v>
      </c>
      <c r="S1927" s="5">
        <f>ScoreCard!$I$3-laptop_prices3[[#This Row],[Weight (kg)]]/ScoreCard!$I$3*ScoreCard!$I$5</f>
        <v>2.322857142857143</v>
      </c>
      <c r="T1927" s="6" cm="1">
        <f t="array" ref="T1927">_xlfn.IFS(laptop_prices3[[#This Row],[Storage]]="512GB SSD", 512, laptop_prices3[[#This Row],[Storage]] = "1TB SSD", 1000, laptop_prices3[[#This Row],[Storage]] = "2TB SSD", 2000, laptop_prices3[[#This Row],[Storage]]= "256GB SSD", 256, laptop_prices3[[#This Row],[Storage]] = "1TB HDD", 1000*0.7)</f>
        <v>1000</v>
      </c>
      <c r="U1927" s="5">
        <f>laptop_prices3[[#This Row],[Storage Raw Value]]/ScoreCard!$J$3*ScoreCard!$J$5</f>
        <v>4</v>
      </c>
    </row>
    <row r="1928" spans="2:21" x14ac:dyDescent="0.2">
      <c r="B1928" s="4" cm="1">
        <f t="array" ref="B1928">SUM(laptop_prices3[[#This Row],[RAM Comp]:[Weight Comp]]+laptop_prices3[[#This Row],[Storage Comp]])</f>
        <v>20.184524635287641</v>
      </c>
      <c r="C1928">
        <v>1926</v>
      </c>
      <c r="D1928" t="s">
        <v>34</v>
      </c>
      <c r="E1928" t="s">
        <v>31</v>
      </c>
      <c r="F1928">
        <v>64</v>
      </c>
      <c r="G1928" t="s">
        <v>29</v>
      </c>
      <c r="H1928" t="s">
        <v>32</v>
      </c>
      <c r="I1928">
        <v>13.3</v>
      </c>
      <c r="J1928" t="s">
        <v>21</v>
      </c>
      <c r="K1928">
        <v>8.6</v>
      </c>
      <c r="L1928">
        <v>1.69</v>
      </c>
      <c r="M1928" t="s">
        <v>46</v>
      </c>
      <c r="N1928">
        <v>1639.2</v>
      </c>
      <c r="O1928" s="5">
        <f>(ScoreCard!$E$3-laptop_prices3[[#This Row],[Price ($)]])/ScoreCard!$E$3*ScoreCard!$E$5</f>
        <v>4.2416644152229663</v>
      </c>
      <c r="P1928" s="5">
        <f>laptop_prices3[[#This Row],[RAM (GB)]]/ScoreCard!$F$3*ScoreCard!$F$5</f>
        <v>7</v>
      </c>
      <c r="Q1928" s="5">
        <f>laptop_prices3[[#This Row],[Screen Size (inch)]]/ScoreCard!$G$3*ScoreCard!$G$5</f>
        <v>1.5375722543352601</v>
      </c>
      <c r="R1928" s="5">
        <f>laptop_prices3[[#This Row],[Battery Life (hours)]]/ScoreCard!$H$3*ScoreCard!$H$5</f>
        <v>5.0166666666666666</v>
      </c>
      <c r="S1928" s="5">
        <f>ScoreCard!$I$3-laptop_prices3[[#This Row],[Weight (kg)]]/ScoreCard!$I$3*ScoreCard!$I$5</f>
        <v>2.5342857142857143</v>
      </c>
      <c r="T1928" s="6" cm="1">
        <f t="array" ref="T1928">_xlfn.IFS(laptop_prices3[[#This Row],[Storage]]="512GB SSD", 512, laptop_prices3[[#This Row],[Storage]] = "1TB SSD", 1000, laptop_prices3[[#This Row],[Storage]] = "2TB SSD", 2000, laptop_prices3[[#This Row],[Storage]]= "256GB SSD", 256, laptop_prices3[[#This Row],[Storage]] = "1TB HDD", 1000*0.7)</f>
        <v>256</v>
      </c>
      <c r="U1928" s="5">
        <f>laptop_prices3[[#This Row],[Storage Raw Value]]/ScoreCard!$J$3*ScoreCard!$J$5</f>
        <v>1.024</v>
      </c>
    </row>
    <row r="1929" spans="2:21" x14ac:dyDescent="0.2">
      <c r="B1929" s="4" cm="1">
        <f t="array" ref="B1929">SUM(laptop_prices3[[#This Row],[RAM Comp]:[Weight Comp]]+laptop_prices3[[#This Row],[Storage Comp]])</f>
        <v>20.173944398568675</v>
      </c>
      <c r="C1929">
        <v>1927</v>
      </c>
      <c r="D1929" t="s">
        <v>34</v>
      </c>
      <c r="E1929" t="s">
        <v>48</v>
      </c>
      <c r="F1929">
        <v>16</v>
      </c>
      <c r="G1929" t="s">
        <v>42</v>
      </c>
      <c r="H1929" t="s">
        <v>20</v>
      </c>
      <c r="I1929">
        <v>15.6</v>
      </c>
      <c r="J1929" t="s">
        <v>15</v>
      </c>
      <c r="K1929">
        <v>5.8</v>
      </c>
      <c r="L1929">
        <v>2.56</v>
      </c>
      <c r="M1929" t="s">
        <v>16</v>
      </c>
      <c r="N1929">
        <v>1605.94</v>
      </c>
      <c r="O1929" s="5">
        <f>(ScoreCard!$E$3-laptop_prices3[[#This Row],[Price ($)]])/ScoreCard!$E$3*ScoreCard!$E$5</f>
        <v>4.2570513366173568</v>
      </c>
      <c r="P1929" s="5">
        <f>laptop_prices3[[#This Row],[RAM (GB)]]/ScoreCard!$F$3*ScoreCard!$F$5</f>
        <v>1.75</v>
      </c>
      <c r="Q1929" s="5">
        <f>laptop_prices3[[#This Row],[Screen Size (inch)]]/ScoreCard!$G$3*ScoreCard!$G$5</f>
        <v>1.8034682080924855</v>
      </c>
      <c r="R1929" s="5">
        <f>laptop_prices3[[#This Row],[Battery Life (hours)]]/ScoreCard!$H$3*ScoreCard!$H$5</f>
        <v>3.3833333333333333</v>
      </c>
      <c r="S1929" s="5">
        <f>ScoreCard!$I$3-laptop_prices3[[#This Row],[Weight (kg)]]/ScoreCard!$I$3*ScoreCard!$I$5</f>
        <v>2.0371428571428574</v>
      </c>
      <c r="T1929" s="6" cm="1">
        <f t="array" ref="T1929">_xlfn.IFS(laptop_prices3[[#This Row],[Storage]]="512GB SSD", 512, laptop_prices3[[#This Row],[Storage]] = "1TB SSD", 1000, laptop_prices3[[#This Row],[Storage]] = "2TB SSD", 2000, laptop_prices3[[#This Row],[Storage]]= "256GB SSD", 256, laptop_prices3[[#This Row],[Storage]] = "1TB HDD", 1000*0.7)</f>
        <v>700</v>
      </c>
      <c r="U1929" s="5">
        <f>laptop_prices3[[#This Row],[Storage Raw Value]]/ScoreCard!$J$3*ScoreCard!$J$5</f>
        <v>2.8</v>
      </c>
    </row>
    <row r="1930" spans="2:21" x14ac:dyDescent="0.2">
      <c r="B1930" s="4" cm="1">
        <f t="array" ref="B1930">SUM(laptop_prices3[[#This Row],[RAM Comp]:[Weight Comp]]+laptop_prices3[[#This Row],[Storage Comp]])</f>
        <v>18.822691301954308</v>
      </c>
      <c r="C1930">
        <v>1928</v>
      </c>
      <c r="D1930" t="s">
        <v>36</v>
      </c>
      <c r="E1930" t="s">
        <v>37</v>
      </c>
      <c r="F1930">
        <v>4</v>
      </c>
      <c r="G1930" t="s">
        <v>42</v>
      </c>
      <c r="H1930" t="s">
        <v>35</v>
      </c>
      <c r="I1930">
        <v>13.3</v>
      </c>
      <c r="J1930" t="s">
        <v>21</v>
      </c>
      <c r="K1930">
        <v>5.2</v>
      </c>
      <c r="L1930">
        <v>1.55</v>
      </c>
      <c r="M1930" t="s">
        <v>16</v>
      </c>
      <c r="N1930">
        <v>1087.2</v>
      </c>
      <c r="O1930" s="5">
        <f>(ScoreCard!$E$3-laptop_prices3[[#This Row],[Price ($)]])/ScoreCard!$E$3*ScoreCard!$E$5</f>
        <v>4.4970336458213813</v>
      </c>
      <c r="P1930" s="5">
        <f>laptop_prices3[[#This Row],[RAM (GB)]]/ScoreCard!$F$3*ScoreCard!$F$5</f>
        <v>0.4375</v>
      </c>
      <c r="Q1930" s="5">
        <f>laptop_prices3[[#This Row],[Screen Size (inch)]]/ScoreCard!$G$3*ScoreCard!$G$5</f>
        <v>1.5375722543352601</v>
      </c>
      <c r="R1930" s="5">
        <f>laptop_prices3[[#This Row],[Battery Life (hours)]]/ScoreCard!$H$3*ScoreCard!$H$5</f>
        <v>3.0333333333333332</v>
      </c>
      <c r="S1930" s="5">
        <f>ScoreCard!$I$3-laptop_prices3[[#This Row],[Weight (kg)]]/ScoreCard!$I$3*ScoreCard!$I$5</f>
        <v>2.6142857142857143</v>
      </c>
      <c r="T1930" s="6" cm="1">
        <f t="array" ref="T1930">_xlfn.IFS(laptop_prices3[[#This Row],[Storage]]="512GB SSD", 512, laptop_prices3[[#This Row],[Storage]] = "1TB SSD", 1000, laptop_prices3[[#This Row],[Storage]] = "2TB SSD", 2000, laptop_prices3[[#This Row],[Storage]]= "256GB SSD", 256, laptop_prices3[[#This Row],[Storage]] = "1TB HDD", 1000*0.7)</f>
        <v>700</v>
      </c>
      <c r="U1930" s="5">
        <f>laptop_prices3[[#This Row],[Storage Raw Value]]/ScoreCard!$J$3*ScoreCard!$J$5</f>
        <v>2.8</v>
      </c>
    </row>
    <row r="1931" spans="2:21" x14ac:dyDescent="0.2">
      <c r="B1931" s="4" cm="1">
        <f t="array" ref="B1931">SUM(laptop_prices3[[#This Row],[RAM Comp]:[Weight Comp]]+laptop_prices3[[#This Row],[Storage Comp]])</f>
        <v>17.876761904761906</v>
      </c>
      <c r="C1931">
        <v>1929</v>
      </c>
      <c r="D1931" t="s">
        <v>17</v>
      </c>
      <c r="E1931" t="s">
        <v>37</v>
      </c>
      <c r="F1931">
        <v>16</v>
      </c>
      <c r="G1931" t="s">
        <v>13</v>
      </c>
      <c r="H1931" t="s">
        <v>32</v>
      </c>
      <c r="I1931">
        <v>17.3</v>
      </c>
      <c r="J1931" t="s">
        <v>43</v>
      </c>
      <c r="K1931">
        <v>5.8</v>
      </c>
      <c r="L1931">
        <v>1.66</v>
      </c>
      <c r="M1931" t="s">
        <v>16</v>
      </c>
      <c r="N1931">
        <v>3189.27</v>
      </c>
      <c r="O1931" s="5">
        <f>(ScoreCard!$E$3-laptop_prices3[[#This Row],[Price ($)]])/ScoreCard!$E$3*ScoreCard!$E$5</f>
        <v>3.5245626339300578</v>
      </c>
      <c r="P1931" s="5">
        <f>laptop_prices3[[#This Row],[RAM (GB)]]/ScoreCard!$F$3*ScoreCard!$F$5</f>
        <v>1.75</v>
      </c>
      <c r="Q1931" s="5">
        <f>laptop_prices3[[#This Row],[Screen Size (inch)]]/ScoreCard!$G$3*ScoreCard!$G$5</f>
        <v>2</v>
      </c>
      <c r="R1931" s="5">
        <f>laptop_prices3[[#This Row],[Battery Life (hours)]]/ScoreCard!$H$3*ScoreCard!$H$5</f>
        <v>3.3833333333333333</v>
      </c>
      <c r="S1931" s="5">
        <f>ScoreCard!$I$3-laptop_prices3[[#This Row],[Weight (kg)]]/ScoreCard!$I$3*ScoreCard!$I$5</f>
        <v>2.5514285714285716</v>
      </c>
      <c r="T1931" s="6" cm="1">
        <f t="array" ref="T1931">_xlfn.IFS(laptop_prices3[[#This Row],[Storage]]="512GB SSD", 512, laptop_prices3[[#This Row],[Storage]] = "1TB SSD", 1000, laptop_prices3[[#This Row],[Storage]] = "2TB SSD", 2000, laptop_prices3[[#This Row],[Storage]]= "256GB SSD", 256, laptop_prices3[[#This Row],[Storage]] = "1TB HDD", 1000*0.7)</f>
        <v>512</v>
      </c>
      <c r="U1931" s="5">
        <f>laptop_prices3[[#This Row],[Storage Raw Value]]/ScoreCard!$J$3*ScoreCard!$J$5</f>
        <v>2.048</v>
      </c>
    </row>
    <row r="1932" spans="2:21" x14ac:dyDescent="0.2">
      <c r="B1932" s="4" cm="1">
        <f t="array" ref="B1932">SUM(laptop_prices3[[#This Row],[RAM Comp]:[Weight Comp]]+laptop_prices3[[#This Row],[Storage Comp]])</f>
        <v>19.254806220754197</v>
      </c>
      <c r="C1932">
        <v>1930</v>
      </c>
      <c r="D1932" t="s">
        <v>33</v>
      </c>
      <c r="E1932" t="s">
        <v>24</v>
      </c>
      <c r="F1932">
        <v>16</v>
      </c>
      <c r="G1932" t="s">
        <v>13</v>
      </c>
      <c r="H1932" t="s">
        <v>20</v>
      </c>
      <c r="I1932">
        <v>16</v>
      </c>
      <c r="J1932" t="s">
        <v>27</v>
      </c>
      <c r="K1932">
        <v>8.9</v>
      </c>
      <c r="L1932">
        <v>2.15</v>
      </c>
      <c r="M1932" t="s">
        <v>22</v>
      </c>
      <c r="N1932">
        <v>2144.84</v>
      </c>
      <c r="O1932" s="5">
        <f>(ScoreCard!$E$3-laptop_prices3[[#This Row],[Price ($)]])/ScoreCard!$E$3*ScoreCard!$E$5</f>
        <v>4.0077424989914769</v>
      </c>
      <c r="P1932" s="5">
        <f>laptop_prices3[[#This Row],[RAM (GB)]]/ScoreCard!$F$3*ScoreCard!$F$5</f>
        <v>1.75</v>
      </c>
      <c r="Q1932" s="5">
        <f>laptop_prices3[[#This Row],[Screen Size (inch)]]/ScoreCard!$G$3*ScoreCard!$G$5</f>
        <v>1.8497109826589595</v>
      </c>
      <c r="R1932" s="5">
        <f>laptop_prices3[[#This Row],[Battery Life (hours)]]/ScoreCard!$H$3*ScoreCard!$H$5</f>
        <v>5.1916666666666664</v>
      </c>
      <c r="S1932" s="5">
        <f>ScoreCard!$I$3-laptop_prices3[[#This Row],[Weight (kg)]]/ScoreCard!$I$3*ScoreCard!$I$5</f>
        <v>2.2714285714285714</v>
      </c>
      <c r="T1932" s="6" cm="1">
        <f t="array" ref="T1932">_xlfn.IFS(laptop_prices3[[#This Row],[Storage]]="512GB SSD", 512, laptop_prices3[[#This Row],[Storage]] = "1TB SSD", 1000, laptop_prices3[[#This Row],[Storage]] = "2TB SSD", 2000, laptop_prices3[[#This Row],[Storage]]= "256GB SSD", 256, laptop_prices3[[#This Row],[Storage]] = "1TB HDD", 1000*0.7)</f>
        <v>512</v>
      </c>
      <c r="U1932" s="5">
        <f>laptop_prices3[[#This Row],[Storage Raw Value]]/ScoreCard!$J$3*ScoreCard!$J$5</f>
        <v>2.048</v>
      </c>
    </row>
    <row r="1933" spans="2:21" x14ac:dyDescent="0.2">
      <c r="B1933" s="4" cm="1">
        <f t="array" ref="B1933">SUM(laptop_prices3[[#This Row],[RAM Comp]:[Weight Comp]]+laptop_prices3[[#This Row],[Storage Comp]])</f>
        <v>22.076087255711531</v>
      </c>
      <c r="C1933">
        <v>1931</v>
      </c>
      <c r="D1933" t="s">
        <v>11</v>
      </c>
      <c r="E1933" t="s">
        <v>48</v>
      </c>
      <c r="F1933">
        <v>16</v>
      </c>
      <c r="G1933" t="s">
        <v>42</v>
      </c>
      <c r="H1933" t="s">
        <v>35</v>
      </c>
      <c r="I1933">
        <v>15.6</v>
      </c>
      <c r="J1933" t="s">
        <v>27</v>
      </c>
      <c r="K1933">
        <v>9.1</v>
      </c>
      <c r="L1933">
        <v>2.6</v>
      </c>
      <c r="M1933" t="s">
        <v>22</v>
      </c>
      <c r="N1933">
        <v>3299.32</v>
      </c>
      <c r="O1933" s="5">
        <f>(ScoreCard!$E$3-laptop_prices3[[#This Row],[Price ($)]])/ScoreCard!$E$3*ScoreCard!$E$5</f>
        <v>3.473650706706588</v>
      </c>
      <c r="P1933" s="5">
        <f>laptop_prices3[[#This Row],[RAM (GB)]]/ScoreCard!$F$3*ScoreCard!$F$5</f>
        <v>1.75</v>
      </c>
      <c r="Q1933" s="5">
        <f>laptop_prices3[[#This Row],[Screen Size (inch)]]/ScoreCard!$G$3*ScoreCard!$G$5</f>
        <v>1.8034682080924855</v>
      </c>
      <c r="R1933" s="5">
        <f>laptop_prices3[[#This Row],[Battery Life (hours)]]/ScoreCard!$H$3*ScoreCard!$H$5</f>
        <v>5.3083333333333336</v>
      </c>
      <c r="S1933" s="5">
        <f>ScoreCard!$I$3-laptop_prices3[[#This Row],[Weight (kg)]]/ScoreCard!$I$3*ScoreCard!$I$5</f>
        <v>2.0142857142857142</v>
      </c>
      <c r="T1933" s="6" cm="1">
        <f t="array" ref="T1933">_xlfn.IFS(laptop_prices3[[#This Row],[Storage]]="512GB SSD", 512, laptop_prices3[[#This Row],[Storage]] = "1TB SSD", 1000, laptop_prices3[[#This Row],[Storage]] = "2TB SSD", 2000, laptop_prices3[[#This Row],[Storage]]= "256GB SSD", 256, laptop_prices3[[#This Row],[Storage]] = "1TB HDD", 1000*0.7)</f>
        <v>700</v>
      </c>
      <c r="U1933" s="5">
        <f>laptop_prices3[[#This Row],[Storage Raw Value]]/ScoreCard!$J$3*ScoreCard!$J$5</f>
        <v>2.8</v>
      </c>
    </row>
    <row r="1934" spans="2:21" x14ac:dyDescent="0.2">
      <c r="B1934" s="4" cm="1">
        <f t="array" ref="B1934">SUM(laptop_prices3[[#This Row],[RAM Comp]:[Weight Comp]]+laptop_prices3[[#This Row],[Storage Comp]])</f>
        <v>21.372992017616294</v>
      </c>
      <c r="C1934">
        <v>1932</v>
      </c>
      <c r="D1934" t="s">
        <v>17</v>
      </c>
      <c r="E1934" t="s">
        <v>24</v>
      </c>
      <c r="F1934">
        <v>16</v>
      </c>
      <c r="G1934" t="s">
        <v>42</v>
      </c>
      <c r="H1934" t="s">
        <v>40</v>
      </c>
      <c r="I1934">
        <v>15.6</v>
      </c>
      <c r="J1934" t="s">
        <v>27</v>
      </c>
      <c r="K1934">
        <v>8.6</v>
      </c>
      <c r="L1934">
        <v>3.32</v>
      </c>
      <c r="M1934" t="s">
        <v>30</v>
      </c>
      <c r="N1934">
        <v>2647.29</v>
      </c>
      <c r="O1934" s="5">
        <f>(ScoreCard!$E$3-laptop_prices3[[#This Row],[Price ($)]])/ScoreCard!$E$3*ScoreCard!$E$5</f>
        <v>3.7752963578426115</v>
      </c>
      <c r="P1934" s="5">
        <f>laptop_prices3[[#This Row],[RAM (GB)]]/ScoreCard!$F$3*ScoreCard!$F$5</f>
        <v>1.75</v>
      </c>
      <c r="Q1934" s="5">
        <f>laptop_prices3[[#This Row],[Screen Size (inch)]]/ScoreCard!$G$3*ScoreCard!$G$5</f>
        <v>1.8034682080924855</v>
      </c>
      <c r="R1934" s="5">
        <f>laptop_prices3[[#This Row],[Battery Life (hours)]]/ScoreCard!$H$3*ScoreCard!$H$5</f>
        <v>5.0166666666666666</v>
      </c>
      <c r="S1934" s="5">
        <f>ScoreCard!$I$3-laptop_prices3[[#This Row],[Weight (kg)]]/ScoreCard!$I$3*ScoreCard!$I$5</f>
        <v>1.602857142857143</v>
      </c>
      <c r="T1934" s="6" cm="1">
        <f t="array" ref="T1934">_xlfn.IFS(laptop_prices3[[#This Row],[Storage]]="512GB SSD", 512, laptop_prices3[[#This Row],[Storage]] = "1TB SSD", 1000, laptop_prices3[[#This Row],[Storage]] = "2TB SSD", 2000, laptop_prices3[[#This Row],[Storage]]= "256GB SSD", 256, laptop_prices3[[#This Row],[Storage]] = "1TB HDD", 1000*0.7)</f>
        <v>700</v>
      </c>
      <c r="U1934" s="5">
        <f>laptop_prices3[[#This Row],[Storage Raw Value]]/ScoreCard!$J$3*ScoreCard!$J$5</f>
        <v>2.8</v>
      </c>
    </row>
    <row r="1935" spans="2:21" x14ac:dyDescent="0.2">
      <c r="B1935" s="4" cm="1">
        <f t="array" ref="B1935">SUM(laptop_prices3[[#This Row],[RAM Comp]:[Weight Comp]]+laptop_prices3[[#This Row],[Storage Comp]])</f>
        <v>43.130476190476188</v>
      </c>
      <c r="C1935">
        <v>1933</v>
      </c>
      <c r="D1935" t="s">
        <v>34</v>
      </c>
      <c r="E1935" t="s">
        <v>37</v>
      </c>
      <c r="F1935">
        <v>8</v>
      </c>
      <c r="G1935" t="s">
        <v>25</v>
      </c>
      <c r="H1935" t="s">
        <v>26</v>
      </c>
      <c r="I1935">
        <v>17.3</v>
      </c>
      <c r="J1935" t="s">
        <v>27</v>
      </c>
      <c r="K1935">
        <v>9.6999999999999993</v>
      </c>
      <c r="L1935">
        <v>1.58</v>
      </c>
      <c r="M1935" t="s">
        <v>16</v>
      </c>
      <c r="N1935">
        <v>2930.37</v>
      </c>
      <c r="O1935" s="5">
        <f>(ScoreCard!$E$3-laptop_prices3[[#This Row],[Price ($)]])/ScoreCard!$E$3*ScoreCard!$E$5</f>
        <v>3.6443363545857284</v>
      </c>
      <c r="P1935" s="5">
        <f>laptop_prices3[[#This Row],[RAM (GB)]]/ScoreCard!$F$3*ScoreCard!$F$5</f>
        <v>0.875</v>
      </c>
      <c r="Q1935" s="5">
        <f>laptop_prices3[[#This Row],[Screen Size (inch)]]/ScoreCard!$G$3*ScoreCard!$G$5</f>
        <v>2</v>
      </c>
      <c r="R1935" s="5">
        <f>laptop_prices3[[#This Row],[Battery Life (hours)]]/ScoreCard!$H$3*ScoreCard!$H$5</f>
        <v>5.6583333333333323</v>
      </c>
      <c r="S1935" s="5">
        <f>ScoreCard!$I$3-laptop_prices3[[#This Row],[Weight (kg)]]/ScoreCard!$I$3*ScoreCard!$I$5</f>
        <v>2.597142857142857</v>
      </c>
      <c r="T1935" s="6" cm="1">
        <f t="array" ref="T1935">_xlfn.IFS(laptop_prices3[[#This Row],[Storage]]="512GB SSD", 512, laptop_prices3[[#This Row],[Storage]] = "1TB SSD", 1000, laptop_prices3[[#This Row],[Storage]] = "2TB SSD", 2000, laptop_prices3[[#This Row],[Storage]]= "256GB SSD", 256, laptop_prices3[[#This Row],[Storage]] = "1TB HDD", 1000*0.7)</f>
        <v>2000</v>
      </c>
      <c r="U1935" s="5">
        <f>laptop_prices3[[#This Row],[Storage Raw Value]]/ScoreCard!$J$3*ScoreCard!$J$5</f>
        <v>8</v>
      </c>
    </row>
    <row r="1936" spans="2:21" x14ac:dyDescent="0.2">
      <c r="B1936" s="4" cm="1">
        <f t="array" ref="B1936">SUM(laptop_prices3[[#This Row],[RAM Comp]:[Weight Comp]]+laptop_prices3[[#This Row],[Storage Comp]])</f>
        <v>12.985830030278008</v>
      </c>
      <c r="C1936">
        <v>1934</v>
      </c>
      <c r="D1936" t="s">
        <v>17</v>
      </c>
      <c r="E1936" t="s">
        <v>48</v>
      </c>
      <c r="F1936">
        <v>4</v>
      </c>
      <c r="G1936" t="s">
        <v>29</v>
      </c>
      <c r="H1936" t="s">
        <v>20</v>
      </c>
      <c r="I1936">
        <v>16</v>
      </c>
      <c r="J1936" t="s">
        <v>27</v>
      </c>
      <c r="K1936">
        <v>6.7</v>
      </c>
      <c r="L1936">
        <v>1.41</v>
      </c>
      <c r="M1936" t="s">
        <v>22</v>
      </c>
      <c r="N1936">
        <v>2902.18</v>
      </c>
      <c r="O1936" s="5">
        <f>(ScoreCard!$E$3-laptop_prices3[[#This Row],[Price ($)]])/ScoreCard!$E$3*ScoreCard!$E$5</f>
        <v>3.6573777651121215</v>
      </c>
      <c r="P1936" s="5">
        <f>laptop_prices3[[#This Row],[RAM (GB)]]/ScoreCard!$F$3*ScoreCard!$F$5</f>
        <v>0.4375</v>
      </c>
      <c r="Q1936" s="5">
        <f>laptop_prices3[[#This Row],[Screen Size (inch)]]/ScoreCard!$G$3*ScoreCard!$G$5</f>
        <v>1.8497109826589595</v>
      </c>
      <c r="R1936" s="5">
        <f>laptop_prices3[[#This Row],[Battery Life (hours)]]/ScoreCard!$H$3*ScoreCard!$H$5</f>
        <v>3.9083333333333332</v>
      </c>
      <c r="S1936" s="5">
        <f>ScoreCard!$I$3-laptop_prices3[[#This Row],[Weight (kg)]]/ScoreCard!$I$3*ScoreCard!$I$5</f>
        <v>2.6942857142857144</v>
      </c>
      <c r="T1936" s="6" cm="1">
        <f t="array" ref="T1936">_xlfn.IFS(laptop_prices3[[#This Row],[Storage]]="512GB SSD", 512, laptop_prices3[[#This Row],[Storage]] = "1TB SSD", 1000, laptop_prices3[[#This Row],[Storage]] = "2TB SSD", 2000, laptop_prices3[[#This Row],[Storage]]= "256GB SSD", 256, laptop_prices3[[#This Row],[Storage]] = "1TB HDD", 1000*0.7)</f>
        <v>256</v>
      </c>
      <c r="U1936" s="5">
        <f>laptop_prices3[[#This Row],[Storage Raw Value]]/ScoreCard!$J$3*ScoreCard!$J$5</f>
        <v>1.024</v>
      </c>
    </row>
    <row r="1937" spans="2:21" x14ac:dyDescent="0.2">
      <c r="B1937" s="4" cm="1">
        <f t="array" ref="B1937">SUM(laptop_prices3[[#This Row],[RAM Comp]:[Weight Comp]]+laptop_prices3[[#This Row],[Storage Comp]])</f>
        <v>15.985211395540876</v>
      </c>
      <c r="C1937">
        <v>1935</v>
      </c>
      <c r="D1937" t="s">
        <v>23</v>
      </c>
      <c r="E1937" t="s">
        <v>48</v>
      </c>
      <c r="F1937">
        <v>16</v>
      </c>
      <c r="G1937" t="s">
        <v>29</v>
      </c>
      <c r="H1937" t="s">
        <v>35</v>
      </c>
      <c r="I1937">
        <v>14</v>
      </c>
      <c r="J1937" t="s">
        <v>27</v>
      </c>
      <c r="K1937">
        <v>9.9</v>
      </c>
      <c r="L1937">
        <v>1.32</v>
      </c>
      <c r="M1937" t="s">
        <v>16</v>
      </c>
      <c r="N1937">
        <v>2583.75</v>
      </c>
      <c r="O1937" s="5">
        <f>(ScoreCard!$E$3-laptop_prices3[[#This Row],[Price ($)]])/ScoreCard!$E$3*ScoreCard!$E$5</f>
        <v>3.8046915768864937</v>
      </c>
      <c r="P1937" s="5">
        <f>laptop_prices3[[#This Row],[RAM (GB)]]/ScoreCard!$F$3*ScoreCard!$F$5</f>
        <v>1.75</v>
      </c>
      <c r="Q1937" s="5">
        <f>laptop_prices3[[#This Row],[Screen Size (inch)]]/ScoreCard!$G$3*ScoreCard!$G$5</f>
        <v>1.6184971098265895</v>
      </c>
      <c r="R1937" s="5">
        <f>laptop_prices3[[#This Row],[Battery Life (hours)]]/ScoreCard!$H$3*ScoreCard!$H$5</f>
        <v>5.7750000000000004</v>
      </c>
      <c r="S1937" s="5">
        <f>ScoreCard!$I$3-laptop_prices3[[#This Row],[Weight (kg)]]/ScoreCard!$I$3*ScoreCard!$I$5</f>
        <v>2.7457142857142856</v>
      </c>
      <c r="T1937" s="6" cm="1">
        <f t="array" ref="T1937">_xlfn.IFS(laptop_prices3[[#This Row],[Storage]]="512GB SSD", 512, laptop_prices3[[#This Row],[Storage]] = "1TB SSD", 1000, laptop_prices3[[#This Row],[Storage]] = "2TB SSD", 2000, laptop_prices3[[#This Row],[Storage]]= "256GB SSD", 256, laptop_prices3[[#This Row],[Storage]] = "1TB HDD", 1000*0.7)</f>
        <v>256</v>
      </c>
      <c r="U1937" s="5">
        <f>laptop_prices3[[#This Row],[Storage Raw Value]]/ScoreCard!$J$3*ScoreCard!$J$5</f>
        <v>1.024</v>
      </c>
    </row>
    <row r="1938" spans="2:21" x14ac:dyDescent="0.2">
      <c r="B1938" s="4" cm="1">
        <f t="array" ref="B1938">SUM(laptop_prices3[[#This Row],[RAM Comp]:[Weight Comp]]+laptop_prices3[[#This Row],[Storage Comp]])</f>
        <v>25.758333333333333</v>
      </c>
      <c r="C1938">
        <v>1936</v>
      </c>
      <c r="D1938" t="s">
        <v>38</v>
      </c>
      <c r="E1938" t="s">
        <v>41</v>
      </c>
      <c r="F1938">
        <v>32</v>
      </c>
      <c r="G1938" t="s">
        <v>42</v>
      </c>
      <c r="H1938" t="s">
        <v>20</v>
      </c>
      <c r="I1938">
        <v>17.3</v>
      </c>
      <c r="J1938" t="s">
        <v>27</v>
      </c>
      <c r="K1938">
        <v>10.9</v>
      </c>
      <c r="L1938">
        <v>1.4</v>
      </c>
      <c r="M1938" t="s">
        <v>22</v>
      </c>
      <c r="N1938">
        <v>4106.33</v>
      </c>
      <c r="O1938" s="5">
        <f>(ScoreCard!$E$3-laptop_prices3[[#This Row],[Price ($)]])/ScoreCard!$E$3*ScoreCard!$E$5</f>
        <v>3.1003073683275533</v>
      </c>
      <c r="P1938" s="5">
        <f>laptop_prices3[[#This Row],[RAM (GB)]]/ScoreCard!$F$3*ScoreCard!$F$5</f>
        <v>3.5</v>
      </c>
      <c r="Q1938" s="5">
        <f>laptop_prices3[[#This Row],[Screen Size (inch)]]/ScoreCard!$G$3*ScoreCard!$G$5</f>
        <v>2</v>
      </c>
      <c r="R1938" s="5">
        <f>laptop_prices3[[#This Row],[Battery Life (hours)]]/ScoreCard!$H$3*ScoreCard!$H$5</f>
        <v>6.3583333333333334</v>
      </c>
      <c r="S1938" s="5">
        <f>ScoreCard!$I$3-laptop_prices3[[#This Row],[Weight (kg)]]/ScoreCard!$I$3*ScoreCard!$I$5</f>
        <v>2.7</v>
      </c>
      <c r="T1938" s="6" cm="1">
        <f t="array" ref="T1938">_xlfn.IFS(laptop_prices3[[#This Row],[Storage]]="512GB SSD", 512, laptop_prices3[[#This Row],[Storage]] = "1TB SSD", 1000, laptop_prices3[[#This Row],[Storage]] = "2TB SSD", 2000, laptop_prices3[[#This Row],[Storage]]= "256GB SSD", 256, laptop_prices3[[#This Row],[Storage]] = "1TB HDD", 1000*0.7)</f>
        <v>700</v>
      </c>
      <c r="U1938" s="5">
        <f>laptop_prices3[[#This Row],[Storage Raw Value]]/ScoreCard!$J$3*ScoreCard!$J$5</f>
        <v>2.8</v>
      </c>
    </row>
    <row r="1939" spans="2:21" x14ac:dyDescent="0.2">
      <c r="B1939" s="4" cm="1">
        <f t="array" ref="B1939">SUM(laptop_prices3[[#This Row],[RAM Comp]:[Weight Comp]]+laptop_prices3[[#This Row],[Storage Comp]])</f>
        <v>12.167087255711534</v>
      </c>
      <c r="C1939">
        <v>1937</v>
      </c>
      <c r="D1939" t="s">
        <v>17</v>
      </c>
      <c r="E1939" t="s">
        <v>37</v>
      </c>
      <c r="F1939">
        <v>8</v>
      </c>
      <c r="G1939" t="s">
        <v>29</v>
      </c>
      <c r="H1939" t="s">
        <v>35</v>
      </c>
      <c r="I1939">
        <v>15.6</v>
      </c>
      <c r="J1939" t="s">
        <v>27</v>
      </c>
      <c r="K1939">
        <v>4.9000000000000004</v>
      </c>
      <c r="L1939">
        <v>1.69</v>
      </c>
      <c r="M1939" t="s">
        <v>46</v>
      </c>
      <c r="N1939">
        <v>4112.3599999999997</v>
      </c>
      <c r="O1939" s="5">
        <f>(ScoreCard!$E$3-laptop_prices3[[#This Row],[Price ($)]])/ScoreCard!$E$3*ScoreCard!$E$5</f>
        <v>3.0975177370585167</v>
      </c>
      <c r="P1939" s="5">
        <f>laptop_prices3[[#This Row],[RAM (GB)]]/ScoreCard!$F$3*ScoreCard!$F$5</f>
        <v>0.875</v>
      </c>
      <c r="Q1939" s="5">
        <f>laptop_prices3[[#This Row],[Screen Size (inch)]]/ScoreCard!$G$3*ScoreCard!$G$5</f>
        <v>1.8034682080924855</v>
      </c>
      <c r="R1939" s="5">
        <f>laptop_prices3[[#This Row],[Battery Life (hours)]]/ScoreCard!$H$3*ScoreCard!$H$5</f>
        <v>2.8583333333333338</v>
      </c>
      <c r="S1939" s="5">
        <f>ScoreCard!$I$3-laptop_prices3[[#This Row],[Weight (kg)]]/ScoreCard!$I$3*ScoreCard!$I$5</f>
        <v>2.5342857142857143</v>
      </c>
      <c r="T1939" s="6" cm="1">
        <f t="array" ref="T1939">_xlfn.IFS(laptop_prices3[[#This Row],[Storage]]="512GB SSD", 512, laptop_prices3[[#This Row],[Storage]] = "1TB SSD", 1000, laptop_prices3[[#This Row],[Storage]] = "2TB SSD", 2000, laptop_prices3[[#This Row],[Storage]]= "256GB SSD", 256, laptop_prices3[[#This Row],[Storage]] = "1TB HDD", 1000*0.7)</f>
        <v>256</v>
      </c>
      <c r="U1939" s="5">
        <f>laptop_prices3[[#This Row],[Storage Raw Value]]/ScoreCard!$J$3*ScoreCard!$J$5</f>
        <v>1.024</v>
      </c>
    </row>
    <row r="1940" spans="2:21" x14ac:dyDescent="0.2">
      <c r="B1940" s="4" cm="1">
        <f t="array" ref="B1940">SUM(laptop_prices3[[#This Row],[RAM Comp]:[Weight Comp]]+laptop_prices3[[#This Row],[Storage Comp]])</f>
        <v>27.401087255711534</v>
      </c>
      <c r="C1940">
        <v>1938</v>
      </c>
      <c r="D1940" t="s">
        <v>33</v>
      </c>
      <c r="E1940" t="s">
        <v>37</v>
      </c>
      <c r="F1940">
        <v>64</v>
      </c>
      <c r="G1940" t="s">
        <v>42</v>
      </c>
      <c r="H1940" t="s">
        <v>32</v>
      </c>
      <c r="I1940">
        <v>15.6</v>
      </c>
      <c r="J1940" t="s">
        <v>15</v>
      </c>
      <c r="K1940">
        <v>8.1999999999999993</v>
      </c>
      <c r="L1940">
        <v>1.55</v>
      </c>
      <c r="M1940" t="s">
        <v>46</v>
      </c>
      <c r="N1940">
        <v>4486.71</v>
      </c>
      <c r="O1940" s="5">
        <f>(ScoreCard!$E$3-laptop_prices3[[#This Row],[Price ($)]])/ScoreCard!$E$3*ScoreCard!$E$5</f>
        <v>2.9243339119235223</v>
      </c>
      <c r="P1940" s="5">
        <f>laptop_prices3[[#This Row],[RAM (GB)]]/ScoreCard!$F$3*ScoreCard!$F$5</f>
        <v>7</v>
      </c>
      <c r="Q1940" s="5">
        <f>laptop_prices3[[#This Row],[Screen Size (inch)]]/ScoreCard!$G$3*ScoreCard!$G$5</f>
        <v>1.8034682080924855</v>
      </c>
      <c r="R1940" s="5">
        <f>laptop_prices3[[#This Row],[Battery Life (hours)]]/ScoreCard!$H$3*ScoreCard!$H$5</f>
        <v>4.7833333333333323</v>
      </c>
      <c r="S1940" s="5">
        <f>ScoreCard!$I$3-laptop_prices3[[#This Row],[Weight (kg)]]/ScoreCard!$I$3*ScoreCard!$I$5</f>
        <v>2.6142857142857143</v>
      </c>
      <c r="T1940" s="6" cm="1">
        <f t="array" ref="T1940">_xlfn.IFS(laptop_prices3[[#This Row],[Storage]]="512GB SSD", 512, laptop_prices3[[#This Row],[Storage]] = "1TB SSD", 1000, laptop_prices3[[#This Row],[Storage]] = "2TB SSD", 2000, laptop_prices3[[#This Row],[Storage]]= "256GB SSD", 256, laptop_prices3[[#This Row],[Storage]] = "1TB HDD", 1000*0.7)</f>
        <v>700</v>
      </c>
      <c r="U1940" s="5">
        <f>laptop_prices3[[#This Row],[Storage Raw Value]]/ScoreCard!$J$3*ScoreCard!$J$5</f>
        <v>2.8</v>
      </c>
    </row>
    <row r="1941" spans="2:21" x14ac:dyDescent="0.2">
      <c r="B1941" s="4" cm="1">
        <f t="array" ref="B1941">SUM(laptop_prices3[[#This Row],[RAM Comp]:[Weight Comp]]+laptop_prices3[[#This Row],[Storage Comp]])</f>
        <v>12.23449710982659</v>
      </c>
      <c r="C1941">
        <v>1939</v>
      </c>
      <c r="D1941" t="s">
        <v>33</v>
      </c>
      <c r="E1941" t="s">
        <v>18</v>
      </c>
      <c r="F1941">
        <v>8</v>
      </c>
      <c r="G1941" t="s">
        <v>29</v>
      </c>
      <c r="H1941" t="s">
        <v>44</v>
      </c>
      <c r="I1941">
        <v>14</v>
      </c>
      <c r="J1941" t="s">
        <v>27</v>
      </c>
      <c r="K1941">
        <v>6.9</v>
      </c>
      <c r="L1941">
        <v>3.29</v>
      </c>
      <c r="M1941" t="s">
        <v>30</v>
      </c>
      <c r="N1941">
        <v>1288.1199999999999</v>
      </c>
      <c r="O1941" s="5">
        <f>(ScoreCard!$E$3-laptop_prices3[[#This Row],[Price ($)]])/ScoreCard!$E$3*ScoreCard!$E$5</f>
        <v>4.4040829468869012</v>
      </c>
      <c r="P1941" s="5">
        <f>laptop_prices3[[#This Row],[RAM (GB)]]/ScoreCard!$F$3*ScoreCard!$F$5</f>
        <v>0.875</v>
      </c>
      <c r="Q1941" s="5">
        <f>laptop_prices3[[#This Row],[Screen Size (inch)]]/ScoreCard!$G$3*ScoreCard!$G$5</f>
        <v>1.6184971098265895</v>
      </c>
      <c r="R1941" s="5">
        <f>laptop_prices3[[#This Row],[Battery Life (hours)]]/ScoreCard!$H$3*ScoreCard!$H$5</f>
        <v>4.0250000000000004</v>
      </c>
      <c r="S1941" s="5">
        <f>ScoreCard!$I$3-laptop_prices3[[#This Row],[Weight (kg)]]/ScoreCard!$I$3*ScoreCard!$I$5</f>
        <v>1.6199999999999999</v>
      </c>
      <c r="T1941" s="6" cm="1">
        <f t="array" ref="T1941">_xlfn.IFS(laptop_prices3[[#This Row],[Storage]]="512GB SSD", 512, laptop_prices3[[#This Row],[Storage]] = "1TB SSD", 1000, laptop_prices3[[#This Row],[Storage]] = "2TB SSD", 2000, laptop_prices3[[#This Row],[Storage]]= "256GB SSD", 256, laptop_prices3[[#This Row],[Storage]] = "1TB HDD", 1000*0.7)</f>
        <v>256</v>
      </c>
      <c r="U1941" s="5">
        <f>laptop_prices3[[#This Row],[Storage Raw Value]]/ScoreCard!$J$3*ScoreCard!$J$5</f>
        <v>1.024</v>
      </c>
    </row>
    <row r="1942" spans="2:21" x14ac:dyDescent="0.2">
      <c r="B1942" s="4" cm="1">
        <f t="array" ref="B1942">SUM(laptop_prices3[[#This Row],[RAM Comp]:[Weight Comp]]+laptop_prices3[[#This Row],[Storage Comp]])</f>
        <v>24.247544728874207</v>
      </c>
      <c r="C1942">
        <v>1940</v>
      </c>
      <c r="D1942" t="s">
        <v>36</v>
      </c>
      <c r="E1942" t="s">
        <v>39</v>
      </c>
      <c r="F1942">
        <v>16</v>
      </c>
      <c r="G1942" t="s">
        <v>19</v>
      </c>
      <c r="H1942" t="s">
        <v>32</v>
      </c>
      <c r="I1942">
        <v>14</v>
      </c>
      <c r="J1942" t="s">
        <v>43</v>
      </c>
      <c r="K1942">
        <v>4</v>
      </c>
      <c r="L1942">
        <v>1.67</v>
      </c>
      <c r="M1942" t="s">
        <v>30</v>
      </c>
      <c r="N1942">
        <v>1214.53</v>
      </c>
      <c r="O1942" s="5">
        <f>(ScoreCard!$E$3-laptop_prices3[[#This Row],[Price ($)]])/ScoreCard!$E$3*ScoreCard!$E$5</f>
        <v>4.4381275513791785</v>
      </c>
      <c r="P1942" s="5">
        <f>laptop_prices3[[#This Row],[RAM (GB)]]/ScoreCard!$F$3*ScoreCard!$F$5</f>
        <v>1.75</v>
      </c>
      <c r="Q1942" s="5">
        <f>laptop_prices3[[#This Row],[Screen Size (inch)]]/ScoreCard!$G$3*ScoreCard!$G$5</f>
        <v>1.6184971098265895</v>
      </c>
      <c r="R1942" s="5">
        <f>laptop_prices3[[#This Row],[Battery Life (hours)]]/ScoreCard!$H$3*ScoreCard!$H$5</f>
        <v>2.333333333333333</v>
      </c>
      <c r="S1942" s="5">
        <f>ScoreCard!$I$3-laptop_prices3[[#This Row],[Weight (kg)]]/ScoreCard!$I$3*ScoreCard!$I$5</f>
        <v>2.5457142857142858</v>
      </c>
      <c r="T1942" s="6" cm="1">
        <f t="array" ref="T1942">_xlfn.IFS(laptop_prices3[[#This Row],[Storage]]="512GB SSD", 512, laptop_prices3[[#This Row],[Storage]] = "1TB SSD", 1000, laptop_prices3[[#This Row],[Storage]] = "2TB SSD", 2000, laptop_prices3[[#This Row],[Storage]]= "256GB SSD", 256, laptop_prices3[[#This Row],[Storage]] = "1TB HDD", 1000*0.7)</f>
        <v>1000</v>
      </c>
      <c r="U1942" s="5">
        <f>laptop_prices3[[#This Row],[Storage Raw Value]]/ScoreCard!$J$3*ScoreCard!$J$5</f>
        <v>4</v>
      </c>
    </row>
    <row r="1943" spans="2:21" x14ac:dyDescent="0.2">
      <c r="B1943" s="4" cm="1">
        <f t="array" ref="B1943">SUM(laptop_prices3[[#This Row],[RAM Comp]:[Weight Comp]]+laptop_prices3[[#This Row],[Storage Comp]])</f>
        <v>13.997801541425819</v>
      </c>
      <c r="C1943">
        <v>1941</v>
      </c>
      <c r="D1943" t="s">
        <v>11</v>
      </c>
      <c r="E1943" t="s">
        <v>18</v>
      </c>
      <c r="F1943">
        <v>32</v>
      </c>
      <c r="G1943" t="s">
        <v>29</v>
      </c>
      <c r="H1943" t="s">
        <v>20</v>
      </c>
      <c r="I1943">
        <v>15.6</v>
      </c>
      <c r="J1943" t="s">
        <v>15</v>
      </c>
      <c r="K1943">
        <v>4.9000000000000004</v>
      </c>
      <c r="L1943">
        <v>3.08</v>
      </c>
      <c r="M1943" t="s">
        <v>46</v>
      </c>
      <c r="N1943">
        <v>4032.33</v>
      </c>
      <c r="O1943" s="5">
        <f>(ScoreCard!$E$3-laptop_prices3[[#This Row],[Price ($)]])/ScoreCard!$E$3*ScoreCard!$E$5</f>
        <v>3.1345416492411093</v>
      </c>
      <c r="P1943" s="5">
        <f>laptop_prices3[[#This Row],[RAM (GB)]]/ScoreCard!$F$3*ScoreCard!$F$5</f>
        <v>3.5</v>
      </c>
      <c r="Q1943" s="5">
        <f>laptop_prices3[[#This Row],[Screen Size (inch)]]/ScoreCard!$G$3*ScoreCard!$G$5</f>
        <v>1.8034682080924855</v>
      </c>
      <c r="R1943" s="5">
        <f>laptop_prices3[[#This Row],[Battery Life (hours)]]/ScoreCard!$H$3*ScoreCard!$H$5</f>
        <v>2.8583333333333338</v>
      </c>
      <c r="S1943" s="5">
        <f>ScoreCard!$I$3-laptop_prices3[[#This Row],[Weight (kg)]]/ScoreCard!$I$3*ScoreCard!$I$5</f>
        <v>1.74</v>
      </c>
      <c r="T1943" s="6" cm="1">
        <f t="array" ref="T1943">_xlfn.IFS(laptop_prices3[[#This Row],[Storage]]="512GB SSD", 512, laptop_prices3[[#This Row],[Storage]] = "1TB SSD", 1000, laptop_prices3[[#This Row],[Storage]] = "2TB SSD", 2000, laptop_prices3[[#This Row],[Storage]]= "256GB SSD", 256, laptop_prices3[[#This Row],[Storage]] = "1TB HDD", 1000*0.7)</f>
        <v>256</v>
      </c>
      <c r="U1943" s="5">
        <f>laptop_prices3[[#This Row],[Storage Raw Value]]/ScoreCard!$J$3*ScoreCard!$J$5</f>
        <v>1.024</v>
      </c>
    </row>
    <row r="1944" spans="2:21" x14ac:dyDescent="0.2">
      <c r="B1944" s="4" cm="1">
        <f t="array" ref="B1944">SUM(laptop_prices3[[#This Row],[RAM Comp]:[Weight Comp]]+laptop_prices3[[#This Row],[Storage Comp]])</f>
        <v>19.40100082576383</v>
      </c>
      <c r="C1944">
        <v>1942</v>
      </c>
      <c r="D1944" t="s">
        <v>45</v>
      </c>
      <c r="E1944" t="s">
        <v>24</v>
      </c>
      <c r="F1944">
        <v>32</v>
      </c>
      <c r="G1944" t="s">
        <v>13</v>
      </c>
      <c r="H1944" t="s">
        <v>26</v>
      </c>
      <c r="I1944">
        <v>13.3</v>
      </c>
      <c r="J1944" t="s">
        <v>21</v>
      </c>
      <c r="K1944">
        <v>6</v>
      </c>
      <c r="L1944">
        <v>1.45</v>
      </c>
      <c r="M1944" t="s">
        <v>16</v>
      </c>
      <c r="N1944">
        <v>1422.55</v>
      </c>
      <c r="O1944" s="5">
        <f>(ScoreCard!$E$3-laptop_prices3[[#This Row],[Price ($)]])/ScoreCard!$E$3*ScoreCard!$E$5</f>
        <v>4.341892211978668</v>
      </c>
      <c r="P1944" s="5">
        <f>laptop_prices3[[#This Row],[RAM (GB)]]/ScoreCard!$F$3*ScoreCard!$F$5</f>
        <v>3.5</v>
      </c>
      <c r="Q1944" s="5">
        <f>laptop_prices3[[#This Row],[Screen Size (inch)]]/ScoreCard!$G$3*ScoreCard!$G$5</f>
        <v>1.5375722543352601</v>
      </c>
      <c r="R1944" s="5">
        <f>laptop_prices3[[#This Row],[Battery Life (hours)]]/ScoreCard!$H$3*ScoreCard!$H$5</f>
        <v>3.5</v>
      </c>
      <c r="S1944" s="5">
        <f>ScoreCard!$I$3-laptop_prices3[[#This Row],[Weight (kg)]]/ScoreCard!$I$3*ScoreCard!$I$5</f>
        <v>2.6714285714285717</v>
      </c>
      <c r="T1944" s="6" cm="1">
        <f t="array" ref="T1944">_xlfn.IFS(laptop_prices3[[#This Row],[Storage]]="512GB SSD", 512, laptop_prices3[[#This Row],[Storage]] = "1TB SSD", 1000, laptop_prices3[[#This Row],[Storage]] = "2TB SSD", 2000, laptop_prices3[[#This Row],[Storage]]= "256GB SSD", 256, laptop_prices3[[#This Row],[Storage]] = "1TB HDD", 1000*0.7)</f>
        <v>512</v>
      </c>
      <c r="U1944" s="5">
        <f>laptop_prices3[[#This Row],[Storage Raw Value]]/ScoreCard!$J$3*ScoreCard!$J$5</f>
        <v>2.048</v>
      </c>
    </row>
    <row r="1945" spans="2:21" x14ac:dyDescent="0.2">
      <c r="B1945" s="4" cm="1">
        <f t="array" ref="B1945">SUM(laptop_prices3[[#This Row],[RAM Comp]:[Weight Comp]]+laptop_prices3[[#This Row],[Storage Comp]])</f>
        <v>12.055472887420866</v>
      </c>
      <c r="C1945">
        <v>1943</v>
      </c>
      <c r="D1945" t="s">
        <v>28</v>
      </c>
      <c r="E1945" t="s">
        <v>24</v>
      </c>
      <c r="F1945">
        <v>8</v>
      </c>
      <c r="G1945" t="s">
        <v>29</v>
      </c>
      <c r="H1945" t="s">
        <v>20</v>
      </c>
      <c r="I1945">
        <v>16</v>
      </c>
      <c r="J1945" t="s">
        <v>15</v>
      </c>
      <c r="K1945">
        <v>4.5999999999999996</v>
      </c>
      <c r="L1945">
        <v>1.66</v>
      </c>
      <c r="M1945" t="s">
        <v>30</v>
      </c>
      <c r="N1945">
        <v>1437.24</v>
      </c>
      <c r="O1945" s="5">
        <f>(ScoreCard!$E$3-laptop_prices3[[#This Row],[Price ($)]])/ScoreCard!$E$3*ScoreCard!$E$5</f>
        <v>4.3350962445919086</v>
      </c>
      <c r="P1945" s="5">
        <f>laptop_prices3[[#This Row],[RAM (GB)]]/ScoreCard!$F$3*ScoreCard!$F$5</f>
        <v>0.875</v>
      </c>
      <c r="Q1945" s="5">
        <f>laptop_prices3[[#This Row],[Screen Size (inch)]]/ScoreCard!$G$3*ScoreCard!$G$5</f>
        <v>1.8497109826589595</v>
      </c>
      <c r="R1945" s="5">
        <f>laptop_prices3[[#This Row],[Battery Life (hours)]]/ScoreCard!$H$3*ScoreCard!$H$5</f>
        <v>2.6833333333333331</v>
      </c>
      <c r="S1945" s="5">
        <f>ScoreCard!$I$3-laptop_prices3[[#This Row],[Weight (kg)]]/ScoreCard!$I$3*ScoreCard!$I$5</f>
        <v>2.5514285714285716</v>
      </c>
      <c r="T1945" s="6" cm="1">
        <f t="array" ref="T1945">_xlfn.IFS(laptop_prices3[[#This Row],[Storage]]="512GB SSD", 512, laptop_prices3[[#This Row],[Storage]] = "1TB SSD", 1000, laptop_prices3[[#This Row],[Storage]] = "2TB SSD", 2000, laptop_prices3[[#This Row],[Storage]]= "256GB SSD", 256, laptop_prices3[[#This Row],[Storage]] = "1TB HDD", 1000*0.7)</f>
        <v>256</v>
      </c>
      <c r="U1945" s="5">
        <f>laptop_prices3[[#This Row],[Storage Raw Value]]/ScoreCard!$J$3*ScoreCard!$J$5</f>
        <v>1.024</v>
      </c>
    </row>
    <row r="1946" spans="2:21" x14ac:dyDescent="0.2">
      <c r="B1946" s="4" cm="1">
        <f t="array" ref="B1946">SUM(laptop_prices3[[#This Row],[RAM Comp]:[Weight Comp]]+laptop_prices3[[#This Row],[Storage Comp]])</f>
        <v>14.511163776493255</v>
      </c>
      <c r="C1946">
        <v>1944</v>
      </c>
      <c r="D1946" t="s">
        <v>33</v>
      </c>
      <c r="E1946" t="s">
        <v>41</v>
      </c>
      <c r="F1946">
        <v>8</v>
      </c>
      <c r="G1946" t="s">
        <v>29</v>
      </c>
      <c r="H1946" t="s">
        <v>14</v>
      </c>
      <c r="I1946">
        <v>14</v>
      </c>
      <c r="J1946" t="s">
        <v>43</v>
      </c>
      <c r="K1946">
        <v>9.5</v>
      </c>
      <c r="L1946">
        <v>1.96</v>
      </c>
      <c r="M1946" t="s">
        <v>22</v>
      </c>
      <c r="N1946">
        <v>1719.98</v>
      </c>
      <c r="O1946" s="5">
        <f>(ScoreCard!$E$3-laptop_prices3[[#This Row],[Price ($)]])/ScoreCard!$E$3*ScoreCard!$E$5</f>
        <v>4.2042935339770615</v>
      </c>
      <c r="P1946" s="5">
        <f>laptop_prices3[[#This Row],[RAM (GB)]]/ScoreCard!$F$3*ScoreCard!$F$5</f>
        <v>0.875</v>
      </c>
      <c r="Q1946" s="5">
        <f>laptop_prices3[[#This Row],[Screen Size (inch)]]/ScoreCard!$G$3*ScoreCard!$G$5</f>
        <v>1.6184971098265895</v>
      </c>
      <c r="R1946" s="5">
        <f>laptop_prices3[[#This Row],[Battery Life (hours)]]/ScoreCard!$H$3*ScoreCard!$H$5</f>
        <v>5.5416666666666661</v>
      </c>
      <c r="S1946" s="5">
        <f>ScoreCard!$I$3-laptop_prices3[[#This Row],[Weight (kg)]]/ScoreCard!$I$3*ScoreCard!$I$5</f>
        <v>2.38</v>
      </c>
      <c r="T1946" s="6" cm="1">
        <f t="array" ref="T1946">_xlfn.IFS(laptop_prices3[[#This Row],[Storage]]="512GB SSD", 512, laptop_prices3[[#This Row],[Storage]] = "1TB SSD", 1000, laptop_prices3[[#This Row],[Storage]] = "2TB SSD", 2000, laptop_prices3[[#This Row],[Storage]]= "256GB SSD", 256, laptop_prices3[[#This Row],[Storage]] = "1TB HDD", 1000*0.7)</f>
        <v>256</v>
      </c>
      <c r="U1946" s="5">
        <f>laptop_prices3[[#This Row],[Storage Raw Value]]/ScoreCard!$J$3*ScoreCard!$J$5</f>
        <v>1.024</v>
      </c>
    </row>
    <row r="1947" spans="2:21" x14ac:dyDescent="0.2">
      <c r="B1947" s="4" cm="1">
        <f t="array" ref="B1947">SUM(laptop_prices3[[#This Row],[RAM Comp]:[Weight Comp]]+laptop_prices3[[#This Row],[Storage Comp]])</f>
        <v>16.161477016240021</v>
      </c>
      <c r="C1947">
        <v>1945</v>
      </c>
      <c r="D1947" t="s">
        <v>33</v>
      </c>
      <c r="E1947" t="s">
        <v>48</v>
      </c>
      <c r="F1947">
        <v>8</v>
      </c>
      <c r="G1947" t="s">
        <v>13</v>
      </c>
      <c r="H1947" t="s">
        <v>44</v>
      </c>
      <c r="I1947">
        <v>13.3</v>
      </c>
      <c r="J1947" t="s">
        <v>21</v>
      </c>
      <c r="K1947">
        <v>6.7</v>
      </c>
      <c r="L1947">
        <v>3.24</v>
      </c>
      <c r="M1947" t="s">
        <v>22</v>
      </c>
      <c r="N1947">
        <v>726.75</v>
      </c>
      <c r="O1947" s="5">
        <f>(ScoreCard!$E$3-laptop_prices3[[#This Row],[Price ($)]])/ScoreCard!$E$3*ScoreCard!$E$5</f>
        <v>4.6637869776496412</v>
      </c>
      <c r="P1947" s="5">
        <f>laptop_prices3[[#This Row],[RAM (GB)]]/ScoreCard!$F$3*ScoreCard!$F$5</f>
        <v>0.875</v>
      </c>
      <c r="Q1947" s="5">
        <f>laptop_prices3[[#This Row],[Screen Size (inch)]]/ScoreCard!$G$3*ScoreCard!$G$5</f>
        <v>1.5375722543352601</v>
      </c>
      <c r="R1947" s="5">
        <f>laptop_prices3[[#This Row],[Battery Life (hours)]]/ScoreCard!$H$3*ScoreCard!$H$5</f>
        <v>3.9083333333333332</v>
      </c>
      <c r="S1947" s="5">
        <f>ScoreCard!$I$3-laptop_prices3[[#This Row],[Weight (kg)]]/ScoreCard!$I$3*ScoreCard!$I$5</f>
        <v>1.6485714285714284</v>
      </c>
      <c r="T1947" s="6" cm="1">
        <f t="array" ref="T1947">_xlfn.IFS(laptop_prices3[[#This Row],[Storage]]="512GB SSD", 512, laptop_prices3[[#This Row],[Storage]] = "1TB SSD", 1000, laptop_prices3[[#This Row],[Storage]] = "2TB SSD", 2000, laptop_prices3[[#This Row],[Storage]]= "256GB SSD", 256, laptop_prices3[[#This Row],[Storage]] = "1TB HDD", 1000*0.7)</f>
        <v>512</v>
      </c>
      <c r="U1947" s="5">
        <f>laptop_prices3[[#This Row],[Storage Raw Value]]/ScoreCard!$J$3*ScoreCard!$J$5</f>
        <v>2.048</v>
      </c>
    </row>
    <row r="1948" spans="2:21" x14ac:dyDescent="0.2">
      <c r="B1948" s="4" cm="1">
        <f t="array" ref="B1948">SUM(laptop_prices3[[#This Row],[RAM Comp]:[Weight Comp]]+laptop_prices3[[#This Row],[Storage Comp]])</f>
        <v>19.837849160473439</v>
      </c>
      <c r="C1948">
        <v>1946</v>
      </c>
      <c r="D1948" t="s">
        <v>23</v>
      </c>
      <c r="E1948" t="s">
        <v>48</v>
      </c>
      <c r="F1948">
        <v>16</v>
      </c>
      <c r="G1948" t="s">
        <v>13</v>
      </c>
      <c r="H1948" t="s">
        <v>35</v>
      </c>
      <c r="I1948">
        <v>15.6</v>
      </c>
      <c r="J1948" t="s">
        <v>27</v>
      </c>
      <c r="K1948">
        <v>10.4</v>
      </c>
      <c r="L1948">
        <v>2.58</v>
      </c>
      <c r="M1948" t="s">
        <v>46</v>
      </c>
      <c r="N1948">
        <v>2671.46</v>
      </c>
      <c r="O1948" s="5">
        <f>(ScoreCard!$E$3-laptop_prices3[[#This Row],[Price ($)]])/ScoreCard!$E$3*ScoreCard!$E$5</f>
        <v>3.7641147014955756</v>
      </c>
      <c r="P1948" s="5">
        <f>laptop_prices3[[#This Row],[RAM (GB)]]/ScoreCard!$F$3*ScoreCard!$F$5</f>
        <v>1.75</v>
      </c>
      <c r="Q1948" s="5">
        <f>laptop_prices3[[#This Row],[Screen Size (inch)]]/ScoreCard!$G$3*ScoreCard!$G$5</f>
        <v>1.8034682080924855</v>
      </c>
      <c r="R1948" s="5">
        <f>laptop_prices3[[#This Row],[Battery Life (hours)]]/ScoreCard!$H$3*ScoreCard!$H$5</f>
        <v>6.0666666666666664</v>
      </c>
      <c r="S1948" s="5">
        <f>ScoreCard!$I$3-laptop_prices3[[#This Row],[Weight (kg)]]/ScoreCard!$I$3*ScoreCard!$I$5</f>
        <v>2.0257142857142858</v>
      </c>
      <c r="T1948" s="6" cm="1">
        <f t="array" ref="T1948">_xlfn.IFS(laptop_prices3[[#This Row],[Storage]]="512GB SSD", 512, laptop_prices3[[#This Row],[Storage]] = "1TB SSD", 1000, laptop_prices3[[#This Row],[Storage]] = "2TB SSD", 2000, laptop_prices3[[#This Row],[Storage]]= "256GB SSD", 256, laptop_prices3[[#This Row],[Storage]] = "1TB HDD", 1000*0.7)</f>
        <v>512</v>
      </c>
      <c r="U1948" s="5">
        <f>laptop_prices3[[#This Row],[Storage Raw Value]]/ScoreCard!$J$3*ScoreCard!$J$5</f>
        <v>2.048</v>
      </c>
    </row>
    <row r="1949" spans="2:21" x14ac:dyDescent="0.2">
      <c r="B1949" s="4" cm="1">
        <f t="array" ref="B1949">SUM(laptop_prices3[[#This Row],[RAM Comp]:[Weight Comp]]+laptop_prices3[[#This Row],[Storage Comp]])</f>
        <v>21.814758601706579</v>
      </c>
      <c r="C1949">
        <v>1947</v>
      </c>
      <c r="D1949" t="s">
        <v>17</v>
      </c>
      <c r="E1949" t="s">
        <v>12</v>
      </c>
      <c r="F1949">
        <v>64</v>
      </c>
      <c r="G1949" t="s">
        <v>29</v>
      </c>
      <c r="H1949" t="s">
        <v>20</v>
      </c>
      <c r="I1949">
        <v>16</v>
      </c>
      <c r="J1949" t="s">
        <v>21</v>
      </c>
      <c r="K1949">
        <v>11.8</v>
      </c>
      <c r="L1949">
        <v>2.65</v>
      </c>
      <c r="M1949" t="s">
        <v>46</v>
      </c>
      <c r="N1949">
        <v>2467.84</v>
      </c>
      <c r="O1949" s="5">
        <f>(ScoreCard!$E$3-laptop_prices3[[#This Row],[Price ($)]])/ScoreCard!$E$3*ScoreCard!$E$5</f>
        <v>3.8583144890579835</v>
      </c>
      <c r="P1949" s="5">
        <f>laptop_prices3[[#This Row],[RAM (GB)]]/ScoreCard!$F$3*ScoreCard!$F$5</f>
        <v>7</v>
      </c>
      <c r="Q1949" s="5">
        <f>laptop_prices3[[#This Row],[Screen Size (inch)]]/ScoreCard!$G$3*ScoreCard!$G$5</f>
        <v>1.8497109826589595</v>
      </c>
      <c r="R1949" s="5">
        <f>laptop_prices3[[#This Row],[Battery Life (hours)]]/ScoreCard!$H$3*ScoreCard!$H$5</f>
        <v>6.8833333333333337</v>
      </c>
      <c r="S1949" s="5">
        <f>ScoreCard!$I$3-laptop_prices3[[#This Row],[Weight (kg)]]/ScoreCard!$I$3*ScoreCard!$I$5</f>
        <v>1.9857142857142858</v>
      </c>
      <c r="T1949" s="6" cm="1">
        <f t="array" ref="T1949">_xlfn.IFS(laptop_prices3[[#This Row],[Storage]]="512GB SSD", 512, laptop_prices3[[#This Row],[Storage]] = "1TB SSD", 1000, laptop_prices3[[#This Row],[Storage]] = "2TB SSD", 2000, laptop_prices3[[#This Row],[Storage]]= "256GB SSD", 256, laptop_prices3[[#This Row],[Storage]] = "1TB HDD", 1000*0.7)</f>
        <v>256</v>
      </c>
      <c r="U1949" s="5">
        <f>laptop_prices3[[#This Row],[Storage Raw Value]]/ScoreCard!$J$3*ScoreCard!$J$5</f>
        <v>1.024</v>
      </c>
    </row>
    <row r="1950" spans="2:21" x14ac:dyDescent="0.2">
      <c r="B1950" s="4" cm="1">
        <f t="array" ref="B1950">SUM(laptop_prices3[[#This Row],[RAM Comp]:[Weight Comp]]+laptop_prices3[[#This Row],[Storage Comp]])</f>
        <v>20.649710982658959</v>
      </c>
      <c r="C1950">
        <v>1948</v>
      </c>
      <c r="D1950" t="s">
        <v>45</v>
      </c>
      <c r="E1950" t="s">
        <v>24</v>
      </c>
      <c r="F1950">
        <v>8</v>
      </c>
      <c r="G1950" t="s">
        <v>42</v>
      </c>
      <c r="H1950" t="s">
        <v>20</v>
      </c>
      <c r="I1950">
        <v>16</v>
      </c>
      <c r="J1950" t="s">
        <v>15</v>
      </c>
      <c r="K1950">
        <v>6.9</v>
      </c>
      <c r="L1950">
        <v>1.4</v>
      </c>
      <c r="M1950" t="s">
        <v>16</v>
      </c>
      <c r="N1950">
        <v>1037.79</v>
      </c>
      <c r="O1950" s="5">
        <f>(ScoreCard!$E$3-laptop_prices3[[#This Row],[Price ($)]])/ScoreCard!$E$3*ScoreCard!$E$5</f>
        <v>4.5198919677124474</v>
      </c>
      <c r="P1950" s="5">
        <f>laptop_prices3[[#This Row],[RAM (GB)]]/ScoreCard!$F$3*ScoreCard!$F$5</f>
        <v>0.875</v>
      </c>
      <c r="Q1950" s="5">
        <f>laptop_prices3[[#This Row],[Screen Size (inch)]]/ScoreCard!$G$3*ScoreCard!$G$5</f>
        <v>1.8497109826589595</v>
      </c>
      <c r="R1950" s="5">
        <f>laptop_prices3[[#This Row],[Battery Life (hours)]]/ScoreCard!$H$3*ScoreCard!$H$5</f>
        <v>4.0250000000000004</v>
      </c>
      <c r="S1950" s="5">
        <f>ScoreCard!$I$3-laptop_prices3[[#This Row],[Weight (kg)]]/ScoreCard!$I$3*ScoreCard!$I$5</f>
        <v>2.7</v>
      </c>
      <c r="T1950" s="6" cm="1">
        <f t="array" ref="T1950">_xlfn.IFS(laptop_prices3[[#This Row],[Storage]]="512GB SSD", 512, laptop_prices3[[#This Row],[Storage]] = "1TB SSD", 1000, laptop_prices3[[#This Row],[Storage]] = "2TB SSD", 2000, laptop_prices3[[#This Row],[Storage]]= "256GB SSD", 256, laptop_prices3[[#This Row],[Storage]] = "1TB HDD", 1000*0.7)</f>
        <v>700</v>
      </c>
      <c r="U1950" s="5">
        <f>laptop_prices3[[#This Row],[Storage Raw Value]]/ScoreCard!$J$3*ScoreCard!$J$5</f>
        <v>2.8</v>
      </c>
    </row>
    <row r="1951" spans="2:21" x14ac:dyDescent="0.2">
      <c r="B1951" s="4" cm="1">
        <f t="array" ref="B1951">SUM(laptop_prices3[[#This Row],[RAM Comp]:[Weight Comp]]+laptop_prices3[[#This Row],[Storage Comp]])</f>
        <v>15.10761987338288</v>
      </c>
      <c r="C1951">
        <v>1949</v>
      </c>
      <c r="D1951" t="s">
        <v>33</v>
      </c>
      <c r="E1951" t="s">
        <v>12</v>
      </c>
      <c r="F1951">
        <v>32</v>
      </c>
      <c r="G1951" t="s">
        <v>29</v>
      </c>
      <c r="H1951" t="s">
        <v>35</v>
      </c>
      <c r="I1951">
        <v>13.3</v>
      </c>
      <c r="J1951" t="s">
        <v>21</v>
      </c>
      <c r="K1951">
        <v>6.7</v>
      </c>
      <c r="L1951">
        <v>2.5099999999999998</v>
      </c>
      <c r="M1951" t="s">
        <v>22</v>
      </c>
      <c r="N1951">
        <v>1021.18</v>
      </c>
      <c r="O1951" s="5">
        <f>(ScoreCard!$E$3-laptop_prices3[[#This Row],[Price ($)]])/ScoreCard!$E$3*ScoreCard!$E$5</f>
        <v>4.5275761759012862</v>
      </c>
      <c r="P1951" s="5">
        <f>laptop_prices3[[#This Row],[RAM (GB)]]/ScoreCard!$F$3*ScoreCard!$F$5</f>
        <v>3.5</v>
      </c>
      <c r="Q1951" s="5">
        <f>laptop_prices3[[#This Row],[Screen Size (inch)]]/ScoreCard!$G$3*ScoreCard!$G$5</f>
        <v>1.5375722543352601</v>
      </c>
      <c r="R1951" s="5">
        <f>laptop_prices3[[#This Row],[Battery Life (hours)]]/ScoreCard!$H$3*ScoreCard!$H$5</f>
        <v>3.9083333333333332</v>
      </c>
      <c r="S1951" s="5">
        <f>ScoreCard!$I$3-laptop_prices3[[#This Row],[Weight (kg)]]/ScoreCard!$I$3*ScoreCard!$I$5</f>
        <v>2.0657142857142858</v>
      </c>
      <c r="T1951" s="6" cm="1">
        <f t="array" ref="T1951">_xlfn.IFS(laptop_prices3[[#This Row],[Storage]]="512GB SSD", 512, laptop_prices3[[#This Row],[Storage]] = "1TB SSD", 1000, laptop_prices3[[#This Row],[Storage]] = "2TB SSD", 2000, laptop_prices3[[#This Row],[Storage]]= "256GB SSD", 256, laptop_prices3[[#This Row],[Storage]] = "1TB HDD", 1000*0.7)</f>
        <v>256</v>
      </c>
      <c r="U1951" s="5">
        <f>laptop_prices3[[#This Row],[Storage Raw Value]]/ScoreCard!$J$3*ScoreCard!$J$5</f>
        <v>1.024</v>
      </c>
    </row>
    <row r="1952" spans="2:21" x14ac:dyDescent="0.2">
      <c r="B1952" s="4" cm="1">
        <f t="array" ref="B1952">SUM(laptop_prices3[[#This Row],[RAM Comp]:[Weight Comp]]+laptop_prices3[[#This Row],[Storage Comp]])</f>
        <v>24.334420589044868</v>
      </c>
      <c r="C1952">
        <v>1950</v>
      </c>
      <c r="D1952" t="s">
        <v>23</v>
      </c>
      <c r="E1952" t="s">
        <v>41</v>
      </c>
      <c r="F1952">
        <v>8</v>
      </c>
      <c r="G1952" t="s">
        <v>19</v>
      </c>
      <c r="H1952" t="s">
        <v>44</v>
      </c>
      <c r="I1952">
        <v>15.6</v>
      </c>
      <c r="J1952" t="s">
        <v>15</v>
      </c>
      <c r="K1952">
        <v>5.9</v>
      </c>
      <c r="L1952">
        <v>2.25</v>
      </c>
      <c r="M1952" t="s">
        <v>16</v>
      </c>
      <c r="N1952">
        <v>1534.79</v>
      </c>
      <c r="O1952" s="5">
        <f>(ScoreCard!$E$3-laptop_prices3[[#This Row],[Price ($)]])/ScoreCard!$E$3*ScoreCard!$E$5</f>
        <v>4.2899671350903237</v>
      </c>
      <c r="P1952" s="5">
        <f>laptop_prices3[[#This Row],[RAM (GB)]]/ScoreCard!$F$3*ScoreCard!$F$5</f>
        <v>0.875</v>
      </c>
      <c r="Q1952" s="5">
        <f>laptop_prices3[[#This Row],[Screen Size (inch)]]/ScoreCard!$G$3*ScoreCard!$G$5</f>
        <v>1.8034682080924855</v>
      </c>
      <c r="R1952" s="5">
        <f>laptop_prices3[[#This Row],[Battery Life (hours)]]/ScoreCard!$H$3*ScoreCard!$H$5</f>
        <v>3.4416666666666669</v>
      </c>
      <c r="S1952" s="5">
        <f>ScoreCard!$I$3-laptop_prices3[[#This Row],[Weight (kg)]]/ScoreCard!$I$3*ScoreCard!$I$5</f>
        <v>2.2142857142857144</v>
      </c>
      <c r="T1952" s="6" cm="1">
        <f t="array" ref="T1952">_xlfn.IFS(laptop_prices3[[#This Row],[Storage]]="512GB SSD", 512, laptop_prices3[[#This Row],[Storage]] = "1TB SSD", 1000, laptop_prices3[[#This Row],[Storage]] = "2TB SSD", 2000, laptop_prices3[[#This Row],[Storage]]= "256GB SSD", 256, laptop_prices3[[#This Row],[Storage]] = "1TB HDD", 1000*0.7)</f>
        <v>1000</v>
      </c>
      <c r="U1952" s="5">
        <f>laptop_prices3[[#This Row],[Storage Raw Value]]/ScoreCard!$J$3*ScoreCard!$J$5</f>
        <v>4</v>
      </c>
    </row>
    <row r="1953" spans="2:21" x14ac:dyDescent="0.2">
      <c r="B1953" s="4" cm="1">
        <f t="array" ref="B1953">SUM(laptop_prices3[[#This Row],[RAM Comp]:[Weight Comp]]+laptop_prices3[[#This Row],[Storage Comp]])</f>
        <v>18.913401458849435</v>
      </c>
      <c r="C1953">
        <v>1951</v>
      </c>
      <c r="D1953" t="s">
        <v>38</v>
      </c>
      <c r="E1953" t="s">
        <v>41</v>
      </c>
      <c r="F1953">
        <v>4</v>
      </c>
      <c r="G1953" t="s">
        <v>42</v>
      </c>
      <c r="H1953" t="s">
        <v>26</v>
      </c>
      <c r="I1953">
        <v>16</v>
      </c>
      <c r="J1953" t="s">
        <v>15</v>
      </c>
      <c r="K1953">
        <v>5.8</v>
      </c>
      <c r="L1953">
        <v>2.5499999999999998</v>
      </c>
      <c r="M1953" t="s">
        <v>46</v>
      </c>
      <c r="N1953">
        <v>1673.26</v>
      </c>
      <c r="O1953" s="5">
        <f>(ScoreCard!$E$3-laptop_prices3[[#This Row],[Price ($)]])/ScoreCard!$E$3*ScoreCard!$E$5</f>
        <v>4.2259073934943761</v>
      </c>
      <c r="P1953" s="5">
        <f>laptop_prices3[[#This Row],[RAM (GB)]]/ScoreCard!$F$3*ScoreCard!$F$5</f>
        <v>0.4375</v>
      </c>
      <c r="Q1953" s="5">
        <f>laptop_prices3[[#This Row],[Screen Size (inch)]]/ScoreCard!$G$3*ScoreCard!$G$5</f>
        <v>1.8497109826589595</v>
      </c>
      <c r="R1953" s="5">
        <f>laptop_prices3[[#This Row],[Battery Life (hours)]]/ScoreCard!$H$3*ScoreCard!$H$5</f>
        <v>3.3833333333333333</v>
      </c>
      <c r="S1953" s="5">
        <f>ScoreCard!$I$3-laptop_prices3[[#This Row],[Weight (kg)]]/ScoreCard!$I$3*ScoreCard!$I$5</f>
        <v>2.0428571428571427</v>
      </c>
      <c r="T1953" s="6" cm="1">
        <f t="array" ref="T1953">_xlfn.IFS(laptop_prices3[[#This Row],[Storage]]="512GB SSD", 512, laptop_prices3[[#This Row],[Storage]] = "1TB SSD", 1000, laptop_prices3[[#This Row],[Storage]] = "2TB SSD", 2000, laptop_prices3[[#This Row],[Storage]]= "256GB SSD", 256, laptop_prices3[[#This Row],[Storage]] = "1TB HDD", 1000*0.7)</f>
        <v>700</v>
      </c>
      <c r="U1953" s="5">
        <f>laptop_prices3[[#This Row],[Storage Raw Value]]/ScoreCard!$J$3*ScoreCard!$J$5</f>
        <v>2.8</v>
      </c>
    </row>
    <row r="1954" spans="2:21" x14ac:dyDescent="0.2">
      <c r="B1954" s="4" cm="1">
        <f t="array" ref="B1954">SUM(laptop_prices3[[#This Row],[RAM Comp]:[Weight Comp]]+laptop_prices3[[#This Row],[Storage Comp]])</f>
        <v>17.119330030278007</v>
      </c>
      <c r="C1954">
        <v>1952</v>
      </c>
      <c r="D1954" t="s">
        <v>36</v>
      </c>
      <c r="E1954" t="s">
        <v>39</v>
      </c>
      <c r="F1954">
        <v>16</v>
      </c>
      <c r="G1954" t="s">
        <v>13</v>
      </c>
      <c r="H1954" t="s">
        <v>40</v>
      </c>
      <c r="I1954">
        <v>16</v>
      </c>
      <c r="J1954" t="s">
        <v>27</v>
      </c>
      <c r="K1954">
        <v>5.2</v>
      </c>
      <c r="L1954">
        <v>2.11</v>
      </c>
      <c r="M1954" t="s">
        <v>30</v>
      </c>
      <c r="N1954">
        <v>2295.6799999999998</v>
      </c>
      <c r="O1954" s="5">
        <f>(ScoreCard!$E$3-laptop_prices3[[#This Row],[Price ($)]])/ScoreCard!$E$3*ScoreCard!$E$5</f>
        <v>3.9379600809779531</v>
      </c>
      <c r="P1954" s="5">
        <f>laptop_prices3[[#This Row],[RAM (GB)]]/ScoreCard!$F$3*ScoreCard!$F$5</f>
        <v>1.75</v>
      </c>
      <c r="Q1954" s="5">
        <f>laptop_prices3[[#This Row],[Screen Size (inch)]]/ScoreCard!$G$3*ScoreCard!$G$5</f>
        <v>1.8497109826589595</v>
      </c>
      <c r="R1954" s="5">
        <f>laptop_prices3[[#This Row],[Battery Life (hours)]]/ScoreCard!$H$3*ScoreCard!$H$5</f>
        <v>3.0333333333333332</v>
      </c>
      <c r="S1954" s="5">
        <f>ScoreCard!$I$3-laptop_prices3[[#This Row],[Weight (kg)]]/ScoreCard!$I$3*ScoreCard!$I$5</f>
        <v>2.2942857142857145</v>
      </c>
      <c r="T1954" s="6" cm="1">
        <f t="array" ref="T1954">_xlfn.IFS(laptop_prices3[[#This Row],[Storage]]="512GB SSD", 512, laptop_prices3[[#This Row],[Storage]] = "1TB SSD", 1000, laptop_prices3[[#This Row],[Storage]] = "2TB SSD", 2000, laptop_prices3[[#This Row],[Storage]]= "256GB SSD", 256, laptop_prices3[[#This Row],[Storage]] = "1TB HDD", 1000*0.7)</f>
        <v>512</v>
      </c>
      <c r="U1954" s="5">
        <f>laptop_prices3[[#This Row],[Storage Raw Value]]/ScoreCard!$J$3*ScoreCard!$J$5</f>
        <v>2.048</v>
      </c>
    </row>
    <row r="1955" spans="2:21" x14ac:dyDescent="0.2">
      <c r="B1955" s="4" cm="1">
        <f t="array" ref="B1955">SUM(laptop_prices3[[#This Row],[RAM Comp]:[Weight Comp]]+laptop_prices3[[#This Row],[Storage Comp]])</f>
        <v>43.663524635287644</v>
      </c>
      <c r="C1955">
        <v>1953</v>
      </c>
      <c r="D1955" t="s">
        <v>38</v>
      </c>
      <c r="E1955" t="s">
        <v>12</v>
      </c>
      <c r="F1955">
        <v>32</v>
      </c>
      <c r="G1955" t="s">
        <v>25</v>
      </c>
      <c r="H1955" t="s">
        <v>35</v>
      </c>
      <c r="I1955">
        <v>13.3</v>
      </c>
      <c r="J1955" t="s">
        <v>27</v>
      </c>
      <c r="K1955">
        <v>7.7</v>
      </c>
      <c r="L1955">
        <v>2.39</v>
      </c>
      <c r="M1955" t="s">
        <v>22</v>
      </c>
      <c r="N1955">
        <v>2310.21</v>
      </c>
      <c r="O1955" s="5">
        <f>(ScoreCard!$E$3-laptop_prices3[[#This Row],[Price ($)]])/ScoreCard!$E$3*ScoreCard!$E$5</f>
        <v>3.9312381336580344</v>
      </c>
      <c r="P1955" s="5">
        <f>laptop_prices3[[#This Row],[RAM (GB)]]/ScoreCard!$F$3*ScoreCard!$F$5</f>
        <v>3.5</v>
      </c>
      <c r="Q1955" s="5">
        <f>laptop_prices3[[#This Row],[Screen Size (inch)]]/ScoreCard!$G$3*ScoreCard!$G$5</f>
        <v>1.5375722543352601</v>
      </c>
      <c r="R1955" s="5">
        <f>laptop_prices3[[#This Row],[Battery Life (hours)]]/ScoreCard!$H$3*ScoreCard!$H$5</f>
        <v>4.4916666666666671</v>
      </c>
      <c r="S1955" s="5">
        <f>ScoreCard!$I$3-laptop_prices3[[#This Row],[Weight (kg)]]/ScoreCard!$I$3*ScoreCard!$I$5</f>
        <v>2.1342857142857143</v>
      </c>
      <c r="T1955" s="6" cm="1">
        <f t="array" ref="T1955">_xlfn.IFS(laptop_prices3[[#This Row],[Storage]]="512GB SSD", 512, laptop_prices3[[#This Row],[Storage]] = "1TB SSD", 1000, laptop_prices3[[#This Row],[Storage]] = "2TB SSD", 2000, laptop_prices3[[#This Row],[Storage]]= "256GB SSD", 256, laptop_prices3[[#This Row],[Storage]] = "1TB HDD", 1000*0.7)</f>
        <v>2000</v>
      </c>
      <c r="U1955" s="5">
        <f>laptop_prices3[[#This Row],[Storage Raw Value]]/ScoreCard!$J$3*ScoreCard!$J$5</f>
        <v>8</v>
      </c>
    </row>
    <row r="1956" spans="2:21" x14ac:dyDescent="0.2">
      <c r="B1956" s="4" cm="1">
        <f t="array" ref="B1956">SUM(laptop_prices3[[#This Row],[RAM Comp]:[Weight Comp]]+laptop_prices3[[#This Row],[Storage Comp]])</f>
        <v>21.235901458849437</v>
      </c>
      <c r="C1956">
        <v>1954</v>
      </c>
      <c r="D1956" t="s">
        <v>34</v>
      </c>
      <c r="E1956" t="s">
        <v>12</v>
      </c>
      <c r="F1956">
        <v>16</v>
      </c>
      <c r="G1956" t="s">
        <v>42</v>
      </c>
      <c r="H1956" t="s">
        <v>20</v>
      </c>
      <c r="I1956">
        <v>16</v>
      </c>
      <c r="J1956" t="s">
        <v>15</v>
      </c>
      <c r="K1956">
        <v>7.6</v>
      </c>
      <c r="L1956">
        <v>2.62</v>
      </c>
      <c r="M1956" t="s">
        <v>30</v>
      </c>
      <c r="N1956">
        <v>1266.33</v>
      </c>
      <c r="O1956" s="5">
        <f>(ScoreCard!$E$3-laptop_prices3[[#This Row],[Price ($)]])/ScoreCard!$E$3*ScoreCard!$E$5</f>
        <v>4.41416355473969</v>
      </c>
      <c r="P1956" s="5">
        <f>laptop_prices3[[#This Row],[RAM (GB)]]/ScoreCard!$F$3*ScoreCard!$F$5</f>
        <v>1.75</v>
      </c>
      <c r="Q1956" s="5">
        <f>laptop_prices3[[#This Row],[Screen Size (inch)]]/ScoreCard!$G$3*ScoreCard!$G$5</f>
        <v>1.8497109826589595</v>
      </c>
      <c r="R1956" s="5">
        <f>laptop_prices3[[#This Row],[Battery Life (hours)]]/ScoreCard!$H$3*ScoreCard!$H$5</f>
        <v>4.4333333333333336</v>
      </c>
      <c r="S1956" s="5">
        <f>ScoreCard!$I$3-laptop_prices3[[#This Row],[Weight (kg)]]/ScoreCard!$I$3*ScoreCard!$I$5</f>
        <v>2.0028571428571427</v>
      </c>
      <c r="T1956" s="6" cm="1">
        <f t="array" ref="T1956">_xlfn.IFS(laptop_prices3[[#This Row],[Storage]]="512GB SSD", 512, laptop_prices3[[#This Row],[Storage]] = "1TB SSD", 1000, laptop_prices3[[#This Row],[Storage]] = "2TB SSD", 2000, laptop_prices3[[#This Row],[Storage]]= "256GB SSD", 256, laptop_prices3[[#This Row],[Storage]] = "1TB HDD", 1000*0.7)</f>
        <v>700</v>
      </c>
      <c r="U1956" s="5">
        <f>laptop_prices3[[#This Row],[Storage Raw Value]]/ScoreCard!$J$3*ScoreCard!$J$5</f>
        <v>2.8</v>
      </c>
    </row>
    <row r="1957" spans="2:21" x14ac:dyDescent="0.2">
      <c r="B1957" s="4" cm="1">
        <f t="array" ref="B1957">SUM(laptop_prices3[[#This Row],[RAM Comp]:[Weight Comp]]+laptop_prices3[[#This Row],[Storage Comp]])</f>
        <v>43.344000825763828</v>
      </c>
      <c r="C1957">
        <v>1955</v>
      </c>
      <c r="D1957" t="s">
        <v>11</v>
      </c>
      <c r="E1957" t="s">
        <v>39</v>
      </c>
      <c r="F1957">
        <v>16</v>
      </c>
      <c r="G1957" t="s">
        <v>25</v>
      </c>
      <c r="H1957" t="s">
        <v>26</v>
      </c>
      <c r="I1957">
        <v>13.3</v>
      </c>
      <c r="J1957" t="s">
        <v>15</v>
      </c>
      <c r="K1957">
        <v>9.3000000000000007</v>
      </c>
      <c r="L1957">
        <v>1.52</v>
      </c>
      <c r="M1957" t="s">
        <v>22</v>
      </c>
      <c r="N1957">
        <v>2177.35</v>
      </c>
      <c r="O1957" s="5">
        <f>(ScoreCard!$E$3-laptop_prices3[[#This Row],[Price ($)]])/ScoreCard!$E$3*ScoreCard!$E$5</f>
        <v>3.9927025466603991</v>
      </c>
      <c r="P1957" s="5">
        <f>laptop_prices3[[#This Row],[RAM (GB)]]/ScoreCard!$F$3*ScoreCard!$F$5</f>
        <v>1.75</v>
      </c>
      <c r="Q1957" s="5">
        <f>laptop_prices3[[#This Row],[Screen Size (inch)]]/ScoreCard!$G$3*ScoreCard!$G$5</f>
        <v>1.5375722543352601</v>
      </c>
      <c r="R1957" s="5">
        <f>laptop_prices3[[#This Row],[Battery Life (hours)]]/ScoreCard!$H$3*ScoreCard!$H$5</f>
        <v>5.4249999999999998</v>
      </c>
      <c r="S1957" s="5">
        <f>ScoreCard!$I$3-laptop_prices3[[#This Row],[Weight (kg)]]/ScoreCard!$I$3*ScoreCard!$I$5</f>
        <v>2.6314285714285717</v>
      </c>
      <c r="T1957" s="6" cm="1">
        <f t="array" ref="T1957">_xlfn.IFS(laptop_prices3[[#This Row],[Storage]]="512GB SSD", 512, laptop_prices3[[#This Row],[Storage]] = "1TB SSD", 1000, laptop_prices3[[#This Row],[Storage]] = "2TB SSD", 2000, laptop_prices3[[#This Row],[Storage]]= "256GB SSD", 256, laptop_prices3[[#This Row],[Storage]] = "1TB HDD", 1000*0.7)</f>
        <v>2000</v>
      </c>
      <c r="U1957" s="5">
        <f>laptop_prices3[[#This Row],[Storage Raw Value]]/ScoreCard!$J$3*ScoreCard!$J$5</f>
        <v>8</v>
      </c>
    </row>
    <row r="1958" spans="2:21" x14ac:dyDescent="0.2">
      <c r="B1958" s="4" cm="1">
        <f t="array" ref="B1958">SUM(laptop_prices3[[#This Row],[RAM Comp]:[Weight Comp]]+laptop_prices3[[#This Row],[Storage Comp]])</f>
        <v>41.042142857142856</v>
      </c>
      <c r="C1958">
        <v>1956</v>
      </c>
      <c r="D1958" t="s">
        <v>33</v>
      </c>
      <c r="E1958" t="s">
        <v>24</v>
      </c>
      <c r="F1958">
        <v>16</v>
      </c>
      <c r="G1958" t="s">
        <v>25</v>
      </c>
      <c r="H1958" t="s">
        <v>44</v>
      </c>
      <c r="I1958">
        <v>17.3</v>
      </c>
      <c r="J1958" t="s">
        <v>15</v>
      </c>
      <c r="K1958">
        <v>5.0999999999999996</v>
      </c>
      <c r="L1958">
        <v>2.0699999999999998</v>
      </c>
      <c r="M1958" t="s">
        <v>16</v>
      </c>
      <c r="N1958">
        <v>1188.67</v>
      </c>
      <c r="O1958" s="5">
        <f>(ScoreCard!$E$3-laptop_prices3[[#This Row],[Price ($)]])/ScoreCard!$E$3*ScoreCard!$E$5</f>
        <v>4.4500910446822131</v>
      </c>
      <c r="P1958" s="5">
        <f>laptop_prices3[[#This Row],[RAM (GB)]]/ScoreCard!$F$3*ScoreCard!$F$5</f>
        <v>1.75</v>
      </c>
      <c r="Q1958" s="5">
        <f>laptop_prices3[[#This Row],[Screen Size (inch)]]/ScoreCard!$G$3*ScoreCard!$G$5</f>
        <v>2</v>
      </c>
      <c r="R1958" s="5">
        <f>laptop_prices3[[#This Row],[Battery Life (hours)]]/ScoreCard!$H$3*ScoreCard!$H$5</f>
        <v>2.9750000000000001</v>
      </c>
      <c r="S1958" s="5">
        <f>ScoreCard!$I$3-laptop_prices3[[#This Row],[Weight (kg)]]/ScoreCard!$I$3*ScoreCard!$I$5</f>
        <v>2.3171428571428572</v>
      </c>
      <c r="T1958" s="6" cm="1">
        <f t="array" ref="T1958">_xlfn.IFS(laptop_prices3[[#This Row],[Storage]]="512GB SSD", 512, laptop_prices3[[#This Row],[Storage]] = "1TB SSD", 1000, laptop_prices3[[#This Row],[Storage]] = "2TB SSD", 2000, laptop_prices3[[#This Row],[Storage]]= "256GB SSD", 256, laptop_prices3[[#This Row],[Storage]] = "1TB HDD", 1000*0.7)</f>
        <v>2000</v>
      </c>
      <c r="U1958" s="5">
        <f>laptop_prices3[[#This Row],[Storage Raw Value]]/ScoreCard!$J$3*ScoreCard!$J$5</f>
        <v>8</v>
      </c>
    </row>
    <row r="1959" spans="2:21" x14ac:dyDescent="0.2">
      <c r="B1959" s="4" cm="1">
        <f t="array" ref="B1959">SUM(laptop_prices3[[#This Row],[RAM Comp]:[Weight Comp]]+laptop_prices3[[#This Row],[Storage Comp]])</f>
        <v>26.058468208092485</v>
      </c>
      <c r="C1959">
        <v>1957</v>
      </c>
      <c r="D1959" t="s">
        <v>28</v>
      </c>
      <c r="E1959" t="s">
        <v>41</v>
      </c>
      <c r="F1959">
        <v>16</v>
      </c>
      <c r="G1959" t="s">
        <v>19</v>
      </c>
      <c r="H1959" t="s">
        <v>32</v>
      </c>
      <c r="I1959">
        <v>15.6</v>
      </c>
      <c r="J1959" t="s">
        <v>43</v>
      </c>
      <c r="K1959">
        <v>8.1</v>
      </c>
      <c r="L1959">
        <v>3.01</v>
      </c>
      <c r="M1959" t="s">
        <v>16</v>
      </c>
      <c r="N1959">
        <v>2143.2399999999998</v>
      </c>
      <c r="O1959" s="5">
        <f>(ScoreCard!$E$3-laptop_prices3[[#This Row],[Price ($)]])/ScoreCard!$E$3*ScoreCard!$E$5</f>
        <v>4.0084826996598775</v>
      </c>
      <c r="P1959" s="5">
        <f>laptop_prices3[[#This Row],[RAM (GB)]]/ScoreCard!$F$3*ScoreCard!$F$5</f>
        <v>1.75</v>
      </c>
      <c r="Q1959" s="5">
        <f>laptop_prices3[[#This Row],[Screen Size (inch)]]/ScoreCard!$G$3*ScoreCard!$G$5</f>
        <v>1.8034682080924855</v>
      </c>
      <c r="R1959" s="5">
        <f>laptop_prices3[[#This Row],[Battery Life (hours)]]/ScoreCard!$H$3*ScoreCard!$H$5</f>
        <v>4.7249999999999996</v>
      </c>
      <c r="S1959" s="5">
        <f>ScoreCard!$I$3-laptop_prices3[[#This Row],[Weight (kg)]]/ScoreCard!$I$3*ScoreCard!$I$5</f>
        <v>1.78</v>
      </c>
      <c r="T1959" s="6" cm="1">
        <f t="array" ref="T1959">_xlfn.IFS(laptop_prices3[[#This Row],[Storage]]="512GB SSD", 512, laptop_prices3[[#This Row],[Storage]] = "1TB SSD", 1000, laptop_prices3[[#This Row],[Storage]] = "2TB SSD", 2000, laptop_prices3[[#This Row],[Storage]]= "256GB SSD", 256, laptop_prices3[[#This Row],[Storage]] = "1TB HDD", 1000*0.7)</f>
        <v>1000</v>
      </c>
      <c r="U1959" s="5">
        <f>laptop_prices3[[#This Row],[Storage Raw Value]]/ScoreCard!$J$3*ScoreCard!$J$5</f>
        <v>4</v>
      </c>
    </row>
    <row r="1960" spans="2:21" x14ac:dyDescent="0.2">
      <c r="B1960" s="4" cm="1">
        <f t="array" ref="B1960">SUM(laptop_prices3[[#This Row],[RAM Comp]:[Weight Comp]]+laptop_prices3[[#This Row],[Storage Comp]])</f>
        <v>33.122782824112306</v>
      </c>
      <c r="C1960">
        <v>1958</v>
      </c>
      <c r="D1960" t="s">
        <v>28</v>
      </c>
      <c r="E1960" t="s">
        <v>41</v>
      </c>
      <c r="F1960">
        <v>64</v>
      </c>
      <c r="G1960" t="s">
        <v>19</v>
      </c>
      <c r="H1960" t="s">
        <v>44</v>
      </c>
      <c r="I1960">
        <v>14</v>
      </c>
      <c r="J1960" t="s">
        <v>43</v>
      </c>
      <c r="K1960">
        <v>11.4</v>
      </c>
      <c r="L1960">
        <v>2.88</v>
      </c>
      <c r="M1960" t="s">
        <v>22</v>
      </c>
      <c r="N1960">
        <v>2722.57</v>
      </c>
      <c r="O1960" s="5">
        <f>(ScoreCard!$E$3-laptop_prices3[[#This Row],[Price ($)]])/ScoreCard!$E$3*ScoreCard!$E$5</f>
        <v>3.7404699163943347</v>
      </c>
      <c r="P1960" s="5">
        <f>laptop_prices3[[#This Row],[RAM (GB)]]/ScoreCard!$F$3*ScoreCard!$F$5</f>
        <v>7</v>
      </c>
      <c r="Q1960" s="5">
        <f>laptop_prices3[[#This Row],[Screen Size (inch)]]/ScoreCard!$G$3*ScoreCard!$G$5</f>
        <v>1.6184971098265895</v>
      </c>
      <c r="R1960" s="5">
        <f>laptop_prices3[[#This Row],[Battery Life (hours)]]/ScoreCard!$H$3*ScoreCard!$H$5</f>
        <v>6.65</v>
      </c>
      <c r="S1960" s="5">
        <f>ScoreCard!$I$3-laptop_prices3[[#This Row],[Weight (kg)]]/ScoreCard!$I$3*ScoreCard!$I$5</f>
        <v>1.8542857142857143</v>
      </c>
      <c r="T1960" s="6" cm="1">
        <f t="array" ref="T1960">_xlfn.IFS(laptop_prices3[[#This Row],[Storage]]="512GB SSD", 512, laptop_prices3[[#This Row],[Storage]] = "1TB SSD", 1000, laptop_prices3[[#This Row],[Storage]] = "2TB SSD", 2000, laptop_prices3[[#This Row],[Storage]]= "256GB SSD", 256, laptop_prices3[[#This Row],[Storage]] = "1TB HDD", 1000*0.7)</f>
        <v>1000</v>
      </c>
      <c r="U1960" s="5">
        <f>laptop_prices3[[#This Row],[Storage Raw Value]]/ScoreCard!$J$3*ScoreCard!$J$5</f>
        <v>4</v>
      </c>
    </row>
    <row r="1961" spans="2:21" x14ac:dyDescent="0.2">
      <c r="B1961" s="4" cm="1">
        <f t="array" ref="B1961">SUM(laptop_prices3[[#This Row],[RAM Comp]:[Weight Comp]]+laptop_prices3[[#This Row],[Storage Comp]])</f>
        <v>26.182634874759152</v>
      </c>
      <c r="C1961">
        <v>1959</v>
      </c>
      <c r="D1961" t="s">
        <v>36</v>
      </c>
      <c r="E1961" t="s">
        <v>39</v>
      </c>
      <c r="F1961">
        <v>4</v>
      </c>
      <c r="G1961" t="s">
        <v>19</v>
      </c>
      <c r="H1961" t="s">
        <v>26</v>
      </c>
      <c r="I1961">
        <v>15.6</v>
      </c>
      <c r="J1961" t="s">
        <v>27</v>
      </c>
      <c r="K1961">
        <v>10.7</v>
      </c>
      <c r="L1961">
        <v>3.15</v>
      </c>
      <c r="M1961" t="s">
        <v>30</v>
      </c>
      <c r="N1961">
        <v>1546.88</v>
      </c>
      <c r="O1961" s="5">
        <f>(ScoreCard!$E$3-laptop_prices3[[#This Row],[Price ($)]])/ScoreCard!$E$3*ScoreCard!$E$5</f>
        <v>4.2843739937897167</v>
      </c>
      <c r="P1961" s="5">
        <f>laptop_prices3[[#This Row],[RAM (GB)]]/ScoreCard!$F$3*ScoreCard!$F$5</f>
        <v>0.4375</v>
      </c>
      <c r="Q1961" s="5">
        <f>laptop_prices3[[#This Row],[Screen Size (inch)]]/ScoreCard!$G$3*ScoreCard!$G$5</f>
        <v>1.8034682080924855</v>
      </c>
      <c r="R1961" s="5">
        <f>laptop_prices3[[#This Row],[Battery Life (hours)]]/ScoreCard!$H$3*ScoreCard!$H$5</f>
        <v>6.2416666666666663</v>
      </c>
      <c r="S1961" s="5">
        <f>ScoreCard!$I$3-laptop_prices3[[#This Row],[Weight (kg)]]/ScoreCard!$I$3*ScoreCard!$I$5</f>
        <v>1.7</v>
      </c>
      <c r="T1961" s="6" cm="1">
        <f t="array" ref="T1961">_xlfn.IFS(laptop_prices3[[#This Row],[Storage]]="512GB SSD", 512, laptop_prices3[[#This Row],[Storage]] = "1TB SSD", 1000, laptop_prices3[[#This Row],[Storage]] = "2TB SSD", 2000, laptop_prices3[[#This Row],[Storage]]= "256GB SSD", 256, laptop_prices3[[#This Row],[Storage]] = "1TB HDD", 1000*0.7)</f>
        <v>1000</v>
      </c>
      <c r="U1961" s="5">
        <f>laptop_prices3[[#This Row],[Storage Raw Value]]/ScoreCard!$J$3*ScoreCard!$J$5</f>
        <v>4</v>
      </c>
    </row>
    <row r="1962" spans="2:21" x14ac:dyDescent="0.2">
      <c r="B1962" s="4" cm="1">
        <f t="array" ref="B1962">SUM(laptop_prices3[[#This Row],[RAM Comp]:[Weight Comp]]+laptop_prices3[[#This Row],[Storage Comp]])</f>
        <v>17.578380952380954</v>
      </c>
      <c r="C1962">
        <v>1960</v>
      </c>
      <c r="D1962" t="s">
        <v>11</v>
      </c>
      <c r="E1962" t="s">
        <v>24</v>
      </c>
      <c r="F1962">
        <v>32</v>
      </c>
      <c r="G1962" t="s">
        <v>29</v>
      </c>
      <c r="H1962" t="s">
        <v>44</v>
      </c>
      <c r="I1962">
        <v>17.3</v>
      </c>
      <c r="J1962" t="s">
        <v>15</v>
      </c>
      <c r="K1962">
        <v>9.8000000000000007</v>
      </c>
      <c r="L1962">
        <v>2.16</v>
      </c>
      <c r="M1962" t="s">
        <v>30</v>
      </c>
      <c r="N1962">
        <v>2199.87</v>
      </c>
      <c r="O1962" s="5">
        <f>(ScoreCard!$E$3-laptop_prices3[[#This Row],[Price ($)]])/ScoreCard!$E$3*ScoreCard!$E$5</f>
        <v>3.9822842222526522</v>
      </c>
      <c r="P1962" s="5">
        <f>laptop_prices3[[#This Row],[RAM (GB)]]/ScoreCard!$F$3*ScoreCard!$F$5</f>
        <v>3.5</v>
      </c>
      <c r="Q1962" s="5">
        <f>laptop_prices3[[#This Row],[Screen Size (inch)]]/ScoreCard!$G$3*ScoreCard!$G$5</f>
        <v>2</v>
      </c>
      <c r="R1962" s="5">
        <f>laptop_prices3[[#This Row],[Battery Life (hours)]]/ScoreCard!$H$3*ScoreCard!$H$5</f>
        <v>5.7166666666666677</v>
      </c>
      <c r="S1962" s="5">
        <f>ScoreCard!$I$3-laptop_prices3[[#This Row],[Weight (kg)]]/ScoreCard!$I$3*ScoreCard!$I$5</f>
        <v>2.2657142857142856</v>
      </c>
      <c r="T1962" s="6" cm="1">
        <f t="array" ref="T1962">_xlfn.IFS(laptop_prices3[[#This Row],[Storage]]="512GB SSD", 512, laptop_prices3[[#This Row],[Storage]] = "1TB SSD", 1000, laptop_prices3[[#This Row],[Storage]] = "2TB SSD", 2000, laptop_prices3[[#This Row],[Storage]]= "256GB SSD", 256, laptop_prices3[[#This Row],[Storage]] = "1TB HDD", 1000*0.7)</f>
        <v>256</v>
      </c>
      <c r="U1962" s="5">
        <f>laptop_prices3[[#This Row],[Storage Raw Value]]/ScoreCard!$J$3*ScoreCard!$J$5</f>
        <v>1.024</v>
      </c>
    </row>
    <row r="1963" spans="2:21" x14ac:dyDescent="0.2">
      <c r="B1963" s="4" cm="1">
        <f t="array" ref="B1963">SUM(laptop_prices3[[#This Row],[RAM Comp]:[Weight Comp]]+laptop_prices3[[#This Row],[Storage Comp]])</f>
        <v>18.910286540049544</v>
      </c>
      <c r="C1963">
        <v>1961</v>
      </c>
      <c r="D1963" t="s">
        <v>33</v>
      </c>
      <c r="E1963" t="s">
        <v>31</v>
      </c>
      <c r="F1963">
        <v>8</v>
      </c>
      <c r="G1963" t="s">
        <v>13</v>
      </c>
      <c r="H1963" t="s">
        <v>14</v>
      </c>
      <c r="I1963">
        <v>13.3</v>
      </c>
      <c r="J1963" t="s">
        <v>15</v>
      </c>
      <c r="K1963">
        <v>9.6</v>
      </c>
      <c r="L1963">
        <v>1.39</v>
      </c>
      <c r="M1963" t="s">
        <v>30</v>
      </c>
      <c r="N1963">
        <v>958.37</v>
      </c>
      <c r="O1963" s="5">
        <f>(ScoreCard!$E$3-laptop_prices3[[#This Row],[Price ($)]])/ScoreCard!$E$3*ScoreCard!$E$5</f>
        <v>4.5566336783902113</v>
      </c>
      <c r="P1963" s="5">
        <f>laptop_prices3[[#This Row],[RAM (GB)]]/ScoreCard!$F$3*ScoreCard!$F$5</f>
        <v>0.875</v>
      </c>
      <c r="Q1963" s="5">
        <f>laptop_prices3[[#This Row],[Screen Size (inch)]]/ScoreCard!$G$3*ScoreCard!$G$5</f>
        <v>1.5375722543352601</v>
      </c>
      <c r="R1963" s="5">
        <f>laptop_prices3[[#This Row],[Battery Life (hours)]]/ScoreCard!$H$3*ScoreCard!$H$5</f>
        <v>5.6</v>
      </c>
      <c r="S1963" s="5">
        <f>ScoreCard!$I$3-laptop_prices3[[#This Row],[Weight (kg)]]/ScoreCard!$I$3*ScoreCard!$I$5</f>
        <v>2.7057142857142855</v>
      </c>
      <c r="T1963" s="6" cm="1">
        <f t="array" ref="T1963">_xlfn.IFS(laptop_prices3[[#This Row],[Storage]]="512GB SSD", 512, laptop_prices3[[#This Row],[Storage]] = "1TB SSD", 1000, laptop_prices3[[#This Row],[Storage]] = "2TB SSD", 2000, laptop_prices3[[#This Row],[Storage]]= "256GB SSD", 256, laptop_prices3[[#This Row],[Storage]] = "1TB HDD", 1000*0.7)</f>
        <v>512</v>
      </c>
      <c r="U1963" s="5">
        <f>laptop_prices3[[#This Row],[Storage Raw Value]]/ScoreCard!$J$3*ScoreCard!$J$5</f>
        <v>2.048</v>
      </c>
    </row>
    <row r="1964" spans="2:21" x14ac:dyDescent="0.2">
      <c r="B1964" s="4" cm="1">
        <f t="array" ref="B1964">SUM(laptop_prices3[[#This Row],[RAM Comp]:[Weight Comp]]+laptop_prices3[[#This Row],[Storage Comp]])</f>
        <v>26.33666666666667</v>
      </c>
      <c r="C1964">
        <v>1962</v>
      </c>
      <c r="D1964" t="s">
        <v>36</v>
      </c>
      <c r="E1964" t="s">
        <v>31</v>
      </c>
      <c r="F1964">
        <v>8</v>
      </c>
      <c r="G1964" t="s">
        <v>19</v>
      </c>
      <c r="H1964" t="s">
        <v>20</v>
      </c>
      <c r="I1964">
        <v>17.3</v>
      </c>
      <c r="J1964" t="s">
        <v>15</v>
      </c>
      <c r="K1964">
        <v>8.3000000000000007</v>
      </c>
      <c r="L1964">
        <v>1.54</v>
      </c>
      <c r="M1964" t="s">
        <v>22</v>
      </c>
      <c r="N1964">
        <v>1065.81</v>
      </c>
      <c r="O1964" s="5">
        <f>(ScoreCard!$E$3-laptop_prices3[[#This Row],[Price ($)]])/ScoreCard!$E$3*ScoreCard!$E$5</f>
        <v>4.5069292035070703</v>
      </c>
      <c r="P1964" s="5">
        <f>laptop_prices3[[#This Row],[RAM (GB)]]/ScoreCard!$F$3*ScoreCard!$F$5</f>
        <v>0.875</v>
      </c>
      <c r="Q1964" s="5">
        <f>laptop_prices3[[#This Row],[Screen Size (inch)]]/ScoreCard!$G$3*ScoreCard!$G$5</f>
        <v>2</v>
      </c>
      <c r="R1964" s="5">
        <f>laptop_prices3[[#This Row],[Battery Life (hours)]]/ScoreCard!$H$3*ScoreCard!$H$5</f>
        <v>4.8416666666666677</v>
      </c>
      <c r="S1964" s="5">
        <f>ScoreCard!$I$3-laptop_prices3[[#This Row],[Weight (kg)]]/ScoreCard!$I$3*ScoreCard!$I$5</f>
        <v>2.62</v>
      </c>
      <c r="T1964" s="6" cm="1">
        <f t="array" ref="T1964">_xlfn.IFS(laptop_prices3[[#This Row],[Storage]]="512GB SSD", 512, laptop_prices3[[#This Row],[Storage]] = "1TB SSD", 1000, laptop_prices3[[#This Row],[Storage]] = "2TB SSD", 2000, laptop_prices3[[#This Row],[Storage]]= "256GB SSD", 256, laptop_prices3[[#This Row],[Storage]] = "1TB HDD", 1000*0.7)</f>
        <v>1000</v>
      </c>
      <c r="U1964" s="5">
        <f>laptop_prices3[[#This Row],[Storage Raw Value]]/ScoreCard!$J$3*ScoreCard!$J$5</f>
        <v>4</v>
      </c>
    </row>
    <row r="1965" spans="2:21" x14ac:dyDescent="0.2">
      <c r="B1965" s="4" cm="1">
        <f t="array" ref="B1965">SUM(laptop_prices3[[#This Row],[RAM Comp]:[Weight Comp]]+laptop_prices3[[#This Row],[Storage Comp]])</f>
        <v>25.254568125516101</v>
      </c>
      <c r="C1965">
        <v>1963</v>
      </c>
      <c r="D1965" t="s">
        <v>34</v>
      </c>
      <c r="E1965" t="s">
        <v>48</v>
      </c>
      <c r="F1965">
        <v>64</v>
      </c>
      <c r="G1965" t="s">
        <v>13</v>
      </c>
      <c r="H1965" t="s">
        <v>44</v>
      </c>
      <c r="I1965">
        <v>16</v>
      </c>
      <c r="J1965" t="s">
        <v>27</v>
      </c>
      <c r="K1965">
        <v>11.4</v>
      </c>
      <c r="L1965">
        <v>3.39</v>
      </c>
      <c r="M1965" t="s">
        <v>30</v>
      </c>
      <c r="N1965">
        <v>3648.96</v>
      </c>
      <c r="O1965" s="5">
        <f>(ScoreCard!$E$3-laptop_prices3[[#This Row],[Price ($)]])/ScoreCard!$E$3*ScoreCard!$E$5</f>
        <v>3.3118983556442148</v>
      </c>
      <c r="P1965" s="5">
        <f>laptop_prices3[[#This Row],[RAM (GB)]]/ScoreCard!$F$3*ScoreCard!$F$5</f>
        <v>7</v>
      </c>
      <c r="Q1965" s="5">
        <f>laptop_prices3[[#This Row],[Screen Size (inch)]]/ScoreCard!$G$3*ScoreCard!$G$5</f>
        <v>1.8497109826589595</v>
      </c>
      <c r="R1965" s="5">
        <f>laptop_prices3[[#This Row],[Battery Life (hours)]]/ScoreCard!$H$3*ScoreCard!$H$5</f>
        <v>6.65</v>
      </c>
      <c r="S1965" s="5">
        <f>ScoreCard!$I$3-laptop_prices3[[#This Row],[Weight (kg)]]/ScoreCard!$I$3*ScoreCard!$I$5</f>
        <v>1.5628571428571427</v>
      </c>
      <c r="T1965" s="6" cm="1">
        <f t="array" ref="T1965">_xlfn.IFS(laptop_prices3[[#This Row],[Storage]]="512GB SSD", 512, laptop_prices3[[#This Row],[Storage]] = "1TB SSD", 1000, laptop_prices3[[#This Row],[Storage]] = "2TB SSD", 2000, laptop_prices3[[#This Row],[Storage]]= "256GB SSD", 256, laptop_prices3[[#This Row],[Storage]] = "1TB HDD", 1000*0.7)</f>
        <v>512</v>
      </c>
      <c r="U1965" s="5">
        <f>laptop_prices3[[#This Row],[Storage Raw Value]]/ScoreCard!$J$3*ScoreCard!$J$5</f>
        <v>2.048</v>
      </c>
    </row>
    <row r="1966" spans="2:21" x14ac:dyDescent="0.2">
      <c r="B1966" s="4" cm="1">
        <f t="array" ref="B1966">SUM(laptop_prices3[[#This Row],[RAM Comp]:[Weight Comp]]+laptop_prices3[[#This Row],[Storage Comp]])</f>
        <v>19.789706303330583</v>
      </c>
      <c r="C1966">
        <v>1964</v>
      </c>
      <c r="D1966" t="s">
        <v>23</v>
      </c>
      <c r="E1966" t="s">
        <v>31</v>
      </c>
      <c r="F1966">
        <v>64</v>
      </c>
      <c r="G1966" t="s">
        <v>29</v>
      </c>
      <c r="H1966" t="s">
        <v>35</v>
      </c>
      <c r="I1966">
        <v>15.6</v>
      </c>
      <c r="J1966" t="s">
        <v>21</v>
      </c>
      <c r="K1966">
        <v>8.3000000000000007</v>
      </c>
      <c r="L1966">
        <v>2.54</v>
      </c>
      <c r="M1966" t="s">
        <v>22</v>
      </c>
      <c r="N1966">
        <v>1943.94</v>
      </c>
      <c r="O1966" s="5">
        <f>(ScoreCard!$E$3-laptop_prices3[[#This Row],[Price ($)]])/ScoreCard!$E$3*ScoreCard!$E$5</f>
        <v>4.1006839454176021</v>
      </c>
      <c r="P1966" s="5">
        <f>laptop_prices3[[#This Row],[RAM (GB)]]/ScoreCard!$F$3*ScoreCard!$F$5</f>
        <v>7</v>
      </c>
      <c r="Q1966" s="5">
        <f>laptop_prices3[[#This Row],[Screen Size (inch)]]/ScoreCard!$G$3*ScoreCard!$G$5</f>
        <v>1.8034682080924855</v>
      </c>
      <c r="R1966" s="5">
        <f>laptop_prices3[[#This Row],[Battery Life (hours)]]/ScoreCard!$H$3*ScoreCard!$H$5</f>
        <v>4.8416666666666677</v>
      </c>
      <c r="S1966" s="5">
        <f>ScoreCard!$I$3-laptop_prices3[[#This Row],[Weight (kg)]]/ScoreCard!$I$3*ScoreCard!$I$5</f>
        <v>2.0485714285714285</v>
      </c>
      <c r="T1966" s="6" cm="1">
        <f t="array" ref="T1966">_xlfn.IFS(laptop_prices3[[#This Row],[Storage]]="512GB SSD", 512, laptop_prices3[[#This Row],[Storage]] = "1TB SSD", 1000, laptop_prices3[[#This Row],[Storage]] = "2TB SSD", 2000, laptop_prices3[[#This Row],[Storage]]= "256GB SSD", 256, laptop_prices3[[#This Row],[Storage]] = "1TB HDD", 1000*0.7)</f>
        <v>256</v>
      </c>
      <c r="U1966" s="5">
        <f>laptop_prices3[[#This Row],[Storage Raw Value]]/ScoreCard!$J$3*ScoreCard!$J$5</f>
        <v>1.024</v>
      </c>
    </row>
    <row r="1967" spans="2:21" x14ac:dyDescent="0.2">
      <c r="B1967" s="4" cm="1">
        <f t="array" ref="B1967">SUM(laptop_prices3[[#This Row],[RAM Comp]:[Weight Comp]]+laptop_prices3[[#This Row],[Storage Comp]])</f>
        <v>19.785714285714285</v>
      </c>
      <c r="C1967">
        <v>1965</v>
      </c>
      <c r="D1967" t="s">
        <v>47</v>
      </c>
      <c r="E1967" t="s">
        <v>37</v>
      </c>
      <c r="F1967">
        <v>8</v>
      </c>
      <c r="G1967" t="s">
        <v>42</v>
      </c>
      <c r="H1967" t="s">
        <v>32</v>
      </c>
      <c r="I1967">
        <v>17.3</v>
      </c>
      <c r="J1967" t="s">
        <v>27</v>
      </c>
      <c r="K1967">
        <v>5.7</v>
      </c>
      <c r="L1967">
        <v>1.95</v>
      </c>
      <c r="M1967" t="s">
        <v>46</v>
      </c>
      <c r="N1967">
        <v>3180.52</v>
      </c>
      <c r="O1967" s="5">
        <f>(ScoreCard!$E$3-laptop_prices3[[#This Row],[Price ($)]])/ScoreCard!$E$3*ScoreCard!$E$5</f>
        <v>3.528610606335377</v>
      </c>
      <c r="P1967" s="5">
        <f>laptop_prices3[[#This Row],[RAM (GB)]]/ScoreCard!$F$3*ScoreCard!$F$5</f>
        <v>0.875</v>
      </c>
      <c r="Q1967" s="5">
        <f>laptop_prices3[[#This Row],[Screen Size (inch)]]/ScoreCard!$G$3*ScoreCard!$G$5</f>
        <v>2</v>
      </c>
      <c r="R1967" s="5">
        <f>laptop_prices3[[#This Row],[Battery Life (hours)]]/ScoreCard!$H$3*ScoreCard!$H$5</f>
        <v>3.3250000000000002</v>
      </c>
      <c r="S1967" s="5">
        <f>ScoreCard!$I$3-laptop_prices3[[#This Row],[Weight (kg)]]/ScoreCard!$I$3*ScoreCard!$I$5</f>
        <v>2.3857142857142857</v>
      </c>
      <c r="T1967" s="6" cm="1">
        <f t="array" ref="T1967">_xlfn.IFS(laptop_prices3[[#This Row],[Storage]]="512GB SSD", 512, laptop_prices3[[#This Row],[Storage]] = "1TB SSD", 1000, laptop_prices3[[#This Row],[Storage]] = "2TB SSD", 2000, laptop_prices3[[#This Row],[Storage]]= "256GB SSD", 256, laptop_prices3[[#This Row],[Storage]] = "1TB HDD", 1000*0.7)</f>
        <v>700</v>
      </c>
      <c r="U1967" s="5">
        <f>laptop_prices3[[#This Row],[Storage Raw Value]]/ScoreCard!$J$3*ScoreCard!$J$5</f>
        <v>2.8</v>
      </c>
    </row>
    <row r="1968" spans="2:21" x14ac:dyDescent="0.2">
      <c r="B1968" s="4" cm="1">
        <f t="array" ref="B1968">SUM(laptop_prices3[[#This Row],[RAM Comp]:[Weight Comp]]+laptop_prices3[[#This Row],[Storage Comp]])</f>
        <v>20.618524635287642</v>
      </c>
      <c r="C1968">
        <v>1966</v>
      </c>
      <c r="D1968" t="s">
        <v>38</v>
      </c>
      <c r="E1968" t="s">
        <v>24</v>
      </c>
      <c r="F1968">
        <v>8</v>
      </c>
      <c r="G1968" t="s">
        <v>42</v>
      </c>
      <c r="H1968" t="s">
        <v>32</v>
      </c>
      <c r="I1968">
        <v>13.3</v>
      </c>
      <c r="J1968" t="s">
        <v>27</v>
      </c>
      <c r="K1968">
        <v>8.9</v>
      </c>
      <c r="L1968">
        <v>2.95</v>
      </c>
      <c r="M1968" t="s">
        <v>22</v>
      </c>
      <c r="N1968">
        <v>1286.55</v>
      </c>
      <c r="O1968" s="5">
        <f>(ScoreCard!$E$3-laptop_prices3[[#This Row],[Price ($)]])/ScoreCard!$E$3*ScoreCard!$E$5</f>
        <v>4.4048092687927696</v>
      </c>
      <c r="P1968" s="5">
        <f>laptop_prices3[[#This Row],[RAM (GB)]]/ScoreCard!$F$3*ScoreCard!$F$5</f>
        <v>0.875</v>
      </c>
      <c r="Q1968" s="5">
        <f>laptop_prices3[[#This Row],[Screen Size (inch)]]/ScoreCard!$G$3*ScoreCard!$G$5</f>
        <v>1.5375722543352601</v>
      </c>
      <c r="R1968" s="5">
        <f>laptop_prices3[[#This Row],[Battery Life (hours)]]/ScoreCard!$H$3*ScoreCard!$H$5</f>
        <v>5.1916666666666664</v>
      </c>
      <c r="S1968" s="5">
        <f>ScoreCard!$I$3-laptop_prices3[[#This Row],[Weight (kg)]]/ScoreCard!$I$3*ScoreCard!$I$5</f>
        <v>1.8142857142857143</v>
      </c>
      <c r="T1968" s="6" cm="1">
        <f t="array" ref="T1968">_xlfn.IFS(laptop_prices3[[#This Row],[Storage]]="512GB SSD", 512, laptop_prices3[[#This Row],[Storage]] = "1TB SSD", 1000, laptop_prices3[[#This Row],[Storage]] = "2TB SSD", 2000, laptop_prices3[[#This Row],[Storage]]= "256GB SSD", 256, laptop_prices3[[#This Row],[Storage]] = "1TB HDD", 1000*0.7)</f>
        <v>700</v>
      </c>
      <c r="U1968" s="5">
        <f>laptop_prices3[[#This Row],[Storage Raw Value]]/ScoreCard!$J$3*ScoreCard!$J$5</f>
        <v>2.8</v>
      </c>
    </row>
    <row r="1969" spans="2:21" x14ac:dyDescent="0.2">
      <c r="B1969" s="4" cm="1">
        <f t="array" ref="B1969">SUM(laptop_prices3[[#This Row],[RAM Comp]:[Weight Comp]]+laptop_prices3[[#This Row],[Storage Comp]])</f>
        <v>39.352039636663918</v>
      </c>
      <c r="C1969">
        <v>1967</v>
      </c>
      <c r="D1969" t="s">
        <v>47</v>
      </c>
      <c r="E1969" t="s">
        <v>31</v>
      </c>
      <c r="F1969">
        <v>8</v>
      </c>
      <c r="G1969" t="s">
        <v>25</v>
      </c>
      <c r="H1969" t="s">
        <v>20</v>
      </c>
      <c r="I1969">
        <v>15.6</v>
      </c>
      <c r="J1969" t="s">
        <v>15</v>
      </c>
      <c r="K1969">
        <v>4.5</v>
      </c>
      <c r="L1969">
        <v>2.54</v>
      </c>
      <c r="M1969" t="s">
        <v>30</v>
      </c>
      <c r="N1969">
        <v>1616.58</v>
      </c>
      <c r="O1969" s="5">
        <f>(ScoreCard!$E$3-laptop_prices3[[#This Row],[Price ($)]])/ScoreCard!$E$3*ScoreCard!$E$5</f>
        <v>4.2521290021724889</v>
      </c>
      <c r="P1969" s="5">
        <f>laptop_prices3[[#This Row],[RAM (GB)]]/ScoreCard!$F$3*ScoreCard!$F$5</f>
        <v>0.875</v>
      </c>
      <c r="Q1969" s="5">
        <f>laptop_prices3[[#This Row],[Screen Size (inch)]]/ScoreCard!$G$3*ScoreCard!$G$5</f>
        <v>1.8034682080924855</v>
      </c>
      <c r="R1969" s="5">
        <f>laptop_prices3[[#This Row],[Battery Life (hours)]]/ScoreCard!$H$3*ScoreCard!$H$5</f>
        <v>2.625</v>
      </c>
      <c r="S1969" s="5">
        <f>ScoreCard!$I$3-laptop_prices3[[#This Row],[Weight (kg)]]/ScoreCard!$I$3*ScoreCard!$I$5</f>
        <v>2.0485714285714285</v>
      </c>
      <c r="T1969" s="6" cm="1">
        <f t="array" ref="T1969">_xlfn.IFS(laptop_prices3[[#This Row],[Storage]]="512GB SSD", 512, laptop_prices3[[#This Row],[Storage]] = "1TB SSD", 1000, laptop_prices3[[#This Row],[Storage]] = "2TB SSD", 2000, laptop_prices3[[#This Row],[Storage]]= "256GB SSD", 256, laptop_prices3[[#This Row],[Storage]] = "1TB HDD", 1000*0.7)</f>
        <v>2000</v>
      </c>
      <c r="U1969" s="5">
        <f>laptop_prices3[[#This Row],[Storage Raw Value]]/ScoreCard!$J$3*ScoreCard!$J$5</f>
        <v>8</v>
      </c>
    </row>
    <row r="1970" spans="2:21" x14ac:dyDescent="0.2">
      <c r="B1970" s="4" cm="1">
        <f t="array" ref="B1970">SUM(laptop_prices3[[#This Row],[RAM Comp]:[Weight Comp]]+laptop_prices3[[#This Row],[Storage Comp]])</f>
        <v>17.825881778144783</v>
      </c>
      <c r="C1970">
        <v>1968</v>
      </c>
      <c r="D1970" t="s">
        <v>38</v>
      </c>
      <c r="E1970" t="s">
        <v>18</v>
      </c>
      <c r="F1970">
        <v>4</v>
      </c>
      <c r="G1970" t="s">
        <v>13</v>
      </c>
      <c r="H1970" t="s">
        <v>40</v>
      </c>
      <c r="I1970">
        <v>13.3</v>
      </c>
      <c r="J1970" t="s">
        <v>15</v>
      </c>
      <c r="K1970">
        <v>9.5</v>
      </c>
      <c r="L1970">
        <v>2.42</v>
      </c>
      <c r="M1970" t="s">
        <v>46</v>
      </c>
      <c r="N1970">
        <v>1554.49</v>
      </c>
      <c r="O1970" s="5">
        <f>(ScoreCard!$E$3-laptop_prices3[[#This Row],[Price ($)]])/ScoreCard!$E$3*ScoreCard!$E$5</f>
        <v>4.2808534143606334</v>
      </c>
      <c r="P1970" s="5">
        <f>laptop_prices3[[#This Row],[RAM (GB)]]/ScoreCard!$F$3*ScoreCard!$F$5</f>
        <v>0.4375</v>
      </c>
      <c r="Q1970" s="5">
        <f>laptop_prices3[[#This Row],[Screen Size (inch)]]/ScoreCard!$G$3*ScoreCard!$G$5</f>
        <v>1.5375722543352601</v>
      </c>
      <c r="R1970" s="5">
        <f>laptop_prices3[[#This Row],[Battery Life (hours)]]/ScoreCard!$H$3*ScoreCard!$H$5</f>
        <v>5.5416666666666661</v>
      </c>
      <c r="S1970" s="5">
        <f>ScoreCard!$I$3-laptop_prices3[[#This Row],[Weight (kg)]]/ScoreCard!$I$3*ScoreCard!$I$5</f>
        <v>2.1171428571428574</v>
      </c>
      <c r="T1970" s="6" cm="1">
        <f t="array" ref="T1970">_xlfn.IFS(laptop_prices3[[#This Row],[Storage]]="512GB SSD", 512, laptop_prices3[[#This Row],[Storage]] = "1TB SSD", 1000, laptop_prices3[[#This Row],[Storage]] = "2TB SSD", 2000, laptop_prices3[[#This Row],[Storage]]= "256GB SSD", 256, laptop_prices3[[#This Row],[Storage]] = "1TB HDD", 1000*0.7)</f>
        <v>512</v>
      </c>
      <c r="U1970" s="5">
        <f>laptop_prices3[[#This Row],[Storage Raw Value]]/ScoreCard!$J$3*ScoreCard!$J$5</f>
        <v>2.048</v>
      </c>
    </row>
    <row r="1971" spans="2:21" x14ac:dyDescent="0.2">
      <c r="B1971" s="4" cm="1">
        <f t="array" ref="B1971">SUM(laptop_prices3[[#This Row],[RAM Comp]:[Weight Comp]]+laptop_prices3[[#This Row],[Storage Comp]])</f>
        <v>46.776139554087536</v>
      </c>
      <c r="C1971">
        <v>1969</v>
      </c>
      <c r="D1971" t="s">
        <v>11</v>
      </c>
      <c r="E1971" t="s">
        <v>37</v>
      </c>
      <c r="F1971">
        <v>64</v>
      </c>
      <c r="G1971" t="s">
        <v>25</v>
      </c>
      <c r="H1971" t="s">
        <v>14</v>
      </c>
      <c r="I1971">
        <v>16</v>
      </c>
      <c r="J1971" t="s">
        <v>21</v>
      </c>
      <c r="K1971">
        <v>7.5</v>
      </c>
      <c r="L1971">
        <v>3.41</v>
      </c>
      <c r="M1971" t="s">
        <v>30</v>
      </c>
      <c r="N1971">
        <v>5471.81</v>
      </c>
      <c r="O1971" s="5">
        <f>(ScoreCard!$E$3-laptop_prices3[[#This Row],[Price ($)]])/ScoreCard!$E$3*ScoreCard!$E$5</f>
        <v>2.4686016128972561</v>
      </c>
      <c r="P1971" s="5">
        <f>laptop_prices3[[#This Row],[RAM (GB)]]/ScoreCard!$F$3*ScoreCard!$F$5</f>
        <v>7</v>
      </c>
      <c r="Q1971" s="5">
        <f>laptop_prices3[[#This Row],[Screen Size (inch)]]/ScoreCard!$G$3*ScoreCard!$G$5</f>
        <v>1.8497109826589595</v>
      </c>
      <c r="R1971" s="5">
        <f>laptop_prices3[[#This Row],[Battery Life (hours)]]/ScoreCard!$H$3*ScoreCard!$H$5</f>
        <v>4.375</v>
      </c>
      <c r="S1971" s="5">
        <f>ScoreCard!$I$3-laptop_prices3[[#This Row],[Weight (kg)]]/ScoreCard!$I$3*ScoreCard!$I$5</f>
        <v>1.5514285714285714</v>
      </c>
      <c r="T1971" s="6" cm="1">
        <f t="array" ref="T1971">_xlfn.IFS(laptop_prices3[[#This Row],[Storage]]="512GB SSD", 512, laptop_prices3[[#This Row],[Storage]] = "1TB SSD", 1000, laptop_prices3[[#This Row],[Storage]] = "2TB SSD", 2000, laptop_prices3[[#This Row],[Storage]]= "256GB SSD", 256, laptop_prices3[[#This Row],[Storage]] = "1TB HDD", 1000*0.7)</f>
        <v>2000</v>
      </c>
      <c r="U1971" s="5">
        <f>laptop_prices3[[#This Row],[Storage Raw Value]]/ScoreCard!$J$3*ScoreCard!$J$5</f>
        <v>8</v>
      </c>
    </row>
    <row r="1972" spans="2:21" x14ac:dyDescent="0.2">
      <c r="B1972" s="4" cm="1">
        <f t="array" ref="B1972">SUM(laptop_prices3[[#This Row],[RAM Comp]:[Weight Comp]]+laptop_prices3[[#This Row],[Storage Comp]])</f>
        <v>19.731420589044866</v>
      </c>
      <c r="C1972">
        <v>1970</v>
      </c>
      <c r="D1972" t="s">
        <v>11</v>
      </c>
      <c r="E1972" t="s">
        <v>12</v>
      </c>
      <c r="F1972">
        <v>8</v>
      </c>
      <c r="G1972" t="s">
        <v>13</v>
      </c>
      <c r="H1972" t="s">
        <v>44</v>
      </c>
      <c r="I1972">
        <v>15.6</v>
      </c>
      <c r="J1972" t="s">
        <v>27</v>
      </c>
      <c r="K1972">
        <v>11.6</v>
      </c>
      <c r="L1972">
        <v>2.46</v>
      </c>
      <c r="M1972" t="s">
        <v>16</v>
      </c>
      <c r="N1972">
        <v>1419.48</v>
      </c>
      <c r="O1972" s="5">
        <f>(ScoreCard!$E$3-laptop_prices3[[#This Row],[Price ($)]])/ScoreCard!$E$3*ScoreCard!$E$5</f>
        <v>4.3433124720111618</v>
      </c>
      <c r="P1972" s="5">
        <f>laptop_prices3[[#This Row],[RAM (GB)]]/ScoreCard!$F$3*ScoreCard!$F$5</f>
        <v>0.875</v>
      </c>
      <c r="Q1972" s="5">
        <f>laptop_prices3[[#This Row],[Screen Size (inch)]]/ScoreCard!$G$3*ScoreCard!$G$5</f>
        <v>1.8034682080924855</v>
      </c>
      <c r="R1972" s="5">
        <f>laptop_prices3[[#This Row],[Battery Life (hours)]]/ScoreCard!$H$3*ScoreCard!$H$5</f>
        <v>6.7666666666666666</v>
      </c>
      <c r="S1972" s="5">
        <f>ScoreCard!$I$3-laptop_prices3[[#This Row],[Weight (kg)]]/ScoreCard!$I$3*ScoreCard!$I$5</f>
        <v>2.0942857142857143</v>
      </c>
      <c r="T1972" s="6" cm="1">
        <f t="array" ref="T1972">_xlfn.IFS(laptop_prices3[[#This Row],[Storage]]="512GB SSD", 512, laptop_prices3[[#This Row],[Storage]] = "1TB SSD", 1000, laptop_prices3[[#This Row],[Storage]] = "2TB SSD", 2000, laptop_prices3[[#This Row],[Storage]]= "256GB SSD", 256, laptop_prices3[[#This Row],[Storage]] = "1TB HDD", 1000*0.7)</f>
        <v>512</v>
      </c>
      <c r="U1972" s="5">
        <f>laptop_prices3[[#This Row],[Storage Raw Value]]/ScoreCard!$J$3*ScoreCard!$J$5</f>
        <v>2.048</v>
      </c>
    </row>
    <row r="1973" spans="2:21" x14ac:dyDescent="0.2">
      <c r="B1973" s="4" cm="1">
        <f t="array" ref="B1973">SUM(laptop_prices3[[#This Row],[RAM Comp]:[Weight Comp]]+laptop_prices3[[#This Row],[Storage Comp]])</f>
        <v>17.074330030278006</v>
      </c>
      <c r="C1973">
        <v>1971</v>
      </c>
      <c r="D1973" t="s">
        <v>33</v>
      </c>
      <c r="E1973" t="s">
        <v>18</v>
      </c>
      <c r="F1973">
        <v>16</v>
      </c>
      <c r="G1973" t="s">
        <v>13</v>
      </c>
      <c r="H1973" t="s">
        <v>44</v>
      </c>
      <c r="I1973">
        <v>16</v>
      </c>
      <c r="J1973" t="s">
        <v>15</v>
      </c>
      <c r="K1973">
        <v>4.3</v>
      </c>
      <c r="L1973">
        <v>1.27</v>
      </c>
      <c r="M1973" t="s">
        <v>22</v>
      </c>
      <c r="N1973">
        <v>1276.31</v>
      </c>
      <c r="O1973" s="5">
        <f>(ScoreCard!$E$3-laptop_prices3[[#This Row],[Price ($)]])/ScoreCard!$E$3*ScoreCard!$E$5</f>
        <v>4.4095465530705376</v>
      </c>
      <c r="P1973" s="5">
        <f>laptop_prices3[[#This Row],[RAM (GB)]]/ScoreCard!$F$3*ScoreCard!$F$5</f>
        <v>1.75</v>
      </c>
      <c r="Q1973" s="5">
        <f>laptop_prices3[[#This Row],[Screen Size (inch)]]/ScoreCard!$G$3*ScoreCard!$G$5</f>
        <v>1.8497109826589595</v>
      </c>
      <c r="R1973" s="5">
        <f>laptop_prices3[[#This Row],[Battery Life (hours)]]/ScoreCard!$H$3*ScoreCard!$H$5</f>
        <v>2.5083333333333333</v>
      </c>
      <c r="S1973" s="5">
        <f>ScoreCard!$I$3-laptop_prices3[[#This Row],[Weight (kg)]]/ScoreCard!$I$3*ScoreCard!$I$5</f>
        <v>2.774285714285714</v>
      </c>
      <c r="T1973" s="6" cm="1">
        <f t="array" ref="T1973">_xlfn.IFS(laptop_prices3[[#This Row],[Storage]]="512GB SSD", 512, laptop_prices3[[#This Row],[Storage]] = "1TB SSD", 1000, laptop_prices3[[#This Row],[Storage]] = "2TB SSD", 2000, laptop_prices3[[#This Row],[Storage]]= "256GB SSD", 256, laptop_prices3[[#This Row],[Storage]] = "1TB HDD", 1000*0.7)</f>
        <v>512</v>
      </c>
      <c r="U1973" s="5">
        <f>laptop_prices3[[#This Row],[Storage Raw Value]]/ScoreCard!$J$3*ScoreCard!$J$5</f>
        <v>2.048</v>
      </c>
    </row>
    <row r="1974" spans="2:21" x14ac:dyDescent="0.2">
      <c r="B1974" s="4" cm="1">
        <f t="array" ref="B1974">SUM(laptop_prices3[[#This Row],[RAM Comp]:[Weight Comp]]+laptop_prices3[[#This Row],[Storage Comp]])</f>
        <v>20.273116157445635</v>
      </c>
      <c r="C1974">
        <v>1972</v>
      </c>
      <c r="D1974" t="s">
        <v>38</v>
      </c>
      <c r="E1974" t="s">
        <v>12</v>
      </c>
      <c r="F1974">
        <v>32</v>
      </c>
      <c r="G1974" t="s">
        <v>13</v>
      </c>
      <c r="H1974" t="s">
        <v>44</v>
      </c>
      <c r="I1974">
        <v>14</v>
      </c>
      <c r="J1974" t="s">
        <v>15</v>
      </c>
      <c r="K1974">
        <v>9.1</v>
      </c>
      <c r="L1974">
        <v>3.23</v>
      </c>
      <c r="M1974" t="s">
        <v>30</v>
      </c>
      <c r="N1974">
        <v>991.37</v>
      </c>
      <c r="O1974" s="5">
        <f>(ScoreCard!$E$3-laptop_prices3[[#This Row],[Price ($)]])/ScoreCard!$E$3*ScoreCard!$E$5</f>
        <v>4.5413670396044363</v>
      </c>
      <c r="P1974" s="5">
        <f>laptop_prices3[[#This Row],[RAM (GB)]]/ScoreCard!$F$3*ScoreCard!$F$5</f>
        <v>3.5</v>
      </c>
      <c r="Q1974" s="5">
        <f>laptop_prices3[[#This Row],[Screen Size (inch)]]/ScoreCard!$G$3*ScoreCard!$G$5</f>
        <v>1.6184971098265895</v>
      </c>
      <c r="R1974" s="5">
        <f>laptop_prices3[[#This Row],[Battery Life (hours)]]/ScoreCard!$H$3*ScoreCard!$H$5</f>
        <v>5.3083333333333336</v>
      </c>
      <c r="S1974" s="5">
        <f>ScoreCard!$I$3-laptop_prices3[[#This Row],[Weight (kg)]]/ScoreCard!$I$3*ScoreCard!$I$5</f>
        <v>1.6542857142857144</v>
      </c>
      <c r="T1974" s="6" cm="1">
        <f t="array" ref="T1974">_xlfn.IFS(laptop_prices3[[#This Row],[Storage]]="512GB SSD", 512, laptop_prices3[[#This Row],[Storage]] = "1TB SSD", 1000, laptop_prices3[[#This Row],[Storage]] = "2TB SSD", 2000, laptop_prices3[[#This Row],[Storage]]= "256GB SSD", 256, laptop_prices3[[#This Row],[Storage]] = "1TB HDD", 1000*0.7)</f>
        <v>512</v>
      </c>
      <c r="U1974" s="5">
        <f>laptop_prices3[[#This Row],[Storage Raw Value]]/ScoreCard!$J$3*ScoreCard!$J$5</f>
        <v>2.048</v>
      </c>
    </row>
    <row r="1975" spans="2:21" x14ac:dyDescent="0.2">
      <c r="B1975" s="4" cm="1">
        <f t="array" ref="B1975">SUM(laptop_prices3[[#This Row],[RAM Comp]:[Weight Comp]]+laptop_prices3[[#This Row],[Storage Comp]])</f>
        <v>21.748515827140103</v>
      </c>
      <c r="C1975">
        <v>1973</v>
      </c>
      <c r="D1975" t="s">
        <v>36</v>
      </c>
      <c r="E1975" t="s">
        <v>37</v>
      </c>
      <c r="F1975">
        <v>64</v>
      </c>
      <c r="G1975" t="s">
        <v>29</v>
      </c>
      <c r="H1975" t="s">
        <v>14</v>
      </c>
      <c r="I1975">
        <v>15.6</v>
      </c>
      <c r="J1975" t="s">
        <v>43</v>
      </c>
      <c r="K1975">
        <v>10.6</v>
      </c>
      <c r="L1975">
        <v>1.46</v>
      </c>
      <c r="M1975" t="s">
        <v>30</v>
      </c>
      <c r="N1975">
        <v>4200.93</v>
      </c>
      <c r="O1975" s="5">
        <f>(ScoreCard!$E$3-laptop_prices3[[#This Row],[Price ($)]])/ScoreCard!$E$3*ScoreCard!$E$5</f>
        <v>3.0565430038083323</v>
      </c>
      <c r="P1975" s="5">
        <f>laptop_prices3[[#This Row],[RAM (GB)]]/ScoreCard!$F$3*ScoreCard!$F$5</f>
        <v>7</v>
      </c>
      <c r="Q1975" s="5">
        <f>laptop_prices3[[#This Row],[Screen Size (inch)]]/ScoreCard!$G$3*ScoreCard!$G$5</f>
        <v>1.8034682080924855</v>
      </c>
      <c r="R1975" s="5">
        <f>laptop_prices3[[#This Row],[Battery Life (hours)]]/ScoreCard!$H$3*ScoreCard!$H$5</f>
        <v>6.1833333333333336</v>
      </c>
      <c r="S1975" s="5">
        <f>ScoreCard!$I$3-laptop_prices3[[#This Row],[Weight (kg)]]/ScoreCard!$I$3*ScoreCard!$I$5</f>
        <v>2.6657142857142855</v>
      </c>
      <c r="T1975" s="6" cm="1">
        <f t="array" ref="T1975">_xlfn.IFS(laptop_prices3[[#This Row],[Storage]]="512GB SSD", 512, laptop_prices3[[#This Row],[Storage]] = "1TB SSD", 1000, laptop_prices3[[#This Row],[Storage]] = "2TB SSD", 2000, laptop_prices3[[#This Row],[Storage]]= "256GB SSD", 256, laptop_prices3[[#This Row],[Storage]] = "1TB HDD", 1000*0.7)</f>
        <v>256</v>
      </c>
      <c r="U1975" s="5">
        <f>laptop_prices3[[#This Row],[Storage Raw Value]]/ScoreCard!$J$3*ScoreCard!$J$5</f>
        <v>1.024</v>
      </c>
    </row>
    <row r="1976" spans="2:21" x14ac:dyDescent="0.2">
      <c r="B1976" s="4" cm="1">
        <f t="array" ref="B1976">SUM(laptop_prices3[[#This Row],[RAM Comp]:[Weight Comp]]+laptop_prices3[[#This Row],[Storage Comp]])</f>
        <v>49.851377649325627</v>
      </c>
      <c r="C1976">
        <v>1974</v>
      </c>
      <c r="D1976" t="s">
        <v>45</v>
      </c>
      <c r="E1976" t="s">
        <v>18</v>
      </c>
      <c r="F1976">
        <v>64</v>
      </c>
      <c r="G1976" t="s">
        <v>25</v>
      </c>
      <c r="H1976" t="s">
        <v>20</v>
      </c>
      <c r="I1976">
        <v>16</v>
      </c>
      <c r="J1976" t="s">
        <v>27</v>
      </c>
      <c r="K1976">
        <v>11.9</v>
      </c>
      <c r="L1976">
        <v>2.52</v>
      </c>
      <c r="M1976" t="s">
        <v>16</v>
      </c>
      <c r="N1976">
        <v>5448.95</v>
      </c>
      <c r="O1976" s="5">
        <f>(ScoreCard!$E$3-laptop_prices3[[#This Row],[Price ($)]])/ScoreCard!$E$3*ScoreCard!$E$5</f>
        <v>2.4791772299470387</v>
      </c>
      <c r="P1976" s="5">
        <f>laptop_prices3[[#This Row],[RAM (GB)]]/ScoreCard!$F$3*ScoreCard!$F$5</f>
        <v>7</v>
      </c>
      <c r="Q1976" s="5">
        <f>laptop_prices3[[#This Row],[Screen Size (inch)]]/ScoreCard!$G$3*ScoreCard!$G$5</f>
        <v>1.8497109826589595</v>
      </c>
      <c r="R1976" s="5">
        <f>laptop_prices3[[#This Row],[Battery Life (hours)]]/ScoreCard!$H$3*ScoreCard!$H$5</f>
        <v>6.9416666666666664</v>
      </c>
      <c r="S1976" s="5">
        <f>ScoreCard!$I$3-laptop_prices3[[#This Row],[Weight (kg)]]/ScoreCard!$I$3*ScoreCard!$I$5</f>
        <v>2.06</v>
      </c>
      <c r="T1976" s="6" cm="1">
        <f t="array" ref="T1976">_xlfn.IFS(laptop_prices3[[#This Row],[Storage]]="512GB SSD", 512, laptop_prices3[[#This Row],[Storage]] = "1TB SSD", 1000, laptop_prices3[[#This Row],[Storage]] = "2TB SSD", 2000, laptop_prices3[[#This Row],[Storage]]= "256GB SSD", 256, laptop_prices3[[#This Row],[Storage]] = "1TB HDD", 1000*0.7)</f>
        <v>2000</v>
      </c>
      <c r="U1976" s="5">
        <f>laptop_prices3[[#This Row],[Storage Raw Value]]/ScoreCard!$J$3*ScoreCard!$J$5</f>
        <v>8</v>
      </c>
    </row>
    <row r="1977" spans="2:21" x14ac:dyDescent="0.2">
      <c r="B1977" s="4" cm="1">
        <f t="array" ref="B1977">SUM(laptop_prices3[[#This Row],[RAM Comp]:[Weight Comp]]+laptop_prices3[[#This Row],[Storage Comp]])</f>
        <v>30.071853839801815</v>
      </c>
      <c r="C1977">
        <v>1975</v>
      </c>
      <c r="D1977" t="s">
        <v>45</v>
      </c>
      <c r="E1977" t="s">
        <v>39</v>
      </c>
      <c r="F1977">
        <v>64</v>
      </c>
      <c r="G1977" t="s">
        <v>19</v>
      </c>
      <c r="H1977" t="s">
        <v>40</v>
      </c>
      <c r="I1977">
        <v>16</v>
      </c>
      <c r="J1977" t="s">
        <v>27</v>
      </c>
      <c r="K1977">
        <v>4.5</v>
      </c>
      <c r="L1977">
        <v>1.58</v>
      </c>
      <c r="M1977" t="s">
        <v>22</v>
      </c>
      <c r="N1977">
        <v>4426.88</v>
      </c>
      <c r="O1977" s="5">
        <f>(ScoreCard!$E$3-laptop_prices3[[#This Row],[Price ($)]])/ScoreCard!$E$3*ScoreCard!$E$5</f>
        <v>2.95201279066755</v>
      </c>
      <c r="P1977" s="5">
        <f>laptop_prices3[[#This Row],[RAM (GB)]]/ScoreCard!$F$3*ScoreCard!$F$5</f>
        <v>7</v>
      </c>
      <c r="Q1977" s="5">
        <f>laptop_prices3[[#This Row],[Screen Size (inch)]]/ScoreCard!$G$3*ScoreCard!$G$5</f>
        <v>1.8497109826589595</v>
      </c>
      <c r="R1977" s="5">
        <f>laptop_prices3[[#This Row],[Battery Life (hours)]]/ScoreCard!$H$3*ScoreCard!$H$5</f>
        <v>2.625</v>
      </c>
      <c r="S1977" s="5">
        <f>ScoreCard!$I$3-laptop_prices3[[#This Row],[Weight (kg)]]/ScoreCard!$I$3*ScoreCard!$I$5</f>
        <v>2.597142857142857</v>
      </c>
      <c r="T1977" s="6" cm="1">
        <f t="array" ref="T1977">_xlfn.IFS(laptop_prices3[[#This Row],[Storage]]="512GB SSD", 512, laptop_prices3[[#This Row],[Storage]] = "1TB SSD", 1000, laptop_prices3[[#This Row],[Storage]] = "2TB SSD", 2000, laptop_prices3[[#This Row],[Storage]]= "256GB SSD", 256, laptop_prices3[[#This Row],[Storage]] = "1TB HDD", 1000*0.7)</f>
        <v>1000</v>
      </c>
      <c r="U1977" s="5">
        <f>laptop_prices3[[#This Row],[Storage Raw Value]]/ScoreCard!$J$3*ScoreCard!$J$5</f>
        <v>4</v>
      </c>
    </row>
    <row r="1978" spans="2:21" x14ac:dyDescent="0.2">
      <c r="B1978" s="4" cm="1">
        <f t="array" ref="B1978">SUM(laptop_prices3[[#This Row],[RAM Comp]:[Weight Comp]]+laptop_prices3[[#This Row],[Storage Comp]])</f>
        <v>19.828825350949629</v>
      </c>
      <c r="C1978">
        <v>1976</v>
      </c>
      <c r="D1978" t="s">
        <v>11</v>
      </c>
      <c r="E1978" t="s">
        <v>48</v>
      </c>
      <c r="F1978">
        <v>4</v>
      </c>
      <c r="G1978" t="s">
        <v>42</v>
      </c>
      <c r="H1978" t="s">
        <v>32</v>
      </c>
      <c r="I1978">
        <v>15.6</v>
      </c>
      <c r="J1978" t="s">
        <v>43</v>
      </c>
      <c r="K1978">
        <v>6.9</v>
      </c>
      <c r="L1978">
        <v>1.99</v>
      </c>
      <c r="M1978" t="s">
        <v>30</v>
      </c>
      <c r="N1978">
        <v>1599.17</v>
      </c>
      <c r="O1978" s="5">
        <f>(ScoreCard!$E$3-laptop_prices3[[#This Row],[Price ($)]])/ScoreCard!$E$3*ScoreCard!$E$5</f>
        <v>4.2601833106955294</v>
      </c>
      <c r="P1978" s="5">
        <f>laptop_prices3[[#This Row],[RAM (GB)]]/ScoreCard!$F$3*ScoreCard!$F$5</f>
        <v>0.4375</v>
      </c>
      <c r="Q1978" s="5">
        <f>laptop_prices3[[#This Row],[Screen Size (inch)]]/ScoreCard!$G$3*ScoreCard!$G$5</f>
        <v>1.8034682080924855</v>
      </c>
      <c r="R1978" s="5">
        <f>laptop_prices3[[#This Row],[Battery Life (hours)]]/ScoreCard!$H$3*ScoreCard!$H$5</f>
        <v>4.0250000000000004</v>
      </c>
      <c r="S1978" s="5">
        <f>ScoreCard!$I$3-laptop_prices3[[#This Row],[Weight (kg)]]/ScoreCard!$I$3*ScoreCard!$I$5</f>
        <v>2.362857142857143</v>
      </c>
      <c r="T1978" s="6" cm="1">
        <f t="array" ref="T1978">_xlfn.IFS(laptop_prices3[[#This Row],[Storage]]="512GB SSD", 512, laptop_prices3[[#This Row],[Storage]] = "1TB SSD", 1000, laptop_prices3[[#This Row],[Storage]] = "2TB SSD", 2000, laptop_prices3[[#This Row],[Storage]]= "256GB SSD", 256, laptop_prices3[[#This Row],[Storage]] = "1TB HDD", 1000*0.7)</f>
        <v>700</v>
      </c>
      <c r="U1978" s="5">
        <f>laptop_prices3[[#This Row],[Storage Raw Value]]/ScoreCard!$J$3*ScoreCard!$J$5</f>
        <v>2.8</v>
      </c>
    </row>
    <row r="1979" spans="2:21" x14ac:dyDescent="0.2">
      <c r="B1979" s="4" cm="1">
        <f t="array" ref="B1979">SUM(laptop_prices3[[#This Row],[RAM Comp]:[Weight Comp]]+laptop_prices3[[#This Row],[Storage Comp]])</f>
        <v>40.610015827140103</v>
      </c>
      <c r="C1979">
        <v>1977</v>
      </c>
      <c r="D1979" t="s">
        <v>23</v>
      </c>
      <c r="E1979" t="s">
        <v>12</v>
      </c>
      <c r="F1979">
        <v>4</v>
      </c>
      <c r="G1979" t="s">
        <v>25</v>
      </c>
      <c r="H1979" t="s">
        <v>44</v>
      </c>
      <c r="I1979">
        <v>15.6</v>
      </c>
      <c r="J1979" t="s">
        <v>43</v>
      </c>
      <c r="K1979">
        <v>8.1999999999999993</v>
      </c>
      <c r="L1979">
        <v>3.35</v>
      </c>
      <c r="M1979" t="s">
        <v>16</v>
      </c>
      <c r="N1979">
        <v>551.39</v>
      </c>
      <c r="O1979" s="5">
        <f>(ScoreCard!$E$3-laptop_prices3[[#This Row],[Price ($)]])/ScoreCard!$E$3*ScoreCard!$E$5</f>
        <v>4.7449129709064133</v>
      </c>
      <c r="P1979" s="5">
        <f>laptop_prices3[[#This Row],[RAM (GB)]]/ScoreCard!$F$3*ScoreCard!$F$5</f>
        <v>0.4375</v>
      </c>
      <c r="Q1979" s="5">
        <f>laptop_prices3[[#This Row],[Screen Size (inch)]]/ScoreCard!$G$3*ScoreCard!$G$5</f>
        <v>1.8034682080924855</v>
      </c>
      <c r="R1979" s="5">
        <f>laptop_prices3[[#This Row],[Battery Life (hours)]]/ScoreCard!$H$3*ScoreCard!$H$5</f>
        <v>4.7833333333333323</v>
      </c>
      <c r="S1979" s="5">
        <f>ScoreCard!$I$3-laptop_prices3[[#This Row],[Weight (kg)]]/ScoreCard!$I$3*ScoreCard!$I$5</f>
        <v>1.5857142857142856</v>
      </c>
      <c r="T1979" s="6" cm="1">
        <f t="array" ref="T1979">_xlfn.IFS(laptop_prices3[[#This Row],[Storage]]="512GB SSD", 512, laptop_prices3[[#This Row],[Storage]] = "1TB SSD", 1000, laptop_prices3[[#This Row],[Storage]] = "2TB SSD", 2000, laptop_prices3[[#This Row],[Storage]]= "256GB SSD", 256, laptop_prices3[[#This Row],[Storage]] = "1TB HDD", 1000*0.7)</f>
        <v>2000</v>
      </c>
      <c r="U1979" s="5">
        <f>laptop_prices3[[#This Row],[Storage Raw Value]]/ScoreCard!$J$3*ScoreCard!$J$5</f>
        <v>8</v>
      </c>
    </row>
    <row r="1980" spans="2:21" x14ac:dyDescent="0.2">
      <c r="B1980" s="4" cm="1">
        <f t="array" ref="B1980">SUM(laptop_prices3[[#This Row],[RAM Comp]:[Weight Comp]]+laptop_prices3[[#This Row],[Storage Comp]])</f>
        <v>31.186615744563721</v>
      </c>
      <c r="C1980">
        <v>1978</v>
      </c>
      <c r="D1980" t="s">
        <v>47</v>
      </c>
      <c r="E1980" t="s">
        <v>12</v>
      </c>
      <c r="F1980">
        <v>64</v>
      </c>
      <c r="G1980" t="s">
        <v>19</v>
      </c>
      <c r="H1980" t="s">
        <v>26</v>
      </c>
      <c r="I1980">
        <v>16</v>
      </c>
      <c r="J1980" t="s">
        <v>15</v>
      </c>
      <c r="K1980">
        <v>7.9</v>
      </c>
      <c r="L1980">
        <v>3.1</v>
      </c>
      <c r="M1980" t="s">
        <v>22</v>
      </c>
      <c r="N1980">
        <v>3443.82</v>
      </c>
      <c r="O1980" s="5">
        <f>(ScoreCard!$E$3-laptop_prices3[[#This Row],[Price ($)]])/ScoreCard!$E$3*ScoreCard!$E$5</f>
        <v>3.4068013338416043</v>
      </c>
      <c r="P1980" s="5">
        <f>laptop_prices3[[#This Row],[RAM (GB)]]/ScoreCard!$F$3*ScoreCard!$F$5</f>
        <v>7</v>
      </c>
      <c r="Q1980" s="5">
        <f>laptop_prices3[[#This Row],[Screen Size (inch)]]/ScoreCard!$G$3*ScoreCard!$G$5</f>
        <v>1.8497109826589595</v>
      </c>
      <c r="R1980" s="5">
        <f>laptop_prices3[[#This Row],[Battery Life (hours)]]/ScoreCard!$H$3*ScoreCard!$H$5</f>
        <v>4.6083333333333334</v>
      </c>
      <c r="S1980" s="5">
        <f>ScoreCard!$I$3-laptop_prices3[[#This Row],[Weight (kg)]]/ScoreCard!$I$3*ScoreCard!$I$5</f>
        <v>1.7285714285714284</v>
      </c>
      <c r="T1980" s="6" cm="1">
        <f t="array" ref="T1980">_xlfn.IFS(laptop_prices3[[#This Row],[Storage]]="512GB SSD", 512, laptop_prices3[[#This Row],[Storage]] = "1TB SSD", 1000, laptop_prices3[[#This Row],[Storage]] = "2TB SSD", 2000, laptop_prices3[[#This Row],[Storage]]= "256GB SSD", 256, laptop_prices3[[#This Row],[Storage]] = "1TB HDD", 1000*0.7)</f>
        <v>1000</v>
      </c>
      <c r="U1980" s="5">
        <f>laptop_prices3[[#This Row],[Storage Raw Value]]/ScoreCard!$J$3*ScoreCard!$J$5</f>
        <v>4</v>
      </c>
    </row>
    <row r="1981" spans="2:21" x14ac:dyDescent="0.2">
      <c r="B1981" s="4" cm="1">
        <f t="array" ref="B1981">SUM(laptop_prices3[[#This Row],[RAM Comp]:[Weight Comp]]+laptop_prices3[[#This Row],[Storage Comp]])</f>
        <v>18.806952380952385</v>
      </c>
      <c r="C1981">
        <v>1979</v>
      </c>
      <c r="D1981" t="s">
        <v>36</v>
      </c>
      <c r="E1981" t="s">
        <v>41</v>
      </c>
      <c r="F1981">
        <v>64</v>
      </c>
      <c r="G1981" t="s">
        <v>29</v>
      </c>
      <c r="H1981" t="s">
        <v>14</v>
      </c>
      <c r="I1981">
        <v>17.3</v>
      </c>
      <c r="J1981" t="s">
        <v>43</v>
      </c>
      <c r="K1981">
        <v>6.2</v>
      </c>
      <c r="L1981">
        <v>2.46</v>
      </c>
      <c r="M1981" t="s">
        <v>30</v>
      </c>
      <c r="N1981">
        <v>4338.67</v>
      </c>
      <c r="O1981" s="5">
        <f>(ScoreCard!$E$3-laptop_prices3[[#This Row],[Price ($)]])/ScoreCard!$E$3*ScoreCard!$E$5</f>
        <v>2.9928209787673437</v>
      </c>
      <c r="P1981" s="5">
        <f>laptop_prices3[[#This Row],[RAM (GB)]]/ScoreCard!$F$3*ScoreCard!$F$5</f>
        <v>7</v>
      </c>
      <c r="Q1981" s="5">
        <f>laptop_prices3[[#This Row],[Screen Size (inch)]]/ScoreCard!$G$3*ScoreCard!$G$5</f>
        <v>2</v>
      </c>
      <c r="R1981" s="5">
        <f>laptop_prices3[[#This Row],[Battery Life (hours)]]/ScoreCard!$H$3*ScoreCard!$H$5</f>
        <v>3.6166666666666671</v>
      </c>
      <c r="S1981" s="5">
        <f>ScoreCard!$I$3-laptop_prices3[[#This Row],[Weight (kg)]]/ScoreCard!$I$3*ScoreCard!$I$5</f>
        <v>2.0942857142857143</v>
      </c>
      <c r="T1981" s="6" cm="1">
        <f t="array" ref="T1981">_xlfn.IFS(laptop_prices3[[#This Row],[Storage]]="512GB SSD", 512, laptop_prices3[[#This Row],[Storage]] = "1TB SSD", 1000, laptop_prices3[[#This Row],[Storage]] = "2TB SSD", 2000, laptop_prices3[[#This Row],[Storage]]= "256GB SSD", 256, laptop_prices3[[#This Row],[Storage]] = "1TB HDD", 1000*0.7)</f>
        <v>256</v>
      </c>
      <c r="U1981" s="5">
        <f>laptop_prices3[[#This Row],[Storage Raw Value]]/ScoreCard!$J$3*ScoreCard!$J$5</f>
        <v>1.024</v>
      </c>
    </row>
    <row r="1982" spans="2:21" x14ac:dyDescent="0.2">
      <c r="B1982" s="4" cm="1">
        <f t="array" ref="B1982">SUM(laptop_prices3[[#This Row],[RAM Comp]:[Weight Comp]]+laptop_prices3[[#This Row],[Storage Comp]])</f>
        <v>49.855667492430499</v>
      </c>
      <c r="C1982">
        <v>1980</v>
      </c>
      <c r="D1982" t="s">
        <v>11</v>
      </c>
      <c r="E1982" t="s">
        <v>18</v>
      </c>
      <c r="F1982">
        <v>64</v>
      </c>
      <c r="G1982" t="s">
        <v>25</v>
      </c>
      <c r="H1982" t="s">
        <v>14</v>
      </c>
      <c r="I1982">
        <v>13.3</v>
      </c>
      <c r="J1982" t="s">
        <v>43</v>
      </c>
      <c r="K1982">
        <v>11.6</v>
      </c>
      <c r="L1982">
        <v>1.66</v>
      </c>
      <c r="M1982" t="s">
        <v>30</v>
      </c>
      <c r="N1982">
        <v>4374.84</v>
      </c>
      <c r="O1982" s="5">
        <f>(ScoreCard!$E$3-laptop_prices3[[#This Row],[Price ($)]])/ScoreCard!$E$3*ScoreCard!$E$5</f>
        <v>2.9760878174072989</v>
      </c>
      <c r="P1982" s="5">
        <f>laptop_prices3[[#This Row],[RAM (GB)]]/ScoreCard!$F$3*ScoreCard!$F$5</f>
        <v>7</v>
      </c>
      <c r="Q1982" s="5">
        <f>laptop_prices3[[#This Row],[Screen Size (inch)]]/ScoreCard!$G$3*ScoreCard!$G$5</f>
        <v>1.5375722543352601</v>
      </c>
      <c r="R1982" s="5">
        <f>laptop_prices3[[#This Row],[Battery Life (hours)]]/ScoreCard!$H$3*ScoreCard!$H$5</f>
        <v>6.7666666666666666</v>
      </c>
      <c r="S1982" s="5">
        <f>ScoreCard!$I$3-laptop_prices3[[#This Row],[Weight (kg)]]/ScoreCard!$I$3*ScoreCard!$I$5</f>
        <v>2.5514285714285716</v>
      </c>
      <c r="T1982" s="6" cm="1">
        <f t="array" ref="T1982">_xlfn.IFS(laptop_prices3[[#This Row],[Storage]]="512GB SSD", 512, laptop_prices3[[#This Row],[Storage]] = "1TB SSD", 1000, laptop_prices3[[#This Row],[Storage]] = "2TB SSD", 2000, laptop_prices3[[#This Row],[Storage]]= "256GB SSD", 256, laptop_prices3[[#This Row],[Storage]] = "1TB HDD", 1000*0.7)</f>
        <v>2000</v>
      </c>
      <c r="U1982" s="5">
        <f>laptop_prices3[[#This Row],[Storage Raw Value]]/ScoreCard!$J$3*ScoreCard!$J$5</f>
        <v>8</v>
      </c>
    </row>
    <row r="1983" spans="2:21" x14ac:dyDescent="0.2">
      <c r="B1983" s="4" cm="1">
        <f t="array" ref="B1983">SUM(laptop_prices3[[#This Row],[RAM Comp]:[Weight Comp]]+laptop_prices3[[#This Row],[Storage Comp]])</f>
        <v>22.91084916047344</v>
      </c>
      <c r="C1983">
        <v>1981</v>
      </c>
      <c r="D1983" t="s">
        <v>23</v>
      </c>
      <c r="E1983" t="s">
        <v>48</v>
      </c>
      <c r="F1983">
        <v>8</v>
      </c>
      <c r="G1983" t="s">
        <v>19</v>
      </c>
      <c r="H1983" t="s">
        <v>14</v>
      </c>
      <c r="I1983">
        <v>15.6</v>
      </c>
      <c r="J1983" t="s">
        <v>43</v>
      </c>
      <c r="K1983">
        <v>4.4000000000000004</v>
      </c>
      <c r="L1983">
        <v>3.21</v>
      </c>
      <c r="M1983" t="s">
        <v>46</v>
      </c>
      <c r="N1983">
        <v>1346.44</v>
      </c>
      <c r="O1983" s="5">
        <f>(ScoreCard!$E$3-laptop_prices3[[#This Row],[Price ($)]])/ScoreCard!$E$3*ScoreCard!$E$5</f>
        <v>4.3771026325236768</v>
      </c>
      <c r="P1983" s="5">
        <f>laptop_prices3[[#This Row],[RAM (GB)]]/ScoreCard!$F$3*ScoreCard!$F$5</f>
        <v>0.875</v>
      </c>
      <c r="Q1983" s="5">
        <f>laptop_prices3[[#This Row],[Screen Size (inch)]]/ScoreCard!$G$3*ScoreCard!$G$5</f>
        <v>1.8034682080924855</v>
      </c>
      <c r="R1983" s="5">
        <f>laptop_prices3[[#This Row],[Battery Life (hours)]]/ScoreCard!$H$3*ScoreCard!$H$5</f>
        <v>2.5666666666666669</v>
      </c>
      <c r="S1983" s="5">
        <f>ScoreCard!$I$3-laptop_prices3[[#This Row],[Weight (kg)]]/ScoreCard!$I$3*ScoreCard!$I$5</f>
        <v>1.6657142857142857</v>
      </c>
      <c r="T1983" s="6" cm="1">
        <f t="array" ref="T1983">_xlfn.IFS(laptop_prices3[[#This Row],[Storage]]="512GB SSD", 512, laptop_prices3[[#This Row],[Storage]] = "1TB SSD", 1000, laptop_prices3[[#This Row],[Storage]] = "2TB SSD", 2000, laptop_prices3[[#This Row],[Storage]]= "256GB SSD", 256, laptop_prices3[[#This Row],[Storage]] = "1TB HDD", 1000*0.7)</f>
        <v>1000</v>
      </c>
      <c r="U1983" s="5">
        <f>laptop_prices3[[#This Row],[Storage Raw Value]]/ScoreCard!$J$3*ScoreCard!$J$5</f>
        <v>4</v>
      </c>
    </row>
    <row r="1984" spans="2:21" x14ac:dyDescent="0.2">
      <c r="B1984" s="4" cm="1">
        <f t="array" ref="B1984">SUM(laptop_prices3[[#This Row],[RAM Comp]:[Weight Comp]]+laptop_prices3[[#This Row],[Storage Comp]])</f>
        <v>26.027142857142856</v>
      </c>
      <c r="C1984">
        <v>1982</v>
      </c>
      <c r="D1984" t="s">
        <v>28</v>
      </c>
      <c r="E1984" t="s">
        <v>18</v>
      </c>
      <c r="F1984">
        <v>16</v>
      </c>
      <c r="G1984" t="s">
        <v>19</v>
      </c>
      <c r="H1984" t="s">
        <v>14</v>
      </c>
      <c r="I1984">
        <v>17.3</v>
      </c>
      <c r="J1984" t="s">
        <v>27</v>
      </c>
      <c r="K1984">
        <v>7.2</v>
      </c>
      <c r="L1984">
        <v>2.4900000000000002</v>
      </c>
      <c r="M1984" t="s">
        <v>22</v>
      </c>
      <c r="N1984">
        <v>2750.2</v>
      </c>
      <c r="O1984" s="5">
        <f>(ScoreCard!$E$3-laptop_prices3[[#This Row],[Price ($)]])/ScoreCard!$E$3*ScoreCard!$E$5</f>
        <v>3.7276875761018813</v>
      </c>
      <c r="P1984" s="5">
        <f>laptop_prices3[[#This Row],[RAM (GB)]]/ScoreCard!$F$3*ScoreCard!$F$5</f>
        <v>1.75</v>
      </c>
      <c r="Q1984" s="5">
        <f>laptop_prices3[[#This Row],[Screen Size (inch)]]/ScoreCard!$G$3*ScoreCard!$G$5</f>
        <v>2</v>
      </c>
      <c r="R1984" s="5">
        <f>laptop_prices3[[#This Row],[Battery Life (hours)]]/ScoreCard!$H$3*ScoreCard!$H$5</f>
        <v>4.2</v>
      </c>
      <c r="S1984" s="5">
        <f>ScoreCard!$I$3-laptop_prices3[[#This Row],[Weight (kg)]]/ScoreCard!$I$3*ScoreCard!$I$5</f>
        <v>2.077142857142857</v>
      </c>
      <c r="T1984" s="6" cm="1">
        <f t="array" ref="T1984">_xlfn.IFS(laptop_prices3[[#This Row],[Storage]]="512GB SSD", 512, laptop_prices3[[#This Row],[Storage]] = "1TB SSD", 1000, laptop_prices3[[#This Row],[Storage]] = "2TB SSD", 2000, laptop_prices3[[#This Row],[Storage]]= "256GB SSD", 256, laptop_prices3[[#This Row],[Storage]] = "1TB HDD", 1000*0.7)</f>
        <v>1000</v>
      </c>
      <c r="U1984" s="5">
        <f>laptop_prices3[[#This Row],[Storage Raw Value]]/ScoreCard!$J$3*ScoreCard!$J$5</f>
        <v>4</v>
      </c>
    </row>
    <row r="1985" spans="2:21" x14ac:dyDescent="0.2">
      <c r="B1985" s="4" cm="1">
        <f t="array" ref="B1985">SUM(laptop_prices3[[#This Row],[RAM Comp]:[Weight Comp]]+laptop_prices3[[#This Row],[Storage Comp]])</f>
        <v>40.722806220754194</v>
      </c>
      <c r="C1985">
        <v>1983</v>
      </c>
      <c r="D1985" t="s">
        <v>34</v>
      </c>
      <c r="E1985" t="s">
        <v>48</v>
      </c>
      <c r="F1985">
        <v>16</v>
      </c>
      <c r="G1985" t="s">
        <v>25</v>
      </c>
      <c r="H1985" t="s">
        <v>40</v>
      </c>
      <c r="I1985">
        <v>16</v>
      </c>
      <c r="J1985" t="s">
        <v>43</v>
      </c>
      <c r="K1985">
        <v>5.3</v>
      </c>
      <c r="L1985">
        <v>2.57</v>
      </c>
      <c r="M1985" t="s">
        <v>16</v>
      </c>
      <c r="N1985">
        <v>1520.45</v>
      </c>
      <c r="O1985" s="5">
        <f>(ScoreCard!$E$3-laptop_prices3[[#This Row],[Price ($)]])/ScoreCard!$E$3*ScoreCard!$E$5</f>
        <v>4.2966011835808686</v>
      </c>
      <c r="P1985" s="5">
        <f>laptop_prices3[[#This Row],[RAM (GB)]]/ScoreCard!$F$3*ScoreCard!$F$5</f>
        <v>1.75</v>
      </c>
      <c r="Q1985" s="5">
        <f>laptop_prices3[[#This Row],[Screen Size (inch)]]/ScoreCard!$G$3*ScoreCard!$G$5</f>
        <v>1.8497109826589595</v>
      </c>
      <c r="R1985" s="5">
        <f>laptop_prices3[[#This Row],[Battery Life (hours)]]/ScoreCard!$H$3*ScoreCard!$H$5</f>
        <v>3.0916666666666668</v>
      </c>
      <c r="S1985" s="5">
        <f>ScoreCard!$I$3-laptop_prices3[[#This Row],[Weight (kg)]]/ScoreCard!$I$3*ScoreCard!$I$5</f>
        <v>2.0314285714285716</v>
      </c>
      <c r="T1985" s="6" cm="1">
        <f t="array" ref="T1985">_xlfn.IFS(laptop_prices3[[#This Row],[Storage]]="512GB SSD", 512, laptop_prices3[[#This Row],[Storage]] = "1TB SSD", 1000, laptop_prices3[[#This Row],[Storage]] = "2TB SSD", 2000, laptop_prices3[[#This Row],[Storage]]= "256GB SSD", 256, laptop_prices3[[#This Row],[Storage]] = "1TB HDD", 1000*0.7)</f>
        <v>2000</v>
      </c>
      <c r="U1985" s="5">
        <f>laptop_prices3[[#This Row],[Storage Raw Value]]/ScoreCard!$J$3*ScoreCard!$J$5</f>
        <v>8</v>
      </c>
    </row>
    <row r="1986" spans="2:21" x14ac:dyDescent="0.2">
      <c r="B1986" s="4" cm="1">
        <f t="array" ref="B1986">SUM(laptop_prices3[[#This Row],[RAM Comp]:[Weight Comp]]+laptop_prices3[[#This Row],[Storage Comp]])</f>
        <v>22.378087255711534</v>
      </c>
      <c r="C1986">
        <v>1984</v>
      </c>
      <c r="D1986" t="s">
        <v>36</v>
      </c>
      <c r="E1986" t="s">
        <v>37</v>
      </c>
      <c r="F1986">
        <v>64</v>
      </c>
      <c r="G1986" t="s">
        <v>13</v>
      </c>
      <c r="H1986" t="s">
        <v>26</v>
      </c>
      <c r="I1986">
        <v>15.6</v>
      </c>
      <c r="J1986" t="s">
        <v>15</v>
      </c>
      <c r="K1986">
        <v>5.5</v>
      </c>
      <c r="L1986">
        <v>2.3199999999999998</v>
      </c>
      <c r="M1986" t="s">
        <v>22</v>
      </c>
      <c r="N1986">
        <v>5293.8</v>
      </c>
      <c r="O1986" s="5">
        <f>(ScoreCard!$E$3-laptop_prices3[[#This Row],[Price ($)]])/ScoreCard!$E$3*ScoreCard!$E$5</f>
        <v>2.5509535635110674</v>
      </c>
      <c r="P1986" s="5">
        <f>laptop_prices3[[#This Row],[RAM (GB)]]/ScoreCard!$F$3*ScoreCard!$F$5</f>
        <v>7</v>
      </c>
      <c r="Q1986" s="5">
        <f>laptop_prices3[[#This Row],[Screen Size (inch)]]/ScoreCard!$G$3*ScoreCard!$G$5</f>
        <v>1.8034682080924855</v>
      </c>
      <c r="R1986" s="5">
        <f>laptop_prices3[[#This Row],[Battery Life (hours)]]/ScoreCard!$H$3*ScoreCard!$H$5</f>
        <v>3.208333333333333</v>
      </c>
      <c r="S1986" s="5">
        <f>ScoreCard!$I$3-laptop_prices3[[#This Row],[Weight (kg)]]/ScoreCard!$I$3*ScoreCard!$I$5</f>
        <v>2.1742857142857144</v>
      </c>
      <c r="T1986" s="6" cm="1">
        <f t="array" ref="T1986">_xlfn.IFS(laptop_prices3[[#This Row],[Storage]]="512GB SSD", 512, laptop_prices3[[#This Row],[Storage]] = "1TB SSD", 1000, laptop_prices3[[#This Row],[Storage]] = "2TB SSD", 2000, laptop_prices3[[#This Row],[Storage]]= "256GB SSD", 256, laptop_prices3[[#This Row],[Storage]] = "1TB HDD", 1000*0.7)</f>
        <v>512</v>
      </c>
      <c r="U1986" s="5">
        <f>laptop_prices3[[#This Row],[Storage Raw Value]]/ScoreCard!$J$3*ScoreCard!$J$5</f>
        <v>2.048</v>
      </c>
    </row>
    <row r="1987" spans="2:21" x14ac:dyDescent="0.2">
      <c r="B1987" s="4" cm="1">
        <f t="array" ref="B1987">SUM(laptop_prices3[[#This Row],[RAM Comp]:[Weight Comp]]+laptop_prices3[[#This Row],[Storage Comp]])</f>
        <v>25.756738921001926</v>
      </c>
      <c r="C1987">
        <v>1985</v>
      </c>
      <c r="D1987" t="s">
        <v>28</v>
      </c>
      <c r="E1987" t="s">
        <v>41</v>
      </c>
      <c r="F1987">
        <v>4</v>
      </c>
      <c r="G1987" t="s">
        <v>19</v>
      </c>
      <c r="H1987" t="s">
        <v>14</v>
      </c>
      <c r="I1987">
        <v>13.3</v>
      </c>
      <c r="J1987" t="s">
        <v>21</v>
      </c>
      <c r="K1987">
        <v>10.7</v>
      </c>
      <c r="L1987">
        <v>3.43</v>
      </c>
      <c r="M1987" t="s">
        <v>16</v>
      </c>
      <c r="N1987">
        <v>1367.55</v>
      </c>
      <c r="O1987" s="5">
        <f>(ScoreCard!$E$3-laptop_prices3[[#This Row],[Price ($)]])/ScoreCard!$E$3*ScoreCard!$E$5</f>
        <v>4.3673366099549593</v>
      </c>
      <c r="P1987" s="5">
        <f>laptop_prices3[[#This Row],[RAM (GB)]]/ScoreCard!$F$3*ScoreCard!$F$5</f>
        <v>0.4375</v>
      </c>
      <c r="Q1987" s="5">
        <f>laptop_prices3[[#This Row],[Screen Size (inch)]]/ScoreCard!$G$3*ScoreCard!$G$5</f>
        <v>1.5375722543352601</v>
      </c>
      <c r="R1987" s="5">
        <f>laptop_prices3[[#This Row],[Battery Life (hours)]]/ScoreCard!$H$3*ScoreCard!$H$5</f>
        <v>6.2416666666666663</v>
      </c>
      <c r="S1987" s="5">
        <f>ScoreCard!$I$3-laptop_prices3[[#This Row],[Weight (kg)]]/ScoreCard!$I$3*ScoreCard!$I$5</f>
        <v>1.5399999999999998</v>
      </c>
      <c r="T1987" s="6" cm="1">
        <f t="array" ref="T1987">_xlfn.IFS(laptop_prices3[[#This Row],[Storage]]="512GB SSD", 512, laptop_prices3[[#This Row],[Storage]] = "1TB SSD", 1000, laptop_prices3[[#This Row],[Storage]] = "2TB SSD", 2000, laptop_prices3[[#This Row],[Storage]]= "256GB SSD", 256, laptop_prices3[[#This Row],[Storage]] = "1TB HDD", 1000*0.7)</f>
        <v>1000</v>
      </c>
      <c r="U1987" s="5">
        <f>laptop_prices3[[#This Row],[Storage Raw Value]]/ScoreCard!$J$3*ScoreCard!$J$5</f>
        <v>4</v>
      </c>
    </row>
    <row r="1988" spans="2:21" x14ac:dyDescent="0.2">
      <c r="B1988" s="4" cm="1">
        <f t="array" ref="B1988">SUM(laptop_prices3[[#This Row],[RAM Comp]:[Weight Comp]]+laptop_prices3[[#This Row],[Storage Comp]])</f>
        <v>42.89828654004954</v>
      </c>
      <c r="C1988">
        <v>1986</v>
      </c>
      <c r="D1988" t="s">
        <v>23</v>
      </c>
      <c r="E1988" t="s">
        <v>48</v>
      </c>
      <c r="F1988">
        <v>8</v>
      </c>
      <c r="G1988" t="s">
        <v>25</v>
      </c>
      <c r="H1988" t="s">
        <v>20</v>
      </c>
      <c r="I1988">
        <v>13.3</v>
      </c>
      <c r="J1988" t="s">
        <v>43</v>
      </c>
      <c r="K1988">
        <v>10.8</v>
      </c>
      <c r="L1988">
        <v>2.2999999999999998</v>
      </c>
      <c r="M1988" t="s">
        <v>30</v>
      </c>
      <c r="N1988">
        <v>1230.33</v>
      </c>
      <c r="O1988" s="5">
        <f>(ScoreCard!$E$3-laptop_prices3[[#This Row],[Price ($)]])/ScoreCard!$E$3*ScoreCard!$E$5</f>
        <v>4.4308180697787165</v>
      </c>
      <c r="P1988" s="5">
        <f>laptop_prices3[[#This Row],[RAM (GB)]]/ScoreCard!$F$3*ScoreCard!$F$5</f>
        <v>0.875</v>
      </c>
      <c r="Q1988" s="5">
        <f>laptop_prices3[[#This Row],[Screen Size (inch)]]/ScoreCard!$G$3*ScoreCard!$G$5</f>
        <v>1.5375722543352601</v>
      </c>
      <c r="R1988" s="5">
        <f>laptop_prices3[[#This Row],[Battery Life (hours)]]/ScoreCard!$H$3*ScoreCard!$H$5</f>
        <v>6.3</v>
      </c>
      <c r="S1988" s="5">
        <f>ScoreCard!$I$3-laptop_prices3[[#This Row],[Weight (kg)]]/ScoreCard!$I$3*ScoreCard!$I$5</f>
        <v>2.1857142857142859</v>
      </c>
      <c r="T1988" s="6" cm="1">
        <f t="array" ref="T1988">_xlfn.IFS(laptop_prices3[[#This Row],[Storage]]="512GB SSD", 512, laptop_prices3[[#This Row],[Storage]] = "1TB SSD", 1000, laptop_prices3[[#This Row],[Storage]] = "2TB SSD", 2000, laptop_prices3[[#This Row],[Storage]]= "256GB SSD", 256, laptop_prices3[[#This Row],[Storage]] = "1TB HDD", 1000*0.7)</f>
        <v>2000</v>
      </c>
      <c r="U1988" s="5">
        <f>laptop_prices3[[#This Row],[Storage Raw Value]]/ScoreCard!$J$3*ScoreCard!$J$5</f>
        <v>8</v>
      </c>
    </row>
    <row r="1989" spans="2:21" x14ac:dyDescent="0.2">
      <c r="B1989" s="4" cm="1">
        <f t="array" ref="B1989">SUM(laptop_prices3[[#This Row],[RAM Comp]:[Weight Comp]]+laptop_prices3[[#This Row],[Storage Comp]])</f>
        <v>42.48084916047344</v>
      </c>
      <c r="C1989">
        <v>1987</v>
      </c>
      <c r="D1989" t="s">
        <v>34</v>
      </c>
      <c r="E1989" t="s">
        <v>48</v>
      </c>
      <c r="F1989">
        <v>32</v>
      </c>
      <c r="G1989" t="s">
        <v>25</v>
      </c>
      <c r="H1989" t="s">
        <v>44</v>
      </c>
      <c r="I1989">
        <v>15.6</v>
      </c>
      <c r="J1989" t="s">
        <v>21</v>
      </c>
      <c r="K1989">
        <v>4.0999999999999996</v>
      </c>
      <c r="L1989">
        <v>1.25</v>
      </c>
      <c r="M1989" t="s">
        <v>46</v>
      </c>
      <c r="N1989">
        <v>1229.46</v>
      </c>
      <c r="O1989" s="5">
        <f>(ScoreCard!$E$3-laptop_prices3[[#This Row],[Price ($)]])/ScoreCard!$E$3*ScoreCard!$E$5</f>
        <v>4.4312205538921594</v>
      </c>
      <c r="P1989" s="5">
        <f>laptop_prices3[[#This Row],[RAM (GB)]]/ScoreCard!$F$3*ScoreCard!$F$5</f>
        <v>3.5</v>
      </c>
      <c r="Q1989" s="5">
        <f>laptop_prices3[[#This Row],[Screen Size (inch)]]/ScoreCard!$G$3*ScoreCard!$G$5</f>
        <v>1.8034682080924855</v>
      </c>
      <c r="R1989" s="5">
        <f>laptop_prices3[[#This Row],[Battery Life (hours)]]/ScoreCard!$H$3*ScoreCard!$H$5</f>
        <v>2.3916666666666662</v>
      </c>
      <c r="S1989" s="5">
        <f>ScoreCard!$I$3-laptop_prices3[[#This Row],[Weight (kg)]]/ScoreCard!$I$3*ScoreCard!$I$5</f>
        <v>2.7857142857142856</v>
      </c>
      <c r="T1989" s="6" cm="1">
        <f t="array" ref="T1989">_xlfn.IFS(laptop_prices3[[#This Row],[Storage]]="512GB SSD", 512, laptop_prices3[[#This Row],[Storage]] = "1TB SSD", 1000, laptop_prices3[[#This Row],[Storage]] = "2TB SSD", 2000, laptop_prices3[[#This Row],[Storage]]= "256GB SSD", 256, laptop_prices3[[#This Row],[Storage]] = "1TB HDD", 1000*0.7)</f>
        <v>2000</v>
      </c>
      <c r="U1989" s="5">
        <f>laptop_prices3[[#This Row],[Storage Raw Value]]/ScoreCard!$J$3*ScoreCard!$J$5</f>
        <v>8</v>
      </c>
    </row>
    <row r="1990" spans="2:21" x14ac:dyDescent="0.2">
      <c r="B1990" s="4" cm="1">
        <f t="array" ref="B1990">SUM(laptop_prices3[[#This Row],[RAM Comp]:[Weight Comp]]+laptop_prices3[[#This Row],[Storage Comp]])</f>
        <v>19.137372969997248</v>
      </c>
      <c r="C1990">
        <v>1988</v>
      </c>
      <c r="D1990" t="s">
        <v>34</v>
      </c>
      <c r="E1990" t="s">
        <v>18</v>
      </c>
      <c r="F1990">
        <v>32</v>
      </c>
      <c r="G1990" t="s">
        <v>13</v>
      </c>
      <c r="H1990" t="s">
        <v>35</v>
      </c>
      <c r="I1990">
        <v>15.6</v>
      </c>
      <c r="J1990" t="s">
        <v>21</v>
      </c>
      <c r="K1990">
        <v>5.2</v>
      </c>
      <c r="L1990">
        <v>1.56</v>
      </c>
      <c r="M1990" t="s">
        <v>30</v>
      </c>
      <c r="N1990">
        <v>1885.72</v>
      </c>
      <c r="O1990" s="5">
        <f>(ScoreCard!$E$3-laptop_prices3[[#This Row],[Price ($)]])/ScoreCard!$E$3*ScoreCard!$E$5</f>
        <v>4.1276179972390521</v>
      </c>
      <c r="P1990" s="5">
        <f>laptop_prices3[[#This Row],[RAM (GB)]]/ScoreCard!$F$3*ScoreCard!$F$5</f>
        <v>3.5</v>
      </c>
      <c r="Q1990" s="5">
        <f>laptop_prices3[[#This Row],[Screen Size (inch)]]/ScoreCard!$G$3*ScoreCard!$G$5</f>
        <v>1.8034682080924855</v>
      </c>
      <c r="R1990" s="5">
        <f>laptop_prices3[[#This Row],[Battery Life (hours)]]/ScoreCard!$H$3*ScoreCard!$H$5</f>
        <v>3.0333333333333332</v>
      </c>
      <c r="S1990" s="5">
        <f>ScoreCard!$I$3-laptop_prices3[[#This Row],[Weight (kg)]]/ScoreCard!$I$3*ScoreCard!$I$5</f>
        <v>2.6085714285714285</v>
      </c>
      <c r="T1990" s="6" cm="1">
        <f t="array" ref="T1990">_xlfn.IFS(laptop_prices3[[#This Row],[Storage]]="512GB SSD", 512, laptop_prices3[[#This Row],[Storage]] = "1TB SSD", 1000, laptop_prices3[[#This Row],[Storage]] = "2TB SSD", 2000, laptop_prices3[[#This Row],[Storage]]= "256GB SSD", 256, laptop_prices3[[#This Row],[Storage]] = "1TB HDD", 1000*0.7)</f>
        <v>512</v>
      </c>
      <c r="U1990" s="5">
        <f>laptop_prices3[[#This Row],[Storage Raw Value]]/ScoreCard!$J$3*ScoreCard!$J$5</f>
        <v>2.048</v>
      </c>
    </row>
    <row r="1991" spans="2:21" x14ac:dyDescent="0.2">
      <c r="B1991" s="4" cm="1">
        <f t="array" ref="B1991">SUM(laptop_prices3[[#This Row],[RAM Comp]:[Weight Comp]]+laptop_prices3[[#This Row],[Storage Comp]])</f>
        <v>20.970163776493255</v>
      </c>
      <c r="C1991">
        <v>1989</v>
      </c>
      <c r="D1991" t="s">
        <v>17</v>
      </c>
      <c r="E1991" t="s">
        <v>31</v>
      </c>
      <c r="F1991">
        <v>8</v>
      </c>
      <c r="G1991" t="s">
        <v>42</v>
      </c>
      <c r="H1991" t="s">
        <v>35</v>
      </c>
      <c r="I1991">
        <v>14</v>
      </c>
      <c r="J1991" t="s">
        <v>21</v>
      </c>
      <c r="K1991">
        <v>8.6</v>
      </c>
      <c r="L1991">
        <v>2.17</v>
      </c>
      <c r="M1991" t="s">
        <v>22</v>
      </c>
      <c r="N1991">
        <v>769.87</v>
      </c>
      <c r="O1991" s="5">
        <f>(ScoreCard!$E$3-laptop_prices3[[#This Row],[Price ($)]])/ScoreCard!$E$3*ScoreCard!$E$5</f>
        <v>4.6438385696362277</v>
      </c>
      <c r="P1991" s="5">
        <f>laptop_prices3[[#This Row],[RAM (GB)]]/ScoreCard!$F$3*ScoreCard!$F$5</f>
        <v>0.875</v>
      </c>
      <c r="Q1991" s="5">
        <f>laptop_prices3[[#This Row],[Screen Size (inch)]]/ScoreCard!$G$3*ScoreCard!$G$5</f>
        <v>1.6184971098265895</v>
      </c>
      <c r="R1991" s="5">
        <f>laptop_prices3[[#This Row],[Battery Life (hours)]]/ScoreCard!$H$3*ScoreCard!$H$5</f>
        <v>5.0166666666666666</v>
      </c>
      <c r="S1991" s="5">
        <f>ScoreCard!$I$3-laptop_prices3[[#This Row],[Weight (kg)]]/ScoreCard!$I$3*ScoreCard!$I$5</f>
        <v>2.2599999999999998</v>
      </c>
      <c r="T1991" s="6" cm="1">
        <f t="array" ref="T1991">_xlfn.IFS(laptop_prices3[[#This Row],[Storage]]="512GB SSD", 512, laptop_prices3[[#This Row],[Storage]] = "1TB SSD", 1000, laptop_prices3[[#This Row],[Storage]] = "2TB SSD", 2000, laptop_prices3[[#This Row],[Storage]]= "256GB SSD", 256, laptop_prices3[[#This Row],[Storage]] = "1TB HDD", 1000*0.7)</f>
        <v>700</v>
      </c>
      <c r="U1991" s="5">
        <f>laptop_prices3[[#This Row],[Storage Raw Value]]/ScoreCard!$J$3*ScoreCard!$J$5</f>
        <v>2.8</v>
      </c>
    </row>
    <row r="1992" spans="2:21" x14ac:dyDescent="0.2">
      <c r="B1992" s="4" cm="1">
        <f t="array" ref="B1992">SUM(laptop_prices3[[#This Row],[RAM Comp]:[Weight Comp]]+laptop_prices3[[#This Row],[Storage Comp]])</f>
        <v>14.989453206716213</v>
      </c>
      <c r="C1992">
        <v>1990</v>
      </c>
      <c r="D1992" t="s">
        <v>34</v>
      </c>
      <c r="E1992" t="s">
        <v>37</v>
      </c>
      <c r="F1992">
        <v>4</v>
      </c>
      <c r="G1992" t="s">
        <v>13</v>
      </c>
      <c r="H1992" t="s">
        <v>14</v>
      </c>
      <c r="I1992">
        <v>13.3</v>
      </c>
      <c r="J1992" t="s">
        <v>27</v>
      </c>
      <c r="K1992">
        <v>5</v>
      </c>
      <c r="L1992">
        <v>2.79</v>
      </c>
      <c r="M1992" t="s">
        <v>22</v>
      </c>
      <c r="N1992">
        <v>2417.09</v>
      </c>
      <c r="O1992" s="5">
        <f>(ScoreCard!$E$3-laptop_prices3[[#This Row],[Price ($)]])/ScoreCard!$E$3*ScoreCard!$E$5</f>
        <v>3.8817927290088337</v>
      </c>
      <c r="P1992" s="5">
        <f>laptop_prices3[[#This Row],[RAM (GB)]]/ScoreCard!$F$3*ScoreCard!$F$5</f>
        <v>0.4375</v>
      </c>
      <c r="Q1992" s="5">
        <f>laptop_prices3[[#This Row],[Screen Size (inch)]]/ScoreCard!$G$3*ScoreCard!$G$5</f>
        <v>1.5375722543352601</v>
      </c>
      <c r="R1992" s="5">
        <f>laptop_prices3[[#This Row],[Battery Life (hours)]]/ScoreCard!$H$3*ScoreCard!$H$5</f>
        <v>2.916666666666667</v>
      </c>
      <c r="S1992" s="5">
        <f>ScoreCard!$I$3-laptop_prices3[[#This Row],[Weight (kg)]]/ScoreCard!$I$3*ScoreCard!$I$5</f>
        <v>1.9057142857142857</v>
      </c>
      <c r="T1992" s="6" cm="1">
        <f t="array" ref="T1992">_xlfn.IFS(laptop_prices3[[#This Row],[Storage]]="512GB SSD", 512, laptop_prices3[[#This Row],[Storage]] = "1TB SSD", 1000, laptop_prices3[[#This Row],[Storage]] = "2TB SSD", 2000, laptop_prices3[[#This Row],[Storage]]= "256GB SSD", 256, laptop_prices3[[#This Row],[Storage]] = "1TB HDD", 1000*0.7)</f>
        <v>512</v>
      </c>
      <c r="U1992" s="5">
        <f>laptop_prices3[[#This Row],[Storage Raw Value]]/ScoreCard!$J$3*ScoreCard!$J$5</f>
        <v>2.048</v>
      </c>
    </row>
    <row r="1993" spans="2:21" x14ac:dyDescent="0.2">
      <c r="B1993" s="4" cm="1">
        <f t="array" ref="B1993">SUM(laptop_prices3[[#This Row],[RAM Comp]:[Weight Comp]]+laptop_prices3[[#This Row],[Storage Comp]])</f>
        <v>19.006658684282961</v>
      </c>
      <c r="C1993">
        <v>1991</v>
      </c>
      <c r="D1993" t="s">
        <v>11</v>
      </c>
      <c r="E1993" t="s">
        <v>48</v>
      </c>
      <c r="F1993">
        <v>16</v>
      </c>
      <c r="G1993" t="s">
        <v>13</v>
      </c>
      <c r="H1993" t="s">
        <v>14</v>
      </c>
      <c r="I1993">
        <v>15.6</v>
      </c>
      <c r="J1993" t="s">
        <v>43</v>
      </c>
      <c r="K1993">
        <v>9.6999999999999993</v>
      </c>
      <c r="L1993">
        <v>3.32</v>
      </c>
      <c r="M1993" t="s">
        <v>30</v>
      </c>
      <c r="N1993">
        <v>2321.2199999999998</v>
      </c>
      <c r="O1993" s="5">
        <f>(ScoreCard!$E$3-laptop_prices3[[#This Row],[Price ($)]])/ScoreCard!$E$3*ScoreCard!$E$5</f>
        <v>3.9261446278085992</v>
      </c>
      <c r="P1993" s="5">
        <f>laptop_prices3[[#This Row],[RAM (GB)]]/ScoreCard!$F$3*ScoreCard!$F$5</f>
        <v>1.75</v>
      </c>
      <c r="Q1993" s="5">
        <f>laptop_prices3[[#This Row],[Screen Size (inch)]]/ScoreCard!$G$3*ScoreCard!$G$5</f>
        <v>1.8034682080924855</v>
      </c>
      <c r="R1993" s="5">
        <f>laptop_prices3[[#This Row],[Battery Life (hours)]]/ScoreCard!$H$3*ScoreCard!$H$5</f>
        <v>5.6583333333333323</v>
      </c>
      <c r="S1993" s="5">
        <f>ScoreCard!$I$3-laptop_prices3[[#This Row],[Weight (kg)]]/ScoreCard!$I$3*ScoreCard!$I$5</f>
        <v>1.602857142857143</v>
      </c>
      <c r="T1993" s="6" cm="1">
        <f t="array" ref="T1993">_xlfn.IFS(laptop_prices3[[#This Row],[Storage]]="512GB SSD", 512, laptop_prices3[[#This Row],[Storage]] = "1TB SSD", 1000, laptop_prices3[[#This Row],[Storage]] = "2TB SSD", 2000, laptop_prices3[[#This Row],[Storage]]= "256GB SSD", 256, laptop_prices3[[#This Row],[Storage]] = "1TB HDD", 1000*0.7)</f>
        <v>512</v>
      </c>
      <c r="U1993" s="5">
        <f>laptop_prices3[[#This Row],[Storage Raw Value]]/ScoreCard!$J$3*ScoreCard!$J$5</f>
        <v>2.048</v>
      </c>
    </row>
    <row r="1994" spans="2:21" x14ac:dyDescent="0.2">
      <c r="B1994" s="4" cm="1">
        <f t="array" ref="B1994">SUM(laptop_prices3[[#This Row],[RAM Comp]:[Weight Comp]]+laptop_prices3[[#This Row],[Storage Comp]])</f>
        <v>21.028333333333332</v>
      </c>
      <c r="C1994">
        <v>1992</v>
      </c>
      <c r="D1994" t="s">
        <v>36</v>
      </c>
      <c r="E1994" t="s">
        <v>24</v>
      </c>
      <c r="F1994">
        <v>32</v>
      </c>
      <c r="G1994" t="s">
        <v>42</v>
      </c>
      <c r="H1994" t="s">
        <v>20</v>
      </c>
      <c r="I1994">
        <v>17.3</v>
      </c>
      <c r="J1994" t="s">
        <v>21</v>
      </c>
      <c r="K1994">
        <v>4.3</v>
      </c>
      <c r="L1994">
        <v>2.94</v>
      </c>
      <c r="M1994" t="s">
        <v>30</v>
      </c>
      <c r="N1994">
        <v>1212.56</v>
      </c>
      <c r="O1994" s="5">
        <f>(ScoreCard!$E$3-laptop_prices3[[#This Row],[Price ($)]])/ScoreCard!$E$3*ScoreCard!$E$5</f>
        <v>4.4390389234521486</v>
      </c>
      <c r="P1994" s="5">
        <f>laptop_prices3[[#This Row],[RAM (GB)]]/ScoreCard!$F$3*ScoreCard!$F$5</f>
        <v>3.5</v>
      </c>
      <c r="Q1994" s="5">
        <f>laptop_prices3[[#This Row],[Screen Size (inch)]]/ScoreCard!$G$3*ScoreCard!$G$5</f>
        <v>2</v>
      </c>
      <c r="R1994" s="5">
        <f>laptop_prices3[[#This Row],[Battery Life (hours)]]/ScoreCard!$H$3*ScoreCard!$H$5</f>
        <v>2.5083333333333333</v>
      </c>
      <c r="S1994" s="5">
        <f>ScoreCard!$I$3-laptop_prices3[[#This Row],[Weight (kg)]]/ScoreCard!$I$3*ScoreCard!$I$5</f>
        <v>1.82</v>
      </c>
      <c r="T1994" s="6" cm="1">
        <f t="array" ref="T1994">_xlfn.IFS(laptop_prices3[[#This Row],[Storage]]="512GB SSD", 512, laptop_prices3[[#This Row],[Storage]] = "1TB SSD", 1000, laptop_prices3[[#This Row],[Storage]] = "2TB SSD", 2000, laptop_prices3[[#This Row],[Storage]]= "256GB SSD", 256, laptop_prices3[[#This Row],[Storage]] = "1TB HDD", 1000*0.7)</f>
        <v>700</v>
      </c>
      <c r="U1994" s="5">
        <f>laptop_prices3[[#This Row],[Storage Raw Value]]/ScoreCard!$J$3*ScoreCard!$J$5</f>
        <v>2.8</v>
      </c>
    </row>
    <row r="1995" spans="2:21" x14ac:dyDescent="0.2">
      <c r="B1995" s="4" cm="1">
        <f t="array" ref="B1995">SUM(laptop_prices3[[#This Row],[RAM Comp]:[Weight Comp]]+laptop_prices3[[#This Row],[Storage Comp]])</f>
        <v>23.63013487475915</v>
      </c>
      <c r="C1995">
        <v>1993</v>
      </c>
      <c r="D1995" t="s">
        <v>17</v>
      </c>
      <c r="E1995" t="s">
        <v>48</v>
      </c>
      <c r="F1995">
        <v>16</v>
      </c>
      <c r="G1995" t="s">
        <v>42</v>
      </c>
      <c r="H1995" t="s">
        <v>32</v>
      </c>
      <c r="I1995">
        <v>15.6</v>
      </c>
      <c r="J1995" t="s">
        <v>15</v>
      </c>
      <c r="K1995">
        <v>11</v>
      </c>
      <c r="L1995">
        <v>1.82</v>
      </c>
      <c r="M1995" t="s">
        <v>46</v>
      </c>
      <c r="N1995">
        <v>2377.9299999999998</v>
      </c>
      <c r="O1995" s="5">
        <f>(ScoreCard!$E$3-laptop_prices3[[#This Row],[Price ($)]])/ScoreCard!$E$3*ScoreCard!$E$5</f>
        <v>3.8999091403679538</v>
      </c>
      <c r="P1995" s="5">
        <f>laptop_prices3[[#This Row],[RAM (GB)]]/ScoreCard!$F$3*ScoreCard!$F$5</f>
        <v>1.75</v>
      </c>
      <c r="Q1995" s="5">
        <f>laptop_prices3[[#This Row],[Screen Size (inch)]]/ScoreCard!$G$3*ScoreCard!$G$5</f>
        <v>1.8034682080924855</v>
      </c>
      <c r="R1995" s="5">
        <f>laptop_prices3[[#This Row],[Battery Life (hours)]]/ScoreCard!$H$3*ScoreCard!$H$5</f>
        <v>6.4166666666666661</v>
      </c>
      <c r="S1995" s="5">
        <f>ScoreCard!$I$3-laptop_prices3[[#This Row],[Weight (kg)]]/ScoreCard!$I$3*ScoreCard!$I$5</f>
        <v>2.46</v>
      </c>
      <c r="T1995" s="6" cm="1">
        <f t="array" ref="T1995">_xlfn.IFS(laptop_prices3[[#This Row],[Storage]]="512GB SSD", 512, laptop_prices3[[#This Row],[Storage]] = "1TB SSD", 1000, laptop_prices3[[#This Row],[Storage]] = "2TB SSD", 2000, laptop_prices3[[#This Row],[Storage]]= "256GB SSD", 256, laptop_prices3[[#This Row],[Storage]] = "1TB HDD", 1000*0.7)</f>
        <v>700</v>
      </c>
      <c r="U1995" s="5">
        <f>laptop_prices3[[#This Row],[Storage Raw Value]]/ScoreCard!$J$3*ScoreCard!$J$5</f>
        <v>2.8</v>
      </c>
    </row>
    <row r="1996" spans="2:21" x14ac:dyDescent="0.2">
      <c r="B1996" s="4" cm="1">
        <f t="array" ref="B1996">SUM(laptop_prices3[[#This Row],[RAM Comp]:[Weight Comp]]+laptop_prices3[[#This Row],[Storage Comp]])</f>
        <v>25.653282411230386</v>
      </c>
      <c r="C1996">
        <v>1994</v>
      </c>
      <c r="D1996" t="s">
        <v>47</v>
      </c>
      <c r="E1996" t="s">
        <v>24</v>
      </c>
      <c r="F1996">
        <v>8</v>
      </c>
      <c r="G1996" t="s">
        <v>19</v>
      </c>
      <c r="H1996" t="s">
        <v>44</v>
      </c>
      <c r="I1996">
        <v>16</v>
      </c>
      <c r="J1996" t="s">
        <v>43</v>
      </c>
      <c r="K1996">
        <v>7.2</v>
      </c>
      <c r="L1996">
        <v>1.35</v>
      </c>
      <c r="M1996" t="s">
        <v>16</v>
      </c>
      <c r="N1996">
        <v>985.93</v>
      </c>
      <c r="O1996" s="5">
        <f>(ScoreCard!$E$3-laptop_prices3[[#This Row],[Price ($)]])/ScoreCard!$E$3*ScoreCard!$E$5</f>
        <v>4.543883721877001</v>
      </c>
      <c r="P1996" s="5">
        <f>laptop_prices3[[#This Row],[RAM (GB)]]/ScoreCard!$F$3*ScoreCard!$F$5</f>
        <v>0.875</v>
      </c>
      <c r="Q1996" s="5">
        <f>laptop_prices3[[#This Row],[Screen Size (inch)]]/ScoreCard!$G$3*ScoreCard!$G$5</f>
        <v>1.8497109826589595</v>
      </c>
      <c r="R1996" s="5">
        <f>laptop_prices3[[#This Row],[Battery Life (hours)]]/ScoreCard!$H$3*ScoreCard!$H$5</f>
        <v>4.2</v>
      </c>
      <c r="S1996" s="5">
        <f>ScoreCard!$I$3-laptop_prices3[[#This Row],[Weight (kg)]]/ScoreCard!$I$3*ScoreCard!$I$5</f>
        <v>2.7285714285714286</v>
      </c>
      <c r="T1996" s="6" cm="1">
        <f t="array" ref="T1996">_xlfn.IFS(laptop_prices3[[#This Row],[Storage]]="512GB SSD", 512, laptop_prices3[[#This Row],[Storage]] = "1TB SSD", 1000, laptop_prices3[[#This Row],[Storage]] = "2TB SSD", 2000, laptop_prices3[[#This Row],[Storage]]= "256GB SSD", 256, laptop_prices3[[#This Row],[Storage]] = "1TB HDD", 1000*0.7)</f>
        <v>1000</v>
      </c>
      <c r="U1996" s="5">
        <f>laptop_prices3[[#This Row],[Storage Raw Value]]/ScoreCard!$J$3*ScoreCard!$J$5</f>
        <v>4</v>
      </c>
    </row>
    <row r="1997" spans="2:21" x14ac:dyDescent="0.2">
      <c r="B1997" s="4" cm="1">
        <f t="array" ref="B1997">SUM(laptop_prices3[[#This Row],[RAM Comp]:[Weight Comp]]+laptop_prices3[[#This Row],[Storage Comp]])</f>
        <v>18.529663776493255</v>
      </c>
      <c r="C1997">
        <v>1995</v>
      </c>
      <c r="D1997" t="s">
        <v>47</v>
      </c>
      <c r="E1997" t="s">
        <v>24</v>
      </c>
      <c r="F1997">
        <v>4</v>
      </c>
      <c r="G1997" t="s">
        <v>13</v>
      </c>
      <c r="H1997" t="s">
        <v>26</v>
      </c>
      <c r="I1997">
        <v>14</v>
      </c>
      <c r="J1997" t="s">
        <v>27</v>
      </c>
      <c r="K1997">
        <v>9.5</v>
      </c>
      <c r="L1997">
        <v>1.33</v>
      </c>
      <c r="M1997" t="s">
        <v>30</v>
      </c>
      <c r="N1997">
        <v>1814</v>
      </c>
      <c r="O1997" s="5">
        <f>(ScoreCard!$E$3-laptop_prices3[[#This Row],[Price ($)]])/ScoreCard!$E$3*ScoreCard!$E$5</f>
        <v>4.1607974922001354</v>
      </c>
      <c r="P1997" s="5">
        <f>laptop_prices3[[#This Row],[RAM (GB)]]/ScoreCard!$F$3*ScoreCard!$F$5</f>
        <v>0.4375</v>
      </c>
      <c r="Q1997" s="5">
        <f>laptop_prices3[[#This Row],[Screen Size (inch)]]/ScoreCard!$G$3*ScoreCard!$G$5</f>
        <v>1.6184971098265895</v>
      </c>
      <c r="R1997" s="5">
        <f>laptop_prices3[[#This Row],[Battery Life (hours)]]/ScoreCard!$H$3*ScoreCard!$H$5</f>
        <v>5.5416666666666661</v>
      </c>
      <c r="S1997" s="5">
        <f>ScoreCard!$I$3-laptop_prices3[[#This Row],[Weight (kg)]]/ScoreCard!$I$3*ScoreCard!$I$5</f>
        <v>2.74</v>
      </c>
      <c r="T1997" s="6" cm="1">
        <f t="array" ref="T1997">_xlfn.IFS(laptop_prices3[[#This Row],[Storage]]="512GB SSD", 512, laptop_prices3[[#This Row],[Storage]] = "1TB SSD", 1000, laptop_prices3[[#This Row],[Storage]] = "2TB SSD", 2000, laptop_prices3[[#This Row],[Storage]]= "256GB SSD", 256, laptop_prices3[[#This Row],[Storage]] = "1TB HDD", 1000*0.7)</f>
        <v>512</v>
      </c>
      <c r="U1997" s="5">
        <f>laptop_prices3[[#This Row],[Storage Raw Value]]/ScoreCard!$J$3*ScoreCard!$J$5</f>
        <v>2.048</v>
      </c>
    </row>
    <row r="1998" spans="2:21" x14ac:dyDescent="0.2">
      <c r="B1998" s="4" cm="1">
        <f t="array" ref="B1998">SUM(laptop_prices3[[#This Row],[RAM Comp]:[Weight Comp]]+laptop_prices3[[#This Row],[Storage Comp]])</f>
        <v>26.01995320671621</v>
      </c>
      <c r="C1998">
        <v>1996</v>
      </c>
      <c r="D1998" t="s">
        <v>36</v>
      </c>
      <c r="E1998" t="s">
        <v>31</v>
      </c>
      <c r="F1998">
        <v>16</v>
      </c>
      <c r="G1998" t="s">
        <v>19</v>
      </c>
      <c r="H1998" t="s">
        <v>44</v>
      </c>
      <c r="I1998">
        <v>13.3</v>
      </c>
      <c r="J1998" t="s">
        <v>15</v>
      </c>
      <c r="K1998">
        <v>8</v>
      </c>
      <c r="L1998">
        <v>2.5099999999999998</v>
      </c>
      <c r="M1998" t="s">
        <v>22</v>
      </c>
      <c r="N1998">
        <v>941.56</v>
      </c>
      <c r="O1998" s="5">
        <f>(ScoreCard!$E$3-laptop_prices3[[#This Row],[Price ($)]])/ScoreCard!$E$3*ScoreCard!$E$5</f>
        <v>4.5644104116626023</v>
      </c>
      <c r="P1998" s="5">
        <f>laptop_prices3[[#This Row],[RAM (GB)]]/ScoreCard!$F$3*ScoreCard!$F$5</f>
        <v>1.75</v>
      </c>
      <c r="Q1998" s="5">
        <f>laptop_prices3[[#This Row],[Screen Size (inch)]]/ScoreCard!$G$3*ScoreCard!$G$5</f>
        <v>1.5375722543352601</v>
      </c>
      <c r="R1998" s="5">
        <f>laptop_prices3[[#This Row],[Battery Life (hours)]]/ScoreCard!$H$3*ScoreCard!$H$5</f>
        <v>4.6666666666666661</v>
      </c>
      <c r="S1998" s="5">
        <f>ScoreCard!$I$3-laptop_prices3[[#This Row],[Weight (kg)]]/ScoreCard!$I$3*ScoreCard!$I$5</f>
        <v>2.0657142857142858</v>
      </c>
      <c r="T1998" s="6" cm="1">
        <f t="array" ref="T1998">_xlfn.IFS(laptop_prices3[[#This Row],[Storage]]="512GB SSD", 512, laptop_prices3[[#This Row],[Storage]] = "1TB SSD", 1000, laptop_prices3[[#This Row],[Storage]] = "2TB SSD", 2000, laptop_prices3[[#This Row],[Storage]]= "256GB SSD", 256, laptop_prices3[[#This Row],[Storage]] = "1TB HDD", 1000*0.7)</f>
        <v>1000</v>
      </c>
      <c r="U1998" s="5">
        <f>laptop_prices3[[#This Row],[Storage Raw Value]]/ScoreCard!$J$3*ScoreCard!$J$5</f>
        <v>4</v>
      </c>
    </row>
    <row r="1999" spans="2:21" x14ac:dyDescent="0.2">
      <c r="B1999" s="4" cm="1">
        <f t="array" ref="B1999">SUM(laptop_prices3[[#This Row],[RAM Comp]:[Weight Comp]]+laptop_prices3[[#This Row],[Storage Comp]])</f>
        <v>24.648706303330581</v>
      </c>
      <c r="C1999">
        <v>1997</v>
      </c>
      <c r="D1999" t="s">
        <v>34</v>
      </c>
      <c r="E1999" t="s">
        <v>18</v>
      </c>
      <c r="F1999">
        <v>16</v>
      </c>
      <c r="G1999" t="s">
        <v>19</v>
      </c>
      <c r="H1999" t="s">
        <v>32</v>
      </c>
      <c r="I1999">
        <v>15.6</v>
      </c>
      <c r="J1999" t="s">
        <v>43</v>
      </c>
      <c r="K1999">
        <v>4.4000000000000004</v>
      </c>
      <c r="L1999">
        <v>1.7</v>
      </c>
      <c r="M1999" t="s">
        <v>22</v>
      </c>
      <c r="N1999">
        <v>1779.06</v>
      </c>
      <c r="O1999" s="5">
        <f>(ScoreCard!$E$3-laptop_prices3[[#This Row],[Price ($)]])/ScoreCard!$E$3*ScoreCard!$E$5</f>
        <v>4.1769616242963465</v>
      </c>
      <c r="P1999" s="5">
        <f>laptop_prices3[[#This Row],[RAM (GB)]]/ScoreCard!$F$3*ScoreCard!$F$5</f>
        <v>1.75</v>
      </c>
      <c r="Q1999" s="5">
        <f>laptop_prices3[[#This Row],[Screen Size (inch)]]/ScoreCard!$G$3*ScoreCard!$G$5</f>
        <v>1.8034682080924855</v>
      </c>
      <c r="R1999" s="5">
        <f>laptop_prices3[[#This Row],[Battery Life (hours)]]/ScoreCard!$H$3*ScoreCard!$H$5</f>
        <v>2.5666666666666669</v>
      </c>
      <c r="S1999" s="5">
        <f>ScoreCard!$I$3-laptop_prices3[[#This Row],[Weight (kg)]]/ScoreCard!$I$3*ScoreCard!$I$5</f>
        <v>2.5285714285714285</v>
      </c>
      <c r="T1999" s="6" cm="1">
        <f t="array" ref="T1999">_xlfn.IFS(laptop_prices3[[#This Row],[Storage]]="512GB SSD", 512, laptop_prices3[[#This Row],[Storage]] = "1TB SSD", 1000, laptop_prices3[[#This Row],[Storage]] = "2TB SSD", 2000, laptop_prices3[[#This Row],[Storage]]= "256GB SSD", 256, laptop_prices3[[#This Row],[Storage]] = "1TB HDD", 1000*0.7)</f>
        <v>1000</v>
      </c>
      <c r="U1999" s="5">
        <f>laptop_prices3[[#This Row],[Storage Raw Value]]/ScoreCard!$J$3*ScoreCard!$J$5</f>
        <v>4</v>
      </c>
    </row>
    <row r="2000" spans="2:21" x14ac:dyDescent="0.2">
      <c r="B2000" s="4" cm="1">
        <f t="array" ref="B2000">SUM(laptop_prices3[[#This Row],[RAM Comp]:[Weight Comp]]+laptop_prices3[[#This Row],[Storage Comp]])</f>
        <v>30.098286540049546</v>
      </c>
      <c r="C2000">
        <v>1998</v>
      </c>
      <c r="D2000" t="s">
        <v>34</v>
      </c>
      <c r="E2000" t="s">
        <v>37</v>
      </c>
      <c r="F2000">
        <v>32</v>
      </c>
      <c r="G2000" t="s">
        <v>19</v>
      </c>
      <c r="H2000" t="s">
        <v>44</v>
      </c>
      <c r="I2000">
        <v>13.3</v>
      </c>
      <c r="J2000" t="s">
        <v>15</v>
      </c>
      <c r="K2000">
        <v>11.1</v>
      </c>
      <c r="L2000">
        <v>1.6</v>
      </c>
      <c r="M2000" t="s">
        <v>16</v>
      </c>
      <c r="N2000">
        <v>2356.42</v>
      </c>
      <c r="O2000" s="5">
        <f>(ScoreCard!$E$3-laptop_prices3[[#This Row],[Price ($)]])/ScoreCard!$E$3*ScoreCard!$E$5</f>
        <v>3.9098602131037725</v>
      </c>
      <c r="P2000" s="5">
        <f>laptop_prices3[[#This Row],[RAM (GB)]]/ScoreCard!$F$3*ScoreCard!$F$5</f>
        <v>3.5</v>
      </c>
      <c r="Q2000" s="5">
        <f>laptop_prices3[[#This Row],[Screen Size (inch)]]/ScoreCard!$G$3*ScoreCard!$G$5</f>
        <v>1.5375722543352601</v>
      </c>
      <c r="R2000" s="5">
        <f>laptop_prices3[[#This Row],[Battery Life (hours)]]/ScoreCard!$H$3*ScoreCard!$H$5</f>
        <v>6.4749999999999996</v>
      </c>
      <c r="S2000" s="5">
        <f>ScoreCard!$I$3-laptop_prices3[[#This Row],[Weight (kg)]]/ScoreCard!$I$3*ScoreCard!$I$5</f>
        <v>2.5857142857142854</v>
      </c>
      <c r="T2000" s="6" cm="1">
        <f t="array" ref="T2000">_xlfn.IFS(laptop_prices3[[#This Row],[Storage]]="512GB SSD", 512, laptop_prices3[[#This Row],[Storage]] = "1TB SSD", 1000, laptop_prices3[[#This Row],[Storage]] = "2TB SSD", 2000, laptop_prices3[[#This Row],[Storage]]= "256GB SSD", 256, laptop_prices3[[#This Row],[Storage]] = "1TB HDD", 1000*0.7)</f>
        <v>1000</v>
      </c>
      <c r="U2000" s="5">
        <f>laptop_prices3[[#This Row],[Storage Raw Value]]/ScoreCard!$J$3*ScoreCard!$J$5</f>
        <v>4</v>
      </c>
    </row>
    <row r="2001" spans="2:21" x14ac:dyDescent="0.2">
      <c r="B2001" s="4" cm="1">
        <f t="array" ref="B2001">SUM(laptop_prices3[[#This Row],[RAM Comp]:[Weight Comp]]+laptop_prices3[[#This Row],[Storage Comp]])</f>
        <v>28.5630209193504</v>
      </c>
      <c r="C2001">
        <v>1999</v>
      </c>
      <c r="D2001" t="s">
        <v>33</v>
      </c>
      <c r="E2001" t="s">
        <v>24</v>
      </c>
      <c r="F2001">
        <v>16</v>
      </c>
      <c r="G2001" t="s">
        <v>19</v>
      </c>
      <c r="H2001" t="s">
        <v>20</v>
      </c>
      <c r="I2001">
        <v>14</v>
      </c>
      <c r="J2001" t="s">
        <v>21</v>
      </c>
      <c r="K2001">
        <v>11.3</v>
      </c>
      <c r="L2001">
        <v>1.57</v>
      </c>
      <c r="M2001" t="s">
        <v>30</v>
      </c>
      <c r="N2001">
        <v>977.21</v>
      </c>
      <c r="O2001" s="5">
        <f>(ScoreCard!$E$3-laptop_prices3[[#This Row],[Price ($)]])/ScoreCard!$E$3*ScoreCard!$E$5</f>
        <v>4.5479178155197868</v>
      </c>
      <c r="P2001" s="5">
        <f>laptop_prices3[[#This Row],[RAM (GB)]]/ScoreCard!$F$3*ScoreCard!$F$5</f>
        <v>1.75</v>
      </c>
      <c r="Q2001" s="5">
        <f>laptop_prices3[[#This Row],[Screen Size (inch)]]/ScoreCard!$G$3*ScoreCard!$G$5</f>
        <v>1.6184971098265895</v>
      </c>
      <c r="R2001" s="5">
        <f>laptop_prices3[[#This Row],[Battery Life (hours)]]/ScoreCard!$H$3*ScoreCard!$H$5</f>
        <v>6.5916666666666677</v>
      </c>
      <c r="S2001" s="5">
        <f>ScoreCard!$I$3-laptop_prices3[[#This Row],[Weight (kg)]]/ScoreCard!$I$3*ScoreCard!$I$5</f>
        <v>2.6028571428571428</v>
      </c>
      <c r="T2001" s="6" cm="1">
        <f t="array" ref="T2001">_xlfn.IFS(laptop_prices3[[#This Row],[Storage]]="512GB SSD", 512, laptop_prices3[[#This Row],[Storage]] = "1TB SSD", 1000, laptop_prices3[[#This Row],[Storage]] = "2TB SSD", 2000, laptop_prices3[[#This Row],[Storage]]= "256GB SSD", 256, laptop_prices3[[#This Row],[Storage]] = "1TB HDD", 1000*0.7)</f>
        <v>1000</v>
      </c>
      <c r="U2001" s="5">
        <f>laptop_prices3[[#This Row],[Storage Raw Value]]/ScoreCard!$J$3*ScoreCard!$J$5</f>
        <v>4</v>
      </c>
    </row>
    <row r="2002" spans="2:21" x14ac:dyDescent="0.2">
      <c r="B2002" s="4" cm="1">
        <f t="array" ref="B2002">SUM(laptop_prices3[[#This Row],[RAM Comp]:[Weight Comp]]+laptop_prices3[[#This Row],[Storage Comp]])</f>
        <v>16.547663363611342</v>
      </c>
      <c r="C2002">
        <v>2000</v>
      </c>
      <c r="D2002" t="s">
        <v>45</v>
      </c>
      <c r="E2002" t="s">
        <v>12</v>
      </c>
      <c r="F2002">
        <v>8</v>
      </c>
      <c r="G2002" t="s">
        <v>13</v>
      </c>
      <c r="H2002" t="s">
        <v>26</v>
      </c>
      <c r="I2002">
        <v>16</v>
      </c>
      <c r="J2002" t="s">
        <v>15</v>
      </c>
      <c r="K2002">
        <v>6.2</v>
      </c>
      <c r="L2002">
        <v>2.6</v>
      </c>
      <c r="M2002" t="s">
        <v>46</v>
      </c>
      <c r="N2002">
        <v>1111.58</v>
      </c>
      <c r="O2002" s="5">
        <f>(ScoreCard!$E$3-laptop_prices3[[#This Row],[Price ($)]])/ScoreCard!$E$3*ScoreCard!$E$5</f>
        <v>4.4857548381366188</v>
      </c>
      <c r="P2002" s="5">
        <f>laptop_prices3[[#This Row],[RAM (GB)]]/ScoreCard!$F$3*ScoreCard!$F$5</f>
        <v>0.875</v>
      </c>
      <c r="Q2002" s="5">
        <f>laptop_prices3[[#This Row],[Screen Size (inch)]]/ScoreCard!$G$3*ScoreCard!$G$5</f>
        <v>1.8497109826589595</v>
      </c>
      <c r="R2002" s="5">
        <f>laptop_prices3[[#This Row],[Battery Life (hours)]]/ScoreCard!$H$3*ScoreCard!$H$5</f>
        <v>3.6166666666666671</v>
      </c>
      <c r="S2002" s="5">
        <f>ScoreCard!$I$3-laptop_prices3[[#This Row],[Weight (kg)]]/ScoreCard!$I$3*ScoreCard!$I$5</f>
        <v>2.0142857142857142</v>
      </c>
      <c r="T2002" s="6" cm="1">
        <f t="array" ref="T2002">_xlfn.IFS(laptop_prices3[[#This Row],[Storage]]="512GB SSD", 512, laptop_prices3[[#This Row],[Storage]] = "1TB SSD", 1000, laptop_prices3[[#This Row],[Storage]] = "2TB SSD", 2000, laptop_prices3[[#This Row],[Storage]]= "256GB SSD", 256, laptop_prices3[[#This Row],[Storage]] = "1TB HDD", 1000*0.7)</f>
        <v>512</v>
      </c>
      <c r="U2002" s="5">
        <f>laptop_prices3[[#This Row],[Storage Raw Value]]/ScoreCard!$J$3*ScoreCard!$J$5</f>
        <v>2.048</v>
      </c>
    </row>
    <row r="2003" spans="2:21" x14ac:dyDescent="0.2">
      <c r="B2003" s="4" cm="1">
        <f t="array" ref="B2003">SUM(laptop_prices3[[#This Row],[RAM Comp]:[Weight Comp]]+laptop_prices3[[#This Row],[Storage Comp]])</f>
        <v>20.892853839801816</v>
      </c>
      <c r="C2003">
        <v>2001</v>
      </c>
      <c r="D2003" t="s">
        <v>45</v>
      </c>
      <c r="E2003" t="s">
        <v>24</v>
      </c>
      <c r="F2003">
        <v>64</v>
      </c>
      <c r="G2003" t="s">
        <v>29</v>
      </c>
      <c r="H2003" t="s">
        <v>40</v>
      </c>
      <c r="I2003">
        <v>16</v>
      </c>
      <c r="J2003" t="s">
        <v>21</v>
      </c>
      <c r="K2003">
        <v>10.199999999999999</v>
      </c>
      <c r="L2003">
        <v>2.63</v>
      </c>
      <c r="M2003" t="s">
        <v>22</v>
      </c>
      <c r="N2003">
        <v>2203.52</v>
      </c>
      <c r="O2003" s="5">
        <f>(ScoreCard!$E$3-laptop_prices3[[#This Row],[Price ($)]])/ScoreCard!$E$3*ScoreCard!$E$5</f>
        <v>3.9805956394778623</v>
      </c>
      <c r="P2003" s="5">
        <f>laptop_prices3[[#This Row],[RAM (GB)]]/ScoreCard!$F$3*ScoreCard!$F$5</f>
        <v>7</v>
      </c>
      <c r="Q2003" s="5">
        <f>laptop_prices3[[#This Row],[Screen Size (inch)]]/ScoreCard!$G$3*ScoreCard!$G$5</f>
        <v>1.8497109826589595</v>
      </c>
      <c r="R2003" s="5">
        <f>laptop_prices3[[#This Row],[Battery Life (hours)]]/ScoreCard!$H$3*ScoreCard!$H$5</f>
        <v>5.95</v>
      </c>
      <c r="S2003" s="5">
        <f>ScoreCard!$I$3-laptop_prices3[[#This Row],[Weight (kg)]]/ScoreCard!$I$3*ScoreCard!$I$5</f>
        <v>1.9971428571428571</v>
      </c>
      <c r="T2003" s="6" cm="1">
        <f t="array" ref="T2003">_xlfn.IFS(laptop_prices3[[#This Row],[Storage]]="512GB SSD", 512, laptop_prices3[[#This Row],[Storage]] = "1TB SSD", 1000, laptop_prices3[[#This Row],[Storage]] = "2TB SSD", 2000, laptop_prices3[[#This Row],[Storage]]= "256GB SSD", 256, laptop_prices3[[#This Row],[Storage]] = "1TB HDD", 1000*0.7)</f>
        <v>256</v>
      </c>
      <c r="U2003" s="5">
        <f>laptop_prices3[[#This Row],[Storage Raw Value]]/ScoreCard!$J$3*ScoreCard!$J$5</f>
        <v>1.024</v>
      </c>
    </row>
    <row r="2004" spans="2:21" x14ac:dyDescent="0.2">
      <c r="B2004" s="4" cm="1">
        <f t="array" ref="B2004">SUM(laptop_prices3[[#This Row],[RAM Comp]:[Weight Comp]]+laptop_prices3[[#This Row],[Storage Comp]])</f>
        <v>29.074238921001928</v>
      </c>
      <c r="C2004">
        <v>2002</v>
      </c>
      <c r="D2004" t="s">
        <v>33</v>
      </c>
      <c r="E2004" t="s">
        <v>31</v>
      </c>
      <c r="F2004">
        <v>64</v>
      </c>
      <c r="G2004" t="s">
        <v>19</v>
      </c>
      <c r="H2004" t="s">
        <v>44</v>
      </c>
      <c r="I2004">
        <v>13.3</v>
      </c>
      <c r="J2004" t="s">
        <v>43</v>
      </c>
      <c r="K2004">
        <v>5</v>
      </c>
      <c r="L2004">
        <v>3.29</v>
      </c>
      <c r="M2004" t="s">
        <v>16</v>
      </c>
      <c r="N2004">
        <v>1226.3800000000001</v>
      </c>
      <c r="O2004" s="5">
        <f>(ScoreCard!$E$3-laptop_prices3[[#This Row],[Price ($)]])/ScoreCard!$E$3*ScoreCard!$E$5</f>
        <v>4.4326454401788329</v>
      </c>
      <c r="P2004" s="5">
        <f>laptop_prices3[[#This Row],[RAM (GB)]]/ScoreCard!$F$3*ScoreCard!$F$5</f>
        <v>7</v>
      </c>
      <c r="Q2004" s="5">
        <f>laptop_prices3[[#This Row],[Screen Size (inch)]]/ScoreCard!$G$3*ScoreCard!$G$5</f>
        <v>1.5375722543352601</v>
      </c>
      <c r="R2004" s="5">
        <f>laptop_prices3[[#This Row],[Battery Life (hours)]]/ScoreCard!$H$3*ScoreCard!$H$5</f>
        <v>2.916666666666667</v>
      </c>
      <c r="S2004" s="5">
        <f>ScoreCard!$I$3-laptop_prices3[[#This Row],[Weight (kg)]]/ScoreCard!$I$3*ScoreCard!$I$5</f>
        <v>1.6199999999999999</v>
      </c>
      <c r="T2004" s="6" cm="1">
        <f t="array" ref="T2004">_xlfn.IFS(laptop_prices3[[#This Row],[Storage]]="512GB SSD", 512, laptop_prices3[[#This Row],[Storage]] = "1TB SSD", 1000, laptop_prices3[[#This Row],[Storage]] = "2TB SSD", 2000, laptop_prices3[[#This Row],[Storage]]= "256GB SSD", 256, laptop_prices3[[#This Row],[Storage]] = "1TB HDD", 1000*0.7)</f>
        <v>1000</v>
      </c>
      <c r="U2004" s="5">
        <f>laptop_prices3[[#This Row],[Storage Raw Value]]/ScoreCard!$J$3*ScoreCard!$J$5</f>
        <v>4</v>
      </c>
    </row>
    <row r="2005" spans="2:21" x14ac:dyDescent="0.2">
      <c r="B2005" s="4" cm="1">
        <f t="array" ref="B2005">SUM(laptop_prices3[[#This Row],[RAM Comp]:[Weight Comp]]+laptop_prices3[[#This Row],[Storage Comp]])</f>
        <v>16.302639966969448</v>
      </c>
      <c r="C2005">
        <v>2003</v>
      </c>
      <c r="D2005" t="s">
        <v>23</v>
      </c>
      <c r="E2005" t="s">
        <v>18</v>
      </c>
      <c r="F2005">
        <v>16</v>
      </c>
      <c r="G2005" t="s">
        <v>13</v>
      </c>
      <c r="H2005" t="s">
        <v>35</v>
      </c>
      <c r="I2005">
        <v>14</v>
      </c>
      <c r="J2005" t="s">
        <v>15</v>
      </c>
      <c r="K2005">
        <v>4.5</v>
      </c>
      <c r="L2005">
        <v>2.42</v>
      </c>
      <c r="M2005" t="s">
        <v>30</v>
      </c>
      <c r="N2005">
        <v>1960.94</v>
      </c>
      <c r="O2005" s="5">
        <f>(ScoreCard!$E$3-laptop_prices3[[#This Row],[Price ($)]])/ScoreCard!$E$3*ScoreCard!$E$5</f>
        <v>4.0928193133158395</v>
      </c>
      <c r="P2005" s="5">
        <f>laptop_prices3[[#This Row],[RAM (GB)]]/ScoreCard!$F$3*ScoreCard!$F$5</f>
        <v>1.75</v>
      </c>
      <c r="Q2005" s="5">
        <f>laptop_prices3[[#This Row],[Screen Size (inch)]]/ScoreCard!$G$3*ScoreCard!$G$5</f>
        <v>1.6184971098265895</v>
      </c>
      <c r="R2005" s="5">
        <f>laptop_prices3[[#This Row],[Battery Life (hours)]]/ScoreCard!$H$3*ScoreCard!$H$5</f>
        <v>2.625</v>
      </c>
      <c r="S2005" s="5">
        <f>ScoreCard!$I$3-laptop_prices3[[#This Row],[Weight (kg)]]/ScoreCard!$I$3*ScoreCard!$I$5</f>
        <v>2.1171428571428574</v>
      </c>
      <c r="T2005" s="6" cm="1">
        <f t="array" ref="T2005">_xlfn.IFS(laptop_prices3[[#This Row],[Storage]]="512GB SSD", 512, laptop_prices3[[#This Row],[Storage]] = "1TB SSD", 1000, laptop_prices3[[#This Row],[Storage]] = "2TB SSD", 2000, laptop_prices3[[#This Row],[Storage]]= "256GB SSD", 256, laptop_prices3[[#This Row],[Storage]] = "1TB HDD", 1000*0.7)</f>
        <v>512</v>
      </c>
      <c r="U2005" s="5">
        <f>laptop_prices3[[#This Row],[Storage Raw Value]]/ScoreCard!$J$3*ScoreCard!$J$5</f>
        <v>2.048</v>
      </c>
    </row>
    <row r="2006" spans="2:21" x14ac:dyDescent="0.2">
      <c r="B2006" s="4" cm="1">
        <f t="array" ref="B2006">SUM(laptop_prices3[[#This Row],[RAM Comp]:[Weight Comp]]+laptop_prices3[[#This Row],[Storage Comp]])</f>
        <v>13.829111065235345</v>
      </c>
      <c r="C2006">
        <v>2004</v>
      </c>
      <c r="D2006" t="s">
        <v>38</v>
      </c>
      <c r="E2006" t="s">
        <v>18</v>
      </c>
      <c r="F2006">
        <v>4</v>
      </c>
      <c r="G2006" t="s">
        <v>29</v>
      </c>
      <c r="H2006" t="s">
        <v>14</v>
      </c>
      <c r="I2006">
        <v>15.6</v>
      </c>
      <c r="J2006" t="s">
        <v>43</v>
      </c>
      <c r="K2006">
        <v>9.9</v>
      </c>
      <c r="L2006">
        <v>3.12</v>
      </c>
      <c r="M2006" t="s">
        <v>46</v>
      </c>
      <c r="N2006">
        <v>1253.31</v>
      </c>
      <c r="O2006" s="5">
        <f>(ScoreCard!$E$3-laptop_prices3[[#This Row],[Price ($)]])/ScoreCard!$E$3*ScoreCard!$E$5</f>
        <v>4.420186937678805</v>
      </c>
      <c r="P2006" s="5">
        <f>laptop_prices3[[#This Row],[RAM (GB)]]/ScoreCard!$F$3*ScoreCard!$F$5</f>
        <v>0.4375</v>
      </c>
      <c r="Q2006" s="5">
        <f>laptop_prices3[[#This Row],[Screen Size (inch)]]/ScoreCard!$G$3*ScoreCard!$G$5</f>
        <v>1.8034682080924855</v>
      </c>
      <c r="R2006" s="5">
        <f>laptop_prices3[[#This Row],[Battery Life (hours)]]/ScoreCard!$H$3*ScoreCard!$H$5</f>
        <v>5.7750000000000004</v>
      </c>
      <c r="S2006" s="5">
        <f>ScoreCard!$I$3-laptop_prices3[[#This Row],[Weight (kg)]]/ScoreCard!$I$3*ScoreCard!$I$5</f>
        <v>1.7171428571428571</v>
      </c>
      <c r="T2006" s="6" cm="1">
        <f t="array" ref="T2006">_xlfn.IFS(laptop_prices3[[#This Row],[Storage]]="512GB SSD", 512, laptop_prices3[[#This Row],[Storage]] = "1TB SSD", 1000, laptop_prices3[[#This Row],[Storage]] = "2TB SSD", 2000, laptop_prices3[[#This Row],[Storage]]= "256GB SSD", 256, laptop_prices3[[#This Row],[Storage]] = "1TB HDD", 1000*0.7)</f>
        <v>256</v>
      </c>
      <c r="U2006" s="5">
        <f>laptop_prices3[[#This Row],[Storage Raw Value]]/ScoreCard!$J$3*ScoreCard!$J$5</f>
        <v>1.024</v>
      </c>
    </row>
    <row r="2007" spans="2:21" x14ac:dyDescent="0.2">
      <c r="B2007" s="4" cm="1">
        <f t="array" ref="B2007">SUM(laptop_prices3[[#This Row],[RAM Comp]:[Weight Comp]]+laptop_prices3[[#This Row],[Storage Comp]])</f>
        <v>16.612619873382879</v>
      </c>
      <c r="C2007">
        <v>2005</v>
      </c>
      <c r="D2007" t="s">
        <v>34</v>
      </c>
      <c r="E2007" t="s">
        <v>39</v>
      </c>
      <c r="F2007">
        <v>32</v>
      </c>
      <c r="G2007" t="s">
        <v>29</v>
      </c>
      <c r="H2007" t="s">
        <v>20</v>
      </c>
      <c r="I2007">
        <v>13.3</v>
      </c>
      <c r="J2007" t="s">
        <v>43</v>
      </c>
      <c r="K2007">
        <v>8.8000000000000007</v>
      </c>
      <c r="L2007">
        <v>2.02</v>
      </c>
      <c r="M2007" t="s">
        <v>16</v>
      </c>
      <c r="N2007">
        <v>1546.76</v>
      </c>
      <c r="O2007" s="5">
        <f>(ScoreCard!$E$3-laptop_prices3[[#This Row],[Price ($)]])/ScoreCard!$E$3*ScoreCard!$E$5</f>
        <v>4.2844295088398461</v>
      </c>
      <c r="P2007" s="5">
        <f>laptop_prices3[[#This Row],[RAM (GB)]]/ScoreCard!$F$3*ScoreCard!$F$5</f>
        <v>3.5</v>
      </c>
      <c r="Q2007" s="5">
        <f>laptop_prices3[[#This Row],[Screen Size (inch)]]/ScoreCard!$G$3*ScoreCard!$G$5</f>
        <v>1.5375722543352601</v>
      </c>
      <c r="R2007" s="5">
        <f>laptop_prices3[[#This Row],[Battery Life (hours)]]/ScoreCard!$H$3*ScoreCard!$H$5</f>
        <v>5.1333333333333337</v>
      </c>
      <c r="S2007" s="5">
        <f>ScoreCard!$I$3-laptop_prices3[[#This Row],[Weight (kg)]]/ScoreCard!$I$3*ScoreCard!$I$5</f>
        <v>2.3457142857142856</v>
      </c>
      <c r="T2007" s="6" cm="1">
        <f t="array" ref="T2007">_xlfn.IFS(laptop_prices3[[#This Row],[Storage]]="512GB SSD", 512, laptop_prices3[[#This Row],[Storage]] = "1TB SSD", 1000, laptop_prices3[[#This Row],[Storage]] = "2TB SSD", 2000, laptop_prices3[[#This Row],[Storage]]= "256GB SSD", 256, laptop_prices3[[#This Row],[Storage]] = "1TB HDD", 1000*0.7)</f>
        <v>256</v>
      </c>
      <c r="U2007" s="5">
        <f>laptop_prices3[[#This Row],[Storage Raw Value]]/ScoreCard!$J$3*ScoreCard!$J$5</f>
        <v>1.024</v>
      </c>
    </row>
    <row r="2008" spans="2:21" x14ac:dyDescent="0.2">
      <c r="B2008" s="4" cm="1">
        <f t="array" ref="B2008">SUM(laptop_prices3[[#This Row],[RAM Comp]:[Weight Comp]]+laptop_prices3[[#This Row],[Storage Comp]])</f>
        <v>14.299762730525737</v>
      </c>
      <c r="C2008">
        <v>2006</v>
      </c>
      <c r="D2008" t="s">
        <v>38</v>
      </c>
      <c r="E2008" t="s">
        <v>41</v>
      </c>
      <c r="F2008">
        <v>32</v>
      </c>
      <c r="G2008" t="s">
        <v>29</v>
      </c>
      <c r="H2008" t="s">
        <v>32</v>
      </c>
      <c r="I2008">
        <v>13.3</v>
      </c>
      <c r="J2008" t="s">
        <v>21</v>
      </c>
      <c r="K2008">
        <v>4.5999999999999996</v>
      </c>
      <c r="L2008">
        <v>1.78</v>
      </c>
      <c r="M2008" t="s">
        <v>46</v>
      </c>
      <c r="N2008">
        <v>2334.8000000000002</v>
      </c>
      <c r="O2008" s="5">
        <f>(ScoreCard!$E$3-laptop_prices3[[#This Row],[Price ($)]])/ScoreCard!$E$3*ScoreCard!$E$5</f>
        <v>3.9198621746355435</v>
      </c>
      <c r="P2008" s="5">
        <f>laptop_prices3[[#This Row],[RAM (GB)]]/ScoreCard!$F$3*ScoreCard!$F$5</f>
        <v>3.5</v>
      </c>
      <c r="Q2008" s="5">
        <f>laptop_prices3[[#This Row],[Screen Size (inch)]]/ScoreCard!$G$3*ScoreCard!$G$5</f>
        <v>1.5375722543352601</v>
      </c>
      <c r="R2008" s="5">
        <f>laptop_prices3[[#This Row],[Battery Life (hours)]]/ScoreCard!$H$3*ScoreCard!$H$5</f>
        <v>2.6833333333333331</v>
      </c>
      <c r="S2008" s="5">
        <f>ScoreCard!$I$3-laptop_prices3[[#This Row],[Weight (kg)]]/ScoreCard!$I$3*ScoreCard!$I$5</f>
        <v>2.4828571428571431</v>
      </c>
      <c r="T2008" s="6" cm="1">
        <f t="array" ref="T2008">_xlfn.IFS(laptop_prices3[[#This Row],[Storage]]="512GB SSD", 512, laptop_prices3[[#This Row],[Storage]] = "1TB SSD", 1000, laptop_prices3[[#This Row],[Storage]] = "2TB SSD", 2000, laptop_prices3[[#This Row],[Storage]]= "256GB SSD", 256, laptop_prices3[[#This Row],[Storage]] = "1TB HDD", 1000*0.7)</f>
        <v>256</v>
      </c>
      <c r="U2008" s="5">
        <f>laptop_prices3[[#This Row],[Storage Raw Value]]/ScoreCard!$J$3*ScoreCard!$J$5</f>
        <v>1.024</v>
      </c>
    </row>
    <row r="2009" spans="2:21" x14ac:dyDescent="0.2">
      <c r="B2009" s="4" cm="1">
        <f t="array" ref="B2009">SUM(laptop_prices3[[#This Row],[RAM Comp]:[Weight Comp]]+laptop_prices3[[#This Row],[Storage Comp]])</f>
        <v>26.258468208092484</v>
      </c>
      <c r="C2009">
        <v>2007</v>
      </c>
      <c r="D2009" t="s">
        <v>23</v>
      </c>
      <c r="E2009" t="s">
        <v>31</v>
      </c>
      <c r="F2009">
        <v>8</v>
      </c>
      <c r="G2009" t="s">
        <v>19</v>
      </c>
      <c r="H2009" t="s">
        <v>26</v>
      </c>
      <c r="I2009">
        <v>15.6</v>
      </c>
      <c r="J2009" t="s">
        <v>27</v>
      </c>
      <c r="K2009">
        <v>9.6</v>
      </c>
      <c r="L2009">
        <v>2.66</v>
      </c>
      <c r="M2009" t="s">
        <v>22</v>
      </c>
      <c r="N2009">
        <v>1639.94</v>
      </c>
      <c r="O2009" s="5">
        <f>(ScoreCard!$E$3-laptop_prices3[[#This Row],[Price ($)]])/ScoreCard!$E$3*ScoreCard!$E$5</f>
        <v>4.2413220724138316</v>
      </c>
      <c r="P2009" s="5">
        <f>laptop_prices3[[#This Row],[RAM (GB)]]/ScoreCard!$F$3*ScoreCard!$F$5</f>
        <v>0.875</v>
      </c>
      <c r="Q2009" s="5">
        <f>laptop_prices3[[#This Row],[Screen Size (inch)]]/ScoreCard!$G$3*ScoreCard!$G$5</f>
        <v>1.8034682080924855</v>
      </c>
      <c r="R2009" s="5">
        <f>laptop_prices3[[#This Row],[Battery Life (hours)]]/ScoreCard!$H$3*ScoreCard!$H$5</f>
        <v>5.6</v>
      </c>
      <c r="S2009" s="5">
        <f>ScoreCard!$I$3-laptop_prices3[[#This Row],[Weight (kg)]]/ScoreCard!$I$3*ScoreCard!$I$5</f>
        <v>1.98</v>
      </c>
      <c r="T2009" s="6" cm="1">
        <f t="array" ref="T2009">_xlfn.IFS(laptop_prices3[[#This Row],[Storage]]="512GB SSD", 512, laptop_prices3[[#This Row],[Storage]] = "1TB SSD", 1000, laptop_prices3[[#This Row],[Storage]] = "2TB SSD", 2000, laptop_prices3[[#This Row],[Storage]]= "256GB SSD", 256, laptop_prices3[[#This Row],[Storage]] = "1TB HDD", 1000*0.7)</f>
        <v>1000</v>
      </c>
      <c r="U2009" s="5">
        <f>laptop_prices3[[#This Row],[Storage Raw Value]]/ScoreCard!$J$3*ScoreCard!$J$5</f>
        <v>4</v>
      </c>
    </row>
    <row r="2010" spans="2:21" x14ac:dyDescent="0.2">
      <c r="B2010" s="4" cm="1">
        <f t="array" ref="B2010">SUM(laptop_prices3[[#This Row],[RAM Comp]:[Weight Comp]]+laptop_prices3[[#This Row],[Storage Comp]])</f>
        <v>26.615401871731351</v>
      </c>
      <c r="C2010">
        <v>2008</v>
      </c>
      <c r="D2010" t="s">
        <v>33</v>
      </c>
      <c r="E2010" t="s">
        <v>12</v>
      </c>
      <c r="F2010">
        <v>8</v>
      </c>
      <c r="G2010" t="s">
        <v>19</v>
      </c>
      <c r="H2010" t="s">
        <v>35</v>
      </c>
      <c r="I2010">
        <v>14</v>
      </c>
      <c r="J2010" t="s">
        <v>27</v>
      </c>
      <c r="K2010">
        <v>10</v>
      </c>
      <c r="L2010">
        <v>2.12</v>
      </c>
      <c r="M2010" t="s">
        <v>46</v>
      </c>
      <c r="N2010">
        <v>1402.43</v>
      </c>
      <c r="O2010" s="5">
        <f>(ScoreCard!$E$3-laptop_prices3[[#This Row],[Price ($)]])/ScoreCard!$E$3*ScoreCard!$E$5</f>
        <v>4.3512002353838124</v>
      </c>
      <c r="P2010" s="5">
        <f>laptop_prices3[[#This Row],[RAM (GB)]]/ScoreCard!$F$3*ScoreCard!$F$5</f>
        <v>0.875</v>
      </c>
      <c r="Q2010" s="5">
        <f>laptop_prices3[[#This Row],[Screen Size (inch)]]/ScoreCard!$G$3*ScoreCard!$G$5</f>
        <v>1.6184971098265895</v>
      </c>
      <c r="R2010" s="5">
        <f>laptop_prices3[[#This Row],[Battery Life (hours)]]/ScoreCard!$H$3*ScoreCard!$H$5</f>
        <v>5.8333333333333339</v>
      </c>
      <c r="S2010" s="5">
        <f>ScoreCard!$I$3-laptop_prices3[[#This Row],[Weight (kg)]]/ScoreCard!$I$3*ScoreCard!$I$5</f>
        <v>2.2885714285714283</v>
      </c>
      <c r="T2010" s="6" cm="1">
        <f t="array" ref="T2010">_xlfn.IFS(laptop_prices3[[#This Row],[Storage]]="512GB SSD", 512, laptop_prices3[[#This Row],[Storage]] = "1TB SSD", 1000, laptop_prices3[[#This Row],[Storage]] = "2TB SSD", 2000, laptop_prices3[[#This Row],[Storage]]= "256GB SSD", 256, laptop_prices3[[#This Row],[Storage]] = "1TB HDD", 1000*0.7)</f>
        <v>1000</v>
      </c>
      <c r="U2010" s="5">
        <f>laptop_prices3[[#This Row],[Storage Raw Value]]/ScoreCard!$J$3*ScoreCard!$J$5</f>
        <v>4</v>
      </c>
    </row>
    <row r="2011" spans="2:21" x14ac:dyDescent="0.2">
      <c r="B2011" s="4" cm="1">
        <f t="array" ref="B2011">SUM(laptop_prices3[[#This Row],[RAM Comp]:[Weight Comp]]+laptop_prices3[[#This Row],[Storage Comp]])</f>
        <v>42.592277731902008</v>
      </c>
      <c r="C2011">
        <v>2009</v>
      </c>
      <c r="D2011" t="s">
        <v>45</v>
      </c>
      <c r="E2011" t="s">
        <v>12</v>
      </c>
      <c r="F2011">
        <v>8</v>
      </c>
      <c r="G2011" t="s">
        <v>25</v>
      </c>
      <c r="H2011" t="s">
        <v>20</v>
      </c>
      <c r="I2011">
        <v>15.6</v>
      </c>
      <c r="J2011" t="s">
        <v>15</v>
      </c>
      <c r="K2011">
        <v>9.8000000000000007</v>
      </c>
      <c r="L2011">
        <v>2.2799999999999998</v>
      </c>
      <c r="M2011" t="s">
        <v>22</v>
      </c>
      <c r="N2011">
        <v>1304.94</v>
      </c>
      <c r="O2011" s="5">
        <f>(ScoreCard!$E$3-laptop_prices3[[#This Row],[Price ($)]])/ScoreCard!$E$3*ScoreCard!$E$5</f>
        <v>4.3963015873603331</v>
      </c>
      <c r="P2011" s="5">
        <f>laptop_prices3[[#This Row],[RAM (GB)]]/ScoreCard!$F$3*ScoreCard!$F$5</f>
        <v>0.875</v>
      </c>
      <c r="Q2011" s="5">
        <f>laptop_prices3[[#This Row],[Screen Size (inch)]]/ScoreCard!$G$3*ScoreCard!$G$5</f>
        <v>1.8034682080924855</v>
      </c>
      <c r="R2011" s="5">
        <f>laptop_prices3[[#This Row],[Battery Life (hours)]]/ScoreCard!$H$3*ScoreCard!$H$5</f>
        <v>5.7166666666666677</v>
      </c>
      <c r="S2011" s="5">
        <f>ScoreCard!$I$3-laptop_prices3[[#This Row],[Weight (kg)]]/ScoreCard!$I$3*ScoreCard!$I$5</f>
        <v>2.1971428571428575</v>
      </c>
      <c r="T2011" s="6" cm="1">
        <f t="array" ref="T2011">_xlfn.IFS(laptop_prices3[[#This Row],[Storage]]="512GB SSD", 512, laptop_prices3[[#This Row],[Storage]] = "1TB SSD", 1000, laptop_prices3[[#This Row],[Storage]] = "2TB SSD", 2000, laptop_prices3[[#This Row],[Storage]]= "256GB SSD", 256, laptop_prices3[[#This Row],[Storage]] = "1TB HDD", 1000*0.7)</f>
        <v>2000</v>
      </c>
      <c r="U2011" s="5">
        <f>laptop_prices3[[#This Row],[Storage Raw Value]]/ScoreCard!$J$3*ScoreCard!$J$5</f>
        <v>8</v>
      </c>
    </row>
    <row r="2012" spans="2:21" x14ac:dyDescent="0.2">
      <c r="B2012" s="4" cm="1">
        <f t="array" ref="B2012">SUM(laptop_prices3[[#This Row],[RAM Comp]:[Weight Comp]]+laptop_prices3[[#This Row],[Storage Comp]])</f>
        <v>14.667830443159922</v>
      </c>
      <c r="C2012">
        <v>2010</v>
      </c>
      <c r="D2012" t="s">
        <v>11</v>
      </c>
      <c r="E2012" t="s">
        <v>12</v>
      </c>
      <c r="F2012">
        <v>8</v>
      </c>
      <c r="G2012" t="s">
        <v>29</v>
      </c>
      <c r="H2012" t="s">
        <v>14</v>
      </c>
      <c r="I2012">
        <v>14</v>
      </c>
      <c r="J2012" t="s">
        <v>21</v>
      </c>
      <c r="K2012">
        <v>9.6999999999999993</v>
      </c>
      <c r="L2012">
        <v>1.89</v>
      </c>
      <c r="M2012" t="s">
        <v>22</v>
      </c>
      <c r="N2012">
        <v>1130.03</v>
      </c>
      <c r="O2012" s="5">
        <f>(ScoreCard!$E$3-laptop_prices3[[#This Row],[Price ($)]])/ScoreCard!$E$3*ScoreCard!$E$5</f>
        <v>4.4772193991791172</v>
      </c>
      <c r="P2012" s="5">
        <f>laptop_prices3[[#This Row],[RAM (GB)]]/ScoreCard!$F$3*ScoreCard!$F$5</f>
        <v>0.875</v>
      </c>
      <c r="Q2012" s="5">
        <f>laptop_prices3[[#This Row],[Screen Size (inch)]]/ScoreCard!$G$3*ScoreCard!$G$5</f>
        <v>1.6184971098265895</v>
      </c>
      <c r="R2012" s="5">
        <f>laptop_prices3[[#This Row],[Battery Life (hours)]]/ScoreCard!$H$3*ScoreCard!$H$5</f>
        <v>5.6583333333333323</v>
      </c>
      <c r="S2012" s="5">
        <f>ScoreCard!$I$3-laptop_prices3[[#This Row],[Weight (kg)]]/ScoreCard!$I$3*ScoreCard!$I$5</f>
        <v>2.42</v>
      </c>
      <c r="T2012" s="6" cm="1">
        <f t="array" ref="T2012">_xlfn.IFS(laptop_prices3[[#This Row],[Storage]]="512GB SSD", 512, laptop_prices3[[#This Row],[Storage]] = "1TB SSD", 1000, laptop_prices3[[#This Row],[Storage]] = "2TB SSD", 2000, laptop_prices3[[#This Row],[Storage]]= "256GB SSD", 256, laptop_prices3[[#This Row],[Storage]] = "1TB HDD", 1000*0.7)</f>
        <v>256</v>
      </c>
      <c r="U2012" s="5">
        <f>laptop_prices3[[#This Row],[Storage Raw Value]]/ScoreCard!$J$3*ScoreCard!$J$5</f>
        <v>1.024</v>
      </c>
    </row>
    <row r="2013" spans="2:21" x14ac:dyDescent="0.2">
      <c r="B2013" s="4" cm="1">
        <f t="array" ref="B2013">SUM(laptop_prices3[[#This Row],[RAM Comp]:[Weight Comp]]+laptop_prices3[[#This Row],[Storage Comp]])</f>
        <v>40.198854252683731</v>
      </c>
      <c r="C2013">
        <v>2011</v>
      </c>
      <c r="D2013" t="s">
        <v>34</v>
      </c>
      <c r="E2013" t="s">
        <v>18</v>
      </c>
      <c r="F2013">
        <v>4</v>
      </c>
      <c r="G2013" t="s">
        <v>25</v>
      </c>
      <c r="H2013" t="s">
        <v>26</v>
      </c>
      <c r="I2013">
        <v>14</v>
      </c>
      <c r="J2013" t="s">
        <v>27</v>
      </c>
      <c r="K2013">
        <v>6</v>
      </c>
      <c r="L2013">
        <v>1.5</v>
      </c>
      <c r="M2013" t="s">
        <v>22</v>
      </c>
      <c r="N2013">
        <v>1812.48</v>
      </c>
      <c r="O2013" s="5">
        <f>(ScoreCard!$E$3-laptop_prices3[[#This Row],[Price ($)]])/ScoreCard!$E$3*ScoreCard!$E$5</f>
        <v>4.1615006828351166</v>
      </c>
      <c r="P2013" s="5">
        <f>laptop_prices3[[#This Row],[RAM (GB)]]/ScoreCard!$F$3*ScoreCard!$F$5</f>
        <v>0.4375</v>
      </c>
      <c r="Q2013" s="5">
        <f>laptop_prices3[[#This Row],[Screen Size (inch)]]/ScoreCard!$G$3*ScoreCard!$G$5</f>
        <v>1.6184971098265895</v>
      </c>
      <c r="R2013" s="5">
        <f>laptop_prices3[[#This Row],[Battery Life (hours)]]/ScoreCard!$H$3*ScoreCard!$H$5</f>
        <v>3.5</v>
      </c>
      <c r="S2013" s="5">
        <f>ScoreCard!$I$3-laptop_prices3[[#This Row],[Weight (kg)]]/ScoreCard!$I$3*ScoreCard!$I$5</f>
        <v>2.6428571428571428</v>
      </c>
      <c r="T2013" s="6" cm="1">
        <f t="array" ref="T2013">_xlfn.IFS(laptop_prices3[[#This Row],[Storage]]="512GB SSD", 512, laptop_prices3[[#This Row],[Storage]] = "1TB SSD", 1000, laptop_prices3[[#This Row],[Storage]] = "2TB SSD", 2000, laptop_prices3[[#This Row],[Storage]]= "256GB SSD", 256, laptop_prices3[[#This Row],[Storage]] = "1TB HDD", 1000*0.7)</f>
        <v>2000</v>
      </c>
      <c r="U2013" s="5">
        <f>laptop_prices3[[#This Row],[Storage Raw Value]]/ScoreCard!$J$3*ScoreCard!$J$5</f>
        <v>8</v>
      </c>
    </row>
    <row r="2014" spans="2:21" x14ac:dyDescent="0.2">
      <c r="B2014" s="4" cm="1">
        <f t="array" ref="B2014">SUM(laptop_prices3[[#This Row],[RAM Comp]:[Weight Comp]]+laptop_prices3[[#This Row],[Storage Comp]])</f>
        <v>23.197238095238099</v>
      </c>
      <c r="C2014">
        <v>2012</v>
      </c>
      <c r="D2014" t="s">
        <v>33</v>
      </c>
      <c r="E2014" t="s">
        <v>31</v>
      </c>
      <c r="F2014">
        <v>64</v>
      </c>
      <c r="G2014" t="s">
        <v>13</v>
      </c>
      <c r="H2014" t="s">
        <v>14</v>
      </c>
      <c r="I2014">
        <v>17.3</v>
      </c>
      <c r="J2014" t="s">
        <v>27</v>
      </c>
      <c r="K2014">
        <v>7.4</v>
      </c>
      <c r="L2014">
        <v>3.17</v>
      </c>
      <c r="M2014" t="s">
        <v>16</v>
      </c>
      <c r="N2014">
        <v>3618.36</v>
      </c>
      <c r="O2014" s="5">
        <f>(ScoreCard!$E$3-laptop_prices3[[#This Row],[Price ($)]])/ScoreCard!$E$3*ScoreCard!$E$5</f>
        <v>3.3260546934273876</v>
      </c>
      <c r="P2014" s="5">
        <f>laptop_prices3[[#This Row],[RAM (GB)]]/ScoreCard!$F$3*ScoreCard!$F$5</f>
        <v>7</v>
      </c>
      <c r="Q2014" s="5">
        <f>laptop_prices3[[#This Row],[Screen Size (inch)]]/ScoreCard!$G$3*ScoreCard!$G$5</f>
        <v>2</v>
      </c>
      <c r="R2014" s="5">
        <f>laptop_prices3[[#This Row],[Battery Life (hours)]]/ScoreCard!$H$3*ScoreCard!$H$5</f>
        <v>4.3166666666666664</v>
      </c>
      <c r="S2014" s="5">
        <f>ScoreCard!$I$3-laptop_prices3[[#This Row],[Weight (kg)]]/ScoreCard!$I$3*ScoreCard!$I$5</f>
        <v>1.6885714285714286</v>
      </c>
      <c r="T2014" s="6" cm="1">
        <f t="array" ref="T2014">_xlfn.IFS(laptop_prices3[[#This Row],[Storage]]="512GB SSD", 512, laptop_prices3[[#This Row],[Storage]] = "1TB SSD", 1000, laptop_prices3[[#This Row],[Storage]] = "2TB SSD", 2000, laptop_prices3[[#This Row],[Storage]]= "256GB SSD", 256, laptop_prices3[[#This Row],[Storage]] = "1TB HDD", 1000*0.7)</f>
        <v>512</v>
      </c>
      <c r="U2014" s="5">
        <f>laptop_prices3[[#This Row],[Storage Raw Value]]/ScoreCard!$J$3*ScoreCard!$J$5</f>
        <v>2.048</v>
      </c>
    </row>
    <row r="2015" spans="2:21" x14ac:dyDescent="0.2">
      <c r="B2015" s="4" cm="1">
        <f t="array" ref="B2015">SUM(laptop_prices3[[#This Row],[RAM Comp]:[Weight Comp]]+laptop_prices3[[#This Row],[Storage Comp]])</f>
        <v>19.588572254335261</v>
      </c>
      <c r="C2015">
        <v>2013</v>
      </c>
      <c r="D2015" t="s">
        <v>47</v>
      </c>
      <c r="E2015" t="s">
        <v>48</v>
      </c>
      <c r="F2015">
        <v>64</v>
      </c>
      <c r="G2015" t="s">
        <v>29</v>
      </c>
      <c r="H2015" t="s">
        <v>20</v>
      </c>
      <c r="I2015">
        <v>13.3</v>
      </c>
      <c r="J2015" t="s">
        <v>15</v>
      </c>
      <c r="K2015">
        <v>7.5</v>
      </c>
      <c r="L2015">
        <v>1.61</v>
      </c>
      <c r="M2015" t="s">
        <v>46</v>
      </c>
      <c r="N2015">
        <v>4886.2299999999996</v>
      </c>
      <c r="O2015" s="5">
        <f>(ScoreCard!$E$3-laptop_prices3[[#This Row],[Price ($)]])/ScoreCard!$E$3*ScoreCard!$E$5</f>
        <v>2.7395058050237422</v>
      </c>
      <c r="P2015" s="5">
        <f>laptop_prices3[[#This Row],[RAM (GB)]]/ScoreCard!$F$3*ScoreCard!$F$5</f>
        <v>7</v>
      </c>
      <c r="Q2015" s="5">
        <f>laptop_prices3[[#This Row],[Screen Size (inch)]]/ScoreCard!$G$3*ScoreCard!$G$5</f>
        <v>1.5375722543352601</v>
      </c>
      <c r="R2015" s="5">
        <f>laptop_prices3[[#This Row],[Battery Life (hours)]]/ScoreCard!$H$3*ScoreCard!$H$5</f>
        <v>4.375</v>
      </c>
      <c r="S2015" s="5">
        <f>ScoreCard!$I$3-laptop_prices3[[#This Row],[Weight (kg)]]/ScoreCard!$I$3*ScoreCard!$I$5</f>
        <v>2.58</v>
      </c>
      <c r="T2015" s="6" cm="1">
        <f t="array" ref="T2015">_xlfn.IFS(laptop_prices3[[#This Row],[Storage]]="512GB SSD", 512, laptop_prices3[[#This Row],[Storage]] = "1TB SSD", 1000, laptop_prices3[[#This Row],[Storage]] = "2TB SSD", 2000, laptop_prices3[[#This Row],[Storage]]= "256GB SSD", 256, laptop_prices3[[#This Row],[Storage]] = "1TB HDD", 1000*0.7)</f>
        <v>256</v>
      </c>
      <c r="U2015" s="5">
        <f>laptop_prices3[[#This Row],[Storage Raw Value]]/ScoreCard!$J$3*ScoreCard!$J$5</f>
        <v>1.024</v>
      </c>
    </row>
    <row r="2016" spans="2:21" x14ac:dyDescent="0.2">
      <c r="B2016" s="4" cm="1">
        <f t="array" ref="B2016">SUM(laptop_prices3[[#This Row],[RAM Comp]:[Weight Comp]]+laptop_prices3[[#This Row],[Storage Comp]])</f>
        <v>16.97213955408753</v>
      </c>
      <c r="C2016">
        <v>2014</v>
      </c>
      <c r="D2016" t="s">
        <v>17</v>
      </c>
      <c r="E2016" t="s">
        <v>18</v>
      </c>
      <c r="F2016">
        <v>32</v>
      </c>
      <c r="G2016" t="s">
        <v>29</v>
      </c>
      <c r="H2016" t="s">
        <v>40</v>
      </c>
      <c r="I2016">
        <v>16</v>
      </c>
      <c r="J2016" t="s">
        <v>27</v>
      </c>
      <c r="K2016">
        <v>9.9</v>
      </c>
      <c r="L2016">
        <v>3.06</v>
      </c>
      <c r="M2016" t="s">
        <v>22</v>
      </c>
      <c r="N2016">
        <v>5074.21</v>
      </c>
      <c r="O2016" s="5">
        <f>(ScoreCard!$E$3-laptop_prices3[[#This Row],[Price ($)]])/ScoreCard!$E$3*ScoreCard!$E$5</f>
        <v>2.6525414789949551</v>
      </c>
      <c r="P2016" s="5">
        <f>laptop_prices3[[#This Row],[RAM (GB)]]/ScoreCard!$F$3*ScoreCard!$F$5</f>
        <v>3.5</v>
      </c>
      <c r="Q2016" s="5">
        <f>laptop_prices3[[#This Row],[Screen Size (inch)]]/ScoreCard!$G$3*ScoreCard!$G$5</f>
        <v>1.8497109826589595</v>
      </c>
      <c r="R2016" s="5">
        <f>laptop_prices3[[#This Row],[Battery Life (hours)]]/ScoreCard!$H$3*ScoreCard!$H$5</f>
        <v>5.7750000000000004</v>
      </c>
      <c r="S2016" s="5">
        <f>ScoreCard!$I$3-laptop_prices3[[#This Row],[Weight (kg)]]/ScoreCard!$I$3*ScoreCard!$I$5</f>
        <v>1.7514285714285713</v>
      </c>
      <c r="T2016" s="6" cm="1">
        <f t="array" ref="T2016">_xlfn.IFS(laptop_prices3[[#This Row],[Storage]]="512GB SSD", 512, laptop_prices3[[#This Row],[Storage]] = "1TB SSD", 1000, laptop_prices3[[#This Row],[Storage]] = "2TB SSD", 2000, laptop_prices3[[#This Row],[Storage]]= "256GB SSD", 256, laptop_prices3[[#This Row],[Storage]] = "1TB HDD", 1000*0.7)</f>
        <v>256</v>
      </c>
      <c r="U2016" s="5">
        <f>laptop_prices3[[#This Row],[Storage Raw Value]]/ScoreCard!$J$3*ScoreCard!$J$5</f>
        <v>1.024</v>
      </c>
    </row>
    <row r="2017" spans="2:21" x14ac:dyDescent="0.2">
      <c r="B2017" s="4" cm="1">
        <f t="array" ref="B2017">SUM(laptop_prices3[[#This Row],[RAM Comp]:[Weight Comp]]+laptop_prices3[[#This Row],[Storage Comp]])</f>
        <v>13.418515827140103</v>
      </c>
      <c r="C2017">
        <v>2015</v>
      </c>
      <c r="D2017" t="s">
        <v>23</v>
      </c>
      <c r="E2017" t="s">
        <v>18</v>
      </c>
      <c r="F2017">
        <v>8</v>
      </c>
      <c r="G2017" t="s">
        <v>29</v>
      </c>
      <c r="H2017" t="s">
        <v>35</v>
      </c>
      <c r="I2017">
        <v>15.6</v>
      </c>
      <c r="J2017" t="s">
        <v>15</v>
      </c>
      <c r="K2017">
        <v>7.3</v>
      </c>
      <c r="L2017">
        <v>1.95</v>
      </c>
      <c r="M2017" t="s">
        <v>22</v>
      </c>
      <c r="N2017">
        <v>1759.07</v>
      </c>
      <c r="O2017" s="5">
        <f>(ScoreCard!$E$3-laptop_prices3[[#This Row],[Price ($)]])/ScoreCard!$E$3*ScoreCard!$E$5</f>
        <v>4.1862095063971845</v>
      </c>
      <c r="P2017" s="5">
        <f>laptop_prices3[[#This Row],[RAM (GB)]]/ScoreCard!$F$3*ScoreCard!$F$5</f>
        <v>0.875</v>
      </c>
      <c r="Q2017" s="5">
        <f>laptop_prices3[[#This Row],[Screen Size (inch)]]/ScoreCard!$G$3*ScoreCard!$G$5</f>
        <v>1.8034682080924855</v>
      </c>
      <c r="R2017" s="5">
        <f>laptop_prices3[[#This Row],[Battery Life (hours)]]/ScoreCard!$H$3*ScoreCard!$H$5</f>
        <v>4.2583333333333329</v>
      </c>
      <c r="S2017" s="5">
        <f>ScoreCard!$I$3-laptop_prices3[[#This Row],[Weight (kg)]]/ScoreCard!$I$3*ScoreCard!$I$5</f>
        <v>2.3857142857142857</v>
      </c>
      <c r="T2017" s="6" cm="1">
        <f t="array" ref="T2017">_xlfn.IFS(laptop_prices3[[#This Row],[Storage]]="512GB SSD", 512, laptop_prices3[[#This Row],[Storage]] = "1TB SSD", 1000, laptop_prices3[[#This Row],[Storage]] = "2TB SSD", 2000, laptop_prices3[[#This Row],[Storage]]= "256GB SSD", 256, laptop_prices3[[#This Row],[Storage]] = "1TB HDD", 1000*0.7)</f>
        <v>256</v>
      </c>
      <c r="U2017" s="5">
        <f>laptop_prices3[[#This Row],[Storage Raw Value]]/ScoreCard!$J$3*ScoreCard!$J$5</f>
        <v>1.024</v>
      </c>
    </row>
    <row r="2018" spans="2:21" x14ac:dyDescent="0.2">
      <c r="B2018" s="4" cm="1">
        <f t="array" ref="B2018">SUM(laptop_prices3[[#This Row],[RAM Comp]:[Weight Comp]]+laptop_prices3[[#This Row],[Storage Comp]])</f>
        <v>42.73680154142582</v>
      </c>
      <c r="C2018">
        <v>2016</v>
      </c>
      <c r="D2018" t="s">
        <v>34</v>
      </c>
      <c r="E2018" t="s">
        <v>12</v>
      </c>
      <c r="F2018">
        <v>32</v>
      </c>
      <c r="G2018" t="s">
        <v>25</v>
      </c>
      <c r="H2018" t="s">
        <v>20</v>
      </c>
      <c r="I2018">
        <v>15.6</v>
      </c>
      <c r="J2018" t="s">
        <v>15</v>
      </c>
      <c r="K2018">
        <v>6.4</v>
      </c>
      <c r="L2018">
        <v>3.15</v>
      </c>
      <c r="M2018" t="s">
        <v>46</v>
      </c>
      <c r="N2018">
        <v>1771.05</v>
      </c>
      <c r="O2018" s="5">
        <f>(ScoreCard!$E$3-laptop_prices3[[#This Row],[Price ($)]])/ScoreCard!$E$3*ScoreCard!$E$5</f>
        <v>4.1806672538925307</v>
      </c>
      <c r="P2018" s="5">
        <f>laptop_prices3[[#This Row],[RAM (GB)]]/ScoreCard!$F$3*ScoreCard!$F$5</f>
        <v>3.5</v>
      </c>
      <c r="Q2018" s="5">
        <f>laptop_prices3[[#This Row],[Screen Size (inch)]]/ScoreCard!$G$3*ScoreCard!$G$5</f>
        <v>1.8034682080924855</v>
      </c>
      <c r="R2018" s="5">
        <f>laptop_prices3[[#This Row],[Battery Life (hours)]]/ScoreCard!$H$3*ScoreCard!$H$5</f>
        <v>3.7333333333333334</v>
      </c>
      <c r="S2018" s="5">
        <f>ScoreCard!$I$3-laptop_prices3[[#This Row],[Weight (kg)]]/ScoreCard!$I$3*ScoreCard!$I$5</f>
        <v>1.7</v>
      </c>
      <c r="T2018" s="6" cm="1">
        <f t="array" ref="T2018">_xlfn.IFS(laptop_prices3[[#This Row],[Storage]]="512GB SSD", 512, laptop_prices3[[#This Row],[Storage]] = "1TB SSD", 1000, laptop_prices3[[#This Row],[Storage]] = "2TB SSD", 2000, laptop_prices3[[#This Row],[Storage]]= "256GB SSD", 256, laptop_prices3[[#This Row],[Storage]] = "1TB HDD", 1000*0.7)</f>
        <v>2000</v>
      </c>
      <c r="U2018" s="5">
        <f>laptop_prices3[[#This Row],[Storage Raw Value]]/ScoreCard!$J$3*ScoreCard!$J$5</f>
        <v>8</v>
      </c>
    </row>
    <row r="2019" spans="2:21" x14ac:dyDescent="0.2">
      <c r="B2019" s="4" cm="1">
        <f t="array" ref="B2019">SUM(laptop_prices3[[#This Row],[RAM Comp]:[Weight Comp]]+laptop_prices3[[#This Row],[Storage Comp]])</f>
        <v>15.710044315992292</v>
      </c>
      <c r="C2019">
        <v>2017</v>
      </c>
      <c r="D2019" t="s">
        <v>45</v>
      </c>
      <c r="E2019" t="s">
        <v>18</v>
      </c>
      <c r="F2019">
        <v>8</v>
      </c>
      <c r="G2019" t="s">
        <v>13</v>
      </c>
      <c r="H2019" t="s">
        <v>40</v>
      </c>
      <c r="I2019">
        <v>16</v>
      </c>
      <c r="J2019" t="s">
        <v>15</v>
      </c>
      <c r="K2019">
        <v>4</v>
      </c>
      <c r="L2019">
        <v>1.82</v>
      </c>
      <c r="M2019" t="s">
        <v>22</v>
      </c>
      <c r="N2019">
        <v>1613.38</v>
      </c>
      <c r="O2019" s="5">
        <f>(ScoreCard!$E$3-laptop_prices3[[#This Row],[Price ($)]])/ScoreCard!$E$3*ScoreCard!$E$5</f>
        <v>4.2536094035092917</v>
      </c>
      <c r="P2019" s="5">
        <f>laptop_prices3[[#This Row],[RAM (GB)]]/ScoreCard!$F$3*ScoreCard!$F$5</f>
        <v>0.875</v>
      </c>
      <c r="Q2019" s="5">
        <f>laptop_prices3[[#This Row],[Screen Size (inch)]]/ScoreCard!$G$3*ScoreCard!$G$5</f>
        <v>1.8497109826589595</v>
      </c>
      <c r="R2019" s="5">
        <f>laptop_prices3[[#This Row],[Battery Life (hours)]]/ScoreCard!$H$3*ScoreCard!$H$5</f>
        <v>2.333333333333333</v>
      </c>
      <c r="S2019" s="5">
        <f>ScoreCard!$I$3-laptop_prices3[[#This Row],[Weight (kg)]]/ScoreCard!$I$3*ScoreCard!$I$5</f>
        <v>2.46</v>
      </c>
      <c r="T2019" s="6" cm="1">
        <f t="array" ref="T2019">_xlfn.IFS(laptop_prices3[[#This Row],[Storage]]="512GB SSD", 512, laptop_prices3[[#This Row],[Storage]] = "1TB SSD", 1000, laptop_prices3[[#This Row],[Storage]] = "2TB SSD", 2000, laptop_prices3[[#This Row],[Storage]]= "256GB SSD", 256, laptop_prices3[[#This Row],[Storage]] = "1TB HDD", 1000*0.7)</f>
        <v>512</v>
      </c>
      <c r="U2019" s="5">
        <f>laptop_prices3[[#This Row],[Storage Raw Value]]/ScoreCard!$J$3*ScoreCard!$J$5</f>
        <v>2.048</v>
      </c>
    </row>
    <row r="2020" spans="2:21" x14ac:dyDescent="0.2">
      <c r="B2020" s="4" cm="1">
        <f t="array" ref="B2020">SUM(laptop_prices3[[#This Row],[RAM Comp]:[Weight Comp]]+laptop_prices3[[#This Row],[Storage Comp]])</f>
        <v>14.758992017616297</v>
      </c>
      <c r="C2020">
        <v>2018</v>
      </c>
      <c r="D2020" t="s">
        <v>47</v>
      </c>
      <c r="E2020" t="s">
        <v>39</v>
      </c>
      <c r="F2020">
        <v>8</v>
      </c>
      <c r="G2020" t="s">
        <v>29</v>
      </c>
      <c r="H2020" t="s">
        <v>20</v>
      </c>
      <c r="I2020">
        <v>15.6</v>
      </c>
      <c r="J2020" t="s">
        <v>21</v>
      </c>
      <c r="K2020">
        <v>9.5</v>
      </c>
      <c r="L2020">
        <v>1.85</v>
      </c>
      <c r="M2020" t="s">
        <v>16</v>
      </c>
      <c r="N2020">
        <v>1246.99</v>
      </c>
      <c r="O2020" s="5">
        <f>(ScoreCard!$E$3-laptop_prices3[[#This Row],[Price ($)]])/ScoreCard!$E$3*ScoreCard!$E$5</f>
        <v>4.4231107303189896</v>
      </c>
      <c r="P2020" s="5">
        <f>laptop_prices3[[#This Row],[RAM (GB)]]/ScoreCard!$F$3*ScoreCard!$F$5</f>
        <v>0.875</v>
      </c>
      <c r="Q2020" s="5">
        <f>laptop_prices3[[#This Row],[Screen Size (inch)]]/ScoreCard!$G$3*ScoreCard!$G$5</f>
        <v>1.8034682080924855</v>
      </c>
      <c r="R2020" s="5">
        <f>laptop_prices3[[#This Row],[Battery Life (hours)]]/ScoreCard!$H$3*ScoreCard!$H$5</f>
        <v>5.5416666666666661</v>
      </c>
      <c r="S2020" s="5">
        <f>ScoreCard!$I$3-laptop_prices3[[#This Row],[Weight (kg)]]/ScoreCard!$I$3*ScoreCard!$I$5</f>
        <v>2.4428571428571431</v>
      </c>
      <c r="T2020" s="6" cm="1">
        <f t="array" ref="T2020">_xlfn.IFS(laptop_prices3[[#This Row],[Storage]]="512GB SSD", 512, laptop_prices3[[#This Row],[Storage]] = "1TB SSD", 1000, laptop_prices3[[#This Row],[Storage]] = "2TB SSD", 2000, laptop_prices3[[#This Row],[Storage]]= "256GB SSD", 256, laptop_prices3[[#This Row],[Storage]] = "1TB HDD", 1000*0.7)</f>
        <v>256</v>
      </c>
      <c r="U2020" s="5">
        <f>laptop_prices3[[#This Row],[Storage Raw Value]]/ScoreCard!$J$3*ScoreCard!$J$5</f>
        <v>1.024</v>
      </c>
    </row>
    <row r="2021" spans="2:21" x14ac:dyDescent="0.2">
      <c r="B2021" s="4" cm="1">
        <f t="array" ref="B2021">SUM(laptop_prices3[[#This Row],[RAM Comp]:[Weight Comp]]+laptop_prices3[[#This Row],[Storage Comp]])</f>
        <v>23.986420589044869</v>
      </c>
      <c r="C2021">
        <v>2019</v>
      </c>
      <c r="D2021" t="s">
        <v>17</v>
      </c>
      <c r="E2021" t="s">
        <v>24</v>
      </c>
      <c r="F2021">
        <v>64</v>
      </c>
      <c r="G2021" t="s">
        <v>13</v>
      </c>
      <c r="H2021" t="s">
        <v>40</v>
      </c>
      <c r="I2021">
        <v>15.6</v>
      </c>
      <c r="J2021" t="s">
        <v>21</v>
      </c>
      <c r="K2021">
        <v>8.6</v>
      </c>
      <c r="L2021">
        <v>2.67</v>
      </c>
      <c r="M2021" t="s">
        <v>22</v>
      </c>
      <c r="N2021">
        <v>2978.76</v>
      </c>
      <c r="O2021" s="5">
        <f>(ScoreCard!$E$3-laptop_prices3[[#This Row],[Price ($)]])/ScoreCard!$E$3*ScoreCard!$E$5</f>
        <v>3.6219499106207693</v>
      </c>
      <c r="P2021" s="5">
        <f>laptop_prices3[[#This Row],[RAM (GB)]]/ScoreCard!$F$3*ScoreCard!$F$5</f>
        <v>7</v>
      </c>
      <c r="Q2021" s="5">
        <f>laptop_prices3[[#This Row],[Screen Size (inch)]]/ScoreCard!$G$3*ScoreCard!$G$5</f>
        <v>1.8034682080924855</v>
      </c>
      <c r="R2021" s="5">
        <f>laptop_prices3[[#This Row],[Battery Life (hours)]]/ScoreCard!$H$3*ScoreCard!$H$5</f>
        <v>5.0166666666666666</v>
      </c>
      <c r="S2021" s="5">
        <f>ScoreCard!$I$3-laptop_prices3[[#This Row],[Weight (kg)]]/ScoreCard!$I$3*ScoreCard!$I$5</f>
        <v>1.9742857142857144</v>
      </c>
      <c r="T2021" s="6" cm="1">
        <f t="array" ref="T2021">_xlfn.IFS(laptop_prices3[[#This Row],[Storage]]="512GB SSD", 512, laptop_prices3[[#This Row],[Storage]] = "1TB SSD", 1000, laptop_prices3[[#This Row],[Storage]] = "2TB SSD", 2000, laptop_prices3[[#This Row],[Storage]]= "256GB SSD", 256, laptop_prices3[[#This Row],[Storage]] = "1TB HDD", 1000*0.7)</f>
        <v>512</v>
      </c>
      <c r="U2021" s="5">
        <f>laptop_prices3[[#This Row],[Storage Raw Value]]/ScoreCard!$J$3*ScoreCard!$J$5</f>
        <v>2.048</v>
      </c>
    </row>
    <row r="2022" spans="2:21" x14ac:dyDescent="0.2">
      <c r="B2022" s="4" cm="1">
        <f t="array" ref="B2022">SUM(laptop_prices3[[#This Row],[RAM Comp]:[Weight Comp]]+laptop_prices3[[#This Row],[Storage Comp]])</f>
        <v>23.13933044315992</v>
      </c>
      <c r="C2022">
        <v>2020</v>
      </c>
      <c r="D2022" t="s">
        <v>34</v>
      </c>
      <c r="E2022" t="s">
        <v>31</v>
      </c>
      <c r="F2022">
        <v>4</v>
      </c>
      <c r="G2022" t="s">
        <v>19</v>
      </c>
      <c r="H2022" t="s">
        <v>20</v>
      </c>
      <c r="I2022">
        <v>14</v>
      </c>
      <c r="J2022" t="s">
        <v>43</v>
      </c>
      <c r="K2022">
        <v>5.8</v>
      </c>
      <c r="L2022">
        <v>3.15</v>
      </c>
      <c r="M2022" t="s">
        <v>46</v>
      </c>
      <c r="N2022">
        <v>841.43</v>
      </c>
      <c r="O2022" s="5">
        <f>(ScoreCard!$E$3-laptop_prices3[[#This Row],[Price ($)]])/ScoreCard!$E$3*ScoreCard!$E$5</f>
        <v>4.6107330947419847</v>
      </c>
      <c r="P2022" s="5">
        <f>laptop_prices3[[#This Row],[RAM (GB)]]/ScoreCard!$F$3*ScoreCard!$F$5</f>
        <v>0.4375</v>
      </c>
      <c r="Q2022" s="5">
        <f>laptop_prices3[[#This Row],[Screen Size (inch)]]/ScoreCard!$G$3*ScoreCard!$G$5</f>
        <v>1.6184971098265895</v>
      </c>
      <c r="R2022" s="5">
        <f>laptop_prices3[[#This Row],[Battery Life (hours)]]/ScoreCard!$H$3*ScoreCard!$H$5</f>
        <v>3.3833333333333333</v>
      </c>
      <c r="S2022" s="5">
        <f>ScoreCard!$I$3-laptop_prices3[[#This Row],[Weight (kg)]]/ScoreCard!$I$3*ScoreCard!$I$5</f>
        <v>1.7</v>
      </c>
      <c r="T2022" s="6" cm="1">
        <f t="array" ref="T2022">_xlfn.IFS(laptop_prices3[[#This Row],[Storage]]="512GB SSD", 512, laptop_prices3[[#This Row],[Storage]] = "1TB SSD", 1000, laptop_prices3[[#This Row],[Storage]] = "2TB SSD", 2000, laptop_prices3[[#This Row],[Storage]]= "256GB SSD", 256, laptop_prices3[[#This Row],[Storage]] = "1TB HDD", 1000*0.7)</f>
        <v>1000</v>
      </c>
      <c r="U2022" s="5">
        <f>laptop_prices3[[#This Row],[Storage Raw Value]]/ScoreCard!$J$3*ScoreCard!$J$5</f>
        <v>4</v>
      </c>
    </row>
    <row r="2023" spans="2:21" x14ac:dyDescent="0.2">
      <c r="B2023" s="4" cm="1">
        <f t="array" ref="B2023">SUM(laptop_prices3[[#This Row],[RAM Comp]:[Weight Comp]]+laptop_prices3[[#This Row],[Storage Comp]])</f>
        <v>42.041615744563721</v>
      </c>
      <c r="C2023">
        <v>2021</v>
      </c>
      <c r="D2023" t="s">
        <v>47</v>
      </c>
      <c r="E2023" t="s">
        <v>24</v>
      </c>
      <c r="F2023">
        <v>16</v>
      </c>
      <c r="G2023" t="s">
        <v>25</v>
      </c>
      <c r="H2023" t="s">
        <v>32</v>
      </c>
      <c r="I2023">
        <v>16</v>
      </c>
      <c r="J2023" t="s">
        <v>15</v>
      </c>
      <c r="K2023">
        <v>7.6</v>
      </c>
      <c r="L2023">
        <v>2.61</v>
      </c>
      <c r="M2023" t="s">
        <v>22</v>
      </c>
      <c r="N2023">
        <v>2180.11</v>
      </c>
      <c r="O2023" s="5">
        <f>(ScoreCard!$E$3-laptop_prices3[[#This Row],[Price ($)]])/ScoreCard!$E$3*ScoreCard!$E$5</f>
        <v>3.9914257005074072</v>
      </c>
      <c r="P2023" s="5">
        <f>laptop_prices3[[#This Row],[RAM (GB)]]/ScoreCard!$F$3*ScoreCard!$F$5</f>
        <v>1.75</v>
      </c>
      <c r="Q2023" s="5">
        <f>laptop_prices3[[#This Row],[Screen Size (inch)]]/ScoreCard!$G$3*ScoreCard!$G$5</f>
        <v>1.8497109826589595</v>
      </c>
      <c r="R2023" s="5">
        <f>laptop_prices3[[#This Row],[Battery Life (hours)]]/ScoreCard!$H$3*ScoreCard!$H$5</f>
        <v>4.4333333333333336</v>
      </c>
      <c r="S2023" s="5">
        <f>ScoreCard!$I$3-laptop_prices3[[#This Row],[Weight (kg)]]/ScoreCard!$I$3*ScoreCard!$I$5</f>
        <v>2.0085714285714289</v>
      </c>
      <c r="T2023" s="6" cm="1">
        <f t="array" ref="T2023">_xlfn.IFS(laptop_prices3[[#This Row],[Storage]]="512GB SSD", 512, laptop_prices3[[#This Row],[Storage]] = "1TB SSD", 1000, laptop_prices3[[#This Row],[Storage]] = "2TB SSD", 2000, laptop_prices3[[#This Row],[Storage]]= "256GB SSD", 256, laptop_prices3[[#This Row],[Storage]] = "1TB HDD", 1000*0.7)</f>
        <v>2000</v>
      </c>
      <c r="U2023" s="5">
        <f>laptop_prices3[[#This Row],[Storage Raw Value]]/ScoreCard!$J$3*ScoreCard!$J$5</f>
        <v>8</v>
      </c>
    </row>
    <row r="2024" spans="2:21" x14ac:dyDescent="0.2">
      <c r="B2024" s="4" cm="1">
        <f t="array" ref="B2024">SUM(laptop_prices3[[#This Row],[RAM Comp]:[Weight Comp]]+laptop_prices3[[#This Row],[Storage Comp]])</f>
        <v>29.794472887420866</v>
      </c>
      <c r="C2024">
        <v>2022</v>
      </c>
      <c r="D2024" t="s">
        <v>23</v>
      </c>
      <c r="E2024" t="s">
        <v>48</v>
      </c>
      <c r="F2024">
        <v>64</v>
      </c>
      <c r="G2024" t="s">
        <v>19</v>
      </c>
      <c r="H2024" t="s">
        <v>35</v>
      </c>
      <c r="I2024">
        <v>16</v>
      </c>
      <c r="J2024" t="s">
        <v>43</v>
      </c>
      <c r="K2024">
        <v>5.2</v>
      </c>
      <c r="L2024">
        <v>2.78</v>
      </c>
      <c r="M2024" t="s">
        <v>46</v>
      </c>
      <c r="N2024">
        <v>3240.12</v>
      </c>
      <c r="O2024" s="5">
        <f>(ScoreCard!$E$3-laptop_prices3[[#This Row],[Price ($)]])/ScoreCard!$E$3*ScoreCard!$E$5</f>
        <v>3.5010381314374328</v>
      </c>
      <c r="P2024" s="5">
        <f>laptop_prices3[[#This Row],[RAM (GB)]]/ScoreCard!$F$3*ScoreCard!$F$5</f>
        <v>7</v>
      </c>
      <c r="Q2024" s="5">
        <f>laptop_prices3[[#This Row],[Screen Size (inch)]]/ScoreCard!$G$3*ScoreCard!$G$5</f>
        <v>1.8497109826589595</v>
      </c>
      <c r="R2024" s="5">
        <f>laptop_prices3[[#This Row],[Battery Life (hours)]]/ScoreCard!$H$3*ScoreCard!$H$5</f>
        <v>3.0333333333333332</v>
      </c>
      <c r="S2024" s="5">
        <f>ScoreCard!$I$3-laptop_prices3[[#This Row],[Weight (kg)]]/ScoreCard!$I$3*ScoreCard!$I$5</f>
        <v>1.9114285714285715</v>
      </c>
      <c r="T2024" s="6" cm="1">
        <f t="array" ref="T2024">_xlfn.IFS(laptop_prices3[[#This Row],[Storage]]="512GB SSD", 512, laptop_prices3[[#This Row],[Storage]] = "1TB SSD", 1000, laptop_prices3[[#This Row],[Storage]] = "2TB SSD", 2000, laptop_prices3[[#This Row],[Storage]]= "256GB SSD", 256, laptop_prices3[[#This Row],[Storage]] = "1TB HDD", 1000*0.7)</f>
        <v>1000</v>
      </c>
      <c r="U2024" s="5">
        <f>laptop_prices3[[#This Row],[Storage Raw Value]]/ScoreCard!$J$3*ScoreCard!$J$5</f>
        <v>4</v>
      </c>
    </row>
    <row r="2025" spans="2:21" x14ac:dyDescent="0.2">
      <c r="B2025" s="4" cm="1">
        <f t="array" ref="B2025">SUM(laptop_prices3[[#This Row],[RAM Comp]:[Weight Comp]]+laptop_prices3[[#This Row],[Storage Comp]])</f>
        <v>18.809039636663915</v>
      </c>
      <c r="C2025">
        <v>2023</v>
      </c>
      <c r="D2025" t="s">
        <v>45</v>
      </c>
      <c r="E2025" t="s">
        <v>41</v>
      </c>
      <c r="F2025">
        <v>32</v>
      </c>
      <c r="G2025" t="s">
        <v>13</v>
      </c>
      <c r="H2025" t="s">
        <v>40</v>
      </c>
      <c r="I2025">
        <v>15.6</v>
      </c>
      <c r="J2025" t="s">
        <v>27</v>
      </c>
      <c r="K2025">
        <v>4.5</v>
      </c>
      <c r="L2025">
        <v>1.42</v>
      </c>
      <c r="M2025" t="s">
        <v>22</v>
      </c>
      <c r="N2025">
        <v>4771.51</v>
      </c>
      <c r="O2025" s="5">
        <f>(ScoreCard!$E$3-laptop_prices3[[#This Row],[Price ($)]])/ScoreCard!$E$3*ScoreCard!$E$5</f>
        <v>2.7925781929481079</v>
      </c>
      <c r="P2025" s="5">
        <f>laptop_prices3[[#This Row],[RAM (GB)]]/ScoreCard!$F$3*ScoreCard!$F$5</f>
        <v>3.5</v>
      </c>
      <c r="Q2025" s="5">
        <f>laptop_prices3[[#This Row],[Screen Size (inch)]]/ScoreCard!$G$3*ScoreCard!$G$5</f>
        <v>1.8034682080924855</v>
      </c>
      <c r="R2025" s="5">
        <f>laptop_prices3[[#This Row],[Battery Life (hours)]]/ScoreCard!$H$3*ScoreCard!$H$5</f>
        <v>2.625</v>
      </c>
      <c r="S2025" s="5">
        <f>ScoreCard!$I$3-laptop_prices3[[#This Row],[Weight (kg)]]/ScoreCard!$I$3*ScoreCard!$I$5</f>
        <v>2.6885714285714286</v>
      </c>
      <c r="T2025" s="6" cm="1">
        <f t="array" ref="T2025">_xlfn.IFS(laptop_prices3[[#This Row],[Storage]]="512GB SSD", 512, laptop_prices3[[#This Row],[Storage]] = "1TB SSD", 1000, laptop_prices3[[#This Row],[Storage]] = "2TB SSD", 2000, laptop_prices3[[#This Row],[Storage]]= "256GB SSD", 256, laptop_prices3[[#This Row],[Storage]] = "1TB HDD", 1000*0.7)</f>
        <v>512</v>
      </c>
      <c r="U2025" s="5">
        <f>laptop_prices3[[#This Row],[Storage Raw Value]]/ScoreCard!$J$3*ScoreCard!$J$5</f>
        <v>2.048</v>
      </c>
    </row>
    <row r="2026" spans="2:21" x14ac:dyDescent="0.2">
      <c r="B2026" s="4" cm="1">
        <f t="array" ref="B2026">SUM(laptop_prices3[[#This Row],[RAM Comp]:[Weight Comp]]+laptop_prices3[[#This Row],[Storage Comp]])</f>
        <v>18.10404844481145</v>
      </c>
      <c r="C2026">
        <v>2024</v>
      </c>
      <c r="D2026" t="s">
        <v>11</v>
      </c>
      <c r="E2026" t="s">
        <v>12</v>
      </c>
      <c r="F2026">
        <v>64</v>
      </c>
      <c r="G2026" t="s">
        <v>29</v>
      </c>
      <c r="H2026" t="s">
        <v>20</v>
      </c>
      <c r="I2026">
        <v>13.3</v>
      </c>
      <c r="J2026" t="s">
        <v>43</v>
      </c>
      <c r="K2026">
        <v>5.2</v>
      </c>
      <c r="L2026">
        <v>1.86</v>
      </c>
      <c r="M2026" t="s">
        <v>16</v>
      </c>
      <c r="N2026">
        <v>3076.51</v>
      </c>
      <c r="O2026" s="5">
        <f>(ScoreCard!$E$3-laptop_prices3[[#This Row],[Price ($)]])/ScoreCard!$E$3*ScoreCard!$E$5</f>
        <v>3.5767282760356327</v>
      </c>
      <c r="P2026" s="5">
        <f>laptop_prices3[[#This Row],[RAM (GB)]]/ScoreCard!$F$3*ScoreCard!$F$5</f>
        <v>7</v>
      </c>
      <c r="Q2026" s="5">
        <f>laptop_prices3[[#This Row],[Screen Size (inch)]]/ScoreCard!$G$3*ScoreCard!$G$5</f>
        <v>1.5375722543352601</v>
      </c>
      <c r="R2026" s="5">
        <f>laptop_prices3[[#This Row],[Battery Life (hours)]]/ScoreCard!$H$3*ScoreCard!$H$5</f>
        <v>3.0333333333333332</v>
      </c>
      <c r="S2026" s="5">
        <f>ScoreCard!$I$3-laptop_prices3[[#This Row],[Weight (kg)]]/ScoreCard!$I$3*ScoreCard!$I$5</f>
        <v>2.4371428571428568</v>
      </c>
      <c r="T2026" s="6" cm="1">
        <f t="array" ref="T2026">_xlfn.IFS(laptop_prices3[[#This Row],[Storage]]="512GB SSD", 512, laptop_prices3[[#This Row],[Storage]] = "1TB SSD", 1000, laptop_prices3[[#This Row],[Storage]] = "2TB SSD", 2000, laptop_prices3[[#This Row],[Storage]]= "256GB SSD", 256, laptop_prices3[[#This Row],[Storage]] = "1TB HDD", 1000*0.7)</f>
        <v>256</v>
      </c>
      <c r="U2026" s="5">
        <f>laptop_prices3[[#This Row],[Storage Raw Value]]/ScoreCard!$J$3*ScoreCard!$J$5</f>
        <v>1.024</v>
      </c>
    </row>
    <row r="2027" spans="2:21" x14ac:dyDescent="0.2">
      <c r="B2027" s="4" cm="1">
        <f t="array" ref="B2027">SUM(laptop_prices3[[#This Row],[RAM Comp]:[Weight Comp]]+laptop_prices3[[#This Row],[Storage Comp]])</f>
        <v>40.803401458849436</v>
      </c>
      <c r="C2027">
        <v>2025</v>
      </c>
      <c r="D2027" t="s">
        <v>36</v>
      </c>
      <c r="E2027" t="s">
        <v>18</v>
      </c>
      <c r="F2027">
        <v>4</v>
      </c>
      <c r="G2027" t="s">
        <v>25</v>
      </c>
      <c r="H2027" t="s">
        <v>20</v>
      </c>
      <c r="I2027">
        <v>16</v>
      </c>
      <c r="J2027" t="s">
        <v>27</v>
      </c>
      <c r="K2027">
        <v>7.6</v>
      </c>
      <c r="L2027">
        <v>2.48</v>
      </c>
      <c r="M2027" t="s">
        <v>22</v>
      </c>
      <c r="N2027">
        <v>1918.89</v>
      </c>
      <c r="O2027" s="5">
        <f>(ScoreCard!$E$3-laptop_prices3[[#This Row],[Price ($)]])/ScoreCard!$E$3*ScoreCard!$E$5</f>
        <v>4.1122727121322598</v>
      </c>
      <c r="P2027" s="5">
        <f>laptop_prices3[[#This Row],[RAM (GB)]]/ScoreCard!$F$3*ScoreCard!$F$5</f>
        <v>0.4375</v>
      </c>
      <c r="Q2027" s="5">
        <f>laptop_prices3[[#This Row],[Screen Size (inch)]]/ScoreCard!$G$3*ScoreCard!$G$5</f>
        <v>1.8497109826589595</v>
      </c>
      <c r="R2027" s="5">
        <f>laptop_prices3[[#This Row],[Battery Life (hours)]]/ScoreCard!$H$3*ScoreCard!$H$5</f>
        <v>4.4333333333333336</v>
      </c>
      <c r="S2027" s="5">
        <f>ScoreCard!$I$3-laptop_prices3[[#This Row],[Weight (kg)]]/ScoreCard!$I$3*ScoreCard!$I$5</f>
        <v>2.0828571428571427</v>
      </c>
      <c r="T2027" s="6" cm="1">
        <f t="array" ref="T2027">_xlfn.IFS(laptop_prices3[[#This Row],[Storage]]="512GB SSD", 512, laptop_prices3[[#This Row],[Storage]] = "1TB SSD", 1000, laptop_prices3[[#This Row],[Storage]] = "2TB SSD", 2000, laptop_prices3[[#This Row],[Storage]]= "256GB SSD", 256, laptop_prices3[[#This Row],[Storage]] = "1TB HDD", 1000*0.7)</f>
        <v>2000</v>
      </c>
      <c r="U2027" s="5">
        <f>laptop_prices3[[#This Row],[Storage Raw Value]]/ScoreCard!$J$3*ScoreCard!$J$5</f>
        <v>8</v>
      </c>
    </row>
    <row r="2028" spans="2:21" x14ac:dyDescent="0.2">
      <c r="B2028" s="4" cm="1">
        <f t="array" ref="B2028">SUM(laptop_prices3[[#This Row],[RAM Comp]:[Weight Comp]]+laptop_prices3[[#This Row],[Storage Comp]])</f>
        <v>18.408087255711532</v>
      </c>
      <c r="C2028">
        <v>2026</v>
      </c>
      <c r="D2028" t="s">
        <v>38</v>
      </c>
      <c r="E2028" t="s">
        <v>48</v>
      </c>
      <c r="F2028">
        <v>8</v>
      </c>
      <c r="G2028" t="s">
        <v>13</v>
      </c>
      <c r="H2028" t="s">
        <v>32</v>
      </c>
      <c r="I2028">
        <v>15.6</v>
      </c>
      <c r="J2028" t="s">
        <v>43</v>
      </c>
      <c r="K2028">
        <v>9.4</v>
      </c>
      <c r="L2028">
        <v>2.5299999999999998</v>
      </c>
      <c r="M2028" t="s">
        <v>30</v>
      </c>
      <c r="N2028">
        <v>1494.68</v>
      </c>
      <c r="O2028" s="5">
        <f>(ScoreCard!$E$3-laptop_prices3[[#This Row],[Price ($)]])/ScoreCard!$E$3*ScoreCard!$E$5</f>
        <v>4.3085230405963051</v>
      </c>
      <c r="P2028" s="5">
        <f>laptop_prices3[[#This Row],[RAM (GB)]]/ScoreCard!$F$3*ScoreCard!$F$5</f>
        <v>0.875</v>
      </c>
      <c r="Q2028" s="5">
        <f>laptop_prices3[[#This Row],[Screen Size (inch)]]/ScoreCard!$G$3*ScoreCard!$G$5</f>
        <v>1.8034682080924855</v>
      </c>
      <c r="R2028" s="5">
        <f>laptop_prices3[[#This Row],[Battery Life (hours)]]/ScoreCard!$H$3*ScoreCard!$H$5</f>
        <v>5.4833333333333334</v>
      </c>
      <c r="S2028" s="5">
        <f>ScoreCard!$I$3-laptop_prices3[[#This Row],[Weight (kg)]]/ScoreCard!$I$3*ScoreCard!$I$5</f>
        <v>2.0542857142857143</v>
      </c>
      <c r="T2028" s="6" cm="1">
        <f t="array" ref="T2028">_xlfn.IFS(laptop_prices3[[#This Row],[Storage]]="512GB SSD", 512, laptop_prices3[[#This Row],[Storage]] = "1TB SSD", 1000, laptop_prices3[[#This Row],[Storage]] = "2TB SSD", 2000, laptop_prices3[[#This Row],[Storage]]= "256GB SSD", 256, laptop_prices3[[#This Row],[Storage]] = "1TB HDD", 1000*0.7)</f>
        <v>512</v>
      </c>
      <c r="U2028" s="5">
        <f>laptop_prices3[[#This Row],[Storage Raw Value]]/ScoreCard!$J$3*ScoreCard!$J$5</f>
        <v>2.048</v>
      </c>
    </row>
    <row r="2029" spans="2:21" x14ac:dyDescent="0.2">
      <c r="B2029" s="4" cm="1">
        <f t="array" ref="B2029">SUM(laptop_prices3[[#This Row],[RAM Comp]:[Weight Comp]]+laptop_prices3[[#This Row],[Storage Comp]])</f>
        <v>17.473039636663913</v>
      </c>
      <c r="C2029">
        <v>2027</v>
      </c>
      <c r="D2029" t="s">
        <v>45</v>
      </c>
      <c r="E2029" t="s">
        <v>37</v>
      </c>
      <c r="F2029">
        <v>32</v>
      </c>
      <c r="G2029" t="s">
        <v>29</v>
      </c>
      <c r="H2029" t="s">
        <v>14</v>
      </c>
      <c r="I2029">
        <v>15.6</v>
      </c>
      <c r="J2029" t="s">
        <v>15</v>
      </c>
      <c r="K2029">
        <v>9.3000000000000007</v>
      </c>
      <c r="L2029">
        <v>1.49</v>
      </c>
      <c r="M2029" t="s">
        <v>16</v>
      </c>
      <c r="N2029">
        <v>3641.83</v>
      </c>
      <c r="O2029" s="5">
        <f>(ScoreCard!$E$3-laptop_prices3[[#This Row],[Price ($)]])/ScoreCard!$E$3*ScoreCard!$E$5</f>
        <v>3.315196874872778</v>
      </c>
      <c r="P2029" s="5">
        <f>laptop_prices3[[#This Row],[RAM (GB)]]/ScoreCard!$F$3*ScoreCard!$F$5</f>
        <v>3.5</v>
      </c>
      <c r="Q2029" s="5">
        <f>laptop_prices3[[#This Row],[Screen Size (inch)]]/ScoreCard!$G$3*ScoreCard!$G$5</f>
        <v>1.8034682080924855</v>
      </c>
      <c r="R2029" s="5">
        <f>laptop_prices3[[#This Row],[Battery Life (hours)]]/ScoreCard!$H$3*ScoreCard!$H$5</f>
        <v>5.4249999999999998</v>
      </c>
      <c r="S2029" s="5">
        <f>ScoreCard!$I$3-laptop_prices3[[#This Row],[Weight (kg)]]/ScoreCard!$I$3*ScoreCard!$I$5</f>
        <v>2.6485714285714286</v>
      </c>
      <c r="T2029" s="6" cm="1">
        <f t="array" ref="T2029">_xlfn.IFS(laptop_prices3[[#This Row],[Storage]]="512GB SSD", 512, laptop_prices3[[#This Row],[Storage]] = "1TB SSD", 1000, laptop_prices3[[#This Row],[Storage]] = "2TB SSD", 2000, laptop_prices3[[#This Row],[Storage]]= "256GB SSD", 256, laptop_prices3[[#This Row],[Storage]] = "1TB HDD", 1000*0.7)</f>
        <v>256</v>
      </c>
      <c r="U2029" s="5">
        <f>laptop_prices3[[#This Row],[Storage Raw Value]]/ScoreCard!$J$3*ScoreCard!$J$5</f>
        <v>1.024</v>
      </c>
    </row>
    <row r="2030" spans="2:21" x14ac:dyDescent="0.2">
      <c r="B2030" s="4" cm="1">
        <f t="array" ref="B2030">SUM(laptop_prices3[[#This Row],[RAM Comp]:[Weight Comp]]+laptop_prices3[[#This Row],[Storage Comp]])</f>
        <v>24.131477016240023</v>
      </c>
      <c r="C2030">
        <v>2028</v>
      </c>
      <c r="D2030" t="s">
        <v>34</v>
      </c>
      <c r="E2030" t="s">
        <v>41</v>
      </c>
      <c r="F2030">
        <v>64</v>
      </c>
      <c r="G2030" t="s">
        <v>13</v>
      </c>
      <c r="H2030" t="s">
        <v>14</v>
      </c>
      <c r="I2030">
        <v>13.3</v>
      </c>
      <c r="J2030" t="s">
        <v>15</v>
      </c>
      <c r="K2030">
        <v>10</v>
      </c>
      <c r="L2030">
        <v>3.38</v>
      </c>
      <c r="M2030" t="s">
        <v>30</v>
      </c>
      <c r="N2030">
        <v>4846.63</v>
      </c>
      <c r="O2030" s="5">
        <f>(ScoreCard!$E$3-laptop_prices3[[#This Row],[Price ($)]])/ScoreCard!$E$3*ScoreCard!$E$5</f>
        <v>2.7578257715666714</v>
      </c>
      <c r="P2030" s="5">
        <f>laptop_prices3[[#This Row],[RAM (GB)]]/ScoreCard!$F$3*ScoreCard!$F$5</f>
        <v>7</v>
      </c>
      <c r="Q2030" s="5">
        <f>laptop_prices3[[#This Row],[Screen Size (inch)]]/ScoreCard!$G$3*ScoreCard!$G$5</f>
        <v>1.5375722543352601</v>
      </c>
      <c r="R2030" s="5">
        <f>laptop_prices3[[#This Row],[Battery Life (hours)]]/ScoreCard!$H$3*ScoreCard!$H$5</f>
        <v>5.8333333333333339</v>
      </c>
      <c r="S2030" s="5">
        <f>ScoreCard!$I$3-laptop_prices3[[#This Row],[Weight (kg)]]/ScoreCard!$I$3*ScoreCard!$I$5</f>
        <v>1.5685714285714287</v>
      </c>
      <c r="T2030" s="6" cm="1">
        <f t="array" ref="T2030">_xlfn.IFS(laptop_prices3[[#This Row],[Storage]]="512GB SSD", 512, laptop_prices3[[#This Row],[Storage]] = "1TB SSD", 1000, laptop_prices3[[#This Row],[Storage]] = "2TB SSD", 2000, laptop_prices3[[#This Row],[Storage]]= "256GB SSD", 256, laptop_prices3[[#This Row],[Storage]] = "1TB HDD", 1000*0.7)</f>
        <v>512</v>
      </c>
      <c r="U2030" s="5">
        <f>laptop_prices3[[#This Row],[Storage Raw Value]]/ScoreCard!$J$3*ScoreCard!$J$5</f>
        <v>2.048</v>
      </c>
    </row>
    <row r="2031" spans="2:21" x14ac:dyDescent="0.2">
      <c r="B2031" s="4" cm="1">
        <f t="array" ref="B2031">SUM(laptop_prices3[[#This Row],[RAM Comp]:[Weight Comp]]+laptop_prices3[[#This Row],[Storage Comp]])</f>
        <v>20.144857142857141</v>
      </c>
      <c r="C2031">
        <v>2029</v>
      </c>
      <c r="D2031" t="s">
        <v>17</v>
      </c>
      <c r="E2031" t="s">
        <v>24</v>
      </c>
      <c r="F2031">
        <v>16</v>
      </c>
      <c r="G2031" t="s">
        <v>13</v>
      </c>
      <c r="H2031" t="s">
        <v>26</v>
      </c>
      <c r="I2031">
        <v>17.3</v>
      </c>
      <c r="J2031" t="s">
        <v>27</v>
      </c>
      <c r="K2031">
        <v>9.6</v>
      </c>
      <c r="L2031">
        <v>1.57</v>
      </c>
      <c r="M2031" t="s">
        <v>22</v>
      </c>
      <c r="N2031">
        <v>3011.36</v>
      </c>
      <c r="O2031" s="5">
        <f>(ScoreCard!$E$3-laptop_prices3[[#This Row],[Price ($)]])/ScoreCard!$E$3*ScoreCard!$E$5</f>
        <v>3.6068683220020943</v>
      </c>
      <c r="P2031" s="5">
        <f>laptop_prices3[[#This Row],[RAM (GB)]]/ScoreCard!$F$3*ScoreCard!$F$5</f>
        <v>1.75</v>
      </c>
      <c r="Q2031" s="5">
        <f>laptop_prices3[[#This Row],[Screen Size (inch)]]/ScoreCard!$G$3*ScoreCard!$G$5</f>
        <v>2</v>
      </c>
      <c r="R2031" s="5">
        <f>laptop_prices3[[#This Row],[Battery Life (hours)]]/ScoreCard!$H$3*ScoreCard!$H$5</f>
        <v>5.6</v>
      </c>
      <c r="S2031" s="5">
        <f>ScoreCard!$I$3-laptop_prices3[[#This Row],[Weight (kg)]]/ScoreCard!$I$3*ScoreCard!$I$5</f>
        <v>2.6028571428571428</v>
      </c>
      <c r="T2031" s="6" cm="1">
        <f t="array" ref="T2031">_xlfn.IFS(laptop_prices3[[#This Row],[Storage]]="512GB SSD", 512, laptop_prices3[[#This Row],[Storage]] = "1TB SSD", 1000, laptop_prices3[[#This Row],[Storage]] = "2TB SSD", 2000, laptop_prices3[[#This Row],[Storage]]= "256GB SSD", 256, laptop_prices3[[#This Row],[Storage]] = "1TB HDD", 1000*0.7)</f>
        <v>512</v>
      </c>
      <c r="U2031" s="5">
        <f>laptop_prices3[[#This Row],[Storage Raw Value]]/ScoreCard!$J$3*ScoreCard!$J$5</f>
        <v>2.048</v>
      </c>
    </row>
    <row r="2032" spans="2:21" x14ac:dyDescent="0.2">
      <c r="B2032" s="4" cm="1">
        <f t="array" ref="B2032">SUM(laptop_prices3[[#This Row],[RAM Comp]:[Weight Comp]]+laptop_prices3[[#This Row],[Storage Comp]])</f>
        <v>15.632563446187723</v>
      </c>
      <c r="C2032">
        <v>2030</v>
      </c>
      <c r="D2032" t="s">
        <v>45</v>
      </c>
      <c r="E2032" t="s">
        <v>24</v>
      </c>
      <c r="F2032">
        <v>16</v>
      </c>
      <c r="G2032" t="s">
        <v>29</v>
      </c>
      <c r="H2032" t="s">
        <v>26</v>
      </c>
      <c r="I2032">
        <v>15.6</v>
      </c>
      <c r="J2032" t="s">
        <v>21</v>
      </c>
      <c r="K2032">
        <v>8.9</v>
      </c>
      <c r="L2032">
        <v>1.24</v>
      </c>
      <c r="M2032" t="s">
        <v>46</v>
      </c>
      <c r="N2032">
        <v>1144.81</v>
      </c>
      <c r="O2032" s="5">
        <f>(ScoreCard!$E$3-laptop_prices3[[#This Row],[Price ($)]])/ScoreCard!$E$3*ScoreCard!$E$5</f>
        <v>4.4703817955047613</v>
      </c>
      <c r="P2032" s="5">
        <f>laptop_prices3[[#This Row],[RAM (GB)]]/ScoreCard!$F$3*ScoreCard!$F$5</f>
        <v>1.75</v>
      </c>
      <c r="Q2032" s="5">
        <f>laptop_prices3[[#This Row],[Screen Size (inch)]]/ScoreCard!$G$3*ScoreCard!$G$5</f>
        <v>1.8034682080924855</v>
      </c>
      <c r="R2032" s="5">
        <f>laptop_prices3[[#This Row],[Battery Life (hours)]]/ScoreCard!$H$3*ScoreCard!$H$5</f>
        <v>5.1916666666666664</v>
      </c>
      <c r="S2032" s="5">
        <f>ScoreCard!$I$3-laptop_prices3[[#This Row],[Weight (kg)]]/ScoreCard!$I$3*ScoreCard!$I$5</f>
        <v>2.7914285714285714</v>
      </c>
      <c r="T2032" s="6" cm="1">
        <f t="array" ref="T2032">_xlfn.IFS(laptop_prices3[[#This Row],[Storage]]="512GB SSD", 512, laptop_prices3[[#This Row],[Storage]] = "1TB SSD", 1000, laptop_prices3[[#This Row],[Storage]] = "2TB SSD", 2000, laptop_prices3[[#This Row],[Storage]]= "256GB SSD", 256, laptop_prices3[[#This Row],[Storage]] = "1TB HDD", 1000*0.7)</f>
        <v>256</v>
      </c>
      <c r="U2032" s="5">
        <f>laptop_prices3[[#This Row],[Storage Raw Value]]/ScoreCard!$J$3*ScoreCard!$J$5</f>
        <v>1.024</v>
      </c>
    </row>
    <row r="2033" spans="2:21" x14ac:dyDescent="0.2">
      <c r="B2033" s="4" cm="1">
        <f t="array" ref="B2033">SUM(laptop_prices3[[#This Row],[RAM Comp]:[Weight Comp]]+laptop_prices3[[#This Row],[Storage Comp]])</f>
        <v>43.029658684282964</v>
      </c>
      <c r="C2033">
        <v>2031</v>
      </c>
      <c r="D2033" t="s">
        <v>11</v>
      </c>
      <c r="E2033" t="s">
        <v>37</v>
      </c>
      <c r="F2033">
        <v>8</v>
      </c>
      <c r="G2033" t="s">
        <v>25</v>
      </c>
      <c r="H2033" t="s">
        <v>14</v>
      </c>
      <c r="I2033">
        <v>15.6</v>
      </c>
      <c r="J2033" t="s">
        <v>15</v>
      </c>
      <c r="K2033">
        <v>11.5</v>
      </c>
      <c r="L2033">
        <v>3.25</v>
      </c>
      <c r="M2033" t="s">
        <v>22</v>
      </c>
      <c r="N2033">
        <v>3293.13</v>
      </c>
      <c r="O2033" s="5">
        <f>(ScoreCard!$E$3-laptop_prices3[[#This Row],[Price ($)]])/ScoreCard!$E$3*ScoreCard!$E$5</f>
        <v>3.4765143580424649</v>
      </c>
      <c r="P2033" s="5">
        <f>laptop_prices3[[#This Row],[RAM (GB)]]/ScoreCard!$F$3*ScoreCard!$F$5</f>
        <v>0.875</v>
      </c>
      <c r="Q2033" s="5">
        <f>laptop_prices3[[#This Row],[Screen Size (inch)]]/ScoreCard!$G$3*ScoreCard!$G$5</f>
        <v>1.8034682080924855</v>
      </c>
      <c r="R2033" s="5">
        <f>laptop_prices3[[#This Row],[Battery Life (hours)]]/ScoreCard!$H$3*ScoreCard!$H$5</f>
        <v>6.7083333333333339</v>
      </c>
      <c r="S2033" s="5">
        <f>ScoreCard!$I$3-laptop_prices3[[#This Row],[Weight (kg)]]/ScoreCard!$I$3*ScoreCard!$I$5</f>
        <v>1.6428571428571428</v>
      </c>
      <c r="T2033" s="6" cm="1">
        <f t="array" ref="T2033">_xlfn.IFS(laptop_prices3[[#This Row],[Storage]]="512GB SSD", 512, laptop_prices3[[#This Row],[Storage]] = "1TB SSD", 1000, laptop_prices3[[#This Row],[Storage]] = "2TB SSD", 2000, laptop_prices3[[#This Row],[Storage]]= "256GB SSD", 256, laptop_prices3[[#This Row],[Storage]] = "1TB HDD", 1000*0.7)</f>
        <v>2000</v>
      </c>
      <c r="U2033" s="5">
        <f>laptop_prices3[[#This Row],[Storage Raw Value]]/ScoreCard!$J$3*ScoreCard!$J$5</f>
        <v>8</v>
      </c>
    </row>
    <row r="2034" spans="2:21" x14ac:dyDescent="0.2">
      <c r="B2034" s="4" cm="1">
        <f t="array" ref="B2034">SUM(laptop_prices3[[#This Row],[RAM Comp]:[Weight Comp]]+laptop_prices3[[#This Row],[Storage Comp]])</f>
        <v>43.508497109826592</v>
      </c>
      <c r="C2034">
        <v>2032</v>
      </c>
      <c r="D2034" t="s">
        <v>11</v>
      </c>
      <c r="E2034" t="s">
        <v>24</v>
      </c>
      <c r="F2034">
        <v>32</v>
      </c>
      <c r="G2034" t="s">
        <v>25</v>
      </c>
      <c r="H2034" t="s">
        <v>40</v>
      </c>
      <c r="I2034">
        <v>14</v>
      </c>
      <c r="J2034" t="s">
        <v>21</v>
      </c>
      <c r="K2034">
        <v>6.6</v>
      </c>
      <c r="L2034">
        <v>1.68</v>
      </c>
      <c r="M2034" t="s">
        <v>46</v>
      </c>
      <c r="N2034">
        <v>2080.9499999999998</v>
      </c>
      <c r="O2034" s="5">
        <f>(ScoreCard!$E$3-laptop_prices3[[#This Row],[Price ($)]])/ScoreCard!$E$3*ScoreCard!$E$5</f>
        <v>4.0372996369315732</v>
      </c>
      <c r="P2034" s="5">
        <f>laptop_prices3[[#This Row],[RAM (GB)]]/ScoreCard!$F$3*ScoreCard!$F$5</f>
        <v>3.5</v>
      </c>
      <c r="Q2034" s="5">
        <f>laptop_prices3[[#This Row],[Screen Size (inch)]]/ScoreCard!$G$3*ScoreCard!$G$5</f>
        <v>1.6184971098265895</v>
      </c>
      <c r="R2034" s="5">
        <f>laptop_prices3[[#This Row],[Battery Life (hours)]]/ScoreCard!$H$3*ScoreCard!$H$5</f>
        <v>3.8499999999999996</v>
      </c>
      <c r="S2034" s="5">
        <f>ScoreCard!$I$3-laptop_prices3[[#This Row],[Weight (kg)]]/ScoreCard!$I$3*ScoreCard!$I$5</f>
        <v>2.54</v>
      </c>
      <c r="T2034" s="6" cm="1">
        <f t="array" ref="T2034">_xlfn.IFS(laptop_prices3[[#This Row],[Storage]]="512GB SSD", 512, laptop_prices3[[#This Row],[Storage]] = "1TB SSD", 1000, laptop_prices3[[#This Row],[Storage]] = "2TB SSD", 2000, laptop_prices3[[#This Row],[Storage]]= "256GB SSD", 256, laptop_prices3[[#This Row],[Storage]] = "1TB HDD", 1000*0.7)</f>
        <v>2000</v>
      </c>
      <c r="U2034" s="5">
        <f>laptop_prices3[[#This Row],[Storage Raw Value]]/ScoreCard!$J$3*ScoreCard!$J$5</f>
        <v>8</v>
      </c>
    </row>
    <row r="2035" spans="2:21" x14ac:dyDescent="0.2">
      <c r="B2035" s="4" cm="1">
        <f t="array" ref="B2035">SUM(laptop_prices3[[#This Row],[RAM Comp]:[Weight Comp]]+laptop_prices3[[#This Row],[Storage Comp]])</f>
        <v>16.131477016240023</v>
      </c>
      <c r="C2035">
        <v>2033</v>
      </c>
      <c r="D2035" t="s">
        <v>23</v>
      </c>
      <c r="E2035" t="s">
        <v>41</v>
      </c>
      <c r="F2035">
        <v>16</v>
      </c>
      <c r="G2035" t="s">
        <v>13</v>
      </c>
      <c r="H2035" t="s">
        <v>14</v>
      </c>
      <c r="I2035">
        <v>13.3</v>
      </c>
      <c r="J2035" t="s">
        <v>15</v>
      </c>
      <c r="K2035">
        <v>4.5999999999999996</v>
      </c>
      <c r="L2035">
        <v>2.68</v>
      </c>
      <c r="M2035" t="s">
        <v>30</v>
      </c>
      <c r="N2035">
        <v>2470.1999999999998</v>
      </c>
      <c r="O2035" s="5">
        <f>(ScoreCard!$E$3-laptop_prices3[[#This Row],[Price ($)]])/ScoreCard!$E$3*ScoreCard!$E$5</f>
        <v>3.8572226930720923</v>
      </c>
      <c r="P2035" s="5">
        <f>laptop_prices3[[#This Row],[RAM (GB)]]/ScoreCard!$F$3*ScoreCard!$F$5</f>
        <v>1.75</v>
      </c>
      <c r="Q2035" s="5">
        <f>laptop_prices3[[#This Row],[Screen Size (inch)]]/ScoreCard!$G$3*ScoreCard!$G$5</f>
        <v>1.5375722543352601</v>
      </c>
      <c r="R2035" s="5">
        <f>laptop_prices3[[#This Row],[Battery Life (hours)]]/ScoreCard!$H$3*ScoreCard!$H$5</f>
        <v>2.6833333333333331</v>
      </c>
      <c r="S2035" s="5">
        <f>ScoreCard!$I$3-laptop_prices3[[#This Row],[Weight (kg)]]/ScoreCard!$I$3*ScoreCard!$I$5</f>
        <v>1.9685714285714284</v>
      </c>
      <c r="T2035" s="6" cm="1">
        <f t="array" ref="T2035">_xlfn.IFS(laptop_prices3[[#This Row],[Storage]]="512GB SSD", 512, laptop_prices3[[#This Row],[Storage]] = "1TB SSD", 1000, laptop_prices3[[#This Row],[Storage]] = "2TB SSD", 2000, laptop_prices3[[#This Row],[Storage]]= "256GB SSD", 256, laptop_prices3[[#This Row],[Storage]] = "1TB HDD", 1000*0.7)</f>
        <v>512</v>
      </c>
      <c r="U2035" s="5">
        <f>laptop_prices3[[#This Row],[Storage Raw Value]]/ScoreCard!$J$3*ScoreCard!$J$5</f>
        <v>2.048</v>
      </c>
    </row>
    <row r="2036" spans="2:21" x14ac:dyDescent="0.2">
      <c r="B2036" s="4" cm="1">
        <f t="array" ref="B2036">SUM(laptop_prices3[[#This Row],[RAM Comp]:[Weight Comp]]+laptop_prices3[[#This Row],[Storage Comp]])</f>
        <v>25.088095238095239</v>
      </c>
      <c r="C2036">
        <v>2034</v>
      </c>
      <c r="D2036" t="s">
        <v>36</v>
      </c>
      <c r="E2036" t="s">
        <v>18</v>
      </c>
      <c r="F2036">
        <v>32</v>
      </c>
      <c r="G2036" t="s">
        <v>42</v>
      </c>
      <c r="H2036" t="s">
        <v>40</v>
      </c>
      <c r="I2036">
        <v>17.3</v>
      </c>
      <c r="J2036" t="s">
        <v>15</v>
      </c>
      <c r="K2036">
        <v>9.8000000000000007</v>
      </c>
      <c r="L2036">
        <v>1.45</v>
      </c>
      <c r="M2036" t="s">
        <v>22</v>
      </c>
      <c r="N2036">
        <v>2294.08</v>
      </c>
      <c r="O2036" s="5">
        <f>(ScoreCard!$E$3-laptop_prices3[[#This Row],[Price ($)]])/ScoreCard!$E$3*ScoreCard!$E$5</f>
        <v>3.9387002816463546</v>
      </c>
      <c r="P2036" s="5">
        <f>laptop_prices3[[#This Row],[RAM (GB)]]/ScoreCard!$F$3*ScoreCard!$F$5</f>
        <v>3.5</v>
      </c>
      <c r="Q2036" s="5">
        <f>laptop_prices3[[#This Row],[Screen Size (inch)]]/ScoreCard!$G$3*ScoreCard!$G$5</f>
        <v>2</v>
      </c>
      <c r="R2036" s="5">
        <f>laptop_prices3[[#This Row],[Battery Life (hours)]]/ScoreCard!$H$3*ScoreCard!$H$5</f>
        <v>5.7166666666666677</v>
      </c>
      <c r="S2036" s="5">
        <f>ScoreCard!$I$3-laptop_prices3[[#This Row],[Weight (kg)]]/ScoreCard!$I$3*ScoreCard!$I$5</f>
        <v>2.6714285714285717</v>
      </c>
      <c r="T2036" s="6" cm="1">
        <f t="array" ref="T2036">_xlfn.IFS(laptop_prices3[[#This Row],[Storage]]="512GB SSD", 512, laptop_prices3[[#This Row],[Storage]] = "1TB SSD", 1000, laptop_prices3[[#This Row],[Storage]] = "2TB SSD", 2000, laptop_prices3[[#This Row],[Storage]]= "256GB SSD", 256, laptop_prices3[[#This Row],[Storage]] = "1TB HDD", 1000*0.7)</f>
        <v>700</v>
      </c>
      <c r="U2036" s="5">
        <f>laptop_prices3[[#This Row],[Storage Raw Value]]/ScoreCard!$J$3*ScoreCard!$J$5</f>
        <v>2.8</v>
      </c>
    </row>
    <row r="2037" spans="2:21" x14ac:dyDescent="0.2">
      <c r="B2037" s="4" cm="1">
        <f t="array" ref="B2037">SUM(laptop_prices3[[#This Row],[RAM Comp]:[Weight Comp]]+laptop_prices3[[#This Row],[Storage Comp]])</f>
        <v>29.964182493806771</v>
      </c>
      <c r="C2037">
        <v>2035</v>
      </c>
      <c r="D2037" t="s">
        <v>36</v>
      </c>
      <c r="E2037" t="s">
        <v>39</v>
      </c>
      <c r="F2037">
        <v>64</v>
      </c>
      <c r="G2037" t="s">
        <v>19</v>
      </c>
      <c r="H2037" t="s">
        <v>35</v>
      </c>
      <c r="I2037">
        <v>15.6</v>
      </c>
      <c r="J2037" t="s">
        <v>21</v>
      </c>
      <c r="K2037">
        <v>5.0999999999999996</v>
      </c>
      <c r="L2037">
        <v>2.2999999999999998</v>
      </c>
      <c r="M2037" t="s">
        <v>16</v>
      </c>
      <c r="N2037">
        <v>2304.02</v>
      </c>
      <c r="O2037" s="5">
        <f>(ScoreCard!$E$3-laptop_prices3[[#This Row],[Price ($)]])/ScoreCard!$E$3*ScoreCard!$E$5</f>
        <v>3.9341017849939113</v>
      </c>
      <c r="P2037" s="5">
        <f>laptop_prices3[[#This Row],[RAM (GB)]]/ScoreCard!$F$3*ScoreCard!$F$5</f>
        <v>7</v>
      </c>
      <c r="Q2037" s="5">
        <f>laptop_prices3[[#This Row],[Screen Size (inch)]]/ScoreCard!$G$3*ScoreCard!$G$5</f>
        <v>1.8034682080924855</v>
      </c>
      <c r="R2037" s="5">
        <f>laptop_prices3[[#This Row],[Battery Life (hours)]]/ScoreCard!$H$3*ScoreCard!$H$5</f>
        <v>2.9750000000000001</v>
      </c>
      <c r="S2037" s="5">
        <f>ScoreCard!$I$3-laptop_prices3[[#This Row],[Weight (kg)]]/ScoreCard!$I$3*ScoreCard!$I$5</f>
        <v>2.1857142857142859</v>
      </c>
      <c r="T2037" s="6" cm="1">
        <f t="array" ref="T2037">_xlfn.IFS(laptop_prices3[[#This Row],[Storage]]="512GB SSD", 512, laptop_prices3[[#This Row],[Storage]] = "1TB SSD", 1000, laptop_prices3[[#This Row],[Storage]] = "2TB SSD", 2000, laptop_prices3[[#This Row],[Storage]]= "256GB SSD", 256, laptop_prices3[[#This Row],[Storage]] = "1TB HDD", 1000*0.7)</f>
        <v>1000</v>
      </c>
      <c r="U2037" s="5">
        <f>laptop_prices3[[#This Row],[Storage Raw Value]]/ScoreCard!$J$3*ScoreCard!$J$5</f>
        <v>4</v>
      </c>
    </row>
    <row r="2038" spans="2:21" x14ac:dyDescent="0.2">
      <c r="B2038" s="4" cm="1">
        <f t="array" ref="B2038">SUM(laptop_prices3[[#This Row],[RAM Comp]:[Weight Comp]]+laptop_prices3[[#This Row],[Storage Comp]])</f>
        <v>44.550901458849438</v>
      </c>
      <c r="C2038">
        <v>2036</v>
      </c>
      <c r="D2038" t="s">
        <v>34</v>
      </c>
      <c r="E2038" t="s">
        <v>37</v>
      </c>
      <c r="F2038">
        <v>32</v>
      </c>
      <c r="G2038" t="s">
        <v>25</v>
      </c>
      <c r="H2038" t="s">
        <v>14</v>
      </c>
      <c r="I2038">
        <v>16</v>
      </c>
      <c r="J2038" t="s">
        <v>43</v>
      </c>
      <c r="K2038">
        <v>8.5</v>
      </c>
      <c r="L2038">
        <v>2.2000000000000002</v>
      </c>
      <c r="M2038" t="s">
        <v>30</v>
      </c>
      <c r="N2038">
        <v>2939.79</v>
      </c>
      <c r="O2038" s="5">
        <f>(ScoreCard!$E$3-laptop_prices3[[#This Row],[Price ($)]])/ScoreCard!$E$3*ScoreCard!$E$5</f>
        <v>3.6399784231505161</v>
      </c>
      <c r="P2038" s="5">
        <f>laptop_prices3[[#This Row],[RAM (GB)]]/ScoreCard!$F$3*ScoreCard!$F$5</f>
        <v>3.5</v>
      </c>
      <c r="Q2038" s="5">
        <f>laptop_prices3[[#This Row],[Screen Size (inch)]]/ScoreCard!$G$3*ScoreCard!$G$5</f>
        <v>1.8497109826589595</v>
      </c>
      <c r="R2038" s="5">
        <f>laptop_prices3[[#This Row],[Battery Life (hours)]]/ScoreCard!$H$3*ScoreCard!$H$5</f>
        <v>4.9583333333333339</v>
      </c>
      <c r="S2038" s="5">
        <f>ScoreCard!$I$3-laptop_prices3[[#This Row],[Weight (kg)]]/ScoreCard!$I$3*ScoreCard!$I$5</f>
        <v>2.2428571428571429</v>
      </c>
      <c r="T2038" s="6" cm="1">
        <f t="array" ref="T2038">_xlfn.IFS(laptop_prices3[[#This Row],[Storage]]="512GB SSD", 512, laptop_prices3[[#This Row],[Storage]] = "1TB SSD", 1000, laptop_prices3[[#This Row],[Storage]] = "2TB SSD", 2000, laptop_prices3[[#This Row],[Storage]]= "256GB SSD", 256, laptop_prices3[[#This Row],[Storage]] = "1TB HDD", 1000*0.7)</f>
        <v>2000</v>
      </c>
      <c r="U2038" s="5">
        <f>laptop_prices3[[#This Row],[Storage Raw Value]]/ScoreCard!$J$3*ScoreCard!$J$5</f>
        <v>8</v>
      </c>
    </row>
    <row r="2039" spans="2:21" x14ac:dyDescent="0.2">
      <c r="B2039" s="4" cm="1">
        <f t="array" ref="B2039">SUM(laptop_prices3[[#This Row],[RAM Comp]:[Weight Comp]]+laptop_prices3[[#This Row],[Storage Comp]])</f>
        <v>21.27111615744564</v>
      </c>
      <c r="C2039">
        <v>2037</v>
      </c>
      <c r="D2039" t="s">
        <v>17</v>
      </c>
      <c r="E2039" t="s">
        <v>12</v>
      </c>
      <c r="F2039">
        <v>8</v>
      </c>
      <c r="G2039" t="s">
        <v>42</v>
      </c>
      <c r="H2039" t="s">
        <v>40</v>
      </c>
      <c r="I2039">
        <v>14</v>
      </c>
      <c r="J2039" t="s">
        <v>43</v>
      </c>
      <c r="K2039">
        <v>9.4</v>
      </c>
      <c r="L2039">
        <v>2.46</v>
      </c>
      <c r="M2039" t="s">
        <v>16</v>
      </c>
      <c r="N2039">
        <v>903.49</v>
      </c>
      <c r="O2039" s="5">
        <f>(ScoreCard!$E$3-laptop_prices3[[#This Row],[Price ($)]])/ScoreCard!$E$3*ScoreCard!$E$5</f>
        <v>4.5820225613163732</v>
      </c>
      <c r="P2039" s="5">
        <f>laptop_prices3[[#This Row],[RAM (GB)]]/ScoreCard!$F$3*ScoreCard!$F$5</f>
        <v>0.875</v>
      </c>
      <c r="Q2039" s="5">
        <f>laptop_prices3[[#This Row],[Screen Size (inch)]]/ScoreCard!$G$3*ScoreCard!$G$5</f>
        <v>1.6184971098265895</v>
      </c>
      <c r="R2039" s="5">
        <f>laptop_prices3[[#This Row],[Battery Life (hours)]]/ScoreCard!$H$3*ScoreCard!$H$5</f>
        <v>5.4833333333333334</v>
      </c>
      <c r="S2039" s="5">
        <f>ScoreCard!$I$3-laptop_prices3[[#This Row],[Weight (kg)]]/ScoreCard!$I$3*ScoreCard!$I$5</f>
        <v>2.0942857142857143</v>
      </c>
      <c r="T2039" s="6" cm="1">
        <f t="array" ref="T2039">_xlfn.IFS(laptop_prices3[[#This Row],[Storage]]="512GB SSD", 512, laptop_prices3[[#This Row],[Storage]] = "1TB SSD", 1000, laptop_prices3[[#This Row],[Storage]] = "2TB SSD", 2000, laptop_prices3[[#This Row],[Storage]]= "256GB SSD", 256, laptop_prices3[[#This Row],[Storage]] = "1TB HDD", 1000*0.7)</f>
        <v>700</v>
      </c>
      <c r="U2039" s="5">
        <f>laptop_prices3[[#This Row],[Storage Raw Value]]/ScoreCard!$J$3*ScoreCard!$J$5</f>
        <v>2.8</v>
      </c>
    </row>
    <row r="2040" spans="2:21" x14ac:dyDescent="0.2">
      <c r="B2040" s="4" cm="1">
        <f t="array" ref="B2040">SUM(laptop_prices3[[#This Row],[RAM Comp]:[Weight Comp]]+laptop_prices3[[#This Row],[Storage Comp]])</f>
        <v>25.169472887420866</v>
      </c>
      <c r="C2040">
        <v>2038</v>
      </c>
      <c r="D2040" t="s">
        <v>11</v>
      </c>
      <c r="E2040" t="s">
        <v>12</v>
      </c>
      <c r="F2040">
        <v>64</v>
      </c>
      <c r="G2040" t="s">
        <v>42</v>
      </c>
      <c r="H2040" t="s">
        <v>20</v>
      </c>
      <c r="I2040">
        <v>16</v>
      </c>
      <c r="J2040" t="s">
        <v>15</v>
      </c>
      <c r="K2040">
        <v>5.5</v>
      </c>
      <c r="L2040">
        <v>2.78</v>
      </c>
      <c r="M2040" t="s">
        <v>22</v>
      </c>
      <c r="N2040">
        <v>3265.14</v>
      </c>
      <c r="O2040" s="5">
        <f>(ScoreCard!$E$3-laptop_prices3[[#This Row],[Price ($)]])/ScoreCard!$E$3*ScoreCard!$E$5</f>
        <v>3.489463243485309</v>
      </c>
      <c r="P2040" s="5">
        <f>laptop_prices3[[#This Row],[RAM (GB)]]/ScoreCard!$F$3*ScoreCard!$F$5</f>
        <v>7</v>
      </c>
      <c r="Q2040" s="5">
        <f>laptop_prices3[[#This Row],[Screen Size (inch)]]/ScoreCard!$G$3*ScoreCard!$G$5</f>
        <v>1.8497109826589595</v>
      </c>
      <c r="R2040" s="5">
        <f>laptop_prices3[[#This Row],[Battery Life (hours)]]/ScoreCard!$H$3*ScoreCard!$H$5</f>
        <v>3.208333333333333</v>
      </c>
      <c r="S2040" s="5">
        <f>ScoreCard!$I$3-laptop_prices3[[#This Row],[Weight (kg)]]/ScoreCard!$I$3*ScoreCard!$I$5</f>
        <v>1.9114285714285715</v>
      </c>
      <c r="T2040" s="6" cm="1">
        <f t="array" ref="T2040">_xlfn.IFS(laptop_prices3[[#This Row],[Storage]]="512GB SSD", 512, laptop_prices3[[#This Row],[Storage]] = "1TB SSD", 1000, laptop_prices3[[#This Row],[Storage]] = "2TB SSD", 2000, laptop_prices3[[#This Row],[Storage]]= "256GB SSD", 256, laptop_prices3[[#This Row],[Storage]] = "1TB HDD", 1000*0.7)</f>
        <v>700</v>
      </c>
      <c r="U2040" s="5">
        <f>laptop_prices3[[#This Row],[Storage Raw Value]]/ScoreCard!$J$3*ScoreCard!$J$5</f>
        <v>2.8</v>
      </c>
    </row>
    <row r="2041" spans="2:21" x14ac:dyDescent="0.2">
      <c r="B2041" s="4" cm="1">
        <f t="array" ref="B2041">SUM(laptop_prices3[[#This Row],[RAM Comp]:[Weight Comp]]+laptop_prices3[[#This Row],[Storage Comp]])</f>
        <v>16.244691301954308</v>
      </c>
      <c r="C2041">
        <v>2039</v>
      </c>
      <c r="D2041" t="s">
        <v>28</v>
      </c>
      <c r="E2041" t="s">
        <v>39</v>
      </c>
      <c r="F2041">
        <v>4</v>
      </c>
      <c r="G2041" t="s">
        <v>13</v>
      </c>
      <c r="H2041" t="s">
        <v>40</v>
      </c>
      <c r="I2041">
        <v>13.3</v>
      </c>
      <c r="J2041" t="s">
        <v>15</v>
      </c>
      <c r="K2041">
        <v>5.8</v>
      </c>
      <c r="L2041">
        <v>1.41</v>
      </c>
      <c r="M2041" t="s">
        <v>46</v>
      </c>
      <c r="N2041">
        <v>1107.03</v>
      </c>
      <c r="O2041" s="5">
        <f>(ScoreCard!$E$3-laptop_prices3[[#This Row],[Price ($)]])/ScoreCard!$E$3*ScoreCard!$E$5</f>
        <v>4.4878597837873846</v>
      </c>
      <c r="P2041" s="5">
        <f>laptop_prices3[[#This Row],[RAM (GB)]]/ScoreCard!$F$3*ScoreCard!$F$5</f>
        <v>0.4375</v>
      </c>
      <c r="Q2041" s="5">
        <f>laptop_prices3[[#This Row],[Screen Size (inch)]]/ScoreCard!$G$3*ScoreCard!$G$5</f>
        <v>1.5375722543352601</v>
      </c>
      <c r="R2041" s="5">
        <f>laptop_prices3[[#This Row],[Battery Life (hours)]]/ScoreCard!$H$3*ScoreCard!$H$5</f>
        <v>3.3833333333333333</v>
      </c>
      <c r="S2041" s="5">
        <f>ScoreCard!$I$3-laptop_prices3[[#This Row],[Weight (kg)]]/ScoreCard!$I$3*ScoreCard!$I$5</f>
        <v>2.6942857142857144</v>
      </c>
      <c r="T2041" s="6" cm="1">
        <f t="array" ref="T2041">_xlfn.IFS(laptop_prices3[[#This Row],[Storage]]="512GB SSD", 512, laptop_prices3[[#This Row],[Storage]] = "1TB SSD", 1000, laptop_prices3[[#This Row],[Storage]] = "2TB SSD", 2000, laptop_prices3[[#This Row],[Storage]]= "256GB SSD", 256, laptop_prices3[[#This Row],[Storage]] = "1TB HDD", 1000*0.7)</f>
        <v>512</v>
      </c>
      <c r="U2041" s="5">
        <f>laptop_prices3[[#This Row],[Storage Raw Value]]/ScoreCard!$J$3*ScoreCard!$J$5</f>
        <v>2.048</v>
      </c>
    </row>
    <row r="2042" spans="2:21" x14ac:dyDescent="0.2">
      <c r="B2042" s="4" cm="1">
        <f t="array" ref="B2042">SUM(laptop_prices3[[#This Row],[RAM Comp]:[Weight Comp]]+laptop_prices3[[#This Row],[Storage Comp]])</f>
        <v>21.435544315992296</v>
      </c>
      <c r="C2042">
        <v>2040</v>
      </c>
      <c r="D2042" t="s">
        <v>23</v>
      </c>
      <c r="E2042" t="s">
        <v>41</v>
      </c>
      <c r="F2042">
        <v>4</v>
      </c>
      <c r="G2042" t="s">
        <v>42</v>
      </c>
      <c r="H2042" t="s">
        <v>44</v>
      </c>
      <c r="I2042">
        <v>16</v>
      </c>
      <c r="J2042" t="s">
        <v>15</v>
      </c>
      <c r="K2042">
        <v>10.3</v>
      </c>
      <c r="L2042">
        <v>2.73</v>
      </c>
      <c r="M2042" t="s">
        <v>30</v>
      </c>
      <c r="N2042">
        <v>1085.67</v>
      </c>
      <c r="O2042" s="5">
        <f>(ScoreCard!$E$3-laptop_prices3[[#This Row],[Price ($)]])/ScoreCard!$E$3*ScoreCard!$E$5</f>
        <v>4.4977414627105405</v>
      </c>
      <c r="P2042" s="5">
        <f>laptop_prices3[[#This Row],[RAM (GB)]]/ScoreCard!$F$3*ScoreCard!$F$5</f>
        <v>0.4375</v>
      </c>
      <c r="Q2042" s="5">
        <f>laptop_prices3[[#This Row],[Screen Size (inch)]]/ScoreCard!$G$3*ScoreCard!$G$5</f>
        <v>1.8497109826589595</v>
      </c>
      <c r="R2042" s="5">
        <f>laptop_prices3[[#This Row],[Battery Life (hours)]]/ScoreCard!$H$3*ScoreCard!$H$5</f>
        <v>6.0083333333333337</v>
      </c>
      <c r="S2042" s="5">
        <f>ScoreCard!$I$3-laptop_prices3[[#This Row],[Weight (kg)]]/ScoreCard!$I$3*ScoreCard!$I$5</f>
        <v>1.94</v>
      </c>
      <c r="T2042" s="6" cm="1">
        <f t="array" ref="T2042">_xlfn.IFS(laptop_prices3[[#This Row],[Storage]]="512GB SSD", 512, laptop_prices3[[#This Row],[Storage]] = "1TB SSD", 1000, laptop_prices3[[#This Row],[Storage]] = "2TB SSD", 2000, laptop_prices3[[#This Row],[Storage]]= "256GB SSD", 256, laptop_prices3[[#This Row],[Storage]] = "1TB HDD", 1000*0.7)</f>
        <v>700</v>
      </c>
      <c r="U2042" s="5">
        <f>laptop_prices3[[#This Row],[Storage Raw Value]]/ScoreCard!$J$3*ScoreCard!$J$5</f>
        <v>2.8</v>
      </c>
    </row>
    <row r="2043" spans="2:21" x14ac:dyDescent="0.2">
      <c r="B2043" s="4" cm="1">
        <f t="array" ref="B2043">SUM(laptop_prices3[[#This Row],[RAM Comp]:[Weight Comp]]+laptop_prices3[[#This Row],[Storage Comp]])</f>
        <v>17.134735205064686</v>
      </c>
      <c r="C2043">
        <v>2041</v>
      </c>
      <c r="D2043" t="s">
        <v>28</v>
      </c>
      <c r="E2043" t="s">
        <v>48</v>
      </c>
      <c r="F2043">
        <v>32</v>
      </c>
      <c r="G2043" t="s">
        <v>29</v>
      </c>
      <c r="H2043" t="s">
        <v>35</v>
      </c>
      <c r="I2043">
        <v>14</v>
      </c>
      <c r="J2043" t="s">
        <v>43</v>
      </c>
      <c r="K2043">
        <v>8.9</v>
      </c>
      <c r="L2043">
        <v>1.35</v>
      </c>
      <c r="M2043" t="s">
        <v>16</v>
      </c>
      <c r="N2043">
        <v>2052.5700000000002</v>
      </c>
      <c r="O2043" s="5">
        <f>(ScoreCard!$E$3-laptop_prices3[[#This Row],[Price ($)]])/ScoreCard!$E$3*ScoreCard!$E$5</f>
        <v>4.0504289462873384</v>
      </c>
      <c r="P2043" s="5">
        <f>laptop_prices3[[#This Row],[RAM (GB)]]/ScoreCard!$F$3*ScoreCard!$F$5</f>
        <v>3.5</v>
      </c>
      <c r="Q2043" s="5">
        <f>laptop_prices3[[#This Row],[Screen Size (inch)]]/ScoreCard!$G$3*ScoreCard!$G$5</f>
        <v>1.6184971098265895</v>
      </c>
      <c r="R2043" s="5">
        <f>laptop_prices3[[#This Row],[Battery Life (hours)]]/ScoreCard!$H$3*ScoreCard!$H$5</f>
        <v>5.1916666666666664</v>
      </c>
      <c r="S2043" s="5">
        <f>ScoreCard!$I$3-laptop_prices3[[#This Row],[Weight (kg)]]/ScoreCard!$I$3*ScoreCard!$I$5</f>
        <v>2.7285714285714286</v>
      </c>
      <c r="T2043" s="6" cm="1">
        <f t="array" ref="T2043">_xlfn.IFS(laptop_prices3[[#This Row],[Storage]]="512GB SSD", 512, laptop_prices3[[#This Row],[Storage]] = "1TB SSD", 1000, laptop_prices3[[#This Row],[Storage]] = "2TB SSD", 2000, laptop_prices3[[#This Row],[Storage]]= "256GB SSD", 256, laptop_prices3[[#This Row],[Storage]] = "1TB HDD", 1000*0.7)</f>
        <v>256</v>
      </c>
      <c r="U2043" s="5">
        <f>laptop_prices3[[#This Row],[Storage Raw Value]]/ScoreCard!$J$3*ScoreCard!$J$5</f>
        <v>1.024</v>
      </c>
    </row>
    <row r="2044" spans="2:21" x14ac:dyDescent="0.2">
      <c r="B2044" s="4" cm="1">
        <f t="array" ref="B2044">SUM(laptop_prices3[[#This Row],[RAM Comp]:[Weight Comp]]+laptop_prices3[[#This Row],[Storage Comp]])</f>
        <v>47.863048444811454</v>
      </c>
      <c r="C2044">
        <v>2042</v>
      </c>
      <c r="D2044" t="s">
        <v>34</v>
      </c>
      <c r="E2044" t="s">
        <v>18</v>
      </c>
      <c r="F2044">
        <v>64</v>
      </c>
      <c r="G2044" t="s">
        <v>25</v>
      </c>
      <c r="H2044" t="s">
        <v>35</v>
      </c>
      <c r="I2044">
        <v>13.3</v>
      </c>
      <c r="J2044" t="s">
        <v>43</v>
      </c>
      <c r="K2044">
        <v>7.9</v>
      </c>
      <c r="L2044">
        <v>1.37</v>
      </c>
      <c r="M2044" t="s">
        <v>22</v>
      </c>
      <c r="N2044">
        <v>2929.79</v>
      </c>
      <c r="O2044" s="5">
        <f>(ScoreCard!$E$3-laptop_prices3[[#This Row],[Price ($)]])/ScoreCard!$E$3*ScoreCard!$E$5</f>
        <v>3.6446046773280232</v>
      </c>
      <c r="P2044" s="5">
        <f>laptop_prices3[[#This Row],[RAM (GB)]]/ScoreCard!$F$3*ScoreCard!$F$5</f>
        <v>7</v>
      </c>
      <c r="Q2044" s="5">
        <f>laptop_prices3[[#This Row],[Screen Size (inch)]]/ScoreCard!$G$3*ScoreCard!$G$5</f>
        <v>1.5375722543352601</v>
      </c>
      <c r="R2044" s="5">
        <f>laptop_prices3[[#This Row],[Battery Life (hours)]]/ScoreCard!$H$3*ScoreCard!$H$5</f>
        <v>4.6083333333333334</v>
      </c>
      <c r="S2044" s="5">
        <f>ScoreCard!$I$3-laptop_prices3[[#This Row],[Weight (kg)]]/ScoreCard!$I$3*ScoreCard!$I$5</f>
        <v>2.7171428571428571</v>
      </c>
      <c r="T2044" s="6" cm="1">
        <f t="array" ref="T2044">_xlfn.IFS(laptop_prices3[[#This Row],[Storage]]="512GB SSD", 512, laptop_prices3[[#This Row],[Storage]] = "1TB SSD", 1000, laptop_prices3[[#This Row],[Storage]] = "2TB SSD", 2000, laptop_prices3[[#This Row],[Storage]]= "256GB SSD", 256, laptop_prices3[[#This Row],[Storage]] = "1TB HDD", 1000*0.7)</f>
        <v>2000</v>
      </c>
      <c r="U2044" s="5">
        <f>laptop_prices3[[#This Row],[Storage Raw Value]]/ScoreCard!$J$3*ScoreCard!$J$5</f>
        <v>8</v>
      </c>
    </row>
    <row r="2045" spans="2:21" x14ac:dyDescent="0.2">
      <c r="B2045" s="4" cm="1">
        <f t="array" ref="B2045">SUM(laptop_prices3[[#This Row],[RAM Comp]:[Weight Comp]]+laptop_prices3[[#This Row],[Storage Comp]])</f>
        <v>17.201639966969449</v>
      </c>
      <c r="C2045">
        <v>2043</v>
      </c>
      <c r="D2045" t="s">
        <v>17</v>
      </c>
      <c r="E2045" t="s">
        <v>18</v>
      </c>
      <c r="F2045">
        <v>64</v>
      </c>
      <c r="G2045" t="s">
        <v>29</v>
      </c>
      <c r="H2045" t="s">
        <v>40</v>
      </c>
      <c r="I2045">
        <v>14</v>
      </c>
      <c r="J2045" t="s">
        <v>43</v>
      </c>
      <c r="K2045">
        <v>4.2</v>
      </c>
      <c r="L2045">
        <v>2.56</v>
      </c>
      <c r="M2045" t="s">
        <v>46</v>
      </c>
      <c r="N2045">
        <v>4241.28</v>
      </c>
      <c r="O2045" s="5">
        <f>(ScoreCard!$E$3-laptop_prices3[[#This Row],[Price ($)]])/ScoreCard!$E$3*ScoreCard!$E$5</f>
        <v>3.0378760682020896</v>
      </c>
      <c r="P2045" s="5">
        <f>laptop_prices3[[#This Row],[RAM (GB)]]/ScoreCard!$F$3*ScoreCard!$F$5</f>
        <v>7</v>
      </c>
      <c r="Q2045" s="5">
        <f>laptop_prices3[[#This Row],[Screen Size (inch)]]/ScoreCard!$G$3*ScoreCard!$G$5</f>
        <v>1.6184971098265895</v>
      </c>
      <c r="R2045" s="5">
        <f>laptop_prices3[[#This Row],[Battery Life (hours)]]/ScoreCard!$H$3*ScoreCard!$H$5</f>
        <v>2.4500000000000002</v>
      </c>
      <c r="S2045" s="5">
        <f>ScoreCard!$I$3-laptop_prices3[[#This Row],[Weight (kg)]]/ScoreCard!$I$3*ScoreCard!$I$5</f>
        <v>2.0371428571428574</v>
      </c>
      <c r="T2045" s="6" cm="1">
        <f t="array" ref="T2045">_xlfn.IFS(laptop_prices3[[#This Row],[Storage]]="512GB SSD", 512, laptop_prices3[[#This Row],[Storage]] = "1TB SSD", 1000, laptop_prices3[[#This Row],[Storage]] = "2TB SSD", 2000, laptop_prices3[[#This Row],[Storage]]= "256GB SSD", 256, laptop_prices3[[#This Row],[Storage]] = "1TB HDD", 1000*0.7)</f>
        <v>256</v>
      </c>
      <c r="U2045" s="5">
        <f>laptop_prices3[[#This Row],[Storage Raw Value]]/ScoreCard!$J$3*ScoreCard!$J$5</f>
        <v>1.024</v>
      </c>
    </row>
    <row r="2046" spans="2:21" x14ac:dyDescent="0.2">
      <c r="B2046" s="4" cm="1">
        <f t="array" ref="B2046">SUM(laptop_prices3[[#This Row],[RAM Comp]:[Weight Comp]]+laptop_prices3[[#This Row],[Storage Comp]])</f>
        <v>24.390238095238097</v>
      </c>
      <c r="C2046">
        <v>2044</v>
      </c>
      <c r="D2046" t="s">
        <v>33</v>
      </c>
      <c r="E2046" t="s">
        <v>48</v>
      </c>
      <c r="F2046">
        <v>16</v>
      </c>
      <c r="G2046" t="s">
        <v>19</v>
      </c>
      <c r="H2046" t="s">
        <v>26</v>
      </c>
      <c r="I2046">
        <v>17.3</v>
      </c>
      <c r="J2046" t="s">
        <v>15</v>
      </c>
      <c r="K2046">
        <v>4.0999999999999996</v>
      </c>
      <c r="L2046">
        <v>2.19</v>
      </c>
      <c r="M2046" t="s">
        <v>16</v>
      </c>
      <c r="N2046">
        <v>2017.34</v>
      </c>
      <c r="O2046" s="5">
        <f>(ScoreCard!$E$3-laptop_prices3[[#This Row],[Price ($)]])/ScoreCard!$E$3*ScoreCard!$E$5</f>
        <v>4.0667272397546972</v>
      </c>
      <c r="P2046" s="5">
        <f>laptop_prices3[[#This Row],[RAM (GB)]]/ScoreCard!$F$3*ScoreCard!$F$5</f>
        <v>1.75</v>
      </c>
      <c r="Q2046" s="5">
        <f>laptop_prices3[[#This Row],[Screen Size (inch)]]/ScoreCard!$G$3*ScoreCard!$G$5</f>
        <v>2</v>
      </c>
      <c r="R2046" s="5">
        <f>laptop_prices3[[#This Row],[Battery Life (hours)]]/ScoreCard!$H$3*ScoreCard!$H$5</f>
        <v>2.3916666666666662</v>
      </c>
      <c r="S2046" s="5">
        <f>ScoreCard!$I$3-laptop_prices3[[#This Row],[Weight (kg)]]/ScoreCard!$I$3*ScoreCard!$I$5</f>
        <v>2.2485714285714287</v>
      </c>
      <c r="T2046" s="6" cm="1">
        <f t="array" ref="T2046">_xlfn.IFS(laptop_prices3[[#This Row],[Storage]]="512GB SSD", 512, laptop_prices3[[#This Row],[Storage]] = "1TB SSD", 1000, laptop_prices3[[#This Row],[Storage]] = "2TB SSD", 2000, laptop_prices3[[#This Row],[Storage]]= "256GB SSD", 256, laptop_prices3[[#This Row],[Storage]] = "1TB HDD", 1000*0.7)</f>
        <v>1000</v>
      </c>
      <c r="U2046" s="5">
        <f>laptop_prices3[[#This Row],[Storage Raw Value]]/ScoreCard!$J$3*ScoreCard!$J$5</f>
        <v>4</v>
      </c>
    </row>
    <row r="2047" spans="2:21" x14ac:dyDescent="0.2">
      <c r="B2047" s="4" cm="1">
        <f t="array" ref="B2047">SUM(laptop_prices3[[#This Row],[RAM Comp]:[Weight Comp]]+laptop_prices3[[#This Row],[Storage Comp]])</f>
        <v>26.221116157445636</v>
      </c>
      <c r="C2047">
        <v>2045</v>
      </c>
      <c r="D2047" t="s">
        <v>33</v>
      </c>
      <c r="E2047" t="s">
        <v>39</v>
      </c>
      <c r="F2047">
        <v>64</v>
      </c>
      <c r="G2047" t="s">
        <v>42</v>
      </c>
      <c r="H2047" t="s">
        <v>44</v>
      </c>
      <c r="I2047">
        <v>14</v>
      </c>
      <c r="J2047" t="s">
        <v>27</v>
      </c>
      <c r="K2047">
        <v>6.7</v>
      </c>
      <c r="L2047">
        <v>1.76</v>
      </c>
      <c r="M2047" t="s">
        <v>16</v>
      </c>
      <c r="N2047">
        <v>2224.94</v>
      </c>
      <c r="O2047" s="5">
        <f>(ScoreCard!$E$3-laptop_prices3[[#This Row],[Price ($)]])/ScoreCard!$E$3*ScoreCard!$E$5</f>
        <v>3.9706862030296408</v>
      </c>
      <c r="P2047" s="5">
        <f>laptop_prices3[[#This Row],[RAM (GB)]]/ScoreCard!$F$3*ScoreCard!$F$5</f>
        <v>7</v>
      </c>
      <c r="Q2047" s="5">
        <f>laptop_prices3[[#This Row],[Screen Size (inch)]]/ScoreCard!$G$3*ScoreCard!$G$5</f>
        <v>1.6184971098265895</v>
      </c>
      <c r="R2047" s="5">
        <f>laptop_prices3[[#This Row],[Battery Life (hours)]]/ScoreCard!$H$3*ScoreCard!$H$5</f>
        <v>3.9083333333333332</v>
      </c>
      <c r="S2047" s="5">
        <f>ScoreCard!$I$3-laptop_prices3[[#This Row],[Weight (kg)]]/ScoreCard!$I$3*ScoreCard!$I$5</f>
        <v>2.4942857142857142</v>
      </c>
      <c r="T2047" s="6" cm="1">
        <f t="array" ref="T2047">_xlfn.IFS(laptop_prices3[[#This Row],[Storage]]="512GB SSD", 512, laptop_prices3[[#This Row],[Storage]] = "1TB SSD", 1000, laptop_prices3[[#This Row],[Storage]] = "2TB SSD", 2000, laptop_prices3[[#This Row],[Storage]]= "256GB SSD", 256, laptop_prices3[[#This Row],[Storage]] = "1TB HDD", 1000*0.7)</f>
        <v>700</v>
      </c>
      <c r="U2047" s="5">
        <f>laptop_prices3[[#This Row],[Storage Raw Value]]/ScoreCard!$J$3*ScoreCard!$J$5</f>
        <v>2.8</v>
      </c>
    </row>
    <row r="2048" spans="2:21" x14ac:dyDescent="0.2">
      <c r="B2048" s="4" cm="1">
        <f t="array" ref="B2048">SUM(laptop_prices3[[#This Row],[RAM Comp]:[Weight Comp]]+laptop_prices3[[#This Row],[Storage Comp]])</f>
        <v>16.887134874759152</v>
      </c>
      <c r="C2048">
        <v>2046</v>
      </c>
      <c r="D2048" t="s">
        <v>17</v>
      </c>
      <c r="E2048" t="s">
        <v>24</v>
      </c>
      <c r="F2048">
        <v>8</v>
      </c>
      <c r="G2048" t="s">
        <v>13</v>
      </c>
      <c r="H2048" t="s">
        <v>32</v>
      </c>
      <c r="I2048">
        <v>15.6</v>
      </c>
      <c r="J2048" t="s">
        <v>21</v>
      </c>
      <c r="K2048">
        <v>7.4</v>
      </c>
      <c r="L2048">
        <v>3.15</v>
      </c>
      <c r="M2048" t="s">
        <v>30</v>
      </c>
      <c r="N2048">
        <v>1219.3499999999999</v>
      </c>
      <c r="O2048" s="5">
        <f>(ScoreCard!$E$3-laptop_prices3[[#This Row],[Price ($)]])/ScoreCard!$E$3*ScoreCard!$E$5</f>
        <v>4.4358976968656201</v>
      </c>
      <c r="P2048" s="5">
        <f>laptop_prices3[[#This Row],[RAM (GB)]]/ScoreCard!$F$3*ScoreCard!$F$5</f>
        <v>0.875</v>
      </c>
      <c r="Q2048" s="5">
        <f>laptop_prices3[[#This Row],[Screen Size (inch)]]/ScoreCard!$G$3*ScoreCard!$G$5</f>
        <v>1.8034682080924855</v>
      </c>
      <c r="R2048" s="5">
        <f>laptop_prices3[[#This Row],[Battery Life (hours)]]/ScoreCard!$H$3*ScoreCard!$H$5</f>
        <v>4.3166666666666664</v>
      </c>
      <c r="S2048" s="5">
        <f>ScoreCard!$I$3-laptop_prices3[[#This Row],[Weight (kg)]]/ScoreCard!$I$3*ScoreCard!$I$5</f>
        <v>1.7</v>
      </c>
      <c r="T2048" s="6" cm="1">
        <f t="array" ref="T2048">_xlfn.IFS(laptop_prices3[[#This Row],[Storage]]="512GB SSD", 512, laptop_prices3[[#This Row],[Storage]] = "1TB SSD", 1000, laptop_prices3[[#This Row],[Storage]] = "2TB SSD", 2000, laptop_prices3[[#This Row],[Storage]]= "256GB SSD", 256, laptop_prices3[[#This Row],[Storage]] = "1TB HDD", 1000*0.7)</f>
        <v>512</v>
      </c>
      <c r="U2048" s="5">
        <f>laptop_prices3[[#This Row],[Storage Raw Value]]/ScoreCard!$J$3*ScoreCard!$J$5</f>
        <v>2.048</v>
      </c>
    </row>
    <row r="2049" spans="2:21" x14ac:dyDescent="0.2">
      <c r="B2049" s="4" cm="1">
        <f t="array" ref="B2049">SUM(laptop_prices3[[#This Row],[RAM Comp]:[Weight Comp]]+laptop_prices3[[#This Row],[Storage Comp]])</f>
        <v>33.676563446187728</v>
      </c>
      <c r="C2049">
        <v>2047</v>
      </c>
      <c r="D2049" t="s">
        <v>38</v>
      </c>
      <c r="E2049" t="s">
        <v>24</v>
      </c>
      <c r="F2049">
        <v>64</v>
      </c>
      <c r="G2049" t="s">
        <v>19</v>
      </c>
      <c r="H2049" t="s">
        <v>14</v>
      </c>
      <c r="I2049">
        <v>15.6</v>
      </c>
      <c r="J2049" t="s">
        <v>21</v>
      </c>
      <c r="K2049">
        <v>10.7</v>
      </c>
      <c r="L2049">
        <v>1.52</v>
      </c>
      <c r="M2049" t="s">
        <v>30</v>
      </c>
      <c r="N2049">
        <v>2208.59</v>
      </c>
      <c r="O2049" s="5">
        <f>(ScoreCard!$E$3-laptop_prices3[[#This Row],[Price ($)]])/ScoreCard!$E$3*ScoreCard!$E$5</f>
        <v>3.9782501286098659</v>
      </c>
      <c r="P2049" s="5">
        <f>laptop_prices3[[#This Row],[RAM (GB)]]/ScoreCard!$F$3*ScoreCard!$F$5</f>
        <v>7</v>
      </c>
      <c r="Q2049" s="5">
        <f>laptop_prices3[[#This Row],[Screen Size (inch)]]/ScoreCard!$G$3*ScoreCard!$G$5</f>
        <v>1.8034682080924855</v>
      </c>
      <c r="R2049" s="5">
        <f>laptop_prices3[[#This Row],[Battery Life (hours)]]/ScoreCard!$H$3*ScoreCard!$H$5</f>
        <v>6.2416666666666663</v>
      </c>
      <c r="S2049" s="5">
        <f>ScoreCard!$I$3-laptop_prices3[[#This Row],[Weight (kg)]]/ScoreCard!$I$3*ScoreCard!$I$5</f>
        <v>2.6314285714285717</v>
      </c>
      <c r="T2049" s="6" cm="1">
        <f t="array" ref="T2049">_xlfn.IFS(laptop_prices3[[#This Row],[Storage]]="512GB SSD", 512, laptop_prices3[[#This Row],[Storage]] = "1TB SSD", 1000, laptop_prices3[[#This Row],[Storage]] = "2TB SSD", 2000, laptop_prices3[[#This Row],[Storage]]= "256GB SSD", 256, laptop_prices3[[#This Row],[Storage]] = "1TB HDD", 1000*0.7)</f>
        <v>1000</v>
      </c>
      <c r="U2049" s="5">
        <f>laptop_prices3[[#This Row],[Storage Raw Value]]/ScoreCard!$J$3*ScoreCard!$J$5</f>
        <v>4</v>
      </c>
    </row>
    <row r="2050" spans="2:21" x14ac:dyDescent="0.2">
      <c r="B2050" s="4" cm="1">
        <f t="array" ref="B2050">SUM(laptop_prices3[[#This Row],[RAM Comp]:[Weight Comp]]+laptop_prices3[[#This Row],[Storage Comp]])</f>
        <v>42.023230112854392</v>
      </c>
      <c r="C2050">
        <v>2048</v>
      </c>
      <c r="D2050" t="s">
        <v>17</v>
      </c>
      <c r="E2050" t="s">
        <v>24</v>
      </c>
      <c r="F2050">
        <v>16</v>
      </c>
      <c r="G2050" t="s">
        <v>25</v>
      </c>
      <c r="H2050" t="s">
        <v>35</v>
      </c>
      <c r="I2050">
        <v>15.6</v>
      </c>
      <c r="J2050" t="s">
        <v>21</v>
      </c>
      <c r="K2050">
        <v>8.5</v>
      </c>
      <c r="L2050">
        <v>3.48</v>
      </c>
      <c r="M2050" t="s">
        <v>16</v>
      </c>
      <c r="N2050">
        <v>1574.78</v>
      </c>
      <c r="O2050" s="5">
        <f>(ScoreCard!$E$3-laptop_prices3[[#This Row],[Price ($)]])/ScoreCard!$E$3*ScoreCard!$E$5</f>
        <v>4.2714667446344698</v>
      </c>
      <c r="P2050" s="5">
        <f>laptop_prices3[[#This Row],[RAM (GB)]]/ScoreCard!$F$3*ScoreCard!$F$5</f>
        <v>1.75</v>
      </c>
      <c r="Q2050" s="5">
        <f>laptop_prices3[[#This Row],[Screen Size (inch)]]/ScoreCard!$G$3*ScoreCard!$G$5</f>
        <v>1.8034682080924855</v>
      </c>
      <c r="R2050" s="5">
        <f>laptop_prices3[[#This Row],[Battery Life (hours)]]/ScoreCard!$H$3*ScoreCard!$H$5</f>
        <v>4.9583333333333339</v>
      </c>
      <c r="S2050" s="5">
        <f>ScoreCard!$I$3-laptop_prices3[[#This Row],[Weight (kg)]]/ScoreCard!$I$3*ScoreCard!$I$5</f>
        <v>1.5114285714285713</v>
      </c>
      <c r="T2050" s="6" cm="1">
        <f t="array" ref="T2050">_xlfn.IFS(laptop_prices3[[#This Row],[Storage]]="512GB SSD", 512, laptop_prices3[[#This Row],[Storage]] = "1TB SSD", 1000, laptop_prices3[[#This Row],[Storage]] = "2TB SSD", 2000, laptop_prices3[[#This Row],[Storage]]= "256GB SSD", 256, laptop_prices3[[#This Row],[Storage]] = "1TB HDD", 1000*0.7)</f>
        <v>2000</v>
      </c>
      <c r="U2050" s="5">
        <f>laptop_prices3[[#This Row],[Storage Raw Value]]/ScoreCard!$J$3*ScoreCard!$J$5</f>
        <v>8</v>
      </c>
    </row>
    <row r="2051" spans="2:21" x14ac:dyDescent="0.2">
      <c r="B2051" s="4" cm="1">
        <f t="array" ref="B2051">SUM(laptop_prices3[[#This Row],[RAM Comp]:[Weight Comp]]+laptop_prices3[[#This Row],[Storage Comp]])</f>
        <v>14.290449490778968</v>
      </c>
      <c r="C2051">
        <v>2049</v>
      </c>
      <c r="D2051" t="s">
        <v>45</v>
      </c>
      <c r="E2051" t="s">
        <v>18</v>
      </c>
      <c r="F2051">
        <v>8</v>
      </c>
      <c r="G2051" t="s">
        <v>29</v>
      </c>
      <c r="H2051" t="s">
        <v>35</v>
      </c>
      <c r="I2051">
        <v>14</v>
      </c>
      <c r="J2051" t="s">
        <v>15</v>
      </c>
      <c r="K2051">
        <v>9.1999999999999993</v>
      </c>
      <c r="L2051">
        <v>2.04</v>
      </c>
      <c r="M2051" t="s">
        <v>16</v>
      </c>
      <c r="N2051">
        <v>1525.25</v>
      </c>
      <c r="O2051" s="5">
        <f>(ScoreCard!$E$3-laptop_prices3[[#This Row],[Price ($)]])/ScoreCard!$E$3*ScoreCard!$E$5</f>
        <v>4.2943805815756653</v>
      </c>
      <c r="P2051" s="5">
        <f>laptop_prices3[[#This Row],[RAM (GB)]]/ScoreCard!$F$3*ScoreCard!$F$5</f>
        <v>0.875</v>
      </c>
      <c r="Q2051" s="5">
        <f>laptop_prices3[[#This Row],[Screen Size (inch)]]/ScoreCard!$G$3*ScoreCard!$G$5</f>
        <v>1.6184971098265895</v>
      </c>
      <c r="R2051" s="5">
        <f>laptop_prices3[[#This Row],[Battery Life (hours)]]/ScoreCard!$H$3*ScoreCard!$H$5</f>
        <v>5.3666666666666663</v>
      </c>
      <c r="S2051" s="5">
        <f>ScoreCard!$I$3-laptop_prices3[[#This Row],[Weight (kg)]]/ScoreCard!$I$3*ScoreCard!$I$5</f>
        <v>2.3342857142857145</v>
      </c>
      <c r="T2051" s="6" cm="1">
        <f t="array" ref="T2051">_xlfn.IFS(laptop_prices3[[#This Row],[Storage]]="512GB SSD", 512, laptop_prices3[[#This Row],[Storage]] = "1TB SSD", 1000, laptop_prices3[[#This Row],[Storage]] = "2TB SSD", 2000, laptop_prices3[[#This Row],[Storage]]= "256GB SSD", 256, laptop_prices3[[#This Row],[Storage]] = "1TB HDD", 1000*0.7)</f>
        <v>256</v>
      </c>
      <c r="U2051" s="5">
        <f>laptop_prices3[[#This Row],[Storage Raw Value]]/ScoreCard!$J$3*ScoreCard!$J$5</f>
        <v>1.024</v>
      </c>
    </row>
    <row r="2052" spans="2:21" x14ac:dyDescent="0.2">
      <c r="B2052" s="4" cm="1">
        <f t="array" ref="B2052">SUM(laptop_prices3[[#This Row],[RAM Comp]:[Weight Comp]]+laptop_prices3[[#This Row],[Storage Comp]])</f>
        <v>21.000134874759148</v>
      </c>
      <c r="C2052">
        <v>2050</v>
      </c>
      <c r="D2052" t="s">
        <v>23</v>
      </c>
      <c r="E2052" t="s">
        <v>31</v>
      </c>
      <c r="F2052">
        <v>16</v>
      </c>
      <c r="G2052" t="s">
        <v>42</v>
      </c>
      <c r="H2052" t="s">
        <v>44</v>
      </c>
      <c r="I2052">
        <v>15.6</v>
      </c>
      <c r="J2052" t="s">
        <v>43</v>
      </c>
      <c r="K2052">
        <v>8</v>
      </c>
      <c r="L2052">
        <v>3.36</v>
      </c>
      <c r="M2052" t="s">
        <v>30</v>
      </c>
      <c r="N2052">
        <v>643.96</v>
      </c>
      <c r="O2052" s="5">
        <f>(ScoreCard!$E$3-laptop_prices3[[#This Row],[Price ($)]])/ScoreCard!$E$3*ScoreCard!$E$5</f>
        <v>4.7020877359852253</v>
      </c>
      <c r="P2052" s="5">
        <f>laptop_prices3[[#This Row],[RAM (GB)]]/ScoreCard!$F$3*ScoreCard!$F$5</f>
        <v>1.75</v>
      </c>
      <c r="Q2052" s="5">
        <f>laptop_prices3[[#This Row],[Screen Size (inch)]]/ScoreCard!$G$3*ScoreCard!$G$5</f>
        <v>1.8034682080924855</v>
      </c>
      <c r="R2052" s="5">
        <f>laptop_prices3[[#This Row],[Battery Life (hours)]]/ScoreCard!$H$3*ScoreCard!$H$5</f>
        <v>4.6666666666666661</v>
      </c>
      <c r="S2052" s="5">
        <f>ScoreCard!$I$3-laptop_prices3[[#This Row],[Weight (kg)]]/ScoreCard!$I$3*ScoreCard!$I$5</f>
        <v>1.58</v>
      </c>
      <c r="T2052" s="6" cm="1">
        <f t="array" ref="T2052">_xlfn.IFS(laptop_prices3[[#This Row],[Storage]]="512GB SSD", 512, laptop_prices3[[#This Row],[Storage]] = "1TB SSD", 1000, laptop_prices3[[#This Row],[Storage]] = "2TB SSD", 2000, laptop_prices3[[#This Row],[Storage]]= "256GB SSD", 256, laptop_prices3[[#This Row],[Storage]] = "1TB HDD", 1000*0.7)</f>
        <v>700</v>
      </c>
      <c r="U2052" s="5">
        <f>laptop_prices3[[#This Row],[Storage Raw Value]]/ScoreCard!$J$3*ScoreCard!$J$5</f>
        <v>2.8</v>
      </c>
    </row>
    <row r="2053" spans="2:21" x14ac:dyDescent="0.2">
      <c r="B2053" s="4" cm="1">
        <f t="array" ref="B2053">SUM(laptop_prices3[[#This Row],[RAM Comp]:[Weight Comp]]+laptop_prices3[[#This Row],[Storage Comp]])</f>
        <v>44.65042526837324</v>
      </c>
      <c r="C2053">
        <v>2051</v>
      </c>
      <c r="D2053" t="s">
        <v>47</v>
      </c>
      <c r="E2053" t="s">
        <v>39</v>
      </c>
      <c r="F2053">
        <v>16</v>
      </c>
      <c r="G2053" t="s">
        <v>25</v>
      </c>
      <c r="H2053" t="s">
        <v>32</v>
      </c>
      <c r="I2053">
        <v>16</v>
      </c>
      <c r="J2053" t="s">
        <v>43</v>
      </c>
      <c r="K2053">
        <v>11.7</v>
      </c>
      <c r="L2053">
        <v>2.23</v>
      </c>
      <c r="M2053" t="s">
        <v>46</v>
      </c>
      <c r="N2053">
        <v>1649.83</v>
      </c>
      <c r="O2053" s="5">
        <f>(ScoreCard!$E$3-laptop_prices3[[#This Row],[Price ($)]])/ScoreCard!$E$3*ScoreCard!$E$5</f>
        <v>4.2367467070322764</v>
      </c>
      <c r="P2053" s="5">
        <f>laptop_prices3[[#This Row],[RAM (GB)]]/ScoreCard!$F$3*ScoreCard!$F$5</f>
        <v>1.75</v>
      </c>
      <c r="Q2053" s="5">
        <f>laptop_prices3[[#This Row],[Screen Size (inch)]]/ScoreCard!$G$3*ScoreCard!$G$5</f>
        <v>1.8497109826589595</v>
      </c>
      <c r="R2053" s="5">
        <f>laptop_prices3[[#This Row],[Battery Life (hours)]]/ScoreCard!$H$3*ScoreCard!$H$5</f>
        <v>6.8250000000000002</v>
      </c>
      <c r="S2053" s="5">
        <f>ScoreCard!$I$3-laptop_prices3[[#This Row],[Weight (kg)]]/ScoreCard!$I$3*ScoreCard!$I$5</f>
        <v>2.225714285714286</v>
      </c>
      <c r="T2053" s="6" cm="1">
        <f t="array" ref="T2053">_xlfn.IFS(laptop_prices3[[#This Row],[Storage]]="512GB SSD", 512, laptop_prices3[[#This Row],[Storage]] = "1TB SSD", 1000, laptop_prices3[[#This Row],[Storage]] = "2TB SSD", 2000, laptop_prices3[[#This Row],[Storage]]= "256GB SSD", 256, laptop_prices3[[#This Row],[Storage]] = "1TB HDD", 1000*0.7)</f>
        <v>2000</v>
      </c>
      <c r="U2053" s="5">
        <f>laptop_prices3[[#This Row],[Storage Raw Value]]/ScoreCard!$J$3*ScoreCard!$J$5</f>
        <v>8</v>
      </c>
    </row>
    <row r="2054" spans="2:21" x14ac:dyDescent="0.2">
      <c r="B2054" s="4" cm="1">
        <f t="array" ref="B2054">SUM(laptop_prices3[[#This Row],[RAM Comp]:[Weight Comp]]+laptop_prices3[[#This Row],[Storage Comp]])</f>
        <v>43.611325350949627</v>
      </c>
      <c r="C2054">
        <v>2052</v>
      </c>
      <c r="D2054" t="s">
        <v>23</v>
      </c>
      <c r="E2054" t="s">
        <v>41</v>
      </c>
      <c r="F2054">
        <v>8</v>
      </c>
      <c r="G2054" t="s">
        <v>25</v>
      </c>
      <c r="H2054" t="s">
        <v>35</v>
      </c>
      <c r="I2054">
        <v>15.6</v>
      </c>
      <c r="J2054" t="s">
        <v>15</v>
      </c>
      <c r="K2054">
        <v>11.4</v>
      </c>
      <c r="L2054">
        <v>2.13</v>
      </c>
      <c r="M2054" t="s">
        <v>16</v>
      </c>
      <c r="N2054">
        <v>2200.21</v>
      </c>
      <c r="O2054" s="5">
        <f>(ScoreCard!$E$3-laptop_prices3[[#This Row],[Price ($)]])/ScoreCard!$E$3*ScoreCard!$E$5</f>
        <v>3.982126929610617</v>
      </c>
      <c r="P2054" s="5">
        <f>laptop_prices3[[#This Row],[RAM (GB)]]/ScoreCard!$F$3*ScoreCard!$F$5</f>
        <v>0.875</v>
      </c>
      <c r="Q2054" s="5">
        <f>laptop_prices3[[#This Row],[Screen Size (inch)]]/ScoreCard!$G$3*ScoreCard!$G$5</f>
        <v>1.8034682080924855</v>
      </c>
      <c r="R2054" s="5">
        <f>laptop_prices3[[#This Row],[Battery Life (hours)]]/ScoreCard!$H$3*ScoreCard!$H$5</f>
        <v>6.65</v>
      </c>
      <c r="S2054" s="5">
        <f>ScoreCard!$I$3-laptop_prices3[[#This Row],[Weight (kg)]]/ScoreCard!$I$3*ScoreCard!$I$5</f>
        <v>2.2828571428571429</v>
      </c>
      <c r="T2054" s="6" cm="1">
        <f t="array" ref="T2054">_xlfn.IFS(laptop_prices3[[#This Row],[Storage]]="512GB SSD", 512, laptop_prices3[[#This Row],[Storage]] = "1TB SSD", 1000, laptop_prices3[[#This Row],[Storage]] = "2TB SSD", 2000, laptop_prices3[[#This Row],[Storage]]= "256GB SSD", 256, laptop_prices3[[#This Row],[Storage]] = "1TB HDD", 1000*0.7)</f>
        <v>2000</v>
      </c>
      <c r="U2054" s="5">
        <f>laptop_prices3[[#This Row],[Storage Raw Value]]/ScoreCard!$J$3*ScoreCard!$J$5</f>
        <v>8</v>
      </c>
    </row>
    <row r="2055" spans="2:21" x14ac:dyDescent="0.2">
      <c r="B2055" s="4" cm="1">
        <f t="array" ref="B2055">SUM(laptop_prices3[[#This Row],[RAM Comp]:[Weight Comp]]+laptop_prices3[[#This Row],[Storage Comp]])</f>
        <v>18.464992017616296</v>
      </c>
      <c r="C2055">
        <v>2053</v>
      </c>
      <c r="D2055" t="s">
        <v>36</v>
      </c>
      <c r="E2055" t="s">
        <v>31</v>
      </c>
      <c r="F2055">
        <v>16</v>
      </c>
      <c r="G2055" t="s">
        <v>13</v>
      </c>
      <c r="H2055" t="s">
        <v>35</v>
      </c>
      <c r="I2055">
        <v>15.6</v>
      </c>
      <c r="J2055" t="s">
        <v>21</v>
      </c>
      <c r="K2055">
        <v>7.4</v>
      </c>
      <c r="L2055">
        <v>1.92</v>
      </c>
      <c r="M2055" t="s">
        <v>46</v>
      </c>
      <c r="N2055">
        <v>857.06</v>
      </c>
      <c r="O2055" s="5">
        <f>(ScoreCard!$E$3-laptop_prices3[[#This Row],[Price ($)]])/ScoreCard!$E$3*ScoreCard!$E$5</f>
        <v>4.603502259462541</v>
      </c>
      <c r="P2055" s="5">
        <f>laptop_prices3[[#This Row],[RAM (GB)]]/ScoreCard!$F$3*ScoreCard!$F$5</f>
        <v>1.75</v>
      </c>
      <c r="Q2055" s="5">
        <f>laptop_prices3[[#This Row],[Screen Size (inch)]]/ScoreCard!$G$3*ScoreCard!$G$5</f>
        <v>1.8034682080924855</v>
      </c>
      <c r="R2055" s="5">
        <f>laptop_prices3[[#This Row],[Battery Life (hours)]]/ScoreCard!$H$3*ScoreCard!$H$5</f>
        <v>4.3166666666666664</v>
      </c>
      <c r="S2055" s="5">
        <f>ScoreCard!$I$3-laptop_prices3[[#This Row],[Weight (kg)]]/ScoreCard!$I$3*ScoreCard!$I$5</f>
        <v>2.402857142857143</v>
      </c>
      <c r="T2055" s="6" cm="1">
        <f t="array" ref="T2055">_xlfn.IFS(laptop_prices3[[#This Row],[Storage]]="512GB SSD", 512, laptop_prices3[[#This Row],[Storage]] = "1TB SSD", 1000, laptop_prices3[[#This Row],[Storage]] = "2TB SSD", 2000, laptop_prices3[[#This Row],[Storage]]= "256GB SSD", 256, laptop_prices3[[#This Row],[Storage]] = "1TB HDD", 1000*0.7)</f>
        <v>512</v>
      </c>
      <c r="U2055" s="5">
        <f>laptop_prices3[[#This Row],[Storage Raw Value]]/ScoreCard!$J$3*ScoreCard!$J$5</f>
        <v>2.048</v>
      </c>
    </row>
    <row r="2056" spans="2:21" x14ac:dyDescent="0.2">
      <c r="B2056" s="4" cm="1">
        <f t="array" ref="B2056">SUM(laptop_prices3[[#This Row],[RAM Comp]:[Weight Comp]]+laptop_prices3[[#This Row],[Storage Comp]])</f>
        <v>46.212277731902006</v>
      </c>
      <c r="C2056">
        <v>2054</v>
      </c>
      <c r="D2056" t="s">
        <v>23</v>
      </c>
      <c r="E2056" t="s">
        <v>24</v>
      </c>
      <c r="F2056">
        <v>64</v>
      </c>
      <c r="G2056" t="s">
        <v>25</v>
      </c>
      <c r="H2056" t="s">
        <v>32</v>
      </c>
      <c r="I2056">
        <v>15.6</v>
      </c>
      <c r="J2056" t="s">
        <v>43</v>
      </c>
      <c r="K2056">
        <v>5.3</v>
      </c>
      <c r="L2056">
        <v>2.0699999999999998</v>
      </c>
      <c r="M2056" t="s">
        <v>22</v>
      </c>
      <c r="N2056">
        <v>2507.92</v>
      </c>
      <c r="O2056" s="5">
        <f>(ScoreCard!$E$3-laptop_prices3[[#This Row],[Price ($)]])/ScoreCard!$E$3*ScoreCard!$E$5</f>
        <v>3.8397724623145333</v>
      </c>
      <c r="P2056" s="5">
        <f>laptop_prices3[[#This Row],[RAM (GB)]]/ScoreCard!$F$3*ScoreCard!$F$5</f>
        <v>7</v>
      </c>
      <c r="Q2056" s="5">
        <f>laptop_prices3[[#This Row],[Screen Size (inch)]]/ScoreCard!$G$3*ScoreCard!$G$5</f>
        <v>1.8034682080924855</v>
      </c>
      <c r="R2056" s="5">
        <f>laptop_prices3[[#This Row],[Battery Life (hours)]]/ScoreCard!$H$3*ScoreCard!$H$5</f>
        <v>3.0916666666666668</v>
      </c>
      <c r="S2056" s="5">
        <f>ScoreCard!$I$3-laptop_prices3[[#This Row],[Weight (kg)]]/ScoreCard!$I$3*ScoreCard!$I$5</f>
        <v>2.3171428571428572</v>
      </c>
      <c r="T2056" s="6" cm="1">
        <f t="array" ref="T2056">_xlfn.IFS(laptop_prices3[[#This Row],[Storage]]="512GB SSD", 512, laptop_prices3[[#This Row],[Storage]] = "1TB SSD", 1000, laptop_prices3[[#This Row],[Storage]] = "2TB SSD", 2000, laptop_prices3[[#This Row],[Storage]]= "256GB SSD", 256, laptop_prices3[[#This Row],[Storage]] = "1TB HDD", 1000*0.7)</f>
        <v>2000</v>
      </c>
      <c r="U2056" s="5">
        <f>laptop_prices3[[#This Row],[Storage Raw Value]]/ScoreCard!$J$3*ScoreCard!$J$5</f>
        <v>8</v>
      </c>
    </row>
    <row r="2057" spans="2:21" x14ac:dyDescent="0.2">
      <c r="B2057" s="4" cm="1">
        <f t="array" ref="B2057">SUM(laptop_prices3[[#This Row],[RAM Comp]:[Weight Comp]]+laptop_prices3[[#This Row],[Storage Comp]])</f>
        <v>12.454809523809525</v>
      </c>
      <c r="C2057">
        <v>2055</v>
      </c>
      <c r="D2057" t="s">
        <v>38</v>
      </c>
      <c r="E2057" t="s">
        <v>39</v>
      </c>
      <c r="F2057">
        <v>16</v>
      </c>
      <c r="G2057" t="s">
        <v>29</v>
      </c>
      <c r="H2057" t="s">
        <v>32</v>
      </c>
      <c r="I2057">
        <v>17.3</v>
      </c>
      <c r="J2057" t="s">
        <v>21</v>
      </c>
      <c r="K2057">
        <v>5.3</v>
      </c>
      <c r="L2057">
        <v>3.47</v>
      </c>
      <c r="M2057" t="s">
        <v>22</v>
      </c>
      <c r="N2057">
        <v>996.39</v>
      </c>
      <c r="O2057" s="5">
        <f>(ScoreCard!$E$3-laptop_prices3[[#This Row],[Price ($)]])/ScoreCard!$E$3*ScoreCard!$E$5</f>
        <v>4.5390446600073284</v>
      </c>
      <c r="P2057" s="5">
        <f>laptop_prices3[[#This Row],[RAM (GB)]]/ScoreCard!$F$3*ScoreCard!$F$5</f>
        <v>1.75</v>
      </c>
      <c r="Q2057" s="5">
        <f>laptop_prices3[[#This Row],[Screen Size (inch)]]/ScoreCard!$G$3*ScoreCard!$G$5</f>
        <v>2</v>
      </c>
      <c r="R2057" s="5">
        <f>laptop_prices3[[#This Row],[Battery Life (hours)]]/ScoreCard!$H$3*ScoreCard!$H$5</f>
        <v>3.0916666666666668</v>
      </c>
      <c r="S2057" s="5">
        <f>ScoreCard!$I$3-laptop_prices3[[#This Row],[Weight (kg)]]/ScoreCard!$I$3*ScoreCard!$I$5</f>
        <v>1.5171428571428571</v>
      </c>
      <c r="T2057" s="6" cm="1">
        <f t="array" ref="T2057">_xlfn.IFS(laptop_prices3[[#This Row],[Storage]]="512GB SSD", 512, laptop_prices3[[#This Row],[Storage]] = "1TB SSD", 1000, laptop_prices3[[#This Row],[Storage]] = "2TB SSD", 2000, laptop_prices3[[#This Row],[Storage]]= "256GB SSD", 256, laptop_prices3[[#This Row],[Storage]] = "1TB HDD", 1000*0.7)</f>
        <v>256</v>
      </c>
      <c r="U2057" s="5">
        <f>laptop_prices3[[#This Row],[Storage Raw Value]]/ScoreCard!$J$3*ScoreCard!$J$5</f>
        <v>1.024</v>
      </c>
    </row>
    <row r="2058" spans="2:21" x14ac:dyDescent="0.2">
      <c r="B2058" s="4" cm="1">
        <f t="array" ref="B2058">SUM(laptop_prices3[[#This Row],[RAM Comp]:[Weight Comp]]+laptop_prices3[[#This Row],[Storage Comp]])</f>
        <v>24.047810349573354</v>
      </c>
      <c r="C2058">
        <v>2056</v>
      </c>
      <c r="D2058" t="s">
        <v>47</v>
      </c>
      <c r="E2058" t="s">
        <v>31</v>
      </c>
      <c r="F2058">
        <v>64</v>
      </c>
      <c r="G2058" t="s">
        <v>42</v>
      </c>
      <c r="H2058" t="s">
        <v>14</v>
      </c>
      <c r="I2058">
        <v>13.3</v>
      </c>
      <c r="J2058" t="s">
        <v>43</v>
      </c>
      <c r="K2058">
        <v>4.7</v>
      </c>
      <c r="L2058">
        <v>3.38</v>
      </c>
      <c r="M2058" t="s">
        <v>30</v>
      </c>
      <c r="N2058">
        <v>2135.4299999999998</v>
      </c>
      <c r="O2058" s="5">
        <f>(ScoreCard!$E$3-laptop_prices3[[#This Row],[Price ($)]])/ScoreCard!$E$3*ScoreCard!$E$5</f>
        <v>4.0120958041725103</v>
      </c>
      <c r="P2058" s="5">
        <f>laptop_prices3[[#This Row],[RAM (GB)]]/ScoreCard!$F$3*ScoreCard!$F$5</f>
        <v>7</v>
      </c>
      <c r="Q2058" s="5">
        <f>laptop_prices3[[#This Row],[Screen Size (inch)]]/ScoreCard!$G$3*ScoreCard!$G$5</f>
        <v>1.5375722543352601</v>
      </c>
      <c r="R2058" s="5">
        <f>laptop_prices3[[#This Row],[Battery Life (hours)]]/ScoreCard!$H$3*ScoreCard!$H$5</f>
        <v>2.7416666666666667</v>
      </c>
      <c r="S2058" s="5">
        <f>ScoreCard!$I$3-laptop_prices3[[#This Row],[Weight (kg)]]/ScoreCard!$I$3*ScoreCard!$I$5</f>
        <v>1.5685714285714287</v>
      </c>
      <c r="T2058" s="6" cm="1">
        <f t="array" ref="T2058">_xlfn.IFS(laptop_prices3[[#This Row],[Storage]]="512GB SSD", 512, laptop_prices3[[#This Row],[Storage]] = "1TB SSD", 1000, laptop_prices3[[#This Row],[Storage]] = "2TB SSD", 2000, laptop_prices3[[#This Row],[Storage]]= "256GB SSD", 256, laptop_prices3[[#This Row],[Storage]] = "1TB HDD", 1000*0.7)</f>
        <v>700</v>
      </c>
      <c r="U2058" s="5">
        <f>laptop_prices3[[#This Row],[Storage Raw Value]]/ScoreCard!$J$3*ScoreCard!$J$5</f>
        <v>2.8</v>
      </c>
    </row>
    <row r="2059" spans="2:21" x14ac:dyDescent="0.2">
      <c r="B2059" s="4" cm="1">
        <f t="array" ref="B2059">SUM(laptop_prices3[[#This Row],[RAM Comp]:[Weight Comp]]+laptop_prices3[[#This Row],[Storage Comp]])</f>
        <v>12.515568538398018</v>
      </c>
      <c r="C2059">
        <v>2057</v>
      </c>
      <c r="D2059" t="s">
        <v>33</v>
      </c>
      <c r="E2059" t="s">
        <v>24</v>
      </c>
      <c r="F2059">
        <v>4</v>
      </c>
      <c r="G2059" t="s">
        <v>29</v>
      </c>
      <c r="H2059" t="s">
        <v>35</v>
      </c>
      <c r="I2059">
        <v>14</v>
      </c>
      <c r="J2059" t="s">
        <v>27</v>
      </c>
      <c r="K2059">
        <v>6.3</v>
      </c>
      <c r="L2059">
        <v>1.42</v>
      </c>
      <c r="M2059" t="s">
        <v>46</v>
      </c>
      <c r="N2059">
        <v>1360.9</v>
      </c>
      <c r="O2059" s="5">
        <f>(ScoreCard!$E$3-laptop_prices3[[#This Row],[Price ($)]])/ScoreCard!$E$3*ScoreCard!$E$5</f>
        <v>4.3704130689830016</v>
      </c>
      <c r="P2059" s="5">
        <f>laptop_prices3[[#This Row],[RAM (GB)]]/ScoreCard!$F$3*ScoreCard!$F$5</f>
        <v>0.4375</v>
      </c>
      <c r="Q2059" s="5">
        <f>laptop_prices3[[#This Row],[Screen Size (inch)]]/ScoreCard!$G$3*ScoreCard!$G$5</f>
        <v>1.6184971098265895</v>
      </c>
      <c r="R2059" s="5">
        <f>laptop_prices3[[#This Row],[Battery Life (hours)]]/ScoreCard!$H$3*ScoreCard!$H$5</f>
        <v>3.6750000000000003</v>
      </c>
      <c r="S2059" s="5">
        <f>ScoreCard!$I$3-laptop_prices3[[#This Row],[Weight (kg)]]/ScoreCard!$I$3*ScoreCard!$I$5</f>
        <v>2.6885714285714286</v>
      </c>
      <c r="T2059" s="6" cm="1">
        <f t="array" ref="T2059">_xlfn.IFS(laptop_prices3[[#This Row],[Storage]]="512GB SSD", 512, laptop_prices3[[#This Row],[Storage]] = "1TB SSD", 1000, laptop_prices3[[#This Row],[Storage]] = "2TB SSD", 2000, laptop_prices3[[#This Row],[Storage]]= "256GB SSD", 256, laptop_prices3[[#This Row],[Storage]] = "1TB HDD", 1000*0.7)</f>
        <v>256</v>
      </c>
      <c r="U2059" s="5">
        <f>laptop_prices3[[#This Row],[Storage Raw Value]]/ScoreCard!$J$3*ScoreCard!$J$5</f>
        <v>1.024</v>
      </c>
    </row>
    <row r="2060" spans="2:21" x14ac:dyDescent="0.2">
      <c r="B2060" s="4" cm="1">
        <f t="array" ref="B2060">SUM(laptop_prices3[[#This Row],[RAM Comp]:[Weight Comp]]+laptop_prices3[[#This Row],[Storage Comp]])</f>
        <v>24.824658684282962</v>
      </c>
      <c r="C2060">
        <v>2058</v>
      </c>
      <c r="D2060" t="s">
        <v>17</v>
      </c>
      <c r="E2060" t="s">
        <v>39</v>
      </c>
      <c r="F2060">
        <v>16</v>
      </c>
      <c r="G2060" t="s">
        <v>19</v>
      </c>
      <c r="H2060" t="s">
        <v>32</v>
      </c>
      <c r="I2060">
        <v>15.6</v>
      </c>
      <c r="J2060" t="s">
        <v>27</v>
      </c>
      <c r="K2060">
        <v>4.3</v>
      </c>
      <c r="L2060">
        <v>1.29</v>
      </c>
      <c r="M2060" t="s">
        <v>16</v>
      </c>
      <c r="N2060">
        <v>3050.98</v>
      </c>
      <c r="O2060" s="5">
        <f>(ScoreCard!$E$3-laptop_prices3[[#This Row],[Price ($)]])/ScoreCard!$E$3*ScoreCard!$E$5</f>
        <v>3.58853910295081</v>
      </c>
      <c r="P2060" s="5">
        <f>laptop_prices3[[#This Row],[RAM (GB)]]/ScoreCard!$F$3*ScoreCard!$F$5</f>
        <v>1.75</v>
      </c>
      <c r="Q2060" s="5">
        <f>laptop_prices3[[#This Row],[Screen Size (inch)]]/ScoreCard!$G$3*ScoreCard!$G$5</f>
        <v>1.8034682080924855</v>
      </c>
      <c r="R2060" s="5">
        <f>laptop_prices3[[#This Row],[Battery Life (hours)]]/ScoreCard!$H$3*ScoreCard!$H$5</f>
        <v>2.5083333333333333</v>
      </c>
      <c r="S2060" s="5">
        <f>ScoreCard!$I$3-laptop_prices3[[#This Row],[Weight (kg)]]/ScoreCard!$I$3*ScoreCard!$I$5</f>
        <v>2.7628571428571429</v>
      </c>
      <c r="T2060" s="6" cm="1">
        <f t="array" ref="T2060">_xlfn.IFS(laptop_prices3[[#This Row],[Storage]]="512GB SSD", 512, laptop_prices3[[#This Row],[Storage]] = "1TB SSD", 1000, laptop_prices3[[#This Row],[Storage]] = "2TB SSD", 2000, laptop_prices3[[#This Row],[Storage]]= "256GB SSD", 256, laptop_prices3[[#This Row],[Storage]] = "1TB HDD", 1000*0.7)</f>
        <v>1000</v>
      </c>
      <c r="U2060" s="5">
        <f>laptop_prices3[[#This Row],[Storage Raw Value]]/ScoreCard!$J$3*ScoreCard!$J$5</f>
        <v>4</v>
      </c>
    </row>
    <row r="2061" spans="2:21" x14ac:dyDescent="0.2">
      <c r="B2061" s="4" cm="1">
        <f t="array" ref="B2061">SUM(laptop_prices3[[#This Row],[RAM Comp]:[Weight Comp]]+laptop_prices3[[#This Row],[Storage Comp]])</f>
        <v>26.174523809523809</v>
      </c>
      <c r="C2061">
        <v>2059</v>
      </c>
      <c r="D2061" t="s">
        <v>36</v>
      </c>
      <c r="E2061" t="s">
        <v>18</v>
      </c>
      <c r="F2061">
        <v>8</v>
      </c>
      <c r="G2061" t="s">
        <v>19</v>
      </c>
      <c r="H2061" t="s">
        <v>14</v>
      </c>
      <c r="I2061">
        <v>17.3</v>
      </c>
      <c r="J2061" t="s">
        <v>15</v>
      </c>
      <c r="K2061">
        <v>8.6</v>
      </c>
      <c r="L2061">
        <v>2.13</v>
      </c>
      <c r="M2061" t="s">
        <v>30</v>
      </c>
      <c r="N2061">
        <v>1592.86</v>
      </c>
      <c r="O2061" s="5">
        <f>(ScoreCard!$E$3-laptop_prices3[[#This Row],[Price ($)]])/ScoreCard!$E$3*ScoreCard!$E$5</f>
        <v>4.263102477081536</v>
      </c>
      <c r="P2061" s="5">
        <f>laptop_prices3[[#This Row],[RAM (GB)]]/ScoreCard!$F$3*ScoreCard!$F$5</f>
        <v>0.875</v>
      </c>
      <c r="Q2061" s="5">
        <f>laptop_prices3[[#This Row],[Screen Size (inch)]]/ScoreCard!$G$3*ScoreCard!$G$5</f>
        <v>2</v>
      </c>
      <c r="R2061" s="5">
        <f>laptop_prices3[[#This Row],[Battery Life (hours)]]/ScoreCard!$H$3*ScoreCard!$H$5</f>
        <v>5.0166666666666666</v>
      </c>
      <c r="S2061" s="5">
        <f>ScoreCard!$I$3-laptop_prices3[[#This Row],[Weight (kg)]]/ScoreCard!$I$3*ScoreCard!$I$5</f>
        <v>2.2828571428571429</v>
      </c>
      <c r="T2061" s="6" cm="1">
        <f t="array" ref="T2061">_xlfn.IFS(laptop_prices3[[#This Row],[Storage]]="512GB SSD", 512, laptop_prices3[[#This Row],[Storage]] = "1TB SSD", 1000, laptop_prices3[[#This Row],[Storage]] = "2TB SSD", 2000, laptop_prices3[[#This Row],[Storage]]= "256GB SSD", 256, laptop_prices3[[#This Row],[Storage]] = "1TB HDD", 1000*0.7)</f>
        <v>1000</v>
      </c>
      <c r="U2061" s="5">
        <f>laptop_prices3[[#This Row],[Storage Raw Value]]/ScoreCard!$J$3*ScoreCard!$J$5</f>
        <v>4</v>
      </c>
    </row>
    <row r="2062" spans="2:21" x14ac:dyDescent="0.2">
      <c r="B2062" s="4" cm="1">
        <f t="array" ref="B2062">SUM(laptop_prices3[[#This Row],[RAM Comp]:[Weight Comp]]+laptop_prices3[[#This Row],[Storage Comp]])</f>
        <v>41.651615744563721</v>
      </c>
      <c r="C2062">
        <v>2060</v>
      </c>
      <c r="D2062" t="s">
        <v>47</v>
      </c>
      <c r="E2062" t="s">
        <v>48</v>
      </c>
      <c r="F2062">
        <v>8</v>
      </c>
      <c r="G2062" t="s">
        <v>25</v>
      </c>
      <c r="H2062" t="s">
        <v>35</v>
      </c>
      <c r="I2062">
        <v>16</v>
      </c>
      <c r="J2062" t="s">
        <v>15</v>
      </c>
      <c r="K2062">
        <v>8.5</v>
      </c>
      <c r="L2062">
        <v>2.68</v>
      </c>
      <c r="M2062" t="s">
        <v>22</v>
      </c>
      <c r="N2062">
        <v>2350.67</v>
      </c>
      <c r="O2062" s="5">
        <f>(ScoreCard!$E$3-laptop_prices3[[#This Row],[Price ($)]])/ScoreCard!$E$3*ScoreCard!$E$5</f>
        <v>3.9125203092558394</v>
      </c>
      <c r="P2062" s="5">
        <f>laptop_prices3[[#This Row],[RAM (GB)]]/ScoreCard!$F$3*ScoreCard!$F$5</f>
        <v>0.875</v>
      </c>
      <c r="Q2062" s="5">
        <f>laptop_prices3[[#This Row],[Screen Size (inch)]]/ScoreCard!$G$3*ScoreCard!$G$5</f>
        <v>1.8497109826589595</v>
      </c>
      <c r="R2062" s="5">
        <f>laptop_prices3[[#This Row],[Battery Life (hours)]]/ScoreCard!$H$3*ScoreCard!$H$5</f>
        <v>4.9583333333333339</v>
      </c>
      <c r="S2062" s="5">
        <f>ScoreCard!$I$3-laptop_prices3[[#This Row],[Weight (kg)]]/ScoreCard!$I$3*ScoreCard!$I$5</f>
        <v>1.9685714285714284</v>
      </c>
      <c r="T2062" s="6" cm="1">
        <f t="array" ref="T2062">_xlfn.IFS(laptop_prices3[[#This Row],[Storage]]="512GB SSD", 512, laptop_prices3[[#This Row],[Storage]] = "1TB SSD", 1000, laptop_prices3[[#This Row],[Storage]] = "2TB SSD", 2000, laptop_prices3[[#This Row],[Storage]]= "256GB SSD", 256, laptop_prices3[[#This Row],[Storage]] = "1TB HDD", 1000*0.7)</f>
        <v>2000</v>
      </c>
      <c r="U2062" s="5">
        <f>laptop_prices3[[#This Row],[Storage Raw Value]]/ScoreCard!$J$3*ScoreCard!$J$5</f>
        <v>8</v>
      </c>
    </row>
    <row r="2063" spans="2:21" x14ac:dyDescent="0.2">
      <c r="B2063" s="4" cm="1">
        <f t="array" ref="B2063">SUM(laptop_prices3[[#This Row],[RAM Comp]:[Weight Comp]]+laptop_prices3[[#This Row],[Storage Comp]])</f>
        <v>20.608857968620974</v>
      </c>
      <c r="C2063">
        <v>2061</v>
      </c>
      <c r="D2063" t="s">
        <v>36</v>
      </c>
      <c r="E2063" t="s">
        <v>18</v>
      </c>
      <c r="F2063">
        <v>16</v>
      </c>
      <c r="G2063" t="s">
        <v>13</v>
      </c>
      <c r="H2063" t="s">
        <v>40</v>
      </c>
      <c r="I2063">
        <v>13.3</v>
      </c>
      <c r="J2063" t="s">
        <v>15</v>
      </c>
      <c r="K2063">
        <v>11.1</v>
      </c>
      <c r="L2063">
        <v>1.48</v>
      </c>
      <c r="M2063" t="s">
        <v>46</v>
      </c>
      <c r="N2063">
        <v>1878.9</v>
      </c>
      <c r="O2063" s="5">
        <f>(ScoreCard!$E$3-laptop_prices3[[#This Row],[Price ($)]])/ScoreCard!$E$3*ScoreCard!$E$5</f>
        <v>4.1307731025881118</v>
      </c>
      <c r="P2063" s="5">
        <f>laptop_prices3[[#This Row],[RAM (GB)]]/ScoreCard!$F$3*ScoreCard!$F$5</f>
        <v>1.75</v>
      </c>
      <c r="Q2063" s="5">
        <f>laptop_prices3[[#This Row],[Screen Size (inch)]]/ScoreCard!$G$3*ScoreCard!$G$5</f>
        <v>1.5375722543352601</v>
      </c>
      <c r="R2063" s="5">
        <f>laptop_prices3[[#This Row],[Battery Life (hours)]]/ScoreCard!$H$3*ScoreCard!$H$5</f>
        <v>6.4749999999999996</v>
      </c>
      <c r="S2063" s="5">
        <f>ScoreCard!$I$3-laptop_prices3[[#This Row],[Weight (kg)]]/ScoreCard!$I$3*ScoreCard!$I$5</f>
        <v>2.6542857142857144</v>
      </c>
      <c r="T2063" s="6" cm="1">
        <f t="array" ref="T2063">_xlfn.IFS(laptop_prices3[[#This Row],[Storage]]="512GB SSD", 512, laptop_prices3[[#This Row],[Storage]] = "1TB SSD", 1000, laptop_prices3[[#This Row],[Storage]] = "2TB SSD", 2000, laptop_prices3[[#This Row],[Storage]]= "256GB SSD", 256, laptop_prices3[[#This Row],[Storage]] = "1TB HDD", 1000*0.7)</f>
        <v>512</v>
      </c>
      <c r="U2063" s="5">
        <f>laptop_prices3[[#This Row],[Storage Raw Value]]/ScoreCard!$J$3*ScoreCard!$J$5</f>
        <v>2.048</v>
      </c>
    </row>
    <row r="2064" spans="2:21" x14ac:dyDescent="0.2">
      <c r="B2064" s="4" cm="1">
        <f t="array" ref="B2064">SUM(laptop_prices3[[#This Row],[RAM Comp]:[Weight Comp]]+laptop_prices3[[#This Row],[Storage Comp]])</f>
        <v>29.725714285714286</v>
      </c>
      <c r="C2064">
        <v>2062</v>
      </c>
      <c r="D2064" t="s">
        <v>28</v>
      </c>
      <c r="E2064" t="s">
        <v>41</v>
      </c>
      <c r="F2064">
        <v>32</v>
      </c>
      <c r="G2064" t="s">
        <v>19</v>
      </c>
      <c r="H2064" t="s">
        <v>32</v>
      </c>
      <c r="I2064">
        <v>17.3</v>
      </c>
      <c r="J2064" t="s">
        <v>15</v>
      </c>
      <c r="K2064">
        <v>9.6</v>
      </c>
      <c r="L2064">
        <v>1.53</v>
      </c>
      <c r="M2064" t="s">
        <v>16</v>
      </c>
      <c r="N2064">
        <v>3729.24</v>
      </c>
      <c r="O2064" s="5">
        <f>(ScoreCard!$E$3-laptop_prices3[[#This Row],[Price ($)]])/ScoreCard!$E$3*ScoreCard!$E$5</f>
        <v>3.274758787107185</v>
      </c>
      <c r="P2064" s="5">
        <f>laptop_prices3[[#This Row],[RAM (GB)]]/ScoreCard!$F$3*ScoreCard!$F$5</f>
        <v>3.5</v>
      </c>
      <c r="Q2064" s="5">
        <f>laptop_prices3[[#This Row],[Screen Size (inch)]]/ScoreCard!$G$3*ScoreCard!$G$5</f>
        <v>2</v>
      </c>
      <c r="R2064" s="5">
        <f>laptop_prices3[[#This Row],[Battery Life (hours)]]/ScoreCard!$H$3*ScoreCard!$H$5</f>
        <v>5.6</v>
      </c>
      <c r="S2064" s="5">
        <f>ScoreCard!$I$3-laptop_prices3[[#This Row],[Weight (kg)]]/ScoreCard!$I$3*ScoreCard!$I$5</f>
        <v>2.6257142857142854</v>
      </c>
      <c r="T2064" s="6" cm="1">
        <f t="array" ref="T2064">_xlfn.IFS(laptop_prices3[[#This Row],[Storage]]="512GB SSD", 512, laptop_prices3[[#This Row],[Storage]] = "1TB SSD", 1000, laptop_prices3[[#This Row],[Storage]] = "2TB SSD", 2000, laptop_prices3[[#This Row],[Storage]]= "256GB SSD", 256, laptop_prices3[[#This Row],[Storage]] = "1TB HDD", 1000*0.7)</f>
        <v>1000</v>
      </c>
      <c r="U2064" s="5">
        <f>laptop_prices3[[#This Row],[Storage Raw Value]]/ScoreCard!$J$3*ScoreCard!$J$5</f>
        <v>4</v>
      </c>
    </row>
    <row r="2065" spans="2:21" x14ac:dyDescent="0.2">
      <c r="B2065" s="4" cm="1">
        <f t="array" ref="B2065">SUM(laptop_prices3[[#This Row],[RAM Comp]:[Weight Comp]]+laptop_prices3[[#This Row],[Storage Comp]])</f>
        <v>22.104619047619046</v>
      </c>
      <c r="C2065">
        <v>2063</v>
      </c>
      <c r="D2065" t="s">
        <v>47</v>
      </c>
      <c r="E2065" t="s">
        <v>12</v>
      </c>
      <c r="F2065">
        <v>64</v>
      </c>
      <c r="G2065" t="s">
        <v>13</v>
      </c>
      <c r="H2065" t="s">
        <v>32</v>
      </c>
      <c r="I2065">
        <v>17.3</v>
      </c>
      <c r="J2065" t="s">
        <v>21</v>
      </c>
      <c r="K2065">
        <v>4.9000000000000004</v>
      </c>
      <c r="L2065">
        <v>2.5299999999999998</v>
      </c>
      <c r="M2065" t="s">
        <v>22</v>
      </c>
      <c r="N2065">
        <v>2454.61</v>
      </c>
      <c r="O2065" s="5">
        <f>(ScoreCard!$E$3-laptop_prices3[[#This Row],[Price ($)]])/ScoreCard!$E$3*ScoreCard!$E$5</f>
        <v>3.8644350233348259</v>
      </c>
      <c r="P2065" s="5">
        <f>laptop_prices3[[#This Row],[RAM (GB)]]/ScoreCard!$F$3*ScoreCard!$F$5</f>
        <v>7</v>
      </c>
      <c r="Q2065" s="5">
        <f>laptop_prices3[[#This Row],[Screen Size (inch)]]/ScoreCard!$G$3*ScoreCard!$G$5</f>
        <v>2</v>
      </c>
      <c r="R2065" s="5">
        <f>laptop_prices3[[#This Row],[Battery Life (hours)]]/ScoreCard!$H$3*ScoreCard!$H$5</f>
        <v>2.8583333333333338</v>
      </c>
      <c r="S2065" s="5">
        <f>ScoreCard!$I$3-laptop_prices3[[#This Row],[Weight (kg)]]/ScoreCard!$I$3*ScoreCard!$I$5</f>
        <v>2.0542857142857143</v>
      </c>
      <c r="T2065" s="6" cm="1">
        <f t="array" ref="T2065">_xlfn.IFS(laptop_prices3[[#This Row],[Storage]]="512GB SSD", 512, laptop_prices3[[#This Row],[Storage]] = "1TB SSD", 1000, laptop_prices3[[#This Row],[Storage]] = "2TB SSD", 2000, laptop_prices3[[#This Row],[Storage]]= "256GB SSD", 256, laptop_prices3[[#This Row],[Storage]] = "1TB HDD", 1000*0.7)</f>
        <v>512</v>
      </c>
      <c r="U2065" s="5">
        <f>laptop_prices3[[#This Row],[Storage Raw Value]]/ScoreCard!$J$3*ScoreCard!$J$5</f>
        <v>2.048</v>
      </c>
    </row>
    <row r="2066" spans="2:21" x14ac:dyDescent="0.2">
      <c r="B2066" s="4" cm="1">
        <f t="array" ref="B2066">SUM(laptop_prices3[[#This Row],[RAM Comp]:[Weight Comp]]+laptop_prices3[[#This Row],[Storage Comp]])</f>
        <v>24.208468208092487</v>
      </c>
      <c r="C2066">
        <v>2064</v>
      </c>
      <c r="D2066" t="s">
        <v>47</v>
      </c>
      <c r="E2066" t="s">
        <v>39</v>
      </c>
      <c r="F2066">
        <v>8</v>
      </c>
      <c r="G2066" t="s">
        <v>19</v>
      </c>
      <c r="H2066" t="s">
        <v>26</v>
      </c>
      <c r="I2066">
        <v>15.6</v>
      </c>
      <c r="J2066" t="s">
        <v>15</v>
      </c>
      <c r="K2066">
        <v>5.4</v>
      </c>
      <c r="L2066">
        <v>1.96</v>
      </c>
      <c r="M2066" t="s">
        <v>46</v>
      </c>
      <c r="N2066">
        <v>1723.04</v>
      </c>
      <c r="O2066" s="5">
        <f>(ScoreCard!$E$3-laptop_prices3[[#This Row],[Price ($)]])/ScoreCard!$E$3*ScoreCard!$E$5</f>
        <v>4.202877900198744</v>
      </c>
      <c r="P2066" s="5">
        <f>laptop_prices3[[#This Row],[RAM (GB)]]/ScoreCard!$F$3*ScoreCard!$F$5</f>
        <v>0.875</v>
      </c>
      <c r="Q2066" s="5">
        <f>laptop_prices3[[#This Row],[Screen Size (inch)]]/ScoreCard!$G$3*ScoreCard!$G$5</f>
        <v>1.8034682080924855</v>
      </c>
      <c r="R2066" s="5">
        <f>laptop_prices3[[#This Row],[Battery Life (hours)]]/ScoreCard!$H$3*ScoreCard!$H$5</f>
        <v>3.15</v>
      </c>
      <c r="S2066" s="5">
        <f>ScoreCard!$I$3-laptop_prices3[[#This Row],[Weight (kg)]]/ScoreCard!$I$3*ScoreCard!$I$5</f>
        <v>2.38</v>
      </c>
      <c r="T2066" s="6" cm="1">
        <f t="array" ref="T2066">_xlfn.IFS(laptop_prices3[[#This Row],[Storage]]="512GB SSD", 512, laptop_prices3[[#This Row],[Storage]] = "1TB SSD", 1000, laptop_prices3[[#This Row],[Storage]] = "2TB SSD", 2000, laptop_prices3[[#This Row],[Storage]]= "256GB SSD", 256, laptop_prices3[[#This Row],[Storage]] = "1TB HDD", 1000*0.7)</f>
        <v>1000</v>
      </c>
      <c r="U2066" s="5">
        <f>laptop_prices3[[#This Row],[Storage Raw Value]]/ScoreCard!$J$3*ScoreCard!$J$5</f>
        <v>4</v>
      </c>
    </row>
    <row r="2067" spans="2:21" x14ac:dyDescent="0.2">
      <c r="B2067" s="4" cm="1">
        <f t="array" ref="B2067">SUM(laptop_prices3[[#This Row],[RAM Comp]:[Weight Comp]]+laptop_prices3[[#This Row],[Storage Comp]])</f>
        <v>19.453762730525735</v>
      </c>
      <c r="C2067">
        <v>2065</v>
      </c>
      <c r="D2067" t="s">
        <v>45</v>
      </c>
      <c r="E2067" t="s">
        <v>39</v>
      </c>
      <c r="F2067">
        <v>16</v>
      </c>
      <c r="G2067" t="s">
        <v>42</v>
      </c>
      <c r="H2067" t="s">
        <v>35</v>
      </c>
      <c r="I2067">
        <v>13.3</v>
      </c>
      <c r="J2067" t="s">
        <v>21</v>
      </c>
      <c r="K2067">
        <v>4.5999999999999996</v>
      </c>
      <c r="L2067">
        <v>2.13</v>
      </c>
      <c r="M2067" t="s">
        <v>30</v>
      </c>
      <c r="N2067">
        <v>750.9</v>
      </c>
      <c r="O2067" s="5">
        <f>(ScoreCard!$E$3-laptop_prices3[[#This Row],[Price ($)]])/ScoreCard!$E$3*ScoreCard!$E$5</f>
        <v>4.6526145738109603</v>
      </c>
      <c r="P2067" s="5">
        <f>laptop_prices3[[#This Row],[RAM (GB)]]/ScoreCard!$F$3*ScoreCard!$F$5</f>
        <v>1.75</v>
      </c>
      <c r="Q2067" s="5">
        <f>laptop_prices3[[#This Row],[Screen Size (inch)]]/ScoreCard!$G$3*ScoreCard!$G$5</f>
        <v>1.5375722543352601</v>
      </c>
      <c r="R2067" s="5">
        <f>laptop_prices3[[#This Row],[Battery Life (hours)]]/ScoreCard!$H$3*ScoreCard!$H$5</f>
        <v>2.6833333333333331</v>
      </c>
      <c r="S2067" s="5">
        <f>ScoreCard!$I$3-laptop_prices3[[#This Row],[Weight (kg)]]/ScoreCard!$I$3*ScoreCard!$I$5</f>
        <v>2.2828571428571429</v>
      </c>
      <c r="T2067" s="6" cm="1">
        <f t="array" ref="T2067">_xlfn.IFS(laptop_prices3[[#This Row],[Storage]]="512GB SSD", 512, laptop_prices3[[#This Row],[Storage]] = "1TB SSD", 1000, laptop_prices3[[#This Row],[Storage]] = "2TB SSD", 2000, laptop_prices3[[#This Row],[Storage]]= "256GB SSD", 256, laptop_prices3[[#This Row],[Storage]] = "1TB HDD", 1000*0.7)</f>
        <v>700</v>
      </c>
      <c r="U2067" s="5">
        <f>laptop_prices3[[#This Row],[Storage Raw Value]]/ScoreCard!$J$3*ScoreCard!$J$5</f>
        <v>2.8</v>
      </c>
    </row>
    <row r="2068" spans="2:21" x14ac:dyDescent="0.2">
      <c r="B2068" s="4" cm="1">
        <f t="array" ref="B2068">SUM(laptop_prices3[[#This Row],[RAM Comp]:[Weight Comp]]+laptop_prices3[[#This Row],[Storage Comp]])</f>
        <v>22.004420589044862</v>
      </c>
      <c r="C2068">
        <v>2066</v>
      </c>
      <c r="D2068" t="s">
        <v>47</v>
      </c>
      <c r="E2068" t="s">
        <v>37</v>
      </c>
      <c r="F2068">
        <v>8</v>
      </c>
      <c r="G2068" t="s">
        <v>42</v>
      </c>
      <c r="H2068" t="s">
        <v>44</v>
      </c>
      <c r="I2068">
        <v>15.6</v>
      </c>
      <c r="J2068" t="s">
        <v>21</v>
      </c>
      <c r="K2068">
        <v>11.3</v>
      </c>
      <c r="L2068">
        <v>3.44</v>
      </c>
      <c r="M2068" t="s">
        <v>22</v>
      </c>
      <c r="N2068">
        <v>1183.29</v>
      </c>
      <c r="O2068" s="5">
        <f>(ScoreCard!$E$3-laptop_prices3[[#This Row],[Price ($)]])/ScoreCard!$E$3*ScoreCard!$E$5</f>
        <v>4.4525799694297135</v>
      </c>
      <c r="P2068" s="5">
        <f>laptop_prices3[[#This Row],[RAM (GB)]]/ScoreCard!$F$3*ScoreCard!$F$5</f>
        <v>0.875</v>
      </c>
      <c r="Q2068" s="5">
        <f>laptop_prices3[[#This Row],[Screen Size (inch)]]/ScoreCard!$G$3*ScoreCard!$G$5</f>
        <v>1.8034682080924855</v>
      </c>
      <c r="R2068" s="5">
        <f>laptop_prices3[[#This Row],[Battery Life (hours)]]/ScoreCard!$H$3*ScoreCard!$H$5</f>
        <v>6.5916666666666677</v>
      </c>
      <c r="S2068" s="5">
        <f>ScoreCard!$I$3-laptop_prices3[[#This Row],[Weight (kg)]]/ScoreCard!$I$3*ScoreCard!$I$5</f>
        <v>1.5342857142857143</v>
      </c>
      <c r="T2068" s="6" cm="1">
        <f t="array" ref="T2068">_xlfn.IFS(laptop_prices3[[#This Row],[Storage]]="512GB SSD", 512, laptop_prices3[[#This Row],[Storage]] = "1TB SSD", 1000, laptop_prices3[[#This Row],[Storage]] = "2TB SSD", 2000, laptop_prices3[[#This Row],[Storage]]= "256GB SSD", 256, laptop_prices3[[#This Row],[Storage]] = "1TB HDD", 1000*0.7)</f>
        <v>700</v>
      </c>
      <c r="U2068" s="5">
        <f>laptop_prices3[[#This Row],[Storage Raw Value]]/ScoreCard!$J$3*ScoreCard!$J$5</f>
        <v>2.8</v>
      </c>
    </row>
    <row r="2069" spans="2:21" x14ac:dyDescent="0.2">
      <c r="B2069" s="4" cm="1">
        <f t="array" ref="B2069">SUM(laptop_prices3[[#This Row],[RAM Comp]:[Weight Comp]]+laptop_prices3[[#This Row],[Storage Comp]])</f>
        <v>28.313735205064685</v>
      </c>
      <c r="C2069">
        <v>2067</v>
      </c>
      <c r="D2069" t="s">
        <v>33</v>
      </c>
      <c r="E2069" t="s">
        <v>41</v>
      </c>
      <c r="F2069">
        <v>16</v>
      </c>
      <c r="G2069" t="s">
        <v>19</v>
      </c>
      <c r="H2069" t="s">
        <v>44</v>
      </c>
      <c r="I2069">
        <v>14</v>
      </c>
      <c r="J2069" t="s">
        <v>15</v>
      </c>
      <c r="K2069">
        <v>11</v>
      </c>
      <c r="L2069">
        <v>1.7</v>
      </c>
      <c r="M2069" t="s">
        <v>46</v>
      </c>
      <c r="N2069">
        <v>1667.34</v>
      </c>
      <c r="O2069" s="5">
        <f>(ScoreCard!$E$3-laptop_prices3[[#This Row],[Price ($)]])/ScoreCard!$E$3*ScoreCard!$E$5</f>
        <v>4.2286461359674608</v>
      </c>
      <c r="P2069" s="5">
        <f>laptop_prices3[[#This Row],[RAM (GB)]]/ScoreCard!$F$3*ScoreCard!$F$5</f>
        <v>1.75</v>
      </c>
      <c r="Q2069" s="5">
        <f>laptop_prices3[[#This Row],[Screen Size (inch)]]/ScoreCard!$G$3*ScoreCard!$G$5</f>
        <v>1.6184971098265895</v>
      </c>
      <c r="R2069" s="5">
        <f>laptop_prices3[[#This Row],[Battery Life (hours)]]/ScoreCard!$H$3*ScoreCard!$H$5</f>
        <v>6.4166666666666661</v>
      </c>
      <c r="S2069" s="5">
        <f>ScoreCard!$I$3-laptop_prices3[[#This Row],[Weight (kg)]]/ScoreCard!$I$3*ScoreCard!$I$5</f>
        <v>2.5285714285714285</v>
      </c>
      <c r="T2069" s="6" cm="1">
        <f t="array" ref="T2069">_xlfn.IFS(laptop_prices3[[#This Row],[Storage]]="512GB SSD", 512, laptop_prices3[[#This Row],[Storage]] = "1TB SSD", 1000, laptop_prices3[[#This Row],[Storage]] = "2TB SSD", 2000, laptop_prices3[[#This Row],[Storage]]= "256GB SSD", 256, laptop_prices3[[#This Row],[Storage]] = "1TB HDD", 1000*0.7)</f>
        <v>1000</v>
      </c>
      <c r="U2069" s="5">
        <f>laptop_prices3[[#This Row],[Storage Raw Value]]/ScoreCard!$J$3*ScoreCard!$J$5</f>
        <v>4</v>
      </c>
    </row>
    <row r="2070" spans="2:21" x14ac:dyDescent="0.2">
      <c r="B2070" s="4" cm="1">
        <f t="array" ref="B2070">SUM(laptop_prices3[[#This Row],[RAM Comp]:[Weight Comp]]+laptop_prices3[[#This Row],[Storage Comp]])</f>
        <v>19.301404761904763</v>
      </c>
      <c r="C2070">
        <v>2068</v>
      </c>
      <c r="D2070" t="s">
        <v>11</v>
      </c>
      <c r="E2070" t="s">
        <v>41</v>
      </c>
      <c r="F2070">
        <v>4</v>
      </c>
      <c r="G2070" t="s">
        <v>13</v>
      </c>
      <c r="H2070" t="s">
        <v>26</v>
      </c>
      <c r="I2070">
        <v>17.3</v>
      </c>
      <c r="J2070" t="s">
        <v>27</v>
      </c>
      <c r="K2070">
        <v>10.6</v>
      </c>
      <c r="L2070">
        <v>1.77</v>
      </c>
      <c r="M2070" t="s">
        <v>16</v>
      </c>
      <c r="N2070">
        <v>4062.38</v>
      </c>
      <c r="O2070" s="5">
        <f>(ScoreCard!$E$3-laptop_prices3[[#This Row],[Price ($)]])/ScoreCard!$E$3*ScoreCard!$E$5</f>
        <v>3.1206397554376992</v>
      </c>
      <c r="P2070" s="5">
        <f>laptop_prices3[[#This Row],[RAM (GB)]]/ScoreCard!$F$3*ScoreCard!$F$5</f>
        <v>0.4375</v>
      </c>
      <c r="Q2070" s="5">
        <f>laptop_prices3[[#This Row],[Screen Size (inch)]]/ScoreCard!$G$3*ScoreCard!$G$5</f>
        <v>2</v>
      </c>
      <c r="R2070" s="5">
        <f>laptop_prices3[[#This Row],[Battery Life (hours)]]/ScoreCard!$H$3*ScoreCard!$H$5</f>
        <v>6.1833333333333336</v>
      </c>
      <c r="S2070" s="5">
        <f>ScoreCard!$I$3-laptop_prices3[[#This Row],[Weight (kg)]]/ScoreCard!$I$3*ScoreCard!$I$5</f>
        <v>2.4885714285714284</v>
      </c>
      <c r="T2070" s="6" cm="1">
        <f t="array" ref="T2070">_xlfn.IFS(laptop_prices3[[#This Row],[Storage]]="512GB SSD", 512, laptop_prices3[[#This Row],[Storage]] = "1TB SSD", 1000, laptop_prices3[[#This Row],[Storage]] = "2TB SSD", 2000, laptop_prices3[[#This Row],[Storage]]= "256GB SSD", 256, laptop_prices3[[#This Row],[Storage]] = "1TB HDD", 1000*0.7)</f>
        <v>512</v>
      </c>
      <c r="U2070" s="5">
        <f>laptop_prices3[[#This Row],[Storage Raw Value]]/ScoreCard!$J$3*ScoreCard!$J$5</f>
        <v>2.048</v>
      </c>
    </row>
    <row r="2071" spans="2:21" x14ac:dyDescent="0.2">
      <c r="B2071" s="4" cm="1">
        <f t="array" ref="B2071">SUM(laptop_prices3[[#This Row],[RAM Comp]:[Weight Comp]]+laptop_prices3[[#This Row],[Storage Comp]])</f>
        <v>40.464119873382877</v>
      </c>
      <c r="C2071">
        <v>2069</v>
      </c>
      <c r="D2071" t="s">
        <v>33</v>
      </c>
      <c r="E2071" t="s">
        <v>37</v>
      </c>
      <c r="F2071">
        <v>4</v>
      </c>
      <c r="G2071" t="s">
        <v>25</v>
      </c>
      <c r="H2071" t="s">
        <v>20</v>
      </c>
      <c r="I2071">
        <v>13.3</v>
      </c>
      <c r="J2071" t="s">
        <v>43</v>
      </c>
      <c r="K2071">
        <v>8.1999999999999993</v>
      </c>
      <c r="L2071">
        <v>3.14</v>
      </c>
      <c r="M2071" t="s">
        <v>46</v>
      </c>
      <c r="N2071">
        <v>1414.25</v>
      </c>
      <c r="O2071" s="5">
        <f>(ScoreCard!$E$3-laptop_prices3[[#This Row],[Price ($)]])/ScoreCard!$E$3*ScoreCard!$E$5</f>
        <v>4.345732002945998</v>
      </c>
      <c r="P2071" s="5">
        <f>laptop_prices3[[#This Row],[RAM (GB)]]/ScoreCard!$F$3*ScoreCard!$F$5</f>
        <v>0.4375</v>
      </c>
      <c r="Q2071" s="5">
        <f>laptop_prices3[[#This Row],[Screen Size (inch)]]/ScoreCard!$G$3*ScoreCard!$G$5</f>
        <v>1.5375722543352601</v>
      </c>
      <c r="R2071" s="5">
        <f>laptop_prices3[[#This Row],[Battery Life (hours)]]/ScoreCard!$H$3*ScoreCard!$H$5</f>
        <v>4.7833333333333323</v>
      </c>
      <c r="S2071" s="5">
        <f>ScoreCard!$I$3-laptop_prices3[[#This Row],[Weight (kg)]]/ScoreCard!$I$3*ScoreCard!$I$5</f>
        <v>1.7057142857142857</v>
      </c>
      <c r="T2071" s="6" cm="1">
        <f t="array" ref="T2071">_xlfn.IFS(laptop_prices3[[#This Row],[Storage]]="512GB SSD", 512, laptop_prices3[[#This Row],[Storage]] = "1TB SSD", 1000, laptop_prices3[[#This Row],[Storage]] = "2TB SSD", 2000, laptop_prices3[[#This Row],[Storage]]= "256GB SSD", 256, laptop_prices3[[#This Row],[Storage]] = "1TB HDD", 1000*0.7)</f>
        <v>2000</v>
      </c>
      <c r="U2071" s="5">
        <f>laptop_prices3[[#This Row],[Storage Raw Value]]/ScoreCard!$J$3*ScoreCard!$J$5</f>
        <v>8</v>
      </c>
    </row>
    <row r="2072" spans="2:21" x14ac:dyDescent="0.2">
      <c r="B2072" s="4" cm="1">
        <f t="array" ref="B2072">SUM(laptop_prices3[[#This Row],[RAM Comp]:[Weight Comp]]+laptop_prices3[[#This Row],[Storage Comp]])</f>
        <v>18.571092347921827</v>
      </c>
      <c r="C2072">
        <v>2070</v>
      </c>
      <c r="D2072" t="s">
        <v>23</v>
      </c>
      <c r="E2072" t="s">
        <v>31</v>
      </c>
      <c r="F2072">
        <v>4</v>
      </c>
      <c r="G2072" t="s">
        <v>13</v>
      </c>
      <c r="H2072" t="s">
        <v>44</v>
      </c>
      <c r="I2072">
        <v>14</v>
      </c>
      <c r="J2072" t="s">
        <v>43</v>
      </c>
      <c r="K2072">
        <v>10.1</v>
      </c>
      <c r="L2072">
        <v>1.87</v>
      </c>
      <c r="M2072" t="s">
        <v>22</v>
      </c>
      <c r="N2072">
        <v>666.68</v>
      </c>
      <c r="O2072" s="5">
        <f>(ScoreCard!$E$3-laptop_prices3[[#This Row],[Price ($)]])/ScoreCard!$E$3*ScoreCard!$E$5</f>
        <v>4.6915768864939285</v>
      </c>
      <c r="P2072" s="5">
        <f>laptop_prices3[[#This Row],[RAM (GB)]]/ScoreCard!$F$3*ScoreCard!$F$5</f>
        <v>0.4375</v>
      </c>
      <c r="Q2072" s="5">
        <f>laptop_prices3[[#This Row],[Screen Size (inch)]]/ScoreCard!$G$3*ScoreCard!$G$5</f>
        <v>1.6184971098265895</v>
      </c>
      <c r="R2072" s="5">
        <f>laptop_prices3[[#This Row],[Battery Life (hours)]]/ScoreCard!$H$3*ScoreCard!$H$5</f>
        <v>5.8916666666666666</v>
      </c>
      <c r="S2072" s="5">
        <f>ScoreCard!$I$3-laptop_prices3[[#This Row],[Weight (kg)]]/ScoreCard!$I$3*ScoreCard!$I$5</f>
        <v>2.4314285714285715</v>
      </c>
      <c r="T2072" s="6" cm="1">
        <f t="array" ref="T2072">_xlfn.IFS(laptop_prices3[[#This Row],[Storage]]="512GB SSD", 512, laptop_prices3[[#This Row],[Storage]] = "1TB SSD", 1000, laptop_prices3[[#This Row],[Storage]] = "2TB SSD", 2000, laptop_prices3[[#This Row],[Storage]]= "256GB SSD", 256, laptop_prices3[[#This Row],[Storage]] = "1TB HDD", 1000*0.7)</f>
        <v>512</v>
      </c>
      <c r="U2072" s="5">
        <f>laptop_prices3[[#This Row],[Storage Raw Value]]/ScoreCard!$J$3*ScoreCard!$J$5</f>
        <v>2.048</v>
      </c>
    </row>
    <row r="2073" spans="2:21" x14ac:dyDescent="0.2">
      <c r="B2073" s="4" cm="1">
        <f t="array" ref="B2073">SUM(laptop_prices3[[#This Row],[RAM Comp]:[Weight Comp]]+laptop_prices3[[#This Row],[Storage Comp]])</f>
        <v>15.065524635287641</v>
      </c>
      <c r="C2073">
        <v>2071</v>
      </c>
      <c r="D2073" t="s">
        <v>11</v>
      </c>
      <c r="E2073" t="s">
        <v>24</v>
      </c>
      <c r="F2073">
        <v>8</v>
      </c>
      <c r="G2073" t="s">
        <v>13</v>
      </c>
      <c r="H2073" t="s">
        <v>35</v>
      </c>
      <c r="I2073">
        <v>13.3</v>
      </c>
      <c r="J2073" t="s">
        <v>27</v>
      </c>
      <c r="K2073">
        <v>4.4000000000000004</v>
      </c>
      <c r="L2073">
        <v>2.81</v>
      </c>
      <c r="M2073" t="s">
        <v>22</v>
      </c>
      <c r="N2073">
        <v>2359.86</v>
      </c>
      <c r="O2073" s="5">
        <f>(ScoreCard!$E$3-laptop_prices3[[#This Row],[Price ($)]])/ScoreCard!$E$3*ScoreCard!$E$5</f>
        <v>3.9082687816667097</v>
      </c>
      <c r="P2073" s="5">
        <f>laptop_prices3[[#This Row],[RAM (GB)]]/ScoreCard!$F$3*ScoreCard!$F$5</f>
        <v>0.875</v>
      </c>
      <c r="Q2073" s="5">
        <f>laptop_prices3[[#This Row],[Screen Size (inch)]]/ScoreCard!$G$3*ScoreCard!$G$5</f>
        <v>1.5375722543352601</v>
      </c>
      <c r="R2073" s="5">
        <f>laptop_prices3[[#This Row],[Battery Life (hours)]]/ScoreCard!$H$3*ScoreCard!$H$5</f>
        <v>2.5666666666666669</v>
      </c>
      <c r="S2073" s="5">
        <f>ScoreCard!$I$3-laptop_prices3[[#This Row],[Weight (kg)]]/ScoreCard!$I$3*ScoreCard!$I$5</f>
        <v>1.8942857142857144</v>
      </c>
      <c r="T2073" s="6" cm="1">
        <f t="array" ref="T2073">_xlfn.IFS(laptop_prices3[[#This Row],[Storage]]="512GB SSD", 512, laptop_prices3[[#This Row],[Storage]] = "1TB SSD", 1000, laptop_prices3[[#This Row],[Storage]] = "2TB SSD", 2000, laptop_prices3[[#This Row],[Storage]]= "256GB SSD", 256, laptop_prices3[[#This Row],[Storage]] = "1TB HDD", 1000*0.7)</f>
        <v>512</v>
      </c>
      <c r="U2073" s="5">
        <f>laptop_prices3[[#This Row],[Storage Raw Value]]/ScoreCard!$J$3*ScoreCard!$J$5</f>
        <v>2.048</v>
      </c>
    </row>
    <row r="2074" spans="2:21" x14ac:dyDescent="0.2">
      <c r="B2074" s="4" cm="1">
        <f t="array" ref="B2074">SUM(laptop_prices3[[#This Row],[RAM Comp]:[Weight Comp]]+laptop_prices3[[#This Row],[Storage Comp]])</f>
        <v>18.407759014588493</v>
      </c>
      <c r="C2074">
        <v>2072</v>
      </c>
      <c r="D2074" t="s">
        <v>17</v>
      </c>
      <c r="E2074" t="s">
        <v>24</v>
      </c>
      <c r="F2074">
        <v>4</v>
      </c>
      <c r="G2074" t="s">
        <v>13</v>
      </c>
      <c r="H2074" t="s">
        <v>20</v>
      </c>
      <c r="I2074">
        <v>14</v>
      </c>
      <c r="J2074" t="s">
        <v>43</v>
      </c>
      <c r="K2074">
        <v>10.3</v>
      </c>
      <c r="L2074">
        <v>2.36</v>
      </c>
      <c r="M2074" t="s">
        <v>30</v>
      </c>
      <c r="N2074">
        <v>1391.67</v>
      </c>
      <c r="O2074" s="5">
        <f>(ScoreCard!$E$3-laptop_prices3[[#This Row],[Price ($)]])/ScoreCard!$E$3*ScoreCard!$E$5</f>
        <v>4.3561780848788105</v>
      </c>
      <c r="P2074" s="5">
        <f>laptop_prices3[[#This Row],[RAM (GB)]]/ScoreCard!$F$3*ScoreCard!$F$5</f>
        <v>0.4375</v>
      </c>
      <c r="Q2074" s="5">
        <f>laptop_prices3[[#This Row],[Screen Size (inch)]]/ScoreCard!$G$3*ScoreCard!$G$5</f>
        <v>1.6184971098265895</v>
      </c>
      <c r="R2074" s="5">
        <f>laptop_prices3[[#This Row],[Battery Life (hours)]]/ScoreCard!$H$3*ScoreCard!$H$5</f>
        <v>6.0083333333333337</v>
      </c>
      <c r="S2074" s="5">
        <f>ScoreCard!$I$3-laptop_prices3[[#This Row],[Weight (kg)]]/ScoreCard!$I$3*ScoreCard!$I$5</f>
        <v>2.1514285714285712</v>
      </c>
      <c r="T2074" s="6" cm="1">
        <f t="array" ref="T2074">_xlfn.IFS(laptop_prices3[[#This Row],[Storage]]="512GB SSD", 512, laptop_prices3[[#This Row],[Storage]] = "1TB SSD", 1000, laptop_prices3[[#This Row],[Storage]] = "2TB SSD", 2000, laptop_prices3[[#This Row],[Storage]]= "256GB SSD", 256, laptop_prices3[[#This Row],[Storage]] = "1TB HDD", 1000*0.7)</f>
        <v>512</v>
      </c>
      <c r="U2074" s="5">
        <f>laptop_prices3[[#This Row],[Storage Raw Value]]/ScoreCard!$J$3*ScoreCard!$J$5</f>
        <v>2.048</v>
      </c>
    </row>
    <row r="2075" spans="2:21" x14ac:dyDescent="0.2">
      <c r="B2075" s="4" cm="1">
        <f t="array" ref="B2075">SUM(laptop_prices3[[#This Row],[RAM Comp]:[Weight Comp]]+laptop_prices3[[#This Row],[Storage Comp]])</f>
        <v>18.559735205064687</v>
      </c>
      <c r="C2075">
        <v>2073</v>
      </c>
      <c r="D2075" t="s">
        <v>45</v>
      </c>
      <c r="E2075" t="s">
        <v>18</v>
      </c>
      <c r="F2075">
        <v>64</v>
      </c>
      <c r="G2075" t="s">
        <v>29</v>
      </c>
      <c r="H2075" t="s">
        <v>32</v>
      </c>
      <c r="I2075">
        <v>14</v>
      </c>
      <c r="J2075" t="s">
        <v>43</v>
      </c>
      <c r="K2075">
        <v>7.4</v>
      </c>
      <c r="L2075">
        <v>3.45</v>
      </c>
      <c r="M2075" t="s">
        <v>46</v>
      </c>
      <c r="N2075">
        <v>2969.84</v>
      </c>
      <c r="O2075" s="5">
        <f>(ScoreCard!$E$3-laptop_prices3[[#This Row],[Price ($)]])/ScoreCard!$E$3*ScoreCard!$E$5</f>
        <v>3.626076529347106</v>
      </c>
      <c r="P2075" s="5">
        <f>laptop_prices3[[#This Row],[RAM (GB)]]/ScoreCard!$F$3*ScoreCard!$F$5</f>
        <v>7</v>
      </c>
      <c r="Q2075" s="5">
        <f>laptop_prices3[[#This Row],[Screen Size (inch)]]/ScoreCard!$G$3*ScoreCard!$G$5</f>
        <v>1.6184971098265895</v>
      </c>
      <c r="R2075" s="5">
        <f>laptop_prices3[[#This Row],[Battery Life (hours)]]/ScoreCard!$H$3*ScoreCard!$H$5</f>
        <v>4.3166666666666664</v>
      </c>
      <c r="S2075" s="5">
        <f>ScoreCard!$I$3-laptop_prices3[[#This Row],[Weight (kg)]]/ScoreCard!$I$3*ScoreCard!$I$5</f>
        <v>1.5285714285714285</v>
      </c>
      <c r="T2075" s="6" cm="1">
        <f t="array" ref="T2075">_xlfn.IFS(laptop_prices3[[#This Row],[Storage]]="512GB SSD", 512, laptop_prices3[[#This Row],[Storage]] = "1TB SSD", 1000, laptop_prices3[[#This Row],[Storage]] = "2TB SSD", 2000, laptop_prices3[[#This Row],[Storage]]= "256GB SSD", 256, laptop_prices3[[#This Row],[Storage]] = "1TB HDD", 1000*0.7)</f>
        <v>256</v>
      </c>
      <c r="U2075" s="5">
        <f>laptop_prices3[[#This Row],[Storage Raw Value]]/ScoreCard!$J$3*ScoreCard!$J$5</f>
        <v>1.024</v>
      </c>
    </row>
    <row r="2076" spans="2:21" x14ac:dyDescent="0.2">
      <c r="B2076" s="4" cm="1">
        <f t="array" ref="B2076">SUM(laptop_prices3[[#This Row],[RAM Comp]:[Weight Comp]]+laptop_prices3[[#This Row],[Storage Comp]])</f>
        <v>26.404472887420866</v>
      </c>
      <c r="C2076">
        <v>2074</v>
      </c>
      <c r="D2076" t="s">
        <v>38</v>
      </c>
      <c r="E2076" t="s">
        <v>31</v>
      </c>
      <c r="F2076">
        <v>64</v>
      </c>
      <c r="G2076" t="s">
        <v>42</v>
      </c>
      <c r="H2076" t="s">
        <v>44</v>
      </c>
      <c r="I2076">
        <v>16</v>
      </c>
      <c r="J2076" t="s">
        <v>15</v>
      </c>
      <c r="K2076">
        <v>7</v>
      </c>
      <c r="L2076">
        <v>2.15</v>
      </c>
      <c r="M2076" t="s">
        <v>46</v>
      </c>
      <c r="N2076">
        <v>1512.54</v>
      </c>
      <c r="O2076" s="5">
        <f>(ScoreCard!$E$3-laptop_prices3[[#This Row],[Price ($)]])/ScoreCard!$E$3*ScoreCard!$E$5</f>
        <v>4.3002605506352776</v>
      </c>
      <c r="P2076" s="5">
        <f>laptop_prices3[[#This Row],[RAM (GB)]]/ScoreCard!$F$3*ScoreCard!$F$5</f>
        <v>7</v>
      </c>
      <c r="Q2076" s="5">
        <f>laptop_prices3[[#This Row],[Screen Size (inch)]]/ScoreCard!$G$3*ScoreCard!$G$5</f>
        <v>1.8497109826589595</v>
      </c>
      <c r="R2076" s="5">
        <f>laptop_prices3[[#This Row],[Battery Life (hours)]]/ScoreCard!$H$3*ScoreCard!$H$5</f>
        <v>4.0833333333333339</v>
      </c>
      <c r="S2076" s="5">
        <f>ScoreCard!$I$3-laptop_prices3[[#This Row],[Weight (kg)]]/ScoreCard!$I$3*ScoreCard!$I$5</f>
        <v>2.2714285714285714</v>
      </c>
      <c r="T2076" s="6" cm="1">
        <f t="array" ref="T2076">_xlfn.IFS(laptop_prices3[[#This Row],[Storage]]="512GB SSD", 512, laptop_prices3[[#This Row],[Storage]] = "1TB SSD", 1000, laptop_prices3[[#This Row],[Storage]] = "2TB SSD", 2000, laptop_prices3[[#This Row],[Storage]]= "256GB SSD", 256, laptop_prices3[[#This Row],[Storage]] = "1TB HDD", 1000*0.7)</f>
        <v>700</v>
      </c>
      <c r="U2076" s="5">
        <f>laptop_prices3[[#This Row],[Storage Raw Value]]/ScoreCard!$J$3*ScoreCard!$J$5</f>
        <v>2.8</v>
      </c>
    </row>
    <row r="2077" spans="2:21" x14ac:dyDescent="0.2">
      <c r="B2077" s="4" cm="1">
        <f t="array" ref="B2077">SUM(laptop_prices3[[#This Row],[RAM Comp]:[Weight Comp]]+laptop_prices3[[#This Row],[Storage Comp]])</f>
        <v>23.040429397192405</v>
      </c>
      <c r="C2077">
        <v>2075</v>
      </c>
      <c r="D2077" t="s">
        <v>47</v>
      </c>
      <c r="E2077" t="s">
        <v>31</v>
      </c>
      <c r="F2077">
        <v>8</v>
      </c>
      <c r="G2077" t="s">
        <v>42</v>
      </c>
      <c r="H2077" t="s">
        <v>44</v>
      </c>
      <c r="I2077">
        <v>13.3</v>
      </c>
      <c r="J2077" t="s">
        <v>21</v>
      </c>
      <c r="K2077">
        <v>11.7</v>
      </c>
      <c r="L2077">
        <v>1.57</v>
      </c>
      <c r="M2077" t="s">
        <v>16</v>
      </c>
      <c r="N2077">
        <v>611.61</v>
      </c>
      <c r="O2077" s="5">
        <f>(ScoreCard!$E$3-laptop_prices3[[#This Row],[Price ($)]])/ScoreCard!$E$3*ScoreCard!$E$5</f>
        <v>4.7170536682494628</v>
      </c>
      <c r="P2077" s="5">
        <f>laptop_prices3[[#This Row],[RAM (GB)]]/ScoreCard!$F$3*ScoreCard!$F$5</f>
        <v>0.875</v>
      </c>
      <c r="Q2077" s="5">
        <f>laptop_prices3[[#This Row],[Screen Size (inch)]]/ScoreCard!$G$3*ScoreCard!$G$5</f>
        <v>1.5375722543352601</v>
      </c>
      <c r="R2077" s="5">
        <f>laptop_prices3[[#This Row],[Battery Life (hours)]]/ScoreCard!$H$3*ScoreCard!$H$5</f>
        <v>6.8250000000000002</v>
      </c>
      <c r="S2077" s="5">
        <f>ScoreCard!$I$3-laptop_prices3[[#This Row],[Weight (kg)]]/ScoreCard!$I$3*ScoreCard!$I$5</f>
        <v>2.6028571428571428</v>
      </c>
      <c r="T2077" s="6" cm="1">
        <f t="array" ref="T2077">_xlfn.IFS(laptop_prices3[[#This Row],[Storage]]="512GB SSD", 512, laptop_prices3[[#This Row],[Storage]] = "1TB SSD", 1000, laptop_prices3[[#This Row],[Storage]] = "2TB SSD", 2000, laptop_prices3[[#This Row],[Storage]]= "256GB SSD", 256, laptop_prices3[[#This Row],[Storage]] = "1TB HDD", 1000*0.7)</f>
        <v>700</v>
      </c>
      <c r="U2077" s="5">
        <f>laptop_prices3[[#This Row],[Storage Raw Value]]/ScoreCard!$J$3*ScoreCard!$J$5</f>
        <v>2.8</v>
      </c>
    </row>
    <row r="2078" spans="2:21" x14ac:dyDescent="0.2">
      <c r="B2078" s="4" cm="1">
        <f t="array" ref="B2078">SUM(laptop_prices3[[#This Row],[RAM Comp]:[Weight Comp]]+laptop_prices3[[#This Row],[Storage Comp]])</f>
        <v>21.6875</v>
      </c>
      <c r="C2078">
        <v>2076</v>
      </c>
      <c r="D2078" t="s">
        <v>47</v>
      </c>
      <c r="E2078" t="s">
        <v>24</v>
      </c>
      <c r="F2078">
        <v>4</v>
      </c>
      <c r="G2078" t="s">
        <v>42</v>
      </c>
      <c r="H2078" t="s">
        <v>14</v>
      </c>
      <c r="I2078">
        <v>17.3</v>
      </c>
      <c r="J2078" t="s">
        <v>21</v>
      </c>
      <c r="K2078">
        <v>10.199999999999999</v>
      </c>
      <c r="L2078">
        <v>2.4500000000000002</v>
      </c>
      <c r="M2078" t="s">
        <v>46</v>
      </c>
      <c r="N2078">
        <v>889.72</v>
      </c>
      <c r="O2078" s="5">
        <f>(ScoreCard!$E$3-laptop_prices3[[#This Row],[Price ($)]])/ScoreCard!$E$3*ScoreCard!$E$5</f>
        <v>4.5883929133188008</v>
      </c>
      <c r="P2078" s="5">
        <f>laptop_prices3[[#This Row],[RAM (GB)]]/ScoreCard!$F$3*ScoreCard!$F$5</f>
        <v>0.4375</v>
      </c>
      <c r="Q2078" s="5">
        <f>laptop_prices3[[#This Row],[Screen Size (inch)]]/ScoreCard!$G$3*ScoreCard!$G$5</f>
        <v>2</v>
      </c>
      <c r="R2078" s="5">
        <f>laptop_prices3[[#This Row],[Battery Life (hours)]]/ScoreCard!$H$3*ScoreCard!$H$5</f>
        <v>5.95</v>
      </c>
      <c r="S2078" s="5">
        <f>ScoreCard!$I$3-laptop_prices3[[#This Row],[Weight (kg)]]/ScoreCard!$I$3*ScoreCard!$I$5</f>
        <v>2.0999999999999996</v>
      </c>
      <c r="T2078" s="6" cm="1">
        <f t="array" ref="T2078">_xlfn.IFS(laptop_prices3[[#This Row],[Storage]]="512GB SSD", 512, laptop_prices3[[#This Row],[Storage]] = "1TB SSD", 1000, laptop_prices3[[#This Row],[Storage]] = "2TB SSD", 2000, laptop_prices3[[#This Row],[Storage]]= "256GB SSD", 256, laptop_prices3[[#This Row],[Storage]] = "1TB HDD", 1000*0.7)</f>
        <v>700</v>
      </c>
      <c r="U2078" s="5">
        <f>laptop_prices3[[#This Row],[Storage Raw Value]]/ScoreCard!$J$3*ScoreCard!$J$5</f>
        <v>2.8</v>
      </c>
    </row>
    <row r="2079" spans="2:21" x14ac:dyDescent="0.2">
      <c r="B2079" s="4" cm="1">
        <f t="array" ref="B2079">SUM(laptop_prices3[[#This Row],[RAM Comp]:[Weight Comp]]+laptop_prices3[[#This Row],[Storage Comp]])</f>
        <v>49.190191301954307</v>
      </c>
      <c r="C2079">
        <v>2077</v>
      </c>
      <c r="D2079" t="s">
        <v>17</v>
      </c>
      <c r="E2079" t="s">
        <v>12</v>
      </c>
      <c r="F2079">
        <v>64</v>
      </c>
      <c r="G2079" t="s">
        <v>25</v>
      </c>
      <c r="H2079" t="s">
        <v>26</v>
      </c>
      <c r="I2079">
        <v>13.3</v>
      </c>
      <c r="J2079" t="s">
        <v>43</v>
      </c>
      <c r="K2079">
        <v>10.9</v>
      </c>
      <c r="L2079">
        <v>2.11</v>
      </c>
      <c r="M2079" t="s">
        <v>46</v>
      </c>
      <c r="N2079">
        <v>2702.86</v>
      </c>
      <c r="O2079" s="5">
        <f>(ScoreCard!$E$3-laptop_prices3[[#This Row],[Price ($)]])/ScoreCard!$E$3*ScoreCard!$E$5</f>
        <v>3.7495882633782012</v>
      </c>
      <c r="P2079" s="5">
        <f>laptop_prices3[[#This Row],[RAM (GB)]]/ScoreCard!$F$3*ScoreCard!$F$5</f>
        <v>7</v>
      </c>
      <c r="Q2079" s="5">
        <f>laptop_prices3[[#This Row],[Screen Size (inch)]]/ScoreCard!$G$3*ScoreCard!$G$5</f>
        <v>1.5375722543352601</v>
      </c>
      <c r="R2079" s="5">
        <f>laptop_prices3[[#This Row],[Battery Life (hours)]]/ScoreCard!$H$3*ScoreCard!$H$5</f>
        <v>6.3583333333333334</v>
      </c>
      <c r="S2079" s="5">
        <f>ScoreCard!$I$3-laptop_prices3[[#This Row],[Weight (kg)]]/ScoreCard!$I$3*ScoreCard!$I$5</f>
        <v>2.2942857142857145</v>
      </c>
      <c r="T2079" s="6" cm="1">
        <f t="array" ref="T2079">_xlfn.IFS(laptop_prices3[[#This Row],[Storage]]="512GB SSD", 512, laptop_prices3[[#This Row],[Storage]] = "1TB SSD", 1000, laptop_prices3[[#This Row],[Storage]] = "2TB SSD", 2000, laptop_prices3[[#This Row],[Storage]]= "256GB SSD", 256, laptop_prices3[[#This Row],[Storage]] = "1TB HDD", 1000*0.7)</f>
        <v>2000</v>
      </c>
      <c r="U2079" s="5">
        <f>laptop_prices3[[#This Row],[Storage Raw Value]]/ScoreCard!$J$3*ScoreCard!$J$5</f>
        <v>8</v>
      </c>
    </row>
    <row r="2080" spans="2:21" x14ac:dyDescent="0.2">
      <c r="B2080" s="4" cm="1">
        <f t="array" ref="B2080">SUM(laptop_prices3[[#This Row],[RAM Comp]:[Weight Comp]]+laptop_prices3[[#This Row],[Storage Comp]])</f>
        <v>24.805425268373245</v>
      </c>
      <c r="C2080">
        <v>2078</v>
      </c>
      <c r="D2080" t="s">
        <v>34</v>
      </c>
      <c r="E2080" t="s">
        <v>39</v>
      </c>
      <c r="F2080">
        <v>32</v>
      </c>
      <c r="G2080" t="s">
        <v>42</v>
      </c>
      <c r="H2080" t="s">
        <v>32</v>
      </c>
      <c r="I2080">
        <v>16</v>
      </c>
      <c r="J2080" t="s">
        <v>27</v>
      </c>
      <c r="K2080">
        <v>10.199999999999999</v>
      </c>
      <c r="L2080">
        <v>2.09</v>
      </c>
      <c r="M2080" t="s">
        <v>46</v>
      </c>
      <c r="N2080">
        <v>2322.21</v>
      </c>
      <c r="O2080" s="5">
        <f>(ScoreCard!$E$3-laptop_prices3[[#This Row],[Price ($)]])/ScoreCard!$E$3*ScoreCard!$E$5</f>
        <v>3.9256866286450256</v>
      </c>
      <c r="P2080" s="5">
        <f>laptop_prices3[[#This Row],[RAM (GB)]]/ScoreCard!$F$3*ScoreCard!$F$5</f>
        <v>3.5</v>
      </c>
      <c r="Q2080" s="5">
        <f>laptop_prices3[[#This Row],[Screen Size (inch)]]/ScoreCard!$G$3*ScoreCard!$G$5</f>
        <v>1.8497109826589595</v>
      </c>
      <c r="R2080" s="5">
        <f>laptop_prices3[[#This Row],[Battery Life (hours)]]/ScoreCard!$H$3*ScoreCard!$H$5</f>
        <v>5.95</v>
      </c>
      <c r="S2080" s="5">
        <f>ScoreCard!$I$3-laptop_prices3[[#This Row],[Weight (kg)]]/ScoreCard!$I$3*ScoreCard!$I$5</f>
        <v>2.305714285714286</v>
      </c>
      <c r="T2080" s="6" cm="1">
        <f t="array" ref="T2080">_xlfn.IFS(laptop_prices3[[#This Row],[Storage]]="512GB SSD", 512, laptop_prices3[[#This Row],[Storage]] = "1TB SSD", 1000, laptop_prices3[[#This Row],[Storage]] = "2TB SSD", 2000, laptop_prices3[[#This Row],[Storage]]= "256GB SSD", 256, laptop_prices3[[#This Row],[Storage]] = "1TB HDD", 1000*0.7)</f>
        <v>700</v>
      </c>
      <c r="U2080" s="5">
        <f>laptop_prices3[[#This Row],[Storage Raw Value]]/ScoreCard!$J$3*ScoreCard!$J$5</f>
        <v>2.8</v>
      </c>
    </row>
    <row r="2081" spans="2:21" x14ac:dyDescent="0.2">
      <c r="B2081" s="4" cm="1">
        <f t="array" ref="B2081">SUM(laptop_prices3[[#This Row],[RAM Comp]:[Weight Comp]]+laptop_prices3[[#This Row],[Storage Comp]])</f>
        <v>17.485497109826589</v>
      </c>
      <c r="C2081">
        <v>2079</v>
      </c>
      <c r="D2081" t="s">
        <v>28</v>
      </c>
      <c r="E2081" t="s">
        <v>37</v>
      </c>
      <c r="F2081">
        <v>16</v>
      </c>
      <c r="G2081" t="s">
        <v>13</v>
      </c>
      <c r="H2081" t="s">
        <v>26</v>
      </c>
      <c r="I2081">
        <v>14</v>
      </c>
      <c r="J2081" t="s">
        <v>21</v>
      </c>
      <c r="K2081">
        <v>6.9</v>
      </c>
      <c r="L2081">
        <v>2.8</v>
      </c>
      <c r="M2081" t="s">
        <v>30</v>
      </c>
      <c r="N2081">
        <v>1699.12</v>
      </c>
      <c r="O2081" s="5">
        <f>(ScoreCard!$E$3-laptop_prices3[[#This Row],[Price ($)]])/ScoreCard!$E$3*ScoreCard!$E$5</f>
        <v>4.2139439001913415</v>
      </c>
      <c r="P2081" s="5">
        <f>laptop_prices3[[#This Row],[RAM (GB)]]/ScoreCard!$F$3*ScoreCard!$F$5</f>
        <v>1.75</v>
      </c>
      <c r="Q2081" s="5">
        <f>laptop_prices3[[#This Row],[Screen Size (inch)]]/ScoreCard!$G$3*ScoreCard!$G$5</f>
        <v>1.6184971098265895</v>
      </c>
      <c r="R2081" s="5">
        <f>laptop_prices3[[#This Row],[Battery Life (hours)]]/ScoreCard!$H$3*ScoreCard!$H$5</f>
        <v>4.0250000000000004</v>
      </c>
      <c r="S2081" s="5">
        <f>ScoreCard!$I$3-laptop_prices3[[#This Row],[Weight (kg)]]/ScoreCard!$I$3*ScoreCard!$I$5</f>
        <v>1.9000000000000001</v>
      </c>
      <c r="T2081" s="6" cm="1">
        <f t="array" ref="T2081">_xlfn.IFS(laptop_prices3[[#This Row],[Storage]]="512GB SSD", 512, laptop_prices3[[#This Row],[Storage]] = "1TB SSD", 1000, laptop_prices3[[#This Row],[Storage]] = "2TB SSD", 2000, laptop_prices3[[#This Row],[Storage]]= "256GB SSD", 256, laptop_prices3[[#This Row],[Storage]] = "1TB HDD", 1000*0.7)</f>
        <v>512</v>
      </c>
      <c r="U2081" s="5">
        <f>laptop_prices3[[#This Row],[Storage Raw Value]]/ScoreCard!$J$3*ScoreCard!$J$5</f>
        <v>2.048</v>
      </c>
    </row>
    <row r="2082" spans="2:21" x14ac:dyDescent="0.2">
      <c r="B2082" s="4" cm="1">
        <f t="array" ref="B2082">SUM(laptop_prices3[[#This Row],[RAM Comp]:[Weight Comp]]+laptop_prices3[[#This Row],[Storage Comp]])</f>
        <v>24.248944398568678</v>
      </c>
      <c r="C2082">
        <v>2080</v>
      </c>
      <c r="D2082" t="s">
        <v>36</v>
      </c>
      <c r="E2082" t="s">
        <v>41</v>
      </c>
      <c r="F2082">
        <v>8</v>
      </c>
      <c r="G2082" t="s">
        <v>19</v>
      </c>
      <c r="H2082" t="s">
        <v>20</v>
      </c>
      <c r="I2082">
        <v>15.6</v>
      </c>
      <c r="J2082" t="s">
        <v>21</v>
      </c>
      <c r="K2082">
        <v>6.4</v>
      </c>
      <c r="L2082">
        <v>2.91</v>
      </c>
      <c r="M2082" t="s">
        <v>30</v>
      </c>
      <c r="N2082">
        <v>1448.92</v>
      </c>
      <c r="O2082" s="5">
        <f>(ScoreCard!$E$3-laptop_prices3[[#This Row],[Price ($)]])/ScoreCard!$E$3*ScoreCard!$E$5</f>
        <v>4.3296927797125804</v>
      </c>
      <c r="P2082" s="5">
        <f>laptop_prices3[[#This Row],[RAM (GB)]]/ScoreCard!$F$3*ScoreCard!$F$5</f>
        <v>0.875</v>
      </c>
      <c r="Q2082" s="5">
        <f>laptop_prices3[[#This Row],[Screen Size (inch)]]/ScoreCard!$G$3*ScoreCard!$G$5</f>
        <v>1.8034682080924855</v>
      </c>
      <c r="R2082" s="5">
        <f>laptop_prices3[[#This Row],[Battery Life (hours)]]/ScoreCard!$H$3*ScoreCard!$H$5</f>
        <v>3.7333333333333334</v>
      </c>
      <c r="S2082" s="5">
        <f>ScoreCard!$I$3-laptop_prices3[[#This Row],[Weight (kg)]]/ScoreCard!$I$3*ScoreCard!$I$5</f>
        <v>1.837142857142857</v>
      </c>
      <c r="T2082" s="6" cm="1">
        <f t="array" ref="T2082">_xlfn.IFS(laptop_prices3[[#This Row],[Storage]]="512GB SSD", 512, laptop_prices3[[#This Row],[Storage]] = "1TB SSD", 1000, laptop_prices3[[#This Row],[Storage]] = "2TB SSD", 2000, laptop_prices3[[#This Row],[Storage]]= "256GB SSD", 256, laptop_prices3[[#This Row],[Storage]] = "1TB HDD", 1000*0.7)</f>
        <v>1000</v>
      </c>
      <c r="U2082" s="5">
        <f>laptop_prices3[[#This Row],[Storage Raw Value]]/ScoreCard!$J$3*ScoreCard!$J$5</f>
        <v>4</v>
      </c>
    </row>
    <row r="2083" spans="2:21" x14ac:dyDescent="0.2">
      <c r="B2083" s="4" cm="1">
        <f t="array" ref="B2083">SUM(laptop_prices3[[#This Row],[RAM Comp]:[Weight Comp]]+laptop_prices3[[#This Row],[Storage Comp]])</f>
        <v>13.332190476190476</v>
      </c>
      <c r="C2083">
        <v>2081</v>
      </c>
      <c r="D2083" t="s">
        <v>17</v>
      </c>
      <c r="E2083" t="s">
        <v>12</v>
      </c>
      <c r="F2083">
        <v>16</v>
      </c>
      <c r="G2083" t="s">
        <v>29</v>
      </c>
      <c r="H2083" t="s">
        <v>35</v>
      </c>
      <c r="I2083">
        <v>17.3</v>
      </c>
      <c r="J2083" t="s">
        <v>27</v>
      </c>
      <c r="K2083">
        <v>4.5999999999999996</v>
      </c>
      <c r="L2083">
        <v>1.22</v>
      </c>
      <c r="M2083" t="s">
        <v>16</v>
      </c>
      <c r="N2083">
        <v>2481.6999999999998</v>
      </c>
      <c r="O2083" s="5">
        <f>(ScoreCard!$E$3-laptop_prices3[[#This Row],[Price ($)]])/ScoreCard!$E$3*ScoreCard!$E$5</f>
        <v>3.8519025007679586</v>
      </c>
      <c r="P2083" s="5">
        <f>laptop_prices3[[#This Row],[RAM (GB)]]/ScoreCard!$F$3*ScoreCard!$F$5</f>
        <v>1.75</v>
      </c>
      <c r="Q2083" s="5">
        <f>laptop_prices3[[#This Row],[Screen Size (inch)]]/ScoreCard!$G$3*ScoreCard!$G$5</f>
        <v>2</v>
      </c>
      <c r="R2083" s="5">
        <f>laptop_prices3[[#This Row],[Battery Life (hours)]]/ScoreCard!$H$3*ScoreCard!$H$5</f>
        <v>2.6833333333333331</v>
      </c>
      <c r="S2083" s="5">
        <f>ScoreCard!$I$3-laptop_prices3[[#This Row],[Weight (kg)]]/ScoreCard!$I$3*ScoreCard!$I$5</f>
        <v>2.8028571428571429</v>
      </c>
      <c r="T2083" s="6" cm="1">
        <f t="array" ref="T2083">_xlfn.IFS(laptop_prices3[[#This Row],[Storage]]="512GB SSD", 512, laptop_prices3[[#This Row],[Storage]] = "1TB SSD", 1000, laptop_prices3[[#This Row],[Storage]] = "2TB SSD", 2000, laptop_prices3[[#This Row],[Storage]]= "256GB SSD", 256, laptop_prices3[[#This Row],[Storage]] = "1TB HDD", 1000*0.7)</f>
        <v>256</v>
      </c>
      <c r="U2083" s="5">
        <f>laptop_prices3[[#This Row],[Storage Raw Value]]/ScoreCard!$J$3*ScoreCard!$J$5</f>
        <v>1.024</v>
      </c>
    </row>
    <row r="2084" spans="2:21" x14ac:dyDescent="0.2">
      <c r="B2084" s="4" cm="1">
        <f t="array" ref="B2084">SUM(laptop_prices3[[#This Row],[RAM Comp]:[Weight Comp]]+laptop_prices3[[#This Row],[Storage Comp]])</f>
        <v>20.595658684282959</v>
      </c>
      <c r="C2084">
        <v>2082</v>
      </c>
      <c r="D2084" t="s">
        <v>36</v>
      </c>
      <c r="E2084" t="s">
        <v>39</v>
      </c>
      <c r="F2084">
        <v>64</v>
      </c>
      <c r="G2084" t="s">
        <v>29</v>
      </c>
      <c r="H2084" t="s">
        <v>26</v>
      </c>
      <c r="I2084">
        <v>15.6</v>
      </c>
      <c r="J2084" t="s">
        <v>21</v>
      </c>
      <c r="K2084">
        <v>8.8000000000000007</v>
      </c>
      <c r="L2084">
        <v>1.64</v>
      </c>
      <c r="M2084" t="s">
        <v>16</v>
      </c>
      <c r="N2084">
        <v>2180.6</v>
      </c>
      <c r="O2084" s="5">
        <f>(ScoreCard!$E$3-laptop_prices3[[#This Row],[Price ($)]])/ScoreCard!$E$3*ScoreCard!$E$5</f>
        <v>3.9911990140527092</v>
      </c>
      <c r="P2084" s="5">
        <f>laptop_prices3[[#This Row],[RAM (GB)]]/ScoreCard!$F$3*ScoreCard!$F$5</f>
        <v>7</v>
      </c>
      <c r="Q2084" s="5">
        <f>laptop_prices3[[#This Row],[Screen Size (inch)]]/ScoreCard!$G$3*ScoreCard!$G$5</f>
        <v>1.8034682080924855</v>
      </c>
      <c r="R2084" s="5">
        <f>laptop_prices3[[#This Row],[Battery Life (hours)]]/ScoreCard!$H$3*ScoreCard!$H$5</f>
        <v>5.1333333333333337</v>
      </c>
      <c r="S2084" s="5">
        <f>ScoreCard!$I$3-laptop_prices3[[#This Row],[Weight (kg)]]/ScoreCard!$I$3*ScoreCard!$I$5</f>
        <v>2.5628571428571432</v>
      </c>
      <c r="T2084" s="6" cm="1">
        <f t="array" ref="T2084">_xlfn.IFS(laptop_prices3[[#This Row],[Storage]]="512GB SSD", 512, laptop_prices3[[#This Row],[Storage]] = "1TB SSD", 1000, laptop_prices3[[#This Row],[Storage]] = "2TB SSD", 2000, laptop_prices3[[#This Row],[Storage]]= "256GB SSD", 256, laptop_prices3[[#This Row],[Storage]] = "1TB HDD", 1000*0.7)</f>
        <v>256</v>
      </c>
      <c r="U2084" s="5">
        <f>laptop_prices3[[#This Row],[Storage Raw Value]]/ScoreCard!$J$3*ScoreCard!$J$5</f>
        <v>1.024</v>
      </c>
    </row>
    <row r="2085" spans="2:21" x14ac:dyDescent="0.2">
      <c r="B2085" s="4" cm="1">
        <f t="array" ref="B2085">SUM(laptop_prices3[[#This Row],[RAM Comp]:[Weight Comp]]+laptop_prices3[[#This Row],[Storage Comp]])</f>
        <v>39.693643682906682</v>
      </c>
      <c r="C2085">
        <v>2083</v>
      </c>
      <c r="D2085" t="s">
        <v>33</v>
      </c>
      <c r="E2085" t="s">
        <v>24</v>
      </c>
      <c r="F2085">
        <v>4</v>
      </c>
      <c r="G2085" t="s">
        <v>25</v>
      </c>
      <c r="H2085" t="s">
        <v>20</v>
      </c>
      <c r="I2085">
        <v>13.3</v>
      </c>
      <c r="J2085" t="s">
        <v>15</v>
      </c>
      <c r="K2085">
        <v>5.4</v>
      </c>
      <c r="L2085">
        <v>1.63</v>
      </c>
      <c r="M2085" t="s">
        <v>30</v>
      </c>
      <c r="N2085">
        <v>1073.72</v>
      </c>
      <c r="O2085" s="5">
        <f>(ScoreCard!$E$3-laptop_prices3[[#This Row],[Price ($)]])/ScoreCard!$E$3*ScoreCard!$E$5</f>
        <v>4.5032698364526622</v>
      </c>
      <c r="P2085" s="5">
        <f>laptop_prices3[[#This Row],[RAM (GB)]]/ScoreCard!$F$3*ScoreCard!$F$5</f>
        <v>0.4375</v>
      </c>
      <c r="Q2085" s="5">
        <f>laptop_prices3[[#This Row],[Screen Size (inch)]]/ScoreCard!$G$3*ScoreCard!$G$5</f>
        <v>1.5375722543352601</v>
      </c>
      <c r="R2085" s="5">
        <f>laptop_prices3[[#This Row],[Battery Life (hours)]]/ScoreCard!$H$3*ScoreCard!$H$5</f>
        <v>3.15</v>
      </c>
      <c r="S2085" s="5">
        <f>ScoreCard!$I$3-laptop_prices3[[#This Row],[Weight (kg)]]/ScoreCard!$I$3*ScoreCard!$I$5</f>
        <v>2.5685714285714285</v>
      </c>
      <c r="T2085" s="6" cm="1">
        <f t="array" ref="T2085">_xlfn.IFS(laptop_prices3[[#This Row],[Storage]]="512GB SSD", 512, laptop_prices3[[#This Row],[Storage]] = "1TB SSD", 1000, laptop_prices3[[#This Row],[Storage]] = "2TB SSD", 2000, laptop_prices3[[#This Row],[Storage]]= "256GB SSD", 256, laptop_prices3[[#This Row],[Storage]] = "1TB HDD", 1000*0.7)</f>
        <v>2000</v>
      </c>
      <c r="U2085" s="5">
        <f>laptop_prices3[[#This Row],[Storage Raw Value]]/ScoreCard!$J$3*ScoreCard!$J$5</f>
        <v>8</v>
      </c>
    </row>
    <row r="2086" spans="2:21" x14ac:dyDescent="0.2">
      <c r="B2086" s="4" cm="1">
        <f t="array" ref="B2086">SUM(laptop_prices3[[#This Row],[RAM Comp]:[Weight Comp]]+laptop_prices3[[#This Row],[Storage Comp]])</f>
        <v>40.617810349573354</v>
      </c>
      <c r="C2086">
        <v>2084</v>
      </c>
      <c r="D2086" t="s">
        <v>47</v>
      </c>
      <c r="E2086" t="s">
        <v>48</v>
      </c>
      <c r="F2086">
        <v>16</v>
      </c>
      <c r="G2086" t="s">
        <v>25</v>
      </c>
      <c r="H2086" t="s">
        <v>32</v>
      </c>
      <c r="I2086">
        <v>13.3</v>
      </c>
      <c r="J2086" t="s">
        <v>15</v>
      </c>
      <c r="K2086">
        <v>5.9</v>
      </c>
      <c r="L2086">
        <v>2.82</v>
      </c>
      <c r="M2086" t="s">
        <v>46</v>
      </c>
      <c r="N2086">
        <v>2449.33</v>
      </c>
      <c r="O2086" s="5">
        <f>(ScoreCard!$E$3-laptop_prices3[[#This Row],[Price ($)]])/ScoreCard!$E$3*ScoreCard!$E$5</f>
        <v>3.8668776855405502</v>
      </c>
      <c r="P2086" s="5">
        <f>laptop_prices3[[#This Row],[RAM (GB)]]/ScoreCard!$F$3*ScoreCard!$F$5</f>
        <v>1.75</v>
      </c>
      <c r="Q2086" s="5">
        <f>laptop_prices3[[#This Row],[Screen Size (inch)]]/ScoreCard!$G$3*ScoreCard!$G$5</f>
        <v>1.5375722543352601</v>
      </c>
      <c r="R2086" s="5">
        <f>laptop_prices3[[#This Row],[Battery Life (hours)]]/ScoreCard!$H$3*ScoreCard!$H$5</f>
        <v>3.4416666666666669</v>
      </c>
      <c r="S2086" s="5">
        <f>ScoreCard!$I$3-laptop_prices3[[#This Row],[Weight (kg)]]/ScoreCard!$I$3*ScoreCard!$I$5</f>
        <v>1.8885714285714286</v>
      </c>
      <c r="T2086" s="6" cm="1">
        <f t="array" ref="T2086">_xlfn.IFS(laptop_prices3[[#This Row],[Storage]]="512GB SSD", 512, laptop_prices3[[#This Row],[Storage]] = "1TB SSD", 1000, laptop_prices3[[#This Row],[Storage]] = "2TB SSD", 2000, laptop_prices3[[#This Row],[Storage]]= "256GB SSD", 256, laptop_prices3[[#This Row],[Storage]] = "1TB HDD", 1000*0.7)</f>
        <v>2000</v>
      </c>
      <c r="U2086" s="5">
        <f>laptop_prices3[[#This Row],[Storage Raw Value]]/ScoreCard!$J$3*ScoreCard!$J$5</f>
        <v>8</v>
      </c>
    </row>
    <row r="2087" spans="2:21" x14ac:dyDescent="0.2">
      <c r="B2087" s="4" cm="1">
        <f t="array" ref="B2087">SUM(laptop_prices3[[#This Row],[RAM Comp]:[Weight Comp]]+laptop_prices3[[#This Row],[Storage Comp]])</f>
        <v>19.222849160473437</v>
      </c>
      <c r="C2087">
        <v>2085</v>
      </c>
      <c r="D2087" t="s">
        <v>23</v>
      </c>
      <c r="E2087" t="s">
        <v>41</v>
      </c>
      <c r="F2087">
        <v>32</v>
      </c>
      <c r="G2087" t="s">
        <v>13</v>
      </c>
      <c r="H2087" t="s">
        <v>32</v>
      </c>
      <c r="I2087">
        <v>15.6</v>
      </c>
      <c r="J2087" t="s">
        <v>27</v>
      </c>
      <c r="K2087">
        <v>7.1</v>
      </c>
      <c r="L2087">
        <v>3.35</v>
      </c>
      <c r="M2087" t="s">
        <v>46</v>
      </c>
      <c r="N2087">
        <v>4655.67</v>
      </c>
      <c r="O2087" s="5">
        <f>(ScoreCard!$E$3-laptop_prices3[[#This Row],[Price ($)]])/ScoreCard!$E$3*ScoreCard!$E$5</f>
        <v>2.846168721340355</v>
      </c>
      <c r="P2087" s="5">
        <f>laptop_prices3[[#This Row],[RAM (GB)]]/ScoreCard!$F$3*ScoreCard!$F$5</f>
        <v>3.5</v>
      </c>
      <c r="Q2087" s="5">
        <f>laptop_prices3[[#This Row],[Screen Size (inch)]]/ScoreCard!$G$3*ScoreCard!$G$5</f>
        <v>1.8034682080924855</v>
      </c>
      <c r="R2087" s="5">
        <f>laptop_prices3[[#This Row],[Battery Life (hours)]]/ScoreCard!$H$3*ScoreCard!$H$5</f>
        <v>4.1416666666666666</v>
      </c>
      <c r="S2087" s="5">
        <f>ScoreCard!$I$3-laptop_prices3[[#This Row],[Weight (kg)]]/ScoreCard!$I$3*ScoreCard!$I$5</f>
        <v>1.5857142857142856</v>
      </c>
      <c r="T2087" s="6" cm="1">
        <f t="array" ref="T2087">_xlfn.IFS(laptop_prices3[[#This Row],[Storage]]="512GB SSD", 512, laptop_prices3[[#This Row],[Storage]] = "1TB SSD", 1000, laptop_prices3[[#This Row],[Storage]] = "2TB SSD", 2000, laptop_prices3[[#This Row],[Storage]]= "256GB SSD", 256, laptop_prices3[[#This Row],[Storage]] = "1TB HDD", 1000*0.7)</f>
        <v>512</v>
      </c>
      <c r="U2087" s="5">
        <f>laptop_prices3[[#This Row],[Storage Raw Value]]/ScoreCard!$J$3*ScoreCard!$J$5</f>
        <v>2.048</v>
      </c>
    </row>
    <row r="2088" spans="2:21" x14ac:dyDescent="0.2">
      <c r="B2088" s="4" cm="1">
        <f t="array" ref="B2088">SUM(laptop_prices3[[#This Row],[RAM Comp]:[Weight Comp]]+laptop_prices3[[#This Row],[Storage Comp]])</f>
        <v>13.119020919350399</v>
      </c>
      <c r="C2088">
        <v>2086</v>
      </c>
      <c r="D2088" t="s">
        <v>23</v>
      </c>
      <c r="E2088" t="s">
        <v>39</v>
      </c>
      <c r="F2088">
        <v>8</v>
      </c>
      <c r="G2088" t="s">
        <v>29</v>
      </c>
      <c r="H2088" t="s">
        <v>35</v>
      </c>
      <c r="I2088">
        <v>14</v>
      </c>
      <c r="J2088" t="s">
        <v>27</v>
      </c>
      <c r="K2088">
        <v>6.8</v>
      </c>
      <c r="L2088">
        <v>1.64</v>
      </c>
      <c r="M2088" t="s">
        <v>22</v>
      </c>
      <c r="N2088">
        <v>1749.09</v>
      </c>
      <c r="O2088" s="5">
        <f>(ScoreCard!$E$3-laptop_prices3[[#This Row],[Price ($)]])/ScoreCard!$E$3*ScoreCard!$E$5</f>
        <v>4.1908265080663369</v>
      </c>
      <c r="P2088" s="5">
        <f>laptop_prices3[[#This Row],[RAM (GB)]]/ScoreCard!$F$3*ScoreCard!$F$5</f>
        <v>0.875</v>
      </c>
      <c r="Q2088" s="5">
        <f>laptop_prices3[[#This Row],[Screen Size (inch)]]/ScoreCard!$G$3*ScoreCard!$G$5</f>
        <v>1.6184971098265895</v>
      </c>
      <c r="R2088" s="5">
        <f>laptop_prices3[[#This Row],[Battery Life (hours)]]/ScoreCard!$H$3*ScoreCard!$H$5</f>
        <v>3.9666666666666668</v>
      </c>
      <c r="S2088" s="5">
        <f>ScoreCard!$I$3-laptop_prices3[[#This Row],[Weight (kg)]]/ScoreCard!$I$3*ScoreCard!$I$5</f>
        <v>2.5628571428571432</v>
      </c>
      <c r="T2088" s="6" cm="1">
        <f t="array" ref="T2088">_xlfn.IFS(laptop_prices3[[#This Row],[Storage]]="512GB SSD", 512, laptop_prices3[[#This Row],[Storage]] = "1TB SSD", 1000, laptop_prices3[[#This Row],[Storage]] = "2TB SSD", 2000, laptop_prices3[[#This Row],[Storage]]= "256GB SSD", 256, laptop_prices3[[#This Row],[Storage]] = "1TB HDD", 1000*0.7)</f>
        <v>256</v>
      </c>
      <c r="U2088" s="5">
        <f>laptop_prices3[[#This Row],[Storage Raw Value]]/ScoreCard!$J$3*ScoreCard!$J$5</f>
        <v>1.024</v>
      </c>
    </row>
    <row r="2089" spans="2:21" x14ac:dyDescent="0.2">
      <c r="B2089" s="4" cm="1">
        <f t="array" ref="B2089">SUM(laptop_prices3[[#This Row],[RAM Comp]:[Weight Comp]]+laptop_prices3[[#This Row],[Storage Comp]])</f>
        <v>13.125285714285713</v>
      </c>
      <c r="C2089">
        <v>2087</v>
      </c>
      <c r="D2089" t="s">
        <v>45</v>
      </c>
      <c r="E2089" t="s">
        <v>12</v>
      </c>
      <c r="F2089">
        <v>16</v>
      </c>
      <c r="G2089" t="s">
        <v>29</v>
      </c>
      <c r="H2089" t="s">
        <v>44</v>
      </c>
      <c r="I2089">
        <v>17.3</v>
      </c>
      <c r="J2089" t="s">
        <v>43</v>
      </c>
      <c r="K2089">
        <v>4.5</v>
      </c>
      <c r="L2089">
        <v>1.48</v>
      </c>
      <c r="M2089" t="s">
        <v>30</v>
      </c>
      <c r="N2089">
        <v>705.27</v>
      </c>
      <c r="O2089" s="5">
        <f>(ScoreCard!$E$3-laptop_prices3[[#This Row],[Price ($)]])/ScoreCard!$E$3*ScoreCard!$E$5</f>
        <v>4.6737241716229265</v>
      </c>
      <c r="P2089" s="5">
        <f>laptop_prices3[[#This Row],[RAM (GB)]]/ScoreCard!$F$3*ScoreCard!$F$5</f>
        <v>1.75</v>
      </c>
      <c r="Q2089" s="5">
        <f>laptop_prices3[[#This Row],[Screen Size (inch)]]/ScoreCard!$G$3*ScoreCard!$G$5</f>
        <v>2</v>
      </c>
      <c r="R2089" s="5">
        <f>laptop_prices3[[#This Row],[Battery Life (hours)]]/ScoreCard!$H$3*ScoreCard!$H$5</f>
        <v>2.625</v>
      </c>
      <c r="S2089" s="5">
        <f>ScoreCard!$I$3-laptop_prices3[[#This Row],[Weight (kg)]]/ScoreCard!$I$3*ScoreCard!$I$5</f>
        <v>2.6542857142857144</v>
      </c>
      <c r="T2089" s="6" cm="1">
        <f t="array" ref="T2089">_xlfn.IFS(laptop_prices3[[#This Row],[Storage]]="512GB SSD", 512, laptop_prices3[[#This Row],[Storage]] = "1TB SSD", 1000, laptop_prices3[[#This Row],[Storage]] = "2TB SSD", 2000, laptop_prices3[[#This Row],[Storage]]= "256GB SSD", 256, laptop_prices3[[#This Row],[Storage]] = "1TB HDD", 1000*0.7)</f>
        <v>256</v>
      </c>
      <c r="U2089" s="5">
        <f>laptop_prices3[[#This Row],[Storage Raw Value]]/ScoreCard!$J$3*ScoreCard!$J$5</f>
        <v>1.024</v>
      </c>
    </row>
    <row r="2090" spans="2:21" x14ac:dyDescent="0.2">
      <c r="B2090" s="4" cm="1">
        <f t="array" ref="B2090">SUM(laptop_prices3[[#This Row],[RAM Comp]:[Weight Comp]]+laptop_prices3[[#This Row],[Storage Comp]])</f>
        <v>14.556401871731349</v>
      </c>
      <c r="C2090">
        <v>2088</v>
      </c>
      <c r="D2090" t="s">
        <v>33</v>
      </c>
      <c r="E2090" t="s">
        <v>48</v>
      </c>
      <c r="F2090">
        <v>8</v>
      </c>
      <c r="G2090" t="s">
        <v>29</v>
      </c>
      <c r="H2090" t="s">
        <v>14</v>
      </c>
      <c r="I2090">
        <v>14</v>
      </c>
      <c r="J2090" t="s">
        <v>15</v>
      </c>
      <c r="K2090">
        <v>10.9</v>
      </c>
      <c r="L2090">
        <v>3.31</v>
      </c>
      <c r="M2090" t="s">
        <v>16</v>
      </c>
      <c r="N2090">
        <v>1517.72</v>
      </c>
      <c r="O2090" s="5">
        <f>(ScoreCard!$E$3-laptop_prices3[[#This Row],[Price ($)]])/ScoreCard!$E$3*ScoreCard!$E$5</f>
        <v>4.2978641509713285</v>
      </c>
      <c r="P2090" s="5">
        <f>laptop_prices3[[#This Row],[RAM (GB)]]/ScoreCard!$F$3*ScoreCard!$F$5</f>
        <v>0.875</v>
      </c>
      <c r="Q2090" s="5">
        <f>laptop_prices3[[#This Row],[Screen Size (inch)]]/ScoreCard!$G$3*ScoreCard!$G$5</f>
        <v>1.6184971098265895</v>
      </c>
      <c r="R2090" s="5">
        <f>laptop_prices3[[#This Row],[Battery Life (hours)]]/ScoreCard!$H$3*ScoreCard!$H$5</f>
        <v>6.3583333333333334</v>
      </c>
      <c r="S2090" s="5">
        <f>ScoreCard!$I$3-laptop_prices3[[#This Row],[Weight (kg)]]/ScoreCard!$I$3*ScoreCard!$I$5</f>
        <v>1.6085714285714285</v>
      </c>
      <c r="T2090" s="6" cm="1">
        <f t="array" ref="T2090">_xlfn.IFS(laptop_prices3[[#This Row],[Storage]]="512GB SSD", 512, laptop_prices3[[#This Row],[Storage]] = "1TB SSD", 1000, laptop_prices3[[#This Row],[Storage]] = "2TB SSD", 2000, laptop_prices3[[#This Row],[Storage]]= "256GB SSD", 256, laptop_prices3[[#This Row],[Storage]] = "1TB HDD", 1000*0.7)</f>
        <v>256</v>
      </c>
      <c r="U2090" s="5">
        <f>laptop_prices3[[#This Row],[Storage Raw Value]]/ScoreCard!$J$3*ScoreCard!$J$5</f>
        <v>1.024</v>
      </c>
    </row>
    <row r="2091" spans="2:21" x14ac:dyDescent="0.2">
      <c r="B2091" s="4" cm="1">
        <f t="array" ref="B2091">SUM(laptop_prices3[[#This Row],[RAM Comp]:[Weight Comp]]+laptop_prices3[[#This Row],[Storage Comp]])</f>
        <v>28.831190476190478</v>
      </c>
      <c r="C2091">
        <v>2089</v>
      </c>
      <c r="D2091" t="s">
        <v>47</v>
      </c>
      <c r="E2091" t="s">
        <v>18</v>
      </c>
      <c r="F2091">
        <v>64</v>
      </c>
      <c r="G2091" t="s">
        <v>42</v>
      </c>
      <c r="H2091" t="s">
        <v>14</v>
      </c>
      <c r="I2091">
        <v>17.3</v>
      </c>
      <c r="J2091" t="s">
        <v>21</v>
      </c>
      <c r="K2091">
        <v>11.5</v>
      </c>
      <c r="L2091">
        <v>2.76</v>
      </c>
      <c r="M2091" t="s">
        <v>22</v>
      </c>
      <c r="N2091">
        <v>2935.07</v>
      </c>
      <c r="O2091" s="5">
        <f>(ScoreCard!$E$3-laptop_prices3[[#This Row],[Price ($)]])/ScoreCard!$E$3*ScoreCard!$E$5</f>
        <v>3.6421620151222993</v>
      </c>
      <c r="P2091" s="5">
        <f>laptop_prices3[[#This Row],[RAM (GB)]]/ScoreCard!$F$3*ScoreCard!$F$5</f>
        <v>7</v>
      </c>
      <c r="Q2091" s="5">
        <f>laptop_prices3[[#This Row],[Screen Size (inch)]]/ScoreCard!$G$3*ScoreCard!$G$5</f>
        <v>2</v>
      </c>
      <c r="R2091" s="5">
        <f>laptop_prices3[[#This Row],[Battery Life (hours)]]/ScoreCard!$H$3*ScoreCard!$H$5</f>
        <v>6.7083333333333339</v>
      </c>
      <c r="S2091" s="5">
        <f>ScoreCard!$I$3-laptop_prices3[[#This Row],[Weight (kg)]]/ScoreCard!$I$3*ScoreCard!$I$5</f>
        <v>1.922857142857143</v>
      </c>
      <c r="T2091" s="6" cm="1">
        <f t="array" ref="T2091">_xlfn.IFS(laptop_prices3[[#This Row],[Storage]]="512GB SSD", 512, laptop_prices3[[#This Row],[Storage]] = "1TB SSD", 1000, laptop_prices3[[#This Row],[Storage]] = "2TB SSD", 2000, laptop_prices3[[#This Row],[Storage]]= "256GB SSD", 256, laptop_prices3[[#This Row],[Storage]] = "1TB HDD", 1000*0.7)</f>
        <v>700</v>
      </c>
      <c r="U2091" s="5">
        <f>laptop_prices3[[#This Row],[Storage Raw Value]]/ScoreCard!$J$3*ScoreCard!$J$5</f>
        <v>2.8</v>
      </c>
    </row>
    <row r="2092" spans="2:21" x14ac:dyDescent="0.2">
      <c r="B2092" s="4" cm="1">
        <f t="array" ref="B2092">SUM(laptop_prices3[[#This Row],[RAM Comp]:[Weight Comp]]+laptop_prices3[[#This Row],[Storage Comp]])</f>
        <v>21.561619873382877</v>
      </c>
      <c r="C2092">
        <v>2090</v>
      </c>
      <c r="D2092" t="s">
        <v>47</v>
      </c>
      <c r="E2092" t="s">
        <v>48</v>
      </c>
      <c r="F2092">
        <v>32</v>
      </c>
      <c r="G2092" t="s">
        <v>42</v>
      </c>
      <c r="H2092" t="s">
        <v>26</v>
      </c>
      <c r="I2092">
        <v>13.3</v>
      </c>
      <c r="J2092" t="s">
        <v>43</v>
      </c>
      <c r="K2092">
        <v>4.9000000000000004</v>
      </c>
      <c r="L2092">
        <v>1.81</v>
      </c>
      <c r="M2092" t="s">
        <v>22</v>
      </c>
      <c r="N2092">
        <v>2128.1799999999998</v>
      </c>
      <c r="O2092" s="5">
        <f>(ScoreCard!$E$3-laptop_prices3[[#This Row],[Price ($)]])/ScoreCard!$E$3*ScoreCard!$E$5</f>
        <v>4.0154498384512038</v>
      </c>
      <c r="P2092" s="5">
        <f>laptop_prices3[[#This Row],[RAM (GB)]]/ScoreCard!$F$3*ScoreCard!$F$5</f>
        <v>3.5</v>
      </c>
      <c r="Q2092" s="5">
        <f>laptop_prices3[[#This Row],[Screen Size (inch)]]/ScoreCard!$G$3*ScoreCard!$G$5</f>
        <v>1.5375722543352601</v>
      </c>
      <c r="R2092" s="5">
        <f>laptop_prices3[[#This Row],[Battery Life (hours)]]/ScoreCard!$H$3*ScoreCard!$H$5</f>
        <v>2.8583333333333338</v>
      </c>
      <c r="S2092" s="5">
        <f>ScoreCard!$I$3-laptop_prices3[[#This Row],[Weight (kg)]]/ScoreCard!$I$3*ScoreCard!$I$5</f>
        <v>2.4657142857142857</v>
      </c>
      <c r="T2092" s="6" cm="1">
        <f t="array" ref="T2092">_xlfn.IFS(laptop_prices3[[#This Row],[Storage]]="512GB SSD", 512, laptop_prices3[[#This Row],[Storage]] = "1TB SSD", 1000, laptop_prices3[[#This Row],[Storage]] = "2TB SSD", 2000, laptop_prices3[[#This Row],[Storage]]= "256GB SSD", 256, laptop_prices3[[#This Row],[Storage]] = "1TB HDD", 1000*0.7)</f>
        <v>700</v>
      </c>
      <c r="U2092" s="5">
        <f>laptop_prices3[[#This Row],[Storage Raw Value]]/ScoreCard!$J$3*ScoreCard!$J$5</f>
        <v>2.8</v>
      </c>
    </row>
    <row r="2093" spans="2:21" x14ac:dyDescent="0.2">
      <c r="B2093" s="4" cm="1">
        <f t="array" ref="B2093">SUM(laptop_prices3[[#This Row],[RAM Comp]:[Weight Comp]]+laptop_prices3[[#This Row],[Storage Comp]])</f>
        <v>26.156853839801816</v>
      </c>
      <c r="C2093">
        <v>2091</v>
      </c>
      <c r="D2093" t="s">
        <v>17</v>
      </c>
      <c r="E2093" t="s">
        <v>48</v>
      </c>
      <c r="F2093">
        <v>64</v>
      </c>
      <c r="G2093" t="s">
        <v>42</v>
      </c>
      <c r="H2093" t="s">
        <v>20</v>
      </c>
      <c r="I2093">
        <v>16</v>
      </c>
      <c r="J2093" t="s">
        <v>15</v>
      </c>
      <c r="K2093">
        <v>7.8</v>
      </c>
      <c r="L2093">
        <v>3.4</v>
      </c>
      <c r="M2093" t="s">
        <v>46</v>
      </c>
      <c r="N2093">
        <v>4733.3599999999997</v>
      </c>
      <c r="O2093" s="5">
        <f>(ScoreCard!$E$3-laptop_prices3[[#This Row],[Price ($)]])/ScoreCard!$E$3*ScoreCard!$E$5</f>
        <v>2.8102273526352994</v>
      </c>
      <c r="P2093" s="5">
        <f>laptop_prices3[[#This Row],[RAM (GB)]]/ScoreCard!$F$3*ScoreCard!$F$5</f>
        <v>7</v>
      </c>
      <c r="Q2093" s="5">
        <f>laptop_prices3[[#This Row],[Screen Size (inch)]]/ScoreCard!$G$3*ScoreCard!$G$5</f>
        <v>1.8497109826589595</v>
      </c>
      <c r="R2093" s="5">
        <f>laptop_prices3[[#This Row],[Battery Life (hours)]]/ScoreCard!$H$3*ScoreCard!$H$5</f>
        <v>4.55</v>
      </c>
      <c r="S2093" s="5">
        <f>ScoreCard!$I$3-laptop_prices3[[#This Row],[Weight (kg)]]/ScoreCard!$I$3*ScoreCard!$I$5</f>
        <v>1.5571428571428572</v>
      </c>
      <c r="T2093" s="6" cm="1">
        <f t="array" ref="T2093">_xlfn.IFS(laptop_prices3[[#This Row],[Storage]]="512GB SSD", 512, laptop_prices3[[#This Row],[Storage]] = "1TB SSD", 1000, laptop_prices3[[#This Row],[Storage]] = "2TB SSD", 2000, laptop_prices3[[#This Row],[Storage]]= "256GB SSD", 256, laptop_prices3[[#This Row],[Storage]] = "1TB HDD", 1000*0.7)</f>
        <v>700</v>
      </c>
      <c r="U2093" s="5">
        <f>laptop_prices3[[#This Row],[Storage Raw Value]]/ScoreCard!$J$3*ScoreCard!$J$5</f>
        <v>2.8</v>
      </c>
    </row>
    <row r="2094" spans="2:21" x14ac:dyDescent="0.2">
      <c r="B2094" s="4" cm="1">
        <f t="array" ref="B2094">SUM(laptop_prices3[[#This Row],[RAM Comp]:[Weight Comp]]+laptop_prices3[[#This Row],[Storage Comp]])</f>
        <v>17.997119047619048</v>
      </c>
      <c r="C2094">
        <v>2092</v>
      </c>
      <c r="D2094" t="s">
        <v>36</v>
      </c>
      <c r="E2094" t="s">
        <v>31</v>
      </c>
      <c r="F2094">
        <v>4</v>
      </c>
      <c r="G2094" t="s">
        <v>13</v>
      </c>
      <c r="H2094" t="s">
        <v>26</v>
      </c>
      <c r="I2094">
        <v>17.3</v>
      </c>
      <c r="J2094" t="s">
        <v>27</v>
      </c>
      <c r="K2094">
        <v>10</v>
      </c>
      <c r="L2094">
        <v>3.44</v>
      </c>
      <c r="M2094" t="s">
        <v>46</v>
      </c>
      <c r="N2094">
        <v>1253.28</v>
      </c>
      <c r="O2094" s="5">
        <f>(ScoreCard!$E$3-laptop_prices3[[#This Row],[Price ($)]])/ScoreCard!$E$3*ScoreCard!$E$5</f>
        <v>4.4202008164413371</v>
      </c>
      <c r="P2094" s="5">
        <f>laptop_prices3[[#This Row],[RAM (GB)]]/ScoreCard!$F$3*ScoreCard!$F$5</f>
        <v>0.4375</v>
      </c>
      <c r="Q2094" s="5">
        <f>laptop_prices3[[#This Row],[Screen Size (inch)]]/ScoreCard!$G$3*ScoreCard!$G$5</f>
        <v>2</v>
      </c>
      <c r="R2094" s="5">
        <f>laptop_prices3[[#This Row],[Battery Life (hours)]]/ScoreCard!$H$3*ScoreCard!$H$5</f>
        <v>5.8333333333333339</v>
      </c>
      <c r="S2094" s="5">
        <f>ScoreCard!$I$3-laptop_prices3[[#This Row],[Weight (kg)]]/ScoreCard!$I$3*ScoreCard!$I$5</f>
        <v>1.5342857142857143</v>
      </c>
      <c r="T2094" s="6" cm="1">
        <f t="array" ref="T2094">_xlfn.IFS(laptop_prices3[[#This Row],[Storage]]="512GB SSD", 512, laptop_prices3[[#This Row],[Storage]] = "1TB SSD", 1000, laptop_prices3[[#This Row],[Storage]] = "2TB SSD", 2000, laptop_prices3[[#This Row],[Storage]]= "256GB SSD", 256, laptop_prices3[[#This Row],[Storage]] = "1TB HDD", 1000*0.7)</f>
        <v>512</v>
      </c>
      <c r="U2094" s="5">
        <f>laptop_prices3[[#This Row],[Storage Raw Value]]/ScoreCard!$J$3*ScoreCard!$J$5</f>
        <v>2.048</v>
      </c>
    </row>
    <row r="2095" spans="2:21" x14ac:dyDescent="0.2">
      <c r="B2095" s="4" cm="1">
        <f t="array" ref="B2095">SUM(laptop_prices3[[#This Row],[RAM Comp]:[Weight Comp]]+laptop_prices3[[#This Row],[Storage Comp]])</f>
        <v>14.374973300302781</v>
      </c>
      <c r="C2095">
        <v>2093</v>
      </c>
      <c r="D2095" t="s">
        <v>36</v>
      </c>
      <c r="E2095" t="s">
        <v>41</v>
      </c>
      <c r="F2095">
        <v>8</v>
      </c>
      <c r="G2095" t="s">
        <v>29</v>
      </c>
      <c r="H2095" t="s">
        <v>40</v>
      </c>
      <c r="I2095">
        <v>14</v>
      </c>
      <c r="J2095" t="s">
        <v>27</v>
      </c>
      <c r="K2095">
        <v>9.1</v>
      </c>
      <c r="L2095">
        <v>1.79</v>
      </c>
      <c r="M2095" t="s">
        <v>22</v>
      </c>
      <c r="N2095">
        <v>2820.78</v>
      </c>
      <c r="O2095" s="5">
        <f>(ScoreCard!$E$3-laptop_prices3[[#This Row],[Price ($)]])/ScoreCard!$E$3*ScoreCard!$E$5</f>
        <v>3.6950354741170326</v>
      </c>
      <c r="P2095" s="5">
        <f>laptop_prices3[[#This Row],[RAM (GB)]]/ScoreCard!$F$3*ScoreCard!$F$5</f>
        <v>0.875</v>
      </c>
      <c r="Q2095" s="5">
        <f>laptop_prices3[[#This Row],[Screen Size (inch)]]/ScoreCard!$G$3*ScoreCard!$G$5</f>
        <v>1.6184971098265895</v>
      </c>
      <c r="R2095" s="5">
        <f>laptop_prices3[[#This Row],[Battery Life (hours)]]/ScoreCard!$H$3*ScoreCard!$H$5</f>
        <v>5.3083333333333336</v>
      </c>
      <c r="S2095" s="5">
        <f>ScoreCard!$I$3-laptop_prices3[[#This Row],[Weight (kg)]]/ScoreCard!$I$3*ScoreCard!$I$5</f>
        <v>2.4771428571428569</v>
      </c>
      <c r="T2095" s="6" cm="1">
        <f t="array" ref="T2095">_xlfn.IFS(laptop_prices3[[#This Row],[Storage]]="512GB SSD", 512, laptop_prices3[[#This Row],[Storage]] = "1TB SSD", 1000, laptop_prices3[[#This Row],[Storage]] = "2TB SSD", 2000, laptop_prices3[[#This Row],[Storage]]= "256GB SSD", 256, laptop_prices3[[#This Row],[Storage]] = "1TB HDD", 1000*0.7)</f>
        <v>256</v>
      </c>
      <c r="U2095" s="5">
        <f>laptop_prices3[[#This Row],[Storage Raw Value]]/ScoreCard!$J$3*ScoreCard!$J$5</f>
        <v>1.024</v>
      </c>
    </row>
    <row r="2096" spans="2:21" x14ac:dyDescent="0.2">
      <c r="B2096" s="4" cm="1">
        <f t="array" ref="B2096">SUM(laptop_prices3[[#This Row],[RAM Comp]:[Weight Comp]]+laptop_prices3[[#This Row],[Storage Comp]])</f>
        <v>26.869949077897054</v>
      </c>
      <c r="C2096">
        <v>2094</v>
      </c>
      <c r="D2096" t="s">
        <v>11</v>
      </c>
      <c r="E2096" t="s">
        <v>24</v>
      </c>
      <c r="F2096">
        <v>16</v>
      </c>
      <c r="G2096" t="s">
        <v>19</v>
      </c>
      <c r="H2096" t="s">
        <v>40</v>
      </c>
      <c r="I2096">
        <v>16</v>
      </c>
      <c r="J2096" t="s">
        <v>43</v>
      </c>
      <c r="K2096">
        <v>9.5</v>
      </c>
      <c r="L2096">
        <v>3.1</v>
      </c>
      <c r="M2096" t="s">
        <v>16</v>
      </c>
      <c r="N2096">
        <v>2002.02</v>
      </c>
      <c r="O2096" s="5">
        <f>(ScoreCard!$E$3-laptop_prices3[[#This Row],[Price ($)]])/ScoreCard!$E$3*ScoreCard!$E$5</f>
        <v>4.0738146611546391</v>
      </c>
      <c r="P2096" s="5">
        <f>laptop_prices3[[#This Row],[RAM (GB)]]/ScoreCard!$F$3*ScoreCard!$F$5</f>
        <v>1.75</v>
      </c>
      <c r="Q2096" s="5">
        <f>laptop_prices3[[#This Row],[Screen Size (inch)]]/ScoreCard!$G$3*ScoreCard!$G$5</f>
        <v>1.8497109826589595</v>
      </c>
      <c r="R2096" s="5">
        <f>laptop_prices3[[#This Row],[Battery Life (hours)]]/ScoreCard!$H$3*ScoreCard!$H$5</f>
        <v>5.5416666666666661</v>
      </c>
      <c r="S2096" s="5">
        <f>ScoreCard!$I$3-laptop_prices3[[#This Row],[Weight (kg)]]/ScoreCard!$I$3*ScoreCard!$I$5</f>
        <v>1.7285714285714284</v>
      </c>
      <c r="T2096" s="6" cm="1">
        <f t="array" ref="T2096">_xlfn.IFS(laptop_prices3[[#This Row],[Storage]]="512GB SSD", 512, laptop_prices3[[#This Row],[Storage]] = "1TB SSD", 1000, laptop_prices3[[#This Row],[Storage]] = "2TB SSD", 2000, laptop_prices3[[#This Row],[Storage]]= "256GB SSD", 256, laptop_prices3[[#This Row],[Storage]] = "1TB HDD", 1000*0.7)</f>
        <v>1000</v>
      </c>
      <c r="U2096" s="5">
        <f>laptop_prices3[[#This Row],[Storage Raw Value]]/ScoreCard!$J$3*ScoreCard!$J$5</f>
        <v>4</v>
      </c>
    </row>
    <row r="2097" spans="2:21" x14ac:dyDescent="0.2">
      <c r="B2097" s="4" cm="1">
        <f t="array" ref="B2097">SUM(laptop_prices3[[#This Row],[RAM Comp]:[Weight Comp]]+laptop_prices3[[#This Row],[Storage Comp]])</f>
        <v>22.071801541425817</v>
      </c>
      <c r="C2097">
        <v>2095</v>
      </c>
      <c r="D2097" t="s">
        <v>11</v>
      </c>
      <c r="E2097" t="s">
        <v>39</v>
      </c>
      <c r="F2097">
        <v>16</v>
      </c>
      <c r="G2097" t="s">
        <v>42</v>
      </c>
      <c r="H2097" t="s">
        <v>35</v>
      </c>
      <c r="I2097">
        <v>15.6</v>
      </c>
      <c r="J2097" t="s">
        <v>21</v>
      </c>
      <c r="K2097">
        <v>9.6999999999999993</v>
      </c>
      <c r="L2097">
        <v>3.22</v>
      </c>
      <c r="M2097" t="s">
        <v>22</v>
      </c>
      <c r="N2097">
        <v>1475.08</v>
      </c>
      <c r="O2097" s="5">
        <f>(ScoreCard!$E$3-laptop_prices3[[#This Row],[Price ($)]])/ScoreCard!$E$3*ScoreCard!$E$5</f>
        <v>4.3175904987842202</v>
      </c>
      <c r="P2097" s="5">
        <f>laptop_prices3[[#This Row],[RAM (GB)]]/ScoreCard!$F$3*ScoreCard!$F$5</f>
        <v>1.75</v>
      </c>
      <c r="Q2097" s="5">
        <f>laptop_prices3[[#This Row],[Screen Size (inch)]]/ScoreCard!$G$3*ScoreCard!$G$5</f>
        <v>1.8034682080924855</v>
      </c>
      <c r="R2097" s="5">
        <f>laptop_prices3[[#This Row],[Battery Life (hours)]]/ScoreCard!$H$3*ScoreCard!$H$5</f>
        <v>5.6583333333333323</v>
      </c>
      <c r="S2097" s="5">
        <f>ScoreCard!$I$3-laptop_prices3[[#This Row],[Weight (kg)]]/ScoreCard!$I$3*ScoreCard!$I$5</f>
        <v>1.66</v>
      </c>
      <c r="T2097" s="6" cm="1">
        <f t="array" ref="T2097">_xlfn.IFS(laptop_prices3[[#This Row],[Storage]]="512GB SSD", 512, laptop_prices3[[#This Row],[Storage]] = "1TB SSD", 1000, laptop_prices3[[#This Row],[Storage]] = "2TB SSD", 2000, laptop_prices3[[#This Row],[Storage]]= "256GB SSD", 256, laptop_prices3[[#This Row],[Storage]] = "1TB HDD", 1000*0.7)</f>
        <v>700</v>
      </c>
      <c r="U2097" s="5">
        <f>laptop_prices3[[#This Row],[Storage Raw Value]]/ScoreCard!$J$3*ScoreCard!$J$5</f>
        <v>2.8</v>
      </c>
    </row>
    <row r="2098" spans="2:21" x14ac:dyDescent="0.2">
      <c r="B2098" s="4" cm="1">
        <f t="array" ref="B2098">SUM(laptop_prices3[[#This Row],[RAM Comp]:[Weight Comp]]+laptop_prices3[[#This Row],[Storage Comp]])</f>
        <v>29.620714285714286</v>
      </c>
      <c r="C2098">
        <v>2096</v>
      </c>
      <c r="D2098" t="s">
        <v>17</v>
      </c>
      <c r="E2098" t="s">
        <v>18</v>
      </c>
      <c r="F2098">
        <v>32</v>
      </c>
      <c r="G2098" t="s">
        <v>19</v>
      </c>
      <c r="H2098" t="s">
        <v>44</v>
      </c>
      <c r="I2098">
        <v>17.3</v>
      </c>
      <c r="J2098" t="s">
        <v>21</v>
      </c>
      <c r="K2098">
        <v>9.9</v>
      </c>
      <c r="L2098">
        <v>2.02</v>
      </c>
      <c r="M2098" t="s">
        <v>22</v>
      </c>
      <c r="N2098">
        <v>1567.42</v>
      </c>
      <c r="O2098" s="5">
        <f>(ScoreCard!$E$3-laptop_prices3[[#This Row],[Price ($)]])/ScoreCard!$E$3*ScoreCard!$E$5</f>
        <v>4.2748716677091156</v>
      </c>
      <c r="P2098" s="5">
        <f>laptop_prices3[[#This Row],[RAM (GB)]]/ScoreCard!$F$3*ScoreCard!$F$5</f>
        <v>3.5</v>
      </c>
      <c r="Q2098" s="5">
        <f>laptop_prices3[[#This Row],[Screen Size (inch)]]/ScoreCard!$G$3*ScoreCard!$G$5</f>
        <v>2</v>
      </c>
      <c r="R2098" s="5">
        <f>laptop_prices3[[#This Row],[Battery Life (hours)]]/ScoreCard!$H$3*ScoreCard!$H$5</f>
        <v>5.7750000000000004</v>
      </c>
      <c r="S2098" s="5">
        <f>ScoreCard!$I$3-laptop_prices3[[#This Row],[Weight (kg)]]/ScoreCard!$I$3*ScoreCard!$I$5</f>
        <v>2.3457142857142856</v>
      </c>
      <c r="T2098" s="6" cm="1">
        <f t="array" ref="T2098">_xlfn.IFS(laptop_prices3[[#This Row],[Storage]]="512GB SSD", 512, laptop_prices3[[#This Row],[Storage]] = "1TB SSD", 1000, laptop_prices3[[#This Row],[Storage]] = "2TB SSD", 2000, laptop_prices3[[#This Row],[Storage]]= "256GB SSD", 256, laptop_prices3[[#This Row],[Storage]] = "1TB HDD", 1000*0.7)</f>
        <v>1000</v>
      </c>
      <c r="U2098" s="5">
        <f>laptop_prices3[[#This Row],[Storage Raw Value]]/ScoreCard!$J$3*ScoreCard!$J$5</f>
        <v>4</v>
      </c>
    </row>
    <row r="2099" spans="2:21" x14ac:dyDescent="0.2">
      <c r="B2099" s="4" cm="1">
        <f t="array" ref="B2099">SUM(laptop_prices3[[#This Row],[RAM Comp]:[Weight Comp]]+laptop_prices3[[#This Row],[Storage Comp]])</f>
        <v>30.756853839801817</v>
      </c>
      <c r="C2099">
        <v>2097</v>
      </c>
      <c r="D2099" t="s">
        <v>11</v>
      </c>
      <c r="E2099" t="s">
        <v>41</v>
      </c>
      <c r="F2099">
        <v>32</v>
      </c>
      <c r="G2099" t="s">
        <v>19</v>
      </c>
      <c r="H2099" t="s">
        <v>44</v>
      </c>
      <c r="I2099">
        <v>16</v>
      </c>
      <c r="J2099" t="s">
        <v>43</v>
      </c>
      <c r="K2099">
        <v>11.4</v>
      </c>
      <c r="L2099">
        <v>1.3</v>
      </c>
      <c r="M2099" t="s">
        <v>46</v>
      </c>
      <c r="N2099">
        <v>2832.59</v>
      </c>
      <c r="O2099" s="5">
        <f>(ScoreCard!$E$3-laptop_prices3[[#This Row],[Price ($)]])/ScoreCard!$E$3*ScoreCard!$E$5</f>
        <v>3.6895718679333966</v>
      </c>
      <c r="P2099" s="5">
        <f>laptop_prices3[[#This Row],[RAM (GB)]]/ScoreCard!$F$3*ScoreCard!$F$5</f>
        <v>3.5</v>
      </c>
      <c r="Q2099" s="5">
        <f>laptop_prices3[[#This Row],[Screen Size (inch)]]/ScoreCard!$G$3*ScoreCard!$G$5</f>
        <v>1.8497109826589595</v>
      </c>
      <c r="R2099" s="5">
        <f>laptop_prices3[[#This Row],[Battery Life (hours)]]/ScoreCard!$H$3*ScoreCard!$H$5</f>
        <v>6.65</v>
      </c>
      <c r="S2099" s="5">
        <f>ScoreCard!$I$3-laptop_prices3[[#This Row],[Weight (kg)]]/ScoreCard!$I$3*ScoreCard!$I$5</f>
        <v>2.7571428571428571</v>
      </c>
      <c r="T2099" s="6" cm="1">
        <f t="array" ref="T2099">_xlfn.IFS(laptop_prices3[[#This Row],[Storage]]="512GB SSD", 512, laptop_prices3[[#This Row],[Storage]] = "1TB SSD", 1000, laptop_prices3[[#This Row],[Storage]] = "2TB SSD", 2000, laptop_prices3[[#This Row],[Storage]]= "256GB SSD", 256, laptop_prices3[[#This Row],[Storage]] = "1TB HDD", 1000*0.7)</f>
        <v>1000</v>
      </c>
      <c r="U2099" s="5">
        <f>laptop_prices3[[#This Row],[Storage Raw Value]]/ScoreCard!$J$3*ScoreCard!$J$5</f>
        <v>4</v>
      </c>
    </row>
    <row r="2100" spans="2:21" x14ac:dyDescent="0.2">
      <c r="B2100" s="4" cm="1">
        <f t="array" ref="B2100">SUM(laptop_prices3[[#This Row],[RAM Comp]:[Weight Comp]]+laptop_prices3[[#This Row],[Storage Comp]])</f>
        <v>14.100166666666667</v>
      </c>
      <c r="C2100">
        <v>2098</v>
      </c>
      <c r="D2100" t="s">
        <v>47</v>
      </c>
      <c r="E2100" t="s">
        <v>31</v>
      </c>
      <c r="F2100">
        <v>4</v>
      </c>
      <c r="G2100" t="s">
        <v>29</v>
      </c>
      <c r="H2100" t="s">
        <v>35</v>
      </c>
      <c r="I2100">
        <v>17.3</v>
      </c>
      <c r="J2100" t="s">
        <v>27</v>
      </c>
      <c r="K2100">
        <v>10.4</v>
      </c>
      <c r="L2100">
        <v>3.5</v>
      </c>
      <c r="M2100" t="s">
        <v>16</v>
      </c>
      <c r="N2100">
        <v>1690.65</v>
      </c>
      <c r="O2100" s="5">
        <f>(ScoreCard!$E$3-laptop_prices3[[#This Row],[Price ($)]])/ScoreCard!$E$3*ScoreCard!$E$5</f>
        <v>4.2178623374796906</v>
      </c>
      <c r="P2100" s="5">
        <f>laptop_prices3[[#This Row],[RAM (GB)]]/ScoreCard!$F$3*ScoreCard!$F$5</f>
        <v>0.4375</v>
      </c>
      <c r="Q2100" s="5">
        <f>laptop_prices3[[#This Row],[Screen Size (inch)]]/ScoreCard!$G$3*ScoreCard!$G$5</f>
        <v>2</v>
      </c>
      <c r="R2100" s="5">
        <f>laptop_prices3[[#This Row],[Battery Life (hours)]]/ScoreCard!$H$3*ScoreCard!$H$5</f>
        <v>6.0666666666666664</v>
      </c>
      <c r="S2100" s="5">
        <f>ScoreCard!$I$3-laptop_prices3[[#This Row],[Weight (kg)]]/ScoreCard!$I$3*ScoreCard!$I$5</f>
        <v>1.5</v>
      </c>
      <c r="T2100" s="6" cm="1">
        <f t="array" ref="T2100">_xlfn.IFS(laptop_prices3[[#This Row],[Storage]]="512GB SSD", 512, laptop_prices3[[#This Row],[Storage]] = "1TB SSD", 1000, laptop_prices3[[#This Row],[Storage]] = "2TB SSD", 2000, laptop_prices3[[#This Row],[Storage]]= "256GB SSD", 256, laptop_prices3[[#This Row],[Storage]] = "1TB HDD", 1000*0.7)</f>
        <v>256</v>
      </c>
      <c r="U2100" s="5">
        <f>laptop_prices3[[#This Row],[Storage Raw Value]]/ScoreCard!$J$3*ScoreCard!$J$5</f>
        <v>1.024</v>
      </c>
    </row>
    <row r="2101" spans="2:21" x14ac:dyDescent="0.2">
      <c r="B2101" s="4" cm="1">
        <f t="array" ref="B2101">SUM(laptop_prices3[[#This Row],[RAM Comp]:[Weight Comp]]+laptop_prices3[[#This Row],[Storage Comp]])</f>
        <v>27.864047619047618</v>
      </c>
      <c r="C2101">
        <v>2099</v>
      </c>
      <c r="D2101" t="s">
        <v>28</v>
      </c>
      <c r="E2101" t="s">
        <v>12</v>
      </c>
      <c r="F2101">
        <v>64</v>
      </c>
      <c r="G2101" t="s">
        <v>42</v>
      </c>
      <c r="H2101" t="s">
        <v>26</v>
      </c>
      <c r="I2101">
        <v>17.3</v>
      </c>
      <c r="J2101" t="s">
        <v>21</v>
      </c>
      <c r="K2101">
        <v>8.5</v>
      </c>
      <c r="L2101">
        <v>1.39</v>
      </c>
      <c r="M2101" t="s">
        <v>46</v>
      </c>
      <c r="N2101">
        <v>1631.37</v>
      </c>
      <c r="O2101" s="5">
        <f>(ScoreCard!$E$3-laptop_prices3[[#This Row],[Price ($)]])/ScoreCard!$E$3*ScoreCard!$E$5</f>
        <v>4.2452867722439542</v>
      </c>
      <c r="P2101" s="5">
        <f>laptop_prices3[[#This Row],[RAM (GB)]]/ScoreCard!$F$3*ScoreCard!$F$5</f>
        <v>7</v>
      </c>
      <c r="Q2101" s="5">
        <f>laptop_prices3[[#This Row],[Screen Size (inch)]]/ScoreCard!$G$3*ScoreCard!$G$5</f>
        <v>2</v>
      </c>
      <c r="R2101" s="5">
        <f>laptop_prices3[[#This Row],[Battery Life (hours)]]/ScoreCard!$H$3*ScoreCard!$H$5</f>
        <v>4.9583333333333339</v>
      </c>
      <c r="S2101" s="5">
        <f>ScoreCard!$I$3-laptop_prices3[[#This Row],[Weight (kg)]]/ScoreCard!$I$3*ScoreCard!$I$5</f>
        <v>2.7057142857142855</v>
      </c>
      <c r="T2101" s="6" cm="1">
        <f t="array" ref="T2101">_xlfn.IFS(laptop_prices3[[#This Row],[Storage]]="512GB SSD", 512, laptop_prices3[[#This Row],[Storage]] = "1TB SSD", 1000, laptop_prices3[[#This Row],[Storage]] = "2TB SSD", 2000, laptop_prices3[[#This Row],[Storage]]= "256GB SSD", 256, laptop_prices3[[#This Row],[Storage]] = "1TB HDD", 1000*0.7)</f>
        <v>700</v>
      </c>
      <c r="U2101" s="5">
        <f>laptop_prices3[[#This Row],[Storage Raw Value]]/ScoreCard!$J$3*ScoreCard!$J$5</f>
        <v>2.8</v>
      </c>
    </row>
    <row r="2102" spans="2:21" x14ac:dyDescent="0.2">
      <c r="B2102" s="4" cm="1">
        <f t="array" ref="B2102">SUM(laptop_prices3[[#This Row],[RAM Comp]:[Weight Comp]]+laptop_prices3[[#This Row],[Storage Comp]])</f>
        <v>15.081833333333334</v>
      </c>
      <c r="C2102">
        <v>2100</v>
      </c>
      <c r="D2102" t="s">
        <v>28</v>
      </c>
      <c r="E2102" t="s">
        <v>18</v>
      </c>
      <c r="F2102">
        <v>4</v>
      </c>
      <c r="G2102" t="s">
        <v>29</v>
      </c>
      <c r="H2102" t="s">
        <v>32</v>
      </c>
      <c r="I2102">
        <v>17.3</v>
      </c>
      <c r="J2102" t="s">
        <v>43</v>
      </c>
      <c r="K2102">
        <v>10.3</v>
      </c>
      <c r="L2102">
        <v>1.68</v>
      </c>
      <c r="M2102" t="s">
        <v>30</v>
      </c>
      <c r="N2102">
        <v>1300.27</v>
      </c>
      <c r="O2102" s="5">
        <f>(ScoreCard!$E$3-laptop_prices3[[#This Row],[Price ($)]])/ScoreCard!$E$3*ScoreCard!$E$5</f>
        <v>4.3984620480612291</v>
      </c>
      <c r="P2102" s="5">
        <f>laptop_prices3[[#This Row],[RAM (GB)]]/ScoreCard!$F$3*ScoreCard!$F$5</f>
        <v>0.4375</v>
      </c>
      <c r="Q2102" s="5">
        <f>laptop_prices3[[#This Row],[Screen Size (inch)]]/ScoreCard!$G$3*ScoreCard!$G$5</f>
        <v>2</v>
      </c>
      <c r="R2102" s="5">
        <f>laptop_prices3[[#This Row],[Battery Life (hours)]]/ScoreCard!$H$3*ScoreCard!$H$5</f>
        <v>6.0083333333333337</v>
      </c>
      <c r="S2102" s="5">
        <f>ScoreCard!$I$3-laptop_prices3[[#This Row],[Weight (kg)]]/ScoreCard!$I$3*ScoreCard!$I$5</f>
        <v>2.54</v>
      </c>
      <c r="T2102" s="6" cm="1">
        <f t="array" ref="T2102">_xlfn.IFS(laptop_prices3[[#This Row],[Storage]]="512GB SSD", 512, laptop_prices3[[#This Row],[Storage]] = "1TB SSD", 1000, laptop_prices3[[#This Row],[Storage]] = "2TB SSD", 2000, laptop_prices3[[#This Row],[Storage]]= "256GB SSD", 256, laptop_prices3[[#This Row],[Storage]] = "1TB HDD", 1000*0.7)</f>
        <v>256</v>
      </c>
      <c r="U2102" s="5">
        <f>laptop_prices3[[#This Row],[Storage Raw Value]]/ScoreCard!$J$3*ScoreCard!$J$5</f>
        <v>1.024</v>
      </c>
    </row>
    <row r="2103" spans="2:21" x14ac:dyDescent="0.2">
      <c r="B2103" s="4" cm="1">
        <f t="array" ref="B2103">SUM(laptop_prices3[[#This Row],[RAM Comp]:[Weight Comp]]+laptop_prices3[[#This Row],[Storage Comp]])</f>
        <v>12.725404761904763</v>
      </c>
      <c r="C2103">
        <v>2101</v>
      </c>
      <c r="D2103" t="s">
        <v>34</v>
      </c>
      <c r="E2103" t="s">
        <v>48</v>
      </c>
      <c r="F2103">
        <v>4</v>
      </c>
      <c r="G2103" t="s">
        <v>29</v>
      </c>
      <c r="H2103" t="s">
        <v>32</v>
      </c>
      <c r="I2103">
        <v>17.3</v>
      </c>
      <c r="J2103" t="s">
        <v>21</v>
      </c>
      <c r="K2103">
        <v>5.8</v>
      </c>
      <c r="L2103">
        <v>1.21</v>
      </c>
      <c r="M2103" t="s">
        <v>30</v>
      </c>
      <c r="N2103">
        <v>1085.5899999999999</v>
      </c>
      <c r="O2103" s="5">
        <f>(ScoreCard!$E$3-laptop_prices3[[#This Row],[Price ($)]])/ScoreCard!$E$3*ScoreCard!$E$5</f>
        <v>4.4977784727439607</v>
      </c>
      <c r="P2103" s="5">
        <f>laptop_prices3[[#This Row],[RAM (GB)]]/ScoreCard!$F$3*ScoreCard!$F$5</f>
        <v>0.4375</v>
      </c>
      <c r="Q2103" s="5">
        <f>laptop_prices3[[#This Row],[Screen Size (inch)]]/ScoreCard!$G$3*ScoreCard!$G$5</f>
        <v>2</v>
      </c>
      <c r="R2103" s="5">
        <f>laptop_prices3[[#This Row],[Battery Life (hours)]]/ScoreCard!$H$3*ScoreCard!$H$5</f>
        <v>3.3833333333333333</v>
      </c>
      <c r="S2103" s="5">
        <f>ScoreCard!$I$3-laptop_prices3[[#This Row],[Weight (kg)]]/ScoreCard!$I$3*ScoreCard!$I$5</f>
        <v>2.8085714285714287</v>
      </c>
      <c r="T2103" s="6" cm="1">
        <f t="array" ref="T2103">_xlfn.IFS(laptop_prices3[[#This Row],[Storage]]="512GB SSD", 512, laptop_prices3[[#This Row],[Storage]] = "1TB SSD", 1000, laptop_prices3[[#This Row],[Storage]] = "2TB SSD", 2000, laptop_prices3[[#This Row],[Storage]]= "256GB SSD", 256, laptop_prices3[[#This Row],[Storage]] = "1TB HDD", 1000*0.7)</f>
        <v>256</v>
      </c>
      <c r="U2103" s="5">
        <f>laptop_prices3[[#This Row],[Storage Raw Value]]/ScoreCard!$J$3*ScoreCard!$J$5</f>
        <v>1.024</v>
      </c>
    </row>
    <row r="2104" spans="2:21" x14ac:dyDescent="0.2">
      <c r="B2104" s="4" cm="1">
        <f t="array" ref="B2104">SUM(laptop_prices3[[#This Row],[RAM Comp]:[Weight Comp]]+laptop_prices3[[#This Row],[Storage Comp]])</f>
        <v>33.644472887420861</v>
      </c>
      <c r="C2104">
        <v>2102</v>
      </c>
      <c r="D2104" t="s">
        <v>28</v>
      </c>
      <c r="E2104" t="s">
        <v>31</v>
      </c>
      <c r="F2104">
        <v>64</v>
      </c>
      <c r="G2104" t="s">
        <v>19</v>
      </c>
      <c r="H2104" t="s">
        <v>35</v>
      </c>
      <c r="I2104">
        <v>16</v>
      </c>
      <c r="J2104" t="s">
        <v>27</v>
      </c>
      <c r="K2104">
        <v>11.8</v>
      </c>
      <c r="L2104">
        <v>2.78</v>
      </c>
      <c r="M2104" t="s">
        <v>30</v>
      </c>
      <c r="N2104">
        <v>3523.6</v>
      </c>
      <c r="O2104" s="5">
        <f>(ScoreCard!$E$3-laptop_prices3[[#This Row],[Price ($)]])/ScoreCard!$E$3*ScoreCard!$E$5</f>
        <v>3.3698930780134488</v>
      </c>
      <c r="P2104" s="5">
        <f>laptop_prices3[[#This Row],[RAM (GB)]]/ScoreCard!$F$3*ScoreCard!$F$5</f>
        <v>7</v>
      </c>
      <c r="Q2104" s="5">
        <f>laptop_prices3[[#This Row],[Screen Size (inch)]]/ScoreCard!$G$3*ScoreCard!$G$5</f>
        <v>1.8497109826589595</v>
      </c>
      <c r="R2104" s="5">
        <f>laptop_prices3[[#This Row],[Battery Life (hours)]]/ScoreCard!$H$3*ScoreCard!$H$5</f>
        <v>6.8833333333333337</v>
      </c>
      <c r="S2104" s="5">
        <f>ScoreCard!$I$3-laptop_prices3[[#This Row],[Weight (kg)]]/ScoreCard!$I$3*ScoreCard!$I$5</f>
        <v>1.9114285714285715</v>
      </c>
      <c r="T2104" s="6" cm="1">
        <f t="array" ref="T2104">_xlfn.IFS(laptop_prices3[[#This Row],[Storage]]="512GB SSD", 512, laptop_prices3[[#This Row],[Storage]] = "1TB SSD", 1000, laptop_prices3[[#This Row],[Storage]] = "2TB SSD", 2000, laptop_prices3[[#This Row],[Storage]]= "256GB SSD", 256, laptop_prices3[[#This Row],[Storage]] = "1TB HDD", 1000*0.7)</f>
        <v>1000</v>
      </c>
      <c r="U2104" s="5">
        <f>laptop_prices3[[#This Row],[Storage Raw Value]]/ScoreCard!$J$3*ScoreCard!$J$5</f>
        <v>4</v>
      </c>
    </row>
    <row r="2105" spans="2:21" x14ac:dyDescent="0.2">
      <c r="B2105" s="4" cm="1">
        <f t="array" ref="B2105">SUM(laptop_prices3[[#This Row],[RAM Comp]:[Weight Comp]]+laptop_prices3[[#This Row],[Storage Comp]])</f>
        <v>23.190714285714282</v>
      </c>
      <c r="C2105">
        <v>2103</v>
      </c>
      <c r="D2105" t="s">
        <v>17</v>
      </c>
      <c r="E2105" t="s">
        <v>12</v>
      </c>
      <c r="F2105">
        <v>8</v>
      </c>
      <c r="G2105" t="s">
        <v>42</v>
      </c>
      <c r="H2105" t="s">
        <v>26</v>
      </c>
      <c r="I2105">
        <v>17.3</v>
      </c>
      <c r="J2105" t="s">
        <v>21</v>
      </c>
      <c r="K2105">
        <v>11.4</v>
      </c>
      <c r="L2105">
        <v>1.81</v>
      </c>
      <c r="M2105" t="s">
        <v>46</v>
      </c>
      <c r="N2105">
        <v>895.17</v>
      </c>
      <c r="O2105" s="5">
        <f>(ScoreCard!$E$3-laptop_prices3[[#This Row],[Price ($)]])/ScoreCard!$E$3*ScoreCard!$E$5</f>
        <v>4.5858716047920591</v>
      </c>
      <c r="P2105" s="5">
        <f>laptop_prices3[[#This Row],[RAM (GB)]]/ScoreCard!$F$3*ScoreCard!$F$5</f>
        <v>0.875</v>
      </c>
      <c r="Q2105" s="5">
        <f>laptop_prices3[[#This Row],[Screen Size (inch)]]/ScoreCard!$G$3*ScoreCard!$G$5</f>
        <v>2</v>
      </c>
      <c r="R2105" s="5">
        <f>laptop_prices3[[#This Row],[Battery Life (hours)]]/ScoreCard!$H$3*ScoreCard!$H$5</f>
        <v>6.65</v>
      </c>
      <c r="S2105" s="5">
        <f>ScoreCard!$I$3-laptop_prices3[[#This Row],[Weight (kg)]]/ScoreCard!$I$3*ScoreCard!$I$5</f>
        <v>2.4657142857142857</v>
      </c>
      <c r="T2105" s="6" cm="1">
        <f t="array" ref="T2105">_xlfn.IFS(laptop_prices3[[#This Row],[Storage]]="512GB SSD", 512, laptop_prices3[[#This Row],[Storage]] = "1TB SSD", 1000, laptop_prices3[[#This Row],[Storage]] = "2TB SSD", 2000, laptop_prices3[[#This Row],[Storage]]= "256GB SSD", 256, laptop_prices3[[#This Row],[Storage]] = "1TB HDD", 1000*0.7)</f>
        <v>700</v>
      </c>
      <c r="U2105" s="5">
        <f>laptop_prices3[[#This Row],[Storage Raw Value]]/ScoreCard!$J$3*ScoreCard!$J$5</f>
        <v>2.8</v>
      </c>
    </row>
    <row r="2106" spans="2:21" x14ac:dyDescent="0.2">
      <c r="B2106" s="4" cm="1">
        <f t="array" ref="B2106">SUM(laptop_prices3[[#This Row],[RAM Comp]:[Weight Comp]]+laptop_prices3[[#This Row],[Storage Comp]])</f>
        <v>22.351020506468483</v>
      </c>
      <c r="C2106">
        <v>2104</v>
      </c>
      <c r="D2106" t="s">
        <v>36</v>
      </c>
      <c r="E2106" t="s">
        <v>37</v>
      </c>
      <c r="F2106">
        <v>4</v>
      </c>
      <c r="G2106" t="s">
        <v>42</v>
      </c>
      <c r="H2106" t="s">
        <v>32</v>
      </c>
      <c r="I2106">
        <v>16</v>
      </c>
      <c r="J2106" t="s">
        <v>43</v>
      </c>
      <c r="K2106">
        <v>10.4</v>
      </c>
      <c r="L2106">
        <v>1.23</v>
      </c>
      <c r="M2106" t="s">
        <v>30</v>
      </c>
      <c r="N2106">
        <v>1255.03</v>
      </c>
      <c r="O2106" s="5">
        <f>(ScoreCard!$E$3-laptop_prices3[[#This Row],[Price ($)]])/ScoreCard!$E$3*ScoreCard!$E$5</f>
        <v>4.4193912219602733</v>
      </c>
      <c r="P2106" s="5">
        <f>laptop_prices3[[#This Row],[RAM (GB)]]/ScoreCard!$F$3*ScoreCard!$F$5</f>
        <v>0.4375</v>
      </c>
      <c r="Q2106" s="5">
        <f>laptop_prices3[[#This Row],[Screen Size (inch)]]/ScoreCard!$G$3*ScoreCard!$G$5</f>
        <v>1.8497109826589595</v>
      </c>
      <c r="R2106" s="5">
        <f>laptop_prices3[[#This Row],[Battery Life (hours)]]/ScoreCard!$H$3*ScoreCard!$H$5</f>
        <v>6.0666666666666664</v>
      </c>
      <c r="S2106" s="5">
        <f>ScoreCard!$I$3-laptop_prices3[[#This Row],[Weight (kg)]]/ScoreCard!$I$3*ScoreCard!$I$5</f>
        <v>2.7971428571428572</v>
      </c>
      <c r="T2106" s="6" cm="1">
        <f t="array" ref="T2106">_xlfn.IFS(laptop_prices3[[#This Row],[Storage]]="512GB SSD", 512, laptop_prices3[[#This Row],[Storage]] = "1TB SSD", 1000, laptop_prices3[[#This Row],[Storage]] = "2TB SSD", 2000, laptop_prices3[[#This Row],[Storage]]= "256GB SSD", 256, laptop_prices3[[#This Row],[Storage]] = "1TB HDD", 1000*0.7)</f>
        <v>700</v>
      </c>
      <c r="U2106" s="5">
        <f>laptop_prices3[[#This Row],[Storage Raw Value]]/ScoreCard!$J$3*ScoreCard!$J$5</f>
        <v>2.8</v>
      </c>
    </row>
    <row r="2107" spans="2:21" x14ac:dyDescent="0.2">
      <c r="B2107" s="4" cm="1">
        <f t="array" ref="B2107">SUM(laptop_prices3[[#This Row],[RAM Comp]:[Weight Comp]]+laptop_prices3[[#This Row],[Storage Comp]])</f>
        <v>27.07113955408753</v>
      </c>
      <c r="C2107">
        <v>2105</v>
      </c>
      <c r="D2107" t="s">
        <v>11</v>
      </c>
      <c r="E2107" t="s">
        <v>39</v>
      </c>
      <c r="F2107">
        <v>32</v>
      </c>
      <c r="G2107" t="s">
        <v>19</v>
      </c>
      <c r="H2107" t="s">
        <v>20</v>
      </c>
      <c r="I2107">
        <v>16</v>
      </c>
      <c r="J2107" t="s">
        <v>43</v>
      </c>
      <c r="K2107">
        <v>6.6</v>
      </c>
      <c r="L2107">
        <v>2.85</v>
      </c>
      <c r="M2107" t="s">
        <v>22</v>
      </c>
      <c r="N2107">
        <v>2600.06</v>
      </c>
      <c r="O2107" s="5">
        <f>(ScoreCard!$E$3-laptop_prices3[[#This Row],[Price ($)]])/ScoreCard!$E$3*ScoreCard!$E$5</f>
        <v>3.7971461563229791</v>
      </c>
      <c r="P2107" s="5">
        <f>laptop_prices3[[#This Row],[RAM (GB)]]/ScoreCard!$F$3*ScoreCard!$F$5</f>
        <v>3.5</v>
      </c>
      <c r="Q2107" s="5">
        <f>laptop_prices3[[#This Row],[Screen Size (inch)]]/ScoreCard!$G$3*ScoreCard!$G$5</f>
        <v>1.8497109826589595</v>
      </c>
      <c r="R2107" s="5">
        <f>laptop_prices3[[#This Row],[Battery Life (hours)]]/ScoreCard!$H$3*ScoreCard!$H$5</f>
        <v>3.8499999999999996</v>
      </c>
      <c r="S2107" s="5">
        <f>ScoreCard!$I$3-laptop_prices3[[#This Row],[Weight (kg)]]/ScoreCard!$I$3*ScoreCard!$I$5</f>
        <v>1.8714285714285714</v>
      </c>
      <c r="T2107" s="6" cm="1">
        <f t="array" ref="T2107">_xlfn.IFS(laptop_prices3[[#This Row],[Storage]]="512GB SSD", 512, laptop_prices3[[#This Row],[Storage]] = "1TB SSD", 1000, laptop_prices3[[#This Row],[Storage]] = "2TB SSD", 2000, laptop_prices3[[#This Row],[Storage]]= "256GB SSD", 256, laptop_prices3[[#This Row],[Storage]] = "1TB HDD", 1000*0.7)</f>
        <v>1000</v>
      </c>
      <c r="U2107" s="5">
        <f>laptop_prices3[[#This Row],[Storage Raw Value]]/ScoreCard!$J$3*ScoreCard!$J$5</f>
        <v>4</v>
      </c>
    </row>
    <row r="2108" spans="2:21" x14ac:dyDescent="0.2">
      <c r="B2108" s="4" cm="1">
        <f t="array" ref="B2108">SUM(laptop_prices3[[#This Row],[RAM Comp]:[Weight Comp]]+laptop_prices3[[#This Row],[Storage Comp]])</f>
        <v>15.129524635287641</v>
      </c>
      <c r="C2108">
        <v>2106</v>
      </c>
      <c r="D2108" t="s">
        <v>17</v>
      </c>
      <c r="E2108" t="s">
        <v>31</v>
      </c>
      <c r="F2108">
        <v>16</v>
      </c>
      <c r="G2108" t="s">
        <v>29</v>
      </c>
      <c r="H2108" t="s">
        <v>14</v>
      </c>
      <c r="I2108">
        <v>13.3</v>
      </c>
      <c r="J2108" t="s">
        <v>43</v>
      </c>
      <c r="K2108">
        <v>10.1</v>
      </c>
      <c r="L2108">
        <v>2.88</v>
      </c>
      <c r="M2108" t="s">
        <v>16</v>
      </c>
      <c r="N2108">
        <v>1284.43</v>
      </c>
      <c r="O2108" s="5">
        <f>(ScoreCard!$E$3-laptop_prices3[[#This Row],[Price ($)]])/ScoreCard!$E$3*ScoreCard!$E$5</f>
        <v>4.4057900346784011</v>
      </c>
      <c r="P2108" s="5">
        <f>laptop_prices3[[#This Row],[RAM (GB)]]/ScoreCard!$F$3*ScoreCard!$F$5</f>
        <v>1.75</v>
      </c>
      <c r="Q2108" s="5">
        <f>laptop_prices3[[#This Row],[Screen Size (inch)]]/ScoreCard!$G$3*ScoreCard!$G$5</f>
        <v>1.5375722543352601</v>
      </c>
      <c r="R2108" s="5">
        <f>laptop_prices3[[#This Row],[Battery Life (hours)]]/ScoreCard!$H$3*ScoreCard!$H$5</f>
        <v>5.8916666666666666</v>
      </c>
      <c r="S2108" s="5">
        <f>ScoreCard!$I$3-laptop_prices3[[#This Row],[Weight (kg)]]/ScoreCard!$I$3*ScoreCard!$I$5</f>
        <v>1.8542857142857143</v>
      </c>
      <c r="T2108" s="6" cm="1">
        <f t="array" ref="T2108">_xlfn.IFS(laptop_prices3[[#This Row],[Storage]]="512GB SSD", 512, laptop_prices3[[#This Row],[Storage]] = "1TB SSD", 1000, laptop_prices3[[#This Row],[Storage]] = "2TB SSD", 2000, laptop_prices3[[#This Row],[Storage]]= "256GB SSD", 256, laptop_prices3[[#This Row],[Storage]] = "1TB HDD", 1000*0.7)</f>
        <v>256</v>
      </c>
      <c r="U2108" s="5">
        <f>laptop_prices3[[#This Row],[Storage Raw Value]]/ScoreCard!$J$3*ScoreCard!$J$5</f>
        <v>1.024</v>
      </c>
    </row>
    <row r="2109" spans="2:21" x14ac:dyDescent="0.2">
      <c r="B2109" s="4" cm="1">
        <f t="array" ref="B2109">SUM(laptop_prices3[[#This Row],[RAM Comp]:[Weight Comp]]+laptop_prices3[[#This Row],[Storage Comp]])</f>
        <v>14.771476190476191</v>
      </c>
      <c r="C2109">
        <v>2107</v>
      </c>
      <c r="D2109" t="s">
        <v>47</v>
      </c>
      <c r="E2109" t="s">
        <v>12</v>
      </c>
      <c r="F2109">
        <v>8</v>
      </c>
      <c r="G2109" t="s">
        <v>29</v>
      </c>
      <c r="H2109" t="s">
        <v>26</v>
      </c>
      <c r="I2109">
        <v>17.3</v>
      </c>
      <c r="J2109" t="s">
        <v>27</v>
      </c>
      <c r="K2109">
        <v>9.4</v>
      </c>
      <c r="L2109">
        <v>2.0699999999999998</v>
      </c>
      <c r="M2109" t="s">
        <v>30</v>
      </c>
      <c r="N2109">
        <v>1951.87</v>
      </c>
      <c r="O2109" s="5">
        <f>(ScoreCard!$E$3-laptop_prices3[[#This Row],[Price ($)]])/ScoreCard!$E$3*ScoreCard!$E$5</f>
        <v>4.097015325854839</v>
      </c>
      <c r="P2109" s="5">
        <f>laptop_prices3[[#This Row],[RAM (GB)]]/ScoreCard!$F$3*ScoreCard!$F$5</f>
        <v>0.875</v>
      </c>
      <c r="Q2109" s="5">
        <f>laptop_prices3[[#This Row],[Screen Size (inch)]]/ScoreCard!$G$3*ScoreCard!$G$5</f>
        <v>2</v>
      </c>
      <c r="R2109" s="5">
        <f>laptop_prices3[[#This Row],[Battery Life (hours)]]/ScoreCard!$H$3*ScoreCard!$H$5</f>
        <v>5.4833333333333334</v>
      </c>
      <c r="S2109" s="5">
        <f>ScoreCard!$I$3-laptop_prices3[[#This Row],[Weight (kg)]]/ScoreCard!$I$3*ScoreCard!$I$5</f>
        <v>2.3171428571428572</v>
      </c>
      <c r="T2109" s="6" cm="1">
        <f t="array" ref="T2109">_xlfn.IFS(laptop_prices3[[#This Row],[Storage]]="512GB SSD", 512, laptop_prices3[[#This Row],[Storage]] = "1TB SSD", 1000, laptop_prices3[[#This Row],[Storage]] = "2TB SSD", 2000, laptop_prices3[[#This Row],[Storage]]= "256GB SSD", 256, laptop_prices3[[#This Row],[Storage]] = "1TB HDD", 1000*0.7)</f>
        <v>256</v>
      </c>
      <c r="U2109" s="5">
        <f>laptop_prices3[[#This Row],[Storage Raw Value]]/ScoreCard!$J$3*ScoreCard!$J$5</f>
        <v>1.024</v>
      </c>
    </row>
    <row r="2110" spans="2:21" x14ac:dyDescent="0.2">
      <c r="B2110" s="4" cm="1">
        <f t="array" ref="B2110">SUM(laptop_prices3[[#This Row],[RAM Comp]:[Weight Comp]]+laptop_prices3[[#This Row],[Storage Comp]])</f>
        <v>16.56600082576383</v>
      </c>
      <c r="C2110">
        <v>2108</v>
      </c>
      <c r="D2110" t="s">
        <v>34</v>
      </c>
      <c r="E2110" t="s">
        <v>37</v>
      </c>
      <c r="F2110">
        <v>16</v>
      </c>
      <c r="G2110" t="s">
        <v>13</v>
      </c>
      <c r="H2110" t="s">
        <v>35</v>
      </c>
      <c r="I2110">
        <v>13.3</v>
      </c>
      <c r="J2110" t="s">
        <v>15</v>
      </c>
      <c r="K2110">
        <v>5.0999999999999996</v>
      </c>
      <c r="L2110">
        <v>2.4300000000000002</v>
      </c>
      <c r="M2110" t="s">
        <v>16</v>
      </c>
      <c r="N2110">
        <v>2344.09</v>
      </c>
      <c r="O2110" s="5">
        <f>(ScoreCard!$E$3-laptop_prices3[[#This Row],[Price ($)]])/ScoreCard!$E$3*ScoreCard!$E$5</f>
        <v>3.9155643845046391</v>
      </c>
      <c r="P2110" s="5">
        <f>laptop_prices3[[#This Row],[RAM (GB)]]/ScoreCard!$F$3*ScoreCard!$F$5</f>
        <v>1.75</v>
      </c>
      <c r="Q2110" s="5">
        <f>laptop_prices3[[#This Row],[Screen Size (inch)]]/ScoreCard!$G$3*ScoreCard!$G$5</f>
        <v>1.5375722543352601</v>
      </c>
      <c r="R2110" s="5">
        <f>laptop_prices3[[#This Row],[Battery Life (hours)]]/ScoreCard!$H$3*ScoreCard!$H$5</f>
        <v>2.9750000000000001</v>
      </c>
      <c r="S2110" s="5">
        <f>ScoreCard!$I$3-laptop_prices3[[#This Row],[Weight (kg)]]/ScoreCard!$I$3*ScoreCard!$I$5</f>
        <v>2.1114285714285712</v>
      </c>
      <c r="T2110" s="6" cm="1">
        <f t="array" ref="T2110">_xlfn.IFS(laptop_prices3[[#This Row],[Storage]]="512GB SSD", 512, laptop_prices3[[#This Row],[Storage]] = "1TB SSD", 1000, laptop_prices3[[#This Row],[Storage]] = "2TB SSD", 2000, laptop_prices3[[#This Row],[Storage]]= "256GB SSD", 256, laptop_prices3[[#This Row],[Storage]] = "1TB HDD", 1000*0.7)</f>
        <v>512</v>
      </c>
      <c r="U2110" s="5">
        <f>laptop_prices3[[#This Row],[Storage Raw Value]]/ScoreCard!$J$3*ScoreCard!$J$5</f>
        <v>2.048</v>
      </c>
    </row>
    <row r="2111" spans="2:21" x14ac:dyDescent="0.2">
      <c r="B2111" s="4" cm="1">
        <f t="array" ref="B2111">SUM(laptop_prices3[[#This Row],[RAM Comp]:[Weight Comp]]+laptop_prices3[[#This Row],[Storage Comp]])</f>
        <v>17.284872969997249</v>
      </c>
      <c r="C2111">
        <v>2109</v>
      </c>
      <c r="D2111" t="s">
        <v>38</v>
      </c>
      <c r="E2111" t="s">
        <v>12</v>
      </c>
      <c r="F2111">
        <v>4</v>
      </c>
      <c r="G2111" t="s">
        <v>13</v>
      </c>
      <c r="H2111" t="s">
        <v>40</v>
      </c>
      <c r="I2111">
        <v>15.6</v>
      </c>
      <c r="J2111" t="s">
        <v>27</v>
      </c>
      <c r="K2111">
        <v>7</v>
      </c>
      <c r="L2111">
        <v>1.28</v>
      </c>
      <c r="M2111" t="s">
        <v>46</v>
      </c>
      <c r="N2111">
        <v>1296.0899999999999</v>
      </c>
      <c r="O2111" s="5">
        <f>(ScoreCard!$E$3-laptop_prices3[[#This Row],[Price ($)]])/ScoreCard!$E$3*ScoreCard!$E$5</f>
        <v>4.4003958223074271</v>
      </c>
      <c r="P2111" s="5">
        <f>laptop_prices3[[#This Row],[RAM (GB)]]/ScoreCard!$F$3*ScoreCard!$F$5</f>
        <v>0.4375</v>
      </c>
      <c r="Q2111" s="5">
        <f>laptop_prices3[[#This Row],[Screen Size (inch)]]/ScoreCard!$G$3*ScoreCard!$G$5</f>
        <v>1.8034682080924855</v>
      </c>
      <c r="R2111" s="5">
        <f>laptop_prices3[[#This Row],[Battery Life (hours)]]/ScoreCard!$H$3*ScoreCard!$H$5</f>
        <v>4.0833333333333339</v>
      </c>
      <c r="S2111" s="5">
        <f>ScoreCard!$I$3-laptop_prices3[[#This Row],[Weight (kg)]]/ScoreCard!$I$3*ScoreCard!$I$5</f>
        <v>2.7685714285714287</v>
      </c>
      <c r="T2111" s="6" cm="1">
        <f t="array" ref="T2111">_xlfn.IFS(laptop_prices3[[#This Row],[Storage]]="512GB SSD", 512, laptop_prices3[[#This Row],[Storage]] = "1TB SSD", 1000, laptop_prices3[[#This Row],[Storage]] = "2TB SSD", 2000, laptop_prices3[[#This Row],[Storage]]= "256GB SSD", 256, laptop_prices3[[#This Row],[Storage]] = "1TB HDD", 1000*0.7)</f>
        <v>512</v>
      </c>
      <c r="U2111" s="5">
        <f>laptop_prices3[[#This Row],[Storage Raw Value]]/ScoreCard!$J$3*ScoreCard!$J$5</f>
        <v>2.048</v>
      </c>
    </row>
    <row r="2112" spans="2:21" x14ac:dyDescent="0.2">
      <c r="B2112" s="4" cm="1">
        <f t="array" ref="B2112">SUM(laptop_prices3[[#This Row],[RAM Comp]:[Weight Comp]]+laptop_prices3[[#This Row],[Storage Comp]])</f>
        <v>46.729234792182766</v>
      </c>
      <c r="C2112">
        <v>2110</v>
      </c>
      <c r="D2112" t="s">
        <v>36</v>
      </c>
      <c r="E2112" t="s">
        <v>24</v>
      </c>
      <c r="F2112">
        <v>64</v>
      </c>
      <c r="G2112" t="s">
        <v>25</v>
      </c>
      <c r="H2112" t="s">
        <v>44</v>
      </c>
      <c r="I2112">
        <v>16</v>
      </c>
      <c r="J2112" t="s">
        <v>43</v>
      </c>
      <c r="K2112">
        <v>7.4</v>
      </c>
      <c r="L2112">
        <v>3.39</v>
      </c>
      <c r="M2112" t="s">
        <v>22</v>
      </c>
      <c r="N2112">
        <v>1663.41</v>
      </c>
      <c r="O2112" s="5">
        <f>(ScoreCard!$E$3-laptop_prices3[[#This Row],[Price ($)]])/ScoreCard!$E$3*ScoreCard!$E$5</f>
        <v>4.2304642538592212</v>
      </c>
      <c r="P2112" s="5">
        <f>laptop_prices3[[#This Row],[RAM (GB)]]/ScoreCard!$F$3*ScoreCard!$F$5</f>
        <v>7</v>
      </c>
      <c r="Q2112" s="5">
        <f>laptop_prices3[[#This Row],[Screen Size (inch)]]/ScoreCard!$G$3*ScoreCard!$G$5</f>
        <v>1.8497109826589595</v>
      </c>
      <c r="R2112" s="5">
        <f>laptop_prices3[[#This Row],[Battery Life (hours)]]/ScoreCard!$H$3*ScoreCard!$H$5</f>
        <v>4.3166666666666664</v>
      </c>
      <c r="S2112" s="5">
        <f>ScoreCard!$I$3-laptop_prices3[[#This Row],[Weight (kg)]]/ScoreCard!$I$3*ScoreCard!$I$5</f>
        <v>1.5628571428571427</v>
      </c>
      <c r="T2112" s="6" cm="1">
        <f t="array" ref="T2112">_xlfn.IFS(laptop_prices3[[#This Row],[Storage]]="512GB SSD", 512, laptop_prices3[[#This Row],[Storage]] = "1TB SSD", 1000, laptop_prices3[[#This Row],[Storage]] = "2TB SSD", 2000, laptop_prices3[[#This Row],[Storage]]= "256GB SSD", 256, laptop_prices3[[#This Row],[Storage]] = "1TB HDD", 1000*0.7)</f>
        <v>2000</v>
      </c>
      <c r="U2112" s="5">
        <f>laptop_prices3[[#This Row],[Storage Raw Value]]/ScoreCard!$J$3*ScoreCard!$J$5</f>
        <v>8</v>
      </c>
    </row>
    <row r="2113" spans="2:21" x14ac:dyDescent="0.2">
      <c r="B2113" s="4" cm="1">
        <f t="array" ref="B2113">SUM(laptop_prices3[[#This Row],[RAM Comp]:[Weight Comp]]+laptop_prices3[[#This Row],[Storage Comp]])</f>
        <v>41.42465868428296</v>
      </c>
      <c r="C2113">
        <v>2111</v>
      </c>
      <c r="D2113" t="s">
        <v>47</v>
      </c>
      <c r="E2113" t="s">
        <v>18</v>
      </c>
      <c r="F2113">
        <v>8</v>
      </c>
      <c r="G2113" t="s">
        <v>25</v>
      </c>
      <c r="H2113" t="s">
        <v>40</v>
      </c>
      <c r="I2113">
        <v>15.6</v>
      </c>
      <c r="J2113" t="s">
        <v>21</v>
      </c>
      <c r="K2113">
        <v>8.1999999999999993</v>
      </c>
      <c r="L2113">
        <v>2.69</v>
      </c>
      <c r="M2113" t="s">
        <v>16</v>
      </c>
      <c r="N2113">
        <v>1594.49</v>
      </c>
      <c r="O2113" s="5">
        <f>(ScoreCard!$E$3-laptop_prices3[[#This Row],[Price ($)]])/ScoreCard!$E$3*ScoreCard!$E$5</f>
        <v>4.2623483976506034</v>
      </c>
      <c r="P2113" s="5">
        <f>laptop_prices3[[#This Row],[RAM (GB)]]/ScoreCard!$F$3*ScoreCard!$F$5</f>
        <v>0.875</v>
      </c>
      <c r="Q2113" s="5">
        <f>laptop_prices3[[#This Row],[Screen Size (inch)]]/ScoreCard!$G$3*ScoreCard!$G$5</f>
        <v>1.8034682080924855</v>
      </c>
      <c r="R2113" s="5">
        <f>laptop_prices3[[#This Row],[Battery Life (hours)]]/ScoreCard!$H$3*ScoreCard!$H$5</f>
        <v>4.7833333333333323</v>
      </c>
      <c r="S2113" s="5">
        <f>ScoreCard!$I$3-laptop_prices3[[#This Row],[Weight (kg)]]/ScoreCard!$I$3*ScoreCard!$I$5</f>
        <v>1.9628571428571429</v>
      </c>
      <c r="T2113" s="6" cm="1">
        <f t="array" ref="T2113">_xlfn.IFS(laptop_prices3[[#This Row],[Storage]]="512GB SSD", 512, laptop_prices3[[#This Row],[Storage]] = "1TB SSD", 1000, laptop_prices3[[#This Row],[Storage]] = "2TB SSD", 2000, laptop_prices3[[#This Row],[Storage]]= "256GB SSD", 256, laptop_prices3[[#This Row],[Storage]] = "1TB HDD", 1000*0.7)</f>
        <v>2000</v>
      </c>
      <c r="U2113" s="5">
        <f>laptop_prices3[[#This Row],[Storage Raw Value]]/ScoreCard!$J$3*ScoreCard!$J$5</f>
        <v>8</v>
      </c>
    </row>
    <row r="2114" spans="2:21" x14ac:dyDescent="0.2">
      <c r="B2114" s="4" cm="1">
        <f t="array" ref="B2114">SUM(laptop_prices3[[#This Row],[RAM Comp]:[Weight Comp]]+laptop_prices3[[#This Row],[Storage Comp]])</f>
        <v>26.489925681255158</v>
      </c>
      <c r="C2114">
        <v>2112</v>
      </c>
      <c r="D2114" t="s">
        <v>36</v>
      </c>
      <c r="E2114" t="s">
        <v>37</v>
      </c>
      <c r="F2114">
        <v>16</v>
      </c>
      <c r="G2114" t="s">
        <v>19</v>
      </c>
      <c r="H2114" t="s">
        <v>14</v>
      </c>
      <c r="I2114">
        <v>14</v>
      </c>
      <c r="J2114" t="s">
        <v>15</v>
      </c>
      <c r="K2114">
        <v>9</v>
      </c>
      <c r="L2114">
        <v>2.85</v>
      </c>
      <c r="M2114" t="s">
        <v>16</v>
      </c>
      <c r="N2114">
        <v>2589.4299999999998</v>
      </c>
      <c r="O2114" s="5">
        <f>(ScoreCard!$E$3-laptop_prices3[[#This Row],[Price ($)]])/ScoreCard!$E$3*ScoreCard!$E$5</f>
        <v>3.8020638645136695</v>
      </c>
      <c r="P2114" s="5">
        <f>laptop_prices3[[#This Row],[RAM (GB)]]/ScoreCard!$F$3*ScoreCard!$F$5</f>
        <v>1.75</v>
      </c>
      <c r="Q2114" s="5">
        <f>laptop_prices3[[#This Row],[Screen Size (inch)]]/ScoreCard!$G$3*ScoreCard!$G$5</f>
        <v>1.6184971098265895</v>
      </c>
      <c r="R2114" s="5">
        <f>laptop_prices3[[#This Row],[Battery Life (hours)]]/ScoreCard!$H$3*ScoreCard!$H$5</f>
        <v>5.25</v>
      </c>
      <c r="S2114" s="5">
        <f>ScoreCard!$I$3-laptop_prices3[[#This Row],[Weight (kg)]]/ScoreCard!$I$3*ScoreCard!$I$5</f>
        <v>1.8714285714285714</v>
      </c>
      <c r="T2114" s="6" cm="1">
        <f t="array" ref="T2114">_xlfn.IFS(laptop_prices3[[#This Row],[Storage]]="512GB SSD", 512, laptop_prices3[[#This Row],[Storage]] = "1TB SSD", 1000, laptop_prices3[[#This Row],[Storage]] = "2TB SSD", 2000, laptop_prices3[[#This Row],[Storage]]= "256GB SSD", 256, laptop_prices3[[#This Row],[Storage]] = "1TB HDD", 1000*0.7)</f>
        <v>1000</v>
      </c>
      <c r="U2114" s="5">
        <f>laptop_prices3[[#This Row],[Storage Raw Value]]/ScoreCard!$J$3*ScoreCard!$J$5</f>
        <v>4</v>
      </c>
    </row>
    <row r="2115" spans="2:21" x14ac:dyDescent="0.2">
      <c r="B2115" s="4" cm="1">
        <f t="array" ref="B2115">SUM(laptop_prices3[[#This Row],[RAM Comp]:[Weight Comp]]+laptop_prices3[[#This Row],[Storage Comp]])</f>
        <v>42.765905587668591</v>
      </c>
      <c r="C2115">
        <v>2113</v>
      </c>
      <c r="D2115" t="s">
        <v>47</v>
      </c>
      <c r="E2115" t="s">
        <v>37</v>
      </c>
      <c r="F2115">
        <v>16</v>
      </c>
      <c r="G2115" t="s">
        <v>25</v>
      </c>
      <c r="H2115" t="s">
        <v>35</v>
      </c>
      <c r="I2115">
        <v>13.3</v>
      </c>
      <c r="J2115" t="s">
        <v>15</v>
      </c>
      <c r="K2115">
        <v>9.6999999999999993</v>
      </c>
      <c r="L2115">
        <v>2.94</v>
      </c>
      <c r="M2115" t="s">
        <v>16</v>
      </c>
      <c r="N2115">
        <v>3094.92</v>
      </c>
      <c r="O2115" s="5">
        <f>(ScoreCard!$E$3-laptop_prices3[[#This Row],[Price ($)]])/ScoreCard!$E$3*ScoreCard!$E$5</f>
        <v>3.568211342094842</v>
      </c>
      <c r="P2115" s="5">
        <f>laptop_prices3[[#This Row],[RAM (GB)]]/ScoreCard!$F$3*ScoreCard!$F$5</f>
        <v>1.75</v>
      </c>
      <c r="Q2115" s="5">
        <f>laptop_prices3[[#This Row],[Screen Size (inch)]]/ScoreCard!$G$3*ScoreCard!$G$5</f>
        <v>1.5375722543352601</v>
      </c>
      <c r="R2115" s="5">
        <f>laptop_prices3[[#This Row],[Battery Life (hours)]]/ScoreCard!$H$3*ScoreCard!$H$5</f>
        <v>5.6583333333333323</v>
      </c>
      <c r="S2115" s="5">
        <f>ScoreCard!$I$3-laptop_prices3[[#This Row],[Weight (kg)]]/ScoreCard!$I$3*ScoreCard!$I$5</f>
        <v>1.82</v>
      </c>
      <c r="T2115" s="6" cm="1">
        <f t="array" ref="T2115">_xlfn.IFS(laptop_prices3[[#This Row],[Storage]]="512GB SSD", 512, laptop_prices3[[#This Row],[Storage]] = "1TB SSD", 1000, laptop_prices3[[#This Row],[Storage]] = "2TB SSD", 2000, laptop_prices3[[#This Row],[Storage]]= "256GB SSD", 256, laptop_prices3[[#This Row],[Storage]] = "1TB HDD", 1000*0.7)</f>
        <v>2000</v>
      </c>
      <c r="U2115" s="5">
        <f>laptop_prices3[[#This Row],[Storage Raw Value]]/ScoreCard!$J$3*ScoreCard!$J$5</f>
        <v>8</v>
      </c>
    </row>
    <row r="2116" spans="2:21" x14ac:dyDescent="0.2">
      <c r="B2116" s="4" cm="1">
        <f t="array" ref="B2116">SUM(laptop_prices3[[#This Row],[RAM Comp]:[Weight Comp]]+laptop_prices3[[#This Row],[Storage Comp]])</f>
        <v>15.288206303330581</v>
      </c>
      <c r="C2116">
        <v>2114</v>
      </c>
      <c r="D2116" t="s">
        <v>38</v>
      </c>
      <c r="E2116" t="s">
        <v>39</v>
      </c>
      <c r="F2116">
        <v>4</v>
      </c>
      <c r="G2116" t="s">
        <v>13</v>
      </c>
      <c r="H2116" t="s">
        <v>20</v>
      </c>
      <c r="I2116">
        <v>15.6</v>
      </c>
      <c r="J2116" t="s">
        <v>15</v>
      </c>
      <c r="K2116">
        <v>4.4000000000000004</v>
      </c>
      <c r="L2116">
        <v>2.12</v>
      </c>
      <c r="M2116" t="s">
        <v>30</v>
      </c>
      <c r="N2116">
        <v>1233.23</v>
      </c>
      <c r="O2116" s="5">
        <f>(ScoreCard!$E$3-laptop_prices3[[#This Row],[Price ($)]])/ScoreCard!$E$3*ScoreCard!$E$5</f>
        <v>4.4294764560672402</v>
      </c>
      <c r="P2116" s="5">
        <f>laptop_prices3[[#This Row],[RAM (GB)]]/ScoreCard!$F$3*ScoreCard!$F$5</f>
        <v>0.4375</v>
      </c>
      <c r="Q2116" s="5">
        <f>laptop_prices3[[#This Row],[Screen Size (inch)]]/ScoreCard!$G$3*ScoreCard!$G$5</f>
        <v>1.8034682080924855</v>
      </c>
      <c r="R2116" s="5">
        <f>laptop_prices3[[#This Row],[Battery Life (hours)]]/ScoreCard!$H$3*ScoreCard!$H$5</f>
        <v>2.5666666666666669</v>
      </c>
      <c r="S2116" s="5">
        <f>ScoreCard!$I$3-laptop_prices3[[#This Row],[Weight (kg)]]/ScoreCard!$I$3*ScoreCard!$I$5</f>
        <v>2.2885714285714283</v>
      </c>
      <c r="T2116" s="6" cm="1">
        <f t="array" ref="T2116">_xlfn.IFS(laptop_prices3[[#This Row],[Storage]]="512GB SSD", 512, laptop_prices3[[#This Row],[Storage]] = "1TB SSD", 1000, laptop_prices3[[#This Row],[Storage]] = "2TB SSD", 2000, laptop_prices3[[#This Row],[Storage]]= "256GB SSD", 256, laptop_prices3[[#This Row],[Storage]] = "1TB HDD", 1000*0.7)</f>
        <v>512</v>
      </c>
      <c r="U2116" s="5">
        <f>laptop_prices3[[#This Row],[Storage Raw Value]]/ScoreCard!$J$3*ScoreCard!$J$5</f>
        <v>2.048</v>
      </c>
    </row>
    <row r="2117" spans="2:21" x14ac:dyDescent="0.2">
      <c r="B2117" s="4" cm="1">
        <f t="array" ref="B2117">SUM(laptop_prices3[[#This Row],[RAM Comp]:[Weight Comp]]+laptop_prices3[[#This Row],[Storage Comp]])</f>
        <v>12.290477016240024</v>
      </c>
      <c r="C2117">
        <v>2115</v>
      </c>
      <c r="D2117" t="s">
        <v>33</v>
      </c>
      <c r="E2117" t="s">
        <v>12</v>
      </c>
      <c r="F2117">
        <v>16</v>
      </c>
      <c r="G2117" t="s">
        <v>29</v>
      </c>
      <c r="H2117" t="s">
        <v>26</v>
      </c>
      <c r="I2117">
        <v>13.3</v>
      </c>
      <c r="J2117" t="s">
        <v>27</v>
      </c>
      <c r="K2117">
        <v>4.9000000000000004</v>
      </c>
      <c r="L2117">
        <v>2.54</v>
      </c>
      <c r="M2117" t="s">
        <v>46</v>
      </c>
      <c r="N2117">
        <v>1747.13</v>
      </c>
      <c r="O2117" s="5">
        <f>(ScoreCard!$E$3-laptop_prices3[[#This Row],[Price ($)]])/ScoreCard!$E$3*ScoreCard!$E$5</f>
        <v>4.1917332538851291</v>
      </c>
      <c r="P2117" s="5">
        <f>laptop_prices3[[#This Row],[RAM (GB)]]/ScoreCard!$F$3*ScoreCard!$F$5</f>
        <v>1.75</v>
      </c>
      <c r="Q2117" s="5">
        <f>laptop_prices3[[#This Row],[Screen Size (inch)]]/ScoreCard!$G$3*ScoreCard!$G$5</f>
        <v>1.5375722543352601</v>
      </c>
      <c r="R2117" s="5">
        <f>laptop_prices3[[#This Row],[Battery Life (hours)]]/ScoreCard!$H$3*ScoreCard!$H$5</f>
        <v>2.8583333333333338</v>
      </c>
      <c r="S2117" s="5">
        <f>ScoreCard!$I$3-laptop_prices3[[#This Row],[Weight (kg)]]/ScoreCard!$I$3*ScoreCard!$I$5</f>
        <v>2.0485714285714285</v>
      </c>
      <c r="T2117" s="6" cm="1">
        <f t="array" ref="T2117">_xlfn.IFS(laptop_prices3[[#This Row],[Storage]]="512GB SSD", 512, laptop_prices3[[#This Row],[Storage]] = "1TB SSD", 1000, laptop_prices3[[#This Row],[Storage]] = "2TB SSD", 2000, laptop_prices3[[#This Row],[Storage]]= "256GB SSD", 256, laptop_prices3[[#This Row],[Storage]] = "1TB HDD", 1000*0.7)</f>
        <v>256</v>
      </c>
      <c r="U2117" s="5">
        <f>laptop_prices3[[#This Row],[Storage Raw Value]]/ScoreCard!$J$3*ScoreCard!$J$5</f>
        <v>1.024</v>
      </c>
    </row>
    <row r="2118" spans="2:21" x14ac:dyDescent="0.2">
      <c r="B2118" s="4" cm="1">
        <f t="array" ref="B2118">SUM(laptop_prices3[[#This Row],[RAM Comp]:[Weight Comp]]+laptop_prices3[[#This Row],[Storage Comp]])</f>
        <v>40.871190476190478</v>
      </c>
      <c r="C2118">
        <v>2116</v>
      </c>
      <c r="D2118" t="s">
        <v>11</v>
      </c>
      <c r="E2118" t="s">
        <v>18</v>
      </c>
      <c r="F2118">
        <v>8</v>
      </c>
      <c r="G2118" t="s">
        <v>25</v>
      </c>
      <c r="H2118" t="s">
        <v>40</v>
      </c>
      <c r="I2118">
        <v>17.3</v>
      </c>
      <c r="J2118" t="s">
        <v>21</v>
      </c>
      <c r="K2118">
        <v>7.6</v>
      </c>
      <c r="L2118">
        <v>3.39</v>
      </c>
      <c r="M2118" t="s">
        <v>16</v>
      </c>
      <c r="N2118">
        <v>1777.96</v>
      </c>
      <c r="O2118" s="5">
        <f>(ScoreCard!$E$3-laptop_prices3[[#This Row],[Price ($)]])/ScoreCard!$E$3*ScoreCard!$E$5</f>
        <v>4.177470512255872</v>
      </c>
      <c r="P2118" s="5">
        <f>laptop_prices3[[#This Row],[RAM (GB)]]/ScoreCard!$F$3*ScoreCard!$F$5</f>
        <v>0.875</v>
      </c>
      <c r="Q2118" s="5">
        <f>laptop_prices3[[#This Row],[Screen Size (inch)]]/ScoreCard!$G$3*ScoreCard!$G$5</f>
        <v>2</v>
      </c>
      <c r="R2118" s="5">
        <f>laptop_prices3[[#This Row],[Battery Life (hours)]]/ScoreCard!$H$3*ScoreCard!$H$5</f>
        <v>4.4333333333333336</v>
      </c>
      <c r="S2118" s="5">
        <f>ScoreCard!$I$3-laptop_prices3[[#This Row],[Weight (kg)]]/ScoreCard!$I$3*ScoreCard!$I$5</f>
        <v>1.5628571428571427</v>
      </c>
      <c r="T2118" s="6" cm="1">
        <f t="array" ref="T2118">_xlfn.IFS(laptop_prices3[[#This Row],[Storage]]="512GB SSD", 512, laptop_prices3[[#This Row],[Storage]] = "1TB SSD", 1000, laptop_prices3[[#This Row],[Storage]] = "2TB SSD", 2000, laptop_prices3[[#This Row],[Storage]]= "256GB SSD", 256, laptop_prices3[[#This Row],[Storage]] = "1TB HDD", 1000*0.7)</f>
        <v>2000</v>
      </c>
      <c r="U2118" s="5">
        <f>laptop_prices3[[#This Row],[Storage Raw Value]]/ScoreCard!$J$3*ScoreCard!$J$5</f>
        <v>8</v>
      </c>
    </row>
    <row r="2119" spans="2:21" x14ac:dyDescent="0.2">
      <c r="B2119" s="4" cm="1">
        <f t="array" ref="B2119">SUM(laptop_prices3[[#This Row],[RAM Comp]:[Weight Comp]]+laptop_prices3[[#This Row],[Storage Comp]])</f>
        <v>42.979715111478114</v>
      </c>
      <c r="C2119">
        <v>2117</v>
      </c>
      <c r="D2119" t="s">
        <v>23</v>
      </c>
      <c r="E2119" t="s">
        <v>31</v>
      </c>
      <c r="F2119">
        <v>32</v>
      </c>
      <c r="G2119" t="s">
        <v>25</v>
      </c>
      <c r="H2119" t="s">
        <v>14</v>
      </c>
      <c r="I2119">
        <v>13.3</v>
      </c>
      <c r="J2119" t="s">
        <v>43</v>
      </c>
      <c r="K2119">
        <v>6.9</v>
      </c>
      <c r="L2119">
        <v>2.77</v>
      </c>
      <c r="M2119" t="s">
        <v>46</v>
      </c>
      <c r="N2119">
        <v>1475.04</v>
      </c>
      <c r="O2119" s="5">
        <f>(ScoreCard!$E$3-laptop_prices3[[#This Row],[Price ($)]])/ScoreCard!$E$3*ScoreCard!$E$5</f>
        <v>4.3176090038009303</v>
      </c>
      <c r="P2119" s="5">
        <f>laptop_prices3[[#This Row],[RAM (GB)]]/ScoreCard!$F$3*ScoreCard!$F$5</f>
        <v>3.5</v>
      </c>
      <c r="Q2119" s="5">
        <f>laptop_prices3[[#This Row],[Screen Size (inch)]]/ScoreCard!$G$3*ScoreCard!$G$5</f>
        <v>1.5375722543352601</v>
      </c>
      <c r="R2119" s="5">
        <f>laptop_prices3[[#This Row],[Battery Life (hours)]]/ScoreCard!$H$3*ScoreCard!$H$5</f>
        <v>4.0250000000000004</v>
      </c>
      <c r="S2119" s="5">
        <f>ScoreCard!$I$3-laptop_prices3[[#This Row],[Weight (kg)]]/ScoreCard!$I$3*ScoreCard!$I$5</f>
        <v>1.917142857142857</v>
      </c>
      <c r="T2119" s="6" cm="1">
        <f t="array" ref="T2119">_xlfn.IFS(laptop_prices3[[#This Row],[Storage]]="512GB SSD", 512, laptop_prices3[[#This Row],[Storage]] = "1TB SSD", 1000, laptop_prices3[[#This Row],[Storage]] = "2TB SSD", 2000, laptop_prices3[[#This Row],[Storage]]= "256GB SSD", 256, laptop_prices3[[#This Row],[Storage]] = "1TB HDD", 1000*0.7)</f>
        <v>2000</v>
      </c>
      <c r="U2119" s="5">
        <f>laptop_prices3[[#This Row],[Storage Raw Value]]/ScoreCard!$J$3*ScoreCard!$J$5</f>
        <v>8</v>
      </c>
    </row>
    <row r="2120" spans="2:21" x14ac:dyDescent="0.2">
      <c r="B2120" s="4" cm="1">
        <f t="array" ref="B2120">SUM(laptop_prices3[[#This Row],[RAM Comp]:[Weight Comp]]+laptop_prices3[[#This Row],[Storage Comp]])</f>
        <v>18.867830443159924</v>
      </c>
      <c r="C2120">
        <v>2118</v>
      </c>
      <c r="D2120" t="s">
        <v>45</v>
      </c>
      <c r="E2120" t="s">
        <v>39</v>
      </c>
      <c r="F2120">
        <v>64</v>
      </c>
      <c r="G2120" t="s">
        <v>29</v>
      </c>
      <c r="H2120" t="s">
        <v>20</v>
      </c>
      <c r="I2120">
        <v>14</v>
      </c>
      <c r="J2120" t="s">
        <v>27</v>
      </c>
      <c r="K2120">
        <v>6.4</v>
      </c>
      <c r="L2120">
        <v>1.89</v>
      </c>
      <c r="M2120" t="s">
        <v>30</v>
      </c>
      <c r="N2120">
        <v>3947.61</v>
      </c>
      <c r="O2120" s="5">
        <f>(ScoreCard!$E$3-laptop_prices3[[#This Row],[Price ($)]])/ScoreCard!$E$3*ScoreCard!$E$5</f>
        <v>3.1737352746329526</v>
      </c>
      <c r="P2120" s="5">
        <f>laptop_prices3[[#This Row],[RAM (GB)]]/ScoreCard!$F$3*ScoreCard!$F$5</f>
        <v>7</v>
      </c>
      <c r="Q2120" s="5">
        <f>laptop_prices3[[#This Row],[Screen Size (inch)]]/ScoreCard!$G$3*ScoreCard!$G$5</f>
        <v>1.6184971098265895</v>
      </c>
      <c r="R2120" s="5">
        <f>laptop_prices3[[#This Row],[Battery Life (hours)]]/ScoreCard!$H$3*ScoreCard!$H$5</f>
        <v>3.7333333333333334</v>
      </c>
      <c r="S2120" s="5">
        <f>ScoreCard!$I$3-laptop_prices3[[#This Row],[Weight (kg)]]/ScoreCard!$I$3*ScoreCard!$I$5</f>
        <v>2.42</v>
      </c>
      <c r="T2120" s="6" cm="1">
        <f t="array" ref="T2120">_xlfn.IFS(laptop_prices3[[#This Row],[Storage]]="512GB SSD", 512, laptop_prices3[[#This Row],[Storage]] = "1TB SSD", 1000, laptop_prices3[[#This Row],[Storage]] = "2TB SSD", 2000, laptop_prices3[[#This Row],[Storage]]= "256GB SSD", 256, laptop_prices3[[#This Row],[Storage]] = "1TB HDD", 1000*0.7)</f>
        <v>256</v>
      </c>
      <c r="U2120" s="5">
        <f>laptop_prices3[[#This Row],[Storage Raw Value]]/ScoreCard!$J$3*ScoreCard!$J$5</f>
        <v>1.024</v>
      </c>
    </row>
    <row r="2121" spans="2:21" x14ac:dyDescent="0.2">
      <c r="B2121" s="4" cm="1">
        <f t="array" ref="B2121">SUM(laptop_prices3[[#This Row],[RAM Comp]:[Weight Comp]]+laptop_prices3[[#This Row],[Storage Comp]])</f>
        <v>20.595952380952379</v>
      </c>
      <c r="C2121">
        <v>2119</v>
      </c>
      <c r="D2121" t="s">
        <v>45</v>
      </c>
      <c r="E2121" t="s">
        <v>31</v>
      </c>
      <c r="F2121">
        <v>8</v>
      </c>
      <c r="G2121" t="s">
        <v>42</v>
      </c>
      <c r="H2121" t="s">
        <v>32</v>
      </c>
      <c r="I2121">
        <v>17.3</v>
      </c>
      <c r="J2121" t="s">
        <v>21</v>
      </c>
      <c r="K2121">
        <v>8</v>
      </c>
      <c r="L2121">
        <v>2.88</v>
      </c>
      <c r="M2121" t="s">
        <v>30</v>
      </c>
      <c r="N2121">
        <v>583.08000000000004</v>
      </c>
      <c r="O2121" s="5">
        <f>(ScoreCard!$E$3-laptop_prices3[[#This Row],[Price ($)]])/ScoreCard!$E$3*ScoreCard!$E$5</f>
        <v>4.7302523714178912</v>
      </c>
      <c r="P2121" s="5">
        <f>laptop_prices3[[#This Row],[RAM (GB)]]/ScoreCard!$F$3*ScoreCard!$F$5</f>
        <v>0.875</v>
      </c>
      <c r="Q2121" s="5">
        <f>laptop_prices3[[#This Row],[Screen Size (inch)]]/ScoreCard!$G$3*ScoreCard!$G$5</f>
        <v>2</v>
      </c>
      <c r="R2121" s="5">
        <f>laptop_prices3[[#This Row],[Battery Life (hours)]]/ScoreCard!$H$3*ScoreCard!$H$5</f>
        <v>4.6666666666666661</v>
      </c>
      <c r="S2121" s="5">
        <f>ScoreCard!$I$3-laptop_prices3[[#This Row],[Weight (kg)]]/ScoreCard!$I$3*ScoreCard!$I$5</f>
        <v>1.8542857142857143</v>
      </c>
      <c r="T2121" s="6" cm="1">
        <f t="array" ref="T2121">_xlfn.IFS(laptop_prices3[[#This Row],[Storage]]="512GB SSD", 512, laptop_prices3[[#This Row],[Storage]] = "1TB SSD", 1000, laptop_prices3[[#This Row],[Storage]] = "2TB SSD", 2000, laptop_prices3[[#This Row],[Storage]]= "256GB SSD", 256, laptop_prices3[[#This Row],[Storage]] = "1TB HDD", 1000*0.7)</f>
        <v>700</v>
      </c>
      <c r="U2121" s="5">
        <f>laptop_prices3[[#This Row],[Storage Raw Value]]/ScoreCard!$J$3*ScoreCard!$J$5</f>
        <v>2.8</v>
      </c>
    </row>
    <row r="2122" spans="2:21" x14ac:dyDescent="0.2">
      <c r="B2122" s="4" cm="1">
        <f t="array" ref="B2122">SUM(laptop_prices3[[#This Row],[RAM Comp]:[Weight Comp]]+laptop_prices3[[#This Row],[Storage Comp]])</f>
        <v>18.953881778144783</v>
      </c>
      <c r="C2122">
        <v>2120</v>
      </c>
      <c r="D2122" t="s">
        <v>34</v>
      </c>
      <c r="E2122" t="s">
        <v>24</v>
      </c>
      <c r="F2122">
        <v>4</v>
      </c>
      <c r="G2122" t="s">
        <v>42</v>
      </c>
      <c r="H2122" t="s">
        <v>20</v>
      </c>
      <c r="I2122">
        <v>13.3</v>
      </c>
      <c r="J2122" t="s">
        <v>21</v>
      </c>
      <c r="K2122">
        <v>7.1</v>
      </c>
      <c r="L2122">
        <v>3.26</v>
      </c>
      <c r="M2122" t="s">
        <v>30</v>
      </c>
      <c r="N2122">
        <v>545.79999999999995</v>
      </c>
      <c r="O2122" s="5">
        <f>(ScoreCard!$E$3-laptop_prices3[[#This Row],[Price ($)]])/ScoreCard!$E$3*ScoreCard!$E$5</f>
        <v>4.7474990469916394</v>
      </c>
      <c r="P2122" s="5">
        <f>laptop_prices3[[#This Row],[RAM (GB)]]/ScoreCard!$F$3*ScoreCard!$F$5</f>
        <v>0.4375</v>
      </c>
      <c r="Q2122" s="5">
        <f>laptop_prices3[[#This Row],[Screen Size (inch)]]/ScoreCard!$G$3*ScoreCard!$G$5</f>
        <v>1.5375722543352601</v>
      </c>
      <c r="R2122" s="5">
        <f>laptop_prices3[[#This Row],[Battery Life (hours)]]/ScoreCard!$H$3*ScoreCard!$H$5</f>
        <v>4.1416666666666666</v>
      </c>
      <c r="S2122" s="5">
        <f>ScoreCard!$I$3-laptop_prices3[[#This Row],[Weight (kg)]]/ScoreCard!$I$3*ScoreCard!$I$5</f>
        <v>1.6371428571428572</v>
      </c>
      <c r="T2122" s="6" cm="1">
        <f t="array" ref="T2122">_xlfn.IFS(laptop_prices3[[#This Row],[Storage]]="512GB SSD", 512, laptop_prices3[[#This Row],[Storage]] = "1TB SSD", 1000, laptop_prices3[[#This Row],[Storage]] = "2TB SSD", 2000, laptop_prices3[[#This Row],[Storage]]= "256GB SSD", 256, laptop_prices3[[#This Row],[Storage]] = "1TB HDD", 1000*0.7)</f>
        <v>700</v>
      </c>
      <c r="U2122" s="5">
        <f>laptop_prices3[[#This Row],[Storage Raw Value]]/ScoreCard!$J$3*ScoreCard!$J$5</f>
        <v>2.8</v>
      </c>
    </row>
    <row r="2123" spans="2:21" x14ac:dyDescent="0.2">
      <c r="B2123" s="4" cm="1">
        <f t="array" ref="B2123">SUM(laptop_prices3[[#This Row],[RAM Comp]:[Weight Comp]]+laptop_prices3[[#This Row],[Storage Comp]])</f>
        <v>23.271071428571428</v>
      </c>
      <c r="C2123">
        <v>2121</v>
      </c>
      <c r="D2123" t="s">
        <v>47</v>
      </c>
      <c r="E2123" t="s">
        <v>31</v>
      </c>
      <c r="F2123">
        <v>4</v>
      </c>
      <c r="G2123" t="s">
        <v>19</v>
      </c>
      <c r="H2123" t="s">
        <v>14</v>
      </c>
      <c r="I2123">
        <v>17.3</v>
      </c>
      <c r="J2123" t="s">
        <v>27</v>
      </c>
      <c r="K2123">
        <v>4.5</v>
      </c>
      <c r="L2123">
        <v>2.2599999999999998</v>
      </c>
      <c r="M2123" t="s">
        <v>16</v>
      </c>
      <c r="N2123">
        <v>1653.36</v>
      </c>
      <c r="O2123" s="5">
        <f>(ScoreCard!$E$3-laptop_prices3[[#This Row],[Price ($)]])/ScoreCard!$E$3*ScoreCard!$E$5</f>
        <v>4.2351136393076159</v>
      </c>
      <c r="P2123" s="5">
        <f>laptop_prices3[[#This Row],[RAM (GB)]]/ScoreCard!$F$3*ScoreCard!$F$5</f>
        <v>0.4375</v>
      </c>
      <c r="Q2123" s="5">
        <f>laptop_prices3[[#This Row],[Screen Size (inch)]]/ScoreCard!$G$3*ScoreCard!$G$5</f>
        <v>2</v>
      </c>
      <c r="R2123" s="5">
        <f>laptop_prices3[[#This Row],[Battery Life (hours)]]/ScoreCard!$H$3*ScoreCard!$H$5</f>
        <v>2.625</v>
      </c>
      <c r="S2123" s="5">
        <f>ScoreCard!$I$3-laptop_prices3[[#This Row],[Weight (kg)]]/ScoreCard!$I$3*ScoreCard!$I$5</f>
        <v>2.2085714285714286</v>
      </c>
      <c r="T2123" s="6" cm="1">
        <f t="array" ref="T2123">_xlfn.IFS(laptop_prices3[[#This Row],[Storage]]="512GB SSD", 512, laptop_prices3[[#This Row],[Storage]] = "1TB SSD", 1000, laptop_prices3[[#This Row],[Storage]] = "2TB SSD", 2000, laptop_prices3[[#This Row],[Storage]]= "256GB SSD", 256, laptop_prices3[[#This Row],[Storage]] = "1TB HDD", 1000*0.7)</f>
        <v>1000</v>
      </c>
      <c r="U2123" s="5">
        <f>laptop_prices3[[#This Row],[Storage Raw Value]]/ScoreCard!$J$3*ScoreCard!$J$5</f>
        <v>4</v>
      </c>
    </row>
    <row r="2124" spans="2:21" x14ac:dyDescent="0.2">
      <c r="B2124" s="4" cm="1">
        <f t="array" ref="B2124">SUM(laptop_prices3[[#This Row],[RAM Comp]:[Weight Comp]]+laptop_prices3[[#This Row],[Storage Comp]])</f>
        <v>40.477068538398022</v>
      </c>
      <c r="C2124">
        <v>2122</v>
      </c>
      <c r="D2124" t="s">
        <v>47</v>
      </c>
      <c r="E2124" t="s">
        <v>18</v>
      </c>
      <c r="F2124">
        <v>16</v>
      </c>
      <c r="G2124" t="s">
        <v>25</v>
      </c>
      <c r="H2124" t="s">
        <v>44</v>
      </c>
      <c r="I2124">
        <v>14</v>
      </c>
      <c r="J2124" t="s">
        <v>27</v>
      </c>
      <c r="K2124">
        <v>6</v>
      </c>
      <c r="L2124">
        <v>3.31</v>
      </c>
      <c r="M2124" t="s">
        <v>46</v>
      </c>
      <c r="N2124">
        <v>2241.6799999999998</v>
      </c>
      <c r="O2124" s="5">
        <f>(ScoreCard!$E$3-laptop_prices3[[#This Row],[Price ($)]])/ScoreCard!$E$3*ScoreCard!$E$5</f>
        <v>3.9629418535364938</v>
      </c>
      <c r="P2124" s="5">
        <f>laptop_prices3[[#This Row],[RAM (GB)]]/ScoreCard!$F$3*ScoreCard!$F$5</f>
        <v>1.75</v>
      </c>
      <c r="Q2124" s="5">
        <f>laptop_prices3[[#This Row],[Screen Size (inch)]]/ScoreCard!$G$3*ScoreCard!$G$5</f>
        <v>1.6184971098265895</v>
      </c>
      <c r="R2124" s="5">
        <f>laptop_prices3[[#This Row],[Battery Life (hours)]]/ScoreCard!$H$3*ScoreCard!$H$5</f>
        <v>3.5</v>
      </c>
      <c r="S2124" s="5">
        <f>ScoreCard!$I$3-laptop_prices3[[#This Row],[Weight (kg)]]/ScoreCard!$I$3*ScoreCard!$I$5</f>
        <v>1.6085714285714285</v>
      </c>
      <c r="T2124" s="6" cm="1">
        <f t="array" ref="T2124">_xlfn.IFS(laptop_prices3[[#This Row],[Storage]]="512GB SSD", 512, laptop_prices3[[#This Row],[Storage]] = "1TB SSD", 1000, laptop_prices3[[#This Row],[Storage]] = "2TB SSD", 2000, laptop_prices3[[#This Row],[Storage]]= "256GB SSD", 256, laptop_prices3[[#This Row],[Storage]] = "1TB HDD", 1000*0.7)</f>
        <v>2000</v>
      </c>
      <c r="U2124" s="5">
        <f>laptop_prices3[[#This Row],[Storage Raw Value]]/ScoreCard!$J$3*ScoreCard!$J$5</f>
        <v>8</v>
      </c>
    </row>
    <row r="2125" spans="2:21" x14ac:dyDescent="0.2">
      <c r="B2125" s="4" cm="1">
        <f t="array" ref="B2125">SUM(laptop_prices3[[#This Row],[RAM Comp]:[Weight Comp]]+laptop_prices3[[#This Row],[Storage Comp]])</f>
        <v>12.003992017616294</v>
      </c>
      <c r="C2125">
        <v>2123</v>
      </c>
      <c r="D2125" t="s">
        <v>38</v>
      </c>
      <c r="E2125" t="s">
        <v>31</v>
      </c>
      <c r="F2125">
        <v>8</v>
      </c>
      <c r="G2125" t="s">
        <v>29</v>
      </c>
      <c r="H2125" t="s">
        <v>35</v>
      </c>
      <c r="I2125">
        <v>15.6</v>
      </c>
      <c r="J2125" t="s">
        <v>21</v>
      </c>
      <c r="K2125">
        <v>5.6</v>
      </c>
      <c r="L2125">
        <v>2.69</v>
      </c>
      <c r="M2125" t="s">
        <v>30</v>
      </c>
      <c r="N2125">
        <v>940.79</v>
      </c>
      <c r="O2125" s="5">
        <f>(ScoreCard!$E$3-laptop_prices3[[#This Row],[Price ($)]])/ScoreCard!$E$3*ScoreCard!$E$5</f>
        <v>4.56476663323427</v>
      </c>
      <c r="P2125" s="5">
        <f>laptop_prices3[[#This Row],[RAM (GB)]]/ScoreCard!$F$3*ScoreCard!$F$5</f>
        <v>0.875</v>
      </c>
      <c r="Q2125" s="5">
        <f>laptop_prices3[[#This Row],[Screen Size (inch)]]/ScoreCard!$G$3*ScoreCard!$G$5</f>
        <v>1.8034682080924855</v>
      </c>
      <c r="R2125" s="5">
        <f>laptop_prices3[[#This Row],[Battery Life (hours)]]/ScoreCard!$H$3*ScoreCard!$H$5</f>
        <v>3.2666666666666662</v>
      </c>
      <c r="S2125" s="5">
        <f>ScoreCard!$I$3-laptop_prices3[[#This Row],[Weight (kg)]]/ScoreCard!$I$3*ScoreCard!$I$5</f>
        <v>1.9628571428571429</v>
      </c>
      <c r="T2125" s="6" cm="1">
        <f t="array" ref="T2125">_xlfn.IFS(laptop_prices3[[#This Row],[Storage]]="512GB SSD", 512, laptop_prices3[[#This Row],[Storage]] = "1TB SSD", 1000, laptop_prices3[[#This Row],[Storage]] = "2TB SSD", 2000, laptop_prices3[[#This Row],[Storage]]= "256GB SSD", 256, laptop_prices3[[#This Row],[Storage]] = "1TB HDD", 1000*0.7)</f>
        <v>256</v>
      </c>
      <c r="U2125" s="5">
        <f>laptop_prices3[[#This Row],[Storage Raw Value]]/ScoreCard!$J$3*ScoreCard!$J$5</f>
        <v>1.024</v>
      </c>
    </row>
    <row r="2126" spans="2:21" x14ac:dyDescent="0.2">
      <c r="B2126" s="4" cm="1">
        <f t="array" ref="B2126">SUM(laptop_prices3[[#This Row],[RAM Comp]:[Weight Comp]]+laptop_prices3[[#This Row],[Storage Comp]])</f>
        <v>11.888572254335259</v>
      </c>
      <c r="C2126">
        <v>2124</v>
      </c>
      <c r="D2126" t="s">
        <v>17</v>
      </c>
      <c r="E2126" t="s">
        <v>31</v>
      </c>
      <c r="F2126">
        <v>8</v>
      </c>
      <c r="G2126" t="s">
        <v>29</v>
      </c>
      <c r="H2126" t="s">
        <v>26</v>
      </c>
      <c r="I2126">
        <v>13.3</v>
      </c>
      <c r="J2126" t="s">
        <v>15</v>
      </c>
      <c r="K2126">
        <v>4.8</v>
      </c>
      <c r="L2126">
        <v>1.61</v>
      </c>
      <c r="M2126" t="s">
        <v>30</v>
      </c>
      <c r="N2126">
        <v>1391.12</v>
      </c>
      <c r="O2126" s="5">
        <f>(ScoreCard!$E$3-laptop_prices3[[#This Row],[Price ($)]])/ScoreCard!$E$3*ScoreCard!$E$5</f>
        <v>4.3564325288585728</v>
      </c>
      <c r="P2126" s="5">
        <f>laptop_prices3[[#This Row],[RAM (GB)]]/ScoreCard!$F$3*ScoreCard!$F$5</f>
        <v>0.875</v>
      </c>
      <c r="Q2126" s="5">
        <f>laptop_prices3[[#This Row],[Screen Size (inch)]]/ScoreCard!$G$3*ScoreCard!$G$5</f>
        <v>1.5375722543352601</v>
      </c>
      <c r="R2126" s="5">
        <f>laptop_prices3[[#This Row],[Battery Life (hours)]]/ScoreCard!$H$3*ScoreCard!$H$5</f>
        <v>2.8</v>
      </c>
      <c r="S2126" s="5">
        <f>ScoreCard!$I$3-laptop_prices3[[#This Row],[Weight (kg)]]/ScoreCard!$I$3*ScoreCard!$I$5</f>
        <v>2.58</v>
      </c>
      <c r="T2126" s="6" cm="1">
        <f t="array" ref="T2126">_xlfn.IFS(laptop_prices3[[#This Row],[Storage]]="512GB SSD", 512, laptop_prices3[[#This Row],[Storage]] = "1TB SSD", 1000, laptop_prices3[[#This Row],[Storage]] = "2TB SSD", 2000, laptop_prices3[[#This Row],[Storage]]= "256GB SSD", 256, laptop_prices3[[#This Row],[Storage]] = "1TB HDD", 1000*0.7)</f>
        <v>256</v>
      </c>
      <c r="U2126" s="5">
        <f>laptop_prices3[[#This Row],[Storage Raw Value]]/ScoreCard!$J$3*ScoreCard!$J$5</f>
        <v>1.024</v>
      </c>
    </row>
    <row r="2127" spans="2:21" x14ac:dyDescent="0.2">
      <c r="B2127" s="4" cm="1">
        <f t="array" ref="B2127">SUM(laptop_prices3[[#This Row],[RAM Comp]:[Weight Comp]]+laptop_prices3[[#This Row],[Storage Comp]])</f>
        <v>24.416563446187723</v>
      </c>
      <c r="C2127">
        <v>2125</v>
      </c>
      <c r="D2127" t="s">
        <v>45</v>
      </c>
      <c r="E2127" t="s">
        <v>41</v>
      </c>
      <c r="F2127">
        <v>16</v>
      </c>
      <c r="G2127" t="s">
        <v>19</v>
      </c>
      <c r="H2127" t="s">
        <v>14</v>
      </c>
      <c r="I2127">
        <v>15.6</v>
      </c>
      <c r="J2127" t="s">
        <v>43</v>
      </c>
      <c r="K2127">
        <v>4.0999999999999996</v>
      </c>
      <c r="L2127">
        <v>1.8</v>
      </c>
      <c r="M2127" t="s">
        <v>16</v>
      </c>
      <c r="N2127">
        <v>2230.67</v>
      </c>
      <c r="O2127" s="5">
        <f>(ScoreCard!$E$3-laptop_prices3[[#This Row],[Price ($)]])/ScoreCard!$E$3*ScoreCard!$E$5</f>
        <v>3.9680353593859294</v>
      </c>
      <c r="P2127" s="5">
        <f>laptop_prices3[[#This Row],[RAM (GB)]]/ScoreCard!$F$3*ScoreCard!$F$5</f>
        <v>1.75</v>
      </c>
      <c r="Q2127" s="5">
        <f>laptop_prices3[[#This Row],[Screen Size (inch)]]/ScoreCard!$G$3*ScoreCard!$G$5</f>
        <v>1.8034682080924855</v>
      </c>
      <c r="R2127" s="5">
        <f>laptop_prices3[[#This Row],[Battery Life (hours)]]/ScoreCard!$H$3*ScoreCard!$H$5</f>
        <v>2.3916666666666662</v>
      </c>
      <c r="S2127" s="5">
        <f>ScoreCard!$I$3-laptop_prices3[[#This Row],[Weight (kg)]]/ScoreCard!$I$3*ScoreCard!$I$5</f>
        <v>2.4714285714285715</v>
      </c>
      <c r="T2127" s="6" cm="1">
        <f t="array" ref="T2127">_xlfn.IFS(laptop_prices3[[#This Row],[Storage]]="512GB SSD", 512, laptop_prices3[[#This Row],[Storage]] = "1TB SSD", 1000, laptop_prices3[[#This Row],[Storage]] = "2TB SSD", 2000, laptop_prices3[[#This Row],[Storage]]= "256GB SSD", 256, laptop_prices3[[#This Row],[Storage]] = "1TB HDD", 1000*0.7)</f>
        <v>1000</v>
      </c>
      <c r="U2127" s="5">
        <f>laptop_prices3[[#This Row],[Storage Raw Value]]/ScoreCard!$J$3*ScoreCard!$J$5</f>
        <v>4</v>
      </c>
    </row>
    <row r="2128" spans="2:21" x14ac:dyDescent="0.2">
      <c r="B2128" s="4" cm="1">
        <f t="array" ref="B2128">SUM(laptop_prices3[[#This Row],[RAM Comp]:[Weight Comp]]+laptop_prices3[[#This Row],[Storage Comp]])</f>
        <v>21.009715111478116</v>
      </c>
      <c r="C2128">
        <v>2126</v>
      </c>
      <c r="D2128" t="s">
        <v>17</v>
      </c>
      <c r="E2128" t="s">
        <v>41</v>
      </c>
      <c r="F2128">
        <v>32</v>
      </c>
      <c r="G2128" t="s">
        <v>42</v>
      </c>
      <c r="H2128" t="s">
        <v>20</v>
      </c>
      <c r="I2128">
        <v>13.3</v>
      </c>
      <c r="J2128" t="s">
        <v>43</v>
      </c>
      <c r="K2128">
        <v>5.0999999999999996</v>
      </c>
      <c r="L2128">
        <v>2.98</v>
      </c>
      <c r="M2128" t="s">
        <v>22</v>
      </c>
      <c r="N2128">
        <v>3179.69</v>
      </c>
      <c r="O2128" s="5">
        <f>(ScoreCard!$E$3-laptop_prices3[[#This Row],[Price ($)]])/ScoreCard!$E$3*ScoreCard!$E$5</f>
        <v>3.5289945854321103</v>
      </c>
      <c r="P2128" s="5">
        <f>laptop_prices3[[#This Row],[RAM (GB)]]/ScoreCard!$F$3*ScoreCard!$F$5</f>
        <v>3.5</v>
      </c>
      <c r="Q2128" s="5">
        <f>laptop_prices3[[#This Row],[Screen Size (inch)]]/ScoreCard!$G$3*ScoreCard!$G$5</f>
        <v>1.5375722543352601</v>
      </c>
      <c r="R2128" s="5">
        <f>laptop_prices3[[#This Row],[Battery Life (hours)]]/ScoreCard!$H$3*ScoreCard!$H$5</f>
        <v>2.9750000000000001</v>
      </c>
      <c r="S2128" s="5">
        <f>ScoreCard!$I$3-laptop_prices3[[#This Row],[Weight (kg)]]/ScoreCard!$I$3*ScoreCard!$I$5</f>
        <v>1.7971428571428572</v>
      </c>
      <c r="T2128" s="6" cm="1">
        <f t="array" ref="T2128">_xlfn.IFS(laptop_prices3[[#This Row],[Storage]]="512GB SSD", 512, laptop_prices3[[#This Row],[Storage]] = "1TB SSD", 1000, laptop_prices3[[#This Row],[Storage]] = "2TB SSD", 2000, laptop_prices3[[#This Row],[Storage]]= "256GB SSD", 256, laptop_prices3[[#This Row],[Storage]] = "1TB HDD", 1000*0.7)</f>
        <v>700</v>
      </c>
      <c r="U2128" s="5">
        <f>laptop_prices3[[#This Row],[Storage Raw Value]]/ScoreCard!$J$3*ScoreCard!$J$5</f>
        <v>2.8</v>
      </c>
    </row>
    <row r="2129" spans="2:21" x14ac:dyDescent="0.2">
      <c r="B2129" s="4" cm="1">
        <f t="array" ref="B2129">SUM(laptop_prices3[[#This Row],[RAM Comp]:[Weight Comp]]+laptop_prices3[[#This Row],[Storage Comp]])</f>
        <v>19.244039636663913</v>
      </c>
      <c r="C2129">
        <v>2127</v>
      </c>
      <c r="D2129" t="s">
        <v>36</v>
      </c>
      <c r="E2129" t="s">
        <v>12</v>
      </c>
      <c r="F2129">
        <v>16</v>
      </c>
      <c r="G2129" t="s">
        <v>13</v>
      </c>
      <c r="H2129" t="s">
        <v>26</v>
      </c>
      <c r="I2129">
        <v>15.6</v>
      </c>
      <c r="J2129" t="s">
        <v>15</v>
      </c>
      <c r="K2129">
        <v>9</v>
      </c>
      <c r="L2129">
        <v>2.19</v>
      </c>
      <c r="M2129" t="s">
        <v>16</v>
      </c>
      <c r="N2129">
        <v>1391.77</v>
      </c>
      <c r="O2129" s="5">
        <f>(ScoreCard!$E$3-laptop_prices3[[#This Row],[Price ($)]])/ScoreCard!$E$3*ScoreCard!$E$5</f>
        <v>4.3561318223370353</v>
      </c>
      <c r="P2129" s="5">
        <f>laptop_prices3[[#This Row],[RAM (GB)]]/ScoreCard!$F$3*ScoreCard!$F$5</f>
        <v>1.75</v>
      </c>
      <c r="Q2129" s="5">
        <f>laptop_prices3[[#This Row],[Screen Size (inch)]]/ScoreCard!$G$3*ScoreCard!$G$5</f>
        <v>1.8034682080924855</v>
      </c>
      <c r="R2129" s="5">
        <f>laptop_prices3[[#This Row],[Battery Life (hours)]]/ScoreCard!$H$3*ScoreCard!$H$5</f>
        <v>5.25</v>
      </c>
      <c r="S2129" s="5">
        <f>ScoreCard!$I$3-laptop_prices3[[#This Row],[Weight (kg)]]/ScoreCard!$I$3*ScoreCard!$I$5</f>
        <v>2.2485714285714287</v>
      </c>
      <c r="T2129" s="6" cm="1">
        <f t="array" ref="T2129">_xlfn.IFS(laptop_prices3[[#This Row],[Storage]]="512GB SSD", 512, laptop_prices3[[#This Row],[Storage]] = "1TB SSD", 1000, laptop_prices3[[#This Row],[Storage]] = "2TB SSD", 2000, laptop_prices3[[#This Row],[Storage]]= "256GB SSD", 256, laptop_prices3[[#This Row],[Storage]] = "1TB HDD", 1000*0.7)</f>
        <v>512</v>
      </c>
      <c r="U2129" s="5">
        <f>laptop_prices3[[#This Row],[Storage Raw Value]]/ScoreCard!$J$3*ScoreCard!$J$5</f>
        <v>2.048</v>
      </c>
    </row>
    <row r="2130" spans="2:21" x14ac:dyDescent="0.2">
      <c r="B2130" s="4" cm="1">
        <f t="array" ref="B2130">SUM(laptop_prices3[[#This Row],[RAM Comp]:[Weight Comp]]+laptop_prices3[[#This Row],[Storage Comp]])</f>
        <v>43.897857142857141</v>
      </c>
      <c r="C2130">
        <v>2128</v>
      </c>
      <c r="D2130" t="s">
        <v>45</v>
      </c>
      <c r="E2130" t="s">
        <v>18</v>
      </c>
      <c r="F2130">
        <v>8</v>
      </c>
      <c r="G2130" t="s">
        <v>25</v>
      </c>
      <c r="H2130" t="s">
        <v>26</v>
      </c>
      <c r="I2130">
        <v>17.3</v>
      </c>
      <c r="J2130" t="s">
        <v>15</v>
      </c>
      <c r="K2130">
        <v>10.8</v>
      </c>
      <c r="L2130">
        <v>1.36</v>
      </c>
      <c r="M2130" t="s">
        <v>22</v>
      </c>
      <c r="N2130">
        <v>1845.58</v>
      </c>
      <c r="O2130" s="5">
        <f>(ScoreCard!$E$3-laptop_prices3[[#This Row],[Price ($)]])/ScoreCard!$E$3*ScoreCard!$E$5</f>
        <v>4.1461877815075665</v>
      </c>
      <c r="P2130" s="5">
        <f>laptop_prices3[[#This Row],[RAM (GB)]]/ScoreCard!$F$3*ScoreCard!$F$5</f>
        <v>0.875</v>
      </c>
      <c r="Q2130" s="5">
        <f>laptop_prices3[[#This Row],[Screen Size (inch)]]/ScoreCard!$G$3*ScoreCard!$G$5</f>
        <v>2</v>
      </c>
      <c r="R2130" s="5">
        <f>laptop_prices3[[#This Row],[Battery Life (hours)]]/ScoreCard!$H$3*ScoreCard!$H$5</f>
        <v>6.3</v>
      </c>
      <c r="S2130" s="5">
        <f>ScoreCard!$I$3-laptop_prices3[[#This Row],[Weight (kg)]]/ScoreCard!$I$3*ScoreCard!$I$5</f>
        <v>2.7228571428571429</v>
      </c>
      <c r="T2130" s="6" cm="1">
        <f t="array" ref="T2130">_xlfn.IFS(laptop_prices3[[#This Row],[Storage]]="512GB SSD", 512, laptop_prices3[[#This Row],[Storage]] = "1TB SSD", 1000, laptop_prices3[[#This Row],[Storage]] = "2TB SSD", 2000, laptop_prices3[[#This Row],[Storage]]= "256GB SSD", 256, laptop_prices3[[#This Row],[Storage]] = "1TB HDD", 1000*0.7)</f>
        <v>2000</v>
      </c>
      <c r="U2130" s="5">
        <f>laptop_prices3[[#This Row],[Storage Raw Value]]/ScoreCard!$J$3*ScoreCard!$J$5</f>
        <v>8</v>
      </c>
    </row>
    <row r="2131" spans="2:21" x14ac:dyDescent="0.2">
      <c r="B2131" s="4" cm="1">
        <f t="array" ref="B2131">SUM(laptop_prices3[[#This Row],[RAM Comp]:[Weight Comp]]+laptop_prices3[[#This Row],[Storage Comp]])</f>
        <v>22.750286540049547</v>
      </c>
      <c r="C2131">
        <v>2129</v>
      </c>
      <c r="D2131" t="s">
        <v>38</v>
      </c>
      <c r="E2131" t="s">
        <v>18</v>
      </c>
      <c r="F2131">
        <v>64</v>
      </c>
      <c r="G2131" t="s">
        <v>13</v>
      </c>
      <c r="H2131" t="s">
        <v>40</v>
      </c>
      <c r="I2131">
        <v>13.3</v>
      </c>
      <c r="J2131" t="s">
        <v>43</v>
      </c>
      <c r="K2131">
        <v>6.3</v>
      </c>
      <c r="L2131">
        <v>2.02</v>
      </c>
      <c r="M2131" t="s">
        <v>16</v>
      </c>
      <c r="N2131">
        <v>2982.7</v>
      </c>
      <c r="O2131" s="5">
        <f>(ScoreCard!$E$3-laptop_prices3[[#This Row],[Price ($)]])/ScoreCard!$E$3*ScoreCard!$E$5</f>
        <v>3.6201271664748313</v>
      </c>
      <c r="P2131" s="5">
        <f>laptop_prices3[[#This Row],[RAM (GB)]]/ScoreCard!$F$3*ScoreCard!$F$5</f>
        <v>7</v>
      </c>
      <c r="Q2131" s="5">
        <f>laptop_prices3[[#This Row],[Screen Size (inch)]]/ScoreCard!$G$3*ScoreCard!$G$5</f>
        <v>1.5375722543352601</v>
      </c>
      <c r="R2131" s="5">
        <f>laptop_prices3[[#This Row],[Battery Life (hours)]]/ScoreCard!$H$3*ScoreCard!$H$5</f>
        <v>3.6750000000000003</v>
      </c>
      <c r="S2131" s="5">
        <f>ScoreCard!$I$3-laptop_prices3[[#This Row],[Weight (kg)]]/ScoreCard!$I$3*ScoreCard!$I$5</f>
        <v>2.3457142857142856</v>
      </c>
      <c r="T2131" s="6" cm="1">
        <f t="array" ref="T2131">_xlfn.IFS(laptop_prices3[[#This Row],[Storage]]="512GB SSD", 512, laptop_prices3[[#This Row],[Storage]] = "1TB SSD", 1000, laptop_prices3[[#This Row],[Storage]] = "2TB SSD", 2000, laptop_prices3[[#This Row],[Storage]]= "256GB SSD", 256, laptop_prices3[[#This Row],[Storage]] = "1TB HDD", 1000*0.7)</f>
        <v>512</v>
      </c>
      <c r="U2131" s="5">
        <f>laptop_prices3[[#This Row],[Storage Raw Value]]/ScoreCard!$J$3*ScoreCard!$J$5</f>
        <v>2.048</v>
      </c>
    </row>
    <row r="2132" spans="2:21" x14ac:dyDescent="0.2">
      <c r="B2132" s="4" cm="1">
        <f t="array" ref="B2132">SUM(laptop_prices3[[#This Row],[RAM Comp]:[Weight Comp]]+laptop_prices3[[#This Row],[Storage Comp]])</f>
        <v>39.569182493806771</v>
      </c>
      <c r="C2132">
        <v>2130</v>
      </c>
      <c r="D2132" t="s">
        <v>38</v>
      </c>
      <c r="E2132" t="s">
        <v>39</v>
      </c>
      <c r="F2132">
        <v>8</v>
      </c>
      <c r="G2132" t="s">
        <v>25</v>
      </c>
      <c r="H2132" t="s">
        <v>40</v>
      </c>
      <c r="I2132">
        <v>15.6</v>
      </c>
      <c r="J2132" t="s">
        <v>43</v>
      </c>
      <c r="K2132">
        <v>4.5</v>
      </c>
      <c r="L2132">
        <v>2.16</v>
      </c>
      <c r="M2132" t="s">
        <v>22</v>
      </c>
      <c r="N2132">
        <v>1265.97</v>
      </c>
      <c r="O2132" s="5">
        <f>(ScoreCard!$E$3-laptop_prices3[[#This Row],[Price ($)]])/ScoreCard!$E$3*ScoreCard!$E$5</f>
        <v>4.4143300998900799</v>
      </c>
      <c r="P2132" s="5">
        <f>laptop_prices3[[#This Row],[RAM (GB)]]/ScoreCard!$F$3*ScoreCard!$F$5</f>
        <v>0.875</v>
      </c>
      <c r="Q2132" s="5">
        <f>laptop_prices3[[#This Row],[Screen Size (inch)]]/ScoreCard!$G$3*ScoreCard!$G$5</f>
        <v>1.8034682080924855</v>
      </c>
      <c r="R2132" s="5">
        <f>laptop_prices3[[#This Row],[Battery Life (hours)]]/ScoreCard!$H$3*ScoreCard!$H$5</f>
        <v>2.625</v>
      </c>
      <c r="S2132" s="5">
        <f>ScoreCard!$I$3-laptop_prices3[[#This Row],[Weight (kg)]]/ScoreCard!$I$3*ScoreCard!$I$5</f>
        <v>2.2657142857142856</v>
      </c>
      <c r="T2132" s="6" cm="1">
        <f t="array" ref="T2132">_xlfn.IFS(laptop_prices3[[#This Row],[Storage]]="512GB SSD", 512, laptop_prices3[[#This Row],[Storage]] = "1TB SSD", 1000, laptop_prices3[[#This Row],[Storage]] = "2TB SSD", 2000, laptop_prices3[[#This Row],[Storage]]= "256GB SSD", 256, laptop_prices3[[#This Row],[Storage]] = "1TB HDD", 1000*0.7)</f>
        <v>2000</v>
      </c>
      <c r="U2132" s="5">
        <f>laptop_prices3[[#This Row],[Storage Raw Value]]/ScoreCard!$J$3*ScoreCard!$J$5</f>
        <v>8</v>
      </c>
    </row>
    <row r="2133" spans="2:21" x14ac:dyDescent="0.2">
      <c r="B2133" s="4" cm="1">
        <f t="array" ref="B2133">SUM(laptop_prices3[[#This Row],[RAM Comp]:[Weight Comp]]+laptop_prices3[[#This Row],[Storage Comp]])</f>
        <v>18.373571428571427</v>
      </c>
      <c r="C2133">
        <v>2131</v>
      </c>
      <c r="D2133" t="s">
        <v>11</v>
      </c>
      <c r="E2133" t="s">
        <v>24</v>
      </c>
      <c r="F2133">
        <v>8</v>
      </c>
      <c r="G2133" t="s">
        <v>42</v>
      </c>
      <c r="H2133" t="s">
        <v>20</v>
      </c>
      <c r="I2133">
        <v>17.3</v>
      </c>
      <c r="J2133" t="s">
        <v>43</v>
      </c>
      <c r="K2133">
        <v>4.2</v>
      </c>
      <c r="L2133">
        <v>2.89</v>
      </c>
      <c r="M2133" t="s">
        <v>16</v>
      </c>
      <c r="N2133">
        <v>1251.71</v>
      </c>
      <c r="O2133" s="5">
        <f>(ScoreCard!$E$3-laptop_prices3[[#This Row],[Price ($)]])/ScoreCard!$E$3*ScoreCard!$E$5</f>
        <v>4.4209271383472055</v>
      </c>
      <c r="P2133" s="5">
        <f>laptop_prices3[[#This Row],[RAM (GB)]]/ScoreCard!$F$3*ScoreCard!$F$5</f>
        <v>0.875</v>
      </c>
      <c r="Q2133" s="5">
        <f>laptop_prices3[[#This Row],[Screen Size (inch)]]/ScoreCard!$G$3*ScoreCard!$G$5</f>
        <v>2</v>
      </c>
      <c r="R2133" s="5">
        <f>laptop_prices3[[#This Row],[Battery Life (hours)]]/ScoreCard!$H$3*ScoreCard!$H$5</f>
        <v>2.4500000000000002</v>
      </c>
      <c r="S2133" s="5">
        <f>ScoreCard!$I$3-laptop_prices3[[#This Row],[Weight (kg)]]/ScoreCard!$I$3*ScoreCard!$I$5</f>
        <v>1.8485714285714285</v>
      </c>
      <c r="T2133" s="6" cm="1">
        <f t="array" ref="T2133">_xlfn.IFS(laptop_prices3[[#This Row],[Storage]]="512GB SSD", 512, laptop_prices3[[#This Row],[Storage]] = "1TB SSD", 1000, laptop_prices3[[#This Row],[Storage]] = "2TB SSD", 2000, laptop_prices3[[#This Row],[Storage]]= "256GB SSD", 256, laptop_prices3[[#This Row],[Storage]] = "1TB HDD", 1000*0.7)</f>
        <v>700</v>
      </c>
      <c r="U2133" s="5">
        <f>laptop_prices3[[#This Row],[Storage Raw Value]]/ScoreCard!$J$3*ScoreCard!$J$5</f>
        <v>2.8</v>
      </c>
    </row>
    <row r="2134" spans="2:21" x14ac:dyDescent="0.2">
      <c r="B2134" s="4" cm="1">
        <f t="array" ref="B2134">SUM(laptop_prices3[[#This Row],[RAM Comp]:[Weight Comp]]+laptop_prices3[[#This Row],[Storage Comp]])</f>
        <v>22.055849160473436</v>
      </c>
      <c r="C2134">
        <v>2132</v>
      </c>
      <c r="D2134" t="s">
        <v>33</v>
      </c>
      <c r="E2134" t="s">
        <v>39</v>
      </c>
      <c r="F2134">
        <v>32</v>
      </c>
      <c r="G2134" t="s">
        <v>42</v>
      </c>
      <c r="H2134" t="s">
        <v>14</v>
      </c>
      <c r="I2134">
        <v>15.6</v>
      </c>
      <c r="J2134" t="s">
        <v>21</v>
      </c>
      <c r="K2134">
        <v>6.8</v>
      </c>
      <c r="L2134">
        <v>3.35</v>
      </c>
      <c r="M2134" t="s">
        <v>16</v>
      </c>
      <c r="N2134">
        <v>1220.23</v>
      </c>
      <c r="O2134" s="5">
        <f>(ScoreCard!$E$3-laptop_prices3[[#This Row],[Price ($)]])/ScoreCard!$E$3*ScoreCard!$E$5</f>
        <v>4.4354905864980001</v>
      </c>
      <c r="P2134" s="5">
        <f>laptop_prices3[[#This Row],[RAM (GB)]]/ScoreCard!$F$3*ScoreCard!$F$5</f>
        <v>3.5</v>
      </c>
      <c r="Q2134" s="5">
        <f>laptop_prices3[[#This Row],[Screen Size (inch)]]/ScoreCard!$G$3*ScoreCard!$G$5</f>
        <v>1.8034682080924855</v>
      </c>
      <c r="R2134" s="5">
        <f>laptop_prices3[[#This Row],[Battery Life (hours)]]/ScoreCard!$H$3*ScoreCard!$H$5</f>
        <v>3.9666666666666668</v>
      </c>
      <c r="S2134" s="5">
        <f>ScoreCard!$I$3-laptop_prices3[[#This Row],[Weight (kg)]]/ScoreCard!$I$3*ScoreCard!$I$5</f>
        <v>1.5857142857142856</v>
      </c>
      <c r="T2134" s="6" cm="1">
        <f t="array" ref="T2134">_xlfn.IFS(laptop_prices3[[#This Row],[Storage]]="512GB SSD", 512, laptop_prices3[[#This Row],[Storage]] = "1TB SSD", 1000, laptop_prices3[[#This Row],[Storage]] = "2TB SSD", 2000, laptop_prices3[[#This Row],[Storage]]= "256GB SSD", 256, laptop_prices3[[#This Row],[Storage]] = "1TB HDD", 1000*0.7)</f>
        <v>700</v>
      </c>
      <c r="U2134" s="5">
        <f>laptop_prices3[[#This Row],[Storage Raw Value]]/ScoreCard!$J$3*ScoreCard!$J$5</f>
        <v>2.8</v>
      </c>
    </row>
    <row r="2135" spans="2:21" x14ac:dyDescent="0.2">
      <c r="B2135" s="4" cm="1">
        <f t="array" ref="B2135">SUM(laptop_prices3[[#This Row],[RAM Comp]:[Weight Comp]]+laptop_prices3[[#This Row],[Storage Comp]])</f>
        <v>39.444238921001926</v>
      </c>
      <c r="C2135">
        <v>2133</v>
      </c>
      <c r="D2135" t="s">
        <v>45</v>
      </c>
      <c r="E2135" t="s">
        <v>39</v>
      </c>
      <c r="F2135">
        <v>8</v>
      </c>
      <c r="G2135" t="s">
        <v>25</v>
      </c>
      <c r="H2135" t="s">
        <v>40</v>
      </c>
      <c r="I2135">
        <v>13.3</v>
      </c>
      <c r="J2135" t="s">
        <v>15</v>
      </c>
      <c r="K2135">
        <v>5.3</v>
      </c>
      <c r="L2135">
        <v>2.73</v>
      </c>
      <c r="M2135" t="s">
        <v>46</v>
      </c>
      <c r="N2135">
        <v>1141.9000000000001</v>
      </c>
      <c r="O2135" s="5">
        <f>(ScoreCard!$E$3-laptop_prices3[[#This Row],[Price ($)]])/ScoreCard!$E$3*ScoreCard!$E$5</f>
        <v>4.4717280354704165</v>
      </c>
      <c r="P2135" s="5">
        <f>laptop_prices3[[#This Row],[RAM (GB)]]/ScoreCard!$F$3*ScoreCard!$F$5</f>
        <v>0.875</v>
      </c>
      <c r="Q2135" s="5">
        <f>laptop_prices3[[#This Row],[Screen Size (inch)]]/ScoreCard!$G$3*ScoreCard!$G$5</f>
        <v>1.5375722543352601</v>
      </c>
      <c r="R2135" s="5">
        <f>laptop_prices3[[#This Row],[Battery Life (hours)]]/ScoreCard!$H$3*ScoreCard!$H$5</f>
        <v>3.0916666666666668</v>
      </c>
      <c r="S2135" s="5">
        <f>ScoreCard!$I$3-laptop_prices3[[#This Row],[Weight (kg)]]/ScoreCard!$I$3*ScoreCard!$I$5</f>
        <v>1.94</v>
      </c>
      <c r="T2135" s="6" cm="1">
        <f t="array" ref="T2135">_xlfn.IFS(laptop_prices3[[#This Row],[Storage]]="512GB SSD", 512, laptop_prices3[[#This Row],[Storage]] = "1TB SSD", 1000, laptop_prices3[[#This Row],[Storage]] = "2TB SSD", 2000, laptop_prices3[[#This Row],[Storage]]= "256GB SSD", 256, laptop_prices3[[#This Row],[Storage]] = "1TB HDD", 1000*0.7)</f>
        <v>2000</v>
      </c>
      <c r="U2135" s="5">
        <f>laptop_prices3[[#This Row],[Storage Raw Value]]/ScoreCard!$J$3*ScoreCard!$J$5</f>
        <v>8</v>
      </c>
    </row>
    <row r="2136" spans="2:21" x14ac:dyDescent="0.2">
      <c r="B2136" s="4" cm="1">
        <f t="array" ref="B2136">SUM(laptop_prices3[[#This Row],[RAM Comp]:[Weight Comp]]+laptop_prices3[[#This Row],[Storage Comp]])</f>
        <v>40.561206303330579</v>
      </c>
      <c r="C2136">
        <v>2134</v>
      </c>
      <c r="D2136" t="s">
        <v>47</v>
      </c>
      <c r="E2136" t="s">
        <v>31</v>
      </c>
      <c r="F2136">
        <v>4</v>
      </c>
      <c r="G2136" t="s">
        <v>25</v>
      </c>
      <c r="H2136" t="s">
        <v>44</v>
      </c>
      <c r="I2136">
        <v>15.6</v>
      </c>
      <c r="J2136" t="s">
        <v>43</v>
      </c>
      <c r="K2136">
        <v>6.5</v>
      </c>
      <c r="L2136">
        <v>1.7</v>
      </c>
      <c r="M2136" t="s">
        <v>30</v>
      </c>
      <c r="N2136">
        <v>643.52</v>
      </c>
      <c r="O2136" s="5">
        <f>(ScoreCard!$E$3-laptop_prices3[[#This Row],[Price ($)]])/ScoreCard!$E$3*ScoreCard!$E$5</f>
        <v>4.7022912911690353</v>
      </c>
      <c r="P2136" s="5">
        <f>laptop_prices3[[#This Row],[RAM (GB)]]/ScoreCard!$F$3*ScoreCard!$F$5</f>
        <v>0.4375</v>
      </c>
      <c r="Q2136" s="5">
        <f>laptop_prices3[[#This Row],[Screen Size (inch)]]/ScoreCard!$G$3*ScoreCard!$G$5</f>
        <v>1.8034682080924855</v>
      </c>
      <c r="R2136" s="5">
        <f>laptop_prices3[[#This Row],[Battery Life (hours)]]/ScoreCard!$H$3*ScoreCard!$H$5</f>
        <v>3.7916666666666665</v>
      </c>
      <c r="S2136" s="5">
        <f>ScoreCard!$I$3-laptop_prices3[[#This Row],[Weight (kg)]]/ScoreCard!$I$3*ScoreCard!$I$5</f>
        <v>2.5285714285714285</v>
      </c>
      <c r="T2136" s="6" cm="1">
        <f t="array" ref="T2136">_xlfn.IFS(laptop_prices3[[#This Row],[Storage]]="512GB SSD", 512, laptop_prices3[[#This Row],[Storage]] = "1TB SSD", 1000, laptop_prices3[[#This Row],[Storage]] = "2TB SSD", 2000, laptop_prices3[[#This Row],[Storage]]= "256GB SSD", 256, laptop_prices3[[#This Row],[Storage]] = "1TB HDD", 1000*0.7)</f>
        <v>2000</v>
      </c>
      <c r="U2136" s="5">
        <f>laptop_prices3[[#This Row],[Storage Raw Value]]/ScoreCard!$J$3*ScoreCard!$J$5</f>
        <v>8</v>
      </c>
    </row>
    <row r="2137" spans="2:21" x14ac:dyDescent="0.2">
      <c r="B2137" s="4" cm="1">
        <f t="array" ref="B2137">SUM(laptop_prices3[[#This Row],[RAM Comp]:[Weight Comp]]+laptop_prices3[[#This Row],[Storage Comp]])</f>
        <v>30.156325350949629</v>
      </c>
      <c r="C2137">
        <v>2135</v>
      </c>
      <c r="D2137" t="s">
        <v>33</v>
      </c>
      <c r="E2137" t="s">
        <v>12</v>
      </c>
      <c r="F2137">
        <v>32</v>
      </c>
      <c r="G2137" t="s">
        <v>19</v>
      </c>
      <c r="H2137" t="s">
        <v>44</v>
      </c>
      <c r="I2137">
        <v>15.6</v>
      </c>
      <c r="J2137" t="s">
        <v>27</v>
      </c>
      <c r="K2137">
        <v>11.4</v>
      </c>
      <c r="L2137">
        <v>2.27</v>
      </c>
      <c r="M2137" t="s">
        <v>16</v>
      </c>
      <c r="N2137">
        <v>1658.56</v>
      </c>
      <c r="O2137" s="5">
        <f>(ScoreCard!$E$3-laptop_prices3[[#This Row],[Price ($)]])/ScoreCard!$E$3*ScoreCard!$E$5</f>
        <v>4.2327079871353126</v>
      </c>
      <c r="P2137" s="5">
        <f>laptop_prices3[[#This Row],[RAM (GB)]]/ScoreCard!$F$3*ScoreCard!$F$5</f>
        <v>3.5</v>
      </c>
      <c r="Q2137" s="5">
        <f>laptop_prices3[[#This Row],[Screen Size (inch)]]/ScoreCard!$G$3*ScoreCard!$G$5</f>
        <v>1.8034682080924855</v>
      </c>
      <c r="R2137" s="5">
        <f>laptop_prices3[[#This Row],[Battery Life (hours)]]/ScoreCard!$H$3*ScoreCard!$H$5</f>
        <v>6.65</v>
      </c>
      <c r="S2137" s="5">
        <f>ScoreCard!$I$3-laptop_prices3[[#This Row],[Weight (kg)]]/ScoreCard!$I$3*ScoreCard!$I$5</f>
        <v>2.2028571428571428</v>
      </c>
      <c r="T2137" s="6" cm="1">
        <f t="array" ref="T2137">_xlfn.IFS(laptop_prices3[[#This Row],[Storage]]="512GB SSD", 512, laptop_prices3[[#This Row],[Storage]] = "1TB SSD", 1000, laptop_prices3[[#This Row],[Storage]] = "2TB SSD", 2000, laptop_prices3[[#This Row],[Storage]]= "256GB SSD", 256, laptop_prices3[[#This Row],[Storage]] = "1TB HDD", 1000*0.7)</f>
        <v>1000</v>
      </c>
      <c r="U2137" s="5">
        <f>laptop_prices3[[#This Row],[Storage Raw Value]]/ScoreCard!$J$3*ScoreCard!$J$5</f>
        <v>4</v>
      </c>
    </row>
    <row r="2138" spans="2:21" x14ac:dyDescent="0.2">
      <c r="B2138" s="4" cm="1">
        <f t="array" ref="B2138">SUM(laptop_prices3[[#This Row],[RAM Comp]:[Weight Comp]]+laptop_prices3[[#This Row],[Storage Comp]])</f>
        <v>41.320667492430502</v>
      </c>
      <c r="C2138">
        <v>2136</v>
      </c>
      <c r="D2138" t="s">
        <v>47</v>
      </c>
      <c r="E2138" t="s">
        <v>48</v>
      </c>
      <c r="F2138">
        <v>16</v>
      </c>
      <c r="G2138" t="s">
        <v>25</v>
      </c>
      <c r="H2138" t="s">
        <v>26</v>
      </c>
      <c r="I2138">
        <v>13.3</v>
      </c>
      <c r="J2138" t="s">
        <v>27</v>
      </c>
      <c r="K2138">
        <v>5.9</v>
      </c>
      <c r="L2138">
        <v>1.59</v>
      </c>
      <c r="M2138" t="s">
        <v>30</v>
      </c>
      <c r="N2138">
        <v>3263.4</v>
      </c>
      <c r="O2138" s="5">
        <f>(ScoreCard!$E$3-laptop_prices3[[#This Row],[Price ($)]])/ScoreCard!$E$3*ScoreCard!$E$5</f>
        <v>3.4902682117121953</v>
      </c>
      <c r="P2138" s="5">
        <f>laptop_prices3[[#This Row],[RAM (GB)]]/ScoreCard!$F$3*ScoreCard!$F$5</f>
        <v>1.75</v>
      </c>
      <c r="Q2138" s="5">
        <f>laptop_prices3[[#This Row],[Screen Size (inch)]]/ScoreCard!$G$3*ScoreCard!$G$5</f>
        <v>1.5375722543352601</v>
      </c>
      <c r="R2138" s="5">
        <f>laptop_prices3[[#This Row],[Battery Life (hours)]]/ScoreCard!$H$3*ScoreCard!$H$5</f>
        <v>3.4416666666666669</v>
      </c>
      <c r="S2138" s="5">
        <f>ScoreCard!$I$3-laptop_prices3[[#This Row],[Weight (kg)]]/ScoreCard!$I$3*ScoreCard!$I$5</f>
        <v>2.5914285714285716</v>
      </c>
      <c r="T2138" s="6" cm="1">
        <f t="array" ref="T2138">_xlfn.IFS(laptop_prices3[[#This Row],[Storage]]="512GB SSD", 512, laptop_prices3[[#This Row],[Storage]] = "1TB SSD", 1000, laptop_prices3[[#This Row],[Storage]] = "2TB SSD", 2000, laptop_prices3[[#This Row],[Storage]]= "256GB SSD", 256, laptop_prices3[[#This Row],[Storage]] = "1TB HDD", 1000*0.7)</f>
        <v>2000</v>
      </c>
      <c r="U2138" s="5">
        <f>laptop_prices3[[#This Row],[Storage Raw Value]]/ScoreCard!$J$3*ScoreCard!$J$5</f>
        <v>8</v>
      </c>
    </row>
    <row r="2139" spans="2:21" x14ac:dyDescent="0.2">
      <c r="B2139" s="4" cm="1">
        <f t="array" ref="B2139">SUM(laptop_prices3[[#This Row],[RAM Comp]:[Weight Comp]]+laptop_prices3[[#This Row],[Storage Comp]])</f>
        <v>43.18766377649326</v>
      </c>
      <c r="C2139">
        <v>2137</v>
      </c>
      <c r="D2139" t="s">
        <v>34</v>
      </c>
      <c r="E2139" t="s">
        <v>24</v>
      </c>
      <c r="F2139">
        <v>4</v>
      </c>
      <c r="G2139" t="s">
        <v>25</v>
      </c>
      <c r="H2139" t="s">
        <v>26</v>
      </c>
      <c r="I2139">
        <v>14</v>
      </c>
      <c r="J2139" t="s">
        <v>15</v>
      </c>
      <c r="K2139">
        <v>11.3</v>
      </c>
      <c r="L2139">
        <v>1.68</v>
      </c>
      <c r="M2139" t="s">
        <v>46</v>
      </c>
      <c r="N2139">
        <v>1206.82</v>
      </c>
      <c r="O2139" s="5">
        <f>(ScoreCard!$E$3-laptop_prices3[[#This Row],[Price ($)]])/ScoreCard!$E$3*ScoreCard!$E$5</f>
        <v>4.441694393350037</v>
      </c>
      <c r="P2139" s="5">
        <f>laptop_prices3[[#This Row],[RAM (GB)]]/ScoreCard!$F$3*ScoreCard!$F$5</f>
        <v>0.4375</v>
      </c>
      <c r="Q2139" s="5">
        <f>laptop_prices3[[#This Row],[Screen Size (inch)]]/ScoreCard!$G$3*ScoreCard!$G$5</f>
        <v>1.6184971098265895</v>
      </c>
      <c r="R2139" s="5">
        <f>laptop_prices3[[#This Row],[Battery Life (hours)]]/ScoreCard!$H$3*ScoreCard!$H$5</f>
        <v>6.5916666666666677</v>
      </c>
      <c r="S2139" s="5">
        <f>ScoreCard!$I$3-laptop_prices3[[#This Row],[Weight (kg)]]/ScoreCard!$I$3*ScoreCard!$I$5</f>
        <v>2.54</v>
      </c>
      <c r="T2139" s="6" cm="1">
        <f t="array" ref="T2139">_xlfn.IFS(laptop_prices3[[#This Row],[Storage]]="512GB SSD", 512, laptop_prices3[[#This Row],[Storage]] = "1TB SSD", 1000, laptop_prices3[[#This Row],[Storage]] = "2TB SSD", 2000, laptop_prices3[[#This Row],[Storage]]= "256GB SSD", 256, laptop_prices3[[#This Row],[Storage]] = "1TB HDD", 1000*0.7)</f>
        <v>2000</v>
      </c>
      <c r="U2139" s="5">
        <f>laptop_prices3[[#This Row],[Storage Raw Value]]/ScoreCard!$J$3*ScoreCard!$J$5</f>
        <v>8</v>
      </c>
    </row>
    <row r="2140" spans="2:21" x14ac:dyDescent="0.2">
      <c r="B2140" s="4" cm="1">
        <f t="array" ref="B2140">SUM(laptop_prices3[[#This Row],[RAM Comp]:[Weight Comp]]+laptop_prices3[[#This Row],[Storage Comp]])</f>
        <v>31.657782824112303</v>
      </c>
      <c r="C2140">
        <v>2138</v>
      </c>
      <c r="D2140" t="s">
        <v>28</v>
      </c>
      <c r="E2140" t="s">
        <v>39</v>
      </c>
      <c r="F2140">
        <v>64</v>
      </c>
      <c r="G2140" t="s">
        <v>19</v>
      </c>
      <c r="H2140" t="s">
        <v>20</v>
      </c>
      <c r="I2140">
        <v>14</v>
      </c>
      <c r="J2140" t="s">
        <v>27</v>
      </c>
      <c r="K2140">
        <v>9.3000000000000007</v>
      </c>
      <c r="L2140">
        <v>3.3</v>
      </c>
      <c r="M2140" t="s">
        <v>46</v>
      </c>
      <c r="N2140">
        <v>4069.21</v>
      </c>
      <c r="O2140" s="5">
        <f>(ScoreCard!$E$3-laptop_prices3[[#This Row],[Price ($)]])/ScoreCard!$E$3*ScoreCard!$E$5</f>
        <v>3.1174800238344611</v>
      </c>
      <c r="P2140" s="5">
        <f>laptop_prices3[[#This Row],[RAM (GB)]]/ScoreCard!$F$3*ScoreCard!$F$5</f>
        <v>7</v>
      </c>
      <c r="Q2140" s="5">
        <f>laptop_prices3[[#This Row],[Screen Size (inch)]]/ScoreCard!$G$3*ScoreCard!$G$5</f>
        <v>1.6184971098265895</v>
      </c>
      <c r="R2140" s="5">
        <f>laptop_prices3[[#This Row],[Battery Life (hours)]]/ScoreCard!$H$3*ScoreCard!$H$5</f>
        <v>5.4249999999999998</v>
      </c>
      <c r="S2140" s="5">
        <f>ScoreCard!$I$3-laptop_prices3[[#This Row],[Weight (kg)]]/ScoreCard!$I$3*ScoreCard!$I$5</f>
        <v>1.6142857142857143</v>
      </c>
      <c r="T2140" s="6" cm="1">
        <f t="array" ref="T2140">_xlfn.IFS(laptop_prices3[[#This Row],[Storage]]="512GB SSD", 512, laptop_prices3[[#This Row],[Storage]] = "1TB SSD", 1000, laptop_prices3[[#This Row],[Storage]] = "2TB SSD", 2000, laptop_prices3[[#This Row],[Storage]]= "256GB SSD", 256, laptop_prices3[[#This Row],[Storage]] = "1TB HDD", 1000*0.7)</f>
        <v>1000</v>
      </c>
      <c r="U2140" s="5">
        <f>laptop_prices3[[#This Row],[Storage Raw Value]]/ScoreCard!$J$3*ScoreCard!$J$5</f>
        <v>4</v>
      </c>
    </row>
    <row r="2141" spans="2:21" x14ac:dyDescent="0.2">
      <c r="B2141" s="4" cm="1">
        <f t="array" ref="B2141">SUM(laptop_prices3[[#This Row],[RAM Comp]:[Weight Comp]]+laptop_prices3[[#This Row],[Storage Comp]])</f>
        <v>16.206777731902008</v>
      </c>
      <c r="C2141">
        <v>2139</v>
      </c>
      <c r="D2141" t="s">
        <v>23</v>
      </c>
      <c r="E2141" t="s">
        <v>39</v>
      </c>
      <c r="F2141">
        <v>4</v>
      </c>
      <c r="G2141" t="s">
        <v>13</v>
      </c>
      <c r="H2141" t="s">
        <v>20</v>
      </c>
      <c r="I2141">
        <v>15.6</v>
      </c>
      <c r="J2141" t="s">
        <v>27</v>
      </c>
      <c r="K2141">
        <v>6.2</v>
      </c>
      <c r="L2141">
        <v>2.35</v>
      </c>
      <c r="M2141" t="s">
        <v>16</v>
      </c>
      <c r="N2141">
        <v>1639.33</v>
      </c>
      <c r="O2141" s="5">
        <f>(ScoreCard!$E$3-laptop_prices3[[#This Row],[Price ($)]])/ScoreCard!$E$3*ScoreCard!$E$5</f>
        <v>4.241604273918659</v>
      </c>
      <c r="P2141" s="5">
        <f>laptop_prices3[[#This Row],[RAM (GB)]]/ScoreCard!$F$3*ScoreCard!$F$5</f>
        <v>0.4375</v>
      </c>
      <c r="Q2141" s="5">
        <f>laptop_prices3[[#This Row],[Screen Size (inch)]]/ScoreCard!$G$3*ScoreCard!$G$5</f>
        <v>1.8034682080924855</v>
      </c>
      <c r="R2141" s="5">
        <f>laptop_prices3[[#This Row],[Battery Life (hours)]]/ScoreCard!$H$3*ScoreCard!$H$5</f>
        <v>3.6166666666666671</v>
      </c>
      <c r="S2141" s="5">
        <f>ScoreCard!$I$3-laptop_prices3[[#This Row],[Weight (kg)]]/ScoreCard!$I$3*ScoreCard!$I$5</f>
        <v>2.157142857142857</v>
      </c>
      <c r="T2141" s="6" cm="1">
        <f t="array" ref="T2141">_xlfn.IFS(laptop_prices3[[#This Row],[Storage]]="512GB SSD", 512, laptop_prices3[[#This Row],[Storage]] = "1TB SSD", 1000, laptop_prices3[[#This Row],[Storage]] = "2TB SSD", 2000, laptop_prices3[[#This Row],[Storage]]= "256GB SSD", 256, laptop_prices3[[#This Row],[Storage]] = "1TB HDD", 1000*0.7)</f>
        <v>512</v>
      </c>
      <c r="U2141" s="5">
        <f>laptop_prices3[[#This Row],[Storage Raw Value]]/ScoreCard!$J$3*ScoreCard!$J$5</f>
        <v>2.048</v>
      </c>
    </row>
    <row r="2142" spans="2:21" x14ac:dyDescent="0.2">
      <c r="B2142" s="4" cm="1">
        <f t="array" ref="B2142">SUM(laptop_prices3[[#This Row],[RAM Comp]:[Weight Comp]]+laptop_prices3[[#This Row],[Storage Comp]])</f>
        <v>14.44592568125516</v>
      </c>
      <c r="C2142">
        <v>2140</v>
      </c>
      <c r="D2142" t="s">
        <v>17</v>
      </c>
      <c r="E2142" t="s">
        <v>48</v>
      </c>
      <c r="F2142">
        <v>16</v>
      </c>
      <c r="G2142" t="s">
        <v>29</v>
      </c>
      <c r="H2142" t="s">
        <v>26</v>
      </c>
      <c r="I2142">
        <v>14</v>
      </c>
      <c r="J2142" t="s">
        <v>15</v>
      </c>
      <c r="K2142">
        <v>7.8</v>
      </c>
      <c r="L2142">
        <v>1.87</v>
      </c>
      <c r="M2142" t="s">
        <v>22</v>
      </c>
      <c r="N2142">
        <v>2523.65</v>
      </c>
      <c r="O2142" s="5">
        <f>(ScoreCard!$E$3-laptop_prices3[[#This Row],[Price ($)]])/ScoreCard!$E$3*ScoreCard!$E$5</f>
        <v>3.832495364493314</v>
      </c>
      <c r="P2142" s="5">
        <f>laptop_prices3[[#This Row],[RAM (GB)]]/ScoreCard!$F$3*ScoreCard!$F$5</f>
        <v>1.75</v>
      </c>
      <c r="Q2142" s="5">
        <f>laptop_prices3[[#This Row],[Screen Size (inch)]]/ScoreCard!$G$3*ScoreCard!$G$5</f>
        <v>1.6184971098265895</v>
      </c>
      <c r="R2142" s="5">
        <f>laptop_prices3[[#This Row],[Battery Life (hours)]]/ScoreCard!$H$3*ScoreCard!$H$5</f>
        <v>4.55</v>
      </c>
      <c r="S2142" s="5">
        <f>ScoreCard!$I$3-laptop_prices3[[#This Row],[Weight (kg)]]/ScoreCard!$I$3*ScoreCard!$I$5</f>
        <v>2.4314285714285715</v>
      </c>
      <c r="T2142" s="6" cm="1">
        <f t="array" ref="T2142">_xlfn.IFS(laptop_prices3[[#This Row],[Storage]]="512GB SSD", 512, laptop_prices3[[#This Row],[Storage]] = "1TB SSD", 1000, laptop_prices3[[#This Row],[Storage]] = "2TB SSD", 2000, laptop_prices3[[#This Row],[Storage]]= "256GB SSD", 256, laptop_prices3[[#This Row],[Storage]] = "1TB HDD", 1000*0.7)</f>
        <v>256</v>
      </c>
      <c r="U2142" s="5">
        <f>laptop_prices3[[#This Row],[Storage Raw Value]]/ScoreCard!$J$3*ScoreCard!$J$5</f>
        <v>1.024</v>
      </c>
    </row>
    <row r="2143" spans="2:21" x14ac:dyDescent="0.2">
      <c r="B2143" s="4" cm="1">
        <f t="array" ref="B2143">SUM(laptop_prices3[[#This Row],[RAM Comp]:[Weight Comp]]+laptop_prices3[[#This Row],[Storage Comp]])</f>
        <v>16.090047619047617</v>
      </c>
      <c r="C2143">
        <v>2141</v>
      </c>
      <c r="D2143" t="s">
        <v>17</v>
      </c>
      <c r="E2143" t="s">
        <v>37</v>
      </c>
      <c r="F2143">
        <v>16</v>
      </c>
      <c r="G2143" t="s">
        <v>29</v>
      </c>
      <c r="H2143" t="s">
        <v>32</v>
      </c>
      <c r="I2143">
        <v>17.3</v>
      </c>
      <c r="J2143" t="s">
        <v>27</v>
      </c>
      <c r="K2143">
        <v>9.6999999999999993</v>
      </c>
      <c r="L2143">
        <v>1.6</v>
      </c>
      <c r="M2143" t="s">
        <v>30</v>
      </c>
      <c r="N2143">
        <v>5070.16</v>
      </c>
      <c r="O2143" s="5">
        <f>(ScoreCard!$E$3-laptop_prices3[[#This Row],[Price ($)]])/ScoreCard!$E$3*ScoreCard!$E$5</f>
        <v>2.6544151119368458</v>
      </c>
      <c r="P2143" s="5">
        <f>laptop_prices3[[#This Row],[RAM (GB)]]/ScoreCard!$F$3*ScoreCard!$F$5</f>
        <v>1.75</v>
      </c>
      <c r="Q2143" s="5">
        <f>laptop_prices3[[#This Row],[Screen Size (inch)]]/ScoreCard!$G$3*ScoreCard!$G$5</f>
        <v>2</v>
      </c>
      <c r="R2143" s="5">
        <f>laptop_prices3[[#This Row],[Battery Life (hours)]]/ScoreCard!$H$3*ScoreCard!$H$5</f>
        <v>5.6583333333333323</v>
      </c>
      <c r="S2143" s="5">
        <f>ScoreCard!$I$3-laptop_prices3[[#This Row],[Weight (kg)]]/ScoreCard!$I$3*ScoreCard!$I$5</f>
        <v>2.5857142857142854</v>
      </c>
      <c r="T2143" s="6" cm="1">
        <f t="array" ref="T2143">_xlfn.IFS(laptop_prices3[[#This Row],[Storage]]="512GB SSD", 512, laptop_prices3[[#This Row],[Storage]] = "1TB SSD", 1000, laptop_prices3[[#This Row],[Storage]] = "2TB SSD", 2000, laptop_prices3[[#This Row],[Storage]]= "256GB SSD", 256, laptop_prices3[[#This Row],[Storage]] = "1TB HDD", 1000*0.7)</f>
        <v>256</v>
      </c>
      <c r="U2143" s="5">
        <f>laptop_prices3[[#This Row],[Storage Raw Value]]/ScoreCard!$J$3*ScoreCard!$J$5</f>
        <v>1.024</v>
      </c>
    </row>
    <row r="2144" spans="2:21" x14ac:dyDescent="0.2">
      <c r="B2144" s="4" cm="1">
        <f t="array" ref="B2144">SUM(laptop_prices3[[#This Row],[RAM Comp]:[Weight Comp]]+laptop_prices3[[#This Row],[Storage Comp]])</f>
        <v>21.929404761904763</v>
      </c>
      <c r="C2144">
        <v>2142</v>
      </c>
      <c r="D2144" t="s">
        <v>17</v>
      </c>
      <c r="E2144" t="s">
        <v>24</v>
      </c>
      <c r="F2144">
        <v>4</v>
      </c>
      <c r="G2144" t="s">
        <v>42</v>
      </c>
      <c r="H2144" t="s">
        <v>44</v>
      </c>
      <c r="I2144">
        <v>17.3</v>
      </c>
      <c r="J2144" t="s">
        <v>27</v>
      </c>
      <c r="K2144">
        <v>9.4</v>
      </c>
      <c r="L2144">
        <v>1.21</v>
      </c>
      <c r="M2144" t="s">
        <v>16</v>
      </c>
      <c r="N2144">
        <v>1437.22</v>
      </c>
      <c r="O2144" s="5">
        <f>(ScoreCard!$E$3-laptop_prices3[[#This Row],[Price ($)]])/ScoreCard!$E$3*ScoreCard!$E$5</f>
        <v>4.3351054971002636</v>
      </c>
      <c r="P2144" s="5">
        <f>laptop_prices3[[#This Row],[RAM (GB)]]/ScoreCard!$F$3*ScoreCard!$F$5</f>
        <v>0.4375</v>
      </c>
      <c r="Q2144" s="5">
        <f>laptop_prices3[[#This Row],[Screen Size (inch)]]/ScoreCard!$G$3*ScoreCard!$G$5</f>
        <v>2</v>
      </c>
      <c r="R2144" s="5">
        <f>laptop_prices3[[#This Row],[Battery Life (hours)]]/ScoreCard!$H$3*ScoreCard!$H$5</f>
        <v>5.4833333333333334</v>
      </c>
      <c r="S2144" s="5">
        <f>ScoreCard!$I$3-laptop_prices3[[#This Row],[Weight (kg)]]/ScoreCard!$I$3*ScoreCard!$I$5</f>
        <v>2.8085714285714287</v>
      </c>
      <c r="T2144" s="6" cm="1">
        <f t="array" ref="T2144">_xlfn.IFS(laptop_prices3[[#This Row],[Storage]]="512GB SSD", 512, laptop_prices3[[#This Row],[Storage]] = "1TB SSD", 1000, laptop_prices3[[#This Row],[Storage]] = "2TB SSD", 2000, laptop_prices3[[#This Row],[Storage]]= "256GB SSD", 256, laptop_prices3[[#This Row],[Storage]] = "1TB HDD", 1000*0.7)</f>
        <v>700</v>
      </c>
      <c r="U2144" s="5">
        <f>laptop_prices3[[#This Row],[Storage Raw Value]]/ScoreCard!$J$3*ScoreCard!$J$5</f>
        <v>2.8</v>
      </c>
    </row>
    <row r="2145" spans="2:21" x14ac:dyDescent="0.2">
      <c r="B2145" s="4" cm="1">
        <f t="array" ref="B2145">SUM(laptop_prices3[[#This Row],[RAM Comp]:[Weight Comp]]+laptop_prices3[[#This Row],[Storage Comp]])</f>
        <v>20.143881778144785</v>
      </c>
      <c r="C2145">
        <v>2143</v>
      </c>
      <c r="D2145" t="s">
        <v>36</v>
      </c>
      <c r="E2145" t="s">
        <v>24</v>
      </c>
      <c r="F2145">
        <v>4</v>
      </c>
      <c r="G2145" t="s">
        <v>42</v>
      </c>
      <c r="H2145" t="s">
        <v>40</v>
      </c>
      <c r="I2145">
        <v>13.3</v>
      </c>
      <c r="J2145" t="s">
        <v>27</v>
      </c>
      <c r="K2145">
        <v>7.7</v>
      </c>
      <c r="L2145">
        <v>1.79</v>
      </c>
      <c r="M2145" t="s">
        <v>22</v>
      </c>
      <c r="N2145">
        <v>1401.35</v>
      </c>
      <c r="O2145" s="5">
        <f>(ScoreCard!$E$3-laptop_prices3[[#This Row],[Price ($)]])/ScoreCard!$E$3*ScoreCard!$E$5</f>
        <v>4.3516998708349828</v>
      </c>
      <c r="P2145" s="5">
        <f>laptop_prices3[[#This Row],[RAM (GB)]]/ScoreCard!$F$3*ScoreCard!$F$5</f>
        <v>0.4375</v>
      </c>
      <c r="Q2145" s="5">
        <f>laptop_prices3[[#This Row],[Screen Size (inch)]]/ScoreCard!$G$3*ScoreCard!$G$5</f>
        <v>1.5375722543352601</v>
      </c>
      <c r="R2145" s="5">
        <f>laptop_prices3[[#This Row],[Battery Life (hours)]]/ScoreCard!$H$3*ScoreCard!$H$5</f>
        <v>4.4916666666666671</v>
      </c>
      <c r="S2145" s="5">
        <f>ScoreCard!$I$3-laptop_prices3[[#This Row],[Weight (kg)]]/ScoreCard!$I$3*ScoreCard!$I$5</f>
        <v>2.4771428571428569</v>
      </c>
      <c r="T2145" s="6" cm="1">
        <f t="array" ref="T2145">_xlfn.IFS(laptop_prices3[[#This Row],[Storage]]="512GB SSD", 512, laptop_prices3[[#This Row],[Storage]] = "1TB SSD", 1000, laptop_prices3[[#This Row],[Storage]] = "2TB SSD", 2000, laptop_prices3[[#This Row],[Storage]]= "256GB SSD", 256, laptop_prices3[[#This Row],[Storage]] = "1TB HDD", 1000*0.7)</f>
        <v>700</v>
      </c>
      <c r="U2145" s="5">
        <f>laptop_prices3[[#This Row],[Storage Raw Value]]/ScoreCard!$J$3*ScoreCard!$J$5</f>
        <v>2.8</v>
      </c>
    </row>
    <row r="2146" spans="2:21" x14ac:dyDescent="0.2">
      <c r="B2146" s="4" cm="1">
        <f t="array" ref="B2146">SUM(laptop_prices3[[#This Row],[RAM Comp]:[Weight Comp]]+laptop_prices3[[#This Row],[Storage Comp]])</f>
        <v>39.699539636663914</v>
      </c>
      <c r="C2146">
        <v>2144</v>
      </c>
      <c r="D2146" t="s">
        <v>17</v>
      </c>
      <c r="E2146" t="s">
        <v>37</v>
      </c>
      <c r="F2146">
        <v>4</v>
      </c>
      <c r="G2146" t="s">
        <v>25</v>
      </c>
      <c r="H2146" t="s">
        <v>44</v>
      </c>
      <c r="I2146">
        <v>15.6</v>
      </c>
      <c r="J2146" t="s">
        <v>43</v>
      </c>
      <c r="K2146">
        <v>6.6</v>
      </c>
      <c r="L2146">
        <v>3.31</v>
      </c>
      <c r="M2146" t="s">
        <v>16</v>
      </c>
      <c r="N2146">
        <v>1507.13</v>
      </c>
      <c r="O2146" s="5">
        <f>(ScoreCard!$E$3-laptop_prices3[[#This Row],[Price ($)]])/ScoreCard!$E$3*ScoreCard!$E$5</f>
        <v>4.3027633541453092</v>
      </c>
      <c r="P2146" s="5">
        <f>laptop_prices3[[#This Row],[RAM (GB)]]/ScoreCard!$F$3*ScoreCard!$F$5</f>
        <v>0.4375</v>
      </c>
      <c r="Q2146" s="5">
        <f>laptop_prices3[[#This Row],[Screen Size (inch)]]/ScoreCard!$G$3*ScoreCard!$G$5</f>
        <v>1.8034682080924855</v>
      </c>
      <c r="R2146" s="5">
        <f>laptop_prices3[[#This Row],[Battery Life (hours)]]/ScoreCard!$H$3*ScoreCard!$H$5</f>
        <v>3.8499999999999996</v>
      </c>
      <c r="S2146" s="5">
        <f>ScoreCard!$I$3-laptop_prices3[[#This Row],[Weight (kg)]]/ScoreCard!$I$3*ScoreCard!$I$5</f>
        <v>1.6085714285714285</v>
      </c>
      <c r="T2146" s="6" cm="1">
        <f t="array" ref="T2146">_xlfn.IFS(laptop_prices3[[#This Row],[Storage]]="512GB SSD", 512, laptop_prices3[[#This Row],[Storage]] = "1TB SSD", 1000, laptop_prices3[[#This Row],[Storage]] = "2TB SSD", 2000, laptop_prices3[[#This Row],[Storage]]= "256GB SSD", 256, laptop_prices3[[#This Row],[Storage]] = "1TB HDD", 1000*0.7)</f>
        <v>2000</v>
      </c>
      <c r="U2146" s="5">
        <f>laptop_prices3[[#This Row],[Storage Raw Value]]/ScoreCard!$J$3*ScoreCard!$J$5</f>
        <v>8</v>
      </c>
    </row>
    <row r="2147" spans="2:21" x14ac:dyDescent="0.2">
      <c r="B2147" s="4" cm="1">
        <f t="array" ref="B2147">SUM(laptop_prices3[[#This Row],[RAM Comp]:[Weight Comp]]+laptop_prices3[[#This Row],[Storage Comp]])</f>
        <v>45.190849160473441</v>
      </c>
      <c r="C2147">
        <v>2145</v>
      </c>
      <c r="D2147" t="s">
        <v>38</v>
      </c>
      <c r="E2147" t="s">
        <v>18</v>
      </c>
      <c r="F2147">
        <v>32</v>
      </c>
      <c r="G2147" t="s">
        <v>25</v>
      </c>
      <c r="H2147" t="s">
        <v>20</v>
      </c>
      <c r="I2147">
        <v>15.6</v>
      </c>
      <c r="J2147" t="s">
        <v>21</v>
      </c>
      <c r="K2147">
        <v>9.5</v>
      </c>
      <c r="L2147">
        <v>2.02</v>
      </c>
      <c r="M2147" t="s">
        <v>16</v>
      </c>
      <c r="N2147">
        <v>1847.66</v>
      </c>
      <c r="O2147" s="5">
        <f>(ScoreCard!$E$3-laptop_prices3[[#This Row],[Price ($)]])/ScoreCard!$E$3*ScoreCard!$E$5</f>
        <v>4.145225520638645</v>
      </c>
      <c r="P2147" s="5">
        <f>laptop_prices3[[#This Row],[RAM (GB)]]/ScoreCard!$F$3*ScoreCard!$F$5</f>
        <v>3.5</v>
      </c>
      <c r="Q2147" s="5">
        <f>laptop_prices3[[#This Row],[Screen Size (inch)]]/ScoreCard!$G$3*ScoreCard!$G$5</f>
        <v>1.8034682080924855</v>
      </c>
      <c r="R2147" s="5">
        <f>laptop_prices3[[#This Row],[Battery Life (hours)]]/ScoreCard!$H$3*ScoreCard!$H$5</f>
        <v>5.5416666666666661</v>
      </c>
      <c r="S2147" s="5">
        <f>ScoreCard!$I$3-laptop_prices3[[#This Row],[Weight (kg)]]/ScoreCard!$I$3*ScoreCard!$I$5</f>
        <v>2.3457142857142856</v>
      </c>
      <c r="T2147" s="6" cm="1">
        <f t="array" ref="T2147">_xlfn.IFS(laptop_prices3[[#This Row],[Storage]]="512GB SSD", 512, laptop_prices3[[#This Row],[Storage]] = "1TB SSD", 1000, laptop_prices3[[#This Row],[Storage]] = "2TB SSD", 2000, laptop_prices3[[#This Row],[Storage]]= "256GB SSD", 256, laptop_prices3[[#This Row],[Storage]] = "1TB HDD", 1000*0.7)</f>
        <v>2000</v>
      </c>
      <c r="U2147" s="5">
        <f>laptop_prices3[[#This Row],[Storage Raw Value]]/ScoreCard!$J$3*ScoreCard!$J$5</f>
        <v>8</v>
      </c>
    </row>
    <row r="2148" spans="2:21" x14ac:dyDescent="0.2">
      <c r="B2148" s="4" cm="1">
        <f t="array" ref="B2148">SUM(laptop_prices3[[#This Row],[RAM Comp]:[Weight Comp]]+laptop_prices3[[#This Row],[Storage Comp]])</f>
        <v>12.850047619047618</v>
      </c>
      <c r="C2148">
        <v>2146</v>
      </c>
      <c r="D2148" t="s">
        <v>36</v>
      </c>
      <c r="E2148" t="s">
        <v>24</v>
      </c>
      <c r="F2148">
        <v>8</v>
      </c>
      <c r="G2148" t="s">
        <v>29</v>
      </c>
      <c r="H2148" t="s">
        <v>35</v>
      </c>
      <c r="I2148">
        <v>17.3</v>
      </c>
      <c r="J2148" t="s">
        <v>27</v>
      </c>
      <c r="K2148">
        <v>6.4</v>
      </c>
      <c r="L2148">
        <v>2.37</v>
      </c>
      <c r="M2148" t="s">
        <v>30</v>
      </c>
      <c r="N2148">
        <v>1703.19</v>
      </c>
      <c r="O2148" s="5">
        <f>(ScoreCard!$E$3-laptop_prices3[[#This Row],[Price ($)]])/ScoreCard!$E$3*ScoreCard!$E$5</f>
        <v>4.2120610147410957</v>
      </c>
      <c r="P2148" s="5">
        <f>laptop_prices3[[#This Row],[RAM (GB)]]/ScoreCard!$F$3*ScoreCard!$F$5</f>
        <v>0.875</v>
      </c>
      <c r="Q2148" s="5">
        <f>laptop_prices3[[#This Row],[Screen Size (inch)]]/ScoreCard!$G$3*ScoreCard!$G$5</f>
        <v>2</v>
      </c>
      <c r="R2148" s="5">
        <f>laptop_prices3[[#This Row],[Battery Life (hours)]]/ScoreCard!$H$3*ScoreCard!$H$5</f>
        <v>3.7333333333333334</v>
      </c>
      <c r="S2148" s="5">
        <f>ScoreCard!$I$3-laptop_prices3[[#This Row],[Weight (kg)]]/ScoreCard!$I$3*ScoreCard!$I$5</f>
        <v>2.1457142857142859</v>
      </c>
      <c r="T2148" s="6" cm="1">
        <f t="array" ref="T2148">_xlfn.IFS(laptop_prices3[[#This Row],[Storage]]="512GB SSD", 512, laptop_prices3[[#This Row],[Storage]] = "1TB SSD", 1000, laptop_prices3[[#This Row],[Storage]] = "2TB SSD", 2000, laptop_prices3[[#This Row],[Storage]]= "256GB SSD", 256, laptop_prices3[[#This Row],[Storage]] = "1TB HDD", 1000*0.7)</f>
        <v>256</v>
      </c>
      <c r="U2148" s="5">
        <f>laptop_prices3[[#This Row],[Storage Raw Value]]/ScoreCard!$J$3*ScoreCard!$J$5</f>
        <v>1.024</v>
      </c>
    </row>
    <row r="2149" spans="2:21" x14ac:dyDescent="0.2">
      <c r="B2149" s="4" cm="1">
        <f t="array" ref="B2149">SUM(laptop_prices3[[#This Row],[RAM Comp]:[Weight Comp]]+laptop_prices3[[#This Row],[Storage Comp]])</f>
        <v>45.800849160473433</v>
      </c>
      <c r="C2149">
        <v>2147</v>
      </c>
      <c r="D2149" t="s">
        <v>36</v>
      </c>
      <c r="E2149" t="s">
        <v>48</v>
      </c>
      <c r="F2149">
        <v>64</v>
      </c>
      <c r="G2149" t="s">
        <v>25</v>
      </c>
      <c r="H2149" t="s">
        <v>35</v>
      </c>
      <c r="I2149">
        <v>15.6</v>
      </c>
      <c r="J2149" t="s">
        <v>27</v>
      </c>
      <c r="K2149">
        <v>5.3</v>
      </c>
      <c r="L2149">
        <v>2.79</v>
      </c>
      <c r="M2149" t="s">
        <v>22</v>
      </c>
      <c r="N2149">
        <v>5505.95</v>
      </c>
      <c r="O2149" s="5">
        <f>(ScoreCard!$E$3-laptop_prices3[[#This Row],[Price ($)]])/ScoreCard!$E$3*ScoreCard!$E$5</f>
        <v>2.4528075811352457</v>
      </c>
      <c r="P2149" s="5">
        <f>laptop_prices3[[#This Row],[RAM (GB)]]/ScoreCard!$F$3*ScoreCard!$F$5</f>
        <v>7</v>
      </c>
      <c r="Q2149" s="5">
        <f>laptop_prices3[[#This Row],[Screen Size (inch)]]/ScoreCard!$G$3*ScoreCard!$G$5</f>
        <v>1.8034682080924855</v>
      </c>
      <c r="R2149" s="5">
        <f>laptop_prices3[[#This Row],[Battery Life (hours)]]/ScoreCard!$H$3*ScoreCard!$H$5</f>
        <v>3.0916666666666668</v>
      </c>
      <c r="S2149" s="5">
        <f>ScoreCard!$I$3-laptop_prices3[[#This Row],[Weight (kg)]]/ScoreCard!$I$3*ScoreCard!$I$5</f>
        <v>1.9057142857142857</v>
      </c>
      <c r="T2149" s="6" cm="1">
        <f t="array" ref="T2149">_xlfn.IFS(laptop_prices3[[#This Row],[Storage]]="512GB SSD", 512, laptop_prices3[[#This Row],[Storage]] = "1TB SSD", 1000, laptop_prices3[[#This Row],[Storage]] = "2TB SSD", 2000, laptop_prices3[[#This Row],[Storage]]= "256GB SSD", 256, laptop_prices3[[#This Row],[Storage]] = "1TB HDD", 1000*0.7)</f>
        <v>2000</v>
      </c>
      <c r="U2149" s="5">
        <f>laptop_prices3[[#This Row],[Storage Raw Value]]/ScoreCard!$J$3*ScoreCard!$J$5</f>
        <v>8</v>
      </c>
    </row>
    <row r="2150" spans="2:21" x14ac:dyDescent="0.2">
      <c r="B2150" s="4" cm="1">
        <f t="array" ref="B2150">SUM(laptop_prices3[[#This Row],[RAM Comp]:[Weight Comp]]+laptop_prices3[[#This Row],[Storage Comp]])</f>
        <v>44.907782824112303</v>
      </c>
      <c r="C2150">
        <v>2148</v>
      </c>
      <c r="D2150" t="s">
        <v>33</v>
      </c>
      <c r="E2150" t="s">
        <v>31</v>
      </c>
      <c r="F2150">
        <v>32</v>
      </c>
      <c r="G2150" t="s">
        <v>25</v>
      </c>
      <c r="H2150" t="s">
        <v>40</v>
      </c>
      <c r="I2150">
        <v>14</v>
      </c>
      <c r="J2150" t="s">
        <v>21</v>
      </c>
      <c r="K2150">
        <v>9.9</v>
      </c>
      <c r="L2150">
        <v>2.6</v>
      </c>
      <c r="M2150" t="s">
        <v>16</v>
      </c>
      <c r="N2150">
        <v>1142.24</v>
      </c>
      <c r="O2150" s="5">
        <f>(ScoreCard!$E$3-laptop_prices3[[#This Row],[Price ($)]])/ScoreCard!$E$3*ScoreCard!$E$5</f>
        <v>4.4715707428283809</v>
      </c>
      <c r="P2150" s="5">
        <f>laptop_prices3[[#This Row],[RAM (GB)]]/ScoreCard!$F$3*ScoreCard!$F$5</f>
        <v>3.5</v>
      </c>
      <c r="Q2150" s="5">
        <f>laptop_prices3[[#This Row],[Screen Size (inch)]]/ScoreCard!$G$3*ScoreCard!$G$5</f>
        <v>1.6184971098265895</v>
      </c>
      <c r="R2150" s="5">
        <f>laptop_prices3[[#This Row],[Battery Life (hours)]]/ScoreCard!$H$3*ScoreCard!$H$5</f>
        <v>5.7750000000000004</v>
      </c>
      <c r="S2150" s="5">
        <f>ScoreCard!$I$3-laptop_prices3[[#This Row],[Weight (kg)]]/ScoreCard!$I$3*ScoreCard!$I$5</f>
        <v>2.0142857142857142</v>
      </c>
      <c r="T2150" s="6" cm="1">
        <f t="array" ref="T2150">_xlfn.IFS(laptop_prices3[[#This Row],[Storage]]="512GB SSD", 512, laptop_prices3[[#This Row],[Storage]] = "1TB SSD", 1000, laptop_prices3[[#This Row],[Storage]] = "2TB SSD", 2000, laptop_prices3[[#This Row],[Storage]]= "256GB SSD", 256, laptop_prices3[[#This Row],[Storage]] = "1TB HDD", 1000*0.7)</f>
        <v>2000</v>
      </c>
      <c r="U2150" s="5">
        <f>laptop_prices3[[#This Row],[Storage Raw Value]]/ScoreCard!$J$3*ScoreCard!$J$5</f>
        <v>8</v>
      </c>
    </row>
    <row r="2151" spans="2:21" x14ac:dyDescent="0.2">
      <c r="B2151" s="4" cm="1">
        <f t="array" ref="B2151">SUM(laptop_prices3[[#This Row],[RAM Comp]:[Weight Comp]]+laptop_prices3[[#This Row],[Storage Comp]])</f>
        <v>21.277380952380952</v>
      </c>
      <c r="C2151">
        <v>2149</v>
      </c>
      <c r="D2151" t="s">
        <v>23</v>
      </c>
      <c r="E2151" t="s">
        <v>12</v>
      </c>
      <c r="F2151">
        <v>8</v>
      </c>
      <c r="G2151" t="s">
        <v>42</v>
      </c>
      <c r="H2151" t="s">
        <v>44</v>
      </c>
      <c r="I2151">
        <v>17.3</v>
      </c>
      <c r="J2151" t="s">
        <v>15</v>
      </c>
      <c r="K2151">
        <v>8.6</v>
      </c>
      <c r="L2151">
        <v>2.2999999999999998</v>
      </c>
      <c r="M2151" t="s">
        <v>46</v>
      </c>
      <c r="N2151">
        <v>795.68</v>
      </c>
      <c r="O2151" s="5">
        <f>(ScoreCard!$E$3-laptop_prices3[[#This Row],[Price ($)]])/ScoreCard!$E$3*ScoreCard!$E$5</f>
        <v>4.6318982076040811</v>
      </c>
      <c r="P2151" s="5">
        <f>laptop_prices3[[#This Row],[RAM (GB)]]/ScoreCard!$F$3*ScoreCard!$F$5</f>
        <v>0.875</v>
      </c>
      <c r="Q2151" s="5">
        <f>laptop_prices3[[#This Row],[Screen Size (inch)]]/ScoreCard!$G$3*ScoreCard!$G$5</f>
        <v>2</v>
      </c>
      <c r="R2151" s="5">
        <f>laptop_prices3[[#This Row],[Battery Life (hours)]]/ScoreCard!$H$3*ScoreCard!$H$5</f>
        <v>5.0166666666666666</v>
      </c>
      <c r="S2151" s="5">
        <f>ScoreCard!$I$3-laptop_prices3[[#This Row],[Weight (kg)]]/ScoreCard!$I$3*ScoreCard!$I$5</f>
        <v>2.1857142857142859</v>
      </c>
      <c r="T2151" s="6" cm="1">
        <f t="array" ref="T2151">_xlfn.IFS(laptop_prices3[[#This Row],[Storage]]="512GB SSD", 512, laptop_prices3[[#This Row],[Storage]] = "1TB SSD", 1000, laptop_prices3[[#This Row],[Storage]] = "2TB SSD", 2000, laptop_prices3[[#This Row],[Storage]]= "256GB SSD", 256, laptop_prices3[[#This Row],[Storage]] = "1TB HDD", 1000*0.7)</f>
        <v>700</v>
      </c>
      <c r="U2151" s="5">
        <f>laptop_prices3[[#This Row],[Storage Raw Value]]/ScoreCard!$J$3*ScoreCard!$J$5</f>
        <v>2.8</v>
      </c>
    </row>
    <row r="2152" spans="2:21" x14ac:dyDescent="0.2">
      <c r="B2152" s="4" cm="1">
        <f t="array" ref="B2152">SUM(laptop_prices3[[#This Row],[RAM Comp]:[Weight Comp]]+laptop_prices3[[#This Row],[Storage Comp]])</f>
        <v>27.43709606385907</v>
      </c>
      <c r="C2152">
        <v>2150</v>
      </c>
      <c r="D2152" t="s">
        <v>17</v>
      </c>
      <c r="E2152" t="s">
        <v>31</v>
      </c>
      <c r="F2152">
        <v>32</v>
      </c>
      <c r="G2152" t="s">
        <v>19</v>
      </c>
      <c r="H2152" t="s">
        <v>40</v>
      </c>
      <c r="I2152">
        <v>13.3</v>
      </c>
      <c r="J2152" t="s">
        <v>43</v>
      </c>
      <c r="K2152">
        <v>7.4</v>
      </c>
      <c r="L2152">
        <v>2.48</v>
      </c>
      <c r="M2152" t="s">
        <v>46</v>
      </c>
      <c r="N2152">
        <v>1830.19</v>
      </c>
      <c r="O2152" s="5">
        <f>(ScoreCard!$E$3-laptop_prices3[[#This Row],[Price ($)]])/ScoreCard!$E$3*ScoreCard!$E$5</f>
        <v>4.1533075866867506</v>
      </c>
      <c r="P2152" s="5">
        <f>laptop_prices3[[#This Row],[RAM (GB)]]/ScoreCard!$F$3*ScoreCard!$F$5</f>
        <v>3.5</v>
      </c>
      <c r="Q2152" s="5">
        <f>laptop_prices3[[#This Row],[Screen Size (inch)]]/ScoreCard!$G$3*ScoreCard!$G$5</f>
        <v>1.5375722543352601</v>
      </c>
      <c r="R2152" s="5">
        <f>laptop_prices3[[#This Row],[Battery Life (hours)]]/ScoreCard!$H$3*ScoreCard!$H$5</f>
        <v>4.3166666666666664</v>
      </c>
      <c r="S2152" s="5">
        <f>ScoreCard!$I$3-laptop_prices3[[#This Row],[Weight (kg)]]/ScoreCard!$I$3*ScoreCard!$I$5</f>
        <v>2.0828571428571427</v>
      </c>
      <c r="T2152" s="6" cm="1">
        <f t="array" ref="T2152">_xlfn.IFS(laptop_prices3[[#This Row],[Storage]]="512GB SSD", 512, laptop_prices3[[#This Row],[Storage]] = "1TB SSD", 1000, laptop_prices3[[#This Row],[Storage]] = "2TB SSD", 2000, laptop_prices3[[#This Row],[Storage]]= "256GB SSD", 256, laptop_prices3[[#This Row],[Storage]] = "1TB HDD", 1000*0.7)</f>
        <v>1000</v>
      </c>
      <c r="U2152" s="5">
        <f>laptop_prices3[[#This Row],[Storage Raw Value]]/ScoreCard!$J$3*ScoreCard!$J$5</f>
        <v>4</v>
      </c>
    </row>
    <row r="2153" spans="2:21" x14ac:dyDescent="0.2">
      <c r="B2153" s="4" cm="1">
        <f t="array" ref="B2153">SUM(laptop_prices3[[#This Row],[RAM Comp]:[Weight Comp]]+laptop_prices3[[#This Row],[Storage Comp]])</f>
        <v>19.312261904761904</v>
      </c>
      <c r="C2153">
        <v>2151</v>
      </c>
      <c r="D2153" t="s">
        <v>34</v>
      </c>
      <c r="E2153" t="s">
        <v>37</v>
      </c>
      <c r="F2153">
        <v>4</v>
      </c>
      <c r="G2153" t="s">
        <v>42</v>
      </c>
      <c r="H2153" t="s">
        <v>26</v>
      </c>
      <c r="I2153">
        <v>17.3</v>
      </c>
      <c r="J2153" t="s">
        <v>21</v>
      </c>
      <c r="K2153">
        <v>7</v>
      </c>
      <c r="L2153">
        <v>3.34</v>
      </c>
      <c r="M2153" t="s">
        <v>16</v>
      </c>
      <c r="N2153">
        <v>1102.95</v>
      </c>
      <c r="O2153" s="5">
        <f>(ScoreCard!$E$3-laptop_prices3[[#This Row],[Price ($)]])/ScoreCard!$E$3*ScoreCard!$E$5</f>
        <v>4.4897472954918074</v>
      </c>
      <c r="P2153" s="5">
        <f>laptop_prices3[[#This Row],[RAM (GB)]]/ScoreCard!$F$3*ScoreCard!$F$5</f>
        <v>0.4375</v>
      </c>
      <c r="Q2153" s="5">
        <f>laptop_prices3[[#This Row],[Screen Size (inch)]]/ScoreCard!$G$3*ScoreCard!$G$5</f>
        <v>2</v>
      </c>
      <c r="R2153" s="5">
        <f>laptop_prices3[[#This Row],[Battery Life (hours)]]/ScoreCard!$H$3*ScoreCard!$H$5</f>
        <v>4.0833333333333339</v>
      </c>
      <c r="S2153" s="5">
        <f>ScoreCard!$I$3-laptop_prices3[[#This Row],[Weight (kg)]]/ScoreCard!$I$3*ScoreCard!$I$5</f>
        <v>1.5914285714285714</v>
      </c>
      <c r="T2153" s="6" cm="1">
        <f t="array" ref="T2153">_xlfn.IFS(laptop_prices3[[#This Row],[Storage]]="512GB SSD", 512, laptop_prices3[[#This Row],[Storage]] = "1TB SSD", 1000, laptop_prices3[[#This Row],[Storage]] = "2TB SSD", 2000, laptop_prices3[[#This Row],[Storage]]= "256GB SSD", 256, laptop_prices3[[#This Row],[Storage]] = "1TB HDD", 1000*0.7)</f>
        <v>700</v>
      </c>
      <c r="U2153" s="5">
        <f>laptop_prices3[[#This Row],[Storage Raw Value]]/ScoreCard!$J$3*ScoreCard!$J$5</f>
        <v>2.8</v>
      </c>
    </row>
    <row r="2154" spans="2:21" x14ac:dyDescent="0.2">
      <c r="B2154" s="4" cm="1">
        <f t="array" ref="B2154">SUM(laptop_prices3[[#This Row],[RAM Comp]:[Weight Comp]]+laptop_prices3[[#This Row],[Storage Comp]])</f>
        <v>27.241666666666667</v>
      </c>
      <c r="C2154">
        <v>2152</v>
      </c>
      <c r="D2154" t="s">
        <v>36</v>
      </c>
      <c r="E2154" t="s">
        <v>31</v>
      </c>
      <c r="F2154">
        <v>32</v>
      </c>
      <c r="G2154" t="s">
        <v>19</v>
      </c>
      <c r="H2154" t="s">
        <v>40</v>
      </c>
      <c r="I2154">
        <v>17.3</v>
      </c>
      <c r="J2154" t="s">
        <v>21</v>
      </c>
      <c r="K2154">
        <v>5.9</v>
      </c>
      <c r="L2154">
        <v>2.1</v>
      </c>
      <c r="M2154" t="s">
        <v>46</v>
      </c>
      <c r="N2154">
        <v>1339.89</v>
      </c>
      <c r="O2154" s="5">
        <f>(ScoreCard!$E$3-laptop_prices3[[#This Row],[Price ($)]])/ScoreCard!$E$3*ScoreCard!$E$5</f>
        <v>4.3801328290099448</v>
      </c>
      <c r="P2154" s="5">
        <f>laptop_prices3[[#This Row],[RAM (GB)]]/ScoreCard!$F$3*ScoreCard!$F$5</f>
        <v>3.5</v>
      </c>
      <c r="Q2154" s="5">
        <f>laptop_prices3[[#This Row],[Screen Size (inch)]]/ScoreCard!$G$3*ScoreCard!$G$5</f>
        <v>2</v>
      </c>
      <c r="R2154" s="5">
        <f>laptop_prices3[[#This Row],[Battery Life (hours)]]/ScoreCard!$H$3*ScoreCard!$H$5</f>
        <v>3.4416666666666669</v>
      </c>
      <c r="S2154" s="5">
        <f>ScoreCard!$I$3-laptop_prices3[[#This Row],[Weight (kg)]]/ScoreCard!$I$3*ScoreCard!$I$5</f>
        <v>2.2999999999999998</v>
      </c>
      <c r="T2154" s="6" cm="1">
        <f t="array" ref="T2154">_xlfn.IFS(laptop_prices3[[#This Row],[Storage]]="512GB SSD", 512, laptop_prices3[[#This Row],[Storage]] = "1TB SSD", 1000, laptop_prices3[[#This Row],[Storage]] = "2TB SSD", 2000, laptop_prices3[[#This Row],[Storage]]= "256GB SSD", 256, laptop_prices3[[#This Row],[Storage]] = "1TB HDD", 1000*0.7)</f>
        <v>1000</v>
      </c>
      <c r="U2154" s="5">
        <f>laptop_prices3[[#This Row],[Storage Raw Value]]/ScoreCard!$J$3*ScoreCard!$J$5</f>
        <v>4</v>
      </c>
    </row>
    <row r="2155" spans="2:21" x14ac:dyDescent="0.2">
      <c r="B2155" s="4" cm="1">
        <f t="array" ref="B2155">SUM(laptop_prices3[[#This Row],[RAM Comp]:[Weight Comp]]+laptop_prices3[[#This Row],[Storage Comp]])</f>
        <v>11.450092347921828</v>
      </c>
      <c r="C2155">
        <v>2153</v>
      </c>
      <c r="D2155" t="s">
        <v>33</v>
      </c>
      <c r="E2155" t="s">
        <v>41</v>
      </c>
      <c r="F2155">
        <v>4</v>
      </c>
      <c r="G2155" t="s">
        <v>29</v>
      </c>
      <c r="H2155" t="s">
        <v>20</v>
      </c>
      <c r="I2155">
        <v>14</v>
      </c>
      <c r="J2155" t="s">
        <v>21</v>
      </c>
      <c r="K2155">
        <v>5.6</v>
      </c>
      <c r="L2155">
        <v>2.57</v>
      </c>
      <c r="M2155" t="s">
        <v>22</v>
      </c>
      <c r="N2155">
        <v>1120.06</v>
      </c>
      <c r="O2155" s="5">
        <f>(ScoreCard!$E$3-laptop_prices3[[#This Row],[Price ($)]])/ScoreCard!$E$3*ScoreCard!$E$5</f>
        <v>4.4818317745940925</v>
      </c>
      <c r="P2155" s="5">
        <f>laptop_prices3[[#This Row],[RAM (GB)]]/ScoreCard!$F$3*ScoreCard!$F$5</f>
        <v>0.4375</v>
      </c>
      <c r="Q2155" s="5">
        <f>laptop_prices3[[#This Row],[Screen Size (inch)]]/ScoreCard!$G$3*ScoreCard!$G$5</f>
        <v>1.6184971098265895</v>
      </c>
      <c r="R2155" s="5">
        <f>laptop_prices3[[#This Row],[Battery Life (hours)]]/ScoreCard!$H$3*ScoreCard!$H$5</f>
        <v>3.2666666666666662</v>
      </c>
      <c r="S2155" s="5">
        <f>ScoreCard!$I$3-laptop_prices3[[#This Row],[Weight (kg)]]/ScoreCard!$I$3*ScoreCard!$I$5</f>
        <v>2.0314285714285716</v>
      </c>
      <c r="T2155" s="6" cm="1">
        <f t="array" ref="T2155">_xlfn.IFS(laptop_prices3[[#This Row],[Storage]]="512GB SSD", 512, laptop_prices3[[#This Row],[Storage]] = "1TB SSD", 1000, laptop_prices3[[#This Row],[Storage]] = "2TB SSD", 2000, laptop_prices3[[#This Row],[Storage]]= "256GB SSD", 256, laptop_prices3[[#This Row],[Storage]] = "1TB HDD", 1000*0.7)</f>
        <v>256</v>
      </c>
      <c r="U2155" s="5">
        <f>laptop_prices3[[#This Row],[Storage Raw Value]]/ScoreCard!$J$3*ScoreCard!$J$5</f>
        <v>1.024</v>
      </c>
    </row>
    <row r="2156" spans="2:21" x14ac:dyDescent="0.2">
      <c r="B2156" s="4" cm="1">
        <f t="array" ref="B2156">SUM(laptop_prices3[[#This Row],[RAM Comp]:[Weight Comp]]+laptop_prices3[[#This Row],[Storage Comp]])</f>
        <v>26.946666666666665</v>
      </c>
      <c r="C2156">
        <v>2154</v>
      </c>
      <c r="D2156" t="s">
        <v>33</v>
      </c>
      <c r="E2156" t="s">
        <v>37</v>
      </c>
      <c r="F2156">
        <v>16</v>
      </c>
      <c r="G2156" t="s">
        <v>19</v>
      </c>
      <c r="H2156" t="s">
        <v>35</v>
      </c>
      <c r="I2156">
        <v>17.3</v>
      </c>
      <c r="J2156" t="s">
        <v>43</v>
      </c>
      <c r="K2156">
        <v>8.6</v>
      </c>
      <c r="L2156">
        <v>2.31</v>
      </c>
      <c r="M2156" t="s">
        <v>22</v>
      </c>
      <c r="N2156">
        <v>2188.9499999999998</v>
      </c>
      <c r="O2156" s="5">
        <f>(ScoreCard!$E$3-laptop_prices3[[#This Row],[Price ($)]])/ScoreCard!$E$3*ScoreCard!$E$5</f>
        <v>3.9873360918144911</v>
      </c>
      <c r="P2156" s="5">
        <f>laptop_prices3[[#This Row],[RAM (GB)]]/ScoreCard!$F$3*ScoreCard!$F$5</f>
        <v>1.75</v>
      </c>
      <c r="Q2156" s="5">
        <f>laptop_prices3[[#This Row],[Screen Size (inch)]]/ScoreCard!$G$3*ScoreCard!$G$5</f>
        <v>2</v>
      </c>
      <c r="R2156" s="5">
        <f>laptop_prices3[[#This Row],[Battery Life (hours)]]/ScoreCard!$H$3*ScoreCard!$H$5</f>
        <v>5.0166666666666666</v>
      </c>
      <c r="S2156" s="5">
        <f>ScoreCard!$I$3-laptop_prices3[[#This Row],[Weight (kg)]]/ScoreCard!$I$3*ScoreCard!$I$5</f>
        <v>2.1799999999999997</v>
      </c>
      <c r="T2156" s="6" cm="1">
        <f t="array" ref="T2156">_xlfn.IFS(laptop_prices3[[#This Row],[Storage]]="512GB SSD", 512, laptop_prices3[[#This Row],[Storage]] = "1TB SSD", 1000, laptop_prices3[[#This Row],[Storage]] = "2TB SSD", 2000, laptop_prices3[[#This Row],[Storage]]= "256GB SSD", 256, laptop_prices3[[#This Row],[Storage]] = "1TB HDD", 1000*0.7)</f>
        <v>1000</v>
      </c>
      <c r="U2156" s="5">
        <f>laptop_prices3[[#This Row],[Storage Raw Value]]/ScoreCard!$J$3*ScoreCard!$J$5</f>
        <v>4</v>
      </c>
    </row>
    <row r="2157" spans="2:21" x14ac:dyDescent="0.2">
      <c r="B2157" s="4" cm="1">
        <f t="array" ref="B2157">SUM(laptop_prices3[[#This Row],[RAM Comp]:[Weight Comp]]+laptop_prices3[[#This Row],[Storage Comp]])</f>
        <v>17.981925681255159</v>
      </c>
      <c r="C2157">
        <v>2155</v>
      </c>
      <c r="D2157" t="s">
        <v>33</v>
      </c>
      <c r="E2157" t="s">
        <v>24</v>
      </c>
      <c r="F2157">
        <v>8</v>
      </c>
      <c r="G2157" t="s">
        <v>13</v>
      </c>
      <c r="H2157" t="s">
        <v>32</v>
      </c>
      <c r="I2157">
        <v>14</v>
      </c>
      <c r="J2157" t="s">
        <v>43</v>
      </c>
      <c r="K2157">
        <v>9.3000000000000007</v>
      </c>
      <c r="L2157">
        <v>2.85</v>
      </c>
      <c r="M2157" t="s">
        <v>22</v>
      </c>
      <c r="N2157">
        <v>928.71</v>
      </c>
      <c r="O2157" s="5">
        <f>(ScoreCard!$E$3-laptop_prices3[[#This Row],[Price ($)]])/ScoreCard!$E$3*ScoreCard!$E$5</f>
        <v>4.570355148280699</v>
      </c>
      <c r="P2157" s="5">
        <f>laptop_prices3[[#This Row],[RAM (GB)]]/ScoreCard!$F$3*ScoreCard!$F$5</f>
        <v>0.875</v>
      </c>
      <c r="Q2157" s="5">
        <f>laptop_prices3[[#This Row],[Screen Size (inch)]]/ScoreCard!$G$3*ScoreCard!$G$5</f>
        <v>1.6184971098265895</v>
      </c>
      <c r="R2157" s="5">
        <f>laptop_prices3[[#This Row],[Battery Life (hours)]]/ScoreCard!$H$3*ScoreCard!$H$5</f>
        <v>5.4249999999999998</v>
      </c>
      <c r="S2157" s="5">
        <f>ScoreCard!$I$3-laptop_prices3[[#This Row],[Weight (kg)]]/ScoreCard!$I$3*ScoreCard!$I$5</f>
        <v>1.8714285714285714</v>
      </c>
      <c r="T2157" s="6" cm="1">
        <f t="array" ref="T2157">_xlfn.IFS(laptop_prices3[[#This Row],[Storage]]="512GB SSD", 512, laptop_prices3[[#This Row],[Storage]] = "1TB SSD", 1000, laptop_prices3[[#This Row],[Storage]] = "2TB SSD", 2000, laptop_prices3[[#This Row],[Storage]]= "256GB SSD", 256, laptop_prices3[[#This Row],[Storage]] = "1TB HDD", 1000*0.7)</f>
        <v>512</v>
      </c>
      <c r="U2157" s="5">
        <f>laptop_prices3[[#This Row],[Storage Raw Value]]/ScoreCard!$J$3*ScoreCard!$J$5</f>
        <v>2.048</v>
      </c>
    </row>
    <row r="2158" spans="2:21" x14ac:dyDescent="0.2">
      <c r="B2158" s="4" cm="1">
        <f t="array" ref="B2158">SUM(laptop_prices3[[#This Row],[RAM Comp]:[Weight Comp]]+laptop_prices3[[#This Row],[Storage Comp]])</f>
        <v>19.484642857142859</v>
      </c>
      <c r="C2158">
        <v>2156</v>
      </c>
      <c r="D2158" t="s">
        <v>11</v>
      </c>
      <c r="E2158" t="s">
        <v>37</v>
      </c>
      <c r="F2158">
        <v>4</v>
      </c>
      <c r="G2158" t="s">
        <v>42</v>
      </c>
      <c r="H2158" t="s">
        <v>32</v>
      </c>
      <c r="I2158">
        <v>17.3</v>
      </c>
      <c r="J2158" t="s">
        <v>21</v>
      </c>
      <c r="K2158">
        <v>6.6</v>
      </c>
      <c r="L2158">
        <v>2.63</v>
      </c>
      <c r="M2158" t="s">
        <v>16</v>
      </c>
      <c r="N2158">
        <v>1861.85</v>
      </c>
      <c r="O2158" s="5">
        <f>(ScoreCard!$E$3-laptop_prices3[[#This Row],[Price ($)]])/ScoreCard!$E$3*ScoreCard!$E$5</f>
        <v>4.1386608659607615</v>
      </c>
      <c r="P2158" s="5">
        <f>laptop_prices3[[#This Row],[RAM (GB)]]/ScoreCard!$F$3*ScoreCard!$F$5</f>
        <v>0.4375</v>
      </c>
      <c r="Q2158" s="5">
        <f>laptop_prices3[[#This Row],[Screen Size (inch)]]/ScoreCard!$G$3*ScoreCard!$G$5</f>
        <v>2</v>
      </c>
      <c r="R2158" s="5">
        <f>laptop_prices3[[#This Row],[Battery Life (hours)]]/ScoreCard!$H$3*ScoreCard!$H$5</f>
        <v>3.8499999999999996</v>
      </c>
      <c r="S2158" s="5">
        <f>ScoreCard!$I$3-laptop_prices3[[#This Row],[Weight (kg)]]/ScoreCard!$I$3*ScoreCard!$I$5</f>
        <v>1.9971428571428571</v>
      </c>
      <c r="T2158" s="6" cm="1">
        <f t="array" ref="T2158">_xlfn.IFS(laptop_prices3[[#This Row],[Storage]]="512GB SSD", 512, laptop_prices3[[#This Row],[Storage]] = "1TB SSD", 1000, laptop_prices3[[#This Row],[Storage]] = "2TB SSD", 2000, laptop_prices3[[#This Row],[Storage]]= "256GB SSD", 256, laptop_prices3[[#This Row],[Storage]] = "1TB HDD", 1000*0.7)</f>
        <v>700</v>
      </c>
      <c r="U2158" s="5">
        <f>laptop_prices3[[#This Row],[Storage Raw Value]]/ScoreCard!$J$3*ScoreCard!$J$5</f>
        <v>2.8</v>
      </c>
    </row>
    <row r="2159" spans="2:21" x14ac:dyDescent="0.2">
      <c r="B2159" s="4" cm="1">
        <f t="array" ref="B2159">SUM(laptop_prices3[[#This Row],[RAM Comp]:[Weight Comp]]+laptop_prices3[[#This Row],[Storage Comp]])</f>
        <v>11.655115744563723</v>
      </c>
      <c r="C2159">
        <v>2157</v>
      </c>
      <c r="D2159" t="s">
        <v>38</v>
      </c>
      <c r="E2159" t="s">
        <v>18</v>
      </c>
      <c r="F2159">
        <v>4</v>
      </c>
      <c r="G2159" t="s">
        <v>29</v>
      </c>
      <c r="H2159" t="s">
        <v>26</v>
      </c>
      <c r="I2159">
        <v>16</v>
      </c>
      <c r="J2159" t="s">
        <v>27</v>
      </c>
      <c r="K2159">
        <v>5.8</v>
      </c>
      <c r="L2159">
        <v>2.82</v>
      </c>
      <c r="M2159" t="s">
        <v>46</v>
      </c>
      <c r="N2159">
        <v>2094.3200000000002</v>
      </c>
      <c r="O2159" s="5">
        <f>(ScoreCard!$E$3-laptop_prices3[[#This Row],[Price ($)]])/ScoreCard!$E$3*ScoreCard!$E$5</f>
        <v>4.0311143350962446</v>
      </c>
      <c r="P2159" s="5">
        <f>laptop_prices3[[#This Row],[RAM (GB)]]/ScoreCard!$F$3*ScoreCard!$F$5</f>
        <v>0.4375</v>
      </c>
      <c r="Q2159" s="5">
        <f>laptop_prices3[[#This Row],[Screen Size (inch)]]/ScoreCard!$G$3*ScoreCard!$G$5</f>
        <v>1.8497109826589595</v>
      </c>
      <c r="R2159" s="5">
        <f>laptop_prices3[[#This Row],[Battery Life (hours)]]/ScoreCard!$H$3*ScoreCard!$H$5</f>
        <v>3.3833333333333333</v>
      </c>
      <c r="S2159" s="5">
        <f>ScoreCard!$I$3-laptop_prices3[[#This Row],[Weight (kg)]]/ScoreCard!$I$3*ScoreCard!$I$5</f>
        <v>1.8885714285714286</v>
      </c>
      <c r="T2159" s="6" cm="1">
        <f t="array" ref="T2159">_xlfn.IFS(laptop_prices3[[#This Row],[Storage]]="512GB SSD", 512, laptop_prices3[[#This Row],[Storage]] = "1TB SSD", 1000, laptop_prices3[[#This Row],[Storage]] = "2TB SSD", 2000, laptop_prices3[[#This Row],[Storage]]= "256GB SSD", 256, laptop_prices3[[#This Row],[Storage]] = "1TB HDD", 1000*0.7)</f>
        <v>256</v>
      </c>
      <c r="U2159" s="5">
        <f>laptop_prices3[[#This Row],[Storage Raw Value]]/ScoreCard!$J$3*ScoreCard!$J$5</f>
        <v>1.024</v>
      </c>
    </row>
    <row r="2160" spans="2:21" x14ac:dyDescent="0.2">
      <c r="B2160" s="4" cm="1">
        <f t="array" ref="B2160">SUM(laptop_prices3[[#This Row],[RAM Comp]:[Weight Comp]]+laptop_prices3[[#This Row],[Storage Comp]])</f>
        <v>21.698857142857147</v>
      </c>
      <c r="C2160">
        <v>2158</v>
      </c>
      <c r="D2160" t="s">
        <v>28</v>
      </c>
      <c r="E2160" t="s">
        <v>48</v>
      </c>
      <c r="F2160">
        <v>64</v>
      </c>
      <c r="G2160" t="s">
        <v>29</v>
      </c>
      <c r="H2160" t="s">
        <v>40</v>
      </c>
      <c r="I2160">
        <v>17.3</v>
      </c>
      <c r="J2160" t="s">
        <v>27</v>
      </c>
      <c r="K2160">
        <v>12</v>
      </c>
      <c r="L2160">
        <v>3.32</v>
      </c>
      <c r="M2160" t="s">
        <v>30</v>
      </c>
      <c r="N2160">
        <v>5302.35</v>
      </c>
      <c r="O2160" s="5">
        <f>(ScoreCard!$E$3-laptop_prices3[[#This Row],[Price ($)]])/ScoreCard!$E$3*ScoreCard!$E$5</f>
        <v>2.5469981161892985</v>
      </c>
      <c r="P2160" s="5">
        <f>laptop_prices3[[#This Row],[RAM (GB)]]/ScoreCard!$F$3*ScoreCard!$F$5</f>
        <v>7</v>
      </c>
      <c r="Q2160" s="5">
        <f>laptop_prices3[[#This Row],[Screen Size (inch)]]/ScoreCard!$G$3*ScoreCard!$G$5</f>
        <v>2</v>
      </c>
      <c r="R2160" s="5">
        <f>laptop_prices3[[#This Row],[Battery Life (hours)]]/ScoreCard!$H$3*ScoreCard!$H$5</f>
        <v>7</v>
      </c>
      <c r="S2160" s="5">
        <f>ScoreCard!$I$3-laptop_prices3[[#This Row],[Weight (kg)]]/ScoreCard!$I$3*ScoreCard!$I$5</f>
        <v>1.602857142857143</v>
      </c>
      <c r="T2160" s="6" cm="1">
        <f t="array" ref="T2160">_xlfn.IFS(laptop_prices3[[#This Row],[Storage]]="512GB SSD", 512, laptop_prices3[[#This Row],[Storage]] = "1TB SSD", 1000, laptop_prices3[[#This Row],[Storage]] = "2TB SSD", 2000, laptop_prices3[[#This Row],[Storage]]= "256GB SSD", 256, laptop_prices3[[#This Row],[Storage]] = "1TB HDD", 1000*0.7)</f>
        <v>256</v>
      </c>
      <c r="U2160" s="5">
        <f>laptop_prices3[[#This Row],[Storage Raw Value]]/ScoreCard!$J$3*ScoreCard!$J$5</f>
        <v>1.024</v>
      </c>
    </row>
    <row r="2161" spans="2:21" x14ac:dyDescent="0.2">
      <c r="B2161" s="4" cm="1">
        <f t="array" ref="B2161">SUM(laptop_prices3[[#This Row],[RAM Comp]:[Weight Comp]]+laptop_prices3[[#This Row],[Storage Comp]])</f>
        <v>21.923497109826588</v>
      </c>
      <c r="C2161">
        <v>2159</v>
      </c>
      <c r="D2161" t="s">
        <v>17</v>
      </c>
      <c r="E2161" t="s">
        <v>48</v>
      </c>
      <c r="F2161">
        <v>32</v>
      </c>
      <c r="G2161" t="s">
        <v>42</v>
      </c>
      <c r="H2161" t="s">
        <v>40</v>
      </c>
      <c r="I2161">
        <v>14</v>
      </c>
      <c r="J2161" t="s">
        <v>27</v>
      </c>
      <c r="K2161">
        <v>6.9</v>
      </c>
      <c r="L2161">
        <v>3.36</v>
      </c>
      <c r="M2161" t="s">
        <v>22</v>
      </c>
      <c r="N2161">
        <v>3760.46</v>
      </c>
      <c r="O2161" s="5">
        <f>(ScoreCard!$E$3-laptop_prices3[[#This Row],[Price ($)]])/ScoreCard!$E$3*ScoreCard!$E$5</f>
        <v>3.260315621565006</v>
      </c>
      <c r="P2161" s="5">
        <f>laptop_prices3[[#This Row],[RAM (GB)]]/ScoreCard!$F$3*ScoreCard!$F$5</f>
        <v>3.5</v>
      </c>
      <c r="Q2161" s="5">
        <f>laptop_prices3[[#This Row],[Screen Size (inch)]]/ScoreCard!$G$3*ScoreCard!$G$5</f>
        <v>1.6184971098265895</v>
      </c>
      <c r="R2161" s="5">
        <f>laptop_prices3[[#This Row],[Battery Life (hours)]]/ScoreCard!$H$3*ScoreCard!$H$5</f>
        <v>4.0250000000000004</v>
      </c>
      <c r="S2161" s="5">
        <f>ScoreCard!$I$3-laptop_prices3[[#This Row],[Weight (kg)]]/ScoreCard!$I$3*ScoreCard!$I$5</f>
        <v>1.58</v>
      </c>
      <c r="T2161" s="6" cm="1">
        <f t="array" ref="T2161">_xlfn.IFS(laptop_prices3[[#This Row],[Storage]]="512GB SSD", 512, laptop_prices3[[#This Row],[Storage]] = "1TB SSD", 1000, laptop_prices3[[#This Row],[Storage]] = "2TB SSD", 2000, laptop_prices3[[#This Row],[Storage]]= "256GB SSD", 256, laptop_prices3[[#This Row],[Storage]] = "1TB HDD", 1000*0.7)</f>
        <v>700</v>
      </c>
      <c r="U2161" s="5">
        <f>laptop_prices3[[#This Row],[Storage Raw Value]]/ScoreCard!$J$3*ScoreCard!$J$5</f>
        <v>2.8</v>
      </c>
    </row>
    <row r="2162" spans="2:21" x14ac:dyDescent="0.2">
      <c r="B2162" s="4" cm="1">
        <f t="array" ref="B2162">SUM(laptop_prices3[[#This Row],[RAM Comp]:[Weight Comp]]+laptop_prices3[[#This Row],[Storage Comp]])</f>
        <v>24.294334159097165</v>
      </c>
      <c r="C2162">
        <v>2160</v>
      </c>
      <c r="D2162" t="s">
        <v>34</v>
      </c>
      <c r="E2162" t="s">
        <v>41</v>
      </c>
      <c r="F2162">
        <v>64</v>
      </c>
      <c r="G2162" t="s">
        <v>13</v>
      </c>
      <c r="H2162" t="s">
        <v>14</v>
      </c>
      <c r="I2162">
        <v>13.3</v>
      </c>
      <c r="J2162" t="s">
        <v>43</v>
      </c>
      <c r="K2162">
        <v>8.8000000000000007</v>
      </c>
      <c r="L2162">
        <v>1.87</v>
      </c>
      <c r="M2162" t="s">
        <v>16</v>
      </c>
      <c r="N2162">
        <v>3813.06</v>
      </c>
      <c r="O2162" s="5">
        <f>(ScoreCard!$E$3-laptop_prices3[[#This Row],[Price ($)]])/ScoreCard!$E$3*ScoreCard!$E$5</f>
        <v>3.2359815245913168</v>
      </c>
      <c r="P2162" s="5">
        <f>laptop_prices3[[#This Row],[RAM (GB)]]/ScoreCard!$F$3*ScoreCard!$F$5</f>
        <v>7</v>
      </c>
      <c r="Q2162" s="5">
        <f>laptop_prices3[[#This Row],[Screen Size (inch)]]/ScoreCard!$G$3*ScoreCard!$G$5</f>
        <v>1.5375722543352601</v>
      </c>
      <c r="R2162" s="5">
        <f>laptop_prices3[[#This Row],[Battery Life (hours)]]/ScoreCard!$H$3*ScoreCard!$H$5</f>
        <v>5.1333333333333337</v>
      </c>
      <c r="S2162" s="5">
        <f>ScoreCard!$I$3-laptop_prices3[[#This Row],[Weight (kg)]]/ScoreCard!$I$3*ScoreCard!$I$5</f>
        <v>2.4314285714285715</v>
      </c>
      <c r="T2162" s="6" cm="1">
        <f t="array" ref="T2162">_xlfn.IFS(laptop_prices3[[#This Row],[Storage]]="512GB SSD", 512, laptop_prices3[[#This Row],[Storage]] = "1TB SSD", 1000, laptop_prices3[[#This Row],[Storage]] = "2TB SSD", 2000, laptop_prices3[[#This Row],[Storage]]= "256GB SSD", 256, laptop_prices3[[#This Row],[Storage]] = "1TB HDD", 1000*0.7)</f>
        <v>512</v>
      </c>
      <c r="U2162" s="5">
        <f>laptop_prices3[[#This Row],[Storage Raw Value]]/ScoreCard!$J$3*ScoreCard!$J$5</f>
        <v>2.048</v>
      </c>
    </row>
    <row r="2163" spans="2:21" x14ac:dyDescent="0.2">
      <c r="B2163" s="4" cm="1">
        <f t="array" ref="B2163">SUM(laptop_prices3[[#This Row],[RAM Comp]:[Weight Comp]]+laptop_prices3[[#This Row],[Storage Comp]])</f>
        <v>20.581190476190478</v>
      </c>
      <c r="C2163">
        <v>2161</v>
      </c>
      <c r="D2163" t="s">
        <v>47</v>
      </c>
      <c r="E2163" t="s">
        <v>31</v>
      </c>
      <c r="F2163">
        <v>16</v>
      </c>
      <c r="G2163" t="s">
        <v>42</v>
      </c>
      <c r="H2163" t="s">
        <v>32</v>
      </c>
      <c r="I2163">
        <v>17.3</v>
      </c>
      <c r="J2163" t="s">
        <v>21</v>
      </c>
      <c r="K2163">
        <v>6.7</v>
      </c>
      <c r="L2163">
        <v>3.11</v>
      </c>
      <c r="M2163" t="s">
        <v>22</v>
      </c>
      <c r="N2163">
        <v>967.3</v>
      </c>
      <c r="O2163" s="5">
        <f>(ScoreCard!$E$3-laptop_prices3[[#This Row],[Price ($)]])/ScoreCard!$E$3*ScoreCard!$E$5</f>
        <v>4.552502433409698</v>
      </c>
      <c r="P2163" s="5">
        <f>laptop_prices3[[#This Row],[RAM (GB)]]/ScoreCard!$F$3*ScoreCard!$F$5</f>
        <v>1.75</v>
      </c>
      <c r="Q2163" s="5">
        <f>laptop_prices3[[#This Row],[Screen Size (inch)]]/ScoreCard!$G$3*ScoreCard!$G$5</f>
        <v>2</v>
      </c>
      <c r="R2163" s="5">
        <f>laptop_prices3[[#This Row],[Battery Life (hours)]]/ScoreCard!$H$3*ScoreCard!$H$5</f>
        <v>3.9083333333333332</v>
      </c>
      <c r="S2163" s="5">
        <f>ScoreCard!$I$3-laptop_prices3[[#This Row],[Weight (kg)]]/ScoreCard!$I$3*ScoreCard!$I$5</f>
        <v>1.7228571428571429</v>
      </c>
      <c r="T2163" s="6" cm="1">
        <f t="array" ref="T2163">_xlfn.IFS(laptop_prices3[[#This Row],[Storage]]="512GB SSD", 512, laptop_prices3[[#This Row],[Storage]] = "1TB SSD", 1000, laptop_prices3[[#This Row],[Storage]] = "2TB SSD", 2000, laptop_prices3[[#This Row],[Storage]]= "256GB SSD", 256, laptop_prices3[[#This Row],[Storage]] = "1TB HDD", 1000*0.7)</f>
        <v>700</v>
      </c>
      <c r="U2163" s="5">
        <f>laptop_prices3[[#This Row],[Storage Raw Value]]/ScoreCard!$J$3*ScoreCard!$J$5</f>
        <v>2.8</v>
      </c>
    </row>
    <row r="2164" spans="2:21" x14ac:dyDescent="0.2">
      <c r="B2164" s="4" cm="1">
        <f t="array" ref="B2164">SUM(laptop_prices3[[#This Row],[RAM Comp]:[Weight Comp]]+laptop_prices3[[#This Row],[Storage Comp]])</f>
        <v>21.855425268373246</v>
      </c>
      <c r="C2164">
        <v>2162</v>
      </c>
      <c r="D2164" t="s">
        <v>23</v>
      </c>
      <c r="E2164" t="s">
        <v>12</v>
      </c>
      <c r="F2164">
        <v>8</v>
      </c>
      <c r="G2164" t="s">
        <v>42</v>
      </c>
      <c r="H2164" t="s">
        <v>35</v>
      </c>
      <c r="I2164">
        <v>16</v>
      </c>
      <c r="J2164" t="s">
        <v>15</v>
      </c>
      <c r="K2164">
        <v>9.3000000000000007</v>
      </c>
      <c r="L2164">
        <v>1.74</v>
      </c>
      <c r="M2164" t="s">
        <v>30</v>
      </c>
      <c r="N2164">
        <v>845.48</v>
      </c>
      <c r="O2164" s="5">
        <f>(ScoreCard!$E$3-laptop_prices3[[#This Row],[Price ($)]])/ScoreCard!$E$3*ScoreCard!$E$5</f>
        <v>4.608859461800094</v>
      </c>
      <c r="P2164" s="5">
        <f>laptop_prices3[[#This Row],[RAM (GB)]]/ScoreCard!$F$3*ScoreCard!$F$5</f>
        <v>0.875</v>
      </c>
      <c r="Q2164" s="5">
        <f>laptop_prices3[[#This Row],[Screen Size (inch)]]/ScoreCard!$G$3*ScoreCard!$G$5</f>
        <v>1.8497109826589595</v>
      </c>
      <c r="R2164" s="5">
        <f>laptop_prices3[[#This Row],[Battery Life (hours)]]/ScoreCard!$H$3*ScoreCard!$H$5</f>
        <v>5.4249999999999998</v>
      </c>
      <c r="S2164" s="5">
        <f>ScoreCard!$I$3-laptop_prices3[[#This Row],[Weight (kg)]]/ScoreCard!$I$3*ScoreCard!$I$5</f>
        <v>2.5057142857142858</v>
      </c>
      <c r="T2164" s="6" cm="1">
        <f t="array" ref="T2164">_xlfn.IFS(laptop_prices3[[#This Row],[Storage]]="512GB SSD", 512, laptop_prices3[[#This Row],[Storage]] = "1TB SSD", 1000, laptop_prices3[[#This Row],[Storage]] = "2TB SSD", 2000, laptop_prices3[[#This Row],[Storage]]= "256GB SSD", 256, laptop_prices3[[#This Row],[Storage]] = "1TB HDD", 1000*0.7)</f>
        <v>700</v>
      </c>
      <c r="U2164" s="5">
        <f>laptop_prices3[[#This Row],[Storage Raw Value]]/ScoreCard!$J$3*ScoreCard!$J$5</f>
        <v>2.8</v>
      </c>
    </row>
    <row r="2165" spans="2:21" x14ac:dyDescent="0.2">
      <c r="B2165" s="4" cm="1">
        <f t="array" ref="B2165">SUM(laptop_prices3[[#This Row],[RAM Comp]:[Weight Comp]]+laptop_prices3[[#This Row],[Storage Comp]])</f>
        <v>31.442782824112303</v>
      </c>
      <c r="C2165">
        <v>2163</v>
      </c>
      <c r="D2165" t="s">
        <v>47</v>
      </c>
      <c r="E2165" t="s">
        <v>18</v>
      </c>
      <c r="F2165">
        <v>64</v>
      </c>
      <c r="G2165" t="s">
        <v>19</v>
      </c>
      <c r="H2165" t="s">
        <v>32</v>
      </c>
      <c r="I2165">
        <v>14</v>
      </c>
      <c r="J2165" t="s">
        <v>43</v>
      </c>
      <c r="K2165">
        <v>9</v>
      </c>
      <c r="L2165">
        <v>3.37</v>
      </c>
      <c r="M2165" t="s">
        <v>46</v>
      </c>
      <c r="N2165">
        <v>3969.26</v>
      </c>
      <c r="O2165" s="5">
        <f>(ScoreCard!$E$3-laptop_prices3[[#This Row],[Price ($)]])/ScoreCard!$E$3*ScoreCard!$E$5</f>
        <v>3.163719434338649</v>
      </c>
      <c r="P2165" s="5">
        <f>laptop_prices3[[#This Row],[RAM (GB)]]/ScoreCard!$F$3*ScoreCard!$F$5</f>
        <v>7</v>
      </c>
      <c r="Q2165" s="5">
        <f>laptop_prices3[[#This Row],[Screen Size (inch)]]/ScoreCard!$G$3*ScoreCard!$G$5</f>
        <v>1.6184971098265895</v>
      </c>
      <c r="R2165" s="5">
        <f>laptop_prices3[[#This Row],[Battery Life (hours)]]/ScoreCard!$H$3*ScoreCard!$H$5</f>
        <v>5.25</v>
      </c>
      <c r="S2165" s="5">
        <f>ScoreCard!$I$3-laptop_prices3[[#This Row],[Weight (kg)]]/ScoreCard!$I$3*ScoreCard!$I$5</f>
        <v>1.5742857142857143</v>
      </c>
      <c r="T2165" s="6" cm="1">
        <f t="array" ref="T2165">_xlfn.IFS(laptop_prices3[[#This Row],[Storage]]="512GB SSD", 512, laptop_prices3[[#This Row],[Storage]] = "1TB SSD", 1000, laptop_prices3[[#This Row],[Storage]] = "2TB SSD", 2000, laptop_prices3[[#This Row],[Storage]]= "256GB SSD", 256, laptop_prices3[[#This Row],[Storage]] = "1TB HDD", 1000*0.7)</f>
        <v>1000</v>
      </c>
      <c r="U2165" s="5">
        <f>laptop_prices3[[#This Row],[Storage Raw Value]]/ScoreCard!$J$3*ScoreCard!$J$5</f>
        <v>4</v>
      </c>
    </row>
    <row r="2166" spans="2:21" x14ac:dyDescent="0.2">
      <c r="B2166" s="4" cm="1">
        <f t="array" ref="B2166">SUM(laptop_prices3[[#This Row],[RAM Comp]:[Weight Comp]]+laptop_prices3[[#This Row],[Storage Comp]])</f>
        <v>39.049092347921828</v>
      </c>
      <c r="C2166">
        <v>2164</v>
      </c>
      <c r="D2166" t="s">
        <v>38</v>
      </c>
      <c r="E2166" t="s">
        <v>31</v>
      </c>
      <c r="F2166">
        <v>4</v>
      </c>
      <c r="G2166" t="s">
        <v>25</v>
      </c>
      <c r="H2166" t="s">
        <v>44</v>
      </c>
      <c r="I2166">
        <v>14</v>
      </c>
      <c r="J2166" t="s">
        <v>15</v>
      </c>
      <c r="K2166">
        <v>5.9</v>
      </c>
      <c r="L2166">
        <v>3.41</v>
      </c>
      <c r="M2166" t="s">
        <v>30</v>
      </c>
      <c r="N2166">
        <v>509.11</v>
      </c>
      <c r="O2166" s="5">
        <f>(ScoreCard!$E$3-laptop_prices3[[#This Row],[Price ($)]])/ScoreCard!$E$3*ScoreCard!$E$5</f>
        <v>4.7644727735689143</v>
      </c>
      <c r="P2166" s="5">
        <f>laptop_prices3[[#This Row],[RAM (GB)]]/ScoreCard!$F$3*ScoreCard!$F$5</f>
        <v>0.4375</v>
      </c>
      <c r="Q2166" s="5">
        <f>laptop_prices3[[#This Row],[Screen Size (inch)]]/ScoreCard!$G$3*ScoreCard!$G$5</f>
        <v>1.6184971098265895</v>
      </c>
      <c r="R2166" s="5">
        <f>laptop_prices3[[#This Row],[Battery Life (hours)]]/ScoreCard!$H$3*ScoreCard!$H$5</f>
        <v>3.4416666666666669</v>
      </c>
      <c r="S2166" s="5">
        <f>ScoreCard!$I$3-laptop_prices3[[#This Row],[Weight (kg)]]/ScoreCard!$I$3*ScoreCard!$I$5</f>
        <v>1.5514285714285714</v>
      </c>
      <c r="T2166" s="6" cm="1">
        <f t="array" ref="T2166">_xlfn.IFS(laptop_prices3[[#This Row],[Storage]]="512GB SSD", 512, laptop_prices3[[#This Row],[Storage]] = "1TB SSD", 1000, laptop_prices3[[#This Row],[Storage]] = "2TB SSD", 2000, laptop_prices3[[#This Row],[Storage]]= "256GB SSD", 256, laptop_prices3[[#This Row],[Storage]] = "1TB HDD", 1000*0.7)</f>
        <v>2000</v>
      </c>
      <c r="U2166" s="5">
        <f>laptop_prices3[[#This Row],[Storage Raw Value]]/ScoreCard!$J$3*ScoreCard!$J$5</f>
        <v>8</v>
      </c>
    </row>
    <row r="2167" spans="2:21" x14ac:dyDescent="0.2">
      <c r="B2167" s="4" cm="1">
        <f t="array" ref="B2167">SUM(laptop_prices3[[#This Row],[RAM Comp]:[Weight Comp]]+laptop_prices3[[#This Row],[Storage Comp]])</f>
        <v>20.205230112854391</v>
      </c>
      <c r="C2167">
        <v>2165</v>
      </c>
      <c r="D2167" t="s">
        <v>36</v>
      </c>
      <c r="E2167" t="s">
        <v>31</v>
      </c>
      <c r="F2167">
        <v>32</v>
      </c>
      <c r="G2167" t="s">
        <v>13</v>
      </c>
      <c r="H2167" t="s">
        <v>44</v>
      </c>
      <c r="I2167">
        <v>15.6</v>
      </c>
      <c r="J2167" t="s">
        <v>27</v>
      </c>
      <c r="K2167">
        <v>8.5</v>
      </c>
      <c r="L2167">
        <v>3.06</v>
      </c>
      <c r="M2167" t="s">
        <v>16</v>
      </c>
      <c r="N2167">
        <v>1602.18</v>
      </c>
      <c r="O2167" s="5">
        <f>(ScoreCard!$E$3-laptop_prices3[[#This Row],[Price ($)]])/ScoreCard!$E$3*ScoreCard!$E$5</f>
        <v>4.2587908081880999</v>
      </c>
      <c r="P2167" s="5">
        <f>laptop_prices3[[#This Row],[RAM (GB)]]/ScoreCard!$F$3*ScoreCard!$F$5</f>
        <v>3.5</v>
      </c>
      <c r="Q2167" s="5">
        <f>laptop_prices3[[#This Row],[Screen Size (inch)]]/ScoreCard!$G$3*ScoreCard!$G$5</f>
        <v>1.8034682080924855</v>
      </c>
      <c r="R2167" s="5">
        <f>laptop_prices3[[#This Row],[Battery Life (hours)]]/ScoreCard!$H$3*ScoreCard!$H$5</f>
        <v>4.9583333333333339</v>
      </c>
      <c r="S2167" s="5">
        <f>ScoreCard!$I$3-laptop_prices3[[#This Row],[Weight (kg)]]/ScoreCard!$I$3*ScoreCard!$I$5</f>
        <v>1.7514285714285713</v>
      </c>
      <c r="T2167" s="6" cm="1">
        <f t="array" ref="T2167">_xlfn.IFS(laptop_prices3[[#This Row],[Storage]]="512GB SSD", 512, laptop_prices3[[#This Row],[Storage]] = "1TB SSD", 1000, laptop_prices3[[#This Row],[Storage]] = "2TB SSD", 2000, laptop_prices3[[#This Row],[Storage]]= "256GB SSD", 256, laptop_prices3[[#This Row],[Storage]] = "1TB HDD", 1000*0.7)</f>
        <v>512</v>
      </c>
      <c r="U2167" s="5">
        <f>laptop_prices3[[#This Row],[Storage Raw Value]]/ScoreCard!$J$3*ScoreCard!$J$5</f>
        <v>2.048</v>
      </c>
    </row>
    <row r="2168" spans="2:21" x14ac:dyDescent="0.2">
      <c r="B2168" s="4" cm="1">
        <f t="array" ref="B2168">SUM(laptop_prices3[[#This Row],[RAM Comp]:[Weight Comp]]+laptop_prices3[[#This Row],[Storage Comp]])</f>
        <v>22.231896779521058</v>
      </c>
      <c r="C2168">
        <v>2166</v>
      </c>
      <c r="D2168" t="s">
        <v>17</v>
      </c>
      <c r="E2168" t="s">
        <v>31</v>
      </c>
      <c r="F2168">
        <v>32</v>
      </c>
      <c r="G2168" t="s">
        <v>13</v>
      </c>
      <c r="H2168" t="s">
        <v>40</v>
      </c>
      <c r="I2168">
        <v>15.6</v>
      </c>
      <c r="J2168" t="s">
        <v>21</v>
      </c>
      <c r="K2168">
        <v>11.7</v>
      </c>
      <c r="L2168">
        <v>2.78</v>
      </c>
      <c r="M2168" t="s">
        <v>16</v>
      </c>
      <c r="N2168">
        <v>1695.51</v>
      </c>
      <c r="O2168" s="5">
        <f>(ScoreCard!$E$3-laptop_prices3[[#This Row],[Price ($)]])/ScoreCard!$E$3*ScoreCard!$E$5</f>
        <v>4.2156139779494222</v>
      </c>
      <c r="P2168" s="5">
        <f>laptop_prices3[[#This Row],[RAM (GB)]]/ScoreCard!$F$3*ScoreCard!$F$5</f>
        <v>3.5</v>
      </c>
      <c r="Q2168" s="5">
        <f>laptop_prices3[[#This Row],[Screen Size (inch)]]/ScoreCard!$G$3*ScoreCard!$G$5</f>
        <v>1.8034682080924855</v>
      </c>
      <c r="R2168" s="5">
        <f>laptop_prices3[[#This Row],[Battery Life (hours)]]/ScoreCard!$H$3*ScoreCard!$H$5</f>
        <v>6.8250000000000002</v>
      </c>
      <c r="S2168" s="5">
        <f>ScoreCard!$I$3-laptop_prices3[[#This Row],[Weight (kg)]]/ScoreCard!$I$3*ScoreCard!$I$5</f>
        <v>1.9114285714285715</v>
      </c>
      <c r="T2168" s="6" cm="1">
        <f t="array" ref="T2168">_xlfn.IFS(laptop_prices3[[#This Row],[Storage]]="512GB SSD", 512, laptop_prices3[[#This Row],[Storage]] = "1TB SSD", 1000, laptop_prices3[[#This Row],[Storage]] = "2TB SSD", 2000, laptop_prices3[[#This Row],[Storage]]= "256GB SSD", 256, laptop_prices3[[#This Row],[Storage]] = "1TB HDD", 1000*0.7)</f>
        <v>512</v>
      </c>
      <c r="U2168" s="5">
        <f>laptop_prices3[[#This Row],[Storage Raw Value]]/ScoreCard!$J$3*ScoreCard!$J$5</f>
        <v>2.048</v>
      </c>
    </row>
    <row r="2169" spans="2:21" x14ac:dyDescent="0.2">
      <c r="B2169" s="4" cm="1">
        <f t="array" ref="B2169">SUM(laptop_prices3[[#This Row],[RAM Comp]:[Weight Comp]]+laptop_prices3[[#This Row],[Storage Comp]])</f>
        <v>27.192619047619047</v>
      </c>
      <c r="C2169">
        <v>2167</v>
      </c>
      <c r="D2169" t="s">
        <v>36</v>
      </c>
      <c r="E2169" t="s">
        <v>12</v>
      </c>
      <c r="F2169">
        <v>32</v>
      </c>
      <c r="G2169" t="s">
        <v>19</v>
      </c>
      <c r="H2169" t="s">
        <v>44</v>
      </c>
      <c r="I2169">
        <v>17.3</v>
      </c>
      <c r="J2169" t="s">
        <v>43</v>
      </c>
      <c r="K2169">
        <v>6.1</v>
      </c>
      <c r="L2169">
        <v>2.39</v>
      </c>
      <c r="M2169" t="s">
        <v>22</v>
      </c>
      <c r="N2169">
        <v>964.84</v>
      </c>
      <c r="O2169" s="5">
        <f>(ScoreCard!$E$3-laptop_prices3[[#This Row],[Price ($)]])/ScoreCard!$E$3*ScoreCard!$E$5</f>
        <v>4.5536404919373643</v>
      </c>
      <c r="P2169" s="5">
        <f>laptop_prices3[[#This Row],[RAM (GB)]]/ScoreCard!$F$3*ScoreCard!$F$5</f>
        <v>3.5</v>
      </c>
      <c r="Q2169" s="5">
        <f>laptop_prices3[[#This Row],[Screen Size (inch)]]/ScoreCard!$G$3*ScoreCard!$G$5</f>
        <v>2</v>
      </c>
      <c r="R2169" s="5">
        <f>laptop_prices3[[#This Row],[Battery Life (hours)]]/ScoreCard!$H$3*ScoreCard!$H$5</f>
        <v>3.5583333333333331</v>
      </c>
      <c r="S2169" s="5">
        <f>ScoreCard!$I$3-laptop_prices3[[#This Row],[Weight (kg)]]/ScoreCard!$I$3*ScoreCard!$I$5</f>
        <v>2.1342857142857143</v>
      </c>
      <c r="T2169" s="6" cm="1">
        <f t="array" ref="T2169">_xlfn.IFS(laptop_prices3[[#This Row],[Storage]]="512GB SSD", 512, laptop_prices3[[#This Row],[Storage]] = "1TB SSD", 1000, laptop_prices3[[#This Row],[Storage]] = "2TB SSD", 2000, laptop_prices3[[#This Row],[Storage]]= "256GB SSD", 256, laptop_prices3[[#This Row],[Storage]] = "1TB HDD", 1000*0.7)</f>
        <v>1000</v>
      </c>
      <c r="U2169" s="5">
        <f>laptop_prices3[[#This Row],[Storage Raw Value]]/ScoreCard!$J$3*ScoreCard!$J$5</f>
        <v>4</v>
      </c>
    </row>
    <row r="2170" spans="2:21" x14ac:dyDescent="0.2">
      <c r="B2170" s="4" cm="1">
        <f t="array" ref="B2170">SUM(laptop_prices3[[#This Row],[RAM Comp]:[Weight Comp]]+laptop_prices3[[#This Row],[Storage Comp]])</f>
        <v>28.074999999999999</v>
      </c>
      <c r="C2170">
        <v>2168</v>
      </c>
      <c r="D2170" t="s">
        <v>34</v>
      </c>
      <c r="E2170" t="s">
        <v>24</v>
      </c>
      <c r="F2170">
        <v>64</v>
      </c>
      <c r="G2170" t="s">
        <v>42</v>
      </c>
      <c r="H2170" t="s">
        <v>44</v>
      </c>
      <c r="I2170">
        <v>17.3</v>
      </c>
      <c r="J2170" t="s">
        <v>15</v>
      </c>
      <c r="K2170">
        <v>9.9</v>
      </c>
      <c r="L2170">
        <v>2.4500000000000002</v>
      </c>
      <c r="M2170" t="s">
        <v>46</v>
      </c>
      <c r="N2170">
        <v>1812.11</v>
      </c>
      <c r="O2170" s="5">
        <f>(ScoreCard!$E$3-laptop_prices3[[#This Row],[Price ($)]])/ScoreCard!$E$3*ScoreCard!$E$5</f>
        <v>4.1616718542396844</v>
      </c>
      <c r="P2170" s="5">
        <f>laptop_prices3[[#This Row],[RAM (GB)]]/ScoreCard!$F$3*ScoreCard!$F$5</f>
        <v>7</v>
      </c>
      <c r="Q2170" s="5">
        <f>laptop_prices3[[#This Row],[Screen Size (inch)]]/ScoreCard!$G$3*ScoreCard!$G$5</f>
        <v>2</v>
      </c>
      <c r="R2170" s="5">
        <f>laptop_prices3[[#This Row],[Battery Life (hours)]]/ScoreCard!$H$3*ScoreCard!$H$5</f>
        <v>5.7750000000000004</v>
      </c>
      <c r="S2170" s="5">
        <f>ScoreCard!$I$3-laptop_prices3[[#This Row],[Weight (kg)]]/ScoreCard!$I$3*ScoreCard!$I$5</f>
        <v>2.0999999999999996</v>
      </c>
      <c r="T2170" s="6" cm="1">
        <f t="array" ref="T2170">_xlfn.IFS(laptop_prices3[[#This Row],[Storage]]="512GB SSD", 512, laptop_prices3[[#This Row],[Storage]] = "1TB SSD", 1000, laptop_prices3[[#This Row],[Storage]] = "2TB SSD", 2000, laptop_prices3[[#This Row],[Storage]]= "256GB SSD", 256, laptop_prices3[[#This Row],[Storage]] = "1TB HDD", 1000*0.7)</f>
        <v>700</v>
      </c>
      <c r="U2170" s="5">
        <f>laptop_prices3[[#This Row],[Storage Raw Value]]/ScoreCard!$J$3*ScoreCard!$J$5</f>
        <v>2.8</v>
      </c>
    </row>
    <row r="2171" spans="2:21" x14ac:dyDescent="0.2">
      <c r="B2171" s="4" cm="1">
        <f t="array" ref="B2171">SUM(laptop_prices3[[#This Row],[RAM Comp]:[Weight Comp]]+laptop_prices3[[#This Row],[Storage Comp]])</f>
        <v>20.475095238095239</v>
      </c>
      <c r="C2171">
        <v>2169</v>
      </c>
      <c r="D2171" t="s">
        <v>11</v>
      </c>
      <c r="E2171" t="s">
        <v>48</v>
      </c>
      <c r="F2171">
        <v>32</v>
      </c>
      <c r="G2171" t="s">
        <v>13</v>
      </c>
      <c r="H2171" t="s">
        <v>40</v>
      </c>
      <c r="I2171">
        <v>17.3</v>
      </c>
      <c r="J2171" t="s">
        <v>43</v>
      </c>
      <c r="K2171">
        <v>8.9</v>
      </c>
      <c r="L2171">
        <v>3.34</v>
      </c>
      <c r="M2171" t="s">
        <v>16</v>
      </c>
      <c r="N2171">
        <v>3268.6</v>
      </c>
      <c r="O2171" s="5">
        <f>(ScoreCard!$E$3-laptop_prices3[[#This Row],[Price ($)]])/ScoreCard!$E$3*ScoreCard!$E$5</f>
        <v>3.4878625595398911</v>
      </c>
      <c r="P2171" s="5">
        <f>laptop_prices3[[#This Row],[RAM (GB)]]/ScoreCard!$F$3*ScoreCard!$F$5</f>
        <v>3.5</v>
      </c>
      <c r="Q2171" s="5">
        <f>laptop_prices3[[#This Row],[Screen Size (inch)]]/ScoreCard!$G$3*ScoreCard!$G$5</f>
        <v>2</v>
      </c>
      <c r="R2171" s="5">
        <f>laptop_prices3[[#This Row],[Battery Life (hours)]]/ScoreCard!$H$3*ScoreCard!$H$5</f>
        <v>5.1916666666666664</v>
      </c>
      <c r="S2171" s="5">
        <f>ScoreCard!$I$3-laptop_prices3[[#This Row],[Weight (kg)]]/ScoreCard!$I$3*ScoreCard!$I$5</f>
        <v>1.5914285714285714</v>
      </c>
      <c r="T2171" s="6" cm="1">
        <f t="array" ref="T2171">_xlfn.IFS(laptop_prices3[[#This Row],[Storage]]="512GB SSD", 512, laptop_prices3[[#This Row],[Storage]] = "1TB SSD", 1000, laptop_prices3[[#This Row],[Storage]] = "2TB SSD", 2000, laptop_prices3[[#This Row],[Storage]]= "256GB SSD", 256, laptop_prices3[[#This Row],[Storage]] = "1TB HDD", 1000*0.7)</f>
        <v>512</v>
      </c>
      <c r="U2171" s="5">
        <f>laptop_prices3[[#This Row],[Storage Raw Value]]/ScoreCard!$J$3*ScoreCard!$J$5</f>
        <v>2.048</v>
      </c>
    </row>
    <row r="2172" spans="2:21" x14ac:dyDescent="0.2">
      <c r="B2172" s="4" cm="1">
        <f t="array" ref="B2172">SUM(laptop_prices3[[#This Row],[RAM Comp]:[Weight Comp]]+laptop_prices3[[#This Row],[Storage Comp]])</f>
        <v>20.363615744563724</v>
      </c>
      <c r="C2172">
        <v>2170</v>
      </c>
      <c r="D2172" t="s">
        <v>11</v>
      </c>
      <c r="E2172" t="s">
        <v>31</v>
      </c>
      <c r="F2172">
        <v>32</v>
      </c>
      <c r="G2172" t="s">
        <v>13</v>
      </c>
      <c r="H2172" t="s">
        <v>20</v>
      </c>
      <c r="I2172">
        <v>16</v>
      </c>
      <c r="J2172" t="s">
        <v>21</v>
      </c>
      <c r="K2172">
        <v>8.8000000000000007</v>
      </c>
      <c r="L2172">
        <v>3.17</v>
      </c>
      <c r="M2172" t="s">
        <v>16</v>
      </c>
      <c r="N2172">
        <v>1696.13</v>
      </c>
      <c r="O2172" s="5">
        <f>(ScoreCard!$E$3-laptop_prices3[[#This Row],[Price ($)]])/ScoreCard!$E$3*ScoreCard!$E$5</f>
        <v>4.2153271501904168</v>
      </c>
      <c r="P2172" s="5">
        <f>laptop_prices3[[#This Row],[RAM (GB)]]/ScoreCard!$F$3*ScoreCard!$F$5</f>
        <v>3.5</v>
      </c>
      <c r="Q2172" s="5">
        <f>laptop_prices3[[#This Row],[Screen Size (inch)]]/ScoreCard!$G$3*ScoreCard!$G$5</f>
        <v>1.8497109826589595</v>
      </c>
      <c r="R2172" s="5">
        <f>laptop_prices3[[#This Row],[Battery Life (hours)]]/ScoreCard!$H$3*ScoreCard!$H$5</f>
        <v>5.1333333333333337</v>
      </c>
      <c r="S2172" s="5">
        <f>ScoreCard!$I$3-laptop_prices3[[#This Row],[Weight (kg)]]/ScoreCard!$I$3*ScoreCard!$I$5</f>
        <v>1.6885714285714286</v>
      </c>
      <c r="T2172" s="6" cm="1">
        <f t="array" ref="T2172">_xlfn.IFS(laptop_prices3[[#This Row],[Storage]]="512GB SSD", 512, laptop_prices3[[#This Row],[Storage]] = "1TB SSD", 1000, laptop_prices3[[#This Row],[Storage]] = "2TB SSD", 2000, laptop_prices3[[#This Row],[Storage]]= "256GB SSD", 256, laptop_prices3[[#This Row],[Storage]] = "1TB HDD", 1000*0.7)</f>
        <v>512</v>
      </c>
      <c r="U2172" s="5">
        <f>laptop_prices3[[#This Row],[Storage Raw Value]]/ScoreCard!$J$3*ScoreCard!$J$5</f>
        <v>2.048</v>
      </c>
    </row>
    <row r="2173" spans="2:21" x14ac:dyDescent="0.2">
      <c r="B2173" s="4" cm="1">
        <f t="array" ref="B2173">SUM(laptop_prices3[[#This Row],[RAM Comp]:[Weight Comp]]+laptop_prices3[[#This Row],[Storage Comp]])</f>
        <v>46.983758601706583</v>
      </c>
      <c r="C2173">
        <v>2171</v>
      </c>
      <c r="D2173" t="s">
        <v>38</v>
      </c>
      <c r="E2173" t="s">
        <v>18</v>
      </c>
      <c r="F2173">
        <v>64</v>
      </c>
      <c r="G2173" t="s">
        <v>25</v>
      </c>
      <c r="H2173" t="s">
        <v>35</v>
      </c>
      <c r="I2173">
        <v>16</v>
      </c>
      <c r="J2173" t="s">
        <v>15</v>
      </c>
      <c r="K2173">
        <v>6.7</v>
      </c>
      <c r="L2173">
        <v>2.23</v>
      </c>
      <c r="M2173" t="s">
        <v>30</v>
      </c>
      <c r="N2173">
        <v>4076.77</v>
      </c>
      <c r="O2173" s="5">
        <f>(ScoreCard!$E$3-laptop_prices3[[#This Row],[Price ($)]])/ScoreCard!$E$3*ScoreCard!$E$5</f>
        <v>3.1139825756762658</v>
      </c>
      <c r="P2173" s="5">
        <f>laptop_prices3[[#This Row],[RAM (GB)]]/ScoreCard!$F$3*ScoreCard!$F$5</f>
        <v>7</v>
      </c>
      <c r="Q2173" s="5">
        <f>laptop_prices3[[#This Row],[Screen Size (inch)]]/ScoreCard!$G$3*ScoreCard!$G$5</f>
        <v>1.8497109826589595</v>
      </c>
      <c r="R2173" s="5">
        <f>laptop_prices3[[#This Row],[Battery Life (hours)]]/ScoreCard!$H$3*ScoreCard!$H$5</f>
        <v>3.9083333333333332</v>
      </c>
      <c r="S2173" s="5">
        <f>ScoreCard!$I$3-laptop_prices3[[#This Row],[Weight (kg)]]/ScoreCard!$I$3*ScoreCard!$I$5</f>
        <v>2.225714285714286</v>
      </c>
      <c r="T2173" s="6" cm="1">
        <f t="array" ref="T2173">_xlfn.IFS(laptop_prices3[[#This Row],[Storage]]="512GB SSD", 512, laptop_prices3[[#This Row],[Storage]] = "1TB SSD", 1000, laptop_prices3[[#This Row],[Storage]] = "2TB SSD", 2000, laptop_prices3[[#This Row],[Storage]]= "256GB SSD", 256, laptop_prices3[[#This Row],[Storage]] = "1TB HDD", 1000*0.7)</f>
        <v>2000</v>
      </c>
      <c r="U2173" s="5">
        <f>laptop_prices3[[#This Row],[Storage Raw Value]]/ScoreCard!$J$3*ScoreCard!$J$5</f>
        <v>8</v>
      </c>
    </row>
    <row r="2174" spans="2:21" x14ac:dyDescent="0.2">
      <c r="B2174" s="4" cm="1">
        <f t="array" ref="B2174">SUM(laptop_prices3[[#This Row],[RAM Comp]:[Weight Comp]]+laptop_prices3[[#This Row],[Storage Comp]])</f>
        <v>14.410710982658959</v>
      </c>
      <c r="C2174">
        <v>2172</v>
      </c>
      <c r="D2174" t="s">
        <v>28</v>
      </c>
      <c r="E2174" t="s">
        <v>37</v>
      </c>
      <c r="F2174">
        <v>16</v>
      </c>
      <c r="G2174" t="s">
        <v>29</v>
      </c>
      <c r="H2174" t="s">
        <v>44</v>
      </c>
      <c r="I2174">
        <v>16</v>
      </c>
      <c r="J2174" t="s">
        <v>43</v>
      </c>
      <c r="K2174">
        <v>7.5</v>
      </c>
      <c r="L2174">
        <v>2.0299999999999998</v>
      </c>
      <c r="M2174" t="s">
        <v>30</v>
      </c>
      <c r="N2174">
        <v>1452.26</v>
      </c>
      <c r="O2174" s="5">
        <f>(ScoreCard!$E$3-laptop_prices3[[#This Row],[Price ($)]])/ScoreCard!$E$3*ScoreCard!$E$5</f>
        <v>4.3281476108172923</v>
      </c>
      <c r="P2174" s="5">
        <f>laptop_prices3[[#This Row],[RAM (GB)]]/ScoreCard!$F$3*ScoreCard!$F$5</f>
        <v>1.75</v>
      </c>
      <c r="Q2174" s="5">
        <f>laptop_prices3[[#This Row],[Screen Size (inch)]]/ScoreCard!$G$3*ScoreCard!$G$5</f>
        <v>1.8497109826589595</v>
      </c>
      <c r="R2174" s="5">
        <f>laptop_prices3[[#This Row],[Battery Life (hours)]]/ScoreCard!$H$3*ScoreCard!$H$5</f>
        <v>4.375</v>
      </c>
      <c r="S2174" s="5">
        <f>ScoreCard!$I$3-laptop_prices3[[#This Row],[Weight (kg)]]/ScoreCard!$I$3*ScoreCard!$I$5</f>
        <v>2.34</v>
      </c>
      <c r="T2174" s="6" cm="1">
        <f t="array" ref="T2174">_xlfn.IFS(laptop_prices3[[#This Row],[Storage]]="512GB SSD", 512, laptop_prices3[[#This Row],[Storage]] = "1TB SSD", 1000, laptop_prices3[[#This Row],[Storage]] = "2TB SSD", 2000, laptop_prices3[[#This Row],[Storage]]= "256GB SSD", 256, laptop_prices3[[#This Row],[Storage]] = "1TB HDD", 1000*0.7)</f>
        <v>256</v>
      </c>
      <c r="U2174" s="5">
        <f>laptop_prices3[[#This Row],[Storage Raw Value]]/ScoreCard!$J$3*ScoreCard!$J$5</f>
        <v>1.024</v>
      </c>
    </row>
    <row r="2175" spans="2:21" x14ac:dyDescent="0.2">
      <c r="B2175" s="4" cm="1">
        <f t="array" ref="B2175">SUM(laptop_prices3[[#This Row],[RAM Comp]:[Weight Comp]]+laptop_prices3[[#This Row],[Storage Comp]])</f>
        <v>39.59418249380677</v>
      </c>
      <c r="C2175">
        <v>2173</v>
      </c>
      <c r="D2175" t="s">
        <v>23</v>
      </c>
      <c r="E2175" t="s">
        <v>18</v>
      </c>
      <c r="F2175">
        <v>8</v>
      </c>
      <c r="G2175" t="s">
        <v>25</v>
      </c>
      <c r="H2175" t="s">
        <v>40</v>
      </c>
      <c r="I2175">
        <v>15.6</v>
      </c>
      <c r="J2175" t="s">
        <v>15</v>
      </c>
      <c r="K2175">
        <v>4.2</v>
      </c>
      <c r="L2175">
        <v>1.81</v>
      </c>
      <c r="M2175" t="s">
        <v>16</v>
      </c>
      <c r="N2175">
        <v>1835.6</v>
      </c>
      <c r="O2175" s="5">
        <f>(ScoreCard!$E$3-laptop_prices3[[#This Row],[Price ($)]])/ScoreCard!$E$3*ScoreCard!$E$5</f>
        <v>4.150804783176719</v>
      </c>
      <c r="P2175" s="5">
        <f>laptop_prices3[[#This Row],[RAM (GB)]]/ScoreCard!$F$3*ScoreCard!$F$5</f>
        <v>0.875</v>
      </c>
      <c r="Q2175" s="5">
        <f>laptop_prices3[[#This Row],[Screen Size (inch)]]/ScoreCard!$G$3*ScoreCard!$G$5</f>
        <v>1.8034682080924855</v>
      </c>
      <c r="R2175" s="5">
        <f>laptop_prices3[[#This Row],[Battery Life (hours)]]/ScoreCard!$H$3*ScoreCard!$H$5</f>
        <v>2.4500000000000002</v>
      </c>
      <c r="S2175" s="5">
        <f>ScoreCard!$I$3-laptop_prices3[[#This Row],[Weight (kg)]]/ScoreCard!$I$3*ScoreCard!$I$5</f>
        <v>2.4657142857142857</v>
      </c>
      <c r="T2175" s="6" cm="1">
        <f t="array" ref="T2175">_xlfn.IFS(laptop_prices3[[#This Row],[Storage]]="512GB SSD", 512, laptop_prices3[[#This Row],[Storage]] = "1TB SSD", 1000, laptop_prices3[[#This Row],[Storage]] = "2TB SSD", 2000, laptop_prices3[[#This Row],[Storage]]= "256GB SSD", 256, laptop_prices3[[#This Row],[Storage]] = "1TB HDD", 1000*0.7)</f>
        <v>2000</v>
      </c>
      <c r="U2175" s="5">
        <f>laptop_prices3[[#This Row],[Storage Raw Value]]/ScoreCard!$J$3*ScoreCard!$J$5</f>
        <v>8</v>
      </c>
    </row>
    <row r="2176" spans="2:21" x14ac:dyDescent="0.2">
      <c r="B2176" s="4" cm="1">
        <f t="array" ref="B2176">SUM(laptop_prices3[[#This Row],[RAM Comp]:[Weight Comp]]+laptop_prices3[[#This Row],[Storage Comp]])</f>
        <v>18.174306633636114</v>
      </c>
      <c r="C2176">
        <v>2174</v>
      </c>
      <c r="D2176" t="s">
        <v>17</v>
      </c>
      <c r="E2176" t="s">
        <v>48</v>
      </c>
      <c r="F2176">
        <v>8</v>
      </c>
      <c r="G2176" t="s">
        <v>13</v>
      </c>
      <c r="H2176" t="s">
        <v>14</v>
      </c>
      <c r="I2176">
        <v>14</v>
      </c>
      <c r="J2176" t="s">
        <v>43</v>
      </c>
      <c r="K2176">
        <v>10.1</v>
      </c>
      <c r="L2176">
        <v>3.33</v>
      </c>
      <c r="M2176" t="s">
        <v>22</v>
      </c>
      <c r="N2176">
        <v>1625.05</v>
      </c>
      <c r="O2176" s="5">
        <f>(ScoreCard!$E$3-laptop_prices3[[#This Row],[Price ($)]])/ScoreCard!$E$3*ScoreCard!$E$5</f>
        <v>4.2482105648841406</v>
      </c>
      <c r="P2176" s="5">
        <f>laptop_prices3[[#This Row],[RAM (GB)]]/ScoreCard!$F$3*ScoreCard!$F$5</f>
        <v>0.875</v>
      </c>
      <c r="Q2176" s="5">
        <f>laptop_prices3[[#This Row],[Screen Size (inch)]]/ScoreCard!$G$3*ScoreCard!$G$5</f>
        <v>1.6184971098265895</v>
      </c>
      <c r="R2176" s="5">
        <f>laptop_prices3[[#This Row],[Battery Life (hours)]]/ScoreCard!$H$3*ScoreCard!$H$5</f>
        <v>5.8916666666666666</v>
      </c>
      <c r="S2176" s="5">
        <f>ScoreCard!$I$3-laptop_prices3[[#This Row],[Weight (kg)]]/ScoreCard!$I$3*ScoreCard!$I$5</f>
        <v>1.5971428571428572</v>
      </c>
      <c r="T2176" s="6" cm="1">
        <f t="array" ref="T2176">_xlfn.IFS(laptop_prices3[[#This Row],[Storage]]="512GB SSD", 512, laptop_prices3[[#This Row],[Storage]] = "1TB SSD", 1000, laptop_prices3[[#This Row],[Storage]] = "2TB SSD", 2000, laptop_prices3[[#This Row],[Storage]]= "256GB SSD", 256, laptop_prices3[[#This Row],[Storage]] = "1TB HDD", 1000*0.7)</f>
        <v>512</v>
      </c>
      <c r="U2176" s="5">
        <f>laptop_prices3[[#This Row],[Storage Raw Value]]/ScoreCard!$J$3*ScoreCard!$J$5</f>
        <v>2.048</v>
      </c>
    </row>
    <row r="2177" spans="2:21" x14ac:dyDescent="0.2">
      <c r="B2177" s="4" cm="1">
        <f t="array" ref="B2177">SUM(laptop_prices3[[#This Row],[RAM Comp]:[Weight Comp]]+laptop_prices3[[#This Row],[Storage Comp]])</f>
        <v>15.465925681255161</v>
      </c>
      <c r="C2177">
        <v>2175</v>
      </c>
      <c r="D2177" t="s">
        <v>23</v>
      </c>
      <c r="E2177" t="s">
        <v>31</v>
      </c>
      <c r="F2177">
        <v>8</v>
      </c>
      <c r="G2177" t="s">
        <v>29</v>
      </c>
      <c r="H2177" t="s">
        <v>20</v>
      </c>
      <c r="I2177">
        <v>14</v>
      </c>
      <c r="J2177" t="s">
        <v>43</v>
      </c>
      <c r="K2177">
        <v>10.5</v>
      </c>
      <c r="L2177">
        <v>1.31</v>
      </c>
      <c r="M2177" t="s">
        <v>16</v>
      </c>
      <c r="N2177">
        <v>883.4</v>
      </c>
      <c r="O2177" s="5">
        <f>(ScoreCard!$E$3-laptop_prices3[[#This Row],[Price ($)]])/ScoreCard!$E$3*ScoreCard!$E$5</f>
        <v>4.5913167059589854</v>
      </c>
      <c r="P2177" s="5">
        <f>laptop_prices3[[#This Row],[RAM (GB)]]/ScoreCard!$F$3*ScoreCard!$F$5</f>
        <v>0.875</v>
      </c>
      <c r="Q2177" s="5">
        <f>laptop_prices3[[#This Row],[Screen Size (inch)]]/ScoreCard!$G$3*ScoreCard!$G$5</f>
        <v>1.6184971098265895</v>
      </c>
      <c r="R2177" s="5">
        <f>laptop_prices3[[#This Row],[Battery Life (hours)]]/ScoreCard!$H$3*ScoreCard!$H$5</f>
        <v>6.125</v>
      </c>
      <c r="S2177" s="5">
        <f>ScoreCard!$I$3-laptop_prices3[[#This Row],[Weight (kg)]]/ScoreCard!$I$3*ScoreCard!$I$5</f>
        <v>2.7514285714285713</v>
      </c>
      <c r="T2177" s="6" cm="1">
        <f t="array" ref="T2177">_xlfn.IFS(laptop_prices3[[#This Row],[Storage]]="512GB SSD", 512, laptop_prices3[[#This Row],[Storage]] = "1TB SSD", 1000, laptop_prices3[[#This Row],[Storage]] = "2TB SSD", 2000, laptop_prices3[[#This Row],[Storage]]= "256GB SSD", 256, laptop_prices3[[#This Row],[Storage]] = "1TB HDD", 1000*0.7)</f>
        <v>256</v>
      </c>
      <c r="U2177" s="5">
        <f>laptop_prices3[[#This Row],[Storage Raw Value]]/ScoreCard!$J$3*ScoreCard!$J$5</f>
        <v>1.024</v>
      </c>
    </row>
    <row r="2178" spans="2:21" x14ac:dyDescent="0.2">
      <c r="B2178" s="4" cm="1">
        <f t="array" ref="B2178">SUM(laptop_prices3[[#This Row],[RAM Comp]:[Weight Comp]]+laptop_prices3[[#This Row],[Storage Comp]])</f>
        <v>13.70137296999725</v>
      </c>
      <c r="C2178">
        <v>2176</v>
      </c>
      <c r="D2178" t="s">
        <v>38</v>
      </c>
      <c r="E2178" t="s">
        <v>39</v>
      </c>
      <c r="F2178">
        <v>16</v>
      </c>
      <c r="G2178" t="s">
        <v>29</v>
      </c>
      <c r="H2178" t="s">
        <v>40</v>
      </c>
      <c r="I2178">
        <v>15.6</v>
      </c>
      <c r="J2178" t="s">
        <v>15</v>
      </c>
      <c r="K2178">
        <v>7</v>
      </c>
      <c r="L2178">
        <v>2.68</v>
      </c>
      <c r="M2178" t="s">
        <v>16</v>
      </c>
      <c r="N2178">
        <v>1543.56</v>
      </c>
      <c r="O2178" s="5">
        <f>(ScoreCard!$E$3-laptop_prices3[[#This Row],[Price ($)]])/ScoreCard!$E$3*ScoreCard!$E$5</f>
        <v>4.2859099101766489</v>
      </c>
      <c r="P2178" s="5">
        <f>laptop_prices3[[#This Row],[RAM (GB)]]/ScoreCard!$F$3*ScoreCard!$F$5</f>
        <v>1.75</v>
      </c>
      <c r="Q2178" s="5">
        <f>laptop_prices3[[#This Row],[Screen Size (inch)]]/ScoreCard!$G$3*ScoreCard!$G$5</f>
        <v>1.8034682080924855</v>
      </c>
      <c r="R2178" s="5">
        <f>laptop_prices3[[#This Row],[Battery Life (hours)]]/ScoreCard!$H$3*ScoreCard!$H$5</f>
        <v>4.0833333333333339</v>
      </c>
      <c r="S2178" s="5">
        <f>ScoreCard!$I$3-laptop_prices3[[#This Row],[Weight (kg)]]/ScoreCard!$I$3*ScoreCard!$I$5</f>
        <v>1.9685714285714284</v>
      </c>
      <c r="T2178" s="6" cm="1">
        <f t="array" ref="T2178">_xlfn.IFS(laptop_prices3[[#This Row],[Storage]]="512GB SSD", 512, laptop_prices3[[#This Row],[Storage]] = "1TB SSD", 1000, laptop_prices3[[#This Row],[Storage]] = "2TB SSD", 2000, laptop_prices3[[#This Row],[Storage]]= "256GB SSD", 256, laptop_prices3[[#This Row],[Storage]] = "1TB HDD", 1000*0.7)</f>
        <v>256</v>
      </c>
      <c r="U2178" s="5">
        <f>laptop_prices3[[#This Row],[Storage Raw Value]]/ScoreCard!$J$3*ScoreCard!$J$5</f>
        <v>1.024</v>
      </c>
    </row>
    <row r="2179" spans="2:21" x14ac:dyDescent="0.2">
      <c r="B2179" s="4" cm="1">
        <f t="array" ref="B2179">SUM(laptop_prices3[[#This Row],[RAM Comp]:[Weight Comp]]+laptop_prices3[[#This Row],[Storage Comp]])</f>
        <v>22.44108725571153</v>
      </c>
      <c r="C2179">
        <v>2177</v>
      </c>
      <c r="D2179" t="s">
        <v>33</v>
      </c>
      <c r="E2179" t="s">
        <v>31</v>
      </c>
      <c r="F2179">
        <v>32</v>
      </c>
      <c r="G2179" t="s">
        <v>42</v>
      </c>
      <c r="H2179" t="s">
        <v>26</v>
      </c>
      <c r="I2179">
        <v>15.6</v>
      </c>
      <c r="J2179" t="s">
        <v>27</v>
      </c>
      <c r="K2179">
        <v>7</v>
      </c>
      <c r="L2179">
        <v>2.88</v>
      </c>
      <c r="M2179" t="s">
        <v>46</v>
      </c>
      <c r="N2179">
        <v>1909.16</v>
      </c>
      <c r="O2179" s="5">
        <f>(ScoreCard!$E$3-laptop_prices3[[#This Row],[Price ($)]])/ScoreCard!$E$3*ScoreCard!$E$5</f>
        <v>4.1167740574469738</v>
      </c>
      <c r="P2179" s="5">
        <f>laptop_prices3[[#This Row],[RAM (GB)]]/ScoreCard!$F$3*ScoreCard!$F$5</f>
        <v>3.5</v>
      </c>
      <c r="Q2179" s="5">
        <f>laptop_prices3[[#This Row],[Screen Size (inch)]]/ScoreCard!$G$3*ScoreCard!$G$5</f>
        <v>1.8034682080924855</v>
      </c>
      <c r="R2179" s="5">
        <f>laptop_prices3[[#This Row],[Battery Life (hours)]]/ScoreCard!$H$3*ScoreCard!$H$5</f>
        <v>4.0833333333333339</v>
      </c>
      <c r="S2179" s="5">
        <f>ScoreCard!$I$3-laptop_prices3[[#This Row],[Weight (kg)]]/ScoreCard!$I$3*ScoreCard!$I$5</f>
        <v>1.8542857142857143</v>
      </c>
      <c r="T2179" s="6" cm="1">
        <f t="array" ref="T2179">_xlfn.IFS(laptop_prices3[[#This Row],[Storage]]="512GB SSD", 512, laptop_prices3[[#This Row],[Storage]] = "1TB SSD", 1000, laptop_prices3[[#This Row],[Storage]] = "2TB SSD", 2000, laptop_prices3[[#This Row],[Storage]]= "256GB SSD", 256, laptop_prices3[[#This Row],[Storage]] = "1TB HDD", 1000*0.7)</f>
        <v>700</v>
      </c>
      <c r="U2179" s="5">
        <f>laptop_prices3[[#This Row],[Storage Raw Value]]/ScoreCard!$J$3*ScoreCard!$J$5</f>
        <v>2.8</v>
      </c>
    </row>
    <row r="2180" spans="2:21" x14ac:dyDescent="0.2">
      <c r="B2180" s="4" cm="1">
        <f t="array" ref="B2180">SUM(laptop_prices3[[#This Row],[RAM Comp]:[Weight Comp]]+laptop_prices3[[#This Row],[Storage Comp]])</f>
        <v>18.951000825763831</v>
      </c>
      <c r="C2180">
        <v>2178</v>
      </c>
      <c r="D2180" t="s">
        <v>17</v>
      </c>
      <c r="E2180" t="s">
        <v>31</v>
      </c>
      <c r="F2180">
        <v>16</v>
      </c>
      <c r="G2180" t="s">
        <v>13</v>
      </c>
      <c r="H2180" t="s">
        <v>14</v>
      </c>
      <c r="I2180">
        <v>13.3</v>
      </c>
      <c r="J2180" t="s">
        <v>43</v>
      </c>
      <c r="K2180">
        <v>9.6</v>
      </c>
      <c r="L2180">
        <v>2.85</v>
      </c>
      <c r="M2180" t="s">
        <v>46</v>
      </c>
      <c r="N2180">
        <v>1533.81</v>
      </c>
      <c r="O2180" s="5">
        <f>(ScoreCard!$E$3-laptop_prices3[[#This Row],[Price ($)]])/ScoreCard!$E$3*ScoreCard!$E$5</f>
        <v>4.2904205079997189</v>
      </c>
      <c r="P2180" s="5">
        <f>laptop_prices3[[#This Row],[RAM (GB)]]/ScoreCard!$F$3*ScoreCard!$F$5</f>
        <v>1.75</v>
      </c>
      <c r="Q2180" s="5">
        <f>laptop_prices3[[#This Row],[Screen Size (inch)]]/ScoreCard!$G$3*ScoreCard!$G$5</f>
        <v>1.5375722543352601</v>
      </c>
      <c r="R2180" s="5">
        <f>laptop_prices3[[#This Row],[Battery Life (hours)]]/ScoreCard!$H$3*ScoreCard!$H$5</f>
        <v>5.6</v>
      </c>
      <c r="S2180" s="5">
        <f>ScoreCard!$I$3-laptop_prices3[[#This Row],[Weight (kg)]]/ScoreCard!$I$3*ScoreCard!$I$5</f>
        <v>1.8714285714285714</v>
      </c>
      <c r="T2180" s="6" cm="1">
        <f t="array" ref="T2180">_xlfn.IFS(laptop_prices3[[#This Row],[Storage]]="512GB SSD", 512, laptop_prices3[[#This Row],[Storage]] = "1TB SSD", 1000, laptop_prices3[[#This Row],[Storage]] = "2TB SSD", 2000, laptop_prices3[[#This Row],[Storage]]= "256GB SSD", 256, laptop_prices3[[#This Row],[Storage]] = "1TB HDD", 1000*0.7)</f>
        <v>512</v>
      </c>
      <c r="U2180" s="5">
        <f>laptop_prices3[[#This Row],[Storage Raw Value]]/ScoreCard!$J$3*ScoreCard!$J$5</f>
        <v>2.048</v>
      </c>
    </row>
    <row r="2181" spans="2:21" x14ac:dyDescent="0.2">
      <c r="B2181" s="4" cm="1">
        <f t="array" ref="B2181">SUM(laptop_prices3[[#This Row],[RAM Comp]:[Weight Comp]]+laptop_prices3[[#This Row],[Storage Comp]])</f>
        <v>41.093616157445638</v>
      </c>
      <c r="C2181">
        <v>2179</v>
      </c>
      <c r="D2181" t="s">
        <v>36</v>
      </c>
      <c r="E2181" t="s">
        <v>37</v>
      </c>
      <c r="F2181">
        <v>4</v>
      </c>
      <c r="G2181" t="s">
        <v>25</v>
      </c>
      <c r="H2181" t="s">
        <v>26</v>
      </c>
      <c r="I2181">
        <v>14</v>
      </c>
      <c r="J2181" t="s">
        <v>43</v>
      </c>
      <c r="K2181">
        <v>8.1999999999999993</v>
      </c>
      <c r="L2181">
        <v>2.1800000000000002</v>
      </c>
      <c r="M2181" t="s">
        <v>16</v>
      </c>
      <c r="N2181">
        <v>1381.06</v>
      </c>
      <c r="O2181" s="5">
        <f>(ScoreCard!$E$3-laptop_prices3[[#This Row],[Price ($)]])/ScoreCard!$E$3*ScoreCard!$E$5</f>
        <v>4.3610865405611463</v>
      </c>
      <c r="P2181" s="5">
        <f>laptop_prices3[[#This Row],[RAM (GB)]]/ScoreCard!$F$3*ScoreCard!$F$5</f>
        <v>0.4375</v>
      </c>
      <c r="Q2181" s="5">
        <f>laptop_prices3[[#This Row],[Screen Size (inch)]]/ScoreCard!$G$3*ScoreCard!$G$5</f>
        <v>1.6184971098265895</v>
      </c>
      <c r="R2181" s="5">
        <f>laptop_prices3[[#This Row],[Battery Life (hours)]]/ScoreCard!$H$3*ScoreCard!$H$5</f>
        <v>4.7833333333333323</v>
      </c>
      <c r="S2181" s="5">
        <f>ScoreCard!$I$3-laptop_prices3[[#This Row],[Weight (kg)]]/ScoreCard!$I$3*ScoreCard!$I$5</f>
        <v>2.2542857142857144</v>
      </c>
      <c r="T2181" s="6" cm="1">
        <f t="array" ref="T2181">_xlfn.IFS(laptop_prices3[[#This Row],[Storage]]="512GB SSD", 512, laptop_prices3[[#This Row],[Storage]] = "1TB SSD", 1000, laptop_prices3[[#This Row],[Storage]] = "2TB SSD", 2000, laptop_prices3[[#This Row],[Storage]]= "256GB SSD", 256, laptop_prices3[[#This Row],[Storage]] = "1TB HDD", 1000*0.7)</f>
        <v>2000</v>
      </c>
      <c r="U2181" s="5">
        <f>laptop_prices3[[#This Row],[Storage Raw Value]]/ScoreCard!$J$3*ScoreCard!$J$5</f>
        <v>8</v>
      </c>
    </row>
    <row r="2182" spans="2:21" x14ac:dyDescent="0.2">
      <c r="B2182" s="4" cm="1">
        <f t="array" ref="B2182">SUM(laptop_prices3[[#This Row],[RAM Comp]:[Weight Comp]]+laptop_prices3[[#This Row],[Storage Comp]])</f>
        <v>19.785425268373245</v>
      </c>
      <c r="C2182">
        <v>2180</v>
      </c>
      <c r="D2182" t="s">
        <v>38</v>
      </c>
      <c r="E2182" t="s">
        <v>48</v>
      </c>
      <c r="F2182">
        <v>16</v>
      </c>
      <c r="G2182" t="s">
        <v>42</v>
      </c>
      <c r="H2182" t="s">
        <v>26</v>
      </c>
      <c r="I2182">
        <v>16</v>
      </c>
      <c r="J2182" t="s">
        <v>15</v>
      </c>
      <c r="K2182">
        <v>4.8</v>
      </c>
      <c r="L2182">
        <v>2.2999999999999998</v>
      </c>
      <c r="M2182" t="s">
        <v>30</v>
      </c>
      <c r="N2182">
        <v>1579.7</v>
      </c>
      <c r="O2182" s="5">
        <f>(ScoreCard!$E$3-laptop_prices3[[#This Row],[Price ($)]])/ScoreCard!$E$3*ScoreCard!$E$5</f>
        <v>4.2691906275791363</v>
      </c>
      <c r="P2182" s="5">
        <f>laptop_prices3[[#This Row],[RAM (GB)]]/ScoreCard!$F$3*ScoreCard!$F$5</f>
        <v>1.75</v>
      </c>
      <c r="Q2182" s="5">
        <f>laptop_prices3[[#This Row],[Screen Size (inch)]]/ScoreCard!$G$3*ScoreCard!$G$5</f>
        <v>1.8497109826589595</v>
      </c>
      <c r="R2182" s="5">
        <f>laptop_prices3[[#This Row],[Battery Life (hours)]]/ScoreCard!$H$3*ScoreCard!$H$5</f>
        <v>2.8</v>
      </c>
      <c r="S2182" s="5">
        <f>ScoreCard!$I$3-laptop_prices3[[#This Row],[Weight (kg)]]/ScoreCard!$I$3*ScoreCard!$I$5</f>
        <v>2.1857142857142859</v>
      </c>
      <c r="T2182" s="6" cm="1">
        <f t="array" ref="T2182">_xlfn.IFS(laptop_prices3[[#This Row],[Storage]]="512GB SSD", 512, laptop_prices3[[#This Row],[Storage]] = "1TB SSD", 1000, laptop_prices3[[#This Row],[Storage]] = "2TB SSD", 2000, laptop_prices3[[#This Row],[Storage]]= "256GB SSD", 256, laptop_prices3[[#This Row],[Storage]] = "1TB HDD", 1000*0.7)</f>
        <v>700</v>
      </c>
      <c r="U2182" s="5">
        <f>laptop_prices3[[#This Row],[Storage Raw Value]]/ScoreCard!$J$3*ScoreCard!$J$5</f>
        <v>2.8</v>
      </c>
    </row>
    <row r="2183" spans="2:21" x14ac:dyDescent="0.2">
      <c r="B2183" s="4" cm="1">
        <f t="array" ref="B2183">SUM(laptop_prices3[[#This Row],[RAM Comp]:[Weight Comp]]+laptop_prices3[[#This Row],[Storage Comp]])</f>
        <v>43.208259014588492</v>
      </c>
      <c r="C2183">
        <v>2181</v>
      </c>
      <c r="D2183" t="s">
        <v>34</v>
      </c>
      <c r="E2183" t="s">
        <v>24</v>
      </c>
      <c r="F2183">
        <v>16</v>
      </c>
      <c r="G2183" t="s">
        <v>25</v>
      </c>
      <c r="H2183" t="s">
        <v>35</v>
      </c>
      <c r="I2183">
        <v>14</v>
      </c>
      <c r="J2183" t="s">
        <v>21</v>
      </c>
      <c r="K2183">
        <v>10.3</v>
      </c>
      <c r="L2183">
        <v>2.92</v>
      </c>
      <c r="M2183" t="s">
        <v>46</v>
      </c>
      <c r="N2183">
        <v>1107.1400000000001</v>
      </c>
      <c r="O2183" s="5">
        <f>(ScoreCard!$E$3-laptop_prices3[[#This Row],[Price ($)]])/ScoreCard!$E$3*ScoreCard!$E$5</f>
        <v>4.4878088949914323</v>
      </c>
      <c r="P2183" s="5">
        <f>laptop_prices3[[#This Row],[RAM (GB)]]/ScoreCard!$F$3*ScoreCard!$F$5</f>
        <v>1.75</v>
      </c>
      <c r="Q2183" s="5">
        <f>laptop_prices3[[#This Row],[Screen Size (inch)]]/ScoreCard!$G$3*ScoreCard!$G$5</f>
        <v>1.6184971098265895</v>
      </c>
      <c r="R2183" s="5">
        <f>laptop_prices3[[#This Row],[Battery Life (hours)]]/ScoreCard!$H$3*ScoreCard!$H$5</f>
        <v>6.0083333333333337</v>
      </c>
      <c r="S2183" s="5">
        <f>ScoreCard!$I$3-laptop_prices3[[#This Row],[Weight (kg)]]/ScoreCard!$I$3*ScoreCard!$I$5</f>
        <v>1.8314285714285714</v>
      </c>
      <c r="T2183" s="6" cm="1">
        <f t="array" ref="T2183">_xlfn.IFS(laptop_prices3[[#This Row],[Storage]]="512GB SSD", 512, laptop_prices3[[#This Row],[Storage]] = "1TB SSD", 1000, laptop_prices3[[#This Row],[Storage]] = "2TB SSD", 2000, laptop_prices3[[#This Row],[Storage]]= "256GB SSD", 256, laptop_prices3[[#This Row],[Storage]] = "1TB HDD", 1000*0.7)</f>
        <v>2000</v>
      </c>
      <c r="U2183" s="5">
        <f>laptop_prices3[[#This Row],[Storage Raw Value]]/ScoreCard!$J$3*ScoreCard!$J$5</f>
        <v>8</v>
      </c>
    </row>
    <row r="2184" spans="2:21" x14ac:dyDescent="0.2">
      <c r="B2184" s="4" cm="1">
        <f t="array" ref="B2184">SUM(laptop_prices3[[#This Row],[RAM Comp]:[Weight Comp]]+laptop_prices3[[#This Row],[Storage Comp]])</f>
        <v>33.928571428571431</v>
      </c>
      <c r="C2184">
        <v>2182</v>
      </c>
      <c r="D2184" t="s">
        <v>38</v>
      </c>
      <c r="E2184" t="s">
        <v>31</v>
      </c>
      <c r="F2184">
        <v>64</v>
      </c>
      <c r="G2184" t="s">
        <v>19</v>
      </c>
      <c r="H2184" t="s">
        <v>32</v>
      </c>
      <c r="I2184">
        <v>17.3</v>
      </c>
      <c r="J2184" t="s">
        <v>15</v>
      </c>
      <c r="K2184">
        <v>12</v>
      </c>
      <c r="L2184">
        <v>2.75</v>
      </c>
      <c r="M2184" t="s">
        <v>30</v>
      </c>
      <c r="N2184">
        <v>2732.83</v>
      </c>
      <c r="O2184" s="5">
        <f>(ScoreCard!$E$3-laptop_prices3[[#This Row],[Price ($)]])/ScoreCard!$E$3*ScoreCard!$E$5</f>
        <v>3.7357233796082117</v>
      </c>
      <c r="P2184" s="5">
        <f>laptop_prices3[[#This Row],[RAM (GB)]]/ScoreCard!$F$3*ScoreCard!$F$5</f>
        <v>7</v>
      </c>
      <c r="Q2184" s="5">
        <f>laptop_prices3[[#This Row],[Screen Size (inch)]]/ScoreCard!$G$3*ScoreCard!$G$5</f>
        <v>2</v>
      </c>
      <c r="R2184" s="5">
        <f>laptop_prices3[[#This Row],[Battery Life (hours)]]/ScoreCard!$H$3*ScoreCard!$H$5</f>
        <v>7</v>
      </c>
      <c r="S2184" s="5">
        <f>ScoreCard!$I$3-laptop_prices3[[#This Row],[Weight (kg)]]/ScoreCard!$I$3*ScoreCard!$I$5</f>
        <v>1.9285714285714286</v>
      </c>
      <c r="T2184" s="6" cm="1">
        <f t="array" ref="T2184">_xlfn.IFS(laptop_prices3[[#This Row],[Storage]]="512GB SSD", 512, laptop_prices3[[#This Row],[Storage]] = "1TB SSD", 1000, laptop_prices3[[#This Row],[Storage]] = "2TB SSD", 2000, laptop_prices3[[#This Row],[Storage]]= "256GB SSD", 256, laptop_prices3[[#This Row],[Storage]] = "1TB HDD", 1000*0.7)</f>
        <v>1000</v>
      </c>
      <c r="U2184" s="5">
        <f>laptop_prices3[[#This Row],[Storage Raw Value]]/ScoreCard!$J$3*ScoreCard!$J$5</f>
        <v>4</v>
      </c>
    </row>
    <row r="2185" spans="2:21" x14ac:dyDescent="0.2">
      <c r="B2185" s="4" cm="1">
        <f t="array" ref="B2185">SUM(laptop_prices3[[#This Row],[RAM Comp]:[Weight Comp]]+laptop_prices3[[#This Row],[Storage Comp]])</f>
        <v>23.802515827140105</v>
      </c>
      <c r="C2185">
        <v>2183</v>
      </c>
      <c r="D2185" t="s">
        <v>45</v>
      </c>
      <c r="E2185" t="s">
        <v>37</v>
      </c>
      <c r="F2185">
        <v>8</v>
      </c>
      <c r="G2185" t="s">
        <v>19</v>
      </c>
      <c r="H2185" t="s">
        <v>20</v>
      </c>
      <c r="I2185">
        <v>15.6</v>
      </c>
      <c r="J2185" t="s">
        <v>43</v>
      </c>
      <c r="K2185">
        <v>4.9000000000000004</v>
      </c>
      <c r="L2185">
        <v>2.16</v>
      </c>
      <c r="M2185" t="s">
        <v>22</v>
      </c>
      <c r="N2185">
        <v>1818.62</v>
      </c>
      <c r="O2185" s="5">
        <f>(ScoreCard!$E$3-laptop_prices3[[#This Row],[Price ($)]])/ScoreCard!$E$3*ScoreCard!$E$5</f>
        <v>4.1586601627701265</v>
      </c>
      <c r="P2185" s="5">
        <f>laptop_prices3[[#This Row],[RAM (GB)]]/ScoreCard!$F$3*ScoreCard!$F$5</f>
        <v>0.875</v>
      </c>
      <c r="Q2185" s="5">
        <f>laptop_prices3[[#This Row],[Screen Size (inch)]]/ScoreCard!$G$3*ScoreCard!$G$5</f>
        <v>1.8034682080924855</v>
      </c>
      <c r="R2185" s="5">
        <f>laptop_prices3[[#This Row],[Battery Life (hours)]]/ScoreCard!$H$3*ScoreCard!$H$5</f>
        <v>2.8583333333333338</v>
      </c>
      <c r="S2185" s="5">
        <f>ScoreCard!$I$3-laptop_prices3[[#This Row],[Weight (kg)]]/ScoreCard!$I$3*ScoreCard!$I$5</f>
        <v>2.2657142857142856</v>
      </c>
      <c r="T2185" s="6" cm="1">
        <f t="array" ref="T2185">_xlfn.IFS(laptop_prices3[[#This Row],[Storage]]="512GB SSD", 512, laptop_prices3[[#This Row],[Storage]] = "1TB SSD", 1000, laptop_prices3[[#This Row],[Storage]] = "2TB SSD", 2000, laptop_prices3[[#This Row],[Storage]]= "256GB SSD", 256, laptop_prices3[[#This Row],[Storage]] = "1TB HDD", 1000*0.7)</f>
        <v>1000</v>
      </c>
      <c r="U2185" s="5">
        <f>laptop_prices3[[#This Row],[Storage Raw Value]]/ScoreCard!$J$3*ScoreCard!$J$5</f>
        <v>4</v>
      </c>
    </row>
    <row r="2186" spans="2:21" x14ac:dyDescent="0.2">
      <c r="B2186" s="4" cm="1">
        <f t="array" ref="B2186">SUM(laptop_prices3[[#This Row],[RAM Comp]:[Weight Comp]]+laptop_prices3[[#This Row],[Storage Comp]])</f>
        <v>18.003039636663914</v>
      </c>
      <c r="C2186">
        <v>2184</v>
      </c>
      <c r="D2186" t="s">
        <v>23</v>
      </c>
      <c r="E2186" t="s">
        <v>48</v>
      </c>
      <c r="F2186">
        <v>32</v>
      </c>
      <c r="G2186" t="s">
        <v>29</v>
      </c>
      <c r="H2186" t="s">
        <v>40</v>
      </c>
      <c r="I2186">
        <v>15.6</v>
      </c>
      <c r="J2186" t="s">
        <v>21</v>
      </c>
      <c r="K2186">
        <v>11.1</v>
      </c>
      <c r="L2186">
        <v>2.4</v>
      </c>
      <c r="M2186" t="s">
        <v>16</v>
      </c>
      <c r="N2186">
        <v>1869.87</v>
      </c>
      <c r="O2186" s="5">
        <f>(ScoreCard!$E$3-laptop_prices3[[#This Row],[Price ($)]])/ScoreCard!$E$3*ScoreCard!$E$5</f>
        <v>4.1349506101104003</v>
      </c>
      <c r="P2186" s="5">
        <f>laptop_prices3[[#This Row],[RAM (GB)]]/ScoreCard!$F$3*ScoreCard!$F$5</f>
        <v>3.5</v>
      </c>
      <c r="Q2186" s="5">
        <f>laptop_prices3[[#This Row],[Screen Size (inch)]]/ScoreCard!$G$3*ScoreCard!$G$5</f>
        <v>1.8034682080924855</v>
      </c>
      <c r="R2186" s="5">
        <f>laptop_prices3[[#This Row],[Battery Life (hours)]]/ScoreCard!$H$3*ScoreCard!$H$5</f>
        <v>6.4749999999999996</v>
      </c>
      <c r="S2186" s="5">
        <f>ScoreCard!$I$3-laptop_prices3[[#This Row],[Weight (kg)]]/ScoreCard!$I$3*ScoreCard!$I$5</f>
        <v>2.1285714285714286</v>
      </c>
      <c r="T2186" s="6" cm="1">
        <f t="array" ref="T2186">_xlfn.IFS(laptop_prices3[[#This Row],[Storage]]="512GB SSD", 512, laptop_prices3[[#This Row],[Storage]] = "1TB SSD", 1000, laptop_prices3[[#This Row],[Storage]] = "2TB SSD", 2000, laptop_prices3[[#This Row],[Storage]]= "256GB SSD", 256, laptop_prices3[[#This Row],[Storage]] = "1TB HDD", 1000*0.7)</f>
        <v>256</v>
      </c>
      <c r="U2186" s="5">
        <f>laptop_prices3[[#This Row],[Storage Raw Value]]/ScoreCard!$J$3*ScoreCard!$J$5</f>
        <v>1.024</v>
      </c>
    </row>
    <row r="2187" spans="2:21" x14ac:dyDescent="0.2">
      <c r="B2187" s="4" cm="1">
        <f t="array" ref="B2187">SUM(laptop_prices3[[#This Row],[RAM Comp]:[Weight Comp]]+laptop_prices3[[#This Row],[Storage Comp]])</f>
        <v>48.930663363611338</v>
      </c>
      <c r="C2187">
        <v>2185</v>
      </c>
      <c r="D2187" t="s">
        <v>23</v>
      </c>
      <c r="E2187" t="s">
        <v>12</v>
      </c>
      <c r="F2187">
        <v>64</v>
      </c>
      <c r="G2187" t="s">
        <v>25</v>
      </c>
      <c r="H2187" t="s">
        <v>26</v>
      </c>
      <c r="I2187">
        <v>16</v>
      </c>
      <c r="J2187" t="s">
        <v>15</v>
      </c>
      <c r="K2187">
        <v>10.4</v>
      </c>
      <c r="L2187">
        <v>2.6</v>
      </c>
      <c r="M2187" t="s">
        <v>30</v>
      </c>
      <c r="N2187">
        <v>2752.19</v>
      </c>
      <c r="O2187" s="5">
        <f>(ScoreCard!$E$3-laptop_prices3[[#This Row],[Price ($)]])/ScoreCard!$E$3*ScoreCard!$E$5</f>
        <v>3.726766951520557</v>
      </c>
      <c r="P2187" s="5">
        <f>laptop_prices3[[#This Row],[RAM (GB)]]/ScoreCard!$F$3*ScoreCard!$F$5</f>
        <v>7</v>
      </c>
      <c r="Q2187" s="5">
        <f>laptop_prices3[[#This Row],[Screen Size (inch)]]/ScoreCard!$G$3*ScoreCard!$G$5</f>
        <v>1.8497109826589595</v>
      </c>
      <c r="R2187" s="5">
        <f>laptop_prices3[[#This Row],[Battery Life (hours)]]/ScoreCard!$H$3*ScoreCard!$H$5</f>
        <v>6.0666666666666664</v>
      </c>
      <c r="S2187" s="5">
        <f>ScoreCard!$I$3-laptop_prices3[[#This Row],[Weight (kg)]]/ScoreCard!$I$3*ScoreCard!$I$5</f>
        <v>2.0142857142857142</v>
      </c>
      <c r="T2187" s="6" cm="1">
        <f t="array" ref="T2187">_xlfn.IFS(laptop_prices3[[#This Row],[Storage]]="512GB SSD", 512, laptop_prices3[[#This Row],[Storage]] = "1TB SSD", 1000, laptop_prices3[[#This Row],[Storage]] = "2TB SSD", 2000, laptop_prices3[[#This Row],[Storage]]= "256GB SSD", 256, laptop_prices3[[#This Row],[Storage]] = "1TB HDD", 1000*0.7)</f>
        <v>2000</v>
      </c>
      <c r="U2187" s="5">
        <f>laptop_prices3[[#This Row],[Storage Raw Value]]/ScoreCard!$J$3*ScoreCard!$J$5</f>
        <v>8</v>
      </c>
    </row>
    <row r="2188" spans="2:21" x14ac:dyDescent="0.2">
      <c r="B2188" s="4" cm="1">
        <f t="array" ref="B2188">SUM(laptop_prices3[[#This Row],[RAM Comp]:[Weight Comp]]+laptop_prices3[[#This Row],[Storage Comp]])</f>
        <v>26.60518717313515</v>
      </c>
      <c r="C2188">
        <v>2186</v>
      </c>
      <c r="D2188" t="s">
        <v>23</v>
      </c>
      <c r="E2188" t="s">
        <v>37</v>
      </c>
      <c r="F2188">
        <v>32</v>
      </c>
      <c r="G2188" t="s">
        <v>19</v>
      </c>
      <c r="H2188" t="s">
        <v>32</v>
      </c>
      <c r="I2188">
        <v>16</v>
      </c>
      <c r="J2188" t="s">
        <v>21</v>
      </c>
      <c r="K2188">
        <v>4.9000000000000004</v>
      </c>
      <c r="L2188">
        <v>1.93</v>
      </c>
      <c r="M2188" t="s">
        <v>16</v>
      </c>
      <c r="N2188">
        <v>2453.17</v>
      </c>
      <c r="O2188" s="5">
        <f>(ScoreCard!$E$3-laptop_prices3[[#This Row],[Price ($)]])/ScoreCard!$E$3*ScoreCard!$E$5</f>
        <v>3.865101203936387</v>
      </c>
      <c r="P2188" s="5">
        <f>laptop_prices3[[#This Row],[RAM (GB)]]/ScoreCard!$F$3*ScoreCard!$F$5</f>
        <v>3.5</v>
      </c>
      <c r="Q2188" s="5">
        <f>laptop_prices3[[#This Row],[Screen Size (inch)]]/ScoreCard!$G$3*ScoreCard!$G$5</f>
        <v>1.8497109826589595</v>
      </c>
      <c r="R2188" s="5">
        <f>laptop_prices3[[#This Row],[Battery Life (hours)]]/ScoreCard!$H$3*ScoreCard!$H$5</f>
        <v>2.8583333333333338</v>
      </c>
      <c r="S2188" s="5">
        <f>ScoreCard!$I$3-laptop_prices3[[#This Row],[Weight (kg)]]/ScoreCard!$I$3*ScoreCard!$I$5</f>
        <v>2.3971428571428572</v>
      </c>
      <c r="T2188" s="6" cm="1">
        <f t="array" ref="T2188">_xlfn.IFS(laptop_prices3[[#This Row],[Storage]]="512GB SSD", 512, laptop_prices3[[#This Row],[Storage]] = "1TB SSD", 1000, laptop_prices3[[#This Row],[Storage]] = "2TB SSD", 2000, laptop_prices3[[#This Row],[Storage]]= "256GB SSD", 256, laptop_prices3[[#This Row],[Storage]] = "1TB HDD", 1000*0.7)</f>
        <v>1000</v>
      </c>
      <c r="U2188" s="5">
        <f>laptop_prices3[[#This Row],[Storage Raw Value]]/ScoreCard!$J$3*ScoreCard!$J$5</f>
        <v>4</v>
      </c>
    </row>
    <row r="2189" spans="2:21" x14ac:dyDescent="0.2">
      <c r="B2189" s="4" cm="1">
        <f t="array" ref="B2189">SUM(laptop_prices3[[#This Row],[RAM Comp]:[Weight Comp]]+laptop_prices3[[#This Row],[Storage Comp]])</f>
        <v>13.460834159097166</v>
      </c>
      <c r="C2189">
        <v>2187</v>
      </c>
      <c r="D2189" t="s">
        <v>38</v>
      </c>
      <c r="E2189" t="s">
        <v>24</v>
      </c>
      <c r="F2189">
        <v>4</v>
      </c>
      <c r="G2189" t="s">
        <v>29</v>
      </c>
      <c r="H2189" t="s">
        <v>35</v>
      </c>
      <c r="I2189">
        <v>13.3</v>
      </c>
      <c r="J2189" t="s">
        <v>15</v>
      </c>
      <c r="K2189">
        <v>8.5</v>
      </c>
      <c r="L2189">
        <v>1.87</v>
      </c>
      <c r="M2189" t="s">
        <v>30</v>
      </c>
      <c r="N2189">
        <v>1220.54</v>
      </c>
      <c r="O2189" s="5">
        <f>(ScoreCard!$E$3-laptop_prices3[[#This Row],[Price ($)]])/ScoreCard!$E$3*ScoreCard!$E$5</f>
        <v>4.4353471726184974</v>
      </c>
      <c r="P2189" s="5">
        <f>laptop_prices3[[#This Row],[RAM (GB)]]/ScoreCard!$F$3*ScoreCard!$F$5</f>
        <v>0.4375</v>
      </c>
      <c r="Q2189" s="5">
        <f>laptop_prices3[[#This Row],[Screen Size (inch)]]/ScoreCard!$G$3*ScoreCard!$G$5</f>
        <v>1.5375722543352601</v>
      </c>
      <c r="R2189" s="5">
        <f>laptop_prices3[[#This Row],[Battery Life (hours)]]/ScoreCard!$H$3*ScoreCard!$H$5</f>
        <v>4.9583333333333339</v>
      </c>
      <c r="S2189" s="5">
        <f>ScoreCard!$I$3-laptop_prices3[[#This Row],[Weight (kg)]]/ScoreCard!$I$3*ScoreCard!$I$5</f>
        <v>2.4314285714285715</v>
      </c>
      <c r="T2189" s="6" cm="1">
        <f t="array" ref="T2189">_xlfn.IFS(laptop_prices3[[#This Row],[Storage]]="512GB SSD", 512, laptop_prices3[[#This Row],[Storage]] = "1TB SSD", 1000, laptop_prices3[[#This Row],[Storage]] = "2TB SSD", 2000, laptop_prices3[[#This Row],[Storage]]= "256GB SSD", 256, laptop_prices3[[#This Row],[Storage]] = "1TB HDD", 1000*0.7)</f>
        <v>256</v>
      </c>
      <c r="U2189" s="5">
        <f>laptop_prices3[[#This Row],[Storage Raw Value]]/ScoreCard!$J$3*ScoreCard!$J$5</f>
        <v>1.024</v>
      </c>
    </row>
    <row r="2190" spans="2:21" x14ac:dyDescent="0.2">
      <c r="B2190" s="4" cm="1">
        <f t="array" ref="B2190">SUM(laptop_prices3[[#This Row],[RAM Comp]:[Weight Comp]]+laptop_prices3[[#This Row],[Storage Comp]])</f>
        <v>23.061139554087532</v>
      </c>
      <c r="C2190">
        <v>2188</v>
      </c>
      <c r="D2190" t="s">
        <v>34</v>
      </c>
      <c r="E2190" t="s">
        <v>37</v>
      </c>
      <c r="F2190">
        <v>32</v>
      </c>
      <c r="G2190" t="s">
        <v>42</v>
      </c>
      <c r="H2190" t="s">
        <v>44</v>
      </c>
      <c r="I2190">
        <v>16</v>
      </c>
      <c r="J2190" t="s">
        <v>15</v>
      </c>
      <c r="K2190">
        <v>7.2</v>
      </c>
      <c r="L2190">
        <v>2.08</v>
      </c>
      <c r="M2190" t="s">
        <v>46</v>
      </c>
      <c r="N2190">
        <v>1925.16</v>
      </c>
      <c r="O2190" s="5">
        <f>(ScoreCard!$E$3-laptop_prices3[[#This Row],[Price ($)]])/ScoreCard!$E$3*ScoreCard!$E$5</f>
        <v>4.1093720507629614</v>
      </c>
      <c r="P2190" s="5">
        <f>laptop_prices3[[#This Row],[RAM (GB)]]/ScoreCard!$F$3*ScoreCard!$F$5</f>
        <v>3.5</v>
      </c>
      <c r="Q2190" s="5">
        <f>laptop_prices3[[#This Row],[Screen Size (inch)]]/ScoreCard!$G$3*ScoreCard!$G$5</f>
        <v>1.8497109826589595</v>
      </c>
      <c r="R2190" s="5">
        <f>laptop_prices3[[#This Row],[Battery Life (hours)]]/ScoreCard!$H$3*ScoreCard!$H$5</f>
        <v>4.2</v>
      </c>
      <c r="S2190" s="5">
        <f>ScoreCard!$I$3-laptop_prices3[[#This Row],[Weight (kg)]]/ScoreCard!$I$3*ScoreCard!$I$5</f>
        <v>2.3114285714285714</v>
      </c>
      <c r="T2190" s="6" cm="1">
        <f t="array" ref="T2190">_xlfn.IFS(laptop_prices3[[#This Row],[Storage]]="512GB SSD", 512, laptop_prices3[[#This Row],[Storage]] = "1TB SSD", 1000, laptop_prices3[[#This Row],[Storage]] = "2TB SSD", 2000, laptop_prices3[[#This Row],[Storage]]= "256GB SSD", 256, laptop_prices3[[#This Row],[Storage]] = "1TB HDD", 1000*0.7)</f>
        <v>700</v>
      </c>
      <c r="U2190" s="5">
        <f>laptop_prices3[[#This Row],[Storage Raw Value]]/ScoreCard!$J$3*ScoreCard!$J$5</f>
        <v>2.8</v>
      </c>
    </row>
    <row r="2191" spans="2:21" x14ac:dyDescent="0.2">
      <c r="B2191" s="4" cm="1">
        <f t="array" ref="B2191">SUM(laptop_prices3[[#This Row],[RAM Comp]:[Weight Comp]]+laptop_prices3[[#This Row],[Storage Comp]])</f>
        <v>17.924809523809525</v>
      </c>
      <c r="C2191">
        <v>2189</v>
      </c>
      <c r="D2191" t="s">
        <v>36</v>
      </c>
      <c r="E2191" t="s">
        <v>37</v>
      </c>
      <c r="F2191">
        <v>64</v>
      </c>
      <c r="G2191" t="s">
        <v>29</v>
      </c>
      <c r="H2191" t="s">
        <v>20</v>
      </c>
      <c r="I2191">
        <v>17.3</v>
      </c>
      <c r="J2191" t="s">
        <v>21</v>
      </c>
      <c r="K2191">
        <v>4.0999999999999996</v>
      </c>
      <c r="L2191">
        <v>1.86</v>
      </c>
      <c r="M2191" t="s">
        <v>46</v>
      </c>
      <c r="N2191">
        <v>3529.45</v>
      </c>
      <c r="O2191" s="5">
        <f>(ScoreCard!$E$3-laptop_prices3[[#This Row],[Price ($)]])/ScoreCard!$E$3*ScoreCard!$E$5</f>
        <v>3.3671867193196077</v>
      </c>
      <c r="P2191" s="5">
        <f>laptop_prices3[[#This Row],[RAM (GB)]]/ScoreCard!$F$3*ScoreCard!$F$5</f>
        <v>7</v>
      </c>
      <c r="Q2191" s="5">
        <f>laptop_prices3[[#This Row],[Screen Size (inch)]]/ScoreCard!$G$3*ScoreCard!$G$5</f>
        <v>2</v>
      </c>
      <c r="R2191" s="5">
        <f>laptop_prices3[[#This Row],[Battery Life (hours)]]/ScoreCard!$H$3*ScoreCard!$H$5</f>
        <v>2.3916666666666662</v>
      </c>
      <c r="S2191" s="5">
        <f>ScoreCard!$I$3-laptop_prices3[[#This Row],[Weight (kg)]]/ScoreCard!$I$3*ScoreCard!$I$5</f>
        <v>2.4371428571428568</v>
      </c>
      <c r="T2191" s="6" cm="1">
        <f t="array" ref="T2191">_xlfn.IFS(laptop_prices3[[#This Row],[Storage]]="512GB SSD", 512, laptop_prices3[[#This Row],[Storage]] = "1TB SSD", 1000, laptop_prices3[[#This Row],[Storage]] = "2TB SSD", 2000, laptop_prices3[[#This Row],[Storage]]= "256GB SSD", 256, laptop_prices3[[#This Row],[Storage]] = "1TB HDD", 1000*0.7)</f>
        <v>256</v>
      </c>
      <c r="U2191" s="5">
        <f>laptop_prices3[[#This Row],[Storage Raw Value]]/ScoreCard!$J$3*ScoreCard!$J$5</f>
        <v>1.024</v>
      </c>
    </row>
    <row r="2192" spans="2:21" x14ac:dyDescent="0.2">
      <c r="B2192" s="4" cm="1">
        <f t="array" ref="B2192">SUM(laptop_prices3[[#This Row],[RAM Comp]:[Weight Comp]]+laptop_prices3[[#This Row],[Storage Comp]])</f>
        <v>22.039142857142856</v>
      </c>
      <c r="C2192">
        <v>2190</v>
      </c>
      <c r="D2192" t="s">
        <v>36</v>
      </c>
      <c r="E2192" t="s">
        <v>39</v>
      </c>
      <c r="F2192">
        <v>64</v>
      </c>
      <c r="G2192" t="s">
        <v>13</v>
      </c>
      <c r="H2192" t="s">
        <v>14</v>
      </c>
      <c r="I2192">
        <v>17.3</v>
      </c>
      <c r="J2192" t="s">
        <v>43</v>
      </c>
      <c r="K2192">
        <v>4.2</v>
      </c>
      <c r="L2192">
        <v>1.93</v>
      </c>
      <c r="M2192" t="s">
        <v>22</v>
      </c>
      <c r="N2192">
        <v>2550.31</v>
      </c>
      <c r="O2192" s="5">
        <f>(ScoreCard!$E$3-laptop_prices3[[#This Row],[Price ($)]])/ScoreCard!$E$3*ScoreCard!$E$5</f>
        <v>3.8201617708560791</v>
      </c>
      <c r="P2192" s="5">
        <f>laptop_prices3[[#This Row],[RAM (GB)]]/ScoreCard!$F$3*ScoreCard!$F$5</f>
        <v>7</v>
      </c>
      <c r="Q2192" s="5">
        <f>laptop_prices3[[#This Row],[Screen Size (inch)]]/ScoreCard!$G$3*ScoreCard!$G$5</f>
        <v>2</v>
      </c>
      <c r="R2192" s="5">
        <f>laptop_prices3[[#This Row],[Battery Life (hours)]]/ScoreCard!$H$3*ScoreCard!$H$5</f>
        <v>2.4500000000000002</v>
      </c>
      <c r="S2192" s="5">
        <f>ScoreCard!$I$3-laptop_prices3[[#This Row],[Weight (kg)]]/ScoreCard!$I$3*ScoreCard!$I$5</f>
        <v>2.3971428571428572</v>
      </c>
      <c r="T2192" s="6" cm="1">
        <f t="array" ref="T2192">_xlfn.IFS(laptop_prices3[[#This Row],[Storage]]="512GB SSD", 512, laptop_prices3[[#This Row],[Storage]] = "1TB SSD", 1000, laptop_prices3[[#This Row],[Storage]] = "2TB SSD", 2000, laptop_prices3[[#This Row],[Storage]]= "256GB SSD", 256, laptop_prices3[[#This Row],[Storage]] = "1TB HDD", 1000*0.7)</f>
        <v>512</v>
      </c>
      <c r="U2192" s="5">
        <f>laptop_prices3[[#This Row],[Storage Raw Value]]/ScoreCard!$J$3*ScoreCard!$J$5</f>
        <v>2.048</v>
      </c>
    </row>
    <row r="2193" spans="2:21" x14ac:dyDescent="0.2">
      <c r="B2193" s="4" cm="1">
        <f t="array" ref="B2193">SUM(laptop_prices3[[#This Row],[RAM Comp]:[Weight Comp]]+laptop_prices3[[#This Row],[Storage Comp]])</f>
        <v>42.092619047619053</v>
      </c>
      <c r="C2193">
        <v>2191</v>
      </c>
      <c r="D2193" t="s">
        <v>36</v>
      </c>
      <c r="E2193" t="s">
        <v>37</v>
      </c>
      <c r="F2193">
        <v>32</v>
      </c>
      <c r="G2193" t="s">
        <v>25</v>
      </c>
      <c r="H2193" t="s">
        <v>44</v>
      </c>
      <c r="I2193">
        <v>17.3</v>
      </c>
      <c r="J2193" t="s">
        <v>21</v>
      </c>
      <c r="K2193">
        <v>4.9000000000000004</v>
      </c>
      <c r="L2193">
        <v>3.09</v>
      </c>
      <c r="M2193" t="s">
        <v>16</v>
      </c>
      <c r="N2193">
        <v>1709.4</v>
      </c>
      <c r="O2193" s="5">
        <f>(ScoreCard!$E$3-laptop_prices3[[#This Row],[Price ($)]])/ScoreCard!$E$3*ScoreCard!$E$5</f>
        <v>4.2091881108968643</v>
      </c>
      <c r="P2193" s="5">
        <f>laptop_prices3[[#This Row],[RAM (GB)]]/ScoreCard!$F$3*ScoreCard!$F$5</f>
        <v>3.5</v>
      </c>
      <c r="Q2193" s="5">
        <f>laptop_prices3[[#This Row],[Screen Size (inch)]]/ScoreCard!$G$3*ScoreCard!$G$5</f>
        <v>2</v>
      </c>
      <c r="R2193" s="5">
        <f>laptop_prices3[[#This Row],[Battery Life (hours)]]/ScoreCard!$H$3*ScoreCard!$H$5</f>
        <v>2.8583333333333338</v>
      </c>
      <c r="S2193" s="5">
        <f>ScoreCard!$I$3-laptop_prices3[[#This Row],[Weight (kg)]]/ScoreCard!$I$3*ScoreCard!$I$5</f>
        <v>1.7342857142857144</v>
      </c>
      <c r="T2193" s="6" cm="1">
        <f t="array" ref="T2193">_xlfn.IFS(laptop_prices3[[#This Row],[Storage]]="512GB SSD", 512, laptop_prices3[[#This Row],[Storage]] = "1TB SSD", 1000, laptop_prices3[[#This Row],[Storage]] = "2TB SSD", 2000, laptop_prices3[[#This Row],[Storage]]= "256GB SSD", 256, laptop_prices3[[#This Row],[Storage]] = "1TB HDD", 1000*0.7)</f>
        <v>2000</v>
      </c>
      <c r="U2193" s="5">
        <f>laptop_prices3[[#This Row],[Storage Raw Value]]/ScoreCard!$J$3*ScoreCard!$J$5</f>
        <v>8</v>
      </c>
    </row>
    <row r="2194" spans="2:21" x14ac:dyDescent="0.2">
      <c r="B2194" s="4" cm="1">
        <f t="array" ref="B2194">SUM(laptop_prices3[[#This Row],[RAM Comp]:[Weight Comp]]+laptop_prices3[[#This Row],[Storage Comp]])</f>
        <v>42.099211395540877</v>
      </c>
      <c r="C2194">
        <v>2192</v>
      </c>
      <c r="D2194" t="s">
        <v>23</v>
      </c>
      <c r="E2194" t="s">
        <v>18</v>
      </c>
      <c r="F2194">
        <v>16</v>
      </c>
      <c r="G2194" t="s">
        <v>25</v>
      </c>
      <c r="H2194" t="s">
        <v>40</v>
      </c>
      <c r="I2194">
        <v>14</v>
      </c>
      <c r="J2194" t="s">
        <v>27</v>
      </c>
      <c r="K2194">
        <v>6.9</v>
      </c>
      <c r="L2194">
        <v>1.39</v>
      </c>
      <c r="M2194" t="s">
        <v>46</v>
      </c>
      <c r="N2194">
        <v>2352.23</v>
      </c>
      <c r="O2194" s="5">
        <f>(ScoreCard!$E$3-laptop_prices3[[#This Row],[Price ($)]])/ScoreCard!$E$3*ScoreCard!$E$5</f>
        <v>3.911798613604148</v>
      </c>
      <c r="P2194" s="5">
        <f>laptop_prices3[[#This Row],[RAM (GB)]]/ScoreCard!$F$3*ScoreCard!$F$5</f>
        <v>1.75</v>
      </c>
      <c r="Q2194" s="5">
        <f>laptop_prices3[[#This Row],[Screen Size (inch)]]/ScoreCard!$G$3*ScoreCard!$G$5</f>
        <v>1.6184971098265895</v>
      </c>
      <c r="R2194" s="5">
        <f>laptop_prices3[[#This Row],[Battery Life (hours)]]/ScoreCard!$H$3*ScoreCard!$H$5</f>
        <v>4.0250000000000004</v>
      </c>
      <c r="S2194" s="5">
        <f>ScoreCard!$I$3-laptop_prices3[[#This Row],[Weight (kg)]]/ScoreCard!$I$3*ScoreCard!$I$5</f>
        <v>2.7057142857142855</v>
      </c>
      <c r="T2194" s="6" cm="1">
        <f t="array" ref="T2194">_xlfn.IFS(laptop_prices3[[#This Row],[Storage]]="512GB SSD", 512, laptop_prices3[[#This Row],[Storage]] = "1TB SSD", 1000, laptop_prices3[[#This Row],[Storage]] = "2TB SSD", 2000, laptop_prices3[[#This Row],[Storage]]= "256GB SSD", 256, laptop_prices3[[#This Row],[Storage]] = "1TB HDD", 1000*0.7)</f>
        <v>2000</v>
      </c>
      <c r="U2194" s="5">
        <f>laptop_prices3[[#This Row],[Storage Raw Value]]/ScoreCard!$J$3*ScoreCard!$J$5</f>
        <v>8</v>
      </c>
    </row>
    <row r="2195" spans="2:21" x14ac:dyDescent="0.2">
      <c r="B2195" s="4" cm="1">
        <f t="array" ref="B2195">SUM(laptop_prices3[[#This Row],[RAM Comp]:[Weight Comp]]+laptop_prices3[[#This Row],[Storage Comp]])</f>
        <v>13.575949077897054</v>
      </c>
      <c r="C2195">
        <v>2193</v>
      </c>
      <c r="D2195" t="s">
        <v>28</v>
      </c>
      <c r="E2195" t="s">
        <v>41</v>
      </c>
      <c r="F2195">
        <v>16</v>
      </c>
      <c r="G2195" t="s">
        <v>29</v>
      </c>
      <c r="H2195" t="s">
        <v>20</v>
      </c>
      <c r="I2195">
        <v>16</v>
      </c>
      <c r="J2195" t="s">
        <v>15</v>
      </c>
      <c r="K2195">
        <v>6.5</v>
      </c>
      <c r="L2195">
        <v>2.4700000000000002</v>
      </c>
      <c r="M2195" t="s">
        <v>22</v>
      </c>
      <c r="N2195">
        <v>2677.41</v>
      </c>
      <c r="O2195" s="5">
        <f>(ScoreCard!$E$3-laptop_prices3[[#This Row],[Price ($)]])/ScoreCard!$E$3*ScoreCard!$E$5</f>
        <v>3.7613620802599583</v>
      </c>
      <c r="P2195" s="5">
        <f>laptop_prices3[[#This Row],[RAM (GB)]]/ScoreCard!$F$3*ScoreCard!$F$5</f>
        <v>1.75</v>
      </c>
      <c r="Q2195" s="5">
        <f>laptop_prices3[[#This Row],[Screen Size (inch)]]/ScoreCard!$G$3*ScoreCard!$G$5</f>
        <v>1.8497109826589595</v>
      </c>
      <c r="R2195" s="5">
        <f>laptop_prices3[[#This Row],[Battery Life (hours)]]/ScoreCard!$H$3*ScoreCard!$H$5</f>
        <v>3.7916666666666665</v>
      </c>
      <c r="S2195" s="5">
        <f>ScoreCard!$I$3-laptop_prices3[[#This Row],[Weight (kg)]]/ScoreCard!$I$3*ScoreCard!$I$5</f>
        <v>2.0885714285714285</v>
      </c>
      <c r="T2195" s="6" cm="1">
        <f t="array" ref="T2195">_xlfn.IFS(laptop_prices3[[#This Row],[Storage]]="512GB SSD", 512, laptop_prices3[[#This Row],[Storage]] = "1TB SSD", 1000, laptop_prices3[[#This Row],[Storage]] = "2TB SSD", 2000, laptop_prices3[[#This Row],[Storage]]= "256GB SSD", 256, laptop_prices3[[#This Row],[Storage]] = "1TB HDD", 1000*0.7)</f>
        <v>256</v>
      </c>
      <c r="U2195" s="5">
        <f>laptop_prices3[[#This Row],[Storage Raw Value]]/ScoreCard!$J$3*ScoreCard!$J$5</f>
        <v>1.024</v>
      </c>
    </row>
    <row r="2196" spans="2:21" x14ac:dyDescent="0.2">
      <c r="B2196" s="4" cm="1">
        <f t="array" ref="B2196">SUM(laptop_prices3[[#This Row],[RAM Comp]:[Weight Comp]]+laptop_prices3[[#This Row],[Storage Comp]])</f>
        <v>24.492334159097165</v>
      </c>
      <c r="C2196">
        <v>2194</v>
      </c>
      <c r="D2196" t="s">
        <v>38</v>
      </c>
      <c r="E2196" t="s">
        <v>31</v>
      </c>
      <c r="F2196">
        <v>64</v>
      </c>
      <c r="G2196" t="s">
        <v>42</v>
      </c>
      <c r="H2196" t="s">
        <v>40</v>
      </c>
      <c r="I2196">
        <v>13.3</v>
      </c>
      <c r="J2196" t="s">
        <v>15</v>
      </c>
      <c r="K2196">
        <v>4.5999999999999996</v>
      </c>
      <c r="L2196">
        <v>2.5</v>
      </c>
      <c r="M2196" t="s">
        <v>16</v>
      </c>
      <c r="N2196">
        <v>2193.9899999999998</v>
      </c>
      <c r="O2196" s="5">
        <f>(ScoreCard!$E$3-laptop_prices3[[#This Row],[Price ($)]])/ScoreCard!$E$3*ScoreCard!$E$5</f>
        <v>3.9850044597090273</v>
      </c>
      <c r="P2196" s="5">
        <f>laptop_prices3[[#This Row],[RAM (GB)]]/ScoreCard!$F$3*ScoreCard!$F$5</f>
        <v>7</v>
      </c>
      <c r="Q2196" s="5">
        <f>laptop_prices3[[#This Row],[Screen Size (inch)]]/ScoreCard!$G$3*ScoreCard!$G$5</f>
        <v>1.5375722543352601</v>
      </c>
      <c r="R2196" s="5">
        <f>laptop_prices3[[#This Row],[Battery Life (hours)]]/ScoreCard!$H$3*ScoreCard!$H$5</f>
        <v>2.6833333333333331</v>
      </c>
      <c r="S2196" s="5">
        <f>ScoreCard!$I$3-laptop_prices3[[#This Row],[Weight (kg)]]/ScoreCard!$I$3*ScoreCard!$I$5</f>
        <v>2.0714285714285712</v>
      </c>
      <c r="T2196" s="6" cm="1">
        <f t="array" ref="T2196">_xlfn.IFS(laptop_prices3[[#This Row],[Storage]]="512GB SSD", 512, laptop_prices3[[#This Row],[Storage]] = "1TB SSD", 1000, laptop_prices3[[#This Row],[Storage]] = "2TB SSD", 2000, laptop_prices3[[#This Row],[Storage]]= "256GB SSD", 256, laptop_prices3[[#This Row],[Storage]] = "1TB HDD", 1000*0.7)</f>
        <v>700</v>
      </c>
      <c r="U2196" s="5">
        <f>laptop_prices3[[#This Row],[Storage Raw Value]]/ScoreCard!$J$3*ScoreCard!$J$5</f>
        <v>2.8</v>
      </c>
    </row>
    <row r="2197" spans="2:21" x14ac:dyDescent="0.2">
      <c r="B2197" s="4" cm="1">
        <f t="array" ref="B2197">SUM(laptop_prices3[[#This Row],[RAM Comp]:[Weight Comp]]+laptop_prices3[[#This Row],[Storage Comp]])</f>
        <v>21.039095238095239</v>
      </c>
      <c r="C2197">
        <v>2195</v>
      </c>
      <c r="D2197" t="s">
        <v>28</v>
      </c>
      <c r="E2197" t="s">
        <v>41</v>
      </c>
      <c r="F2197">
        <v>64</v>
      </c>
      <c r="G2197" t="s">
        <v>29</v>
      </c>
      <c r="H2197" t="s">
        <v>32</v>
      </c>
      <c r="I2197">
        <v>17.3</v>
      </c>
      <c r="J2197" t="s">
        <v>15</v>
      </c>
      <c r="K2197">
        <v>8.9</v>
      </c>
      <c r="L2197">
        <v>1.31</v>
      </c>
      <c r="M2197" t="s">
        <v>30</v>
      </c>
      <c r="N2197">
        <v>5475.6</v>
      </c>
      <c r="O2197" s="5">
        <f>(ScoreCard!$E$3-laptop_prices3[[#This Row],[Price ($)]])/ScoreCard!$E$3*ScoreCard!$E$5</f>
        <v>2.4668482625639805</v>
      </c>
      <c r="P2197" s="5">
        <f>laptop_prices3[[#This Row],[RAM (GB)]]/ScoreCard!$F$3*ScoreCard!$F$5</f>
        <v>7</v>
      </c>
      <c r="Q2197" s="5">
        <f>laptop_prices3[[#This Row],[Screen Size (inch)]]/ScoreCard!$G$3*ScoreCard!$G$5</f>
        <v>2</v>
      </c>
      <c r="R2197" s="5">
        <f>laptop_prices3[[#This Row],[Battery Life (hours)]]/ScoreCard!$H$3*ScoreCard!$H$5</f>
        <v>5.1916666666666664</v>
      </c>
      <c r="S2197" s="5">
        <f>ScoreCard!$I$3-laptop_prices3[[#This Row],[Weight (kg)]]/ScoreCard!$I$3*ScoreCard!$I$5</f>
        <v>2.7514285714285713</v>
      </c>
      <c r="T2197" s="6" cm="1">
        <f t="array" ref="T2197">_xlfn.IFS(laptop_prices3[[#This Row],[Storage]]="512GB SSD", 512, laptop_prices3[[#This Row],[Storage]] = "1TB SSD", 1000, laptop_prices3[[#This Row],[Storage]] = "2TB SSD", 2000, laptop_prices3[[#This Row],[Storage]]= "256GB SSD", 256, laptop_prices3[[#This Row],[Storage]] = "1TB HDD", 1000*0.7)</f>
        <v>256</v>
      </c>
      <c r="U2197" s="5">
        <f>laptop_prices3[[#This Row],[Storage Raw Value]]/ScoreCard!$J$3*ScoreCard!$J$5</f>
        <v>1.024</v>
      </c>
    </row>
    <row r="2198" spans="2:21" x14ac:dyDescent="0.2">
      <c r="B2198" s="4" cm="1">
        <f t="array" ref="B2198">SUM(laptop_prices3[[#This Row],[RAM Comp]:[Weight Comp]]+laptop_prices3[[#This Row],[Storage Comp]])</f>
        <v>16.193377649325626</v>
      </c>
      <c r="C2198">
        <v>2196</v>
      </c>
      <c r="D2198" t="s">
        <v>17</v>
      </c>
      <c r="E2198" t="s">
        <v>41</v>
      </c>
      <c r="F2198">
        <v>16</v>
      </c>
      <c r="G2198" t="s">
        <v>13</v>
      </c>
      <c r="H2198" t="s">
        <v>35</v>
      </c>
      <c r="I2198">
        <v>16</v>
      </c>
      <c r="J2198" t="s">
        <v>27</v>
      </c>
      <c r="K2198">
        <v>4.7</v>
      </c>
      <c r="L2198">
        <v>3.22</v>
      </c>
      <c r="M2198" t="s">
        <v>16</v>
      </c>
      <c r="N2198">
        <v>4923.97</v>
      </c>
      <c r="O2198" s="5">
        <f>(ScoreCard!$E$3-laptop_prices3[[#This Row],[Price ($)]])/ScoreCard!$E$3*ScoreCard!$E$5</f>
        <v>2.7220463217578281</v>
      </c>
      <c r="P2198" s="5">
        <f>laptop_prices3[[#This Row],[RAM (GB)]]/ScoreCard!$F$3*ScoreCard!$F$5</f>
        <v>1.75</v>
      </c>
      <c r="Q2198" s="5">
        <f>laptop_prices3[[#This Row],[Screen Size (inch)]]/ScoreCard!$G$3*ScoreCard!$G$5</f>
        <v>1.8497109826589595</v>
      </c>
      <c r="R2198" s="5">
        <f>laptop_prices3[[#This Row],[Battery Life (hours)]]/ScoreCard!$H$3*ScoreCard!$H$5</f>
        <v>2.7416666666666667</v>
      </c>
      <c r="S2198" s="5">
        <f>ScoreCard!$I$3-laptop_prices3[[#This Row],[Weight (kg)]]/ScoreCard!$I$3*ScoreCard!$I$5</f>
        <v>1.66</v>
      </c>
      <c r="T2198" s="6" cm="1">
        <f t="array" ref="T2198">_xlfn.IFS(laptop_prices3[[#This Row],[Storage]]="512GB SSD", 512, laptop_prices3[[#This Row],[Storage]] = "1TB SSD", 1000, laptop_prices3[[#This Row],[Storage]] = "2TB SSD", 2000, laptop_prices3[[#This Row],[Storage]]= "256GB SSD", 256, laptop_prices3[[#This Row],[Storage]] = "1TB HDD", 1000*0.7)</f>
        <v>512</v>
      </c>
      <c r="U2198" s="5">
        <f>laptop_prices3[[#This Row],[Storage Raw Value]]/ScoreCard!$J$3*ScoreCard!$J$5</f>
        <v>2.048</v>
      </c>
    </row>
    <row r="2199" spans="2:21" x14ac:dyDescent="0.2">
      <c r="B2199" s="4" cm="1">
        <f t="array" ref="B2199">SUM(laptop_prices3[[#This Row],[RAM Comp]:[Weight Comp]]+laptop_prices3[[#This Row],[Storage Comp]])</f>
        <v>42.659539636663915</v>
      </c>
      <c r="C2199">
        <v>2197</v>
      </c>
      <c r="D2199" t="s">
        <v>28</v>
      </c>
      <c r="E2199" t="s">
        <v>48</v>
      </c>
      <c r="F2199">
        <v>4</v>
      </c>
      <c r="G2199" t="s">
        <v>25</v>
      </c>
      <c r="H2199" t="s">
        <v>14</v>
      </c>
      <c r="I2199">
        <v>15.6</v>
      </c>
      <c r="J2199" t="s">
        <v>21</v>
      </c>
      <c r="K2199">
        <v>11.4</v>
      </c>
      <c r="L2199">
        <v>3.03</v>
      </c>
      <c r="M2199" t="s">
        <v>16</v>
      </c>
      <c r="N2199">
        <v>922.06</v>
      </c>
      <c r="O2199" s="5">
        <f>(ScoreCard!$E$3-laptop_prices3[[#This Row],[Price ($)]])/ScoreCard!$E$3*ScoreCard!$E$5</f>
        <v>4.5734316073087413</v>
      </c>
      <c r="P2199" s="5">
        <f>laptop_prices3[[#This Row],[RAM (GB)]]/ScoreCard!$F$3*ScoreCard!$F$5</f>
        <v>0.4375</v>
      </c>
      <c r="Q2199" s="5">
        <f>laptop_prices3[[#This Row],[Screen Size (inch)]]/ScoreCard!$G$3*ScoreCard!$G$5</f>
        <v>1.8034682080924855</v>
      </c>
      <c r="R2199" s="5">
        <f>laptop_prices3[[#This Row],[Battery Life (hours)]]/ScoreCard!$H$3*ScoreCard!$H$5</f>
        <v>6.65</v>
      </c>
      <c r="S2199" s="5">
        <f>ScoreCard!$I$3-laptop_prices3[[#This Row],[Weight (kg)]]/ScoreCard!$I$3*ScoreCard!$I$5</f>
        <v>1.7685714285714287</v>
      </c>
      <c r="T2199" s="6" cm="1">
        <f t="array" ref="T2199">_xlfn.IFS(laptop_prices3[[#This Row],[Storage]]="512GB SSD", 512, laptop_prices3[[#This Row],[Storage]] = "1TB SSD", 1000, laptop_prices3[[#This Row],[Storage]] = "2TB SSD", 2000, laptop_prices3[[#This Row],[Storage]]= "256GB SSD", 256, laptop_prices3[[#This Row],[Storage]] = "1TB HDD", 1000*0.7)</f>
        <v>2000</v>
      </c>
      <c r="U2199" s="5">
        <f>laptop_prices3[[#This Row],[Storage Raw Value]]/ScoreCard!$J$3*ScoreCard!$J$5</f>
        <v>8</v>
      </c>
    </row>
    <row r="2200" spans="2:21" x14ac:dyDescent="0.2">
      <c r="B2200" s="4" cm="1">
        <f t="array" ref="B2200">SUM(laptop_prices3[[#This Row],[RAM Comp]:[Weight Comp]]+laptop_prices3[[#This Row],[Storage Comp]])</f>
        <v>22.666047619047617</v>
      </c>
      <c r="C2200">
        <v>2198</v>
      </c>
      <c r="D2200" t="s">
        <v>36</v>
      </c>
      <c r="E2200" t="s">
        <v>48</v>
      </c>
      <c r="F2200">
        <v>32</v>
      </c>
      <c r="G2200" t="s">
        <v>13</v>
      </c>
      <c r="H2200" t="s">
        <v>20</v>
      </c>
      <c r="I2200">
        <v>17.3</v>
      </c>
      <c r="J2200" t="s">
        <v>21</v>
      </c>
      <c r="K2200">
        <v>11.5</v>
      </c>
      <c r="L2200">
        <v>2.16</v>
      </c>
      <c r="M2200" t="s">
        <v>30</v>
      </c>
      <c r="N2200">
        <v>1766.22</v>
      </c>
      <c r="O2200" s="5">
        <f>(ScoreCard!$E$3-laptop_prices3[[#This Row],[Price ($)]])/ScoreCard!$E$3*ScoreCard!$E$5</f>
        <v>4.1829017346602662</v>
      </c>
      <c r="P2200" s="5">
        <f>laptop_prices3[[#This Row],[RAM (GB)]]/ScoreCard!$F$3*ScoreCard!$F$5</f>
        <v>3.5</v>
      </c>
      <c r="Q2200" s="5">
        <f>laptop_prices3[[#This Row],[Screen Size (inch)]]/ScoreCard!$G$3*ScoreCard!$G$5</f>
        <v>2</v>
      </c>
      <c r="R2200" s="5">
        <f>laptop_prices3[[#This Row],[Battery Life (hours)]]/ScoreCard!$H$3*ScoreCard!$H$5</f>
        <v>6.7083333333333339</v>
      </c>
      <c r="S2200" s="5">
        <f>ScoreCard!$I$3-laptop_prices3[[#This Row],[Weight (kg)]]/ScoreCard!$I$3*ScoreCard!$I$5</f>
        <v>2.2657142857142856</v>
      </c>
      <c r="T2200" s="6" cm="1">
        <f t="array" ref="T2200">_xlfn.IFS(laptop_prices3[[#This Row],[Storage]]="512GB SSD", 512, laptop_prices3[[#This Row],[Storage]] = "1TB SSD", 1000, laptop_prices3[[#This Row],[Storage]] = "2TB SSD", 2000, laptop_prices3[[#This Row],[Storage]]= "256GB SSD", 256, laptop_prices3[[#This Row],[Storage]] = "1TB HDD", 1000*0.7)</f>
        <v>512</v>
      </c>
      <c r="U2200" s="5">
        <f>laptop_prices3[[#This Row],[Storage Raw Value]]/ScoreCard!$J$3*ScoreCard!$J$5</f>
        <v>2.048</v>
      </c>
    </row>
    <row r="2201" spans="2:21" x14ac:dyDescent="0.2">
      <c r="B2201" s="4" cm="1">
        <f t="array" ref="B2201">SUM(laptop_prices3[[#This Row],[RAM Comp]:[Weight Comp]]+laptop_prices3[[#This Row],[Storage Comp]])</f>
        <v>13.064401458849437</v>
      </c>
      <c r="C2201">
        <v>2199</v>
      </c>
      <c r="D2201" t="s">
        <v>45</v>
      </c>
      <c r="E2201" t="s">
        <v>24</v>
      </c>
      <c r="F2201">
        <v>4</v>
      </c>
      <c r="G2201" t="s">
        <v>29</v>
      </c>
      <c r="H2201" t="s">
        <v>35</v>
      </c>
      <c r="I2201">
        <v>16</v>
      </c>
      <c r="J2201" t="s">
        <v>27</v>
      </c>
      <c r="K2201">
        <v>8.5</v>
      </c>
      <c r="L2201">
        <v>3.11</v>
      </c>
      <c r="M2201" t="s">
        <v>46</v>
      </c>
      <c r="N2201">
        <v>1679.8</v>
      </c>
      <c r="O2201" s="5">
        <f>(ScoreCard!$E$3-laptop_prices3[[#This Row],[Price ($)]])/ScoreCard!$E$3*ScoreCard!$E$5</f>
        <v>4.2228818232622869</v>
      </c>
      <c r="P2201" s="5">
        <f>laptop_prices3[[#This Row],[RAM (GB)]]/ScoreCard!$F$3*ScoreCard!$F$5</f>
        <v>0.4375</v>
      </c>
      <c r="Q2201" s="5">
        <f>laptop_prices3[[#This Row],[Screen Size (inch)]]/ScoreCard!$G$3*ScoreCard!$G$5</f>
        <v>1.8497109826589595</v>
      </c>
      <c r="R2201" s="5">
        <f>laptop_prices3[[#This Row],[Battery Life (hours)]]/ScoreCard!$H$3*ScoreCard!$H$5</f>
        <v>4.9583333333333339</v>
      </c>
      <c r="S2201" s="5">
        <f>ScoreCard!$I$3-laptop_prices3[[#This Row],[Weight (kg)]]/ScoreCard!$I$3*ScoreCard!$I$5</f>
        <v>1.7228571428571429</v>
      </c>
      <c r="T2201" s="6" cm="1">
        <f t="array" ref="T2201">_xlfn.IFS(laptop_prices3[[#This Row],[Storage]]="512GB SSD", 512, laptop_prices3[[#This Row],[Storage]] = "1TB SSD", 1000, laptop_prices3[[#This Row],[Storage]] = "2TB SSD", 2000, laptop_prices3[[#This Row],[Storage]]= "256GB SSD", 256, laptop_prices3[[#This Row],[Storage]] = "1TB HDD", 1000*0.7)</f>
        <v>256</v>
      </c>
      <c r="U2201" s="5">
        <f>laptop_prices3[[#This Row],[Storage Raw Value]]/ScoreCard!$J$3*ScoreCard!$J$5</f>
        <v>1.024</v>
      </c>
    </row>
    <row r="2202" spans="2:21" x14ac:dyDescent="0.2">
      <c r="B2202" s="4" cm="1">
        <f t="array" ref="B2202">SUM(laptop_prices3[[#This Row],[RAM Comp]:[Weight Comp]]+laptop_prices3[[#This Row],[Storage Comp]])</f>
        <v>22.221687586017065</v>
      </c>
      <c r="C2202">
        <v>2200</v>
      </c>
      <c r="D2202" t="s">
        <v>47</v>
      </c>
      <c r="E2202" t="s">
        <v>18</v>
      </c>
      <c r="F2202">
        <v>32</v>
      </c>
      <c r="G2202" t="s">
        <v>13</v>
      </c>
      <c r="H2202" t="s">
        <v>26</v>
      </c>
      <c r="I2202">
        <v>14</v>
      </c>
      <c r="J2202" t="s">
        <v>21</v>
      </c>
      <c r="K2202">
        <v>11.5</v>
      </c>
      <c r="L2202">
        <v>2.27</v>
      </c>
      <c r="M2202" t="s">
        <v>22</v>
      </c>
      <c r="N2202">
        <v>2045</v>
      </c>
      <c r="O2202" s="5">
        <f>(ScoreCard!$E$3-laptop_prices3[[#This Row],[Price ($)]])/ScoreCard!$E$3*ScoreCard!$E$5</f>
        <v>4.0539310206997117</v>
      </c>
      <c r="P2202" s="5">
        <f>laptop_prices3[[#This Row],[RAM (GB)]]/ScoreCard!$F$3*ScoreCard!$F$5</f>
        <v>3.5</v>
      </c>
      <c r="Q2202" s="5">
        <f>laptop_prices3[[#This Row],[Screen Size (inch)]]/ScoreCard!$G$3*ScoreCard!$G$5</f>
        <v>1.6184971098265895</v>
      </c>
      <c r="R2202" s="5">
        <f>laptop_prices3[[#This Row],[Battery Life (hours)]]/ScoreCard!$H$3*ScoreCard!$H$5</f>
        <v>6.7083333333333339</v>
      </c>
      <c r="S2202" s="5">
        <f>ScoreCard!$I$3-laptop_prices3[[#This Row],[Weight (kg)]]/ScoreCard!$I$3*ScoreCard!$I$5</f>
        <v>2.2028571428571428</v>
      </c>
      <c r="T2202" s="6" cm="1">
        <f t="array" ref="T2202">_xlfn.IFS(laptop_prices3[[#This Row],[Storage]]="512GB SSD", 512, laptop_prices3[[#This Row],[Storage]] = "1TB SSD", 1000, laptop_prices3[[#This Row],[Storage]] = "2TB SSD", 2000, laptop_prices3[[#This Row],[Storage]]= "256GB SSD", 256, laptop_prices3[[#This Row],[Storage]] = "1TB HDD", 1000*0.7)</f>
        <v>512</v>
      </c>
      <c r="U2202" s="5">
        <f>laptop_prices3[[#This Row],[Storage Raw Value]]/ScoreCard!$J$3*ScoreCard!$J$5</f>
        <v>2.048</v>
      </c>
    </row>
    <row r="2203" spans="2:21" x14ac:dyDescent="0.2">
      <c r="B2203" s="4" cm="1">
        <f t="array" ref="B2203">SUM(laptop_prices3[[#This Row],[RAM Comp]:[Weight Comp]]+laptop_prices3[[#This Row],[Storage Comp]])</f>
        <v>14.929349160473439</v>
      </c>
      <c r="C2203">
        <v>2201</v>
      </c>
      <c r="D2203" t="s">
        <v>11</v>
      </c>
      <c r="E2203" t="s">
        <v>37</v>
      </c>
      <c r="F2203">
        <v>4</v>
      </c>
      <c r="G2203" t="s">
        <v>29</v>
      </c>
      <c r="H2203" t="s">
        <v>20</v>
      </c>
      <c r="I2203">
        <v>15.6</v>
      </c>
      <c r="J2203" t="s">
        <v>15</v>
      </c>
      <c r="K2203">
        <v>11.6</v>
      </c>
      <c r="L2203">
        <v>2.93</v>
      </c>
      <c r="M2203" t="s">
        <v>22</v>
      </c>
      <c r="N2203">
        <v>3076.51</v>
      </c>
      <c r="O2203" s="5">
        <f>(ScoreCard!$E$3-laptop_prices3[[#This Row],[Price ($)]])/ScoreCard!$E$3*ScoreCard!$E$5</f>
        <v>3.5767282760356327</v>
      </c>
      <c r="P2203" s="5">
        <f>laptop_prices3[[#This Row],[RAM (GB)]]/ScoreCard!$F$3*ScoreCard!$F$5</f>
        <v>0.4375</v>
      </c>
      <c r="Q2203" s="5">
        <f>laptop_prices3[[#This Row],[Screen Size (inch)]]/ScoreCard!$G$3*ScoreCard!$G$5</f>
        <v>1.8034682080924855</v>
      </c>
      <c r="R2203" s="5">
        <f>laptop_prices3[[#This Row],[Battery Life (hours)]]/ScoreCard!$H$3*ScoreCard!$H$5</f>
        <v>6.7666666666666666</v>
      </c>
      <c r="S2203" s="5">
        <f>ScoreCard!$I$3-laptop_prices3[[#This Row],[Weight (kg)]]/ScoreCard!$I$3*ScoreCard!$I$5</f>
        <v>1.8257142857142856</v>
      </c>
      <c r="T2203" s="6" cm="1">
        <f t="array" ref="T2203">_xlfn.IFS(laptop_prices3[[#This Row],[Storage]]="512GB SSD", 512, laptop_prices3[[#This Row],[Storage]] = "1TB SSD", 1000, laptop_prices3[[#This Row],[Storage]] = "2TB SSD", 2000, laptop_prices3[[#This Row],[Storage]]= "256GB SSD", 256, laptop_prices3[[#This Row],[Storage]] = "1TB HDD", 1000*0.7)</f>
        <v>256</v>
      </c>
      <c r="U2203" s="5">
        <f>laptop_prices3[[#This Row],[Storage Raw Value]]/ScoreCard!$J$3*ScoreCard!$J$5</f>
        <v>1.024</v>
      </c>
    </row>
    <row r="2204" spans="2:21" x14ac:dyDescent="0.2">
      <c r="B2204" s="4" cm="1">
        <f t="array" ref="B2204">SUM(laptop_prices3[[#This Row],[RAM Comp]:[Weight Comp]]+laptop_prices3[[#This Row],[Storage Comp]])</f>
        <v>19.252191301954308</v>
      </c>
      <c r="C2204">
        <v>2202</v>
      </c>
      <c r="D2204" t="s">
        <v>17</v>
      </c>
      <c r="E2204" t="s">
        <v>48</v>
      </c>
      <c r="F2204">
        <v>32</v>
      </c>
      <c r="G2204" t="s">
        <v>13</v>
      </c>
      <c r="H2204" t="s">
        <v>32</v>
      </c>
      <c r="I2204">
        <v>13.3</v>
      </c>
      <c r="J2204" t="s">
        <v>21</v>
      </c>
      <c r="K2204">
        <v>5.5</v>
      </c>
      <c r="L2204">
        <v>1.2</v>
      </c>
      <c r="M2204" t="s">
        <v>16</v>
      </c>
      <c r="N2204">
        <v>2331.89</v>
      </c>
      <c r="O2204" s="5">
        <f>(ScoreCard!$E$3-laptop_prices3[[#This Row],[Price ($)]])/ScoreCard!$E$3*ScoreCard!$E$5</f>
        <v>3.9212084146011987</v>
      </c>
      <c r="P2204" s="5">
        <f>laptop_prices3[[#This Row],[RAM (GB)]]/ScoreCard!$F$3*ScoreCard!$F$5</f>
        <v>3.5</v>
      </c>
      <c r="Q2204" s="5">
        <f>laptop_prices3[[#This Row],[Screen Size (inch)]]/ScoreCard!$G$3*ScoreCard!$G$5</f>
        <v>1.5375722543352601</v>
      </c>
      <c r="R2204" s="5">
        <f>laptop_prices3[[#This Row],[Battery Life (hours)]]/ScoreCard!$H$3*ScoreCard!$H$5</f>
        <v>3.208333333333333</v>
      </c>
      <c r="S2204" s="5">
        <f>ScoreCard!$I$3-laptop_prices3[[#This Row],[Weight (kg)]]/ScoreCard!$I$3*ScoreCard!$I$5</f>
        <v>2.8142857142857141</v>
      </c>
      <c r="T2204" s="6" cm="1">
        <f t="array" ref="T2204">_xlfn.IFS(laptop_prices3[[#This Row],[Storage]]="512GB SSD", 512, laptop_prices3[[#This Row],[Storage]] = "1TB SSD", 1000, laptop_prices3[[#This Row],[Storage]] = "2TB SSD", 2000, laptop_prices3[[#This Row],[Storage]]= "256GB SSD", 256, laptop_prices3[[#This Row],[Storage]] = "1TB HDD", 1000*0.7)</f>
        <v>512</v>
      </c>
      <c r="U2204" s="5">
        <f>laptop_prices3[[#This Row],[Storage Raw Value]]/ScoreCard!$J$3*ScoreCard!$J$5</f>
        <v>2.048</v>
      </c>
    </row>
    <row r="2205" spans="2:21" x14ac:dyDescent="0.2">
      <c r="B2205" s="4" cm="1">
        <f t="array" ref="B2205">SUM(laptop_prices3[[#This Row],[RAM Comp]:[Weight Comp]]+laptop_prices3[[#This Row],[Storage Comp]])</f>
        <v>16.738734792182768</v>
      </c>
      <c r="C2205">
        <v>2203</v>
      </c>
      <c r="D2205" t="s">
        <v>17</v>
      </c>
      <c r="E2205" t="s">
        <v>18</v>
      </c>
      <c r="F2205">
        <v>4</v>
      </c>
      <c r="G2205" t="s">
        <v>13</v>
      </c>
      <c r="H2205" t="s">
        <v>35</v>
      </c>
      <c r="I2205">
        <v>16</v>
      </c>
      <c r="J2205" t="s">
        <v>15</v>
      </c>
      <c r="K2205">
        <v>6.2</v>
      </c>
      <c r="L2205">
        <v>1.5</v>
      </c>
      <c r="M2205" t="s">
        <v>22</v>
      </c>
      <c r="N2205">
        <v>2234.2600000000002</v>
      </c>
      <c r="O2205" s="5">
        <f>(ScoreCard!$E$3-laptop_prices3[[#This Row],[Price ($)]])/ScoreCard!$E$3*ScoreCard!$E$5</f>
        <v>3.9663745341362038</v>
      </c>
      <c r="P2205" s="5">
        <f>laptop_prices3[[#This Row],[RAM (GB)]]/ScoreCard!$F$3*ScoreCard!$F$5</f>
        <v>0.4375</v>
      </c>
      <c r="Q2205" s="5">
        <f>laptop_prices3[[#This Row],[Screen Size (inch)]]/ScoreCard!$G$3*ScoreCard!$G$5</f>
        <v>1.8497109826589595</v>
      </c>
      <c r="R2205" s="5">
        <f>laptop_prices3[[#This Row],[Battery Life (hours)]]/ScoreCard!$H$3*ScoreCard!$H$5</f>
        <v>3.6166666666666671</v>
      </c>
      <c r="S2205" s="5">
        <f>ScoreCard!$I$3-laptop_prices3[[#This Row],[Weight (kg)]]/ScoreCard!$I$3*ScoreCard!$I$5</f>
        <v>2.6428571428571428</v>
      </c>
      <c r="T2205" s="6" cm="1">
        <f t="array" ref="T2205">_xlfn.IFS(laptop_prices3[[#This Row],[Storage]]="512GB SSD", 512, laptop_prices3[[#This Row],[Storage]] = "1TB SSD", 1000, laptop_prices3[[#This Row],[Storage]] = "2TB SSD", 2000, laptop_prices3[[#This Row],[Storage]]= "256GB SSD", 256, laptop_prices3[[#This Row],[Storage]] = "1TB HDD", 1000*0.7)</f>
        <v>512</v>
      </c>
      <c r="U2205" s="5">
        <f>laptop_prices3[[#This Row],[Storage Raw Value]]/ScoreCard!$J$3*ScoreCard!$J$5</f>
        <v>2.048</v>
      </c>
    </row>
    <row r="2206" spans="2:21" x14ac:dyDescent="0.2">
      <c r="B2206" s="4" cm="1">
        <f t="array" ref="B2206">SUM(laptop_prices3[[#This Row],[RAM Comp]:[Weight Comp]]+laptop_prices3[[#This Row],[Storage Comp]])</f>
        <v>41.604285714285716</v>
      </c>
      <c r="C2206">
        <v>2204</v>
      </c>
      <c r="D2206" t="s">
        <v>33</v>
      </c>
      <c r="E2206" t="s">
        <v>48</v>
      </c>
      <c r="F2206">
        <v>8</v>
      </c>
      <c r="G2206" t="s">
        <v>25</v>
      </c>
      <c r="H2206" t="s">
        <v>44</v>
      </c>
      <c r="I2206">
        <v>17.3</v>
      </c>
      <c r="J2206" t="s">
        <v>15</v>
      </c>
      <c r="K2206">
        <v>8.6999999999999993</v>
      </c>
      <c r="L2206">
        <v>3.23</v>
      </c>
      <c r="M2206" t="s">
        <v>22</v>
      </c>
      <c r="N2206">
        <v>1019.05</v>
      </c>
      <c r="O2206" s="5">
        <f>(ScoreCard!$E$3-laptop_prices3[[#This Row],[Price ($)]])/ScoreCard!$E$3*ScoreCard!$E$5</f>
        <v>4.5285615680410967</v>
      </c>
      <c r="P2206" s="5">
        <f>laptop_prices3[[#This Row],[RAM (GB)]]/ScoreCard!$F$3*ScoreCard!$F$5</f>
        <v>0.875</v>
      </c>
      <c r="Q2206" s="5">
        <f>laptop_prices3[[#This Row],[Screen Size (inch)]]/ScoreCard!$G$3*ScoreCard!$G$5</f>
        <v>2</v>
      </c>
      <c r="R2206" s="5">
        <f>laptop_prices3[[#This Row],[Battery Life (hours)]]/ScoreCard!$H$3*ScoreCard!$H$5</f>
        <v>5.0750000000000002</v>
      </c>
      <c r="S2206" s="5">
        <f>ScoreCard!$I$3-laptop_prices3[[#This Row],[Weight (kg)]]/ScoreCard!$I$3*ScoreCard!$I$5</f>
        <v>1.6542857142857144</v>
      </c>
      <c r="T2206" s="6" cm="1">
        <f t="array" ref="T2206">_xlfn.IFS(laptop_prices3[[#This Row],[Storage]]="512GB SSD", 512, laptop_prices3[[#This Row],[Storage]] = "1TB SSD", 1000, laptop_prices3[[#This Row],[Storage]] = "2TB SSD", 2000, laptop_prices3[[#This Row],[Storage]]= "256GB SSD", 256, laptop_prices3[[#This Row],[Storage]] = "1TB HDD", 1000*0.7)</f>
        <v>2000</v>
      </c>
      <c r="U2206" s="5">
        <f>laptop_prices3[[#This Row],[Storage Raw Value]]/ScoreCard!$J$3*ScoreCard!$J$5</f>
        <v>8</v>
      </c>
    </row>
    <row r="2207" spans="2:21" x14ac:dyDescent="0.2">
      <c r="B2207" s="4" cm="1">
        <f t="array" ref="B2207">SUM(laptop_prices3[[#This Row],[RAM Comp]:[Weight Comp]]+laptop_prices3[[#This Row],[Storage Comp]])</f>
        <v>48.858973300302779</v>
      </c>
      <c r="C2207">
        <v>2205</v>
      </c>
      <c r="D2207" t="s">
        <v>17</v>
      </c>
      <c r="E2207" t="s">
        <v>39</v>
      </c>
      <c r="F2207">
        <v>64</v>
      </c>
      <c r="G2207" t="s">
        <v>25</v>
      </c>
      <c r="H2207" t="s">
        <v>40</v>
      </c>
      <c r="I2207">
        <v>14</v>
      </c>
      <c r="J2207" t="s">
        <v>27</v>
      </c>
      <c r="K2207">
        <v>9.4</v>
      </c>
      <c r="L2207">
        <v>1.3</v>
      </c>
      <c r="M2207" t="s">
        <v>16</v>
      </c>
      <c r="N2207">
        <v>5542.3</v>
      </c>
      <c r="O2207" s="5">
        <f>(ScoreCard!$E$3-laptop_prices3[[#This Row],[Price ($)]])/ScoreCard!$E$3*ScoreCard!$E$5</f>
        <v>2.4359911472000055</v>
      </c>
      <c r="P2207" s="5">
        <f>laptop_prices3[[#This Row],[RAM (GB)]]/ScoreCard!$F$3*ScoreCard!$F$5</f>
        <v>7</v>
      </c>
      <c r="Q2207" s="5">
        <f>laptop_prices3[[#This Row],[Screen Size (inch)]]/ScoreCard!$G$3*ScoreCard!$G$5</f>
        <v>1.6184971098265895</v>
      </c>
      <c r="R2207" s="5">
        <f>laptop_prices3[[#This Row],[Battery Life (hours)]]/ScoreCard!$H$3*ScoreCard!$H$5</f>
        <v>5.4833333333333334</v>
      </c>
      <c r="S2207" s="5">
        <f>ScoreCard!$I$3-laptop_prices3[[#This Row],[Weight (kg)]]/ScoreCard!$I$3*ScoreCard!$I$5</f>
        <v>2.7571428571428571</v>
      </c>
      <c r="T2207" s="6" cm="1">
        <f t="array" ref="T2207">_xlfn.IFS(laptop_prices3[[#This Row],[Storage]]="512GB SSD", 512, laptop_prices3[[#This Row],[Storage]] = "1TB SSD", 1000, laptop_prices3[[#This Row],[Storage]] = "2TB SSD", 2000, laptop_prices3[[#This Row],[Storage]]= "256GB SSD", 256, laptop_prices3[[#This Row],[Storage]] = "1TB HDD", 1000*0.7)</f>
        <v>2000</v>
      </c>
      <c r="U2207" s="5">
        <f>laptop_prices3[[#This Row],[Storage Raw Value]]/ScoreCard!$J$3*ScoreCard!$J$5</f>
        <v>8</v>
      </c>
    </row>
    <row r="2208" spans="2:21" x14ac:dyDescent="0.2">
      <c r="B2208" s="4" cm="1">
        <f t="array" ref="B2208">SUM(laptop_prices3[[#This Row],[RAM Comp]:[Weight Comp]]+laptop_prices3[[#This Row],[Storage Comp]])</f>
        <v>13.43030154142582</v>
      </c>
      <c r="C2208">
        <v>2206</v>
      </c>
      <c r="D2208" t="s">
        <v>11</v>
      </c>
      <c r="E2208" t="s">
        <v>39</v>
      </c>
      <c r="F2208">
        <v>4</v>
      </c>
      <c r="G2208" t="s">
        <v>29</v>
      </c>
      <c r="H2208" t="s">
        <v>32</v>
      </c>
      <c r="I2208">
        <v>15.6</v>
      </c>
      <c r="J2208" t="s">
        <v>43</v>
      </c>
      <c r="K2208">
        <v>7.6</v>
      </c>
      <c r="L2208">
        <v>1.47</v>
      </c>
      <c r="M2208" t="s">
        <v>22</v>
      </c>
      <c r="N2208">
        <v>1423.74</v>
      </c>
      <c r="O2208" s="5">
        <f>(ScoreCard!$E$3-laptop_prices3[[#This Row],[Price ($)]])/ScoreCard!$E$3*ScoreCard!$E$5</f>
        <v>4.3413416877315445</v>
      </c>
      <c r="P2208" s="5">
        <f>laptop_prices3[[#This Row],[RAM (GB)]]/ScoreCard!$F$3*ScoreCard!$F$5</f>
        <v>0.4375</v>
      </c>
      <c r="Q2208" s="5">
        <f>laptop_prices3[[#This Row],[Screen Size (inch)]]/ScoreCard!$G$3*ScoreCard!$G$5</f>
        <v>1.8034682080924855</v>
      </c>
      <c r="R2208" s="5">
        <f>laptop_prices3[[#This Row],[Battery Life (hours)]]/ScoreCard!$H$3*ScoreCard!$H$5</f>
        <v>4.4333333333333336</v>
      </c>
      <c r="S2208" s="5">
        <f>ScoreCard!$I$3-laptop_prices3[[#This Row],[Weight (kg)]]/ScoreCard!$I$3*ScoreCard!$I$5</f>
        <v>2.66</v>
      </c>
      <c r="T2208" s="6" cm="1">
        <f t="array" ref="T2208">_xlfn.IFS(laptop_prices3[[#This Row],[Storage]]="512GB SSD", 512, laptop_prices3[[#This Row],[Storage]] = "1TB SSD", 1000, laptop_prices3[[#This Row],[Storage]] = "2TB SSD", 2000, laptop_prices3[[#This Row],[Storage]]= "256GB SSD", 256, laptop_prices3[[#This Row],[Storage]] = "1TB HDD", 1000*0.7)</f>
        <v>256</v>
      </c>
      <c r="U2208" s="5">
        <f>laptop_prices3[[#This Row],[Storage Raw Value]]/ScoreCard!$J$3*ScoreCard!$J$5</f>
        <v>1.024</v>
      </c>
    </row>
    <row r="2209" spans="2:21" x14ac:dyDescent="0.2">
      <c r="B2209" s="4" cm="1">
        <f t="array" ref="B2209">SUM(laptop_prices3[[#This Row],[RAM Comp]:[Weight Comp]]+laptop_prices3[[#This Row],[Storage Comp]])</f>
        <v>26.812334159097162</v>
      </c>
      <c r="C2209">
        <v>2207</v>
      </c>
      <c r="D2209" t="s">
        <v>38</v>
      </c>
      <c r="E2209" t="s">
        <v>31</v>
      </c>
      <c r="F2209">
        <v>8</v>
      </c>
      <c r="G2209" t="s">
        <v>19</v>
      </c>
      <c r="H2209" t="s">
        <v>44</v>
      </c>
      <c r="I2209">
        <v>13.3</v>
      </c>
      <c r="J2209" t="s">
        <v>15</v>
      </c>
      <c r="K2209">
        <v>10.3</v>
      </c>
      <c r="L2209">
        <v>1.94</v>
      </c>
      <c r="M2209" t="s">
        <v>46</v>
      </c>
      <c r="N2209">
        <v>691.54</v>
      </c>
      <c r="O2209" s="5">
        <f>(ScoreCard!$E$3-laptop_prices3[[#This Row],[Price ($)]])/ScoreCard!$E$3*ScoreCard!$E$5</f>
        <v>4.680076018608645</v>
      </c>
      <c r="P2209" s="5">
        <f>laptop_prices3[[#This Row],[RAM (GB)]]/ScoreCard!$F$3*ScoreCard!$F$5</f>
        <v>0.875</v>
      </c>
      <c r="Q2209" s="5">
        <f>laptop_prices3[[#This Row],[Screen Size (inch)]]/ScoreCard!$G$3*ScoreCard!$G$5</f>
        <v>1.5375722543352601</v>
      </c>
      <c r="R2209" s="5">
        <f>laptop_prices3[[#This Row],[Battery Life (hours)]]/ScoreCard!$H$3*ScoreCard!$H$5</f>
        <v>6.0083333333333337</v>
      </c>
      <c r="S2209" s="5">
        <f>ScoreCard!$I$3-laptop_prices3[[#This Row],[Weight (kg)]]/ScoreCard!$I$3*ScoreCard!$I$5</f>
        <v>2.3914285714285715</v>
      </c>
      <c r="T2209" s="6" cm="1">
        <f t="array" ref="T2209">_xlfn.IFS(laptop_prices3[[#This Row],[Storage]]="512GB SSD", 512, laptop_prices3[[#This Row],[Storage]] = "1TB SSD", 1000, laptop_prices3[[#This Row],[Storage]] = "2TB SSD", 2000, laptop_prices3[[#This Row],[Storage]]= "256GB SSD", 256, laptop_prices3[[#This Row],[Storage]] = "1TB HDD", 1000*0.7)</f>
        <v>1000</v>
      </c>
      <c r="U2209" s="5">
        <f>laptop_prices3[[#This Row],[Storage Raw Value]]/ScoreCard!$J$3*ScoreCard!$J$5</f>
        <v>4</v>
      </c>
    </row>
    <row r="2210" spans="2:21" x14ac:dyDescent="0.2">
      <c r="B2210" s="4" cm="1">
        <f t="array" ref="B2210">SUM(laptop_prices3[[#This Row],[RAM Comp]:[Weight Comp]]+laptop_prices3[[#This Row],[Storage Comp]])</f>
        <v>23.013809523809527</v>
      </c>
      <c r="C2210">
        <v>2208</v>
      </c>
      <c r="D2210" t="s">
        <v>11</v>
      </c>
      <c r="E2210" t="s">
        <v>31</v>
      </c>
      <c r="F2210">
        <v>16</v>
      </c>
      <c r="G2210" t="s">
        <v>42</v>
      </c>
      <c r="H2210" t="s">
        <v>14</v>
      </c>
      <c r="I2210">
        <v>17.3</v>
      </c>
      <c r="J2210" t="s">
        <v>43</v>
      </c>
      <c r="K2210">
        <v>10.4</v>
      </c>
      <c r="L2210">
        <v>2.63</v>
      </c>
      <c r="M2210" t="s">
        <v>16</v>
      </c>
      <c r="N2210">
        <v>1347.05</v>
      </c>
      <c r="O2210" s="5">
        <f>(ScoreCard!$E$3-laptop_prices3[[#This Row],[Price ($)]])/ScoreCard!$E$3*ScoreCard!$E$5</f>
        <v>4.3768204310188494</v>
      </c>
      <c r="P2210" s="5">
        <f>laptop_prices3[[#This Row],[RAM (GB)]]/ScoreCard!$F$3*ScoreCard!$F$5</f>
        <v>1.75</v>
      </c>
      <c r="Q2210" s="5">
        <f>laptop_prices3[[#This Row],[Screen Size (inch)]]/ScoreCard!$G$3*ScoreCard!$G$5</f>
        <v>2</v>
      </c>
      <c r="R2210" s="5">
        <f>laptop_prices3[[#This Row],[Battery Life (hours)]]/ScoreCard!$H$3*ScoreCard!$H$5</f>
        <v>6.0666666666666664</v>
      </c>
      <c r="S2210" s="5">
        <f>ScoreCard!$I$3-laptop_prices3[[#This Row],[Weight (kg)]]/ScoreCard!$I$3*ScoreCard!$I$5</f>
        <v>1.9971428571428571</v>
      </c>
      <c r="T2210" s="6" cm="1">
        <f t="array" ref="T2210">_xlfn.IFS(laptop_prices3[[#This Row],[Storage]]="512GB SSD", 512, laptop_prices3[[#This Row],[Storage]] = "1TB SSD", 1000, laptop_prices3[[#This Row],[Storage]] = "2TB SSD", 2000, laptop_prices3[[#This Row],[Storage]]= "256GB SSD", 256, laptop_prices3[[#This Row],[Storage]] = "1TB HDD", 1000*0.7)</f>
        <v>700</v>
      </c>
      <c r="U2210" s="5">
        <f>laptop_prices3[[#This Row],[Storage Raw Value]]/ScoreCard!$J$3*ScoreCard!$J$5</f>
        <v>2.8</v>
      </c>
    </row>
    <row r="2211" spans="2:21" x14ac:dyDescent="0.2">
      <c r="B2211" s="4" cm="1">
        <f t="array" ref="B2211">SUM(laptop_prices3[[#This Row],[RAM Comp]:[Weight Comp]]+laptop_prices3[[#This Row],[Storage Comp]])</f>
        <v>14.270182493806772</v>
      </c>
      <c r="C2211">
        <v>2209</v>
      </c>
      <c r="D2211" t="s">
        <v>33</v>
      </c>
      <c r="E2211" t="s">
        <v>41</v>
      </c>
      <c r="F2211">
        <v>16</v>
      </c>
      <c r="G2211" t="s">
        <v>29</v>
      </c>
      <c r="H2211" t="s">
        <v>44</v>
      </c>
      <c r="I2211">
        <v>15.6</v>
      </c>
      <c r="J2211" t="s">
        <v>15</v>
      </c>
      <c r="K2211">
        <v>8.6999999999999993</v>
      </c>
      <c r="L2211">
        <v>3.42</v>
      </c>
      <c r="M2211" t="s">
        <v>16</v>
      </c>
      <c r="N2211">
        <v>1863.75</v>
      </c>
      <c r="O2211" s="5">
        <f>(ScoreCard!$E$3-laptop_prices3[[#This Row],[Price ($)]])/ScoreCard!$E$3*ScoreCard!$E$5</f>
        <v>4.1377818776670354</v>
      </c>
      <c r="P2211" s="5">
        <f>laptop_prices3[[#This Row],[RAM (GB)]]/ScoreCard!$F$3*ScoreCard!$F$5</f>
        <v>1.75</v>
      </c>
      <c r="Q2211" s="5">
        <f>laptop_prices3[[#This Row],[Screen Size (inch)]]/ScoreCard!$G$3*ScoreCard!$G$5</f>
        <v>1.8034682080924855</v>
      </c>
      <c r="R2211" s="5">
        <f>laptop_prices3[[#This Row],[Battery Life (hours)]]/ScoreCard!$H$3*ScoreCard!$H$5</f>
        <v>5.0750000000000002</v>
      </c>
      <c r="S2211" s="5">
        <f>ScoreCard!$I$3-laptop_prices3[[#This Row],[Weight (kg)]]/ScoreCard!$I$3*ScoreCard!$I$5</f>
        <v>1.5457142857142858</v>
      </c>
      <c r="T2211" s="6" cm="1">
        <f t="array" ref="T2211">_xlfn.IFS(laptop_prices3[[#This Row],[Storage]]="512GB SSD", 512, laptop_prices3[[#This Row],[Storage]] = "1TB SSD", 1000, laptop_prices3[[#This Row],[Storage]] = "2TB SSD", 2000, laptop_prices3[[#This Row],[Storage]]= "256GB SSD", 256, laptop_prices3[[#This Row],[Storage]] = "1TB HDD", 1000*0.7)</f>
        <v>256</v>
      </c>
      <c r="U2211" s="5">
        <f>laptop_prices3[[#This Row],[Storage Raw Value]]/ScoreCard!$J$3*ScoreCard!$J$5</f>
        <v>1.024</v>
      </c>
    </row>
    <row r="2212" spans="2:21" x14ac:dyDescent="0.2">
      <c r="B2212" s="4" cm="1">
        <f t="array" ref="B2212">SUM(laptop_prices3[[#This Row],[RAM Comp]:[Weight Comp]]+laptop_prices3[[#This Row],[Storage Comp]])</f>
        <v>21.504515827140104</v>
      </c>
      <c r="C2212">
        <v>2210</v>
      </c>
      <c r="D2212" t="s">
        <v>33</v>
      </c>
      <c r="E2212" t="s">
        <v>41</v>
      </c>
      <c r="F2212">
        <v>64</v>
      </c>
      <c r="G2212" t="s">
        <v>13</v>
      </c>
      <c r="H2212" t="s">
        <v>20</v>
      </c>
      <c r="I2212">
        <v>15.6</v>
      </c>
      <c r="J2212" t="s">
        <v>15</v>
      </c>
      <c r="K2212">
        <v>4.5999999999999996</v>
      </c>
      <c r="L2212">
        <v>2.93</v>
      </c>
      <c r="M2212" t="s">
        <v>46</v>
      </c>
      <c r="N2212">
        <v>5286.01</v>
      </c>
      <c r="O2212" s="5">
        <f>(ScoreCard!$E$3-laptop_prices3[[#This Row],[Price ($)]])/ScoreCard!$E$3*ScoreCard!$E$5</f>
        <v>2.5545574155153461</v>
      </c>
      <c r="P2212" s="5">
        <f>laptop_prices3[[#This Row],[RAM (GB)]]/ScoreCard!$F$3*ScoreCard!$F$5</f>
        <v>7</v>
      </c>
      <c r="Q2212" s="5">
        <f>laptop_prices3[[#This Row],[Screen Size (inch)]]/ScoreCard!$G$3*ScoreCard!$G$5</f>
        <v>1.8034682080924855</v>
      </c>
      <c r="R2212" s="5">
        <f>laptop_prices3[[#This Row],[Battery Life (hours)]]/ScoreCard!$H$3*ScoreCard!$H$5</f>
        <v>2.6833333333333331</v>
      </c>
      <c r="S2212" s="5">
        <f>ScoreCard!$I$3-laptop_prices3[[#This Row],[Weight (kg)]]/ScoreCard!$I$3*ScoreCard!$I$5</f>
        <v>1.8257142857142856</v>
      </c>
      <c r="T2212" s="6" cm="1">
        <f t="array" ref="T2212">_xlfn.IFS(laptop_prices3[[#This Row],[Storage]]="512GB SSD", 512, laptop_prices3[[#This Row],[Storage]] = "1TB SSD", 1000, laptop_prices3[[#This Row],[Storage]] = "2TB SSD", 2000, laptop_prices3[[#This Row],[Storage]]= "256GB SSD", 256, laptop_prices3[[#This Row],[Storage]] = "1TB HDD", 1000*0.7)</f>
        <v>512</v>
      </c>
      <c r="U2212" s="5">
        <f>laptop_prices3[[#This Row],[Storage Raw Value]]/ScoreCard!$J$3*ScoreCard!$J$5</f>
        <v>2.048</v>
      </c>
    </row>
    <row r="2213" spans="2:21" x14ac:dyDescent="0.2">
      <c r="B2213" s="4" cm="1">
        <f t="array" ref="B2213">SUM(laptop_prices3[[#This Row],[RAM Comp]:[Weight Comp]]+laptop_prices3[[#This Row],[Storage Comp]])</f>
        <v>17.108330030278008</v>
      </c>
      <c r="C2213">
        <v>2211</v>
      </c>
      <c r="D2213" t="s">
        <v>34</v>
      </c>
      <c r="E2213" t="s">
        <v>18</v>
      </c>
      <c r="F2213">
        <v>32</v>
      </c>
      <c r="G2213" t="s">
        <v>29</v>
      </c>
      <c r="H2213" t="s">
        <v>40</v>
      </c>
      <c r="I2213">
        <v>16</v>
      </c>
      <c r="J2213" t="s">
        <v>15</v>
      </c>
      <c r="K2213">
        <v>10.3</v>
      </c>
      <c r="L2213">
        <v>3.23</v>
      </c>
      <c r="M2213" t="s">
        <v>22</v>
      </c>
      <c r="N2213">
        <v>2577.13</v>
      </c>
      <c r="O2213" s="5">
        <f>(ScoreCard!$E$3-laptop_prices3[[#This Row],[Price ($)]])/ScoreCard!$E$3*ScoreCard!$E$5</f>
        <v>3.8077541571520039</v>
      </c>
      <c r="P2213" s="5">
        <f>laptop_prices3[[#This Row],[RAM (GB)]]/ScoreCard!$F$3*ScoreCard!$F$5</f>
        <v>3.5</v>
      </c>
      <c r="Q2213" s="5">
        <f>laptop_prices3[[#This Row],[Screen Size (inch)]]/ScoreCard!$G$3*ScoreCard!$G$5</f>
        <v>1.8497109826589595</v>
      </c>
      <c r="R2213" s="5">
        <f>laptop_prices3[[#This Row],[Battery Life (hours)]]/ScoreCard!$H$3*ScoreCard!$H$5</f>
        <v>6.0083333333333337</v>
      </c>
      <c r="S2213" s="5">
        <f>ScoreCard!$I$3-laptop_prices3[[#This Row],[Weight (kg)]]/ScoreCard!$I$3*ScoreCard!$I$5</f>
        <v>1.6542857142857144</v>
      </c>
      <c r="T2213" s="6" cm="1">
        <f t="array" ref="T2213">_xlfn.IFS(laptop_prices3[[#This Row],[Storage]]="512GB SSD", 512, laptop_prices3[[#This Row],[Storage]] = "1TB SSD", 1000, laptop_prices3[[#This Row],[Storage]] = "2TB SSD", 2000, laptop_prices3[[#This Row],[Storage]]= "256GB SSD", 256, laptop_prices3[[#This Row],[Storage]] = "1TB HDD", 1000*0.7)</f>
        <v>256</v>
      </c>
      <c r="U2213" s="5">
        <f>laptop_prices3[[#This Row],[Storage Raw Value]]/ScoreCard!$J$3*ScoreCard!$J$5</f>
        <v>1.024</v>
      </c>
    </row>
    <row r="2214" spans="2:21" x14ac:dyDescent="0.2">
      <c r="B2214" s="4" cm="1">
        <f t="array" ref="B2214">SUM(laptop_prices3[[#This Row],[RAM Comp]:[Weight Comp]]+laptop_prices3[[#This Row],[Storage Comp]])</f>
        <v>28.229896779521056</v>
      </c>
      <c r="C2214">
        <v>2212</v>
      </c>
      <c r="D2214" t="s">
        <v>23</v>
      </c>
      <c r="E2214" t="s">
        <v>12</v>
      </c>
      <c r="F2214">
        <v>64</v>
      </c>
      <c r="G2214" t="s">
        <v>42</v>
      </c>
      <c r="H2214" t="s">
        <v>40</v>
      </c>
      <c r="I2214">
        <v>15.6</v>
      </c>
      <c r="J2214" t="s">
        <v>27</v>
      </c>
      <c r="K2214">
        <v>11.1</v>
      </c>
      <c r="L2214">
        <v>3.06</v>
      </c>
      <c r="M2214" t="s">
        <v>46</v>
      </c>
      <c r="N2214">
        <v>3070.19</v>
      </c>
      <c r="O2214" s="5">
        <f>(ScoreCard!$E$3-laptop_prices3[[#This Row],[Price ($)]])/ScoreCard!$E$3*ScoreCard!$E$5</f>
        <v>3.5796520686758178</v>
      </c>
      <c r="P2214" s="5">
        <f>laptop_prices3[[#This Row],[RAM (GB)]]/ScoreCard!$F$3*ScoreCard!$F$5</f>
        <v>7</v>
      </c>
      <c r="Q2214" s="5">
        <f>laptop_prices3[[#This Row],[Screen Size (inch)]]/ScoreCard!$G$3*ScoreCard!$G$5</f>
        <v>1.8034682080924855</v>
      </c>
      <c r="R2214" s="5">
        <f>laptop_prices3[[#This Row],[Battery Life (hours)]]/ScoreCard!$H$3*ScoreCard!$H$5</f>
        <v>6.4749999999999996</v>
      </c>
      <c r="S2214" s="5">
        <f>ScoreCard!$I$3-laptop_prices3[[#This Row],[Weight (kg)]]/ScoreCard!$I$3*ScoreCard!$I$5</f>
        <v>1.7514285714285713</v>
      </c>
      <c r="T2214" s="6" cm="1">
        <f t="array" ref="T2214">_xlfn.IFS(laptop_prices3[[#This Row],[Storage]]="512GB SSD", 512, laptop_prices3[[#This Row],[Storage]] = "1TB SSD", 1000, laptop_prices3[[#This Row],[Storage]] = "2TB SSD", 2000, laptop_prices3[[#This Row],[Storage]]= "256GB SSD", 256, laptop_prices3[[#This Row],[Storage]] = "1TB HDD", 1000*0.7)</f>
        <v>700</v>
      </c>
      <c r="U2214" s="5">
        <f>laptop_prices3[[#This Row],[Storage Raw Value]]/ScoreCard!$J$3*ScoreCard!$J$5</f>
        <v>2.8</v>
      </c>
    </row>
    <row r="2215" spans="2:21" x14ac:dyDescent="0.2">
      <c r="B2215" s="4" cm="1">
        <f t="array" ref="B2215">SUM(laptop_prices3[[#This Row],[RAM Comp]:[Weight Comp]]+laptop_prices3[[#This Row],[Storage Comp]])</f>
        <v>22.135044728874206</v>
      </c>
      <c r="C2215">
        <v>2213</v>
      </c>
      <c r="D2215" t="s">
        <v>33</v>
      </c>
      <c r="E2215" t="s">
        <v>37</v>
      </c>
      <c r="F2215">
        <v>4</v>
      </c>
      <c r="G2215" t="s">
        <v>42</v>
      </c>
      <c r="H2215" t="s">
        <v>44</v>
      </c>
      <c r="I2215">
        <v>14</v>
      </c>
      <c r="J2215" t="s">
        <v>21</v>
      </c>
      <c r="K2215">
        <v>11.2</v>
      </c>
      <c r="L2215">
        <v>2.02</v>
      </c>
      <c r="M2215" t="s">
        <v>46</v>
      </c>
      <c r="N2215">
        <v>784.09</v>
      </c>
      <c r="O2215" s="5">
        <f>(ScoreCard!$E$3-laptop_prices3[[#This Row],[Price ($)]])/ScoreCard!$E$3*ScoreCard!$E$5</f>
        <v>4.637260036195813</v>
      </c>
      <c r="P2215" s="5">
        <f>laptop_prices3[[#This Row],[RAM (GB)]]/ScoreCard!$F$3*ScoreCard!$F$5</f>
        <v>0.4375</v>
      </c>
      <c r="Q2215" s="5">
        <f>laptop_prices3[[#This Row],[Screen Size (inch)]]/ScoreCard!$G$3*ScoreCard!$G$5</f>
        <v>1.6184971098265895</v>
      </c>
      <c r="R2215" s="5">
        <f>laptop_prices3[[#This Row],[Battery Life (hours)]]/ScoreCard!$H$3*ScoreCard!$H$5</f>
        <v>6.5333333333333323</v>
      </c>
      <c r="S2215" s="5">
        <f>ScoreCard!$I$3-laptop_prices3[[#This Row],[Weight (kg)]]/ScoreCard!$I$3*ScoreCard!$I$5</f>
        <v>2.3457142857142856</v>
      </c>
      <c r="T2215" s="6" cm="1">
        <f t="array" ref="T2215">_xlfn.IFS(laptop_prices3[[#This Row],[Storage]]="512GB SSD", 512, laptop_prices3[[#This Row],[Storage]] = "1TB SSD", 1000, laptop_prices3[[#This Row],[Storage]] = "2TB SSD", 2000, laptop_prices3[[#This Row],[Storage]]= "256GB SSD", 256, laptop_prices3[[#This Row],[Storage]] = "1TB HDD", 1000*0.7)</f>
        <v>700</v>
      </c>
      <c r="U2215" s="5">
        <f>laptop_prices3[[#This Row],[Storage Raw Value]]/ScoreCard!$J$3*ScoreCard!$J$5</f>
        <v>2.8</v>
      </c>
    </row>
    <row r="2216" spans="2:21" x14ac:dyDescent="0.2">
      <c r="B2216" s="4" cm="1">
        <f t="array" ref="B2216">SUM(laptop_prices3[[#This Row],[RAM Comp]:[Weight Comp]]+laptop_prices3[[#This Row],[Storage Comp]])</f>
        <v>24.47190476190476</v>
      </c>
      <c r="C2216">
        <v>2214</v>
      </c>
      <c r="D2216" t="s">
        <v>33</v>
      </c>
      <c r="E2216" t="s">
        <v>18</v>
      </c>
      <c r="F2216">
        <v>32</v>
      </c>
      <c r="G2216" t="s">
        <v>42</v>
      </c>
      <c r="H2216" t="s">
        <v>14</v>
      </c>
      <c r="I2216">
        <v>17.3</v>
      </c>
      <c r="J2216" t="s">
        <v>43</v>
      </c>
      <c r="K2216">
        <v>9.4</v>
      </c>
      <c r="L2216">
        <v>2.12</v>
      </c>
      <c r="M2216" t="s">
        <v>46</v>
      </c>
      <c r="N2216">
        <v>1704.24</v>
      </c>
      <c r="O2216" s="5">
        <f>(ScoreCard!$E$3-laptop_prices3[[#This Row],[Price ($)]])/ScoreCard!$E$3*ScoreCard!$E$5</f>
        <v>4.2115752580524575</v>
      </c>
      <c r="P2216" s="5">
        <f>laptop_prices3[[#This Row],[RAM (GB)]]/ScoreCard!$F$3*ScoreCard!$F$5</f>
        <v>3.5</v>
      </c>
      <c r="Q2216" s="5">
        <f>laptop_prices3[[#This Row],[Screen Size (inch)]]/ScoreCard!$G$3*ScoreCard!$G$5</f>
        <v>2</v>
      </c>
      <c r="R2216" s="5">
        <f>laptop_prices3[[#This Row],[Battery Life (hours)]]/ScoreCard!$H$3*ScoreCard!$H$5</f>
        <v>5.4833333333333334</v>
      </c>
      <c r="S2216" s="5">
        <f>ScoreCard!$I$3-laptop_prices3[[#This Row],[Weight (kg)]]/ScoreCard!$I$3*ScoreCard!$I$5</f>
        <v>2.2885714285714283</v>
      </c>
      <c r="T2216" s="6" cm="1">
        <f t="array" ref="T2216">_xlfn.IFS(laptop_prices3[[#This Row],[Storage]]="512GB SSD", 512, laptop_prices3[[#This Row],[Storage]] = "1TB SSD", 1000, laptop_prices3[[#This Row],[Storage]] = "2TB SSD", 2000, laptop_prices3[[#This Row],[Storage]]= "256GB SSD", 256, laptop_prices3[[#This Row],[Storage]] = "1TB HDD", 1000*0.7)</f>
        <v>700</v>
      </c>
      <c r="U2216" s="5">
        <f>laptop_prices3[[#This Row],[Storage Raw Value]]/ScoreCard!$J$3*ScoreCard!$J$5</f>
        <v>2.8</v>
      </c>
    </row>
    <row r="2217" spans="2:21" x14ac:dyDescent="0.2">
      <c r="B2217" s="4" cm="1">
        <f t="array" ref="B2217">SUM(laptop_prices3[[#This Row],[RAM Comp]:[Weight Comp]]+laptop_prices3[[#This Row],[Storage Comp]])</f>
        <v>19.486116157445636</v>
      </c>
      <c r="C2217">
        <v>2215</v>
      </c>
      <c r="D2217" t="s">
        <v>23</v>
      </c>
      <c r="E2217" t="s">
        <v>48</v>
      </c>
      <c r="F2217">
        <v>8</v>
      </c>
      <c r="G2217" t="s">
        <v>42</v>
      </c>
      <c r="H2217" t="s">
        <v>14</v>
      </c>
      <c r="I2217">
        <v>14</v>
      </c>
      <c r="J2217" t="s">
        <v>15</v>
      </c>
      <c r="K2217">
        <v>7.3</v>
      </c>
      <c r="L2217">
        <v>3.44</v>
      </c>
      <c r="M2217" t="s">
        <v>22</v>
      </c>
      <c r="N2217">
        <v>1440.03</v>
      </c>
      <c r="O2217" s="5">
        <f>(ScoreCard!$E$3-laptop_prices3[[#This Row],[Price ($)]])/ScoreCard!$E$3*ScoreCard!$E$5</f>
        <v>4.3338055196763845</v>
      </c>
      <c r="P2217" s="5">
        <f>laptop_prices3[[#This Row],[RAM (GB)]]/ScoreCard!$F$3*ScoreCard!$F$5</f>
        <v>0.875</v>
      </c>
      <c r="Q2217" s="5">
        <f>laptop_prices3[[#This Row],[Screen Size (inch)]]/ScoreCard!$G$3*ScoreCard!$G$5</f>
        <v>1.6184971098265895</v>
      </c>
      <c r="R2217" s="5">
        <f>laptop_prices3[[#This Row],[Battery Life (hours)]]/ScoreCard!$H$3*ScoreCard!$H$5</f>
        <v>4.2583333333333329</v>
      </c>
      <c r="S2217" s="5">
        <f>ScoreCard!$I$3-laptop_prices3[[#This Row],[Weight (kg)]]/ScoreCard!$I$3*ScoreCard!$I$5</f>
        <v>1.5342857142857143</v>
      </c>
      <c r="T2217" s="6" cm="1">
        <f t="array" ref="T2217">_xlfn.IFS(laptop_prices3[[#This Row],[Storage]]="512GB SSD", 512, laptop_prices3[[#This Row],[Storage]] = "1TB SSD", 1000, laptop_prices3[[#This Row],[Storage]] = "2TB SSD", 2000, laptop_prices3[[#This Row],[Storage]]= "256GB SSD", 256, laptop_prices3[[#This Row],[Storage]] = "1TB HDD", 1000*0.7)</f>
        <v>700</v>
      </c>
      <c r="U2217" s="5">
        <f>laptop_prices3[[#This Row],[Storage Raw Value]]/ScoreCard!$J$3*ScoreCard!$J$5</f>
        <v>2.8</v>
      </c>
    </row>
    <row r="2218" spans="2:21" x14ac:dyDescent="0.2">
      <c r="B2218" s="4" cm="1">
        <f t="array" ref="B2218">SUM(laptop_prices3[[#This Row],[RAM Comp]:[Weight Comp]]+laptop_prices3[[#This Row],[Storage Comp]])</f>
        <v>25.530611065235341</v>
      </c>
      <c r="C2218">
        <v>2216</v>
      </c>
      <c r="D2218" t="s">
        <v>11</v>
      </c>
      <c r="E2218" t="s">
        <v>31</v>
      </c>
      <c r="F2218">
        <v>16</v>
      </c>
      <c r="G2218" t="s">
        <v>19</v>
      </c>
      <c r="H2218" t="s">
        <v>26</v>
      </c>
      <c r="I2218">
        <v>15.6</v>
      </c>
      <c r="J2218" t="s">
        <v>15</v>
      </c>
      <c r="K2218">
        <v>6</v>
      </c>
      <c r="L2218">
        <v>1.79</v>
      </c>
      <c r="M2218" t="s">
        <v>22</v>
      </c>
      <c r="N2218">
        <v>2133.5100000000002</v>
      </c>
      <c r="O2218" s="5">
        <f>(ScoreCard!$E$3-laptop_prices3[[#This Row],[Price ($)]])/ScoreCard!$E$3*ScoreCard!$E$5</f>
        <v>4.0129840449745924</v>
      </c>
      <c r="P2218" s="5">
        <f>laptop_prices3[[#This Row],[RAM (GB)]]/ScoreCard!$F$3*ScoreCard!$F$5</f>
        <v>1.75</v>
      </c>
      <c r="Q2218" s="5">
        <f>laptop_prices3[[#This Row],[Screen Size (inch)]]/ScoreCard!$G$3*ScoreCard!$G$5</f>
        <v>1.8034682080924855</v>
      </c>
      <c r="R2218" s="5">
        <f>laptop_prices3[[#This Row],[Battery Life (hours)]]/ScoreCard!$H$3*ScoreCard!$H$5</f>
        <v>3.5</v>
      </c>
      <c r="S2218" s="5">
        <f>ScoreCard!$I$3-laptop_prices3[[#This Row],[Weight (kg)]]/ScoreCard!$I$3*ScoreCard!$I$5</f>
        <v>2.4771428571428569</v>
      </c>
      <c r="T2218" s="6" cm="1">
        <f t="array" ref="T2218">_xlfn.IFS(laptop_prices3[[#This Row],[Storage]]="512GB SSD", 512, laptop_prices3[[#This Row],[Storage]] = "1TB SSD", 1000, laptop_prices3[[#This Row],[Storage]] = "2TB SSD", 2000, laptop_prices3[[#This Row],[Storage]]= "256GB SSD", 256, laptop_prices3[[#This Row],[Storage]] = "1TB HDD", 1000*0.7)</f>
        <v>1000</v>
      </c>
      <c r="U2218" s="5">
        <f>laptop_prices3[[#This Row],[Storage Raw Value]]/ScoreCard!$J$3*ScoreCard!$J$5</f>
        <v>4</v>
      </c>
    </row>
    <row r="2219" spans="2:21" x14ac:dyDescent="0.2">
      <c r="B2219" s="4" cm="1">
        <f t="array" ref="B2219">SUM(laptop_prices3[[#This Row],[RAM Comp]:[Weight Comp]]+laptop_prices3[[#This Row],[Storage Comp]])</f>
        <v>16.294568125516101</v>
      </c>
      <c r="C2219">
        <v>2217</v>
      </c>
      <c r="D2219" t="s">
        <v>33</v>
      </c>
      <c r="E2219" t="s">
        <v>31</v>
      </c>
      <c r="F2219">
        <v>8</v>
      </c>
      <c r="G2219" t="s">
        <v>13</v>
      </c>
      <c r="H2219" t="s">
        <v>35</v>
      </c>
      <c r="I2219">
        <v>16</v>
      </c>
      <c r="J2219" t="s">
        <v>15</v>
      </c>
      <c r="K2219">
        <v>5.0999999999999996</v>
      </c>
      <c r="L2219">
        <v>1.92</v>
      </c>
      <c r="M2219" t="s">
        <v>46</v>
      </c>
      <c r="N2219">
        <v>1136.8399999999999</v>
      </c>
      <c r="O2219" s="5">
        <f>(ScoreCard!$E$3-laptop_prices3[[#This Row],[Price ($)]])/ScoreCard!$E$3*ScoreCard!$E$5</f>
        <v>4.4740689200842345</v>
      </c>
      <c r="P2219" s="5">
        <f>laptop_prices3[[#This Row],[RAM (GB)]]/ScoreCard!$F$3*ScoreCard!$F$5</f>
        <v>0.875</v>
      </c>
      <c r="Q2219" s="5">
        <f>laptop_prices3[[#This Row],[Screen Size (inch)]]/ScoreCard!$G$3*ScoreCard!$G$5</f>
        <v>1.8497109826589595</v>
      </c>
      <c r="R2219" s="5">
        <f>laptop_prices3[[#This Row],[Battery Life (hours)]]/ScoreCard!$H$3*ScoreCard!$H$5</f>
        <v>2.9750000000000001</v>
      </c>
      <c r="S2219" s="5">
        <f>ScoreCard!$I$3-laptop_prices3[[#This Row],[Weight (kg)]]/ScoreCard!$I$3*ScoreCard!$I$5</f>
        <v>2.402857142857143</v>
      </c>
      <c r="T2219" s="6" cm="1">
        <f t="array" ref="T2219">_xlfn.IFS(laptop_prices3[[#This Row],[Storage]]="512GB SSD", 512, laptop_prices3[[#This Row],[Storage]] = "1TB SSD", 1000, laptop_prices3[[#This Row],[Storage]] = "2TB SSD", 2000, laptop_prices3[[#This Row],[Storage]]= "256GB SSD", 256, laptop_prices3[[#This Row],[Storage]] = "1TB HDD", 1000*0.7)</f>
        <v>512</v>
      </c>
      <c r="U2219" s="5">
        <f>laptop_prices3[[#This Row],[Storage Raw Value]]/ScoreCard!$J$3*ScoreCard!$J$5</f>
        <v>2.048</v>
      </c>
    </row>
    <row r="2220" spans="2:21" x14ac:dyDescent="0.2">
      <c r="B2220" s="4" cm="1">
        <f t="array" ref="B2220">SUM(laptop_prices3[[#This Row],[RAM Comp]:[Weight Comp]]+laptop_prices3[[#This Row],[Storage Comp]])</f>
        <v>44.828468208092488</v>
      </c>
      <c r="C2220">
        <v>2218</v>
      </c>
      <c r="D2220" t="s">
        <v>47</v>
      </c>
      <c r="E2220" t="s">
        <v>18</v>
      </c>
      <c r="F2220">
        <v>32</v>
      </c>
      <c r="G2220" t="s">
        <v>25</v>
      </c>
      <c r="H2220" t="s">
        <v>35</v>
      </c>
      <c r="I2220">
        <v>15.6</v>
      </c>
      <c r="J2220" t="s">
        <v>43</v>
      </c>
      <c r="K2220">
        <v>9.3000000000000007</v>
      </c>
      <c r="L2220">
        <v>2.4500000000000002</v>
      </c>
      <c r="M2220" t="s">
        <v>22</v>
      </c>
      <c r="N2220">
        <v>2814.53</v>
      </c>
      <c r="O2220" s="5">
        <f>(ScoreCard!$E$3-laptop_prices3[[#This Row],[Price ($)]])/ScoreCard!$E$3*ScoreCard!$E$5</f>
        <v>3.697926882977975</v>
      </c>
      <c r="P2220" s="5">
        <f>laptop_prices3[[#This Row],[RAM (GB)]]/ScoreCard!$F$3*ScoreCard!$F$5</f>
        <v>3.5</v>
      </c>
      <c r="Q2220" s="5">
        <f>laptop_prices3[[#This Row],[Screen Size (inch)]]/ScoreCard!$G$3*ScoreCard!$G$5</f>
        <v>1.8034682080924855</v>
      </c>
      <c r="R2220" s="5">
        <f>laptop_prices3[[#This Row],[Battery Life (hours)]]/ScoreCard!$H$3*ScoreCard!$H$5</f>
        <v>5.4249999999999998</v>
      </c>
      <c r="S2220" s="5">
        <f>ScoreCard!$I$3-laptop_prices3[[#This Row],[Weight (kg)]]/ScoreCard!$I$3*ScoreCard!$I$5</f>
        <v>2.0999999999999996</v>
      </c>
      <c r="T2220" s="6" cm="1">
        <f t="array" ref="T2220">_xlfn.IFS(laptop_prices3[[#This Row],[Storage]]="512GB SSD", 512, laptop_prices3[[#This Row],[Storage]] = "1TB SSD", 1000, laptop_prices3[[#This Row],[Storage]] = "2TB SSD", 2000, laptop_prices3[[#This Row],[Storage]]= "256GB SSD", 256, laptop_prices3[[#This Row],[Storage]] = "1TB HDD", 1000*0.7)</f>
        <v>2000</v>
      </c>
      <c r="U2220" s="5">
        <f>laptop_prices3[[#This Row],[Storage Raw Value]]/ScoreCard!$J$3*ScoreCard!$J$5</f>
        <v>8</v>
      </c>
    </row>
    <row r="2221" spans="2:21" x14ac:dyDescent="0.2">
      <c r="B2221" s="4" cm="1">
        <f t="array" ref="B2221">SUM(laptop_prices3[[#This Row],[RAM Comp]:[Weight Comp]]+laptop_prices3[[#This Row],[Storage Comp]])</f>
        <v>20.022515827140101</v>
      </c>
      <c r="C2221">
        <v>2219</v>
      </c>
      <c r="D2221" t="s">
        <v>47</v>
      </c>
      <c r="E2221" t="s">
        <v>12</v>
      </c>
      <c r="F2221">
        <v>8</v>
      </c>
      <c r="G2221" t="s">
        <v>42</v>
      </c>
      <c r="H2221" t="s">
        <v>35</v>
      </c>
      <c r="I2221">
        <v>15.6</v>
      </c>
      <c r="J2221" t="s">
        <v>43</v>
      </c>
      <c r="K2221">
        <v>6.1</v>
      </c>
      <c r="L2221">
        <v>1.6</v>
      </c>
      <c r="M2221" t="s">
        <v>46</v>
      </c>
      <c r="N2221">
        <v>918.46</v>
      </c>
      <c r="O2221" s="5">
        <f>(ScoreCard!$E$3-laptop_prices3[[#This Row],[Price ($)]])/ScoreCard!$E$3*ScoreCard!$E$5</f>
        <v>4.5750970588126441</v>
      </c>
      <c r="P2221" s="5">
        <f>laptop_prices3[[#This Row],[RAM (GB)]]/ScoreCard!$F$3*ScoreCard!$F$5</f>
        <v>0.875</v>
      </c>
      <c r="Q2221" s="5">
        <f>laptop_prices3[[#This Row],[Screen Size (inch)]]/ScoreCard!$G$3*ScoreCard!$G$5</f>
        <v>1.8034682080924855</v>
      </c>
      <c r="R2221" s="5">
        <f>laptop_prices3[[#This Row],[Battery Life (hours)]]/ScoreCard!$H$3*ScoreCard!$H$5</f>
        <v>3.5583333333333331</v>
      </c>
      <c r="S2221" s="5">
        <f>ScoreCard!$I$3-laptop_prices3[[#This Row],[Weight (kg)]]/ScoreCard!$I$3*ScoreCard!$I$5</f>
        <v>2.5857142857142854</v>
      </c>
      <c r="T2221" s="6" cm="1">
        <f t="array" ref="T2221">_xlfn.IFS(laptop_prices3[[#This Row],[Storage]]="512GB SSD", 512, laptop_prices3[[#This Row],[Storage]] = "1TB SSD", 1000, laptop_prices3[[#This Row],[Storage]] = "2TB SSD", 2000, laptop_prices3[[#This Row],[Storage]]= "256GB SSD", 256, laptop_prices3[[#This Row],[Storage]] = "1TB HDD", 1000*0.7)</f>
        <v>700</v>
      </c>
      <c r="U2221" s="5">
        <f>laptop_prices3[[#This Row],[Storage Raw Value]]/ScoreCard!$J$3*ScoreCard!$J$5</f>
        <v>2.8</v>
      </c>
    </row>
    <row r="2222" spans="2:21" x14ac:dyDescent="0.2">
      <c r="B2222" s="4" cm="1">
        <f t="array" ref="B2222">SUM(laptop_prices3[[#This Row],[RAM Comp]:[Weight Comp]]+laptop_prices3[[#This Row],[Storage Comp]])</f>
        <v>25.027449077897053</v>
      </c>
      <c r="C2222">
        <v>2220</v>
      </c>
      <c r="D2222" t="s">
        <v>38</v>
      </c>
      <c r="E2222" t="s">
        <v>12</v>
      </c>
      <c r="F2222">
        <v>4</v>
      </c>
      <c r="G2222" t="s">
        <v>19</v>
      </c>
      <c r="H2222" t="s">
        <v>44</v>
      </c>
      <c r="I2222">
        <v>16</v>
      </c>
      <c r="J2222" t="s">
        <v>21</v>
      </c>
      <c r="K2222">
        <v>7.7</v>
      </c>
      <c r="L2222">
        <v>2.19</v>
      </c>
      <c r="M2222" t="s">
        <v>30</v>
      </c>
      <c r="N2222">
        <v>408.86</v>
      </c>
      <c r="O2222" s="5">
        <f>(ScoreCard!$E$3-laptop_prices3[[#This Row],[Price ($)]])/ScoreCard!$E$3*ScoreCard!$E$5</f>
        <v>4.8108509716984269</v>
      </c>
      <c r="P2222" s="5">
        <f>laptop_prices3[[#This Row],[RAM (GB)]]/ScoreCard!$F$3*ScoreCard!$F$5</f>
        <v>0.4375</v>
      </c>
      <c r="Q2222" s="5">
        <f>laptop_prices3[[#This Row],[Screen Size (inch)]]/ScoreCard!$G$3*ScoreCard!$G$5</f>
        <v>1.8497109826589595</v>
      </c>
      <c r="R2222" s="5">
        <f>laptop_prices3[[#This Row],[Battery Life (hours)]]/ScoreCard!$H$3*ScoreCard!$H$5</f>
        <v>4.4916666666666671</v>
      </c>
      <c r="S2222" s="5">
        <f>ScoreCard!$I$3-laptop_prices3[[#This Row],[Weight (kg)]]/ScoreCard!$I$3*ScoreCard!$I$5</f>
        <v>2.2485714285714287</v>
      </c>
      <c r="T2222" s="6" cm="1">
        <f t="array" ref="T2222">_xlfn.IFS(laptop_prices3[[#This Row],[Storage]]="512GB SSD", 512, laptop_prices3[[#This Row],[Storage]] = "1TB SSD", 1000, laptop_prices3[[#This Row],[Storage]] = "2TB SSD", 2000, laptop_prices3[[#This Row],[Storage]]= "256GB SSD", 256, laptop_prices3[[#This Row],[Storage]] = "1TB HDD", 1000*0.7)</f>
        <v>1000</v>
      </c>
      <c r="U2222" s="5">
        <f>laptop_prices3[[#This Row],[Storage Raw Value]]/ScoreCard!$J$3*ScoreCard!$J$5</f>
        <v>4</v>
      </c>
    </row>
    <row r="2223" spans="2:21" x14ac:dyDescent="0.2">
      <c r="B2223" s="4" cm="1">
        <f t="array" ref="B2223">SUM(laptop_prices3[[#This Row],[RAM Comp]:[Weight Comp]]+laptop_prices3[[#This Row],[Storage Comp]])</f>
        <v>12.636730112854391</v>
      </c>
      <c r="C2223">
        <v>2221</v>
      </c>
      <c r="D2223" t="s">
        <v>36</v>
      </c>
      <c r="E2223" t="s">
        <v>18</v>
      </c>
      <c r="F2223">
        <v>4</v>
      </c>
      <c r="G2223" t="s">
        <v>29</v>
      </c>
      <c r="H2223" t="s">
        <v>26</v>
      </c>
      <c r="I2223">
        <v>15.6</v>
      </c>
      <c r="J2223" t="s">
        <v>27</v>
      </c>
      <c r="K2223">
        <v>6.7</v>
      </c>
      <c r="L2223">
        <v>1.94</v>
      </c>
      <c r="M2223" t="s">
        <v>46</v>
      </c>
      <c r="N2223">
        <v>2043.45</v>
      </c>
      <c r="O2223" s="5">
        <f>(ScoreCard!$E$3-laptop_prices3[[#This Row],[Price ($)]])/ScoreCard!$E$3*ScoreCard!$E$5</f>
        <v>4.054648090097225</v>
      </c>
      <c r="P2223" s="5">
        <f>laptop_prices3[[#This Row],[RAM (GB)]]/ScoreCard!$F$3*ScoreCard!$F$5</f>
        <v>0.4375</v>
      </c>
      <c r="Q2223" s="5">
        <f>laptop_prices3[[#This Row],[Screen Size (inch)]]/ScoreCard!$G$3*ScoreCard!$G$5</f>
        <v>1.8034682080924855</v>
      </c>
      <c r="R2223" s="5">
        <f>laptop_prices3[[#This Row],[Battery Life (hours)]]/ScoreCard!$H$3*ScoreCard!$H$5</f>
        <v>3.9083333333333332</v>
      </c>
      <c r="S2223" s="5">
        <f>ScoreCard!$I$3-laptop_prices3[[#This Row],[Weight (kg)]]/ScoreCard!$I$3*ScoreCard!$I$5</f>
        <v>2.3914285714285715</v>
      </c>
      <c r="T2223" s="6" cm="1">
        <f t="array" ref="T2223">_xlfn.IFS(laptop_prices3[[#This Row],[Storage]]="512GB SSD", 512, laptop_prices3[[#This Row],[Storage]] = "1TB SSD", 1000, laptop_prices3[[#This Row],[Storage]] = "2TB SSD", 2000, laptop_prices3[[#This Row],[Storage]]= "256GB SSD", 256, laptop_prices3[[#This Row],[Storage]] = "1TB HDD", 1000*0.7)</f>
        <v>256</v>
      </c>
      <c r="U2223" s="5">
        <f>laptop_prices3[[#This Row],[Storage Raw Value]]/ScoreCard!$J$3*ScoreCard!$J$5</f>
        <v>1.024</v>
      </c>
    </row>
    <row r="2224" spans="2:21" x14ac:dyDescent="0.2">
      <c r="B2224" s="4" cm="1">
        <f t="array" ref="B2224">SUM(laptop_prices3[[#This Row],[RAM Comp]:[Weight Comp]]+laptop_prices3[[#This Row],[Storage Comp]])</f>
        <v>25.966738921001927</v>
      </c>
      <c r="C2224">
        <v>2222</v>
      </c>
      <c r="D2224" t="s">
        <v>28</v>
      </c>
      <c r="E2224" t="s">
        <v>41</v>
      </c>
      <c r="F2224">
        <v>4</v>
      </c>
      <c r="G2224" t="s">
        <v>19</v>
      </c>
      <c r="H2224" t="s">
        <v>44</v>
      </c>
      <c r="I2224">
        <v>13.3</v>
      </c>
      <c r="J2224" t="s">
        <v>15</v>
      </c>
      <c r="K2224">
        <v>10.1</v>
      </c>
      <c r="L2224">
        <v>2.4500000000000002</v>
      </c>
      <c r="M2224" t="s">
        <v>22</v>
      </c>
      <c r="N2224">
        <v>1253.75</v>
      </c>
      <c r="O2224" s="5">
        <f>(ScoreCard!$E$3-laptop_prices3[[#This Row],[Price ($)]])/ScoreCard!$E$3*ScoreCard!$E$5</f>
        <v>4.4199833824949941</v>
      </c>
      <c r="P2224" s="5">
        <f>laptop_prices3[[#This Row],[RAM (GB)]]/ScoreCard!$F$3*ScoreCard!$F$5</f>
        <v>0.4375</v>
      </c>
      <c r="Q2224" s="5">
        <f>laptop_prices3[[#This Row],[Screen Size (inch)]]/ScoreCard!$G$3*ScoreCard!$G$5</f>
        <v>1.5375722543352601</v>
      </c>
      <c r="R2224" s="5">
        <f>laptop_prices3[[#This Row],[Battery Life (hours)]]/ScoreCard!$H$3*ScoreCard!$H$5</f>
        <v>5.8916666666666666</v>
      </c>
      <c r="S2224" s="5">
        <f>ScoreCard!$I$3-laptop_prices3[[#This Row],[Weight (kg)]]/ScoreCard!$I$3*ScoreCard!$I$5</f>
        <v>2.0999999999999996</v>
      </c>
      <c r="T2224" s="6" cm="1">
        <f t="array" ref="T2224">_xlfn.IFS(laptop_prices3[[#This Row],[Storage]]="512GB SSD", 512, laptop_prices3[[#This Row],[Storage]] = "1TB SSD", 1000, laptop_prices3[[#This Row],[Storage]] = "2TB SSD", 2000, laptop_prices3[[#This Row],[Storage]]= "256GB SSD", 256, laptop_prices3[[#This Row],[Storage]] = "1TB HDD", 1000*0.7)</f>
        <v>1000</v>
      </c>
      <c r="U2224" s="5">
        <f>laptop_prices3[[#This Row],[Storage Raw Value]]/ScoreCard!$J$3*ScoreCard!$J$5</f>
        <v>4</v>
      </c>
    </row>
    <row r="2225" spans="2:21" x14ac:dyDescent="0.2">
      <c r="B2225" s="4" cm="1">
        <f t="array" ref="B2225">SUM(laptop_prices3[[#This Row],[RAM Comp]:[Weight Comp]]+laptop_prices3[[#This Row],[Storage Comp]])</f>
        <v>24.859896779521055</v>
      </c>
      <c r="C2225">
        <v>2223</v>
      </c>
      <c r="D2225" t="s">
        <v>47</v>
      </c>
      <c r="E2225" t="s">
        <v>41</v>
      </c>
      <c r="F2225">
        <v>64</v>
      </c>
      <c r="G2225" t="s">
        <v>42</v>
      </c>
      <c r="H2225" t="s">
        <v>26</v>
      </c>
      <c r="I2225">
        <v>15.6</v>
      </c>
      <c r="J2225" t="s">
        <v>15</v>
      </c>
      <c r="K2225">
        <v>4.5</v>
      </c>
      <c r="L2225">
        <v>2.2200000000000002</v>
      </c>
      <c r="M2225" t="s">
        <v>46</v>
      </c>
      <c r="N2225">
        <v>5729.72</v>
      </c>
      <c r="O2225" s="5">
        <f>(ScoreCard!$E$3-laptop_prices3[[#This Row],[Price ($)]])/ScoreCard!$E$3*ScoreCard!$E$5</f>
        <v>2.3492858914051595</v>
      </c>
      <c r="P2225" s="5">
        <f>laptop_prices3[[#This Row],[RAM (GB)]]/ScoreCard!$F$3*ScoreCard!$F$5</f>
        <v>7</v>
      </c>
      <c r="Q2225" s="5">
        <f>laptop_prices3[[#This Row],[Screen Size (inch)]]/ScoreCard!$G$3*ScoreCard!$G$5</f>
        <v>1.8034682080924855</v>
      </c>
      <c r="R2225" s="5">
        <f>laptop_prices3[[#This Row],[Battery Life (hours)]]/ScoreCard!$H$3*ScoreCard!$H$5</f>
        <v>2.625</v>
      </c>
      <c r="S2225" s="5">
        <f>ScoreCard!$I$3-laptop_prices3[[#This Row],[Weight (kg)]]/ScoreCard!$I$3*ScoreCard!$I$5</f>
        <v>2.2314285714285713</v>
      </c>
      <c r="T2225" s="6" cm="1">
        <f t="array" ref="T2225">_xlfn.IFS(laptop_prices3[[#This Row],[Storage]]="512GB SSD", 512, laptop_prices3[[#This Row],[Storage]] = "1TB SSD", 1000, laptop_prices3[[#This Row],[Storage]] = "2TB SSD", 2000, laptop_prices3[[#This Row],[Storage]]= "256GB SSD", 256, laptop_prices3[[#This Row],[Storage]] = "1TB HDD", 1000*0.7)</f>
        <v>700</v>
      </c>
      <c r="U2225" s="5">
        <f>laptop_prices3[[#This Row],[Storage Raw Value]]/ScoreCard!$J$3*ScoreCard!$J$5</f>
        <v>2.8</v>
      </c>
    </row>
    <row r="2226" spans="2:21" x14ac:dyDescent="0.2">
      <c r="B2226" s="4" cm="1">
        <f t="array" ref="B2226">SUM(laptop_prices3[[#This Row],[RAM Comp]:[Weight Comp]]+laptop_prices3[[#This Row],[Storage Comp]])</f>
        <v>27.882277731902008</v>
      </c>
      <c r="C2226">
        <v>2224</v>
      </c>
      <c r="D2226" t="s">
        <v>36</v>
      </c>
      <c r="E2226" t="s">
        <v>48</v>
      </c>
      <c r="F2226">
        <v>8</v>
      </c>
      <c r="G2226" t="s">
        <v>19</v>
      </c>
      <c r="H2226" t="s">
        <v>44</v>
      </c>
      <c r="I2226">
        <v>15.6</v>
      </c>
      <c r="J2226" t="s">
        <v>15</v>
      </c>
      <c r="K2226">
        <v>11.6</v>
      </c>
      <c r="L2226">
        <v>1.86</v>
      </c>
      <c r="M2226" t="s">
        <v>22</v>
      </c>
      <c r="N2226">
        <v>1129.79</v>
      </c>
      <c r="O2226" s="5">
        <f>(ScoreCard!$E$3-laptop_prices3[[#This Row],[Price ($)]])/ScoreCard!$E$3*ScoreCard!$E$5</f>
        <v>4.4773304292793785</v>
      </c>
      <c r="P2226" s="5">
        <f>laptop_prices3[[#This Row],[RAM (GB)]]/ScoreCard!$F$3*ScoreCard!$F$5</f>
        <v>0.875</v>
      </c>
      <c r="Q2226" s="5">
        <f>laptop_prices3[[#This Row],[Screen Size (inch)]]/ScoreCard!$G$3*ScoreCard!$G$5</f>
        <v>1.8034682080924855</v>
      </c>
      <c r="R2226" s="5">
        <f>laptop_prices3[[#This Row],[Battery Life (hours)]]/ScoreCard!$H$3*ScoreCard!$H$5</f>
        <v>6.7666666666666666</v>
      </c>
      <c r="S2226" s="5">
        <f>ScoreCard!$I$3-laptop_prices3[[#This Row],[Weight (kg)]]/ScoreCard!$I$3*ScoreCard!$I$5</f>
        <v>2.4371428571428568</v>
      </c>
      <c r="T2226" s="6" cm="1">
        <f t="array" ref="T2226">_xlfn.IFS(laptop_prices3[[#This Row],[Storage]]="512GB SSD", 512, laptop_prices3[[#This Row],[Storage]] = "1TB SSD", 1000, laptop_prices3[[#This Row],[Storage]] = "2TB SSD", 2000, laptop_prices3[[#This Row],[Storage]]= "256GB SSD", 256, laptop_prices3[[#This Row],[Storage]] = "1TB HDD", 1000*0.7)</f>
        <v>1000</v>
      </c>
      <c r="U2226" s="5">
        <f>laptop_prices3[[#This Row],[Storage Raw Value]]/ScoreCard!$J$3*ScoreCard!$J$5</f>
        <v>4</v>
      </c>
    </row>
    <row r="2227" spans="2:21" x14ac:dyDescent="0.2">
      <c r="B2227" s="4" cm="1">
        <f t="array" ref="B2227">SUM(laptop_prices3[[#This Row],[RAM Comp]:[Weight Comp]]+laptop_prices3[[#This Row],[Storage Comp]])</f>
        <v>27.338497109826591</v>
      </c>
      <c r="C2227">
        <v>2225</v>
      </c>
      <c r="D2227" t="s">
        <v>45</v>
      </c>
      <c r="E2227" t="s">
        <v>12</v>
      </c>
      <c r="F2227">
        <v>64</v>
      </c>
      <c r="G2227" t="s">
        <v>42</v>
      </c>
      <c r="H2227" t="s">
        <v>40</v>
      </c>
      <c r="I2227">
        <v>14</v>
      </c>
      <c r="J2227" t="s">
        <v>27</v>
      </c>
      <c r="K2227">
        <v>8.4</v>
      </c>
      <c r="L2227">
        <v>1.54</v>
      </c>
      <c r="M2227" t="s">
        <v>46</v>
      </c>
      <c r="N2227">
        <v>2675.79</v>
      </c>
      <c r="O2227" s="5">
        <f>(ScoreCard!$E$3-laptop_prices3[[#This Row],[Price ($)]])/ScoreCard!$E$3*ScoreCard!$E$5</f>
        <v>3.7621115334367143</v>
      </c>
      <c r="P2227" s="5">
        <f>laptop_prices3[[#This Row],[RAM (GB)]]/ScoreCard!$F$3*ScoreCard!$F$5</f>
        <v>7</v>
      </c>
      <c r="Q2227" s="5">
        <f>laptop_prices3[[#This Row],[Screen Size (inch)]]/ScoreCard!$G$3*ScoreCard!$G$5</f>
        <v>1.6184971098265895</v>
      </c>
      <c r="R2227" s="5">
        <f>laptop_prices3[[#This Row],[Battery Life (hours)]]/ScoreCard!$H$3*ScoreCard!$H$5</f>
        <v>4.9000000000000004</v>
      </c>
      <c r="S2227" s="5">
        <f>ScoreCard!$I$3-laptop_prices3[[#This Row],[Weight (kg)]]/ScoreCard!$I$3*ScoreCard!$I$5</f>
        <v>2.62</v>
      </c>
      <c r="T2227" s="6" cm="1">
        <f t="array" ref="T2227">_xlfn.IFS(laptop_prices3[[#This Row],[Storage]]="512GB SSD", 512, laptop_prices3[[#This Row],[Storage]] = "1TB SSD", 1000, laptop_prices3[[#This Row],[Storage]] = "2TB SSD", 2000, laptop_prices3[[#This Row],[Storage]]= "256GB SSD", 256, laptop_prices3[[#This Row],[Storage]] = "1TB HDD", 1000*0.7)</f>
        <v>700</v>
      </c>
      <c r="U2227" s="5">
        <f>laptop_prices3[[#This Row],[Storage Raw Value]]/ScoreCard!$J$3*ScoreCard!$J$5</f>
        <v>2.8</v>
      </c>
    </row>
    <row r="2228" spans="2:21" x14ac:dyDescent="0.2">
      <c r="B2228" s="4" cm="1">
        <f t="array" ref="B2228">SUM(laptop_prices3[[#This Row],[RAM Comp]:[Weight Comp]]+laptop_prices3[[#This Row],[Storage Comp]])</f>
        <v>47.884925681255169</v>
      </c>
      <c r="C2228">
        <v>2226</v>
      </c>
      <c r="D2228" t="s">
        <v>45</v>
      </c>
      <c r="E2228" t="s">
        <v>24</v>
      </c>
      <c r="F2228">
        <v>64</v>
      </c>
      <c r="G2228" t="s">
        <v>25</v>
      </c>
      <c r="H2228" t="s">
        <v>35</v>
      </c>
      <c r="I2228">
        <v>14</v>
      </c>
      <c r="J2228" t="s">
        <v>21</v>
      </c>
      <c r="K2228">
        <v>8.6999999999999993</v>
      </c>
      <c r="L2228">
        <v>2.29</v>
      </c>
      <c r="M2228" t="s">
        <v>22</v>
      </c>
      <c r="N2228">
        <v>1999.71</v>
      </c>
      <c r="O2228" s="5">
        <f>(ScoreCard!$E$3-laptop_prices3[[#This Row],[Price ($)]])/ScoreCard!$E$3*ScoreCard!$E$5</f>
        <v>4.0748833258696422</v>
      </c>
      <c r="P2228" s="5">
        <f>laptop_prices3[[#This Row],[RAM (GB)]]/ScoreCard!$F$3*ScoreCard!$F$5</f>
        <v>7</v>
      </c>
      <c r="Q2228" s="5">
        <f>laptop_prices3[[#This Row],[Screen Size (inch)]]/ScoreCard!$G$3*ScoreCard!$G$5</f>
        <v>1.6184971098265895</v>
      </c>
      <c r="R2228" s="5">
        <f>laptop_prices3[[#This Row],[Battery Life (hours)]]/ScoreCard!$H$3*ScoreCard!$H$5</f>
        <v>5.0750000000000002</v>
      </c>
      <c r="S2228" s="5">
        <f>ScoreCard!$I$3-laptop_prices3[[#This Row],[Weight (kg)]]/ScoreCard!$I$3*ScoreCard!$I$5</f>
        <v>2.1914285714285713</v>
      </c>
      <c r="T2228" s="6" cm="1">
        <f t="array" ref="T2228">_xlfn.IFS(laptop_prices3[[#This Row],[Storage]]="512GB SSD", 512, laptop_prices3[[#This Row],[Storage]] = "1TB SSD", 1000, laptop_prices3[[#This Row],[Storage]] = "2TB SSD", 2000, laptop_prices3[[#This Row],[Storage]]= "256GB SSD", 256, laptop_prices3[[#This Row],[Storage]] = "1TB HDD", 1000*0.7)</f>
        <v>2000</v>
      </c>
      <c r="U2228" s="5">
        <f>laptop_prices3[[#This Row],[Storage Raw Value]]/ScoreCard!$J$3*ScoreCard!$J$5</f>
        <v>8</v>
      </c>
    </row>
    <row r="2229" spans="2:21" x14ac:dyDescent="0.2">
      <c r="B2229" s="4" cm="1">
        <f t="array" ref="B2229">SUM(laptop_prices3[[#This Row],[RAM Comp]:[Weight Comp]]+laptop_prices3[[#This Row],[Storage Comp]])</f>
        <v>22.463563446187724</v>
      </c>
      <c r="C2229">
        <v>2227</v>
      </c>
      <c r="D2229" t="s">
        <v>45</v>
      </c>
      <c r="E2229" t="s">
        <v>37</v>
      </c>
      <c r="F2229">
        <v>64</v>
      </c>
      <c r="G2229" t="s">
        <v>13</v>
      </c>
      <c r="H2229" t="s">
        <v>35</v>
      </c>
      <c r="I2229">
        <v>15.6</v>
      </c>
      <c r="J2229" t="s">
        <v>27</v>
      </c>
      <c r="K2229">
        <v>5</v>
      </c>
      <c r="L2229">
        <v>1.66</v>
      </c>
      <c r="M2229" t="s">
        <v>46</v>
      </c>
      <c r="N2229">
        <v>7057.69</v>
      </c>
      <c r="O2229" s="5">
        <f>(ScoreCard!$E$3-laptop_prices3[[#This Row],[Price ($)]])/ScoreCard!$E$3*ScoreCard!$E$5</f>
        <v>1.7349332153946935</v>
      </c>
      <c r="P2229" s="5">
        <f>laptop_prices3[[#This Row],[RAM (GB)]]/ScoreCard!$F$3*ScoreCard!$F$5</f>
        <v>7</v>
      </c>
      <c r="Q2229" s="5">
        <f>laptop_prices3[[#This Row],[Screen Size (inch)]]/ScoreCard!$G$3*ScoreCard!$G$5</f>
        <v>1.8034682080924855</v>
      </c>
      <c r="R2229" s="5">
        <f>laptop_prices3[[#This Row],[Battery Life (hours)]]/ScoreCard!$H$3*ScoreCard!$H$5</f>
        <v>2.916666666666667</v>
      </c>
      <c r="S2229" s="5">
        <f>ScoreCard!$I$3-laptop_prices3[[#This Row],[Weight (kg)]]/ScoreCard!$I$3*ScoreCard!$I$5</f>
        <v>2.5514285714285716</v>
      </c>
      <c r="T2229" s="6" cm="1">
        <f t="array" ref="T2229">_xlfn.IFS(laptop_prices3[[#This Row],[Storage]]="512GB SSD", 512, laptop_prices3[[#This Row],[Storage]] = "1TB SSD", 1000, laptop_prices3[[#This Row],[Storage]] = "2TB SSD", 2000, laptop_prices3[[#This Row],[Storage]]= "256GB SSD", 256, laptop_prices3[[#This Row],[Storage]] = "1TB HDD", 1000*0.7)</f>
        <v>512</v>
      </c>
      <c r="U2229" s="5">
        <f>laptop_prices3[[#This Row],[Storage Raw Value]]/ScoreCard!$J$3*ScoreCard!$J$5</f>
        <v>2.048</v>
      </c>
    </row>
    <row r="2230" spans="2:21" x14ac:dyDescent="0.2">
      <c r="B2230" s="4" cm="1">
        <f t="array" ref="B2230">SUM(laptop_prices3[[#This Row],[RAM Comp]:[Weight Comp]]+laptop_prices3[[#This Row],[Storage Comp]])</f>
        <v>17.202853839801815</v>
      </c>
      <c r="C2230">
        <v>2228</v>
      </c>
      <c r="D2230" t="s">
        <v>45</v>
      </c>
      <c r="E2230" t="s">
        <v>39</v>
      </c>
      <c r="F2230">
        <v>32</v>
      </c>
      <c r="G2230" t="s">
        <v>29</v>
      </c>
      <c r="H2230" t="s">
        <v>20</v>
      </c>
      <c r="I2230">
        <v>16</v>
      </c>
      <c r="J2230" t="s">
        <v>15</v>
      </c>
      <c r="K2230">
        <v>9.6</v>
      </c>
      <c r="L2230">
        <v>2.35</v>
      </c>
      <c r="M2230" t="s">
        <v>16</v>
      </c>
      <c r="N2230">
        <v>2189.3200000000002</v>
      </c>
      <c r="O2230" s="5">
        <f>(ScoreCard!$E$3-laptop_prices3[[#This Row],[Price ($)]])/ScoreCard!$E$3*ScoreCard!$E$5</f>
        <v>3.9871649204099229</v>
      </c>
      <c r="P2230" s="5">
        <f>laptop_prices3[[#This Row],[RAM (GB)]]/ScoreCard!$F$3*ScoreCard!$F$5</f>
        <v>3.5</v>
      </c>
      <c r="Q2230" s="5">
        <f>laptop_prices3[[#This Row],[Screen Size (inch)]]/ScoreCard!$G$3*ScoreCard!$G$5</f>
        <v>1.8497109826589595</v>
      </c>
      <c r="R2230" s="5">
        <f>laptop_prices3[[#This Row],[Battery Life (hours)]]/ScoreCard!$H$3*ScoreCard!$H$5</f>
        <v>5.6</v>
      </c>
      <c r="S2230" s="5">
        <f>ScoreCard!$I$3-laptop_prices3[[#This Row],[Weight (kg)]]/ScoreCard!$I$3*ScoreCard!$I$5</f>
        <v>2.157142857142857</v>
      </c>
      <c r="T2230" s="6" cm="1">
        <f t="array" ref="T2230">_xlfn.IFS(laptop_prices3[[#This Row],[Storage]]="512GB SSD", 512, laptop_prices3[[#This Row],[Storage]] = "1TB SSD", 1000, laptop_prices3[[#This Row],[Storage]] = "2TB SSD", 2000, laptop_prices3[[#This Row],[Storage]]= "256GB SSD", 256, laptop_prices3[[#This Row],[Storage]] = "1TB HDD", 1000*0.7)</f>
        <v>256</v>
      </c>
      <c r="U2230" s="5">
        <f>laptop_prices3[[#This Row],[Storage Raw Value]]/ScoreCard!$J$3*ScoreCard!$J$5</f>
        <v>1.024</v>
      </c>
    </row>
    <row r="2231" spans="2:21" x14ac:dyDescent="0.2">
      <c r="B2231" s="4" cm="1">
        <f t="array" ref="B2231">SUM(laptop_prices3[[#This Row],[RAM Comp]:[Weight Comp]]+laptop_prices3[[#This Row],[Storage Comp]])</f>
        <v>28.415476190476191</v>
      </c>
      <c r="C2231">
        <v>2229</v>
      </c>
      <c r="D2231" t="s">
        <v>38</v>
      </c>
      <c r="E2231" t="s">
        <v>24</v>
      </c>
      <c r="F2231">
        <v>32</v>
      </c>
      <c r="G2231" t="s">
        <v>19</v>
      </c>
      <c r="H2231" t="s">
        <v>32</v>
      </c>
      <c r="I2231">
        <v>17.3</v>
      </c>
      <c r="J2231" t="s">
        <v>27</v>
      </c>
      <c r="K2231">
        <v>8.5</v>
      </c>
      <c r="L2231">
        <v>2.7</v>
      </c>
      <c r="M2231" t="s">
        <v>22</v>
      </c>
      <c r="N2231">
        <v>2990.3</v>
      </c>
      <c r="O2231" s="5">
        <f>(ScoreCard!$E$3-laptop_prices3[[#This Row],[Price ($)]])/ScoreCard!$E$3*ScoreCard!$E$5</f>
        <v>3.6166112132999255</v>
      </c>
      <c r="P2231" s="5">
        <f>laptop_prices3[[#This Row],[RAM (GB)]]/ScoreCard!$F$3*ScoreCard!$F$5</f>
        <v>3.5</v>
      </c>
      <c r="Q2231" s="5">
        <f>laptop_prices3[[#This Row],[Screen Size (inch)]]/ScoreCard!$G$3*ScoreCard!$G$5</f>
        <v>2</v>
      </c>
      <c r="R2231" s="5">
        <f>laptop_prices3[[#This Row],[Battery Life (hours)]]/ScoreCard!$H$3*ScoreCard!$H$5</f>
        <v>4.9583333333333339</v>
      </c>
      <c r="S2231" s="5">
        <f>ScoreCard!$I$3-laptop_prices3[[#This Row],[Weight (kg)]]/ScoreCard!$I$3*ScoreCard!$I$5</f>
        <v>1.9571428571428571</v>
      </c>
      <c r="T2231" s="6" cm="1">
        <f t="array" ref="T2231">_xlfn.IFS(laptop_prices3[[#This Row],[Storage]]="512GB SSD", 512, laptop_prices3[[#This Row],[Storage]] = "1TB SSD", 1000, laptop_prices3[[#This Row],[Storage]] = "2TB SSD", 2000, laptop_prices3[[#This Row],[Storage]]= "256GB SSD", 256, laptop_prices3[[#This Row],[Storage]] = "1TB HDD", 1000*0.7)</f>
        <v>1000</v>
      </c>
      <c r="U2231" s="5">
        <f>laptop_prices3[[#This Row],[Storage Raw Value]]/ScoreCard!$J$3*ScoreCard!$J$5</f>
        <v>4</v>
      </c>
    </row>
    <row r="2232" spans="2:21" x14ac:dyDescent="0.2">
      <c r="B2232" s="4" cm="1">
        <f t="array" ref="B2232">SUM(laptop_prices3[[#This Row],[RAM Comp]:[Weight Comp]]+laptop_prices3[[#This Row],[Storage Comp]])</f>
        <v>24.294449490778966</v>
      </c>
      <c r="C2232">
        <v>2230</v>
      </c>
      <c r="D2232" t="s">
        <v>33</v>
      </c>
      <c r="E2232" t="s">
        <v>37</v>
      </c>
      <c r="F2232">
        <v>16</v>
      </c>
      <c r="G2232" t="s">
        <v>19</v>
      </c>
      <c r="H2232" t="s">
        <v>35</v>
      </c>
      <c r="I2232">
        <v>14</v>
      </c>
      <c r="J2232" t="s">
        <v>21</v>
      </c>
      <c r="K2232">
        <v>4.0999999999999996</v>
      </c>
      <c r="L2232">
        <v>1.69</v>
      </c>
      <c r="M2232" t="s">
        <v>46</v>
      </c>
      <c r="N2232">
        <v>1816.37</v>
      </c>
      <c r="O2232" s="5">
        <f>(ScoreCard!$E$3-laptop_prices3[[#This Row],[Price ($)]])/ScoreCard!$E$3*ScoreCard!$E$5</f>
        <v>4.1597010699600654</v>
      </c>
      <c r="P2232" s="5">
        <f>laptop_prices3[[#This Row],[RAM (GB)]]/ScoreCard!$F$3*ScoreCard!$F$5</f>
        <v>1.75</v>
      </c>
      <c r="Q2232" s="5">
        <f>laptop_prices3[[#This Row],[Screen Size (inch)]]/ScoreCard!$G$3*ScoreCard!$G$5</f>
        <v>1.6184971098265895</v>
      </c>
      <c r="R2232" s="5">
        <f>laptop_prices3[[#This Row],[Battery Life (hours)]]/ScoreCard!$H$3*ScoreCard!$H$5</f>
        <v>2.3916666666666662</v>
      </c>
      <c r="S2232" s="5">
        <f>ScoreCard!$I$3-laptop_prices3[[#This Row],[Weight (kg)]]/ScoreCard!$I$3*ScoreCard!$I$5</f>
        <v>2.5342857142857143</v>
      </c>
      <c r="T2232" s="6" cm="1">
        <f t="array" ref="T2232">_xlfn.IFS(laptop_prices3[[#This Row],[Storage]]="512GB SSD", 512, laptop_prices3[[#This Row],[Storage]] = "1TB SSD", 1000, laptop_prices3[[#This Row],[Storage]] = "2TB SSD", 2000, laptop_prices3[[#This Row],[Storage]]= "256GB SSD", 256, laptop_prices3[[#This Row],[Storage]] = "1TB HDD", 1000*0.7)</f>
        <v>1000</v>
      </c>
      <c r="U2232" s="5">
        <f>laptop_prices3[[#This Row],[Storage Raw Value]]/ScoreCard!$J$3*ScoreCard!$J$5</f>
        <v>4</v>
      </c>
    </row>
    <row r="2233" spans="2:21" x14ac:dyDescent="0.2">
      <c r="B2233" s="4" cm="1">
        <f t="array" ref="B2233">SUM(laptop_prices3[[#This Row],[RAM Comp]:[Weight Comp]]+laptop_prices3[[#This Row],[Storage Comp]])</f>
        <v>41.050253922378204</v>
      </c>
      <c r="C2233">
        <v>2231</v>
      </c>
      <c r="D2233" t="s">
        <v>34</v>
      </c>
      <c r="E2233" t="s">
        <v>41</v>
      </c>
      <c r="F2233">
        <v>4</v>
      </c>
      <c r="G2233" t="s">
        <v>25</v>
      </c>
      <c r="H2233" t="s">
        <v>14</v>
      </c>
      <c r="I2233">
        <v>15.6</v>
      </c>
      <c r="J2233" t="s">
        <v>43</v>
      </c>
      <c r="K2233">
        <v>8.6999999999999993</v>
      </c>
      <c r="L2233">
        <v>3.09</v>
      </c>
      <c r="M2233" t="s">
        <v>22</v>
      </c>
      <c r="N2233">
        <v>1742.8</v>
      </c>
      <c r="O2233" s="5">
        <f>(ScoreCard!$E$3-laptop_prices3[[#This Row],[Price ($)]])/ScoreCard!$E$3*ScoreCard!$E$5</f>
        <v>4.1937364219439894</v>
      </c>
      <c r="P2233" s="5">
        <f>laptop_prices3[[#This Row],[RAM (GB)]]/ScoreCard!$F$3*ScoreCard!$F$5</f>
        <v>0.4375</v>
      </c>
      <c r="Q2233" s="5">
        <f>laptop_prices3[[#This Row],[Screen Size (inch)]]/ScoreCard!$G$3*ScoreCard!$G$5</f>
        <v>1.8034682080924855</v>
      </c>
      <c r="R2233" s="5">
        <f>laptop_prices3[[#This Row],[Battery Life (hours)]]/ScoreCard!$H$3*ScoreCard!$H$5</f>
        <v>5.0750000000000002</v>
      </c>
      <c r="S2233" s="5">
        <f>ScoreCard!$I$3-laptop_prices3[[#This Row],[Weight (kg)]]/ScoreCard!$I$3*ScoreCard!$I$5</f>
        <v>1.7342857142857144</v>
      </c>
      <c r="T2233" s="6" cm="1">
        <f t="array" ref="T2233">_xlfn.IFS(laptop_prices3[[#This Row],[Storage]]="512GB SSD", 512, laptop_prices3[[#This Row],[Storage]] = "1TB SSD", 1000, laptop_prices3[[#This Row],[Storage]] = "2TB SSD", 2000, laptop_prices3[[#This Row],[Storage]]= "256GB SSD", 256, laptop_prices3[[#This Row],[Storage]] = "1TB HDD", 1000*0.7)</f>
        <v>2000</v>
      </c>
      <c r="U2233" s="5">
        <f>laptop_prices3[[#This Row],[Storage Raw Value]]/ScoreCard!$J$3*ScoreCard!$J$5</f>
        <v>8</v>
      </c>
    </row>
    <row r="2234" spans="2:21" x14ac:dyDescent="0.2">
      <c r="B2234" s="4" cm="1">
        <f t="array" ref="B2234">SUM(laptop_prices3[[#This Row],[RAM Comp]:[Weight Comp]]+laptop_prices3[[#This Row],[Storage Comp]])</f>
        <v>24.422714285714285</v>
      </c>
      <c r="C2234">
        <v>2232</v>
      </c>
      <c r="D2234" t="s">
        <v>11</v>
      </c>
      <c r="E2234" t="s">
        <v>18</v>
      </c>
      <c r="F2234">
        <v>64</v>
      </c>
      <c r="G2234" t="s">
        <v>13</v>
      </c>
      <c r="H2234" t="s">
        <v>40</v>
      </c>
      <c r="I2234">
        <v>17.3</v>
      </c>
      <c r="J2234" t="s">
        <v>43</v>
      </c>
      <c r="K2234">
        <v>8.1</v>
      </c>
      <c r="L2234">
        <v>1.74</v>
      </c>
      <c r="M2234" t="s">
        <v>46</v>
      </c>
      <c r="N2234">
        <v>4807.96</v>
      </c>
      <c r="O2234" s="5">
        <f>(ScoreCard!$E$3-laptop_prices3[[#This Row],[Price ($)]])/ScoreCard!$E$3*ScoreCard!$E$5</f>
        <v>2.7757154964710935</v>
      </c>
      <c r="P2234" s="5">
        <f>laptop_prices3[[#This Row],[RAM (GB)]]/ScoreCard!$F$3*ScoreCard!$F$5</f>
        <v>7</v>
      </c>
      <c r="Q2234" s="5">
        <f>laptop_prices3[[#This Row],[Screen Size (inch)]]/ScoreCard!$G$3*ScoreCard!$G$5</f>
        <v>2</v>
      </c>
      <c r="R2234" s="5">
        <f>laptop_prices3[[#This Row],[Battery Life (hours)]]/ScoreCard!$H$3*ScoreCard!$H$5</f>
        <v>4.7249999999999996</v>
      </c>
      <c r="S2234" s="5">
        <f>ScoreCard!$I$3-laptop_prices3[[#This Row],[Weight (kg)]]/ScoreCard!$I$3*ScoreCard!$I$5</f>
        <v>2.5057142857142858</v>
      </c>
      <c r="T2234" s="6" cm="1">
        <f t="array" ref="T2234">_xlfn.IFS(laptop_prices3[[#This Row],[Storage]]="512GB SSD", 512, laptop_prices3[[#This Row],[Storage]] = "1TB SSD", 1000, laptop_prices3[[#This Row],[Storage]] = "2TB SSD", 2000, laptop_prices3[[#This Row],[Storage]]= "256GB SSD", 256, laptop_prices3[[#This Row],[Storage]] = "1TB HDD", 1000*0.7)</f>
        <v>512</v>
      </c>
      <c r="U2234" s="5">
        <f>laptop_prices3[[#This Row],[Storage Raw Value]]/ScoreCard!$J$3*ScoreCard!$J$5</f>
        <v>2.048</v>
      </c>
    </row>
    <row r="2235" spans="2:21" x14ac:dyDescent="0.2">
      <c r="B2235" s="4" cm="1">
        <f t="array" ref="B2235">SUM(laptop_prices3[[#This Row],[RAM Comp]:[Weight Comp]]+laptop_prices3[[#This Row],[Storage Comp]])</f>
        <v>19.567330030278008</v>
      </c>
      <c r="C2235">
        <v>2233</v>
      </c>
      <c r="D2235" t="s">
        <v>36</v>
      </c>
      <c r="E2235" t="s">
        <v>48</v>
      </c>
      <c r="F2235">
        <v>8</v>
      </c>
      <c r="G2235" t="s">
        <v>42</v>
      </c>
      <c r="H2235" t="s">
        <v>35</v>
      </c>
      <c r="I2235">
        <v>16</v>
      </c>
      <c r="J2235" t="s">
        <v>15</v>
      </c>
      <c r="K2235">
        <v>6.7</v>
      </c>
      <c r="L2235">
        <v>3.09</v>
      </c>
      <c r="M2235" t="s">
        <v>22</v>
      </c>
      <c r="N2235">
        <v>1558.44</v>
      </c>
      <c r="O2235" s="5">
        <f>(ScoreCard!$E$3-laptop_prices3[[#This Row],[Price ($)]])/ScoreCard!$E$3*ScoreCard!$E$5</f>
        <v>4.2790260439605179</v>
      </c>
      <c r="P2235" s="5">
        <f>laptop_prices3[[#This Row],[RAM (GB)]]/ScoreCard!$F$3*ScoreCard!$F$5</f>
        <v>0.875</v>
      </c>
      <c r="Q2235" s="5">
        <f>laptop_prices3[[#This Row],[Screen Size (inch)]]/ScoreCard!$G$3*ScoreCard!$G$5</f>
        <v>1.8497109826589595</v>
      </c>
      <c r="R2235" s="5">
        <f>laptop_prices3[[#This Row],[Battery Life (hours)]]/ScoreCard!$H$3*ScoreCard!$H$5</f>
        <v>3.9083333333333332</v>
      </c>
      <c r="S2235" s="5">
        <f>ScoreCard!$I$3-laptop_prices3[[#This Row],[Weight (kg)]]/ScoreCard!$I$3*ScoreCard!$I$5</f>
        <v>1.7342857142857144</v>
      </c>
      <c r="T2235" s="6" cm="1">
        <f t="array" ref="T2235">_xlfn.IFS(laptop_prices3[[#This Row],[Storage]]="512GB SSD", 512, laptop_prices3[[#This Row],[Storage]] = "1TB SSD", 1000, laptop_prices3[[#This Row],[Storage]] = "2TB SSD", 2000, laptop_prices3[[#This Row],[Storage]]= "256GB SSD", 256, laptop_prices3[[#This Row],[Storage]] = "1TB HDD", 1000*0.7)</f>
        <v>700</v>
      </c>
      <c r="U2235" s="5">
        <f>laptop_prices3[[#This Row],[Storage Raw Value]]/ScoreCard!$J$3*ScoreCard!$J$5</f>
        <v>2.8</v>
      </c>
    </row>
    <row r="2236" spans="2:21" x14ac:dyDescent="0.2">
      <c r="B2236" s="4" cm="1">
        <f t="array" ref="B2236">SUM(laptop_prices3[[#This Row],[RAM Comp]:[Weight Comp]]+laptop_prices3[[#This Row],[Storage Comp]])</f>
        <v>22.731904761904758</v>
      </c>
      <c r="C2236">
        <v>2234</v>
      </c>
      <c r="D2236" t="s">
        <v>28</v>
      </c>
      <c r="E2236" t="s">
        <v>41</v>
      </c>
      <c r="F2236">
        <v>16</v>
      </c>
      <c r="G2236" t="s">
        <v>42</v>
      </c>
      <c r="H2236" t="s">
        <v>32</v>
      </c>
      <c r="I2236">
        <v>17.3</v>
      </c>
      <c r="J2236" t="s">
        <v>21</v>
      </c>
      <c r="K2236">
        <v>8.8000000000000007</v>
      </c>
      <c r="L2236">
        <v>1.49</v>
      </c>
      <c r="M2236" t="s">
        <v>16</v>
      </c>
      <c r="N2236">
        <v>1671.21</v>
      </c>
      <c r="O2236" s="5">
        <f>(ScoreCard!$E$3-laptop_prices3[[#This Row],[Price ($)]])/ScoreCard!$E$3*ScoreCard!$E$5</f>
        <v>4.2268557756007645</v>
      </c>
      <c r="P2236" s="5">
        <f>laptop_prices3[[#This Row],[RAM (GB)]]/ScoreCard!$F$3*ScoreCard!$F$5</f>
        <v>1.75</v>
      </c>
      <c r="Q2236" s="5">
        <f>laptop_prices3[[#This Row],[Screen Size (inch)]]/ScoreCard!$G$3*ScoreCard!$G$5</f>
        <v>2</v>
      </c>
      <c r="R2236" s="5">
        <f>laptop_prices3[[#This Row],[Battery Life (hours)]]/ScoreCard!$H$3*ScoreCard!$H$5</f>
        <v>5.1333333333333337</v>
      </c>
      <c r="S2236" s="5">
        <f>ScoreCard!$I$3-laptop_prices3[[#This Row],[Weight (kg)]]/ScoreCard!$I$3*ScoreCard!$I$5</f>
        <v>2.6485714285714286</v>
      </c>
      <c r="T2236" s="6" cm="1">
        <f t="array" ref="T2236">_xlfn.IFS(laptop_prices3[[#This Row],[Storage]]="512GB SSD", 512, laptop_prices3[[#This Row],[Storage]] = "1TB SSD", 1000, laptop_prices3[[#This Row],[Storage]] = "2TB SSD", 2000, laptop_prices3[[#This Row],[Storage]]= "256GB SSD", 256, laptop_prices3[[#This Row],[Storage]] = "1TB HDD", 1000*0.7)</f>
        <v>700</v>
      </c>
      <c r="U2236" s="5">
        <f>laptop_prices3[[#This Row],[Storage Raw Value]]/ScoreCard!$J$3*ScoreCard!$J$5</f>
        <v>2.8</v>
      </c>
    </row>
    <row r="2237" spans="2:21" x14ac:dyDescent="0.2">
      <c r="B2237" s="4" cm="1">
        <f t="array" ref="B2237">SUM(laptop_prices3[[#This Row],[RAM Comp]:[Weight Comp]]+laptop_prices3[[#This Row],[Storage Comp]])</f>
        <v>21.031134874759154</v>
      </c>
      <c r="C2237">
        <v>2235</v>
      </c>
      <c r="D2237" t="s">
        <v>11</v>
      </c>
      <c r="E2237" t="s">
        <v>31</v>
      </c>
      <c r="F2237">
        <v>64</v>
      </c>
      <c r="G2237" t="s">
        <v>29</v>
      </c>
      <c r="H2237" t="s">
        <v>26</v>
      </c>
      <c r="I2237">
        <v>15.6</v>
      </c>
      <c r="J2237" t="s">
        <v>27</v>
      </c>
      <c r="K2237">
        <v>11.3</v>
      </c>
      <c r="L2237">
        <v>3.43</v>
      </c>
      <c r="M2237" t="s">
        <v>46</v>
      </c>
      <c r="N2237">
        <v>5334.23</v>
      </c>
      <c r="O2237" s="5">
        <f>(ScoreCard!$E$3-laptop_prices3[[#This Row],[Price ($)]])/ScoreCard!$E$3*ScoreCard!$E$5</f>
        <v>2.5322496178714049</v>
      </c>
      <c r="P2237" s="5">
        <f>laptop_prices3[[#This Row],[RAM (GB)]]/ScoreCard!$F$3*ScoreCard!$F$5</f>
        <v>7</v>
      </c>
      <c r="Q2237" s="5">
        <f>laptop_prices3[[#This Row],[Screen Size (inch)]]/ScoreCard!$G$3*ScoreCard!$G$5</f>
        <v>1.8034682080924855</v>
      </c>
      <c r="R2237" s="5">
        <f>laptop_prices3[[#This Row],[Battery Life (hours)]]/ScoreCard!$H$3*ScoreCard!$H$5</f>
        <v>6.5916666666666677</v>
      </c>
      <c r="S2237" s="5">
        <f>ScoreCard!$I$3-laptop_prices3[[#This Row],[Weight (kg)]]/ScoreCard!$I$3*ScoreCard!$I$5</f>
        <v>1.5399999999999998</v>
      </c>
      <c r="T2237" s="6" cm="1">
        <f t="array" ref="T2237">_xlfn.IFS(laptop_prices3[[#This Row],[Storage]]="512GB SSD", 512, laptop_prices3[[#This Row],[Storage]] = "1TB SSD", 1000, laptop_prices3[[#This Row],[Storage]] = "2TB SSD", 2000, laptop_prices3[[#This Row],[Storage]]= "256GB SSD", 256, laptop_prices3[[#This Row],[Storage]] = "1TB HDD", 1000*0.7)</f>
        <v>256</v>
      </c>
      <c r="U2237" s="5">
        <f>laptop_prices3[[#This Row],[Storage Raw Value]]/ScoreCard!$J$3*ScoreCard!$J$5</f>
        <v>1.024</v>
      </c>
    </row>
    <row r="2238" spans="2:21" x14ac:dyDescent="0.2">
      <c r="B2238" s="4" cm="1">
        <f t="array" ref="B2238">SUM(laptop_prices3[[#This Row],[RAM Comp]:[Weight Comp]]+laptop_prices3[[#This Row],[Storage Comp]])</f>
        <v>25.444830030278005</v>
      </c>
      <c r="C2238">
        <v>2236</v>
      </c>
      <c r="D2238" t="s">
        <v>23</v>
      </c>
      <c r="E2238" t="s">
        <v>18</v>
      </c>
      <c r="F2238">
        <v>4</v>
      </c>
      <c r="G2238" t="s">
        <v>19</v>
      </c>
      <c r="H2238" t="s">
        <v>40</v>
      </c>
      <c r="I2238">
        <v>16</v>
      </c>
      <c r="J2238" t="s">
        <v>21</v>
      </c>
      <c r="K2238">
        <v>8.1999999999999993</v>
      </c>
      <c r="L2238">
        <v>1.97</v>
      </c>
      <c r="M2238" t="s">
        <v>30</v>
      </c>
      <c r="N2238">
        <v>975.82</v>
      </c>
      <c r="O2238" s="5">
        <f>(ScoreCard!$E$3-laptop_prices3[[#This Row],[Price ($)]])/ScoreCard!$E$3*ScoreCard!$E$5</f>
        <v>4.5485608648504607</v>
      </c>
      <c r="P2238" s="5">
        <f>laptop_prices3[[#This Row],[RAM (GB)]]/ScoreCard!$F$3*ScoreCard!$F$5</f>
        <v>0.4375</v>
      </c>
      <c r="Q2238" s="5">
        <f>laptop_prices3[[#This Row],[Screen Size (inch)]]/ScoreCard!$G$3*ScoreCard!$G$5</f>
        <v>1.8497109826589595</v>
      </c>
      <c r="R2238" s="5">
        <f>laptop_prices3[[#This Row],[Battery Life (hours)]]/ScoreCard!$H$3*ScoreCard!$H$5</f>
        <v>4.7833333333333323</v>
      </c>
      <c r="S2238" s="5">
        <f>ScoreCard!$I$3-laptop_prices3[[#This Row],[Weight (kg)]]/ScoreCard!$I$3*ScoreCard!$I$5</f>
        <v>2.3742857142857146</v>
      </c>
      <c r="T2238" s="6" cm="1">
        <f t="array" ref="T2238">_xlfn.IFS(laptop_prices3[[#This Row],[Storage]]="512GB SSD", 512, laptop_prices3[[#This Row],[Storage]] = "1TB SSD", 1000, laptop_prices3[[#This Row],[Storage]] = "2TB SSD", 2000, laptop_prices3[[#This Row],[Storage]]= "256GB SSD", 256, laptop_prices3[[#This Row],[Storage]] = "1TB HDD", 1000*0.7)</f>
        <v>1000</v>
      </c>
      <c r="U2238" s="5">
        <f>laptop_prices3[[#This Row],[Storage Raw Value]]/ScoreCard!$J$3*ScoreCard!$J$5</f>
        <v>4</v>
      </c>
    </row>
    <row r="2239" spans="2:21" x14ac:dyDescent="0.2">
      <c r="B2239" s="4" cm="1">
        <f t="array" ref="B2239">SUM(laptop_prices3[[#This Row],[RAM Comp]:[Weight Comp]]+laptop_prices3[[#This Row],[Storage Comp]])</f>
        <v>24.674334159097164</v>
      </c>
      <c r="C2239">
        <v>2237</v>
      </c>
      <c r="D2239" t="s">
        <v>11</v>
      </c>
      <c r="E2239" t="s">
        <v>41</v>
      </c>
      <c r="F2239">
        <v>64</v>
      </c>
      <c r="G2239" t="s">
        <v>13</v>
      </c>
      <c r="H2239" t="s">
        <v>40</v>
      </c>
      <c r="I2239">
        <v>13.3</v>
      </c>
      <c r="J2239" t="s">
        <v>21</v>
      </c>
      <c r="K2239">
        <v>10</v>
      </c>
      <c r="L2239">
        <v>2.4300000000000002</v>
      </c>
      <c r="M2239" t="s">
        <v>46</v>
      </c>
      <c r="N2239">
        <v>4941.32</v>
      </c>
      <c r="O2239" s="5">
        <f>(ScoreCard!$E$3-laptop_prices3[[#This Row],[Price ($)]])/ScoreCard!$E$3*ScoreCard!$E$5</f>
        <v>2.7140197707598528</v>
      </c>
      <c r="P2239" s="5">
        <f>laptop_prices3[[#This Row],[RAM (GB)]]/ScoreCard!$F$3*ScoreCard!$F$5</f>
        <v>7</v>
      </c>
      <c r="Q2239" s="5">
        <f>laptop_prices3[[#This Row],[Screen Size (inch)]]/ScoreCard!$G$3*ScoreCard!$G$5</f>
        <v>1.5375722543352601</v>
      </c>
      <c r="R2239" s="5">
        <f>laptop_prices3[[#This Row],[Battery Life (hours)]]/ScoreCard!$H$3*ScoreCard!$H$5</f>
        <v>5.8333333333333339</v>
      </c>
      <c r="S2239" s="5">
        <f>ScoreCard!$I$3-laptop_prices3[[#This Row],[Weight (kg)]]/ScoreCard!$I$3*ScoreCard!$I$5</f>
        <v>2.1114285714285712</v>
      </c>
      <c r="T2239" s="6" cm="1">
        <f t="array" ref="T2239">_xlfn.IFS(laptop_prices3[[#This Row],[Storage]]="512GB SSD", 512, laptop_prices3[[#This Row],[Storage]] = "1TB SSD", 1000, laptop_prices3[[#This Row],[Storage]] = "2TB SSD", 2000, laptop_prices3[[#This Row],[Storage]]= "256GB SSD", 256, laptop_prices3[[#This Row],[Storage]] = "1TB HDD", 1000*0.7)</f>
        <v>512</v>
      </c>
      <c r="U2239" s="5">
        <f>laptop_prices3[[#This Row],[Storage Raw Value]]/ScoreCard!$J$3*ScoreCard!$J$5</f>
        <v>2.048</v>
      </c>
    </row>
    <row r="2240" spans="2:21" x14ac:dyDescent="0.2">
      <c r="B2240" s="4" cm="1">
        <f t="array" ref="B2240">SUM(laptop_prices3[[#This Row],[RAM Comp]:[Weight Comp]]+laptop_prices3[[#This Row],[Storage Comp]])</f>
        <v>17.848143682906688</v>
      </c>
      <c r="C2240">
        <v>2238</v>
      </c>
      <c r="D2240" t="s">
        <v>11</v>
      </c>
      <c r="E2240" t="s">
        <v>31</v>
      </c>
      <c r="F2240">
        <v>8</v>
      </c>
      <c r="G2240" t="s">
        <v>13</v>
      </c>
      <c r="H2240" t="s">
        <v>26</v>
      </c>
      <c r="I2240">
        <v>13.3</v>
      </c>
      <c r="J2240" t="s">
        <v>27</v>
      </c>
      <c r="K2240">
        <v>8.6999999999999993</v>
      </c>
      <c r="L2240">
        <v>2.33</v>
      </c>
      <c r="M2240" t="s">
        <v>30</v>
      </c>
      <c r="N2240">
        <v>1939.12</v>
      </c>
      <c r="O2240" s="5">
        <f>(ScoreCard!$E$3-laptop_prices3[[#This Row],[Price ($)]])/ScoreCard!$E$3*ScoreCard!$E$5</f>
        <v>4.1029137999311613</v>
      </c>
      <c r="P2240" s="5">
        <f>laptop_prices3[[#This Row],[RAM (GB)]]/ScoreCard!$F$3*ScoreCard!$F$5</f>
        <v>0.875</v>
      </c>
      <c r="Q2240" s="5">
        <f>laptop_prices3[[#This Row],[Screen Size (inch)]]/ScoreCard!$G$3*ScoreCard!$G$5</f>
        <v>1.5375722543352601</v>
      </c>
      <c r="R2240" s="5">
        <f>laptop_prices3[[#This Row],[Battery Life (hours)]]/ScoreCard!$H$3*ScoreCard!$H$5</f>
        <v>5.0750000000000002</v>
      </c>
      <c r="S2240" s="5">
        <f>ScoreCard!$I$3-laptop_prices3[[#This Row],[Weight (kg)]]/ScoreCard!$I$3*ScoreCard!$I$5</f>
        <v>2.1685714285714286</v>
      </c>
      <c r="T2240" s="6" cm="1">
        <f t="array" ref="T2240">_xlfn.IFS(laptop_prices3[[#This Row],[Storage]]="512GB SSD", 512, laptop_prices3[[#This Row],[Storage]] = "1TB SSD", 1000, laptop_prices3[[#This Row],[Storage]] = "2TB SSD", 2000, laptop_prices3[[#This Row],[Storage]]= "256GB SSD", 256, laptop_prices3[[#This Row],[Storage]] = "1TB HDD", 1000*0.7)</f>
        <v>512</v>
      </c>
      <c r="U2240" s="5">
        <f>laptop_prices3[[#This Row],[Storage Raw Value]]/ScoreCard!$J$3*ScoreCard!$J$5</f>
        <v>2.048</v>
      </c>
    </row>
    <row r="2241" spans="2:21" x14ac:dyDescent="0.2">
      <c r="B2241" s="4" cm="1">
        <f t="array" ref="B2241">SUM(laptop_prices3[[#This Row],[RAM Comp]:[Weight Comp]]+laptop_prices3[[#This Row],[Storage Comp]])</f>
        <v>16.697253922378202</v>
      </c>
      <c r="C2241">
        <v>2239</v>
      </c>
      <c r="D2241" t="s">
        <v>23</v>
      </c>
      <c r="E2241" t="s">
        <v>39</v>
      </c>
      <c r="F2241">
        <v>4</v>
      </c>
      <c r="G2241" t="s">
        <v>13</v>
      </c>
      <c r="H2241" t="s">
        <v>32</v>
      </c>
      <c r="I2241">
        <v>15.6</v>
      </c>
      <c r="J2241" t="s">
        <v>27</v>
      </c>
      <c r="K2241">
        <v>6.6</v>
      </c>
      <c r="L2241">
        <v>1.9</v>
      </c>
      <c r="M2241" t="s">
        <v>30</v>
      </c>
      <c r="N2241">
        <v>1553.16</v>
      </c>
      <c r="O2241" s="5">
        <f>(ScoreCard!$E$3-laptop_prices3[[#This Row],[Price ($)]])/ScoreCard!$E$3*ScoreCard!$E$5</f>
        <v>4.2814687061662413</v>
      </c>
      <c r="P2241" s="5">
        <f>laptop_prices3[[#This Row],[RAM (GB)]]/ScoreCard!$F$3*ScoreCard!$F$5</f>
        <v>0.4375</v>
      </c>
      <c r="Q2241" s="5">
        <f>laptop_prices3[[#This Row],[Screen Size (inch)]]/ScoreCard!$G$3*ScoreCard!$G$5</f>
        <v>1.8034682080924855</v>
      </c>
      <c r="R2241" s="5">
        <f>laptop_prices3[[#This Row],[Battery Life (hours)]]/ScoreCard!$H$3*ScoreCard!$H$5</f>
        <v>3.8499999999999996</v>
      </c>
      <c r="S2241" s="5">
        <f>ScoreCard!$I$3-laptop_prices3[[#This Row],[Weight (kg)]]/ScoreCard!$I$3*ScoreCard!$I$5</f>
        <v>2.4142857142857146</v>
      </c>
      <c r="T2241" s="6" cm="1">
        <f t="array" ref="T2241">_xlfn.IFS(laptop_prices3[[#This Row],[Storage]]="512GB SSD", 512, laptop_prices3[[#This Row],[Storage]] = "1TB SSD", 1000, laptop_prices3[[#This Row],[Storage]] = "2TB SSD", 2000, laptop_prices3[[#This Row],[Storage]]= "256GB SSD", 256, laptop_prices3[[#This Row],[Storage]] = "1TB HDD", 1000*0.7)</f>
        <v>512</v>
      </c>
      <c r="U2241" s="5">
        <f>laptop_prices3[[#This Row],[Storage Raw Value]]/ScoreCard!$J$3*ScoreCard!$J$5</f>
        <v>2.048</v>
      </c>
    </row>
    <row r="2242" spans="2:21" x14ac:dyDescent="0.2">
      <c r="B2242" s="4" cm="1">
        <f t="array" ref="B2242">SUM(laptop_prices3[[#This Row],[RAM Comp]:[Weight Comp]]+laptop_prices3[[#This Row],[Storage Comp]])</f>
        <v>14.313753922378201</v>
      </c>
      <c r="C2242">
        <v>2240</v>
      </c>
      <c r="D2242" t="s">
        <v>23</v>
      </c>
      <c r="E2242" t="s">
        <v>48</v>
      </c>
      <c r="F2242">
        <v>16</v>
      </c>
      <c r="G2242" t="s">
        <v>29</v>
      </c>
      <c r="H2242" t="s">
        <v>40</v>
      </c>
      <c r="I2242">
        <v>15.6</v>
      </c>
      <c r="J2242" t="s">
        <v>27</v>
      </c>
      <c r="K2242">
        <v>6.6</v>
      </c>
      <c r="L2242">
        <v>1.2</v>
      </c>
      <c r="M2242" t="s">
        <v>46</v>
      </c>
      <c r="N2242">
        <v>2630.52</v>
      </c>
      <c r="O2242" s="5">
        <f>(ScoreCard!$E$3-laptop_prices3[[#This Row],[Price ($)]])/ScoreCard!$E$3*ScoreCard!$E$5</f>
        <v>3.7830545860982911</v>
      </c>
      <c r="P2242" s="5">
        <f>laptop_prices3[[#This Row],[RAM (GB)]]/ScoreCard!$F$3*ScoreCard!$F$5</f>
        <v>1.75</v>
      </c>
      <c r="Q2242" s="5">
        <f>laptop_prices3[[#This Row],[Screen Size (inch)]]/ScoreCard!$G$3*ScoreCard!$G$5</f>
        <v>1.8034682080924855</v>
      </c>
      <c r="R2242" s="5">
        <f>laptop_prices3[[#This Row],[Battery Life (hours)]]/ScoreCard!$H$3*ScoreCard!$H$5</f>
        <v>3.8499999999999996</v>
      </c>
      <c r="S2242" s="5">
        <f>ScoreCard!$I$3-laptop_prices3[[#This Row],[Weight (kg)]]/ScoreCard!$I$3*ScoreCard!$I$5</f>
        <v>2.8142857142857141</v>
      </c>
      <c r="T2242" s="6" cm="1">
        <f t="array" ref="T2242">_xlfn.IFS(laptop_prices3[[#This Row],[Storage]]="512GB SSD", 512, laptop_prices3[[#This Row],[Storage]] = "1TB SSD", 1000, laptop_prices3[[#This Row],[Storage]] = "2TB SSD", 2000, laptop_prices3[[#This Row],[Storage]]= "256GB SSD", 256, laptop_prices3[[#This Row],[Storage]] = "1TB HDD", 1000*0.7)</f>
        <v>256</v>
      </c>
      <c r="U2242" s="5">
        <f>laptop_prices3[[#This Row],[Storage Raw Value]]/ScoreCard!$J$3*ScoreCard!$J$5</f>
        <v>1.024</v>
      </c>
    </row>
    <row r="2243" spans="2:21" x14ac:dyDescent="0.2">
      <c r="B2243" s="4" cm="1">
        <f t="array" ref="B2243">SUM(laptop_prices3[[#This Row],[RAM Comp]:[Weight Comp]]+laptop_prices3[[#This Row],[Storage Comp]])</f>
        <v>41.697306633636117</v>
      </c>
      <c r="C2243">
        <v>2241</v>
      </c>
      <c r="D2243" t="s">
        <v>47</v>
      </c>
      <c r="E2243" t="s">
        <v>12</v>
      </c>
      <c r="F2243">
        <v>16</v>
      </c>
      <c r="G2243" t="s">
        <v>25</v>
      </c>
      <c r="H2243" t="s">
        <v>40</v>
      </c>
      <c r="I2243">
        <v>14</v>
      </c>
      <c r="J2243" t="s">
        <v>43</v>
      </c>
      <c r="K2243">
        <v>7.7</v>
      </c>
      <c r="L2243">
        <v>2.91</v>
      </c>
      <c r="M2243" t="s">
        <v>46</v>
      </c>
      <c r="N2243">
        <v>1325.13</v>
      </c>
      <c r="O2243" s="5">
        <f>(ScoreCard!$E$3-laptop_prices3[[#This Row],[Price ($)]])/ScoreCard!$E$3*ScoreCard!$E$5</f>
        <v>4.3869611801759465</v>
      </c>
      <c r="P2243" s="5">
        <f>laptop_prices3[[#This Row],[RAM (GB)]]/ScoreCard!$F$3*ScoreCard!$F$5</f>
        <v>1.75</v>
      </c>
      <c r="Q2243" s="5">
        <f>laptop_prices3[[#This Row],[Screen Size (inch)]]/ScoreCard!$G$3*ScoreCard!$G$5</f>
        <v>1.6184971098265895</v>
      </c>
      <c r="R2243" s="5">
        <f>laptop_prices3[[#This Row],[Battery Life (hours)]]/ScoreCard!$H$3*ScoreCard!$H$5</f>
        <v>4.4916666666666671</v>
      </c>
      <c r="S2243" s="5">
        <f>ScoreCard!$I$3-laptop_prices3[[#This Row],[Weight (kg)]]/ScoreCard!$I$3*ScoreCard!$I$5</f>
        <v>1.837142857142857</v>
      </c>
      <c r="T2243" s="6" cm="1">
        <f t="array" ref="T2243">_xlfn.IFS(laptop_prices3[[#This Row],[Storage]]="512GB SSD", 512, laptop_prices3[[#This Row],[Storage]] = "1TB SSD", 1000, laptop_prices3[[#This Row],[Storage]] = "2TB SSD", 2000, laptop_prices3[[#This Row],[Storage]]= "256GB SSD", 256, laptop_prices3[[#This Row],[Storage]] = "1TB HDD", 1000*0.7)</f>
        <v>2000</v>
      </c>
      <c r="U2243" s="5">
        <f>laptop_prices3[[#This Row],[Storage Raw Value]]/ScoreCard!$J$3*ScoreCard!$J$5</f>
        <v>8</v>
      </c>
    </row>
    <row r="2244" spans="2:21" x14ac:dyDescent="0.2">
      <c r="B2244" s="4" cm="1">
        <f t="array" ref="B2244">SUM(laptop_prices3[[#This Row],[RAM Comp]:[Weight Comp]]+laptop_prices3[[#This Row],[Storage Comp]])</f>
        <v>44.810429397192401</v>
      </c>
      <c r="C2244">
        <v>2242</v>
      </c>
      <c r="D2244" t="s">
        <v>33</v>
      </c>
      <c r="E2244" t="s">
        <v>48</v>
      </c>
      <c r="F2244">
        <v>32</v>
      </c>
      <c r="G2244" t="s">
        <v>25</v>
      </c>
      <c r="H2244" t="s">
        <v>32</v>
      </c>
      <c r="I2244">
        <v>13.3</v>
      </c>
      <c r="J2244" t="s">
        <v>15</v>
      </c>
      <c r="K2244">
        <v>9</v>
      </c>
      <c r="L2244">
        <v>1.71</v>
      </c>
      <c r="M2244" t="s">
        <v>22</v>
      </c>
      <c r="N2244">
        <v>2581.42</v>
      </c>
      <c r="O2244" s="5">
        <f>(ScoreCard!$E$3-laptop_prices3[[#This Row],[Price ($)]])/ScoreCard!$E$3*ScoreCard!$E$5</f>
        <v>3.8057694941098532</v>
      </c>
      <c r="P2244" s="5">
        <f>laptop_prices3[[#This Row],[RAM (GB)]]/ScoreCard!$F$3*ScoreCard!$F$5</f>
        <v>3.5</v>
      </c>
      <c r="Q2244" s="5">
        <f>laptop_prices3[[#This Row],[Screen Size (inch)]]/ScoreCard!$G$3*ScoreCard!$G$5</f>
        <v>1.5375722543352601</v>
      </c>
      <c r="R2244" s="5">
        <f>laptop_prices3[[#This Row],[Battery Life (hours)]]/ScoreCard!$H$3*ScoreCard!$H$5</f>
        <v>5.25</v>
      </c>
      <c r="S2244" s="5">
        <f>ScoreCard!$I$3-laptop_prices3[[#This Row],[Weight (kg)]]/ScoreCard!$I$3*ScoreCard!$I$5</f>
        <v>2.5228571428571431</v>
      </c>
      <c r="T2244" s="6" cm="1">
        <f t="array" ref="T2244">_xlfn.IFS(laptop_prices3[[#This Row],[Storage]]="512GB SSD", 512, laptop_prices3[[#This Row],[Storage]] = "1TB SSD", 1000, laptop_prices3[[#This Row],[Storage]] = "2TB SSD", 2000, laptop_prices3[[#This Row],[Storage]]= "256GB SSD", 256, laptop_prices3[[#This Row],[Storage]] = "1TB HDD", 1000*0.7)</f>
        <v>2000</v>
      </c>
      <c r="U2244" s="5">
        <f>laptop_prices3[[#This Row],[Storage Raw Value]]/ScoreCard!$J$3*ScoreCard!$J$5</f>
        <v>8</v>
      </c>
    </row>
    <row r="2245" spans="2:21" x14ac:dyDescent="0.2">
      <c r="B2245" s="4" cm="1">
        <f t="array" ref="B2245">SUM(laptop_prices3[[#This Row],[RAM Comp]:[Weight Comp]]+laptop_prices3[[#This Row],[Storage Comp]])</f>
        <v>17.751420589044866</v>
      </c>
      <c r="C2245">
        <v>2243</v>
      </c>
      <c r="D2245" t="s">
        <v>36</v>
      </c>
      <c r="E2245" t="s">
        <v>39</v>
      </c>
      <c r="F2245">
        <v>16</v>
      </c>
      <c r="G2245" t="s">
        <v>13</v>
      </c>
      <c r="H2245" t="s">
        <v>32</v>
      </c>
      <c r="I2245">
        <v>15.6</v>
      </c>
      <c r="J2245" t="s">
        <v>27</v>
      </c>
      <c r="K2245">
        <v>6.5</v>
      </c>
      <c r="L2245">
        <v>2.25</v>
      </c>
      <c r="M2245" t="s">
        <v>46</v>
      </c>
      <c r="N2245">
        <v>2114.1</v>
      </c>
      <c r="O2245" s="5">
        <f>(ScoreCard!$E$3-laptop_prices3[[#This Row],[Price ($)]])/ScoreCard!$E$3*ScoreCard!$E$5</f>
        <v>4.021963604333135</v>
      </c>
      <c r="P2245" s="5">
        <f>laptop_prices3[[#This Row],[RAM (GB)]]/ScoreCard!$F$3*ScoreCard!$F$5</f>
        <v>1.75</v>
      </c>
      <c r="Q2245" s="5">
        <f>laptop_prices3[[#This Row],[Screen Size (inch)]]/ScoreCard!$G$3*ScoreCard!$G$5</f>
        <v>1.8034682080924855</v>
      </c>
      <c r="R2245" s="5">
        <f>laptop_prices3[[#This Row],[Battery Life (hours)]]/ScoreCard!$H$3*ScoreCard!$H$5</f>
        <v>3.7916666666666665</v>
      </c>
      <c r="S2245" s="5">
        <f>ScoreCard!$I$3-laptop_prices3[[#This Row],[Weight (kg)]]/ScoreCard!$I$3*ScoreCard!$I$5</f>
        <v>2.2142857142857144</v>
      </c>
      <c r="T2245" s="6" cm="1">
        <f t="array" ref="T2245">_xlfn.IFS(laptop_prices3[[#This Row],[Storage]]="512GB SSD", 512, laptop_prices3[[#This Row],[Storage]] = "1TB SSD", 1000, laptop_prices3[[#This Row],[Storage]] = "2TB SSD", 2000, laptop_prices3[[#This Row],[Storage]]= "256GB SSD", 256, laptop_prices3[[#This Row],[Storage]] = "1TB HDD", 1000*0.7)</f>
        <v>512</v>
      </c>
      <c r="U2245" s="5">
        <f>laptop_prices3[[#This Row],[Storage Raw Value]]/ScoreCard!$J$3*ScoreCard!$J$5</f>
        <v>2.048</v>
      </c>
    </row>
    <row r="2246" spans="2:21" x14ac:dyDescent="0.2">
      <c r="B2246" s="4" cm="1">
        <f t="array" ref="B2246">SUM(laptop_prices3[[#This Row],[RAM Comp]:[Weight Comp]]+laptop_prices3[[#This Row],[Storage Comp]])</f>
        <v>11.30445238095238</v>
      </c>
      <c r="C2246">
        <v>2244</v>
      </c>
      <c r="D2246" t="s">
        <v>23</v>
      </c>
      <c r="E2246" t="s">
        <v>24</v>
      </c>
      <c r="F2246">
        <v>4</v>
      </c>
      <c r="G2246" t="s">
        <v>29</v>
      </c>
      <c r="H2246" t="s">
        <v>14</v>
      </c>
      <c r="I2246">
        <v>17.3</v>
      </c>
      <c r="J2246" t="s">
        <v>43</v>
      </c>
      <c r="K2246">
        <v>5</v>
      </c>
      <c r="L2246">
        <v>2.88</v>
      </c>
      <c r="M2246" t="s">
        <v>16</v>
      </c>
      <c r="N2246">
        <v>1005.4</v>
      </c>
      <c r="O2246" s="5">
        <f>(ScoreCard!$E$3-laptop_prices3[[#This Row],[Price ($)]])/ScoreCard!$E$3*ScoreCard!$E$5</f>
        <v>4.5348764049933941</v>
      </c>
      <c r="P2246" s="5">
        <f>laptop_prices3[[#This Row],[RAM (GB)]]/ScoreCard!$F$3*ScoreCard!$F$5</f>
        <v>0.4375</v>
      </c>
      <c r="Q2246" s="5">
        <f>laptop_prices3[[#This Row],[Screen Size (inch)]]/ScoreCard!$G$3*ScoreCard!$G$5</f>
        <v>2</v>
      </c>
      <c r="R2246" s="5">
        <f>laptop_prices3[[#This Row],[Battery Life (hours)]]/ScoreCard!$H$3*ScoreCard!$H$5</f>
        <v>2.916666666666667</v>
      </c>
      <c r="S2246" s="5">
        <f>ScoreCard!$I$3-laptop_prices3[[#This Row],[Weight (kg)]]/ScoreCard!$I$3*ScoreCard!$I$5</f>
        <v>1.8542857142857143</v>
      </c>
      <c r="T2246" s="6" cm="1">
        <f t="array" ref="T2246">_xlfn.IFS(laptop_prices3[[#This Row],[Storage]]="512GB SSD", 512, laptop_prices3[[#This Row],[Storage]] = "1TB SSD", 1000, laptop_prices3[[#This Row],[Storage]] = "2TB SSD", 2000, laptop_prices3[[#This Row],[Storage]]= "256GB SSD", 256, laptop_prices3[[#This Row],[Storage]] = "1TB HDD", 1000*0.7)</f>
        <v>256</v>
      </c>
      <c r="U2246" s="5">
        <f>laptop_prices3[[#This Row],[Storage Raw Value]]/ScoreCard!$J$3*ScoreCard!$J$5</f>
        <v>1.024</v>
      </c>
    </row>
    <row r="2247" spans="2:21" x14ac:dyDescent="0.2">
      <c r="B2247" s="4" cm="1">
        <f t="array" ref="B2247">SUM(laptop_prices3[[#This Row],[RAM Comp]:[Weight Comp]]+laptop_prices3[[#This Row],[Storage Comp]])</f>
        <v>46.695878062207541</v>
      </c>
      <c r="C2247">
        <v>2245</v>
      </c>
      <c r="D2247" t="s">
        <v>17</v>
      </c>
      <c r="E2247" t="s">
        <v>39</v>
      </c>
      <c r="F2247">
        <v>64</v>
      </c>
      <c r="G2247" t="s">
        <v>25</v>
      </c>
      <c r="H2247" t="s">
        <v>35</v>
      </c>
      <c r="I2247">
        <v>14</v>
      </c>
      <c r="J2247" t="s">
        <v>21</v>
      </c>
      <c r="K2247">
        <v>7.7</v>
      </c>
      <c r="L2247">
        <v>3.35</v>
      </c>
      <c r="M2247" t="s">
        <v>46</v>
      </c>
      <c r="N2247">
        <v>2886.71</v>
      </c>
      <c r="O2247" s="5">
        <f>(ScoreCard!$E$3-laptop_prices3[[#This Row],[Price ($)]])/ScoreCard!$E$3*ScoreCard!$E$5</f>
        <v>3.6645345803247258</v>
      </c>
      <c r="P2247" s="5">
        <f>laptop_prices3[[#This Row],[RAM (GB)]]/ScoreCard!$F$3*ScoreCard!$F$5</f>
        <v>7</v>
      </c>
      <c r="Q2247" s="5">
        <f>laptop_prices3[[#This Row],[Screen Size (inch)]]/ScoreCard!$G$3*ScoreCard!$G$5</f>
        <v>1.6184971098265895</v>
      </c>
      <c r="R2247" s="5">
        <f>laptop_prices3[[#This Row],[Battery Life (hours)]]/ScoreCard!$H$3*ScoreCard!$H$5</f>
        <v>4.4916666666666671</v>
      </c>
      <c r="S2247" s="5">
        <f>ScoreCard!$I$3-laptop_prices3[[#This Row],[Weight (kg)]]/ScoreCard!$I$3*ScoreCard!$I$5</f>
        <v>1.5857142857142856</v>
      </c>
      <c r="T2247" s="6" cm="1">
        <f t="array" ref="T2247">_xlfn.IFS(laptop_prices3[[#This Row],[Storage]]="512GB SSD", 512, laptop_prices3[[#This Row],[Storage]] = "1TB SSD", 1000, laptop_prices3[[#This Row],[Storage]] = "2TB SSD", 2000, laptop_prices3[[#This Row],[Storage]]= "256GB SSD", 256, laptop_prices3[[#This Row],[Storage]] = "1TB HDD", 1000*0.7)</f>
        <v>2000</v>
      </c>
      <c r="U2247" s="5">
        <f>laptop_prices3[[#This Row],[Storage Raw Value]]/ScoreCard!$J$3*ScoreCard!$J$5</f>
        <v>8</v>
      </c>
    </row>
    <row r="2248" spans="2:21" x14ac:dyDescent="0.2">
      <c r="B2248" s="4" cm="1">
        <f t="array" ref="B2248">SUM(laptop_prices3[[#This Row],[RAM Comp]:[Weight Comp]]+laptop_prices3[[#This Row],[Storage Comp]])</f>
        <v>16.604515827140105</v>
      </c>
      <c r="C2248">
        <v>2246</v>
      </c>
      <c r="D2248" t="s">
        <v>28</v>
      </c>
      <c r="E2248" t="s">
        <v>41</v>
      </c>
      <c r="F2248">
        <v>16</v>
      </c>
      <c r="G2248" t="s">
        <v>13</v>
      </c>
      <c r="H2248" t="s">
        <v>44</v>
      </c>
      <c r="I2248">
        <v>15.6</v>
      </c>
      <c r="J2248" t="s">
        <v>15</v>
      </c>
      <c r="K2248">
        <v>5.2</v>
      </c>
      <c r="L2248">
        <v>2.93</v>
      </c>
      <c r="M2248" t="s">
        <v>22</v>
      </c>
      <c r="N2248">
        <v>1839.5</v>
      </c>
      <c r="O2248" s="5">
        <f>(ScoreCard!$E$3-laptop_prices3[[#This Row],[Price ($)]])/ScoreCard!$E$3*ScoreCard!$E$5</f>
        <v>4.1490005440474915</v>
      </c>
      <c r="P2248" s="5">
        <f>laptop_prices3[[#This Row],[RAM (GB)]]/ScoreCard!$F$3*ScoreCard!$F$5</f>
        <v>1.75</v>
      </c>
      <c r="Q2248" s="5">
        <f>laptop_prices3[[#This Row],[Screen Size (inch)]]/ScoreCard!$G$3*ScoreCard!$G$5</f>
        <v>1.8034682080924855</v>
      </c>
      <c r="R2248" s="5">
        <f>laptop_prices3[[#This Row],[Battery Life (hours)]]/ScoreCard!$H$3*ScoreCard!$H$5</f>
        <v>3.0333333333333332</v>
      </c>
      <c r="S2248" s="5">
        <f>ScoreCard!$I$3-laptop_prices3[[#This Row],[Weight (kg)]]/ScoreCard!$I$3*ScoreCard!$I$5</f>
        <v>1.8257142857142856</v>
      </c>
      <c r="T2248" s="6" cm="1">
        <f t="array" ref="T2248">_xlfn.IFS(laptop_prices3[[#This Row],[Storage]]="512GB SSD", 512, laptop_prices3[[#This Row],[Storage]] = "1TB SSD", 1000, laptop_prices3[[#This Row],[Storage]] = "2TB SSD", 2000, laptop_prices3[[#This Row],[Storage]]= "256GB SSD", 256, laptop_prices3[[#This Row],[Storage]] = "1TB HDD", 1000*0.7)</f>
        <v>512</v>
      </c>
      <c r="U2248" s="5">
        <f>laptop_prices3[[#This Row],[Storage Raw Value]]/ScoreCard!$J$3*ScoreCard!$J$5</f>
        <v>2.048</v>
      </c>
    </row>
    <row r="2249" spans="2:21" x14ac:dyDescent="0.2">
      <c r="B2249" s="4" cm="1">
        <f t="array" ref="B2249">SUM(laptop_prices3[[#This Row],[RAM Comp]:[Weight Comp]]+laptop_prices3[[#This Row],[Storage Comp]])</f>
        <v>15.328615744563724</v>
      </c>
      <c r="C2249">
        <v>2247</v>
      </c>
      <c r="D2249" t="s">
        <v>38</v>
      </c>
      <c r="E2249" t="s">
        <v>48</v>
      </c>
      <c r="F2249">
        <v>8</v>
      </c>
      <c r="G2249" t="s">
        <v>13</v>
      </c>
      <c r="H2249" t="s">
        <v>20</v>
      </c>
      <c r="I2249">
        <v>16</v>
      </c>
      <c r="J2249" t="s">
        <v>15</v>
      </c>
      <c r="K2249">
        <v>4.5999999999999996</v>
      </c>
      <c r="L2249">
        <v>3.1</v>
      </c>
      <c r="M2249" t="s">
        <v>16</v>
      </c>
      <c r="N2249">
        <v>1600.97</v>
      </c>
      <c r="O2249" s="5">
        <f>(ScoreCard!$E$3-laptop_prices3[[#This Row],[Price ($)]])/ScoreCard!$E$3*ScoreCard!$E$5</f>
        <v>4.2593505849435784</v>
      </c>
      <c r="P2249" s="5">
        <f>laptop_prices3[[#This Row],[RAM (GB)]]/ScoreCard!$F$3*ScoreCard!$F$5</f>
        <v>0.875</v>
      </c>
      <c r="Q2249" s="5">
        <f>laptop_prices3[[#This Row],[Screen Size (inch)]]/ScoreCard!$G$3*ScoreCard!$G$5</f>
        <v>1.8497109826589595</v>
      </c>
      <c r="R2249" s="5">
        <f>laptop_prices3[[#This Row],[Battery Life (hours)]]/ScoreCard!$H$3*ScoreCard!$H$5</f>
        <v>2.6833333333333331</v>
      </c>
      <c r="S2249" s="5">
        <f>ScoreCard!$I$3-laptop_prices3[[#This Row],[Weight (kg)]]/ScoreCard!$I$3*ScoreCard!$I$5</f>
        <v>1.7285714285714284</v>
      </c>
      <c r="T2249" s="6" cm="1">
        <f t="array" ref="T2249">_xlfn.IFS(laptop_prices3[[#This Row],[Storage]]="512GB SSD", 512, laptop_prices3[[#This Row],[Storage]] = "1TB SSD", 1000, laptop_prices3[[#This Row],[Storage]] = "2TB SSD", 2000, laptop_prices3[[#This Row],[Storage]]= "256GB SSD", 256, laptop_prices3[[#This Row],[Storage]] = "1TB HDD", 1000*0.7)</f>
        <v>512</v>
      </c>
      <c r="U2249" s="5">
        <f>laptop_prices3[[#This Row],[Storage Raw Value]]/ScoreCard!$J$3*ScoreCard!$J$5</f>
        <v>2.048</v>
      </c>
    </row>
    <row r="2250" spans="2:21" x14ac:dyDescent="0.2">
      <c r="B2250" s="4" cm="1">
        <f t="array" ref="B2250">SUM(laptop_prices3[[#This Row],[RAM Comp]:[Weight Comp]]+laptop_prices3[[#This Row],[Storage Comp]])</f>
        <v>27.85635425268373</v>
      </c>
      <c r="C2250">
        <v>2248</v>
      </c>
      <c r="D2250" t="s">
        <v>33</v>
      </c>
      <c r="E2250" t="s">
        <v>37</v>
      </c>
      <c r="F2250">
        <v>64</v>
      </c>
      <c r="G2250" t="s">
        <v>42</v>
      </c>
      <c r="H2250" t="s">
        <v>35</v>
      </c>
      <c r="I2250">
        <v>14</v>
      </c>
      <c r="J2250" t="s">
        <v>43</v>
      </c>
      <c r="K2250">
        <v>11.1</v>
      </c>
      <c r="L2250">
        <v>3.39</v>
      </c>
      <c r="M2250" t="s">
        <v>30</v>
      </c>
      <c r="N2250">
        <v>3264.95</v>
      </c>
      <c r="O2250" s="5">
        <f>(ScoreCard!$E$3-laptop_prices3[[#This Row],[Price ($)]])/ScoreCard!$E$3*ScoreCard!$E$5</f>
        <v>3.4895511423146814</v>
      </c>
      <c r="P2250" s="5">
        <f>laptop_prices3[[#This Row],[RAM (GB)]]/ScoreCard!$F$3*ScoreCard!$F$5</f>
        <v>7</v>
      </c>
      <c r="Q2250" s="5">
        <f>laptop_prices3[[#This Row],[Screen Size (inch)]]/ScoreCard!$G$3*ScoreCard!$G$5</f>
        <v>1.6184971098265895</v>
      </c>
      <c r="R2250" s="5">
        <f>laptop_prices3[[#This Row],[Battery Life (hours)]]/ScoreCard!$H$3*ScoreCard!$H$5</f>
        <v>6.4749999999999996</v>
      </c>
      <c r="S2250" s="5">
        <f>ScoreCard!$I$3-laptop_prices3[[#This Row],[Weight (kg)]]/ScoreCard!$I$3*ScoreCard!$I$5</f>
        <v>1.5628571428571427</v>
      </c>
      <c r="T2250" s="6" cm="1">
        <f t="array" ref="T2250">_xlfn.IFS(laptop_prices3[[#This Row],[Storage]]="512GB SSD", 512, laptop_prices3[[#This Row],[Storage]] = "1TB SSD", 1000, laptop_prices3[[#This Row],[Storage]] = "2TB SSD", 2000, laptop_prices3[[#This Row],[Storage]]= "256GB SSD", 256, laptop_prices3[[#This Row],[Storage]] = "1TB HDD", 1000*0.7)</f>
        <v>700</v>
      </c>
      <c r="U2250" s="5">
        <f>laptop_prices3[[#This Row],[Storage Raw Value]]/ScoreCard!$J$3*ScoreCard!$J$5</f>
        <v>2.8</v>
      </c>
    </row>
    <row r="2251" spans="2:21" x14ac:dyDescent="0.2">
      <c r="B2251" s="4" cm="1">
        <f t="array" ref="B2251">SUM(laptop_prices3[[#This Row],[RAM Comp]:[Weight Comp]]+laptop_prices3[[#This Row],[Storage Comp]])</f>
        <v>24.825429397192405</v>
      </c>
      <c r="C2251">
        <v>2249</v>
      </c>
      <c r="D2251" t="s">
        <v>34</v>
      </c>
      <c r="E2251" t="s">
        <v>18</v>
      </c>
      <c r="F2251">
        <v>16</v>
      </c>
      <c r="G2251" t="s">
        <v>19</v>
      </c>
      <c r="H2251" t="s">
        <v>40</v>
      </c>
      <c r="I2251">
        <v>13.3</v>
      </c>
      <c r="J2251" t="s">
        <v>15</v>
      </c>
      <c r="K2251">
        <v>5.0999999999999996</v>
      </c>
      <c r="L2251">
        <v>1.64</v>
      </c>
      <c r="M2251" t="s">
        <v>46</v>
      </c>
      <c r="N2251">
        <v>2006.07</v>
      </c>
      <c r="O2251" s="5">
        <f>(ScoreCard!$E$3-laptop_prices3[[#This Row],[Price ($)]])/ScoreCard!$E$3*ScoreCard!$E$5</f>
        <v>4.0719410282127484</v>
      </c>
      <c r="P2251" s="5">
        <f>laptop_prices3[[#This Row],[RAM (GB)]]/ScoreCard!$F$3*ScoreCard!$F$5</f>
        <v>1.75</v>
      </c>
      <c r="Q2251" s="5">
        <f>laptop_prices3[[#This Row],[Screen Size (inch)]]/ScoreCard!$G$3*ScoreCard!$G$5</f>
        <v>1.5375722543352601</v>
      </c>
      <c r="R2251" s="5">
        <f>laptop_prices3[[#This Row],[Battery Life (hours)]]/ScoreCard!$H$3*ScoreCard!$H$5</f>
        <v>2.9750000000000001</v>
      </c>
      <c r="S2251" s="5">
        <f>ScoreCard!$I$3-laptop_prices3[[#This Row],[Weight (kg)]]/ScoreCard!$I$3*ScoreCard!$I$5</f>
        <v>2.5628571428571432</v>
      </c>
      <c r="T2251" s="6" cm="1">
        <f t="array" ref="T2251">_xlfn.IFS(laptop_prices3[[#This Row],[Storage]]="512GB SSD", 512, laptop_prices3[[#This Row],[Storage]] = "1TB SSD", 1000, laptop_prices3[[#This Row],[Storage]] = "2TB SSD", 2000, laptop_prices3[[#This Row],[Storage]]= "256GB SSD", 256, laptop_prices3[[#This Row],[Storage]] = "1TB HDD", 1000*0.7)</f>
        <v>1000</v>
      </c>
      <c r="U2251" s="5">
        <f>laptop_prices3[[#This Row],[Storage Raw Value]]/ScoreCard!$J$3*ScoreCard!$J$5</f>
        <v>4</v>
      </c>
    </row>
    <row r="2252" spans="2:21" x14ac:dyDescent="0.2">
      <c r="B2252" s="4" cm="1">
        <f t="array" ref="B2252">SUM(laptop_prices3[[#This Row],[RAM Comp]:[Weight Comp]]+laptop_prices3[[#This Row],[Storage Comp]])</f>
        <v>25.911563446187728</v>
      </c>
      <c r="C2252">
        <v>2250</v>
      </c>
      <c r="D2252" t="s">
        <v>33</v>
      </c>
      <c r="E2252" t="s">
        <v>41</v>
      </c>
      <c r="F2252">
        <v>8</v>
      </c>
      <c r="G2252" t="s">
        <v>19</v>
      </c>
      <c r="H2252" t="s">
        <v>14</v>
      </c>
      <c r="I2252">
        <v>15.6</v>
      </c>
      <c r="J2252" t="s">
        <v>21</v>
      </c>
      <c r="K2252">
        <v>8.3000000000000007</v>
      </c>
      <c r="L2252">
        <v>1.94</v>
      </c>
      <c r="M2252" t="s">
        <v>30</v>
      </c>
      <c r="N2252">
        <v>1666.22</v>
      </c>
      <c r="O2252" s="5">
        <f>(ScoreCard!$E$3-laptop_prices3[[#This Row],[Price ($)]])/ScoreCard!$E$3*ScoreCard!$E$5</f>
        <v>4.2291642764353421</v>
      </c>
      <c r="P2252" s="5">
        <f>laptop_prices3[[#This Row],[RAM (GB)]]/ScoreCard!$F$3*ScoreCard!$F$5</f>
        <v>0.875</v>
      </c>
      <c r="Q2252" s="5">
        <f>laptop_prices3[[#This Row],[Screen Size (inch)]]/ScoreCard!$G$3*ScoreCard!$G$5</f>
        <v>1.8034682080924855</v>
      </c>
      <c r="R2252" s="5">
        <f>laptop_prices3[[#This Row],[Battery Life (hours)]]/ScoreCard!$H$3*ScoreCard!$H$5</f>
        <v>4.8416666666666677</v>
      </c>
      <c r="S2252" s="5">
        <f>ScoreCard!$I$3-laptop_prices3[[#This Row],[Weight (kg)]]/ScoreCard!$I$3*ScoreCard!$I$5</f>
        <v>2.3914285714285715</v>
      </c>
      <c r="T2252" s="6" cm="1">
        <f t="array" ref="T2252">_xlfn.IFS(laptop_prices3[[#This Row],[Storage]]="512GB SSD", 512, laptop_prices3[[#This Row],[Storage]] = "1TB SSD", 1000, laptop_prices3[[#This Row],[Storage]] = "2TB SSD", 2000, laptop_prices3[[#This Row],[Storage]]= "256GB SSD", 256, laptop_prices3[[#This Row],[Storage]] = "1TB HDD", 1000*0.7)</f>
        <v>1000</v>
      </c>
      <c r="U2252" s="5">
        <f>laptop_prices3[[#This Row],[Storage Raw Value]]/ScoreCard!$J$3*ScoreCard!$J$5</f>
        <v>4</v>
      </c>
    </row>
    <row r="2253" spans="2:21" x14ac:dyDescent="0.2">
      <c r="B2253" s="4" cm="1">
        <f t="array" ref="B2253">SUM(laptop_prices3[[#This Row],[RAM Comp]:[Weight Comp]]+laptop_prices3[[#This Row],[Storage Comp]])</f>
        <v>26.716116157445637</v>
      </c>
      <c r="C2253">
        <v>2251</v>
      </c>
      <c r="D2253" t="s">
        <v>45</v>
      </c>
      <c r="E2253" t="s">
        <v>39</v>
      </c>
      <c r="F2253">
        <v>32</v>
      </c>
      <c r="G2253" t="s">
        <v>19</v>
      </c>
      <c r="H2253" t="s">
        <v>32</v>
      </c>
      <c r="I2253">
        <v>14</v>
      </c>
      <c r="J2253" t="s">
        <v>15</v>
      </c>
      <c r="K2253">
        <v>5.8</v>
      </c>
      <c r="L2253">
        <v>2.25</v>
      </c>
      <c r="M2253" t="s">
        <v>30</v>
      </c>
      <c r="N2253">
        <v>1928.38</v>
      </c>
      <c r="O2253" s="5">
        <f>(ScoreCard!$E$3-laptop_prices3[[#This Row],[Price ($)]])/ScoreCard!$E$3*ScoreCard!$E$5</f>
        <v>4.1078823969178044</v>
      </c>
      <c r="P2253" s="5">
        <f>laptop_prices3[[#This Row],[RAM (GB)]]/ScoreCard!$F$3*ScoreCard!$F$5</f>
        <v>3.5</v>
      </c>
      <c r="Q2253" s="5">
        <f>laptop_prices3[[#This Row],[Screen Size (inch)]]/ScoreCard!$G$3*ScoreCard!$G$5</f>
        <v>1.6184971098265895</v>
      </c>
      <c r="R2253" s="5">
        <f>laptop_prices3[[#This Row],[Battery Life (hours)]]/ScoreCard!$H$3*ScoreCard!$H$5</f>
        <v>3.3833333333333333</v>
      </c>
      <c r="S2253" s="5">
        <f>ScoreCard!$I$3-laptop_prices3[[#This Row],[Weight (kg)]]/ScoreCard!$I$3*ScoreCard!$I$5</f>
        <v>2.2142857142857144</v>
      </c>
      <c r="T2253" s="6" cm="1">
        <f t="array" ref="T2253">_xlfn.IFS(laptop_prices3[[#This Row],[Storage]]="512GB SSD", 512, laptop_prices3[[#This Row],[Storage]] = "1TB SSD", 1000, laptop_prices3[[#This Row],[Storage]] = "2TB SSD", 2000, laptop_prices3[[#This Row],[Storage]]= "256GB SSD", 256, laptop_prices3[[#This Row],[Storage]] = "1TB HDD", 1000*0.7)</f>
        <v>1000</v>
      </c>
      <c r="U2253" s="5">
        <f>laptop_prices3[[#This Row],[Storage Raw Value]]/ScoreCard!$J$3*ScoreCard!$J$5</f>
        <v>4</v>
      </c>
    </row>
    <row r="2254" spans="2:21" x14ac:dyDescent="0.2">
      <c r="B2254" s="4" cm="1">
        <f t="array" ref="B2254">SUM(laptop_prices3[[#This Row],[RAM Comp]:[Weight Comp]]+laptop_prices3[[#This Row],[Storage Comp]])</f>
        <v>20.336972887420863</v>
      </c>
      <c r="C2254">
        <v>2252</v>
      </c>
      <c r="D2254" t="s">
        <v>28</v>
      </c>
      <c r="E2254" t="s">
        <v>41</v>
      </c>
      <c r="F2254">
        <v>4</v>
      </c>
      <c r="G2254" t="s">
        <v>42</v>
      </c>
      <c r="H2254" t="s">
        <v>20</v>
      </c>
      <c r="I2254">
        <v>16</v>
      </c>
      <c r="J2254" t="s">
        <v>27</v>
      </c>
      <c r="K2254">
        <v>7.3</v>
      </c>
      <c r="L2254">
        <v>1.59</v>
      </c>
      <c r="M2254" t="s">
        <v>30</v>
      </c>
      <c r="N2254">
        <v>2178.9699999999998</v>
      </c>
      <c r="O2254" s="5">
        <f>(ScoreCard!$E$3-laptop_prices3[[#This Row],[Price ($)]])/ScoreCard!$E$3*ScoreCard!$E$5</f>
        <v>3.991953093483644</v>
      </c>
      <c r="P2254" s="5">
        <f>laptop_prices3[[#This Row],[RAM (GB)]]/ScoreCard!$F$3*ScoreCard!$F$5</f>
        <v>0.4375</v>
      </c>
      <c r="Q2254" s="5">
        <f>laptop_prices3[[#This Row],[Screen Size (inch)]]/ScoreCard!$G$3*ScoreCard!$G$5</f>
        <v>1.8497109826589595</v>
      </c>
      <c r="R2254" s="5">
        <f>laptop_prices3[[#This Row],[Battery Life (hours)]]/ScoreCard!$H$3*ScoreCard!$H$5</f>
        <v>4.2583333333333329</v>
      </c>
      <c r="S2254" s="5">
        <f>ScoreCard!$I$3-laptop_prices3[[#This Row],[Weight (kg)]]/ScoreCard!$I$3*ScoreCard!$I$5</f>
        <v>2.5914285714285716</v>
      </c>
      <c r="T2254" s="6" cm="1">
        <f t="array" ref="T2254">_xlfn.IFS(laptop_prices3[[#This Row],[Storage]]="512GB SSD", 512, laptop_prices3[[#This Row],[Storage]] = "1TB SSD", 1000, laptop_prices3[[#This Row],[Storage]] = "2TB SSD", 2000, laptop_prices3[[#This Row],[Storage]]= "256GB SSD", 256, laptop_prices3[[#This Row],[Storage]] = "1TB HDD", 1000*0.7)</f>
        <v>700</v>
      </c>
      <c r="U2254" s="5">
        <f>laptop_prices3[[#This Row],[Storage Raw Value]]/ScoreCard!$J$3*ScoreCard!$J$5</f>
        <v>2.8</v>
      </c>
    </row>
    <row r="2255" spans="2:21" x14ac:dyDescent="0.2">
      <c r="B2255" s="4" cm="1">
        <f t="array" ref="B2255">SUM(laptop_prices3[[#This Row],[RAM Comp]:[Weight Comp]]+laptop_prices3[[#This Row],[Storage Comp]])</f>
        <v>26.072952380952383</v>
      </c>
      <c r="C2255">
        <v>2253</v>
      </c>
      <c r="D2255" t="s">
        <v>34</v>
      </c>
      <c r="E2255" t="s">
        <v>48</v>
      </c>
      <c r="F2255">
        <v>64</v>
      </c>
      <c r="G2255" t="s">
        <v>13</v>
      </c>
      <c r="H2255" t="s">
        <v>35</v>
      </c>
      <c r="I2255">
        <v>17.3</v>
      </c>
      <c r="J2255" t="s">
        <v>43</v>
      </c>
      <c r="K2255">
        <v>10.4</v>
      </c>
      <c r="L2255">
        <v>1.2</v>
      </c>
      <c r="M2255" t="s">
        <v>46</v>
      </c>
      <c r="N2255">
        <v>3380.89</v>
      </c>
      <c r="O2255" s="5">
        <f>(ScoreCard!$E$3-laptop_prices3[[#This Row],[Price ($)]])/ScoreCard!$E$3*ScoreCard!$E$5</f>
        <v>3.4359143513806596</v>
      </c>
      <c r="P2255" s="5">
        <f>laptop_prices3[[#This Row],[RAM (GB)]]/ScoreCard!$F$3*ScoreCard!$F$5</f>
        <v>7</v>
      </c>
      <c r="Q2255" s="5">
        <f>laptop_prices3[[#This Row],[Screen Size (inch)]]/ScoreCard!$G$3*ScoreCard!$G$5</f>
        <v>2</v>
      </c>
      <c r="R2255" s="5">
        <f>laptop_prices3[[#This Row],[Battery Life (hours)]]/ScoreCard!$H$3*ScoreCard!$H$5</f>
        <v>6.0666666666666664</v>
      </c>
      <c r="S2255" s="5">
        <f>ScoreCard!$I$3-laptop_prices3[[#This Row],[Weight (kg)]]/ScoreCard!$I$3*ScoreCard!$I$5</f>
        <v>2.8142857142857141</v>
      </c>
      <c r="T2255" s="6" cm="1">
        <f t="array" ref="T2255">_xlfn.IFS(laptop_prices3[[#This Row],[Storage]]="512GB SSD", 512, laptop_prices3[[#This Row],[Storage]] = "1TB SSD", 1000, laptop_prices3[[#This Row],[Storage]] = "2TB SSD", 2000, laptop_prices3[[#This Row],[Storage]]= "256GB SSD", 256, laptop_prices3[[#This Row],[Storage]] = "1TB HDD", 1000*0.7)</f>
        <v>512</v>
      </c>
      <c r="U2255" s="5">
        <f>laptop_prices3[[#This Row],[Storage Raw Value]]/ScoreCard!$J$3*ScoreCard!$J$5</f>
        <v>2.048</v>
      </c>
    </row>
    <row r="2256" spans="2:21" x14ac:dyDescent="0.2">
      <c r="B2256" s="4" cm="1">
        <f t="array" ref="B2256">SUM(laptop_prices3[[#This Row],[RAM Comp]:[Weight Comp]]+laptop_prices3[[#This Row],[Storage Comp]])</f>
        <v>24.248881778144785</v>
      </c>
      <c r="C2256">
        <v>2254</v>
      </c>
      <c r="D2256" t="s">
        <v>33</v>
      </c>
      <c r="E2256" t="s">
        <v>31</v>
      </c>
      <c r="F2256">
        <v>4</v>
      </c>
      <c r="G2256" t="s">
        <v>19</v>
      </c>
      <c r="H2256" t="s">
        <v>40</v>
      </c>
      <c r="I2256">
        <v>13.3</v>
      </c>
      <c r="J2256" t="s">
        <v>21</v>
      </c>
      <c r="K2256">
        <v>7.4</v>
      </c>
      <c r="L2256">
        <v>2.7</v>
      </c>
      <c r="M2256" t="s">
        <v>16</v>
      </c>
      <c r="N2256">
        <v>651.04999999999995</v>
      </c>
      <c r="O2256" s="5">
        <f>(ScoreCard!$E$3-laptop_prices3[[#This Row],[Price ($)]])/ScoreCard!$E$3*ScoreCard!$E$5</f>
        <v>4.698807721773373</v>
      </c>
      <c r="P2256" s="5">
        <f>laptop_prices3[[#This Row],[RAM (GB)]]/ScoreCard!$F$3*ScoreCard!$F$5</f>
        <v>0.4375</v>
      </c>
      <c r="Q2256" s="5">
        <f>laptop_prices3[[#This Row],[Screen Size (inch)]]/ScoreCard!$G$3*ScoreCard!$G$5</f>
        <v>1.5375722543352601</v>
      </c>
      <c r="R2256" s="5">
        <f>laptop_prices3[[#This Row],[Battery Life (hours)]]/ScoreCard!$H$3*ScoreCard!$H$5</f>
        <v>4.3166666666666664</v>
      </c>
      <c r="S2256" s="5">
        <f>ScoreCard!$I$3-laptop_prices3[[#This Row],[Weight (kg)]]/ScoreCard!$I$3*ScoreCard!$I$5</f>
        <v>1.9571428571428571</v>
      </c>
      <c r="T2256" s="6" cm="1">
        <f t="array" ref="T2256">_xlfn.IFS(laptop_prices3[[#This Row],[Storage]]="512GB SSD", 512, laptop_prices3[[#This Row],[Storage]] = "1TB SSD", 1000, laptop_prices3[[#This Row],[Storage]] = "2TB SSD", 2000, laptop_prices3[[#This Row],[Storage]]= "256GB SSD", 256, laptop_prices3[[#This Row],[Storage]] = "1TB HDD", 1000*0.7)</f>
        <v>1000</v>
      </c>
      <c r="U2256" s="5">
        <f>laptop_prices3[[#This Row],[Storage Raw Value]]/ScoreCard!$J$3*ScoreCard!$J$5</f>
        <v>4</v>
      </c>
    </row>
    <row r="2257" spans="2:21" x14ac:dyDescent="0.2">
      <c r="B2257" s="4" cm="1">
        <f t="array" ref="B2257">SUM(laptop_prices3[[#This Row],[RAM Comp]:[Weight Comp]]+laptop_prices3[[#This Row],[Storage Comp]])</f>
        <v>30.130476190476195</v>
      </c>
      <c r="C2257">
        <v>2255</v>
      </c>
      <c r="D2257" t="s">
        <v>33</v>
      </c>
      <c r="E2257" t="s">
        <v>24</v>
      </c>
      <c r="F2257">
        <v>32</v>
      </c>
      <c r="G2257" t="s">
        <v>19</v>
      </c>
      <c r="H2257" t="s">
        <v>44</v>
      </c>
      <c r="I2257">
        <v>17.3</v>
      </c>
      <c r="J2257" t="s">
        <v>15</v>
      </c>
      <c r="K2257">
        <v>10</v>
      </c>
      <c r="L2257">
        <v>1.23</v>
      </c>
      <c r="M2257" t="s">
        <v>16</v>
      </c>
      <c r="N2257">
        <v>1547.43</v>
      </c>
      <c r="O2257" s="5">
        <f>(ScoreCard!$E$3-laptop_prices3[[#This Row],[Price ($)]])/ScoreCard!$E$3*ScoreCard!$E$5</f>
        <v>4.2841195498099536</v>
      </c>
      <c r="P2257" s="5">
        <f>laptop_prices3[[#This Row],[RAM (GB)]]/ScoreCard!$F$3*ScoreCard!$F$5</f>
        <v>3.5</v>
      </c>
      <c r="Q2257" s="5">
        <f>laptop_prices3[[#This Row],[Screen Size (inch)]]/ScoreCard!$G$3*ScoreCard!$G$5</f>
        <v>2</v>
      </c>
      <c r="R2257" s="5">
        <f>laptop_prices3[[#This Row],[Battery Life (hours)]]/ScoreCard!$H$3*ScoreCard!$H$5</f>
        <v>5.8333333333333339</v>
      </c>
      <c r="S2257" s="5">
        <f>ScoreCard!$I$3-laptop_prices3[[#This Row],[Weight (kg)]]/ScoreCard!$I$3*ScoreCard!$I$5</f>
        <v>2.7971428571428572</v>
      </c>
      <c r="T2257" s="6" cm="1">
        <f t="array" ref="T2257">_xlfn.IFS(laptop_prices3[[#This Row],[Storage]]="512GB SSD", 512, laptop_prices3[[#This Row],[Storage]] = "1TB SSD", 1000, laptop_prices3[[#This Row],[Storage]] = "2TB SSD", 2000, laptop_prices3[[#This Row],[Storage]]= "256GB SSD", 256, laptop_prices3[[#This Row],[Storage]] = "1TB HDD", 1000*0.7)</f>
        <v>1000</v>
      </c>
      <c r="U2257" s="5">
        <f>laptop_prices3[[#This Row],[Storage Raw Value]]/ScoreCard!$J$3*ScoreCard!$J$5</f>
        <v>4</v>
      </c>
    </row>
    <row r="2258" spans="2:21" x14ac:dyDescent="0.2">
      <c r="B2258" s="4" cm="1">
        <f t="array" ref="B2258">SUM(laptop_prices3[[#This Row],[RAM Comp]:[Weight Comp]]+laptop_prices3[[#This Row],[Storage Comp]])</f>
        <v>19.486206303330579</v>
      </c>
      <c r="C2258">
        <v>2256</v>
      </c>
      <c r="D2258" t="s">
        <v>47</v>
      </c>
      <c r="E2258" t="s">
        <v>31</v>
      </c>
      <c r="F2258">
        <v>4</v>
      </c>
      <c r="G2258" t="s">
        <v>42</v>
      </c>
      <c r="H2258" t="s">
        <v>44</v>
      </c>
      <c r="I2258">
        <v>15.6</v>
      </c>
      <c r="J2258" t="s">
        <v>43</v>
      </c>
      <c r="K2258">
        <v>7.4</v>
      </c>
      <c r="L2258">
        <v>3.1</v>
      </c>
      <c r="M2258" t="s">
        <v>22</v>
      </c>
      <c r="N2258">
        <v>657.66</v>
      </c>
      <c r="O2258" s="5">
        <f>(ScoreCard!$E$3-laptop_prices3[[#This Row],[Price ($)]])/ScoreCard!$E$3*ScoreCard!$E$5</f>
        <v>4.6957497677620399</v>
      </c>
      <c r="P2258" s="5">
        <f>laptop_prices3[[#This Row],[RAM (GB)]]/ScoreCard!$F$3*ScoreCard!$F$5</f>
        <v>0.4375</v>
      </c>
      <c r="Q2258" s="5">
        <f>laptop_prices3[[#This Row],[Screen Size (inch)]]/ScoreCard!$G$3*ScoreCard!$G$5</f>
        <v>1.8034682080924855</v>
      </c>
      <c r="R2258" s="5">
        <f>laptop_prices3[[#This Row],[Battery Life (hours)]]/ScoreCard!$H$3*ScoreCard!$H$5</f>
        <v>4.3166666666666664</v>
      </c>
      <c r="S2258" s="5">
        <f>ScoreCard!$I$3-laptop_prices3[[#This Row],[Weight (kg)]]/ScoreCard!$I$3*ScoreCard!$I$5</f>
        <v>1.7285714285714284</v>
      </c>
      <c r="T2258" s="6" cm="1">
        <f t="array" ref="T2258">_xlfn.IFS(laptop_prices3[[#This Row],[Storage]]="512GB SSD", 512, laptop_prices3[[#This Row],[Storage]] = "1TB SSD", 1000, laptop_prices3[[#This Row],[Storage]] = "2TB SSD", 2000, laptop_prices3[[#This Row],[Storage]]= "256GB SSD", 256, laptop_prices3[[#This Row],[Storage]] = "1TB HDD", 1000*0.7)</f>
        <v>700</v>
      </c>
      <c r="U2258" s="5">
        <f>laptop_prices3[[#This Row],[Storage Raw Value]]/ScoreCard!$J$3*ScoreCard!$J$5</f>
        <v>2.8</v>
      </c>
    </row>
    <row r="2259" spans="2:21" x14ac:dyDescent="0.2">
      <c r="B2259" s="4" cm="1">
        <f t="array" ref="B2259">SUM(laptop_prices3[[#This Row],[RAM Comp]:[Weight Comp]]+laptop_prices3[[#This Row],[Storage Comp]])</f>
        <v>23.926666666666666</v>
      </c>
      <c r="C2259">
        <v>2257</v>
      </c>
      <c r="D2259" t="s">
        <v>45</v>
      </c>
      <c r="E2259" t="s">
        <v>18</v>
      </c>
      <c r="F2259">
        <v>32</v>
      </c>
      <c r="G2259" t="s">
        <v>42</v>
      </c>
      <c r="H2259" t="s">
        <v>14</v>
      </c>
      <c r="I2259">
        <v>17.3</v>
      </c>
      <c r="J2259" t="s">
        <v>21</v>
      </c>
      <c r="K2259">
        <v>9.1999999999999993</v>
      </c>
      <c r="L2259">
        <v>2.87</v>
      </c>
      <c r="M2259" t="s">
        <v>30</v>
      </c>
      <c r="N2259">
        <v>1572.05</v>
      </c>
      <c r="O2259" s="5">
        <f>(ScoreCard!$E$3-laptop_prices3[[#This Row],[Price ($)]])/ScoreCard!$E$3*ScoreCard!$E$5</f>
        <v>4.2727297120249306</v>
      </c>
      <c r="P2259" s="5">
        <f>laptop_prices3[[#This Row],[RAM (GB)]]/ScoreCard!$F$3*ScoreCard!$F$5</f>
        <v>3.5</v>
      </c>
      <c r="Q2259" s="5">
        <f>laptop_prices3[[#This Row],[Screen Size (inch)]]/ScoreCard!$G$3*ScoreCard!$G$5</f>
        <v>2</v>
      </c>
      <c r="R2259" s="5">
        <f>laptop_prices3[[#This Row],[Battery Life (hours)]]/ScoreCard!$H$3*ScoreCard!$H$5</f>
        <v>5.3666666666666663</v>
      </c>
      <c r="S2259" s="5">
        <f>ScoreCard!$I$3-laptop_prices3[[#This Row],[Weight (kg)]]/ScoreCard!$I$3*ScoreCard!$I$5</f>
        <v>1.8599999999999999</v>
      </c>
      <c r="T2259" s="6" cm="1">
        <f t="array" ref="T2259">_xlfn.IFS(laptop_prices3[[#This Row],[Storage]]="512GB SSD", 512, laptop_prices3[[#This Row],[Storage]] = "1TB SSD", 1000, laptop_prices3[[#This Row],[Storage]] = "2TB SSD", 2000, laptop_prices3[[#This Row],[Storage]]= "256GB SSD", 256, laptop_prices3[[#This Row],[Storage]] = "1TB HDD", 1000*0.7)</f>
        <v>700</v>
      </c>
      <c r="U2259" s="5">
        <f>laptop_prices3[[#This Row],[Storage Raw Value]]/ScoreCard!$J$3*ScoreCard!$J$5</f>
        <v>2.8</v>
      </c>
    </row>
    <row r="2260" spans="2:21" x14ac:dyDescent="0.2">
      <c r="B2260" s="4" cm="1">
        <f t="array" ref="B2260">SUM(laptop_prices3[[#This Row],[RAM Comp]:[Weight Comp]]+laptop_prices3[[#This Row],[Storage Comp]])</f>
        <v>12.045830030278008</v>
      </c>
      <c r="C2260">
        <v>2258</v>
      </c>
      <c r="D2260" t="s">
        <v>47</v>
      </c>
      <c r="E2260" t="s">
        <v>39</v>
      </c>
      <c r="F2260">
        <v>4</v>
      </c>
      <c r="G2260" t="s">
        <v>29</v>
      </c>
      <c r="H2260" t="s">
        <v>26</v>
      </c>
      <c r="I2260">
        <v>16</v>
      </c>
      <c r="J2260" t="s">
        <v>43</v>
      </c>
      <c r="K2260">
        <v>5.5</v>
      </c>
      <c r="L2260">
        <v>1.83</v>
      </c>
      <c r="M2260" t="s">
        <v>46</v>
      </c>
      <c r="N2260">
        <v>1350.79</v>
      </c>
      <c r="O2260" s="5">
        <f>(ScoreCard!$E$3-laptop_prices3[[#This Row],[Price ($)]])/ScoreCard!$E$3*ScoreCard!$E$5</f>
        <v>4.3750902119564614</v>
      </c>
      <c r="P2260" s="5">
        <f>laptop_prices3[[#This Row],[RAM (GB)]]/ScoreCard!$F$3*ScoreCard!$F$5</f>
        <v>0.4375</v>
      </c>
      <c r="Q2260" s="5">
        <f>laptop_prices3[[#This Row],[Screen Size (inch)]]/ScoreCard!$G$3*ScoreCard!$G$5</f>
        <v>1.8497109826589595</v>
      </c>
      <c r="R2260" s="5">
        <f>laptop_prices3[[#This Row],[Battery Life (hours)]]/ScoreCard!$H$3*ScoreCard!$H$5</f>
        <v>3.208333333333333</v>
      </c>
      <c r="S2260" s="5">
        <f>ScoreCard!$I$3-laptop_prices3[[#This Row],[Weight (kg)]]/ScoreCard!$I$3*ScoreCard!$I$5</f>
        <v>2.4542857142857142</v>
      </c>
      <c r="T2260" s="6" cm="1">
        <f t="array" ref="T2260">_xlfn.IFS(laptop_prices3[[#This Row],[Storage]]="512GB SSD", 512, laptop_prices3[[#This Row],[Storage]] = "1TB SSD", 1000, laptop_prices3[[#This Row],[Storage]] = "2TB SSD", 2000, laptop_prices3[[#This Row],[Storage]]= "256GB SSD", 256, laptop_prices3[[#This Row],[Storage]] = "1TB HDD", 1000*0.7)</f>
        <v>256</v>
      </c>
      <c r="U2260" s="5">
        <f>laptop_prices3[[#This Row],[Storage Raw Value]]/ScoreCard!$J$3*ScoreCard!$J$5</f>
        <v>1.024</v>
      </c>
    </row>
    <row r="2261" spans="2:21" x14ac:dyDescent="0.2">
      <c r="B2261" s="4" cm="1">
        <f t="array" ref="B2261">SUM(laptop_prices3[[#This Row],[RAM Comp]:[Weight Comp]]+laptop_prices3[[#This Row],[Storage Comp]])</f>
        <v>40.598944398568676</v>
      </c>
      <c r="C2261">
        <v>2259</v>
      </c>
      <c r="D2261" t="s">
        <v>33</v>
      </c>
      <c r="E2261" t="s">
        <v>31</v>
      </c>
      <c r="F2261">
        <v>16</v>
      </c>
      <c r="G2261" t="s">
        <v>25</v>
      </c>
      <c r="H2261" t="s">
        <v>40</v>
      </c>
      <c r="I2261">
        <v>15.6</v>
      </c>
      <c r="J2261" t="s">
        <v>43</v>
      </c>
      <c r="K2261">
        <v>5.5</v>
      </c>
      <c r="L2261">
        <v>2.91</v>
      </c>
      <c r="M2261" t="s">
        <v>46</v>
      </c>
      <c r="N2261">
        <v>1238.07</v>
      </c>
      <c r="O2261" s="5">
        <f>(ScoreCard!$E$3-laptop_prices3[[#This Row],[Price ($)]])/ScoreCard!$E$3*ScoreCard!$E$5</f>
        <v>4.4272373490453267</v>
      </c>
      <c r="P2261" s="5">
        <f>laptop_prices3[[#This Row],[RAM (GB)]]/ScoreCard!$F$3*ScoreCard!$F$5</f>
        <v>1.75</v>
      </c>
      <c r="Q2261" s="5">
        <f>laptop_prices3[[#This Row],[Screen Size (inch)]]/ScoreCard!$G$3*ScoreCard!$G$5</f>
        <v>1.8034682080924855</v>
      </c>
      <c r="R2261" s="5">
        <f>laptop_prices3[[#This Row],[Battery Life (hours)]]/ScoreCard!$H$3*ScoreCard!$H$5</f>
        <v>3.208333333333333</v>
      </c>
      <c r="S2261" s="5">
        <f>ScoreCard!$I$3-laptop_prices3[[#This Row],[Weight (kg)]]/ScoreCard!$I$3*ScoreCard!$I$5</f>
        <v>1.837142857142857</v>
      </c>
      <c r="T2261" s="6" cm="1">
        <f t="array" ref="T2261">_xlfn.IFS(laptop_prices3[[#This Row],[Storage]]="512GB SSD", 512, laptop_prices3[[#This Row],[Storage]] = "1TB SSD", 1000, laptop_prices3[[#This Row],[Storage]] = "2TB SSD", 2000, laptop_prices3[[#This Row],[Storage]]= "256GB SSD", 256, laptop_prices3[[#This Row],[Storage]] = "1TB HDD", 1000*0.7)</f>
        <v>2000</v>
      </c>
      <c r="U2261" s="5">
        <f>laptop_prices3[[#This Row],[Storage Raw Value]]/ScoreCard!$J$3*ScoreCard!$J$5</f>
        <v>8</v>
      </c>
    </row>
    <row r="2262" spans="2:21" x14ac:dyDescent="0.2">
      <c r="B2262" s="4" cm="1">
        <f t="array" ref="B2262">SUM(laptop_prices3[[#This Row],[RAM Comp]:[Weight Comp]]+laptop_prices3[[#This Row],[Storage Comp]])</f>
        <v>28.668809523809525</v>
      </c>
      <c r="C2262">
        <v>2260</v>
      </c>
      <c r="D2262" t="s">
        <v>17</v>
      </c>
      <c r="E2262" t="s">
        <v>12</v>
      </c>
      <c r="F2262">
        <v>64</v>
      </c>
      <c r="G2262" t="s">
        <v>42</v>
      </c>
      <c r="H2262" t="s">
        <v>26</v>
      </c>
      <c r="I2262">
        <v>17.3</v>
      </c>
      <c r="J2262" t="s">
        <v>21</v>
      </c>
      <c r="K2262">
        <v>11.3</v>
      </c>
      <c r="L2262">
        <v>2.84</v>
      </c>
      <c r="M2262" t="s">
        <v>16</v>
      </c>
      <c r="N2262">
        <v>2033.16</v>
      </c>
      <c r="O2262" s="5">
        <f>(ScoreCard!$E$3-laptop_prices3[[#This Row],[Price ($)]])/ScoreCard!$E$3*ScoreCard!$E$5</f>
        <v>4.0594085056458802</v>
      </c>
      <c r="P2262" s="5">
        <f>laptop_prices3[[#This Row],[RAM (GB)]]/ScoreCard!$F$3*ScoreCard!$F$5</f>
        <v>7</v>
      </c>
      <c r="Q2262" s="5">
        <f>laptop_prices3[[#This Row],[Screen Size (inch)]]/ScoreCard!$G$3*ScoreCard!$G$5</f>
        <v>2</v>
      </c>
      <c r="R2262" s="5">
        <f>laptop_prices3[[#This Row],[Battery Life (hours)]]/ScoreCard!$H$3*ScoreCard!$H$5</f>
        <v>6.5916666666666677</v>
      </c>
      <c r="S2262" s="5">
        <f>ScoreCard!$I$3-laptop_prices3[[#This Row],[Weight (kg)]]/ScoreCard!$I$3*ScoreCard!$I$5</f>
        <v>1.8771428571428572</v>
      </c>
      <c r="T2262" s="6" cm="1">
        <f t="array" ref="T2262">_xlfn.IFS(laptop_prices3[[#This Row],[Storage]]="512GB SSD", 512, laptop_prices3[[#This Row],[Storage]] = "1TB SSD", 1000, laptop_prices3[[#This Row],[Storage]] = "2TB SSD", 2000, laptop_prices3[[#This Row],[Storage]]= "256GB SSD", 256, laptop_prices3[[#This Row],[Storage]] = "1TB HDD", 1000*0.7)</f>
        <v>700</v>
      </c>
      <c r="U2262" s="5">
        <f>laptop_prices3[[#This Row],[Storage Raw Value]]/ScoreCard!$J$3*ScoreCard!$J$5</f>
        <v>2.8</v>
      </c>
    </row>
    <row r="2263" spans="2:21" x14ac:dyDescent="0.2">
      <c r="B2263" s="4" cm="1">
        <f t="array" ref="B2263">SUM(laptop_prices3[[#This Row],[RAM Comp]:[Weight Comp]]+laptop_prices3[[#This Row],[Storage Comp]])</f>
        <v>18.40064368290669</v>
      </c>
      <c r="C2263">
        <v>2261</v>
      </c>
      <c r="D2263" t="s">
        <v>45</v>
      </c>
      <c r="E2263" t="s">
        <v>48</v>
      </c>
      <c r="F2263">
        <v>4</v>
      </c>
      <c r="G2263" t="s">
        <v>13</v>
      </c>
      <c r="H2263" t="s">
        <v>20</v>
      </c>
      <c r="I2263">
        <v>13.3</v>
      </c>
      <c r="J2263" t="s">
        <v>21</v>
      </c>
      <c r="K2263">
        <v>9.3000000000000007</v>
      </c>
      <c r="L2263">
        <v>1.21</v>
      </c>
      <c r="M2263" t="s">
        <v>16</v>
      </c>
      <c r="N2263">
        <v>931.42</v>
      </c>
      <c r="O2263" s="5">
        <f>(ScoreCard!$E$3-laptop_prices3[[#This Row],[Price ($)]])/ScoreCard!$E$3*ScoreCard!$E$5</f>
        <v>4.5691014333985942</v>
      </c>
      <c r="P2263" s="5">
        <f>laptop_prices3[[#This Row],[RAM (GB)]]/ScoreCard!$F$3*ScoreCard!$F$5</f>
        <v>0.4375</v>
      </c>
      <c r="Q2263" s="5">
        <f>laptop_prices3[[#This Row],[Screen Size (inch)]]/ScoreCard!$G$3*ScoreCard!$G$5</f>
        <v>1.5375722543352601</v>
      </c>
      <c r="R2263" s="5">
        <f>laptop_prices3[[#This Row],[Battery Life (hours)]]/ScoreCard!$H$3*ScoreCard!$H$5</f>
        <v>5.4249999999999998</v>
      </c>
      <c r="S2263" s="5">
        <f>ScoreCard!$I$3-laptop_prices3[[#This Row],[Weight (kg)]]/ScoreCard!$I$3*ScoreCard!$I$5</f>
        <v>2.8085714285714287</v>
      </c>
      <c r="T2263" s="6" cm="1">
        <f t="array" ref="T2263">_xlfn.IFS(laptop_prices3[[#This Row],[Storage]]="512GB SSD", 512, laptop_prices3[[#This Row],[Storage]] = "1TB SSD", 1000, laptop_prices3[[#This Row],[Storage]] = "2TB SSD", 2000, laptop_prices3[[#This Row],[Storage]]= "256GB SSD", 256, laptop_prices3[[#This Row],[Storage]] = "1TB HDD", 1000*0.7)</f>
        <v>512</v>
      </c>
      <c r="U2263" s="5">
        <f>laptop_prices3[[#This Row],[Storage Raw Value]]/ScoreCard!$J$3*ScoreCard!$J$5</f>
        <v>2.048</v>
      </c>
    </row>
    <row r="2264" spans="2:21" x14ac:dyDescent="0.2">
      <c r="B2264" s="4" cm="1">
        <f t="array" ref="B2264">SUM(laptop_prices3[[#This Row],[RAM Comp]:[Weight Comp]]+laptop_prices3[[#This Row],[Storage Comp]])</f>
        <v>20.270476190476188</v>
      </c>
      <c r="C2264">
        <v>2262</v>
      </c>
      <c r="D2264" t="s">
        <v>33</v>
      </c>
      <c r="E2264" t="s">
        <v>12</v>
      </c>
      <c r="F2264">
        <v>8</v>
      </c>
      <c r="G2264" t="s">
        <v>42</v>
      </c>
      <c r="H2264" t="s">
        <v>40</v>
      </c>
      <c r="I2264">
        <v>17.3</v>
      </c>
      <c r="J2264" t="s">
        <v>15</v>
      </c>
      <c r="K2264">
        <v>6.1</v>
      </c>
      <c r="L2264">
        <v>1.51</v>
      </c>
      <c r="M2264" t="s">
        <v>30</v>
      </c>
      <c r="N2264">
        <v>1009.14</v>
      </c>
      <c r="O2264" s="5">
        <f>(ScoreCard!$E$3-laptop_prices3[[#This Row],[Price ($)]])/ScoreCard!$E$3*ScoreCard!$E$5</f>
        <v>4.533146185931006</v>
      </c>
      <c r="P2264" s="5">
        <f>laptop_prices3[[#This Row],[RAM (GB)]]/ScoreCard!$F$3*ScoreCard!$F$5</f>
        <v>0.875</v>
      </c>
      <c r="Q2264" s="5">
        <f>laptop_prices3[[#This Row],[Screen Size (inch)]]/ScoreCard!$G$3*ScoreCard!$G$5</f>
        <v>2</v>
      </c>
      <c r="R2264" s="5">
        <f>laptop_prices3[[#This Row],[Battery Life (hours)]]/ScoreCard!$H$3*ScoreCard!$H$5</f>
        <v>3.5583333333333331</v>
      </c>
      <c r="S2264" s="5">
        <f>ScoreCard!$I$3-laptop_prices3[[#This Row],[Weight (kg)]]/ScoreCard!$I$3*ScoreCard!$I$5</f>
        <v>2.637142857142857</v>
      </c>
      <c r="T2264" s="6" cm="1">
        <f t="array" ref="T2264">_xlfn.IFS(laptop_prices3[[#This Row],[Storage]]="512GB SSD", 512, laptop_prices3[[#This Row],[Storage]] = "1TB SSD", 1000, laptop_prices3[[#This Row],[Storage]] = "2TB SSD", 2000, laptop_prices3[[#This Row],[Storage]]= "256GB SSD", 256, laptop_prices3[[#This Row],[Storage]] = "1TB HDD", 1000*0.7)</f>
        <v>700</v>
      </c>
      <c r="U2264" s="5">
        <f>laptop_prices3[[#This Row],[Storage Raw Value]]/ScoreCard!$J$3*ScoreCard!$J$5</f>
        <v>2.8</v>
      </c>
    </row>
    <row r="2265" spans="2:21" x14ac:dyDescent="0.2">
      <c r="B2265" s="4" cm="1">
        <f t="array" ref="B2265">SUM(laptop_prices3[[#This Row],[RAM Comp]:[Weight Comp]]+laptop_prices3[[#This Row],[Storage Comp]])</f>
        <v>16.307190476190474</v>
      </c>
      <c r="C2265">
        <v>2263</v>
      </c>
      <c r="D2265" t="s">
        <v>17</v>
      </c>
      <c r="E2265" t="s">
        <v>37</v>
      </c>
      <c r="F2265">
        <v>16</v>
      </c>
      <c r="G2265" t="s">
        <v>29</v>
      </c>
      <c r="H2265" t="s">
        <v>14</v>
      </c>
      <c r="I2265">
        <v>17.3</v>
      </c>
      <c r="J2265" t="s">
        <v>21</v>
      </c>
      <c r="K2265">
        <v>9.6999999999999993</v>
      </c>
      <c r="L2265">
        <v>1.22</v>
      </c>
      <c r="M2265" t="s">
        <v>30</v>
      </c>
      <c r="N2265">
        <v>2616.14</v>
      </c>
      <c r="O2265" s="5">
        <f>(ScoreCard!$E$3-laptop_prices3[[#This Row],[Price ($)]])/ScoreCard!$E$3*ScoreCard!$E$5</f>
        <v>3.7897071396055471</v>
      </c>
      <c r="P2265" s="5">
        <f>laptop_prices3[[#This Row],[RAM (GB)]]/ScoreCard!$F$3*ScoreCard!$F$5</f>
        <v>1.75</v>
      </c>
      <c r="Q2265" s="5">
        <f>laptop_prices3[[#This Row],[Screen Size (inch)]]/ScoreCard!$G$3*ScoreCard!$G$5</f>
        <v>2</v>
      </c>
      <c r="R2265" s="5">
        <f>laptop_prices3[[#This Row],[Battery Life (hours)]]/ScoreCard!$H$3*ScoreCard!$H$5</f>
        <v>5.6583333333333323</v>
      </c>
      <c r="S2265" s="5">
        <f>ScoreCard!$I$3-laptop_prices3[[#This Row],[Weight (kg)]]/ScoreCard!$I$3*ScoreCard!$I$5</f>
        <v>2.8028571428571429</v>
      </c>
      <c r="T2265" s="6" cm="1">
        <f t="array" ref="T2265">_xlfn.IFS(laptop_prices3[[#This Row],[Storage]]="512GB SSD", 512, laptop_prices3[[#This Row],[Storage]] = "1TB SSD", 1000, laptop_prices3[[#This Row],[Storage]] = "2TB SSD", 2000, laptop_prices3[[#This Row],[Storage]]= "256GB SSD", 256, laptop_prices3[[#This Row],[Storage]] = "1TB HDD", 1000*0.7)</f>
        <v>256</v>
      </c>
      <c r="U2265" s="5">
        <f>laptop_prices3[[#This Row],[Storage Raw Value]]/ScoreCard!$J$3*ScoreCard!$J$5</f>
        <v>1.024</v>
      </c>
    </row>
    <row r="2266" spans="2:21" x14ac:dyDescent="0.2">
      <c r="B2266" s="4" cm="1">
        <f t="array" ref="B2266">SUM(laptop_prices3[[#This Row],[RAM Comp]:[Weight Comp]]+laptop_prices3[[#This Row],[Storage Comp]])</f>
        <v>21.495849160473437</v>
      </c>
      <c r="C2266">
        <v>2264</v>
      </c>
      <c r="D2266" t="s">
        <v>47</v>
      </c>
      <c r="E2266" t="s">
        <v>12</v>
      </c>
      <c r="F2266">
        <v>8</v>
      </c>
      <c r="G2266" t="s">
        <v>42</v>
      </c>
      <c r="H2266" t="s">
        <v>40</v>
      </c>
      <c r="I2266">
        <v>15.6</v>
      </c>
      <c r="J2266" t="s">
        <v>21</v>
      </c>
      <c r="K2266">
        <v>8.9</v>
      </c>
      <c r="L2266">
        <v>1.88</v>
      </c>
      <c r="M2266" t="s">
        <v>46</v>
      </c>
      <c r="N2266">
        <v>927.62</v>
      </c>
      <c r="O2266" s="5">
        <f>(ScoreCard!$E$3-laptop_prices3[[#This Row],[Price ($)]])/ScoreCard!$E$3*ScoreCard!$E$5</f>
        <v>4.5708594099860465</v>
      </c>
      <c r="P2266" s="5">
        <f>laptop_prices3[[#This Row],[RAM (GB)]]/ScoreCard!$F$3*ScoreCard!$F$5</f>
        <v>0.875</v>
      </c>
      <c r="Q2266" s="5">
        <f>laptop_prices3[[#This Row],[Screen Size (inch)]]/ScoreCard!$G$3*ScoreCard!$G$5</f>
        <v>1.8034682080924855</v>
      </c>
      <c r="R2266" s="5">
        <f>laptop_prices3[[#This Row],[Battery Life (hours)]]/ScoreCard!$H$3*ScoreCard!$H$5</f>
        <v>5.1916666666666664</v>
      </c>
      <c r="S2266" s="5">
        <f>ScoreCard!$I$3-laptop_prices3[[#This Row],[Weight (kg)]]/ScoreCard!$I$3*ScoreCard!$I$5</f>
        <v>2.4257142857142857</v>
      </c>
      <c r="T2266" s="6" cm="1">
        <f t="array" ref="T2266">_xlfn.IFS(laptop_prices3[[#This Row],[Storage]]="512GB SSD", 512, laptop_prices3[[#This Row],[Storage]] = "1TB SSD", 1000, laptop_prices3[[#This Row],[Storage]] = "2TB SSD", 2000, laptop_prices3[[#This Row],[Storage]]= "256GB SSD", 256, laptop_prices3[[#This Row],[Storage]] = "1TB HDD", 1000*0.7)</f>
        <v>700</v>
      </c>
      <c r="U2266" s="5">
        <f>laptop_prices3[[#This Row],[Storage Raw Value]]/ScoreCard!$J$3*ScoreCard!$J$5</f>
        <v>2.8</v>
      </c>
    </row>
    <row r="2267" spans="2:21" x14ac:dyDescent="0.2">
      <c r="B2267" s="4" cm="1">
        <f t="array" ref="B2267">SUM(laptop_prices3[[#This Row],[RAM Comp]:[Weight Comp]]+laptop_prices3[[#This Row],[Storage Comp]])</f>
        <v>17.741611065235343</v>
      </c>
      <c r="C2267">
        <v>2265</v>
      </c>
      <c r="D2267" t="s">
        <v>11</v>
      </c>
      <c r="E2267" t="s">
        <v>39</v>
      </c>
      <c r="F2267">
        <v>64</v>
      </c>
      <c r="G2267" t="s">
        <v>29</v>
      </c>
      <c r="H2267" t="s">
        <v>32</v>
      </c>
      <c r="I2267">
        <v>15.6</v>
      </c>
      <c r="J2267" t="s">
        <v>27</v>
      </c>
      <c r="K2267">
        <v>5.7</v>
      </c>
      <c r="L2267">
        <v>3.47</v>
      </c>
      <c r="M2267" t="s">
        <v>22</v>
      </c>
      <c r="N2267">
        <v>6542.83</v>
      </c>
      <c r="O2267" s="5">
        <f>(ScoreCard!$E$3-laptop_prices3[[#This Row],[Price ($)]])/ScoreCard!$E$3*ScoreCard!$E$5</f>
        <v>1.9731205379778456</v>
      </c>
      <c r="P2267" s="5">
        <f>laptop_prices3[[#This Row],[RAM (GB)]]/ScoreCard!$F$3*ScoreCard!$F$5</f>
        <v>7</v>
      </c>
      <c r="Q2267" s="5">
        <f>laptop_prices3[[#This Row],[Screen Size (inch)]]/ScoreCard!$G$3*ScoreCard!$G$5</f>
        <v>1.8034682080924855</v>
      </c>
      <c r="R2267" s="5">
        <f>laptop_prices3[[#This Row],[Battery Life (hours)]]/ScoreCard!$H$3*ScoreCard!$H$5</f>
        <v>3.3250000000000002</v>
      </c>
      <c r="S2267" s="5">
        <f>ScoreCard!$I$3-laptop_prices3[[#This Row],[Weight (kg)]]/ScoreCard!$I$3*ScoreCard!$I$5</f>
        <v>1.5171428571428571</v>
      </c>
      <c r="T2267" s="6" cm="1">
        <f t="array" ref="T2267">_xlfn.IFS(laptop_prices3[[#This Row],[Storage]]="512GB SSD", 512, laptop_prices3[[#This Row],[Storage]] = "1TB SSD", 1000, laptop_prices3[[#This Row],[Storage]] = "2TB SSD", 2000, laptop_prices3[[#This Row],[Storage]]= "256GB SSD", 256, laptop_prices3[[#This Row],[Storage]] = "1TB HDD", 1000*0.7)</f>
        <v>256</v>
      </c>
      <c r="U2267" s="5">
        <f>laptop_prices3[[#This Row],[Storage Raw Value]]/ScoreCard!$J$3*ScoreCard!$J$5</f>
        <v>1.024</v>
      </c>
    </row>
    <row r="2268" spans="2:21" x14ac:dyDescent="0.2">
      <c r="B2268" s="4" cm="1">
        <f t="array" ref="B2268">SUM(laptop_prices3[[#This Row],[RAM Comp]:[Weight Comp]]+laptop_prices3[[#This Row],[Storage Comp]])</f>
        <v>23.562091935039909</v>
      </c>
      <c r="C2268">
        <v>2266</v>
      </c>
      <c r="D2268" t="s">
        <v>17</v>
      </c>
      <c r="E2268" t="s">
        <v>39</v>
      </c>
      <c r="F2268">
        <v>32</v>
      </c>
      <c r="G2268" t="s">
        <v>42</v>
      </c>
      <c r="H2268" t="s">
        <v>26</v>
      </c>
      <c r="I2268">
        <v>16</v>
      </c>
      <c r="J2268" t="s">
        <v>21</v>
      </c>
      <c r="K2268">
        <v>8</v>
      </c>
      <c r="L2268">
        <v>2.02</v>
      </c>
      <c r="M2268" t="s">
        <v>22</v>
      </c>
      <c r="N2268">
        <v>1736.13</v>
      </c>
      <c r="O2268" s="5">
        <f>(ScoreCard!$E$3-laptop_prices3[[#This Row],[Price ($)]])/ScoreCard!$E$3*ScoreCard!$E$5</f>
        <v>4.1968221334803868</v>
      </c>
      <c r="P2268" s="5">
        <f>laptop_prices3[[#This Row],[RAM (GB)]]/ScoreCard!$F$3*ScoreCard!$F$5</f>
        <v>3.5</v>
      </c>
      <c r="Q2268" s="5">
        <f>laptop_prices3[[#This Row],[Screen Size (inch)]]/ScoreCard!$G$3*ScoreCard!$G$5</f>
        <v>1.8497109826589595</v>
      </c>
      <c r="R2268" s="5">
        <f>laptop_prices3[[#This Row],[Battery Life (hours)]]/ScoreCard!$H$3*ScoreCard!$H$5</f>
        <v>4.6666666666666661</v>
      </c>
      <c r="S2268" s="5">
        <f>ScoreCard!$I$3-laptop_prices3[[#This Row],[Weight (kg)]]/ScoreCard!$I$3*ScoreCard!$I$5</f>
        <v>2.3457142857142856</v>
      </c>
      <c r="T2268" s="6" cm="1">
        <f t="array" ref="T2268">_xlfn.IFS(laptop_prices3[[#This Row],[Storage]]="512GB SSD", 512, laptop_prices3[[#This Row],[Storage]] = "1TB SSD", 1000, laptop_prices3[[#This Row],[Storage]] = "2TB SSD", 2000, laptop_prices3[[#This Row],[Storage]]= "256GB SSD", 256, laptop_prices3[[#This Row],[Storage]] = "1TB HDD", 1000*0.7)</f>
        <v>700</v>
      </c>
      <c r="U2268" s="5">
        <f>laptop_prices3[[#This Row],[Storage Raw Value]]/ScoreCard!$J$3*ScoreCard!$J$5</f>
        <v>2.8</v>
      </c>
    </row>
    <row r="2269" spans="2:21" x14ac:dyDescent="0.2">
      <c r="B2269" s="4" cm="1">
        <f t="array" ref="B2269">SUM(laptop_prices3[[#This Row],[RAM Comp]:[Weight Comp]]+laptop_prices3[[#This Row],[Storage Comp]])</f>
        <v>14.203096063859071</v>
      </c>
      <c r="C2269">
        <v>2267</v>
      </c>
      <c r="D2269" t="s">
        <v>11</v>
      </c>
      <c r="E2269" t="s">
        <v>48</v>
      </c>
      <c r="F2269">
        <v>8</v>
      </c>
      <c r="G2269" t="s">
        <v>29</v>
      </c>
      <c r="H2269" t="s">
        <v>26</v>
      </c>
      <c r="I2269">
        <v>13.3</v>
      </c>
      <c r="J2269" t="s">
        <v>21</v>
      </c>
      <c r="K2269">
        <v>10.1</v>
      </c>
      <c r="L2269">
        <v>2.97</v>
      </c>
      <c r="M2269" t="s">
        <v>16</v>
      </c>
      <c r="N2269">
        <v>1570.6</v>
      </c>
      <c r="O2269" s="5">
        <f>(ScoreCard!$E$3-laptop_prices3[[#This Row],[Price ($)]])/ScoreCard!$E$3*ScoreCard!$E$5</f>
        <v>4.2734005188806687</v>
      </c>
      <c r="P2269" s="5">
        <f>laptop_prices3[[#This Row],[RAM (GB)]]/ScoreCard!$F$3*ScoreCard!$F$5</f>
        <v>0.875</v>
      </c>
      <c r="Q2269" s="5">
        <f>laptop_prices3[[#This Row],[Screen Size (inch)]]/ScoreCard!$G$3*ScoreCard!$G$5</f>
        <v>1.5375722543352601</v>
      </c>
      <c r="R2269" s="5">
        <f>laptop_prices3[[#This Row],[Battery Life (hours)]]/ScoreCard!$H$3*ScoreCard!$H$5</f>
        <v>5.8916666666666666</v>
      </c>
      <c r="S2269" s="5">
        <f>ScoreCard!$I$3-laptop_prices3[[#This Row],[Weight (kg)]]/ScoreCard!$I$3*ScoreCard!$I$5</f>
        <v>1.8028571428571427</v>
      </c>
      <c r="T2269" s="6" cm="1">
        <f t="array" ref="T2269">_xlfn.IFS(laptop_prices3[[#This Row],[Storage]]="512GB SSD", 512, laptop_prices3[[#This Row],[Storage]] = "1TB SSD", 1000, laptop_prices3[[#This Row],[Storage]] = "2TB SSD", 2000, laptop_prices3[[#This Row],[Storage]]= "256GB SSD", 256, laptop_prices3[[#This Row],[Storage]] = "1TB HDD", 1000*0.7)</f>
        <v>256</v>
      </c>
      <c r="U2269" s="5">
        <f>laptop_prices3[[#This Row],[Storage Raw Value]]/ScoreCard!$J$3*ScoreCard!$J$5</f>
        <v>1.024</v>
      </c>
    </row>
    <row r="2270" spans="2:21" x14ac:dyDescent="0.2">
      <c r="B2270" s="4" cm="1">
        <f t="array" ref="B2270">SUM(laptop_prices3[[#This Row],[RAM Comp]:[Weight Comp]]+laptop_prices3[[#This Row],[Storage Comp]])</f>
        <v>38.912334159097163</v>
      </c>
      <c r="C2270">
        <v>2268</v>
      </c>
      <c r="D2270" t="s">
        <v>45</v>
      </c>
      <c r="E2270" t="s">
        <v>24</v>
      </c>
      <c r="F2270">
        <v>8</v>
      </c>
      <c r="G2270" t="s">
        <v>25</v>
      </c>
      <c r="H2270" t="s">
        <v>32</v>
      </c>
      <c r="I2270">
        <v>13.3</v>
      </c>
      <c r="J2270" t="s">
        <v>43</v>
      </c>
      <c r="K2270">
        <v>4.3</v>
      </c>
      <c r="L2270">
        <v>2.64</v>
      </c>
      <c r="M2270" t="s">
        <v>16</v>
      </c>
      <c r="N2270">
        <v>1001.22</v>
      </c>
      <c r="O2270" s="5">
        <f>(ScoreCard!$E$3-laptop_prices3[[#This Row],[Price ($)]])/ScoreCard!$E$3*ScoreCard!$E$5</f>
        <v>4.5368101792395921</v>
      </c>
      <c r="P2270" s="5">
        <f>laptop_prices3[[#This Row],[RAM (GB)]]/ScoreCard!$F$3*ScoreCard!$F$5</f>
        <v>0.875</v>
      </c>
      <c r="Q2270" s="5">
        <f>laptop_prices3[[#This Row],[Screen Size (inch)]]/ScoreCard!$G$3*ScoreCard!$G$5</f>
        <v>1.5375722543352601</v>
      </c>
      <c r="R2270" s="5">
        <f>laptop_prices3[[#This Row],[Battery Life (hours)]]/ScoreCard!$H$3*ScoreCard!$H$5</f>
        <v>2.5083333333333333</v>
      </c>
      <c r="S2270" s="5">
        <f>ScoreCard!$I$3-laptop_prices3[[#This Row],[Weight (kg)]]/ScoreCard!$I$3*ScoreCard!$I$5</f>
        <v>1.9914285714285713</v>
      </c>
      <c r="T2270" s="6" cm="1">
        <f t="array" ref="T2270">_xlfn.IFS(laptop_prices3[[#This Row],[Storage]]="512GB SSD", 512, laptop_prices3[[#This Row],[Storage]] = "1TB SSD", 1000, laptop_prices3[[#This Row],[Storage]] = "2TB SSD", 2000, laptop_prices3[[#This Row],[Storage]]= "256GB SSD", 256, laptop_prices3[[#This Row],[Storage]] = "1TB HDD", 1000*0.7)</f>
        <v>2000</v>
      </c>
      <c r="U2270" s="5">
        <f>laptop_prices3[[#This Row],[Storage Raw Value]]/ScoreCard!$J$3*ScoreCard!$J$5</f>
        <v>8</v>
      </c>
    </row>
    <row r="2271" spans="2:21" x14ac:dyDescent="0.2">
      <c r="B2271" s="4" cm="1">
        <f t="array" ref="B2271">SUM(laptop_prices3[[#This Row],[RAM Comp]:[Weight Comp]]+laptop_prices3[[#This Row],[Storage Comp]])</f>
        <v>13.922972887420865</v>
      </c>
      <c r="C2271">
        <v>2269</v>
      </c>
      <c r="D2271" t="s">
        <v>34</v>
      </c>
      <c r="E2271" t="s">
        <v>24</v>
      </c>
      <c r="F2271">
        <v>4</v>
      </c>
      <c r="G2271" t="s">
        <v>29</v>
      </c>
      <c r="H2271" t="s">
        <v>14</v>
      </c>
      <c r="I2271">
        <v>16</v>
      </c>
      <c r="J2271" t="s">
        <v>43</v>
      </c>
      <c r="K2271">
        <v>9.1</v>
      </c>
      <c r="L2271">
        <v>2.2200000000000002</v>
      </c>
      <c r="M2271" t="s">
        <v>16</v>
      </c>
      <c r="N2271">
        <v>1061.1099999999999</v>
      </c>
      <c r="O2271" s="5">
        <f>(ScoreCard!$E$3-laptop_prices3[[#This Row],[Price ($)]])/ScoreCard!$E$3*ScoreCard!$E$5</f>
        <v>4.5091035429704993</v>
      </c>
      <c r="P2271" s="5">
        <f>laptop_prices3[[#This Row],[RAM (GB)]]/ScoreCard!$F$3*ScoreCard!$F$5</f>
        <v>0.4375</v>
      </c>
      <c r="Q2271" s="5">
        <f>laptop_prices3[[#This Row],[Screen Size (inch)]]/ScoreCard!$G$3*ScoreCard!$G$5</f>
        <v>1.8497109826589595</v>
      </c>
      <c r="R2271" s="5">
        <f>laptop_prices3[[#This Row],[Battery Life (hours)]]/ScoreCard!$H$3*ScoreCard!$H$5</f>
        <v>5.3083333333333336</v>
      </c>
      <c r="S2271" s="5">
        <f>ScoreCard!$I$3-laptop_prices3[[#This Row],[Weight (kg)]]/ScoreCard!$I$3*ScoreCard!$I$5</f>
        <v>2.2314285714285713</v>
      </c>
      <c r="T2271" s="6" cm="1">
        <f t="array" ref="T2271">_xlfn.IFS(laptop_prices3[[#This Row],[Storage]]="512GB SSD", 512, laptop_prices3[[#This Row],[Storage]] = "1TB SSD", 1000, laptop_prices3[[#This Row],[Storage]] = "2TB SSD", 2000, laptop_prices3[[#This Row],[Storage]]= "256GB SSD", 256, laptop_prices3[[#This Row],[Storage]] = "1TB HDD", 1000*0.7)</f>
        <v>256</v>
      </c>
      <c r="U2271" s="5">
        <f>laptop_prices3[[#This Row],[Storage Raw Value]]/ScoreCard!$J$3*ScoreCard!$J$5</f>
        <v>1.024</v>
      </c>
    </row>
    <row r="2272" spans="2:21" x14ac:dyDescent="0.2">
      <c r="B2272" s="4" cm="1">
        <f t="array" ref="B2272">SUM(laptop_prices3[[#This Row],[RAM Comp]:[Weight Comp]]+laptop_prices3[[#This Row],[Storage Comp]])</f>
        <v>25.922992017616295</v>
      </c>
      <c r="C2272">
        <v>2270</v>
      </c>
      <c r="D2272" t="s">
        <v>28</v>
      </c>
      <c r="E2272" t="s">
        <v>48</v>
      </c>
      <c r="F2272">
        <v>64</v>
      </c>
      <c r="G2272" t="s">
        <v>42</v>
      </c>
      <c r="H2272" t="s">
        <v>44</v>
      </c>
      <c r="I2272">
        <v>15.6</v>
      </c>
      <c r="J2272" t="s">
        <v>43</v>
      </c>
      <c r="K2272">
        <v>7.4</v>
      </c>
      <c r="L2272">
        <v>3.32</v>
      </c>
      <c r="M2272" t="s">
        <v>46</v>
      </c>
      <c r="N2272">
        <v>1955.63</v>
      </c>
      <c r="O2272" s="5">
        <f>(ScoreCard!$E$3-laptop_prices3[[#This Row],[Price ($)]])/ScoreCard!$E$3*ScoreCard!$E$5</f>
        <v>4.0952758542840968</v>
      </c>
      <c r="P2272" s="5">
        <f>laptop_prices3[[#This Row],[RAM (GB)]]/ScoreCard!$F$3*ScoreCard!$F$5</f>
        <v>7</v>
      </c>
      <c r="Q2272" s="5">
        <f>laptop_prices3[[#This Row],[Screen Size (inch)]]/ScoreCard!$G$3*ScoreCard!$G$5</f>
        <v>1.8034682080924855</v>
      </c>
      <c r="R2272" s="5">
        <f>laptop_prices3[[#This Row],[Battery Life (hours)]]/ScoreCard!$H$3*ScoreCard!$H$5</f>
        <v>4.3166666666666664</v>
      </c>
      <c r="S2272" s="5">
        <f>ScoreCard!$I$3-laptop_prices3[[#This Row],[Weight (kg)]]/ScoreCard!$I$3*ScoreCard!$I$5</f>
        <v>1.602857142857143</v>
      </c>
      <c r="T2272" s="6" cm="1">
        <f t="array" ref="T2272">_xlfn.IFS(laptop_prices3[[#This Row],[Storage]]="512GB SSD", 512, laptop_prices3[[#This Row],[Storage]] = "1TB SSD", 1000, laptop_prices3[[#This Row],[Storage]] = "2TB SSD", 2000, laptop_prices3[[#This Row],[Storage]]= "256GB SSD", 256, laptop_prices3[[#This Row],[Storage]] = "1TB HDD", 1000*0.7)</f>
        <v>700</v>
      </c>
      <c r="U2272" s="5">
        <f>laptop_prices3[[#This Row],[Storage Raw Value]]/ScoreCard!$J$3*ScoreCard!$J$5</f>
        <v>2.8</v>
      </c>
    </row>
    <row r="2273" spans="2:21" x14ac:dyDescent="0.2">
      <c r="B2273" s="4" cm="1">
        <f t="array" ref="B2273">SUM(laptop_prices3[[#This Row],[RAM Comp]:[Weight Comp]]+laptop_prices3[[#This Row],[Storage Comp]])</f>
        <v>19.838068538398019</v>
      </c>
      <c r="C2273">
        <v>2271</v>
      </c>
      <c r="D2273" t="s">
        <v>23</v>
      </c>
      <c r="E2273" t="s">
        <v>48</v>
      </c>
      <c r="F2273">
        <v>64</v>
      </c>
      <c r="G2273" t="s">
        <v>29</v>
      </c>
      <c r="H2273" t="s">
        <v>40</v>
      </c>
      <c r="I2273">
        <v>14</v>
      </c>
      <c r="J2273" t="s">
        <v>21</v>
      </c>
      <c r="K2273">
        <v>8.6999999999999993</v>
      </c>
      <c r="L2273">
        <v>2.54</v>
      </c>
      <c r="M2273" t="s">
        <v>16</v>
      </c>
      <c r="N2273">
        <v>2593.13</v>
      </c>
      <c r="O2273" s="5">
        <f>(ScoreCard!$E$3-laptop_prices3[[#This Row],[Price ($)]])/ScoreCard!$E$3*ScoreCard!$E$5</f>
        <v>3.800352150467992</v>
      </c>
      <c r="P2273" s="5">
        <f>laptop_prices3[[#This Row],[RAM (GB)]]/ScoreCard!$F$3*ScoreCard!$F$5</f>
        <v>7</v>
      </c>
      <c r="Q2273" s="5">
        <f>laptop_prices3[[#This Row],[Screen Size (inch)]]/ScoreCard!$G$3*ScoreCard!$G$5</f>
        <v>1.6184971098265895</v>
      </c>
      <c r="R2273" s="5">
        <f>laptop_prices3[[#This Row],[Battery Life (hours)]]/ScoreCard!$H$3*ScoreCard!$H$5</f>
        <v>5.0750000000000002</v>
      </c>
      <c r="S2273" s="5">
        <f>ScoreCard!$I$3-laptop_prices3[[#This Row],[Weight (kg)]]/ScoreCard!$I$3*ScoreCard!$I$5</f>
        <v>2.0485714285714285</v>
      </c>
      <c r="T2273" s="6" cm="1">
        <f t="array" ref="T2273">_xlfn.IFS(laptop_prices3[[#This Row],[Storage]]="512GB SSD", 512, laptop_prices3[[#This Row],[Storage]] = "1TB SSD", 1000, laptop_prices3[[#This Row],[Storage]] = "2TB SSD", 2000, laptop_prices3[[#This Row],[Storage]]= "256GB SSD", 256, laptop_prices3[[#This Row],[Storage]] = "1TB HDD", 1000*0.7)</f>
        <v>256</v>
      </c>
      <c r="U2273" s="5">
        <f>laptop_prices3[[#This Row],[Storage Raw Value]]/ScoreCard!$J$3*ScoreCard!$J$5</f>
        <v>1.024</v>
      </c>
    </row>
    <row r="2274" spans="2:21" x14ac:dyDescent="0.2">
      <c r="B2274" s="4" cm="1">
        <f t="array" ref="B2274">SUM(laptop_prices3[[#This Row],[RAM Comp]:[Weight Comp]]+laptop_prices3[[#This Row],[Storage Comp]])</f>
        <v>12.800539636663913</v>
      </c>
      <c r="C2274">
        <v>2272</v>
      </c>
      <c r="D2274" t="s">
        <v>28</v>
      </c>
      <c r="E2274" t="s">
        <v>48</v>
      </c>
      <c r="F2274">
        <v>4</v>
      </c>
      <c r="G2274" t="s">
        <v>29</v>
      </c>
      <c r="H2274" t="s">
        <v>35</v>
      </c>
      <c r="I2274">
        <v>15.6</v>
      </c>
      <c r="J2274" t="s">
        <v>43</v>
      </c>
      <c r="K2274">
        <v>7.5</v>
      </c>
      <c r="L2274">
        <v>2.4700000000000002</v>
      </c>
      <c r="M2274" t="s">
        <v>46</v>
      </c>
      <c r="N2274">
        <v>1124.2</v>
      </c>
      <c r="O2274" s="5">
        <f>(ScoreCard!$E$3-laptop_prices3[[#This Row],[Price ($)]])/ScoreCard!$E$3*ScoreCard!$E$5</f>
        <v>4.4799165053646037</v>
      </c>
      <c r="P2274" s="5">
        <f>laptop_prices3[[#This Row],[RAM (GB)]]/ScoreCard!$F$3*ScoreCard!$F$5</f>
        <v>0.4375</v>
      </c>
      <c r="Q2274" s="5">
        <f>laptop_prices3[[#This Row],[Screen Size (inch)]]/ScoreCard!$G$3*ScoreCard!$G$5</f>
        <v>1.8034682080924855</v>
      </c>
      <c r="R2274" s="5">
        <f>laptop_prices3[[#This Row],[Battery Life (hours)]]/ScoreCard!$H$3*ScoreCard!$H$5</f>
        <v>4.375</v>
      </c>
      <c r="S2274" s="5">
        <f>ScoreCard!$I$3-laptop_prices3[[#This Row],[Weight (kg)]]/ScoreCard!$I$3*ScoreCard!$I$5</f>
        <v>2.0885714285714285</v>
      </c>
      <c r="T2274" s="6" cm="1">
        <f t="array" ref="T2274">_xlfn.IFS(laptop_prices3[[#This Row],[Storage]]="512GB SSD", 512, laptop_prices3[[#This Row],[Storage]] = "1TB SSD", 1000, laptop_prices3[[#This Row],[Storage]] = "2TB SSD", 2000, laptop_prices3[[#This Row],[Storage]]= "256GB SSD", 256, laptop_prices3[[#This Row],[Storage]] = "1TB HDD", 1000*0.7)</f>
        <v>256</v>
      </c>
      <c r="U2274" s="5">
        <f>laptop_prices3[[#This Row],[Storage Raw Value]]/ScoreCard!$J$3*ScoreCard!$J$5</f>
        <v>1.024</v>
      </c>
    </row>
    <row r="2275" spans="2:21" x14ac:dyDescent="0.2">
      <c r="B2275" s="4" cm="1">
        <f t="array" ref="B2275">SUM(laptop_prices3[[#This Row],[RAM Comp]:[Weight Comp]]+laptop_prices3[[#This Row],[Storage Comp]])</f>
        <v>18.756711395540872</v>
      </c>
      <c r="C2275">
        <v>2273</v>
      </c>
      <c r="D2275" t="s">
        <v>38</v>
      </c>
      <c r="E2275" t="s">
        <v>31</v>
      </c>
      <c r="F2275">
        <v>4</v>
      </c>
      <c r="G2275" t="s">
        <v>42</v>
      </c>
      <c r="H2275" t="s">
        <v>35</v>
      </c>
      <c r="I2275">
        <v>14</v>
      </c>
      <c r="J2275" t="s">
        <v>43</v>
      </c>
      <c r="K2275">
        <v>6.3</v>
      </c>
      <c r="L2275">
        <v>2.93</v>
      </c>
      <c r="M2275" t="s">
        <v>22</v>
      </c>
      <c r="N2275">
        <v>745.48</v>
      </c>
      <c r="O2275" s="5">
        <f>(ScoreCard!$E$3-laptop_prices3[[#This Row],[Price ($)]])/ScoreCard!$E$3*ScoreCard!$E$5</f>
        <v>4.655122003575169</v>
      </c>
      <c r="P2275" s="5">
        <f>laptop_prices3[[#This Row],[RAM (GB)]]/ScoreCard!$F$3*ScoreCard!$F$5</f>
        <v>0.4375</v>
      </c>
      <c r="Q2275" s="5">
        <f>laptop_prices3[[#This Row],[Screen Size (inch)]]/ScoreCard!$G$3*ScoreCard!$G$5</f>
        <v>1.6184971098265895</v>
      </c>
      <c r="R2275" s="5">
        <f>laptop_prices3[[#This Row],[Battery Life (hours)]]/ScoreCard!$H$3*ScoreCard!$H$5</f>
        <v>3.6750000000000003</v>
      </c>
      <c r="S2275" s="5">
        <f>ScoreCard!$I$3-laptop_prices3[[#This Row],[Weight (kg)]]/ScoreCard!$I$3*ScoreCard!$I$5</f>
        <v>1.8257142857142856</v>
      </c>
      <c r="T2275" s="6" cm="1">
        <f t="array" ref="T2275">_xlfn.IFS(laptop_prices3[[#This Row],[Storage]]="512GB SSD", 512, laptop_prices3[[#This Row],[Storage]] = "1TB SSD", 1000, laptop_prices3[[#This Row],[Storage]] = "2TB SSD", 2000, laptop_prices3[[#This Row],[Storage]]= "256GB SSD", 256, laptop_prices3[[#This Row],[Storage]] = "1TB HDD", 1000*0.7)</f>
        <v>700</v>
      </c>
      <c r="U2275" s="5">
        <f>laptop_prices3[[#This Row],[Storage Raw Value]]/ScoreCard!$J$3*ScoreCard!$J$5</f>
        <v>2.8</v>
      </c>
    </row>
    <row r="2276" spans="2:21" x14ac:dyDescent="0.2">
      <c r="B2276" s="4" cm="1">
        <f t="array" ref="B2276">SUM(laptop_prices3[[#This Row],[RAM Comp]:[Weight Comp]]+laptop_prices3[[#This Row],[Storage Comp]])</f>
        <v>19.258309523809523</v>
      </c>
      <c r="C2276">
        <v>2274</v>
      </c>
      <c r="D2276" t="s">
        <v>38</v>
      </c>
      <c r="E2276" t="s">
        <v>31</v>
      </c>
      <c r="F2276">
        <v>4</v>
      </c>
      <c r="G2276" t="s">
        <v>13</v>
      </c>
      <c r="H2276" t="s">
        <v>14</v>
      </c>
      <c r="I2276">
        <v>17.3</v>
      </c>
      <c r="J2276" t="s">
        <v>15</v>
      </c>
      <c r="K2276">
        <v>11.3</v>
      </c>
      <c r="L2276">
        <v>2.56</v>
      </c>
      <c r="M2276" t="s">
        <v>16</v>
      </c>
      <c r="N2276">
        <v>946.85</v>
      </c>
      <c r="O2276" s="5">
        <f>(ScoreCard!$E$3-laptop_prices3[[#This Row],[Price ($)]])/ScoreCard!$E$3*ScoreCard!$E$5</f>
        <v>4.5619631232027</v>
      </c>
      <c r="P2276" s="5">
        <f>laptop_prices3[[#This Row],[RAM (GB)]]/ScoreCard!$F$3*ScoreCard!$F$5</f>
        <v>0.4375</v>
      </c>
      <c r="Q2276" s="5">
        <f>laptop_prices3[[#This Row],[Screen Size (inch)]]/ScoreCard!$G$3*ScoreCard!$G$5</f>
        <v>2</v>
      </c>
      <c r="R2276" s="5">
        <f>laptop_prices3[[#This Row],[Battery Life (hours)]]/ScoreCard!$H$3*ScoreCard!$H$5</f>
        <v>6.5916666666666677</v>
      </c>
      <c r="S2276" s="5">
        <f>ScoreCard!$I$3-laptop_prices3[[#This Row],[Weight (kg)]]/ScoreCard!$I$3*ScoreCard!$I$5</f>
        <v>2.0371428571428574</v>
      </c>
      <c r="T2276" s="6" cm="1">
        <f t="array" ref="T2276">_xlfn.IFS(laptop_prices3[[#This Row],[Storage]]="512GB SSD", 512, laptop_prices3[[#This Row],[Storage]] = "1TB SSD", 1000, laptop_prices3[[#This Row],[Storage]] = "2TB SSD", 2000, laptop_prices3[[#This Row],[Storage]]= "256GB SSD", 256, laptop_prices3[[#This Row],[Storage]] = "1TB HDD", 1000*0.7)</f>
        <v>512</v>
      </c>
      <c r="U2276" s="5">
        <f>laptop_prices3[[#This Row],[Storage Raw Value]]/ScoreCard!$J$3*ScoreCard!$J$5</f>
        <v>2.048</v>
      </c>
    </row>
    <row r="2277" spans="2:21" x14ac:dyDescent="0.2">
      <c r="B2277" s="4" cm="1">
        <f t="array" ref="B2277">SUM(laptop_prices3[[#This Row],[RAM Comp]:[Weight Comp]]+laptop_prices3[[#This Row],[Storage Comp]])</f>
        <v>31.124238921001929</v>
      </c>
      <c r="C2277">
        <v>2275</v>
      </c>
      <c r="D2277" t="s">
        <v>47</v>
      </c>
      <c r="E2277" t="s">
        <v>31</v>
      </c>
      <c r="F2277">
        <v>64</v>
      </c>
      <c r="G2277" t="s">
        <v>19</v>
      </c>
      <c r="H2277" t="s">
        <v>44</v>
      </c>
      <c r="I2277">
        <v>13.3</v>
      </c>
      <c r="J2277" t="s">
        <v>43</v>
      </c>
      <c r="K2277">
        <v>6.8</v>
      </c>
      <c r="L2277">
        <v>1.54</v>
      </c>
      <c r="M2277" t="s">
        <v>16</v>
      </c>
      <c r="N2277">
        <v>1733.84</v>
      </c>
      <c r="O2277" s="5">
        <f>(ScoreCard!$E$3-laptop_prices3[[#This Row],[Price ($)]])/ScoreCard!$E$3*ScoreCard!$E$5</f>
        <v>4.1978815456870358</v>
      </c>
      <c r="P2277" s="5">
        <f>laptop_prices3[[#This Row],[RAM (GB)]]/ScoreCard!$F$3*ScoreCard!$F$5</f>
        <v>7</v>
      </c>
      <c r="Q2277" s="5">
        <f>laptop_prices3[[#This Row],[Screen Size (inch)]]/ScoreCard!$G$3*ScoreCard!$G$5</f>
        <v>1.5375722543352601</v>
      </c>
      <c r="R2277" s="5">
        <f>laptop_prices3[[#This Row],[Battery Life (hours)]]/ScoreCard!$H$3*ScoreCard!$H$5</f>
        <v>3.9666666666666668</v>
      </c>
      <c r="S2277" s="5">
        <f>ScoreCard!$I$3-laptop_prices3[[#This Row],[Weight (kg)]]/ScoreCard!$I$3*ScoreCard!$I$5</f>
        <v>2.62</v>
      </c>
      <c r="T2277" s="6" cm="1">
        <f t="array" ref="T2277">_xlfn.IFS(laptop_prices3[[#This Row],[Storage]]="512GB SSD", 512, laptop_prices3[[#This Row],[Storage]] = "1TB SSD", 1000, laptop_prices3[[#This Row],[Storage]] = "2TB SSD", 2000, laptop_prices3[[#This Row],[Storage]]= "256GB SSD", 256, laptop_prices3[[#This Row],[Storage]] = "1TB HDD", 1000*0.7)</f>
        <v>1000</v>
      </c>
      <c r="U2277" s="5">
        <f>laptop_prices3[[#This Row],[Storage Raw Value]]/ScoreCard!$J$3*ScoreCard!$J$5</f>
        <v>4</v>
      </c>
    </row>
    <row r="2278" spans="2:21" x14ac:dyDescent="0.2">
      <c r="B2278" s="4" cm="1">
        <f t="array" ref="B2278">SUM(laptop_prices3[[#This Row],[RAM Comp]:[Weight Comp]]+laptop_prices3[[#This Row],[Storage Comp]])</f>
        <v>29.544687586017066</v>
      </c>
      <c r="C2278">
        <v>2276</v>
      </c>
      <c r="D2278" t="s">
        <v>28</v>
      </c>
      <c r="E2278" t="s">
        <v>31</v>
      </c>
      <c r="F2278">
        <v>64</v>
      </c>
      <c r="G2278" t="s">
        <v>19</v>
      </c>
      <c r="H2278" t="s">
        <v>44</v>
      </c>
      <c r="I2278">
        <v>14</v>
      </c>
      <c r="J2278" t="s">
        <v>43</v>
      </c>
      <c r="K2278">
        <v>4.5999999999999996</v>
      </c>
      <c r="L2278">
        <v>2.2000000000000002</v>
      </c>
      <c r="M2278" t="s">
        <v>16</v>
      </c>
      <c r="N2278">
        <v>1313.41</v>
      </c>
      <c r="O2278" s="5">
        <f>(ScoreCard!$E$3-laptop_prices3[[#This Row],[Price ($)]])/ScoreCard!$E$3*ScoreCard!$E$5</f>
        <v>4.3923831500719848</v>
      </c>
      <c r="P2278" s="5">
        <f>laptop_prices3[[#This Row],[RAM (GB)]]/ScoreCard!$F$3*ScoreCard!$F$5</f>
        <v>7</v>
      </c>
      <c r="Q2278" s="5">
        <f>laptop_prices3[[#This Row],[Screen Size (inch)]]/ScoreCard!$G$3*ScoreCard!$G$5</f>
        <v>1.6184971098265895</v>
      </c>
      <c r="R2278" s="5">
        <f>laptop_prices3[[#This Row],[Battery Life (hours)]]/ScoreCard!$H$3*ScoreCard!$H$5</f>
        <v>2.6833333333333331</v>
      </c>
      <c r="S2278" s="5">
        <f>ScoreCard!$I$3-laptop_prices3[[#This Row],[Weight (kg)]]/ScoreCard!$I$3*ScoreCard!$I$5</f>
        <v>2.2428571428571429</v>
      </c>
      <c r="T2278" s="6" cm="1">
        <f t="array" ref="T2278">_xlfn.IFS(laptop_prices3[[#This Row],[Storage]]="512GB SSD", 512, laptop_prices3[[#This Row],[Storage]] = "1TB SSD", 1000, laptop_prices3[[#This Row],[Storage]] = "2TB SSD", 2000, laptop_prices3[[#This Row],[Storage]]= "256GB SSD", 256, laptop_prices3[[#This Row],[Storage]] = "1TB HDD", 1000*0.7)</f>
        <v>1000</v>
      </c>
      <c r="U2278" s="5">
        <f>laptop_prices3[[#This Row],[Storage Raw Value]]/ScoreCard!$J$3*ScoreCard!$J$5</f>
        <v>4</v>
      </c>
    </row>
    <row r="2279" spans="2:21" x14ac:dyDescent="0.2">
      <c r="B2279" s="4" cm="1">
        <f t="array" ref="B2279">SUM(laptop_prices3[[#This Row],[RAM Comp]:[Weight Comp]]+laptop_prices3[[#This Row],[Storage Comp]])</f>
        <v>23.812187586017068</v>
      </c>
      <c r="C2279">
        <v>2277</v>
      </c>
      <c r="D2279" t="s">
        <v>36</v>
      </c>
      <c r="E2279" t="s">
        <v>37</v>
      </c>
      <c r="F2279">
        <v>4</v>
      </c>
      <c r="G2279" t="s">
        <v>19</v>
      </c>
      <c r="H2279" t="s">
        <v>35</v>
      </c>
      <c r="I2279">
        <v>14</v>
      </c>
      <c r="J2279" t="s">
        <v>21</v>
      </c>
      <c r="K2279">
        <v>5.2</v>
      </c>
      <c r="L2279">
        <v>1.36</v>
      </c>
      <c r="M2279" t="s">
        <v>30</v>
      </c>
      <c r="N2279">
        <v>1362.71</v>
      </c>
      <c r="O2279" s="5">
        <f>(ScoreCard!$E$3-laptop_prices3[[#This Row],[Price ($)]])/ScoreCard!$E$3*ScoreCard!$E$5</f>
        <v>4.3695757169768719</v>
      </c>
      <c r="P2279" s="5">
        <f>laptop_prices3[[#This Row],[RAM (GB)]]/ScoreCard!$F$3*ScoreCard!$F$5</f>
        <v>0.4375</v>
      </c>
      <c r="Q2279" s="5">
        <f>laptop_prices3[[#This Row],[Screen Size (inch)]]/ScoreCard!$G$3*ScoreCard!$G$5</f>
        <v>1.6184971098265895</v>
      </c>
      <c r="R2279" s="5">
        <f>laptop_prices3[[#This Row],[Battery Life (hours)]]/ScoreCard!$H$3*ScoreCard!$H$5</f>
        <v>3.0333333333333332</v>
      </c>
      <c r="S2279" s="5">
        <f>ScoreCard!$I$3-laptop_prices3[[#This Row],[Weight (kg)]]/ScoreCard!$I$3*ScoreCard!$I$5</f>
        <v>2.7228571428571429</v>
      </c>
      <c r="T2279" s="6" cm="1">
        <f t="array" ref="T2279">_xlfn.IFS(laptop_prices3[[#This Row],[Storage]]="512GB SSD", 512, laptop_prices3[[#This Row],[Storage]] = "1TB SSD", 1000, laptop_prices3[[#This Row],[Storage]] = "2TB SSD", 2000, laptop_prices3[[#This Row],[Storage]]= "256GB SSD", 256, laptop_prices3[[#This Row],[Storage]] = "1TB HDD", 1000*0.7)</f>
        <v>1000</v>
      </c>
      <c r="U2279" s="5">
        <f>laptop_prices3[[#This Row],[Storage Raw Value]]/ScoreCard!$J$3*ScoreCard!$J$5</f>
        <v>4</v>
      </c>
    </row>
    <row r="2280" spans="2:21" x14ac:dyDescent="0.2">
      <c r="B2280" s="4" cm="1">
        <f t="array" ref="B2280">SUM(laptop_prices3[[#This Row],[RAM Comp]:[Weight Comp]]+laptop_prices3[[#This Row],[Storage Comp]])</f>
        <v>40.157330030278004</v>
      </c>
      <c r="C2280">
        <v>2278</v>
      </c>
      <c r="D2280" t="s">
        <v>47</v>
      </c>
      <c r="E2280" t="s">
        <v>48</v>
      </c>
      <c r="F2280">
        <v>8</v>
      </c>
      <c r="G2280" t="s">
        <v>25</v>
      </c>
      <c r="H2280" t="s">
        <v>44</v>
      </c>
      <c r="I2280">
        <v>16</v>
      </c>
      <c r="J2280" t="s">
        <v>27</v>
      </c>
      <c r="K2280">
        <v>4.9000000000000004</v>
      </c>
      <c r="L2280">
        <v>1.62</v>
      </c>
      <c r="M2280" t="s">
        <v>30</v>
      </c>
      <c r="N2280">
        <v>2043.49</v>
      </c>
      <c r="O2280" s="5">
        <f>(ScoreCard!$E$3-laptop_prices3[[#This Row],[Price ($)]])/ScoreCard!$E$3*ScoreCard!$E$5</f>
        <v>4.054629585080515</v>
      </c>
      <c r="P2280" s="5">
        <f>laptop_prices3[[#This Row],[RAM (GB)]]/ScoreCard!$F$3*ScoreCard!$F$5</f>
        <v>0.875</v>
      </c>
      <c r="Q2280" s="5">
        <f>laptop_prices3[[#This Row],[Screen Size (inch)]]/ScoreCard!$G$3*ScoreCard!$G$5</f>
        <v>1.8497109826589595</v>
      </c>
      <c r="R2280" s="5">
        <f>laptop_prices3[[#This Row],[Battery Life (hours)]]/ScoreCard!$H$3*ScoreCard!$H$5</f>
        <v>2.8583333333333338</v>
      </c>
      <c r="S2280" s="5">
        <f>ScoreCard!$I$3-laptop_prices3[[#This Row],[Weight (kg)]]/ScoreCard!$I$3*ScoreCard!$I$5</f>
        <v>2.5742857142857143</v>
      </c>
      <c r="T2280" s="6" cm="1">
        <f t="array" ref="T2280">_xlfn.IFS(laptop_prices3[[#This Row],[Storage]]="512GB SSD", 512, laptop_prices3[[#This Row],[Storage]] = "1TB SSD", 1000, laptop_prices3[[#This Row],[Storage]] = "2TB SSD", 2000, laptop_prices3[[#This Row],[Storage]]= "256GB SSD", 256, laptop_prices3[[#This Row],[Storage]] = "1TB HDD", 1000*0.7)</f>
        <v>2000</v>
      </c>
      <c r="U2280" s="5">
        <f>laptop_prices3[[#This Row],[Storage Raw Value]]/ScoreCard!$J$3*ScoreCard!$J$5</f>
        <v>8</v>
      </c>
    </row>
    <row r="2281" spans="2:21" x14ac:dyDescent="0.2">
      <c r="B2281" s="4" cm="1">
        <f t="array" ref="B2281">SUM(laptop_prices3[[#This Row],[RAM Comp]:[Weight Comp]]+laptop_prices3[[#This Row],[Storage Comp]])</f>
        <v>26.554234792182768</v>
      </c>
      <c r="C2281">
        <v>2279</v>
      </c>
      <c r="D2281" t="s">
        <v>36</v>
      </c>
      <c r="E2281" t="s">
        <v>39</v>
      </c>
      <c r="F2281">
        <v>32</v>
      </c>
      <c r="G2281" t="s">
        <v>19</v>
      </c>
      <c r="H2281" t="s">
        <v>32</v>
      </c>
      <c r="I2281">
        <v>16</v>
      </c>
      <c r="J2281" t="s">
        <v>43</v>
      </c>
      <c r="K2281">
        <v>5.9</v>
      </c>
      <c r="L2281">
        <v>3.04</v>
      </c>
      <c r="M2281" t="s">
        <v>22</v>
      </c>
      <c r="N2281">
        <v>1760.11</v>
      </c>
      <c r="O2281" s="5">
        <f>(ScoreCard!$E$3-laptop_prices3[[#This Row],[Price ($)]])/ScoreCard!$E$3*ScoreCard!$E$5</f>
        <v>4.1857283759627233</v>
      </c>
      <c r="P2281" s="5">
        <f>laptop_prices3[[#This Row],[RAM (GB)]]/ScoreCard!$F$3*ScoreCard!$F$5</f>
        <v>3.5</v>
      </c>
      <c r="Q2281" s="5">
        <f>laptop_prices3[[#This Row],[Screen Size (inch)]]/ScoreCard!$G$3*ScoreCard!$G$5</f>
        <v>1.8497109826589595</v>
      </c>
      <c r="R2281" s="5">
        <f>laptop_prices3[[#This Row],[Battery Life (hours)]]/ScoreCard!$H$3*ScoreCard!$H$5</f>
        <v>3.4416666666666669</v>
      </c>
      <c r="S2281" s="5">
        <f>ScoreCard!$I$3-laptop_prices3[[#This Row],[Weight (kg)]]/ScoreCard!$I$3*ScoreCard!$I$5</f>
        <v>1.7628571428571429</v>
      </c>
      <c r="T2281" s="6" cm="1">
        <f t="array" ref="T2281">_xlfn.IFS(laptop_prices3[[#This Row],[Storage]]="512GB SSD", 512, laptop_prices3[[#This Row],[Storage]] = "1TB SSD", 1000, laptop_prices3[[#This Row],[Storage]] = "2TB SSD", 2000, laptop_prices3[[#This Row],[Storage]]= "256GB SSD", 256, laptop_prices3[[#This Row],[Storage]] = "1TB HDD", 1000*0.7)</f>
        <v>1000</v>
      </c>
      <c r="U2281" s="5">
        <f>laptop_prices3[[#This Row],[Storage Raw Value]]/ScoreCard!$J$3*ScoreCard!$J$5</f>
        <v>4</v>
      </c>
    </row>
    <row r="2282" spans="2:21" x14ac:dyDescent="0.2">
      <c r="B2282" s="4" cm="1">
        <f t="array" ref="B2282">SUM(laptop_prices3[[#This Row],[RAM Comp]:[Weight Comp]]+laptop_prices3[[#This Row],[Storage Comp]])</f>
        <v>13.559259014588495</v>
      </c>
      <c r="C2282">
        <v>2280</v>
      </c>
      <c r="D2282" t="s">
        <v>33</v>
      </c>
      <c r="E2282" t="s">
        <v>41</v>
      </c>
      <c r="F2282">
        <v>16</v>
      </c>
      <c r="G2282" t="s">
        <v>29</v>
      </c>
      <c r="H2282" t="s">
        <v>35</v>
      </c>
      <c r="I2282">
        <v>14</v>
      </c>
      <c r="J2282" t="s">
        <v>27</v>
      </c>
      <c r="K2282">
        <v>5.8</v>
      </c>
      <c r="L2282">
        <v>1.38</v>
      </c>
      <c r="M2282" t="s">
        <v>46</v>
      </c>
      <c r="N2282">
        <v>3333.79</v>
      </c>
      <c r="O2282" s="5">
        <f>(ScoreCard!$E$3-laptop_prices3[[#This Row],[Price ($)]])/ScoreCard!$E$3*ScoreCard!$E$5</f>
        <v>3.4577040085567194</v>
      </c>
      <c r="P2282" s="5">
        <f>laptop_prices3[[#This Row],[RAM (GB)]]/ScoreCard!$F$3*ScoreCard!$F$5</f>
        <v>1.75</v>
      </c>
      <c r="Q2282" s="5">
        <f>laptop_prices3[[#This Row],[Screen Size (inch)]]/ScoreCard!$G$3*ScoreCard!$G$5</f>
        <v>1.6184971098265895</v>
      </c>
      <c r="R2282" s="5">
        <f>laptop_prices3[[#This Row],[Battery Life (hours)]]/ScoreCard!$H$3*ScoreCard!$H$5</f>
        <v>3.3833333333333333</v>
      </c>
      <c r="S2282" s="5">
        <f>ScoreCard!$I$3-laptop_prices3[[#This Row],[Weight (kg)]]/ScoreCard!$I$3*ScoreCard!$I$5</f>
        <v>2.7114285714285717</v>
      </c>
      <c r="T2282" s="6" cm="1">
        <f t="array" ref="T2282">_xlfn.IFS(laptop_prices3[[#This Row],[Storage]]="512GB SSD", 512, laptop_prices3[[#This Row],[Storage]] = "1TB SSD", 1000, laptop_prices3[[#This Row],[Storage]] = "2TB SSD", 2000, laptop_prices3[[#This Row],[Storage]]= "256GB SSD", 256, laptop_prices3[[#This Row],[Storage]] = "1TB HDD", 1000*0.7)</f>
        <v>256</v>
      </c>
      <c r="U2282" s="5">
        <f>laptop_prices3[[#This Row],[Storage Raw Value]]/ScoreCard!$J$3*ScoreCard!$J$5</f>
        <v>1.024</v>
      </c>
    </row>
    <row r="2283" spans="2:21" x14ac:dyDescent="0.2">
      <c r="B2283" s="4" cm="1">
        <f t="array" ref="B2283">SUM(laptop_prices3[[#This Row],[RAM Comp]:[Weight Comp]]+laptop_prices3[[#This Row],[Storage Comp]])</f>
        <v>21.304523809523808</v>
      </c>
      <c r="C2283">
        <v>2281</v>
      </c>
      <c r="D2283" t="s">
        <v>33</v>
      </c>
      <c r="E2283" t="s">
        <v>39</v>
      </c>
      <c r="F2283">
        <v>16</v>
      </c>
      <c r="G2283" t="s">
        <v>42</v>
      </c>
      <c r="H2283" t="s">
        <v>35</v>
      </c>
      <c r="I2283">
        <v>17.3</v>
      </c>
      <c r="J2283" t="s">
        <v>15</v>
      </c>
      <c r="K2283">
        <v>6.5</v>
      </c>
      <c r="L2283">
        <v>1.64</v>
      </c>
      <c r="M2283" t="s">
        <v>22</v>
      </c>
      <c r="N2283">
        <v>1255.3599999999999</v>
      </c>
      <c r="O2283" s="5">
        <f>(ScoreCard!$E$3-laptop_prices3[[#This Row],[Price ($)]])/ScoreCard!$E$3*ScoreCard!$E$5</f>
        <v>4.4192385555724156</v>
      </c>
      <c r="P2283" s="5">
        <f>laptop_prices3[[#This Row],[RAM (GB)]]/ScoreCard!$F$3*ScoreCard!$F$5</f>
        <v>1.75</v>
      </c>
      <c r="Q2283" s="5">
        <f>laptop_prices3[[#This Row],[Screen Size (inch)]]/ScoreCard!$G$3*ScoreCard!$G$5</f>
        <v>2</v>
      </c>
      <c r="R2283" s="5">
        <f>laptop_prices3[[#This Row],[Battery Life (hours)]]/ScoreCard!$H$3*ScoreCard!$H$5</f>
        <v>3.7916666666666665</v>
      </c>
      <c r="S2283" s="5">
        <f>ScoreCard!$I$3-laptop_prices3[[#This Row],[Weight (kg)]]/ScoreCard!$I$3*ScoreCard!$I$5</f>
        <v>2.5628571428571432</v>
      </c>
      <c r="T2283" s="6" cm="1">
        <f t="array" ref="T2283">_xlfn.IFS(laptop_prices3[[#This Row],[Storage]]="512GB SSD", 512, laptop_prices3[[#This Row],[Storage]] = "1TB SSD", 1000, laptop_prices3[[#This Row],[Storage]] = "2TB SSD", 2000, laptop_prices3[[#This Row],[Storage]]= "256GB SSD", 256, laptop_prices3[[#This Row],[Storage]] = "1TB HDD", 1000*0.7)</f>
        <v>700</v>
      </c>
      <c r="U2283" s="5">
        <f>laptop_prices3[[#This Row],[Storage Raw Value]]/ScoreCard!$J$3*ScoreCard!$J$5</f>
        <v>2.8</v>
      </c>
    </row>
    <row r="2284" spans="2:21" x14ac:dyDescent="0.2">
      <c r="B2284" s="4" cm="1">
        <f t="array" ref="B2284">SUM(laptop_prices3[[#This Row],[RAM Comp]:[Weight Comp]]+laptop_prices3[[#This Row],[Storage Comp]])</f>
        <v>25.315357142857142</v>
      </c>
      <c r="C2284">
        <v>2282</v>
      </c>
      <c r="D2284" t="s">
        <v>23</v>
      </c>
      <c r="E2284" t="s">
        <v>48</v>
      </c>
      <c r="F2284">
        <v>4</v>
      </c>
      <c r="G2284" t="s">
        <v>19</v>
      </c>
      <c r="H2284" t="s">
        <v>44</v>
      </c>
      <c r="I2284">
        <v>17.3</v>
      </c>
      <c r="J2284" t="s">
        <v>15</v>
      </c>
      <c r="K2284">
        <v>8.6999999999999993</v>
      </c>
      <c r="L2284">
        <v>2.97</v>
      </c>
      <c r="M2284" t="s">
        <v>16</v>
      </c>
      <c r="N2284">
        <v>1160.45</v>
      </c>
      <c r="O2284" s="5">
        <f>(ScoreCard!$E$3-laptop_prices3[[#This Row],[Price ($)]])/ScoreCard!$E$3*ScoreCard!$E$5</f>
        <v>4.4631463339711388</v>
      </c>
      <c r="P2284" s="5">
        <f>laptop_prices3[[#This Row],[RAM (GB)]]/ScoreCard!$F$3*ScoreCard!$F$5</f>
        <v>0.4375</v>
      </c>
      <c r="Q2284" s="5">
        <f>laptop_prices3[[#This Row],[Screen Size (inch)]]/ScoreCard!$G$3*ScoreCard!$G$5</f>
        <v>2</v>
      </c>
      <c r="R2284" s="5">
        <f>laptop_prices3[[#This Row],[Battery Life (hours)]]/ScoreCard!$H$3*ScoreCard!$H$5</f>
        <v>5.0750000000000002</v>
      </c>
      <c r="S2284" s="5">
        <f>ScoreCard!$I$3-laptop_prices3[[#This Row],[Weight (kg)]]/ScoreCard!$I$3*ScoreCard!$I$5</f>
        <v>1.8028571428571427</v>
      </c>
      <c r="T2284" s="6" cm="1">
        <f t="array" ref="T2284">_xlfn.IFS(laptop_prices3[[#This Row],[Storage]]="512GB SSD", 512, laptop_prices3[[#This Row],[Storage]] = "1TB SSD", 1000, laptop_prices3[[#This Row],[Storage]] = "2TB SSD", 2000, laptop_prices3[[#This Row],[Storage]]= "256GB SSD", 256, laptop_prices3[[#This Row],[Storage]] = "1TB HDD", 1000*0.7)</f>
        <v>1000</v>
      </c>
      <c r="U2284" s="5">
        <f>laptop_prices3[[#This Row],[Storage Raw Value]]/ScoreCard!$J$3*ScoreCard!$J$5</f>
        <v>4</v>
      </c>
    </row>
    <row r="2285" spans="2:21" x14ac:dyDescent="0.2">
      <c r="B2285" s="4" cm="1">
        <f t="array" ref="B2285">SUM(laptop_prices3[[#This Row],[RAM Comp]:[Weight Comp]]+laptop_prices3[[#This Row],[Storage Comp]])</f>
        <v>28.232806220754199</v>
      </c>
      <c r="C2285">
        <v>2283</v>
      </c>
      <c r="D2285" t="s">
        <v>28</v>
      </c>
      <c r="E2285" t="s">
        <v>18</v>
      </c>
      <c r="F2285">
        <v>64</v>
      </c>
      <c r="G2285" t="s">
        <v>42</v>
      </c>
      <c r="H2285" t="s">
        <v>32</v>
      </c>
      <c r="I2285">
        <v>16</v>
      </c>
      <c r="J2285" t="s">
        <v>43</v>
      </c>
      <c r="K2285">
        <v>11.3</v>
      </c>
      <c r="L2285">
        <v>3.34</v>
      </c>
      <c r="M2285" t="s">
        <v>30</v>
      </c>
      <c r="N2285">
        <v>2632.8</v>
      </c>
      <c r="O2285" s="5">
        <f>(ScoreCard!$E$3-laptop_prices3[[#This Row],[Price ($)]])/ScoreCard!$E$3*ScoreCard!$E$5</f>
        <v>3.7819998001458193</v>
      </c>
      <c r="P2285" s="5">
        <f>laptop_prices3[[#This Row],[RAM (GB)]]/ScoreCard!$F$3*ScoreCard!$F$5</f>
        <v>7</v>
      </c>
      <c r="Q2285" s="5">
        <f>laptop_prices3[[#This Row],[Screen Size (inch)]]/ScoreCard!$G$3*ScoreCard!$G$5</f>
        <v>1.8497109826589595</v>
      </c>
      <c r="R2285" s="5">
        <f>laptop_prices3[[#This Row],[Battery Life (hours)]]/ScoreCard!$H$3*ScoreCard!$H$5</f>
        <v>6.5916666666666677</v>
      </c>
      <c r="S2285" s="5">
        <f>ScoreCard!$I$3-laptop_prices3[[#This Row],[Weight (kg)]]/ScoreCard!$I$3*ScoreCard!$I$5</f>
        <v>1.5914285714285714</v>
      </c>
      <c r="T2285" s="6" cm="1">
        <f t="array" ref="T2285">_xlfn.IFS(laptop_prices3[[#This Row],[Storage]]="512GB SSD", 512, laptop_prices3[[#This Row],[Storage]] = "1TB SSD", 1000, laptop_prices3[[#This Row],[Storage]] = "2TB SSD", 2000, laptop_prices3[[#This Row],[Storage]]= "256GB SSD", 256, laptop_prices3[[#This Row],[Storage]] = "1TB HDD", 1000*0.7)</f>
        <v>700</v>
      </c>
      <c r="U2285" s="5">
        <f>laptop_prices3[[#This Row],[Storage Raw Value]]/ScoreCard!$J$3*ScoreCard!$J$5</f>
        <v>2.8</v>
      </c>
    </row>
    <row r="2286" spans="2:21" x14ac:dyDescent="0.2">
      <c r="B2286" s="4" cm="1">
        <f t="array" ref="B2286">SUM(laptop_prices3[[#This Row],[RAM Comp]:[Weight Comp]]+laptop_prices3[[#This Row],[Storage Comp]])</f>
        <v>40.432929397192403</v>
      </c>
      <c r="C2286">
        <v>2284</v>
      </c>
      <c r="D2286" t="s">
        <v>34</v>
      </c>
      <c r="E2286" t="s">
        <v>24</v>
      </c>
      <c r="F2286">
        <v>4</v>
      </c>
      <c r="G2286" t="s">
        <v>25</v>
      </c>
      <c r="H2286" t="s">
        <v>32</v>
      </c>
      <c r="I2286">
        <v>13.3</v>
      </c>
      <c r="J2286" t="s">
        <v>27</v>
      </c>
      <c r="K2286">
        <v>7.5</v>
      </c>
      <c r="L2286">
        <v>2.48</v>
      </c>
      <c r="M2286" t="s">
        <v>30</v>
      </c>
      <c r="N2286">
        <v>1372.7</v>
      </c>
      <c r="O2286" s="5">
        <f>(ScoreCard!$E$3-laptop_prices3[[#This Row],[Price ($)]])/ScoreCard!$E$3*ScoreCard!$E$5</f>
        <v>4.3649540890535423</v>
      </c>
      <c r="P2286" s="5">
        <f>laptop_prices3[[#This Row],[RAM (GB)]]/ScoreCard!$F$3*ScoreCard!$F$5</f>
        <v>0.4375</v>
      </c>
      <c r="Q2286" s="5">
        <f>laptop_prices3[[#This Row],[Screen Size (inch)]]/ScoreCard!$G$3*ScoreCard!$G$5</f>
        <v>1.5375722543352601</v>
      </c>
      <c r="R2286" s="5">
        <f>laptop_prices3[[#This Row],[Battery Life (hours)]]/ScoreCard!$H$3*ScoreCard!$H$5</f>
        <v>4.375</v>
      </c>
      <c r="S2286" s="5">
        <f>ScoreCard!$I$3-laptop_prices3[[#This Row],[Weight (kg)]]/ScoreCard!$I$3*ScoreCard!$I$5</f>
        <v>2.0828571428571427</v>
      </c>
      <c r="T2286" s="6" cm="1">
        <f t="array" ref="T2286">_xlfn.IFS(laptop_prices3[[#This Row],[Storage]]="512GB SSD", 512, laptop_prices3[[#This Row],[Storage]] = "1TB SSD", 1000, laptop_prices3[[#This Row],[Storage]] = "2TB SSD", 2000, laptop_prices3[[#This Row],[Storage]]= "256GB SSD", 256, laptop_prices3[[#This Row],[Storage]] = "1TB HDD", 1000*0.7)</f>
        <v>2000</v>
      </c>
      <c r="U2286" s="5">
        <f>laptop_prices3[[#This Row],[Storage Raw Value]]/ScoreCard!$J$3*ScoreCard!$J$5</f>
        <v>8</v>
      </c>
    </row>
    <row r="2287" spans="2:21" x14ac:dyDescent="0.2">
      <c r="B2287" s="4" cm="1">
        <f t="array" ref="B2287">SUM(laptop_prices3[[#This Row],[RAM Comp]:[Weight Comp]]+laptop_prices3[[#This Row],[Storage Comp]])</f>
        <v>20.016568538398019</v>
      </c>
      <c r="C2287">
        <v>2285</v>
      </c>
      <c r="D2287" t="s">
        <v>28</v>
      </c>
      <c r="E2287" t="s">
        <v>48</v>
      </c>
      <c r="F2287">
        <v>4</v>
      </c>
      <c r="G2287" t="s">
        <v>13</v>
      </c>
      <c r="H2287" t="s">
        <v>35</v>
      </c>
      <c r="I2287">
        <v>14</v>
      </c>
      <c r="J2287" t="s">
        <v>15</v>
      </c>
      <c r="K2287">
        <v>12</v>
      </c>
      <c r="L2287">
        <v>1.28</v>
      </c>
      <c r="M2287" t="s">
        <v>16</v>
      </c>
      <c r="N2287">
        <v>1285.8</v>
      </c>
      <c r="O2287" s="5">
        <f>(ScoreCard!$E$3-laptop_prices3[[#This Row],[Price ($)]])/ScoreCard!$E$3*ScoreCard!$E$5</f>
        <v>4.4051562378560831</v>
      </c>
      <c r="P2287" s="5">
        <f>laptop_prices3[[#This Row],[RAM (GB)]]/ScoreCard!$F$3*ScoreCard!$F$5</f>
        <v>0.4375</v>
      </c>
      <c r="Q2287" s="5">
        <f>laptop_prices3[[#This Row],[Screen Size (inch)]]/ScoreCard!$G$3*ScoreCard!$G$5</f>
        <v>1.6184971098265895</v>
      </c>
      <c r="R2287" s="5">
        <f>laptop_prices3[[#This Row],[Battery Life (hours)]]/ScoreCard!$H$3*ScoreCard!$H$5</f>
        <v>7</v>
      </c>
      <c r="S2287" s="5">
        <f>ScoreCard!$I$3-laptop_prices3[[#This Row],[Weight (kg)]]/ScoreCard!$I$3*ScoreCard!$I$5</f>
        <v>2.7685714285714287</v>
      </c>
      <c r="T2287" s="6" cm="1">
        <f t="array" ref="T2287">_xlfn.IFS(laptop_prices3[[#This Row],[Storage]]="512GB SSD", 512, laptop_prices3[[#This Row],[Storage]] = "1TB SSD", 1000, laptop_prices3[[#This Row],[Storage]] = "2TB SSD", 2000, laptop_prices3[[#This Row],[Storage]]= "256GB SSD", 256, laptop_prices3[[#This Row],[Storage]] = "1TB HDD", 1000*0.7)</f>
        <v>512</v>
      </c>
      <c r="U2287" s="5">
        <f>laptop_prices3[[#This Row],[Storage Raw Value]]/ScoreCard!$J$3*ScoreCard!$J$5</f>
        <v>2.048</v>
      </c>
    </row>
    <row r="2288" spans="2:21" x14ac:dyDescent="0.2">
      <c r="B2288" s="4" cm="1">
        <f t="array" ref="B2288">SUM(laptop_prices3[[#This Row],[RAM Comp]:[Weight Comp]]+laptop_prices3[[#This Row],[Storage Comp]])</f>
        <v>24.582334159097165</v>
      </c>
      <c r="C2288">
        <v>2286</v>
      </c>
      <c r="D2288" t="s">
        <v>33</v>
      </c>
      <c r="E2288" t="s">
        <v>48</v>
      </c>
      <c r="F2288">
        <v>32</v>
      </c>
      <c r="G2288" t="s">
        <v>42</v>
      </c>
      <c r="H2288" t="s">
        <v>44</v>
      </c>
      <c r="I2288">
        <v>13.3</v>
      </c>
      <c r="J2288" t="s">
        <v>15</v>
      </c>
      <c r="K2288">
        <v>10</v>
      </c>
      <c r="L2288">
        <v>1.73</v>
      </c>
      <c r="M2288" t="s">
        <v>16</v>
      </c>
      <c r="N2288">
        <v>1429.4</v>
      </c>
      <c r="O2288" s="5">
        <f>(ScoreCard!$E$3-laptop_prices3[[#This Row],[Price ($)]])/ScoreCard!$E$3*ScoreCard!$E$5</f>
        <v>4.3387232278670753</v>
      </c>
      <c r="P2288" s="5">
        <f>laptop_prices3[[#This Row],[RAM (GB)]]/ScoreCard!$F$3*ScoreCard!$F$5</f>
        <v>3.5</v>
      </c>
      <c r="Q2288" s="5">
        <f>laptop_prices3[[#This Row],[Screen Size (inch)]]/ScoreCard!$G$3*ScoreCard!$G$5</f>
        <v>1.5375722543352601</v>
      </c>
      <c r="R2288" s="5">
        <f>laptop_prices3[[#This Row],[Battery Life (hours)]]/ScoreCard!$H$3*ScoreCard!$H$5</f>
        <v>5.8333333333333339</v>
      </c>
      <c r="S2288" s="5">
        <f>ScoreCard!$I$3-laptop_prices3[[#This Row],[Weight (kg)]]/ScoreCard!$I$3*ScoreCard!$I$5</f>
        <v>2.5114285714285716</v>
      </c>
      <c r="T2288" s="6" cm="1">
        <f t="array" ref="T2288">_xlfn.IFS(laptop_prices3[[#This Row],[Storage]]="512GB SSD", 512, laptop_prices3[[#This Row],[Storage]] = "1TB SSD", 1000, laptop_prices3[[#This Row],[Storage]] = "2TB SSD", 2000, laptop_prices3[[#This Row],[Storage]]= "256GB SSD", 256, laptop_prices3[[#This Row],[Storage]] = "1TB HDD", 1000*0.7)</f>
        <v>700</v>
      </c>
      <c r="U2288" s="5">
        <f>laptop_prices3[[#This Row],[Storage Raw Value]]/ScoreCard!$J$3*ScoreCard!$J$5</f>
        <v>2.8</v>
      </c>
    </row>
    <row r="2289" spans="2:21" x14ac:dyDescent="0.2">
      <c r="B2289" s="4" cm="1">
        <f t="array" ref="B2289">SUM(laptop_prices3[[#This Row],[RAM Comp]:[Weight Comp]]+laptop_prices3[[#This Row],[Storage Comp]])</f>
        <v>44.917330030278009</v>
      </c>
      <c r="C2289">
        <v>2287</v>
      </c>
      <c r="D2289" t="s">
        <v>28</v>
      </c>
      <c r="E2289" t="s">
        <v>31</v>
      </c>
      <c r="F2289">
        <v>32</v>
      </c>
      <c r="G2289" t="s">
        <v>25</v>
      </c>
      <c r="H2289" t="s">
        <v>40</v>
      </c>
      <c r="I2289">
        <v>16</v>
      </c>
      <c r="J2289" t="s">
        <v>27</v>
      </c>
      <c r="K2289">
        <v>10</v>
      </c>
      <c r="L2289">
        <v>3.09</v>
      </c>
      <c r="M2289" t="s">
        <v>46</v>
      </c>
      <c r="N2289">
        <v>2324.2600000000002</v>
      </c>
      <c r="O2289" s="5">
        <f>(ScoreCard!$E$3-laptop_prices3[[#This Row],[Price ($)]])/ScoreCard!$E$3*ScoreCard!$E$5</f>
        <v>3.9247382465386367</v>
      </c>
      <c r="P2289" s="5">
        <f>laptop_prices3[[#This Row],[RAM (GB)]]/ScoreCard!$F$3*ScoreCard!$F$5</f>
        <v>3.5</v>
      </c>
      <c r="Q2289" s="5">
        <f>laptop_prices3[[#This Row],[Screen Size (inch)]]/ScoreCard!$G$3*ScoreCard!$G$5</f>
        <v>1.8497109826589595</v>
      </c>
      <c r="R2289" s="5">
        <f>laptop_prices3[[#This Row],[Battery Life (hours)]]/ScoreCard!$H$3*ScoreCard!$H$5</f>
        <v>5.8333333333333339</v>
      </c>
      <c r="S2289" s="5">
        <f>ScoreCard!$I$3-laptop_prices3[[#This Row],[Weight (kg)]]/ScoreCard!$I$3*ScoreCard!$I$5</f>
        <v>1.7342857142857144</v>
      </c>
      <c r="T2289" s="6" cm="1">
        <f t="array" ref="T2289">_xlfn.IFS(laptop_prices3[[#This Row],[Storage]]="512GB SSD", 512, laptop_prices3[[#This Row],[Storage]] = "1TB SSD", 1000, laptop_prices3[[#This Row],[Storage]] = "2TB SSD", 2000, laptop_prices3[[#This Row],[Storage]]= "256GB SSD", 256, laptop_prices3[[#This Row],[Storage]] = "1TB HDD", 1000*0.7)</f>
        <v>2000</v>
      </c>
      <c r="U2289" s="5">
        <f>laptop_prices3[[#This Row],[Storage Raw Value]]/ScoreCard!$J$3*ScoreCard!$J$5</f>
        <v>8</v>
      </c>
    </row>
    <row r="2290" spans="2:21" x14ac:dyDescent="0.2">
      <c r="B2290" s="4" cm="1">
        <f t="array" ref="B2290">SUM(laptop_prices3[[#This Row],[RAM Comp]:[Weight Comp]]+laptop_prices3[[#This Row],[Storage Comp]])</f>
        <v>22.824591935039912</v>
      </c>
      <c r="C2290">
        <v>2288</v>
      </c>
      <c r="D2290" t="s">
        <v>45</v>
      </c>
      <c r="E2290" t="s">
        <v>18</v>
      </c>
      <c r="F2290">
        <v>4</v>
      </c>
      <c r="G2290" t="s">
        <v>19</v>
      </c>
      <c r="H2290" t="s">
        <v>32</v>
      </c>
      <c r="I2290">
        <v>16</v>
      </c>
      <c r="J2290" t="s">
        <v>43</v>
      </c>
      <c r="K2290">
        <v>4.0999999999999996</v>
      </c>
      <c r="L2290">
        <v>2.37</v>
      </c>
      <c r="M2290" t="s">
        <v>46</v>
      </c>
      <c r="N2290">
        <v>1186.32</v>
      </c>
      <c r="O2290" s="5">
        <f>(ScoreCard!$E$3-laptop_prices3[[#This Row],[Price ($)]])/ScoreCard!$E$3*ScoreCard!$E$5</f>
        <v>4.451178214413928</v>
      </c>
      <c r="P2290" s="5">
        <f>laptop_prices3[[#This Row],[RAM (GB)]]/ScoreCard!$F$3*ScoreCard!$F$5</f>
        <v>0.4375</v>
      </c>
      <c r="Q2290" s="5">
        <f>laptop_prices3[[#This Row],[Screen Size (inch)]]/ScoreCard!$G$3*ScoreCard!$G$5</f>
        <v>1.8497109826589595</v>
      </c>
      <c r="R2290" s="5">
        <f>laptop_prices3[[#This Row],[Battery Life (hours)]]/ScoreCard!$H$3*ScoreCard!$H$5</f>
        <v>2.3916666666666662</v>
      </c>
      <c r="S2290" s="5">
        <f>ScoreCard!$I$3-laptop_prices3[[#This Row],[Weight (kg)]]/ScoreCard!$I$3*ScoreCard!$I$5</f>
        <v>2.1457142857142859</v>
      </c>
      <c r="T2290" s="6" cm="1">
        <f t="array" ref="T2290">_xlfn.IFS(laptop_prices3[[#This Row],[Storage]]="512GB SSD", 512, laptop_prices3[[#This Row],[Storage]] = "1TB SSD", 1000, laptop_prices3[[#This Row],[Storage]] = "2TB SSD", 2000, laptop_prices3[[#This Row],[Storage]]= "256GB SSD", 256, laptop_prices3[[#This Row],[Storage]] = "1TB HDD", 1000*0.7)</f>
        <v>1000</v>
      </c>
      <c r="U2290" s="5">
        <f>laptop_prices3[[#This Row],[Storage Raw Value]]/ScoreCard!$J$3*ScoreCard!$J$5</f>
        <v>4</v>
      </c>
    </row>
    <row r="2291" spans="2:21" x14ac:dyDescent="0.2">
      <c r="B2291" s="4" cm="1">
        <f t="array" ref="B2291">SUM(laptop_prices3[[#This Row],[RAM Comp]:[Weight Comp]]+laptop_prices3[[#This Row],[Storage Comp]])</f>
        <v>25.98952380952381</v>
      </c>
      <c r="C2291">
        <v>2289</v>
      </c>
      <c r="D2291" t="s">
        <v>34</v>
      </c>
      <c r="E2291" t="s">
        <v>41</v>
      </c>
      <c r="F2291">
        <v>32</v>
      </c>
      <c r="G2291" t="s">
        <v>19</v>
      </c>
      <c r="H2291" t="s">
        <v>44</v>
      </c>
      <c r="I2291">
        <v>17.3</v>
      </c>
      <c r="J2291" t="s">
        <v>43</v>
      </c>
      <c r="K2291">
        <v>4.4000000000000004</v>
      </c>
      <c r="L2291">
        <v>2.76</v>
      </c>
      <c r="M2291" t="s">
        <v>22</v>
      </c>
      <c r="N2291">
        <v>1913.16</v>
      </c>
      <c r="O2291" s="5">
        <f>(ScoreCard!$E$3-laptop_prices3[[#This Row],[Price ($)]])/ScoreCard!$E$3*ScoreCard!$E$5</f>
        <v>4.1149235557759711</v>
      </c>
      <c r="P2291" s="5">
        <f>laptop_prices3[[#This Row],[RAM (GB)]]/ScoreCard!$F$3*ScoreCard!$F$5</f>
        <v>3.5</v>
      </c>
      <c r="Q2291" s="5">
        <f>laptop_prices3[[#This Row],[Screen Size (inch)]]/ScoreCard!$G$3*ScoreCard!$G$5</f>
        <v>2</v>
      </c>
      <c r="R2291" s="5">
        <f>laptop_prices3[[#This Row],[Battery Life (hours)]]/ScoreCard!$H$3*ScoreCard!$H$5</f>
        <v>2.5666666666666669</v>
      </c>
      <c r="S2291" s="5">
        <f>ScoreCard!$I$3-laptop_prices3[[#This Row],[Weight (kg)]]/ScoreCard!$I$3*ScoreCard!$I$5</f>
        <v>1.922857142857143</v>
      </c>
      <c r="T2291" s="6" cm="1">
        <f t="array" ref="T2291">_xlfn.IFS(laptop_prices3[[#This Row],[Storage]]="512GB SSD", 512, laptop_prices3[[#This Row],[Storage]] = "1TB SSD", 1000, laptop_prices3[[#This Row],[Storage]] = "2TB SSD", 2000, laptop_prices3[[#This Row],[Storage]]= "256GB SSD", 256, laptop_prices3[[#This Row],[Storage]] = "1TB HDD", 1000*0.7)</f>
        <v>1000</v>
      </c>
      <c r="U2291" s="5">
        <f>laptop_prices3[[#This Row],[Storage Raw Value]]/ScoreCard!$J$3*ScoreCard!$J$5</f>
        <v>4</v>
      </c>
    </row>
    <row r="2292" spans="2:21" x14ac:dyDescent="0.2">
      <c r="B2292" s="4" cm="1">
        <f t="array" ref="B2292">SUM(laptop_prices3[[#This Row],[RAM Comp]:[Weight Comp]]+laptop_prices3[[#This Row],[Storage Comp]])</f>
        <v>27.217753922378201</v>
      </c>
      <c r="C2292">
        <v>2290</v>
      </c>
      <c r="D2292" t="s">
        <v>11</v>
      </c>
      <c r="E2292" t="s">
        <v>31</v>
      </c>
      <c r="F2292">
        <v>16</v>
      </c>
      <c r="G2292" t="s">
        <v>19</v>
      </c>
      <c r="H2292" t="s">
        <v>20</v>
      </c>
      <c r="I2292">
        <v>15.6</v>
      </c>
      <c r="J2292" t="s">
        <v>15</v>
      </c>
      <c r="K2292">
        <v>9</v>
      </c>
      <c r="L2292">
        <v>1.9</v>
      </c>
      <c r="M2292" t="s">
        <v>22</v>
      </c>
      <c r="N2292">
        <v>2059.67</v>
      </c>
      <c r="O2292" s="5">
        <f>(ScoreCard!$E$3-laptop_prices3[[#This Row],[Price ($)]])/ScoreCard!$E$3*ScoreCard!$E$5</f>
        <v>4.0471443058213081</v>
      </c>
      <c r="P2292" s="5">
        <f>laptop_prices3[[#This Row],[RAM (GB)]]/ScoreCard!$F$3*ScoreCard!$F$5</f>
        <v>1.75</v>
      </c>
      <c r="Q2292" s="5">
        <f>laptop_prices3[[#This Row],[Screen Size (inch)]]/ScoreCard!$G$3*ScoreCard!$G$5</f>
        <v>1.8034682080924855</v>
      </c>
      <c r="R2292" s="5">
        <f>laptop_prices3[[#This Row],[Battery Life (hours)]]/ScoreCard!$H$3*ScoreCard!$H$5</f>
        <v>5.25</v>
      </c>
      <c r="S2292" s="5">
        <f>ScoreCard!$I$3-laptop_prices3[[#This Row],[Weight (kg)]]/ScoreCard!$I$3*ScoreCard!$I$5</f>
        <v>2.4142857142857146</v>
      </c>
      <c r="T2292" s="6" cm="1">
        <f t="array" ref="T2292">_xlfn.IFS(laptop_prices3[[#This Row],[Storage]]="512GB SSD", 512, laptop_prices3[[#This Row],[Storage]] = "1TB SSD", 1000, laptop_prices3[[#This Row],[Storage]] = "2TB SSD", 2000, laptop_prices3[[#This Row],[Storage]]= "256GB SSD", 256, laptop_prices3[[#This Row],[Storage]] = "1TB HDD", 1000*0.7)</f>
        <v>1000</v>
      </c>
      <c r="U2292" s="5">
        <f>laptop_prices3[[#This Row],[Storage Raw Value]]/ScoreCard!$J$3*ScoreCard!$J$5</f>
        <v>4</v>
      </c>
    </row>
    <row r="2293" spans="2:21" x14ac:dyDescent="0.2">
      <c r="B2293" s="4" cm="1">
        <f t="array" ref="B2293">SUM(laptop_prices3[[#This Row],[RAM Comp]:[Weight Comp]]+laptop_prices3[[#This Row],[Storage Comp]])</f>
        <v>19.608214285714286</v>
      </c>
      <c r="C2293">
        <v>2291</v>
      </c>
      <c r="D2293" t="s">
        <v>33</v>
      </c>
      <c r="E2293" t="s">
        <v>31</v>
      </c>
      <c r="F2293">
        <v>4</v>
      </c>
      <c r="G2293" t="s">
        <v>42</v>
      </c>
      <c r="H2293" t="s">
        <v>14</v>
      </c>
      <c r="I2293">
        <v>17.3</v>
      </c>
      <c r="J2293" t="s">
        <v>21</v>
      </c>
      <c r="K2293">
        <v>6.9</v>
      </c>
      <c r="L2293">
        <v>2.72</v>
      </c>
      <c r="M2293" t="s">
        <v>22</v>
      </c>
      <c r="N2293">
        <v>590.52</v>
      </c>
      <c r="O2293" s="5">
        <f>(ScoreCard!$E$3-laptop_prices3[[#This Row],[Price ($)]])/ScoreCard!$E$3*ScoreCard!$E$5</f>
        <v>4.7268104383098262</v>
      </c>
      <c r="P2293" s="5">
        <f>laptop_prices3[[#This Row],[RAM (GB)]]/ScoreCard!$F$3*ScoreCard!$F$5</f>
        <v>0.4375</v>
      </c>
      <c r="Q2293" s="5">
        <f>laptop_prices3[[#This Row],[Screen Size (inch)]]/ScoreCard!$G$3*ScoreCard!$G$5</f>
        <v>2</v>
      </c>
      <c r="R2293" s="5">
        <f>laptop_prices3[[#This Row],[Battery Life (hours)]]/ScoreCard!$H$3*ScoreCard!$H$5</f>
        <v>4.0250000000000004</v>
      </c>
      <c r="S2293" s="5">
        <f>ScoreCard!$I$3-laptop_prices3[[#This Row],[Weight (kg)]]/ScoreCard!$I$3*ScoreCard!$I$5</f>
        <v>1.9457142857142855</v>
      </c>
      <c r="T2293" s="6" cm="1">
        <f t="array" ref="T2293">_xlfn.IFS(laptop_prices3[[#This Row],[Storage]]="512GB SSD", 512, laptop_prices3[[#This Row],[Storage]] = "1TB SSD", 1000, laptop_prices3[[#This Row],[Storage]] = "2TB SSD", 2000, laptop_prices3[[#This Row],[Storage]]= "256GB SSD", 256, laptop_prices3[[#This Row],[Storage]] = "1TB HDD", 1000*0.7)</f>
        <v>700</v>
      </c>
      <c r="U2293" s="5">
        <f>laptop_prices3[[#This Row],[Storage Raw Value]]/ScoreCard!$J$3*ScoreCard!$J$5</f>
        <v>2.8</v>
      </c>
    </row>
    <row r="2294" spans="2:21" x14ac:dyDescent="0.2">
      <c r="B2294" s="4" cm="1">
        <f t="array" ref="B2294">SUM(laptop_prices3[[#This Row],[RAM Comp]:[Weight Comp]]+laptop_prices3[[#This Row],[Storage Comp]])</f>
        <v>21.448619873382881</v>
      </c>
      <c r="C2294">
        <v>2292</v>
      </c>
      <c r="D2294" t="s">
        <v>33</v>
      </c>
      <c r="E2294" t="s">
        <v>18</v>
      </c>
      <c r="F2294">
        <v>32</v>
      </c>
      <c r="G2294" t="s">
        <v>13</v>
      </c>
      <c r="H2294" t="s">
        <v>26</v>
      </c>
      <c r="I2294">
        <v>13.3</v>
      </c>
      <c r="J2294" t="s">
        <v>43</v>
      </c>
      <c r="K2294">
        <v>10</v>
      </c>
      <c r="L2294">
        <v>1.95</v>
      </c>
      <c r="M2294" t="s">
        <v>22</v>
      </c>
      <c r="N2294">
        <v>1935.01</v>
      </c>
      <c r="O2294" s="5">
        <f>(ScoreCard!$E$3-laptop_prices3[[#This Row],[Price ($)]])/ScoreCard!$E$3*ScoreCard!$E$5</f>
        <v>4.1048151903981172</v>
      </c>
      <c r="P2294" s="5">
        <f>laptop_prices3[[#This Row],[RAM (GB)]]/ScoreCard!$F$3*ScoreCard!$F$5</f>
        <v>3.5</v>
      </c>
      <c r="Q2294" s="5">
        <f>laptop_prices3[[#This Row],[Screen Size (inch)]]/ScoreCard!$G$3*ScoreCard!$G$5</f>
        <v>1.5375722543352601</v>
      </c>
      <c r="R2294" s="5">
        <f>laptop_prices3[[#This Row],[Battery Life (hours)]]/ScoreCard!$H$3*ScoreCard!$H$5</f>
        <v>5.8333333333333339</v>
      </c>
      <c r="S2294" s="5">
        <f>ScoreCard!$I$3-laptop_prices3[[#This Row],[Weight (kg)]]/ScoreCard!$I$3*ScoreCard!$I$5</f>
        <v>2.3857142857142857</v>
      </c>
      <c r="T2294" s="6" cm="1">
        <f t="array" ref="T2294">_xlfn.IFS(laptop_prices3[[#This Row],[Storage]]="512GB SSD", 512, laptop_prices3[[#This Row],[Storage]] = "1TB SSD", 1000, laptop_prices3[[#This Row],[Storage]] = "2TB SSD", 2000, laptop_prices3[[#This Row],[Storage]]= "256GB SSD", 256, laptop_prices3[[#This Row],[Storage]] = "1TB HDD", 1000*0.7)</f>
        <v>512</v>
      </c>
      <c r="U2294" s="5">
        <f>laptop_prices3[[#This Row],[Storage Raw Value]]/ScoreCard!$J$3*ScoreCard!$J$5</f>
        <v>2.048</v>
      </c>
    </row>
    <row r="2295" spans="2:21" x14ac:dyDescent="0.2">
      <c r="B2295" s="4" cm="1">
        <f t="array" ref="B2295">SUM(laptop_prices3[[#This Row],[RAM Comp]:[Weight Comp]]+laptop_prices3[[#This Row],[Storage Comp]])</f>
        <v>42.780306220754198</v>
      </c>
      <c r="C2295">
        <v>2293</v>
      </c>
      <c r="D2295" t="s">
        <v>34</v>
      </c>
      <c r="E2295" t="s">
        <v>18</v>
      </c>
      <c r="F2295">
        <v>4</v>
      </c>
      <c r="G2295" t="s">
        <v>25</v>
      </c>
      <c r="H2295" t="s">
        <v>35</v>
      </c>
      <c r="I2295">
        <v>16</v>
      </c>
      <c r="J2295" t="s">
        <v>21</v>
      </c>
      <c r="K2295">
        <v>11.9</v>
      </c>
      <c r="L2295">
        <v>3.41</v>
      </c>
      <c r="M2295" t="s">
        <v>22</v>
      </c>
      <c r="N2295">
        <v>923.15</v>
      </c>
      <c r="O2295" s="5">
        <f>(ScoreCard!$E$3-laptop_prices3[[#This Row],[Price ($)]])/ScoreCard!$E$3*ScoreCard!$E$5</f>
        <v>4.572927345603393</v>
      </c>
      <c r="P2295" s="5">
        <f>laptop_prices3[[#This Row],[RAM (GB)]]/ScoreCard!$F$3*ScoreCard!$F$5</f>
        <v>0.4375</v>
      </c>
      <c r="Q2295" s="5">
        <f>laptop_prices3[[#This Row],[Screen Size (inch)]]/ScoreCard!$G$3*ScoreCard!$G$5</f>
        <v>1.8497109826589595</v>
      </c>
      <c r="R2295" s="5">
        <f>laptop_prices3[[#This Row],[Battery Life (hours)]]/ScoreCard!$H$3*ScoreCard!$H$5</f>
        <v>6.9416666666666664</v>
      </c>
      <c r="S2295" s="5">
        <f>ScoreCard!$I$3-laptop_prices3[[#This Row],[Weight (kg)]]/ScoreCard!$I$3*ScoreCard!$I$5</f>
        <v>1.5514285714285714</v>
      </c>
      <c r="T2295" s="6" cm="1">
        <f t="array" ref="T2295">_xlfn.IFS(laptop_prices3[[#This Row],[Storage]]="512GB SSD", 512, laptop_prices3[[#This Row],[Storage]] = "1TB SSD", 1000, laptop_prices3[[#This Row],[Storage]] = "2TB SSD", 2000, laptop_prices3[[#This Row],[Storage]]= "256GB SSD", 256, laptop_prices3[[#This Row],[Storage]] = "1TB HDD", 1000*0.7)</f>
        <v>2000</v>
      </c>
      <c r="U2295" s="5">
        <f>laptop_prices3[[#This Row],[Storage Raw Value]]/ScoreCard!$J$3*ScoreCard!$J$5</f>
        <v>8</v>
      </c>
    </row>
    <row r="2296" spans="2:21" x14ac:dyDescent="0.2">
      <c r="B2296" s="4" cm="1">
        <f t="array" ref="B2296">SUM(laptop_prices3[[#This Row],[RAM Comp]:[Weight Comp]]+laptop_prices3[[#This Row],[Storage Comp]])</f>
        <v>28.953706303330584</v>
      </c>
      <c r="C2296">
        <v>2294</v>
      </c>
      <c r="D2296" t="s">
        <v>47</v>
      </c>
      <c r="E2296" t="s">
        <v>48</v>
      </c>
      <c r="F2296">
        <v>16</v>
      </c>
      <c r="G2296" t="s">
        <v>19</v>
      </c>
      <c r="H2296" t="s">
        <v>35</v>
      </c>
      <c r="I2296">
        <v>15.6</v>
      </c>
      <c r="J2296" t="s">
        <v>15</v>
      </c>
      <c r="K2296">
        <v>11.3</v>
      </c>
      <c r="L2296">
        <v>1.21</v>
      </c>
      <c r="M2296" t="s">
        <v>30</v>
      </c>
      <c r="N2296">
        <v>2608.98</v>
      </c>
      <c r="O2296" s="5">
        <f>(ScoreCard!$E$3-laptop_prices3[[#This Row],[Price ($)]])/ScoreCard!$E$3*ScoreCard!$E$5</f>
        <v>3.7930195375966425</v>
      </c>
      <c r="P2296" s="5">
        <f>laptop_prices3[[#This Row],[RAM (GB)]]/ScoreCard!$F$3*ScoreCard!$F$5</f>
        <v>1.75</v>
      </c>
      <c r="Q2296" s="5">
        <f>laptop_prices3[[#This Row],[Screen Size (inch)]]/ScoreCard!$G$3*ScoreCard!$G$5</f>
        <v>1.8034682080924855</v>
      </c>
      <c r="R2296" s="5">
        <f>laptop_prices3[[#This Row],[Battery Life (hours)]]/ScoreCard!$H$3*ScoreCard!$H$5</f>
        <v>6.5916666666666677</v>
      </c>
      <c r="S2296" s="5">
        <f>ScoreCard!$I$3-laptop_prices3[[#This Row],[Weight (kg)]]/ScoreCard!$I$3*ScoreCard!$I$5</f>
        <v>2.8085714285714287</v>
      </c>
      <c r="T2296" s="6" cm="1">
        <f t="array" ref="T2296">_xlfn.IFS(laptop_prices3[[#This Row],[Storage]]="512GB SSD", 512, laptop_prices3[[#This Row],[Storage]] = "1TB SSD", 1000, laptop_prices3[[#This Row],[Storage]] = "2TB SSD", 2000, laptop_prices3[[#This Row],[Storage]]= "256GB SSD", 256, laptop_prices3[[#This Row],[Storage]] = "1TB HDD", 1000*0.7)</f>
        <v>1000</v>
      </c>
      <c r="U2296" s="5">
        <f>laptop_prices3[[#This Row],[Storage Raw Value]]/ScoreCard!$J$3*ScoreCard!$J$5</f>
        <v>4</v>
      </c>
    </row>
    <row r="2297" spans="2:21" x14ac:dyDescent="0.2">
      <c r="B2297" s="4" cm="1">
        <f t="array" ref="B2297">SUM(laptop_prices3[[#This Row],[RAM Comp]:[Weight Comp]]+laptop_prices3[[#This Row],[Storage Comp]])</f>
        <v>24.698616157445638</v>
      </c>
      <c r="C2297">
        <v>2295</v>
      </c>
      <c r="D2297" t="s">
        <v>38</v>
      </c>
      <c r="E2297" t="s">
        <v>37</v>
      </c>
      <c r="F2297">
        <v>4</v>
      </c>
      <c r="G2297" t="s">
        <v>19</v>
      </c>
      <c r="H2297" t="s">
        <v>26</v>
      </c>
      <c r="I2297">
        <v>14</v>
      </c>
      <c r="J2297" t="s">
        <v>21</v>
      </c>
      <c r="K2297">
        <v>6.7</v>
      </c>
      <c r="L2297">
        <v>1.34</v>
      </c>
      <c r="M2297" t="s">
        <v>30</v>
      </c>
      <c r="N2297">
        <v>1215.97</v>
      </c>
      <c r="O2297" s="5">
        <f>(ScoreCard!$E$3-laptop_prices3[[#This Row],[Price ($)]])/ScoreCard!$E$3*ScoreCard!$E$5</f>
        <v>4.4374613707776174</v>
      </c>
      <c r="P2297" s="5">
        <f>laptop_prices3[[#This Row],[RAM (GB)]]/ScoreCard!$F$3*ScoreCard!$F$5</f>
        <v>0.4375</v>
      </c>
      <c r="Q2297" s="5">
        <f>laptop_prices3[[#This Row],[Screen Size (inch)]]/ScoreCard!$G$3*ScoreCard!$G$5</f>
        <v>1.6184971098265895</v>
      </c>
      <c r="R2297" s="5">
        <f>laptop_prices3[[#This Row],[Battery Life (hours)]]/ScoreCard!$H$3*ScoreCard!$H$5</f>
        <v>3.9083333333333332</v>
      </c>
      <c r="S2297" s="5">
        <f>ScoreCard!$I$3-laptop_prices3[[#This Row],[Weight (kg)]]/ScoreCard!$I$3*ScoreCard!$I$5</f>
        <v>2.734285714285714</v>
      </c>
      <c r="T2297" s="6" cm="1">
        <f t="array" ref="T2297">_xlfn.IFS(laptop_prices3[[#This Row],[Storage]]="512GB SSD", 512, laptop_prices3[[#This Row],[Storage]] = "1TB SSD", 1000, laptop_prices3[[#This Row],[Storage]] = "2TB SSD", 2000, laptop_prices3[[#This Row],[Storage]]= "256GB SSD", 256, laptop_prices3[[#This Row],[Storage]] = "1TB HDD", 1000*0.7)</f>
        <v>1000</v>
      </c>
      <c r="U2297" s="5">
        <f>laptop_prices3[[#This Row],[Storage Raw Value]]/ScoreCard!$J$3*ScoreCard!$J$5</f>
        <v>4</v>
      </c>
    </row>
    <row r="2298" spans="2:21" x14ac:dyDescent="0.2">
      <c r="B2298" s="4" cm="1">
        <f t="array" ref="B2298">SUM(laptop_prices3[[#This Row],[RAM Comp]:[Weight Comp]]+laptop_prices3[[#This Row],[Storage Comp]])</f>
        <v>24.129238921001928</v>
      </c>
      <c r="C2298">
        <v>2296</v>
      </c>
      <c r="D2298" t="s">
        <v>23</v>
      </c>
      <c r="E2298" t="s">
        <v>18</v>
      </c>
      <c r="F2298">
        <v>8</v>
      </c>
      <c r="G2298" t="s">
        <v>19</v>
      </c>
      <c r="H2298" t="s">
        <v>32</v>
      </c>
      <c r="I2298">
        <v>13.3</v>
      </c>
      <c r="J2298" t="s">
        <v>21</v>
      </c>
      <c r="K2298">
        <v>6.2</v>
      </c>
      <c r="L2298">
        <v>2.4500000000000002</v>
      </c>
      <c r="M2298" t="s">
        <v>46</v>
      </c>
      <c r="N2298">
        <v>963.99</v>
      </c>
      <c r="O2298" s="5">
        <f>(ScoreCard!$E$3-laptop_prices3[[#This Row],[Price ($)]])/ScoreCard!$E$3*ScoreCard!$E$5</f>
        <v>4.5540337235424522</v>
      </c>
      <c r="P2298" s="5">
        <f>laptop_prices3[[#This Row],[RAM (GB)]]/ScoreCard!$F$3*ScoreCard!$F$5</f>
        <v>0.875</v>
      </c>
      <c r="Q2298" s="5">
        <f>laptop_prices3[[#This Row],[Screen Size (inch)]]/ScoreCard!$G$3*ScoreCard!$G$5</f>
        <v>1.5375722543352601</v>
      </c>
      <c r="R2298" s="5">
        <f>laptop_prices3[[#This Row],[Battery Life (hours)]]/ScoreCard!$H$3*ScoreCard!$H$5</f>
        <v>3.6166666666666671</v>
      </c>
      <c r="S2298" s="5">
        <f>ScoreCard!$I$3-laptop_prices3[[#This Row],[Weight (kg)]]/ScoreCard!$I$3*ScoreCard!$I$5</f>
        <v>2.0999999999999996</v>
      </c>
      <c r="T2298" s="6" cm="1">
        <f t="array" ref="T2298">_xlfn.IFS(laptop_prices3[[#This Row],[Storage]]="512GB SSD", 512, laptop_prices3[[#This Row],[Storage]] = "1TB SSD", 1000, laptop_prices3[[#This Row],[Storage]] = "2TB SSD", 2000, laptop_prices3[[#This Row],[Storage]]= "256GB SSD", 256, laptop_prices3[[#This Row],[Storage]] = "1TB HDD", 1000*0.7)</f>
        <v>1000</v>
      </c>
      <c r="U2298" s="5">
        <f>laptop_prices3[[#This Row],[Storage Raw Value]]/ScoreCard!$J$3*ScoreCard!$J$5</f>
        <v>4</v>
      </c>
    </row>
    <row r="2299" spans="2:21" x14ac:dyDescent="0.2">
      <c r="B2299" s="4" cm="1">
        <f t="array" ref="B2299">SUM(laptop_prices3[[#This Row],[RAM Comp]:[Weight Comp]]+laptop_prices3[[#This Row],[Storage Comp]])</f>
        <v>40.169119873382883</v>
      </c>
      <c r="C2299">
        <v>2297</v>
      </c>
      <c r="D2299" t="s">
        <v>38</v>
      </c>
      <c r="E2299" t="s">
        <v>12</v>
      </c>
      <c r="F2299">
        <v>4</v>
      </c>
      <c r="G2299" t="s">
        <v>25</v>
      </c>
      <c r="H2299" t="s">
        <v>14</v>
      </c>
      <c r="I2299">
        <v>13.3</v>
      </c>
      <c r="J2299" t="s">
        <v>21</v>
      </c>
      <c r="K2299">
        <v>7.9</v>
      </c>
      <c r="L2299">
        <v>3.35</v>
      </c>
      <c r="M2299" t="s">
        <v>30</v>
      </c>
      <c r="N2299">
        <v>634.09</v>
      </c>
      <c r="O2299" s="5">
        <f>(ScoreCard!$E$3-laptop_prices3[[#This Row],[Price ($)]])/ScoreCard!$E$3*ScoreCard!$E$5</f>
        <v>4.7066538488584255</v>
      </c>
      <c r="P2299" s="5">
        <f>laptop_prices3[[#This Row],[RAM (GB)]]/ScoreCard!$F$3*ScoreCard!$F$5</f>
        <v>0.4375</v>
      </c>
      <c r="Q2299" s="5">
        <f>laptop_prices3[[#This Row],[Screen Size (inch)]]/ScoreCard!$G$3*ScoreCard!$G$5</f>
        <v>1.5375722543352601</v>
      </c>
      <c r="R2299" s="5">
        <f>laptop_prices3[[#This Row],[Battery Life (hours)]]/ScoreCard!$H$3*ScoreCard!$H$5</f>
        <v>4.6083333333333334</v>
      </c>
      <c r="S2299" s="5">
        <f>ScoreCard!$I$3-laptop_prices3[[#This Row],[Weight (kg)]]/ScoreCard!$I$3*ScoreCard!$I$5</f>
        <v>1.5857142857142856</v>
      </c>
      <c r="T2299" s="6" cm="1">
        <f t="array" ref="T2299">_xlfn.IFS(laptop_prices3[[#This Row],[Storage]]="512GB SSD", 512, laptop_prices3[[#This Row],[Storage]] = "1TB SSD", 1000, laptop_prices3[[#This Row],[Storage]] = "2TB SSD", 2000, laptop_prices3[[#This Row],[Storage]]= "256GB SSD", 256, laptop_prices3[[#This Row],[Storage]] = "1TB HDD", 1000*0.7)</f>
        <v>2000</v>
      </c>
      <c r="U2299" s="5">
        <f>laptop_prices3[[#This Row],[Storage Raw Value]]/ScoreCard!$J$3*ScoreCard!$J$5</f>
        <v>8</v>
      </c>
    </row>
    <row r="2300" spans="2:21" x14ac:dyDescent="0.2">
      <c r="B2300" s="4" cm="1">
        <f t="array" ref="B2300">SUM(laptop_prices3[[#This Row],[RAM Comp]:[Weight Comp]]+laptop_prices3[[#This Row],[Storage Comp]])</f>
        <v>45.268973300302783</v>
      </c>
      <c r="C2300">
        <v>2298</v>
      </c>
      <c r="D2300" t="s">
        <v>36</v>
      </c>
      <c r="E2300" t="s">
        <v>37</v>
      </c>
      <c r="F2300">
        <v>32</v>
      </c>
      <c r="G2300" t="s">
        <v>25</v>
      </c>
      <c r="H2300" t="s">
        <v>26</v>
      </c>
      <c r="I2300">
        <v>14</v>
      </c>
      <c r="J2300" t="s">
        <v>21</v>
      </c>
      <c r="K2300">
        <v>10</v>
      </c>
      <c r="L2300">
        <v>2.0699999999999998</v>
      </c>
      <c r="M2300" t="s">
        <v>22</v>
      </c>
      <c r="N2300">
        <v>2321.0700000000002</v>
      </c>
      <c r="O2300" s="5">
        <f>(ScoreCard!$E$3-laptop_prices3[[#This Row],[Price ($)]])/ScoreCard!$E$3*ScoreCard!$E$5</f>
        <v>3.9262140216212615</v>
      </c>
      <c r="P2300" s="5">
        <f>laptop_prices3[[#This Row],[RAM (GB)]]/ScoreCard!$F$3*ScoreCard!$F$5</f>
        <v>3.5</v>
      </c>
      <c r="Q2300" s="5">
        <f>laptop_prices3[[#This Row],[Screen Size (inch)]]/ScoreCard!$G$3*ScoreCard!$G$5</f>
        <v>1.6184971098265895</v>
      </c>
      <c r="R2300" s="5">
        <f>laptop_prices3[[#This Row],[Battery Life (hours)]]/ScoreCard!$H$3*ScoreCard!$H$5</f>
        <v>5.8333333333333339</v>
      </c>
      <c r="S2300" s="5">
        <f>ScoreCard!$I$3-laptop_prices3[[#This Row],[Weight (kg)]]/ScoreCard!$I$3*ScoreCard!$I$5</f>
        <v>2.3171428571428572</v>
      </c>
      <c r="T2300" s="6" cm="1">
        <f t="array" ref="T2300">_xlfn.IFS(laptop_prices3[[#This Row],[Storage]]="512GB SSD", 512, laptop_prices3[[#This Row],[Storage]] = "1TB SSD", 1000, laptop_prices3[[#This Row],[Storage]] = "2TB SSD", 2000, laptop_prices3[[#This Row],[Storage]]= "256GB SSD", 256, laptop_prices3[[#This Row],[Storage]] = "1TB HDD", 1000*0.7)</f>
        <v>2000</v>
      </c>
      <c r="U2300" s="5">
        <f>laptop_prices3[[#This Row],[Storage Raw Value]]/ScoreCard!$J$3*ScoreCard!$J$5</f>
        <v>8</v>
      </c>
    </row>
    <row r="2301" spans="2:21" x14ac:dyDescent="0.2">
      <c r="B2301" s="4" cm="1">
        <f t="array" ref="B2301">SUM(laptop_prices3[[#This Row],[RAM Comp]:[Weight Comp]]+laptop_prices3[[#This Row],[Storage Comp]])</f>
        <v>23.319715111478114</v>
      </c>
      <c r="C2301">
        <v>2299</v>
      </c>
      <c r="D2301" t="s">
        <v>23</v>
      </c>
      <c r="E2301" t="s">
        <v>41</v>
      </c>
      <c r="F2301">
        <v>8</v>
      </c>
      <c r="G2301" t="s">
        <v>19</v>
      </c>
      <c r="H2301" t="s">
        <v>44</v>
      </c>
      <c r="I2301">
        <v>13.3</v>
      </c>
      <c r="J2301" t="s">
        <v>27</v>
      </c>
      <c r="K2301">
        <v>5.4</v>
      </c>
      <c r="L2301">
        <v>3.05</v>
      </c>
      <c r="M2301" t="s">
        <v>16</v>
      </c>
      <c r="N2301">
        <v>1747.36</v>
      </c>
      <c r="O2301" s="5">
        <f>(ScoreCard!$E$3-laptop_prices3[[#This Row],[Price ($)]])/ScoreCard!$E$3*ScoreCard!$E$5</f>
        <v>4.1916268500390448</v>
      </c>
      <c r="P2301" s="5">
        <f>laptop_prices3[[#This Row],[RAM (GB)]]/ScoreCard!$F$3*ScoreCard!$F$5</f>
        <v>0.875</v>
      </c>
      <c r="Q2301" s="5">
        <f>laptop_prices3[[#This Row],[Screen Size (inch)]]/ScoreCard!$G$3*ScoreCard!$G$5</f>
        <v>1.5375722543352601</v>
      </c>
      <c r="R2301" s="5">
        <f>laptop_prices3[[#This Row],[Battery Life (hours)]]/ScoreCard!$H$3*ScoreCard!$H$5</f>
        <v>3.15</v>
      </c>
      <c r="S2301" s="5">
        <f>ScoreCard!$I$3-laptop_prices3[[#This Row],[Weight (kg)]]/ScoreCard!$I$3*ScoreCard!$I$5</f>
        <v>1.7571428571428573</v>
      </c>
      <c r="T2301" s="6" cm="1">
        <f t="array" ref="T2301">_xlfn.IFS(laptop_prices3[[#This Row],[Storage]]="512GB SSD", 512, laptop_prices3[[#This Row],[Storage]] = "1TB SSD", 1000, laptop_prices3[[#This Row],[Storage]] = "2TB SSD", 2000, laptop_prices3[[#This Row],[Storage]]= "256GB SSD", 256, laptop_prices3[[#This Row],[Storage]] = "1TB HDD", 1000*0.7)</f>
        <v>1000</v>
      </c>
      <c r="U2301" s="5">
        <f>laptop_prices3[[#This Row],[Storage Raw Value]]/ScoreCard!$J$3*ScoreCard!$J$5</f>
        <v>4</v>
      </c>
    </row>
    <row r="2302" spans="2:21" x14ac:dyDescent="0.2">
      <c r="B2302" s="4" cm="1">
        <f t="array" ref="B2302">SUM(laptop_prices3[[#This Row],[RAM Comp]:[Weight Comp]]+laptop_prices3[[#This Row],[Storage Comp]])</f>
        <v>23.814472887420862</v>
      </c>
      <c r="C2302">
        <v>2300</v>
      </c>
      <c r="D2302" t="s">
        <v>34</v>
      </c>
      <c r="E2302" t="s">
        <v>31</v>
      </c>
      <c r="F2302">
        <v>8</v>
      </c>
      <c r="G2302" t="s">
        <v>19</v>
      </c>
      <c r="H2302" t="s">
        <v>26</v>
      </c>
      <c r="I2302">
        <v>16</v>
      </c>
      <c r="J2302" t="s">
        <v>27</v>
      </c>
      <c r="K2302">
        <v>4.9000000000000004</v>
      </c>
      <c r="L2302">
        <v>2.2200000000000002</v>
      </c>
      <c r="M2302" t="s">
        <v>46</v>
      </c>
      <c r="N2302">
        <v>1477.42</v>
      </c>
      <c r="O2302" s="5">
        <f>(ScoreCard!$E$3-laptop_prices3[[#This Row],[Price ($)]])/ScoreCard!$E$3*ScoreCard!$E$5</f>
        <v>4.3165079553066841</v>
      </c>
      <c r="P2302" s="5">
        <f>laptop_prices3[[#This Row],[RAM (GB)]]/ScoreCard!$F$3*ScoreCard!$F$5</f>
        <v>0.875</v>
      </c>
      <c r="Q2302" s="5">
        <f>laptop_prices3[[#This Row],[Screen Size (inch)]]/ScoreCard!$G$3*ScoreCard!$G$5</f>
        <v>1.8497109826589595</v>
      </c>
      <c r="R2302" s="5">
        <f>laptop_prices3[[#This Row],[Battery Life (hours)]]/ScoreCard!$H$3*ScoreCard!$H$5</f>
        <v>2.8583333333333338</v>
      </c>
      <c r="S2302" s="5">
        <f>ScoreCard!$I$3-laptop_prices3[[#This Row],[Weight (kg)]]/ScoreCard!$I$3*ScoreCard!$I$5</f>
        <v>2.2314285714285713</v>
      </c>
      <c r="T2302" s="6" cm="1">
        <f t="array" ref="T2302">_xlfn.IFS(laptop_prices3[[#This Row],[Storage]]="512GB SSD", 512, laptop_prices3[[#This Row],[Storage]] = "1TB SSD", 1000, laptop_prices3[[#This Row],[Storage]] = "2TB SSD", 2000, laptop_prices3[[#This Row],[Storage]]= "256GB SSD", 256, laptop_prices3[[#This Row],[Storage]] = "1TB HDD", 1000*0.7)</f>
        <v>1000</v>
      </c>
      <c r="U2302" s="5">
        <f>laptop_prices3[[#This Row],[Storage Raw Value]]/ScoreCard!$J$3*ScoreCard!$J$5</f>
        <v>4</v>
      </c>
    </row>
    <row r="2303" spans="2:21" x14ac:dyDescent="0.2">
      <c r="B2303" s="4" cm="1">
        <f t="array" ref="B2303">SUM(laptop_prices3[[#This Row],[RAM Comp]:[Weight Comp]]+laptop_prices3[[#This Row],[Storage Comp]])</f>
        <v>17.874782824112305</v>
      </c>
      <c r="C2303">
        <v>2301</v>
      </c>
      <c r="D2303" t="s">
        <v>36</v>
      </c>
      <c r="E2303" t="s">
        <v>37</v>
      </c>
      <c r="F2303">
        <v>16</v>
      </c>
      <c r="G2303" t="s">
        <v>13</v>
      </c>
      <c r="H2303" t="s">
        <v>20</v>
      </c>
      <c r="I2303">
        <v>14</v>
      </c>
      <c r="J2303" t="s">
        <v>21</v>
      </c>
      <c r="K2303">
        <v>6</v>
      </c>
      <c r="L2303">
        <v>1.2</v>
      </c>
      <c r="M2303" t="s">
        <v>22</v>
      </c>
      <c r="N2303">
        <v>1790.81</v>
      </c>
      <c r="O2303" s="5">
        <f>(ScoreCard!$E$3-laptop_prices3[[#This Row],[Price ($)]])/ScoreCard!$E$3*ScoreCard!$E$5</f>
        <v>4.1715257756377753</v>
      </c>
      <c r="P2303" s="5">
        <f>laptop_prices3[[#This Row],[RAM (GB)]]/ScoreCard!$F$3*ScoreCard!$F$5</f>
        <v>1.75</v>
      </c>
      <c r="Q2303" s="5">
        <f>laptop_prices3[[#This Row],[Screen Size (inch)]]/ScoreCard!$G$3*ScoreCard!$G$5</f>
        <v>1.6184971098265895</v>
      </c>
      <c r="R2303" s="5">
        <f>laptop_prices3[[#This Row],[Battery Life (hours)]]/ScoreCard!$H$3*ScoreCard!$H$5</f>
        <v>3.5</v>
      </c>
      <c r="S2303" s="5">
        <f>ScoreCard!$I$3-laptop_prices3[[#This Row],[Weight (kg)]]/ScoreCard!$I$3*ScoreCard!$I$5</f>
        <v>2.8142857142857141</v>
      </c>
      <c r="T2303" s="6" cm="1">
        <f t="array" ref="T2303">_xlfn.IFS(laptop_prices3[[#This Row],[Storage]]="512GB SSD", 512, laptop_prices3[[#This Row],[Storage]] = "1TB SSD", 1000, laptop_prices3[[#This Row],[Storage]] = "2TB SSD", 2000, laptop_prices3[[#This Row],[Storage]]= "256GB SSD", 256, laptop_prices3[[#This Row],[Storage]] = "1TB HDD", 1000*0.7)</f>
        <v>512</v>
      </c>
      <c r="U2303" s="5">
        <f>laptop_prices3[[#This Row],[Storage Raw Value]]/ScoreCard!$J$3*ScoreCard!$J$5</f>
        <v>2.048</v>
      </c>
    </row>
    <row r="2304" spans="2:21" x14ac:dyDescent="0.2">
      <c r="B2304" s="4" cm="1">
        <f t="array" ref="B2304">SUM(laptop_prices3[[#This Row],[RAM Comp]:[Weight Comp]]+laptop_prices3[[#This Row],[Storage Comp]])</f>
        <v>16.318592347921829</v>
      </c>
      <c r="C2304">
        <v>2302</v>
      </c>
      <c r="D2304" t="s">
        <v>38</v>
      </c>
      <c r="E2304" t="s">
        <v>41</v>
      </c>
      <c r="F2304">
        <v>8</v>
      </c>
      <c r="G2304" t="s">
        <v>13</v>
      </c>
      <c r="H2304" t="s">
        <v>35</v>
      </c>
      <c r="I2304">
        <v>14</v>
      </c>
      <c r="J2304" t="s">
        <v>21</v>
      </c>
      <c r="K2304">
        <v>5.9</v>
      </c>
      <c r="L2304">
        <v>2.29</v>
      </c>
      <c r="M2304" t="s">
        <v>16</v>
      </c>
      <c r="N2304">
        <v>1514.93</v>
      </c>
      <c r="O2304" s="5">
        <f>(ScoreCard!$E$3-laptop_prices3[[#This Row],[Price ($)]])/ScoreCard!$E$3*ScoreCard!$E$5</f>
        <v>4.2991548758868525</v>
      </c>
      <c r="P2304" s="5">
        <f>laptop_prices3[[#This Row],[RAM (GB)]]/ScoreCard!$F$3*ScoreCard!$F$5</f>
        <v>0.875</v>
      </c>
      <c r="Q2304" s="5">
        <f>laptop_prices3[[#This Row],[Screen Size (inch)]]/ScoreCard!$G$3*ScoreCard!$G$5</f>
        <v>1.6184971098265895</v>
      </c>
      <c r="R2304" s="5">
        <f>laptop_prices3[[#This Row],[Battery Life (hours)]]/ScoreCard!$H$3*ScoreCard!$H$5</f>
        <v>3.4416666666666669</v>
      </c>
      <c r="S2304" s="5">
        <f>ScoreCard!$I$3-laptop_prices3[[#This Row],[Weight (kg)]]/ScoreCard!$I$3*ScoreCard!$I$5</f>
        <v>2.1914285714285713</v>
      </c>
      <c r="T2304" s="6" cm="1">
        <f t="array" ref="T2304">_xlfn.IFS(laptop_prices3[[#This Row],[Storage]]="512GB SSD", 512, laptop_prices3[[#This Row],[Storage]] = "1TB SSD", 1000, laptop_prices3[[#This Row],[Storage]] = "2TB SSD", 2000, laptop_prices3[[#This Row],[Storage]]= "256GB SSD", 256, laptop_prices3[[#This Row],[Storage]] = "1TB HDD", 1000*0.7)</f>
        <v>512</v>
      </c>
      <c r="U2304" s="5">
        <f>laptop_prices3[[#This Row],[Storage Raw Value]]/ScoreCard!$J$3*ScoreCard!$J$5</f>
        <v>2.048</v>
      </c>
    </row>
    <row r="2305" spans="2:21" x14ac:dyDescent="0.2">
      <c r="B2305" s="4" cm="1">
        <f t="array" ref="B2305">SUM(laptop_prices3[[#This Row],[RAM Comp]:[Weight Comp]]+laptop_prices3[[#This Row],[Storage Comp]])</f>
        <v>40.952277731902008</v>
      </c>
      <c r="C2305">
        <v>2303</v>
      </c>
      <c r="D2305" t="s">
        <v>47</v>
      </c>
      <c r="E2305" t="s">
        <v>24</v>
      </c>
      <c r="F2305">
        <v>16</v>
      </c>
      <c r="G2305" t="s">
        <v>25</v>
      </c>
      <c r="H2305" t="s">
        <v>20</v>
      </c>
      <c r="I2305">
        <v>15.6</v>
      </c>
      <c r="J2305" t="s">
        <v>21</v>
      </c>
      <c r="K2305">
        <v>5.9</v>
      </c>
      <c r="L2305">
        <v>2.7</v>
      </c>
      <c r="M2305" t="s">
        <v>22</v>
      </c>
      <c r="N2305">
        <v>1291.0999999999999</v>
      </c>
      <c r="O2305" s="5">
        <f>(ScoreCard!$E$3-laptop_prices3[[#This Row],[Price ($)]])/ScoreCard!$E$3*ScoreCard!$E$5</f>
        <v>4.4027043231420038</v>
      </c>
      <c r="P2305" s="5">
        <f>laptop_prices3[[#This Row],[RAM (GB)]]/ScoreCard!$F$3*ScoreCard!$F$5</f>
        <v>1.75</v>
      </c>
      <c r="Q2305" s="5">
        <f>laptop_prices3[[#This Row],[Screen Size (inch)]]/ScoreCard!$G$3*ScoreCard!$G$5</f>
        <v>1.8034682080924855</v>
      </c>
      <c r="R2305" s="5">
        <f>laptop_prices3[[#This Row],[Battery Life (hours)]]/ScoreCard!$H$3*ScoreCard!$H$5</f>
        <v>3.4416666666666669</v>
      </c>
      <c r="S2305" s="5">
        <f>ScoreCard!$I$3-laptop_prices3[[#This Row],[Weight (kg)]]/ScoreCard!$I$3*ScoreCard!$I$5</f>
        <v>1.9571428571428571</v>
      </c>
      <c r="T2305" s="6" cm="1">
        <f t="array" ref="T2305">_xlfn.IFS(laptop_prices3[[#This Row],[Storage]]="512GB SSD", 512, laptop_prices3[[#This Row],[Storage]] = "1TB SSD", 1000, laptop_prices3[[#This Row],[Storage]] = "2TB SSD", 2000, laptop_prices3[[#This Row],[Storage]]= "256GB SSD", 256, laptop_prices3[[#This Row],[Storage]] = "1TB HDD", 1000*0.7)</f>
        <v>2000</v>
      </c>
      <c r="U2305" s="5">
        <f>laptop_prices3[[#This Row],[Storage Raw Value]]/ScoreCard!$J$3*ScoreCard!$J$5</f>
        <v>8</v>
      </c>
    </row>
    <row r="2306" spans="2:21" x14ac:dyDescent="0.2">
      <c r="B2306" s="4" cm="1">
        <f t="array" ref="B2306">SUM(laptop_prices3[[#This Row],[RAM Comp]:[Weight Comp]]+laptop_prices3[[#This Row],[Storage Comp]])</f>
        <v>26.31066336361134</v>
      </c>
      <c r="C2306">
        <v>2304</v>
      </c>
      <c r="D2306" t="s">
        <v>47</v>
      </c>
      <c r="E2306" t="s">
        <v>39</v>
      </c>
      <c r="F2306">
        <v>16</v>
      </c>
      <c r="G2306" t="s">
        <v>19</v>
      </c>
      <c r="H2306" t="s">
        <v>32</v>
      </c>
      <c r="I2306">
        <v>16</v>
      </c>
      <c r="J2306" t="s">
        <v>15</v>
      </c>
      <c r="K2306">
        <v>8.6</v>
      </c>
      <c r="L2306">
        <v>3.16</v>
      </c>
      <c r="M2306" t="s">
        <v>16</v>
      </c>
      <c r="N2306">
        <v>2005.94</v>
      </c>
      <c r="O2306" s="5">
        <f>(ScoreCard!$E$3-laptop_prices3[[#This Row],[Price ($)]])/ScoreCard!$E$3*ScoreCard!$E$5</f>
        <v>4.0720011695170557</v>
      </c>
      <c r="P2306" s="5">
        <f>laptop_prices3[[#This Row],[RAM (GB)]]/ScoreCard!$F$3*ScoreCard!$F$5</f>
        <v>1.75</v>
      </c>
      <c r="Q2306" s="5">
        <f>laptop_prices3[[#This Row],[Screen Size (inch)]]/ScoreCard!$G$3*ScoreCard!$G$5</f>
        <v>1.8497109826589595</v>
      </c>
      <c r="R2306" s="5">
        <f>laptop_prices3[[#This Row],[Battery Life (hours)]]/ScoreCard!$H$3*ScoreCard!$H$5</f>
        <v>5.0166666666666666</v>
      </c>
      <c r="S2306" s="5">
        <f>ScoreCard!$I$3-laptop_prices3[[#This Row],[Weight (kg)]]/ScoreCard!$I$3*ScoreCard!$I$5</f>
        <v>1.6942857142857142</v>
      </c>
      <c r="T2306" s="6" cm="1">
        <f t="array" ref="T2306">_xlfn.IFS(laptop_prices3[[#This Row],[Storage]]="512GB SSD", 512, laptop_prices3[[#This Row],[Storage]] = "1TB SSD", 1000, laptop_prices3[[#This Row],[Storage]] = "2TB SSD", 2000, laptop_prices3[[#This Row],[Storage]]= "256GB SSD", 256, laptop_prices3[[#This Row],[Storage]] = "1TB HDD", 1000*0.7)</f>
        <v>1000</v>
      </c>
      <c r="U2306" s="5">
        <f>laptop_prices3[[#This Row],[Storage Raw Value]]/ScoreCard!$J$3*ScoreCard!$J$5</f>
        <v>4</v>
      </c>
    </row>
    <row r="2307" spans="2:21" x14ac:dyDescent="0.2">
      <c r="B2307" s="4" cm="1">
        <f t="array" ref="B2307">SUM(laptop_prices3[[#This Row],[RAM Comp]:[Weight Comp]]+laptop_prices3[[#This Row],[Storage Comp]])</f>
        <v>44.906853839801812</v>
      </c>
      <c r="C2307">
        <v>2305</v>
      </c>
      <c r="D2307" t="s">
        <v>11</v>
      </c>
      <c r="E2307" t="s">
        <v>37</v>
      </c>
      <c r="F2307">
        <v>32</v>
      </c>
      <c r="G2307" t="s">
        <v>25</v>
      </c>
      <c r="H2307" t="s">
        <v>20</v>
      </c>
      <c r="I2307">
        <v>16</v>
      </c>
      <c r="J2307" t="s">
        <v>27</v>
      </c>
      <c r="K2307">
        <v>9.6</v>
      </c>
      <c r="L2307">
        <v>2.7</v>
      </c>
      <c r="M2307" t="s">
        <v>22</v>
      </c>
      <c r="N2307">
        <v>7207.3</v>
      </c>
      <c r="O2307" s="5">
        <f>(ScoreCard!$E$3-laptop_prices3[[#This Row],[Price ($)]])/ScoreCard!$E$3*ScoreCard!$E$5</f>
        <v>1.6657198266450033</v>
      </c>
      <c r="P2307" s="5">
        <f>laptop_prices3[[#This Row],[RAM (GB)]]/ScoreCard!$F$3*ScoreCard!$F$5</f>
        <v>3.5</v>
      </c>
      <c r="Q2307" s="5">
        <f>laptop_prices3[[#This Row],[Screen Size (inch)]]/ScoreCard!$G$3*ScoreCard!$G$5</f>
        <v>1.8497109826589595</v>
      </c>
      <c r="R2307" s="5">
        <f>laptop_prices3[[#This Row],[Battery Life (hours)]]/ScoreCard!$H$3*ScoreCard!$H$5</f>
        <v>5.6</v>
      </c>
      <c r="S2307" s="5">
        <f>ScoreCard!$I$3-laptop_prices3[[#This Row],[Weight (kg)]]/ScoreCard!$I$3*ScoreCard!$I$5</f>
        <v>1.9571428571428571</v>
      </c>
      <c r="T2307" s="6" cm="1">
        <f t="array" ref="T2307">_xlfn.IFS(laptop_prices3[[#This Row],[Storage]]="512GB SSD", 512, laptop_prices3[[#This Row],[Storage]] = "1TB SSD", 1000, laptop_prices3[[#This Row],[Storage]] = "2TB SSD", 2000, laptop_prices3[[#This Row],[Storage]]= "256GB SSD", 256, laptop_prices3[[#This Row],[Storage]] = "1TB HDD", 1000*0.7)</f>
        <v>2000</v>
      </c>
      <c r="U2307" s="5">
        <f>laptop_prices3[[#This Row],[Storage Raw Value]]/ScoreCard!$J$3*ScoreCard!$J$5</f>
        <v>8</v>
      </c>
    </row>
    <row r="2308" spans="2:21" x14ac:dyDescent="0.2">
      <c r="B2308" s="4" cm="1">
        <f t="array" ref="B2308">SUM(laptop_prices3[[#This Row],[RAM Comp]:[Weight Comp]]+laptop_prices3[[#This Row],[Storage Comp]])</f>
        <v>26.504000825763832</v>
      </c>
      <c r="C2308">
        <v>2306</v>
      </c>
      <c r="D2308" t="s">
        <v>33</v>
      </c>
      <c r="E2308" t="s">
        <v>24</v>
      </c>
      <c r="F2308">
        <v>8</v>
      </c>
      <c r="G2308" t="s">
        <v>19</v>
      </c>
      <c r="H2308" t="s">
        <v>20</v>
      </c>
      <c r="I2308">
        <v>13.3</v>
      </c>
      <c r="J2308" t="s">
        <v>15</v>
      </c>
      <c r="K2308">
        <v>10.8</v>
      </c>
      <c r="L2308">
        <v>2.99</v>
      </c>
      <c r="M2308" t="s">
        <v>30</v>
      </c>
      <c r="N2308">
        <v>1373.26</v>
      </c>
      <c r="O2308" s="5">
        <f>(ScoreCard!$E$3-laptop_prices3[[#This Row],[Price ($)]])/ScoreCard!$E$3*ScoreCard!$E$5</f>
        <v>4.3646950188196021</v>
      </c>
      <c r="P2308" s="5">
        <f>laptop_prices3[[#This Row],[RAM (GB)]]/ScoreCard!$F$3*ScoreCard!$F$5</f>
        <v>0.875</v>
      </c>
      <c r="Q2308" s="5">
        <f>laptop_prices3[[#This Row],[Screen Size (inch)]]/ScoreCard!$G$3*ScoreCard!$G$5</f>
        <v>1.5375722543352601</v>
      </c>
      <c r="R2308" s="5">
        <f>laptop_prices3[[#This Row],[Battery Life (hours)]]/ScoreCard!$H$3*ScoreCard!$H$5</f>
        <v>6.3</v>
      </c>
      <c r="S2308" s="5">
        <f>ScoreCard!$I$3-laptop_prices3[[#This Row],[Weight (kg)]]/ScoreCard!$I$3*ScoreCard!$I$5</f>
        <v>1.7914285714285714</v>
      </c>
      <c r="T2308" s="6" cm="1">
        <f t="array" ref="T2308">_xlfn.IFS(laptop_prices3[[#This Row],[Storage]]="512GB SSD", 512, laptop_prices3[[#This Row],[Storage]] = "1TB SSD", 1000, laptop_prices3[[#This Row],[Storage]] = "2TB SSD", 2000, laptop_prices3[[#This Row],[Storage]]= "256GB SSD", 256, laptop_prices3[[#This Row],[Storage]] = "1TB HDD", 1000*0.7)</f>
        <v>1000</v>
      </c>
      <c r="U2308" s="5">
        <f>laptop_prices3[[#This Row],[Storage Raw Value]]/ScoreCard!$J$3*ScoreCard!$J$5</f>
        <v>4</v>
      </c>
    </row>
    <row r="2309" spans="2:21" x14ac:dyDescent="0.2">
      <c r="B2309" s="4" cm="1">
        <f t="array" ref="B2309">SUM(laptop_prices3[[#This Row],[RAM Comp]:[Weight Comp]]+laptop_prices3[[#This Row],[Storage Comp]])</f>
        <v>23.205187173135151</v>
      </c>
      <c r="C2309">
        <v>2307</v>
      </c>
      <c r="D2309" t="s">
        <v>28</v>
      </c>
      <c r="E2309" t="s">
        <v>48</v>
      </c>
      <c r="F2309">
        <v>8</v>
      </c>
      <c r="G2309" t="s">
        <v>19</v>
      </c>
      <c r="H2309" t="s">
        <v>20</v>
      </c>
      <c r="I2309">
        <v>16</v>
      </c>
      <c r="J2309" t="s">
        <v>21</v>
      </c>
      <c r="K2309">
        <v>4.5999999999999996</v>
      </c>
      <c r="L2309">
        <v>2.98</v>
      </c>
      <c r="M2309" t="s">
        <v>30</v>
      </c>
      <c r="N2309">
        <v>1202.68</v>
      </c>
      <c r="O2309" s="5">
        <f>(ScoreCard!$E$3-laptop_prices3[[#This Row],[Price ($)]])/ScoreCard!$E$3*ScoreCard!$E$5</f>
        <v>4.4436096625795249</v>
      </c>
      <c r="P2309" s="5">
        <f>laptop_prices3[[#This Row],[RAM (GB)]]/ScoreCard!$F$3*ScoreCard!$F$5</f>
        <v>0.875</v>
      </c>
      <c r="Q2309" s="5">
        <f>laptop_prices3[[#This Row],[Screen Size (inch)]]/ScoreCard!$G$3*ScoreCard!$G$5</f>
        <v>1.8497109826589595</v>
      </c>
      <c r="R2309" s="5">
        <f>laptop_prices3[[#This Row],[Battery Life (hours)]]/ScoreCard!$H$3*ScoreCard!$H$5</f>
        <v>2.6833333333333331</v>
      </c>
      <c r="S2309" s="5">
        <f>ScoreCard!$I$3-laptop_prices3[[#This Row],[Weight (kg)]]/ScoreCard!$I$3*ScoreCard!$I$5</f>
        <v>1.7971428571428572</v>
      </c>
      <c r="T2309" s="6" cm="1">
        <f t="array" ref="T2309">_xlfn.IFS(laptop_prices3[[#This Row],[Storage]]="512GB SSD", 512, laptop_prices3[[#This Row],[Storage]] = "1TB SSD", 1000, laptop_prices3[[#This Row],[Storage]] = "2TB SSD", 2000, laptop_prices3[[#This Row],[Storage]]= "256GB SSD", 256, laptop_prices3[[#This Row],[Storage]] = "1TB HDD", 1000*0.7)</f>
        <v>1000</v>
      </c>
      <c r="U2309" s="5">
        <f>laptop_prices3[[#This Row],[Storage Raw Value]]/ScoreCard!$J$3*ScoreCard!$J$5</f>
        <v>4</v>
      </c>
    </row>
    <row r="2310" spans="2:21" x14ac:dyDescent="0.2">
      <c r="B2310" s="4" cm="1">
        <f t="array" ref="B2310">SUM(laptop_prices3[[#This Row],[RAM Comp]:[Weight Comp]]+laptop_prices3[[#This Row],[Storage Comp]])</f>
        <v>18.370809523809523</v>
      </c>
      <c r="C2310">
        <v>2308</v>
      </c>
      <c r="D2310" t="s">
        <v>47</v>
      </c>
      <c r="E2310" t="s">
        <v>48</v>
      </c>
      <c r="F2310">
        <v>8</v>
      </c>
      <c r="G2310" t="s">
        <v>13</v>
      </c>
      <c r="H2310" t="s">
        <v>26</v>
      </c>
      <c r="I2310">
        <v>17.3</v>
      </c>
      <c r="J2310" t="s">
        <v>21</v>
      </c>
      <c r="K2310">
        <v>8</v>
      </c>
      <c r="L2310">
        <v>1.51</v>
      </c>
      <c r="M2310" t="s">
        <v>16</v>
      </c>
      <c r="N2310">
        <v>1546.58</v>
      </c>
      <c r="O2310" s="5">
        <f>(ScoreCard!$E$3-laptop_prices3[[#This Row],[Price ($)]])/ScoreCard!$E$3*ScoreCard!$E$5</f>
        <v>4.2845127814150414</v>
      </c>
      <c r="P2310" s="5">
        <f>laptop_prices3[[#This Row],[RAM (GB)]]/ScoreCard!$F$3*ScoreCard!$F$5</f>
        <v>0.875</v>
      </c>
      <c r="Q2310" s="5">
        <f>laptop_prices3[[#This Row],[Screen Size (inch)]]/ScoreCard!$G$3*ScoreCard!$G$5</f>
        <v>2</v>
      </c>
      <c r="R2310" s="5">
        <f>laptop_prices3[[#This Row],[Battery Life (hours)]]/ScoreCard!$H$3*ScoreCard!$H$5</f>
        <v>4.6666666666666661</v>
      </c>
      <c r="S2310" s="5">
        <f>ScoreCard!$I$3-laptop_prices3[[#This Row],[Weight (kg)]]/ScoreCard!$I$3*ScoreCard!$I$5</f>
        <v>2.637142857142857</v>
      </c>
      <c r="T2310" s="6" cm="1">
        <f t="array" ref="T2310">_xlfn.IFS(laptop_prices3[[#This Row],[Storage]]="512GB SSD", 512, laptop_prices3[[#This Row],[Storage]] = "1TB SSD", 1000, laptop_prices3[[#This Row],[Storage]] = "2TB SSD", 2000, laptop_prices3[[#This Row],[Storage]]= "256GB SSD", 256, laptop_prices3[[#This Row],[Storage]] = "1TB HDD", 1000*0.7)</f>
        <v>512</v>
      </c>
      <c r="U2310" s="5">
        <f>laptop_prices3[[#This Row],[Storage Raw Value]]/ScoreCard!$J$3*ScoreCard!$J$5</f>
        <v>2.048</v>
      </c>
    </row>
    <row r="2311" spans="2:21" x14ac:dyDescent="0.2">
      <c r="B2311" s="4" cm="1">
        <f t="array" ref="B2311">SUM(laptop_prices3[[#This Row],[RAM Comp]:[Weight Comp]]+laptop_prices3[[#This Row],[Storage Comp]])</f>
        <v>24.178116157445636</v>
      </c>
      <c r="C2311">
        <v>2309</v>
      </c>
      <c r="D2311" t="s">
        <v>38</v>
      </c>
      <c r="E2311" t="s">
        <v>41</v>
      </c>
      <c r="F2311">
        <v>64</v>
      </c>
      <c r="G2311" t="s">
        <v>13</v>
      </c>
      <c r="H2311" t="s">
        <v>26</v>
      </c>
      <c r="I2311">
        <v>14</v>
      </c>
      <c r="J2311" t="s">
        <v>43</v>
      </c>
      <c r="K2311">
        <v>10</v>
      </c>
      <c r="L2311">
        <v>3.44</v>
      </c>
      <c r="M2311" t="s">
        <v>30</v>
      </c>
      <c r="N2311">
        <v>3822.53</v>
      </c>
      <c r="O2311" s="5">
        <f>(ScoreCard!$E$3-laptop_prices3[[#This Row],[Price ($)]])/ScoreCard!$E$3*ScoreCard!$E$5</f>
        <v>3.2316004618852165</v>
      </c>
      <c r="P2311" s="5">
        <f>laptop_prices3[[#This Row],[RAM (GB)]]/ScoreCard!$F$3*ScoreCard!$F$5</f>
        <v>7</v>
      </c>
      <c r="Q2311" s="5">
        <f>laptop_prices3[[#This Row],[Screen Size (inch)]]/ScoreCard!$G$3*ScoreCard!$G$5</f>
        <v>1.6184971098265895</v>
      </c>
      <c r="R2311" s="5">
        <f>laptop_prices3[[#This Row],[Battery Life (hours)]]/ScoreCard!$H$3*ScoreCard!$H$5</f>
        <v>5.8333333333333339</v>
      </c>
      <c r="S2311" s="5">
        <f>ScoreCard!$I$3-laptop_prices3[[#This Row],[Weight (kg)]]/ScoreCard!$I$3*ScoreCard!$I$5</f>
        <v>1.5342857142857143</v>
      </c>
      <c r="T2311" s="6" cm="1">
        <f t="array" ref="T2311">_xlfn.IFS(laptop_prices3[[#This Row],[Storage]]="512GB SSD", 512, laptop_prices3[[#This Row],[Storage]] = "1TB SSD", 1000, laptop_prices3[[#This Row],[Storage]] = "2TB SSD", 2000, laptop_prices3[[#This Row],[Storage]]= "256GB SSD", 256, laptop_prices3[[#This Row],[Storage]] = "1TB HDD", 1000*0.7)</f>
        <v>512</v>
      </c>
      <c r="U2311" s="5">
        <f>laptop_prices3[[#This Row],[Storage Raw Value]]/ScoreCard!$J$3*ScoreCard!$J$5</f>
        <v>2.048</v>
      </c>
    </row>
    <row r="2312" spans="2:21" x14ac:dyDescent="0.2">
      <c r="B2312" s="4" cm="1">
        <f t="array" ref="B2312">SUM(laptop_prices3[[#This Row],[RAM Comp]:[Weight Comp]]+laptop_prices3[[#This Row],[Storage Comp]])</f>
        <v>18.683758601706579</v>
      </c>
      <c r="C2312">
        <v>2310</v>
      </c>
      <c r="D2312" t="s">
        <v>11</v>
      </c>
      <c r="E2312" t="s">
        <v>18</v>
      </c>
      <c r="F2312">
        <v>8</v>
      </c>
      <c r="G2312" t="s">
        <v>42</v>
      </c>
      <c r="H2312" t="s">
        <v>44</v>
      </c>
      <c r="I2312">
        <v>16</v>
      </c>
      <c r="J2312" t="s">
        <v>43</v>
      </c>
      <c r="K2312">
        <v>4</v>
      </c>
      <c r="L2312">
        <v>1.88</v>
      </c>
      <c r="M2312" t="s">
        <v>30</v>
      </c>
      <c r="N2312">
        <v>1293.3499999999999</v>
      </c>
      <c r="O2312" s="5">
        <f>(ScoreCard!$E$3-laptop_prices3[[#This Row],[Price ($)]])/ScoreCard!$E$3*ScoreCard!$E$5</f>
        <v>4.4016634159520649</v>
      </c>
      <c r="P2312" s="5">
        <f>laptop_prices3[[#This Row],[RAM (GB)]]/ScoreCard!$F$3*ScoreCard!$F$5</f>
        <v>0.875</v>
      </c>
      <c r="Q2312" s="5">
        <f>laptop_prices3[[#This Row],[Screen Size (inch)]]/ScoreCard!$G$3*ScoreCard!$G$5</f>
        <v>1.8497109826589595</v>
      </c>
      <c r="R2312" s="5">
        <f>laptop_prices3[[#This Row],[Battery Life (hours)]]/ScoreCard!$H$3*ScoreCard!$H$5</f>
        <v>2.333333333333333</v>
      </c>
      <c r="S2312" s="5">
        <f>ScoreCard!$I$3-laptop_prices3[[#This Row],[Weight (kg)]]/ScoreCard!$I$3*ScoreCard!$I$5</f>
        <v>2.4257142857142857</v>
      </c>
      <c r="T2312" s="6" cm="1">
        <f t="array" ref="T2312">_xlfn.IFS(laptop_prices3[[#This Row],[Storage]]="512GB SSD", 512, laptop_prices3[[#This Row],[Storage]] = "1TB SSD", 1000, laptop_prices3[[#This Row],[Storage]] = "2TB SSD", 2000, laptop_prices3[[#This Row],[Storage]]= "256GB SSD", 256, laptop_prices3[[#This Row],[Storage]] = "1TB HDD", 1000*0.7)</f>
        <v>700</v>
      </c>
      <c r="U2312" s="5">
        <f>laptop_prices3[[#This Row],[Storage Raw Value]]/ScoreCard!$J$3*ScoreCard!$J$5</f>
        <v>2.8</v>
      </c>
    </row>
    <row r="2313" spans="2:21" x14ac:dyDescent="0.2">
      <c r="B2313" s="4" cm="1">
        <f t="array" ref="B2313">SUM(laptop_prices3[[#This Row],[RAM Comp]:[Weight Comp]]+laptop_prices3[[#This Row],[Storage Comp]])</f>
        <v>26.232096063859068</v>
      </c>
      <c r="C2313">
        <v>2311</v>
      </c>
      <c r="D2313" t="s">
        <v>17</v>
      </c>
      <c r="E2313" t="s">
        <v>24</v>
      </c>
      <c r="F2313">
        <v>32</v>
      </c>
      <c r="G2313" t="s">
        <v>19</v>
      </c>
      <c r="H2313" t="s">
        <v>35</v>
      </c>
      <c r="I2313">
        <v>13.3</v>
      </c>
      <c r="J2313" t="s">
        <v>15</v>
      </c>
      <c r="K2313">
        <v>4.0999999999999996</v>
      </c>
      <c r="L2313">
        <v>1.22</v>
      </c>
      <c r="M2313" t="s">
        <v>16</v>
      </c>
      <c r="N2313">
        <v>2902.58</v>
      </c>
      <c r="O2313" s="5">
        <f>(ScoreCard!$E$3-laptop_prices3[[#This Row],[Price ($)]])/ScoreCard!$E$3*ScoreCard!$E$5</f>
        <v>3.6571927149450216</v>
      </c>
      <c r="P2313" s="5">
        <f>laptop_prices3[[#This Row],[RAM (GB)]]/ScoreCard!$F$3*ScoreCard!$F$5</f>
        <v>3.5</v>
      </c>
      <c r="Q2313" s="5">
        <f>laptop_prices3[[#This Row],[Screen Size (inch)]]/ScoreCard!$G$3*ScoreCard!$G$5</f>
        <v>1.5375722543352601</v>
      </c>
      <c r="R2313" s="5">
        <f>laptop_prices3[[#This Row],[Battery Life (hours)]]/ScoreCard!$H$3*ScoreCard!$H$5</f>
        <v>2.3916666666666662</v>
      </c>
      <c r="S2313" s="5">
        <f>ScoreCard!$I$3-laptop_prices3[[#This Row],[Weight (kg)]]/ScoreCard!$I$3*ScoreCard!$I$5</f>
        <v>2.8028571428571429</v>
      </c>
      <c r="T2313" s="6" cm="1">
        <f t="array" ref="T2313">_xlfn.IFS(laptop_prices3[[#This Row],[Storage]]="512GB SSD", 512, laptop_prices3[[#This Row],[Storage]] = "1TB SSD", 1000, laptop_prices3[[#This Row],[Storage]] = "2TB SSD", 2000, laptop_prices3[[#This Row],[Storage]]= "256GB SSD", 256, laptop_prices3[[#This Row],[Storage]] = "1TB HDD", 1000*0.7)</f>
        <v>1000</v>
      </c>
      <c r="U2313" s="5">
        <f>laptop_prices3[[#This Row],[Storage Raw Value]]/ScoreCard!$J$3*ScoreCard!$J$5</f>
        <v>4</v>
      </c>
    </row>
    <row r="2314" spans="2:21" x14ac:dyDescent="0.2">
      <c r="B2314" s="4" cm="1">
        <f t="array" ref="B2314">SUM(laptop_prices3[[#This Row],[RAM Comp]:[Weight Comp]]+laptop_prices3[[#This Row],[Storage Comp]])</f>
        <v>12.114809523809523</v>
      </c>
      <c r="C2314">
        <v>2312</v>
      </c>
      <c r="D2314" t="s">
        <v>47</v>
      </c>
      <c r="E2314" t="s">
        <v>31</v>
      </c>
      <c r="F2314">
        <v>8</v>
      </c>
      <c r="G2314" t="s">
        <v>29</v>
      </c>
      <c r="H2314" t="s">
        <v>35</v>
      </c>
      <c r="I2314">
        <v>17.3</v>
      </c>
      <c r="J2314" t="s">
        <v>43</v>
      </c>
      <c r="K2314">
        <v>5.6</v>
      </c>
      <c r="L2314">
        <v>2.84</v>
      </c>
      <c r="M2314" t="s">
        <v>46</v>
      </c>
      <c r="N2314">
        <v>1262.1400000000001</v>
      </c>
      <c r="O2314" s="5">
        <f>(ScoreCard!$E$3-laptop_prices3[[#This Row],[Price ($)]])/ScoreCard!$E$3*ScoreCard!$E$5</f>
        <v>4.416101955240066</v>
      </c>
      <c r="P2314" s="5">
        <f>laptop_prices3[[#This Row],[RAM (GB)]]/ScoreCard!$F$3*ScoreCard!$F$5</f>
        <v>0.875</v>
      </c>
      <c r="Q2314" s="5">
        <f>laptop_prices3[[#This Row],[Screen Size (inch)]]/ScoreCard!$G$3*ScoreCard!$G$5</f>
        <v>2</v>
      </c>
      <c r="R2314" s="5">
        <f>laptop_prices3[[#This Row],[Battery Life (hours)]]/ScoreCard!$H$3*ScoreCard!$H$5</f>
        <v>3.2666666666666662</v>
      </c>
      <c r="S2314" s="5">
        <f>ScoreCard!$I$3-laptop_prices3[[#This Row],[Weight (kg)]]/ScoreCard!$I$3*ScoreCard!$I$5</f>
        <v>1.8771428571428572</v>
      </c>
      <c r="T2314" s="6" cm="1">
        <f t="array" ref="T2314">_xlfn.IFS(laptop_prices3[[#This Row],[Storage]]="512GB SSD", 512, laptop_prices3[[#This Row],[Storage]] = "1TB SSD", 1000, laptop_prices3[[#This Row],[Storage]] = "2TB SSD", 2000, laptop_prices3[[#This Row],[Storage]]= "256GB SSD", 256, laptop_prices3[[#This Row],[Storage]] = "1TB HDD", 1000*0.7)</f>
        <v>256</v>
      </c>
      <c r="U2314" s="5">
        <f>laptop_prices3[[#This Row],[Storage Raw Value]]/ScoreCard!$J$3*ScoreCard!$J$5</f>
        <v>1.024</v>
      </c>
    </row>
    <row r="2315" spans="2:21" x14ac:dyDescent="0.2">
      <c r="B2315" s="4" cm="1">
        <f t="array" ref="B2315">SUM(laptop_prices3[[#This Row],[RAM Comp]:[Weight Comp]]+laptop_prices3[[#This Row],[Storage Comp]])</f>
        <v>46.738497109826596</v>
      </c>
      <c r="C2315">
        <v>2313</v>
      </c>
      <c r="D2315" t="s">
        <v>11</v>
      </c>
      <c r="E2315" t="s">
        <v>12</v>
      </c>
      <c r="F2315">
        <v>64</v>
      </c>
      <c r="G2315" t="s">
        <v>25</v>
      </c>
      <c r="H2315" t="s">
        <v>26</v>
      </c>
      <c r="I2315">
        <v>14</v>
      </c>
      <c r="J2315" t="s">
        <v>27</v>
      </c>
      <c r="K2315">
        <v>6</v>
      </c>
      <c r="L2315">
        <v>1.54</v>
      </c>
      <c r="M2315" t="s">
        <v>16</v>
      </c>
      <c r="N2315">
        <v>4775.4799999999996</v>
      </c>
      <c r="O2315" s="5">
        <f>(ScoreCard!$E$3-laptop_prices3[[#This Row],[Price ($)]])/ScoreCard!$E$3*ScoreCard!$E$5</f>
        <v>2.7907415700396374</v>
      </c>
      <c r="P2315" s="5">
        <f>laptop_prices3[[#This Row],[RAM (GB)]]/ScoreCard!$F$3*ScoreCard!$F$5</f>
        <v>7</v>
      </c>
      <c r="Q2315" s="5">
        <f>laptop_prices3[[#This Row],[Screen Size (inch)]]/ScoreCard!$G$3*ScoreCard!$G$5</f>
        <v>1.6184971098265895</v>
      </c>
      <c r="R2315" s="5">
        <f>laptop_prices3[[#This Row],[Battery Life (hours)]]/ScoreCard!$H$3*ScoreCard!$H$5</f>
        <v>3.5</v>
      </c>
      <c r="S2315" s="5">
        <f>ScoreCard!$I$3-laptop_prices3[[#This Row],[Weight (kg)]]/ScoreCard!$I$3*ScoreCard!$I$5</f>
        <v>2.62</v>
      </c>
      <c r="T2315" s="6" cm="1">
        <f t="array" ref="T2315">_xlfn.IFS(laptop_prices3[[#This Row],[Storage]]="512GB SSD", 512, laptop_prices3[[#This Row],[Storage]] = "1TB SSD", 1000, laptop_prices3[[#This Row],[Storage]] = "2TB SSD", 2000, laptop_prices3[[#This Row],[Storage]]= "256GB SSD", 256, laptop_prices3[[#This Row],[Storage]] = "1TB HDD", 1000*0.7)</f>
        <v>2000</v>
      </c>
      <c r="U2315" s="5">
        <f>laptop_prices3[[#This Row],[Storage Raw Value]]/ScoreCard!$J$3*ScoreCard!$J$5</f>
        <v>8</v>
      </c>
    </row>
    <row r="2316" spans="2:21" x14ac:dyDescent="0.2">
      <c r="B2316" s="4" cm="1">
        <f t="array" ref="B2316">SUM(laptop_prices3[[#This Row],[RAM Comp]:[Weight Comp]]+laptop_prices3[[#This Row],[Storage Comp]])</f>
        <v>25.797091935039912</v>
      </c>
      <c r="C2316">
        <v>2314</v>
      </c>
      <c r="D2316" t="s">
        <v>36</v>
      </c>
      <c r="E2316" t="s">
        <v>37</v>
      </c>
      <c r="F2316">
        <v>16</v>
      </c>
      <c r="G2316" t="s">
        <v>19</v>
      </c>
      <c r="H2316" t="s">
        <v>35</v>
      </c>
      <c r="I2316">
        <v>16</v>
      </c>
      <c r="J2316" t="s">
        <v>15</v>
      </c>
      <c r="K2316">
        <v>7.7</v>
      </c>
      <c r="L2316">
        <v>3.14</v>
      </c>
      <c r="M2316" t="s">
        <v>46</v>
      </c>
      <c r="N2316">
        <v>2809.72</v>
      </c>
      <c r="O2316" s="5">
        <f>(ScoreCard!$E$3-laptop_prices3[[#This Row],[Price ($)]])/ScoreCard!$E$3*ScoreCard!$E$5</f>
        <v>3.7001521112373563</v>
      </c>
      <c r="P2316" s="5">
        <f>laptop_prices3[[#This Row],[RAM (GB)]]/ScoreCard!$F$3*ScoreCard!$F$5</f>
        <v>1.75</v>
      </c>
      <c r="Q2316" s="5">
        <f>laptop_prices3[[#This Row],[Screen Size (inch)]]/ScoreCard!$G$3*ScoreCard!$G$5</f>
        <v>1.8497109826589595</v>
      </c>
      <c r="R2316" s="5">
        <f>laptop_prices3[[#This Row],[Battery Life (hours)]]/ScoreCard!$H$3*ScoreCard!$H$5</f>
        <v>4.4916666666666671</v>
      </c>
      <c r="S2316" s="5">
        <f>ScoreCard!$I$3-laptop_prices3[[#This Row],[Weight (kg)]]/ScoreCard!$I$3*ScoreCard!$I$5</f>
        <v>1.7057142857142857</v>
      </c>
      <c r="T2316" s="6" cm="1">
        <f t="array" ref="T2316">_xlfn.IFS(laptop_prices3[[#This Row],[Storage]]="512GB SSD", 512, laptop_prices3[[#This Row],[Storage]] = "1TB SSD", 1000, laptop_prices3[[#This Row],[Storage]] = "2TB SSD", 2000, laptop_prices3[[#This Row],[Storage]]= "256GB SSD", 256, laptop_prices3[[#This Row],[Storage]] = "1TB HDD", 1000*0.7)</f>
        <v>1000</v>
      </c>
      <c r="U2316" s="5">
        <f>laptop_prices3[[#This Row],[Storage Raw Value]]/ScoreCard!$J$3*ScoreCard!$J$5</f>
        <v>4</v>
      </c>
    </row>
    <row r="2317" spans="2:21" x14ac:dyDescent="0.2">
      <c r="B2317" s="4" cm="1">
        <f t="array" ref="B2317">SUM(laptop_prices3[[#This Row],[RAM Comp]:[Weight Comp]]+laptop_prices3[[#This Row],[Storage Comp]])</f>
        <v>42.552396779521054</v>
      </c>
      <c r="C2317">
        <v>2315</v>
      </c>
      <c r="D2317" t="s">
        <v>33</v>
      </c>
      <c r="E2317" t="s">
        <v>24</v>
      </c>
      <c r="F2317">
        <v>4</v>
      </c>
      <c r="G2317" t="s">
        <v>25</v>
      </c>
      <c r="H2317" t="s">
        <v>20</v>
      </c>
      <c r="I2317">
        <v>15.6</v>
      </c>
      <c r="J2317" t="s">
        <v>21</v>
      </c>
      <c r="K2317">
        <v>9.6</v>
      </c>
      <c r="L2317">
        <v>1.38</v>
      </c>
      <c r="M2317" t="s">
        <v>30</v>
      </c>
      <c r="N2317">
        <v>919.77</v>
      </c>
      <c r="O2317" s="5">
        <f>(ScoreCard!$E$3-laptop_prices3[[#This Row],[Price ($)]])/ScoreCard!$E$3*ScoreCard!$E$5</f>
        <v>4.5744910195153903</v>
      </c>
      <c r="P2317" s="5">
        <f>laptop_prices3[[#This Row],[RAM (GB)]]/ScoreCard!$F$3*ScoreCard!$F$5</f>
        <v>0.4375</v>
      </c>
      <c r="Q2317" s="5">
        <f>laptop_prices3[[#This Row],[Screen Size (inch)]]/ScoreCard!$G$3*ScoreCard!$G$5</f>
        <v>1.8034682080924855</v>
      </c>
      <c r="R2317" s="5">
        <f>laptop_prices3[[#This Row],[Battery Life (hours)]]/ScoreCard!$H$3*ScoreCard!$H$5</f>
        <v>5.6</v>
      </c>
      <c r="S2317" s="5">
        <f>ScoreCard!$I$3-laptop_prices3[[#This Row],[Weight (kg)]]/ScoreCard!$I$3*ScoreCard!$I$5</f>
        <v>2.7114285714285717</v>
      </c>
      <c r="T2317" s="6" cm="1">
        <f t="array" ref="T2317">_xlfn.IFS(laptop_prices3[[#This Row],[Storage]]="512GB SSD", 512, laptop_prices3[[#This Row],[Storage]] = "1TB SSD", 1000, laptop_prices3[[#This Row],[Storage]] = "2TB SSD", 2000, laptop_prices3[[#This Row],[Storage]]= "256GB SSD", 256, laptop_prices3[[#This Row],[Storage]] = "1TB HDD", 1000*0.7)</f>
        <v>2000</v>
      </c>
      <c r="U2317" s="5">
        <f>laptop_prices3[[#This Row],[Storage Raw Value]]/ScoreCard!$J$3*ScoreCard!$J$5</f>
        <v>8</v>
      </c>
    </row>
    <row r="2318" spans="2:21" x14ac:dyDescent="0.2">
      <c r="B2318" s="4" cm="1">
        <f t="array" ref="B2318">SUM(laptop_prices3[[#This Row],[RAM Comp]:[Weight Comp]]+laptop_prices3[[#This Row],[Storage Comp]])</f>
        <v>39.042925268373246</v>
      </c>
      <c r="C2318">
        <v>2316</v>
      </c>
      <c r="D2318" t="s">
        <v>45</v>
      </c>
      <c r="E2318" t="s">
        <v>31</v>
      </c>
      <c r="F2318">
        <v>4</v>
      </c>
      <c r="G2318" t="s">
        <v>25</v>
      </c>
      <c r="H2318" t="s">
        <v>44</v>
      </c>
      <c r="I2318">
        <v>16</v>
      </c>
      <c r="J2318" t="s">
        <v>43</v>
      </c>
      <c r="K2318">
        <v>4.2</v>
      </c>
      <c r="L2318">
        <v>2.09</v>
      </c>
      <c r="M2318" t="s">
        <v>22</v>
      </c>
      <c r="N2318">
        <v>665.23</v>
      </c>
      <c r="O2318" s="5">
        <f>(ScoreCard!$E$3-laptop_prices3[[#This Row],[Price ($)]])/ScoreCard!$E$3*ScoreCard!$E$5</f>
        <v>4.6922476933496675</v>
      </c>
      <c r="P2318" s="5">
        <f>laptop_prices3[[#This Row],[RAM (GB)]]/ScoreCard!$F$3*ScoreCard!$F$5</f>
        <v>0.4375</v>
      </c>
      <c r="Q2318" s="5">
        <f>laptop_prices3[[#This Row],[Screen Size (inch)]]/ScoreCard!$G$3*ScoreCard!$G$5</f>
        <v>1.8497109826589595</v>
      </c>
      <c r="R2318" s="5">
        <f>laptop_prices3[[#This Row],[Battery Life (hours)]]/ScoreCard!$H$3*ScoreCard!$H$5</f>
        <v>2.4500000000000002</v>
      </c>
      <c r="S2318" s="5">
        <f>ScoreCard!$I$3-laptop_prices3[[#This Row],[Weight (kg)]]/ScoreCard!$I$3*ScoreCard!$I$5</f>
        <v>2.305714285714286</v>
      </c>
      <c r="T2318" s="6" cm="1">
        <f t="array" ref="T2318">_xlfn.IFS(laptop_prices3[[#This Row],[Storage]]="512GB SSD", 512, laptop_prices3[[#This Row],[Storage]] = "1TB SSD", 1000, laptop_prices3[[#This Row],[Storage]] = "2TB SSD", 2000, laptop_prices3[[#This Row],[Storage]]= "256GB SSD", 256, laptop_prices3[[#This Row],[Storage]] = "1TB HDD", 1000*0.7)</f>
        <v>2000</v>
      </c>
      <c r="U2318" s="5">
        <f>laptop_prices3[[#This Row],[Storage Raw Value]]/ScoreCard!$J$3*ScoreCard!$J$5</f>
        <v>8</v>
      </c>
    </row>
    <row r="2319" spans="2:21" x14ac:dyDescent="0.2">
      <c r="B2319" s="4" cm="1">
        <f t="array" ref="B2319">SUM(laptop_prices3[[#This Row],[RAM Comp]:[Weight Comp]]+laptop_prices3[[#This Row],[Storage Comp]])</f>
        <v>14.594044315992294</v>
      </c>
      <c r="C2319">
        <v>2317</v>
      </c>
      <c r="D2319" t="s">
        <v>28</v>
      </c>
      <c r="E2319" t="s">
        <v>37</v>
      </c>
      <c r="F2319">
        <v>16</v>
      </c>
      <c r="G2319" t="s">
        <v>29</v>
      </c>
      <c r="H2319" t="s">
        <v>14</v>
      </c>
      <c r="I2319">
        <v>16</v>
      </c>
      <c r="J2319" t="s">
        <v>21</v>
      </c>
      <c r="K2319">
        <v>8.5</v>
      </c>
      <c r="L2319">
        <v>2.73</v>
      </c>
      <c r="M2319" t="s">
        <v>30</v>
      </c>
      <c r="N2319">
        <v>1682.53</v>
      </c>
      <c r="O2319" s="5">
        <f>(ScoreCard!$E$3-laptop_prices3[[#This Row],[Price ($)]])/ScoreCard!$E$3*ScoreCard!$E$5</f>
        <v>4.2216188558718262</v>
      </c>
      <c r="P2319" s="5">
        <f>laptop_prices3[[#This Row],[RAM (GB)]]/ScoreCard!$F$3*ScoreCard!$F$5</f>
        <v>1.75</v>
      </c>
      <c r="Q2319" s="5">
        <f>laptop_prices3[[#This Row],[Screen Size (inch)]]/ScoreCard!$G$3*ScoreCard!$G$5</f>
        <v>1.8497109826589595</v>
      </c>
      <c r="R2319" s="5">
        <f>laptop_prices3[[#This Row],[Battery Life (hours)]]/ScoreCard!$H$3*ScoreCard!$H$5</f>
        <v>4.9583333333333339</v>
      </c>
      <c r="S2319" s="5">
        <f>ScoreCard!$I$3-laptop_prices3[[#This Row],[Weight (kg)]]/ScoreCard!$I$3*ScoreCard!$I$5</f>
        <v>1.94</v>
      </c>
      <c r="T2319" s="6" cm="1">
        <f t="array" ref="T2319">_xlfn.IFS(laptop_prices3[[#This Row],[Storage]]="512GB SSD", 512, laptop_prices3[[#This Row],[Storage]] = "1TB SSD", 1000, laptop_prices3[[#This Row],[Storage]] = "2TB SSD", 2000, laptop_prices3[[#This Row],[Storage]]= "256GB SSD", 256, laptop_prices3[[#This Row],[Storage]] = "1TB HDD", 1000*0.7)</f>
        <v>256</v>
      </c>
      <c r="U2319" s="5">
        <f>laptop_prices3[[#This Row],[Storage Raw Value]]/ScoreCard!$J$3*ScoreCard!$J$5</f>
        <v>1.024</v>
      </c>
    </row>
    <row r="2320" spans="2:21" x14ac:dyDescent="0.2">
      <c r="B2320" s="4" cm="1">
        <f t="array" ref="B2320">SUM(laptop_prices3[[#This Row],[RAM Comp]:[Weight Comp]]+laptop_prices3[[#This Row],[Storage Comp]])</f>
        <v>42.892992017616294</v>
      </c>
      <c r="C2320">
        <v>2318</v>
      </c>
      <c r="D2320" t="s">
        <v>17</v>
      </c>
      <c r="E2320" t="s">
        <v>48</v>
      </c>
      <c r="F2320">
        <v>32</v>
      </c>
      <c r="G2320" t="s">
        <v>25</v>
      </c>
      <c r="H2320" t="s">
        <v>32</v>
      </c>
      <c r="I2320">
        <v>15.6</v>
      </c>
      <c r="J2320" t="s">
        <v>21</v>
      </c>
      <c r="K2320">
        <v>5.6</v>
      </c>
      <c r="L2320">
        <v>2.06</v>
      </c>
      <c r="M2320" t="s">
        <v>30</v>
      </c>
      <c r="N2320">
        <v>2404.1</v>
      </c>
      <c r="O2320" s="5">
        <f>(ScoreCard!$E$3-laptop_prices3[[#This Row],[Price ($)]])/ScoreCard!$E$3*ScoreCard!$E$5</f>
        <v>3.8878022331854161</v>
      </c>
      <c r="P2320" s="5">
        <f>laptop_prices3[[#This Row],[RAM (GB)]]/ScoreCard!$F$3*ScoreCard!$F$5</f>
        <v>3.5</v>
      </c>
      <c r="Q2320" s="5">
        <f>laptop_prices3[[#This Row],[Screen Size (inch)]]/ScoreCard!$G$3*ScoreCard!$G$5</f>
        <v>1.8034682080924855</v>
      </c>
      <c r="R2320" s="5">
        <f>laptop_prices3[[#This Row],[Battery Life (hours)]]/ScoreCard!$H$3*ScoreCard!$H$5</f>
        <v>3.2666666666666662</v>
      </c>
      <c r="S2320" s="5">
        <f>ScoreCard!$I$3-laptop_prices3[[#This Row],[Weight (kg)]]/ScoreCard!$I$3*ScoreCard!$I$5</f>
        <v>2.322857142857143</v>
      </c>
      <c r="T2320" s="6" cm="1">
        <f t="array" ref="T2320">_xlfn.IFS(laptop_prices3[[#This Row],[Storage]]="512GB SSD", 512, laptop_prices3[[#This Row],[Storage]] = "1TB SSD", 1000, laptop_prices3[[#This Row],[Storage]] = "2TB SSD", 2000, laptop_prices3[[#This Row],[Storage]]= "256GB SSD", 256, laptop_prices3[[#This Row],[Storage]] = "1TB HDD", 1000*0.7)</f>
        <v>2000</v>
      </c>
      <c r="U2320" s="5">
        <f>laptop_prices3[[#This Row],[Storage Raw Value]]/ScoreCard!$J$3*ScoreCard!$J$5</f>
        <v>8</v>
      </c>
    </row>
    <row r="2321" spans="2:21" x14ac:dyDescent="0.2">
      <c r="B2321" s="4" cm="1">
        <f t="array" ref="B2321">SUM(laptop_prices3[[#This Row],[RAM Comp]:[Weight Comp]]+laptop_prices3[[#This Row],[Storage Comp]])</f>
        <v>41.998497109826594</v>
      </c>
      <c r="C2321">
        <v>2319</v>
      </c>
      <c r="D2321" t="s">
        <v>45</v>
      </c>
      <c r="E2321" t="s">
        <v>48</v>
      </c>
      <c r="F2321">
        <v>8</v>
      </c>
      <c r="G2321" t="s">
        <v>25</v>
      </c>
      <c r="H2321" t="s">
        <v>35</v>
      </c>
      <c r="I2321">
        <v>14</v>
      </c>
      <c r="J2321" t="s">
        <v>15</v>
      </c>
      <c r="K2321">
        <v>8.1</v>
      </c>
      <c r="L2321">
        <v>1.26</v>
      </c>
      <c r="M2321" t="s">
        <v>16</v>
      </c>
      <c r="N2321">
        <v>1592.22</v>
      </c>
      <c r="O2321" s="5">
        <f>(ScoreCard!$E$3-laptop_prices3[[#This Row],[Price ($)]])/ScoreCard!$E$3*ScoreCard!$E$5</f>
        <v>4.2633985573488973</v>
      </c>
      <c r="P2321" s="5">
        <f>laptop_prices3[[#This Row],[RAM (GB)]]/ScoreCard!$F$3*ScoreCard!$F$5</f>
        <v>0.875</v>
      </c>
      <c r="Q2321" s="5">
        <f>laptop_prices3[[#This Row],[Screen Size (inch)]]/ScoreCard!$G$3*ScoreCard!$G$5</f>
        <v>1.6184971098265895</v>
      </c>
      <c r="R2321" s="5">
        <f>laptop_prices3[[#This Row],[Battery Life (hours)]]/ScoreCard!$H$3*ScoreCard!$H$5</f>
        <v>4.7249999999999996</v>
      </c>
      <c r="S2321" s="5">
        <f>ScoreCard!$I$3-laptop_prices3[[#This Row],[Weight (kg)]]/ScoreCard!$I$3*ScoreCard!$I$5</f>
        <v>2.7800000000000002</v>
      </c>
      <c r="T2321" s="6" cm="1">
        <f t="array" ref="T2321">_xlfn.IFS(laptop_prices3[[#This Row],[Storage]]="512GB SSD", 512, laptop_prices3[[#This Row],[Storage]] = "1TB SSD", 1000, laptop_prices3[[#This Row],[Storage]] = "2TB SSD", 2000, laptop_prices3[[#This Row],[Storage]]= "256GB SSD", 256, laptop_prices3[[#This Row],[Storage]] = "1TB HDD", 1000*0.7)</f>
        <v>2000</v>
      </c>
      <c r="U2321" s="5">
        <f>laptop_prices3[[#This Row],[Storage Raw Value]]/ScoreCard!$J$3*ScoreCard!$J$5</f>
        <v>8</v>
      </c>
    </row>
    <row r="2322" spans="2:21" x14ac:dyDescent="0.2">
      <c r="B2322" s="4" cm="1">
        <f t="array" ref="B2322">SUM(laptop_prices3[[#This Row],[RAM Comp]:[Weight Comp]]+laptop_prices3[[#This Row],[Storage Comp]])</f>
        <v>19.241500825763829</v>
      </c>
      <c r="C2322">
        <v>2320</v>
      </c>
      <c r="D2322" t="s">
        <v>11</v>
      </c>
      <c r="E2322" t="s">
        <v>12</v>
      </c>
      <c r="F2322">
        <v>4</v>
      </c>
      <c r="G2322" t="s">
        <v>42</v>
      </c>
      <c r="H2322" t="s">
        <v>40</v>
      </c>
      <c r="I2322">
        <v>13.3</v>
      </c>
      <c r="J2322" t="s">
        <v>15</v>
      </c>
      <c r="K2322">
        <v>6.3</v>
      </c>
      <c r="L2322">
        <v>1.94</v>
      </c>
      <c r="M2322" t="s">
        <v>16</v>
      </c>
      <c r="N2322">
        <v>1090.5999999999999</v>
      </c>
      <c r="O2322" s="5">
        <f>(ScoreCard!$E$3-laptop_prices3[[#This Row],[Price ($)]])/ScoreCard!$E$3*ScoreCard!$E$5</f>
        <v>4.495460719401029</v>
      </c>
      <c r="P2322" s="5">
        <f>laptop_prices3[[#This Row],[RAM (GB)]]/ScoreCard!$F$3*ScoreCard!$F$5</f>
        <v>0.4375</v>
      </c>
      <c r="Q2322" s="5">
        <f>laptop_prices3[[#This Row],[Screen Size (inch)]]/ScoreCard!$G$3*ScoreCard!$G$5</f>
        <v>1.5375722543352601</v>
      </c>
      <c r="R2322" s="5">
        <f>laptop_prices3[[#This Row],[Battery Life (hours)]]/ScoreCard!$H$3*ScoreCard!$H$5</f>
        <v>3.6750000000000003</v>
      </c>
      <c r="S2322" s="5">
        <f>ScoreCard!$I$3-laptop_prices3[[#This Row],[Weight (kg)]]/ScoreCard!$I$3*ScoreCard!$I$5</f>
        <v>2.3914285714285715</v>
      </c>
      <c r="T2322" s="6" cm="1">
        <f t="array" ref="T2322">_xlfn.IFS(laptop_prices3[[#This Row],[Storage]]="512GB SSD", 512, laptop_prices3[[#This Row],[Storage]] = "1TB SSD", 1000, laptop_prices3[[#This Row],[Storage]] = "2TB SSD", 2000, laptop_prices3[[#This Row],[Storage]]= "256GB SSD", 256, laptop_prices3[[#This Row],[Storage]] = "1TB HDD", 1000*0.7)</f>
        <v>700</v>
      </c>
      <c r="U2322" s="5">
        <f>laptop_prices3[[#This Row],[Storage Raw Value]]/ScoreCard!$J$3*ScoreCard!$J$5</f>
        <v>2.8</v>
      </c>
    </row>
    <row r="2323" spans="2:21" x14ac:dyDescent="0.2">
      <c r="B2323" s="4" cm="1">
        <f t="array" ref="B2323">SUM(laptop_prices3[[#This Row],[RAM Comp]:[Weight Comp]]+laptop_prices3[[#This Row],[Storage Comp]])</f>
        <v>22.297068538398015</v>
      </c>
      <c r="C2323">
        <v>2321</v>
      </c>
      <c r="D2323" t="s">
        <v>47</v>
      </c>
      <c r="E2323" t="s">
        <v>31</v>
      </c>
      <c r="F2323">
        <v>16</v>
      </c>
      <c r="G2323" t="s">
        <v>42</v>
      </c>
      <c r="H2323" t="s">
        <v>26</v>
      </c>
      <c r="I2323">
        <v>14</v>
      </c>
      <c r="J2323" t="s">
        <v>27</v>
      </c>
      <c r="K2323">
        <v>9.6</v>
      </c>
      <c r="L2323">
        <v>2.4</v>
      </c>
      <c r="M2323" t="s">
        <v>22</v>
      </c>
      <c r="N2323">
        <v>1848.65</v>
      </c>
      <c r="O2323" s="5">
        <f>(ScoreCard!$E$3-laptop_prices3[[#This Row],[Price ($)]])/ScoreCard!$E$3*ScoreCard!$E$5</f>
        <v>4.1447675214750719</v>
      </c>
      <c r="P2323" s="5">
        <f>laptop_prices3[[#This Row],[RAM (GB)]]/ScoreCard!$F$3*ScoreCard!$F$5</f>
        <v>1.75</v>
      </c>
      <c r="Q2323" s="5">
        <f>laptop_prices3[[#This Row],[Screen Size (inch)]]/ScoreCard!$G$3*ScoreCard!$G$5</f>
        <v>1.6184971098265895</v>
      </c>
      <c r="R2323" s="5">
        <f>laptop_prices3[[#This Row],[Battery Life (hours)]]/ScoreCard!$H$3*ScoreCard!$H$5</f>
        <v>5.6</v>
      </c>
      <c r="S2323" s="5">
        <f>ScoreCard!$I$3-laptop_prices3[[#This Row],[Weight (kg)]]/ScoreCard!$I$3*ScoreCard!$I$5</f>
        <v>2.1285714285714286</v>
      </c>
      <c r="T2323" s="6" cm="1">
        <f t="array" ref="T2323">_xlfn.IFS(laptop_prices3[[#This Row],[Storage]]="512GB SSD", 512, laptop_prices3[[#This Row],[Storage]] = "1TB SSD", 1000, laptop_prices3[[#This Row],[Storage]] = "2TB SSD", 2000, laptop_prices3[[#This Row],[Storage]]= "256GB SSD", 256, laptop_prices3[[#This Row],[Storage]] = "1TB HDD", 1000*0.7)</f>
        <v>700</v>
      </c>
      <c r="U2323" s="5">
        <f>laptop_prices3[[#This Row],[Storage Raw Value]]/ScoreCard!$J$3*ScoreCard!$J$5</f>
        <v>2.8</v>
      </c>
    </row>
    <row r="2324" spans="2:21" x14ac:dyDescent="0.2">
      <c r="B2324" s="4" cm="1">
        <f t="array" ref="B2324">SUM(laptop_prices3[[#This Row],[RAM Comp]:[Weight Comp]]+laptop_prices3[[#This Row],[Storage Comp]])</f>
        <v>22.041666666666668</v>
      </c>
      <c r="C2324">
        <v>2322</v>
      </c>
      <c r="D2324" t="s">
        <v>23</v>
      </c>
      <c r="E2324" t="s">
        <v>18</v>
      </c>
      <c r="F2324">
        <v>32</v>
      </c>
      <c r="G2324" t="s">
        <v>42</v>
      </c>
      <c r="H2324" t="s">
        <v>35</v>
      </c>
      <c r="I2324">
        <v>17.3</v>
      </c>
      <c r="J2324" t="s">
        <v>15</v>
      </c>
      <c r="K2324">
        <v>5.9</v>
      </c>
      <c r="L2324">
        <v>2.8</v>
      </c>
      <c r="M2324" t="s">
        <v>46</v>
      </c>
      <c r="N2324">
        <v>2147.29</v>
      </c>
      <c r="O2324" s="5">
        <f>(ScoreCard!$E$3-laptop_prices3[[#This Row],[Price ($)]])/ScoreCard!$E$3*ScoreCard!$E$5</f>
        <v>4.0066090667179877</v>
      </c>
      <c r="P2324" s="5">
        <f>laptop_prices3[[#This Row],[RAM (GB)]]/ScoreCard!$F$3*ScoreCard!$F$5</f>
        <v>3.5</v>
      </c>
      <c r="Q2324" s="5">
        <f>laptop_prices3[[#This Row],[Screen Size (inch)]]/ScoreCard!$G$3*ScoreCard!$G$5</f>
        <v>2</v>
      </c>
      <c r="R2324" s="5">
        <f>laptop_prices3[[#This Row],[Battery Life (hours)]]/ScoreCard!$H$3*ScoreCard!$H$5</f>
        <v>3.4416666666666669</v>
      </c>
      <c r="S2324" s="5">
        <f>ScoreCard!$I$3-laptop_prices3[[#This Row],[Weight (kg)]]/ScoreCard!$I$3*ScoreCard!$I$5</f>
        <v>1.9000000000000001</v>
      </c>
      <c r="T2324" s="6" cm="1">
        <f t="array" ref="T2324">_xlfn.IFS(laptop_prices3[[#This Row],[Storage]]="512GB SSD", 512, laptop_prices3[[#This Row],[Storage]] = "1TB SSD", 1000, laptop_prices3[[#This Row],[Storage]] = "2TB SSD", 2000, laptop_prices3[[#This Row],[Storage]]= "256GB SSD", 256, laptop_prices3[[#This Row],[Storage]] = "1TB HDD", 1000*0.7)</f>
        <v>700</v>
      </c>
      <c r="U2324" s="5">
        <f>laptop_prices3[[#This Row],[Storage Raw Value]]/ScoreCard!$J$3*ScoreCard!$J$5</f>
        <v>2.8</v>
      </c>
    </row>
    <row r="2325" spans="2:21" x14ac:dyDescent="0.2">
      <c r="B2325" s="4" cm="1">
        <f t="array" ref="B2325">SUM(laptop_prices3[[#This Row],[RAM Comp]:[Weight Comp]]+laptop_prices3[[#This Row],[Storage Comp]])</f>
        <v>19.851116157445638</v>
      </c>
      <c r="C2325">
        <v>2323</v>
      </c>
      <c r="D2325" t="s">
        <v>47</v>
      </c>
      <c r="E2325" t="s">
        <v>24</v>
      </c>
      <c r="F2325">
        <v>16</v>
      </c>
      <c r="G2325" t="s">
        <v>42</v>
      </c>
      <c r="H2325" t="s">
        <v>20</v>
      </c>
      <c r="I2325">
        <v>14</v>
      </c>
      <c r="J2325" t="s">
        <v>27</v>
      </c>
      <c r="K2325">
        <v>4.3</v>
      </c>
      <c r="L2325">
        <v>1.27</v>
      </c>
      <c r="M2325" t="s">
        <v>22</v>
      </c>
      <c r="N2325">
        <v>2128.0700000000002</v>
      </c>
      <c r="O2325" s="5">
        <f>(ScoreCard!$E$3-laptop_prices3[[#This Row],[Price ($)]])/ScoreCard!$E$3*ScoreCard!$E$5</f>
        <v>4.0155007272471561</v>
      </c>
      <c r="P2325" s="5">
        <f>laptop_prices3[[#This Row],[RAM (GB)]]/ScoreCard!$F$3*ScoreCard!$F$5</f>
        <v>1.75</v>
      </c>
      <c r="Q2325" s="5">
        <f>laptop_prices3[[#This Row],[Screen Size (inch)]]/ScoreCard!$G$3*ScoreCard!$G$5</f>
        <v>1.6184971098265895</v>
      </c>
      <c r="R2325" s="5">
        <f>laptop_prices3[[#This Row],[Battery Life (hours)]]/ScoreCard!$H$3*ScoreCard!$H$5</f>
        <v>2.5083333333333333</v>
      </c>
      <c r="S2325" s="5">
        <f>ScoreCard!$I$3-laptop_prices3[[#This Row],[Weight (kg)]]/ScoreCard!$I$3*ScoreCard!$I$5</f>
        <v>2.774285714285714</v>
      </c>
      <c r="T2325" s="6" cm="1">
        <f t="array" ref="T2325">_xlfn.IFS(laptop_prices3[[#This Row],[Storage]]="512GB SSD", 512, laptop_prices3[[#This Row],[Storage]] = "1TB SSD", 1000, laptop_prices3[[#This Row],[Storage]] = "2TB SSD", 2000, laptop_prices3[[#This Row],[Storage]]= "256GB SSD", 256, laptop_prices3[[#This Row],[Storage]] = "1TB HDD", 1000*0.7)</f>
        <v>700</v>
      </c>
      <c r="U2325" s="5">
        <f>laptop_prices3[[#This Row],[Storage Raw Value]]/ScoreCard!$J$3*ScoreCard!$J$5</f>
        <v>2.8</v>
      </c>
    </row>
    <row r="2326" spans="2:21" x14ac:dyDescent="0.2">
      <c r="B2326" s="4" cm="1">
        <f t="array" ref="B2326">SUM(laptop_prices3[[#This Row],[RAM Comp]:[Weight Comp]]+laptop_prices3[[#This Row],[Storage Comp]])</f>
        <v>25.215667492430498</v>
      </c>
      <c r="C2326">
        <v>2324</v>
      </c>
      <c r="D2326" t="s">
        <v>47</v>
      </c>
      <c r="E2326" t="s">
        <v>24</v>
      </c>
      <c r="F2326">
        <v>8</v>
      </c>
      <c r="G2326" t="s">
        <v>19</v>
      </c>
      <c r="H2326" t="s">
        <v>40</v>
      </c>
      <c r="I2326">
        <v>13.3</v>
      </c>
      <c r="J2326" t="s">
        <v>15</v>
      </c>
      <c r="K2326">
        <v>7.7</v>
      </c>
      <c r="L2326">
        <v>2.08</v>
      </c>
      <c r="M2326" t="s">
        <v>22</v>
      </c>
      <c r="N2326">
        <v>1730.45</v>
      </c>
      <c r="O2326" s="5">
        <f>(ScoreCard!$E$3-laptop_prices3[[#This Row],[Price ($)]])/ScoreCard!$E$3*ScoreCard!$E$5</f>
        <v>4.1994498458532101</v>
      </c>
      <c r="P2326" s="5">
        <f>laptop_prices3[[#This Row],[RAM (GB)]]/ScoreCard!$F$3*ScoreCard!$F$5</f>
        <v>0.875</v>
      </c>
      <c r="Q2326" s="5">
        <f>laptop_prices3[[#This Row],[Screen Size (inch)]]/ScoreCard!$G$3*ScoreCard!$G$5</f>
        <v>1.5375722543352601</v>
      </c>
      <c r="R2326" s="5">
        <f>laptop_prices3[[#This Row],[Battery Life (hours)]]/ScoreCard!$H$3*ScoreCard!$H$5</f>
        <v>4.4916666666666671</v>
      </c>
      <c r="S2326" s="5">
        <f>ScoreCard!$I$3-laptop_prices3[[#This Row],[Weight (kg)]]/ScoreCard!$I$3*ScoreCard!$I$5</f>
        <v>2.3114285714285714</v>
      </c>
      <c r="T2326" s="6" cm="1">
        <f t="array" ref="T2326">_xlfn.IFS(laptop_prices3[[#This Row],[Storage]]="512GB SSD", 512, laptop_prices3[[#This Row],[Storage]] = "1TB SSD", 1000, laptop_prices3[[#This Row],[Storage]] = "2TB SSD", 2000, laptop_prices3[[#This Row],[Storage]]= "256GB SSD", 256, laptop_prices3[[#This Row],[Storage]] = "1TB HDD", 1000*0.7)</f>
        <v>1000</v>
      </c>
      <c r="U2326" s="5">
        <f>laptop_prices3[[#This Row],[Storage Raw Value]]/ScoreCard!$J$3*ScoreCard!$J$5</f>
        <v>4</v>
      </c>
    </row>
    <row r="2327" spans="2:21" x14ac:dyDescent="0.2">
      <c r="B2327" s="4" cm="1">
        <f t="array" ref="B2327">SUM(laptop_prices3[[#This Row],[RAM Comp]:[Weight Comp]]+laptop_prices3[[#This Row],[Storage Comp]])</f>
        <v>19.65218717313515</v>
      </c>
      <c r="C2327">
        <v>2325</v>
      </c>
      <c r="D2327" t="s">
        <v>47</v>
      </c>
      <c r="E2327" t="s">
        <v>31</v>
      </c>
      <c r="F2327">
        <v>32</v>
      </c>
      <c r="G2327" t="s">
        <v>13</v>
      </c>
      <c r="H2327" t="s">
        <v>35</v>
      </c>
      <c r="I2327">
        <v>16</v>
      </c>
      <c r="J2327" t="s">
        <v>21</v>
      </c>
      <c r="K2327">
        <v>7.6</v>
      </c>
      <c r="L2327">
        <v>3.19</v>
      </c>
      <c r="M2327" t="s">
        <v>22</v>
      </c>
      <c r="N2327">
        <v>1719.3</v>
      </c>
      <c r="O2327" s="5">
        <f>(ScoreCard!$E$3-laptop_prices3[[#This Row],[Price ($)]])/ScoreCard!$E$3*ScoreCard!$E$5</f>
        <v>4.204608119261132</v>
      </c>
      <c r="P2327" s="5">
        <f>laptop_prices3[[#This Row],[RAM (GB)]]/ScoreCard!$F$3*ScoreCard!$F$5</f>
        <v>3.5</v>
      </c>
      <c r="Q2327" s="5">
        <f>laptop_prices3[[#This Row],[Screen Size (inch)]]/ScoreCard!$G$3*ScoreCard!$G$5</f>
        <v>1.8497109826589595</v>
      </c>
      <c r="R2327" s="5">
        <f>laptop_prices3[[#This Row],[Battery Life (hours)]]/ScoreCard!$H$3*ScoreCard!$H$5</f>
        <v>4.4333333333333336</v>
      </c>
      <c r="S2327" s="5">
        <f>ScoreCard!$I$3-laptop_prices3[[#This Row],[Weight (kg)]]/ScoreCard!$I$3*ScoreCard!$I$5</f>
        <v>1.6771428571428573</v>
      </c>
      <c r="T2327" s="6" cm="1">
        <f t="array" ref="T2327">_xlfn.IFS(laptop_prices3[[#This Row],[Storage]]="512GB SSD", 512, laptop_prices3[[#This Row],[Storage]] = "1TB SSD", 1000, laptop_prices3[[#This Row],[Storage]] = "2TB SSD", 2000, laptop_prices3[[#This Row],[Storage]]= "256GB SSD", 256, laptop_prices3[[#This Row],[Storage]] = "1TB HDD", 1000*0.7)</f>
        <v>512</v>
      </c>
      <c r="U2327" s="5">
        <f>laptop_prices3[[#This Row],[Storage Raw Value]]/ScoreCard!$J$3*ScoreCard!$J$5</f>
        <v>2.048</v>
      </c>
    </row>
    <row r="2328" spans="2:21" x14ac:dyDescent="0.2">
      <c r="B2328" s="4" cm="1">
        <f t="array" ref="B2328">SUM(laptop_prices3[[#This Row],[RAM Comp]:[Weight Comp]]+laptop_prices3[[#This Row],[Storage Comp]])</f>
        <v>40.392691301954308</v>
      </c>
      <c r="C2328">
        <v>2326</v>
      </c>
      <c r="D2328" t="s">
        <v>33</v>
      </c>
      <c r="E2328" t="s">
        <v>18</v>
      </c>
      <c r="F2328">
        <v>4</v>
      </c>
      <c r="G2328" t="s">
        <v>25</v>
      </c>
      <c r="H2328" t="s">
        <v>40</v>
      </c>
      <c r="I2328">
        <v>13.3</v>
      </c>
      <c r="J2328" t="s">
        <v>15</v>
      </c>
      <c r="K2328">
        <v>7</v>
      </c>
      <c r="L2328">
        <v>2.04</v>
      </c>
      <c r="M2328" t="s">
        <v>16</v>
      </c>
      <c r="N2328">
        <v>1456.42</v>
      </c>
      <c r="O2328" s="5">
        <f>(ScoreCard!$E$3-laptop_prices3[[#This Row],[Price ($)]])/ScoreCard!$E$3*ScoreCard!$E$5</f>
        <v>4.3262230890794493</v>
      </c>
      <c r="P2328" s="5">
        <f>laptop_prices3[[#This Row],[RAM (GB)]]/ScoreCard!$F$3*ScoreCard!$F$5</f>
        <v>0.4375</v>
      </c>
      <c r="Q2328" s="5">
        <f>laptop_prices3[[#This Row],[Screen Size (inch)]]/ScoreCard!$G$3*ScoreCard!$G$5</f>
        <v>1.5375722543352601</v>
      </c>
      <c r="R2328" s="5">
        <f>laptop_prices3[[#This Row],[Battery Life (hours)]]/ScoreCard!$H$3*ScoreCard!$H$5</f>
        <v>4.0833333333333339</v>
      </c>
      <c r="S2328" s="5">
        <f>ScoreCard!$I$3-laptop_prices3[[#This Row],[Weight (kg)]]/ScoreCard!$I$3*ScoreCard!$I$5</f>
        <v>2.3342857142857145</v>
      </c>
      <c r="T2328" s="6" cm="1">
        <f t="array" ref="T2328">_xlfn.IFS(laptop_prices3[[#This Row],[Storage]]="512GB SSD", 512, laptop_prices3[[#This Row],[Storage]] = "1TB SSD", 1000, laptop_prices3[[#This Row],[Storage]] = "2TB SSD", 2000, laptop_prices3[[#This Row],[Storage]]= "256GB SSD", 256, laptop_prices3[[#This Row],[Storage]] = "1TB HDD", 1000*0.7)</f>
        <v>2000</v>
      </c>
      <c r="U2328" s="5">
        <f>laptop_prices3[[#This Row],[Storage Raw Value]]/ScoreCard!$J$3*ScoreCard!$J$5</f>
        <v>8</v>
      </c>
    </row>
    <row r="2329" spans="2:21" x14ac:dyDescent="0.2">
      <c r="B2329" s="4" cm="1">
        <f t="array" ref="B2329">SUM(laptop_prices3[[#This Row],[RAM Comp]:[Weight Comp]]+laptop_prices3[[#This Row],[Storage Comp]])</f>
        <v>21.615191301954312</v>
      </c>
      <c r="C2329">
        <v>2327</v>
      </c>
      <c r="D2329" t="s">
        <v>36</v>
      </c>
      <c r="E2329" t="s">
        <v>37</v>
      </c>
      <c r="F2329">
        <v>8</v>
      </c>
      <c r="G2329" t="s">
        <v>42</v>
      </c>
      <c r="H2329" t="s">
        <v>20</v>
      </c>
      <c r="I2329">
        <v>13.3</v>
      </c>
      <c r="J2329" t="s">
        <v>43</v>
      </c>
      <c r="K2329">
        <v>9.1</v>
      </c>
      <c r="L2329">
        <v>1.41</v>
      </c>
      <c r="M2329" t="s">
        <v>16</v>
      </c>
      <c r="N2329">
        <v>1367.8</v>
      </c>
      <c r="O2329" s="5">
        <f>(ScoreCard!$E$3-laptop_prices3[[#This Row],[Price ($)]])/ScoreCard!$E$3*ScoreCard!$E$5</f>
        <v>4.3672209536005209</v>
      </c>
      <c r="P2329" s="5">
        <f>laptop_prices3[[#This Row],[RAM (GB)]]/ScoreCard!$F$3*ScoreCard!$F$5</f>
        <v>0.875</v>
      </c>
      <c r="Q2329" s="5">
        <f>laptop_prices3[[#This Row],[Screen Size (inch)]]/ScoreCard!$G$3*ScoreCard!$G$5</f>
        <v>1.5375722543352601</v>
      </c>
      <c r="R2329" s="5">
        <f>laptop_prices3[[#This Row],[Battery Life (hours)]]/ScoreCard!$H$3*ScoreCard!$H$5</f>
        <v>5.3083333333333336</v>
      </c>
      <c r="S2329" s="5">
        <f>ScoreCard!$I$3-laptop_prices3[[#This Row],[Weight (kg)]]/ScoreCard!$I$3*ScoreCard!$I$5</f>
        <v>2.6942857142857144</v>
      </c>
      <c r="T2329" s="6" cm="1">
        <f t="array" ref="T2329">_xlfn.IFS(laptop_prices3[[#This Row],[Storage]]="512GB SSD", 512, laptop_prices3[[#This Row],[Storage]] = "1TB SSD", 1000, laptop_prices3[[#This Row],[Storage]] = "2TB SSD", 2000, laptop_prices3[[#This Row],[Storage]]= "256GB SSD", 256, laptop_prices3[[#This Row],[Storage]] = "1TB HDD", 1000*0.7)</f>
        <v>700</v>
      </c>
      <c r="U2329" s="5">
        <f>laptop_prices3[[#This Row],[Storage Raw Value]]/ScoreCard!$J$3*ScoreCard!$J$5</f>
        <v>2.8</v>
      </c>
    </row>
    <row r="2330" spans="2:21" x14ac:dyDescent="0.2">
      <c r="B2330" s="4" cm="1">
        <f t="array" ref="B2330">SUM(laptop_prices3[[#This Row],[RAM Comp]:[Weight Comp]]+laptop_prices3[[#This Row],[Storage Comp]])</f>
        <v>26.828044315992294</v>
      </c>
      <c r="C2330">
        <v>2328</v>
      </c>
      <c r="D2330" t="s">
        <v>33</v>
      </c>
      <c r="E2330" t="s">
        <v>12</v>
      </c>
      <c r="F2330">
        <v>16</v>
      </c>
      <c r="G2330" t="s">
        <v>19</v>
      </c>
      <c r="H2330" t="s">
        <v>20</v>
      </c>
      <c r="I2330">
        <v>16</v>
      </c>
      <c r="J2330" t="s">
        <v>43</v>
      </c>
      <c r="K2330">
        <v>7.9</v>
      </c>
      <c r="L2330">
        <v>1.54</v>
      </c>
      <c r="M2330" t="s">
        <v>16</v>
      </c>
      <c r="N2330">
        <v>1034.8499999999999</v>
      </c>
      <c r="O2330" s="5">
        <f>(ScoreCard!$E$3-laptop_prices3[[#This Row],[Price ($)]])/ScoreCard!$E$3*ScoreCard!$E$5</f>
        <v>4.5212520864406338</v>
      </c>
      <c r="P2330" s="5">
        <f>laptop_prices3[[#This Row],[RAM (GB)]]/ScoreCard!$F$3*ScoreCard!$F$5</f>
        <v>1.75</v>
      </c>
      <c r="Q2330" s="5">
        <f>laptop_prices3[[#This Row],[Screen Size (inch)]]/ScoreCard!$G$3*ScoreCard!$G$5</f>
        <v>1.8497109826589595</v>
      </c>
      <c r="R2330" s="5">
        <f>laptop_prices3[[#This Row],[Battery Life (hours)]]/ScoreCard!$H$3*ScoreCard!$H$5</f>
        <v>4.6083333333333334</v>
      </c>
      <c r="S2330" s="5">
        <f>ScoreCard!$I$3-laptop_prices3[[#This Row],[Weight (kg)]]/ScoreCard!$I$3*ScoreCard!$I$5</f>
        <v>2.62</v>
      </c>
      <c r="T2330" s="6" cm="1">
        <f t="array" ref="T2330">_xlfn.IFS(laptop_prices3[[#This Row],[Storage]]="512GB SSD", 512, laptop_prices3[[#This Row],[Storage]] = "1TB SSD", 1000, laptop_prices3[[#This Row],[Storage]] = "2TB SSD", 2000, laptop_prices3[[#This Row],[Storage]]= "256GB SSD", 256, laptop_prices3[[#This Row],[Storage]] = "1TB HDD", 1000*0.7)</f>
        <v>1000</v>
      </c>
      <c r="U2330" s="5">
        <f>laptop_prices3[[#This Row],[Storage Raw Value]]/ScoreCard!$J$3*ScoreCard!$J$5</f>
        <v>4</v>
      </c>
    </row>
    <row r="2331" spans="2:21" x14ac:dyDescent="0.2">
      <c r="B2331" s="4" cm="1">
        <f t="array" ref="B2331">SUM(laptop_prices3[[#This Row],[RAM Comp]:[Weight Comp]]+laptop_prices3[[#This Row],[Storage Comp]])</f>
        <v>41.959715111478118</v>
      </c>
      <c r="C2331">
        <v>2329</v>
      </c>
      <c r="D2331" t="s">
        <v>11</v>
      </c>
      <c r="E2331" t="s">
        <v>24</v>
      </c>
      <c r="F2331">
        <v>16</v>
      </c>
      <c r="G2331" t="s">
        <v>25</v>
      </c>
      <c r="H2331" t="s">
        <v>35</v>
      </c>
      <c r="I2331">
        <v>13.3</v>
      </c>
      <c r="J2331" t="s">
        <v>27</v>
      </c>
      <c r="K2331">
        <v>8.6999999999999993</v>
      </c>
      <c r="L2331">
        <v>3.33</v>
      </c>
      <c r="M2331" t="s">
        <v>16</v>
      </c>
      <c r="N2331">
        <v>2880.18</v>
      </c>
      <c r="O2331" s="5">
        <f>(ScoreCard!$E$3-laptop_prices3[[#This Row],[Price ($)]])/ScoreCard!$E$3*ScoreCard!$E$5</f>
        <v>3.6675555243026379</v>
      </c>
      <c r="P2331" s="5">
        <f>laptop_prices3[[#This Row],[RAM (GB)]]/ScoreCard!$F$3*ScoreCard!$F$5</f>
        <v>1.75</v>
      </c>
      <c r="Q2331" s="5">
        <f>laptop_prices3[[#This Row],[Screen Size (inch)]]/ScoreCard!$G$3*ScoreCard!$G$5</f>
        <v>1.5375722543352601</v>
      </c>
      <c r="R2331" s="5">
        <f>laptop_prices3[[#This Row],[Battery Life (hours)]]/ScoreCard!$H$3*ScoreCard!$H$5</f>
        <v>5.0750000000000002</v>
      </c>
      <c r="S2331" s="5">
        <f>ScoreCard!$I$3-laptop_prices3[[#This Row],[Weight (kg)]]/ScoreCard!$I$3*ScoreCard!$I$5</f>
        <v>1.5971428571428572</v>
      </c>
      <c r="T2331" s="6" cm="1">
        <f t="array" ref="T2331">_xlfn.IFS(laptop_prices3[[#This Row],[Storage]]="512GB SSD", 512, laptop_prices3[[#This Row],[Storage]] = "1TB SSD", 1000, laptop_prices3[[#This Row],[Storage]] = "2TB SSD", 2000, laptop_prices3[[#This Row],[Storage]]= "256GB SSD", 256, laptop_prices3[[#This Row],[Storage]] = "1TB HDD", 1000*0.7)</f>
        <v>2000</v>
      </c>
      <c r="U2331" s="5">
        <f>laptop_prices3[[#This Row],[Storage Raw Value]]/ScoreCard!$J$3*ScoreCard!$J$5</f>
        <v>8</v>
      </c>
    </row>
    <row r="2332" spans="2:21" x14ac:dyDescent="0.2">
      <c r="B2332" s="4" cm="1">
        <f t="array" ref="B2332">SUM(laptop_prices3[[#This Row],[RAM Comp]:[Weight Comp]]+laptop_prices3[[#This Row],[Storage Comp]])</f>
        <v>15.335000825763832</v>
      </c>
      <c r="C2332">
        <v>2330</v>
      </c>
      <c r="D2332" t="s">
        <v>11</v>
      </c>
      <c r="E2332" t="s">
        <v>31</v>
      </c>
      <c r="F2332">
        <v>16</v>
      </c>
      <c r="G2332" t="s">
        <v>29</v>
      </c>
      <c r="H2332" t="s">
        <v>32</v>
      </c>
      <c r="I2332">
        <v>13.3</v>
      </c>
      <c r="J2332" t="s">
        <v>15</v>
      </c>
      <c r="K2332">
        <v>9.6</v>
      </c>
      <c r="L2332">
        <v>2.0099999999999998</v>
      </c>
      <c r="M2332" t="s">
        <v>22</v>
      </c>
      <c r="N2332">
        <v>1863.97</v>
      </c>
      <c r="O2332" s="5">
        <f>(ScoreCard!$E$3-laptop_prices3[[#This Row],[Price ($)]])/ScoreCard!$E$3*ScoreCard!$E$5</f>
        <v>4.1376801000751309</v>
      </c>
      <c r="P2332" s="5">
        <f>laptop_prices3[[#This Row],[RAM (GB)]]/ScoreCard!$F$3*ScoreCard!$F$5</f>
        <v>1.75</v>
      </c>
      <c r="Q2332" s="5">
        <f>laptop_prices3[[#This Row],[Screen Size (inch)]]/ScoreCard!$G$3*ScoreCard!$G$5</f>
        <v>1.5375722543352601</v>
      </c>
      <c r="R2332" s="5">
        <f>laptop_prices3[[#This Row],[Battery Life (hours)]]/ScoreCard!$H$3*ScoreCard!$H$5</f>
        <v>5.6</v>
      </c>
      <c r="S2332" s="5">
        <f>ScoreCard!$I$3-laptop_prices3[[#This Row],[Weight (kg)]]/ScoreCard!$I$3*ScoreCard!$I$5</f>
        <v>2.3514285714285714</v>
      </c>
      <c r="T2332" s="6" cm="1">
        <f t="array" ref="T2332">_xlfn.IFS(laptop_prices3[[#This Row],[Storage]]="512GB SSD", 512, laptop_prices3[[#This Row],[Storage]] = "1TB SSD", 1000, laptop_prices3[[#This Row],[Storage]] = "2TB SSD", 2000, laptop_prices3[[#This Row],[Storage]]= "256GB SSD", 256, laptop_prices3[[#This Row],[Storage]] = "1TB HDD", 1000*0.7)</f>
        <v>256</v>
      </c>
      <c r="U2332" s="5">
        <f>laptop_prices3[[#This Row],[Storage Raw Value]]/ScoreCard!$J$3*ScoreCard!$J$5</f>
        <v>1.024</v>
      </c>
    </row>
    <row r="2333" spans="2:21" x14ac:dyDescent="0.2">
      <c r="B2333" s="4" cm="1">
        <f t="array" ref="B2333">SUM(laptop_prices3[[#This Row],[RAM Comp]:[Weight Comp]]+laptop_prices3[[#This Row],[Storage Comp]])</f>
        <v>28.910663363611341</v>
      </c>
      <c r="C2333">
        <v>2331</v>
      </c>
      <c r="D2333" t="s">
        <v>23</v>
      </c>
      <c r="E2333" t="s">
        <v>24</v>
      </c>
      <c r="F2333">
        <v>64</v>
      </c>
      <c r="G2333" t="s">
        <v>42</v>
      </c>
      <c r="H2333" t="s">
        <v>26</v>
      </c>
      <c r="I2333">
        <v>16</v>
      </c>
      <c r="J2333" t="s">
        <v>21</v>
      </c>
      <c r="K2333">
        <v>11.6</v>
      </c>
      <c r="L2333">
        <v>2.46</v>
      </c>
      <c r="M2333" t="s">
        <v>46</v>
      </c>
      <c r="N2333">
        <v>1691.41</v>
      </c>
      <c r="O2333" s="5">
        <f>(ScoreCard!$E$3-laptop_prices3[[#This Row],[Price ($)]])/ScoreCard!$E$3*ScoreCard!$E$5</f>
        <v>4.2175107421622009</v>
      </c>
      <c r="P2333" s="5">
        <f>laptop_prices3[[#This Row],[RAM (GB)]]/ScoreCard!$F$3*ScoreCard!$F$5</f>
        <v>7</v>
      </c>
      <c r="Q2333" s="5">
        <f>laptop_prices3[[#This Row],[Screen Size (inch)]]/ScoreCard!$G$3*ScoreCard!$G$5</f>
        <v>1.8497109826589595</v>
      </c>
      <c r="R2333" s="5">
        <f>laptop_prices3[[#This Row],[Battery Life (hours)]]/ScoreCard!$H$3*ScoreCard!$H$5</f>
        <v>6.7666666666666666</v>
      </c>
      <c r="S2333" s="5">
        <f>ScoreCard!$I$3-laptop_prices3[[#This Row],[Weight (kg)]]/ScoreCard!$I$3*ScoreCard!$I$5</f>
        <v>2.0942857142857143</v>
      </c>
      <c r="T2333" s="6" cm="1">
        <f t="array" ref="T2333">_xlfn.IFS(laptop_prices3[[#This Row],[Storage]]="512GB SSD", 512, laptop_prices3[[#This Row],[Storage]] = "1TB SSD", 1000, laptop_prices3[[#This Row],[Storage]] = "2TB SSD", 2000, laptop_prices3[[#This Row],[Storage]]= "256GB SSD", 256, laptop_prices3[[#This Row],[Storage]] = "1TB HDD", 1000*0.7)</f>
        <v>700</v>
      </c>
      <c r="U2333" s="5">
        <f>laptop_prices3[[#This Row],[Storage Raw Value]]/ScoreCard!$J$3*ScoreCard!$J$5</f>
        <v>2.8</v>
      </c>
    </row>
    <row r="2334" spans="2:21" x14ac:dyDescent="0.2">
      <c r="B2334" s="4" cm="1">
        <f t="array" ref="B2334">SUM(laptop_prices3[[#This Row],[RAM Comp]:[Weight Comp]]+laptop_prices3[[#This Row],[Storage Comp]])</f>
        <v>26.571857968620975</v>
      </c>
      <c r="C2334">
        <v>2332</v>
      </c>
      <c r="D2334" t="s">
        <v>34</v>
      </c>
      <c r="E2334" t="s">
        <v>48</v>
      </c>
      <c r="F2334">
        <v>8</v>
      </c>
      <c r="G2334" t="s">
        <v>19</v>
      </c>
      <c r="H2334" t="s">
        <v>20</v>
      </c>
      <c r="I2334">
        <v>13.3</v>
      </c>
      <c r="J2334" t="s">
        <v>21</v>
      </c>
      <c r="K2334">
        <v>9.3000000000000007</v>
      </c>
      <c r="L2334">
        <v>1.34</v>
      </c>
      <c r="M2334" t="s">
        <v>22</v>
      </c>
      <c r="N2334">
        <v>1190.3800000000001</v>
      </c>
      <c r="O2334" s="5">
        <f>(ScoreCard!$E$3-laptop_prices3[[#This Row],[Price ($)]])/ScoreCard!$E$3*ScoreCard!$E$5</f>
        <v>4.4492999552178594</v>
      </c>
      <c r="P2334" s="5">
        <f>laptop_prices3[[#This Row],[RAM (GB)]]/ScoreCard!$F$3*ScoreCard!$F$5</f>
        <v>0.875</v>
      </c>
      <c r="Q2334" s="5">
        <f>laptop_prices3[[#This Row],[Screen Size (inch)]]/ScoreCard!$G$3*ScoreCard!$G$5</f>
        <v>1.5375722543352601</v>
      </c>
      <c r="R2334" s="5">
        <f>laptop_prices3[[#This Row],[Battery Life (hours)]]/ScoreCard!$H$3*ScoreCard!$H$5</f>
        <v>5.4249999999999998</v>
      </c>
      <c r="S2334" s="5">
        <f>ScoreCard!$I$3-laptop_prices3[[#This Row],[Weight (kg)]]/ScoreCard!$I$3*ScoreCard!$I$5</f>
        <v>2.734285714285714</v>
      </c>
      <c r="T2334" s="6" cm="1">
        <f t="array" ref="T2334">_xlfn.IFS(laptop_prices3[[#This Row],[Storage]]="512GB SSD", 512, laptop_prices3[[#This Row],[Storage]] = "1TB SSD", 1000, laptop_prices3[[#This Row],[Storage]] = "2TB SSD", 2000, laptop_prices3[[#This Row],[Storage]]= "256GB SSD", 256, laptop_prices3[[#This Row],[Storage]] = "1TB HDD", 1000*0.7)</f>
        <v>1000</v>
      </c>
      <c r="U2334" s="5">
        <f>laptop_prices3[[#This Row],[Storage Raw Value]]/ScoreCard!$J$3*ScoreCard!$J$5</f>
        <v>4</v>
      </c>
    </row>
    <row r="2335" spans="2:21" x14ac:dyDescent="0.2">
      <c r="B2335" s="4" cm="1">
        <f t="array" ref="B2335">SUM(laptop_prices3[[#This Row],[RAM Comp]:[Weight Comp]]+laptop_prices3[[#This Row],[Storage Comp]])</f>
        <v>24.456206303330582</v>
      </c>
      <c r="C2335">
        <v>2333</v>
      </c>
      <c r="D2335" t="s">
        <v>33</v>
      </c>
      <c r="E2335" t="s">
        <v>12</v>
      </c>
      <c r="F2335">
        <v>4</v>
      </c>
      <c r="G2335" t="s">
        <v>19</v>
      </c>
      <c r="H2335" t="s">
        <v>35</v>
      </c>
      <c r="I2335">
        <v>15.6</v>
      </c>
      <c r="J2335" t="s">
        <v>27</v>
      </c>
      <c r="K2335">
        <v>6.8</v>
      </c>
      <c r="L2335">
        <v>2.19</v>
      </c>
      <c r="M2335" t="s">
        <v>22</v>
      </c>
      <c r="N2335">
        <v>1253.82</v>
      </c>
      <c r="O2335" s="5">
        <f>(ScoreCard!$E$3-laptop_prices3[[#This Row],[Price ($)]])/ScoreCard!$E$3*ScoreCard!$E$5</f>
        <v>4.4199509987157519</v>
      </c>
      <c r="P2335" s="5">
        <f>laptop_prices3[[#This Row],[RAM (GB)]]/ScoreCard!$F$3*ScoreCard!$F$5</f>
        <v>0.4375</v>
      </c>
      <c r="Q2335" s="5">
        <f>laptop_prices3[[#This Row],[Screen Size (inch)]]/ScoreCard!$G$3*ScoreCard!$G$5</f>
        <v>1.8034682080924855</v>
      </c>
      <c r="R2335" s="5">
        <f>laptop_prices3[[#This Row],[Battery Life (hours)]]/ScoreCard!$H$3*ScoreCard!$H$5</f>
        <v>3.9666666666666668</v>
      </c>
      <c r="S2335" s="5">
        <f>ScoreCard!$I$3-laptop_prices3[[#This Row],[Weight (kg)]]/ScoreCard!$I$3*ScoreCard!$I$5</f>
        <v>2.2485714285714287</v>
      </c>
      <c r="T2335" s="6" cm="1">
        <f t="array" ref="T2335">_xlfn.IFS(laptop_prices3[[#This Row],[Storage]]="512GB SSD", 512, laptop_prices3[[#This Row],[Storage]] = "1TB SSD", 1000, laptop_prices3[[#This Row],[Storage]] = "2TB SSD", 2000, laptop_prices3[[#This Row],[Storage]]= "256GB SSD", 256, laptop_prices3[[#This Row],[Storage]] = "1TB HDD", 1000*0.7)</f>
        <v>1000</v>
      </c>
      <c r="U2335" s="5">
        <f>laptop_prices3[[#This Row],[Storage Raw Value]]/ScoreCard!$J$3*ScoreCard!$J$5</f>
        <v>4</v>
      </c>
    </row>
    <row r="2336" spans="2:21" x14ac:dyDescent="0.2">
      <c r="B2336" s="4" cm="1">
        <f t="array" ref="B2336">SUM(laptop_prices3[[#This Row],[RAM Comp]:[Weight Comp]]+laptop_prices3[[#This Row],[Storage Comp]])</f>
        <v>25.350187173135151</v>
      </c>
      <c r="C2336">
        <v>2334</v>
      </c>
      <c r="D2336" t="s">
        <v>36</v>
      </c>
      <c r="E2336" t="s">
        <v>31</v>
      </c>
      <c r="F2336">
        <v>64</v>
      </c>
      <c r="G2336" t="s">
        <v>42</v>
      </c>
      <c r="H2336" t="s">
        <v>26</v>
      </c>
      <c r="I2336">
        <v>16</v>
      </c>
      <c r="J2336" t="s">
        <v>27</v>
      </c>
      <c r="K2336">
        <v>5.8</v>
      </c>
      <c r="L2336">
        <v>2.77</v>
      </c>
      <c r="M2336" t="s">
        <v>46</v>
      </c>
      <c r="N2336">
        <v>3145.68</v>
      </c>
      <c r="O2336" s="5">
        <f>(ScoreCard!$E$3-laptop_prices3[[#This Row],[Price ($)]])/ScoreCard!$E$3*ScoreCard!$E$5</f>
        <v>3.5447284758898134</v>
      </c>
      <c r="P2336" s="5">
        <f>laptop_prices3[[#This Row],[RAM (GB)]]/ScoreCard!$F$3*ScoreCard!$F$5</f>
        <v>7</v>
      </c>
      <c r="Q2336" s="5">
        <f>laptop_prices3[[#This Row],[Screen Size (inch)]]/ScoreCard!$G$3*ScoreCard!$G$5</f>
        <v>1.8497109826589595</v>
      </c>
      <c r="R2336" s="5">
        <f>laptop_prices3[[#This Row],[Battery Life (hours)]]/ScoreCard!$H$3*ScoreCard!$H$5</f>
        <v>3.3833333333333333</v>
      </c>
      <c r="S2336" s="5">
        <f>ScoreCard!$I$3-laptop_prices3[[#This Row],[Weight (kg)]]/ScoreCard!$I$3*ScoreCard!$I$5</f>
        <v>1.917142857142857</v>
      </c>
      <c r="T2336" s="6" cm="1">
        <f t="array" ref="T2336">_xlfn.IFS(laptop_prices3[[#This Row],[Storage]]="512GB SSD", 512, laptop_prices3[[#This Row],[Storage]] = "1TB SSD", 1000, laptop_prices3[[#This Row],[Storage]] = "2TB SSD", 2000, laptop_prices3[[#This Row],[Storage]]= "256GB SSD", 256, laptop_prices3[[#This Row],[Storage]] = "1TB HDD", 1000*0.7)</f>
        <v>700</v>
      </c>
      <c r="U2336" s="5">
        <f>laptop_prices3[[#This Row],[Storage Raw Value]]/ScoreCard!$J$3*ScoreCard!$J$5</f>
        <v>2.8</v>
      </c>
    </row>
    <row r="2337" spans="2:21" x14ac:dyDescent="0.2">
      <c r="B2337" s="4" cm="1">
        <f t="array" ref="B2337">SUM(laptop_prices3[[#This Row],[RAM Comp]:[Weight Comp]]+laptop_prices3[[#This Row],[Storage Comp]])</f>
        <v>18.050068125516098</v>
      </c>
      <c r="C2337">
        <v>2335</v>
      </c>
      <c r="D2337" t="s">
        <v>45</v>
      </c>
      <c r="E2337" t="s">
        <v>39</v>
      </c>
      <c r="F2337">
        <v>4</v>
      </c>
      <c r="G2337" t="s">
        <v>42</v>
      </c>
      <c r="H2337" t="s">
        <v>26</v>
      </c>
      <c r="I2337">
        <v>16</v>
      </c>
      <c r="J2337" t="s">
        <v>21</v>
      </c>
      <c r="K2337">
        <v>4.8</v>
      </c>
      <c r="L2337">
        <v>3.04</v>
      </c>
      <c r="M2337" t="s">
        <v>22</v>
      </c>
      <c r="N2337">
        <v>589.91</v>
      </c>
      <c r="O2337" s="5">
        <f>(ScoreCard!$E$3-laptop_prices3[[#This Row],[Price ($)]])/ScoreCard!$E$3*ScoreCard!$E$5</f>
        <v>4.7270926398146536</v>
      </c>
      <c r="P2337" s="5">
        <f>laptop_prices3[[#This Row],[RAM (GB)]]/ScoreCard!$F$3*ScoreCard!$F$5</f>
        <v>0.4375</v>
      </c>
      <c r="Q2337" s="5">
        <f>laptop_prices3[[#This Row],[Screen Size (inch)]]/ScoreCard!$G$3*ScoreCard!$G$5</f>
        <v>1.8497109826589595</v>
      </c>
      <c r="R2337" s="5">
        <f>laptop_prices3[[#This Row],[Battery Life (hours)]]/ScoreCard!$H$3*ScoreCard!$H$5</f>
        <v>2.8</v>
      </c>
      <c r="S2337" s="5">
        <f>ScoreCard!$I$3-laptop_prices3[[#This Row],[Weight (kg)]]/ScoreCard!$I$3*ScoreCard!$I$5</f>
        <v>1.7628571428571429</v>
      </c>
      <c r="T2337" s="6" cm="1">
        <f t="array" ref="T2337">_xlfn.IFS(laptop_prices3[[#This Row],[Storage]]="512GB SSD", 512, laptop_prices3[[#This Row],[Storage]] = "1TB SSD", 1000, laptop_prices3[[#This Row],[Storage]] = "2TB SSD", 2000, laptop_prices3[[#This Row],[Storage]]= "256GB SSD", 256, laptop_prices3[[#This Row],[Storage]] = "1TB HDD", 1000*0.7)</f>
        <v>700</v>
      </c>
      <c r="U2337" s="5">
        <f>laptop_prices3[[#This Row],[Storage Raw Value]]/ScoreCard!$J$3*ScoreCard!$J$5</f>
        <v>2.8</v>
      </c>
    </row>
    <row r="2338" spans="2:21" x14ac:dyDescent="0.2">
      <c r="B2338" s="4" cm="1">
        <f t="array" ref="B2338">SUM(laptop_prices3[[#This Row],[RAM Comp]:[Weight Comp]]+laptop_prices3[[#This Row],[Storage Comp]])</f>
        <v>19.511715111478118</v>
      </c>
      <c r="C2338">
        <v>2336</v>
      </c>
      <c r="D2338" t="s">
        <v>45</v>
      </c>
      <c r="E2338" t="s">
        <v>48</v>
      </c>
      <c r="F2338">
        <v>16</v>
      </c>
      <c r="G2338" t="s">
        <v>13</v>
      </c>
      <c r="H2338" t="s">
        <v>14</v>
      </c>
      <c r="I2338">
        <v>13.3</v>
      </c>
      <c r="J2338" t="s">
        <v>15</v>
      </c>
      <c r="K2338">
        <v>11.1</v>
      </c>
      <c r="L2338">
        <v>3.4</v>
      </c>
      <c r="M2338" t="s">
        <v>22</v>
      </c>
      <c r="N2338">
        <v>1737.98</v>
      </c>
      <c r="O2338" s="5">
        <f>(ScoreCard!$E$3-laptop_prices3[[#This Row],[Price ($)]])/ScoreCard!$E$3*ScoreCard!$E$5</f>
        <v>4.1959662764575478</v>
      </c>
      <c r="P2338" s="5">
        <f>laptop_prices3[[#This Row],[RAM (GB)]]/ScoreCard!$F$3*ScoreCard!$F$5</f>
        <v>1.75</v>
      </c>
      <c r="Q2338" s="5">
        <f>laptop_prices3[[#This Row],[Screen Size (inch)]]/ScoreCard!$G$3*ScoreCard!$G$5</f>
        <v>1.5375722543352601</v>
      </c>
      <c r="R2338" s="5">
        <f>laptop_prices3[[#This Row],[Battery Life (hours)]]/ScoreCard!$H$3*ScoreCard!$H$5</f>
        <v>6.4749999999999996</v>
      </c>
      <c r="S2338" s="5">
        <f>ScoreCard!$I$3-laptop_prices3[[#This Row],[Weight (kg)]]/ScoreCard!$I$3*ScoreCard!$I$5</f>
        <v>1.5571428571428572</v>
      </c>
      <c r="T2338" s="6" cm="1">
        <f t="array" ref="T2338">_xlfn.IFS(laptop_prices3[[#This Row],[Storage]]="512GB SSD", 512, laptop_prices3[[#This Row],[Storage]] = "1TB SSD", 1000, laptop_prices3[[#This Row],[Storage]] = "2TB SSD", 2000, laptop_prices3[[#This Row],[Storage]]= "256GB SSD", 256, laptop_prices3[[#This Row],[Storage]] = "1TB HDD", 1000*0.7)</f>
        <v>512</v>
      </c>
      <c r="U2338" s="5">
        <f>laptop_prices3[[#This Row],[Storage Raw Value]]/ScoreCard!$J$3*ScoreCard!$J$5</f>
        <v>2.048</v>
      </c>
    </row>
    <row r="2339" spans="2:21" x14ac:dyDescent="0.2">
      <c r="B2339" s="4" cm="1">
        <f t="array" ref="B2339">SUM(laptop_prices3[[#This Row],[RAM Comp]:[Weight Comp]]+laptop_prices3[[#This Row],[Storage Comp]])</f>
        <v>17.586905587668596</v>
      </c>
      <c r="C2339">
        <v>2337</v>
      </c>
      <c r="D2339" t="s">
        <v>28</v>
      </c>
      <c r="E2339" t="s">
        <v>48</v>
      </c>
      <c r="F2339">
        <v>32</v>
      </c>
      <c r="G2339" t="s">
        <v>29</v>
      </c>
      <c r="H2339" t="s">
        <v>35</v>
      </c>
      <c r="I2339">
        <v>13.3</v>
      </c>
      <c r="J2339" t="s">
        <v>15</v>
      </c>
      <c r="K2339">
        <v>10</v>
      </c>
      <c r="L2339">
        <v>1.54</v>
      </c>
      <c r="M2339" t="s">
        <v>16</v>
      </c>
      <c r="N2339">
        <v>2424.64</v>
      </c>
      <c r="O2339" s="5">
        <f>(ScoreCard!$E$3-laptop_prices3[[#This Row],[Price ($)]])/ScoreCard!$E$3*ScoreCard!$E$5</f>
        <v>3.8782999071048163</v>
      </c>
      <c r="P2339" s="5">
        <f>laptop_prices3[[#This Row],[RAM (GB)]]/ScoreCard!$F$3*ScoreCard!$F$5</f>
        <v>3.5</v>
      </c>
      <c r="Q2339" s="5">
        <f>laptop_prices3[[#This Row],[Screen Size (inch)]]/ScoreCard!$G$3*ScoreCard!$G$5</f>
        <v>1.5375722543352601</v>
      </c>
      <c r="R2339" s="5">
        <f>laptop_prices3[[#This Row],[Battery Life (hours)]]/ScoreCard!$H$3*ScoreCard!$H$5</f>
        <v>5.8333333333333339</v>
      </c>
      <c r="S2339" s="5">
        <f>ScoreCard!$I$3-laptop_prices3[[#This Row],[Weight (kg)]]/ScoreCard!$I$3*ScoreCard!$I$5</f>
        <v>2.62</v>
      </c>
      <c r="T2339" s="6" cm="1">
        <f t="array" ref="T2339">_xlfn.IFS(laptop_prices3[[#This Row],[Storage]]="512GB SSD", 512, laptop_prices3[[#This Row],[Storage]] = "1TB SSD", 1000, laptop_prices3[[#This Row],[Storage]] = "2TB SSD", 2000, laptop_prices3[[#This Row],[Storage]]= "256GB SSD", 256, laptop_prices3[[#This Row],[Storage]] = "1TB HDD", 1000*0.7)</f>
        <v>256</v>
      </c>
      <c r="U2339" s="5">
        <f>laptop_prices3[[#This Row],[Storage Raw Value]]/ScoreCard!$J$3*ScoreCard!$J$5</f>
        <v>1.024</v>
      </c>
    </row>
    <row r="2340" spans="2:21" x14ac:dyDescent="0.2">
      <c r="B2340" s="4" cm="1">
        <f t="array" ref="B2340">SUM(laptop_prices3[[#This Row],[RAM Comp]:[Weight Comp]]+laptop_prices3[[#This Row],[Storage Comp]])</f>
        <v>41.233214285714283</v>
      </c>
      <c r="C2340">
        <v>2338</v>
      </c>
      <c r="D2340" t="s">
        <v>11</v>
      </c>
      <c r="E2340" t="s">
        <v>12</v>
      </c>
      <c r="F2340">
        <v>4</v>
      </c>
      <c r="G2340" t="s">
        <v>25</v>
      </c>
      <c r="H2340" t="s">
        <v>14</v>
      </c>
      <c r="I2340">
        <v>17.3</v>
      </c>
      <c r="J2340" t="s">
        <v>15</v>
      </c>
      <c r="K2340">
        <v>9</v>
      </c>
      <c r="L2340">
        <v>3.42</v>
      </c>
      <c r="M2340" t="s">
        <v>30</v>
      </c>
      <c r="N2340">
        <v>1449.63</v>
      </c>
      <c r="O2340" s="5">
        <f>(ScoreCard!$E$3-laptop_prices3[[#This Row],[Price ($)]])/ScoreCard!$E$3*ScoreCard!$E$5</f>
        <v>4.3293643156659769</v>
      </c>
      <c r="P2340" s="5">
        <f>laptop_prices3[[#This Row],[RAM (GB)]]/ScoreCard!$F$3*ScoreCard!$F$5</f>
        <v>0.4375</v>
      </c>
      <c r="Q2340" s="5">
        <f>laptop_prices3[[#This Row],[Screen Size (inch)]]/ScoreCard!$G$3*ScoreCard!$G$5</f>
        <v>2</v>
      </c>
      <c r="R2340" s="5">
        <f>laptop_prices3[[#This Row],[Battery Life (hours)]]/ScoreCard!$H$3*ScoreCard!$H$5</f>
        <v>5.25</v>
      </c>
      <c r="S2340" s="5">
        <f>ScoreCard!$I$3-laptop_prices3[[#This Row],[Weight (kg)]]/ScoreCard!$I$3*ScoreCard!$I$5</f>
        <v>1.5457142857142858</v>
      </c>
      <c r="T2340" s="6" cm="1">
        <f t="array" ref="T2340">_xlfn.IFS(laptop_prices3[[#This Row],[Storage]]="512GB SSD", 512, laptop_prices3[[#This Row],[Storage]] = "1TB SSD", 1000, laptop_prices3[[#This Row],[Storage]] = "2TB SSD", 2000, laptop_prices3[[#This Row],[Storage]]= "256GB SSD", 256, laptop_prices3[[#This Row],[Storage]] = "1TB HDD", 1000*0.7)</f>
        <v>2000</v>
      </c>
      <c r="U2340" s="5">
        <f>laptop_prices3[[#This Row],[Storage Raw Value]]/ScoreCard!$J$3*ScoreCard!$J$5</f>
        <v>8</v>
      </c>
    </row>
    <row r="2341" spans="2:21" x14ac:dyDescent="0.2">
      <c r="B2341" s="4" cm="1">
        <f t="array" ref="B2341">SUM(laptop_prices3[[#This Row],[RAM Comp]:[Weight Comp]]+laptop_prices3[[#This Row],[Storage Comp]])</f>
        <v>11.980834159097164</v>
      </c>
      <c r="C2341">
        <v>2339</v>
      </c>
      <c r="D2341" t="s">
        <v>38</v>
      </c>
      <c r="E2341" t="s">
        <v>48</v>
      </c>
      <c r="F2341">
        <v>4</v>
      </c>
      <c r="G2341" t="s">
        <v>29</v>
      </c>
      <c r="H2341" t="s">
        <v>44</v>
      </c>
      <c r="I2341">
        <v>13.3</v>
      </c>
      <c r="J2341" t="s">
        <v>27</v>
      </c>
      <c r="K2341">
        <v>6.1</v>
      </c>
      <c r="L2341">
        <v>2.0099999999999998</v>
      </c>
      <c r="M2341" t="s">
        <v>30</v>
      </c>
      <c r="N2341">
        <v>1278.8900000000001</v>
      </c>
      <c r="O2341" s="5">
        <f>(ScoreCard!$E$3-laptop_prices3[[#This Row],[Price ($)]])/ScoreCard!$E$3*ScoreCard!$E$5</f>
        <v>4.408352979492741</v>
      </c>
      <c r="P2341" s="5">
        <f>laptop_prices3[[#This Row],[RAM (GB)]]/ScoreCard!$F$3*ScoreCard!$F$5</f>
        <v>0.4375</v>
      </c>
      <c r="Q2341" s="5">
        <f>laptop_prices3[[#This Row],[Screen Size (inch)]]/ScoreCard!$G$3*ScoreCard!$G$5</f>
        <v>1.5375722543352601</v>
      </c>
      <c r="R2341" s="5">
        <f>laptop_prices3[[#This Row],[Battery Life (hours)]]/ScoreCard!$H$3*ScoreCard!$H$5</f>
        <v>3.5583333333333331</v>
      </c>
      <c r="S2341" s="5">
        <f>ScoreCard!$I$3-laptop_prices3[[#This Row],[Weight (kg)]]/ScoreCard!$I$3*ScoreCard!$I$5</f>
        <v>2.3514285714285714</v>
      </c>
      <c r="T2341" s="6" cm="1">
        <f t="array" ref="T2341">_xlfn.IFS(laptop_prices3[[#This Row],[Storage]]="512GB SSD", 512, laptop_prices3[[#This Row],[Storage]] = "1TB SSD", 1000, laptop_prices3[[#This Row],[Storage]] = "2TB SSD", 2000, laptop_prices3[[#This Row],[Storage]]= "256GB SSD", 256, laptop_prices3[[#This Row],[Storage]] = "1TB HDD", 1000*0.7)</f>
        <v>256</v>
      </c>
      <c r="U2341" s="5">
        <f>laptop_prices3[[#This Row],[Storage Raw Value]]/ScoreCard!$J$3*ScoreCard!$J$5</f>
        <v>1.024</v>
      </c>
    </row>
    <row r="2342" spans="2:21" x14ac:dyDescent="0.2">
      <c r="B2342" s="4" cm="1">
        <f t="array" ref="B2342">SUM(laptop_prices3[[#This Row],[RAM Comp]:[Weight Comp]]+laptop_prices3[[#This Row],[Storage Comp]])</f>
        <v>45.839182493806774</v>
      </c>
      <c r="C2342">
        <v>2340</v>
      </c>
      <c r="D2342" t="s">
        <v>23</v>
      </c>
      <c r="E2342" t="s">
        <v>31</v>
      </c>
      <c r="F2342">
        <v>32</v>
      </c>
      <c r="G2342" t="s">
        <v>25</v>
      </c>
      <c r="H2342" t="s">
        <v>14</v>
      </c>
      <c r="I2342">
        <v>15.6</v>
      </c>
      <c r="J2342" t="s">
        <v>21</v>
      </c>
      <c r="K2342">
        <v>10.199999999999999</v>
      </c>
      <c r="L2342">
        <v>1.6</v>
      </c>
      <c r="M2342" t="s">
        <v>16</v>
      </c>
      <c r="N2342">
        <v>1121.49</v>
      </c>
      <c r="O2342" s="5">
        <f>(ScoreCard!$E$3-laptop_prices3[[#This Row],[Price ($)]])/ScoreCard!$E$3*ScoreCard!$E$5</f>
        <v>4.4811702202467094</v>
      </c>
      <c r="P2342" s="5">
        <f>laptop_prices3[[#This Row],[RAM (GB)]]/ScoreCard!$F$3*ScoreCard!$F$5</f>
        <v>3.5</v>
      </c>
      <c r="Q2342" s="5">
        <f>laptop_prices3[[#This Row],[Screen Size (inch)]]/ScoreCard!$G$3*ScoreCard!$G$5</f>
        <v>1.8034682080924855</v>
      </c>
      <c r="R2342" s="5">
        <f>laptop_prices3[[#This Row],[Battery Life (hours)]]/ScoreCard!$H$3*ScoreCard!$H$5</f>
        <v>5.95</v>
      </c>
      <c r="S2342" s="5">
        <f>ScoreCard!$I$3-laptop_prices3[[#This Row],[Weight (kg)]]/ScoreCard!$I$3*ScoreCard!$I$5</f>
        <v>2.5857142857142854</v>
      </c>
      <c r="T2342" s="6" cm="1">
        <f t="array" ref="T2342">_xlfn.IFS(laptop_prices3[[#This Row],[Storage]]="512GB SSD", 512, laptop_prices3[[#This Row],[Storage]] = "1TB SSD", 1000, laptop_prices3[[#This Row],[Storage]] = "2TB SSD", 2000, laptop_prices3[[#This Row],[Storage]]= "256GB SSD", 256, laptop_prices3[[#This Row],[Storage]] = "1TB HDD", 1000*0.7)</f>
        <v>2000</v>
      </c>
      <c r="U2342" s="5">
        <f>laptop_prices3[[#This Row],[Storage Raw Value]]/ScoreCard!$J$3*ScoreCard!$J$5</f>
        <v>8</v>
      </c>
    </row>
    <row r="2343" spans="2:21" x14ac:dyDescent="0.2">
      <c r="B2343" s="4" cm="1">
        <f t="array" ref="B2343">SUM(laptop_prices3[[#This Row],[RAM Comp]:[Weight Comp]]+laptop_prices3[[#This Row],[Storage Comp]])</f>
        <v>23.242691301954309</v>
      </c>
      <c r="C2343">
        <v>2341</v>
      </c>
      <c r="D2343" t="s">
        <v>17</v>
      </c>
      <c r="E2343" t="s">
        <v>31</v>
      </c>
      <c r="F2343">
        <v>4</v>
      </c>
      <c r="G2343" t="s">
        <v>19</v>
      </c>
      <c r="H2343" t="s">
        <v>14</v>
      </c>
      <c r="I2343">
        <v>13.3</v>
      </c>
      <c r="J2343" t="s">
        <v>43</v>
      </c>
      <c r="K2343">
        <v>6.4</v>
      </c>
      <c r="L2343">
        <v>3.44</v>
      </c>
      <c r="M2343" t="s">
        <v>16</v>
      </c>
      <c r="N2343">
        <v>1177.7</v>
      </c>
      <c r="O2343" s="5">
        <f>(ScoreCard!$E$3-laptop_prices3[[#This Row],[Price ($)]])/ScoreCard!$E$3*ScoreCard!$E$5</f>
        <v>4.4551660455149387</v>
      </c>
      <c r="P2343" s="5">
        <f>laptop_prices3[[#This Row],[RAM (GB)]]/ScoreCard!$F$3*ScoreCard!$F$5</f>
        <v>0.4375</v>
      </c>
      <c r="Q2343" s="5">
        <f>laptop_prices3[[#This Row],[Screen Size (inch)]]/ScoreCard!$G$3*ScoreCard!$G$5</f>
        <v>1.5375722543352601</v>
      </c>
      <c r="R2343" s="5">
        <f>laptop_prices3[[#This Row],[Battery Life (hours)]]/ScoreCard!$H$3*ScoreCard!$H$5</f>
        <v>3.7333333333333334</v>
      </c>
      <c r="S2343" s="5">
        <f>ScoreCard!$I$3-laptop_prices3[[#This Row],[Weight (kg)]]/ScoreCard!$I$3*ScoreCard!$I$5</f>
        <v>1.5342857142857143</v>
      </c>
      <c r="T2343" s="6" cm="1">
        <f t="array" ref="T2343">_xlfn.IFS(laptop_prices3[[#This Row],[Storage]]="512GB SSD", 512, laptop_prices3[[#This Row],[Storage]] = "1TB SSD", 1000, laptop_prices3[[#This Row],[Storage]] = "2TB SSD", 2000, laptop_prices3[[#This Row],[Storage]]= "256GB SSD", 256, laptop_prices3[[#This Row],[Storage]] = "1TB HDD", 1000*0.7)</f>
        <v>1000</v>
      </c>
      <c r="U2343" s="5">
        <f>laptop_prices3[[#This Row],[Storage Raw Value]]/ScoreCard!$J$3*ScoreCard!$J$5</f>
        <v>4</v>
      </c>
    </row>
    <row r="2344" spans="2:21" x14ac:dyDescent="0.2">
      <c r="B2344" s="4" cm="1">
        <f t="array" ref="B2344">SUM(laptop_prices3[[#This Row],[RAM Comp]:[Weight Comp]]+laptop_prices3[[#This Row],[Storage Comp]])</f>
        <v>43.735401871731355</v>
      </c>
      <c r="C2344">
        <v>2342</v>
      </c>
      <c r="D2344" t="s">
        <v>33</v>
      </c>
      <c r="E2344" t="s">
        <v>41</v>
      </c>
      <c r="F2344">
        <v>32</v>
      </c>
      <c r="G2344" t="s">
        <v>25</v>
      </c>
      <c r="H2344" t="s">
        <v>26</v>
      </c>
      <c r="I2344">
        <v>14</v>
      </c>
      <c r="J2344" t="s">
        <v>27</v>
      </c>
      <c r="K2344">
        <v>7.9</v>
      </c>
      <c r="L2344">
        <v>2.61</v>
      </c>
      <c r="M2344" t="s">
        <v>16</v>
      </c>
      <c r="N2344">
        <v>4494.3100000000004</v>
      </c>
      <c r="O2344" s="5">
        <f>(ScoreCard!$E$3-laptop_prices3[[#This Row],[Price ($)]])/ScoreCard!$E$3*ScoreCard!$E$5</f>
        <v>2.9208179587486165</v>
      </c>
      <c r="P2344" s="5">
        <f>laptop_prices3[[#This Row],[RAM (GB)]]/ScoreCard!$F$3*ScoreCard!$F$5</f>
        <v>3.5</v>
      </c>
      <c r="Q2344" s="5">
        <f>laptop_prices3[[#This Row],[Screen Size (inch)]]/ScoreCard!$G$3*ScoreCard!$G$5</f>
        <v>1.6184971098265895</v>
      </c>
      <c r="R2344" s="5">
        <f>laptop_prices3[[#This Row],[Battery Life (hours)]]/ScoreCard!$H$3*ScoreCard!$H$5</f>
        <v>4.6083333333333334</v>
      </c>
      <c r="S2344" s="5">
        <f>ScoreCard!$I$3-laptop_prices3[[#This Row],[Weight (kg)]]/ScoreCard!$I$3*ScoreCard!$I$5</f>
        <v>2.0085714285714289</v>
      </c>
      <c r="T2344" s="6" cm="1">
        <f t="array" ref="T2344">_xlfn.IFS(laptop_prices3[[#This Row],[Storage]]="512GB SSD", 512, laptop_prices3[[#This Row],[Storage]] = "1TB SSD", 1000, laptop_prices3[[#This Row],[Storage]] = "2TB SSD", 2000, laptop_prices3[[#This Row],[Storage]]= "256GB SSD", 256, laptop_prices3[[#This Row],[Storage]] = "1TB HDD", 1000*0.7)</f>
        <v>2000</v>
      </c>
      <c r="U2344" s="5">
        <f>laptop_prices3[[#This Row],[Storage Raw Value]]/ScoreCard!$J$3*ScoreCard!$J$5</f>
        <v>8</v>
      </c>
    </row>
    <row r="2345" spans="2:21" x14ac:dyDescent="0.2">
      <c r="B2345" s="4" cm="1">
        <f t="array" ref="B2345">SUM(laptop_prices3[[#This Row],[RAM Comp]:[Weight Comp]]+laptop_prices3[[#This Row],[Storage Comp]])</f>
        <v>40.05680154142582</v>
      </c>
      <c r="C2345">
        <v>2343</v>
      </c>
      <c r="D2345" t="s">
        <v>33</v>
      </c>
      <c r="E2345" t="s">
        <v>37</v>
      </c>
      <c r="F2345">
        <v>8</v>
      </c>
      <c r="G2345" t="s">
        <v>25</v>
      </c>
      <c r="H2345" t="s">
        <v>35</v>
      </c>
      <c r="I2345">
        <v>15.6</v>
      </c>
      <c r="J2345" t="s">
        <v>43</v>
      </c>
      <c r="K2345">
        <v>6.1</v>
      </c>
      <c r="L2345">
        <v>2.94</v>
      </c>
      <c r="M2345" t="s">
        <v>22</v>
      </c>
      <c r="N2345">
        <v>1885.48</v>
      </c>
      <c r="O2345" s="5">
        <f>(ScoreCard!$E$3-laptop_prices3[[#This Row],[Price ($)]])/ScoreCard!$E$3*ScoreCard!$E$5</f>
        <v>4.1277290273393117</v>
      </c>
      <c r="P2345" s="5">
        <f>laptop_prices3[[#This Row],[RAM (GB)]]/ScoreCard!$F$3*ScoreCard!$F$5</f>
        <v>0.875</v>
      </c>
      <c r="Q2345" s="5">
        <f>laptop_prices3[[#This Row],[Screen Size (inch)]]/ScoreCard!$G$3*ScoreCard!$G$5</f>
        <v>1.8034682080924855</v>
      </c>
      <c r="R2345" s="5">
        <f>laptop_prices3[[#This Row],[Battery Life (hours)]]/ScoreCard!$H$3*ScoreCard!$H$5</f>
        <v>3.5583333333333331</v>
      </c>
      <c r="S2345" s="5">
        <f>ScoreCard!$I$3-laptop_prices3[[#This Row],[Weight (kg)]]/ScoreCard!$I$3*ScoreCard!$I$5</f>
        <v>1.82</v>
      </c>
      <c r="T2345" s="6" cm="1">
        <f t="array" ref="T2345">_xlfn.IFS(laptop_prices3[[#This Row],[Storage]]="512GB SSD", 512, laptop_prices3[[#This Row],[Storage]] = "1TB SSD", 1000, laptop_prices3[[#This Row],[Storage]] = "2TB SSD", 2000, laptop_prices3[[#This Row],[Storage]]= "256GB SSD", 256, laptop_prices3[[#This Row],[Storage]] = "1TB HDD", 1000*0.7)</f>
        <v>2000</v>
      </c>
      <c r="U2345" s="5">
        <f>laptop_prices3[[#This Row],[Storage Raw Value]]/ScoreCard!$J$3*ScoreCard!$J$5</f>
        <v>8</v>
      </c>
    </row>
    <row r="2346" spans="2:21" x14ac:dyDescent="0.2">
      <c r="B2346" s="4" cm="1">
        <f t="array" ref="B2346">SUM(laptop_prices3[[#This Row],[RAM Comp]:[Weight Comp]]+laptop_prices3[[#This Row],[Storage Comp]])</f>
        <v>25.717753922378201</v>
      </c>
      <c r="C2346">
        <v>2344</v>
      </c>
      <c r="D2346" t="s">
        <v>38</v>
      </c>
      <c r="E2346" t="s">
        <v>24</v>
      </c>
      <c r="F2346">
        <v>64</v>
      </c>
      <c r="G2346" t="s">
        <v>42</v>
      </c>
      <c r="H2346" t="s">
        <v>40</v>
      </c>
      <c r="I2346">
        <v>15.6</v>
      </c>
      <c r="J2346" t="s">
        <v>15</v>
      </c>
      <c r="K2346">
        <v>6</v>
      </c>
      <c r="L2346">
        <v>2.25</v>
      </c>
      <c r="M2346" t="s">
        <v>30</v>
      </c>
      <c r="N2346">
        <v>2768.58</v>
      </c>
      <c r="O2346" s="5">
        <f>(ScoreCard!$E$3-laptop_prices3[[#This Row],[Price ($)]])/ScoreCard!$E$3*ScoreCard!$E$5</f>
        <v>3.7191845209236223</v>
      </c>
      <c r="P2346" s="5">
        <f>laptop_prices3[[#This Row],[RAM (GB)]]/ScoreCard!$F$3*ScoreCard!$F$5</f>
        <v>7</v>
      </c>
      <c r="Q2346" s="5">
        <f>laptop_prices3[[#This Row],[Screen Size (inch)]]/ScoreCard!$G$3*ScoreCard!$G$5</f>
        <v>1.8034682080924855</v>
      </c>
      <c r="R2346" s="5">
        <f>laptop_prices3[[#This Row],[Battery Life (hours)]]/ScoreCard!$H$3*ScoreCard!$H$5</f>
        <v>3.5</v>
      </c>
      <c r="S2346" s="5">
        <f>ScoreCard!$I$3-laptop_prices3[[#This Row],[Weight (kg)]]/ScoreCard!$I$3*ScoreCard!$I$5</f>
        <v>2.2142857142857144</v>
      </c>
      <c r="T2346" s="6" cm="1">
        <f t="array" ref="T2346">_xlfn.IFS(laptop_prices3[[#This Row],[Storage]]="512GB SSD", 512, laptop_prices3[[#This Row],[Storage]] = "1TB SSD", 1000, laptop_prices3[[#This Row],[Storage]] = "2TB SSD", 2000, laptop_prices3[[#This Row],[Storage]]= "256GB SSD", 256, laptop_prices3[[#This Row],[Storage]] = "1TB HDD", 1000*0.7)</f>
        <v>700</v>
      </c>
      <c r="U2346" s="5">
        <f>laptop_prices3[[#This Row],[Storage Raw Value]]/ScoreCard!$J$3*ScoreCard!$J$5</f>
        <v>2.8</v>
      </c>
    </row>
    <row r="2347" spans="2:21" x14ac:dyDescent="0.2">
      <c r="B2347" s="4" cm="1">
        <f t="array" ref="B2347">SUM(laptop_prices3[[#This Row],[RAM Comp]:[Weight Comp]]+laptop_prices3[[#This Row],[Storage Comp]])</f>
        <v>12.587087255711534</v>
      </c>
      <c r="C2347">
        <v>2345</v>
      </c>
      <c r="D2347" t="s">
        <v>38</v>
      </c>
      <c r="E2347" t="s">
        <v>18</v>
      </c>
      <c r="F2347">
        <v>8</v>
      </c>
      <c r="G2347" t="s">
        <v>29</v>
      </c>
      <c r="H2347" t="s">
        <v>20</v>
      </c>
      <c r="I2347">
        <v>15.6</v>
      </c>
      <c r="J2347" t="s">
        <v>43</v>
      </c>
      <c r="K2347">
        <v>6.1</v>
      </c>
      <c r="L2347">
        <v>2.1800000000000002</v>
      </c>
      <c r="M2347" t="s">
        <v>30</v>
      </c>
      <c r="N2347">
        <v>1375.11</v>
      </c>
      <c r="O2347" s="5">
        <f>(ScoreCard!$E$3-laptop_prices3[[#This Row],[Price ($)]])/ScoreCard!$E$3*ScoreCard!$E$5</f>
        <v>4.3638391617967622</v>
      </c>
      <c r="P2347" s="5">
        <f>laptop_prices3[[#This Row],[RAM (GB)]]/ScoreCard!$F$3*ScoreCard!$F$5</f>
        <v>0.875</v>
      </c>
      <c r="Q2347" s="5">
        <f>laptop_prices3[[#This Row],[Screen Size (inch)]]/ScoreCard!$G$3*ScoreCard!$G$5</f>
        <v>1.8034682080924855</v>
      </c>
      <c r="R2347" s="5">
        <f>laptop_prices3[[#This Row],[Battery Life (hours)]]/ScoreCard!$H$3*ScoreCard!$H$5</f>
        <v>3.5583333333333331</v>
      </c>
      <c r="S2347" s="5">
        <f>ScoreCard!$I$3-laptop_prices3[[#This Row],[Weight (kg)]]/ScoreCard!$I$3*ScoreCard!$I$5</f>
        <v>2.2542857142857144</v>
      </c>
      <c r="T2347" s="6" cm="1">
        <f t="array" ref="T2347">_xlfn.IFS(laptop_prices3[[#This Row],[Storage]]="512GB SSD", 512, laptop_prices3[[#This Row],[Storage]] = "1TB SSD", 1000, laptop_prices3[[#This Row],[Storage]] = "2TB SSD", 2000, laptop_prices3[[#This Row],[Storage]]= "256GB SSD", 256, laptop_prices3[[#This Row],[Storage]] = "1TB HDD", 1000*0.7)</f>
        <v>256</v>
      </c>
      <c r="U2347" s="5">
        <f>laptop_prices3[[#This Row],[Storage Raw Value]]/ScoreCard!$J$3*ScoreCard!$J$5</f>
        <v>1.024</v>
      </c>
    </row>
    <row r="2348" spans="2:21" x14ac:dyDescent="0.2">
      <c r="B2348" s="4" cm="1">
        <f t="array" ref="B2348">SUM(laptop_prices3[[#This Row],[RAM Comp]:[Weight Comp]]+laptop_prices3[[#This Row],[Storage Comp]])</f>
        <v>19.230973300302779</v>
      </c>
      <c r="C2348">
        <v>2346</v>
      </c>
      <c r="D2348" t="s">
        <v>23</v>
      </c>
      <c r="E2348" t="s">
        <v>48</v>
      </c>
      <c r="F2348">
        <v>32</v>
      </c>
      <c r="G2348" t="s">
        <v>13</v>
      </c>
      <c r="H2348" t="s">
        <v>35</v>
      </c>
      <c r="I2348">
        <v>14</v>
      </c>
      <c r="J2348" t="s">
        <v>43</v>
      </c>
      <c r="K2348">
        <v>7</v>
      </c>
      <c r="L2348">
        <v>2.91</v>
      </c>
      <c r="M2348" t="s">
        <v>46</v>
      </c>
      <c r="N2348">
        <v>2054.39</v>
      </c>
      <c r="O2348" s="5">
        <f>(ScoreCard!$E$3-laptop_prices3[[#This Row],[Price ($)]])/ScoreCard!$E$3*ScoreCard!$E$5</f>
        <v>4.0495869680270324</v>
      </c>
      <c r="P2348" s="5">
        <f>laptop_prices3[[#This Row],[RAM (GB)]]/ScoreCard!$F$3*ScoreCard!$F$5</f>
        <v>3.5</v>
      </c>
      <c r="Q2348" s="5">
        <f>laptop_prices3[[#This Row],[Screen Size (inch)]]/ScoreCard!$G$3*ScoreCard!$G$5</f>
        <v>1.6184971098265895</v>
      </c>
      <c r="R2348" s="5">
        <f>laptop_prices3[[#This Row],[Battery Life (hours)]]/ScoreCard!$H$3*ScoreCard!$H$5</f>
        <v>4.0833333333333339</v>
      </c>
      <c r="S2348" s="5">
        <f>ScoreCard!$I$3-laptop_prices3[[#This Row],[Weight (kg)]]/ScoreCard!$I$3*ScoreCard!$I$5</f>
        <v>1.837142857142857</v>
      </c>
      <c r="T2348" s="6" cm="1">
        <f t="array" ref="T2348">_xlfn.IFS(laptop_prices3[[#This Row],[Storage]]="512GB SSD", 512, laptop_prices3[[#This Row],[Storage]] = "1TB SSD", 1000, laptop_prices3[[#This Row],[Storage]] = "2TB SSD", 2000, laptop_prices3[[#This Row],[Storage]]= "256GB SSD", 256, laptop_prices3[[#This Row],[Storage]] = "1TB HDD", 1000*0.7)</f>
        <v>512</v>
      </c>
      <c r="U2348" s="5">
        <f>laptop_prices3[[#This Row],[Storage Raw Value]]/ScoreCard!$J$3*ScoreCard!$J$5</f>
        <v>2.048</v>
      </c>
    </row>
    <row r="2349" spans="2:21" x14ac:dyDescent="0.2">
      <c r="B2349" s="4" cm="1">
        <f t="array" ref="B2349">SUM(laptop_prices3[[#This Row],[RAM Comp]:[Weight Comp]]+laptop_prices3[[#This Row],[Storage Comp]])</f>
        <v>24.387663776493255</v>
      </c>
      <c r="C2349">
        <v>2347</v>
      </c>
      <c r="D2349" t="s">
        <v>11</v>
      </c>
      <c r="E2349" t="s">
        <v>37</v>
      </c>
      <c r="F2349">
        <v>4</v>
      </c>
      <c r="G2349" t="s">
        <v>19</v>
      </c>
      <c r="H2349" t="s">
        <v>40</v>
      </c>
      <c r="I2349">
        <v>14</v>
      </c>
      <c r="J2349" t="s">
        <v>21</v>
      </c>
      <c r="K2349">
        <v>6.5</v>
      </c>
      <c r="L2349">
        <v>1.68</v>
      </c>
      <c r="M2349" t="s">
        <v>30</v>
      </c>
      <c r="N2349">
        <v>1771.8</v>
      </c>
      <c r="O2349" s="5">
        <f>(ScoreCard!$E$3-laptop_prices3[[#This Row],[Price ($)]])/ScoreCard!$E$3*ScoreCard!$E$5</f>
        <v>4.180320284829218</v>
      </c>
      <c r="P2349" s="5">
        <f>laptop_prices3[[#This Row],[RAM (GB)]]/ScoreCard!$F$3*ScoreCard!$F$5</f>
        <v>0.4375</v>
      </c>
      <c r="Q2349" s="5">
        <f>laptop_prices3[[#This Row],[Screen Size (inch)]]/ScoreCard!$G$3*ScoreCard!$G$5</f>
        <v>1.6184971098265895</v>
      </c>
      <c r="R2349" s="5">
        <f>laptop_prices3[[#This Row],[Battery Life (hours)]]/ScoreCard!$H$3*ScoreCard!$H$5</f>
        <v>3.7916666666666665</v>
      </c>
      <c r="S2349" s="5">
        <f>ScoreCard!$I$3-laptop_prices3[[#This Row],[Weight (kg)]]/ScoreCard!$I$3*ScoreCard!$I$5</f>
        <v>2.54</v>
      </c>
      <c r="T2349" s="6" cm="1">
        <f t="array" ref="T2349">_xlfn.IFS(laptop_prices3[[#This Row],[Storage]]="512GB SSD", 512, laptop_prices3[[#This Row],[Storage]] = "1TB SSD", 1000, laptop_prices3[[#This Row],[Storage]] = "2TB SSD", 2000, laptop_prices3[[#This Row],[Storage]]= "256GB SSD", 256, laptop_prices3[[#This Row],[Storage]] = "1TB HDD", 1000*0.7)</f>
        <v>1000</v>
      </c>
      <c r="U2349" s="5">
        <f>laptop_prices3[[#This Row],[Storage Raw Value]]/ScoreCard!$J$3*ScoreCard!$J$5</f>
        <v>4</v>
      </c>
    </row>
    <row r="2350" spans="2:21" x14ac:dyDescent="0.2">
      <c r="B2350" s="4" cm="1">
        <f t="array" ref="B2350">SUM(laptop_prices3[[#This Row],[RAM Comp]:[Weight Comp]]+laptop_prices3[[#This Row],[Storage Comp]])</f>
        <v>21.958087255711533</v>
      </c>
      <c r="C2350">
        <v>2348</v>
      </c>
      <c r="D2350" t="s">
        <v>38</v>
      </c>
      <c r="E2350" t="s">
        <v>24</v>
      </c>
      <c r="F2350">
        <v>32</v>
      </c>
      <c r="G2350" t="s">
        <v>13</v>
      </c>
      <c r="H2350" t="s">
        <v>44</v>
      </c>
      <c r="I2350">
        <v>15.6</v>
      </c>
      <c r="J2350" t="s">
        <v>15</v>
      </c>
      <c r="K2350">
        <v>10.3</v>
      </c>
      <c r="L2350">
        <v>1.83</v>
      </c>
      <c r="M2350" t="s">
        <v>22</v>
      </c>
      <c r="N2350">
        <v>1330.24</v>
      </c>
      <c r="O2350" s="5">
        <f>(ScoreCard!$E$3-laptop_prices3[[#This Row],[Price ($)]])/ScoreCard!$E$3*ScoreCard!$E$5</f>
        <v>4.3845971642912396</v>
      </c>
      <c r="P2350" s="5">
        <f>laptop_prices3[[#This Row],[RAM (GB)]]/ScoreCard!$F$3*ScoreCard!$F$5</f>
        <v>3.5</v>
      </c>
      <c r="Q2350" s="5">
        <f>laptop_prices3[[#This Row],[Screen Size (inch)]]/ScoreCard!$G$3*ScoreCard!$G$5</f>
        <v>1.8034682080924855</v>
      </c>
      <c r="R2350" s="5">
        <f>laptop_prices3[[#This Row],[Battery Life (hours)]]/ScoreCard!$H$3*ScoreCard!$H$5</f>
        <v>6.0083333333333337</v>
      </c>
      <c r="S2350" s="5">
        <f>ScoreCard!$I$3-laptop_prices3[[#This Row],[Weight (kg)]]/ScoreCard!$I$3*ScoreCard!$I$5</f>
        <v>2.4542857142857142</v>
      </c>
      <c r="T2350" s="6" cm="1">
        <f t="array" ref="T2350">_xlfn.IFS(laptop_prices3[[#This Row],[Storage]]="512GB SSD", 512, laptop_prices3[[#This Row],[Storage]] = "1TB SSD", 1000, laptop_prices3[[#This Row],[Storage]] = "2TB SSD", 2000, laptop_prices3[[#This Row],[Storage]]= "256GB SSD", 256, laptop_prices3[[#This Row],[Storage]] = "1TB HDD", 1000*0.7)</f>
        <v>512</v>
      </c>
      <c r="U2350" s="5">
        <f>laptop_prices3[[#This Row],[Storage Raw Value]]/ScoreCard!$J$3*ScoreCard!$J$5</f>
        <v>2.048</v>
      </c>
    </row>
    <row r="2351" spans="2:21" x14ac:dyDescent="0.2">
      <c r="B2351" s="4" cm="1">
        <f t="array" ref="B2351">SUM(laptop_prices3[[#This Row],[RAM Comp]:[Weight Comp]]+laptop_prices3[[#This Row],[Storage Comp]])</f>
        <v>26.556381778144782</v>
      </c>
      <c r="C2351">
        <v>2349</v>
      </c>
      <c r="D2351" t="s">
        <v>23</v>
      </c>
      <c r="E2351" t="s">
        <v>39</v>
      </c>
      <c r="F2351">
        <v>64</v>
      </c>
      <c r="G2351" t="s">
        <v>42</v>
      </c>
      <c r="H2351" t="s">
        <v>26</v>
      </c>
      <c r="I2351">
        <v>13.3</v>
      </c>
      <c r="J2351" t="s">
        <v>27</v>
      </c>
      <c r="K2351">
        <v>7.1</v>
      </c>
      <c r="L2351">
        <v>1.44</v>
      </c>
      <c r="M2351" t="s">
        <v>46</v>
      </c>
      <c r="N2351">
        <v>3180.14</v>
      </c>
      <c r="O2351" s="5">
        <f>(ScoreCard!$E$3-laptop_prices3[[#This Row],[Price ($)]])/ScoreCard!$E$3*ScoreCard!$E$5</f>
        <v>3.5287864039941228</v>
      </c>
      <c r="P2351" s="5">
        <f>laptop_prices3[[#This Row],[RAM (GB)]]/ScoreCard!$F$3*ScoreCard!$F$5</f>
        <v>7</v>
      </c>
      <c r="Q2351" s="5">
        <f>laptop_prices3[[#This Row],[Screen Size (inch)]]/ScoreCard!$G$3*ScoreCard!$G$5</f>
        <v>1.5375722543352601</v>
      </c>
      <c r="R2351" s="5">
        <f>laptop_prices3[[#This Row],[Battery Life (hours)]]/ScoreCard!$H$3*ScoreCard!$H$5</f>
        <v>4.1416666666666666</v>
      </c>
      <c r="S2351" s="5">
        <f>ScoreCard!$I$3-laptop_prices3[[#This Row],[Weight (kg)]]/ScoreCard!$I$3*ScoreCard!$I$5</f>
        <v>2.677142857142857</v>
      </c>
      <c r="T2351" s="6" cm="1">
        <f t="array" ref="T2351">_xlfn.IFS(laptop_prices3[[#This Row],[Storage]]="512GB SSD", 512, laptop_prices3[[#This Row],[Storage]] = "1TB SSD", 1000, laptop_prices3[[#This Row],[Storage]] = "2TB SSD", 2000, laptop_prices3[[#This Row],[Storage]]= "256GB SSD", 256, laptop_prices3[[#This Row],[Storage]] = "1TB HDD", 1000*0.7)</f>
        <v>700</v>
      </c>
      <c r="U2351" s="5">
        <f>laptop_prices3[[#This Row],[Storage Raw Value]]/ScoreCard!$J$3*ScoreCard!$J$5</f>
        <v>2.8</v>
      </c>
    </row>
    <row r="2352" spans="2:21" x14ac:dyDescent="0.2">
      <c r="B2352" s="4" cm="1">
        <f t="array" ref="B2352">SUM(laptop_prices3[[#This Row],[RAM Comp]:[Weight Comp]]+laptop_prices3[[#This Row],[Storage Comp]])</f>
        <v>17.029515827140106</v>
      </c>
      <c r="C2352">
        <v>2350</v>
      </c>
      <c r="D2352" t="s">
        <v>38</v>
      </c>
      <c r="E2352" t="s">
        <v>31</v>
      </c>
      <c r="F2352">
        <v>16</v>
      </c>
      <c r="G2352" t="s">
        <v>13</v>
      </c>
      <c r="H2352" t="s">
        <v>14</v>
      </c>
      <c r="I2352">
        <v>15.6</v>
      </c>
      <c r="J2352" t="s">
        <v>21</v>
      </c>
      <c r="K2352">
        <v>4.9000000000000004</v>
      </c>
      <c r="L2352">
        <v>1.88</v>
      </c>
      <c r="M2352" t="s">
        <v>46</v>
      </c>
      <c r="N2352">
        <v>1046.03</v>
      </c>
      <c r="O2352" s="5">
        <f>(ScoreCard!$E$3-laptop_prices3[[#This Row],[Price ($)]])/ScoreCard!$E$3*ScoreCard!$E$5</f>
        <v>4.5160799342701798</v>
      </c>
      <c r="P2352" s="5">
        <f>laptop_prices3[[#This Row],[RAM (GB)]]/ScoreCard!$F$3*ScoreCard!$F$5</f>
        <v>1.75</v>
      </c>
      <c r="Q2352" s="5">
        <f>laptop_prices3[[#This Row],[Screen Size (inch)]]/ScoreCard!$G$3*ScoreCard!$G$5</f>
        <v>1.8034682080924855</v>
      </c>
      <c r="R2352" s="5">
        <f>laptop_prices3[[#This Row],[Battery Life (hours)]]/ScoreCard!$H$3*ScoreCard!$H$5</f>
        <v>2.8583333333333338</v>
      </c>
      <c r="S2352" s="5">
        <f>ScoreCard!$I$3-laptop_prices3[[#This Row],[Weight (kg)]]/ScoreCard!$I$3*ScoreCard!$I$5</f>
        <v>2.4257142857142857</v>
      </c>
      <c r="T2352" s="6" cm="1">
        <f t="array" ref="T2352">_xlfn.IFS(laptop_prices3[[#This Row],[Storage]]="512GB SSD", 512, laptop_prices3[[#This Row],[Storage]] = "1TB SSD", 1000, laptop_prices3[[#This Row],[Storage]] = "2TB SSD", 2000, laptop_prices3[[#This Row],[Storage]]= "256GB SSD", 256, laptop_prices3[[#This Row],[Storage]] = "1TB HDD", 1000*0.7)</f>
        <v>512</v>
      </c>
      <c r="U2352" s="5">
        <f>laptop_prices3[[#This Row],[Storage Raw Value]]/ScoreCard!$J$3*ScoreCard!$J$5</f>
        <v>2.048</v>
      </c>
    </row>
    <row r="2353" spans="2:21" x14ac:dyDescent="0.2">
      <c r="B2353" s="4" cm="1">
        <f t="array" ref="B2353">SUM(laptop_prices3[[#This Row],[RAM Comp]:[Weight Comp]]+laptop_prices3[[#This Row],[Storage Comp]])</f>
        <v>23.19107142857143</v>
      </c>
      <c r="C2353">
        <v>2351</v>
      </c>
      <c r="D2353" t="s">
        <v>33</v>
      </c>
      <c r="E2353" t="s">
        <v>39</v>
      </c>
      <c r="F2353">
        <v>4</v>
      </c>
      <c r="G2353" t="s">
        <v>42</v>
      </c>
      <c r="H2353" t="s">
        <v>14</v>
      </c>
      <c r="I2353">
        <v>17.3</v>
      </c>
      <c r="J2353" t="s">
        <v>27</v>
      </c>
      <c r="K2353">
        <v>11.7</v>
      </c>
      <c r="L2353">
        <v>1.35</v>
      </c>
      <c r="M2353" t="s">
        <v>16</v>
      </c>
      <c r="N2353">
        <v>1324.97</v>
      </c>
      <c r="O2353" s="5">
        <f>(ScoreCard!$E$3-laptop_prices3[[#This Row],[Price ($)]])/ScoreCard!$E$3*ScoreCard!$E$5</f>
        <v>4.3870352002427859</v>
      </c>
      <c r="P2353" s="5">
        <f>laptop_prices3[[#This Row],[RAM (GB)]]/ScoreCard!$F$3*ScoreCard!$F$5</f>
        <v>0.4375</v>
      </c>
      <c r="Q2353" s="5">
        <f>laptop_prices3[[#This Row],[Screen Size (inch)]]/ScoreCard!$G$3*ScoreCard!$G$5</f>
        <v>2</v>
      </c>
      <c r="R2353" s="5">
        <f>laptop_prices3[[#This Row],[Battery Life (hours)]]/ScoreCard!$H$3*ScoreCard!$H$5</f>
        <v>6.8250000000000002</v>
      </c>
      <c r="S2353" s="5">
        <f>ScoreCard!$I$3-laptop_prices3[[#This Row],[Weight (kg)]]/ScoreCard!$I$3*ScoreCard!$I$5</f>
        <v>2.7285714285714286</v>
      </c>
      <c r="T2353" s="6" cm="1">
        <f t="array" ref="T2353">_xlfn.IFS(laptop_prices3[[#This Row],[Storage]]="512GB SSD", 512, laptop_prices3[[#This Row],[Storage]] = "1TB SSD", 1000, laptop_prices3[[#This Row],[Storage]] = "2TB SSD", 2000, laptop_prices3[[#This Row],[Storage]]= "256GB SSD", 256, laptop_prices3[[#This Row],[Storage]] = "1TB HDD", 1000*0.7)</f>
        <v>700</v>
      </c>
      <c r="U2353" s="5">
        <f>laptop_prices3[[#This Row],[Storage Raw Value]]/ScoreCard!$J$3*ScoreCard!$J$5</f>
        <v>2.8</v>
      </c>
    </row>
    <row r="2354" spans="2:21" x14ac:dyDescent="0.2">
      <c r="B2354" s="4" cm="1">
        <f t="array" ref="B2354">SUM(laptop_prices3[[#This Row],[RAM Comp]:[Weight Comp]]+laptop_prices3[[#This Row],[Storage Comp]])</f>
        <v>19.967849160473438</v>
      </c>
      <c r="C2354">
        <v>2352</v>
      </c>
      <c r="D2354" t="s">
        <v>23</v>
      </c>
      <c r="E2354" t="s">
        <v>31</v>
      </c>
      <c r="F2354">
        <v>8</v>
      </c>
      <c r="G2354" t="s">
        <v>13</v>
      </c>
      <c r="H2354" t="s">
        <v>44</v>
      </c>
      <c r="I2354">
        <v>15.6</v>
      </c>
      <c r="J2354" t="s">
        <v>27</v>
      </c>
      <c r="K2354">
        <v>11.3</v>
      </c>
      <c r="L2354">
        <v>1.74</v>
      </c>
      <c r="M2354" t="s">
        <v>16</v>
      </c>
      <c r="N2354">
        <v>945.14</v>
      </c>
      <c r="O2354" s="5">
        <f>(ScoreCard!$E$3-laptop_prices3[[#This Row],[Price ($)]])/ScoreCard!$E$3*ScoreCard!$E$5</f>
        <v>4.5627542126670546</v>
      </c>
      <c r="P2354" s="5">
        <f>laptop_prices3[[#This Row],[RAM (GB)]]/ScoreCard!$F$3*ScoreCard!$F$5</f>
        <v>0.875</v>
      </c>
      <c r="Q2354" s="5">
        <f>laptop_prices3[[#This Row],[Screen Size (inch)]]/ScoreCard!$G$3*ScoreCard!$G$5</f>
        <v>1.8034682080924855</v>
      </c>
      <c r="R2354" s="5">
        <f>laptop_prices3[[#This Row],[Battery Life (hours)]]/ScoreCard!$H$3*ScoreCard!$H$5</f>
        <v>6.5916666666666677</v>
      </c>
      <c r="S2354" s="5">
        <f>ScoreCard!$I$3-laptop_prices3[[#This Row],[Weight (kg)]]/ScoreCard!$I$3*ScoreCard!$I$5</f>
        <v>2.5057142857142858</v>
      </c>
      <c r="T2354" s="6" cm="1">
        <f t="array" ref="T2354">_xlfn.IFS(laptop_prices3[[#This Row],[Storage]]="512GB SSD", 512, laptop_prices3[[#This Row],[Storage]] = "1TB SSD", 1000, laptop_prices3[[#This Row],[Storage]] = "2TB SSD", 2000, laptop_prices3[[#This Row],[Storage]]= "256GB SSD", 256, laptop_prices3[[#This Row],[Storage]] = "1TB HDD", 1000*0.7)</f>
        <v>512</v>
      </c>
      <c r="U2354" s="5">
        <f>laptop_prices3[[#This Row],[Storage Raw Value]]/ScoreCard!$J$3*ScoreCard!$J$5</f>
        <v>2.048</v>
      </c>
    </row>
    <row r="2355" spans="2:21" x14ac:dyDescent="0.2">
      <c r="B2355" s="4" cm="1">
        <f t="array" ref="B2355">SUM(laptop_prices3[[#This Row],[RAM Comp]:[Weight Comp]]+laptop_prices3[[#This Row],[Storage Comp]])</f>
        <v>18.199568125516102</v>
      </c>
      <c r="C2355">
        <v>2353</v>
      </c>
      <c r="D2355" t="s">
        <v>47</v>
      </c>
      <c r="E2355" t="s">
        <v>41</v>
      </c>
      <c r="F2355">
        <v>32</v>
      </c>
      <c r="G2355" t="s">
        <v>13</v>
      </c>
      <c r="H2355" t="s">
        <v>20</v>
      </c>
      <c r="I2355">
        <v>16</v>
      </c>
      <c r="J2355" t="s">
        <v>27</v>
      </c>
      <c r="K2355">
        <v>5.0999999999999996</v>
      </c>
      <c r="L2355">
        <v>3.18</v>
      </c>
      <c r="M2355" t="s">
        <v>30</v>
      </c>
      <c r="N2355">
        <v>6260.08</v>
      </c>
      <c r="O2355" s="5">
        <f>(ScoreCard!$E$3-laptop_prices3[[#This Row],[Price ($)]])/ScoreCard!$E$3*ScoreCard!$E$5</f>
        <v>2.103927874846871</v>
      </c>
      <c r="P2355" s="5">
        <f>laptop_prices3[[#This Row],[RAM (GB)]]/ScoreCard!$F$3*ScoreCard!$F$5</f>
        <v>3.5</v>
      </c>
      <c r="Q2355" s="5">
        <f>laptop_prices3[[#This Row],[Screen Size (inch)]]/ScoreCard!$G$3*ScoreCard!$G$5</f>
        <v>1.8497109826589595</v>
      </c>
      <c r="R2355" s="5">
        <f>laptop_prices3[[#This Row],[Battery Life (hours)]]/ScoreCard!$H$3*ScoreCard!$H$5</f>
        <v>2.9750000000000001</v>
      </c>
      <c r="S2355" s="5">
        <f>ScoreCard!$I$3-laptop_prices3[[#This Row],[Weight (kg)]]/ScoreCard!$I$3*ScoreCard!$I$5</f>
        <v>1.6828571428571428</v>
      </c>
      <c r="T2355" s="6" cm="1">
        <f t="array" ref="T2355">_xlfn.IFS(laptop_prices3[[#This Row],[Storage]]="512GB SSD", 512, laptop_prices3[[#This Row],[Storage]] = "1TB SSD", 1000, laptop_prices3[[#This Row],[Storage]] = "2TB SSD", 2000, laptop_prices3[[#This Row],[Storage]]= "256GB SSD", 256, laptop_prices3[[#This Row],[Storage]] = "1TB HDD", 1000*0.7)</f>
        <v>512</v>
      </c>
      <c r="U2355" s="5">
        <f>laptop_prices3[[#This Row],[Storage Raw Value]]/ScoreCard!$J$3*ScoreCard!$J$5</f>
        <v>2.048</v>
      </c>
    </row>
    <row r="2356" spans="2:21" x14ac:dyDescent="0.2">
      <c r="B2356" s="4" cm="1">
        <f t="array" ref="B2356">SUM(laptop_prices3[[#This Row],[RAM Comp]:[Weight Comp]]+laptop_prices3[[#This Row],[Storage Comp]])</f>
        <v>14.121401871731353</v>
      </c>
      <c r="C2356">
        <v>2354</v>
      </c>
      <c r="D2356" t="s">
        <v>28</v>
      </c>
      <c r="E2356" t="s">
        <v>31</v>
      </c>
      <c r="F2356">
        <v>32</v>
      </c>
      <c r="G2356" t="s">
        <v>29</v>
      </c>
      <c r="H2356" t="s">
        <v>35</v>
      </c>
      <c r="I2356">
        <v>14</v>
      </c>
      <c r="J2356" t="s">
        <v>43</v>
      </c>
      <c r="K2356">
        <v>4.9000000000000004</v>
      </c>
      <c r="L2356">
        <v>2.54</v>
      </c>
      <c r="M2356" t="s">
        <v>22</v>
      </c>
      <c r="N2356">
        <v>1426.87</v>
      </c>
      <c r="O2356" s="5">
        <f>(ScoreCard!$E$3-laptop_prices3[[#This Row],[Price ($)]])/ScoreCard!$E$3*ScoreCard!$E$5</f>
        <v>4.3398936701739839</v>
      </c>
      <c r="P2356" s="5">
        <f>laptop_prices3[[#This Row],[RAM (GB)]]/ScoreCard!$F$3*ScoreCard!$F$5</f>
        <v>3.5</v>
      </c>
      <c r="Q2356" s="5">
        <f>laptop_prices3[[#This Row],[Screen Size (inch)]]/ScoreCard!$G$3*ScoreCard!$G$5</f>
        <v>1.6184971098265895</v>
      </c>
      <c r="R2356" s="5">
        <f>laptop_prices3[[#This Row],[Battery Life (hours)]]/ScoreCard!$H$3*ScoreCard!$H$5</f>
        <v>2.8583333333333338</v>
      </c>
      <c r="S2356" s="5">
        <f>ScoreCard!$I$3-laptop_prices3[[#This Row],[Weight (kg)]]/ScoreCard!$I$3*ScoreCard!$I$5</f>
        <v>2.0485714285714285</v>
      </c>
      <c r="T2356" s="6" cm="1">
        <f t="array" ref="T2356">_xlfn.IFS(laptop_prices3[[#This Row],[Storage]]="512GB SSD", 512, laptop_prices3[[#This Row],[Storage]] = "1TB SSD", 1000, laptop_prices3[[#This Row],[Storage]] = "2TB SSD", 2000, laptop_prices3[[#This Row],[Storage]]= "256GB SSD", 256, laptop_prices3[[#This Row],[Storage]] = "1TB HDD", 1000*0.7)</f>
        <v>256</v>
      </c>
      <c r="U2356" s="5">
        <f>laptop_prices3[[#This Row],[Storage Raw Value]]/ScoreCard!$J$3*ScoreCard!$J$5</f>
        <v>1.024</v>
      </c>
    </row>
    <row r="2357" spans="2:21" x14ac:dyDescent="0.2">
      <c r="B2357" s="4" cm="1">
        <f t="array" ref="B2357">SUM(laptop_prices3[[#This Row],[RAM Comp]:[Weight Comp]]+laptop_prices3[[#This Row],[Storage Comp]])</f>
        <v>27.669285714285714</v>
      </c>
      <c r="C2357">
        <v>2355</v>
      </c>
      <c r="D2357" t="s">
        <v>38</v>
      </c>
      <c r="E2357" t="s">
        <v>41</v>
      </c>
      <c r="F2357">
        <v>32</v>
      </c>
      <c r="G2357" t="s">
        <v>19</v>
      </c>
      <c r="H2357" t="s">
        <v>40</v>
      </c>
      <c r="I2357">
        <v>17.3</v>
      </c>
      <c r="J2357" t="s">
        <v>15</v>
      </c>
      <c r="K2357">
        <v>6.3</v>
      </c>
      <c r="L2357">
        <v>1.76</v>
      </c>
      <c r="M2357" t="s">
        <v>16</v>
      </c>
      <c r="N2357">
        <v>3708.89</v>
      </c>
      <c r="O2357" s="5">
        <f>(ScoreCard!$E$3-laptop_prices3[[#This Row],[Price ($)]])/ScoreCard!$E$3*ScoreCard!$E$5</f>
        <v>3.2841732143584128</v>
      </c>
      <c r="P2357" s="5">
        <f>laptop_prices3[[#This Row],[RAM (GB)]]/ScoreCard!$F$3*ScoreCard!$F$5</f>
        <v>3.5</v>
      </c>
      <c r="Q2357" s="5">
        <f>laptop_prices3[[#This Row],[Screen Size (inch)]]/ScoreCard!$G$3*ScoreCard!$G$5</f>
        <v>2</v>
      </c>
      <c r="R2357" s="5">
        <f>laptop_prices3[[#This Row],[Battery Life (hours)]]/ScoreCard!$H$3*ScoreCard!$H$5</f>
        <v>3.6750000000000003</v>
      </c>
      <c r="S2357" s="5">
        <f>ScoreCard!$I$3-laptop_prices3[[#This Row],[Weight (kg)]]/ScoreCard!$I$3*ScoreCard!$I$5</f>
        <v>2.4942857142857142</v>
      </c>
      <c r="T2357" s="6" cm="1">
        <f t="array" ref="T2357">_xlfn.IFS(laptop_prices3[[#This Row],[Storage]]="512GB SSD", 512, laptop_prices3[[#This Row],[Storage]] = "1TB SSD", 1000, laptop_prices3[[#This Row],[Storage]] = "2TB SSD", 2000, laptop_prices3[[#This Row],[Storage]]= "256GB SSD", 256, laptop_prices3[[#This Row],[Storage]] = "1TB HDD", 1000*0.7)</f>
        <v>1000</v>
      </c>
      <c r="U2357" s="5">
        <f>laptop_prices3[[#This Row],[Storage Raw Value]]/ScoreCard!$J$3*ScoreCard!$J$5</f>
        <v>4</v>
      </c>
    </row>
    <row r="2358" spans="2:21" x14ac:dyDescent="0.2">
      <c r="B2358" s="4" cm="1">
        <f t="array" ref="B2358">SUM(laptop_prices3[[#This Row],[RAM Comp]:[Weight Comp]]+laptop_prices3[[#This Row],[Storage Comp]])</f>
        <v>20.306639966969449</v>
      </c>
      <c r="C2358">
        <v>2356</v>
      </c>
      <c r="D2358" t="s">
        <v>17</v>
      </c>
      <c r="E2358" t="s">
        <v>39</v>
      </c>
      <c r="F2358">
        <v>64</v>
      </c>
      <c r="G2358" t="s">
        <v>29</v>
      </c>
      <c r="H2358" t="s">
        <v>40</v>
      </c>
      <c r="I2358">
        <v>14</v>
      </c>
      <c r="J2358" t="s">
        <v>27</v>
      </c>
      <c r="K2358">
        <v>8.6999999999999993</v>
      </c>
      <c r="L2358">
        <v>1.72</v>
      </c>
      <c r="M2358" t="s">
        <v>46</v>
      </c>
      <c r="N2358">
        <v>5612.45</v>
      </c>
      <c r="O2358" s="5">
        <f>(ScoreCard!$E$3-laptop_prices3[[#This Row],[Price ($)]])/ScoreCard!$E$3*ScoreCard!$E$5</f>
        <v>2.4035379741447906</v>
      </c>
      <c r="P2358" s="5">
        <f>laptop_prices3[[#This Row],[RAM (GB)]]/ScoreCard!$F$3*ScoreCard!$F$5</f>
        <v>7</v>
      </c>
      <c r="Q2358" s="5">
        <f>laptop_prices3[[#This Row],[Screen Size (inch)]]/ScoreCard!$G$3*ScoreCard!$G$5</f>
        <v>1.6184971098265895</v>
      </c>
      <c r="R2358" s="5">
        <f>laptop_prices3[[#This Row],[Battery Life (hours)]]/ScoreCard!$H$3*ScoreCard!$H$5</f>
        <v>5.0750000000000002</v>
      </c>
      <c r="S2358" s="5">
        <f>ScoreCard!$I$3-laptop_prices3[[#This Row],[Weight (kg)]]/ScoreCard!$I$3*ScoreCard!$I$5</f>
        <v>2.5171428571428569</v>
      </c>
      <c r="T2358" s="6" cm="1">
        <f t="array" ref="T2358">_xlfn.IFS(laptop_prices3[[#This Row],[Storage]]="512GB SSD", 512, laptop_prices3[[#This Row],[Storage]] = "1TB SSD", 1000, laptop_prices3[[#This Row],[Storage]] = "2TB SSD", 2000, laptop_prices3[[#This Row],[Storage]]= "256GB SSD", 256, laptop_prices3[[#This Row],[Storage]] = "1TB HDD", 1000*0.7)</f>
        <v>256</v>
      </c>
      <c r="U2358" s="5">
        <f>laptop_prices3[[#This Row],[Storage Raw Value]]/ScoreCard!$J$3*ScoreCard!$J$5</f>
        <v>1.024</v>
      </c>
    </row>
    <row r="2359" spans="2:21" x14ac:dyDescent="0.2">
      <c r="B2359" s="4" cm="1">
        <f t="array" ref="B2359">SUM(laptop_prices3[[#This Row],[RAM Comp]:[Weight Comp]]+laptop_prices3[[#This Row],[Storage Comp]])</f>
        <v>39.571377649325626</v>
      </c>
      <c r="C2359">
        <v>2357</v>
      </c>
      <c r="D2359" t="s">
        <v>34</v>
      </c>
      <c r="E2359" t="s">
        <v>12</v>
      </c>
      <c r="F2359">
        <v>8</v>
      </c>
      <c r="G2359" t="s">
        <v>25</v>
      </c>
      <c r="H2359" t="s">
        <v>26</v>
      </c>
      <c r="I2359">
        <v>16</v>
      </c>
      <c r="J2359" t="s">
        <v>43</v>
      </c>
      <c r="K2359">
        <v>5.6</v>
      </c>
      <c r="L2359">
        <v>3.36</v>
      </c>
      <c r="M2359" t="s">
        <v>46</v>
      </c>
      <c r="N2359">
        <v>895.07</v>
      </c>
      <c r="O2359" s="5">
        <f>(ScoreCard!$E$3-laptop_prices3[[#This Row],[Price ($)]])/ScoreCard!$E$3*ScoreCard!$E$5</f>
        <v>4.5859178673338343</v>
      </c>
      <c r="P2359" s="5">
        <f>laptop_prices3[[#This Row],[RAM (GB)]]/ScoreCard!$F$3*ScoreCard!$F$5</f>
        <v>0.875</v>
      </c>
      <c r="Q2359" s="5">
        <f>laptop_prices3[[#This Row],[Screen Size (inch)]]/ScoreCard!$G$3*ScoreCard!$G$5</f>
        <v>1.8497109826589595</v>
      </c>
      <c r="R2359" s="5">
        <f>laptop_prices3[[#This Row],[Battery Life (hours)]]/ScoreCard!$H$3*ScoreCard!$H$5</f>
        <v>3.2666666666666662</v>
      </c>
      <c r="S2359" s="5">
        <f>ScoreCard!$I$3-laptop_prices3[[#This Row],[Weight (kg)]]/ScoreCard!$I$3*ScoreCard!$I$5</f>
        <v>1.58</v>
      </c>
      <c r="T2359" s="6" cm="1">
        <f t="array" ref="T2359">_xlfn.IFS(laptop_prices3[[#This Row],[Storage]]="512GB SSD", 512, laptop_prices3[[#This Row],[Storage]] = "1TB SSD", 1000, laptop_prices3[[#This Row],[Storage]] = "2TB SSD", 2000, laptop_prices3[[#This Row],[Storage]]= "256GB SSD", 256, laptop_prices3[[#This Row],[Storage]] = "1TB HDD", 1000*0.7)</f>
        <v>2000</v>
      </c>
      <c r="U2359" s="5">
        <f>laptop_prices3[[#This Row],[Storage Raw Value]]/ScoreCard!$J$3*ScoreCard!$J$5</f>
        <v>8</v>
      </c>
    </row>
    <row r="2360" spans="2:21" x14ac:dyDescent="0.2">
      <c r="B2360" s="4" cm="1">
        <f t="array" ref="B2360">SUM(laptop_prices3[[#This Row],[RAM Comp]:[Weight Comp]]+laptop_prices3[[#This Row],[Storage Comp]])</f>
        <v>20.686592347921827</v>
      </c>
      <c r="C2360">
        <v>2358</v>
      </c>
      <c r="D2360" t="s">
        <v>45</v>
      </c>
      <c r="E2360" t="s">
        <v>31</v>
      </c>
      <c r="F2360">
        <v>8</v>
      </c>
      <c r="G2360" t="s">
        <v>42</v>
      </c>
      <c r="H2360" t="s">
        <v>26</v>
      </c>
      <c r="I2360">
        <v>14</v>
      </c>
      <c r="J2360" t="s">
        <v>15</v>
      </c>
      <c r="K2360">
        <v>8.3000000000000007</v>
      </c>
      <c r="L2360">
        <v>2.36</v>
      </c>
      <c r="M2360" t="s">
        <v>22</v>
      </c>
      <c r="N2360">
        <v>860.15</v>
      </c>
      <c r="O2360" s="5">
        <f>(ScoreCard!$E$3-laptop_prices3[[#This Row],[Price ($)]])/ScoreCard!$E$3*ScoreCard!$E$5</f>
        <v>4.6020727469216904</v>
      </c>
      <c r="P2360" s="5">
        <f>laptop_prices3[[#This Row],[RAM (GB)]]/ScoreCard!$F$3*ScoreCard!$F$5</f>
        <v>0.875</v>
      </c>
      <c r="Q2360" s="5">
        <f>laptop_prices3[[#This Row],[Screen Size (inch)]]/ScoreCard!$G$3*ScoreCard!$G$5</f>
        <v>1.6184971098265895</v>
      </c>
      <c r="R2360" s="5">
        <f>laptop_prices3[[#This Row],[Battery Life (hours)]]/ScoreCard!$H$3*ScoreCard!$H$5</f>
        <v>4.8416666666666677</v>
      </c>
      <c r="S2360" s="5">
        <f>ScoreCard!$I$3-laptop_prices3[[#This Row],[Weight (kg)]]/ScoreCard!$I$3*ScoreCard!$I$5</f>
        <v>2.1514285714285712</v>
      </c>
      <c r="T2360" s="6" cm="1">
        <f t="array" ref="T2360">_xlfn.IFS(laptop_prices3[[#This Row],[Storage]]="512GB SSD", 512, laptop_prices3[[#This Row],[Storage]] = "1TB SSD", 1000, laptop_prices3[[#This Row],[Storage]] = "2TB SSD", 2000, laptop_prices3[[#This Row],[Storage]]= "256GB SSD", 256, laptop_prices3[[#This Row],[Storage]] = "1TB HDD", 1000*0.7)</f>
        <v>700</v>
      </c>
      <c r="U2360" s="5">
        <f>laptop_prices3[[#This Row],[Storage Raw Value]]/ScoreCard!$J$3*ScoreCard!$J$5</f>
        <v>2.8</v>
      </c>
    </row>
    <row r="2361" spans="2:21" x14ac:dyDescent="0.2">
      <c r="B2361" s="4" cm="1">
        <f t="array" ref="B2361">SUM(laptop_prices3[[#This Row],[RAM Comp]:[Weight Comp]]+laptop_prices3[[#This Row],[Storage Comp]])</f>
        <v>28.4380209193504</v>
      </c>
      <c r="C2361">
        <v>2359</v>
      </c>
      <c r="D2361" t="s">
        <v>17</v>
      </c>
      <c r="E2361" t="s">
        <v>39</v>
      </c>
      <c r="F2361">
        <v>32</v>
      </c>
      <c r="G2361" t="s">
        <v>19</v>
      </c>
      <c r="H2361" t="s">
        <v>40</v>
      </c>
      <c r="I2361">
        <v>14</v>
      </c>
      <c r="J2361" t="s">
        <v>27</v>
      </c>
      <c r="K2361">
        <v>9.8000000000000007</v>
      </c>
      <c r="L2361">
        <v>3.32</v>
      </c>
      <c r="M2361" t="s">
        <v>22</v>
      </c>
      <c r="N2361">
        <v>3564.07</v>
      </c>
      <c r="O2361" s="5">
        <f>(ScoreCard!$E$3-laptop_prices3[[#This Row],[Price ($)]])/ScoreCard!$E$3*ScoreCard!$E$5</f>
        <v>3.3511706273570763</v>
      </c>
      <c r="P2361" s="5">
        <f>laptop_prices3[[#This Row],[RAM (GB)]]/ScoreCard!$F$3*ScoreCard!$F$5</f>
        <v>3.5</v>
      </c>
      <c r="Q2361" s="5">
        <f>laptop_prices3[[#This Row],[Screen Size (inch)]]/ScoreCard!$G$3*ScoreCard!$G$5</f>
        <v>1.6184971098265895</v>
      </c>
      <c r="R2361" s="5">
        <f>laptop_prices3[[#This Row],[Battery Life (hours)]]/ScoreCard!$H$3*ScoreCard!$H$5</f>
        <v>5.7166666666666677</v>
      </c>
      <c r="S2361" s="5">
        <f>ScoreCard!$I$3-laptop_prices3[[#This Row],[Weight (kg)]]/ScoreCard!$I$3*ScoreCard!$I$5</f>
        <v>1.602857142857143</v>
      </c>
      <c r="T2361" s="6" cm="1">
        <f t="array" ref="T2361">_xlfn.IFS(laptop_prices3[[#This Row],[Storage]]="512GB SSD", 512, laptop_prices3[[#This Row],[Storage]] = "1TB SSD", 1000, laptop_prices3[[#This Row],[Storage]] = "2TB SSD", 2000, laptop_prices3[[#This Row],[Storage]]= "256GB SSD", 256, laptop_prices3[[#This Row],[Storage]] = "1TB HDD", 1000*0.7)</f>
        <v>1000</v>
      </c>
      <c r="U2361" s="5">
        <f>laptop_prices3[[#This Row],[Storage Raw Value]]/ScoreCard!$J$3*ScoreCard!$J$5</f>
        <v>4</v>
      </c>
    </row>
    <row r="2362" spans="2:21" x14ac:dyDescent="0.2">
      <c r="B2362" s="4" cm="1">
        <f t="array" ref="B2362">SUM(laptop_prices3[[#This Row],[RAM Comp]:[Weight Comp]]+laptop_prices3[[#This Row],[Storage Comp]])</f>
        <v>20.843801541425819</v>
      </c>
      <c r="C2362">
        <v>2360</v>
      </c>
      <c r="D2362" t="s">
        <v>38</v>
      </c>
      <c r="E2362" t="s">
        <v>41</v>
      </c>
      <c r="F2362">
        <v>16</v>
      </c>
      <c r="G2362" t="s">
        <v>13</v>
      </c>
      <c r="H2362" t="s">
        <v>40</v>
      </c>
      <c r="I2362">
        <v>15.6</v>
      </c>
      <c r="J2362" t="s">
        <v>27</v>
      </c>
      <c r="K2362">
        <v>10.9</v>
      </c>
      <c r="L2362">
        <v>1.33</v>
      </c>
      <c r="M2362" t="s">
        <v>46</v>
      </c>
      <c r="N2362">
        <v>3585.24</v>
      </c>
      <c r="O2362" s="5">
        <f>(ScoreCard!$E$3-laptop_prices3[[#This Row],[Price ($)]])/ScoreCard!$E$3*ScoreCard!$E$5</f>
        <v>3.3413768472632932</v>
      </c>
      <c r="P2362" s="5">
        <f>laptop_prices3[[#This Row],[RAM (GB)]]/ScoreCard!$F$3*ScoreCard!$F$5</f>
        <v>1.75</v>
      </c>
      <c r="Q2362" s="5">
        <f>laptop_prices3[[#This Row],[Screen Size (inch)]]/ScoreCard!$G$3*ScoreCard!$G$5</f>
        <v>1.8034682080924855</v>
      </c>
      <c r="R2362" s="5">
        <f>laptop_prices3[[#This Row],[Battery Life (hours)]]/ScoreCard!$H$3*ScoreCard!$H$5</f>
        <v>6.3583333333333334</v>
      </c>
      <c r="S2362" s="5">
        <f>ScoreCard!$I$3-laptop_prices3[[#This Row],[Weight (kg)]]/ScoreCard!$I$3*ScoreCard!$I$5</f>
        <v>2.74</v>
      </c>
      <c r="T2362" s="6" cm="1">
        <f t="array" ref="T2362">_xlfn.IFS(laptop_prices3[[#This Row],[Storage]]="512GB SSD", 512, laptop_prices3[[#This Row],[Storage]] = "1TB SSD", 1000, laptop_prices3[[#This Row],[Storage]] = "2TB SSD", 2000, laptop_prices3[[#This Row],[Storage]]= "256GB SSD", 256, laptop_prices3[[#This Row],[Storage]] = "1TB HDD", 1000*0.7)</f>
        <v>512</v>
      </c>
      <c r="U2362" s="5">
        <f>laptop_prices3[[#This Row],[Storage Raw Value]]/ScoreCard!$J$3*ScoreCard!$J$5</f>
        <v>2.048</v>
      </c>
    </row>
    <row r="2363" spans="2:21" x14ac:dyDescent="0.2">
      <c r="B2363" s="4" cm="1">
        <f t="array" ref="B2363">SUM(laptop_prices3[[#This Row],[RAM Comp]:[Weight Comp]]+laptop_prices3[[#This Row],[Storage Comp]])</f>
        <v>16.037563446187725</v>
      </c>
      <c r="C2363">
        <v>2361</v>
      </c>
      <c r="D2363" t="s">
        <v>17</v>
      </c>
      <c r="E2363" t="s">
        <v>48</v>
      </c>
      <c r="F2363">
        <v>8</v>
      </c>
      <c r="G2363" t="s">
        <v>29</v>
      </c>
      <c r="H2363" t="s">
        <v>44</v>
      </c>
      <c r="I2363">
        <v>15.6</v>
      </c>
      <c r="J2363" t="s">
        <v>27</v>
      </c>
      <c r="K2363">
        <v>11.3</v>
      </c>
      <c r="L2363">
        <v>1.45</v>
      </c>
      <c r="M2363" t="s">
        <v>22</v>
      </c>
      <c r="N2363">
        <v>2105.6799999999998</v>
      </c>
      <c r="O2363" s="5">
        <f>(ScoreCard!$E$3-laptop_prices3[[#This Row],[Price ($)]])/ScoreCard!$E$3*ScoreCard!$E$5</f>
        <v>4.0258589103505962</v>
      </c>
      <c r="P2363" s="5">
        <f>laptop_prices3[[#This Row],[RAM (GB)]]/ScoreCard!$F$3*ScoreCard!$F$5</f>
        <v>0.875</v>
      </c>
      <c r="Q2363" s="5">
        <f>laptop_prices3[[#This Row],[Screen Size (inch)]]/ScoreCard!$G$3*ScoreCard!$G$5</f>
        <v>1.8034682080924855</v>
      </c>
      <c r="R2363" s="5">
        <f>laptop_prices3[[#This Row],[Battery Life (hours)]]/ScoreCard!$H$3*ScoreCard!$H$5</f>
        <v>6.5916666666666677</v>
      </c>
      <c r="S2363" s="5">
        <f>ScoreCard!$I$3-laptop_prices3[[#This Row],[Weight (kg)]]/ScoreCard!$I$3*ScoreCard!$I$5</f>
        <v>2.6714285714285717</v>
      </c>
      <c r="T2363" s="6" cm="1">
        <f t="array" ref="T2363">_xlfn.IFS(laptop_prices3[[#This Row],[Storage]]="512GB SSD", 512, laptop_prices3[[#This Row],[Storage]] = "1TB SSD", 1000, laptop_prices3[[#This Row],[Storage]] = "2TB SSD", 2000, laptop_prices3[[#This Row],[Storage]]= "256GB SSD", 256, laptop_prices3[[#This Row],[Storage]] = "1TB HDD", 1000*0.7)</f>
        <v>256</v>
      </c>
      <c r="U2363" s="5">
        <f>laptop_prices3[[#This Row],[Storage Raw Value]]/ScoreCard!$J$3*ScoreCard!$J$5</f>
        <v>1.024</v>
      </c>
    </row>
    <row r="2364" spans="2:21" x14ac:dyDescent="0.2">
      <c r="B2364" s="4" cm="1">
        <f t="array" ref="B2364">SUM(laptop_prices3[[#This Row],[RAM Comp]:[Weight Comp]]+laptop_prices3[[#This Row],[Storage Comp]])</f>
        <v>17.90666336361134</v>
      </c>
      <c r="C2364">
        <v>2362</v>
      </c>
      <c r="D2364" t="s">
        <v>45</v>
      </c>
      <c r="E2364" t="s">
        <v>31</v>
      </c>
      <c r="F2364">
        <v>64</v>
      </c>
      <c r="G2364" t="s">
        <v>29</v>
      </c>
      <c r="H2364" t="s">
        <v>35</v>
      </c>
      <c r="I2364">
        <v>16</v>
      </c>
      <c r="J2364" t="s">
        <v>15</v>
      </c>
      <c r="K2364">
        <v>5.6</v>
      </c>
      <c r="L2364">
        <v>3.16</v>
      </c>
      <c r="M2364" t="s">
        <v>46</v>
      </c>
      <c r="N2364">
        <v>2746.23</v>
      </c>
      <c r="O2364" s="5">
        <f>(ScoreCard!$E$3-laptop_prices3[[#This Row],[Price ($)]])/ScoreCard!$E$3*ScoreCard!$E$5</f>
        <v>3.7295241990103518</v>
      </c>
      <c r="P2364" s="5">
        <f>laptop_prices3[[#This Row],[RAM (GB)]]/ScoreCard!$F$3*ScoreCard!$F$5</f>
        <v>7</v>
      </c>
      <c r="Q2364" s="5">
        <f>laptop_prices3[[#This Row],[Screen Size (inch)]]/ScoreCard!$G$3*ScoreCard!$G$5</f>
        <v>1.8497109826589595</v>
      </c>
      <c r="R2364" s="5">
        <f>laptop_prices3[[#This Row],[Battery Life (hours)]]/ScoreCard!$H$3*ScoreCard!$H$5</f>
        <v>3.2666666666666662</v>
      </c>
      <c r="S2364" s="5">
        <f>ScoreCard!$I$3-laptop_prices3[[#This Row],[Weight (kg)]]/ScoreCard!$I$3*ScoreCard!$I$5</f>
        <v>1.6942857142857142</v>
      </c>
      <c r="T2364" s="6" cm="1">
        <f t="array" ref="T2364">_xlfn.IFS(laptop_prices3[[#This Row],[Storage]]="512GB SSD", 512, laptop_prices3[[#This Row],[Storage]] = "1TB SSD", 1000, laptop_prices3[[#This Row],[Storage]] = "2TB SSD", 2000, laptop_prices3[[#This Row],[Storage]]= "256GB SSD", 256, laptop_prices3[[#This Row],[Storage]] = "1TB HDD", 1000*0.7)</f>
        <v>256</v>
      </c>
      <c r="U2364" s="5">
        <f>laptop_prices3[[#This Row],[Storage Raw Value]]/ScoreCard!$J$3*ScoreCard!$J$5</f>
        <v>1.024</v>
      </c>
    </row>
    <row r="2365" spans="2:21" x14ac:dyDescent="0.2">
      <c r="B2365" s="4" cm="1">
        <f t="array" ref="B2365">SUM(laptop_prices3[[#This Row],[RAM Comp]:[Weight Comp]]+laptop_prices3[[#This Row],[Storage Comp]])</f>
        <v>18.488068538398018</v>
      </c>
      <c r="C2365">
        <v>2363</v>
      </c>
      <c r="D2365" t="s">
        <v>34</v>
      </c>
      <c r="E2365" t="s">
        <v>31</v>
      </c>
      <c r="F2365">
        <v>32</v>
      </c>
      <c r="G2365" t="s">
        <v>29</v>
      </c>
      <c r="H2365" t="s">
        <v>32</v>
      </c>
      <c r="I2365">
        <v>14</v>
      </c>
      <c r="J2365" t="s">
        <v>15</v>
      </c>
      <c r="K2365">
        <v>11.7</v>
      </c>
      <c r="L2365">
        <v>1.84</v>
      </c>
      <c r="M2365" t="s">
        <v>46</v>
      </c>
      <c r="N2365">
        <v>1618.88</v>
      </c>
      <c r="O2365" s="5">
        <f>(ScoreCard!$E$3-laptop_prices3[[#This Row],[Price ($)]])/ScoreCard!$E$3*ScoreCard!$E$5</f>
        <v>4.2510649637116629</v>
      </c>
      <c r="P2365" s="5">
        <f>laptop_prices3[[#This Row],[RAM (GB)]]/ScoreCard!$F$3*ScoreCard!$F$5</f>
        <v>3.5</v>
      </c>
      <c r="Q2365" s="5">
        <f>laptop_prices3[[#This Row],[Screen Size (inch)]]/ScoreCard!$G$3*ScoreCard!$G$5</f>
        <v>1.6184971098265895</v>
      </c>
      <c r="R2365" s="5">
        <f>laptop_prices3[[#This Row],[Battery Life (hours)]]/ScoreCard!$H$3*ScoreCard!$H$5</f>
        <v>6.8250000000000002</v>
      </c>
      <c r="S2365" s="5">
        <f>ScoreCard!$I$3-laptop_prices3[[#This Row],[Weight (kg)]]/ScoreCard!$I$3*ScoreCard!$I$5</f>
        <v>2.4485714285714284</v>
      </c>
      <c r="T2365" s="6" cm="1">
        <f t="array" ref="T2365">_xlfn.IFS(laptop_prices3[[#This Row],[Storage]]="512GB SSD", 512, laptop_prices3[[#This Row],[Storage]] = "1TB SSD", 1000, laptop_prices3[[#This Row],[Storage]] = "2TB SSD", 2000, laptop_prices3[[#This Row],[Storage]]= "256GB SSD", 256, laptop_prices3[[#This Row],[Storage]] = "1TB HDD", 1000*0.7)</f>
        <v>256</v>
      </c>
      <c r="U2365" s="5">
        <f>laptop_prices3[[#This Row],[Storage Raw Value]]/ScoreCard!$J$3*ScoreCard!$J$5</f>
        <v>1.024</v>
      </c>
    </row>
    <row r="2366" spans="2:21" x14ac:dyDescent="0.2">
      <c r="B2366" s="4" cm="1">
        <f t="array" ref="B2366">SUM(laptop_prices3[[#This Row],[RAM Comp]:[Weight Comp]]+laptop_prices3[[#This Row],[Storage Comp]])</f>
        <v>18.409306633636113</v>
      </c>
      <c r="C2366">
        <v>2364</v>
      </c>
      <c r="D2366" t="s">
        <v>47</v>
      </c>
      <c r="E2366" t="s">
        <v>41</v>
      </c>
      <c r="F2366">
        <v>32</v>
      </c>
      <c r="G2366" t="s">
        <v>13</v>
      </c>
      <c r="H2366" t="s">
        <v>26</v>
      </c>
      <c r="I2366">
        <v>14</v>
      </c>
      <c r="J2366" t="s">
        <v>27</v>
      </c>
      <c r="K2366">
        <v>4.7</v>
      </c>
      <c r="L2366">
        <v>2</v>
      </c>
      <c r="M2366" t="s">
        <v>46</v>
      </c>
      <c r="N2366">
        <v>5547.08</v>
      </c>
      <c r="O2366" s="5">
        <f>(ScoreCard!$E$3-laptop_prices3[[#This Row],[Price ($)]])/ScoreCard!$E$3*ScoreCard!$E$5</f>
        <v>2.4337797977031572</v>
      </c>
      <c r="P2366" s="5">
        <f>laptop_prices3[[#This Row],[RAM (GB)]]/ScoreCard!$F$3*ScoreCard!$F$5</f>
        <v>3.5</v>
      </c>
      <c r="Q2366" s="5">
        <f>laptop_prices3[[#This Row],[Screen Size (inch)]]/ScoreCard!$G$3*ScoreCard!$G$5</f>
        <v>1.6184971098265895</v>
      </c>
      <c r="R2366" s="5">
        <f>laptop_prices3[[#This Row],[Battery Life (hours)]]/ScoreCard!$H$3*ScoreCard!$H$5</f>
        <v>2.7416666666666667</v>
      </c>
      <c r="S2366" s="5">
        <f>ScoreCard!$I$3-laptop_prices3[[#This Row],[Weight (kg)]]/ScoreCard!$I$3*ScoreCard!$I$5</f>
        <v>2.3571428571428572</v>
      </c>
      <c r="T2366" s="6" cm="1">
        <f t="array" ref="T2366">_xlfn.IFS(laptop_prices3[[#This Row],[Storage]]="512GB SSD", 512, laptop_prices3[[#This Row],[Storage]] = "1TB SSD", 1000, laptop_prices3[[#This Row],[Storage]] = "2TB SSD", 2000, laptop_prices3[[#This Row],[Storage]]= "256GB SSD", 256, laptop_prices3[[#This Row],[Storage]] = "1TB HDD", 1000*0.7)</f>
        <v>512</v>
      </c>
      <c r="U2366" s="5">
        <f>laptop_prices3[[#This Row],[Storage Raw Value]]/ScoreCard!$J$3*ScoreCard!$J$5</f>
        <v>2.048</v>
      </c>
    </row>
    <row r="2367" spans="2:21" x14ac:dyDescent="0.2">
      <c r="B2367" s="4" cm="1">
        <f t="array" ref="B2367">SUM(laptop_prices3[[#This Row],[RAM Comp]:[Weight Comp]]+laptop_prices3[[#This Row],[Storage Comp]])</f>
        <v>24.865253922378198</v>
      </c>
      <c r="C2367">
        <v>2365</v>
      </c>
      <c r="D2367" t="s">
        <v>23</v>
      </c>
      <c r="E2367" t="s">
        <v>48</v>
      </c>
      <c r="F2367">
        <v>4</v>
      </c>
      <c r="G2367" t="s">
        <v>19</v>
      </c>
      <c r="H2367" t="s">
        <v>20</v>
      </c>
      <c r="I2367">
        <v>15.6</v>
      </c>
      <c r="J2367" t="s">
        <v>43</v>
      </c>
      <c r="K2367">
        <v>6.6</v>
      </c>
      <c r="L2367">
        <v>1.27</v>
      </c>
      <c r="M2367" t="s">
        <v>16</v>
      </c>
      <c r="N2367">
        <v>1263.98</v>
      </c>
      <c r="O2367" s="5">
        <f>(ScoreCard!$E$3-laptop_prices3[[#This Row],[Price ($)]])/ScoreCard!$E$3*ScoreCard!$E$5</f>
        <v>4.4152507244714041</v>
      </c>
      <c r="P2367" s="5">
        <f>laptop_prices3[[#This Row],[RAM (GB)]]/ScoreCard!$F$3*ScoreCard!$F$5</f>
        <v>0.4375</v>
      </c>
      <c r="Q2367" s="5">
        <f>laptop_prices3[[#This Row],[Screen Size (inch)]]/ScoreCard!$G$3*ScoreCard!$G$5</f>
        <v>1.8034682080924855</v>
      </c>
      <c r="R2367" s="5">
        <f>laptop_prices3[[#This Row],[Battery Life (hours)]]/ScoreCard!$H$3*ScoreCard!$H$5</f>
        <v>3.8499999999999996</v>
      </c>
      <c r="S2367" s="5">
        <f>ScoreCard!$I$3-laptop_prices3[[#This Row],[Weight (kg)]]/ScoreCard!$I$3*ScoreCard!$I$5</f>
        <v>2.774285714285714</v>
      </c>
      <c r="T2367" s="6" cm="1">
        <f t="array" ref="T2367">_xlfn.IFS(laptop_prices3[[#This Row],[Storage]]="512GB SSD", 512, laptop_prices3[[#This Row],[Storage]] = "1TB SSD", 1000, laptop_prices3[[#This Row],[Storage]] = "2TB SSD", 2000, laptop_prices3[[#This Row],[Storage]]= "256GB SSD", 256, laptop_prices3[[#This Row],[Storage]] = "1TB HDD", 1000*0.7)</f>
        <v>1000</v>
      </c>
      <c r="U2367" s="5">
        <f>laptop_prices3[[#This Row],[Storage Raw Value]]/ScoreCard!$J$3*ScoreCard!$J$5</f>
        <v>4</v>
      </c>
    </row>
    <row r="2368" spans="2:21" x14ac:dyDescent="0.2">
      <c r="B2368" s="4" cm="1">
        <f t="array" ref="B2368">SUM(laptop_prices3[[#This Row],[RAM Comp]:[Weight Comp]]+laptop_prices3[[#This Row],[Storage Comp]])</f>
        <v>25.615809523809524</v>
      </c>
      <c r="C2368">
        <v>2366</v>
      </c>
      <c r="D2368" t="s">
        <v>36</v>
      </c>
      <c r="E2368" t="s">
        <v>37</v>
      </c>
      <c r="F2368">
        <v>64</v>
      </c>
      <c r="G2368" t="s">
        <v>13</v>
      </c>
      <c r="H2368" t="s">
        <v>35</v>
      </c>
      <c r="I2368">
        <v>17.3</v>
      </c>
      <c r="J2368" t="s">
        <v>21</v>
      </c>
      <c r="K2368">
        <v>10.4</v>
      </c>
      <c r="L2368">
        <v>2</v>
      </c>
      <c r="M2368" t="s">
        <v>22</v>
      </c>
      <c r="N2368">
        <v>3563.86</v>
      </c>
      <c r="O2368" s="5">
        <f>(ScoreCard!$E$3-laptop_prices3[[#This Row],[Price ($)]])/ScoreCard!$E$3*ScoreCard!$E$5</f>
        <v>3.3512677786948037</v>
      </c>
      <c r="P2368" s="5">
        <f>laptop_prices3[[#This Row],[RAM (GB)]]/ScoreCard!$F$3*ScoreCard!$F$5</f>
        <v>7</v>
      </c>
      <c r="Q2368" s="5">
        <f>laptop_prices3[[#This Row],[Screen Size (inch)]]/ScoreCard!$G$3*ScoreCard!$G$5</f>
        <v>2</v>
      </c>
      <c r="R2368" s="5">
        <f>laptop_prices3[[#This Row],[Battery Life (hours)]]/ScoreCard!$H$3*ScoreCard!$H$5</f>
        <v>6.0666666666666664</v>
      </c>
      <c r="S2368" s="5">
        <f>ScoreCard!$I$3-laptop_prices3[[#This Row],[Weight (kg)]]/ScoreCard!$I$3*ScoreCard!$I$5</f>
        <v>2.3571428571428572</v>
      </c>
      <c r="T2368" s="6" cm="1">
        <f t="array" ref="T2368">_xlfn.IFS(laptop_prices3[[#This Row],[Storage]]="512GB SSD", 512, laptop_prices3[[#This Row],[Storage]] = "1TB SSD", 1000, laptop_prices3[[#This Row],[Storage]] = "2TB SSD", 2000, laptop_prices3[[#This Row],[Storage]]= "256GB SSD", 256, laptop_prices3[[#This Row],[Storage]] = "1TB HDD", 1000*0.7)</f>
        <v>512</v>
      </c>
      <c r="U2368" s="5">
        <f>laptop_prices3[[#This Row],[Storage Raw Value]]/ScoreCard!$J$3*ScoreCard!$J$5</f>
        <v>2.048</v>
      </c>
    </row>
    <row r="2369" spans="2:21" x14ac:dyDescent="0.2">
      <c r="B2369" s="4" cm="1">
        <f t="array" ref="B2369">SUM(laptop_prices3[[#This Row],[RAM Comp]:[Weight Comp]]+laptop_prices3[[#This Row],[Storage Comp]])</f>
        <v>42.185878062207543</v>
      </c>
      <c r="C2369">
        <v>2367</v>
      </c>
      <c r="D2369" t="s">
        <v>38</v>
      </c>
      <c r="E2369" t="s">
        <v>31</v>
      </c>
      <c r="F2369">
        <v>16</v>
      </c>
      <c r="G2369" t="s">
        <v>25</v>
      </c>
      <c r="H2369" t="s">
        <v>44</v>
      </c>
      <c r="I2369">
        <v>14</v>
      </c>
      <c r="J2369" t="s">
        <v>27</v>
      </c>
      <c r="K2369">
        <v>8.9</v>
      </c>
      <c r="L2369">
        <v>3.28</v>
      </c>
      <c r="M2369" t="s">
        <v>22</v>
      </c>
      <c r="N2369">
        <v>1276.79</v>
      </c>
      <c r="O2369" s="5">
        <f>(ScoreCard!$E$3-laptop_prices3[[#This Row],[Price ($)]])/ScoreCard!$E$3*ScoreCard!$E$5</f>
        <v>4.4093244928700175</v>
      </c>
      <c r="P2369" s="5">
        <f>laptop_prices3[[#This Row],[RAM (GB)]]/ScoreCard!$F$3*ScoreCard!$F$5</f>
        <v>1.75</v>
      </c>
      <c r="Q2369" s="5">
        <f>laptop_prices3[[#This Row],[Screen Size (inch)]]/ScoreCard!$G$3*ScoreCard!$G$5</f>
        <v>1.6184971098265895</v>
      </c>
      <c r="R2369" s="5">
        <f>laptop_prices3[[#This Row],[Battery Life (hours)]]/ScoreCard!$H$3*ScoreCard!$H$5</f>
        <v>5.1916666666666664</v>
      </c>
      <c r="S2369" s="5">
        <f>ScoreCard!$I$3-laptop_prices3[[#This Row],[Weight (kg)]]/ScoreCard!$I$3*ScoreCard!$I$5</f>
        <v>1.6257142857142859</v>
      </c>
      <c r="T2369" s="6" cm="1">
        <f t="array" ref="T2369">_xlfn.IFS(laptop_prices3[[#This Row],[Storage]]="512GB SSD", 512, laptop_prices3[[#This Row],[Storage]] = "1TB SSD", 1000, laptop_prices3[[#This Row],[Storage]] = "2TB SSD", 2000, laptop_prices3[[#This Row],[Storage]]= "256GB SSD", 256, laptop_prices3[[#This Row],[Storage]] = "1TB HDD", 1000*0.7)</f>
        <v>2000</v>
      </c>
      <c r="U2369" s="5">
        <f>laptop_prices3[[#This Row],[Storage Raw Value]]/ScoreCard!$J$3*ScoreCard!$J$5</f>
        <v>8</v>
      </c>
    </row>
    <row r="2370" spans="2:21" x14ac:dyDescent="0.2">
      <c r="B2370" s="4" cm="1">
        <f t="array" ref="B2370">SUM(laptop_prices3[[#This Row],[RAM Comp]:[Weight Comp]]+laptop_prices3[[#This Row],[Storage Comp]])</f>
        <v>18.992687173135149</v>
      </c>
      <c r="C2370">
        <v>2368</v>
      </c>
      <c r="D2370" t="s">
        <v>23</v>
      </c>
      <c r="E2370" t="s">
        <v>41</v>
      </c>
      <c r="F2370">
        <v>4</v>
      </c>
      <c r="G2370" t="s">
        <v>42</v>
      </c>
      <c r="H2370" t="s">
        <v>40</v>
      </c>
      <c r="I2370">
        <v>16</v>
      </c>
      <c r="J2370" t="s">
        <v>27</v>
      </c>
      <c r="K2370">
        <v>6.7</v>
      </c>
      <c r="L2370">
        <v>3.33</v>
      </c>
      <c r="M2370" t="s">
        <v>30</v>
      </c>
      <c r="N2370">
        <v>2169.37</v>
      </c>
      <c r="O2370" s="5">
        <f>(ScoreCard!$E$3-laptop_prices3[[#This Row],[Price ($)]])/ScoreCard!$E$3*ScoreCard!$E$5</f>
        <v>3.9963942974940503</v>
      </c>
      <c r="P2370" s="5">
        <f>laptop_prices3[[#This Row],[RAM (GB)]]/ScoreCard!$F$3*ScoreCard!$F$5</f>
        <v>0.4375</v>
      </c>
      <c r="Q2370" s="5">
        <f>laptop_prices3[[#This Row],[Screen Size (inch)]]/ScoreCard!$G$3*ScoreCard!$G$5</f>
        <v>1.8497109826589595</v>
      </c>
      <c r="R2370" s="5">
        <f>laptop_prices3[[#This Row],[Battery Life (hours)]]/ScoreCard!$H$3*ScoreCard!$H$5</f>
        <v>3.9083333333333332</v>
      </c>
      <c r="S2370" s="5">
        <f>ScoreCard!$I$3-laptop_prices3[[#This Row],[Weight (kg)]]/ScoreCard!$I$3*ScoreCard!$I$5</f>
        <v>1.5971428571428572</v>
      </c>
      <c r="T2370" s="6" cm="1">
        <f t="array" ref="T2370">_xlfn.IFS(laptop_prices3[[#This Row],[Storage]]="512GB SSD", 512, laptop_prices3[[#This Row],[Storage]] = "1TB SSD", 1000, laptop_prices3[[#This Row],[Storage]] = "2TB SSD", 2000, laptop_prices3[[#This Row],[Storage]]= "256GB SSD", 256, laptop_prices3[[#This Row],[Storage]] = "1TB HDD", 1000*0.7)</f>
        <v>700</v>
      </c>
      <c r="U2370" s="5">
        <f>laptop_prices3[[#This Row],[Storage Raw Value]]/ScoreCard!$J$3*ScoreCard!$J$5</f>
        <v>2.8</v>
      </c>
    </row>
    <row r="2371" spans="2:21" x14ac:dyDescent="0.2">
      <c r="B2371" s="4" cm="1">
        <f t="array" ref="B2371">SUM(laptop_prices3[[#This Row],[RAM Comp]:[Weight Comp]]+laptop_prices3[[#This Row],[Storage Comp]])</f>
        <v>44.103259014588502</v>
      </c>
      <c r="C2371">
        <v>2369</v>
      </c>
      <c r="D2371" t="s">
        <v>45</v>
      </c>
      <c r="E2371" t="s">
        <v>41</v>
      </c>
      <c r="F2371">
        <v>16</v>
      </c>
      <c r="G2371" t="s">
        <v>25</v>
      </c>
      <c r="H2371" t="s">
        <v>20</v>
      </c>
      <c r="I2371">
        <v>14</v>
      </c>
      <c r="J2371" t="s">
        <v>27</v>
      </c>
      <c r="K2371">
        <v>10.6</v>
      </c>
      <c r="L2371">
        <v>1.66</v>
      </c>
      <c r="M2371" t="s">
        <v>30</v>
      </c>
      <c r="N2371">
        <v>3356.86</v>
      </c>
      <c r="O2371" s="5">
        <f>(ScoreCard!$E$3-laptop_prices3[[#This Row],[Price ($)]])/ScoreCard!$E$3*ScoreCard!$E$5</f>
        <v>3.4470312401692094</v>
      </c>
      <c r="P2371" s="5">
        <f>laptop_prices3[[#This Row],[RAM (GB)]]/ScoreCard!$F$3*ScoreCard!$F$5</f>
        <v>1.75</v>
      </c>
      <c r="Q2371" s="5">
        <f>laptop_prices3[[#This Row],[Screen Size (inch)]]/ScoreCard!$G$3*ScoreCard!$G$5</f>
        <v>1.6184971098265895</v>
      </c>
      <c r="R2371" s="5">
        <f>laptop_prices3[[#This Row],[Battery Life (hours)]]/ScoreCard!$H$3*ScoreCard!$H$5</f>
        <v>6.1833333333333336</v>
      </c>
      <c r="S2371" s="5">
        <f>ScoreCard!$I$3-laptop_prices3[[#This Row],[Weight (kg)]]/ScoreCard!$I$3*ScoreCard!$I$5</f>
        <v>2.5514285714285716</v>
      </c>
      <c r="T2371" s="6" cm="1">
        <f t="array" ref="T2371">_xlfn.IFS(laptop_prices3[[#This Row],[Storage]]="512GB SSD", 512, laptop_prices3[[#This Row],[Storage]] = "1TB SSD", 1000, laptop_prices3[[#This Row],[Storage]] = "2TB SSD", 2000, laptop_prices3[[#This Row],[Storage]]= "256GB SSD", 256, laptop_prices3[[#This Row],[Storage]] = "1TB HDD", 1000*0.7)</f>
        <v>2000</v>
      </c>
      <c r="U2371" s="5">
        <f>laptop_prices3[[#This Row],[Storage Raw Value]]/ScoreCard!$J$3*ScoreCard!$J$5</f>
        <v>8</v>
      </c>
    </row>
    <row r="2372" spans="2:21" x14ac:dyDescent="0.2">
      <c r="B2372" s="4" cm="1">
        <f t="array" ref="B2372">SUM(laptop_prices3[[#This Row],[RAM Comp]:[Weight Comp]]+laptop_prices3[[#This Row],[Storage Comp]])</f>
        <v>18.574063446187722</v>
      </c>
      <c r="C2372">
        <v>2370</v>
      </c>
      <c r="D2372" t="s">
        <v>23</v>
      </c>
      <c r="E2372" t="s">
        <v>18</v>
      </c>
      <c r="F2372">
        <v>4</v>
      </c>
      <c r="G2372" t="s">
        <v>42</v>
      </c>
      <c r="H2372" t="s">
        <v>20</v>
      </c>
      <c r="I2372">
        <v>15.6</v>
      </c>
      <c r="J2372" t="s">
        <v>27</v>
      </c>
      <c r="K2372">
        <v>4.7</v>
      </c>
      <c r="L2372">
        <v>1.94</v>
      </c>
      <c r="M2372" t="s">
        <v>22</v>
      </c>
      <c r="N2372">
        <v>1685.91</v>
      </c>
      <c r="O2372" s="5">
        <f>(ScoreCard!$E$3-laptop_prices3[[#This Row],[Price ($)]])/ScoreCard!$E$3*ScoreCard!$E$5</f>
        <v>4.2200551819598289</v>
      </c>
      <c r="P2372" s="5">
        <f>laptop_prices3[[#This Row],[RAM (GB)]]/ScoreCard!$F$3*ScoreCard!$F$5</f>
        <v>0.4375</v>
      </c>
      <c r="Q2372" s="5">
        <f>laptop_prices3[[#This Row],[Screen Size (inch)]]/ScoreCard!$G$3*ScoreCard!$G$5</f>
        <v>1.8034682080924855</v>
      </c>
      <c r="R2372" s="5">
        <f>laptop_prices3[[#This Row],[Battery Life (hours)]]/ScoreCard!$H$3*ScoreCard!$H$5</f>
        <v>2.7416666666666667</v>
      </c>
      <c r="S2372" s="5">
        <f>ScoreCard!$I$3-laptop_prices3[[#This Row],[Weight (kg)]]/ScoreCard!$I$3*ScoreCard!$I$5</f>
        <v>2.3914285714285715</v>
      </c>
      <c r="T2372" s="6" cm="1">
        <f t="array" ref="T2372">_xlfn.IFS(laptop_prices3[[#This Row],[Storage]]="512GB SSD", 512, laptop_prices3[[#This Row],[Storage]] = "1TB SSD", 1000, laptop_prices3[[#This Row],[Storage]] = "2TB SSD", 2000, laptop_prices3[[#This Row],[Storage]]= "256GB SSD", 256, laptop_prices3[[#This Row],[Storage]] = "1TB HDD", 1000*0.7)</f>
        <v>700</v>
      </c>
      <c r="U2372" s="5">
        <f>laptop_prices3[[#This Row],[Storage Raw Value]]/ScoreCard!$J$3*ScoreCard!$J$5</f>
        <v>2.8</v>
      </c>
    </row>
    <row r="2373" spans="2:21" x14ac:dyDescent="0.2">
      <c r="B2373" s="4" cm="1">
        <f t="array" ref="B2373">SUM(laptop_prices3[[#This Row],[RAM Comp]:[Weight Comp]]+laptop_prices3[[#This Row],[Storage Comp]])</f>
        <v>26.18689677952106</v>
      </c>
      <c r="C2373">
        <v>2371</v>
      </c>
      <c r="D2373" t="s">
        <v>34</v>
      </c>
      <c r="E2373" t="s">
        <v>41</v>
      </c>
      <c r="F2373">
        <v>64</v>
      </c>
      <c r="G2373" t="s">
        <v>13</v>
      </c>
      <c r="H2373" t="s">
        <v>44</v>
      </c>
      <c r="I2373">
        <v>15.6</v>
      </c>
      <c r="J2373" t="s">
        <v>21</v>
      </c>
      <c r="K2373">
        <v>12</v>
      </c>
      <c r="L2373">
        <v>2.29</v>
      </c>
      <c r="M2373" t="s">
        <v>22</v>
      </c>
      <c r="N2373">
        <v>2472.4299999999998</v>
      </c>
      <c r="O2373" s="5">
        <f>(ScoreCard!$E$3-laptop_prices3[[#This Row],[Price ($)]])/ScoreCard!$E$3*ScoreCard!$E$5</f>
        <v>3.8561910383905076</v>
      </c>
      <c r="P2373" s="5">
        <f>laptop_prices3[[#This Row],[RAM (GB)]]/ScoreCard!$F$3*ScoreCard!$F$5</f>
        <v>7</v>
      </c>
      <c r="Q2373" s="5">
        <f>laptop_prices3[[#This Row],[Screen Size (inch)]]/ScoreCard!$G$3*ScoreCard!$G$5</f>
        <v>1.8034682080924855</v>
      </c>
      <c r="R2373" s="5">
        <f>laptop_prices3[[#This Row],[Battery Life (hours)]]/ScoreCard!$H$3*ScoreCard!$H$5</f>
        <v>7</v>
      </c>
      <c r="S2373" s="5">
        <f>ScoreCard!$I$3-laptop_prices3[[#This Row],[Weight (kg)]]/ScoreCard!$I$3*ScoreCard!$I$5</f>
        <v>2.1914285714285713</v>
      </c>
      <c r="T2373" s="6" cm="1">
        <f t="array" ref="T2373">_xlfn.IFS(laptop_prices3[[#This Row],[Storage]]="512GB SSD", 512, laptop_prices3[[#This Row],[Storage]] = "1TB SSD", 1000, laptop_prices3[[#This Row],[Storage]] = "2TB SSD", 2000, laptop_prices3[[#This Row],[Storage]]= "256GB SSD", 256, laptop_prices3[[#This Row],[Storage]] = "1TB HDD", 1000*0.7)</f>
        <v>512</v>
      </c>
      <c r="U2373" s="5">
        <f>laptop_prices3[[#This Row],[Storage Raw Value]]/ScoreCard!$J$3*ScoreCard!$J$5</f>
        <v>2.048</v>
      </c>
    </row>
    <row r="2374" spans="2:21" x14ac:dyDescent="0.2">
      <c r="B2374" s="4" cm="1">
        <f t="array" ref="B2374">SUM(laptop_prices3[[#This Row],[RAM Comp]:[Weight Comp]]+laptop_prices3[[#This Row],[Storage Comp]])</f>
        <v>15.368619047619047</v>
      </c>
      <c r="C2374">
        <v>2372</v>
      </c>
      <c r="D2374" t="s">
        <v>38</v>
      </c>
      <c r="E2374" t="s">
        <v>12</v>
      </c>
      <c r="F2374">
        <v>8</v>
      </c>
      <c r="G2374" t="s">
        <v>29</v>
      </c>
      <c r="H2374" t="s">
        <v>35</v>
      </c>
      <c r="I2374">
        <v>17.3</v>
      </c>
      <c r="J2374" t="s">
        <v>21</v>
      </c>
      <c r="K2374">
        <v>10.6</v>
      </c>
      <c r="L2374">
        <v>2.25</v>
      </c>
      <c r="M2374" t="s">
        <v>30</v>
      </c>
      <c r="N2374">
        <v>742.84</v>
      </c>
      <c r="O2374" s="5">
        <f>(ScoreCard!$E$3-laptop_prices3[[#This Row],[Price ($)]])/ScoreCard!$E$3*ScoreCard!$E$5</f>
        <v>4.6563433346780307</v>
      </c>
      <c r="P2374" s="5">
        <f>laptop_prices3[[#This Row],[RAM (GB)]]/ScoreCard!$F$3*ScoreCard!$F$5</f>
        <v>0.875</v>
      </c>
      <c r="Q2374" s="5">
        <f>laptop_prices3[[#This Row],[Screen Size (inch)]]/ScoreCard!$G$3*ScoreCard!$G$5</f>
        <v>2</v>
      </c>
      <c r="R2374" s="5">
        <f>laptop_prices3[[#This Row],[Battery Life (hours)]]/ScoreCard!$H$3*ScoreCard!$H$5</f>
        <v>6.1833333333333336</v>
      </c>
      <c r="S2374" s="5">
        <f>ScoreCard!$I$3-laptop_prices3[[#This Row],[Weight (kg)]]/ScoreCard!$I$3*ScoreCard!$I$5</f>
        <v>2.2142857142857144</v>
      </c>
      <c r="T2374" s="6" cm="1">
        <f t="array" ref="T2374">_xlfn.IFS(laptop_prices3[[#This Row],[Storage]]="512GB SSD", 512, laptop_prices3[[#This Row],[Storage]] = "1TB SSD", 1000, laptop_prices3[[#This Row],[Storage]] = "2TB SSD", 2000, laptop_prices3[[#This Row],[Storage]]= "256GB SSD", 256, laptop_prices3[[#This Row],[Storage]] = "1TB HDD", 1000*0.7)</f>
        <v>256</v>
      </c>
      <c r="U2374" s="5">
        <f>laptop_prices3[[#This Row],[Storage Raw Value]]/ScoreCard!$J$3*ScoreCard!$J$5</f>
        <v>1.024</v>
      </c>
    </row>
    <row r="2375" spans="2:21" x14ac:dyDescent="0.2">
      <c r="B2375" s="4" cm="1">
        <f t="array" ref="B2375">SUM(laptop_prices3[[#This Row],[RAM Comp]:[Weight Comp]]+laptop_prices3[[#This Row],[Storage Comp]])</f>
        <v>42.492068538398023</v>
      </c>
      <c r="C2375">
        <v>2373</v>
      </c>
      <c r="D2375" t="s">
        <v>36</v>
      </c>
      <c r="E2375" t="s">
        <v>37</v>
      </c>
      <c r="F2375">
        <v>32</v>
      </c>
      <c r="G2375" t="s">
        <v>25</v>
      </c>
      <c r="H2375" t="s">
        <v>20</v>
      </c>
      <c r="I2375">
        <v>14</v>
      </c>
      <c r="J2375" t="s">
        <v>43</v>
      </c>
      <c r="K2375">
        <v>5.7</v>
      </c>
      <c r="L2375">
        <v>2.54</v>
      </c>
      <c r="M2375" t="s">
        <v>46</v>
      </c>
      <c r="N2375">
        <v>2607.14</v>
      </c>
      <c r="O2375" s="5">
        <f>(ScoreCard!$E$3-laptop_prices3[[#This Row],[Price ($)]])/ScoreCard!$E$3*ScoreCard!$E$5</f>
        <v>3.7938707683653039</v>
      </c>
      <c r="P2375" s="5">
        <f>laptop_prices3[[#This Row],[RAM (GB)]]/ScoreCard!$F$3*ScoreCard!$F$5</f>
        <v>3.5</v>
      </c>
      <c r="Q2375" s="5">
        <f>laptop_prices3[[#This Row],[Screen Size (inch)]]/ScoreCard!$G$3*ScoreCard!$G$5</f>
        <v>1.6184971098265895</v>
      </c>
      <c r="R2375" s="5">
        <f>laptop_prices3[[#This Row],[Battery Life (hours)]]/ScoreCard!$H$3*ScoreCard!$H$5</f>
        <v>3.3250000000000002</v>
      </c>
      <c r="S2375" s="5">
        <f>ScoreCard!$I$3-laptop_prices3[[#This Row],[Weight (kg)]]/ScoreCard!$I$3*ScoreCard!$I$5</f>
        <v>2.0485714285714285</v>
      </c>
      <c r="T2375" s="6" cm="1">
        <f t="array" ref="T2375">_xlfn.IFS(laptop_prices3[[#This Row],[Storage]]="512GB SSD", 512, laptop_prices3[[#This Row],[Storage]] = "1TB SSD", 1000, laptop_prices3[[#This Row],[Storage]] = "2TB SSD", 2000, laptop_prices3[[#This Row],[Storage]]= "256GB SSD", 256, laptop_prices3[[#This Row],[Storage]] = "1TB HDD", 1000*0.7)</f>
        <v>2000</v>
      </c>
      <c r="U2375" s="5">
        <f>laptop_prices3[[#This Row],[Storage Raw Value]]/ScoreCard!$J$3*ScoreCard!$J$5</f>
        <v>8</v>
      </c>
    </row>
    <row r="2376" spans="2:21" x14ac:dyDescent="0.2">
      <c r="B2376" s="4" cm="1">
        <f t="array" ref="B2376">SUM(laptop_prices3[[#This Row],[RAM Comp]:[Weight Comp]]+laptop_prices3[[#This Row],[Storage Comp]])</f>
        <v>22.754761904761903</v>
      </c>
      <c r="C2376">
        <v>2374</v>
      </c>
      <c r="D2376" t="s">
        <v>11</v>
      </c>
      <c r="E2376" t="s">
        <v>24</v>
      </c>
      <c r="F2376">
        <v>8</v>
      </c>
      <c r="G2376" t="s">
        <v>42</v>
      </c>
      <c r="H2376" t="s">
        <v>40</v>
      </c>
      <c r="I2376">
        <v>17.3</v>
      </c>
      <c r="J2376" t="s">
        <v>27</v>
      </c>
      <c r="K2376">
        <v>10.3</v>
      </c>
      <c r="L2376">
        <v>1.45</v>
      </c>
      <c r="M2376" t="s">
        <v>16</v>
      </c>
      <c r="N2376">
        <v>2345.4</v>
      </c>
      <c r="O2376" s="5">
        <f>(ScoreCard!$E$3-laptop_prices3[[#This Row],[Price ($)]])/ScoreCard!$E$3*ScoreCard!$E$5</f>
        <v>3.9149583452073862</v>
      </c>
      <c r="P2376" s="5">
        <f>laptop_prices3[[#This Row],[RAM (GB)]]/ScoreCard!$F$3*ScoreCard!$F$5</f>
        <v>0.875</v>
      </c>
      <c r="Q2376" s="5">
        <f>laptop_prices3[[#This Row],[Screen Size (inch)]]/ScoreCard!$G$3*ScoreCard!$G$5</f>
        <v>2</v>
      </c>
      <c r="R2376" s="5">
        <f>laptop_prices3[[#This Row],[Battery Life (hours)]]/ScoreCard!$H$3*ScoreCard!$H$5</f>
        <v>6.0083333333333337</v>
      </c>
      <c r="S2376" s="5">
        <f>ScoreCard!$I$3-laptop_prices3[[#This Row],[Weight (kg)]]/ScoreCard!$I$3*ScoreCard!$I$5</f>
        <v>2.6714285714285717</v>
      </c>
      <c r="T2376" s="6" cm="1">
        <f t="array" ref="T2376">_xlfn.IFS(laptop_prices3[[#This Row],[Storage]]="512GB SSD", 512, laptop_prices3[[#This Row],[Storage]] = "1TB SSD", 1000, laptop_prices3[[#This Row],[Storage]] = "2TB SSD", 2000, laptop_prices3[[#This Row],[Storage]]= "256GB SSD", 256, laptop_prices3[[#This Row],[Storage]] = "1TB HDD", 1000*0.7)</f>
        <v>700</v>
      </c>
      <c r="U2376" s="5">
        <f>laptop_prices3[[#This Row],[Storage Raw Value]]/ScoreCard!$J$3*ScoreCard!$J$5</f>
        <v>2.8</v>
      </c>
    </row>
    <row r="2377" spans="2:21" x14ac:dyDescent="0.2">
      <c r="B2377" s="4" cm="1">
        <f t="array" ref="B2377">SUM(laptop_prices3[[#This Row],[RAM Comp]:[Weight Comp]]+laptop_prices3[[#This Row],[Storage Comp]])</f>
        <v>43.513520506468488</v>
      </c>
      <c r="C2377">
        <v>2375</v>
      </c>
      <c r="D2377" t="s">
        <v>28</v>
      </c>
      <c r="E2377" t="s">
        <v>37</v>
      </c>
      <c r="F2377">
        <v>8</v>
      </c>
      <c r="G2377" t="s">
        <v>25</v>
      </c>
      <c r="H2377" t="s">
        <v>14</v>
      </c>
      <c r="I2377">
        <v>16</v>
      </c>
      <c r="J2377" t="s">
        <v>27</v>
      </c>
      <c r="K2377">
        <v>11.3</v>
      </c>
      <c r="L2377">
        <v>2.2799999999999998</v>
      </c>
      <c r="M2377" t="s">
        <v>46</v>
      </c>
      <c r="N2377">
        <v>3149.09</v>
      </c>
      <c r="O2377" s="5">
        <f>(ScoreCard!$E$3-laptop_prices3[[#This Row],[Price ($)]])/ScoreCard!$E$3*ScoreCard!$E$5</f>
        <v>3.5431509232152836</v>
      </c>
      <c r="P2377" s="5">
        <f>laptop_prices3[[#This Row],[RAM (GB)]]/ScoreCard!$F$3*ScoreCard!$F$5</f>
        <v>0.875</v>
      </c>
      <c r="Q2377" s="5">
        <f>laptop_prices3[[#This Row],[Screen Size (inch)]]/ScoreCard!$G$3*ScoreCard!$G$5</f>
        <v>1.8497109826589595</v>
      </c>
      <c r="R2377" s="5">
        <f>laptop_prices3[[#This Row],[Battery Life (hours)]]/ScoreCard!$H$3*ScoreCard!$H$5</f>
        <v>6.5916666666666677</v>
      </c>
      <c r="S2377" s="5">
        <f>ScoreCard!$I$3-laptop_prices3[[#This Row],[Weight (kg)]]/ScoreCard!$I$3*ScoreCard!$I$5</f>
        <v>2.1971428571428575</v>
      </c>
      <c r="T2377" s="6" cm="1">
        <f t="array" ref="T2377">_xlfn.IFS(laptop_prices3[[#This Row],[Storage]]="512GB SSD", 512, laptop_prices3[[#This Row],[Storage]] = "1TB SSD", 1000, laptop_prices3[[#This Row],[Storage]] = "2TB SSD", 2000, laptop_prices3[[#This Row],[Storage]]= "256GB SSD", 256, laptop_prices3[[#This Row],[Storage]] = "1TB HDD", 1000*0.7)</f>
        <v>2000</v>
      </c>
      <c r="U2377" s="5">
        <f>laptop_prices3[[#This Row],[Storage Raw Value]]/ScoreCard!$J$3*ScoreCard!$J$5</f>
        <v>8</v>
      </c>
    </row>
    <row r="2378" spans="2:21" x14ac:dyDescent="0.2">
      <c r="B2378" s="4" cm="1">
        <f t="array" ref="B2378">SUM(laptop_prices3[[#This Row],[RAM Comp]:[Weight Comp]]+laptop_prices3[[#This Row],[Storage Comp]])</f>
        <v>26.018428571428572</v>
      </c>
      <c r="C2378">
        <v>2376</v>
      </c>
      <c r="D2378" t="s">
        <v>34</v>
      </c>
      <c r="E2378" t="s">
        <v>31</v>
      </c>
      <c r="F2378">
        <v>64</v>
      </c>
      <c r="G2378" t="s">
        <v>13</v>
      </c>
      <c r="H2378" t="s">
        <v>40</v>
      </c>
      <c r="I2378">
        <v>17.3</v>
      </c>
      <c r="J2378" t="s">
        <v>21</v>
      </c>
      <c r="K2378">
        <v>11.1</v>
      </c>
      <c r="L2378">
        <v>2.0099999999999998</v>
      </c>
      <c r="M2378" t="s">
        <v>16</v>
      </c>
      <c r="N2378">
        <v>1724.79</v>
      </c>
      <c r="O2378" s="5">
        <f>(ScoreCard!$E$3-laptop_prices3[[#This Row],[Price ($)]])/ScoreCard!$E$3*ScoreCard!$E$5</f>
        <v>4.2020683057176802</v>
      </c>
      <c r="P2378" s="5">
        <f>laptop_prices3[[#This Row],[RAM (GB)]]/ScoreCard!$F$3*ScoreCard!$F$5</f>
        <v>7</v>
      </c>
      <c r="Q2378" s="5">
        <f>laptop_prices3[[#This Row],[Screen Size (inch)]]/ScoreCard!$G$3*ScoreCard!$G$5</f>
        <v>2</v>
      </c>
      <c r="R2378" s="5">
        <f>laptop_prices3[[#This Row],[Battery Life (hours)]]/ScoreCard!$H$3*ScoreCard!$H$5</f>
        <v>6.4749999999999996</v>
      </c>
      <c r="S2378" s="5">
        <f>ScoreCard!$I$3-laptop_prices3[[#This Row],[Weight (kg)]]/ScoreCard!$I$3*ScoreCard!$I$5</f>
        <v>2.3514285714285714</v>
      </c>
      <c r="T2378" s="6" cm="1">
        <f t="array" ref="T2378">_xlfn.IFS(laptop_prices3[[#This Row],[Storage]]="512GB SSD", 512, laptop_prices3[[#This Row],[Storage]] = "1TB SSD", 1000, laptop_prices3[[#This Row],[Storage]] = "2TB SSD", 2000, laptop_prices3[[#This Row],[Storage]]= "256GB SSD", 256, laptop_prices3[[#This Row],[Storage]] = "1TB HDD", 1000*0.7)</f>
        <v>512</v>
      </c>
      <c r="U2378" s="5">
        <f>laptop_prices3[[#This Row],[Storage Raw Value]]/ScoreCard!$J$3*ScoreCard!$J$5</f>
        <v>2.048</v>
      </c>
    </row>
    <row r="2379" spans="2:21" x14ac:dyDescent="0.2">
      <c r="B2379" s="4" cm="1">
        <f t="array" ref="B2379">SUM(laptop_prices3[[#This Row],[RAM Comp]:[Weight Comp]]+laptop_prices3[[#This Row],[Storage Comp]])</f>
        <v>15.915687586017068</v>
      </c>
      <c r="C2379">
        <v>2377</v>
      </c>
      <c r="D2379" t="s">
        <v>11</v>
      </c>
      <c r="E2379" t="s">
        <v>48</v>
      </c>
      <c r="F2379">
        <v>8</v>
      </c>
      <c r="G2379" t="s">
        <v>29</v>
      </c>
      <c r="H2379" t="s">
        <v>40</v>
      </c>
      <c r="I2379">
        <v>14</v>
      </c>
      <c r="J2379" t="s">
        <v>43</v>
      </c>
      <c r="K2379">
        <v>11.8</v>
      </c>
      <c r="L2379">
        <v>1.85</v>
      </c>
      <c r="M2379" t="s">
        <v>16</v>
      </c>
      <c r="N2379">
        <v>1760.11</v>
      </c>
      <c r="O2379" s="5">
        <f>(ScoreCard!$E$3-laptop_prices3[[#This Row],[Price ($)]])/ScoreCard!$E$3*ScoreCard!$E$5</f>
        <v>4.1857283759627233</v>
      </c>
      <c r="P2379" s="5">
        <f>laptop_prices3[[#This Row],[RAM (GB)]]/ScoreCard!$F$3*ScoreCard!$F$5</f>
        <v>0.875</v>
      </c>
      <c r="Q2379" s="5">
        <f>laptop_prices3[[#This Row],[Screen Size (inch)]]/ScoreCard!$G$3*ScoreCard!$G$5</f>
        <v>1.6184971098265895</v>
      </c>
      <c r="R2379" s="5">
        <f>laptop_prices3[[#This Row],[Battery Life (hours)]]/ScoreCard!$H$3*ScoreCard!$H$5</f>
        <v>6.8833333333333337</v>
      </c>
      <c r="S2379" s="5">
        <f>ScoreCard!$I$3-laptop_prices3[[#This Row],[Weight (kg)]]/ScoreCard!$I$3*ScoreCard!$I$5</f>
        <v>2.4428571428571431</v>
      </c>
      <c r="T2379" s="6" cm="1">
        <f t="array" ref="T2379">_xlfn.IFS(laptop_prices3[[#This Row],[Storage]]="512GB SSD", 512, laptop_prices3[[#This Row],[Storage]] = "1TB SSD", 1000, laptop_prices3[[#This Row],[Storage]] = "2TB SSD", 2000, laptop_prices3[[#This Row],[Storage]]= "256GB SSD", 256, laptop_prices3[[#This Row],[Storage]] = "1TB HDD", 1000*0.7)</f>
        <v>256</v>
      </c>
      <c r="U2379" s="5">
        <f>laptop_prices3[[#This Row],[Storage Raw Value]]/ScoreCard!$J$3*ScoreCard!$J$5</f>
        <v>1.024</v>
      </c>
    </row>
    <row r="2380" spans="2:21" x14ac:dyDescent="0.2">
      <c r="B2380" s="4" cm="1">
        <f t="array" ref="B2380">SUM(laptop_prices3[[#This Row],[RAM Comp]:[Weight Comp]]+laptop_prices3[[#This Row],[Storage Comp]])</f>
        <v>11.725880952380953</v>
      </c>
      <c r="C2380">
        <v>2378</v>
      </c>
      <c r="D2380" t="s">
        <v>47</v>
      </c>
      <c r="E2380" t="s">
        <v>48</v>
      </c>
      <c r="F2380">
        <v>4</v>
      </c>
      <c r="G2380" t="s">
        <v>29</v>
      </c>
      <c r="H2380" t="s">
        <v>32</v>
      </c>
      <c r="I2380">
        <v>17.3</v>
      </c>
      <c r="J2380" t="s">
        <v>21</v>
      </c>
      <c r="K2380">
        <v>4.4000000000000004</v>
      </c>
      <c r="L2380">
        <v>1.53</v>
      </c>
      <c r="M2380" t="s">
        <v>46</v>
      </c>
      <c r="N2380">
        <v>1425.95</v>
      </c>
      <c r="O2380" s="5">
        <f>(ScoreCard!$E$3-laptop_prices3[[#This Row],[Price ($)]])/ScoreCard!$E$3*ScoreCard!$E$5</f>
        <v>4.3403192855583148</v>
      </c>
      <c r="P2380" s="5">
        <f>laptop_prices3[[#This Row],[RAM (GB)]]/ScoreCard!$F$3*ScoreCard!$F$5</f>
        <v>0.4375</v>
      </c>
      <c r="Q2380" s="5">
        <f>laptop_prices3[[#This Row],[Screen Size (inch)]]/ScoreCard!$G$3*ScoreCard!$G$5</f>
        <v>2</v>
      </c>
      <c r="R2380" s="5">
        <f>laptop_prices3[[#This Row],[Battery Life (hours)]]/ScoreCard!$H$3*ScoreCard!$H$5</f>
        <v>2.5666666666666669</v>
      </c>
      <c r="S2380" s="5">
        <f>ScoreCard!$I$3-laptop_prices3[[#This Row],[Weight (kg)]]/ScoreCard!$I$3*ScoreCard!$I$5</f>
        <v>2.6257142857142854</v>
      </c>
      <c r="T2380" s="6" cm="1">
        <f t="array" ref="T2380">_xlfn.IFS(laptop_prices3[[#This Row],[Storage]]="512GB SSD", 512, laptop_prices3[[#This Row],[Storage]] = "1TB SSD", 1000, laptop_prices3[[#This Row],[Storage]] = "2TB SSD", 2000, laptop_prices3[[#This Row],[Storage]]= "256GB SSD", 256, laptop_prices3[[#This Row],[Storage]] = "1TB HDD", 1000*0.7)</f>
        <v>256</v>
      </c>
      <c r="U2380" s="5">
        <f>laptop_prices3[[#This Row],[Storage Raw Value]]/ScoreCard!$J$3*ScoreCard!$J$5</f>
        <v>1.024</v>
      </c>
    </row>
    <row r="2381" spans="2:21" x14ac:dyDescent="0.2">
      <c r="B2381" s="4" cm="1">
        <f t="array" ref="B2381">SUM(laptop_prices3[[#This Row],[RAM Comp]:[Weight Comp]]+laptop_prices3[[#This Row],[Storage Comp]])</f>
        <v>39.273524635287643</v>
      </c>
      <c r="C2381">
        <v>2379</v>
      </c>
      <c r="D2381" t="s">
        <v>33</v>
      </c>
      <c r="E2381" t="s">
        <v>41</v>
      </c>
      <c r="F2381">
        <v>8</v>
      </c>
      <c r="G2381" t="s">
        <v>25</v>
      </c>
      <c r="H2381" t="s">
        <v>32</v>
      </c>
      <c r="I2381">
        <v>13.3</v>
      </c>
      <c r="J2381" t="s">
        <v>43</v>
      </c>
      <c r="K2381">
        <v>4.4000000000000004</v>
      </c>
      <c r="L2381">
        <v>2.11</v>
      </c>
      <c r="M2381" t="s">
        <v>46</v>
      </c>
      <c r="N2381">
        <v>1695.75</v>
      </c>
      <c r="O2381" s="5">
        <f>(ScoreCard!$E$3-laptop_prices3[[#This Row],[Price ($)]])/ScoreCard!$E$3*ScoreCard!$E$5</f>
        <v>4.2155029478491617</v>
      </c>
      <c r="P2381" s="5">
        <f>laptop_prices3[[#This Row],[RAM (GB)]]/ScoreCard!$F$3*ScoreCard!$F$5</f>
        <v>0.875</v>
      </c>
      <c r="Q2381" s="5">
        <f>laptop_prices3[[#This Row],[Screen Size (inch)]]/ScoreCard!$G$3*ScoreCard!$G$5</f>
        <v>1.5375722543352601</v>
      </c>
      <c r="R2381" s="5">
        <f>laptop_prices3[[#This Row],[Battery Life (hours)]]/ScoreCard!$H$3*ScoreCard!$H$5</f>
        <v>2.5666666666666669</v>
      </c>
      <c r="S2381" s="5">
        <f>ScoreCard!$I$3-laptop_prices3[[#This Row],[Weight (kg)]]/ScoreCard!$I$3*ScoreCard!$I$5</f>
        <v>2.2942857142857145</v>
      </c>
      <c r="T2381" s="6" cm="1">
        <f t="array" ref="T2381">_xlfn.IFS(laptop_prices3[[#This Row],[Storage]]="512GB SSD", 512, laptop_prices3[[#This Row],[Storage]] = "1TB SSD", 1000, laptop_prices3[[#This Row],[Storage]] = "2TB SSD", 2000, laptop_prices3[[#This Row],[Storage]]= "256GB SSD", 256, laptop_prices3[[#This Row],[Storage]] = "1TB HDD", 1000*0.7)</f>
        <v>2000</v>
      </c>
      <c r="U2381" s="5">
        <f>laptop_prices3[[#This Row],[Storage Raw Value]]/ScoreCard!$J$3*ScoreCard!$J$5</f>
        <v>8</v>
      </c>
    </row>
    <row r="2382" spans="2:21" x14ac:dyDescent="0.2">
      <c r="B2382" s="4" cm="1">
        <f t="array" ref="B2382">SUM(laptop_prices3[[#This Row],[RAM Comp]:[Weight Comp]]+laptop_prices3[[#This Row],[Storage Comp]])</f>
        <v>27.082568125516097</v>
      </c>
      <c r="C2382">
        <v>2380</v>
      </c>
      <c r="D2382" t="s">
        <v>23</v>
      </c>
      <c r="E2382" t="s">
        <v>31</v>
      </c>
      <c r="F2382">
        <v>32</v>
      </c>
      <c r="G2382" t="s">
        <v>19</v>
      </c>
      <c r="H2382" t="s">
        <v>35</v>
      </c>
      <c r="I2382">
        <v>16</v>
      </c>
      <c r="J2382" t="s">
        <v>43</v>
      </c>
      <c r="K2382">
        <v>6.6</v>
      </c>
      <c r="L2382">
        <v>2.83</v>
      </c>
      <c r="M2382" t="s">
        <v>46</v>
      </c>
      <c r="N2382">
        <v>1598.47</v>
      </c>
      <c r="O2382" s="5">
        <f>(ScoreCard!$E$3-laptop_prices3[[#This Row],[Price ($)]])/ScoreCard!$E$3*ScoreCard!$E$5</f>
        <v>4.2605071484879549</v>
      </c>
      <c r="P2382" s="5">
        <f>laptop_prices3[[#This Row],[RAM (GB)]]/ScoreCard!$F$3*ScoreCard!$F$5</f>
        <v>3.5</v>
      </c>
      <c r="Q2382" s="5">
        <f>laptop_prices3[[#This Row],[Screen Size (inch)]]/ScoreCard!$G$3*ScoreCard!$G$5</f>
        <v>1.8497109826589595</v>
      </c>
      <c r="R2382" s="5">
        <f>laptop_prices3[[#This Row],[Battery Life (hours)]]/ScoreCard!$H$3*ScoreCard!$H$5</f>
        <v>3.8499999999999996</v>
      </c>
      <c r="S2382" s="5">
        <f>ScoreCard!$I$3-laptop_prices3[[#This Row],[Weight (kg)]]/ScoreCard!$I$3*ScoreCard!$I$5</f>
        <v>1.8828571428571428</v>
      </c>
      <c r="T2382" s="6" cm="1">
        <f t="array" ref="T2382">_xlfn.IFS(laptop_prices3[[#This Row],[Storage]]="512GB SSD", 512, laptop_prices3[[#This Row],[Storage]] = "1TB SSD", 1000, laptop_prices3[[#This Row],[Storage]] = "2TB SSD", 2000, laptop_prices3[[#This Row],[Storage]]= "256GB SSD", 256, laptop_prices3[[#This Row],[Storage]] = "1TB HDD", 1000*0.7)</f>
        <v>1000</v>
      </c>
      <c r="U2382" s="5">
        <f>laptop_prices3[[#This Row],[Storage Raw Value]]/ScoreCard!$J$3*ScoreCard!$J$5</f>
        <v>4</v>
      </c>
    </row>
    <row r="2383" spans="2:21" x14ac:dyDescent="0.2">
      <c r="B2383" s="4" cm="1">
        <f t="array" ref="B2383">SUM(laptop_prices3[[#This Row],[RAM Comp]:[Weight Comp]]+laptop_prices3[[#This Row],[Storage Comp]])</f>
        <v>39.541563446187723</v>
      </c>
      <c r="C2383">
        <v>2381</v>
      </c>
      <c r="D2383" t="s">
        <v>17</v>
      </c>
      <c r="E2383" t="s">
        <v>48</v>
      </c>
      <c r="F2383">
        <v>8</v>
      </c>
      <c r="G2383" t="s">
        <v>25</v>
      </c>
      <c r="H2383" t="s">
        <v>20</v>
      </c>
      <c r="I2383">
        <v>15.6</v>
      </c>
      <c r="J2383" t="s">
        <v>15</v>
      </c>
      <c r="K2383">
        <v>4.0999999999999996</v>
      </c>
      <c r="L2383">
        <v>1.8</v>
      </c>
      <c r="M2383" t="s">
        <v>46</v>
      </c>
      <c r="N2383">
        <v>2403.88</v>
      </c>
      <c r="O2383" s="5">
        <f>(ScoreCard!$E$3-laptop_prices3[[#This Row],[Price ($)]])/ScoreCard!$E$3*ScoreCard!$E$5</f>
        <v>3.887904010777322</v>
      </c>
      <c r="P2383" s="5">
        <f>laptop_prices3[[#This Row],[RAM (GB)]]/ScoreCard!$F$3*ScoreCard!$F$5</f>
        <v>0.875</v>
      </c>
      <c r="Q2383" s="5">
        <f>laptop_prices3[[#This Row],[Screen Size (inch)]]/ScoreCard!$G$3*ScoreCard!$G$5</f>
        <v>1.8034682080924855</v>
      </c>
      <c r="R2383" s="5">
        <f>laptop_prices3[[#This Row],[Battery Life (hours)]]/ScoreCard!$H$3*ScoreCard!$H$5</f>
        <v>2.3916666666666662</v>
      </c>
      <c r="S2383" s="5">
        <f>ScoreCard!$I$3-laptop_prices3[[#This Row],[Weight (kg)]]/ScoreCard!$I$3*ScoreCard!$I$5</f>
        <v>2.4714285714285715</v>
      </c>
      <c r="T2383" s="6" cm="1">
        <f t="array" ref="T2383">_xlfn.IFS(laptop_prices3[[#This Row],[Storage]]="512GB SSD", 512, laptop_prices3[[#This Row],[Storage]] = "1TB SSD", 1000, laptop_prices3[[#This Row],[Storage]] = "2TB SSD", 2000, laptop_prices3[[#This Row],[Storage]]= "256GB SSD", 256, laptop_prices3[[#This Row],[Storage]] = "1TB HDD", 1000*0.7)</f>
        <v>2000</v>
      </c>
      <c r="U2383" s="5">
        <f>laptop_prices3[[#This Row],[Storage Raw Value]]/ScoreCard!$J$3*ScoreCard!$J$5</f>
        <v>8</v>
      </c>
    </row>
    <row r="2384" spans="2:21" x14ac:dyDescent="0.2">
      <c r="B2384" s="4" cm="1">
        <f t="array" ref="B2384">SUM(laptop_prices3[[#This Row],[RAM Comp]:[Weight Comp]]+laptop_prices3[[#This Row],[Storage Comp]])</f>
        <v>26.260425268373247</v>
      </c>
      <c r="C2384">
        <v>2382</v>
      </c>
      <c r="D2384" t="s">
        <v>38</v>
      </c>
      <c r="E2384" t="s">
        <v>39</v>
      </c>
      <c r="F2384">
        <v>64</v>
      </c>
      <c r="G2384" t="s">
        <v>42</v>
      </c>
      <c r="H2384" t="s">
        <v>26</v>
      </c>
      <c r="I2384">
        <v>16</v>
      </c>
      <c r="J2384" t="s">
        <v>27</v>
      </c>
      <c r="K2384">
        <v>6.9</v>
      </c>
      <c r="L2384">
        <v>2.2999999999999998</v>
      </c>
      <c r="M2384" t="s">
        <v>16</v>
      </c>
      <c r="N2384">
        <v>3495.48</v>
      </c>
      <c r="O2384" s="5">
        <f>(ScoreCard!$E$3-laptop_prices3[[#This Row],[Price ($)]])/ScoreCard!$E$3*ScoreCard!$E$5</f>
        <v>3.3829021047606007</v>
      </c>
      <c r="P2384" s="5">
        <f>laptop_prices3[[#This Row],[RAM (GB)]]/ScoreCard!$F$3*ScoreCard!$F$5</f>
        <v>7</v>
      </c>
      <c r="Q2384" s="5">
        <f>laptop_prices3[[#This Row],[Screen Size (inch)]]/ScoreCard!$G$3*ScoreCard!$G$5</f>
        <v>1.8497109826589595</v>
      </c>
      <c r="R2384" s="5">
        <f>laptop_prices3[[#This Row],[Battery Life (hours)]]/ScoreCard!$H$3*ScoreCard!$H$5</f>
        <v>4.0250000000000004</v>
      </c>
      <c r="S2384" s="5">
        <f>ScoreCard!$I$3-laptop_prices3[[#This Row],[Weight (kg)]]/ScoreCard!$I$3*ScoreCard!$I$5</f>
        <v>2.1857142857142859</v>
      </c>
      <c r="T2384" s="6" cm="1">
        <f t="array" ref="T2384">_xlfn.IFS(laptop_prices3[[#This Row],[Storage]]="512GB SSD", 512, laptop_prices3[[#This Row],[Storage]] = "1TB SSD", 1000, laptop_prices3[[#This Row],[Storage]] = "2TB SSD", 2000, laptop_prices3[[#This Row],[Storage]]= "256GB SSD", 256, laptop_prices3[[#This Row],[Storage]] = "1TB HDD", 1000*0.7)</f>
        <v>700</v>
      </c>
      <c r="U2384" s="5">
        <f>laptop_prices3[[#This Row],[Storage Raw Value]]/ScoreCard!$J$3*ScoreCard!$J$5</f>
        <v>2.8</v>
      </c>
    </row>
    <row r="2385" spans="2:21" x14ac:dyDescent="0.2">
      <c r="B2385" s="4" cm="1">
        <f t="array" ref="B2385">SUM(laptop_prices3[[#This Row],[RAM Comp]:[Weight Comp]]+laptop_prices3[[#This Row],[Storage Comp]])</f>
        <v>28.236354252683732</v>
      </c>
      <c r="C2385">
        <v>2383</v>
      </c>
      <c r="D2385" t="s">
        <v>11</v>
      </c>
      <c r="E2385" t="s">
        <v>24</v>
      </c>
      <c r="F2385">
        <v>16</v>
      </c>
      <c r="G2385" t="s">
        <v>19</v>
      </c>
      <c r="H2385" t="s">
        <v>32</v>
      </c>
      <c r="I2385">
        <v>14</v>
      </c>
      <c r="J2385" t="s">
        <v>27</v>
      </c>
      <c r="K2385">
        <v>11.7</v>
      </c>
      <c r="L2385">
        <v>2.5499999999999998</v>
      </c>
      <c r="M2385" t="s">
        <v>46</v>
      </c>
      <c r="N2385">
        <v>2857.06</v>
      </c>
      <c r="O2385" s="5">
        <f>(ScoreCard!$E$3-laptop_prices3[[#This Row],[Price ($)]])/ScoreCard!$E$3*ScoreCard!$E$5</f>
        <v>3.678251423961036</v>
      </c>
      <c r="P2385" s="5">
        <f>laptop_prices3[[#This Row],[RAM (GB)]]/ScoreCard!$F$3*ScoreCard!$F$5</f>
        <v>1.75</v>
      </c>
      <c r="Q2385" s="5">
        <f>laptop_prices3[[#This Row],[Screen Size (inch)]]/ScoreCard!$G$3*ScoreCard!$G$5</f>
        <v>1.6184971098265895</v>
      </c>
      <c r="R2385" s="5">
        <f>laptop_prices3[[#This Row],[Battery Life (hours)]]/ScoreCard!$H$3*ScoreCard!$H$5</f>
        <v>6.8250000000000002</v>
      </c>
      <c r="S2385" s="5">
        <f>ScoreCard!$I$3-laptop_prices3[[#This Row],[Weight (kg)]]/ScoreCard!$I$3*ScoreCard!$I$5</f>
        <v>2.0428571428571427</v>
      </c>
      <c r="T2385" s="6" cm="1">
        <f t="array" ref="T2385">_xlfn.IFS(laptop_prices3[[#This Row],[Storage]]="512GB SSD", 512, laptop_prices3[[#This Row],[Storage]] = "1TB SSD", 1000, laptop_prices3[[#This Row],[Storage]] = "2TB SSD", 2000, laptop_prices3[[#This Row],[Storage]]= "256GB SSD", 256, laptop_prices3[[#This Row],[Storage]] = "1TB HDD", 1000*0.7)</f>
        <v>1000</v>
      </c>
      <c r="U2385" s="5">
        <f>laptop_prices3[[#This Row],[Storage Raw Value]]/ScoreCard!$J$3*ScoreCard!$J$5</f>
        <v>4</v>
      </c>
    </row>
    <row r="2386" spans="2:21" x14ac:dyDescent="0.2">
      <c r="B2386" s="4" cm="1">
        <f t="array" ref="B2386">SUM(laptop_prices3[[#This Row],[RAM Comp]:[Weight Comp]]+laptop_prices3[[#This Row],[Storage Comp]])</f>
        <v>13.534349160473438</v>
      </c>
      <c r="C2386">
        <v>2384</v>
      </c>
      <c r="D2386" t="s">
        <v>47</v>
      </c>
      <c r="E2386" t="s">
        <v>31</v>
      </c>
      <c r="F2386">
        <v>4</v>
      </c>
      <c r="G2386" t="s">
        <v>29</v>
      </c>
      <c r="H2386" t="s">
        <v>44</v>
      </c>
      <c r="I2386">
        <v>15.6</v>
      </c>
      <c r="J2386" t="s">
        <v>21</v>
      </c>
      <c r="K2386">
        <v>7.7</v>
      </c>
      <c r="L2386">
        <v>1.39</v>
      </c>
      <c r="M2386" t="s">
        <v>46</v>
      </c>
      <c r="N2386">
        <v>750.17</v>
      </c>
      <c r="O2386" s="5">
        <f>(ScoreCard!$E$3-laptop_prices3[[#This Row],[Price ($)]])/ScoreCard!$E$3*ScoreCard!$E$5</f>
        <v>4.652952290365918</v>
      </c>
      <c r="P2386" s="5">
        <f>laptop_prices3[[#This Row],[RAM (GB)]]/ScoreCard!$F$3*ScoreCard!$F$5</f>
        <v>0.4375</v>
      </c>
      <c r="Q2386" s="5">
        <f>laptop_prices3[[#This Row],[Screen Size (inch)]]/ScoreCard!$G$3*ScoreCard!$G$5</f>
        <v>1.8034682080924855</v>
      </c>
      <c r="R2386" s="5">
        <f>laptop_prices3[[#This Row],[Battery Life (hours)]]/ScoreCard!$H$3*ScoreCard!$H$5</f>
        <v>4.4916666666666671</v>
      </c>
      <c r="S2386" s="5">
        <f>ScoreCard!$I$3-laptop_prices3[[#This Row],[Weight (kg)]]/ScoreCard!$I$3*ScoreCard!$I$5</f>
        <v>2.7057142857142855</v>
      </c>
      <c r="T2386" s="6" cm="1">
        <f t="array" ref="T2386">_xlfn.IFS(laptop_prices3[[#This Row],[Storage]]="512GB SSD", 512, laptop_prices3[[#This Row],[Storage]] = "1TB SSD", 1000, laptop_prices3[[#This Row],[Storage]] = "2TB SSD", 2000, laptop_prices3[[#This Row],[Storage]]= "256GB SSD", 256, laptop_prices3[[#This Row],[Storage]] = "1TB HDD", 1000*0.7)</f>
        <v>256</v>
      </c>
      <c r="U2386" s="5">
        <f>laptop_prices3[[#This Row],[Storage Raw Value]]/ScoreCard!$J$3*ScoreCard!$J$5</f>
        <v>1.024</v>
      </c>
    </row>
    <row r="2387" spans="2:21" x14ac:dyDescent="0.2">
      <c r="B2387" s="4" cm="1">
        <f t="array" ref="B2387">SUM(laptop_prices3[[#This Row],[RAM Comp]:[Weight Comp]]+laptop_prices3[[#This Row],[Storage Comp]])</f>
        <v>14.992496696944674</v>
      </c>
      <c r="C2387">
        <v>2385</v>
      </c>
      <c r="D2387" t="s">
        <v>38</v>
      </c>
      <c r="E2387" t="s">
        <v>37</v>
      </c>
      <c r="F2387">
        <v>4</v>
      </c>
      <c r="G2387" t="s">
        <v>29</v>
      </c>
      <c r="H2387" t="s">
        <v>44</v>
      </c>
      <c r="I2387">
        <v>16</v>
      </c>
      <c r="J2387" t="s">
        <v>43</v>
      </c>
      <c r="K2387">
        <v>11.1</v>
      </c>
      <c r="L2387">
        <v>2.39</v>
      </c>
      <c r="M2387" t="s">
        <v>22</v>
      </c>
      <c r="N2387">
        <v>1197.92</v>
      </c>
      <c r="O2387" s="5">
        <f>(ScoreCard!$E$3-laptop_prices3[[#This Row],[Price ($)]])/ScoreCard!$E$3*ScoreCard!$E$5</f>
        <v>4.4458117595680182</v>
      </c>
      <c r="P2387" s="5">
        <f>laptop_prices3[[#This Row],[RAM (GB)]]/ScoreCard!$F$3*ScoreCard!$F$5</f>
        <v>0.4375</v>
      </c>
      <c r="Q2387" s="5">
        <f>laptop_prices3[[#This Row],[Screen Size (inch)]]/ScoreCard!$G$3*ScoreCard!$G$5</f>
        <v>1.8497109826589595</v>
      </c>
      <c r="R2387" s="5">
        <f>laptop_prices3[[#This Row],[Battery Life (hours)]]/ScoreCard!$H$3*ScoreCard!$H$5</f>
        <v>6.4749999999999996</v>
      </c>
      <c r="S2387" s="5">
        <f>ScoreCard!$I$3-laptop_prices3[[#This Row],[Weight (kg)]]/ScoreCard!$I$3*ScoreCard!$I$5</f>
        <v>2.1342857142857143</v>
      </c>
      <c r="T2387" s="6" cm="1">
        <f t="array" ref="T2387">_xlfn.IFS(laptop_prices3[[#This Row],[Storage]]="512GB SSD", 512, laptop_prices3[[#This Row],[Storage]] = "1TB SSD", 1000, laptop_prices3[[#This Row],[Storage]] = "2TB SSD", 2000, laptop_prices3[[#This Row],[Storage]]= "256GB SSD", 256, laptop_prices3[[#This Row],[Storage]] = "1TB HDD", 1000*0.7)</f>
        <v>256</v>
      </c>
      <c r="U2387" s="5">
        <f>laptop_prices3[[#This Row],[Storage Raw Value]]/ScoreCard!$J$3*ScoreCard!$J$5</f>
        <v>1.024</v>
      </c>
    </row>
    <row r="2388" spans="2:21" x14ac:dyDescent="0.2">
      <c r="B2388" s="4" cm="1">
        <f t="array" ref="B2388">SUM(laptop_prices3[[#This Row],[RAM Comp]:[Weight Comp]]+laptop_prices3[[#This Row],[Storage Comp]])</f>
        <v>20.21618249380677</v>
      </c>
      <c r="C2388">
        <v>2386</v>
      </c>
      <c r="D2388" t="s">
        <v>45</v>
      </c>
      <c r="E2388" t="s">
        <v>31</v>
      </c>
      <c r="F2388">
        <v>32</v>
      </c>
      <c r="G2388" t="s">
        <v>13</v>
      </c>
      <c r="H2388" t="s">
        <v>20</v>
      </c>
      <c r="I2388">
        <v>15.6</v>
      </c>
      <c r="J2388" t="s">
        <v>15</v>
      </c>
      <c r="K2388">
        <v>7.5</v>
      </c>
      <c r="L2388">
        <v>2.02</v>
      </c>
      <c r="M2388" t="s">
        <v>16</v>
      </c>
      <c r="N2388">
        <v>1756.04</v>
      </c>
      <c r="O2388" s="5">
        <f>(ScoreCard!$E$3-laptop_prices3[[#This Row],[Price ($)]])/ScoreCard!$E$3*ScoreCard!$E$5</f>
        <v>4.1876112614129699</v>
      </c>
      <c r="P2388" s="5">
        <f>laptop_prices3[[#This Row],[RAM (GB)]]/ScoreCard!$F$3*ScoreCard!$F$5</f>
        <v>3.5</v>
      </c>
      <c r="Q2388" s="5">
        <f>laptop_prices3[[#This Row],[Screen Size (inch)]]/ScoreCard!$G$3*ScoreCard!$G$5</f>
        <v>1.8034682080924855</v>
      </c>
      <c r="R2388" s="5">
        <f>laptop_prices3[[#This Row],[Battery Life (hours)]]/ScoreCard!$H$3*ScoreCard!$H$5</f>
        <v>4.375</v>
      </c>
      <c r="S2388" s="5">
        <f>ScoreCard!$I$3-laptop_prices3[[#This Row],[Weight (kg)]]/ScoreCard!$I$3*ScoreCard!$I$5</f>
        <v>2.3457142857142856</v>
      </c>
      <c r="T2388" s="6" cm="1">
        <f t="array" ref="T2388">_xlfn.IFS(laptop_prices3[[#This Row],[Storage]]="512GB SSD", 512, laptop_prices3[[#This Row],[Storage]] = "1TB SSD", 1000, laptop_prices3[[#This Row],[Storage]] = "2TB SSD", 2000, laptop_prices3[[#This Row],[Storage]]= "256GB SSD", 256, laptop_prices3[[#This Row],[Storage]] = "1TB HDD", 1000*0.7)</f>
        <v>512</v>
      </c>
      <c r="U2388" s="5">
        <f>laptop_prices3[[#This Row],[Storage Raw Value]]/ScoreCard!$J$3*ScoreCard!$J$5</f>
        <v>2.048</v>
      </c>
    </row>
    <row r="2389" spans="2:21" x14ac:dyDescent="0.2">
      <c r="B2389" s="4" cm="1">
        <f t="array" ref="B2389">SUM(laptop_prices3[[#This Row],[RAM Comp]:[Weight Comp]]+laptop_prices3[[#This Row],[Storage Comp]])</f>
        <v>39.115595238095239</v>
      </c>
      <c r="C2389">
        <v>2387</v>
      </c>
      <c r="D2389" t="s">
        <v>47</v>
      </c>
      <c r="E2389" t="s">
        <v>41</v>
      </c>
      <c r="F2389">
        <v>4</v>
      </c>
      <c r="G2389" t="s">
        <v>25</v>
      </c>
      <c r="H2389" t="s">
        <v>44</v>
      </c>
      <c r="I2389">
        <v>17.3</v>
      </c>
      <c r="J2389" t="s">
        <v>15</v>
      </c>
      <c r="K2389">
        <v>4.4000000000000004</v>
      </c>
      <c r="L2389">
        <v>2.4300000000000002</v>
      </c>
      <c r="M2389" t="s">
        <v>22</v>
      </c>
      <c r="N2389">
        <v>1888.26</v>
      </c>
      <c r="O2389" s="5">
        <f>(ScoreCard!$E$3-laptop_prices3[[#This Row],[Price ($)]])/ScoreCard!$E$3*ScoreCard!$E$5</f>
        <v>4.1264429286779647</v>
      </c>
      <c r="P2389" s="5">
        <f>laptop_prices3[[#This Row],[RAM (GB)]]/ScoreCard!$F$3*ScoreCard!$F$5</f>
        <v>0.4375</v>
      </c>
      <c r="Q2389" s="5">
        <f>laptop_prices3[[#This Row],[Screen Size (inch)]]/ScoreCard!$G$3*ScoreCard!$G$5</f>
        <v>2</v>
      </c>
      <c r="R2389" s="5">
        <f>laptop_prices3[[#This Row],[Battery Life (hours)]]/ScoreCard!$H$3*ScoreCard!$H$5</f>
        <v>2.5666666666666669</v>
      </c>
      <c r="S2389" s="5">
        <f>ScoreCard!$I$3-laptop_prices3[[#This Row],[Weight (kg)]]/ScoreCard!$I$3*ScoreCard!$I$5</f>
        <v>2.1114285714285712</v>
      </c>
      <c r="T2389" s="6" cm="1">
        <f t="array" ref="T2389">_xlfn.IFS(laptop_prices3[[#This Row],[Storage]]="512GB SSD", 512, laptop_prices3[[#This Row],[Storage]] = "1TB SSD", 1000, laptop_prices3[[#This Row],[Storage]] = "2TB SSD", 2000, laptop_prices3[[#This Row],[Storage]]= "256GB SSD", 256, laptop_prices3[[#This Row],[Storage]] = "1TB HDD", 1000*0.7)</f>
        <v>2000</v>
      </c>
      <c r="U2389" s="5">
        <f>laptop_prices3[[#This Row],[Storage Raw Value]]/ScoreCard!$J$3*ScoreCard!$J$5</f>
        <v>8</v>
      </c>
    </row>
    <row r="2390" spans="2:21" x14ac:dyDescent="0.2">
      <c r="B2390" s="4" cm="1">
        <f t="array" ref="B2390">SUM(laptop_prices3[[#This Row],[RAM Comp]:[Weight Comp]]+laptop_prices3[[#This Row],[Storage Comp]])</f>
        <v>19.799039636663913</v>
      </c>
      <c r="C2390">
        <v>2388</v>
      </c>
      <c r="D2390" t="s">
        <v>17</v>
      </c>
      <c r="E2390" t="s">
        <v>24</v>
      </c>
      <c r="F2390">
        <v>16</v>
      </c>
      <c r="G2390" t="s">
        <v>13</v>
      </c>
      <c r="H2390" t="s">
        <v>14</v>
      </c>
      <c r="I2390">
        <v>15.6</v>
      </c>
      <c r="J2390" t="s">
        <v>15</v>
      </c>
      <c r="K2390">
        <v>10.5</v>
      </c>
      <c r="L2390">
        <v>2.75</v>
      </c>
      <c r="M2390" t="s">
        <v>16</v>
      </c>
      <c r="N2390">
        <v>2367.48</v>
      </c>
      <c r="O2390" s="5">
        <f>(ScoreCard!$E$3-laptop_prices3[[#This Row],[Price ($)]])/ScoreCard!$E$3*ScoreCard!$E$5</f>
        <v>3.9047435759834492</v>
      </c>
      <c r="P2390" s="5">
        <f>laptop_prices3[[#This Row],[RAM (GB)]]/ScoreCard!$F$3*ScoreCard!$F$5</f>
        <v>1.75</v>
      </c>
      <c r="Q2390" s="5">
        <f>laptop_prices3[[#This Row],[Screen Size (inch)]]/ScoreCard!$G$3*ScoreCard!$G$5</f>
        <v>1.8034682080924855</v>
      </c>
      <c r="R2390" s="5">
        <f>laptop_prices3[[#This Row],[Battery Life (hours)]]/ScoreCard!$H$3*ScoreCard!$H$5</f>
        <v>6.125</v>
      </c>
      <c r="S2390" s="5">
        <f>ScoreCard!$I$3-laptop_prices3[[#This Row],[Weight (kg)]]/ScoreCard!$I$3*ScoreCard!$I$5</f>
        <v>1.9285714285714286</v>
      </c>
      <c r="T2390" s="6" cm="1">
        <f t="array" ref="T2390">_xlfn.IFS(laptop_prices3[[#This Row],[Storage]]="512GB SSD", 512, laptop_prices3[[#This Row],[Storage]] = "1TB SSD", 1000, laptop_prices3[[#This Row],[Storage]] = "2TB SSD", 2000, laptop_prices3[[#This Row],[Storage]]= "256GB SSD", 256, laptop_prices3[[#This Row],[Storage]] = "1TB HDD", 1000*0.7)</f>
        <v>512</v>
      </c>
      <c r="U2390" s="5">
        <f>laptop_prices3[[#This Row],[Storage Raw Value]]/ScoreCard!$J$3*ScoreCard!$J$5</f>
        <v>2.048</v>
      </c>
    </row>
    <row r="2391" spans="2:21" x14ac:dyDescent="0.2">
      <c r="B2391" s="4" cm="1">
        <f t="array" ref="B2391">SUM(laptop_prices3[[#This Row],[RAM Comp]:[Weight Comp]]+laptop_prices3[[#This Row],[Storage Comp]])</f>
        <v>15.313663776493255</v>
      </c>
      <c r="C2391">
        <v>2389</v>
      </c>
      <c r="D2391" t="s">
        <v>17</v>
      </c>
      <c r="E2391" t="s">
        <v>18</v>
      </c>
      <c r="F2391">
        <v>4</v>
      </c>
      <c r="G2391" t="s">
        <v>29</v>
      </c>
      <c r="H2391" t="s">
        <v>26</v>
      </c>
      <c r="I2391">
        <v>14</v>
      </c>
      <c r="J2391" t="s">
        <v>21</v>
      </c>
      <c r="K2391">
        <v>11.9</v>
      </c>
      <c r="L2391">
        <v>2.2400000000000002</v>
      </c>
      <c r="M2391" t="s">
        <v>16</v>
      </c>
      <c r="N2391">
        <v>1475.32</v>
      </c>
      <c r="O2391" s="5">
        <f>(ScoreCard!$E$3-laptop_prices3[[#This Row],[Price ($)]])/ScoreCard!$E$3*ScoreCard!$E$5</f>
        <v>4.3174794686839597</v>
      </c>
      <c r="P2391" s="5">
        <f>laptop_prices3[[#This Row],[RAM (GB)]]/ScoreCard!$F$3*ScoreCard!$F$5</f>
        <v>0.4375</v>
      </c>
      <c r="Q2391" s="5">
        <f>laptop_prices3[[#This Row],[Screen Size (inch)]]/ScoreCard!$G$3*ScoreCard!$G$5</f>
        <v>1.6184971098265895</v>
      </c>
      <c r="R2391" s="5">
        <f>laptop_prices3[[#This Row],[Battery Life (hours)]]/ScoreCard!$H$3*ScoreCard!$H$5</f>
        <v>6.9416666666666664</v>
      </c>
      <c r="S2391" s="5">
        <f>ScoreCard!$I$3-laptop_prices3[[#This Row],[Weight (kg)]]/ScoreCard!$I$3*ScoreCard!$I$5</f>
        <v>2.2199999999999998</v>
      </c>
      <c r="T2391" s="6" cm="1">
        <f t="array" ref="T2391">_xlfn.IFS(laptop_prices3[[#This Row],[Storage]]="512GB SSD", 512, laptop_prices3[[#This Row],[Storage]] = "1TB SSD", 1000, laptop_prices3[[#This Row],[Storage]] = "2TB SSD", 2000, laptop_prices3[[#This Row],[Storage]]= "256GB SSD", 256, laptop_prices3[[#This Row],[Storage]] = "1TB HDD", 1000*0.7)</f>
        <v>256</v>
      </c>
      <c r="U2391" s="5">
        <f>laptop_prices3[[#This Row],[Storage Raw Value]]/ScoreCard!$J$3*ScoreCard!$J$5</f>
        <v>1.024</v>
      </c>
    </row>
    <row r="2392" spans="2:21" x14ac:dyDescent="0.2">
      <c r="B2392" s="4" cm="1">
        <f t="array" ref="B2392">SUM(laptop_prices3[[#This Row],[RAM Comp]:[Weight Comp]]+laptop_prices3[[#This Row],[Storage Comp]])</f>
        <v>11.730777731902009</v>
      </c>
      <c r="C2392">
        <v>2390</v>
      </c>
      <c r="D2392" t="s">
        <v>38</v>
      </c>
      <c r="E2392" t="s">
        <v>39</v>
      </c>
      <c r="F2392">
        <v>4</v>
      </c>
      <c r="G2392" t="s">
        <v>29</v>
      </c>
      <c r="H2392" t="s">
        <v>32</v>
      </c>
      <c r="I2392">
        <v>15.6</v>
      </c>
      <c r="J2392" t="s">
        <v>27</v>
      </c>
      <c r="K2392">
        <v>5</v>
      </c>
      <c r="L2392">
        <v>1.79</v>
      </c>
      <c r="M2392" t="s">
        <v>16</v>
      </c>
      <c r="N2392">
        <v>1629.32</v>
      </c>
      <c r="O2392" s="5">
        <f>(ScoreCard!$E$3-laptop_prices3[[#This Row],[Price ($)]])/ScoreCard!$E$3*ScoreCard!$E$5</f>
        <v>4.2462351543503445</v>
      </c>
      <c r="P2392" s="5">
        <f>laptop_prices3[[#This Row],[RAM (GB)]]/ScoreCard!$F$3*ScoreCard!$F$5</f>
        <v>0.4375</v>
      </c>
      <c r="Q2392" s="5">
        <f>laptop_prices3[[#This Row],[Screen Size (inch)]]/ScoreCard!$G$3*ScoreCard!$G$5</f>
        <v>1.8034682080924855</v>
      </c>
      <c r="R2392" s="5">
        <f>laptop_prices3[[#This Row],[Battery Life (hours)]]/ScoreCard!$H$3*ScoreCard!$H$5</f>
        <v>2.916666666666667</v>
      </c>
      <c r="S2392" s="5">
        <f>ScoreCard!$I$3-laptop_prices3[[#This Row],[Weight (kg)]]/ScoreCard!$I$3*ScoreCard!$I$5</f>
        <v>2.4771428571428569</v>
      </c>
      <c r="T2392" s="6" cm="1">
        <f t="array" ref="T2392">_xlfn.IFS(laptop_prices3[[#This Row],[Storage]]="512GB SSD", 512, laptop_prices3[[#This Row],[Storage]] = "1TB SSD", 1000, laptop_prices3[[#This Row],[Storage]] = "2TB SSD", 2000, laptop_prices3[[#This Row],[Storage]]= "256GB SSD", 256, laptop_prices3[[#This Row],[Storage]] = "1TB HDD", 1000*0.7)</f>
        <v>256</v>
      </c>
      <c r="U2392" s="5">
        <f>laptop_prices3[[#This Row],[Storage Raw Value]]/ScoreCard!$J$3*ScoreCard!$J$5</f>
        <v>1.024</v>
      </c>
    </row>
    <row r="2393" spans="2:21" x14ac:dyDescent="0.2">
      <c r="B2393" s="4" cm="1">
        <f t="array" ref="B2393">SUM(laptop_prices3[[#This Row],[RAM Comp]:[Weight Comp]]+laptop_prices3[[#This Row],[Storage Comp]])</f>
        <v>27.886354252683731</v>
      </c>
      <c r="C2393">
        <v>2391</v>
      </c>
      <c r="D2393" t="s">
        <v>47</v>
      </c>
      <c r="E2393" t="s">
        <v>37</v>
      </c>
      <c r="F2393">
        <v>16</v>
      </c>
      <c r="G2393" t="s">
        <v>19</v>
      </c>
      <c r="H2393" t="s">
        <v>35</v>
      </c>
      <c r="I2393">
        <v>14</v>
      </c>
      <c r="J2393" t="s">
        <v>15</v>
      </c>
      <c r="K2393">
        <v>11.1</v>
      </c>
      <c r="L2393">
        <v>2.5499999999999998</v>
      </c>
      <c r="M2393" t="s">
        <v>46</v>
      </c>
      <c r="N2393">
        <v>3309.11</v>
      </c>
      <c r="O2393" s="5">
        <f>(ScoreCard!$E$3-laptop_prices3[[#This Row],[Price ($)]])/ScoreCard!$E$3*ScoreCard!$E$5</f>
        <v>3.4691216038668076</v>
      </c>
      <c r="P2393" s="5">
        <f>laptop_prices3[[#This Row],[RAM (GB)]]/ScoreCard!$F$3*ScoreCard!$F$5</f>
        <v>1.75</v>
      </c>
      <c r="Q2393" s="5">
        <f>laptop_prices3[[#This Row],[Screen Size (inch)]]/ScoreCard!$G$3*ScoreCard!$G$5</f>
        <v>1.6184971098265895</v>
      </c>
      <c r="R2393" s="5">
        <f>laptop_prices3[[#This Row],[Battery Life (hours)]]/ScoreCard!$H$3*ScoreCard!$H$5</f>
        <v>6.4749999999999996</v>
      </c>
      <c r="S2393" s="5">
        <f>ScoreCard!$I$3-laptop_prices3[[#This Row],[Weight (kg)]]/ScoreCard!$I$3*ScoreCard!$I$5</f>
        <v>2.0428571428571427</v>
      </c>
      <c r="T2393" s="6" cm="1">
        <f t="array" ref="T2393">_xlfn.IFS(laptop_prices3[[#This Row],[Storage]]="512GB SSD", 512, laptop_prices3[[#This Row],[Storage]] = "1TB SSD", 1000, laptop_prices3[[#This Row],[Storage]] = "2TB SSD", 2000, laptop_prices3[[#This Row],[Storage]]= "256GB SSD", 256, laptop_prices3[[#This Row],[Storage]] = "1TB HDD", 1000*0.7)</f>
        <v>1000</v>
      </c>
      <c r="U2393" s="5">
        <f>laptop_prices3[[#This Row],[Storage Raw Value]]/ScoreCard!$J$3*ScoreCard!$J$5</f>
        <v>4</v>
      </c>
    </row>
    <row r="2394" spans="2:21" x14ac:dyDescent="0.2">
      <c r="B2394" s="4" cm="1">
        <f t="array" ref="B2394">SUM(laptop_prices3[[#This Row],[RAM Comp]:[Weight Comp]]+laptop_prices3[[#This Row],[Storage Comp]])</f>
        <v>38.775548444811449</v>
      </c>
      <c r="C2394">
        <v>2392</v>
      </c>
      <c r="D2394" t="s">
        <v>36</v>
      </c>
      <c r="E2394" t="s">
        <v>24</v>
      </c>
      <c r="F2394">
        <v>4</v>
      </c>
      <c r="G2394" t="s">
        <v>25</v>
      </c>
      <c r="H2394" t="s">
        <v>32</v>
      </c>
      <c r="I2394">
        <v>13.3</v>
      </c>
      <c r="J2394" t="s">
        <v>43</v>
      </c>
      <c r="K2394">
        <v>4.5999999999999996</v>
      </c>
      <c r="L2394">
        <v>2.42</v>
      </c>
      <c r="M2394" t="s">
        <v>30</v>
      </c>
      <c r="N2394">
        <v>919.76</v>
      </c>
      <c r="O2394" s="5">
        <f>(ScoreCard!$E$3-laptop_prices3[[#This Row],[Price ($)]])/ScoreCard!$E$3*ScoreCard!$E$5</f>
        <v>4.5744956457695682</v>
      </c>
      <c r="P2394" s="5">
        <f>laptop_prices3[[#This Row],[RAM (GB)]]/ScoreCard!$F$3*ScoreCard!$F$5</f>
        <v>0.4375</v>
      </c>
      <c r="Q2394" s="5">
        <f>laptop_prices3[[#This Row],[Screen Size (inch)]]/ScoreCard!$G$3*ScoreCard!$G$5</f>
        <v>1.5375722543352601</v>
      </c>
      <c r="R2394" s="5">
        <f>laptop_prices3[[#This Row],[Battery Life (hours)]]/ScoreCard!$H$3*ScoreCard!$H$5</f>
        <v>2.6833333333333331</v>
      </c>
      <c r="S2394" s="5">
        <f>ScoreCard!$I$3-laptop_prices3[[#This Row],[Weight (kg)]]/ScoreCard!$I$3*ScoreCard!$I$5</f>
        <v>2.1171428571428574</v>
      </c>
      <c r="T2394" s="6" cm="1">
        <f t="array" ref="T2394">_xlfn.IFS(laptop_prices3[[#This Row],[Storage]]="512GB SSD", 512, laptop_prices3[[#This Row],[Storage]] = "1TB SSD", 1000, laptop_prices3[[#This Row],[Storage]] = "2TB SSD", 2000, laptop_prices3[[#This Row],[Storage]]= "256GB SSD", 256, laptop_prices3[[#This Row],[Storage]] = "1TB HDD", 1000*0.7)</f>
        <v>2000</v>
      </c>
      <c r="U2394" s="5">
        <f>laptop_prices3[[#This Row],[Storage Raw Value]]/ScoreCard!$J$3*ScoreCard!$J$5</f>
        <v>8</v>
      </c>
    </row>
    <row r="2395" spans="2:21" x14ac:dyDescent="0.2">
      <c r="B2395" s="4" cm="1">
        <f t="array" ref="B2395">SUM(laptop_prices3[[#This Row],[RAM Comp]:[Weight Comp]]+laptop_prices3[[#This Row],[Storage Comp]])</f>
        <v>15.698572254335261</v>
      </c>
      <c r="C2395">
        <v>2393</v>
      </c>
      <c r="D2395" t="s">
        <v>34</v>
      </c>
      <c r="E2395" t="s">
        <v>39</v>
      </c>
      <c r="F2395">
        <v>32</v>
      </c>
      <c r="G2395" t="s">
        <v>29</v>
      </c>
      <c r="H2395" t="s">
        <v>44</v>
      </c>
      <c r="I2395">
        <v>13.3</v>
      </c>
      <c r="J2395" t="s">
        <v>27</v>
      </c>
      <c r="K2395">
        <v>6.9</v>
      </c>
      <c r="L2395">
        <v>1.68</v>
      </c>
      <c r="M2395" t="s">
        <v>22</v>
      </c>
      <c r="N2395">
        <v>1647.25</v>
      </c>
      <c r="O2395" s="5">
        <f>(ScoreCard!$E$3-laptop_prices3[[#This Row],[Price ($)]])/ScoreCard!$E$3*ScoreCard!$E$5</f>
        <v>4.2379402806100739</v>
      </c>
      <c r="P2395" s="5">
        <f>laptop_prices3[[#This Row],[RAM (GB)]]/ScoreCard!$F$3*ScoreCard!$F$5</f>
        <v>3.5</v>
      </c>
      <c r="Q2395" s="5">
        <f>laptop_prices3[[#This Row],[Screen Size (inch)]]/ScoreCard!$G$3*ScoreCard!$G$5</f>
        <v>1.5375722543352601</v>
      </c>
      <c r="R2395" s="5">
        <f>laptop_prices3[[#This Row],[Battery Life (hours)]]/ScoreCard!$H$3*ScoreCard!$H$5</f>
        <v>4.0250000000000004</v>
      </c>
      <c r="S2395" s="5">
        <f>ScoreCard!$I$3-laptop_prices3[[#This Row],[Weight (kg)]]/ScoreCard!$I$3*ScoreCard!$I$5</f>
        <v>2.54</v>
      </c>
      <c r="T2395" s="6" cm="1">
        <f t="array" ref="T2395">_xlfn.IFS(laptop_prices3[[#This Row],[Storage]]="512GB SSD", 512, laptop_prices3[[#This Row],[Storage]] = "1TB SSD", 1000, laptop_prices3[[#This Row],[Storage]] = "2TB SSD", 2000, laptop_prices3[[#This Row],[Storage]]= "256GB SSD", 256, laptop_prices3[[#This Row],[Storage]] = "1TB HDD", 1000*0.7)</f>
        <v>256</v>
      </c>
      <c r="U2395" s="5">
        <f>laptop_prices3[[#This Row],[Storage Raw Value]]/ScoreCard!$J$3*ScoreCard!$J$5</f>
        <v>1.024</v>
      </c>
    </row>
    <row r="2396" spans="2:21" x14ac:dyDescent="0.2">
      <c r="B2396" s="4" cm="1">
        <f t="array" ref="B2396">SUM(laptop_prices3[[#This Row],[RAM Comp]:[Weight Comp]]+laptop_prices3[[#This Row],[Storage Comp]])</f>
        <v>45.032857142857139</v>
      </c>
      <c r="C2396">
        <v>2394</v>
      </c>
      <c r="D2396" t="s">
        <v>11</v>
      </c>
      <c r="E2396" t="s">
        <v>18</v>
      </c>
      <c r="F2396">
        <v>32</v>
      </c>
      <c r="G2396" t="s">
        <v>25</v>
      </c>
      <c r="H2396" t="s">
        <v>26</v>
      </c>
      <c r="I2396">
        <v>17.3</v>
      </c>
      <c r="J2396" t="s">
        <v>21</v>
      </c>
      <c r="K2396">
        <v>9</v>
      </c>
      <c r="L2396">
        <v>2.13</v>
      </c>
      <c r="M2396" t="s">
        <v>16</v>
      </c>
      <c r="N2396">
        <v>2794.77</v>
      </c>
      <c r="O2396" s="5">
        <f>(ScoreCard!$E$3-laptop_prices3[[#This Row],[Price ($)]])/ScoreCard!$E$3*ScoreCard!$E$5</f>
        <v>3.70706836123273</v>
      </c>
      <c r="P2396" s="5">
        <f>laptop_prices3[[#This Row],[RAM (GB)]]/ScoreCard!$F$3*ScoreCard!$F$5</f>
        <v>3.5</v>
      </c>
      <c r="Q2396" s="5">
        <f>laptop_prices3[[#This Row],[Screen Size (inch)]]/ScoreCard!$G$3*ScoreCard!$G$5</f>
        <v>2</v>
      </c>
      <c r="R2396" s="5">
        <f>laptop_prices3[[#This Row],[Battery Life (hours)]]/ScoreCard!$H$3*ScoreCard!$H$5</f>
        <v>5.25</v>
      </c>
      <c r="S2396" s="5">
        <f>ScoreCard!$I$3-laptop_prices3[[#This Row],[Weight (kg)]]/ScoreCard!$I$3*ScoreCard!$I$5</f>
        <v>2.2828571428571429</v>
      </c>
      <c r="T2396" s="6" cm="1">
        <f t="array" ref="T2396">_xlfn.IFS(laptop_prices3[[#This Row],[Storage]]="512GB SSD", 512, laptop_prices3[[#This Row],[Storage]] = "1TB SSD", 1000, laptop_prices3[[#This Row],[Storage]] = "2TB SSD", 2000, laptop_prices3[[#This Row],[Storage]]= "256GB SSD", 256, laptop_prices3[[#This Row],[Storage]] = "1TB HDD", 1000*0.7)</f>
        <v>2000</v>
      </c>
      <c r="U2396" s="5">
        <f>laptop_prices3[[#This Row],[Storage Raw Value]]/ScoreCard!$J$3*ScoreCard!$J$5</f>
        <v>8</v>
      </c>
    </row>
    <row r="2397" spans="2:21" x14ac:dyDescent="0.2">
      <c r="B2397" s="4" cm="1">
        <f t="array" ref="B2397">SUM(laptop_prices3[[#This Row],[RAM Comp]:[Weight Comp]]+laptop_prices3[[#This Row],[Storage Comp]])</f>
        <v>28.540714285714287</v>
      </c>
      <c r="C2397">
        <v>2395</v>
      </c>
      <c r="D2397" t="s">
        <v>45</v>
      </c>
      <c r="E2397" t="s">
        <v>48</v>
      </c>
      <c r="F2397">
        <v>32</v>
      </c>
      <c r="G2397" t="s">
        <v>19</v>
      </c>
      <c r="H2397" t="s">
        <v>35</v>
      </c>
      <c r="I2397">
        <v>17.3</v>
      </c>
      <c r="J2397" t="s">
        <v>15</v>
      </c>
      <c r="K2397">
        <v>7.5</v>
      </c>
      <c r="L2397">
        <v>1.46</v>
      </c>
      <c r="M2397" t="s">
        <v>16</v>
      </c>
      <c r="N2397">
        <v>2812.46</v>
      </c>
      <c r="O2397" s="5">
        <f>(ScoreCard!$E$3-laptop_prices3[[#This Row],[Price ($)]])/ScoreCard!$E$3*ScoreCard!$E$5</f>
        <v>3.6988845175927194</v>
      </c>
      <c r="P2397" s="5">
        <f>laptop_prices3[[#This Row],[RAM (GB)]]/ScoreCard!$F$3*ScoreCard!$F$5</f>
        <v>3.5</v>
      </c>
      <c r="Q2397" s="5">
        <f>laptop_prices3[[#This Row],[Screen Size (inch)]]/ScoreCard!$G$3*ScoreCard!$G$5</f>
        <v>2</v>
      </c>
      <c r="R2397" s="5">
        <f>laptop_prices3[[#This Row],[Battery Life (hours)]]/ScoreCard!$H$3*ScoreCard!$H$5</f>
        <v>4.375</v>
      </c>
      <c r="S2397" s="5">
        <f>ScoreCard!$I$3-laptop_prices3[[#This Row],[Weight (kg)]]/ScoreCard!$I$3*ScoreCard!$I$5</f>
        <v>2.6657142857142855</v>
      </c>
      <c r="T2397" s="6" cm="1">
        <f t="array" ref="T2397">_xlfn.IFS(laptop_prices3[[#This Row],[Storage]]="512GB SSD", 512, laptop_prices3[[#This Row],[Storage]] = "1TB SSD", 1000, laptop_prices3[[#This Row],[Storage]] = "2TB SSD", 2000, laptop_prices3[[#This Row],[Storage]]= "256GB SSD", 256, laptop_prices3[[#This Row],[Storage]] = "1TB HDD", 1000*0.7)</f>
        <v>1000</v>
      </c>
      <c r="U2397" s="5">
        <f>laptop_prices3[[#This Row],[Storage Raw Value]]/ScoreCard!$J$3*ScoreCard!$J$5</f>
        <v>4</v>
      </c>
    </row>
    <row r="2398" spans="2:21" x14ac:dyDescent="0.2">
      <c r="B2398" s="4" cm="1">
        <f t="array" ref="B2398">SUM(laptop_prices3[[#This Row],[RAM Comp]:[Weight Comp]]+laptop_prices3[[#This Row],[Storage Comp]])</f>
        <v>42.247515827140106</v>
      </c>
      <c r="C2398">
        <v>2396</v>
      </c>
      <c r="D2398" t="s">
        <v>36</v>
      </c>
      <c r="E2398" t="s">
        <v>12</v>
      </c>
      <c r="F2398">
        <v>8</v>
      </c>
      <c r="G2398" t="s">
        <v>25</v>
      </c>
      <c r="H2398" t="s">
        <v>32</v>
      </c>
      <c r="I2398">
        <v>15.6</v>
      </c>
      <c r="J2398" t="s">
        <v>43</v>
      </c>
      <c r="K2398">
        <v>8.1999999999999993</v>
      </c>
      <c r="L2398">
        <v>1.25</v>
      </c>
      <c r="M2398" t="s">
        <v>46</v>
      </c>
      <c r="N2398">
        <v>987.56</v>
      </c>
      <c r="O2398" s="5">
        <f>(ScoreCard!$E$3-laptop_prices3[[#This Row],[Price ($)]])/ScoreCard!$E$3*ScoreCard!$E$5</f>
        <v>4.5431296424460674</v>
      </c>
      <c r="P2398" s="5">
        <f>laptop_prices3[[#This Row],[RAM (GB)]]/ScoreCard!$F$3*ScoreCard!$F$5</f>
        <v>0.875</v>
      </c>
      <c r="Q2398" s="5">
        <f>laptop_prices3[[#This Row],[Screen Size (inch)]]/ScoreCard!$G$3*ScoreCard!$G$5</f>
        <v>1.8034682080924855</v>
      </c>
      <c r="R2398" s="5">
        <f>laptop_prices3[[#This Row],[Battery Life (hours)]]/ScoreCard!$H$3*ScoreCard!$H$5</f>
        <v>4.7833333333333323</v>
      </c>
      <c r="S2398" s="5">
        <f>ScoreCard!$I$3-laptop_prices3[[#This Row],[Weight (kg)]]/ScoreCard!$I$3*ScoreCard!$I$5</f>
        <v>2.7857142857142856</v>
      </c>
      <c r="T2398" s="6" cm="1">
        <f t="array" ref="T2398">_xlfn.IFS(laptop_prices3[[#This Row],[Storage]]="512GB SSD", 512, laptop_prices3[[#This Row],[Storage]] = "1TB SSD", 1000, laptop_prices3[[#This Row],[Storage]] = "2TB SSD", 2000, laptop_prices3[[#This Row],[Storage]]= "256GB SSD", 256, laptop_prices3[[#This Row],[Storage]] = "1TB HDD", 1000*0.7)</f>
        <v>2000</v>
      </c>
      <c r="U2398" s="5">
        <f>laptop_prices3[[#This Row],[Storage Raw Value]]/ScoreCard!$J$3*ScoreCard!$J$5</f>
        <v>8</v>
      </c>
    </row>
    <row r="2399" spans="2:21" x14ac:dyDescent="0.2">
      <c r="B2399" s="4" cm="1">
        <f t="array" ref="B2399">SUM(laptop_prices3[[#This Row],[RAM Comp]:[Weight Comp]]+laptop_prices3[[#This Row],[Storage Comp]])</f>
        <v>41.395044728874211</v>
      </c>
      <c r="C2399">
        <v>2397</v>
      </c>
      <c r="D2399" t="s">
        <v>45</v>
      </c>
      <c r="E2399" t="s">
        <v>12</v>
      </c>
      <c r="F2399">
        <v>4</v>
      </c>
      <c r="G2399" t="s">
        <v>25</v>
      </c>
      <c r="H2399" t="s">
        <v>32</v>
      </c>
      <c r="I2399">
        <v>14</v>
      </c>
      <c r="J2399" t="s">
        <v>27</v>
      </c>
      <c r="K2399">
        <v>10</v>
      </c>
      <c r="L2399">
        <v>3.49</v>
      </c>
      <c r="M2399" t="s">
        <v>22</v>
      </c>
      <c r="N2399">
        <v>1308.78</v>
      </c>
      <c r="O2399" s="5">
        <f>(ScoreCard!$E$3-laptop_prices3[[#This Row],[Price ($)]])/ScoreCard!$E$3*ScoreCard!$E$5</f>
        <v>4.3945251057561698</v>
      </c>
      <c r="P2399" s="5">
        <f>laptop_prices3[[#This Row],[RAM (GB)]]/ScoreCard!$F$3*ScoreCard!$F$5</f>
        <v>0.4375</v>
      </c>
      <c r="Q2399" s="5">
        <f>laptop_prices3[[#This Row],[Screen Size (inch)]]/ScoreCard!$G$3*ScoreCard!$G$5</f>
        <v>1.6184971098265895</v>
      </c>
      <c r="R2399" s="5">
        <f>laptop_prices3[[#This Row],[Battery Life (hours)]]/ScoreCard!$H$3*ScoreCard!$H$5</f>
        <v>5.8333333333333339</v>
      </c>
      <c r="S2399" s="5">
        <f>ScoreCard!$I$3-laptop_prices3[[#This Row],[Weight (kg)]]/ScoreCard!$I$3*ScoreCard!$I$5</f>
        <v>1.5057142857142856</v>
      </c>
      <c r="T2399" s="6" cm="1">
        <f t="array" ref="T2399">_xlfn.IFS(laptop_prices3[[#This Row],[Storage]]="512GB SSD", 512, laptop_prices3[[#This Row],[Storage]] = "1TB SSD", 1000, laptop_prices3[[#This Row],[Storage]] = "2TB SSD", 2000, laptop_prices3[[#This Row],[Storage]]= "256GB SSD", 256, laptop_prices3[[#This Row],[Storage]] = "1TB HDD", 1000*0.7)</f>
        <v>2000</v>
      </c>
      <c r="U2399" s="5">
        <f>laptop_prices3[[#This Row],[Storage Raw Value]]/ScoreCard!$J$3*ScoreCard!$J$5</f>
        <v>8</v>
      </c>
    </row>
    <row r="2400" spans="2:21" x14ac:dyDescent="0.2">
      <c r="B2400" s="4" cm="1">
        <f t="array" ref="B2400">SUM(laptop_prices3[[#This Row],[RAM Comp]:[Weight Comp]]+laptop_prices3[[#This Row],[Storage Comp]])</f>
        <v>20.717023809523809</v>
      </c>
      <c r="C2400">
        <v>2398</v>
      </c>
      <c r="D2400" t="s">
        <v>17</v>
      </c>
      <c r="E2400" t="s">
        <v>31</v>
      </c>
      <c r="F2400">
        <v>4</v>
      </c>
      <c r="G2400" t="s">
        <v>42</v>
      </c>
      <c r="H2400" t="s">
        <v>26</v>
      </c>
      <c r="I2400">
        <v>17.3</v>
      </c>
      <c r="J2400" t="s">
        <v>27</v>
      </c>
      <c r="K2400">
        <v>7.4</v>
      </c>
      <c r="L2400">
        <v>1.29</v>
      </c>
      <c r="M2400" t="s">
        <v>46</v>
      </c>
      <c r="N2400">
        <v>1621.38</v>
      </c>
      <c r="O2400" s="5">
        <f>(ScoreCard!$E$3-laptop_prices3[[#This Row],[Price ($)]])/ScoreCard!$E$3*ScoreCard!$E$5</f>
        <v>4.2499084001672855</v>
      </c>
      <c r="P2400" s="5">
        <f>laptop_prices3[[#This Row],[RAM (GB)]]/ScoreCard!$F$3*ScoreCard!$F$5</f>
        <v>0.4375</v>
      </c>
      <c r="Q2400" s="5">
        <f>laptop_prices3[[#This Row],[Screen Size (inch)]]/ScoreCard!$G$3*ScoreCard!$G$5</f>
        <v>2</v>
      </c>
      <c r="R2400" s="5">
        <f>laptop_prices3[[#This Row],[Battery Life (hours)]]/ScoreCard!$H$3*ScoreCard!$H$5</f>
        <v>4.3166666666666664</v>
      </c>
      <c r="S2400" s="5">
        <f>ScoreCard!$I$3-laptop_prices3[[#This Row],[Weight (kg)]]/ScoreCard!$I$3*ScoreCard!$I$5</f>
        <v>2.7628571428571429</v>
      </c>
      <c r="T2400" s="6" cm="1">
        <f t="array" ref="T2400">_xlfn.IFS(laptop_prices3[[#This Row],[Storage]]="512GB SSD", 512, laptop_prices3[[#This Row],[Storage]] = "1TB SSD", 1000, laptop_prices3[[#This Row],[Storage]] = "2TB SSD", 2000, laptop_prices3[[#This Row],[Storage]]= "256GB SSD", 256, laptop_prices3[[#This Row],[Storage]] = "1TB HDD", 1000*0.7)</f>
        <v>700</v>
      </c>
      <c r="U2400" s="5">
        <f>laptop_prices3[[#This Row],[Storage Raw Value]]/ScoreCard!$J$3*ScoreCard!$J$5</f>
        <v>2.8</v>
      </c>
    </row>
    <row r="2401" spans="2:21" x14ac:dyDescent="0.2">
      <c r="B2401" s="4" cm="1">
        <f t="array" ref="B2401">SUM(laptop_prices3[[#This Row],[RAM Comp]:[Weight Comp]]+laptop_prices3[[#This Row],[Storage Comp]])</f>
        <v>20.625259014588494</v>
      </c>
      <c r="C2401">
        <v>2399</v>
      </c>
      <c r="D2401" t="s">
        <v>28</v>
      </c>
      <c r="E2401" t="s">
        <v>41</v>
      </c>
      <c r="F2401">
        <v>32</v>
      </c>
      <c r="G2401" t="s">
        <v>13</v>
      </c>
      <c r="H2401" t="s">
        <v>32</v>
      </c>
      <c r="I2401">
        <v>14</v>
      </c>
      <c r="J2401" t="s">
        <v>27</v>
      </c>
      <c r="K2401">
        <v>9.4</v>
      </c>
      <c r="L2401">
        <v>2.92</v>
      </c>
      <c r="M2401" t="s">
        <v>22</v>
      </c>
      <c r="N2401">
        <v>4474.82</v>
      </c>
      <c r="O2401" s="5">
        <f>(ScoreCard!$E$3-laptop_prices3[[#This Row],[Price ($)]])/ScoreCard!$E$3*ScoreCard!$E$5</f>
        <v>2.9298345281405789</v>
      </c>
      <c r="P2401" s="5">
        <f>laptop_prices3[[#This Row],[RAM (GB)]]/ScoreCard!$F$3*ScoreCard!$F$5</f>
        <v>3.5</v>
      </c>
      <c r="Q2401" s="5">
        <f>laptop_prices3[[#This Row],[Screen Size (inch)]]/ScoreCard!$G$3*ScoreCard!$G$5</f>
        <v>1.6184971098265895</v>
      </c>
      <c r="R2401" s="5">
        <f>laptop_prices3[[#This Row],[Battery Life (hours)]]/ScoreCard!$H$3*ScoreCard!$H$5</f>
        <v>5.4833333333333334</v>
      </c>
      <c r="S2401" s="5">
        <f>ScoreCard!$I$3-laptop_prices3[[#This Row],[Weight (kg)]]/ScoreCard!$I$3*ScoreCard!$I$5</f>
        <v>1.8314285714285714</v>
      </c>
      <c r="T2401" s="6" cm="1">
        <f t="array" ref="T2401">_xlfn.IFS(laptop_prices3[[#This Row],[Storage]]="512GB SSD", 512, laptop_prices3[[#This Row],[Storage]] = "1TB SSD", 1000, laptop_prices3[[#This Row],[Storage]] = "2TB SSD", 2000, laptop_prices3[[#This Row],[Storage]]= "256GB SSD", 256, laptop_prices3[[#This Row],[Storage]] = "1TB HDD", 1000*0.7)</f>
        <v>512</v>
      </c>
      <c r="U2401" s="5">
        <f>laptop_prices3[[#This Row],[Storage Raw Value]]/ScoreCard!$J$3*ScoreCard!$J$5</f>
        <v>2.048</v>
      </c>
    </row>
    <row r="2402" spans="2:21" x14ac:dyDescent="0.2">
      <c r="B2402" s="4" cm="1">
        <f t="array" ref="B2402">SUM(laptop_prices3[[#This Row],[RAM Comp]:[Weight Comp]]+laptop_prices3[[#This Row],[Storage Comp]])</f>
        <v>24.134544728874207</v>
      </c>
      <c r="C2402">
        <v>2400</v>
      </c>
      <c r="D2402" t="s">
        <v>23</v>
      </c>
      <c r="E2402" t="s">
        <v>12</v>
      </c>
      <c r="F2402">
        <v>64</v>
      </c>
      <c r="G2402" t="s">
        <v>13</v>
      </c>
      <c r="H2402" t="s">
        <v>26</v>
      </c>
      <c r="I2402">
        <v>14</v>
      </c>
      <c r="J2402" t="s">
        <v>21</v>
      </c>
      <c r="K2402">
        <v>9.6999999999999993</v>
      </c>
      <c r="L2402">
        <v>3.21</v>
      </c>
      <c r="M2402" t="s">
        <v>30</v>
      </c>
      <c r="N2402">
        <v>1597.08</v>
      </c>
      <c r="O2402" s="5">
        <f>(ScoreCard!$E$3-laptop_prices3[[#This Row],[Price ($)]])/ScoreCard!$E$3*ScoreCard!$E$5</f>
        <v>4.2611501978186279</v>
      </c>
      <c r="P2402" s="5">
        <f>laptop_prices3[[#This Row],[RAM (GB)]]/ScoreCard!$F$3*ScoreCard!$F$5</f>
        <v>7</v>
      </c>
      <c r="Q2402" s="5">
        <f>laptop_prices3[[#This Row],[Screen Size (inch)]]/ScoreCard!$G$3*ScoreCard!$G$5</f>
        <v>1.6184971098265895</v>
      </c>
      <c r="R2402" s="5">
        <f>laptop_prices3[[#This Row],[Battery Life (hours)]]/ScoreCard!$H$3*ScoreCard!$H$5</f>
        <v>5.6583333333333323</v>
      </c>
      <c r="S2402" s="5">
        <f>ScoreCard!$I$3-laptop_prices3[[#This Row],[Weight (kg)]]/ScoreCard!$I$3*ScoreCard!$I$5</f>
        <v>1.6657142857142857</v>
      </c>
      <c r="T2402" s="6" cm="1">
        <f t="array" ref="T2402">_xlfn.IFS(laptop_prices3[[#This Row],[Storage]]="512GB SSD", 512, laptop_prices3[[#This Row],[Storage]] = "1TB SSD", 1000, laptop_prices3[[#This Row],[Storage]] = "2TB SSD", 2000, laptop_prices3[[#This Row],[Storage]]= "256GB SSD", 256, laptop_prices3[[#This Row],[Storage]] = "1TB HDD", 1000*0.7)</f>
        <v>512</v>
      </c>
      <c r="U2402" s="5">
        <f>laptop_prices3[[#This Row],[Storage Raw Value]]/ScoreCard!$J$3*ScoreCard!$J$5</f>
        <v>2.048</v>
      </c>
    </row>
    <row r="2403" spans="2:21" x14ac:dyDescent="0.2">
      <c r="B2403" s="4" cm="1">
        <f t="array" ref="B2403">SUM(laptop_prices3[[#This Row],[RAM Comp]:[Weight Comp]]+laptop_prices3[[#This Row],[Storage Comp]])</f>
        <v>43.329166666666666</v>
      </c>
      <c r="C2403">
        <v>2401</v>
      </c>
      <c r="D2403" t="s">
        <v>36</v>
      </c>
      <c r="E2403" t="s">
        <v>48</v>
      </c>
      <c r="F2403">
        <v>4</v>
      </c>
      <c r="G2403" t="s">
        <v>25</v>
      </c>
      <c r="H2403" t="s">
        <v>35</v>
      </c>
      <c r="I2403">
        <v>17.3</v>
      </c>
      <c r="J2403" t="s">
        <v>43</v>
      </c>
      <c r="K2403">
        <v>11.3</v>
      </c>
      <c r="L2403">
        <v>2.1</v>
      </c>
      <c r="M2403" t="s">
        <v>16</v>
      </c>
      <c r="N2403">
        <v>1279.81</v>
      </c>
      <c r="O2403" s="5">
        <f>(ScoreCard!$E$3-laptop_prices3[[#This Row],[Price ($)]])/ScoreCard!$E$3*ScoreCard!$E$5</f>
        <v>4.40792736410841</v>
      </c>
      <c r="P2403" s="5">
        <f>laptop_prices3[[#This Row],[RAM (GB)]]/ScoreCard!$F$3*ScoreCard!$F$5</f>
        <v>0.4375</v>
      </c>
      <c r="Q2403" s="5">
        <f>laptop_prices3[[#This Row],[Screen Size (inch)]]/ScoreCard!$G$3*ScoreCard!$G$5</f>
        <v>2</v>
      </c>
      <c r="R2403" s="5">
        <f>laptop_prices3[[#This Row],[Battery Life (hours)]]/ScoreCard!$H$3*ScoreCard!$H$5</f>
        <v>6.5916666666666677</v>
      </c>
      <c r="S2403" s="5">
        <f>ScoreCard!$I$3-laptop_prices3[[#This Row],[Weight (kg)]]/ScoreCard!$I$3*ScoreCard!$I$5</f>
        <v>2.2999999999999998</v>
      </c>
      <c r="T2403" s="6" cm="1">
        <f t="array" ref="T2403">_xlfn.IFS(laptop_prices3[[#This Row],[Storage]]="512GB SSD", 512, laptop_prices3[[#This Row],[Storage]] = "1TB SSD", 1000, laptop_prices3[[#This Row],[Storage]] = "2TB SSD", 2000, laptop_prices3[[#This Row],[Storage]]= "256GB SSD", 256, laptop_prices3[[#This Row],[Storage]] = "1TB HDD", 1000*0.7)</f>
        <v>2000</v>
      </c>
      <c r="U2403" s="5">
        <f>laptop_prices3[[#This Row],[Storage Raw Value]]/ScoreCard!$J$3*ScoreCard!$J$5</f>
        <v>8</v>
      </c>
    </row>
    <row r="2404" spans="2:21" x14ac:dyDescent="0.2">
      <c r="B2404" s="4" cm="1">
        <f t="array" ref="B2404">SUM(laptop_prices3[[#This Row],[RAM Comp]:[Weight Comp]]+laptop_prices3[[#This Row],[Storage Comp]])</f>
        <v>20.653568125516106</v>
      </c>
      <c r="C2404">
        <v>2402</v>
      </c>
      <c r="D2404" t="s">
        <v>28</v>
      </c>
      <c r="E2404" t="s">
        <v>37</v>
      </c>
      <c r="F2404">
        <v>64</v>
      </c>
      <c r="G2404" t="s">
        <v>29</v>
      </c>
      <c r="H2404" t="s">
        <v>26</v>
      </c>
      <c r="I2404">
        <v>16</v>
      </c>
      <c r="J2404" t="s">
        <v>21</v>
      </c>
      <c r="K2404">
        <v>9.3000000000000007</v>
      </c>
      <c r="L2404">
        <v>2.13</v>
      </c>
      <c r="M2404" t="s">
        <v>16</v>
      </c>
      <c r="N2404">
        <v>3644.75</v>
      </c>
      <c r="O2404" s="5">
        <f>(ScoreCard!$E$3-laptop_prices3[[#This Row],[Price ($)]])/ScoreCard!$E$3*ScoreCard!$E$5</f>
        <v>3.3138460086529458</v>
      </c>
      <c r="P2404" s="5">
        <f>laptop_prices3[[#This Row],[RAM (GB)]]/ScoreCard!$F$3*ScoreCard!$F$5</f>
        <v>7</v>
      </c>
      <c r="Q2404" s="5">
        <f>laptop_prices3[[#This Row],[Screen Size (inch)]]/ScoreCard!$G$3*ScoreCard!$G$5</f>
        <v>1.8497109826589595</v>
      </c>
      <c r="R2404" s="5">
        <f>laptop_prices3[[#This Row],[Battery Life (hours)]]/ScoreCard!$H$3*ScoreCard!$H$5</f>
        <v>5.4249999999999998</v>
      </c>
      <c r="S2404" s="5">
        <f>ScoreCard!$I$3-laptop_prices3[[#This Row],[Weight (kg)]]/ScoreCard!$I$3*ScoreCard!$I$5</f>
        <v>2.2828571428571429</v>
      </c>
      <c r="T2404" s="6" cm="1">
        <f t="array" ref="T2404">_xlfn.IFS(laptop_prices3[[#This Row],[Storage]]="512GB SSD", 512, laptop_prices3[[#This Row],[Storage]] = "1TB SSD", 1000, laptop_prices3[[#This Row],[Storage]] = "2TB SSD", 2000, laptop_prices3[[#This Row],[Storage]]= "256GB SSD", 256, laptop_prices3[[#This Row],[Storage]] = "1TB HDD", 1000*0.7)</f>
        <v>256</v>
      </c>
      <c r="U2404" s="5">
        <f>laptop_prices3[[#This Row],[Storage Raw Value]]/ScoreCard!$J$3*ScoreCard!$J$5</f>
        <v>1.024</v>
      </c>
    </row>
    <row r="2405" spans="2:21" x14ac:dyDescent="0.2">
      <c r="B2405" s="4" cm="1">
        <f t="array" ref="B2405">SUM(laptop_prices3[[#This Row],[RAM Comp]:[Weight Comp]]+laptop_prices3[[#This Row],[Storage Comp]])</f>
        <v>15.70827773190201</v>
      </c>
      <c r="C2405">
        <v>2403</v>
      </c>
      <c r="D2405" t="s">
        <v>28</v>
      </c>
      <c r="E2405" t="s">
        <v>39</v>
      </c>
      <c r="F2405">
        <v>8</v>
      </c>
      <c r="G2405" t="s">
        <v>29</v>
      </c>
      <c r="H2405" t="s">
        <v>40</v>
      </c>
      <c r="I2405">
        <v>15.6</v>
      </c>
      <c r="J2405" t="s">
        <v>43</v>
      </c>
      <c r="K2405">
        <v>11</v>
      </c>
      <c r="L2405">
        <v>1.72</v>
      </c>
      <c r="M2405" t="s">
        <v>46</v>
      </c>
      <c r="N2405">
        <v>1254.82</v>
      </c>
      <c r="O2405" s="5">
        <f>(ScoreCard!$E$3-laptop_prices3[[#This Row],[Price ($)]])/ScoreCard!$E$3*ScoreCard!$E$5</f>
        <v>4.4194883732980008</v>
      </c>
      <c r="P2405" s="5">
        <f>laptop_prices3[[#This Row],[RAM (GB)]]/ScoreCard!$F$3*ScoreCard!$F$5</f>
        <v>0.875</v>
      </c>
      <c r="Q2405" s="5">
        <f>laptop_prices3[[#This Row],[Screen Size (inch)]]/ScoreCard!$G$3*ScoreCard!$G$5</f>
        <v>1.8034682080924855</v>
      </c>
      <c r="R2405" s="5">
        <f>laptop_prices3[[#This Row],[Battery Life (hours)]]/ScoreCard!$H$3*ScoreCard!$H$5</f>
        <v>6.4166666666666661</v>
      </c>
      <c r="S2405" s="5">
        <f>ScoreCard!$I$3-laptop_prices3[[#This Row],[Weight (kg)]]/ScoreCard!$I$3*ScoreCard!$I$5</f>
        <v>2.5171428571428569</v>
      </c>
      <c r="T2405" s="6" cm="1">
        <f t="array" ref="T2405">_xlfn.IFS(laptop_prices3[[#This Row],[Storage]]="512GB SSD", 512, laptop_prices3[[#This Row],[Storage]] = "1TB SSD", 1000, laptop_prices3[[#This Row],[Storage]] = "2TB SSD", 2000, laptop_prices3[[#This Row],[Storage]]= "256GB SSD", 256, laptop_prices3[[#This Row],[Storage]] = "1TB HDD", 1000*0.7)</f>
        <v>256</v>
      </c>
      <c r="U2405" s="5">
        <f>laptop_prices3[[#This Row],[Storage Raw Value]]/ScoreCard!$J$3*ScoreCard!$J$5</f>
        <v>1.024</v>
      </c>
    </row>
    <row r="2406" spans="2:21" x14ac:dyDescent="0.2">
      <c r="B2406" s="4" cm="1">
        <f t="array" ref="B2406">SUM(laptop_prices3[[#This Row],[RAM Comp]:[Weight Comp]]+laptop_prices3[[#This Row],[Storage Comp]])</f>
        <v>44.037806220754199</v>
      </c>
      <c r="C2406">
        <v>2404</v>
      </c>
      <c r="D2406" t="s">
        <v>11</v>
      </c>
      <c r="E2406" t="s">
        <v>48</v>
      </c>
      <c r="F2406">
        <v>16</v>
      </c>
      <c r="G2406" t="s">
        <v>25</v>
      </c>
      <c r="H2406" t="s">
        <v>32</v>
      </c>
      <c r="I2406">
        <v>16</v>
      </c>
      <c r="J2406" t="s">
        <v>21</v>
      </c>
      <c r="K2406">
        <v>11.6</v>
      </c>
      <c r="L2406">
        <v>3.2</v>
      </c>
      <c r="M2406" t="s">
        <v>22</v>
      </c>
      <c r="N2406">
        <v>1972.39</v>
      </c>
      <c r="O2406" s="5">
        <f>(ScoreCard!$E$3-laptop_prices3[[#This Row],[Price ($)]])/ScoreCard!$E$3*ScoreCard!$E$5</f>
        <v>4.0875222522825938</v>
      </c>
      <c r="P2406" s="5">
        <f>laptop_prices3[[#This Row],[RAM (GB)]]/ScoreCard!$F$3*ScoreCard!$F$5</f>
        <v>1.75</v>
      </c>
      <c r="Q2406" s="5">
        <f>laptop_prices3[[#This Row],[Screen Size (inch)]]/ScoreCard!$G$3*ScoreCard!$G$5</f>
        <v>1.8497109826589595</v>
      </c>
      <c r="R2406" s="5">
        <f>laptop_prices3[[#This Row],[Battery Life (hours)]]/ScoreCard!$H$3*ScoreCard!$H$5</f>
        <v>6.7666666666666666</v>
      </c>
      <c r="S2406" s="5">
        <f>ScoreCard!$I$3-laptop_prices3[[#This Row],[Weight (kg)]]/ScoreCard!$I$3*ScoreCard!$I$5</f>
        <v>1.6714285714285713</v>
      </c>
      <c r="T2406" s="6" cm="1">
        <f t="array" ref="T2406">_xlfn.IFS(laptop_prices3[[#This Row],[Storage]]="512GB SSD", 512, laptop_prices3[[#This Row],[Storage]] = "1TB SSD", 1000, laptop_prices3[[#This Row],[Storage]] = "2TB SSD", 2000, laptop_prices3[[#This Row],[Storage]]= "256GB SSD", 256, laptop_prices3[[#This Row],[Storage]] = "1TB HDD", 1000*0.7)</f>
        <v>2000</v>
      </c>
      <c r="U2406" s="5">
        <f>laptop_prices3[[#This Row],[Storage Raw Value]]/ScoreCard!$J$3*ScoreCard!$J$5</f>
        <v>8</v>
      </c>
    </row>
    <row r="2407" spans="2:21" x14ac:dyDescent="0.2">
      <c r="B2407" s="4" cm="1">
        <f t="array" ref="B2407">SUM(laptop_prices3[[#This Row],[RAM Comp]:[Weight Comp]]+laptop_prices3[[#This Row],[Storage Comp]])</f>
        <v>26.853282411230385</v>
      </c>
      <c r="C2407">
        <v>2405</v>
      </c>
      <c r="D2407" t="s">
        <v>34</v>
      </c>
      <c r="E2407" t="s">
        <v>31</v>
      </c>
      <c r="F2407">
        <v>16</v>
      </c>
      <c r="G2407" t="s">
        <v>19</v>
      </c>
      <c r="H2407" t="s">
        <v>44</v>
      </c>
      <c r="I2407">
        <v>16</v>
      </c>
      <c r="J2407" t="s">
        <v>43</v>
      </c>
      <c r="K2407">
        <v>8.1</v>
      </c>
      <c r="L2407">
        <v>1.7</v>
      </c>
      <c r="M2407" t="s">
        <v>16</v>
      </c>
      <c r="N2407">
        <v>811.11</v>
      </c>
      <c r="O2407" s="5">
        <f>(ScoreCard!$E$3-laptop_prices3[[#This Row],[Price ($)]])/ScoreCard!$E$3*ScoreCard!$E$5</f>
        <v>4.6247598974081869</v>
      </c>
      <c r="P2407" s="5">
        <f>laptop_prices3[[#This Row],[RAM (GB)]]/ScoreCard!$F$3*ScoreCard!$F$5</f>
        <v>1.75</v>
      </c>
      <c r="Q2407" s="5">
        <f>laptop_prices3[[#This Row],[Screen Size (inch)]]/ScoreCard!$G$3*ScoreCard!$G$5</f>
        <v>1.8497109826589595</v>
      </c>
      <c r="R2407" s="5">
        <f>laptop_prices3[[#This Row],[Battery Life (hours)]]/ScoreCard!$H$3*ScoreCard!$H$5</f>
        <v>4.7249999999999996</v>
      </c>
      <c r="S2407" s="5">
        <f>ScoreCard!$I$3-laptop_prices3[[#This Row],[Weight (kg)]]/ScoreCard!$I$3*ScoreCard!$I$5</f>
        <v>2.5285714285714285</v>
      </c>
      <c r="T2407" s="6" cm="1">
        <f t="array" ref="T2407">_xlfn.IFS(laptop_prices3[[#This Row],[Storage]]="512GB SSD", 512, laptop_prices3[[#This Row],[Storage]] = "1TB SSD", 1000, laptop_prices3[[#This Row],[Storage]] = "2TB SSD", 2000, laptop_prices3[[#This Row],[Storage]]= "256GB SSD", 256, laptop_prices3[[#This Row],[Storage]] = "1TB HDD", 1000*0.7)</f>
        <v>1000</v>
      </c>
      <c r="U2407" s="5">
        <f>laptop_prices3[[#This Row],[Storage Raw Value]]/ScoreCard!$J$3*ScoreCard!$J$5</f>
        <v>4</v>
      </c>
    </row>
    <row r="2408" spans="2:21" x14ac:dyDescent="0.2">
      <c r="B2408" s="4" cm="1">
        <f t="array" ref="B2408">SUM(laptop_prices3[[#This Row],[RAM Comp]:[Weight Comp]]+laptop_prices3[[#This Row],[Storage Comp]])</f>
        <v>40.120730112854389</v>
      </c>
      <c r="C2408">
        <v>2406</v>
      </c>
      <c r="D2408" t="s">
        <v>47</v>
      </c>
      <c r="E2408" t="s">
        <v>31</v>
      </c>
      <c r="F2408">
        <v>4</v>
      </c>
      <c r="G2408" t="s">
        <v>25</v>
      </c>
      <c r="H2408" t="s">
        <v>32</v>
      </c>
      <c r="I2408">
        <v>15.6</v>
      </c>
      <c r="J2408" t="s">
        <v>27</v>
      </c>
      <c r="K2408">
        <v>5.5</v>
      </c>
      <c r="L2408">
        <v>1.45</v>
      </c>
      <c r="M2408" t="s">
        <v>22</v>
      </c>
      <c r="N2408">
        <v>1769.63</v>
      </c>
      <c r="O2408" s="5">
        <f>(ScoreCard!$E$3-laptop_prices3[[#This Row],[Price ($)]])/ScoreCard!$E$3*ScoreCard!$E$5</f>
        <v>4.1813241819857367</v>
      </c>
      <c r="P2408" s="5">
        <f>laptop_prices3[[#This Row],[RAM (GB)]]/ScoreCard!$F$3*ScoreCard!$F$5</f>
        <v>0.4375</v>
      </c>
      <c r="Q2408" s="5">
        <f>laptop_prices3[[#This Row],[Screen Size (inch)]]/ScoreCard!$G$3*ScoreCard!$G$5</f>
        <v>1.8034682080924855</v>
      </c>
      <c r="R2408" s="5">
        <f>laptop_prices3[[#This Row],[Battery Life (hours)]]/ScoreCard!$H$3*ScoreCard!$H$5</f>
        <v>3.208333333333333</v>
      </c>
      <c r="S2408" s="5">
        <f>ScoreCard!$I$3-laptop_prices3[[#This Row],[Weight (kg)]]/ScoreCard!$I$3*ScoreCard!$I$5</f>
        <v>2.6714285714285717</v>
      </c>
      <c r="T2408" s="6" cm="1">
        <f t="array" ref="T2408">_xlfn.IFS(laptop_prices3[[#This Row],[Storage]]="512GB SSD", 512, laptop_prices3[[#This Row],[Storage]] = "1TB SSD", 1000, laptop_prices3[[#This Row],[Storage]] = "2TB SSD", 2000, laptop_prices3[[#This Row],[Storage]]= "256GB SSD", 256, laptop_prices3[[#This Row],[Storage]] = "1TB HDD", 1000*0.7)</f>
        <v>2000</v>
      </c>
      <c r="U2408" s="5">
        <f>laptop_prices3[[#This Row],[Storage Raw Value]]/ScoreCard!$J$3*ScoreCard!$J$5</f>
        <v>8</v>
      </c>
    </row>
    <row r="2409" spans="2:21" x14ac:dyDescent="0.2">
      <c r="B2409" s="4" cm="1">
        <f t="array" ref="B2409">SUM(laptop_prices3[[#This Row],[RAM Comp]:[Weight Comp]]+laptop_prices3[[#This Row],[Storage Comp]])</f>
        <v>23.083996696944673</v>
      </c>
      <c r="C2409">
        <v>2407</v>
      </c>
      <c r="D2409" t="s">
        <v>38</v>
      </c>
      <c r="E2409" t="s">
        <v>12</v>
      </c>
      <c r="F2409">
        <v>32</v>
      </c>
      <c r="G2409" t="s">
        <v>42</v>
      </c>
      <c r="H2409" t="s">
        <v>32</v>
      </c>
      <c r="I2409">
        <v>16</v>
      </c>
      <c r="J2409" t="s">
        <v>15</v>
      </c>
      <c r="K2409">
        <v>7.2</v>
      </c>
      <c r="L2409">
        <v>2.04</v>
      </c>
      <c r="M2409" t="s">
        <v>16</v>
      </c>
      <c r="N2409">
        <v>1457.63</v>
      </c>
      <c r="O2409" s="5">
        <f>(ScoreCard!$E$3-laptop_prices3[[#This Row],[Price ($)]])/ScoreCard!$E$3*ScoreCard!$E$5</f>
        <v>4.3256633123239716</v>
      </c>
      <c r="P2409" s="5">
        <f>laptop_prices3[[#This Row],[RAM (GB)]]/ScoreCard!$F$3*ScoreCard!$F$5</f>
        <v>3.5</v>
      </c>
      <c r="Q2409" s="5">
        <f>laptop_prices3[[#This Row],[Screen Size (inch)]]/ScoreCard!$G$3*ScoreCard!$G$5</f>
        <v>1.8497109826589595</v>
      </c>
      <c r="R2409" s="5">
        <f>laptop_prices3[[#This Row],[Battery Life (hours)]]/ScoreCard!$H$3*ScoreCard!$H$5</f>
        <v>4.2</v>
      </c>
      <c r="S2409" s="5">
        <f>ScoreCard!$I$3-laptop_prices3[[#This Row],[Weight (kg)]]/ScoreCard!$I$3*ScoreCard!$I$5</f>
        <v>2.3342857142857145</v>
      </c>
      <c r="T2409" s="6" cm="1">
        <f t="array" ref="T2409">_xlfn.IFS(laptop_prices3[[#This Row],[Storage]]="512GB SSD", 512, laptop_prices3[[#This Row],[Storage]] = "1TB SSD", 1000, laptop_prices3[[#This Row],[Storage]] = "2TB SSD", 2000, laptop_prices3[[#This Row],[Storage]]= "256GB SSD", 256, laptop_prices3[[#This Row],[Storage]] = "1TB HDD", 1000*0.7)</f>
        <v>700</v>
      </c>
      <c r="U2409" s="5">
        <f>laptop_prices3[[#This Row],[Storage Raw Value]]/ScoreCard!$J$3*ScoreCard!$J$5</f>
        <v>2.8</v>
      </c>
    </row>
    <row r="2410" spans="2:21" x14ac:dyDescent="0.2">
      <c r="B2410" s="4" cm="1">
        <f t="array" ref="B2410">SUM(laptop_prices3[[#This Row],[RAM Comp]:[Weight Comp]]+laptop_prices3[[#This Row],[Storage Comp]])</f>
        <v>19.214782824112302</v>
      </c>
      <c r="C2410">
        <v>2408</v>
      </c>
      <c r="D2410" t="s">
        <v>17</v>
      </c>
      <c r="E2410" t="s">
        <v>12</v>
      </c>
      <c r="F2410">
        <v>16</v>
      </c>
      <c r="G2410" t="s">
        <v>13</v>
      </c>
      <c r="H2410" t="s">
        <v>35</v>
      </c>
      <c r="I2410">
        <v>14</v>
      </c>
      <c r="J2410" t="s">
        <v>27</v>
      </c>
      <c r="K2410">
        <v>9.6</v>
      </c>
      <c r="L2410">
        <v>2.5299999999999998</v>
      </c>
      <c r="M2410" t="s">
        <v>46</v>
      </c>
      <c r="N2410">
        <v>2423.96</v>
      </c>
      <c r="O2410" s="5">
        <f>(ScoreCard!$E$3-laptop_prices3[[#This Row],[Price ($)]])/ScoreCard!$E$3*ScoreCard!$E$5</f>
        <v>3.8786144923888859</v>
      </c>
      <c r="P2410" s="5">
        <f>laptop_prices3[[#This Row],[RAM (GB)]]/ScoreCard!$F$3*ScoreCard!$F$5</f>
        <v>1.75</v>
      </c>
      <c r="Q2410" s="5">
        <f>laptop_prices3[[#This Row],[Screen Size (inch)]]/ScoreCard!$G$3*ScoreCard!$G$5</f>
        <v>1.6184971098265895</v>
      </c>
      <c r="R2410" s="5">
        <f>laptop_prices3[[#This Row],[Battery Life (hours)]]/ScoreCard!$H$3*ScoreCard!$H$5</f>
        <v>5.6</v>
      </c>
      <c r="S2410" s="5">
        <f>ScoreCard!$I$3-laptop_prices3[[#This Row],[Weight (kg)]]/ScoreCard!$I$3*ScoreCard!$I$5</f>
        <v>2.0542857142857143</v>
      </c>
      <c r="T2410" s="6" cm="1">
        <f t="array" ref="T2410">_xlfn.IFS(laptop_prices3[[#This Row],[Storage]]="512GB SSD", 512, laptop_prices3[[#This Row],[Storage]] = "1TB SSD", 1000, laptop_prices3[[#This Row],[Storage]] = "2TB SSD", 2000, laptop_prices3[[#This Row],[Storage]]= "256GB SSD", 256, laptop_prices3[[#This Row],[Storage]] = "1TB HDD", 1000*0.7)</f>
        <v>512</v>
      </c>
      <c r="U2410" s="5">
        <f>laptop_prices3[[#This Row],[Storage Raw Value]]/ScoreCard!$J$3*ScoreCard!$J$5</f>
        <v>2.048</v>
      </c>
    </row>
    <row r="2411" spans="2:21" x14ac:dyDescent="0.2">
      <c r="B2411" s="4" cm="1">
        <f t="array" ref="B2411">SUM(laptop_prices3[[#This Row],[RAM Comp]:[Weight Comp]]+laptop_prices3[[#This Row],[Storage Comp]])</f>
        <v>43.892782824112309</v>
      </c>
      <c r="C2411">
        <v>2409</v>
      </c>
      <c r="D2411" t="s">
        <v>33</v>
      </c>
      <c r="E2411" t="s">
        <v>31</v>
      </c>
      <c r="F2411">
        <v>32</v>
      </c>
      <c r="G2411" t="s">
        <v>25</v>
      </c>
      <c r="H2411" t="s">
        <v>44</v>
      </c>
      <c r="I2411">
        <v>14</v>
      </c>
      <c r="J2411" t="s">
        <v>15</v>
      </c>
      <c r="K2411">
        <v>7.2</v>
      </c>
      <c r="L2411">
        <v>1.62</v>
      </c>
      <c r="M2411" t="s">
        <v>46</v>
      </c>
      <c r="N2411">
        <v>995.68</v>
      </c>
      <c r="O2411" s="5">
        <f>(ScoreCard!$E$3-laptop_prices3[[#This Row],[Price ($)]])/ScoreCard!$E$3*ScoreCard!$E$5</f>
        <v>4.539373124053931</v>
      </c>
      <c r="P2411" s="5">
        <f>laptop_prices3[[#This Row],[RAM (GB)]]/ScoreCard!$F$3*ScoreCard!$F$5</f>
        <v>3.5</v>
      </c>
      <c r="Q2411" s="5">
        <f>laptop_prices3[[#This Row],[Screen Size (inch)]]/ScoreCard!$G$3*ScoreCard!$G$5</f>
        <v>1.6184971098265895</v>
      </c>
      <c r="R2411" s="5">
        <f>laptop_prices3[[#This Row],[Battery Life (hours)]]/ScoreCard!$H$3*ScoreCard!$H$5</f>
        <v>4.2</v>
      </c>
      <c r="S2411" s="5">
        <f>ScoreCard!$I$3-laptop_prices3[[#This Row],[Weight (kg)]]/ScoreCard!$I$3*ScoreCard!$I$5</f>
        <v>2.5742857142857143</v>
      </c>
      <c r="T2411" s="6" cm="1">
        <f t="array" ref="T2411">_xlfn.IFS(laptop_prices3[[#This Row],[Storage]]="512GB SSD", 512, laptop_prices3[[#This Row],[Storage]] = "1TB SSD", 1000, laptop_prices3[[#This Row],[Storage]] = "2TB SSD", 2000, laptop_prices3[[#This Row],[Storage]]= "256GB SSD", 256, laptop_prices3[[#This Row],[Storage]] = "1TB HDD", 1000*0.7)</f>
        <v>2000</v>
      </c>
      <c r="U2411" s="5">
        <f>laptop_prices3[[#This Row],[Storage Raw Value]]/ScoreCard!$J$3*ScoreCard!$J$5</f>
        <v>8</v>
      </c>
    </row>
    <row r="2412" spans="2:21" x14ac:dyDescent="0.2">
      <c r="B2412" s="4" cm="1">
        <f t="array" ref="B2412">SUM(laptop_prices3[[#This Row],[RAM Comp]:[Weight Comp]]+laptop_prices3[[#This Row],[Storage Comp]])</f>
        <v>45.183020919350398</v>
      </c>
      <c r="C2412">
        <v>2410</v>
      </c>
      <c r="D2412" t="s">
        <v>23</v>
      </c>
      <c r="E2412" t="s">
        <v>48</v>
      </c>
      <c r="F2412">
        <v>32</v>
      </c>
      <c r="G2412" t="s">
        <v>25</v>
      </c>
      <c r="H2412" t="s">
        <v>32</v>
      </c>
      <c r="I2412">
        <v>14</v>
      </c>
      <c r="J2412" t="s">
        <v>27</v>
      </c>
      <c r="K2412">
        <v>9.5</v>
      </c>
      <c r="L2412">
        <v>1.71</v>
      </c>
      <c r="M2412" t="s">
        <v>16</v>
      </c>
      <c r="N2412">
        <v>3186.93</v>
      </c>
      <c r="O2412" s="5">
        <f>(ScoreCard!$E$3-laptop_prices3[[#This Row],[Price ($)]])/ScoreCard!$E$3*ScoreCard!$E$5</f>
        <v>3.5256451774075948</v>
      </c>
      <c r="P2412" s="5">
        <f>laptop_prices3[[#This Row],[RAM (GB)]]/ScoreCard!$F$3*ScoreCard!$F$5</f>
        <v>3.5</v>
      </c>
      <c r="Q2412" s="5">
        <f>laptop_prices3[[#This Row],[Screen Size (inch)]]/ScoreCard!$G$3*ScoreCard!$G$5</f>
        <v>1.6184971098265895</v>
      </c>
      <c r="R2412" s="5">
        <f>laptop_prices3[[#This Row],[Battery Life (hours)]]/ScoreCard!$H$3*ScoreCard!$H$5</f>
        <v>5.5416666666666661</v>
      </c>
      <c r="S2412" s="5">
        <f>ScoreCard!$I$3-laptop_prices3[[#This Row],[Weight (kg)]]/ScoreCard!$I$3*ScoreCard!$I$5</f>
        <v>2.5228571428571431</v>
      </c>
      <c r="T2412" s="6" cm="1">
        <f t="array" ref="T2412">_xlfn.IFS(laptop_prices3[[#This Row],[Storage]]="512GB SSD", 512, laptop_prices3[[#This Row],[Storage]] = "1TB SSD", 1000, laptop_prices3[[#This Row],[Storage]] = "2TB SSD", 2000, laptop_prices3[[#This Row],[Storage]]= "256GB SSD", 256, laptop_prices3[[#This Row],[Storage]] = "1TB HDD", 1000*0.7)</f>
        <v>2000</v>
      </c>
      <c r="U2412" s="5">
        <f>laptop_prices3[[#This Row],[Storage Raw Value]]/ScoreCard!$J$3*ScoreCard!$J$5</f>
        <v>8</v>
      </c>
    </row>
    <row r="2413" spans="2:21" x14ac:dyDescent="0.2">
      <c r="B2413" s="4" cm="1">
        <f t="array" ref="B2413">SUM(laptop_prices3[[#This Row],[RAM Comp]:[Weight Comp]]+laptop_prices3[[#This Row],[Storage Comp]])</f>
        <v>21.29540187173135</v>
      </c>
      <c r="C2413">
        <v>2411</v>
      </c>
      <c r="D2413" t="s">
        <v>45</v>
      </c>
      <c r="E2413" t="s">
        <v>41</v>
      </c>
      <c r="F2413">
        <v>16</v>
      </c>
      <c r="G2413" t="s">
        <v>42</v>
      </c>
      <c r="H2413" t="s">
        <v>20</v>
      </c>
      <c r="I2413">
        <v>14</v>
      </c>
      <c r="J2413" t="s">
        <v>27</v>
      </c>
      <c r="K2413">
        <v>8.5</v>
      </c>
      <c r="L2413">
        <v>3.03</v>
      </c>
      <c r="M2413" t="s">
        <v>30</v>
      </c>
      <c r="N2413">
        <v>2814.32</v>
      </c>
      <c r="O2413" s="5">
        <f>(ScoreCard!$E$3-laptop_prices3[[#This Row],[Price ($)]])/ScoreCard!$E$3*ScoreCard!$E$5</f>
        <v>3.6980240343157029</v>
      </c>
      <c r="P2413" s="5">
        <f>laptop_prices3[[#This Row],[RAM (GB)]]/ScoreCard!$F$3*ScoreCard!$F$5</f>
        <v>1.75</v>
      </c>
      <c r="Q2413" s="5">
        <f>laptop_prices3[[#This Row],[Screen Size (inch)]]/ScoreCard!$G$3*ScoreCard!$G$5</f>
        <v>1.6184971098265895</v>
      </c>
      <c r="R2413" s="5">
        <f>laptop_prices3[[#This Row],[Battery Life (hours)]]/ScoreCard!$H$3*ScoreCard!$H$5</f>
        <v>4.9583333333333339</v>
      </c>
      <c r="S2413" s="5">
        <f>ScoreCard!$I$3-laptop_prices3[[#This Row],[Weight (kg)]]/ScoreCard!$I$3*ScoreCard!$I$5</f>
        <v>1.7685714285714287</v>
      </c>
      <c r="T2413" s="6" cm="1">
        <f t="array" ref="T2413">_xlfn.IFS(laptop_prices3[[#This Row],[Storage]]="512GB SSD", 512, laptop_prices3[[#This Row],[Storage]] = "1TB SSD", 1000, laptop_prices3[[#This Row],[Storage]] = "2TB SSD", 2000, laptop_prices3[[#This Row],[Storage]]= "256GB SSD", 256, laptop_prices3[[#This Row],[Storage]] = "1TB HDD", 1000*0.7)</f>
        <v>700</v>
      </c>
      <c r="U2413" s="5">
        <f>laptop_prices3[[#This Row],[Storage Raw Value]]/ScoreCard!$J$3*ScoreCard!$J$5</f>
        <v>2.8</v>
      </c>
    </row>
    <row r="2414" spans="2:21" x14ac:dyDescent="0.2">
      <c r="B2414" s="4" cm="1">
        <f t="array" ref="B2414">SUM(laptop_prices3[[#This Row],[RAM Comp]:[Weight Comp]]+laptop_prices3[[#This Row],[Storage Comp]])</f>
        <v>40.614234792182771</v>
      </c>
      <c r="C2414">
        <v>2412</v>
      </c>
      <c r="D2414" t="s">
        <v>11</v>
      </c>
      <c r="E2414" t="s">
        <v>37</v>
      </c>
      <c r="F2414">
        <v>8</v>
      </c>
      <c r="G2414" t="s">
        <v>25</v>
      </c>
      <c r="H2414" t="s">
        <v>35</v>
      </c>
      <c r="I2414">
        <v>16</v>
      </c>
      <c r="J2414" t="s">
        <v>27</v>
      </c>
      <c r="K2414">
        <v>6.8</v>
      </c>
      <c r="L2414">
        <v>2.76</v>
      </c>
      <c r="M2414" t="s">
        <v>46</v>
      </c>
      <c r="N2414">
        <v>4385.07</v>
      </c>
      <c r="O2414" s="5">
        <f>(ScoreCard!$E$3-laptop_prices3[[#This Row],[Price ($)]])/ScoreCard!$E$3*ScoreCard!$E$5</f>
        <v>2.9713551593837089</v>
      </c>
      <c r="P2414" s="5">
        <f>laptop_prices3[[#This Row],[RAM (GB)]]/ScoreCard!$F$3*ScoreCard!$F$5</f>
        <v>0.875</v>
      </c>
      <c r="Q2414" s="5">
        <f>laptop_prices3[[#This Row],[Screen Size (inch)]]/ScoreCard!$G$3*ScoreCard!$G$5</f>
        <v>1.8497109826589595</v>
      </c>
      <c r="R2414" s="5">
        <f>laptop_prices3[[#This Row],[Battery Life (hours)]]/ScoreCard!$H$3*ScoreCard!$H$5</f>
        <v>3.9666666666666668</v>
      </c>
      <c r="S2414" s="5">
        <f>ScoreCard!$I$3-laptop_prices3[[#This Row],[Weight (kg)]]/ScoreCard!$I$3*ScoreCard!$I$5</f>
        <v>1.922857142857143</v>
      </c>
      <c r="T2414" s="6" cm="1">
        <f t="array" ref="T2414">_xlfn.IFS(laptop_prices3[[#This Row],[Storage]]="512GB SSD", 512, laptop_prices3[[#This Row],[Storage]] = "1TB SSD", 1000, laptop_prices3[[#This Row],[Storage]] = "2TB SSD", 2000, laptop_prices3[[#This Row],[Storage]]= "256GB SSD", 256, laptop_prices3[[#This Row],[Storage]] = "1TB HDD", 1000*0.7)</f>
        <v>2000</v>
      </c>
      <c r="U2414" s="5">
        <f>laptop_prices3[[#This Row],[Storage Raw Value]]/ScoreCard!$J$3*ScoreCard!$J$5</f>
        <v>8</v>
      </c>
    </row>
    <row r="2415" spans="2:21" x14ac:dyDescent="0.2">
      <c r="B2415" s="4" cm="1">
        <f t="array" ref="B2415">SUM(laptop_prices3[[#This Row],[RAM Comp]:[Weight Comp]]+laptop_prices3[[#This Row],[Storage Comp]])</f>
        <v>33.758286540049546</v>
      </c>
      <c r="C2415">
        <v>2413</v>
      </c>
      <c r="D2415" t="s">
        <v>45</v>
      </c>
      <c r="E2415" t="s">
        <v>31</v>
      </c>
      <c r="F2415">
        <v>64</v>
      </c>
      <c r="G2415" t="s">
        <v>19</v>
      </c>
      <c r="H2415" t="s">
        <v>26</v>
      </c>
      <c r="I2415">
        <v>13.3</v>
      </c>
      <c r="J2415" t="s">
        <v>15</v>
      </c>
      <c r="K2415">
        <v>11.1</v>
      </c>
      <c r="L2415">
        <v>1.32</v>
      </c>
      <c r="M2415" t="s">
        <v>22</v>
      </c>
      <c r="N2415">
        <v>2363.7600000000002</v>
      </c>
      <c r="O2415" s="5">
        <f>(ScoreCard!$E$3-laptop_prices3[[#This Row],[Price ($)]])/ScoreCard!$E$3*ScoreCard!$E$5</f>
        <v>3.9064645425374818</v>
      </c>
      <c r="P2415" s="5">
        <f>laptop_prices3[[#This Row],[RAM (GB)]]/ScoreCard!$F$3*ScoreCard!$F$5</f>
        <v>7</v>
      </c>
      <c r="Q2415" s="5">
        <f>laptop_prices3[[#This Row],[Screen Size (inch)]]/ScoreCard!$G$3*ScoreCard!$G$5</f>
        <v>1.5375722543352601</v>
      </c>
      <c r="R2415" s="5">
        <f>laptop_prices3[[#This Row],[Battery Life (hours)]]/ScoreCard!$H$3*ScoreCard!$H$5</f>
        <v>6.4749999999999996</v>
      </c>
      <c r="S2415" s="5">
        <f>ScoreCard!$I$3-laptop_prices3[[#This Row],[Weight (kg)]]/ScoreCard!$I$3*ScoreCard!$I$5</f>
        <v>2.7457142857142856</v>
      </c>
      <c r="T2415" s="6" cm="1">
        <f t="array" ref="T2415">_xlfn.IFS(laptop_prices3[[#This Row],[Storage]]="512GB SSD", 512, laptop_prices3[[#This Row],[Storage]] = "1TB SSD", 1000, laptop_prices3[[#This Row],[Storage]] = "2TB SSD", 2000, laptop_prices3[[#This Row],[Storage]]= "256GB SSD", 256, laptop_prices3[[#This Row],[Storage]] = "1TB HDD", 1000*0.7)</f>
        <v>1000</v>
      </c>
      <c r="U2415" s="5">
        <f>laptop_prices3[[#This Row],[Storage Raw Value]]/ScoreCard!$J$3*ScoreCard!$J$5</f>
        <v>4</v>
      </c>
    </row>
    <row r="2416" spans="2:21" x14ac:dyDescent="0.2">
      <c r="B2416" s="4" cm="1">
        <f t="array" ref="B2416">SUM(laptop_prices3[[#This Row],[RAM Comp]:[Weight Comp]]+laptop_prices3[[#This Row],[Storage Comp]])</f>
        <v>26.171949490778971</v>
      </c>
      <c r="C2416">
        <v>2414</v>
      </c>
      <c r="D2416" t="s">
        <v>47</v>
      </c>
      <c r="E2416" t="s">
        <v>39</v>
      </c>
      <c r="F2416">
        <v>4</v>
      </c>
      <c r="G2416" t="s">
        <v>19</v>
      </c>
      <c r="H2416" t="s">
        <v>26</v>
      </c>
      <c r="I2416">
        <v>14</v>
      </c>
      <c r="J2416" t="s">
        <v>43</v>
      </c>
      <c r="K2416">
        <v>9.5</v>
      </c>
      <c r="L2416">
        <v>1.62</v>
      </c>
      <c r="M2416" t="s">
        <v>30</v>
      </c>
      <c r="N2416">
        <v>1248.24</v>
      </c>
      <c r="O2416" s="5">
        <f>(ScoreCard!$E$3-laptop_prices3[[#This Row],[Price ($)]])/ScoreCard!$E$3*ScoreCard!$E$5</f>
        <v>4.4225324485468009</v>
      </c>
      <c r="P2416" s="5">
        <f>laptop_prices3[[#This Row],[RAM (GB)]]/ScoreCard!$F$3*ScoreCard!$F$5</f>
        <v>0.4375</v>
      </c>
      <c r="Q2416" s="5">
        <f>laptop_prices3[[#This Row],[Screen Size (inch)]]/ScoreCard!$G$3*ScoreCard!$G$5</f>
        <v>1.6184971098265895</v>
      </c>
      <c r="R2416" s="5">
        <f>laptop_prices3[[#This Row],[Battery Life (hours)]]/ScoreCard!$H$3*ScoreCard!$H$5</f>
        <v>5.5416666666666661</v>
      </c>
      <c r="S2416" s="5">
        <f>ScoreCard!$I$3-laptop_prices3[[#This Row],[Weight (kg)]]/ScoreCard!$I$3*ScoreCard!$I$5</f>
        <v>2.5742857142857143</v>
      </c>
      <c r="T2416" s="6" cm="1">
        <f t="array" ref="T2416">_xlfn.IFS(laptop_prices3[[#This Row],[Storage]]="512GB SSD", 512, laptop_prices3[[#This Row],[Storage]] = "1TB SSD", 1000, laptop_prices3[[#This Row],[Storage]] = "2TB SSD", 2000, laptop_prices3[[#This Row],[Storage]]= "256GB SSD", 256, laptop_prices3[[#This Row],[Storage]] = "1TB HDD", 1000*0.7)</f>
        <v>1000</v>
      </c>
      <c r="U2416" s="5">
        <f>laptop_prices3[[#This Row],[Storage Raw Value]]/ScoreCard!$J$3*ScoreCard!$J$5</f>
        <v>4</v>
      </c>
    </row>
    <row r="2417" spans="2:21" x14ac:dyDescent="0.2">
      <c r="B2417" s="4" cm="1">
        <f t="array" ref="B2417">SUM(laptop_prices3[[#This Row],[RAM Comp]:[Weight Comp]]+laptop_prices3[[#This Row],[Storage Comp]])</f>
        <v>26.736904761904761</v>
      </c>
      <c r="C2417">
        <v>2415</v>
      </c>
      <c r="D2417" t="s">
        <v>45</v>
      </c>
      <c r="E2417" t="s">
        <v>18</v>
      </c>
      <c r="F2417">
        <v>64</v>
      </c>
      <c r="G2417" t="s">
        <v>42</v>
      </c>
      <c r="H2417" t="s">
        <v>40</v>
      </c>
      <c r="I2417">
        <v>17.3</v>
      </c>
      <c r="J2417" t="s">
        <v>27</v>
      </c>
      <c r="K2417">
        <v>7.9</v>
      </c>
      <c r="L2417">
        <v>2.75</v>
      </c>
      <c r="M2417" t="s">
        <v>22</v>
      </c>
      <c r="N2417">
        <v>4450.74</v>
      </c>
      <c r="O2417" s="5">
        <f>(ScoreCard!$E$3-laptop_prices3[[#This Row],[Price ($)]])/ScoreCard!$E$3*ScoreCard!$E$5</f>
        <v>2.9409745482000171</v>
      </c>
      <c r="P2417" s="5">
        <f>laptop_prices3[[#This Row],[RAM (GB)]]/ScoreCard!$F$3*ScoreCard!$F$5</f>
        <v>7</v>
      </c>
      <c r="Q2417" s="5">
        <f>laptop_prices3[[#This Row],[Screen Size (inch)]]/ScoreCard!$G$3*ScoreCard!$G$5</f>
        <v>2</v>
      </c>
      <c r="R2417" s="5">
        <f>laptop_prices3[[#This Row],[Battery Life (hours)]]/ScoreCard!$H$3*ScoreCard!$H$5</f>
        <v>4.6083333333333334</v>
      </c>
      <c r="S2417" s="5">
        <f>ScoreCard!$I$3-laptop_prices3[[#This Row],[Weight (kg)]]/ScoreCard!$I$3*ScoreCard!$I$5</f>
        <v>1.9285714285714286</v>
      </c>
      <c r="T2417" s="6" cm="1">
        <f t="array" ref="T2417">_xlfn.IFS(laptop_prices3[[#This Row],[Storage]]="512GB SSD", 512, laptop_prices3[[#This Row],[Storage]] = "1TB SSD", 1000, laptop_prices3[[#This Row],[Storage]] = "2TB SSD", 2000, laptop_prices3[[#This Row],[Storage]]= "256GB SSD", 256, laptop_prices3[[#This Row],[Storage]] = "1TB HDD", 1000*0.7)</f>
        <v>700</v>
      </c>
      <c r="U2417" s="5">
        <f>laptop_prices3[[#This Row],[Storage Raw Value]]/ScoreCard!$J$3*ScoreCard!$J$5</f>
        <v>2.8</v>
      </c>
    </row>
    <row r="2418" spans="2:21" x14ac:dyDescent="0.2">
      <c r="B2418" s="4" cm="1">
        <f t="array" ref="B2418">SUM(laptop_prices3[[#This Row],[RAM Comp]:[Weight Comp]]+laptop_prices3[[#This Row],[Storage Comp]])</f>
        <v>13.347738921001927</v>
      </c>
      <c r="C2418">
        <v>2416</v>
      </c>
      <c r="D2418" t="s">
        <v>17</v>
      </c>
      <c r="E2418" t="s">
        <v>24</v>
      </c>
      <c r="F2418">
        <v>4</v>
      </c>
      <c r="G2418" t="s">
        <v>29</v>
      </c>
      <c r="H2418" t="s">
        <v>20</v>
      </c>
      <c r="I2418">
        <v>13.3</v>
      </c>
      <c r="J2418" t="s">
        <v>15</v>
      </c>
      <c r="K2418">
        <v>8.6</v>
      </c>
      <c r="L2418">
        <v>2.17</v>
      </c>
      <c r="M2418" t="s">
        <v>46</v>
      </c>
      <c r="N2418">
        <v>1727.2</v>
      </c>
      <c r="O2418" s="5">
        <f>(ScoreCard!$E$3-laptop_prices3[[#This Row],[Price ($)]])/ScoreCard!$E$3*ScoreCard!$E$5</f>
        <v>4.2009533784609001</v>
      </c>
      <c r="P2418" s="5">
        <f>laptop_prices3[[#This Row],[RAM (GB)]]/ScoreCard!$F$3*ScoreCard!$F$5</f>
        <v>0.4375</v>
      </c>
      <c r="Q2418" s="5">
        <f>laptop_prices3[[#This Row],[Screen Size (inch)]]/ScoreCard!$G$3*ScoreCard!$G$5</f>
        <v>1.5375722543352601</v>
      </c>
      <c r="R2418" s="5">
        <f>laptop_prices3[[#This Row],[Battery Life (hours)]]/ScoreCard!$H$3*ScoreCard!$H$5</f>
        <v>5.0166666666666666</v>
      </c>
      <c r="S2418" s="5">
        <f>ScoreCard!$I$3-laptop_prices3[[#This Row],[Weight (kg)]]/ScoreCard!$I$3*ScoreCard!$I$5</f>
        <v>2.2599999999999998</v>
      </c>
      <c r="T2418" s="6" cm="1">
        <f t="array" ref="T2418">_xlfn.IFS(laptop_prices3[[#This Row],[Storage]]="512GB SSD", 512, laptop_prices3[[#This Row],[Storage]] = "1TB SSD", 1000, laptop_prices3[[#This Row],[Storage]] = "2TB SSD", 2000, laptop_prices3[[#This Row],[Storage]]= "256GB SSD", 256, laptop_prices3[[#This Row],[Storage]] = "1TB HDD", 1000*0.7)</f>
        <v>256</v>
      </c>
      <c r="U2418" s="5">
        <f>laptop_prices3[[#This Row],[Storage Raw Value]]/ScoreCard!$J$3*ScoreCard!$J$5</f>
        <v>1.024</v>
      </c>
    </row>
    <row r="2419" spans="2:21" x14ac:dyDescent="0.2">
      <c r="B2419" s="4" cm="1">
        <f t="array" ref="B2419">SUM(laptop_prices3[[#This Row],[RAM Comp]:[Weight Comp]]+laptop_prices3[[#This Row],[Storage Comp]])</f>
        <v>43.905134874759149</v>
      </c>
      <c r="C2419">
        <v>2417</v>
      </c>
      <c r="D2419" t="s">
        <v>36</v>
      </c>
      <c r="E2419" t="s">
        <v>12</v>
      </c>
      <c r="F2419">
        <v>16</v>
      </c>
      <c r="G2419" t="s">
        <v>25</v>
      </c>
      <c r="H2419" t="s">
        <v>35</v>
      </c>
      <c r="I2419">
        <v>15.6</v>
      </c>
      <c r="J2419" t="s">
        <v>43</v>
      </c>
      <c r="K2419">
        <v>10.1</v>
      </c>
      <c r="L2419">
        <v>1.82</v>
      </c>
      <c r="M2419" t="s">
        <v>22</v>
      </c>
      <c r="N2419">
        <v>1009.08</v>
      </c>
      <c r="O2419" s="5">
        <f>(ScoreCard!$E$3-laptop_prices3[[#This Row],[Price ($)]])/ScoreCard!$E$3*ScoreCard!$E$5</f>
        <v>4.5331739434560712</v>
      </c>
      <c r="P2419" s="5">
        <f>laptop_prices3[[#This Row],[RAM (GB)]]/ScoreCard!$F$3*ScoreCard!$F$5</f>
        <v>1.75</v>
      </c>
      <c r="Q2419" s="5">
        <f>laptop_prices3[[#This Row],[Screen Size (inch)]]/ScoreCard!$G$3*ScoreCard!$G$5</f>
        <v>1.8034682080924855</v>
      </c>
      <c r="R2419" s="5">
        <f>laptop_prices3[[#This Row],[Battery Life (hours)]]/ScoreCard!$H$3*ScoreCard!$H$5</f>
        <v>5.8916666666666666</v>
      </c>
      <c r="S2419" s="5">
        <f>ScoreCard!$I$3-laptop_prices3[[#This Row],[Weight (kg)]]/ScoreCard!$I$3*ScoreCard!$I$5</f>
        <v>2.46</v>
      </c>
      <c r="T2419" s="6" cm="1">
        <f t="array" ref="T2419">_xlfn.IFS(laptop_prices3[[#This Row],[Storage]]="512GB SSD", 512, laptop_prices3[[#This Row],[Storage]] = "1TB SSD", 1000, laptop_prices3[[#This Row],[Storage]] = "2TB SSD", 2000, laptop_prices3[[#This Row],[Storage]]= "256GB SSD", 256, laptop_prices3[[#This Row],[Storage]] = "1TB HDD", 1000*0.7)</f>
        <v>2000</v>
      </c>
      <c r="U2419" s="5">
        <f>laptop_prices3[[#This Row],[Storage Raw Value]]/ScoreCard!$J$3*ScoreCard!$J$5</f>
        <v>8</v>
      </c>
    </row>
    <row r="2420" spans="2:21" x14ac:dyDescent="0.2">
      <c r="B2420" s="4" cm="1">
        <f t="array" ref="B2420">SUM(laptop_prices3[[#This Row],[RAM Comp]:[Weight Comp]]+laptop_prices3[[#This Row],[Storage Comp]])</f>
        <v>24.285163776493256</v>
      </c>
      <c r="C2420">
        <v>2418</v>
      </c>
      <c r="D2420" t="s">
        <v>45</v>
      </c>
      <c r="E2420" t="s">
        <v>18</v>
      </c>
      <c r="F2420">
        <v>64</v>
      </c>
      <c r="G2420" t="s">
        <v>42</v>
      </c>
      <c r="H2420" t="s">
        <v>26</v>
      </c>
      <c r="I2420">
        <v>14</v>
      </c>
      <c r="J2420" t="s">
        <v>21</v>
      </c>
      <c r="K2420">
        <v>4.4000000000000004</v>
      </c>
      <c r="L2420">
        <v>2.8</v>
      </c>
      <c r="M2420" t="s">
        <v>46</v>
      </c>
      <c r="N2420">
        <v>1933.3</v>
      </c>
      <c r="O2420" s="5">
        <f>(ScoreCard!$E$3-laptop_prices3[[#This Row],[Price ($)]])/ScoreCard!$E$3*ScoreCard!$E$5</f>
        <v>4.1056062798624708</v>
      </c>
      <c r="P2420" s="5">
        <f>laptop_prices3[[#This Row],[RAM (GB)]]/ScoreCard!$F$3*ScoreCard!$F$5</f>
        <v>7</v>
      </c>
      <c r="Q2420" s="5">
        <f>laptop_prices3[[#This Row],[Screen Size (inch)]]/ScoreCard!$G$3*ScoreCard!$G$5</f>
        <v>1.6184971098265895</v>
      </c>
      <c r="R2420" s="5">
        <f>laptop_prices3[[#This Row],[Battery Life (hours)]]/ScoreCard!$H$3*ScoreCard!$H$5</f>
        <v>2.5666666666666669</v>
      </c>
      <c r="S2420" s="5">
        <f>ScoreCard!$I$3-laptop_prices3[[#This Row],[Weight (kg)]]/ScoreCard!$I$3*ScoreCard!$I$5</f>
        <v>1.9000000000000001</v>
      </c>
      <c r="T2420" s="6" cm="1">
        <f t="array" ref="T2420">_xlfn.IFS(laptop_prices3[[#This Row],[Storage]]="512GB SSD", 512, laptop_prices3[[#This Row],[Storage]] = "1TB SSD", 1000, laptop_prices3[[#This Row],[Storage]] = "2TB SSD", 2000, laptop_prices3[[#This Row],[Storage]]= "256GB SSD", 256, laptop_prices3[[#This Row],[Storage]] = "1TB HDD", 1000*0.7)</f>
        <v>700</v>
      </c>
      <c r="U2420" s="5">
        <f>laptop_prices3[[#This Row],[Storage Raw Value]]/ScoreCard!$J$3*ScoreCard!$J$5</f>
        <v>2.8</v>
      </c>
    </row>
    <row r="2421" spans="2:21" x14ac:dyDescent="0.2">
      <c r="B2421" s="4" cm="1">
        <f t="array" ref="B2421">SUM(laptop_prices3[[#This Row],[RAM Comp]:[Weight Comp]]+laptop_prices3[[#This Row],[Storage Comp]])</f>
        <v>40.499404761904763</v>
      </c>
      <c r="C2421">
        <v>2419</v>
      </c>
      <c r="D2421" t="s">
        <v>34</v>
      </c>
      <c r="E2421" t="s">
        <v>39</v>
      </c>
      <c r="F2421">
        <v>4</v>
      </c>
      <c r="G2421" t="s">
        <v>25</v>
      </c>
      <c r="H2421" t="s">
        <v>26</v>
      </c>
      <c r="I2421">
        <v>17.3</v>
      </c>
      <c r="J2421" t="s">
        <v>21</v>
      </c>
      <c r="K2421">
        <v>6.4</v>
      </c>
      <c r="L2421">
        <v>2.0499999999999998</v>
      </c>
      <c r="M2421" t="s">
        <v>16</v>
      </c>
      <c r="N2421">
        <v>797.36</v>
      </c>
      <c r="O2421" s="5">
        <f>(ScoreCard!$E$3-laptop_prices3[[#This Row],[Price ($)]])/ScoreCard!$E$3*ScoreCard!$E$5</f>
        <v>4.6311209969022595</v>
      </c>
      <c r="P2421" s="5">
        <f>laptop_prices3[[#This Row],[RAM (GB)]]/ScoreCard!$F$3*ScoreCard!$F$5</f>
        <v>0.4375</v>
      </c>
      <c r="Q2421" s="5">
        <f>laptop_prices3[[#This Row],[Screen Size (inch)]]/ScoreCard!$G$3*ScoreCard!$G$5</f>
        <v>2</v>
      </c>
      <c r="R2421" s="5">
        <f>laptop_prices3[[#This Row],[Battery Life (hours)]]/ScoreCard!$H$3*ScoreCard!$H$5</f>
        <v>3.7333333333333334</v>
      </c>
      <c r="S2421" s="5">
        <f>ScoreCard!$I$3-laptop_prices3[[#This Row],[Weight (kg)]]/ScoreCard!$I$3*ScoreCard!$I$5</f>
        <v>2.3285714285714287</v>
      </c>
      <c r="T2421" s="6" cm="1">
        <f t="array" ref="T2421">_xlfn.IFS(laptop_prices3[[#This Row],[Storage]]="512GB SSD", 512, laptop_prices3[[#This Row],[Storage]] = "1TB SSD", 1000, laptop_prices3[[#This Row],[Storage]] = "2TB SSD", 2000, laptop_prices3[[#This Row],[Storage]]= "256GB SSD", 256, laptop_prices3[[#This Row],[Storage]] = "1TB HDD", 1000*0.7)</f>
        <v>2000</v>
      </c>
      <c r="U2421" s="5">
        <f>laptop_prices3[[#This Row],[Storage Raw Value]]/ScoreCard!$J$3*ScoreCard!$J$5</f>
        <v>8</v>
      </c>
    </row>
    <row r="2422" spans="2:21" x14ac:dyDescent="0.2">
      <c r="B2422" s="4" cm="1">
        <f t="array" ref="B2422">SUM(laptop_prices3[[#This Row],[RAM Comp]:[Weight Comp]]+laptop_prices3[[#This Row],[Storage Comp]])</f>
        <v>42.872091935039904</v>
      </c>
      <c r="C2422">
        <v>2420</v>
      </c>
      <c r="D2422" t="s">
        <v>23</v>
      </c>
      <c r="E2422" t="s">
        <v>18</v>
      </c>
      <c r="F2422">
        <v>16</v>
      </c>
      <c r="G2422" t="s">
        <v>25</v>
      </c>
      <c r="H2422" t="s">
        <v>40</v>
      </c>
      <c r="I2422">
        <v>16</v>
      </c>
      <c r="J2422" t="s">
        <v>15</v>
      </c>
      <c r="K2422">
        <v>9.1999999999999993</v>
      </c>
      <c r="L2422">
        <v>2.79</v>
      </c>
      <c r="M2422" t="s">
        <v>30</v>
      </c>
      <c r="N2422">
        <v>2184.36</v>
      </c>
      <c r="O2422" s="5">
        <f>(ScoreCard!$E$3-laptop_prices3[[#This Row],[Price ($)]])/ScoreCard!$E$3*ScoreCard!$E$5</f>
        <v>3.989459542481967</v>
      </c>
      <c r="P2422" s="5">
        <f>laptop_prices3[[#This Row],[RAM (GB)]]/ScoreCard!$F$3*ScoreCard!$F$5</f>
        <v>1.75</v>
      </c>
      <c r="Q2422" s="5">
        <f>laptop_prices3[[#This Row],[Screen Size (inch)]]/ScoreCard!$G$3*ScoreCard!$G$5</f>
        <v>1.8497109826589595</v>
      </c>
      <c r="R2422" s="5">
        <f>laptop_prices3[[#This Row],[Battery Life (hours)]]/ScoreCard!$H$3*ScoreCard!$H$5</f>
        <v>5.3666666666666663</v>
      </c>
      <c r="S2422" s="5">
        <f>ScoreCard!$I$3-laptop_prices3[[#This Row],[Weight (kg)]]/ScoreCard!$I$3*ScoreCard!$I$5</f>
        <v>1.9057142857142857</v>
      </c>
      <c r="T2422" s="6" cm="1">
        <f t="array" ref="T2422">_xlfn.IFS(laptop_prices3[[#This Row],[Storage]]="512GB SSD", 512, laptop_prices3[[#This Row],[Storage]] = "1TB SSD", 1000, laptop_prices3[[#This Row],[Storage]] = "2TB SSD", 2000, laptop_prices3[[#This Row],[Storage]]= "256GB SSD", 256, laptop_prices3[[#This Row],[Storage]] = "1TB HDD", 1000*0.7)</f>
        <v>2000</v>
      </c>
      <c r="U2422" s="5">
        <f>laptop_prices3[[#This Row],[Storage Raw Value]]/ScoreCard!$J$3*ScoreCard!$J$5</f>
        <v>8</v>
      </c>
    </row>
    <row r="2423" spans="2:21" x14ac:dyDescent="0.2">
      <c r="B2423" s="4" cm="1">
        <f t="array" ref="B2423">SUM(laptop_prices3[[#This Row],[RAM Comp]:[Weight Comp]]+laptop_prices3[[#This Row],[Storage Comp]])</f>
        <v>24.876904761904761</v>
      </c>
      <c r="C2423">
        <v>2421</v>
      </c>
      <c r="D2423" t="s">
        <v>28</v>
      </c>
      <c r="E2423" t="s">
        <v>39</v>
      </c>
      <c r="F2423">
        <v>32</v>
      </c>
      <c r="G2423" t="s">
        <v>42</v>
      </c>
      <c r="H2423" t="s">
        <v>40</v>
      </c>
      <c r="I2423">
        <v>17.3</v>
      </c>
      <c r="J2423" t="s">
        <v>43</v>
      </c>
      <c r="K2423">
        <v>10.3</v>
      </c>
      <c r="L2423">
        <v>2.33</v>
      </c>
      <c r="M2423" t="s">
        <v>46</v>
      </c>
      <c r="N2423">
        <v>1522.3</v>
      </c>
      <c r="O2423" s="5">
        <f>(ScoreCard!$E$3-laptop_prices3[[#This Row],[Price ($)]])/ScoreCard!$E$3*ScoreCard!$E$5</f>
        <v>4.2957453265580305</v>
      </c>
      <c r="P2423" s="5">
        <f>laptop_prices3[[#This Row],[RAM (GB)]]/ScoreCard!$F$3*ScoreCard!$F$5</f>
        <v>3.5</v>
      </c>
      <c r="Q2423" s="5">
        <f>laptop_prices3[[#This Row],[Screen Size (inch)]]/ScoreCard!$G$3*ScoreCard!$G$5</f>
        <v>2</v>
      </c>
      <c r="R2423" s="5">
        <f>laptop_prices3[[#This Row],[Battery Life (hours)]]/ScoreCard!$H$3*ScoreCard!$H$5</f>
        <v>6.0083333333333337</v>
      </c>
      <c r="S2423" s="5">
        <f>ScoreCard!$I$3-laptop_prices3[[#This Row],[Weight (kg)]]/ScoreCard!$I$3*ScoreCard!$I$5</f>
        <v>2.1685714285714286</v>
      </c>
      <c r="T2423" s="6" cm="1">
        <f t="array" ref="T2423">_xlfn.IFS(laptop_prices3[[#This Row],[Storage]]="512GB SSD", 512, laptop_prices3[[#This Row],[Storage]] = "1TB SSD", 1000, laptop_prices3[[#This Row],[Storage]] = "2TB SSD", 2000, laptop_prices3[[#This Row],[Storage]]= "256GB SSD", 256, laptop_prices3[[#This Row],[Storage]] = "1TB HDD", 1000*0.7)</f>
        <v>700</v>
      </c>
      <c r="U2423" s="5">
        <f>laptop_prices3[[#This Row],[Storage Raw Value]]/ScoreCard!$J$3*ScoreCard!$J$5</f>
        <v>2.8</v>
      </c>
    </row>
    <row r="2424" spans="2:21" x14ac:dyDescent="0.2">
      <c r="B2424" s="4" cm="1">
        <f t="array" ref="B2424">SUM(laptop_prices3[[#This Row],[RAM Comp]:[Weight Comp]]+laptop_prices3[[#This Row],[Storage Comp]])</f>
        <v>19.789761904761903</v>
      </c>
      <c r="C2424">
        <v>2422</v>
      </c>
      <c r="D2424" t="s">
        <v>33</v>
      </c>
      <c r="E2424" t="s">
        <v>41</v>
      </c>
      <c r="F2424">
        <v>16</v>
      </c>
      <c r="G2424" t="s">
        <v>42</v>
      </c>
      <c r="H2424" t="s">
        <v>44</v>
      </c>
      <c r="I2424">
        <v>17.3</v>
      </c>
      <c r="J2424" t="s">
        <v>43</v>
      </c>
      <c r="K2424">
        <v>5.5</v>
      </c>
      <c r="L2424">
        <v>3.27</v>
      </c>
      <c r="M2424" t="s">
        <v>16</v>
      </c>
      <c r="N2424">
        <v>1342.97</v>
      </c>
      <c r="O2424" s="5">
        <f>(ScoreCard!$E$3-laptop_prices3[[#This Row],[Price ($)]])/ScoreCard!$E$3*ScoreCard!$E$5</f>
        <v>4.3787079427232731</v>
      </c>
      <c r="P2424" s="5">
        <f>laptop_prices3[[#This Row],[RAM (GB)]]/ScoreCard!$F$3*ScoreCard!$F$5</f>
        <v>1.75</v>
      </c>
      <c r="Q2424" s="5">
        <f>laptop_prices3[[#This Row],[Screen Size (inch)]]/ScoreCard!$G$3*ScoreCard!$G$5</f>
        <v>2</v>
      </c>
      <c r="R2424" s="5">
        <f>laptop_prices3[[#This Row],[Battery Life (hours)]]/ScoreCard!$H$3*ScoreCard!$H$5</f>
        <v>3.208333333333333</v>
      </c>
      <c r="S2424" s="5">
        <f>ScoreCard!$I$3-laptop_prices3[[#This Row],[Weight (kg)]]/ScoreCard!$I$3*ScoreCard!$I$5</f>
        <v>1.6314285714285715</v>
      </c>
      <c r="T2424" s="6" cm="1">
        <f t="array" ref="T2424">_xlfn.IFS(laptop_prices3[[#This Row],[Storage]]="512GB SSD", 512, laptop_prices3[[#This Row],[Storage]] = "1TB SSD", 1000, laptop_prices3[[#This Row],[Storage]] = "2TB SSD", 2000, laptop_prices3[[#This Row],[Storage]]= "256GB SSD", 256, laptop_prices3[[#This Row],[Storage]] = "1TB HDD", 1000*0.7)</f>
        <v>700</v>
      </c>
      <c r="U2424" s="5">
        <f>laptop_prices3[[#This Row],[Storage Raw Value]]/ScoreCard!$J$3*ScoreCard!$J$5</f>
        <v>2.8</v>
      </c>
    </row>
    <row r="2425" spans="2:21" x14ac:dyDescent="0.2">
      <c r="B2425" s="4" cm="1">
        <f t="array" ref="B2425">SUM(laptop_prices3[[#This Row],[RAM Comp]:[Weight Comp]]+laptop_prices3[[#This Row],[Storage Comp]])</f>
        <v>24.286449490778971</v>
      </c>
      <c r="C2425">
        <v>2423</v>
      </c>
      <c r="D2425" t="s">
        <v>23</v>
      </c>
      <c r="E2425" t="s">
        <v>18</v>
      </c>
      <c r="F2425">
        <v>64</v>
      </c>
      <c r="G2425" t="s">
        <v>13</v>
      </c>
      <c r="H2425" t="s">
        <v>44</v>
      </c>
      <c r="I2425">
        <v>14</v>
      </c>
      <c r="J2425" t="s">
        <v>27</v>
      </c>
      <c r="K2425">
        <v>9.5</v>
      </c>
      <c r="L2425">
        <v>2.74</v>
      </c>
      <c r="M2425" t="s">
        <v>22</v>
      </c>
      <c r="N2425">
        <v>3197.64</v>
      </c>
      <c r="O2425" s="5">
        <f>(ScoreCard!$E$3-laptop_prices3[[#This Row],[Price ($)]])/ScoreCard!$E$3*ScoreCard!$E$5</f>
        <v>3.5206904591834847</v>
      </c>
      <c r="P2425" s="5">
        <f>laptop_prices3[[#This Row],[RAM (GB)]]/ScoreCard!$F$3*ScoreCard!$F$5</f>
        <v>7</v>
      </c>
      <c r="Q2425" s="5">
        <f>laptop_prices3[[#This Row],[Screen Size (inch)]]/ScoreCard!$G$3*ScoreCard!$G$5</f>
        <v>1.6184971098265895</v>
      </c>
      <c r="R2425" s="5">
        <f>laptop_prices3[[#This Row],[Battery Life (hours)]]/ScoreCard!$H$3*ScoreCard!$H$5</f>
        <v>5.5416666666666661</v>
      </c>
      <c r="S2425" s="5">
        <f>ScoreCard!$I$3-laptop_prices3[[#This Row],[Weight (kg)]]/ScoreCard!$I$3*ScoreCard!$I$5</f>
        <v>1.9342857142857142</v>
      </c>
      <c r="T2425" s="6" cm="1">
        <f t="array" ref="T2425">_xlfn.IFS(laptop_prices3[[#This Row],[Storage]]="512GB SSD", 512, laptop_prices3[[#This Row],[Storage]] = "1TB SSD", 1000, laptop_prices3[[#This Row],[Storage]] = "2TB SSD", 2000, laptop_prices3[[#This Row],[Storage]]= "256GB SSD", 256, laptop_prices3[[#This Row],[Storage]] = "1TB HDD", 1000*0.7)</f>
        <v>512</v>
      </c>
      <c r="U2425" s="5">
        <f>laptop_prices3[[#This Row],[Storage Raw Value]]/ScoreCard!$J$3*ScoreCard!$J$5</f>
        <v>2.048</v>
      </c>
    </row>
    <row r="2426" spans="2:21" x14ac:dyDescent="0.2">
      <c r="B2426" s="4" cm="1">
        <f t="array" ref="B2426">SUM(laptop_prices3[[#This Row],[RAM Comp]:[Weight Comp]]+laptop_prices3[[#This Row],[Storage Comp]])</f>
        <v>21.883857142857146</v>
      </c>
      <c r="C2426">
        <v>2424</v>
      </c>
      <c r="D2426" t="s">
        <v>33</v>
      </c>
      <c r="E2426" t="s">
        <v>41</v>
      </c>
      <c r="F2426">
        <v>64</v>
      </c>
      <c r="G2426" t="s">
        <v>29</v>
      </c>
      <c r="H2426" t="s">
        <v>20</v>
      </c>
      <c r="I2426">
        <v>17.3</v>
      </c>
      <c r="J2426" t="s">
        <v>15</v>
      </c>
      <c r="K2426">
        <v>11.7</v>
      </c>
      <c r="L2426">
        <v>2.69</v>
      </c>
      <c r="M2426" t="s">
        <v>22</v>
      </c>
      <c r="N2426">
        <v>5256.2</v>
      </c>
      <c r="O2426" s="5">
        <f>(ScoreCard!$E$3-laptop_prices3[[#This Row],[Price ($)]])/ScoreCard!$E$3*ScoreCard!$E$5</f>
        <v>2.5683482792184957</v>
      </c>
      <c r="P2426" s="5">
        <f>laptop_prices3[[#This Row],[RAM (GB)]]/ScoreCard!$F$3*ScoreCard!$F$5</f>
        <v>7</v>
      </c>
      <c r="Q2426" s="5">
        <f>laptop_prices3[[#This Row],[Screen Size (inch)]]/ScoreCard!$G$3*ScoreCard!$G$5</f>
        <v>2</v>
      </c>
      <c r="R2426" s="5">
        <f>laptop_prices3[[#This Row],[Battery Life (hours)]]/ScoreCard!$H$3*ScoreCard!$H$5</f>
        <v>6.8250000000000002</v>
      </c>
      <c r="S2426" s="5">
        <f>ScoreCard!$I$3-laptop_prices3[[#This Row],[Weight (kg)]]/ScoreCard!$I$3*ScoreCard!$I$5</f>
        <v>1.9628571428571429</v>
      </c>
      <c r="T2426" s="6" cm="1">
        <f t="array" ref="T2426">_xlfn.IFS(laptop_prices3[[#This Row],[Storage]]="512GB SSD", 512, laptop_prices3[[#This Row],[Storage]] = "1TB SSD", 1000, laptop_prices3[[#This Row],[Storage]] = "2TB SSD", 2000, laptop_prices3[[#This Row],[Storage]]= "256GB SSD", 256, laptop_prices3[[#This Row],[Storage]] = "1TB HDD", 1000*0.7)</f>
        <v>256</v>
      </c>
      <c r="U2426" s="5">
        <f>laptop_prices3[[#This Row],[Storage Raw Value]]/ScoreCard!$J$3*ScoreCard!$J$5</f>
        <v>1.024</v>
      </c>
    </row>
    <row r="2427" spans="2:21" x14ac:dyDescent="0.2">
      <c r="B2427" s="4" cm="1">
        <f t="array" ref="B2427">SUM(laptop_prices3[[#This Row],[RAM Comp]:[Weight Comp]]+laptop_prices3[[#This Row],[Storage Comp]])</f>
        <v>14.115166666666667</v>
      </c>
      <c r="C2427">
        <v>2425</v>
      </c>
      <c r="D2427" t="s">
        <v>47</v>
      </c>
      <c r="E2427" t="s">
        <v>39</v>
      </c>
      <c r="F2427">
        <v>4</v>
      </c>
      <c r="G2427" t="s">
        <v>29</v>
      </c>
      <c r="H2427" t="s">
        <v>26</v>
      </c>
      <c r="I2427">
        <v>17.3</v>
      </c>
      <c r="J2427" t="s">
        <v>15</v>
      </c>
      <c r="K2427">
        <v>8.3000000000000007</v>
      </c>
      <c r="L2427">
        <v>1.33</v>
      </c>
      <c r="M2427" t="s">
        <v>16</v>
      </c>
      <c r="N2427">
        <v>1620.5</v>
      </c>
      <c r="O2427" s="5">
        <f>(ScoreCard!$E$3-laptop_prices3[[#This Row],[Price ($)]])/ScoreCard!$E$3*ScoreCard!$E$5</f>
        <v>4.2503155105349064</v>
      </c>
      <c r="P2427" s="5">
        <f>laptop_prices3[[#This Row],[RAM (GB)]]/ScoreCard!$F$3*ScoreCard!$F$5</f>
        <v>0.4375</v>
      </c>
      <c r="Q2427" s="5">
        <f>laptop_prices3[[#This Row],[Screen Size (inch)]]/ScoreCard!$G$3*ScoreCard!$G$5</f>
        <v>2</v>
      </c>
      <c r="R2427" s="5">
        <f>laptop_prices3[[#This Row],[Battery Life (hours)]]/ScoreCard!$H$3*ScoreCard!$H$5</f>
        <v>4.8416666666666677</v>
      </c>
      <c r="S2427" s="5">
        <f>ScoreCard!$I$3-laptop_prices3[[#This Row],[Weight (kg)]]/ScoreCard!$I$3*ScoreCard!$I$5</f>
        <v>2.74</v>
      </c>
      <c r="T2427" s="6" cm="1">
        <f t="array" ref="T2427">_xlfn.IFS(laptop_prices3[[#This Row],[Storage]]="512GB SSD", 512, laptop_prices3[[#This Row],[Storage]] = "1TB SSD", 1000, laptop_prices3[[#This Row],[Storage]] = "2TB SSD", 2000, laptop_prices3[[#This Row],[Storage]]= "256GB SSD", 256, laptop_prices3[[#This Row],[Storage]] = "1TB HDD", 1000*0.7)</f>
        <v>256</v>
      </c>
      <c r="U2427" s="5">
        <f>laptop_prices3[[#This Row],[Storage Raw Value]]/ScoreCard!$J$3*ScoreCard!$J$5</f>
        <v>1.024</v>
      </c>
    </row>
    <row r="2428" spans="2:21" x14ac:dyDescent="0.2">
      <c r="B2428" s="4" cm="1">
        <f t="array" ref="B2428">SUM(laptop_prices3[[#This Row],[RAM Comp]:[Weight Comp]]+laptop_prices3[[#This Row],[Storage Comp]])</f>
        <v>20.317619047619047</v>
      </c>
      <c r="C2428">
        <v>2426</v>
      </c>
      <c r="D2428" t="s">
        <v>36</v>
      </c>
      <c r="E2428" t="s">
        <v>48</v>
      </c>
      <c r="F2428">
        <v>8</v>
      </c>
      <c r="G2428" t="s">
        <v>42</v>
      </c>
      <c r="H2428" t="s">
        <v>44</v>
      </c>
      <c r="I2428">
        <v>17.3</v>
      </c>
      <c r="J2428" t="s">
        <v>43</v>
      </c>
      <c r="K2428">
        <v>6.7</v>
      </c>
      <c r="L2428">
        <v>2.04</v>
      </c>
      <c r="M2428" t="s">
        <v>30</v>
      </c>
      <c r="N2428">
        <v>774.99</v>
      </c>
      <c r="O2428" s="5">
        <f>(ScoreCard!$E$3-laptop_prices3[[#This Row],[Price ($)]])/ScoreCard!$E$3*ScoreCard!$E$5</f>
        <v>4.6414699274973445</v>
      </c>
      <c r="P2428" s="5">
        <f>laptop_prices3[[#This Row],[RAM (GB)]]/ScoreCard!$F$3*ScoreCard!$F$5</f>
        <v>0.875</v>
      </c>
      <c r="Q2428" s="5">
        <f>laptop_prices3[[#This Row],[Screen Size (inch)]]/ScoreCard!$G$3*ScoreCard!$G$5</f>
        <v>2</v>
      </c>
      <c r="R2428" s="5">
        <f>laptop_prices3[[#This Row],[Battery Life (hours)]]/ScoreCard!$H$3*ScoreCard!$H$5</f>
        <v>3.9083333333333332</v>
      </c>
      <c r="S2428" s="5">
        <f>ScoreCard!$I$3-laptop_prices3[[#This Row],[Weight (kg)]]/ScoreCard!$I$3*ScoreCard!$I$5</f>
        <v>2.3342857142857145</v>
      </c>
      <c r="T2428" s="6" cm="1">
        <f t="array" ref="T2428">_xlfn.IFS(laptop_prices3[[#This Row],[Storage]]="512GB SSD", 512, laptop_prices3[[#This Row],[Storage]] = "1TB SSD", 1000, laptop_prices3[[#This Row],[Storage]] = "2TB SSD", 2000, laptop_prices3[[#This Row],[Storage]]= "256GB SSD", 256, laptop_prices3[[#This Row],[Storage]] = "1TB HDD", 1000*0.7)</f>
        <v>700</v>
      </c>
      <c r="U2428" s="5">
        <f>laptop_prices3[[#This Row],[Storage Raw Value]]/ScoreCard!$J$3*ScoreCard!$J$5</f>
        <v>2.8</v>
      </c>
    </row>
    <row r="2429" spans="2:21" x14ac:dyDescent="0.2">
      <c r="B2429" s="4" cm="1">
        <f t="array" ref="B2429">SUM(laptop_prices3[[#This Row],[RAM Comp]:[Weight Comp]]+laptop_prices3[[#This Row],[Storage Comp]])</f>
        <v>29.168571428571425</v>
      </c>
      <c r="C2429">
        <v>2427</v>
      </c>
      <c r="D2429" t="s">
        <v>34</v>
      </c>
      <c r="E2429" t="s">
        <v>48</v>
      </c>
      <c r="F2429">
        <v>16</v>
      </c>
      <c r="G2429" t="s">
        <v>19</v>
      </c>
      <c r="H2429" t="s">
        <v>26</v>
      </c>
      <c r="I2429">
        <v>17.3</v>
      </c>
      <c r="J2429" t="s">
        <v>15</v>
      </c>
      <c r="K2429">
        <v>11.4</v>
      </c>
      <c r="L2429">
        <v>1.28</v>
      </c>
      <c r="M2429" t="s">
        <v>22</v>
      </c>
      <c r="N2429">
        <v>2157.2199999999998</v>
      </c>
      <c r="O2429" s="5">
        <f>(ScoreCard!$E$3-laptop_prices3[[#This Row],[Price ($)]])/ScoreCard!$E$3*ScoreCard!$E$5</f>
        <v>4.0020151963197224</v>
      </c>
      <c r="P2429" s="5">
        <f>laptop_prices3[[#This Row],[RAM (GB)]]/ScoreCard!$F$3*ScoreCard!$F$5</f>
        <v>1.75</v>
      </c>
      <c r="Q2429" s="5">
        <f>laptop_prices3[[#This Row],[Screen Size (inch)]]/ScoreCard!$G$3*ScoreCard!$G$5</f>
        <v>2</v>
      </c>
      <c r="R2429" s="5">
        <f>laptop_prices3[[#This Row],[Battery Life (hours)]]/ScoreCard!$H$3*ScoreCard!$H$5</f>
        <v>6.65</v>
      </c>
      <c r="S2429" s="5">
        <f>ScoreCard!$I$3-laptop_prices3[[#This Row],[Weight (kg)]]/ScoreCard!$I$3*ScoreCard!$I$5</f>
        <v>2.7685714285714287</v>
      </c>
      <c r="T2429" s="6" cm="1">
        <f t="array" ref="T2429">_xlfn.IFS(laptop_prices3[[#This Row],[Storage]]="512GB SSD", 512, laptop_prices3[[#This Row],[Storage]] = "1TB SSD", 1000, laptop_prices3[[#This Row],[Storage]] = "2TB SSD", 2000, laptop_prices3[[#This Row],[Storage]]= "256GB SSD", 256, laptop_prices3[[#This Row],[Storage]] = "1TB HDD", 1000*0.7)</f>
        <v>1000</v>
      </c>
      <c r="U2429" s="5">
        <f>laptop_prices3[[#This Row],[Storage Raw Value]]/ScoreCard!$J$3*ScoreCard!$J$5</f>
        <v>4</v>
      </c>
    </row>
    <row r="2430" spans="2:21" x14ac:dyDescent="0.2">
      <c r="B2430" s="4" cm="1">
        <f t="array" ref="B2430">SUM(laptop_prices3[[#This Row],[RAM Comp]:[Weight Comp]]+laptop_prices3[[#This Row],[Storage Comp]])</f>
        <v>15.564976190476191</v>
      </c>
      <c r="C2430">
        <v>2428</v>
      </c>
      <c r="D2430" t="s">
        <v>45</v>
      </c>
      <c r="E2430" t="s">
        <v>39</v>
      </c>
      <c r="F2430">
        <v>4</v>
      </c>
      <c r="G2430" t="s">
        <v>13</v>
      </c>
      <c r="H2430" t="s">
        <v>35</v>
      </c>
      <c r="I2430">
        <v>17.3</v>
      </c>
      <c r="J2430" t="s">
        <v>43</v>
      </c>
      <c r="K2430">
        <v>4.9000000000000004</v>
      </c>
      <c r="L2430">
        <v>2.4900000000000002</v>
      </c>
      <c r="M2430" t="s">
        <v>22</v>
      </c>
      <c r="N2430">
        <v>1150.48</v>
      </c>
      <c r="O2430" s="5">
        <f>(ScoreCard!$E$3-laptop_prices3[[#This Row],[Price ($)]])/ScoreCard!$E$3*ScoreCard!$E$5</f>
        <v>4.4677587093861151</v>
      </c>
      <c r="P2430" s="5">
        <f>laptop_prices3[[#This Row],[RAM (GB)]]/ScoreCard!$F$3*ScoreCard!$F$5</f>
        <v>0.4375</v>
      </c>
      <c r="Q2430" s="5">
        <f>laptop_prices3[[#This Row],[Screen Size (inch)]]/ScoreCard!$G$3*ScoreCard!$G$5</f>
        <v>2</v>
      </c>
      <c r="R2430" s="5">
        <f>laptop_prices3[[#This Row],[Battery Life (hours)]]/ScoreCard!$H$3*ScoreCard!$H$5</f>
        <v>2.8583333333333338</v>
      </c>
      <c r="S2430" s="5">
        <f>ScoreCard!$I$3-laptop_prices3[[#This Row],[Weight (kg)]]/ScoreCard!$I$3*ScoreCard!$I$5</f>
        <v>2.077142857142857</v>
      </c>
      <c r="T2430" s="6" cm="1">
        <f t="array" ref="T2430">_xlfn.IFS(laptop_prices3[[#This Row],[Storage]]="512GB SSD", 512, laptop_prices3[[#This Row],[Storage]] = "1TB SSD", 1000, laptop_prices3[[#This Row],[Storage]] = "2TB SSD", 2000, laptop_prices3[[#This Row],[Storage]]= "256GB SSD", 256, laptop_prices3[[#This Row],[Storage]] = "1TB HDD", 1000*0.7)</f>
        <v>512</v>
      </c>
      <c r="U2430" s="5">
        <f>laptop_prices3[[#This Row],[Storage Raw Value]]/ScoreCard!$J$3*ScoreCard!$J$5</f>
        <v>2.048</v>
      </c>
    </row>
    <row r="2431" spans="2:21" x14ac:dyDescent="0.2">
      <c r="B2431" s="4" cm="1">
        <f t="array" ref="B2431">SUM(laptop_prices3[[#This Row],[RAM Comp]:[Weight Comp]]+laptop_prices3[[#This Row],[Storage Comp]])</f>
        <v>18.560996696944674</v>
      </c>
      <c r="C2431">
        <v>2429</v>
      </c>
      <c r="D2431" t="s">
        <v>23</v>
      </c>
      <c r="E2431" t="s">
        <v>24</v>
      </c>
      <c r="F2431">
        <v>8</v>
      </c>
      <c r="G2431" t="s">
        <v>13</v>
      </c>
      <c r="H2431" t="s">
        <v>40</v>
      </c>
      <c r="I2431">
        <v>16</v>
      </c>
      <c r="J2431" t="s">
        <v>21</v>
      </c>
      <c r="K2431">
        <v>10.199999999999999</v>
      </c>
      <c r="L2431">
        <v>3.16</v>
      </c>
      <c r="M2431" t="s">
        <v>46</v>
      </c>
      <c r="N2431">
        <v>868.81</v>
      </c>
      <c r="O2431" s="5">
        <f>(ScoreCard!$E$3-laptop_prices3[[#This Row],[Price ($)]])/ScoreCard!$E$3*ScoreCard!$E$5</f>
        <v>4.5980664108039697</v>
      </c>
      <c r="P2431" s="5">
        <f>laptop_prices3[[#This Row],[RAM (GB)]]/ScoreCard!$F$3*ScoreCard!$F$5</f>
        <v>0.875</v>
      </c>
      <c r="Q2431" s="5">
        <f>laptop_prices3[[#This Row],[Screen Size (inch)]]/ScoreCard!$G$3*ScoreCard!$G$5</f>
        <v>1.8497109826589595</v>
      </c>
      <c r="R2431" s="5">
        <f>laptop_prices3[[#This Row],[Battery Life (hours)]]/ScoreCard!$H$3*ScoreCard!$H$5</f>
        <v>5.95</v>
      </c>
      <c r="S2431" s="5">
        <f>ScoreCard!$I$3-laptop_prices3[[#This Row],[Weight (kg)]]/ScoreCard!$I$3*ScoreCard!$I$5</f>
        <v>1.6942857142857142</v>
      </c>
      <c r="T2431" s="6" cm="1">
        <f t="array" ref="T2431">_xlfn.IFS(laptop_prices3[[#This Row],[Storage]]="512GB SSD", 512, laptop_prices3[[#This Row],[Storage]] = "1TB SSD", 1000, laptop_prices3[[#This Row],[Storage]] = "2TB SSD", 2000, laptop_prices3[[#This Row],[Storage]]= "256GB SSD", 256, laptop_prices3[[#This Row],[Storage]] = "1TB HDD", 1000*0.7)</f>
        <v>512</v>
      </c>
      <c r="U2431" s="5">
        <f>laptop_prices3[[#This Row],[Storage Raw Value]]/ScoreCard!$J$3*ScoreCard!$J$5</f>
        <v>2.048</v>
      </c>
    </row>
    <row r="2432" spans="2:21" x14ac:dyDescent="0.2">
      <c r="B2432" s="4" cm="1">
        <f t="array" ref="B2432">SUM(laptop_prices3[[#This Row],[RAM Comp]:[Weight Comp]]+laptop_prices3[[#This Row],[Storage Comp]])</f>
        <v>27.118973300302777</v>
      </c>
      <c r="C2432">
        <v>2430</v>
      </c>
      <c r="D2432" t="s">
        <v>38</v>
      </c>
      <c r="E2432" t="s">
        <v>37</v>
      </c>
      <c r="F2432">
        <v>16</v>
      </c>
      <c r="G2432" t="s">
        <v>19</v>
      </c>
      <c r="H2432" t="s">
        <v>26</v>
      </c>
      <c r="I2432">
        <v>14</v>
      </c>
      <c r="J2432" t="s">
        <v>27</v>
      </c>
      <c r="K2432">
        <v>10</v>
      </c>
      <c r="L2432">
        <v>2.77</v>
      </c>
      <c r="M2432" t="s">
        <v>46</v>
      </c>
      <c r="N2432">
        <v>3237.16</v>
      </c>
      <c r="O2432" s="5">
        <f>(ScoreCard!$E$3-laptop_prices3[[#This Row],[Price ($)]])/ScoreCard!$E$3*ScoreCard!$E$5</f>
        <v>3.5024075026739747</v>
      </c>
      <c r="P2432" s="5">
        <f>laptop_prices3[[#This Row],[RAM (GB)]]/ScoreCard!$F$3*ScoreCard!$F$5</f>
        <v>1.75</v>
      </c>
      <c r="Q2432" s="5">
        <f>laptop_prices3[[#This Row],[Screen Size (inch)]]/ScoreCard!$G$3*ScoreCard!$G$5</f>
        <v>1.6184971098265895</v>
      </c>
      <c r="R2432" s="5">
        <f>laptop_prices3[[#This Row],[Battery Life (hours)]]/ScoreCard!$H$3*ScoreCard!$H$5</f>
        <v>5.8333333333333339</v>
      </c>
      <c r="S2432" s="5">
        <f>ScoreCard!$I$3-laptop_prices3[[#This Row],[Weight (kg)]]/ScoreCard!$I$3*ScoreCard!$I$5</f>
        <v>1.917142857142857</v>
      </c>
      <c r="T2432" s="6" cm="1">
        <f t="array" ref="T2432">_xlfn.IFS(laptop_prices3[[#This Row],[Storage]]="512GB SSD", 512, laptop_prices3[[#This Row],[Storage]] = "1TB SSD", 1000, laptop_prices3[[#This Row],[Storage]] = "2TB SSD", 2000, laptop_prices3[[#This Row],[Storage]]= "256GB SSD", 256, laptop_prices3[[#This Row],[Storage]] = "1TB HDD", 1000*0.7)</f>
        <v>1000</v>
      </c>
      <c r="U2432" s="5">
        <f>laptop_prices3[[#This Row],[Storage Raw Value]]/ScoreCard!$J$3*ScoreCard!$J$5</f>
        <v>4</v>
      </c>
    </row>
    <row r="2433" spans="2:21" x14ac:dyDescent="0.2">
      <c r="B2433" s="4" cm="1">
        <f t="array" ref="B2433">SUM(laptop_prices3[[#This Row],[RAM Comp]:[Weight Comp]]+laptop_prices3[[#This Row],[Storage Comp]])</f>
        <v>15.992282824112301</v>
      </c>
      <c r="C2433">
        <v>2431</v>
      </c>
      <c r="D2433" t="s">
        <v>36</v>
      </c>
      <c r="E2433" t="s">
        <v>39</v>
      </c>
      <c r="F2433">
        <v>4</v>
      </c>
      <c r="G2433" t="s">
        <v>13</v>
      </c>
      <c r="H2433" t="s">
        <v>32</v>
      </c>
      <c r="I2433">
        <v>14</v>
      </c>
      <c r="J2433" t="s">
        <v>15</v>
      </c>
      <c r="K2433">
        <v>6.6</v>
      </c>
      <c r="L2433">
        <v>2.81</v>
      </c>
      <c r="M2433" t="s">
        <v>16</v>
      </c>
      <c r="N2433">
        <v>1196.4000000000001</v>
      </c>
      <c r="O2433" s="5">
        <f>(ScoreCard!$E$3-laptop_prices3[[#This Row],[Price ($)]])/ScoreCard!$E$3*ScoreCard!$E$5</f>
        <v>4.4465149502029995</v>
      </c>
      <c r="P2433" s="5">
        <f>laptop_prices3[[#This Row],[RAM (GB)]]/ScoreCard!$F$3*ScoreCard!$F$5</f>
        <v>0.4375</v>
      </c>
      <c r="Q2433" s="5">
        <f>laptop_prices3[[#This Row],[Screen Size (inch)]]/ScoreCard!$G$3*ScoreCard!$G$5</f>
        <v>1.6184971098265895</v>
      </c>
      <c r="R2433" s="5">
        <f>laptop_prices3[[#This Row],[Battery Life (hours)]]/ScoreCard!$H$3*ScoreCard!$H$5</f>
        <v>3.8499999999999996</v>
      </c>
      <c r="S2433" s="5">
        <f>ScoreCard!$I$3-laptop_prices3[[#This Row],[Weight (kg)]]/ScoreCard!$I$3*ScoreCard!$I$5</f>
        <v>1.8942857142857144</v>
      </c>
      <c r="T2433" s="6" cm="1">
        <f t="array" ref="T2433">_xlfn.IFS(laptop_prices3[[#This Row],[Storage]]="512GB SSD", 512, laptop_prices3[[#This Row],[Storage]] = "1TB SSD", 1000, laptop_prices3[[#This Row],[Storage]] = "2TB SSD", 2000, laptop_prices3[[#This Row],[Storage]]= "256GB SSD", 256, laptop_prices3[[#This Row],[Storage]] = "1TB HDD", 1000*0.7)</f>
        <v>512</v>
      </c>
      <c r="U2433" s="5">
        <f>laptop_prices3[[#This Row],[Storage Raw Value]]/ScoreCard!$J$3*ScoreCard!$J$5</f>
        <v>2.048</v>
      </c>
    </row>
    <row r="2434" spans="2:21" x14ac:dyDescent="0.2">
      <c r="B2434" s="4" cm="1">
        <f t="array" ref="B2434">SUM(laptop_prices3[[#This Row],[RAM Comp]:[Weight Comp]]+laptop_prices3[[#This Row],[Storage Comp]])</f>
        <v>20.909380952380953</v>
      </c>
      <c r="C2434">
        <v>2432</v>
      </c>
      <c r="D2434" t="s">
        <v>33</v>
      </c>
      <c r="E2434" t="s">
        <v>48</v>
      </c>
      <c r="F2434">
        <v>16</v>
      </c>
      <c r="G2434" t="s">
        <v>13</v>
      </c>
      <c r="H2434" t="s">
        <v>20</v>
      </c>
      <c r="I2434">
        <v>17.3</v>
      </c>
      <c r="J2434" t="s">
        <v>43</v>
      </c>
      <c r="K2434">
        <v>11.9</v>
      </c>
      <c r="L2434">
        <v>2.58</v>
      </c>
      <c r="M2434" t="s">
        <v>46</v>
      </c>
      <c r="N2434">
        <v>1520.46</v>
      </c>
      <c r="O2434" s="5">
        <f>(ScoreCard!$E$3-laptop_prices3[[#This Row],[Price ($)]])/ScoreCard!$E$3*ScoreCard!$E$5</f>
        <v>4.2965965573266907</v>
      </c>
      <c r="P2434" s="5">
        <f>laptop_prices3[[#This Row],[RAM (GB)]]/ScoreCard!$F$3*ScoreCard!$F$5</f>
        <v>1.75</v>
      </c>
      <c r="Q2434" s="5">
        <f>laptop_prices3[[#This Row],[Screen Size (inch)]]/ScoreCard!$G$3*ScoreCard!$G$5</f>
        <v>2</v>
      </c>
      <c r="R2434" s="5">
        <f>laptop_prices3[[#This Row],[Battery Life (hours)]]/ScoreCard!$H$3*ScoreCard!$H$5</f>
        <v>6.9416666666666664</v>
      </c>
      <c r="S2434" s="5">
        <f>ScoreCard!$I$3-laptop_prices3[[#This Row],[Weight (kg)]]/ScoreCard!$I$3*ScoreCard!$I$5</f>
        <v>2.0257142857142858</v>
      </c>
      <c r="T2434" s="6" cm="1">
        <f t="array" ref="T2434">_xlfn.IFS(laptop_prices3[[#This Row],[Storage]]="512GB SSD", 512, laptop_prices3[[#This Row],[Storage]] = "1TB SSD", 1000, laptop_prices3[[#This Row],[Storage]] = "2TB SSD", 2000, laptop_prices3[[#This Row],[Storage]]= "256GB SSD", 256, laptop_prices3[[#This Row],[Storage]] = "1TB HDD", 1000*0.7)</f>
        <v>512</v>
      </c>
      <c r="U2434" s="5">
        <f>laptop_prices3[[#This Row],[Storage Raw Value]]/ScoreCard!$J$3*ScoreCard!$J$5</f>
        <v>2.048</v>
      </c>
    </row>
    <row r="2435" spans="2:21" x14ac:dyDescent="0.2">
      <c r="B2435" s="4" cm="1">
        <f t="array" ref="B2435">SUM(laptop_prices3[[#This Row],[RAM Comp]:[Weight Comp]]+laptop_prices3[[#This Row],[Storage Comp]])</f>
        <v>25.693762730525737</v>
      </c>
      <c r="C2435">
        <v>2433</v>
      </c>
      <c r="D2435" t="s">
        <v>34</v>
      </c>
      <c r="E2435" t="s">
        <v>48</v>
      </c>
      <c r="F2435">
        <v>64</v>
      </c>
      <c r="G2435" t="s">
        <v>42</v>
      </c>
      <c r="H2435" t="s">
        <v>20</v>
      </c>
      <c r="I2435">
        <v>13.3</v>
      </c>
      <c r="J2435" t="s">
        <v>27</v>
      </c>
      <c r="K2435">
        <v>7.6</v>
      </c>
      <c r="L2435">
        <v>3.46</v>
      </c>
      <c r="M2435" t="s">
        <v>22</v>
      </c>
      <c r="N2435">
        <v>4248.8900000000003</v>
      </c>
      <c r="O2435" s="5">
        <f>(ScoreCard!$E$3-laptop_prices3[[#This Row],[Price ($)]])/ScoreCard!$E$3*ScoreCard!$E$5</f>
        <v>3.0343554887730062</v>
      </c>
      <c r="P2435" s="5">
        <f>laptop_prices3[[#This Row],[RAM (GB)]]/ScoreCard!$F$3*ScoreCard!$F$5</f>
        <v>7</v>
      </c>
      <c r="Q2435" s="5">
        <f>laptop_prices3[[#This Row],[Screen Size (inch)]]/ScoreCard!$G$3*ScoreCard!$G$5</f>
        <v>1.5375722543352601</v>
      </c>
      <c r="R2435" s="5">
        <f>laptop_prices3[[#This Row],[Battery Life (hours)]]/ScoreCard!$H$3*ScoreCard!$H$5</f>
        <v>4.4333333333333336</v>
      </c>
      <c r="S2435" s="5">
        <f>ScoreCard!$I$3-laptop_prices3[[#This Row],[Weight (kg)]]/ScoreCard!$I$3*ScoreCard!$I$5</f>
        <v>1.5228571428571429</v>
      </c>
      <c r="T2435" s="6" cm="1">
        <f t="array" ref="T2435">_xlfn.IFS(laptop_prices3[[#This Row],[Storage]]="512GB SSD", 512, laptop_prices3[[#This Row],[Storage]] = "1TB SSD", 1000, laptop_prices3[[#This Row],[Storage]] = "2TB SSD", 2000, laptop_prices3[[#This Row],[Storage]]= "256GB SSD", 256, laptop_prices3[[#This Row],[Storage]] = "1TB HDD", 1000*0.7)</f>
        <v>700</v>
      </c>
      <c r="U2435" s="5">
        <f>laptop_prices3[[#This Row],[Storage Raw Value]]/ScoreCard!$J$3*ScoreCard!$J$5</f>
        <v>2.8</v>
      </c>
    </row>
    <row r="2436" spans="2:21" x14ac:dyDescent="0.2">
      <c r="B2436" s="4" cm="1">
        <f t="array" ref="B2436">SUM(laptop_prices3[[#This Row],[RAM Comp]:[Weight Comp]]+laptop_prices3[[#This Row],[Storage Comp]])</f>
        <v>23.426619873382876</v>
      </c>
      <c r="C2436">
        <v>2434</v>
      </c>
      <c r="D2436" t="s">
        <v>23</v>
      </c>
      <c r="E2436" t="s">
        <v>37</v>
      </c>
      <c r="F2436">
        <v>8</v>
      </c>
      <c r="G2436" t="s">
        <v>19</v>
      </c>
      <c r="H2436" t="s">
        <v>44</v>
      </c>
      <c r="I2436">
        <v>13.3</v>
      </c>
      <c r="J2436" t="s">
        <v>15</v>
      </c>
      <c r="K2436">
        <v>4.3</v>
      </c>
      <c r="L2436">
        <v>1.74</v>
      </c>
      <c r="M2436" t="s">
        <v>22</v>
      </c>
      <c r="N2436">
        <v>1471</v>
      </c>
      <c r="O2436" s="5">
        <f>(ScoreCard!$E$3-laptop_prices3[[#This Row],[Price ($)]])/ScoreCard!$E$3*ScoreCard!$E$5</f>
        <v>4.319478010488643</v>
      </c>
      <c r="P2436" s="5">
        <f>laptop_prices3[[#This Row],[RAM (GB)]]/ScoreCard!$F$3*ScoreCard!$F$5</f>
        <v>0.875</v>
      </c>
      <c r="Q2436" s="5">
        <f>laptop_prices3[[#This Row],[Screen Size (inch)]]/ScoreCard!$G$3*ScoreCard!$G$5</f>
        <v>1.5375722543352601</v>
      </c>
      <c r="R2436" s="5">
        <f>laptop_prices3[[#This Row],[Battery Life (hours)]]/ScoreCard!$H$3*ScoreCard!$H$5</f>
        <v>2.5083333333333333</v>
      </c>
      <c r="S2436" s="5">
        <f>ScoreCard!$I$3-laptop_prices3[[#This Row],[Weight (kg)]]/ScoreCard!$I$3*ScoreCard!$I$5</f>
        <v>2.5057142857142858</v>
      </c>
      <c r="T2436" s="6" cm="1">
        <f t="array" ref="T2436">_xlfn.IFS(laptop_prices3[[#This Row],[Storage]]="512GB SSD", 512, laptop_prices3[[#This Row],[Storage]] = "1TB SSD", 1000, laptop_prices3[[#This Row],[Storage]] = "2TB SSD", 2000, laptop_prices3[[#This Row],[Storage]]= "256GB SSD", 256, laptop_prices3[[#This Row],[Storage]] = "1TB HDD", 1000*0.7)</f>
        <v>1000</v>
      </c>
      <c r="U2436" s="5">
        <f>laptop_prices3[[#This Row],[Storage Raw Value]]/ScoreCard!$J$3*ScoreCard!$J$5</f>
        <v>4</v>
      </c>
    </row>
    <row r="2437" spans="2:21" x14ac:dyDescent="0.2">
      <c r="B2437" s="4" cm="1">
        <f t="array" ref="B2437">SUM(laptop_prices3[[#This Row],[RAM Comp]:[Weight Comp]]+laptop_prices3[[#This Row],[Storage Comp]])</f>
        <v>27.513468208092487</v>
      </c>
      <c r="C2437">
        <v>2435</v>
      </c>
      <c r="D2437" t="s">
        <v>34</v>
      </c>
      <c r="E2437" t="s">
        <v>18</v>
      </c>
      <c r="F2437">
        <v>32</v>
      </c>
      <c r="G2437" t="s">
        <v>19</v>
      </c>
      <c r="H2437" t="s">
        <v>20</v>
      </c>
      <c r="I2437">
        <v>15.6</v>
      </c>
      <c r="J2437" t="s">
        <v>27</v>
      </c>
      <c r="K2437">
        <v>7.8</v>
      </c>
      <c r="L2437">
        <v>3.22</v>
      </c>
      <c r="M2437" t="s">
        <v>30</v>
      </c>
      <c r="N2437">
        <v>3533.01</v>
      </c>
      <c r="O2437" s="5">
        <f>(ScoreCard!$E$3-laptop_prices3[[#This Row],[Price ($)]])/ScoreCard!$E$3*ScoreCard!$E$5</f>
        <v>3.365539772832415</v>
      </c>
      <c r="P2437" s="5">
        <f>laptop_prices3[[#This Row],[RAM (GB)]]/ScoreCard!$F$3*ScoreCard!$F$5</f>
        <v>3.5</v>
      </c>
      <c r="Q2437" s="5">
        <f>laptop_prices3[[#This Row],[Screen Size (inch)]]/ScoreCard!$G$3*ScoreCard!$G$5</f>
        <v>1.8034682080924855</v>
      </c>
      <c r="R2437" s="5">
        <f>laptop_prices3[[#This Row],[Battery Life (hours)]]/ScoreCard!$H$3*ScoreCard!$H$5</f>
        <v>4.55</v>
      </c>
      <c r="S2437" s="5">
        <f>ScoreCard!$I$3-laptop_prices3[[#This Row],[Weight (kg)]]/ScoreCard!$I$3*ScoreCard!$I$5</f>
        <v>1.66</v>
      </c>
      <c r="T2437" s="6" cm="1">
        <f t="array" ref="T2437">_xlfn.IFS(laptop_prices3[[#This Row],[Storage]]="512GB SSD", 512, laptop_prices3[[#This Row],[Storage]] = "1TB SSD", 1000, laptop_prices3[[#This Row],[Storage]] = "2TB SSD", 2000, laptop_prices3[[#This Row],[Storage]]= "256GB SSD", 256, laptop_prices3[[#This Row],[Storage]] = "1TB HDD", 1000*0.7)</f>
        <v>1000</v>
      </c>
      <c r="U2437" s="5">
        <f>laptop_prices3[[#This Row],[Storage Raw Value]]/ScoreCard!$J$3*ScoreCard!$J$5</f>
        <v>4</v>
      </c>
    </row>
    <row r="2438" spans="2:21" x14ac:dyDescent="0.2">
      <c r="B2438" s="4" cm="1">
        <f t="array" ref="B2438">SUM(laptop_prices3[[#This Row],[RAM Comp]:[Weight Comp]]+laptop_prices3[[#This Row],[Storage Comp]])</f>
        <v>15.434282411230388</v>
      </c>
      <c r="C2438">
        <v>2436</v>
      </c>
      <c r="D2438" t="s">
        <v>36</v>
      </c>
      <c r="E2438" t="s">
        <v>48</v>
      </c>
      <c r="F2438">
        <v>8</v>
      </c>
      <c r="G2438" t="s">
        <v>29</v>
      </c>
      <c r="H2438" t="s">
        <v>44</v>
      </c>
      <c r="I2438">
        <v>16</v>
      </c>
      <c r="J2438" t="s">
        <v>27</v>
      </c>
      <c r="K2438">
        <v>10.5</v>
      </c>
      <c r="L2438">
        <v>1.77</v>
      </c>
      <c r="M2438" t="s">
        <v>22</v>
      </c>
      <c r="N2438">
        <v>1595.61</v>
      </c>
      <c r="O2438" s="5">
        <f>(ScoreCard!$E$3-laptop_prices3[[#This Row],[Price ($)]])/ScoreCard!$E$3*ScoreCard!$E$5</f>
        <v>4.261830257182722</v>
      </c>
      <c r="P2438" s="5">
        <f>laptop_prices3[[#This Row],[RAM (GB)]]/ScoreCard!$F$3*ScoreCard!$F$5</f>
        <v>0.875</v>
      </c>
      <c r="Q2438" s="5">
        <f>laptop_prices3[[#This Row],[Screen Size (inch)]]/ScoreCard!$G$3*ScoreCard!$G$5</f>
        <v>1.8497109826589595</v>
      </c>
      <c r="R2438" s="5">
        <f>laptop_prices3[[#This Row],[Battery Life (hours)]]/ScoreCard!$H$3*ScoreCard!$H$5</f>
        <v>6.125</v>
      </c>
      <c r="S2438" s="5">
        <f>ScoreCard!$I$3-laptop_prices3[[#This Row],[Weight (kg)]]/ScoreCard!$I$3*ScoreCard!$I$5</f>
        <v>2.4885714285714284</v>
      </c>
      <c r="T2438" s="6" cm="1">
        <f t="array" ref="T2438">_xlfn.IFS(laptop_prices3[[#This Row],[Storage]]="512GB SSD", 512, laptop_prices3[[#This Row],[Storage]] = "1TB SSD", 1000, laptop_prices3[[#This Row],[Storage]] = "2TB SSD", 2000, laptop_prices3[[#This Row],[Storage]]= "256GB SSD", 256, laptop_prices3[[#This Row],[Storage]] = "1TB HDD", 1000*0.7)</f>
        <v>256</v>
      </c>
      <c r="U2438" s="5">
        <f>laptop_prices3[[#This Row],[Storage Raw Value]]/ScoreCard!$J$3*ScoreCard!$J$5</f>
        <v>1.024</v>
      </c>
    </row>
    <row r="2439" spans="2:21" x14ac:dyDescent="0.2">
      <c r="B2439" s="4" cm="1">
        <f t="array" ref="B2439">SUM(laptop_prices3[[#This Row],[RAM Comp]:[Weight Comp]]+laptop_prices3[[#This Row],[Storage Comp]])</f>
        <v>16.882639966969446</v>
      </c>
      <c r="C2439">
        <v>2437</v>
      </c>
      <c r="D2439" t="s">
        <v>47</v>
      </c>
      <c r="E2439" t="s">
        <v>24</v>
      </c>
      <c r="F2439">
        <v>8</v>
      </c>
      <c r="G2439" t="s">
        <v>13</v>
      </c>
      <c r="H2439" t="s">
        <v>26</v>
      </c>
      <c r="I2439">
        <v>14</v>
      </c>
      <c r="J2439" t="s">
        <v>15</v>
      </c>
      <c r="K2439">
        <v>7.2</v>
      </c>
      <c r="L2439">
        <v>2.63</v>
      </c>
      <c r="M2439" t="s">
        <v>30</v>
      </c>
      <c r="N2439">
        <v>1542.2</v>
      </c>
      <c r="O2439" s="5">
        <f>(ScoreCard!$E$3-laptop_prices3[[#This Row],[Price ($)]])/ScoreCard!$E$3*ScoreCard!$E$5</f>
        <v>4.2865390807447898</v>
      </c>
      <c r="P2439" s="5">
        <f>laptop_prices3[[#This Row],[RAM (GB)]]/ScoreCard!$F$3*ScoreCard!$F$5</f>
        <v>0.875</v>
      </c>
      <c r="Q2439" s="5">
        <f>laptop_prices3[[#This Row],[Screen Size (inch)]]/ScoreCard!$G$3*ScoreCard!$G$5</f>
        <v>1.6184971098265895</v>
      </c>
      <c r="R2439" s="5">
        <f>laptop_prices3[[#This Row],[Battery Life (hours)]]/ScoreCard!$H$3*ScoreCard!$H$5</f>
        <v>4.2</v>
      </c>
      <c r="S2439" s="5">
        <f>ScoreCard!$I$3-laptop_prices3[[#This Row],[Weight (kg)]]/ScoreCard!$I$3*ScoreCard!$I$5</f>
        <v>1.9971428571428571</v>
      </c>
      <c r="T2439" s="6" cm="1">
        <f t="array" ref="T2439">_xlfn.IFS(laptop_prices3[[#This Row],[Storage]]="512GB SSD", 512, laptop_prices3[[#This Row],[Storage]] = "1TB SSD", 1000, laptop_prices3[[#This Row],[Storage]] = "2TB SSD", 2000, laptop_prices3[[#This Row],[Storage]]= "256GB SSD", 256, laptop_prices3[[#This Row],[Storage]] = "1TB HDD", 1000*0.7)</f>
        <v>512</v>
      </c>
      <c r="U2439" s="5">
        <f>laptop_prices3[[#This Row],[Storage Raw Value]]/ScoreCard!$J$3*ScoreCard!$J$5</f>
        <v>2.048</v>
      </c>
    </row>
    <row r="2440" spans="2:21" x14ac:dyDescent="0.2">
      <c r="B2440" s="4" cm="1">
        <f t="array" ref="B2440">SUM(laptop_prices3[[#This Row],[RAM Comp]:[Weight Comp]]+laptop_prices3[[#This Row],[Storage Comp]])</f>
        <v>26.893996696944669</v>
      </c>
      <c r="C2440">
        <v>2438</v>
      </c>
      <c r="D2440" t="s">
        <v>28</v>
      </c>
      <c r="E2440" t="s">
        <v>41</v>
      </c>
      <c r="F2440">
        <v>32</v>
      </c>
      <c r="G2440" t="s">
        <v>19</v>
      </c>
      <c r="H2440" t="s">
        <v>40</v>
      </c>
      <c r="I2440">
        <v>16</v>
      </c>
      <c r="J2440" t="s">
        <v>21</v>
      </c>
      <c r="K2440">
        <v>6.6</v>
      </c>
      <c r="L2440">
        <v>3.16</v>
      </c>
      <c r="M2440" t="s">
        <v>22</v>
      </c>
      <c r="N2440">
        <v>2366.9299999999998</v>
      </c>
      <c r="O2440" s="5">
        <f>(ScoreCard!$E$3-laptop_prices3[[#This Row],[Price ($)]])/ScoreCard!$E$3*ScoreCard!$E$5</f>
        <v>3.9049980199632115</v>
      </c>
      <c r="P2440" s="5">
        <f>laptop_prices3[[#This Row],[RAM (GB)]]/ScoreCard!$F$3*ScoreCard!$F$5</f>
        <v>3.5</v>
      </c>
      <c r="Q2440" s="5">
        <f>laptop_prices3[[#This Row],[Screen Size (inch)]]/ScoreCard!$G$3*ScoreCard!$G$5</f>
        <v>1.8497109826589595</v>
      </c>
      <c r="R2440" s="5">
        <f>laptop_prices3[[#This Row],[Battery Life (hours)]]/ScoreCard!$H$3*ScoreCard!$H$5</f>
        <v>3.8499999999999996</v>
      </c>
      <c r="S2440" s="5">
        <f>ScoreCard!$I$3-laptop_prices3[[#This Row],[Weight (kg)]]/ScoreCard!$I$3*ScoreCard!$I$5</f>
        <v>1.6942857142857142</v>
      </c>
      <c r="T2440" s="6" cm="1">
        <f t="array" ref="T2440">_xlfn.IFS(laptop_prices3[[#This Row],[Storage]]="512GB SSD", 512, laptop_prices3[[#This Row],[Storage]] = "1TB SSD", 1000, laptop_prices3[[#This Row],[Storage]] = "2TB SSD", 2000, laptop_prices3[[#This Row],[Storage]]= "256GB SSD", 256, laptop_prices3[[#This Row],[Storage]] = "1TB HDD", 1000*0.7)</f>
        <v>1000</v>
      </c>
      <c r="U2440" s="5">
        <f>laptop_prices3[[#This Row],[Storage Raw Value]]/ScoreCard!$J$3*ScoreCard!$J$5</f>
        <v>4</v>
      </c>
    </row>
    <row r="2441" spans="2:21" x14ac:dyDescent="0.2">
      <c r="B2441" s="4" cm="1">
        <f t="array" ref="B2441">SUM(laptop_prices3[[#This Row],[RAM Comp]:[Weight Comp]]+laptop_prices3[[#This Row],[Storage Comp]])</f>
        <v>23.054834159097162</v>
      </c>
      <c r="C2441">
        <v>2439</v>
      </c>
      <c r="D2441" t="s">
        <v>17</v>
      </c>
      <c r="E2441" t="s">
        <v>31</v>
      </c>
      <c r="F2441">
        <v>4</v>
      </c>
      <c r="G2441" t="s">
        <v>19</v>
      </c>
      <c r="H2441" t="s">
        <v>14</v>
      </c>
      <c r="I2441">
        <v>13.3</v>
      </c>
      <c r="J2441" t="s">
        <v>15</v>
      </c>
      <c r="K2441">
        <v>5.5</v>
      </c>
      <c r="L2441">
        <v>2.85</v>
      </c>
      <c r="M2441" t="s">
        <v>46</v>
      </c>
      <c r="N2441">
        <v>1238.3900000000001</v>
      </c>
      <c r="O2441" s="5">
        <f>(ScoreCard!$E$3-laptop_prices3[[#This Row],[Price ($)]])/ScoreCard!$E$3*ScoreCard!$E$5</f>
        <v>4.4270893089116461</v>
      </c>
      <c r="P2441" s="5">
        <f>laptop_prices3[[#This Row],[RAM (GB)]]/ScoreCard!$F$3*ScoreCard!$F$5</f>
        <v>0.4375</v>
      </c>
      <c r="Q2441" s="5">
        <f>laptop_prices3[[#This Row],[Screen Size (inch)]]/ScoreCard!$G$3*ScoreCard!$G$5</f>
        <v>1.5375722543352601</v>
      </c>
      <c r="R2441" s="5">
        <f>laptop_prices3[[#This Row],[Battery Life (hours)]]/ScoreCard!$H$3*ScoreCard!$H$5</f>
        <v>3.208333333333333</v>
      </c>
      <c r="S2441" s="5">
        <f>ScoreCard!$I$3-laptop_prices3[[#This Row],[Weight (kg)]]/ScoreCard!$I$3*ScoreCard!$I$5</f>
        <v>1.8714285714285714</v>
      </c>
      <c r="T2441" s="6" cm="1">
        <f t="array" ref="T2441">_xlfn.IFS(laptop_prices3[[#This Row],[Storage]]="512GB SSD", 512, laptop_prices3[[#This Row],[Storage]] = "1TB SSD", 1000, laptop_prices3[[#This Row],[Storage]] = "2TB SSD", 2000, laptop_prices3[[#This Row],[Storage]]= "256GB SSD", 256, laptop_prices3[[#This Row],[Storage]] = "1TB HDD", 1000*0.7)</f>
        <v>1000</v>
      </c>
      <c r="U2441" s="5">
        <f>laptop_prices3[[#This Row],[Storage Raw Value]]/ScoreCard!$J$3*ScoreCard!$J$5</f>
        <v>4</v>
      </c>
    </row>
    <row r="2442" spans="2:21" x14ac:dyDescent="0.2">
      <c r="B2442" s="4" cm="1">
        <f t="array" ref="B2442">SUM(laptop_prices3[[#This Row],[RAM Comp]:[Weight Comp]]+laptop_prices3[[#This Row],[Storage Comp]])</f>
        <v>49.336619873382872</v>
      </c>
      <c r="C2442">
        <v>2440</v>
      </c>
      <c r="D2442" t="s">
        <v>36</v>
      </c>
      <c r="E2442" t="s">
        <v>37</v>
      </c>
      <c r="F2442">
        <v>64</v>
      </c>
      <c r="G2442" t="s">
        <v>25</v>
      </c>
      <c r="H2442" t="s">
        <v>40</v>
      </c>
      <c r="I2442">
        <v>13.3</v>
      </c>
      <c r="J2442" t="s">
        <v>21</v>
      </c>
      <c r="K2442">
        <v>11.2</v>
      </c>
      <c r="L2442">
        <v>2.16</v>
      </c>
      <c r="M2442" t="s">
        <v>30</v>
      </c>
      <c r="N2442">
        <v>3207.38</v>
      </c>
      <c r="O2442" s="5">
        <f>(ScoreCard!$E$3-laptop_prices3[[#This Row],[Price ($)]])/ScoreCard!$E$3*ScoreCard!$E$5</f>
        <v>3.5161844876145922</v>
      </c>
      <c r="P2442" s="5">
        <f>laptop_prices3[[#This Row],[RAM (GB)]]/ScoreCard!$F$3*ScoreCard!$F$5</f>
        <v>7</v>
      </c>
      <c r="Q2442" s="5">
        <f>laptop_prices3[[#This Row],[Screen Size (inch)]]/ScoreCard!$G$3*ScoreCard!$G$5</f>
        <v>1.5375722543352601</v>
      </c>
      <c r="R2442" s="5">
        <f>laptop_prices3[[#This Row],[Battery Life (hours)]]/ScoreCard!$H$3*ScoreCard!$H$5</f>
        <v>6.5333333333333323</v>
      </c>
      <c r="S2442" s="5">
        <f>ScoreCard!$I$3-laptop_prices3[[#This Row],[Weight (kg)]]/ScoreCard!$I$3*ScoreCard!$I$5</f>
        <v>2.2657142857142856</v>
      </c>
      <c r="T2442" s="6" cm="1">
        <f t="array" ref="T2442">_xlfn.IFS(laptop_prices3[[#This Row],[Storage]]="512GB SSD", 512, laptop_prices3[[#This Row],[Storage]] = "1TB SSD", 1000, laptop_prices3[[#This Row],[Storage]] = "2TB SSD", 2000, laptop_prices3[[#This Row],[Storage]]= "256GB SSD", 256, laptop_prices3[[#This Row],[Storage]] = "1TB HDD", 1000*0.7)</f>
        <v>2000</v>
      </c>
      <c r="U2442" s="5">
        <f>laptop_prices3[[#This Row],[Storage Raw Value]]/ScoreCard!$J$3*ScoreCard!$J$5</f>
        <v>8</v>
      </c>
    </row>
    <row r="2443" spans="2:21" x14ac:dyDescent="0.2">
      <c r="B2443" s="4" cm="1">
        <f t="array" ref="B2443">SUM(laptop_prices3[[#This Row],[RAM Comp]:[Weight Comp]]+laptop_prices3[[#This Row],[Storage Comp]])</f>
        <v>22.787872969997249</v>
      </c>
      <c r="C2443">
        <v>2441</v>
      </c>
      <c r="D2443" t="s">
        <v>45</v>
      </c>
      <c r="E2443" t="s">
        <v>31</v>
      </c>
      <c r="F2443">
        <v>4</v>
      </c>
      <c r="G2443" t="s">
        <v>19</v>
      </c>
      <c r="H2443" t="s">
        <v>35</v>
      </c>
      <c r="I2443">
        <v>15.6</v>
      </c>
      <c r="J2443" t="s">
        <v>15</v>
      </c>
      <c r="K2443">
        <v>4.9000000000000004</v>
      </c>
      <c r="L2443">
        <v>3.17</v>
      </c>
      <c r="M2443" t="s">
        <v>30</v>
      </c>
      <c r="N2443">
        <v>951.28</v>
      </c>
      <c r="O2443" s="5">
        <f>(ScoreCard!$E$3-laptop_prices3[[#This Row],[Price ($)]])/ScoreCard!$E$3*ScoreCard!$E$5</f>
        <v>4.5599136926020636</v>
      </c>
      <c r="P2443" s="5">
        <f>laptop_prices3[[#This Row],[RAM (GB)]]/ScoreCard!$F$3*ScoreCard!$F$5</f>
        <v>0.4375</v>
      </c>
      <c r="Q2443" s="5">
        <f>laptop_prices3[[#This Row],[Screen Size (inch)]]/ScoreCard!$G$3*ScoreCard!$G$5</f>
        <v>1.8034682080924855</v>
      </c>
      <c r="R2443" s="5">
        <f>laptop_prices3[[#This Row],[Battery Life (hours)]]/ScoreCard!$H$3*ScoreCard!$H$5</f>
        <v>2.8583333333333338</v>
      </c>
      <c r="S2443" s="5">
        <f>ScoreCard!$I$3-laptop_prices3[[#This Row],[Weight (kg)]]/ScoreCard!$I$3*ScoreCard!$I$5</f>
        <v>1.6885714285714286</v>
      </c>
      <c r="T2443" s="6" cm="1">
        <f t="array" ref="T2443">_xlfn.IFS(laptop_prices3[[#This Row],[Storage]]="512GB SSD", 512, laptop_prices3[[#This Row],[Storage]] = "1TB SSD", 1000, laptop_prices3[[#This Row],[Storage]] = "2TB SSD", 2000, laptop_prices3[[#This Row],[Storage]]= "256GB SSD", 256, laptop_prices3[[#This Row],[Storage]] = "1TB HDD", 1000*0.7)</f>
        <v>1000</v>
      </c>
      <c r="U2443" s="5">
        <f>laptop_prices3[[#This Row],[Storage Raw Value]]/ScoreCard!$J$3*ScoreCard!$J$5</f>
        <v>4</v>
      </c>
    </row>
    <row r="2444" spans="2:21" x14ac:dyDescent="0.2">
      <c r="B2444" s="4" cm="1">
        <f t="array" ref="B2444">SUM(laptop_prices3[[#This Row],[RAM Comp]:[Weight Comp]]+laptop_prices3[[#This Row],[Storage Comp]])</f>
        <v>19.47004844481145</v>
      </c>
      <c r="C2444">
        <v>2442</v>
      </c>
      <c r="D2444" t="s">
        <v>33</v>
      </c>
      <c r="E2444" t="s">
        <v>12</v>
      </c>
      <c r="F2444">
        <v>8</v>
      </c>
      <c r="G2444" t="s">
        <v>13</v>
      </c>
      <c r="H2444" t="s">
        <v>20</v>
      </c>
      <c r="I2444">
        <v>13.3</v>
      </c>
      <c r="J2444" t="s">
        <v>15</v>
      </c>
      <c r="K2444">
        <v>11.5</v>
      </c>
      <c r="L2444">
        <v>2.35</v>
      </c>
      <c r="M2444" t="s">
        <v>22</v>
      </c>
      <c r="N2444">
        <v>1114.49</v>
      </c>
      <c r="O2444" s="5">
        <f>(ScoreCard!$E$3-laptop_prices3[[#This Row],[Price ($)]])/ScoreCard!$E$3*ScoreCard!$E$5</f>
        <v>4.4844085981709645</v>
      </c>
      <c r="P2444" s="5">
        <f>laptop_prices3[[#This Row],[RAM (GB)]]/ScoreCard!$F$3*ScoreCard!$F$5</f>
        <v>0.875</v>
      </c>
      <c r="Q2444" s="5">
        <f>laptop_prices3[[#This Row],[Screen Size (inch)]]/ScoreCard!$G$3*ScoreCard!$G$5</f>
        <v>1.5375722543352601</v>
      </c>
      <c r="R2444" s="5">
        <f>laptop_prices3[[#This Row],[Battery Life (hours)]]/ScoreCard!$H$3*ScoreCard!$H$5</f>
        <v>6.7083333333333339</v>
      </c>
      <c r="S2444" s="5">
        <f>ScoreCard!$I$3-laptop_prices3[[#This Row],[Weight (kg)]]/ScoreCard!$I$3*ScoreCard!$I$5</f>
        <v>2.157142857142857</v>
      </c>
      <c r="T2444" s="6" cm="1">
        <f t="array" ref="T2444">_xlfn.IFS(laptop_prices3[[#This Row],[Storage]]="512GB SSD", 512, laptop_prices3[[#This Row],[Storage]] = "1TB SSD", 1000, laptop_prices3[[#This Row],[Storage]] = "2TB SSD", 2000, laptop_prices3[[#This Row],[Storage]]= "256GB SSD", 256, laptop_prices3[[#This Row],[Storage]] = "1TB HDD", 1000*0.7)</f>
        <v>512</v>
      </c>
      <c r="U2444" s="5">
        <f>laptop_prices3[[#This Row],[Storage Raw Value]]/ScoreCard!$J$3*ScoreCard!$J$5</f>
        <v>2.048</v>
      </c>
    </row>
    <row r="2445" spans="2:21" x14ac:dyDescent="0.2">
      <c r="B2445" s="4" cm="1">
        <f t="array" ref="B2445">SUM(laptop_prices3[[#This Row],[RAM Comp]:[Weight Comp]]+laptop_prices3[[#This Row],[Storage Comp]])</f>
        <v>13.774944398568676</v>
      </c>
      <c r="C2445">
        <v>2443</v>
      </c>
      <c r="D2445" t="s">
        <v>36</v>
      </c>
      <c r="E2445" t="s">
        <v>31</v>
      </c>
      <c r="F2445">
        <v>8</v>
      </c>
      <c r="G2445" t="s">
        <v>29</v>
      </c>
      <c r="H2445" t="s">
        <v>14</v>
      </c>
      <c r="I2445">
        <v>15.6</v>
      </c>
      <c r="J2445" t="s">
        <v>27</v>
      </c>
      <c r="K2445">
        <v>9.4</v>
      </c>
      <c r="L2445">
        <v>3.47</v>
      </c>
      <c r="M2445" t="s">
        <v>30</v>
      </c>
      <c r="N2445">
        <v>1559.53</v>
      </c>
      <c r="O2445" s="5">
        <f>(ScoreCard!$E$3-laptop_prices3[[#This Row],[Price ($)]])/ScoreCard!$E$3*ScoreCard!$E$5</f>
        <v>4.2785217822551687</v>
      </c>
      <c r="P2445" s="5">
        <f>laptop_prices3[[#This Row],[RAM (GB)]]/ScoreCard!$F$3*ScoreCard!$F$5</f>
        <v>0.875</v>
      </c>
      <c r="Q2445" s="5">
        <f>laptop_prices3[[#This Row],[Screen Size (inch)]]/ScoreCard!$G$3*ScoreCard!$G$5</f>
        <v>1.8034682080924855</v>
      </c>
      <c r="R2445" s="5">
        <f>laptop_prices3[[#This Row],[Battery Life (hours)]]/ScoreCard!$H$3*ScoreCard!$H$5</f>
        <v>5.4833333333333334</v>
      </c>
      <c r="S2445" s="5">
        <f>ScoreCard!$I$3-laptop_prices3[[#This Row],[Weight (kg)]]/ScoreCard!$I$3*ScoreCard!$I$5</f>
        <v>1.5171428571428571</v>
      </c>
      <c r="T2445" s="6" cm="1">
        <f t="array" ref="T2445">_xlfn.IFS(laptop_prices3[[#This Row],[Storage]]="512GB SSD", 512, laptop_prices3[[#This Row],[Storage]] = "1TB SSD", 1000, laptop_prices3[[#This Row],[Storage]] = "2TB SSD", 2000, laptop_prices3[[#This Row],[Storage]]= "256GB SSD", 256, laptop_prices3[[#This Row],[Storage]] = "1TB HDD", 1000*0.7)</f>
        <v>256</v>
      </c>
      <c r="U2445" s="5">
        <f>laptop_prices3[[#This Row],[Storage Raw Value]]/ScoreCard!$J$3*ScoreCard!$J$5</f>
        <v>1.024</v>
      </c>
    </row>
    <row r="2446" spans="2:21" x14ac:dyDescent="0.2">
      <c r="B2446" s="4" cm="1">
        <f t="array" ref="B2446">SUM(laptop_prices3[[#This Row],[RAM Comp]:[Weight Comp]]+laptop_prices3[[#This Row],[Storage Comp]])</f>
        <v>20.899568538398018</v>
      </c>
      <c r="C2446">
        <v>2444</v>
      </c>
      <c r="D2446" t="s">
        <v>23</v>
      </c>
      <c r="E2446" t="s">
        <v>24</v>
      </c>
      <c r="F2446">
        <v>4</v>
      </c>
      <c r="G2446" t="s">
        <v>42</v>
      </c>
      <c r="H2446" t="s">
        <v>35</v>
      </c>
      <c r="I2446">
        <v>14</v>
      </c>
      <c r="J2446" t="s">
        <v>27</v>
      </c>
      <c r="K2446">
        <v>8.6999999999999993</v>
      </c>
      <c r="L2446">
        <v>1.63</v>
      </c>
      <c r="M2446" t="s">
        <v>22</v>
      </c>
      <c r="N2446">
        <v>1365.29</v>
      </c>
      <c r="O2446" s="5">
        <f>(ScoreCard!$E$3-laptop_prices3[[#This Row],[Price ($)]])/ScoreCard!$E$3*ScoreCard!$E$5</f>
        <v>4.3683821433990762</v>
      </c>
      <c r="P2446" s="5">
        <f>laptop_prices3[[#This Row],[RAM (GB)]]/ScoreCard!$F$3*ScoreCard!$F$5</f>
        <v>0.4375</v>
      </c>
      <c r="Q2446" s="5">
        <f>laptop_prices3[[#This Row],[Screen Size (inch)]]/ScoreCard!$G$3*ScoreCard!$G$5</f>
        <v>1.6184971098265895</v>
      </c>
      <c r="R2446" s="5">
        <f>laptop_prices3[[#This Row],[Battery Life (hours)]]/ScoreCard!$H$3*ScoreCard!$H$5</f>
        <v>5.0750000000000002</v>
      </c>
      <c r="S2446" s="5">
        <f>ScoreCard!$I$3-laptop_prices3[[#This Row],[Weight (kg)]]/ScoreCard!$I$3*ScoreCard!$I$5</f>
        <v>2.5685714285714285</v>
      </c>
      <c r="T2446" s="6" cm="1">
        <f t="array" ref="T2446">_xlfn.IFS(laptop_prices3[[#This Row],[Storage]]="512GB SSD", 512, laptop_prices3[[#This Row],[Storage]] = "1TB SSD", 1000, laptop_prices3[[#This Row],[Storage]] = "2TB SSD", 2000, laptop_prices3[[#This Row],[Storage]]= "256GB SSD", 256, laptop_prices3[[#This Row],[Storage]] = "1TB HDD", 1000*0.7)</f>
        <v>700</v>
      </c>
      <c r="U2446" s="5">
        <f>laptop_prices3[[#This Row],[Storage Raw Value]]/ScoreCard!$J$3*ScoreCard!$J$5</f>
        <v>2.8</v>
      </c>
    </row>
    <row r="2447" spans="2:21" x14ac:dyDescent="0.2">
      <c r="B2447" s="4" cm="1">
        <f t="array" ref="B2447">SUM(laptop_prices3[[#This Row],[RAM Comp]:[Weight Comp]]+laptop_prices3[[#This Row],[Storage Comp]])</f>
        <v>21.858091935039912</v>
      </c>
      <c r="C2447">
        <v>2445</v>
      </c>
      <c r="D2447" t="s">
        <v>28</v>
      </c>
      <c r="E2447" t="s">
        <v>48</v>
      </c>
      <c r="F2447">
        <v>64</v>
      </c>
      <c r="G2447" t="s">
        <v>29</v>
      </c>
      <c r="H2447" t="s">
        <v>44</v>
      </c>
      <c r="I2447">
        <v>16</v>
      </c>
      <c r="J2447" t="s">
        <v>21</v>
      </c>
      <c r="K2447">
        <v>11.6</v>
      </c>
      <c r="L2447">
        <v>2.37</v>
      </c>
      <c r="M2447" t="s">
        <v>46</v>
      </c>
      <c r="N2447">
        <v>1759.64</v>
      </c>
      <c r="O2447" s="5">
        <f>(ScoreCard!$E$3-laptop_prices3[[#This Row],[Price ($)]])/ScoreCard!$E$3*ScoreCard!$E$5</f>
        <v>4.1859458099090663</v>
      </c>
      <c r="P2447" s="5">
        <f>laptop_prices3[[#This Row],[RAM (GB)]]/ScoreCard!$F$3*ScoreCard!$F$5</f>
        <v>7</v>
      </c>
      <c r="Q2447" s="5">
        <f>laptop_prices3[[#This Row],[Screen Size (inch)]]/ScoreCard!$G$3*ScoreCard!$G$5</f>
        <v>1.8497109826589595</v>
      </c>
      <c r="R2447" s="5">
        <f>laptop_prices3[[#This Row],[Battery Life (hours)]]/ScoreCard!$H$3*ScoreCard!$H$5</f>
        <v>6.7666666666666666</v>
      </c>
      <c r="S2447" s="5">
        <f>ScoreCard!$I$3-laptop_prices3[[#This Row],[Weight (kg)]]/ScoreCard!$I$3*ScoreCard!$I$5</f>
        <v>2.1457142857142859</v>
      </c>
      <c r="T2447" s="6" cm="1">
        <f t="array" ref="T2447">_xlfn.IFS(laptop_prices3[[#This Row],[Storage]]="512GB SSD", 512, laptop_prices3[[#This Row],[Storage]] = "1TB SSD", 1000, laptop_prices3[[#This Row],[Storage]] = "2TB SSD", 2000, laptop_prices3[[#This Row],[Storage]]= "256GB SSD", 256, laptop_prices3[[#This Row],[Storage]] = "1TB HDD", 1000*0.7)</f>
        <v>256</v>
      </c>
      <c r="U2447" s="5">
        <f>laptop_prices3[[#This Row],[Storage Raw Value]]/ScoreCard!$J$3*ScoreCard!$J$5</f>
        <v>1.024</v>
      </c>
    </row>
    <row r="2448" spans="2:21" x14ac:dyDescent="0.2">
      <c r="B2448" s="4" cm="1">
        <f t="array" ref="B2448">SUM(laptop_prices3[[#This Row],[RAM Comp]:[Weight Comp]]+laptop_prices3[[#This Row],[Storage Comp]])</f>
        <v>15.333901871731351</v>
      </c>
      <c r="C2448">
        <v>2446</v>
      </c>
      <c r="D2448" t="s">
        <v>23</v>
      </c>
      <c r="E2448" t="s">
        <v>39</v>
      </c>
      <c r="F2448">
        <v>4</v>
      </c>
      <c r="G2448" t="s">
        <v>29</v>
      </c>
      <c r="H2448" t="s">
        <v>32</v>
      </c>
      <c r="I2448">
        <v>14</v>
      </c>
      <c r="J2448" t="s">
        <v>27</v>
      </c>
      <c r="K2448">
        <v>11.2</v>
      </c>
      <c r="L2448">
        <v>1.49</v>
      </c>
      <c r="M2448" t="s">
        <v>46</v>
      </c>
      <c r="N2448">
        <v>1481.68</v>
      </c>
      <c r="O2448" s="5">
        <f>(ScoreCard!$E$3-laptop_prices3[[#This Row],[Price ($)]])/ScoreCard!$E$3*ScoreCard!$E$5</f>
        <v>4.314537171027065</v>
      </c>
      <c r="P2448" s="5">
        <f>laptop_prices3[[#This Row],[RAM (GB)]]/ScoreCard!$F$3*ScoreCard!$F$5</f>
        <v>0.4375</v>
      </c>
      <c r="Q2448" s="5">
        <f>laptop_prices3[[#This Row],[Screen Size (inch)]]/ScoreCard!$G$3*ScoreCard!$G$5</f>
        <v>1.6184971098265895</v>
      </c>
      <c r="R2448" s="5">
        <f>laptop_prices3[[#This Row],[Battery Life (hours)]]/ScoreCard!$H$3*ScoreCard!$H$5</f>
        <v>6.5333333333333323</v>
      </c>
      <c r="S2448" s="5">
        <f>ScoreCard!$I$3-laptop_prices3[[#This Row],[Weight (kg)]]/ScoreCard!$I$3*ScoreCard!$I$5</f>
        <v>2.6485714285714286</v>
      </c>
      <c r="T2448" s="6" cm="1">
        <f t="array" ref="T2448">_xlfn.IFS(laptop_prices3[[#This Row],[Storage]]="512GB SSD", 512, laptop_prices3[[#This Row],[Storage]] = "1TB SSD", 1000, laptop_prices3[[#This Row],[Storage]] = "2TB SSD", 2000, laptop_prices3[[#This Row],[Storage]]= "256GB SSD", 256, laptop_prices3[[#This Row],[Storage]] = "1TB HDD", 1000*0.7)</f>
        <v>256</v>
      </c>
      <c r="U2448" s="5">
        <f>laptop_prices3[[#This Row],[Storage Raw Value]]/ScoreCard!$J$3*ScoreCard!$J$5</f>
        <v>1.024</v>
      </c>
    </row>
    <row r="2449" spans="2:21" x14ac:dyDescent="0.2">
      <c r="B2449" s="4" cm="1">
        <f t="array" ref="B2449">SUM(laptop_prices3[[#This Row],[RAM Comp]:[Weight Comp]]+laptop_prices3[[#This Row],[Storage Comp]])</f>
        <v>25.174544728874206</v>
      </c>
      <c r="C2449">
        <v>2447</v>
      </c>
      <c r="D2449" t="s">
        <v>34</v>
      </c>
      <c r="E2449" t="s">
        <v>18</v>
      </c>
      <c r="F2449">
        <v>64</v>
      </c>
      <c r="G2449" t="s">
        <v>13</v>
      </c>
      <c r="H2449" t="s">
        <v>32</v>
      </c>
      <c r="I2449">
        <v>14</v>
      </c>
      <c r="J2449" t="s">
        <v>15</v>
      </c>
      <c r="K2449">
        <v>9.6999999999999993</v>
      </c>
      <c r="L2449">
        <v>1.39</v>
      </c>
      <c r="M2449" t="s">
        <v>46</v>
      </c>
      <c r="N2449">
        <v>3742.07</v>
      </c>
      <c r="O2449" s="5">
        <f>(ScoreCard!$E$3-laptop_prices3[[#This Row],[Price ($)]])/ScoreCard!$E$3*ScoreCard!$E$5</f>
        <v>3.2688233029974429</v>
      </c>
      <c r="P2449" s="5">
        <f>laptop_prices3[[#This Row],[RAM (GB)]]/ScoreCard!$F$3*ScoreCard!$F$5</f>
        <v>7</v>
      </c>
      <c r="Q2449" s="5">
        <f>laptop_prices3[[#This Row],[Screen Size (inch)]]/ScoreCard!$G$3*ScoreCard!$G$5</f>
        <v>1.6184971098265895</v>
      </c>
      <c r="R2449" s="5">
        <f>laptop_prices3[[#This Row],[Battery Life (hours)]]/ScoreCard!$H$3*ScoreCard!$H$5</f>
        <v>5.6583333333333323</v>
      </c>
      <c r="S2449" s="5">
        <f>ScoreCard!$I$3-laptop_prices3[[#This Row],[Weight (kg)]]/ScoreCard!$I$3*ScoreCard!$I$5</f>
        <v>2.7057142857142855</v>
      </c>
      <c r="T2449" s="6" cm="1">
        <f t="array" ref="T2449">_xlfn.IFS(laptop_prices3[[#This Row],[Storage]]="512GB SSD", 512, laptop_prices3[[#This Row],[Storage]] = "1TB SSD", 1000, laptop_prices3[[#This Row],[Storage]] = "2TB SSD", 2000, laptop_prices3[[#This Row],[Storage]]= "256GB SSD", 256, laptop_prices3[[#This Row],[Storage]] = "1TB HDD", 1000*0.7)</f>
        <v>512</v>
      </c>
      <c r="U2449" s="5">
        <f>laptop_prices3[[#This Row],[Storage Raw Value]]/ScoreCard!$J$3*ScoreCard!$J$5</f>
        <v>2.048</v>
      </c>
    </row>
    <row r="2450" spans="2:21" x14ac:dyDescent="0.2">
      <c r="B2450" s="4" cm="1">
        <f t="array" ref="B2450">SUM(laptop_prices3[[#This Row],[RAM Comp]:[Weight Comp]]+laptop_prices3[[#This Row],[Storage Comp]])</f>
        <v>28.060849160473438</v>
      </c>
      <c r="C2450">
        <v>2448</v>
      </c>
      <c r="D2450" t="s">
        <v>45</v>
      </c>
      <c r="E2450" t="s">
        <v>24</v>
      </c>
      <c r="F2450">
        <v>32</v>
      </c>
      <c r="G2450" t="s">
        <v>19</v>
      </c>
      <c r="H2450" t="s">
        <v>14</v>
      </c>
      <c r="I2450">
        <v>15.6</v>
      </c>
      <c r="J2450" t="s">
        <v>15</v>
      </c>
      <c r="K2450">
        <v>7.7</v>
      </c>
      <c r="L2450">
        <v>2.16</v>
      </c>
      <c r="M2450" t="s">
        <v>16</v>
      </c>
      <c r="N2450">
        <v>2310.1999999999998</v>
      </c>
      <c r="O2450" s="5">
        <f>(ScoreCard!$E$3-laptop_prices3[[#This Row],[Price ($)]])/ScoreCard!$E$3*ScoreCard!$E$5</f>
        <v>3.9312427599122124</v>
      </c>
      <c r="P2450" s="5">
        <f>laptop_prices3[[#This Row],[RAM (GB)]]/ScoreCard!$F$3*ScoreCard!$F$5</f>
        <v>3.5</v>
      </c>
      <c r="Q2450" s="5">
        <f>laptop_prices3[[#This Row],[Screen Size (inch)]]/ScoreCard!$G$3*ScoreCard!$G$5</f>
        <v>1.8034682080924855</v>
      </c>
      <c r="R2450" s="5">
        <f>laptop_prices3[[#This Row],[Battery Life (hours)]]/ScoreCard!$H$3*ScoreCard!$H$5</f>
        <v>4.4916666666666671</v>
      </c>
      <c r="S2450" s="5">
        <f>ScoreCard!$I$3-laptop_prices3[[#This Row],[Weight (kg)]]/ScoreCard!$I$3*ScoreCard!$I$5</f>
        <v>2.2657142857142856</v>
      </c>
      <c r="T2450" s="6" cm="1">
        <f t="array" ref="T2450">_xlfn.IFS(laptop_prices3[[#This Row],[Storage]]="512GB SSD", 512, laptop_prices3[[#This Row],[Storage]] = "1TB SSD", 1000, laptop_prices3[[#This Row],[Storage]] = "2TB SSD", 2000, laptop_prices3[[#This Row],[Storage]]= "256GB SSD", 256, laptop_prices3[[#This Row],[Storage]] = "1TB HDD", 1000*0.7)</f>
        <v>1000</v>
      </c>
      <c r="U2450" s="5">
        <f>laptop_prices3[[#This Row],[Storage Raw Value]]/ScoreCard!$J$3*ScoreCard!$J$5</f>
        <v>4</v>
      </c>
    </row>
    <row r="2451" spans="2:21" x14ac:dyDescent="0.2">
      <c r="B2451" s="4" cm="1">
        <f t="array" ref="B2451">SUM(laptop_prices3[[#This Row],[RAM Comp]:[Weight Comp]]+laptop_prices3[[#This Row],[Storage Comp]])</f>
        <v>42.904830030278006</v>
      </c>
      <c r="C2451">
        <v>2449</v>
      </c>
      <c r="D2451" t="s">
        <v>33</v>
      </c>
      <c r="E2451" t="s">
        <v>24</v>
      </c>
      <c r="F2451">
        <v>4</v>
      </c>
      <c r="G2451" t="s">
        <v>25</v>
      </c>
      <c r="H2451" t="s">
        <v>32</v>
      </c>
      <c r="I2451">
        <v>16</v>
      </c>
      <c r="J2451" t="s">
        <v>27</v>
      </c>
      <c r="K2451">
        <v>11.8</v>
      </c>
      <c r="L2451">
        <v>3.09</v>
      </c>
      <c r="M2451" t="s">
        <v>46</v>
      </c>
      <c r="N2451">
        <v>1577.56</v>
      </c>
      <c r="O2451" s="5">
        <f>(ScoreCard!$E$3-laptop_prices3[[#This Row],[Price ($)]])/ScoreCard!$E$3*ScoreCard!$E$5</f>
        <v>4.2701806459731237</v>
      </c>
      <c r="P2451" s="5">
        <f>laptop_prices3[[#This Row],[RAM (GB)]]/ScoreCard!$F$3*ScoreCard!$F$5</f>
        <v>0.4375</v>
      </c>
      <c r="Q2451" s="5">
        <f>laptop_prices3[[#This Row],[Screen Size (inch)]]/ScoreCard!$G$3*ScoreCard!$G$5</f>
        <v>1.8497109826589595</v>
      </c>
      <c r="R2451" s="5">
        <f>laptop_prices3[[#This Row],[Battery Life (hours)]]/ScoreCard!$H$3*ScoreCard!$H$5</f>
        <v>6.8833333333333337</v>
      </c>
      <c r="S2451" s="5">
        <f>ScoreCard!$I$3-laptop_prices3[[#This Row],[Weight (kg)]]/ScoreCard!$I$3*ScoreCard!$I$5</f>
        <v>1.7342857142857144</v>
      </c>
      <c r="T2451" s="6" cm="1">
        <f t="array" ref="T2451">_xlfn.IFS(laptop_prices3[[#This Row],[Storage]]="512GB SSD", 512, laptop_prices3[[#This Row],[Storage]] = "1TB SSD", 1000, laptop_prices3[[#This Row],[Storage]] = "2TB SSD", 2000, laptop_prices3[[#This Row],[Storage]]= "256GB SSD", 256, laptop_prices3[[#This Row],[Storage]] = "1TB HDD", 1000*0.7)</f>
        <v>2000</v>
      </c>
      <c r="U2451" s="5">
        <f>laptop_prices3[[#This Row],[Storage Raw Value]]/ScoreCard!$J$3*ScoreCard!$J$5</f>
        <v>8</v>
      </c>
    </row>
    <row r="2452" spans="2:21" x14ac:dyDescent="0.2">
      <c r="B2452" s="4" cm="1">
        <f t="array" ref="B2452">SUM(laptop_prices3[[#This Row],[RAM Comp]:[Weight Comp]]+laptop_prices3[[#This Row],[Storage Comp]])</f>
        <v>47.305163776493259</v>
      </c>
      <c r="C2452">
        <v>2450</v>
      </c>
      <c r="D2452" t="s">
        <v>11</v>
      </c>
      <c r="E2452" t="s">
        <v>18</v>
      </c>
      <c r="F2452">
        <v>64</v>
      </c>
      <c r="G2452" t="s">
        <v>25</v>
      </c>
      <c r="H2452" t="s">
        <v>20</v>
      </c>
      <c r="I2452">
        <v>14</v>
      </c>
      <c r="J2452" t="s">
        <v>43</v>
      </c>
      <c r="K2452">
        <v>8</v>
      </c>
      <c r="L2452">
        <v>2.59</v>
      </c>
      <c r="M2452" t="s">
        <v>30</v>
      </c>
      <c r="N2452">
        <v>4354.6400000000003</v>
      </c>
      <c r="O2452" s="5">
        <f>(ScoreCard!$E$3-laptop_prices3[[#This Row],[Price ($)]])/ScoreCard!$E$3*ScoreCard!$E$5</f>
        <v>2.9854328508458639</v>
      </c>
      <c r="P2452" s="5">
        <f>laptop_prices3[[#This Row],[RAM (GB)]]/ScoreCard!$F$3*ScoreCard!$F$5</f>
        <v>7</v>
      </c>
      <c r="Q2452" s="5">
        <f>laptop_prices3[[#This Row],[Screen Size (inch)]]/ScoreCard!$G$3*ScoreCard!$G$5</f>
        <v>1.6184971098265895</v>
      </c>
      <c r="R2452" s="5">
        <f>laptop_prices3[[#This Row],[Battery Life (hours)]]/ScoreCard!$H$3*ScoreCard!$H$5</f>
        <v>4.6666666666666661</v>
      </c>
      <c r="S2452" s="5">
        <f>ScoreCard!$I$3-laptop_prices3[[#This Row],[Weight (kg)]]/ScoreCard!$I$3*ScoreCard!$I$5</f>
        <v>2.02</v>
      </c>
      <c r="T2452" s="6" cm="1">
        <f t="array" ref="T2452">_xlfn.IFS(laptop_prices3[[#This Row],[Storage]]="512GB SSD", 512, laptop_prices3[[#This Row],[Storage]] = "1TB SSD", 1000, laptop_prices3[[#This Row],[Storage]] = "2TB SSD", 2000, laptop_prices3[[#This Row],[Storage]]= "256GB SSD", 256, laptop_prices3[[#This Row],[Storage]] = "1TB HDD", 1000*0.7)</f>
        <v>2000</v>
      </c>
      <c r="U2452" s="5">
        <f>laptop_prices3[[#This Row],[Storage Raw Value]]/ScoreCard!$J$3*ScoreCard!$J$5</f>
        <v>8</v>
      </c>
    </row>
    <row r="2453" spans="2:21" x14ac:dyDescent="0.2">
      <c r="B2453" s="4" cm="1">
        <f t="array" ref="B2453">SUM(laptop_prices3[[#This Row],[RAM Comp]:[Weight Comp]]+laptop_prices3[[#This Row],[Storage Comp]])</f>
        <v>42.093973300302785</v>
      </c>
      <c r="C2453">
        <v>2451</v>
      </c>
      <c r="D2453" t="s">
        <v>45</v>
      </c>
      <c r="E2453" t="s">
        <v>24</v>
      </c>
      <c r="F2453">
        <v>16</v>
      </c>
      <c r="G2453" t="s">
        <v>25</v>
      </c>
      <c r="H2453" t="s">
        <v>44</v>
      </c>
      <c r="I2453">
        <v>14</v>
      </c>
      <c r="J2453" t="s">
        <v>15</v>
      </c>
      <c r="K2453">
        <v>7.9</v>
      </c>
      <c r="L2453">
        <v>2.42</v>
      </c>
      <c r="M2453" t="s">
        <v>30</v>
      </c>
      <c r="N2453">
        <v>1080.6199999999999</v>
      </c>
      <c r="O2453" s="5">
        <f>(ScoreCard!$E$3-laptop_prices3[[#This Row],[Price ($)]])/ScoreCard!$E$3*ScoreCard!$E$5</f>
        <v>4.5000777210701814</v>
      </c>
      <c r="P2453" s="5">
        <f>laptop_prices3[[#This Row],[RAM (GB)]]/ScoreCard!$F$3*ScoreCard!$F$5</f>
        <v>1.75</v>
      </c>
      <c r="Q2453" s="5">
        <f>laptop_prices3[[#This Row],[Screen Size (inch)]]/ScoreCard!$G$3*ScoreCard!$G$5</f>
        <v>1.6184971098265895</v>
      </c>
      <c r="R2453" s="5">
        <f>laptop_prices3[[#This Row],[Battery Life (hours)]]/ScoreCard!$H$3*ScoreCard!$H$5</f>
        <v>4.6083333333333334</v>
      </c>
      <c r="S2453" s="5">
        <f>ScoreCard!$I$3-laptop_prices3[[#This Row],[Weight (kg)]]/ScoreCard!$I$3*ScoreCard!$I$5</f>
        <v>2.1171428571428574</v>
      </c>
      <c r="T2453" s="6" cm="1">
        <f t="array" ref="T2453">_xlfn.IFS(laptop_prices3[[#This Row],[Storage]]="512GB SSD", 512, laptop_prices3[[#This Row],[Storage]] = "1TB SSD", 1000, laptop_prices3[[#This Row],[Storage]] = "2TB SSD", 2000, laptop_prices3[[#This Row],[Storage]]= "256GB SSD", 256, laptop_prices3[[#This Row],[Storage]] = "1TB HDD", 1000*0.7)</f>
        <v>2000</v>
      </c>
      <c r="U2453" s="5">
        <f>laptop_prices3[[#This Row],[Storage Raw Value]]/ScoreCard!$J$3*ScoreCard!$J$5</f>
        <v>8</v>
      </c>
    </row>
    <row r="2454" spans="2:21" x14ac:dyDescent="0.2">
      <c r="B2454" s="4" cm="1">
        <f t="array" ref="B2454">SUM(laptop_prices3[[#This Row],[RAM Comp]:[Weight Comp]]+laptop_prices3[[#This Row],[Storage Comp]])</f>
        <v>38.463639554087528</v>
      </c>
      <c r="C2454">
        <v>2452</v>
      </c>
      <c r="D2454" t="s">
        <v>34</v>
      </c>
      <c r="E2454" t="s">
        <v>39</v>
      </c>
      <c r="F2454">
        <v>4</v>
      </c>
      <c r="G2454" t="s">
        <v>25</v>
      </c>
      <c r="H2454" t="s">
        <v>14</v>
      </c>
      <c r="I2454">
        <v>16</v>
      </c>
      <c r="J2454" t="s">
        <v>21</v>
      </c>
      <c r="K2454">
        <v>4.5</v>
      </c>
      <c r="L2454">
        <v>3.41</v>
      </c>
      <c r="M2454" t="s">
        <v>22</v>
      </c>
      <c r="N2454">
        <v>717.59</v>
      </c>
      <c r="O2454" s="5">
        <f>(ScoreCard!$E$3-laptop_prices3[[#This Row],[Price ($)]])/ScoreCard!$E$3*ScoreCard!$E$5</f>
        <v>4.6680246264762379</v>
      </c>
      <c r="P2454" s="5">
        <f>laptop_prices3[[#This Row],[RAM (GB)]]/ScoreCard!$F$3*ScoreCard!$F$5</f>
        <v>0.4375</v>
      </c>
      <c r="Q2454" s="5">
        <f>laptop_prices3[[#This Row],[Screen Size (inch)]]/ScoreCard!$G$3*ScoreCard!$G$5</f>
        <v>1.8497109826589595</v>
      </c>
      <c r="R2454" s="5">
        <f>laptop_prices3[[#This Row],[Battery Life (hours)]]/ScoreCard!$H$3*ScoreCard!$H$5</f>
        <v>2.625</v>
      </c>
      <c r="S2454" s="5">
        <f>ScoreCard!$I$3-laptop_prices3[[#This Row],[Weight (kg)]]/ScoreCard!$I$3*ScoreCard!$I$5</f>
        <v>1.5514285714285714</v>
      </c>
      <c r="T2454" s="6" cm="1">
        <f t="array" ref="T2454">_xlfn.IFS(laptop_prices3[[#This Row],[Storage]]="512GB SSD", 512, laptop_prices3[[#This Row],[Storage]] = "1TB SSD", 1000, laptop_prices3[[#This Row],[Storage]] = "2TB SSD", 2000, laptop_prices3[[#This Row],[Storage]]= "256GB SSD", 256, laptop_prices3[[#This Row],[Storage]] = "1TB HDD", 1000*0.7)</f>
        <v>2000</v>
      </c>
      <c r="U2454" s="5">
        <f>laptop_prices3[[#This Row],[Storage Raw Value]]/ScoreCard!$J$3*ScoreCard!$J$5</f>
        <v>8</v>
      </c>
    </row>
    <row r="2455" spans="2:21" x14ac:dyDescent="0.2">
      <c r="B2455" s="4" cm="1">
        <f t="array" ref="B2455">SUM(laptop_prices3[[#This Row],[RAM Comp]:[Weight Comp]]+laptop_prices3[[#This Row],[Storage Comp]])</f>
        <v>30.365429397192401</v>
      </c>
      <c r="C2455">
        <v>2453</v>
      </c>
      <c r="D2455" t="s">
        <v>17</v>
      </c>
      <c r="E2455" t="s">
        <v>37</v>
      </c>
      <c r="F2455">
        <v>64</v>
      </c>
      <c r="G2455" t="s">
        <v>19</v>
      </c>
      <c r="H2455" t="s">
        <v>40</v>
      </c>
      <c r="I2455">
        <v>13.3</v>
      </c>
      <c r="J2455" t="s">
        <v>15</v>
      </c>
      <c r="K2455">
        <v>6.9</v>
      </c>
      <c r="L2455">
        <v>2.97</v>
      </c>
      <c r="M2455" t="s">
        <v>22</v>
      </c>
      <c r="N2455">
        <v>6842.84</v>
      </c>
      <c r="O2455" s="5">
        <f>(ScoreCard!$E$3-laptop_prices3[[#This Row],[Price ($)]])/ScoreCard!$E$3*ScoreCard!$E$5</f>
        <v>1.8343282863984423</v>
      </c>
      <c r="P2455" s="5">
        <f>laptop_prices3[[#This Row],[RAM (GB)]]/ScoreCard!$F$3*ScoreCard!$F$5</f>
        <v>7</v>
      </c>
      <c r="Q2455" s="5">
        <f>laptop_prices3[[#This Row],[Screen Size (inch)]]/ScoreCard!$G$3*ScoreCard!$G$5</f>
        <v>1.5375722543352601</v>
      </c>
      <c r="R2455" s="5">
        <f>laptop_prices3[[#This Row],[Battery Life (hours)]]/ScoreCard!$H$3*ScoreCard!$H$5</f>
        <v>4.0250000000000004</v>
      </c>
      <c r="S2455" s="5">
        <f>ScoreCard!$I$3-laptop_prices3[[#This Row],[Weight (kg)]]/ScoreCard!$I$3*ScoreCard!$I$5</f>
        <v>1.8028571428571427</v>
      </c>
      <c r="T2455" s="6" cm="1">
        <f t="array" ref="T2455">_xlfn.IFS(laptop_prices3[[#This Row],[Storage]]="512GB SSD", 512, laptop_prices3[[#This Row],[Storage]] = "1TB SSD", 1000, laptop_prices3[[#This Row],[Storage]] = "2TB SSD", 2000, laptop_prices3[[#This Row],[Storage]]= "256GB SSD", 256, laptop_prices3[[#This Row],[Storage]] = "1TB HDD", 1000*0.7)</f>
        <v>1000</v>
      </c>
      <c r="U2455" s="5">
        <f>laptop_prices3[[#This Row],[Storage Raw Value]]/ScoreCard!$J$3*ScoreCard!$J$5</f>
        <v>4</v>
      </c>
    </row>
    <row r="2456" spans="2:21" x14ac:dyDescent="0.2">
      <c r="B2456" s="4" cm="1">
        <f t="array" ref="B2456">SUM(laptop_prices3[[#This Row],[RAM Comp]:[Weight Comp]]+laptop_prices3[[#This Row],[Storage Comp]])</f>
        <v>20.144809523809528</v>
      </c>
      <c r="C2456">
        <v>2454</v>
      </c>
      <c r="D2456" t="s">
        <v>23</v>
      </c>
      <c r="E2456" t="s">
        <v>41</v>
      </c>
      <c r="F2456">
        <v>64</v>
      </c>
      <c r="G2456" t="s">
        <v>29</v>
      </c>
      <c r="H2456" t="s">
        <v>44</v>
      </c>
      <c r="I2456">
        <v>17.3</v>
      </c>
      <c r="J2456" t="s">
        <v>21</v>
      </c>
      <c r="K2456">
        <v>7.7</v>
      </c>
      <c r="L2456">
        <v>1.65</v>
      </c>
      <c r="M2456" t="s">
        <v>16</v>
      </c>
      <c r="N2456">
        <v>2326.69</v>
      </c>
      <c r="O2456" s="5">
        <f>(ScoreCard!$E$3-laptop_prices3[[#This Row],[Price ($)]])/ScoreCard!$E$3*ScoreCard!$E$5</f>
        <v>3.923614066773502</v>
      </c>
      <c r="P2456" s="5">
        <f>laptop_prices3[[#This Row],[RAM (GB)]]/ScoreCard!$F$3*ScoreCard!$F$5</f>
        <v>7</v>
      </c>
      <c r="Q2456" s="5">
        <f>laptop_prices3[[#This Row],[Screen Size (inch)]]/ScoreCard!$G$3*ScoreCard!$G$5</f>
        <v>2</v>
      </c>
      <c r="R2456" s="5">
        <f>laptop_prices3[[#This Row],[Battery Life (hours)]]/ScoreCard!$H$3*ScoreCard!$H$5</f>
        <v>4.4916666666666671</v>
      </c>
      <c r="S2456" s="5">
        <f>ScoreCard!$I$3-laptop_prices3[[#This Row],[Weight (kg)]]/ScoreCard!$I$3*ScoreCard!$I$5</f>
        <v>2.5571428571428569</v>
      </c>
      <c r="T2456" s="6" cm="1">
        <f t="array" ref="T2456">_xlfn.IFS(laptop_prices3[[#This Row],[Storage]]="512GB SSD", 512, laptop_prices3[[#This Row],[Storage]] = "1TB SSD", 1000, laptop_prices3[[#This Row],[Storage]] = "2TB SSD", 2000, laptop_prices3[[#This Row],[Storage]]= "256GB SSD", 256, laptop_prices3[[#This Row],[Storage]] = "1TB HDD", 1000*0.7)</f>
        <v>256</v>
      </c>
      <c r="U2456" s="5">
        <f>laptop_prices3[[#This Row],[Storage Raw Value]]/ScoreCard!$J$3*ScoreCard!$J$5</f>
        <v>1.024</v>
      </c>
    </row>
    <row r="2457" spans="2:21" x14ac:dyDescent="0.2">
      <c r="B2457" s="4" cm="1">
        <f t="array" ref="B2457">SUM(laptop_prices3[[#This Row],[RAM Comp]:[Weight Comp]]+laptop_prices3[[#This Row],[Storage Comp]])</f>
        <v>44.035714285714285</v>
      </c>
      <c r="C2457">
        <v>2455</v>
      </c>
      <c r="D2457" t="s">
        <v>36</v>
      </c>
      <c r="E2457" t="s">
        <v>12</v>
      </c>
      <c r="F2457">
        <v>32</v>
      </c>
      <c r="G2457" t="s">
        <v>25</v>
      </c>
      <c r="H2457" t="s">
        <v>20</v>
      </c>
      <c r="I2457">
        <v>17.3</v>
      </c>
      <c r="J2457" t="s">
        <v>15</v>
      </c>
      <c r="K2457">
        <v>7.8</v>
      </c>
      <c r="L2457">
        <v>2.65</v>
      </c>
      <c r="M2457" t="s">
        <v>46</v>
      </c>
      <c r="N2457">
        <v>1797.92</v>
      </c>
      <c r="O2457" s="5">
        <f>(ScoreCard!$E$3-laptop_prices3[[#This Row],[Price ($)]])/ScoreCard!$E$3*ScoreCard!$E$5</f>
        <v>4.1682365089175679</v>
      </c>
      <c r="P2457" s="5">
        <f>laptop_prices3[[#This Row],[RAM (GB)]]/ScoreCard!$F$3*ScoreCard!$F$5</f>
        <v>3.5</v>
      </c>
      <c r="Q2457" s="5">
        <f>laptop_prices3[[#This Row],[Screen Size (inch)]]/ScoreCard!$G$3*ScoreCard!$G$5</f>
        <v>2</v>
      </c>
      <c r="R2457" s="5">
        <f>laptop_prices3[[#This Row],[Battery Life (hours)]]/ScoreCard!$H$3*ScoreCard!$H$5</f>
        <v>4.55</v>
      </c>
      <c r="S2457" s="5">
        <f>ScoreCard!$I$3-laptop_prices3[[#This Row],[Weight (kg)]]/ScoreCard!$I$3*ScoreCard!$I$5</f>
        <v>1.9857142857142858</v>
      </c>
      <c r="T2457" s="6" cm="1">
        <f t="array" ref="T2457">_xlfn.IFS(laptop_prices3[[#This Row],[Storage]]="512GB SSD", 512, laptop_prices3[[#This Row],[Storage]] = "1TB SSD", 1000, laptop_prices3[[#This Row],[Storage]] = "2TB SSD", 2000, laptop_prices3[[#This Row],[Storage]]= "256GB SSD", 256, laptop_prices3[[#This Row],[Storage]] = "1TB HDD", 1000*0.7)</f>
        <v>2000</v>
      </c>
      <c r="U2457" s="5">
        <f>laptop_prices3[[#This Row],[Storage Raw Value]]/ScoreCard!$J$3*ScoreCard!$J$5</f>
        <v>8</v>
      </c>
    </row>
    <row r="2458" spans="2:21" x14ac:dyDescent="0.2">
      <c r="B2458" s="4" cm="1">
        <f t="array" ref="B2458">SUM(laptop_prices3[[#This Row],[RAM Comp]:[Weight Comp]]+laptop_prices3[[#This Row],[Storage Comp]])</f>
        <v>41.539687586017067</v>
      </c>
      <c r="C2458">
        <v>2456</v>
      </c>
      <c r="D2458" t="s">
        <v>47</v>
      </c>
      <c r="E2458" t="s">
        <v>31</v>
      </c>
      <c r="F2458">
        <v>8</v>
      </c>
      <c r="G2458" t="s">
        <v>25</v>
      </c>
      <c r="H2458" t="s">
        <v>14</v>
      </c>
      <c r="I2458">
        <v>14</v>
      </c>
      <c r="J2458" t="s">
        <v>21</v>
      </c>
      <c r="K2458">
        <v>9.4</v>
      </c>
      <c r="L2458">
        <v>3.39</v>
      </c>
      <c r="M2458" t="s">
        <v>30</v>
      </c>
      <c r="N2458">
        <v>958.31</v>
      </c>
      <c r="O2458" s="5">
        <f>(ScoreCard!$E$3-laptop_prices3[[#This Row],[Price ($)]])/ScoreCard!$E$3*ScoreCard!$E$5</f>
        <v>4.5566614359152773</v>
      </c>
      <c r="P2458" s="5">
        <f>laptop_prices3[[#This Row],[RAM (GB)]]/ScoreCard!$F$3*ScoreCard!$F$5</f>
        <v>0.875</v>
      </c>
      <c r="Q2458" s="5">
        <f>laptop_prices3[[#This Row],[Screen Size (inch)]]/ScoreCard!$G$3*ScoreCard!$G$5</f>
        <v>1.6184971098265895</v>
      </c>
      <c r="R2458" s="5">
        <f>laptop_prices3[[#This Row],[Battery Life (hours)]]/ScoreCard!$H$3*ScoreCard!$H$5</f>
        <v>5.4833333333333334</v>
      </c>
      <c r="S2458" s="5">
        <f>ScoreCard!$I$3-laptop_prices3[[#This Row],[Weight (kg)]]/ScoreCard!$I$3*ScoreCard!$I$5</f>
        <v>1.5628571428571427</v>
      </c>
      <c r="T2458" s="6" cm="1">
        <f t="array" ref="T2458">_xlfn.IFS(laptop_prices3[[#This Row],[Storage]]="512GB SSD", 512, laptop_prices3[[#This Row],[Storage]] = "1TB SSD", 1000, laptop_prices3[[#This Row],[Storage]] = "2TB SSD", 2000, laptop_prices3[[#This Row],[Storage]]= "256GB SSD", 256, laptop_prices3[[#This Row],[Storage]] = "1TB HDD", 1000*0.7)</f>
        <v>2000</v>
      </c>
      <c r="U2458" s="5">
        <f>laptop_prices3[[#This Row],[Storage Raw Value]]/ScoreCard!$J$3*ScoreCard!$J$5</f>
        <v>8</v>
      </c>
    </row>
    <row r="2459" spans="2:21" x14ac:dyDescent="0.2">
      <c r="B2459" s="4" cm="1">
        <f t="array" ref="B2459">SUM(laptop_prices3[[#This Row],[RAM Comp]:[Weight Comp]]+laptop_prices3[[#This Row],[Storage Comp]])</f>
        <v>18.884515827140106</v>
      </c>
      <c r="C2459">
        <v>2457</v>
      </c>
      <c r="D2459" t="s">
        <v>11</v>
      </c>
      <c r="E2459" t="s">
        <v>37</v>
      </c>
      <c r="F2459">
        <v>32</v>
      </c>
      <c r="G2459" t="s">
        <v>13</v>
      </c>
      <c r="H2459" t="s">
        <v>26</v>
      </c>
      <c r="I2459">
        <v>15.6</v>
      </c>
      <c r="J2459" t="s">
        <v>21</v>
      </c>
      <c r="K2459">
        <v>4.5999999999999996</v>
      </c>
      <c r="L2459">
        <v>1.39</v>
      </c>
      <c r="M2459" t="s">
        <v>16</v>
      </c>
      <c r="N2459">
        <v>3722.93</v>
      </c>
      <c r="O2459" s="5">
        <f>(ScoreCard!$E$3-laptop_prices3[[#This Row],[Price ($)]])/ScoreCard!$E$3*ScoreCard!$E$5</f>
        <v>3.2776779534931917</v>
      </c>
      <c r="P2459" s="5">
        <f>laptop_prices3[[#This Row],[RAM (GB)]]/ScoreCard!$F$3*ScoreCard!$F$5</f>
        <v>3.5</v>
      </c>
      <c r="Q2459" s="5">
        <f>laptop_prices3[[#This Row],[Screen Size (inch)]]/ScoreCard!$G$3*ScoreCard!$G$5</f>
        <v>1.8034682080924855</v>
      </c>
      <c r="R2459" s="5">
        <f>laptop_prices3[[#This Row],[Battery Life (hours)]]/ScoreCard!$H$3*ScoreCard!$H$5</f>
        <v>2.6833333333333331</v>
      </c>
      <c r="S2459" s="5">
        <f>ScoreCard!$I$3-laptop_prices3[[#This Row],[Weight (kg)]]/ScoreCard!$I$3*ScoreCard!$I$5</f>
        <v>2.7057142857142855</v>
      </c>
      <c r="T2459" s="6" cm="1">
        <f t="array" ref="T2459">_xlfn.IFS(laptop_prices3[[#This Row],[Storage]]="512GB SSD", 512, laptop_prices3[[#This Row],[Storage]] = "1TB SSD", 1000, laptop_prices3[[#This Row],[Storage]] = "2TB SSD", 2000, laptop_prices3[[#This Row],[Storage]]= "256GB SSD", 256, laptop_prices3[[#This Row],[Storage]] = "1TB HDD", 1000*0.7)</f>
        <v>512</v>
      </c>
      <c r="U2459" s="5">
        <f>laptop_prices3[[#This Row],[Storage Raw Value]]/ScoreCard!$J$3*ScoreCard!$J$5</f>
        <v>2.048</v>
      </c>
    </row>
    <row r="2460" spans="2:21" x14ac:dyDescent="0.2">
      <c r="B2460" s="4" cm="1">
        <f t="array" ref="B2460">SUM(laptop_prices3[[#This Row],[RAM Comp]:[Weight Comp]]+laptop_prices3[[#This Row],[Storage Comp]])</f>
        <v>26.196920589044868</v>
      </c>
      <c r="C2460">
        <v>2458</v>
      </c>
      <c r="D2460" t="s">
        <v>38</v>
      </c>
      <c r="E2460" t="s">
        <v>37</v>
      </c>
      <c r="F2460">
        <v>4</v>
      </c>
      <c r="G2460" t="s">
        <v>19</v>
      </c>
      <c r="H2460" t="s">
        <v>14</v>
      </c>
      <c r="I2460">
        <v>15.6</v>
      </c>
      <c r="J2460" t="s">
        <v>43</v>
      </c>
      <c r="K2460">
        <v>9.5</v>
      </c>
      <c r="L2460">
        <v>1.9</v>
      </c>
      <c r="M2460" t="s">
        <v>22</v>
      </c>
      <c r="N2460">
        <v>1716.43</v>
      </c>
      <c r="O2460" s="5">
        <f>(ScoreCard!$E$3-laptop_prices3[[#This Row],[Price ($)]])/ScoreCard!$E$3*ScoreCard!$E$5</f>
        <v>4.2059358542100762</v>
      </c>
      <c r="P2460" s="5">
        <f>laptop_prices3[[#This Row],[RAM (GB)]]/ScoreCard!$F$3*ScoreCard!$F$5</f>
        <v>0.4375</v>
      </c>
      <c r="Q2460" s="5">
        <f>laptop_prices3[[#This Row],[Screen Size (inch)]]/ScoreCard!$G$3*ScoreCard!$G$5</f>
        <v>1.8034682080924855</v>
      </c>
      <c r="R2460" s="5">
        <f>laptop_prices3[[#This Row],[Battery Life (hours)]]/ScoreCard!$H$3*ScoreCard!$H$5</f>
        <v>5.5416666666666661</v>
      </c>
      <c r="S2460" s="5">
        <f>ScoreCard!$I$3-laptop_prices3[[#This Row],[Weight (kg)]]/ScoreCard!$I$3*ScoreCard!$I$5</f>
        <v>2.4142857142857146</v>
      </c>
      <c r="T2460" s="6" cm="1">
        <f t="array" ref="T2460">_xlfn.IFS(laptop_prices3[[#This Row],[Storage]]="512GB SSD", 512, laptop_prices3[[#This Row],[Storage]] = "1TB SSD", 1000, laptop_prices3[[#This Row],[Storage]] = "2TB SSD", 2000, laptop_prices3[[#This Row],[Storage]]= "256GB SSD", 256, laptop_prices3[[#This Row],[Storage]] = "1TB HDD", 1000*0.7)</f>
        <v>1000</v>
      </c>
      <c r="U2460" s="5">
        <f>laptop_prices3[[#This Row],[Storage Raw Value]]/ScoreCard!$J$3*ScoreCard!$J$5</f>
        <v>4</v>
      </c>
    </row>
    <row r="2461" spans="2:21" x14ac:dyDescent="0.2">
      <c r="B2461" s="4" cm="1">
        <f t="array" ref="B2461">SUM(laptop_prices3[[#This Row],[RAM Comp]:[Weight Comp]]+laptop_prices3[[#This Row],[Storage Comp]])</f>
        <v>38.940544315992291</v>
      </c>
      <c r="C2461">
        <v>2459</v>
      </c>
      <c r="D2461" t="s">
        <v>17</v>
      </c>
      <c r="E2461" t="s">
        <v>48</v>
      </c>
      <c r="F2461">
        <v>4</v>
      </c>
      <c r="G2461" t="s">
        <v>25</v>
      </c>
      <c r="H2461" t="s">
        <v>14</v>
      </c>
      <c r="I2461">
        <v>16</v>
      </c>
      <c r="J2461" t="s">
        <v>21</v>
      </c>
      <c r="K2461">
        <v>5.2</v>
      </c>
      <c r="L2461">
        <v>3.29</v>
      </c>
      <c r="M2461" t="s">
        <v>16</v>
      </c>
      <c r="N2461">
        <v>1373.56</v>
      </c>
      <c r="O2461" s="5">
        <f>(ScoreCard!$E$3-laptop_prices3[[#This Row],[Price ($)]])/ScoreCard!$E$3*ScoreCard!$E$5</f>
        <v>4.3645562311942774</v>
      </c>
      <c r="P2461" s="5">
        <f>laptop_prices3[[#This Row],[RAM (GB)]]/ScoreCard!$F$3*ScoreCard!$F$5</f>
        <v>0.4375</v>
      </c>
      <c r="Q2461" s="5">
        <f>laptop_prices3[[#This Row],[Screen Size (inch)]]/ScoreCard!$G$3*ScoreCard!$G$5</f>
        <v>1.8497109826589595</v>
      </c>
      <c r="R2461" s="5">
        <f>laptop_prices3[[#This Row],[Battery Life (hours)]]/ScoreCard!$H$3*ScoreCard!$H$5</f>
        <v>3.0333333333333332</v>
      </c>
      <c r="S2461" s="5">
        <f>ScoreCard!$I$3-laptop_prices3[[#This Row],[Weight (kg)]]/ScoreCard!$I$3*ScoreCard!$I$5</f>
        <v>1.6199999999999999</v>
      </c>
      <c r="T2461" s="6" cm="1">
        <f t="array" ref="T2461">_xlfn.IFS(laptop_prices3[[#This Row],[Storage]]="512GB SSD", 512, laptop_prices3[[#This Row],[Storage]] = "1TB SSD", 1000, laptop_prices3[[#This Row],[Storage]] = "2TB SSD", 2000, laptop_prices3[[#This Row],[Storage]]= "256GB SSD", 256, laptop_prices3[[#This Row],[Storage]] = "1TB HDD", 1000*0.7)</f>
        <v>2000</v>
      </c>
      <c r="U2461" s="5">
        <f>laptop_prices3[[#This Row],[Storage Raw Value]]/ScoreCard!$J$3*ScoreCard!$J$5</f>
        <v>8</v>
      </c>
    </row>
    <row r="2462" spans="2:21" x14ac:dyDescent="0.2">
      <c r="B2462" s="4" cm="1">
        <f t="array" ref="B2462">SUM(laptop_prices3[[#This Row],[RAM Comp]:[Weight Comp]]+laptop_prices3[[#This Row],[Storage Comp]])</f>
        <v>27.133286540049546</v>
      </c>
      <c r="C2462">
        <v>2460</v>
      </c>
      <c r="D2462" t="s">
        <v>17</v>
      </c>
      <c r="E2462" t="s">
        <v>31</v>
      </c>
      <c r="F2462">
        <v>16</v>
      </c>
      <c r="G2462" t="s">
        <v>19</v>
      </c>
      <c r="H2462" t="s">
        <v>32</v>
      </c>
      <c r="I2462">
        <v>13.3</v>
      </c>
      <c r="J2462" t="s">
        <v>21</v>
      </c>
      <c r="K2462">
        <v>10.8</v>
      </c>
      <c r="L2462">
        <v>3.42</v>
      </c>
      <c r="M2462" t="s">
        <v>46</v>
      </c>
      <c r="N2462">
        <v>1229.2</v>
      </c>
      <c r="O2462" s="5">
        <f>(ScoreCard!$E$3-laptop_prices3[[#This Row],[Price ($)]])/ScoreCard!$E$3*ScoreCard!$E$5</f>
        <v>4.4313408365007749</v>
      </c>
      <c r="P2462" s="5">
        <f>laptop_prices3[[#This Row],[RAM (GB)]]/ScoreCard!$F$3*ScoreCard!$F$5</f>
        <v>1.75</v>
      </c>
      <c r="Q2462" s="5">
        <f>laptop_prices3[[#This Row],[Screen Size (inch)]]/ScoreCard!$G$3*ScoreCard!$G$5</f>
        <v>1.5375722543352601</v>
      </c>
      <c r="R2462" s="5">
        <f>laptop_prices3[[#This Row],[Battery Life (hours)]]/ScoreCard!$H$3*ScoreCard!$H$5</f>
        <v>6.3</v>
      </c>
      <c r="S2462" s="5">
        <f>ScoreCard!$I$3-laptop_prices3[[#This Row],[Weight (kg)]]/ScoreCard!$I$3*ScoreCard!$I$5</f>
        <v>1.5457142857142858</v>
      </c>
      <c r="T2462" s="6" cm="1">
        <f t="array" ref="T2462">_xlfn.IFS(laptop_prices3[[#This Row],[Storage]]="512GB SSD", 512, laptop_prices3[[#This Row],[Storage]] = "1TB SSD", 1000, laptop_prices3[[#This Row],[Storage]] = "2TB SSD", 2000, laptop_prices3[[#This Row],[Storage]]= "256GB SSD", 256, laptop_prices3[[#This Row],[Storage]] = "1TB HDD", 1000*0.7)</f>
        <v>1000</v>
      </c>
      <c r="U2462" s="5">
        <f>laptop_prices3[[#This Row],[Storage Raw Value]]/ScoreCard!$J$3*ScoreCard!$J$5</f>
        <v>4</v>
      </c>
    </row>
    <row r="2463" spans="2:21" x14ac:dyDescent="0.2">
      <c r="B2463" s="4" cm="1">
        <f t="array" ref="B2463">SUM(laptop_prices3[[#This Row],[RAM Comp]:[Weight Comp]]+laptop_prices3[[#This Row],[Storage Comp]])</f>
        <v>42.836473300302785</v>
      </c>
      <c r="C2463">
        <v>2461</v>
      </c>
      <c r="D2463" t="s">
        <v>45</v>
      </c>
      <c r="E2463" t="s">
        <v>31</v>
      </c>
      <c r="F2463">
        <v>4</v>
      </c>
      <c r="G2463" t="s">
        <v>25</v>
      </c>
      <c r="H2463" t="s">
        <v>35</v>
      </c>
      <c r="I2463">
        <v>14</v>
      </c>
      <c r="J2463" t="s">
        <v>15</v>
      </c>
      <c r="K2463">
        <v>10.6</v>
      </c>
      <c r="L2463">
        <v>1.58</v>
      </c>
      <c r="M2463" t="s">
        <v>16</v>
      </c>
      <c r="N2463">
        <v>906.72</v>
      </c>
      <c r="O2463" s="5">
        <f>(ScoreCard!$E$3-laptop_prices3[[#This Row],[Price ($)]])/ScoreCard!$E$3*ScoreCard!$E$5</f>
        <v>4.5805282812170383</v>
      </c>
      <c r="P2463" s="5">
        <f>laptop_prices3[[#This Row],[RAM (GB)]]/ScoreCard!$F$3*ScoreCard!$F$5</f>
        <v>0.4375</v>
      </c>
      <c r="Q2463" s="5">
        <f>laptop_prices3[[#This Row],[Screen Size (inch)]]/ScoreCard!$G$3*ScoreCard!$G$5</f>
        <v>1.6184971098265895</v>
      </c>
      <c r="R2463" s="5">
        <f>laptop_prices3[[#This Row],[Battery Life (hours)]]/ScoreCard!$H$3*ScoreCard!$H$5</f>
        <v>6.1833333333333336</v>
      </c>
      <c r="S2463" s="5">
        <f>ScoreCard!$I$3-laptop_prices3[[#This Row],[Weight (kg)]]/ScoreCard!$I$3*ScoreCard!$I$5</f>
        <v>2.597142857142857</v>
      </c>
      <c r="T2463" s="6" cm="1">
        <f t="array" ref="T2463">_xlfn.IFS(laptop_prices3[[#This Row],[Storage]]="512GB SSD", 512, laptop_prices3[[#This Row],[Storage]] = "1TB SSD", 1000, laptop_prices3[[#This Row],[Storage]] = "2TB SSD", 2000, laptop_prices3[[#This Row],[Storage]]= "256GB SSD", 256, laptop_prices3[[#This Row],[Storage]] = "1TB HDD", 1000*0.7)</f>
        <v>2000</v>
      </c>
      <c r="U2463" s="5">
        <f>laptop_prices3[[#This Row],[Storage Raw Value]]/ScoreCard!$J$3*ScoreCard!$J$5</f>
        <v>8</v>
      </c>
    </row>
    <row r="2464" spans="2:21" x14ac:dyDescent="0.2">
      <c r="B2464" s="4" cm="1">
        <f t="array" ref="B2464">SUM(laptop_prices3[[#This Row],[RAM Comp]:[Weight Comp]]+laptop_prices3[[#This Row],[Storage Comp]])</f>
        <v>18.423380952380953</v>
      </c>
      <c r="C2464">
        <v>2462</v>
      </c>
      <c r="D2464" t="s">
        <v>11</v>
      </c>
      <c r="E2464" t="s">
        <v>39</v>
      </c>
      <c r="F2464">
        <v>32</v>
      </c>
      <c r="G2464" t="s">
        <v>29</v>
      </c>
      <c r="H2464" t="s">
        <v>26</v>
      </c>
      <c r="I2464">
        <v>17.3</v>
      </c>
      <c r="J2464" t="s">
        <v>27</v>
      </c>
      <c r="K2464">
        <v>10.7</v>
      </c>
      <c r="L2464">
        <v>1.6</v>
      </c>
      <c r="M2464" t="s">
        <v>22</v>
      </c>
      <c r="N2464">
        <v>4220.07</v>
      </c>
      <c r="O2464" s="5">
        <f>(ScoreCard!$E$3-laptop_prices3[[#This Row],[Price ($)]])/ScoreCard!$E$3*ScoreCard!$E$5</f>
        <v>3.0476883533125831</v>
      </c>
      <c r="P2464" s="5">
        <f>laptop_prices3[[#This Row],[RAM (GB)]]/ScoreCard!$F$3*ScoreCard!$F$5</f>
        <v>3.5</v>
      </c>
      <c r="Q2464" s="5">
        <f>laptop_prices3[[#This Row],[Screen Size (inch)]]/ScoreCard!$G$3*ScoreCard!$G$5</f>
        <v>2</v>
      </c>
      <c r="R2464" s="5">
        <f>laptop_prices3[[#This Row],[Battery Life (hours)]]/ScoreCard!$H$3*ScoreCard!$H$5</f>
        <v>6.2416666666666663</v>
      </c>
      <c r="S2464" s="5">
        <f>ScoreCard!$I$3-laptop_prices3[[#This Row],[Weight (kg)]]/ScoreCard!$I$3*ScoreCard!$I$5</f>
        <v>2.5857142857142854</v>
      </c>
      <c r="T2464" s="6" cm="1">
        <f t="array" ref="T2464">_xlfn.IFS(laptop_prices3[[#This Row],[Storage]]="512GB SSD", 512, laptop_prices3[[#This Row],[Storage]] = "1TB SSD", 1000, laptop_prices3[[#This Row],[Storage]] = "2TB SSD", 2000, laptop_prices3[[#This Row],[Storage]]= "256GB SSD", 256, laptop_prices3[[#This Row],[Storage]] = "1TB HDD", 1000*0.7)</f>
        <v>256</v>
      </c>
      <c r="U2464" s="5">
        <f>laptop_prices3[[#This Row],[Storage Raw Value]]/ScoreCard!$J$3*ScoreCard!$J$5</f>
        <v>1.024</v>
      </c>
    </row>
    <row r="2465" spans="2:21" x14ac:dyDescent="0.2">
      <c r="B2465" s="4" cm="1">
        <f t="array" ref="B2465">SUM(laptop_prices3[[#This Row],[RAM Comp]:[Weight Comp]]+laptop_prices3[[#This Row],[Storage Comp]])</f>
        <v>18.841896779521058</v>
      </c>
      <c r="C2465">
        <v>2463</v>
      </c>
      <c r="D2465" t="s">
        <v>17</v>
      </c>
      <c r="E2465" t="s">
        <v>39</v>
      </c>
      <c r="F2465">
        <v>8</v>
      </c>
      <c r="G2465" t="s">
        <v>13</v>
      </c>
      <c r="H2465" t="s">
        <v>26</v>
      </c>
      <c r="I2465">
        <v>15.6</v>
      </c>
      <c r="J2465" t="s">
        <v>21</v>
      </c>
      <c r="K2465">
        <v>10.8</v>
      </c>
      <c r="L2465">
        <v>3.2</v>
      </c>
      <c r="M2465" t="s">
        <v>46</v>
      </c>
      <c r="N2465">
        <v>1169.97</v>
      </c>
      <c r="O2465" s="5">
        <f>(ScoreCard!$E$3-laptop_prices3[[#This Row],[Price ($)]])/ScoreCard!$E$3*ScoreCard!$E$5</f>
        <v>4.4587421399941531</v>
      </c>
      <c r="P2465" s="5">
        <f>laptop_prices3[[#This Row],[RAM (GB)]]/ScoreCard!$F$3*ScoreCard!$F$5</f>
        <v>0.875</v>
      </c>
      <c r="Q2465" s="5">
        <f>laptop_prices3[[#This Row],[Screen Size (inch)]]/ScoreCard!$G$3*ScoreCard!$G$5</f>
        <v>1.8034682080924855</v>
      </c>
      <c r="R2465" s="5">
        <f>laptop_prices3[[#This Row],[Battery Life (hours)]]/ScoreCard!$H$3*ScoreCard!$H$5</f>
        <v>6.3</v>
      </c>
      <c r="S2465" s="5">
        <f>ScoreCard!$I$3-laptop_prices3[[#This Row],[Weight (kg)]]/ScoreCard!$I$3*ScoreCard!$I$5</f>
        <v>1.6714285714285713</v>
      </c>
      <c r="T2465" s="6" cm="1">
        <f t="array" ref="T2465">_xlfn.IFS(laptop_prices3[[#This Row],[Storage]]="512GB SSD", 512, laptop_prices3[[#This Row],[Storage]] = "1TB SSD", 1000, laptop_prices3[[#This Row],[Storage]] = "2TB SSD", 2000, laptop_prices3[[#This Row],[Storage]]= "256GB SSD", 256, laptop_prices3[[#This Row],[Storage]] = "1TB HDD", 1000*0.7)</f>
        <v>512</v>
      </c>
      <c r="U2465" s="5">
        <f>laptop_prices3[[#This Row],[Storage Raw Value]]/ScoreCard!$J$3*ScoreCard!$J$5</f>
        <v>2.048</v>
      </c>
    </row>
    <row r="2466" spans="2:21" x14ac:dyDescent="0.2">
      <c r="B2466" s="4" cm="1">
        <f t="array" ref="B2466">SUM(laptop_prices3[[#This Row],[RAM Comp]:[Weight Comp]]+laptop_prices3[[#This Row],[Storage Comp]])</f>
        <v>43.405663363611339</v>
      </c>
      <c r="C2466">
        <v>2464</v>
      </c>
      <c r="D2466" t="s">
        <v>23</v>
      </c>
      <c r="E2466" t="s">
        <v>37</v>
      </c>
      <c r="F2466">
        <v>8</v>
      </c>
      <c r="G2466" t="s">
        <v>25</v>
      </c>
      <c r="H2466" t="s">
        <v>14</v>
      </c>
      <c r="I2466">
        <v>16</v>
      </c>
      <c r="J2466" t="s">
        <v>15</v>
      </c>
      <c r="K2466">
        <v>10.4</v>
      </c>
      <c r="L2466">
        <v>1.55</v>
      </c>
      <c r="M2466" t="s">
        <v>16</v>
      </c>
      <c r="N2466">
        <v>2417.15</v>
      </c>
      <c r="O2466" s="5">
        <f>(ScoreCard!$E$3-laptop_prices3[[#This Row],[Price ($)]])/ScoreCard!$E$3*ScoreCard!$E$5</f>
        <v>3.8817649714837694</v>
      </c>
      <c r="P2466" s="5">
        <f>laptop_prices3[[#This Row],[RAM (GB)]]/ScoreCard!$F$3*ScoreCard!$F$5</f>
        <v>0.875</v>
      </c>
      <c r="Q2466" s="5">
        <f>laptop_prices3[[#This Row],[Screen Size (inch)]]/ScoreCard!$G$3*ScoreCard!$G$5</f>
        <v>1.8497109826589595</v>
      </c>
      <c r="R2466" s="5">
        <f>laptop_prices3[[#This Row],[Battery Life (hours)]]/ScoreCard!$H$3*ScoreCard!$H$5</f>
        <v>6.0666666666666664</v>
      </c>
      <c r="S2466" s="5">
        <f>ScoreCard!$I$3-laptop_prices3[[#This Row],[Weight (kg)]]/ScoreCard!$I$3*ScoreCard!$I$5</f>
        <v>2.6142857142857143</v>
      </c>
      <c r="T2466" s="6" cm="1">
        <f t="array" ref="T2466">_xlfn.IFS(laptop_prices3[[#This Row],[Storage]]="512GB SSD", 512, laptop_prices3[[#This Row],[Storage]] = "1TB SSD", 1000, laptop_prices3[[#This Row],[Storage]] = "2TB SSD", 2000, laptop_prices3[[#This Row],[Storage]]= "256GB SSD", 256, laptop_prices3[[#This Row],[Storage]] = "1TB HDD", 1000*0.7)</f>
        <v>2000</v>
      </c>
      <c r="U2466" s="5">
        <f>laptop_prices3[[#This Row],[Storage Raw Value]]/ScoreCard!$J$3*ScoreCard!$J$5</f>
        <v>8</v>
      </c>
    </row>
    <row r="2467" spans="2:21" x14ac:dyDescent="0.2">
      <c r="B2467" s="4" cm="1">
        <f t="array" ref="B2467">SUM(laptop_prices3[[#This Row],[RAM Comp]:[Weight Comp]]+laptop_prices3[[#This Row],[Storage Comp]])</f>
        <v>26.239710982658963</v>
      </c>
      <c r="C2467">
        <v>2465</v>
      </c>
      <c r="D2467" t="s">
        <v>17</v>
      </c>
      <c r="E2467" t="s">
        <v>41</v>
      </c>
      <c r="F2467">
        <v>32</v>
      </c>
      <c r="G2467" t="s">
        <v>19</v>
      </c>
      <c r="H2467" t="s">
        <v>35</v>
      </c>
      <c r="I2467">
        <v>16</v>
      </c>
      <c r="J2467" t="s">
        <v>43</v>
      </c>
      <c r="K2467">
        <v>5.4</v>
      </c>
      <c r="L2467">
        <v>3.08</v>
      </c>
      <c r="M2467" t="s">
        <v>16</v>
      </c>
      <c r="N2467">
        <v>3946.65</v>
      </c>
      <c r="O2467" s="5">
        <f>(ScoreCard!$E$3-laptop_prices3[[#This Row],[Price ($)]])/ScoreCard!$E$3*ScoreCard!$E$5</f>
        <v>3.1741793950339936</v>
      </c>
      <c r="P2467" s="5">
        <f>laptop_prices3[[#This Row],[RAM (GB)]]/ScoreCard!$F$3*ScoreCard!$F$5</f>
        <v>3.5</v>
      </c>
      <c r="Q2467" s="5">
        <f>laptop_prices3[[#This Row],[Screen Size (inch)]]/ScoreCard!$G$3*ScoreCard!$G$5</f>
        <v>1.8497109826589595</v>
      </c>
      <c r="R2467" s="5">
        <f>laptop_prices3[[#This Row],[Battery Life (hours)]]/ScoreCard!$H$3*ScoreCard!$H$5</f>
        <v>3.15</v>
      </c>
      <c r="S2467" s="5">
        <f>ScoreCard!$I$3-laptop_prices3[[#This Row],[Weight (kg)]]/ScoreCard!$I$3*ScoreCard!$I$5</f>
        <v>1.74</v>
      </c>
      <c r="T2467" s="6" cm="1">
        <f t="array" ref="T2467">_xlfn.IFS(laptop_prices3[[#This Row],[Storage]]="512GB SSD", 512, laptop_prices3[[#This Row],[Storage]] = "1TB SSD", 1000, laptop_prices3[[#This Row],[Storage]] = "2TB SSD", 2000, laptop_prices3[[#This Row],[Storage]]= "256GB SSD", 256, laptop_prices3[[#This Row],[Storage]] = "1TB HDD", 1000*0.7)</f>
        <v>1000</v>
      </c>
      <c r="U2467" s="5">
        <f>laptop_prices3[[#This Row],[Storage Raw Value]]/ScoreCard!$J$3*ScoreCard!$J$5</f>
        <v>4</v>
      </c>
    </row>
    <row r="2468" spans="2:21" x14ac:dyDescent="0.2">
      <c r="B2468" s="4" cm="1">
        <f t="array" ref="B2468">SUM(laptop_prices3[[#This Row],[RAM Comp]:[Weight Comp]]+laptop_prices3[[#This Row],[Storage Comp]])</f>
        <v>15.14904844481145</v>
      </c>
      <c r="C2468">
        <v>2466</v>
      </c>
      <c r="D2468" t="s">
        <v>47</v>
      </c>
      <c r="E2468" t="s">
        <v>39</v>
      </c>
      <c r="F2468">
        <v>32</v>
      </c>
      <c r="G2468" t="s">
        <v>29</v>
      </c>
      <c r="H2468" t="s">
        <v>14</v>
      </c>
      <c r="I2468">
        <v>13.3</v>
      </c>
      <c r="J2468" t="s">
        <v>27</v>
      </c>
      <c r="K2468">
        <v>7.3</v>
      </c>
      <c r="L2468">
        <v>3.05</v>
      </c>
      <c r="M2468" t="s">
        <v>30</v>
      </c>
      <c r="N2468">
        <v>3291.69</v>
      </c>
      <c r="O2468" s="5">
        <f>(ScoreCard!$E$3-laptop_prices3[[#This Row],[Price ($)]])/ScoreCard!$E$3*ScoreCard!$E$5</f>
        <v>3.4771805386440264</v>
      </c>
      <c r="P2468" s="5">
        <f>laptop_prices3[[#This Row],[RAM (GB)]]/ScoreCard!$F$3*ScoreCard!$F$5</f>
        <v>3.5</v>
      </c>
      <c r="Q2468" s="5">
        <f>laptop_prices3[[#This Row],[Screen Size (inch)]]/ScoreCard!$G$3*ScoreCard!$G$5</f>
        <v>1.5375722543352601</v>
      </c>
      <c r="R2468" s="5">
        <f>laptop_prices3[[#This Row],[Battery Life (hours)]]/ScoreCard!$H$3*ScoreCard!$H$5</f>
        <v>4.2583333333333329</v>
      </c>
      <c r="S2468" s="5">
        <f>ScoreCard!$I$3-laptop_prices3[[#This Row],[Weight (kg)]]/ScoreCard!$I$3*ScoreCard!$I$5</f>
        <v>1.7571428571428573</v>
      </c>
      <c r="T2468" s="6" cm="1">
        <f t="array" ref="T2468">_xlfn.IFS(laptop_prices3[[#This Row],[Storage]]="512GB SSD", 512, laptop_prices3[[#This Row],[Storage]] = "1TB SSD", 1000, laptop_prices3[[#This Row],[Storage]] = "2TB SSD", 2000, laptop_prices3[[#This Row],[Storage]]= "256GB SSD", 256, laptop_prices3[[#This Row],[Storage]] = "1TB HDD", 1000*0.7)</f>
        <v>256</v>
      </c>
      <c r="U2468" s="5">
        <f>laptop_prices3[[#This Row],[Storage Raw Value]]/ScoreCard!$J$3*ScoreCard!$J$5</f>
        <v>1.024</v>
      </c>
    </row>
    <row r="2469" spans="2:21" x14ac:dyDescent="0.2">
      <c r="B2469" s="4" cm="1">
        <f t="array" ref="B2469">SUM(laptop_prices3[[#This Row],[RAM Comp]:[Weight Comp]]+laptop_prices3[[#This Row],[Storage Comp]])</f>
        <v>26.909896779521056</v>
      </c>
      <c r="C2469">
        <v>2467</v>
      </c>
      <c r="D2469" t="s">
        <v>36</v>
      </c>
      <c r="E2469" t="s">
        <v>48</v>
      </c>
      <c r="F2469">
        <v>16</v>
      </c>
      <c r="G2469" t="s">
        <v>19</v>
      </c>
      <c r="H2469" t="s">
        <v>35</v>
      </c>
      <c r="I2469">
        <v>15.6</v>
      </c>
      <c r="J2469" t="s">
        <v>21</v>
      </c>
      <c r="K2469">
        <v>8.1</v>
      </c>
      <c r="L2469">
        <v>1.52</v>
      </c>
      <c r="M2469" t="s">
        <v>30</v>
      </c>
      <c r="N2469">
        <v>1511.17</v>
      </c>
      <c r="O2469" s="5">
        <f>(ScoreCard!$E$3-laptop_prices3[[#This Row],[Price ($)]])/ScoreCard!$E$3*ScoreCard!$E$5</f>
        <v>4.3008943474575956</v>
      </c>
      <c r="P2469" s="5">
        <f>laptop_prices3[[#This Row],[RAM (GB)]]/ScoreCard!$F$3*ScoreCard!$F$5</f>
        <v>1.75</v>
      </c>
      <c r="Q2469" s="5">
        <f>laptop_prices3[[#This Row],[Screen Size (inch)]]/ScoreCard!$G$3*ScoreCard!$G$5</f>
        <v>1.8034682080924855</v>
      </c>
      <c r="R2469" s="5">
        <f>laptop_prices3[[#This Row],[Battery Life (hours)]]/ScoreCard!$H$3*ScoreCard!$H$5</f>
        <v>4.7249999999999996</v>
      </c>
      <c r="S2469" s="5">
        <f>ScoreCard!$I$3-laptop_prices3[[#This Row],[Weight (kg)]]/ScoreCard!$I$3*ScoreCard!$I$5</f>
        <v>2.6314285714285717</v>
      </c>
      <c r="T2469" s="6" cm="1">
        <f t="array" ref="T2469">_xlfn.IFS(laptop_prices3[[#This Row],[Storage]]="512GB SSD", 512, laptop_prices3[[#This Row],[Storage]] = "1TB SSD", 1000, laptop_prices3[[#This Row],[Storage]] = "2TB SSD", 2000, laptop_prices3[[#This Row],[Storage]]= "256GB SSD", 256, laptop_prices3[[#This Row],[Storage]] = "1TB HDD", 1000*0.7)</f>
        <v>1000</v>
      </c>
      <c r="U2469" s="5">
        <f>laptop_prices3[[#This Row],[Storage Raw Value]]/ScoreCard!$J$3*ScoreCard!$J$5</f>
        <v>4</v>
      </c>
    </row>
    <row r="2470" spans="2:21" x14ac:dyDescent="0.2">
      <c r="B2470" s="4" cm="1">
        <f t="array" ref="B2470">SUM(laptop_prices3[[#This Row],[RAM Comp]:[Weight Comp]]+laptop_prices3[[#This Row],[Storage Comp]])</f>
        <v>13.704167492430498</v>
      </c>
      <c r="C2470">
        <v>2468</v>
      </c>
      <c r="D2470" t="s">
        <v>38</v>
      </c>
      <c r="E2470" t="s">
        <v>48</v>
      </c>
      <c r="F2470">
        <v>4</v>
      </c>
      <c r="G2470" t="s">
        <v>29</v>
      </c>
      <c r="H2470" t="s">
        <v>35</v>
      </c>
      <c r="I2470">
        <v>13.3</v>
      </c>
      <c r="J2470" t="s">
        <v>21</v>
      </c>
      <c r="K2470">
        <v>8.3000000000000007</v>
      </c>
      <c r="L2470">
        <v>1.24</v>
      </c>
      <c r="M2470" t="s">
        <v>46</v>
      </c>
      <c r="N2470">
        <v>987.58</v>
      </c>
      <c r="O2470" s="5">
        <f>(ScoreCard!$E$3-laptop_prices3[[#This Row],[Price ($)]])/ScoreCard!$E$3*ScoreCard!$E$5</f>
        <v>4.5431203899377124</v>
      </c>
      <c r="P2470" s="5">
        <f>laptop_prices3[[#This Row],[RAM (GB)]]/ScoreCard!$F$3*ScoreCard!$F$5</f>
        <v>0.4375</v>
      </c>
      <c r="Q2470" s="5">
        <f>laptop_prices3[[#This Row],[Screen Size (inch)]]/ScoreCard!$G$3*ScoreCard!$G$5</f>
        <v>1.5375722543352601</v>
      </c>
      <c r="R2470" s="5">
        <f>laptop_prices3[[#This Row],[Battery Life (hours)]]/ScoreCard!$H$3*ScoreCard!$H$5</f>
        <v>4.8416666666666677</v>
      </c>
      <c r="S2470" s="5">
        <f>ScoreCard!$I$3-laptop_prices3[[#This Row],[Weight (kg)]]/ScoreCard!$I$3*ScoreCard!$I$5</f>
        <v>2.7914285714285714</v>
      </c>
      <c r="T2470" s="6" cm="1">
        <f t="array" ref="T2470">_xlfn.IFS(laptop_prices3[[#This Row],[Storage]]="512GB SSD", 512, laptop_prices3[[#This Row],[Storage]] = "1TB SSD", 1000, laptop_prices3[[#This Row],[Storage]] = "2TB SSD", 2000, laptop_prices3[[#This Row],[Storage]]= "256GB SSD", 256, laptop_prices3[[#This Row],[Storage]] = "1TB HDD", 1000*0.7)</f>
        <v>256</v>
      </c>
      <c r="U2470" s="5">
        <f>laptop_prices3[[#This Row],[Storage Raw Value]]/ScoreCard!$J$3*ScoreCard!$J$5</f>
        <v>1.024</v>
      </c>
    </row>
    <row r="2471" spans="2:21" x14ac:dyDescent="0.2">
      <c r="B2471" s="4" cm="1">
        <f t="array" ref="B2471">SUM(laptop_prices3[[#This Row],[RAM Comp]:[Weight Comp]]+laptop_prices3[[#This Row],[Storage Comp]])</f>
        <v>46.293497109826589</v>
      </c>
      <c r="C2471">
        <v>2469</v>
      </c>
      <c r="D2471" t="s">
        <v>45</v>
      </c>
      <c r="E2471" t="s">
        <v>48</v>
      </c>
      <c r="F2471">
        <v>32</v>
      </c>
      <c r="G2471" t="s">
        <v>25</v>
      </c>
      <c r="H2471" t="s">
        <v>26</v>
      </c>
      <c r="I2471">
        <v>14</v>
      </c>
      <c r="J2471" t="s">
        <v>27</v>
      </c>
      <c r="K2471">
        <v>11.1</v>
      </c>
      <c r="L2471">
        <v>1.4</v>
      </c>
      <c r="M2471" t="s">
        <v>46</v>
      </c>
      <c r="N2471">
        <v>3417.44</v>
      </c>
      <c r="O2471" s="5">
        <f>(ScoreCard!$E$3-laptop_prices3[[#This Row],[Price ($)]])/ScoreCard!$E$3*ScoreCard!$E$5</f>
        <v>3.4190053923618691</v>
      </c>
      <c r="P2471" s="5">
        <f>laptop_prices3[[#This Row],[RAM (GB)]]/ScoreCard!$F$3*ScoreCard!$F$5</f>
        <v>3.5</v>
      </c>
      <c r="Q2471" s="5">
        <f>laptop_prices3[[#This Row],[Screen Size (inch)]]/ScoreCard!$G$3*ScoreCard!$G$5</f>
        <v>1.6184971098265895</v>
      </c>
      <c r="R2471" s="5">
        <f>laptop_prices3[[#This Row],[Battery Life (hours)]]/ScoreCard!$H$3*ScoreCard!$H$5</f>
        <v>6.4749999999999996</v>
      </c>
      <c r="S2471" s="5">
        <f>ScoreCard!$I$3-laptop_prices3[[#This Row],[Weight (kg)]]/ScoreCard!$I$3*ScoreCard!$I$5</f>
        <v>2.7</v>
      </c>
      <c r="T2471" s="6" cm="1">
        <f t="array" ref="T2471">_xlfn.IFS(laptop_prices3[[#This Row],[Storage]]="512GB SSD", 512, laptop_prices3[[#This Row],[Storage]] = "1TB SSD", 1000, laptop_prices3[[#This Row],[Storage]] = "2TB SSD", 2000, laptop_prices3[[#This Row],[Storage]]= "256GB SSD", 256, laptop_prices3[[#This Row],[Storage]] = "1TB HDD", 1000*0.7)</f>
        <v>2000</v>
      </c>
      <c r="U2471" s="5">
        <f>laptop_prices3[[#This Row],[Storage Raw Value]]/ScoreCard!$J$3*ScoreCard!$J$5</f>
        <v>8</v>
      </c>
    </row>
    <row r="2472" spans="2:21" x14ac:dyDescent="0.2">
      <c r="B2472" s="4" cm="1">
        <f t="array" ref="B2472">SUM(laptop_prices3[[#This Row],[RAM Comp]:[Weight Comp]]+laptop_prices3[[#This Row],[Storage Comp]])</f>
        <v>39.044591935039911</v>
      </c>
      <c r="C2472">
        <v>2470</v>
      </c>
      <c r="D2472" t="s">
        <v>11</v>
      </c>
      <c r="E2472" t="s">
        <v>37</v>
      </c>
      <c r="F2472">
        <v>4</v>
      </c>
      <c r="G2472" t="s">
        <v>25</v>
      </c>
      <c r="H2472" t="s">
        <v>35</v>
      </c>
      <c r="I2472">
        <v>16</v>
      </c>
      <c r="J2472" t="s">
        <v>43</v>
      </c>
      <c r="K2472">
        <v>5.3</v>
      </c>
      <c r="L2472">
        <v>3.21</v>
      </c>
      <c r="M2472" t="s">
        <v>30</v>
      </c>
      <c r="N2472">
        <v>2517.67</v>
      </c>
      <c r="O2472" s="5">
        <f>(ScoreCard!$E$3-laptop_prices3[[#This Row],[Price ($)]])/ScoreCard!$E$3*ScoreCard!$E$5</f>
        <v>3.8352618644914638</v>
      </c>
      <c r="P2472" s="5">
        <f>laptop_prices3[[#This Row],[RAM (GB)]]/ScoreCard!$F$3*ScoreCard!$F$5</f>
        <v>0.4375</v>
      </c>
      <c r="Q2472" s="5">
        <f>laptop_prices3[[#This Row],[Screen Size (inch)]]/ScoreCard!$G$3*ScoreCard!$G$5</f>
        <v>1.8497109826589595</v>
      </c>
      <c r="R2472" s="5">
        <f>laptop_prices3[[#This Row],[Battery Life (hours)]]/ScoreCard!$H$3*ScoreCard!$H$5</f>
        <v>3.0916666666666668</v>
      </c>
      <c r="S2472" s="5">
        <f>ScoreCard!$I$3-laptop_prices3[[#This Row],[Weight (kg)]]/ScoreCard!$I$3*ScoreCard!$I$5</f>
        <v>1.6657142857142857</v>
      </c>
      <c r="T2472" s="6" cm="1">
        <f t="array" ref="T2472">_xlfn.IFS(laptop_prices3[[#This Row],[Storage]]="512GB SSD", 512, laptop_prices3[[#This Row],[Storage]] = "1TB SSD", 1000, laptop_prices3[[#This Row],[Storage]] = "2TB SSD", 2000, laptop_prices3[[#This Row],[Storage]]= "256GB SSD", 256, laptop_prices3[[#This Row],[Storage]] = "1TB HDD", 1000*0.7)</f>
        <v>2000</v>
      </c>
      <c r="U2472" s="5">
        <f>laptop_prices3[[#This Row],[Storage Raw Value]]/ScoreCard!$J$3*ScoreCard!$J$5</f>
        <v>8</v>
      </c>
    </row>
    <row r="2473" spans="2:21" x14ac:dyDescent="0.2">
      <c r="B2473" s="4" cm="1">
        <f t="array" ref="B2473">SUM(laptop_prices3[[#This Row],[RAM Comp]:[Weight Comp]]+laptop_prices3[[#This Row],[Storage Comp]])</f>
        <v>19.915048444811447</v>
      </c>
      <c r="C2473">
        <v>2471</v>
      </c>
      <c r="D2473" t="s">
        <v>28</v>
      </c>
      <c r="E2473" t="s">
        <v>31</v>
      </c>
      <c r="F2473">
        <v>16</v>
      </c>
      <c r="G2473" t="s">
        <v>13</v>
      </c>
      <c r="H2473" t="s">
        <v>40</v>
      </c>
      <c r="I2473">
        <v>13.3</v>
      </c>
      <c r="J2473" t="s">
        <v>27</v>
      </c>
      <c r="K2473">
        <v>10.9</v>
      </c>
      <c r="L2473">
        <v>2.4900000000000002</v>
      </c>
      <c r="M2473" t="s">
        <v>22</v>
      </c>
      <c r="N2473">
        <v>1760.31</v>
      </c>
      <c r="O2473" s="5">
        <f>(ScoreCard!$E$3-laptop_prices3[[#This Row],[Price ($)]])/ScoreCard!$E$3*ScoreCard!$E$5</f>
        <v>4.1856358508791738</v>
      </c>
      <c r="P2473" s="5">
        <f>laptop_prices3[[#This Row],[RAM (GB)]]/ScoreCard!$F$3*ScoreCard!$F$5</f>
        <v>1.75</v>
      </c>
      <c r="Q2473" s="5">
        <f>laptop_prices3[[#This Row],[Screen Size (inch)]]/ScoreCard!$G$3*ScoreCard!$G$5</f>
        <v>1.5375722543352601</v>
      </c>
      <c r="R2473" s="5">
        <f>laptop_prices3[[#This Row],[Battery Life (hours)]]/ScoreCard!$H$3*ScoreCard!$H$5</f>
        <v>6.3583333333333334</v>
      </c>
      <c r="S2473" s="5">
        <f>ScoreCard!$I$3-laptop_prices3[[#This Row],[Weight (kg)]]/ScoreCard!$I$3*ScoreCard!$I$5</f>
        <v>2.077142857142857</v>
      </c>
      <c r="T2473" s="6" cm="1">
        <f t="array" ref="T2473">_xlfn.IFS(laptop_prices3[[#This Row],[Storage]]="512GB SSD", 512, laptop_prices3[[#This Row],[Storage]] = "1TB SSD", 1000, laptop_prices3[[#This Row],[Storage]] = "2TB SSD", 2000, laptop_prices3[[#This Row],[Storage]]= "256GB SSD", 256, laptop_prices3[[#This Row],[Storage]] = "1TB HDD", 1000*0.7)</f>
        <v>512</v>
      </c>
      <c r="U2473" s="5">
        <f>laptop_prices3[[#This Row],[Storage Raw Value]]/ScoreCard!$J$3*ScoreCard!$J$5</f>
        <v>2.048</v>
      </c>
    </row>
    <row r="2474" spans="2:21" x14ac:dyDescent="0.2">
      <c r="B2474" s="4" cm="1">
        <f t="array" ref="B2474">SUM(laptop_prices3[[#This Row],[RAM Comp]:[Weight Comp]]+laptop_prices3[[#This Row],[Storage Comp]])</f>
        <v>26.884404761904761</v>
      </c>
      <c r="C2474">
        <v>2472</v>
      </c>
      <c r="D2474" t="s">
        <v>45</v>
      </c>
      <c r="E2474" t="s">
        <v>41</v>
      </c>
      <c r="F2474">
        <v>4</v>
      </c>
      <c r="G2474" t="s">
        <v>19</v>
      </c>
      <c r="H2474" t="s">
        <v>14</v>
      </c>
      <c r="I2474">
        <v>17.3</v>
      </c>
      <c r="J2474" t="s">
        <v>43</v>
      </c>
      <c r="K2474">
        <v>10.9</v>
      </c>
      <c r="L2474">
        <v>2.4700000000000002</v>
      </c>
      <c r="M2474" t="s">
        <v>16</v>
      </c>
      <c r="N2474">
        <v>1519.16</v>
      </c>
      <c r="O2474" s="5">
        <f>(ScoreCard!$E$3-laptop_prices3[[#This Row],[Price ($)]])/ScoreCard!$E$3*ScoreCard!$E$5</f>
        <v>4.2971979703697674</v>
      </c>
      <c r="P2474" s="5">
        <f>laptop_prices3[[#This Row],[RAM (GB)]]/ScoreCard!$F$3*ScoreCard!$F$5</f>
        <v>0.4375</v>
      </c>
      <c r="Q2474" s="5">
        <f>laptop_prices3[[#This Row],[Screen Size (inch)]]/ScoreCard!$G$3*ScoreCard!$G$5</f>
        <v>2</v>
      </c>
      <c r="R2474" s="5">
        <f>laptop_prices3[[#This Row],[Battery Life (hours)]]/ScoreCard!$H$3*ScoreCard!$H$5</f>
        <v>6.3583333333333334</v>
      </c>
      <c r="S2474" s="5">
        <f>ScoreCard!$I$3-laptop_prices3[[#This Row],[Weight (kg)]]/ScoreCard!$I$3*ScoreCard!$I$5</f>
        <v>2.0885714285714285</v>
      </c>
      <c r="T2474" s="6" cm="1">
        <f t="array" ref="T2474">_xlfn.IFS(laptop_prices3[[#This Row],[Storage]]="512GB SSD", 512, laptop_prices3[[#This Row],[Storage]] = "1TB SSD", 1000, laptop_prices3[[#This Row],[Storage]] = "2TB SSD", 2000, laptop_prices3[[#This Row],[Storage]]= "256GB SSD", 256, laptop_prices3[[#This Row],[Storage]] = "1TB HDD", 1000*0.7)</f>
        <v>1000</v>
      </c>
      <c r="U2474" s="5">
        <f>laptop_prices3[[#This Row],[Storage Raw Value]]/ScoreCard!$J$3*ScoreCard!$J$5</f>
        <v>4</v>
      </c>
    </row>
    <row r="2475" spans="2:21" x14ac:dyDescent="0.2">
      <c r="B2475" s="4" cm="1">
        <f t="array" ref="B2475">SUM(laptop_prices3[[#This Row],[RAM Comp]:[Weight Comp]]+laptop_prices3[[#This Row],[Storage Comp]])</f>
        <v>22.151619873382877</v>
      </c>
      <c r="C2475">
        <v>2473</v>
      </c>
      <c r="D2475" t="s">
        <v>36</v>
      </c>
      <c r="E2475" t="s">
        <v>12</v>
      </c>
      <c r="F2475">
        <v>8</v>
      </c>
      <c r="G2475" t="s">
        <v>42</v>
      </c>
      <c r="H2475" t="s">
        <v>32</v>
      </c>
      <c r="I2475">
        <v>13.3</v>
      </c>
      <c r="J2475" t="s">
        <v>27</v>
      </c>
      <c r="K2475">
        <v>10</v>
      </c>
      <c r="L2475">
        <v>1.39</v>
      </c>
      <c r="M2475" t="s">
        <v>22</v>
      </c>
      <c r="N2475">
        <v>1055.1400000000001</v>
      </c>
      <c r="O2475" s="5">
        <f>(ScoreCard!$E$3-laptop_prices3[[#This Row],[Price ($)]])/ScoreCard!$E$3*ScoreCard!$E$5</f>
        <v>4.5118654167144721</v>
      </c>
      <c r="P2475" s="5">
        <f>laptop_prices3[[#This Row],[RAM (GB)]]/ScoreCard!$F$3*ScoreCard!$F$5</f>
        <v>0.875</v>
      </c>
      <c r="Q2475" s="5">
        <f>laptop_prices3[[#This Row],[Screen Size (inch)]]/ScoreCard!$G$3*ScoreCard!$G$5</f>
        <v>1.5375722543352601</v>
      </c>
      <c r="R2475" s="5">
        <f>laptop_prices3[[#This Row],[Battery Life (hours)]]/ScoreCard!$H$3*ScoreCard!$H$5</f>
        <v>5.8333333333333339</v>
      </c>
      <c r="S2475" s="5">
        <f>ScoreCard!$I$3-laptop_prices3[[#This Row],[Weight (kg)]]/ScoreCard!$I$3*ScoreCard!$I$5</f>
        <v>2.7057142857142855</v>
      </c>
      <c r="T2475" s="6" cm="1">
        <f t="array" ref="T2475">_xlfn.IFS(laptop_prices3[[#This Row],[Storage]]="512GB SSD", 512, laptop_prices3[[#This Row],[Storage]] = "1TB SSD", 1000, laptop_prices3[[#This Row],[Storage]] = "2TB SSD", 2000, laptop_prices3[[#This Row],[Storage]]= "256GB SSD", 256, laptop_prices3[[#This Row],[Storage]] = "1TB HDD", 1000*0.7)</f>
        <v>700</v>
      </c>
      <c r="U2475" s="5">
        <f>laptop_prices3[[#This Row],[Storage Raw Value]]/ScoreCard!$J$3*ScoreCard!$J$5</f>
        <v>2.8</v>
      </c>
    </row>
    <row r="2476" spans="2:21" x14ac:dyDescent="0.2">
      <c r="B2476" s="4" cm="1">
        <f t="array" ref="B2476">SUM(laptop_prices3[[#This Row],[RAM Comp]:[Weight Comp]]+laptop_prices3[[#This Row],[Storage Comp]])</f>
        <v>26.751857968620975</v>
      </c>
      <c r="C2476">
        <v>2474</v>
      </c>
      <c r="D2476" t="s">
        <v>17</v>
      </c>
      <c r="E2476" t="s">
        <v>48</v>
      </c>
      <c r="F2476">
        <v>16</v>
      </c>
      <c r="G2476" t="s">
        <v>19</v>
      </c>
      <c r="H2476" t="s">
        <v>40</v>
      </c>
      <c r="I2476">
        <v>13.3</v>
      </c>
      <c r="J2476" t="s">
        <v>15</v>
      </c>
      <c r="K2476">
        <v>9</v>
      </c>
      <c r="L2476">
        <v>2.25</v>
      </c>
      <c r="M2476" t="s">
        <v>22</v>
      </c>
      <c r="N2476">
        <v>2571.54</v>
      </c>
      <c r="O2476" s="5">
        <f>(ScoreCard!$E$3-laptop_prices3[[#This Row],[Price ($)]])/ScoreCard!$E$3*ScoreCard!$E$5</f>
        <v>3.8103402332372309</v>
      </c>
      <c r="P2476" s="5">
        <f>laptop_prices3[[#This Row],[RAM (GB)]]/ScoreCard!$F$3*ScoreCard!$F$5</f>
        <v>1.75</v>
      </c>
      <c r="Q2476" s="5">
        <f>laptop_prices3[[#This Row],[Screen Size (inch)]]/ScoreCard!$G$3*ScoreCard!$G$5</f>
        <v>1.5375722543352601</v>
      </c>
      <c r="R2476" s="5">
        <f>laptop_prices3[[#This Row],[Battery Life (hours)]]/ScoreCard!$H$3*ScoreCard!$H$5</f>
        <v>5.25</v>
      </c>
      <c r="S2476" s="5">
        <f>ScoreCard!$I$3-laptop_prices3[[#This Row],[Weight (kg)]]/ScoreCard!$I$3*ScoreCard!$I$5</f>
        <v>2.2142857142857144</v>
      </c>
      <c r="T2476" s="6" cm="1">
        <f t="array" ref="T2476">_xlfn.IFS(laptop_prices3[[#This Row],[Storage]]="512GB SSD", 512, laptop_prices3[[#This Row],[Storage]] = "1TB SSD", 1000, laptop_prices3[[#This Row],[Storage]] = "2TB SSD", 2000, laptop_prices3[[#This Row],[Storage]]= "256GB SSD", 256, laptop_prices3[[#This Row],[Storage]] = "1TB HDD", 1000*0.7)</f>
        <v>1000</v>
      </c>
      <c r="U2476" s="5">
        <f>laptop_prices3[[#This Row],[Storage Raw Value]]/ScoreCard!$J$3*ScoreCard!$J$5</f>
        <v>4</v>
      </c>
    </row>
    <row r="2477" spans="2:21" x14ac:dyDescent="0.2">
      <c r="B2477" s="4" cm="1">
        <f t="array" ref="B2477">SUM(laptop_prices3[[#This Row],[RAM Comp]:[Weight Comp]]+laptop_prices3[[#This Row],[Storage Comp]])</f>
        <v>21.773568125516103</v>
      </c>
      <c r="C2477">
        <v>2475</v>
      </c>
      <c r="D2477" t="s">
        <v>45</v>
      </c>
      <c r="E2477" t="s">
        <v>31</v>
      </c>
      <c r="F2477">
        <v>64</v>
      </c>
      <c r="G2477" t="s">
        <v>29</v>
      </c>
      <c r="H2477" t="s">
        <v>26</v>
      </c>
      <c r="I2477">
        <v>16</v>
      </c>
      <c r="J2477" t="s">
        <v>43</v>
      </c>
      <c r="K2477">
        <v>11.7</v>
      </c>
      <c r="L2477">
        <v>2.62</v>
      </c>
      <c r="M2477" t="s">
        <v>22</v>
      </c>
      <c r="N2477">
        <v>2232.83</v>
      </c>
      <c r="O2477" s="5">
        <f>(ScoreCard!$E$3-laptop_prices3[[#This Row],[Price ($)]])/ScoreCard!$E$3*ScoreCard!$E$5</f>
        <v>3.9670360884835882</v>
      </c>
      <c r="P2477" s="5">
        <f>laptop_prices3[[#This Row],[RAM (GB)]]/ScoreCard!$F$3*ScoreCard!$F$5</f>
        <v>7</v>
      </c>
      <c r="Q2477" s="5">
        <f>laptop_prices3[[#This Row],[Screen Size (inch)]]/ScoreCard!$G$3*ScoreCard!$G$5</f>
        <v>1.8497109826589595</v>
      </c>
      <c r="R2477" s="5">
        <f>laptop_prices3[[#This Row],[Battery Life (hours)]]/ScoreCard!$H$3*ScoreCard!$H$5</f>
        <v>6.8250000000000002</v>
      </c>
      <c r="S2477" s="5">
        <f>ScoreCard!$I$3-laptop_prices3[[#This Row],[Weight (kg)]]/ScoreCard!$I$3*ScoreCard!$I$5</f>
        <v>2.0028571428571427</v>
      </c>
      <c r="T2477" s="6" cm="1">
        <f t="array" ref="T2477">_xlfn.IFS(laptop_prices3[[#This Row],[Storage]]="512GB SSD", 512, laptop_prices3[[#This Row],[Storage]] = "1TB SSD", 1000, laptop_prices3[[#This Row],[Storage]] = "2TB SSD", 2000, laptop_prices3[[#This Row],[Storage]]= "256GB SSD", 256, laptop_prices3[[#This Row],[Storage]] = "1TB HDD", 1000*0.7)</f>
        <v>256</v>
      </c>
      <c r="U2477" s="5">
        <f>laptop_prices3[[#This Row],[Storage Raw Value]]/ScoreCard!$J$3*ScoreCard!$J$5</f>
        <v>1.024</v>
      </c>
    </row>
    <row r="2478" spans="2:21" x14ac:dyDescent="0.2">
      <c r="B2478" s="4" cm="1">
        <f t="array" ref="B2478">SUM(laptop_prices3[[#This Row],[RAM Comp]:[Weight Comp]]+laptop_prices3[[#This Row],[Storage Comp]])</f>
        <v>44.178333333333335</v>
      </c>
      <c r="C2478">
        <v>2476</v>
      </c>
      <c r="D2478" t="s">
        <v>23</v>
      </c>
      <c r="E2478" t="s">
        <v>41</v>
      </c>
      <c r="F2478">
        <v>8</v>
      </c>
      <c r="G2478" t="s">
        <v>25</v>
      </c>
      <c r="H2478" t="s">
        <v>40</v>
      </c>
      <c r="I2478">
        <v>17.3</v>
      </c>
      <c r="J2478" t="s">
        <v>27</v>
      </c>
      <c r="K2478">
        <v>11.8</v>
      </c>
      <c r="L2478">
        <v>1.89</v>
      </c>
      <c r="M2478" t="s">
        <v>30</v>
      </c>
      <c r="N2478">
        <v>2966.87</v>
      </c>
      <c r="O2478" s="5">
        <f>(ScoreCard!$E$3-laptop_prices3[[#This Row],[Price ($)]])/ScoreCard!$E$3*ScoreCard!$E$5</f>
        <v>3.6274505268378254</v>
      </c>
      <c r="P2478" s="5">
        <f>laptop_prices3[[#This Row],[RAM (GB)]]/ScoreCard!$F$3*ScoreCard!$F$5</f>
        <v>0.875</v>
      </c>
      <c r="Q2478" s="5">
        <f>laptop_prices3[[#This Row],[Screen Size (inch)]]/ScoreCard!$G$3*ScoreCard!$G$5</f>
        <v>2</v>
      </c>
      <c r="R2478" s="5">
        <f>laptop_prices3[[#This Row],[Battery Life (hours)]]/ScoreCard!$H$3*ScoreCard!$H$5</f>
        <v>6.8833333333333337</v>
      </c>
      <c r="S2478" s="5">
        <f>ScoreCard!$I$3-laptop_prices3[[#This Row],[Weight (kg)]]/ScoreCard!$I$3*ScoreCard!$I$5</f>
        <v>2.42</v>
      </c>
      <c r="T2478" s="6" cm="1">
        <f t="array" ref="T2478">_xlfn.IFS(laptop_prices3[[#This Row],[Storage]]="512GB SSD", 512, laptop_prices3[[#This Row],[Storage]] = "1TB SSD", 1000, laptop_prices3[[#This Row],[Storage]] = "2TB SSD", 2000, laptop_prices3[[#This Row],[Storage]]= "256GB SSD", 256, laptop_prices3[[#This Row],[Storage]] = "1TB HDD", 1000*0.7)</f>
        <v>2000</v>
      </c>
      <c r="U2478" s="5">
        <f>laptop_prices3[[#This Row],[Storage Raw Value]]/ScoreCard!$J$3*ScoreCard!$J$5</f>
        <v>8</v>
      </c>
    </row>
    <row r="2479" spans="2:21" x14ac:dyDescent="0.2">
      <c r="B2479" s="4" cm="1">
        <f t="array" ref="B2479">SUM(laptop_prices3[[#This Row],[RAM Comp]:[Weight Comp]]+laptop_prices3[[#This Row],[Storage Comp]])</f>
        <v>18.481639966969446</v>
      </c>
      <c r="C2479">
        <v>2477</v>
      </c>
      <c r="D2479" t="s">
        <v>45</v>
      </c>
      <c r="E2479" t="s">
        <v>24</v>
      </c>
      <c r="F2479">
        <v>64</v>
      </c>
      <c r="G2479" t="s">
        <v>29</v>
      </c>
      <c r="H2479" t="s">
        <v>40</v>
      </c>
      <c r="I2479">
        <v>14</v>
      </c>
      <c r="J2479" t="s">
        <v>15</v>
      </c>
      <c r="K2479">
        <v>6.6</v>
      </c>
      <c r="L2479">
        <v>2.77</v>
      </c>
      <c r="M2479" t="s">
        <v>16</v>
      </c>
      <c r="N2479">
        <v>2921.42</v>
      </c>
      <c r="O2479" s="5">
        <f>(ScoreCard!$E$3-laptop_prices3[[#This Row],[Price ($)]])/ScoreCard!$E$3*ScoreCard!$E$5</f>
        <v>3.6484768520745976</v>
      </c>
      <c r="P2479" s="5">
        <f>laptop_prices3[[#This Row],[RAM (GB)]]/ScoreCard!$F$3*ScoreCard!$F$5</f>
        <v>7</v>
      </c>
      <c r="Q2479" s="5">
        <f>laptop_prices3[[#This Row],[Screen Size (inch)]]/ScoreCard!$G$3*ScoreCard!$G$5</f>
        <v>1.6184971098265895</v>
      </c>
      <c r="R2479" s="5">
        <f>laptop_prices3[[#This Row],[Battery Life (hours)]]/ScoreCard!$H$3*ScoreCard!$H$5</f>
        <v>3.8499999999999996</v>
      </c>
      <c r="S2479" s="5">
        <f>ScoreCard!$I$3-laptop_prices3[[#This Row],[Weight (kg)]]/ScoreCard!$I$3*ScoreCard!$I$5</f>
        <v>1.917142857142857</v>
      </c>
      <c r="T2479" s="6" cm="1">
        <f t="array" ref="T2479">_xlfn.IFS(laptop_prices3[[#This Row],[Storage]]="512GB SSD", 512, laptop_prices3[[#This Row],[Storage]] = "1TB SSD", 1000, laptop_prices3[[#This Row],[Storage]] = "2TB SSD", 2000, laptop_prices3[[#This Row],[Storage]]= "256GB SSD", 256, laptop_prices3[[#This Row],[Storage]] = "1TB HDD", 1000*0.7)</f>
        <v>256</v>
      </c>
      <c r="U2479" s="5">
        <f>laptop_prices3[[#This Row],[Storage Raw Value]]/ScoreCard!$J$3*ScoreCard!$J$5</f>
        <v>1.024</v>
      </c>
    </row>
    <row r="2480" spans="2:21" x14ac:dyDescent="0.2">
      <c r="B2480" s="4" cm="1">
        <f t="array" ref="B2480">SUM(laptop_prices3[[#This Row],[RAM Comp]:[Weight Comp]]+laptop_prices3[[#This Row],[Storage Comp]])</f>
        <v>44.719715111478116</v>
      </c>
      <c r="C2480">
        <v>2478</v>
      </c>
      <c r="D2480" t="s">
        <v>23</v>
      </c>
      <c r="E2480" t="s">
        <v>39</v>
      </c>
      <c r="F2480">
        <v>64</v>
      </c>
      <c r="G2480" t="s">
        <v>25</v>
      </c>
      <c r="H2480" t="s">
        <v>40</v>
      </c>
      <c r="I2480">
        <v>13.3</v>
      </c>
      <c r="J2480" t="s">
        <v>15</v>
      </c>
      <c r="K2480">
        <v>4.5</v>
      </c>
      <c r="L2480">
        <v>3.4</v>
      </c>
      <c r="M2480" t="s">
        <v>46</v>
      </c>
      <c r="N2480">
        <v>3084.9</v>
      </c>
      <c r="O2480" s="5">
        <f>(ScoreCard!$E$3-laptop_prices3[[#This Row],[Price ($)]])/ScoreCard!$E$3*ScoreCard!$E$5</f>
        <v>3.5728468487807046</v>
      </c>
      <c r="P2480" s="5">
        <f>laptop_prices3[[#This Row],[RAM (GB)]]/ScoreCard!$F$3*ScoreCard!$F$5</f>
        <v>7</v>
      </c>
      <c r="Q2480" s="5">
        <f>laptop_prices3[[#This Row],[Screen Size (inch)]]/ScoreCard!$G$3*ScoreCard!$G$5</f>
        <v>1.5375722543352601</v>
      </c>
      <c r="R2480" s="5">
        <f>laptop_prices3[[#This Row],[Battery Life (hours)]]/ScoreCard!$H$3*ScoreCard!$H$5</f>
        <v>2.625</v>
      </c>
      <c r="S2480" s="5">
        <f>ScoreCard!$I$3-laptop_prices3[[#This Row],[Weight (kg)]]/ScoreCard!$I$3*ScoreCard!$I$5</f>
        <v>1.5571428571428572</v>
      </c>
      <c r="T2480" s="6" cm="1">
        <f t="array" ref="T2480">_xlfn.IFS(laptop_prices3[[#This Row],[Storage]]="512GB SSD", 512, laptop_prices3[[#This Row],[Storage]] = "1TB SSD", 1000, laptop_prices3[[#This Row],[Storage]] = "2TB SSD", 2000, laptop_prices3[[#This Row],[Storage]]= "256GB SSD", 256, laptop_prices3[[#This Row],[Storage]] = "1TB HDD", 1000*0.7)</f>
        <v>2000</v>
      </c>
      <c r="U2480" s="5">
        <f>laptop_prices3[[#This Row],[Storage Raw Value]]/ScoreCard!$J$3*ScoreCard!$J$5</f>
        <v>8</v>
      </c>
    </row>
    <row r="2481" spans="2:21" x14ac:dyDescent="0.2">
      <c r="B2481" s="4" cm="1">
        <f t="array" ref="B2481">SUM(laptop_prices3[[#This Row],[RAM Comp]:[Weight Comp]]+laptop_prices3[[#This Row],[Storage Comp]])</f>
        <v>17.054857142857145</v>
      </c>
      <c r="C2481">
        <v>2479</v>
      </c>
      <c r="D2481" t="s">
        <v>34</v>
      </c>
      <c r="E2481" t="s">
        <v>24</v>
      </c>
      <c r="F2481">
        <v>16</v>
      </c>
      <c r="G2481" t="s">
        <v>13</v>
      </c>
      <c r="H2481" t="s">
        <v>35</v>
      </c>
      <c r="I2481">
        <v>17.3</v>
      </c>
      <c r="J2481" t="s">
        <v>27</v>
      </c>
      <c r="K2481">
        <v>5.4</v>
      </c>
      <c r="L2481">
        <v>2.69</v>
      </c>
      <c r="M2481" t="s">
        <v>30</v>
      </c>
      <c r="N2481">
        <v>2165.0100000000002</v>
      </c>
      <c r="O2481" s="5">
        <f>(ScoreCard!$E$3-laptop_prices3[[#This Row],[Price ($)]])/ScoreCard!$E$3*ScoreCard!$E$5</f>
        <v>3.9984113443154441</v>
      </c>
      <c r="P2481" s="5">
        <f>laptop_prices3[[#This Row],[RAM (GB)]]/ScoreCard!$F$3*ScoreCard!$F$5</f>
        <v>1.75</v>
      </c>
      <c r="Q2481" s="5">
        <f>laptop_prices3[[#This Row],[Screen Size (inch)]]/ScoreCard!$G$3*ScoreCard!$G$5</f>
        <v>2</v>
      </c>
      <c r="R2481" s="5">
        <f>laptop_prices3[[#This Row],[Battery Life (hours)]]/ScoreCard!$H$3*ScoreCard!$H$5</f>
        <v>3.15</v>
      </c>
      <c r="S2481" s="5">
        <f>ScoreCard!$I$3-laptop_prices3[[#This Row],[Weight (kg)]]/ScoreCard!$I$3*ScoreCard!$I$5</f>
        <v>1.9628571428571429</v>
      </c>
      <c r="T2481" s="6" cm="1">
        <f t="array" ref="T2481">_xlfn.IFS(laptop_prices3[[#This Row],[Storage]]="512GB SSD", 512, laptop_prices3[[#This Row],[Storage]] = "1TB SSD", 1000, laptop_prices3[[#This Row],[Storage]] = "2TB SSD", 2000, laptop_prices3[[#This Row],[Storage]]= "256GB SSD", 256, laptop_prices3[[#This Row],[Storage]] = "1TB HDD", 1000*0.7)</f>
        <v>512</v>
      </c>
      <c r="U2481" s="5">
        <f>laptop_prices3[[#This Row],[Storage Raw Value]]/ScoreCard!$J$3*ScoreCard!$J$5</f>
        <v>2.048</v>
      </c>
    </row>
    <row r="2482" spans="2:21" x14ac:dyDescent="0.2">
      <c r="B2482" s="4" cm="1">
        <f t="array" ref="B2482">SUM(laptop_prices3[[#This Row],[RAM Comp]:[Weight Comp]]+laptop_prices3[[#This Row],[Storage Comp]])</f>
        <v>43.015372969997252</v>
      </c>
      <c r="C2482">
        <v>2480</v>
      </c>
      <c r="D2482" t="s">
        <v>33</v>
      </c>
      <c r="E2482" t="s">
        <v>39</v>
      </c>
      <c r="F2482">
        <v>8</v>
      </c>
      <c r="G2482" t="s">
        <v>25</v>
      </c>
      <c r="H2482" t="s">
        <v>40</v>
      </c>
      <c r="I2482">
        <v>15.6</v>
      </c>
      <c r="J2482" t="s">
        <v>27</v>
      </c>
      <c r="K2482">
        <v>10.3</v>
      </c>
      <c r="L2482">
        <v>2.0499999999999998</v>
      </c>
      <c r="M2482" t="s">
        <v>16</v>
      </c>
      <c r="N2482">
        <v>1714.97</v>
      </c>
      <c r="O2482" s="5">
        <f>(ScoreCard!$E$3-laptop_prices3[[#This Row],[Price ($)]])/ScoreCard!$E$3*ScoreCard!$E$5</f>
        <v>4.2066112873199932</v>
      </c>
      <c r="P2482" s="5">
        <f>laptop_prices3[[#This Row],[RAM (GB)]]/ScoreCard!$F$3*ScoreCard!$F$5</f>
        <v>0.875</v>
      </c>
      <c r="Q2482" s="5">
        <f>laptop_prices3[[#This Row],[Screen Size (inch)]]/ScoreCard!$G$3*ScoreCard!$G$5</f>
        <v>1.8034682080924855</v>
      </c>
      <c r="R2482" s="5">
        <f>laptop_prices3[[#This Row],[Battery Life (hours)]]/ScoreCard!$H$3*ScoreCard!$H$5</f>
        <v>6.0083333333333337</v>
      </c>
      <c r="S2482" s="5">
        <f>ScoreCard!$I$3-laptop_prices3[[#This Row],[Weight (kg)]]/ScoreCard!$I$3*ScoreCard!$I$5</f>
        <v>2.3285714285714287</v>
      </c>
      <c r="T2482" s="6" cm="1">
        <f t="array" ref="T2482">_xlfn.IFS(laptop_prices3[[#This Row],[Storage]]="512GB SSD", 512, laptop_prices3[[#This Row],[Storage]] = "1TB SSD", 1000, laptop_prices3[[#This Row],[Storage]] = "2TB SSD", 2000, laptop_prices3[[#This Row],[Storage]]= "256GB SSD", 256, laptop_prices3[[#This Row],[Storage]] = "1TB HDD", 1000*0.7)</f>
        <v>2000</v>
      </c>
      <c r="U2482" s="5">
        <f>laptop_prices3[[#This Row],[Storage Raw Value]]/ScoreCard!$J$3*ScoreCard!$J$5</f>
        <v>8</v>
      </c>
    </row>
    <row r="2483" spans="2:21" x14ac:dyDescent="0.2">
      <c r="B2483" s="4" cm="1">
        <f t="array" ref="B2483">SUM(laptop_prices3[[#This Row],[RAM Comp]:[Weight Comp]]+laptop_prices3[[#This Row],[Storage Comp]])</f>
        <v>13.452116157445637</v>
      </c>
      <c r="C2483">
        <v>2481</v>
      </c>
      <c r="D2483" t="s">
        <v>11</v>
      </c>
      <c r="E2483" t="s">
        <v>39</v>
      </c>
      <c r="F2483">
        <v>8</v>
      </c>
      <c r="G2483" t="s">
        <v>29</v>
      </c>
      <c r="H2483" t="s">
        <v>26</v>
      </c>
      <c r="I2483">
        <v>14</v>
      </c>
      <c r="J2483" t="s">
        <v>27</v>
      </c>
      <c r="K2483">
        <v>7.9</v>
      </c>
      <c r="L2483">
        <v>2.1800000000000002</v>
      </c>
      <c r="M2483" t="s">
        <v>16</v>
      </c>
      <c r="N2483">
        <v>2588.7399999999998</v>
      </c>
      <c r="O2483" s="5">
        <f>(ScoreCard!$E$3-laptop_prices3[[#This Row],[Price ($)]])/ScoreCard!$E$3*ScoreCard!$E$5</f>
        <v>3.8023830760519179</v>
      </c>
      <c r="P2483" s="5">
        <f>laptop_prices3[[#This Row],[RAM (GB)]]/ScoreCard!$F$3*ScoreCard!$F$5</f>
        <v>0.875</v>
      </c>
      <c r="Q2483" s="5">
        <f>laptop_prices3[[#This Row],[Screen Size (inch)]]/ScoreCard!$G$3*ScoreCard!$G$5</f>
        <v>1.6184971098265895</v>
      </c>
      <c r="R2483" s="5">
        <f>laptop_prices3[[#This Row],[Battery Life (hours)]]/ScoreCard!$H$3*ScoreCard!$H$5</f>
        <v>4.6083333333333334</v>
      </c>
      <c r="S2483" s="5">
        <f>ScoreCard!$I$3-laptop_prices3[[#This Row],[Weight (kg)]]/ScoreCard!$I$3*ScoreCard!$I$5</f>
        <v>2.2542857142857144</v>
      </c>
      <c r="T2483" s="6" cm="1">
        <f t="array" ref="T2483">_xlfn.IFS(laptop_prices3[[#This Row],[Storage]]="512GB SSD", 512, laptop_prices3[[#This Row],[Storage]] = "1TB SSD", 1000, laptop_prices3[[#This Row],[Storage]] = "2TB SSD", 2000, laptop_prices3[[#This Row],[Storage]]= "256GB SSD", 256, laptop_prices3[[#This Row],[Storage]] = "1TB HDD", 1000*0.7)</f>
        <v>256</v>
      </c>
      <c r="U2483" s="5">
        <f>laptop_prices3[[#This Row],[Storage Raw Value]]/ScoreCard!$J$3*ScoreCard!$J$5</f>
        <v>1.024</v>
      </c>
    </row>
    <row r="2484" spans="2:21" x14ac:dyDescent="0.2">
      <c r="B2484" s="4" cm="1">
        <f t="array" ref="B2484">SUM(laptop_prices3[[#This Row],[RAM Comp]:[Weight Comp]]+laptop_prices3[[#This Row],[Storage Comp]])</f>
        <v>17.472611065235341</v>
      </c>
      <c r="C2484">
        <v>2482</v>
      </c>
      <c r="D2484" t="s">
        <v>28</v>
      </c>
      <c r="E2484" t="s">
        <v>37</v>
      </c>
      <c r="F2484">
        <v>8</v>
      </c>
      <c r="G2484" t="s">
        <v>13</v>
      </c>
      <c r="H2484" t="s">
        <v>35</v>
      </c>
      <c r="I2484">
        <v>15.6</v>
      </c>
      <c r="J2484" t="s">
        <v>43</v>
      </c>
      <c r="K2484">
        <v>8.1</v>
      </c>
      <c r="L2484">
        <v>2.84</v>
      </c>
      <c r="M2484" t="s">
        <v>22</v>
      </c>
      <c r="N2484">
        <v>1778.68</v>
      </c>
      <c r="O2484" s="5">
        <f>(ScoreCard!$E$3-laptop_prices3[[#This Row],[Price ($)]])/ScoreCard!$E$3*ScoreCard!$E$5</f>
        <v>4.1771374219550914</v>
      </c>
      <c r="P2484" s="5">
        <f>laptop_prices3[[#This Row],[RAM (GB)]]/ScoreCard!$F$3*ScoreCard!$F$5</f>
        <v>0.875</v>
      </c>
      <c r="Q2484" s="5">
        <f>laptop_prices3[[#This Row],[Screen Size (inch)]]/ScoreCard!$G$3*ScoreCard!$G$5</f>
        <v>1.8034682080924855</v>
      </c>
      <c r="R2484" s="5">
        <f>laptop_prices3[[#This Row],[Battery Life (hours)]]/ScoreCard!$H$3*ScoreCard!$H$5</f>
        <v>4.7249999999999996</v>
      </c>
      <c r="S2484" s="5">
        <f>ScoreCard!$I$3-laptop_prices3[[#This Row],[Weight (kg)]]/ScoreCard!$I$3*ScoreCard!$I$5</f>
        <v>1.8771428571428572</v>
      </c>
      <c r="T2484" s="6" cm="1">
        <f t="array" ref="T2484">_xlfn.IFS(laptop_prices3[[#This Row],[Storage]]="512GB SSD", 512, laptop_prices3[[#This Row],[Storage]] = "1TB SSD", 1000, laptop_prices3[[#This Row],[Storage]] = "2TB SSD", 2000, laptop_prices3[[#This Row],[Storage]]= "256GB SSD", 256, laptop_prices3[[#This Row],[Storage]] = "1TB HDD", 1000*0.7)</f>
        <v>512</v>
      </c>
      <c r="U2484" s="5">
        <f>laptop_prices3[[#This Row],[Storage Raw Value]]/ScoreCard!$J$3*ScoreCard!$J$5</f>
        <v>2.048</v>
      </c>
    </row>
    <row r="2485" spans="2:21" x14ac:dyDescent="0.2">
      <c r="B2485" s="4" cm="1">
        <f t="array" ref="B2485">SUM(laptop_prices3[[#This Row],[RAM Comp]:[Weight Comp]]+laptop_prices3[[#This Row],[Storage Comp]])</f>
        <v>15.529782824112303</v>
      </c>
      <c r="C2485">
        <v>2483</v>
      </c>
      <c r="D2485" t="s">
        <v>45</v>
      </c>
      <c r="E2485" t="s">
        <v>18</v>
      </c>
      <c r="F2485">
        <v>8</v>
      </c>
      <c r="G2485" t="s">
        <v>13</v>
      </c>
      <c r="H2485" t="s">
        <v>20</v>
      </c>
      <c r="I2485">
        <v>14</v>
      </c>
      <c r="J2485" t="s">
        <v>43</v>
      </c>
      <c r="K2485">
        <v>5.4</v>
      </c>
      <c r="L2485">
        <v>3.16</v>
      </c>
      <c r="M2485" t="s">
        <v>30</v>
      </c>
      <c r="N2485">
        <v>1369.25</v>
      </c>
      <c r="O2485" s="5">
        <f>(ScoreCard!$E$3-laptop_prices3[[#This Row],[Price ($)]])/ScoreCard!$E$3*ScoreCard!$E$5</f>
        <v>4.3665501467447827</v>
      </c>
      <c r="P2485" s="5">
        <f>laptop_prices3[[#This Row],[RAM (GB)]]/ScoreCard!$F$3*ScoreCard!$F$5</f>
        <v>0.875</v>
      </c>
      <c r="Q2485" s="5">
        <f>laptop_prices3[[#This Row],[Screen Size (inch)]]/ScoreCard!$G$3*ScoreCard!$G$5</f>
        <v>1.6184971098265895</v>
      </c>
      <c r="R2485" s="5">
        <f>laptop_prices3[[#This Row],[Battery Life (hours)]]/ScoreCard!$H$3*ScoreCard!$H$5</f>
        <v>3.15</v>
      </c>
      <c r="S2485" s="5">
        <f>ScoreCard!$I$3-laptop_prices3[[#This Row],[Weight (kg)]]/ScoreCard!$I$3*ScoreCard!$I$5</f>
        <v>1.6942857142857142</v>
      </c>
      <c r="T2485" s="6" cm="1">
        <f t="array" ref="T2485">_xlfn.IFS(laptop_prices3[[#This Row],[Storage]]="512GB SSD", 512, laptop_prices3[[#This Row],[Storage]] = "1TB SSD", 1000, laptop_prices3[[#This Row],[Storage]] = "2TB SSD", 2000, laptop_prices3[[#This Row],[Storage]]= "256GB SSD", 256, laptop_prices3[[#This Row],[Storage]] = "1TB HDD", 1000*0.7)</f>
        <v>512</v>
      </c>
      <c r="U2485" s="5">
        <f>laptop_prices3[[#This Row],[Storage Raw Value]]/ScoreCard!$J$3*ScoreCard!$J$5</f>
        <v>2.048</v>
      </c>
    </row>
    <row r="2486" spans="2:21" x14ac:dyDescent="0.2">
      <c r="B2486" s="4" cm="1">
        <f t="array" ref="B2486">SUM(laptop_prices3[[#This Row],[RAM Comp]:[Weight Comp]]+laptop_prices3[[#This Row],[Storage Comp]])</f>
        <v>15.899277731902009</v>
      </c>
      <c r="C2486">
        <v>2484</v>
      </c>
      <c r="D2486" t="s">
        <v>17</v>
      </c>
      <c r="E2486" t="s">
        <v>12</v>
      </c>
      <c r="F2486">
        <v>8</v>
      </c>
      <c r="G2486" t="s">
        <v>13</v>
      </c>
      <c r="H2486" t="s">
        <v>44</v>
      </c>
      <c r="I2486">
        <v>15.6</v>
      </c>
      <c r="J2486" t="s">
        <v>15</v>
      </c>
      <c r="K2486">
        <v>4.0999999999999996</v>
      </c>
      <c r="L2486">
        <v>1.51</v>
      </c>
      <c r="M2486" t="s">
        <v>30</v>
      </c>
      <c r="N2486">
        <v>1215.25</v>
      </c>
      <c r="O2486" s="5">
        <f>(ScoreCard!$E$3-laptop_prices3[[#This Row],[Price ($)]])/ScoreCard!$E$3*ScoreCard!$E$5</f>
        <v>4.4377944610783979</v>
      </c>
      <c r="P2486" s="5">
        <f>laptop_prices3[[#This Row],[RAM (GB)]]/ScoreCard!$F$3*ScoreCard!$F$5</f>
        <v>0.875</v>
      </c>
      <c r="Q2486" s="5">
        <f>laptop_prices3[[#This Row],[Screen Size (inch)]]/ScoreCard!$G$3*ScoreCard!$G$5</f>
        <v>1.8034682080924855</v>
      </c>
      <c r="R2486" s="5">
        <f>laptop_prices3[[#This Row],[Battery Life (hours)]]/ScoreCard!$H$3*ScoreCard!$H$5</f>
        <v>2.3916666666666662</v>
      </c>
      <c r="S2486" s="5">
        <f>ScoreCard!$I$3-laptop_prices3[[#This Row],[Weight (kg)]]/ScoreCard!$I$3*ScoreCard!$I$5</f>
        <v>2.637142857142857</v>
      </c>
      <c r="T2486" s="6" cm="1">
        <f t="array" ref="T2486">_xlfn.IFS(laptop_prices3[[#This Row],[Storage]]="512GB SSD", 512, laptop_prices3[[#This Row],[Storage]] = "1TB SSD", 1000, laptop_prices3[[#This Row],[Storage]] = "2TB SSD", 2000, laptop_prices3[[#This Row],[Storage]]= "256GB SSD", 256, laptop_prices3[[#This Row],[Storage]] = "1TB HDD", 1000*0.7)</f>
        <v>512</v>
      </c>
      <c r="U2486" s="5">
        <f>laptop_prices3[[#This Row],[Storage Raw Value]]/ScoreCard!$J$3*ScoreCard!$J$5</f>
        <v>2.048</v>
      </c>
    </row>
    <row r="2487" spans="2:21" x14ac:dyDescent="0.2">
      <c r="B2487" s="4" cm="1">
        <f t="array" ref="B2487">SUM(laptop_prices3[[#This Row],[RAM Comp]:[Weight Comp]]+laptop_prices3[[#This Row],[Storage Comp]])</f>
        <v>21.536563446187721</v>
      </c>
      <c r="C2487">
        <v>2485</v>
      </c>
      <c r="D2487" t="s">
        <v>38</v>
      </c>
      <c r="E2487" t="s">
        <v>41</v>
      </c>
      <c r="F2487">
        <v>8</v>
      </c>
      <c r="G2487" t="s">
        <v>42</v>
      </c>
      <c r="H2487" t="s">
        <v>14</v>
      </c>
      <c r="I2487">
        <v>15.6</v>
      </c>
      <c r="J2487" t="s">
        <v>15</v>
      </c>
      <c r="K2487">
        <v>10.4</v>
      </c>
      <c r="L2487">
        <v>3.34</v>
      </c>
      <c r="M2487" t="s">
        <v>46</v>
      </c>
      <c r="N2487">
        <v>1999.03</v>
      </c>
      <c r="O2487" s="5">
        <f>(ScoreCard!$E$3-laptop_prices3[[#This Row],[Price ($)]])/ScoreCard!$E$3*ScoreCard!$E$5</f>
        <v>4.0751979111537135</v>
      </c>
      <c r="P2487" s="5">
        <f>laptop_prices3[[#This Row],[RAM (GB)]]/ScoreCard!$F$3*ScoreCard!$F$5</f>
        <v>0.875</v>
      </c>
      <c r="Q2487" s="5">
        <f>laptop_prices3[[#This Row],[Screen Size (inch)]]/ScoreCard!$G$3*ScoreCard!$G$5</f>
        <v>1.8034682080924855</v>
      </c>
      <c r="R2487" s="5">
        <f>laptop_prices3[[#This Row],[Battery Life (hours)]]/ScoreCard!$H$3*ScoreCard!$H$5</f>
        <v>6.0666666666666664</v>
      </c>
      <c r="S2487" s="5">
        <f>ScoreCard!$I$3-laptop_prices3[[#This Row],[Weight (kg)]]/ScoreCard!$I$3*ScoreCard!$I$5</f>
        <v>1.5914285714285714</v>
      </c>
      <c r="T2487" s="6" cm="1">
        <f t="array" ref="T2487">_xlfn.IFS(laptop_prices3[[#This Row],[Storage]]="512GB SSD", 512, laptop_prices3[[#This Row],[Storage]] = "1TB SSD", 1000, laptop_prices3[[#This Row],[Storage]] = "2TB SSD", 2000, laptop_prices3[[#This Row],[Storage]]= "256GB SSD", 256, laptop_prices3[[#This Row],[Storage]] = "1TB HDD", 1000*0.7)</f>
        <v>700</v>
      </c>
      <c r="U2487" s="5">
        <f>laptop_prices3[[#This Row],[Storage Raw Value]]/ScoreCard!$J$3*ScoreCard!$J$5</f>
        <v>2.8</v>
      </c>
    </row>
    <row r="2488" spans="2:21" x14ac:dyDescent="0.2">
      <c r="B2488" s="4" cm="1">
        <f t="array" ref="B2488">SUM(laptop_prices3[[#This Row],[RAM Comp]:[Weight Comp]]+laptop_prices3[[#This Row],[Storage Comp]])</f>
        <v>17.875715111478119</v>
      </c>
      <c r="C2488">
        <v>2486</v>
      </c>
      <c r="D2488" t="s">
        <v>23</v>
      </c>
      <c r="E2488" t="s">
        <v>31</v>
      </c>
      <c r="F2488">
        <v>64</v>
      </c>
      <c r="G2488" t="s">
        <v>29</v>
      </c>
      <c r="H2488" t="s">
        <v>35</v>
      </c>
      <c r="I2488">
        <v>13.3</v>
      </c>
      <c r="J2488" t="s">
        <v>21</v>
      </c>
      <c r="K2488">
        <v>5.7</v>
      </c>
      <c r="L2488">
        <v>2.77</v>
      </c>
      <c r="M2488" t="s">
        <v>16</v>
      </c>
      <c r="N2488">
        <v>1566.8</v>
      </c>
      <c r="O2488" s="5">
        <f>(ScoreCard!$E$3-laptop_prices3[[#This Row],[Price ($)]])/ScoreCard!$E$3*ScoreCard!$E$5</f>
        <v>4.2751584954681219</v>
      </c>
      <c r="P2488" s="5">
        <f>laptop_prices3[[#This Row],[RAM (GB)]]/ScoreCard!$F$3*ScoreCard!$F$5</f>
        <v>7</v>
      </c>
      <c r="Q2488" s="5">
        <f>laptop_prices3[[#This Row],[Screen Size (inch)]]/ScoreCard!$G$3*ScoreCard!$G$5</f>
        <v>1.5375722543352601</v>
      </c>
      <c r="R2488" s="5">
        <f>laptop_prices3[[#This Row],[Battery Life (hours)]]/ScoreCard!$H$3*ScoreCard!$H$5</f>
        <v>3.3250000000000002</v>
      </c>
      <c r="S2488" s="5">
        <f>ScoreCard!$I$3-laptop_prices3[[#This Row],[Weight (kg)]]/ScoreCard!$I$3*ScoreCard!$I$5</f>
        <v>1.917142857142857</v>
      </c>
      <c r="T2488" s="6" cm="1">
        <f t="array" ref="T2488">_xlfn.IFS(laptop_prices3[[#This Row],[Storage]]="512GB SSD", 512, laptop_prices3[[#This Row],[Storage]] = "1TB SSD", 1000, laptop_prices3[[#This Row],[Storage]] = "2TB SSD", 2000, laptop_prices3[[#This Row],[Storage]]= "256GB SSD", 256, laptop_prices3[[#This Row],[Storage]] = "1TB HDD", 1000*0.7)</f>
        <v>256</v>
      </c>
      <c r="U2488" s="5">
        <f>laptop_prices3[[#This Row],[Storage Raw Value]]/ScoreCard!$J$3*ScoreCard!$J$5</f>
        <v>1.024</v>
      </c>
    </row>
    <row r="2489" spans="2:21" x14ac:dyDescent="0.2">
      <c r="B2489" s="4" cm="1">
        <f t="array" ref="B2489">SUM(laptop_prices3[[#This Row],[RAM Comp]:[Weight Comp]]+laptop_prices3[[#This Row],[Storage Comp]])</f>
        <v>16.514230112854392</v>
      </c>
      <c r="C2489">
        <v>2487</v>
      </c>
      <c r="D2489" t="s">
        <v>36</v>
      </c>
      <c r="E2489" t="s">
        <v>41</v>
      </c>
      <c r="F2489">
        <v>32</v>
      </c>
      <c r="G2489" t="s">
        <v>29</v>
      </c>
      <c r="H2489" t="s">
        <v>35</v>
      </c>
      <c r="I2489">
        <v>15.6</v>
      </c>
      <c r="J2489" t="s">
        <v>21</v>
      </c>
      <c r="K2489">
        <v>9.4</v>
      </c>
      <c r="L2489">
        <v>3.27</v>
      </c>
      <c r="M2489" t="s">
        <v>46</v>
      </c>
      <c r="N2489">
        <v>2568.27</v>
      </c>
      <c r="O2489" s="5">
        <f>(ScoreCard!$E$3-laptop_prices3[[#This Row],[Price ($)]])/ScoreCard!$E$3*ScoreCard!$E$5</f>
        <v>3.8118530183532751</v>
      </c>
      <c r="P2489" s="5">
        <f>laptop_prices3[[#This Row],[RAM (GB)]]/ScoreCard!$F$3*ScoreCard!$F$5</f>
        <v>3.5</v>
      </c>
      <c r="Q2489" s="5">
        <f>laptop_prices3[[#This Row],[Screen Size (inch)]]/ScoreCard!$G$3*ScoreCard!$G$5</f>
        <v>1.8034682080924855</v>
      </c>
      <c r="R2489" s="5">
        <f>laptop_prices3[[#This Row],[Battery Life (hours)]]/ScoreCard!$H$3*ScoreCard!$H$5</f>
        <v>5.4833333333333334</v>
      </c>
      <c r="S2489" s="5">
        <f>ScoreCard!$I$3-laptop_prices3[[#This Row],[Weight (kg)]]/ScoreCard!$I$3*ScoreCard!$I$5</f>
        <v>1.6314285714285715</v>
      </c>
      <c r="T2489" s="6" cm="1">
        <f t="array" ref="T2489">_xlfn.IFS(laptop_prices3[[#This Row],[Storage]]="512GB SSD", 512, laptop_prices3[[#This Row],[Storage]] = "1TB SSD", 1000, laptop_prices3[[#This Row],[Storage]] = "2TB SSD", 2000, laptop_prices3[[#This Row],[Storage]]= "256GB SSD", 256, laptop_prices3[[#This Row],[Storage]] = "1TB HDD", 1000*0.7)</f>
        <v>256</v>
      </c>
      <c r="U2489" s="5">
        <f>laptop_prices3[[#This Row],[Storage Raw Value]]/ScoreCard!$J$3*ScoreCard!$J$5</f>
        <v>1.024</v>
      </c>
    </row>
    <row r="2490" spans="2:21" x14ac:dyDescent="0.2">
      <c r="B2490" s="4" cm="1">
        <f t="array" ref="B2490">SUM(laptop_prices3[[#This Row],[RAM Comp]:[Weight Comp]]+laptop_prices3[[#This Row],[Storage Comp]])</f>
        <v>16.391687586017067</v>
      </c>
      <c r="C2490">
        <v>2488</v>
      </c>
      <c r="D2490" t="s">
        <v>23</v>
      </c>
      <c r="E2490" t="s">
        <v>12</v>
      </c>
      <c r="F2490">
        <v>16</v>
      </c>
      <c r="G2490" t="s">
        <v>13</v>
      </c>
      <c r="H2490" t="s">
        <v>35</v>
      </c>
      <c r="I2490">
        <v>14</v>
      </c>
      <c r="J2490" t="s">
        <v>43</v>
      </c>
      <c r="K2490">
        <v>4.3</v>
      </c>
      <c r="L2490">
        <v>2.06</v>
      </c>
      <c r="M2490" t="s">
        <v>22</v>
      </c>
      <c r="N2490">
        <v>1083.82</v>
      </c>
      <c r="O2490" s="5">
        <f>(ScoreCard!$E$3-laptop_prices3[[#This Row],[Price ($)]])/ScoreCard!$E$3*ScoreCard!$E$5</f>
        <v>4.4985973197333804</v>
      </c>
      <c r="P2490" s="5">
        <f>laptop_prices3[[#This Row],[RAM (GB)]]/ScoreCard!$F$3*ScoreCard!$F$5</f>
        <v>1.75</v>
      </c>
      <c r="Q2490" s="5">
        <f>laptop_prices3[[#This Row],[Screen Size (inch)]]/ScoreCard!$G$3*ScoreCard!$G$5</f>
        <v>1.6184971098265895</v>
      </c>
      <c r="R2490" s="5">
        <f>laptop_prices3[[#This Row],[Battery Life (hours)]]/ScoreCard!$H$3*ScoreCard!$H$5</f>
        <v>2.5083333333333333</v>
      </c>
      <c r="S2490" s="5">
        <f>ScoreCard!$I$3-laptop_prices3[[#This Row],[Weight (kg)]]/ScoreCard!$I$3*ScoreCard!$I$5</f>
        <v>2.322857142857143</v>
      </c>
      <c r="T2490" s="6" cm="1">
        <f t="array" ref="T2490">_xlfn.IFS(laptop_prices3[[#This Row],[Storage]]="512GB SSD", 512, laptop_prices3[[#This Row],[Storage]] = "1TB SSD", 1000, laptop_prices3[[#This Row],[Storage]] = "2TB SSD", 2000, laptop_prices3[[#This Row],[Storage]]= "256GB SSD", 256, laptop_prices3[[#This Row],[Storage]] = "1TB HDD", 1000*0.7)</f>
        <v>512</v>
      </c>
      <c r="U2490" s="5">
        <f>laptop_prices3[[#This Row],[Storage Raw Value]]/ScoreCard!$J$3*ScoreCard!$J$5</f>
        <v>2.048</v>
      </c>
    </row>
    <row r="2491" spans="2:21" x14ac:dyDescent="0.2">
      <c r="B2491" s="4" cm="1">
        <f t="array" ref="B2491">SUM(laptop_prices3[[#This Row],[RAM Comp]:[Weight Comp]]+laptop_prices3[[#This Row],[Storage Comp]])</f>
        <v>46.20209193503991</v>
      </c>
      <c r="C2491">
        <v>2489</v>
      </c>
      <c r="D2491" t="s">
        <v>38</v>
      </c>
      <c r="E2491" t="s">
        <v>18</v>
      </c>
      <c r="F2491">
        <v>32</v>
      </c>
      <c r="G2491" t="s">
        <v>25</v>
      </c>
      <c r="H2491" t="s">
        <v>14</v>
      </c>
      <c r="I2491">
        <v>16</v>
      </c>
      <c r="J2491" t="s">
        <v>43</v>
      </c>
      <c r="K2491">
        <v>10.4</v>
      </c>
      <c r="L2491">
        <v>1.25</v>
      </c>
      <c r="M2491" t="s">
        <v>46</v>
      </c>
      <c r="N2491">
        <v>2117.7800000000002</v>
      </c>
      <c r="O2491" s="5">
        <f>(ScoreCard!$E$3-laptop_prices3[[#This Row],[Price ($)]])/ScoreCard!$E$3*ScoreCard!$E$5</f>
        <v>4.0202611427958121</v>
      </c>
      <c r="P2491" s="5">
        <f>laptop_prices3[[#This Row],[RAM (GB)]]/ScoreCard!$F$3*ScoreCard!$F$5</f>
        <v>3.5</v>
      </c>
      <c r="Q2491" s="5">
        <f>laptop_prices3[[#This Row],[Screen Size (inch)]]/ScoreCard!$G$3*ScoreCard!$G$5</f>
        <v>1.8497109826589595</v>
      </c>
      <c r="R2491" s="5">
        <f>laptop_prices3[[#This Row],[Battery Life (hours)]]/ScoreCard!$H$3*ScoreCard!$H$5</f>
        <v>6.0666666666666664</v>
      </c>
      <c r="S2491" s="5">
        <f>ScoreCard!$I$3-laptop_prices3[[#This Row],[Weight (kg)]]/ScoreCard!$I$3*ScoreCard!$I$5</f>
        <v>2.7857142857142856</v>
      </c>
      <c r="T2491" s="6" cm="1">
        <f t="array" ref="T2491">_xlfn.IFS(laptop_prices3[[#This Row],[Storage]]="512GB SSD", 512, laptop_prices3[[#This Row],[Storage]] = "1TB SSD", 1000, laptop_prices3[[#This Row],[Storage]] = "2TB SSD", 2000, laptop_prices3[[#This Row],[Storage]]= "256GB SSD", 256, laptop_prices3[[#This Row],[Storage]] = "1TB HDD", 1000*0.7)</f>
        <v>2000</v>
      </c>
      <c r="U2491" s="5">
        <f>laptop_prices3[[#This Row],[Storage Raw Value]]/ScoreCard!$J$3*ScoreCard!$J$5</f>
        <v>8</v>
      </c>
    </row>
    <row r="2492" spans="2:21" x14ac:dyDescent="0.2">
      <c r="B2492" s="4" cm="1">
        <f t="array" ref="B2492">SUM(laptop_prices3[[#This Row],[RAM Comp]:[Weight Comp]]+laptop_prices3[[#This Row],[Storage Comp]])</f>
        <v>25.864119873382879</v>
      </c>
      <c r="C2492">
        <v>2490</v>
      </c>
      <c r="D2492" t="s">
        <v>17</v>
      </c>
      <c r="E2492" t="s">
        <v>48</v>
      </c>
      <c r="F2492">
        <v>4</v>
      </c>
      <c r="G2492" t="s">
        <v>19</v>
      </c>
      <c r="H2492" t="s">
        <v>26</v>
      </c>
      <c r="I2492">
        <v>13.3</v>
      </c>
      <c r="J2492" t="s">
        <v>27</v>
      </c>
      <c r="K2492">
        <v>10.6</v>
      </c>
      <c r="L2492">
        <v>3.14</v>
      </c>
      <c r="M2492" t="s">
        <v>16</v>
      </c>
      <c r="N2492">
        <v>2694.61</v>
      </c>
      <c r="O2492" s="5">
        <f>(ScoreCard!$E$3-laptop_prices3[[#This Row],[Price ($)]])/ScoreCard!$E$3*ScoreCard!$E$5</f>
        <v>3.7534049230746453</v>
      </c>
      <c r="P2492" s="5">
        <f>laptop_prices3[[#This Row],[RAM (GB)]]/ScoreCard!$F$3*ScoreCard!$F$5</f>
        <v>0.4375</v>
      </c>
      <c r="Q2492" s="5">
        <f>laptop_prices3[[#This Row],[Screen Size (inch)]]/ScoreCard!$G$3*ScoreCard!$G$5</f>
        <v>1.5375722543352601</v>
      </c>
      <c r="R2492" s="5">
        <f>laptop_prices3[[#This Row],[Battery Life (hours)]]/ScoreCard!$H$3*ScoreCard!$H$5</f>
        <v>6.1833333333333336</v>
      </c>
      <c r="S2492" s="5">
        <f>ScoreCard!$I$3-laptop_prices3[[#This Row],[Weight (kg)]]/ScoreCard!$I$3*ScoreCard!$I$5</f>
        <v>1.7057142857142857</v>
      </c>
      <c r="T2492" s="6" cm="1">
        <f t="array" ref="T2492">_xlfn.IFS(laptop_prices3[[#This Row],[Storage]]="512GB SSD", 512, laptop_prices3[[#This Row],[Storage]] = "1TB SSD", 1000, laptop_prices3[[#This Row],[Storage]] = "2TB SSD", 2000, laptop_prices3[[#This Row],[Storage]]= "256GB SSD", 256, laptop_prices3[[#This Row],[Storage]] = "1TB HDD", 1000*0.7)</f>
        <v>1000</v>
      </c>
      <c r="U2492" s="5">
        <f>laptop_prices3[[#This Row],[Storage Raw Value]]/ScoreCard!$J$3*ScoreCard!$J$5</f>
        <v>4</v>
      </c>
    </row>
    <row r="2493" spans="2:21" x14ac:dyDescent="0.2">
      <c r="B2493" s="4" cm="1">
        <f t="array" ref="B2493">SUM(laptop_prices3[[#This Row],[RAM Comp]:[Weight Comp]]+laptop_prices3[[#This Row],[Storage Comp]])</f>
        <v>19.407853839801817</v>
      </c>
      <c r="C2493">
        <v>2491</v>
      </c>
      <c r="D2493" t="s">
        <v>36</v>
      </c>
      <c r="E2493" t="s">
        <v>39</v>
      </c>
      <c r="F2493">
        <v>64</v>
      </c>
      <c r="G2493" t="s">
        <v>29</v>
      </c>
      <c r="H2493" t="s">
        <v>35</v>
      </c>
      <c r="I2493">
        <v>16</v>
      </c>
      <c r="J2493" t="s">
        <v>21</v>
      </c>
      <c r="K2493">
        <v>6.9</v>
      </c>
      <c r="L2493">
        <v>1.86</v>
      </c>
      <c r="M2493" t="s">
        <v>46</v>
      </c>
      <c r="N2493">
        <v>2172.33</v>
      </c>
      <c r="O2493" s="5">
        <f>(ScoreCard!$E$3-laptop_prices3[[#This Row],[Price ($)]])/ScoreCard!$E$3*ScoreCard!$E$5</f>
        <v>3.9950249262575084</v>
      </c>
      <c r="P2493" s="5">
        <f>laptop_prices3[[#This Row],[RAM (GB)]]/ScoreCard!$F$3*ScoreCard!$F$5</f>
        <v>7</v>
      </c>
      <c r="Q2493" s="5">
        <f>laptop_prices3[[#This Row],[Screen Size (inch)]]/ScoreCard!$G$3*ScoreCard!$G$5</f>
        <v>1.8497109826589595</v>
      </c>
      <c r="R2493" s="5">
        <f>laptop_prices3[[#This Row],[Battery Life (hours)]]/ScoreCard!$H$3*ScoreCard!$H$5</f>
        <v>4.0250000000000004</v>
      </c>
      <c r="S2493" s="5">
        <f>ScoreCard!$I$3-laptop_prices3[[#This Row],[Weight (kg)]]/ScoreCard!$I$3*ScoreCard!$I$5</f>
        <v>2.4371428571428568</v>
      </c>
      <c r="T2493" s="6" cm="1">
        <f t="array" ref="T2493">_xlfn.IFS(laptop_prices3[[#This Row],[Storage]]="512GB SSD", 512, laptop_prices3[[#This Row],[Storage]] = "1TB SSD", 1000, laptop_prices3[[#This Row],[Storage]] = "2TB SSD", 2000, laptop_prices3[[#This Row],[Storage]]= "256GB SSD", 256, laptop_prices3[[#This Row],[Storage]] = "1TB HDD", 1000*0.7)</f>
        <v>256</v>
      </c>
      <c r="U2493" s="5">
        <f>laptop_prices3[[#This Row],[Storage Raw Value]]/ScoreCard!$J$3*ScoreCard!$J$5</f>
        <v>1.024</v>
      </c>
    </row>
    <row r="2494" spans="2:21" x14ac:dyDescent="0.2">
      <c r="B2494" s="4" cm="1">
        <f t="array" ref="B2494">SUM(laptop_prices3[[#This Row],[RAM Comp]:[Weight Comp]]+laptop_prices3[[#This Row],[Storage Comp]])</f>
        <v>20.360286540049543</v>
      </c>
      <c r="C2494">
        <v>2492</v>
      </c>
      <c r="D2494" t="s">
        <v>33</v>
      </c>
      <c r="E2494" t="s">
        <v>12</v>
      </c>
      <c r="F2494">
        <v>32</v>
      </c>
      <c r="G2494" t="s">
        <v>13</v>
      </c>
      <c r="H2494" t="s">
        <v>14</v>
      </c>
      <c r="I2494">
        <v>13.3</v>
      </c>
      <c r="J2494" t="s">
        <v>15</v>
      </c>
      <c r="K2494">
        <v>9.3000000000000007</v>
      </c>
      <c r="L2494">
        <v>3.14</v>
      </c>
      <c r="M2494" t="s">
        <v>46</v>
      </c>
      <c r="N2494">
        <v>1673.55</v>
      </c>
      <c r="O2494" s="5">
        <f>(ScoreCard!$E$3-laptop_prices3[[#This Row],[Price ($)]])/ScoreCard!$E$3*ScoreCard!$E$5</f>
        <v>4.2257732321232293</v>
      </c>
      <c r="P2494" s="5">
        <f>laptop_prices3[[#This Row],[RAM (GB)]]/ScoreCard!$F$3*ScoreCard!$F$5</f>
        <v>3.5</v>
      </c>
      <c r="Q2494" s="5">
        <f>laptop_prices3[[#This Row],[Screen Size (inch)]]/ScoreCard!$G$3*ScoreCard!$G$5</f>
        <v>1.5375722543352601</v>
      </c>
      <c r="R2494" s="5">
        <f>laptop_prices3[[#This Row],[Battery Life (hours)]]/ScoreCard!$H$3*ScoreCard!$H$5</f>
        <v>5.4249999999999998</v>
      </c>
      <c r="S2494" s="5">
        <f>ScoreCard!$I$3-laptop_prices3[[#This Row],[Weight (kg)]]/ScoreCard!$I$3*ScoreCard!$I$5</f>
        <v>1.7057142857142857</v>
      </c>
      <c r="T2494" s="6" cm="1">
        <f t="array" ref="T2494">_xlfn.IFS(laptop_prices3[[#This Row],[Storage]]="512GB SSD", 512, laptop_prices3[[#This Row],[Storage]] = "1TB SSD", 1000, laptop_prices3[[#This Row],[Storage]] = "2TB SSD", 2000, laptop_prices3[[#This Row],[Storage]]= "256GB SSD", 256, laptop_prices3[[#This Row],[Storage]] = "1TB HDD", 1000*0.7)</f>
        <v>512</v>
      </c>
      <c r="U2494" s="5">
        <f>laptop_prices3[[#This Row],[Storage Raw Value]]/ScoreCard!$J$3*ScoreCard!$J$5</f>
        <v>2.048</v>
      </c>
    </row>
    <row r="2495" spans="2:21" x14ac:dyDescent="0.2">
      <c r="B2495" s="4" cm="1">
        <f t="array" ref="B2495">SUM(laptop_prices3[[#This Row],[RAM Comp]:[Weight Comp]]+laptop_prices3[[#This Row],[Storage Comp]])</f>
        <v>12.713187586017067</v>
      </c>
      <c r="C2495">
        <v>2493</v>
      </c>
      <c r="D2495" t="s">
        <v>17</v>
      </c>
      <c r="E2495" t="s">
        <v>41</v>
      </c>
      <c r="F2495">
        <v>4</v>
      </c>
      <c r="G2495" t="s">
        <v>29</v>
      </c>
      <c r="H2495" t="s">
        <v>26</v>
      </c>
      <c r="I2495">
        <v>14</v>
      </c>
      <c r="J2495" t="s">
        <v>27</v>
      </c>
      <c r="K2495">
        <v>8.5</v>
      </c>
      <c r="L2495">
        <v>3.32</v>
      </c>
      <c r="M2495" t="s">
        <v>16</v>
      </c>
      <c r="N2495">
        <v>3490.84</v>
      </c>
      <c r="O2495" s="5">
        <f>(ScoreCard!$E$3-laptop_prices3[[#This Row],[Price ($)]])/ScoreCard!$E$3*ScoreCard!$E$5</f>
        <v>3.3850486866989637</v>
      </c>
      <c r="P2495" s="5">
        <f>laptop_prices3[[#This Row],[RAM (GB)]]/ScoreCard!$F$3*ScoreCard!$F$5</f>
        <v>0.4375</v>
      </c>
      <c r="Q2495" s="5">
        <f>laptop_prices3[[#This Row],[Screen Size (inch)]]/ScoreCard!$G$3*ScoreCard!$G$5</f>
        <v>1.6184971098265895</v>
      </c>
      <c r="R2495" s="5">
        <f>laptop_prices3[[#This Row],[Battery Life (hours)]]/ScoreCard!$H$3*ScoreCard!$H$5</f>
        <v>4.9583333333333339</v>
      </c>
      <c r="S2495" s="5">
        <f>ScoreCard!$I$3-laptop_prices3[[#This Row],[Weight (kg)]]/ScoreCard!$I$3*ScoreCard!$I$5</f>
        <v>1.602857142857143</v>
      </c>
      <c r="T2495" s="6" cm="1">
        <f t="array" ref="T2495">_xlfn.IFS(laptop_prices3[[#This Row],[Storage]]="512GB SSD", 512, laptop_prices3[[#This Row],[Storage]] = "1TB SSD", 1000, laptop_prices3[[#This Row],[Storage]] = "2TB SSD", 2000, laptop_prices3[[#This Row],[Storage]]= "256GB SSD", 256, laptop_prices3[[#This Row],[Storage]] = "1TB HDD", 1000*0.7)</f>
        <v>256</v>
      </c>
      <c r="U2495" s="5">
        <f>laptop_prices3[[#This Row],[Storage Raw Value]]/ScoreCard!$J$3*ScoreCard!$J$5</f>
        <v>1.024</v>
      </c>
    </row>
    <row r="2496" spans="2:21" x14ac:dyDescent="0.2">
      <c r="B2496" s="4" cm="1">
        <f t="array" ref="B2496">SUM(laptop_prices3[[#This Row],[RAM Comp]:[Weight Comp]]+laptop_prices3[[#This Row],[Storage Comp]])</f>
        <v>22.630878062207543</v>
      </c>
      <c r="C2496">
        <v>2494</v>
      </c>
      <c r="D2496" t="s">
        <v>11</v>
      </c>
      <c r="E2496" t="s">
        <v>24</v>
      </c>
      <c r="F2496">
        <v>16</v>
      </c>
      <c r="G2496" t="s">
        <v>42</v>
      </c>
      <c r="H2496" t="s">
        <v>26</v>
      </c>
      <c r="I2496">
        <v>14</v>
      </c>
      <c r="J2496" t="s">
        <v>43</v>
      </c>
      <c r="K2496">
        <v>9.8000000000000007</v>
      </c>
      <c r="L2496">
        <v>2.02</v>
      </c>
      <c r="M2496" t="s">
        <v>16</v>
      </c>
      <c r="N2496">
        <v>1569.68</v>
      </c>
      <c r="O2496" s="5">
        <f>(ScoreCard!$E$3-laptop_prices3[[#This Row],[Price ($)]])/ScoreCard!$E$3*ScoreCard!$E$5</f>
        <v>4.2738261342649988</v>
      </c>
      <c r="P2496" s="5">
        <f>laptop_prices3[[#This Row],[RAM (GB)]]/ScoreCard!$F$3*ScoreCard!$F$5</f>
        <v>1.75</v>
      </c>
      <c r="Q2496" s="5">
        <f>laptop_prices3[[#This Row],[Screen Size (inch)]]/ScoreCard!$G$3*ScoreCard!$G$5</f>
        <v>1.6184971098265895</v>
      </c>
      <c r="R2496" s="5">
        <f>laptop_prices3[[#This Row],[Battery Life (hours)]]/ScoreCard!$H$3*ScoreCard!$H$5</f>
        <v>5.7166666666666677</v>
      </c>
      <c r="S2496" s="5">
        <f>ScoreCard!$I$3-laptop_prices3[[#This Row],[Weight (kg)]]/ScoreCard!$I$3*ScoreCard!$I$5</f>
        <v>2.3457142857142856</v>
      </c>
      <c r="T2496" s="6" cm="1">
        <f t="array" ref="T2496">_xlfn.IFS(laptop_prices3[[#This Row],[Storage]]="512GB SSD", 512, laptop_prices3[[#This Row],[Storage]] = "1TB SSD", 1000, laptop_prices3[[#This Row],[Storage]] = "2TB SSD", 2000, laptop_prices3[[#This Row],[Storage]]= "256GB SSD", 256, laptop_prices3[[#This Row],[Storage]] = "1TB HDD", 1000*0.7)</f>
        <v>700</v>
      </c>
      <c r="U2496" s="5">
        <f>laptop_prices3[[#This Row],[Storage Raw Value]]/ScoreCard!$J$3*ScoreCard!$J$5</f>
        <v>2.8</v>
      </c>
    </row>
    <row r="2497" spans="2:21" x14ac:dyDescent="0.2">
      <c r="B2497" s="4" cm="1">
        <f t="array" ref="B2497">SUM(laptop_prices3[[#This Row],[RAM Comp]:[Weight Comp]]+laptop_prices3[[#This Row],[Storage Comp]])</f>
        <v>25.776325350949627</v>
      </c>
      <c r="C2497">
        <v>2495</v>
      </c>
      <c r="D2497" t="s">
        <v>47</v>
      </c>
      <c r="E2497" t="s">
        <v>48</v>
      </c>
      <c r="F2497">
        <v>16</v>
      </c>
      <c r="G2497" t="s">
        <v>19</v>
      </c>
      <c r="H2497" t="s">
        <v>26</v>
      </c>
      <c r="I2497">
        <v>15.6</v>
      </c>
      <c r="J2497" t="s">
        <v>27</v>
      </c>
      <c r="K2497">
        <v>6</v>
      </c>
      <c r="L2497">
        <v>1.36</v>
      </c>
      <c r="M2497" t="s">
        <v>22</v>
      </c>
      <c r="N2497">
        <v>3558.43</v>
      </c>
      <c r="O2497" s="5">
        <f>(ScoreCard!$E$3-laptop_prices3[[#This Row],[Price ($)]])/ScoreCard!$E$3*ScoreCard!$E$5</f>
        <v>3.3537798347131904</v>
      </c>
      <c r="P2497" s="5">
        <f>laptop_prices3[[#This Row],[RAM (GB)]]/ScoreCard!$F$3*ScoreCard!$F$5</f>
        <v>1.75</v>
      </c>
      <c r="Q2497" s="5">
        <f>laptop_prices3[[#This Row],[Screen Size (inch)]]/ScoreCard!$G$3*ScoreCard!$G$5</f>
        <v>1.8034682080924855</v>
      </c>
      <c r="R2497" s="5">
        <f>laptop_prices3[[#This Row],[Battery Life (hours)]]/ScoreCard!$H$3*ScoreCard!$H$5</f>
        <v>3.5</v>
      </c>
      <c r="S2497" s="5">
        <f>ScoreCard!$I$3-laptop_prices3[[#This Row],[Weight (kg)]]/ScoreCard!$I$3*ScoreCard!$I$5</f>
        <v>2.7228571428571429</v>
      </c>
      <c r="T2497" s="6" cm="1">
        <f t="array" ref="T2497">_xlfn.IFS(laptop_prices3[[#This Row],[Storage]]="512GB SSD", 512, laptop_prices3[[#This Row],[Storage]] = "1TB SSD", 1000, laptop_prices3[[#This Row],[Storage]] = "2TB SSD", 2000, laptop_prices3[[#This Row],[Storage]]= "256GB SSD", 256, laptop_prices3[[#This Row],[Storage]] = "1TB HDD", 1000*0.7)</f>
        <v>1000</v>
      </c>
      <c r="U2497" s="5">
        <f>laptop_prices3[[#This Row],[Storage Raw Value]]/ScoreCard!$J$3*ScoreCard!$J$5</f>
        <v>4</v>
      </c>
    </row>
    <row r="2498" spans="2:21" x14ac:dyDescent="0.2">
      <c r="B2498" s="4" cm="1">
        <f t="array" ref="B2498">SUM(laptop_prices3[[#This Row],[RAM Comp]:[Weight Comp]]+laptop_prices3[[#This Row],[Storage Comp]])</f>
        <v>39.640878062207548</v>
      </c>
      <c r="C2498">
        <v>2496</v>
      </c>
      <c r="D2498" t="s">
        <v>17</v>
      </c>
      <c r="E2498" t="s">
        <v>48</v>
      </c>
      <c r="F2498">
        <v>16</v>
      </c>
      <c r="G2498" t="s">
        <v>25</v>
      </c>
      <c r="H2498" t="s">
        <v>14</v>
      </c>
      <c r="I2498">
        <v>14</v>
      </c>
      <c r="J2498" t="s">
        <v>15</v>
      </c>
      <c r="K2498">
        <v>4.4000000000000004</v>
      </c>
      <c r="L2498">
        <v>3.14</v>
      </c>
      <c r="M2498" t="s">
        <v>16</v>
      </c>
      <c r="N2498">
        <v>2741.04</v>
      </c>
      <c r="O2498" s="5">
        <f>(ScoreCard!$E$3-laptop_prices3[[#This Row],[Price ($)]])/ScoreCard!$E$3*ScoreCard!$E$5</f>
        <v>3.731925224928478</v>
      </c>
      <c r="P2498" s="5">
        <f>laptop_prices3[[#This Row],[RAM (GB)]]/ScoreCard!$F$3*ScoreCard!$F$5</f>
        <v>1.75</v>
      </c>
      <c r="Q2498" s="5">
        <f>laptop_prices3[[#This Row],[Screen Size (inch)]]/ScoreCard!$G$3*ScoreCard!$G$5</f>
        <v>1.6184971098265895</v>
      </c>
      <c r="R2498" s="5">
        <f>laptop_prices3[[#This Row],[Battery Life (hours)]]/ScoreCard!$H$3*ScoreCard!$H$5</f>
        <v>2.5666666666666669</v>
      </c>
      <c r="S2498" s="5">
        <f>ScoreCard!$I$3-laptop_prices3[[#This Row],[Weight (kg)]]/ScoreCard!$I$3*ScoreCard!$I$5</f>
        <v>1.7057142857142857</v>
      </c>
      <c r="T2498" s="6" cm="1">
        <f t="array" ref="T2498">_xlfn.IFS(laptop_prices3[[#This Row],[Storage]]="512GB SSD", 512, laptop_prices3[[#This Row],[Storage]] = "1TB SSD", 1000, laptop_prices3[[#This Row],[Storage]] = "2TB SSD", 2000, laptop_prices3[[#This Row],[Storage]]= "256GB SSD", 256, laptop_prices3[[#This Row],[Storage]] = "1TB HDD", 1000*0.7)</f>
        <v>2000</v>
      </c>
      <c r="U2498" s="5">
        <f>laptop_prices3[[#This Row],[Storage Raw Value]]/ScoreCard!$J$3*ScoreCard!$J$5</f>
        <v>8</v>
      </c>
    </row>
    <row r="2499" spans="2:21" x14ac:dyDescent="0.2">
      <c r="B2499" s="4" cm="1">
        <f t="array" ref="B2499">SUM(laptop_prices3[[#This Row],[RAM Comp]:[Weight Comp]]+laptop_prices3[[#This Row],[Storage Comp]])</f>
        <v>16.940809523809524</v>
      </c>
      <c r="C2499">
        <v>2497</v>
      </c>
      <c r="D2499" t="s">
        <v>23</v>
      </c>
      <c r="E2499" t="s">
        <v>24</v>
      </c>
      <c r="F2499">
        <v>16</v>
      </c>
      <c r="G2499" t="s">
        <v>13</v>
      </c>
      <c r="H2499" t="s">
        <v>44</v>
      </c>
      <c r="I2499">
        <v>17.3</v>
      </c>
      <c r="J2499" t="s">
        <v>27</v>
      </c>
      <c r="K2499">
        <v>5.9</v>
      </c>
      <c r="L2499">
        <v>3.4</v>
      </c>
      <c r="M2499" t="s">
        <v>16</v>
      </c>
      <c r="N2499">
        <v>1562.79</v>
      </c>
      <c r="O2499" s="5">
        <f>(ScoreCard!$E$3-laptop_prices3[[#This Row],[Price ($)]])/ScoreCard!$E$3*ScoreCard!$E$5</f>
        <v>4.2770136233933016</v>
      </c>
      <c r="P2499" s="5">
        <f>laptop_prices3[[#This Row],[RAM (GB)]]/ScoreCard!$F$3*ScoreCard!$F$5</f>
        <v>1.75</v>
      </c>
      <c r="Q2499" s="5">
        <f>laptop_prices3[[#This Row],[Screen Size (inch)]]/ScoreCard!$G$3*ScoreCard!$G$5</f>
        <v>2</v>
      </c>
      <c r="R2499" s="5">
        <f>laptop_prices3[[#This Row],[Battery Life (hours)]]/ScoreCard!$H$3*ScoreCard!$H$5</f>
        <v>3.4416666666666669</v>
      </c>
      <c r="S2499" s="5">
        <f>ScoreCard!$I$3-laptop_prices3[[#This Row],[Weight (kg)]]/ScoreCard!$I$3*ScoreCard!$I$5</f>
        <v>1.5571428571428572</v>
      </c>
      <c r="T2499" s="6" cm="1">
        <f t="array" ref="T2499">_xlfn.IFS(laptop_prices3[[#This Row],[Storage]]="512GB SSD", 512, laptop_prices3[[#This Row],[Storage]] = "1TB SSD", 1000, laptop_prices3[[#This Row],[Storage]] = "2TB SSD", 2000, laptop_prices3[[#This Row],[Storage]]= "256GB SSD", 256, laptop_prices3[[#This Row],[Storage]] = "1TB HDD", 1000*0.7)</f>
        <v>512</v>
      </c>
      <c r="U2499" s="5">
        <f>laptop_prices3[[#This Row],[Storage Raw Value]]/ScoreCard!$J$3*ScoreCard!$J$5</f>
        <v>2.048</v>
      </c>
    </row>
    <row r="2500" spans="2:21" x14ac:dyDescent="0.2">
      <c r="B2500" s="4" cm="1">
        <f t="array" ref="B2500">SUM(laptop_prices3[[#This Row],[RAM Comp]:[Weight Comp]]+laptop_prices3[[#This Row],[Storage Comp]])</f>
        <v>22.987634874759152</v>
      </c>
      <c r="C2500">
        <v>2498</v>
      </c>
      <c r="D2500" t="s">
        <v>17</v>
      </c>
      <c r="E2500" t="s">
        <v>41</v>
      </c>
      <c r="F2500">
        <v>4</v>
      </c>
      <c r="G2500" t="s">
        <v>42</v>
      </c>
      <c r="H2500" t="s">
        <v>44</v>
      </c>
      <c r="I2500">
        <v>15.6</v>
      </c>
      <c r="J2500" t="s">
        <v>15</v>
      </c>
      <c r="K2500">
        <v>11.6</v>
      </c>
      <c r="L2500">
        <v>1.26</v>
      </c>
      <c r="M2500" t="s">
        <v>22</v>
      </c>
      <c r="N2500">
        <v>1578.65</v>
      </c>
      <c r="O2500" s="5">
        <f>(ScoreCard!$E$3-laptop_prices3[[#This Row],[Price ($)]])/ScoreCard!$E$3*ScoreCard!$E$5</f>
        <v>4.2696763842677745</v>
      </c>
      <c r="P2500" s="5">
        <f>laptop_prices3[[#This Row],[RAM (GB)]]/ScoreCard!$F$3*ScoreCard!$F$5</f>
        <v>0.4375</v>
      </c>
      <c r="Q2500" s="5">
        <f>laptop_prices3[[#This Row],[Screen Size (inch)]]/ScoreCard!$G$3*ScoreCard!$G$5</f>
        <v>1.8034682080924855</v>
      </c>
      <c r="R2500" s="5">
        <f>laptop_prices3[[#This Row],[Battery Life (hours)]]/ScoreCard!$H$3*ScoreCard!$H$5</f>
        <v>6.7666666666666666</v>
      </c>
      <c r="S2500" s="5">
        <f>ScoreCard!$I$3-laptop_prices3[[#This Row],[Weight (kg)]]/ScoreCard!$I$3*ScoreCard!$I$5</f>
        <v>2.7800000000000002</v>
      </c>
      <c r="T2500" s="6" cm="1">
        <f t="array" ref="T2500">_xlfn.IFS(laptop_prices3[[#This Row],[Storage]]="512GB SSD", 512, laptop_prices3[[#This Row],[Storage]] = "1TB SSD", 1000, laptop_prices3[[#This Row],[Storage]] = "2TB SSD", 2000, laptop_prices3[[#This Row],[Storage]]= "256GB SSD", 256, laptop_prices3[[#This Row],[Storage]] = "1TB HDD", 1000*0.7)</f>
        <v>700</v>
      </c>
      <c r="U2500" s="5">
        <f>laptop_prices3[[#This Row],[Storage Raw Value]]/ScoreCard!$J$3*ScoreCard!$J$5</f>
        <v>2.8</v>
      </c>
    </row>
    <row r="2501" spans="2:21" x14ac:dyDescent="0.2">
      <c r="B2501" s="4" cm="1">
        <f t="array" ref="B2501">SUM(laptop_prices3[[#This Row],[RAM Comp]:[Weight Comp]]+laptop_prices3[[#This Row],[Storage Comp]])</f>
        <v>24.573520506468483</v>
      </c>
      <c r="C2501">
        <v>2499</v>
      </c>
      <c r="D2501" t="s">
        <v>34</v>
      </c>
      <c r="E2501" t="s">
        <v>41</v>
      </c>
      <c r="F2501">
        <v>64</v>
      </c>
      <c r="G2501" t="s">
        <v>42</v>
      </c>
      <c r="H2501" t="s">
        <v>14</v>
      </c>
      <c r="I2501">
        <v>16</v>
      </c>
      <c r="J2501" t="s">
        <v>27</v>
      </c>
      <c r="K2501">
        <v>4.4000000000000004</v>
      </c>
      <c r="L2501">
        <v>2.7</v>
      </c>
      <c r="M2501" t="s">
        <v>46</v>
      </c>
      <c r="N2501">
        <v>6088.95</v>
      </c>
      <c r="O2501" s="5">
        <f>(ScoreCard!$E$3-laptop_prices3[[#This Row],[Price ($)]])/ScoreCard!$E$3*ScoreCard!$E$5</f>
        <v>2.1830969625865571</v>
      </c>
      <c r="P2501" s="5">
        <f>laptop_prices3[[#This Row],[RAM (GB)]]/ScoreCard!$F$3*ScoreCard!$F$5</f>
        <v>7</v>
      </c>
      <c r="Q2501" s="5">
        <f>laptop_prices3[[#This Row],[Screen Size (inch)]]/ScoreCard!$G$3*ScoreCard!$G$5</f>
        <v>1.8497109826589595</v>
      </c>
      <c r="R2501" s="5">
        <f>laptop_prices3[[#This Row],[Battery Life (hours)]]/ScoreCard!$H$3*ScoreCard!$H$5</f>
        <v>2.5666666666666669</v>
      </c>
      <c r="S2501" s="5">
        <f>ScoreCard!$I$3-laptop_prices3[[#This Row],[Weight (kg)]]/ScoreCard!$I$3*ScoreCard!$I$5</f>
        <v>1.9571428571428571</v>
      </c>
      <c r="T2501" s="6" cm="1">
        <f t="array" ref="T2501">_xlfn.IFS(laptop_prices3[[#This Row],[Storage]]="512GB SSD", 512, laptop_prices3[[#This Row],[Storage]] = "1TB SSD", 1000, laptop_prices3[[#This Row],[Storage]] = "2TB SSD", 2000, laptop_prices3[[#This Row],[Storage]]= "256GB SSD", 256, laptop_prices3[[#This Row],[Storage]] = "1TB HDD", 1000*0.7)</f>
        <v>700</v>
      </c>
      <c r="U2501" s="5">
        <f>laptop_prices3[[#This Row],[Storage Raw Value]]/ScoreCard!$J$3*ScoreCard!$J$5</f>
        <v>2.8</v>
      </c>
    </row>
    <row r="2502" spans="2:21" x14ac:dyDescent="0.2">
      <c r="B2502" s="4" cm="1">
        <f t="array" ref="B2502">SUM(laptop_prices3[[#This Row],[RAM Comp]:[Weight Comp]]+laptop_prices3[[#This Row],[Storage Comp]])</f>
        <v>15.713380952380952</v>
      </c>
      <c r="C2502">
        <v>2500</v>
      </c>
      <c r="D2502" t="s">
        <v>23</v>
      </c>
      <c r="E2502" t="s">
        <v>31</v>
      </c>
      <c r="F2502">
        <v>32</v>
      </c>
      <c r="G2502" t="s">
        <v>29</v>
      </c>
      <c r="H2502" t="s">
        <v>35</v>
      </c>
      <c r="I2502">
        <v>17.3</v>
      </c>
      <c r="J2502" t="s">
        <v>27</v>
      </c>
      <c r="K2502">
        <v>7.7</v>
      </c>
      <c r="L2502">
        <v>3.28</v>
      </c>
      <c r="M2502" t="s">
        <v>46</v>
      </c>
      <c r="N2502">
        <v>2287.87</v>
      </c>
      <c r="O2502" s="5">
        <f>(ScoreCard!$E$3-laptop_prices3[[#This Row],[Price ($)]])/ScoreCard!$E$3*ScoreCard!$E$5</f>
        <v>3.941573185490586</v>
      </c>
      <c r="P2502" s="5">
        <f>laptop_prices3[[#This Row],[RAM (GB)]]/ScoreCard!$F$3*ScoreCard!$F$5</f>
        <v>3.5</v>
      </c>
      <c r="Q2502" s="5">
        <f>laptop_prices3[[#This Row],[Screen Size (inch)]]/ScoreCard!$G$3*ScoreCard!$G$5</f>
        <v>2</v>
      </c>
      <c r="R2502" s="5">
        <f>laptop_prices3[[#This Row],[Battery Life (hours)]]/ScoreCard!$H$3*ScoreCard!$H$5</f>
        <v>4.4916666666666671</v>
      </c>
      <c r="S2502" s="5">
        <f>ScoreCard!$I$3-laptop_prices3[[#This Row],[Weight (kg)]]/ScoreCard!$I$3*ScoreCard!$I$5</f>
        <v>1.6257142857142859</v>
      </c>
      <c r="T2502" s="6" cm="1">
        <f t="array" ref="T2502">_xlfn.IFS(laptop_prices3[[#This Row],[Storage]]="512GB SSD", 512, laptop_prices3[[#This Row],[Storage]] = "1TB SSD", 1000, laptop_prices3[[#This Row],[Storage]] = "2TB SSD", 2000, laptop_prices3[[#This Row],[Storage]]= "256GB SSD", 256, laptop_prices3[[#This Row],[Storage]] = "1TB HDD", 1000*0.7)</f>
        <v>256</v>
      </c>
      <c r="U2502" s="5">
        <f>laptop_prices3[[#This Row],[Storage Raw Value]]/ScoreCard!$J$3*ScoreCard!$J$5</f>
        <v>1.024</v>
      </c>
    </row>
    <row r="2503" spans="2:21" x14ac:dyDescent="0.2">
      <c r="B2503" s="4" cm="1">
        <f t="array" ref="B2503">SUM(laptop_prices3[[#This Row],[RAM Comp]:[Weight Comp]]+laptop_prices3[[#This Row],[Storage Comp]])</f>
        <v>14.066306220754198</v>
      </c>
      <c r="C2503">
        <v>2501</v>
      </c>
      <c r="D2503" t="s">
        <v>28</v>
      </c>
      <c r="E2503" t="s">
        <v>39</v>
      </c>
      <c r="F2503">
        <v>4</v>
      </c>
      <c r="G2503" t="s">
        <v>29</v>
      </c>
      <c r="H2503" t="s">
        <v>20</v>
      </c>
      <c r="I2503">
        <v>16</v>
      </c>
      <c r="J2503" t="s">
        <v>27</v>
      </c>
      <c r="K2503">
        <v>10.1</v>
      </c>
      <c r="L2503">
        <v>2.99</v>
      </c>
      <c r="M2503" t="s">
        <v>30</v>
      </c>
      <c r="N2503">
        <v>1766.28</v>
      </c>
      <c r="O2503" s="5">
        <f>(ScoreCard!$E$3-laptop_prices3[[#This Row],[Price ($)]])/ScoreCard!$E$3*ScoreCard!$E$5</f>
        <v>4.182873977135201</v>
      </c>
      <c r="P2503" s="5">
        <f>laptop_prices3[[#This Row],[RAM (GB)]]/ScoreCard!$F$3*ScoreCard!$F$5</f>
        <v>0.4375</v>
      </c>
      <c r="Q2503" s="5">
        <f>laptop_prices3[[#This Row],[Screen Size (inch)]]/ScoreCard!$G$3*ScoreCard!$G$5</f>
        <v>1.8497109826589595</v>
      </c>
      <c r="R2503" s="5">
        <f>laptop_prices3[[#This Row],[Battery Life (hours)]]/ScoreCard!$H$3*ScoreCard!$H$5</f>
        <v>5.8916666666666666</v>
      </c>
      <c r="S2503" s="5">
        <f>ScoreCard!$I$3-laptop_prices3[[#This Row],[Weight (kg)]]/ScoreCard!$I$3*ScoreCard!$I$5</f>
        <v>1.7914285714285714</v>
      </c>
      <c r="T2503" s="6" cm="1">
        <f t="array" ref="T2503">_xlfn.IFS(laptop_prices3[[#This Row],[Storage]]="512GB SSD", 512, laptop_prices3[[#This Row],[Storage]] = "1TB SSD", 1000, laptop_prices3[[#This Row],[Storage]] = "2TB SSD", 2000, laptop_prices3[[#This Row],[Storage]]= "256GB SSD", 256, laptop_prices3[[#This Row],[Storage]] = "1TB HDD", 1000*0.7)</f>
        <v>256</v>
      </c>
      <c r="U2503" s="5">
        <f>laptop_prices3[[#This Row],[Storage Raw Value]]/ScoreCard!$J$3*ScoreCard!$J$5</f>
        <v>1.024</v>
      </c>
    </row>
    <row r="2504" spans="2:21" x14ac:dyDescent="0.2">
      <c r="B2504" s="4" cm="1">
        <f t="array" ref="B2504">SUM(laptop_prices3[[#This Row],[RAM Comp]:[Weight Comp]]+laptop_prices3[[#This Row],[Storage Comp]])</f>
        <v>16.813143682906691</v>
      </c>
      <c r="C2504">
        <v>2502</v>
      </c>
      <c r="D2504" t="s">
        <v>47</v>
      </c>
      <c r="E2504" t="s">
        <v>48</v>
      </c>
      <c r="F2504">
        <v>16</v>
      </c>
      <c r="G2504" t="s">
        <v>13</v>
      </c>
      <c r="H2504" t="s">
        <v>32</v>
      </c>
      <c r="I2504">
        <v>13.3</v>
      </c>
      <c r="J2504" t="s">
        <v>43</v>
      </c>
      <c r="K2504">
        <v>5.7</v>
      </c>
      <c r="L2504">
        <v>2.61</v>
      </c>
      <c r="M2504" t="s">
        <v>46</v>
      </c>
      <c r="N2504">
        <v>1943.21</v>
      </c>
      <c r="O2504" s="5">
        <f>(ScoreCard!$E$3-laptop_prices3[[#This Row],[Price ($)]])/ScoreCard!$E$3*ScoreCard!$E$5</f>
        <v>4.1010216619725606</v>
      </c>
      <c r="P2504" s="5">
        <f>laptop_prices3[[#This Row],[RAM (GB)]]/ScoreCard!$F$3*ScoreCard!$F$5</f>
        <v>1.75</v>
      </c>
      <c r="Q2504" s="5">
        <f>laptop_prices3[[#This Row],[Screen Size (inch)]]/ScoreCard!$G$3*ScoreCard!$G$5</f>
        <v>1.5375722543352601</v>
      </c>
      <c r="R2504" s="5">
        <f>laptop_prices3[[#This Row],[Battery Life (hours)]]/ScoreCard!$H$3*ScoreCard!$H$5</f>
        <v>3.3250000000000002</v>
      </c>
      <c r="S2504" s="5">
        <f>ScoreCard!$I$3-laptop_prices3[[#This Row],[Weight (kg)]]/ScoreCard!$I$3*ScoreCard!$I$5</f>
        <v>2.0085714285714289</v>
      </c>
      <c r="T2504" s="6" cm="1">
        <f t="array" ref="T2504">_xlfn.IFS(laptop_prices3[[#This Row],[Storage]]="512GB SSD", 512, laptop_prices3[[#This Row],[Storage]] = "1TB SSD", 1000, laptop_prices3[[#This Row],[Storage]] = "2TB SSD", 2000, laptop_prices3[[#This Row],[Storage]]= "256GB SSD", 256, laptop_prices3[[#This Row],[Storage]] = "1TB HDD", 1000*0.7)</f>
        <v>512</v>
      </c>
      <c r="U2504" s="5">
        <f>laptop_prices3[[#This Row],[Storage Raw Value]]/ScoreCard!$J$3*ScoreCard!$J$5</f>
        <v>2.048</v>
      </c>
    </row>
    <row r="2505" spans="2:21" x14ac:dyDescent="0.2">
      <c r="B2505" s="4" cm="1">
        <f t="array" ref="B2505">SUM(laptop_prices3[[#This Row],[RAM Comp]:[Weight Comp]]+laptop_prices3[[#This Row],[Storage Comp]])</f>
        <v>16.28232535094963</v>
      </c>
      <c r="C2505">
        <v>2503</v>
      </c>
      <c r="D2505" t="s">
        <v>28</v>
      </c>
      <c r="E2505" t="s">
        <v>41</v>
      </c>
      <c r="F2505">
        <v>16</v>
      </c>
      <c r="G2505" t="s">
        <v>29</v>
      </c>
      <c r="H2505" t="s">
        <v>35</v>
      </c>
      <c r="I2505">
        <v>15.6</v>
      </c>
      <c r="J2505" t="s">
        <v>43</v>
      </c>
      <c r="K2505">
        <v>10.199999999999999</v>
      </c>
      <c r="L2505">
        <v>1.43</v>
      </c>
      <c r="M2505" t="s">
        <v>30</v>
      </c>
      <c r="N2505">
        <v>2331.61</v>
      </c>
      <c r="O2505" s="5">
        <f>(ScoreCard!$E$3-laptop_prices3[[#This Row],[Price ($)]])/ScoreCard!$E$3*ScoreCard!$E$5</f>
        <v>3.9213379497181684</v>
      </c>
      <c r="P2505" s="5">
        <f>laptop_prices3[[#This Row],[RAM (GB)]]/ScoreCard!$F$3*ScoreCard!$F$5</f>
        <v>1.75</v>
      </c>
      <c r="Q2505" s="5">
        <f>laptop_prices3[[#This Row],[Screen Size (inch)]]/ScoreCard!$G$3*ScoreCard!$G$5</f>
        <v>1.8034682080924855</v>
      </c>
      <c r="R2505" s="5">
        <f>laptop_prices3[[#This Row],[Battery Life (hours)]]/ScoreCard!$H$3*ScoreCard!$H$5</f>
        <v>5.95</v>
      </c>
      <c r="S2505" s="5">
        <f>ScoreCard!$I$3-laptop_prices3[[#This Row],[Weight (kg)]]/ScoreCard!$I$3*ScoreCard!$I$5</f>
        <v>2.6828571428571428</v>
      </c>
      <c r="T2505" s="6" cm="1">
        <f t="array" ref="T2505">_xlfn.IFS(laptop_prices3[[#This Row],[Storage]]="512GB SSD", 512, laptop_prices3[[#This Row],[Storage]] = "1TB SSD", 1000, laptop_prices3[[#This Row],[Storage]] = "2TB SSD", 2000, laptop_prices3[[#This Row],[Storage]]= "256GB SSD", 256, laptop_prices3[[#This Row],[Storage]] = "1TB HDD", 1000*0.7)</f>
        <v>256</v>
      </c>
      <c r="U2505" s="5">
        <f>laptop_prices3[[#This Row],[Storage Raw Value]]/ScoreCard!$J$3*ScoreCard!$J$5</f>
        <v>1.024</v>
      </c>
    </row>
    <row r="2506" spans="2:21" x14ac:dyDescent="0.2">
      <c r="B2506" s="4" cm="1">
        <f t="array" ref="B2506">SUM(laptop_prices3[[#This Row],[RAM Comp]:[Weight Comp]]+laptop_prices3[[#This Row],[Storage Comp]])</f>
        <v>19.791211395540873</v>
      </c>
      <c r="C2506">
        <v>2504</v>
      </c>
      <c r="D2506" t="s">
        <v>23</v>
      </c>
      <c r="E2506" t="s">
        <v>24</v>
      </c>
      <c r="F2506">
        <v>32</v>
      </c>
      <c r="G2506" t="s">
        <v>13</v>
      </c>
      <c r="H2506" t="s">
        <v>35</v>
      </c>
      <c r="I2506">
        <v>14</v>
      </c>
      <c r="J2506" t="s">
        <v>43</v>
      </c>
      <c r="K2506">
        <v>7.5</v>
      </c>
      <c r="L2506">
        <v>2.44</v>
      </c>
      <c r="M2506" t="s">
        <v>22</v>
      </c>
      <c r="N2506">
        <v>1555.41</v>
      </c>
      <c r="O2506" s="5">
        <f>(ScoreCard!$E$3-laptop_prices3[[#This Row],[Price ($)]])/ScoreCard!$E$3*ScoreCard!$E$5</f>
        <v>4.2804277989763024</v>
      </c>
      <c r="P2506" s="5">
        <f>laptop_prices3[[#This Row],[RAM (GB)]]/ScoreCard!$F$3*ScoreCard!$F$5</f>
        <v>3.5</v>
      </c>
      <c r="Q2506" s="5">
        <f>laptop_prices3[[#This Row],[Screen Size (inch)]]/ScoreCard!$G$3*ScoreCard!$G$5</f>
        <v>1.6184971098265895</v>
      </c>
      <c r="R2506" s="5">
        <f>laptop_prices3[[#This Row],[Battery Life (hours)]]/ScoreCard!$H$3*ScoreCard!$H$5</f>
        <v>4.375</v>
      </c>
      <c r="S2506" s="5">
        <f>ScoreCard!$I$3-laptop_prices3[[#This Row],[Weight (kg)]]/ScoreCard!$I$3*ScoreCard!$I$5</f>
        <v>2.1057142857142859</v>
      </c>
      <c r="T2506" s="6" cm="1">
        <f t="array" ref="T2506">_xlfn.IFS(laptop_prices3[[#This Row],[Storage]]="512GB SSD", 512, laptop_prices3[[#This Row],[Storage]] = "1TB SSD", 1000, laptop_prices3[[#This Row],[Storage]] = "2TB SSD", 2000, laptop_prices3[[#This Row],[Storage]]= "256GB SSD", 256, laptop_prices3[[#This Row],[Storage]] = "1TB HDD", 1000*0.7)</f>
        <v>512</v>
      </c>
      <c r="U2506" s="5">
        <f>laptop_prices3[[#This Row],[Storage Raw Value]]/ScoreCard!$J$3*ScoreCard!$J$5</f>
        <v>2.048</v>
      </c>
    </row>
    <row r="2507" spans="2:21" x14ac:dyDescent="0.2">
      <c r="B2507" s="4" cm="1">
        <f t="array" ref="B2507">SUM(laptop_prices3[[#This Row],[RAM Comp]:[Weight Comp]]+laptop_prices3[[#This Row],[Storage Comp]])</f>
        <v>19.708259014588496</v>
      </c>
      <c r="C2507">
        <v>2505</v>
      </c>
      <c r="D2507" t="s">
        <v>34</v>
      </c>
      <c r="E2507" t="s">
        <v>12</v>
      </c>
      <c r="F2507">
        <v>8</v>
      </c>
      <c r="G2507" t="s">
        <v>42</v>
      </c>
      <c r="H2507" t="s">
        <v>20</v>
      </c>
      <c r="I2507">
        <v>14</v>
      </c>
      <c r="J2507" t="s">
        <v>27</v>
      </c>
      <c r="K2507">
        <v>5.8</v>
      </c>
      <c r="L2507">
        <v>1.52</v>
      </c>
      <c r="M2507" t="s">
        <v>30</v>
      </c>
      <c r="N2507">
        <v>1228.3</v>
      </c>
      <c r="O2507" s="5">
        <f>(ScoreCard!$E$3-laptop_prices3[[#This Row],[Price ($)]])/ScoreCard!$E$3*ScoreCard!$E$5</f>
        <v>4.4317571993767508</v>
      </c>
      <c r="P2507" s="5">
        <f>laptop_prices3[[#This Row],[RAM (GB)]]/ScoreCard!$F$3*ScoreCard!$F$5</f>
        <v>0.875</v>
      </c>
      <c r="Q2507" s="5">
        <f>laptop_prices3[[#This Row],[Screen Size (inch)]]/ScoreCard!$G$3*ScoreCard!$G$5</f>
        <v>1.6184971098265895</v>
      </c>
      <c r="R2507" s="5">
        <f>laptop_prices3[[#This Row],[Battery Life (hours)]]/ScoreCard!$H$3*ScoreCard!$H$5</f>
        <v>3.3833333333333333</v>
      </c>
      <c r="S2507" s="5">
        <f>ScoreCard!$I$3-laptop_prices3[[#This Row],[Weight (kg)]]/ScoreCard!$I$3*ScoreCard!$I$5</f>
        <v>2.6314285714285717</v>
      </c>
      <c r="T2507" s="6" cm="1">
        <f t="array" ref="T2507">_xlfn.IFS(laptop_prices3[[#This Row],[Storage]]="512GB SSD", 512, laptop_prices3[[#This Row],[Storage]] = "1TB SSD", 1000, laptop_prices3[[#This Row],[Storage]] = "2TB SSD", 2000, laptop_prices3[[#This Row],[Storage]]= "256GB SSD", 256, laptop_prices3[[#This Row],[Storage]] = "1TB HDD", 1000*0.7)</f>
        <v>700</v>
      </c>
      <c r="U2507" s="5">
        <f>laptop_prices3[[#This Row],[Storage Raw Value]]/ScoreCard!$J$3*ScoreCard!$J$5</f>
        <v>2.8</v>
      </c>
    </row>
    <row r="2508" spans="2:21" x14ac:dyDescent="0.2">
      <c r="B2508" s="4" cm="1">
        <f t="array" ref="B2508">SUM(laptop_prices3[[#This Row],[RAM Comp]:[Weight Comp]]+laptop_prices3[[#This Row],[Storage Comp]])</f>
        <v>14.29571098265896</v>
      </c>
      <c r="C2508">
        <v>2506</v>
      </c>
      <c r="D2508" t="s">
        <v>45</v>
      </c>
      <c r="E2508" t="s">
        <v>12</v>
      </c>
      <c r="F2508">
        <v>16</v>
      </c>
      <c r="G2508" t="s">
        <v>29</v>
      </c>
      <c r="H2508" t="s">
        <v>40</v>
      </c>
      <c r="I2508">
        <v>16</v>
      </c>
      <c r="J2508" t="s">
        <v>21</v>
      </c>
      <c r="K2508">
        <v>8.4</v>
      </c>
      <c r="L2508">
        <v>3.15</v>
      </c>
      <c r="M2508" t="s">
        <v>30</v>
      </c>
      <c r="N2508">
        <v>806.13</v>
      </c>
      <c r="O2508" s="5">
        <f>(ScoreCard!$E$3-laptop_prices3[[#This Row],[Price ($)]])/ScoreCard!$E$3*ScoreCard!$E$5</f>
        <v>4.6270637719885865</v>
      </c>
      <c r="P2508" s="5">
        <f>laptop_prices3[[#This Row],[RAM (GB)]]/ScoreCard!$F$3*ScoreCard!$F$5</f>
        <v>1.75</v>
      </c>
      <c r="Q2508" s="5">
        <f>laptop_prices3[[#This Row],[Screen Size (inch)]]/ScoreCard!$G$3*ScoreCard!$G$5</f>
        <v>1.8497109826589595</v>
      </c>
      <c r="R2508" s="5">
        <f>laptop_prices3[[#This Row],[Battery Life (hours)]]/ScoreCard!$H$3*ScoreCard!$H$5</f>
        <v>4.9000000000000004</v>
      </c>
      <c r="S2508" s="5">
        <f>ScoreCard!$I$3-laptop_prices3[[#This Row],[Weight (kg)]]/ScoreCard!$I$3*ScoreCard!$I$5</f>
        <v>1.7</v>
      </c>
      <c r="T2508" s="6" cm="1">
        <f t="array" ref="T2508">_xlfn.IFS(laptop_prices3[[#This Row],[Storage]]="512GB SSD", 512, laptop_prices3[[#This Row],[Storage]] = "1TB SSD", 1000, laptop_prices3[[#This Row],[Storage]] = "2TB SSD", 2000, laptop_prices3[[#This Row],[Storage]]= "256GB SSD", 256, laptop_prices3[[#This Row],[Storage]] = "1TB HDD", 1000*0.7)</f>
        <v>256</v>
      </c>
      <c r="U2508" s="5">
        <f>laptop_prices3[[#This Row],[Storage Raw Value]]/ScoreCard!$J$3*ScoreCard!$J$5</f>
        <v>1.024</v>
      </c>
    </row>
    <row r="2509" spans="2:21" x14ac:dyDescent="0.2">
      <c r="B2509" s="4" cm="1">
        <f t="array" ref="B2509">SUM(laptop_prices3[[#This Row],[RAM Comp]:[Weight Comp]]+laptop_prices3[[#This Row],[Storage Comp]])</f>
        <v>16.224738095238095</v>
      </c>
      <c r="C2509">
        <v>2507</v>
      </c>
      <c r="D2509" t="s">
        <v>28</v>
      </c>
      <c r="E2509" t="s">
        <v>41</v>
      </c>
      <c r="F2509">
        <v>4</v>
      </c>
      <c r="G2509" t="s">
        <v>13</v>
      </c>
      <c r="H2509" t="s">
        <v>40</v>
      </c>
      <c r="I2509">
        <v>17.3</v>
      </c>
      <c r="J2509" t="s">
        <v>27</v>
      </c>
      <c r="K2509">
        <v>5.6</v>
      </c>
      <c r="L2509">
        <v>2.0499999999999998</v>
      </c>
      <c r="M2509" t="s">
        <v>22</v>
      </c>
      <c r="N2509">
        <v>2601.17</v>
      </c>
      <c r="O2509" s="5">
        <f>(ScoreCard!$E$3-laptop_prices3[[#This Row],[Price ($)]])/ScoreCard!$E$3*ScoreCard!$E$5</f>
        <v>3.7966326421092758</v>
      </c>
      <c r="P2509" s="5">
        <f>laptop_prices3[[#This Row],[RAM (GB)]]/ScoreCard!$F$3*ScoreCard!$F$5</f>
        <v>0.4375</v>
      </c>
      <c r="Q2509" s="5">
        <f>laptop_prices3[[#This Row],[Screen Size (inch)]]/ScoreCard!$G$3*ScoreCard!$G$5</f>
        <v>2</v>
      </c>
      <c r="R2509" s="5">
        <f>laptop_prices3[[#This Row],[Battery Life (hours)]]/ScoreCard!$H$3*ScoreCard!$H$5</f>
        <v>3.2666666666666662</v>
      </c>
      <c r="S2509" s="5">
        <f>ScoreCard!$I$3-laptop_prices3[[#This Row],[Weight (kg)]]/ScoreCard!$I$3*ScoreCard!$I$5</f>
        <v>2.3285714285714287</v>
      </c>
      <c r="T2509" s="6" cm="1">
        <f t="array" ref="T2509">_xlfn.IFS(laptop_prices3[[#This Row],[Storage]]="512GB SSD", 512, laptop_prices3[[#This Row],[Storage]] = "1TB SSD", 1000, laptop_prices3[[#This Row],[Storage]] = "2TB SSD", 2000, laptop_prices3[[#This Row],[Storage]]= "256GB SSD", 256, laptop_prices3[[#This Row],[Storage]] = "1TB HDD", 1000*0.7)</f>
        <v>512</v>
      </c>
      <c r="U2509" s="5">
        <f>laptop_prices3[[#This Row],[Storage Raw Value]]/ScoreCard!$J$3*ScoreCard!$J$5</f>
        <v>2.048</v>
      </c>
    </row>
    <row r="2510" spans="2:21" x14ac:dyDescent="0.2">
      <c r="B2510" s="4" cm="1">
        <f t="array" ref="B2510">SUM(laptop_prices3[[#This Row],[RAM Comp]:[Weight Comp]]+laptop_prices3[[#This Row],[Storage Comp]])</f>
        <v>31.793944398568676</v>
      </c>
      <c r="C2510">
        <v>2508</v>
      </c>
      <c r="D2510" t="s">
        <v>47</v>
      </c>
      <c r="E2510" t="s">
        <v>37</v>
      </c>
      <c r="F2510">
        <v>64</v>
      </c>
      <c r="G2510" t="s">
        <v>19</v>
      </c>
      <c r="H2510" t="s">
        <v>35</v>
      </c>
      <c r="I2510">
        <v>15.6</v>
      </c>
      <c r="J2510" t="s">
        <v>21</v>
      </c>
      <c r="K2510">
        <v>7.6</v>
      </c>
      <c r="L2510">
        <v>1.65</v>
      </c>
      <c r="M2510" t="s">
        <v>22</v>
      </c>
      <c r="N2510">
        <v>4648.7299999999996</v>
      </c>
      <c r="O2510" s="5">
        <f>(ScoreCard!$E$3-laptop_prices3[[#This Row],[Price ($)]])/ScoreCard!$E$3*ScoreCard!$E$5</f>
        <v>2.8493793417395459</v>
      </c>
      <c r="P2510" s="5">
        <f>laptop_prices3[[#This Row],[RAM (GB)]]/ScoreCard!$F$3*ScoreCard!$F$5</f>
        <v>7</v>
      </c>
      <c r="Q2510" s="5">
        <f>laptop_prices3[[#This Row],[Screen Size (inch)]]/ScoreCard!$G$3*ScoreCard!$G$5</f>
        <v>1.8034682080924855</v>
      </c>
      <c r="R2510" s="5">
        <f>laptop_prices3[[#This Row],[Battery Life (hours)]]/ScoreCard!$H$3*ScoreCard!$H$5</f>
        <v>4.4333333333333336</v>
      </c>
      <c r="S2510" s="5">
        <f>ScoreCard!$I$3-laptop_prices3[[#This Row],[Weight (kg)]]/ScoreCard!$I$3*ScoreCard!$I$5</f>
        <v>2.5571428571428569</v>
      </c>
      <c r="T2510" s="6" cm="1">
        <f t="array" ref="T2510">_xlfn.IFS(laptop_prices3[[#This Row],[Storage]]="512GB SSD", 512, laptop_prices3[[#This Row],[Storage]] = "1TB SSD", 1000, laptop_prices3[[#This Row],[Storage]] = "2TB SSD", 2000, laptop_prices3[[#This Row],[Storage]]= "256GB SSD", 256, laptop_prices3[[#This Row],[Storage]] = "1TB HDD", 1000*0.7)</f>
        <v>1000</v>
      </c>
      <c r="U2510" s="5">
        <f>laptop_prices3[[#This Row],[Storage Raw Value]]/ScoreCard!$J$3*ScoreCard!$J$5</f>
        <v>4</v>
      </c>
    </row>
    <row r="2511" spans="2:21" x14ac:dyDescent="0.2">
      <c r="B2511" s="4" cm="1">
        <f t="array" ref="B2511">SUM(laptop_prices3[[#This Row],[RAM Comp]:[Weight Comp]]+laptop_prices3[[#This Row],[Storage Comp]])</f>
        <v>25.543354252683731</v>
      </c>
      <c r="C2511">
        <v>2509</v>
      </c>
      <c r="D2511" t="s">
        <v>11</v>
      </c>
      <c r="E2511" t="s">
        <v>41</v>
      </c>
      <c r="F2511">
        <v>64</v>
      </c>
      <c r="G2511" t="s">
        <v>13</v>
      </c>
      <c r="H2511" t="s">
        <v>26</v>
      </c>
      <c r="I2511">
        <v>14</v>
      </c>
      <c r="J2511" t="s">
        <v>15</v>
      </c>
      <c r="K2511">
        <v>11.4</v>
      </c>
      <c r="L2511">
        <v>2.48</v>
      </c>
      <c r="M2511" t="s">
        <v>46</v>
      </c>
      <c r="N2511">
        <v>7442.75</v>
      </c>
      <c r="O2511" s="5">
        <f>(ScoreCard!$E$3-laptop_prices3[[#This Row],[Price ($)]])/ScoreCard!$E$3*ScoreCard!$E$5</f>
        <v>1.5567946720355885</v>
      </c>
      <c r="P2511" s="5">
        <f>laptop_prices3[[#This Row],[RAM (GB)]]/ScoreCard!$F$3*ScoreCard!$F$5</f>
        <v>7</v>
      </c>
      <c r="Q2511" s="5">
        <f>laptop_prices3[[#This Row],[Screen Size (inch)]]/ScoreCard!$G$3*ScoreCard!$G$5</f>
        <v>1.6184971098265895</v>
      </c>
      <c r="R2511" s="5">
        <f>laptop_prices3[[#This Row],[Battery Life (hours)]]/ScoreCard!$H$3*ScoreCard!$H$5</f>
        <v>6.65</v>
      </c>
      <c r="S2511" s="5">
        <f>ScoreCard!$I$3-laptop_prices3[[#This Row],[Weight (kg)]]/ScoreCard!$I$3*ScoreCard!$I$5</f>
        <v>2.0828571428571427</v>
      </c>
      <c r="T2511" s="6" cm="1">
        <f t="array" ref="T2511">_xlfn.IFS(laptop_prices3[[#This Row],[Storage]]="512GB SSD", 512, laptop_prices3[[#This Row],[Storage]] = "1TB SSD", 1000, laptop_prices3[[#This Row],[Storage]] = "2TB SSD", 2000, laptop_prices3[[#This Row],[Storage]]= "256GB SSD", 256, laptop_prices3[[#This Row],[Storage]] = "1TB HDD", 1000*0.7)</f>
        <v>512</v>
      </c>
      <c r="U2511" s="5">
        <f>laptop_prices3[[#This Row],[Storage Raw Value]]/ScoreCard!$J$3*ScoreCard!$J$5</f>
        <v>2.048</v>
      </c>
    </row>
    <row r="2512" spans="2:21" x14ac:dyDescent="0.2">
      <c r="B2512" s="4" cm="1">
        <f t="array" ref="B2512">SUM(laptop_prices3[[#This Row],[RAM Comp]:[Weight Comp]]+laptop_prices3[[#This Row],[Storage Comp]])</f>
        <v>23.646000825763831</v>
      </c>
      <c r="C2512">
        <v>2510</v>
      </c>
      <c r="D2512" t="s">
        <v>11</v>
      </c>
      <c r="E2512" t="s">
        <v>24</v>
      </c>
      <c r="F2512">
        <v>64</v>
      </c>
      <c r="G2512" t="s">
        <v>13</v>
      </c>
      <c r="H2512" t="s">
        <v>20</v>
      </c>
      <c r="I2512">
        <v>13.3</v>
      </c>
      <c r="J2512" t="s">
        <v>21</v>
      </c>
      <c r="K2512">
        <v>8.1</v>
      </c>
      <c r="L2512">
        <v>2.29</v>
      </c>
      <c r="M2512" t="s">
        <v>22</v>
      </c>
      <c r="N2512">
        <v>3094.44</v>
      </c>
      <c r="O2512" s="5">
        <f>(ScoreCard!$E$3-laptop_prices3[[#This Row],[Price ($)]])/ScoreCard!$E$3*ScoreCard!$E$5</f>
        <v>3.5684334022953617</v>
      </c>
      <c r="P2512" s="5">
        <f>laptop_prices3[[#This Row],[RAM (GB)]]/ScoreCard!$F$3*ScoreCard!$F$5</f>
        <v>7</v>
      </c>
      <c r="Q2512" s="5">
        <f>laptop_prices3[[#This Row],[Screen Size (inch)]]/ScoreCard!$G$3*ScoreCard!$G$5</f>
        <v>1.5375722543352601</v>
      </c>
      <c r="R2512" s="5">
        <f>laptop_prices3[[#This Row],[Battery Life (hours)]]/ScoreCard!$H$3*ScoreCard!$H$5</f>
        <v>4.7249999999999996</v>
      </c>
      <c r="S2512" s="5">
        <f>ScoreCard!$I$3-laptop_prices3[[#This Row],[Weight (kg)]]/ScoreCard!$I$3*ScoreCard!$I$5</f>
        <v>2.1914285714285713</v>
      </c>
      <c r="T2512" s="6" cm="1">
        <f t="array" ref="T2512">_xlfn.IFS(laptop_prices3[[#This Row],[Storage]]="512GB SSD", 512, laptop_prices3[[#This Row],[Storage]] = "1TB SSD", 1000, laptop_prices3[[#This Row],[Storage]] = "2TB SSD", 2000, laptop_prices3[[#This Row],[Storage]]= "256GB SSD", 256, laptop_prices3[[#This Row],[Storage]] = "1TB HDD", 1000*0.7)</f>
        <v>512</v>
      </c>
      <c r="U2512" s="5">
        <f>laptop_prices3[[#This Row],[Storage Raw Value]]/ScoreCard!$J$3*ScoreCard!$J$5</f>
        <v>2.048</v>
      </c>
    </row>
    <row r="2513" spans="2:21" x14ac:dyDescent="0.2">
      <c r="B2513" s="4" cm="1">
        <f t="array" ref="B2513">SUM(laptop_prices3[[#This Row],[RAM Comp]:[Weight Comp]]+laptop_prices3[[#This Row],[Storage Comp]])</f>
        <v>19.543973300302781</v>
      </c>
      <c r="C2513">
        <v>2511</v>
      </c>
      <c r="D2513" t="s">
        <v>36</v>
      </c>
      <c r="E2513" t="s">
        <v>24</v>
      </c>
      <c r="F2513">
        <v>16</v>
      </c>
      <c r="G2513" t="s">
        <v>42</v>
      </c>
      <c r="H2513" t="s">
        <v>35</v>
      </c>
      <c r="I2513">
        <v>14</v>
      </c>
      <c r="J2513" t="s">
        <v>15</v>
      </c>
      <c r="K2513">
        <v>4.9000000000000004</v>
      </c>
      <c r="L2513">
        <v>2.42</v>
      </c>
      <c r="M2513" t="s">
        <v>16</v>
      </c>
      <c r="N2513">
        <v>1407.13</v>
      </c>
      <c r="O2513" s="5">
        <f>(ScoreCard!$E$3-laptop_prices3[[#This Row],[Price ($)]])/ScoreCard!$E$3*ScoreCard!$E$5</f>
        <v>4.3490258959203842</v>
      </c>
      <c r="P2513" s="5">
        <f>laptop_prices3[[#This Row],[RAM (GB)]]/ScoreCard!$F$3*ScoreCard!$F$5</f>
        <v>1.75</v>
      </c>
      <c r="Q2513" s="5">
        <f>laptop_prices3[[#This Row],[Screen Size (inch)]]/ScoreCard!$G$3*ScoreCard!$G$5</f>
        <v>1.6184971098265895</v>
      </c>
      <c r="R2513" s="5">
        <f>laptop_prices3[[#This Row],[Battery Life (hours)]]/ScoreCard!$H$3*ScoreCard!$H$5</f>
        <v>2.8583333333333338</v>
      </c>
      <c r="S2513" s="5">
        <f>ScoreCard!$I$3-laptop_prices3[[#This Row],[Weight (kg)]]/ScoreCard!$I$3*ScoreCard!$I$5</f>
        <v>2.1171428571428574</v>
      </c>
      <c r="T2513" s="6" cm="1">
        <f t="array" ref="T2513">_xlfn.IFS(laptop_prices3[[#This Row],[Storage]]="512GB SSD", 512, laptop_prices3[[#This Row],[Storage]] = "1TB SSD", 1000, laptop_prices3[[#This Row],[Storage]] = "2TB SSD", 2000, laptop_prices3[[#This Row],[Storage]]= "256GB SSD", 256, laptop_prices3[[#This Row],[Storage]] = "1TB HDD", 1000*0.7)</f>
        <v>700</v>
      </c>
      <c r="U2513" s="5">
        <f>laptop_prices3[[#This Row],[Storage Raw Value]]/ScoreCard!$J$3*ScoreCard!$J$5</f>
        <v>2.8</v>
      </c>
    </row>
    <row r="2514" spans="2:21" x14ac:dyDescent="0.2">
      <c r="B2514" s="4" cm="1">
        <f t="array" ref="B2514">SUM(laptop_prices3[[#This Row],[RAM Comp]:[Weight Comp]]+laptop_prices3[[#This Row],[Storage Comp]])</f>
        <v>30.750187173135149</v>
      </c>
      <c r="C2514">
        <v>2512</v>
      </c>
      <c r="D2514" t="s">
        <v>38</v>
      </c>
      <c r="E2514" t="s">
        <v>41</v>
      </c>
      <c r="F2514">
        <v>64</v>
      </c>
      <c r="G2514" t="s">
        <v>19</v>
      </c>
      <c r="H2514" t="s">
        <v>26</v>
      </c>
      <c r="I2514">
        <v>16</v>
      </c>
      <c r="J2514" t="s">
        <v>27</v>
      </c>
      <c r="K2514">
        <v>5.8</v>
      </c>
      <c r="L2514">
        <v>1.72</v>
      </c>
      <c r="M2514" t="s">
        <v>30</v>
      </c>
      <c r="N2514">
        <v>7295.08</v>
      </c>
      <c r="O2514" s="5">
        <f>(ScoreCard!$E$3-laptop_prices3[[#This Row],[Price ($)]])/ScoreCard!$E$3*ScoreCard!$E$5</f>
        <v>1.6251105674748423</v>
      </c>
      <c r="P2514" s="5">
        <f>laptop_prices3[[#This Row],[RAM (GB)]]/ScoreCard!$F$3*ScoreCard!$F$5</f>
        <v>7</v>
      </c>
      <c r="Q2514" s="5">
        <f>laptop_prices3[[#This Row],[Screen Size (inch)]]/ScoreCard!$G$3*ScoreCard!$G$5</f>
        <v>1.8497109826589595</v>
      </c>
      <c r="R2514" s="5">
        <f>laptop_prices3[[#This Row],[Battery Life (hours)]]/ScoreCard!$H$3*ScoreCard!$H$5</f>
        <v>3.3833333333333333</v>
      </c>
      <c r="S2514" s="5">
        <f>ScoreCard!$I$3-laptop_prices3[[#This Row],[Weight (kg)]]/ScoreCard!$I$3*ScoreCard!$I$5</f>
        <v>2.5171428571428569</v>
      </c>
      <c r="T2514" s="6" cm="1">
        <f t="array" ref="T2514">_xlfn.IFS(laptop_prices3[[#This Row],[Storage]]="512GB SSD", 512, laptop_prices3[[#This Row],[Storage]] = "1TB SSD", 1000, laptop_prices3[[#This Row],[Storage]] = "2TB SSD", 2000, laptop_prices3[[#This Row],[Storage]]= "256GB SSD", 256, laptop_prices3[[#This Row],[Storage]] = "1TB HDD", 1000*0.7)</f>
        <v>1000</v>
      </c>
      <c r="U2514" s="5">
        <f>laptop_prices3[[#This Row],[Storage Raw Value]]/ScoreCard!$J$3*ScoreCard!$J$5</f>
        <v>4</v>
      </c>
    </row>
    <row r="2515" spans="2:21" x14ac:dyDescent="0.2">
      <c r="B2515" s="4" cm="1">
        <f t="array" ref="B2515">SUM(laptop_prices3[[#This Row],[RAM Comp]:[Weight Comp]]+laptop_prices3[[#This Row],[Storage Comp]])</f>
        <v>19.293996696944674</v>
      </c>
      <c r="C2515">
        <v>2513</v>
      </c>
      <c r="D2515" t="s">
        <v>36</v>
      </c>
      <c r="E2515" t="s">
        <v>37</v>
      </c>
      <c r="F2515">
        <v>16</v>
      </c>
      <c r="G2515" t="s">
        <v>42</v>
      </c>
      <c r="H2515" t="s">
        <v>20</v>
      </c>
      <c r="I2515">
        <v>16</v>
      </c>
      <c r="J2515" t="s">
        <v>27</v>
      </c>
      <c r="K2515">
        <v>4.8</v>
      </c>
      <c r="L2515">
        <v>3.16</v>
      </c>
      <c r="M2515" t="s">
        <v>22</v>
      </c>
      <c r="N2515">
        <v>3138.95</v>
      </c>
      <c r="O2515" s="5">
        <f>(ScoreCard!$E$3-laptop_prices3[[#This Row],[Price ($)]])/ScoreCard!$E$3*ScoreCard!$E$5</f>
        <v>3.5478419449512759</v>
      </c>
      <c r="P2515" s="5">
        <f>laptop_prices3[[#This Row],[RAM (GB)]]/ScoreCard!$F$3*ScoreCard!$F$5</f>
        <v>1.75</v>
      </c>
      <c r="Q2515" s="5">
        <f>laptop_prices3[[#This Row],[Screen Size (inch)]]/ScoreCard!$G$3*ScoreCard!$G$5</f>
        <v>1.8497109826589595</v>
      </c>
      <c r="R2515" s="5">
        <f>laptop_prices3[[#This Row],[Battery Life (hours)]]/ScoreCard!$H$3*ScoreCard!$H$5</f>
        <v>2.8</v>
      </c>
      <c r="S2515" s="5">
        <f>ScoreCard!$I$3-laptop_prices3[[#This Row],[Weight (kg)]]/ScoreCard!$I$3*ScoreCard!$I$5</f>
        <v>1.6942857142857142</v>
      </c>
      <c r="T2515" s="6" cm="1">
        <f t="array" ref="T2515">_xlfn.IFS(laptop_prices3[[#This Row],[Storage]]="512GB SSD", 512, laptop_prices3[[#This Row],[Storage]] = "1TB SSD", 1000, laptop_prices3[[#This Row],[Storage]] = "2TB SSD", 2000, laptop_prices3[[#This Row],[Storage]]= "256GB SSD", 256, laptop_prices3[[#This Row],[Storage]] = "1TB HDD", 1000*0.7)</f>
        <v>700</v>
      </c>
      <c r="U2515" s="5">
        <f>laptop_prices3[[#This Row],[Storage Raw Value]]/ScoreCard!$J$3*ScoreCard!$J$5</f>
        <v>2.8</v>
      </c>
    </row>
    <row r="2516" spans="2:21" x14ac:dyDescent="0.2">
      <c r="B2516" s="4" cm="1">
        <f t="array" ref="B2516">SUM(laptop_prices3[[#This Row],[RAM Comp]:[Weight Comp]]+laptop_prices3[[#This Row],[Storage Comp]])</f>
        <v>21.143563446187727</v>
      </c>
      <c r="C2516">
        <v>2514</v>
      </c>
      <c r="D2516" t="s">
        <v>28</v>
      </c>
      <c r="E2516" t="s">
        <v>48</v>
      </c>
      <c r="F2516">
        <v>32</v>
      </c>
      <c r="G2516" t="s">
        <v>13</v>
      </c>
      <c r="H2516" t="s">
        <v>26</v>
      </c>
      <c r="I2516">
        <v>15.6</v>
      </c>
      <c r="J2516" t="s">
        <v>43</v>
      </c>
      <c r="K2516">
        <v>8.6</v>
      </c>
      <c r="L2516">
        <v>1.52</v>
      </c>
      <c r="M2516" t="s">
        <v>46</v>
      </c>
      <c r="N2516">
        <v>2291.0100000000002</v>
      </c>
      <c r="O2516" s="5">
        <f>(ScoreCard!$E$3-laptop_prices3[[#This Row],[Price ($)]])/ScoreCard!$E$3*ScoreCard!$E$5</f>
        <v>3.9401205416788487</v>
      </c>
      <c r="P2516" s="5">
        <f>laptop_prices3[[#This Row],[RAM (GB)]]/ScoreCard!$F$3*ScoreCard!$F$5</f>
        <v>3.5</v>
      </c>
      <c r="Q2516" s="5">
        <f>laptop_prices3[[#This Row],[Screen Size (inch)]]/ScoreCard!$G$3*ScoreCard!$G$5</f>
        <v>1.8034682080924855</v>
      </c>
      <c r="R2516" s="5">
        <f>laptop_prices3[[#This Row],[Battery Life (hours)]]/ScoreCard!$H$3*ScoreCard!$H$5</f>
        <v>5.0166666666666666</v>
      </c>
      <c r="S2516" s="5">
        <f>ScoreCard!$I$3-laptop_prices3[[#This Row],[Weight (kg)]]/ScoreCard!$I$3*ScoreCard!$I$5</f>
        <v>2.6314285714285717</v>
      </c>
      <c r="T2516" s="6" cm="1">
        <f t="array" ref="T2516">_xlfn.IFS(laptop_prices3[[#This Row],[Storage]]="512GB SSD", 512, laptop_prices3[[#This Row],[Storage]] = "1TB SSD", 1000, laptop_prices3[[#This Row],[Storage]] = "2TB SSD", 2000, laptop_prices3[[#This Row],[Storage]]= "256GB SSD", 256, laptop_prices3[[#This Row],[Storage]] = "1TB HDD", 1000*0.7)</f>
        <v>512</v>
      </c>
      <c r="U2516" s="5">
        <f>laptop_prices3[[#This Row],[Storage Raw Value]]/ScoreCard!$J$3*ScoreCard!$J$5</f>
        <v>2.048</v>
      </c>
    </row>
    <row r="2517" spans="2:21" x14ac:dyDescent="0.2">
      <c r="B2517" s="4" cm="1">
        <f t="array" ref="B2517">SUM(laptop_prices3[[#This Row],[RAM Comp]:[Weight Comp]]+laptop_prices3[[#This Row],[Storage Comp]])</f>
        <v>25.732782824112306</v>
      </c>
      <c r="C2517">
        <v>2515</v>
      </c>
      <c r="D2517" t="s">
        <v>11</v>
      </c>
      <c r="E2517" t="s">
        <v>12</v>
      </c>
      <c r="F2517">
        <v>64</v>
      </c>
      <c r="G2517" t="s">
        <v>42</v>
      </c>
      <c r="H2517" t="s">
        <v>44</v>
      </c>
      <c r="I2517">
        <v>14</v>
      </c>
      <c r="J2517" t="s">
        <v>43</v>
      </c>
      <c r="K2517">
        <v>6</v>
      </c>
      <c r="L2517">
        <v>1.9</v>
      </c>
      <c r="M2517" t="s">
        <v>30</v>
      </c>
      <c r="N2517">
        <v>1779.94</v>
      </c>
      <c r="O2517" s="5">
        <f>(ScoreCard!$E$3-laptop_prices3[[#This Row],[Price ($)]])/ScoreCard!$E$3*ScoreCard!$E$5</f>
        <v>4.1765545139287257</v>
      </c>
      <c r="P2517" s="5">
        <f>laptop_prices3[[#This Row],[RAM (GB)]]/ScoreCard!$F$3*ScoreCard!$F$5</f>
        <v>7</v>
      </c>
      <c r="Q2517" s="5">
        <f>laptop_prices3[[#This Row],[Screen Size (inch)]]/ScoreCard!$G$3*ScoreCard!$G$5</f>
        <v>1.6184971098265895</v>
      </c>
      <c r="R2517" s="5">
        <f>laptop_prices3[[#This Row],[Battery Life (hours)]]/ScoreCard!$H$3*ScoreCard!$H$5</f>
        <v>3.5</v>
      </c>
      <c r="S2517" s="5">
        <f>ScoreCard!$I$3-laptop_prices3[[#This Row],[Weight (kg)]]/ScoreCard!$I$3*ScoreCard!$I$5</f>
        <v>2.4142857142857146</v>
      </c>
      <c r="T2517" s="6" cm="1">
        <f t="array" ref="T2517">_xlfn.IFS(laptop_prices3[[#This Row],[Storage]]="512GB SSD", 512, laptop_prices3[[#This Row],[Storage]] = "1TB SSD", 1000, laptop_prices3[[#This Row],[Storage]] = "2TB SSD", 2000, laptop_prices3[[#This Row],[Storage]]= "256GB SSD", 256, laptop_prices3[[#This Row],[Storage]] = "1TB HDD", 1000*0.7)</f>
        <v>700</v>
      </c>
      <c r="U2517" s="5">
        <f>laptop_prices3[[#This Row],[Storage Raw Value]]/ScoreCard!$J$3*ScoreCard!$J$5</f>
        <v>2.8</v>
      </c>
    </row>
    <row r="2518" spans="2:21" x14ac:dyDescent="0.2">
      <c r="B2518" s="4" cm="1">
        <f t="array" ref="B2518">SUM(laptop_prices3[[#This Row],[RAM Comp]:[Weight Comp]]+laptop_prices3[[#This Row],[Storage Comp]])</f>
        <v>18.719158684282959</v>
      </c>
      <c r="C2518">
        <v>2516</v>
      </c>
      <c r="D2518" t="s">
        <v>11</v>
      </c>
      <c r="E2518" t="s">
        <v>41</v>
      </c>
      <c r="F2518">
        <v>4</v>
      </c>
      <c r="G2518" t="s">
        <v>13</v>
      </c>
      <c r="H2518" t="s">
        <v>32</v>
      </c>
      <c r="I2518">
        <v>15.6</v>
      </c>
      <c r="J2518" t="s">
        <v>43</v>
      </c>
      <c r="K2518">
        <v>9.4</v>
      </c>
      <c r="L2518">
        <v>1.22</v>
      </c>
      <c r="M2518" t="s">
        <v>16</v>
      </c>
      <c r="N2518">
        <v>2321.56</v>
      </c>
      <c r="O2518" s="5">
        <f>(ScoreCard!$E$3-laptop_prices3[[#This Row],[Price ($)]])/ScoreCard!$E$3*ScoreCard!$E$5</f>
        <v>3.9259873351665635</v>
      </c>
      <c r="P2518" s="5">
        <f>laptop_prices3[[#This Row],[RAM (GB)]]/ScoreCard!$F$3*ScoreCard!$F$5</f>
        <v>0.4375</v>
      </c>
      <c r="Q2518" s="5">
        <f>laptop_prices3[[#This Row],[Screen Size (inch)]]/ScoreCard!$G$3*ScoreCard!$G$5</f>
        <v>1.8034682080924855</v>
      </c>
      <c r="R2518" s="5">
        <f>laptop_prices3[[#This Row],[Battery Life (hours)]]/ScoreCard!$H$3*ScoreCard!$H$5</f>
        <v>5.4833333333333334</v>
      </c>
      <c r="S2518" s="5">
        <f>ScoreCard!$I$3-laptop_prices3[[#This Row],[Weight (kg)]]/ScoreCard!$I$3*ScoreCard!$I$5</f>
        <v>2.8028571428571429</v>
      </c>
      <c r="T2518" s="6" cm="1">
        <f t="array" ref="T2518">_xlfn.IFS(laptop_prices3[[#This Row],[Storage]]="512GB SSD", 512, laptop_prices3[[#This Row],[Storage]] = "1TB SSD", 1000, laptop_prices3[[#This Row],[Storage]] = "2TB SSD", 2000, laptop_prices3[[#This Row],[Storage]]= "256GB SSD", 256, laptop_prices3[[#This Row],[Storage]] = "1TB HDD", 1000*0.7)</f>
        <v>512</v>
      </c>
      <c r="U2518" s="5">
        <f>laptop_prices3[[#This Row],[Storage Raw Value]]/ScoreCard!$J$3*ScoreCard!$J$5</f>
        <v>2.048</v>
      </c>
    </row>
    <row r="2519" spans="2:21" x14ac:dyDescent="0.2">
      <c r="B2519" s="4" cm="1">
        <f t="array" ref="B2519">SUM(laptop_prices3[[#This Row],[RAM Comp]:[Weight Comp]]+laptop_prices3[[#This Row],[Storage Comp]])</f>
        <v>41.756920589044867</v>
      </c>
      <c r="C2519">
        <v>2517</v>
      </c>
      <c r="D2519" t="s">
        <v>45</v>
      </c>
      <c r="E2519" t="s">
        <v>37</v>
      </c>
      <c r="F2519">
        <v>4</v>
      </c>
      <c r="G2519" t="s">
        <v>25</v>
      </c>
      <c r="H2519" t="s">
        <v>40</v>
      </c>
      <c r="I2519">
        <v>15.6</v>
      </c>
      <c r="J2519" t="s">
        <v>15</v>
      </c>
      <c r="K2519">
        <v>9.5</v>
      </c>
      <c r="L2519">
        <v>2.67</v>
      </c>
      <c r="M2519" t="s">
        <v>30</v>
      </c>
      <c r="N2519">
        <v>2176.79</v>
      </c>
      <c r="O2519" s="5">
        <f>(ScoreCard!$E$3-laptop_prices3[[#This Row],[Price ($)]])/ScoreCard!$E$3*ScoreCard!$E$5</f>
        <v>3.9929616168943403</v>
      </c>
      <c r="P2519" s="5">
        <f>laptop_prices3[[#This Row],[RAM (GB)]]/ScoreCard!$F$3*ScoreCard!$F$5</f>
        <v>0.4375</v>
      </c>
      <c r="Q2519" s="5">
        <f>laptop_prices3[[#This Row],[Screen Size (inch)]]/ScoreCard!$G$3*ScoreCard!$G$5</f>
        <v>1.8034682080924855</v>
      </c>
      <c r="R2519" s="5">
        <f>laptop_prices3[[#This Row],[Battery Life (hours)]]/ScoreCard!$H$3*ScoreCard!$H$5</f>
        <v>5.5416666666666661</v>
      </c>
      <c r="S2519" s="5">
        <f>ScoreCard!$I$3-laptop_prices3[[#This Row],[Weight (kg)]]/ScoreCard!$I$3*ScoreCard!$I$5</f>
        <v>1.9742857142857144</v>
      </c>
      <c r="T2519" s="6" cm="1">
        <f t="array" ref="T2519">_xlfn.IFS(laptop_prices3[[#This Row],[Storage]]="512GB SSD", 512, laptop_prices3[[#This Row],[Storage]] = "1TB SSD", 1000, laptop_prices3[[#This Row],[Storage]] = "2TB SSD", 2000, laptop_prices3[[#This Row],[Storage]]= "256GB SSD", 256, laptop_prices3[[#This Row],[Storage]] = "1TB HDD", 1000*0.7)</f>
        <v>2000</v>
      </c>
      <c r="U2519" s="5">
        <f>laptop_prices3[[#This Row],[Storage Raw Value]]/ScoreCard!$J$3*ScoreCard!$J$5</f>
        <v>8</v>
      </c>
    </row>
    <row r="2520" spans="2:21" x14ac:dyDescent="0.2">
      <c r="B2520" s="4" cm="1">
        <f t="array" ref="B2520">SUM(laptop_prices3[[#This Row],[RAM Comp]:[Weight Comp]]+laptop_prices3[[#This Row],[Storage Comp]])</f>
        <v>16.346330443159925</v>
      </c>
      <c r="C2520">
        <v>2518</v>
      </c>
      <c r="D2520" t="s">
        <v>34</v>
      </c>
      <c r="E2520" t="s">
        <v>39</v>
      </c>
      <c r="F2520">
        <v>4</v>
      </c>
      <c r="G2520" t="s">
        <v>13</v>
      </c>
      <c r="H2520" t="s">
        <v>32</v>
      </c>
      <c r="I2520">
        <v>14</v>
      </c>
      <c r="J2520" t="s">
        <v>43</v>
      </c>
      <c r="K2520">
        <v>6.1</v>
      </c>
      <c r="L2520">
        <v>1.68</v>
      </c>
      <c r="M2520" t="s">
        <v>16</v>
      </c>
      <c r="N2520">
        <v>1018.58</v>
      </c>
      <c r="O2520" s="5">
        <f>(ScoreCard!$E$3-laptop_prices3[[#This Row],[Price ($)]])/ScoreCard!$E$3*ScoreCard!$E$5</f>
        <v>4.5287790019874388</v>
      </c>
      <c r="P2520" s="5">
        <f>laptop_prices3[[#This Row],[RAM (GB)]]/ScoreCard!$F$3*ScoreCard!$F$5</f>
        <v>0.4375</v>
      </c>
      <c r="Q2520" s="5">
        <f>laptop_prices3[[#This Row],[Screen Size (inch)]]/ScoreCard!$G$3*ScoreCard!$G$5</f>
        <v>1.6184971098265895</v>
      </c>
      <c r="R2520" s="5">
        <f>laptop_prices3[[#This Row],[Battery Life (hours)]]/ScoreCard!$H$3*ScoreCard!$H$5</f>
        <v>3.5583333333333331</v>
      </c>
      <c r="S2520" s="5">
        <f>ScoreCard!$I$3-laptop_prices3[[#This Row],[Weight (kg)]]/ScoreCard!$I$3*ScoreCard!$I$5</f>
        <v>2.54</v>
      </c>
      <c r="T2520" s="6" cm="1">
        <f t="array" ref="T2520">_xlfn.IFS(laptop_prices3[[#This Row],[Storage]]="512GB SSD", 512, laptop_prices3[[#This Row],[Storage]] = "1TB SSD", 1000, laptop_prices3[[#This Row],[Storage]] = "2TB SSD", 2000, laptop_prices3[[#This Row],[Storage]]= "256GB SSD", 256, laptop_prices3[[#This Row],[Storage]] = "1TB HDD", 1000*0.7)</f>
        <v>512</v>
      </c>
      <c r="U2520" s="5">
        <f>laptop_prices3[[#This Row],[Storage Raw Value]]/ScoreCard!$J$3*ScoreCard!$J$5</f>
        <v>2.048</v>
      </c>
    </row>
    <row r="2521" spans="2:21" x14ac:dyDescent="0.2">
      <c r="B2521" s="4" cm="1">
        <f t="array" ref="B2521">SUM(laptop_prices3[[#This Row],[RAM Comp]:[Weight Comp]]+laptop_prices3[[#This Row],[Storage Comp]])</f>
        <v>24.219472887420864</v>
      </c>
      <c r="C2521">
        <v>2519</v>
      </c>
      <c r="D2521" t="s">
        <v>23</v>
      </c>
      <c r="E2521" t="s">
        <v>41</v>
      </c>
      <c r="F2521">
        <v>16</v>
      </c>
      <c r="G2521" t="s">
        <v>42</v>
      </c>
      <c r="H2521" t="s">
        <v>26</v>
      </c>
      <c r="I2521">
        <v>16</v>
      </c>
      <c r="J2521" t="s">
        <v>43</v>
      </c>
      <c r="K2521">
        <v>11.5</v>
      </c>
      <c r="L2521">
        <v>1.38</v>
      </c>
      <c r="M2521" t="s">
        <v>30</v>
      </c>
      <c r="N2521">
        <v>1777.9</v>
      </c>
      <c r="O2521" s="5">
        <f>(ScoreCard!$E$3-laptop_prices3[[#This Row],[Price ($)]])/ScoreCard!$E$3*ScoreCard!$E$5</f>
        <v>4.177498269780938</v>
      </c>
      <c r="P2521" s="5">
        <f>laptop_prices3[[#This Row],[RAM (GB)]]/ScoreCard!$F$3*ScoreCard!$F$5</f>
        <v>1.75</v>
      </c>
      <c r="Q2521" s="5">
        <f>laptop_prices3[[#This Row],[Screen Size (inch)]]/ScoreCard!$G$3*ScoreCard!$G$5</f>
        <v>1.8497109826589595</v>
      </c>
      <c r="R2521" s="5">
        <f>laptop_prices3[[#This Row],[Battery Life (hours)]]/ScoreCard!$H$3*ScoreCard!$H$5</f>
        <v>6.7083333333333339</v>
      </c>
      <c r="S2521" s="5">
        <f>ScoreCard!$I$3-laptop_prices3[[#This Row],[Weight (kg)]]/ScoreCard!$I$3*ScoreCard!$I$5</f>
        <v>2.7114285714285717</v>
      </c>
      <c r="T2521" s="6" cm="1">
        <f t="array" ref="T2521">_xlfn.IFS(laptop_prices3[[#This Row],[Storage]]="512GB SSD", 512, laptop_prices3[[#This Row],[Storage]] = "1TB SSD", 1000, laptop_prices3[[#This Row],[Storage]] = "2TB SSD", 2000, laptop_prices3[[#This Row],[Storage]]= "256GB SSD", 256, laptop_prices3[[#This Row],[Storage]] = "1TB HDD", 1000*0.7)</f>
        <v>700</v>
      </c>
      <c r="U2521" s="5">
        <f>laptop_prices3[[#This Row],[Storage Raw Value]]/ScoreCard!$J$3*ScoreCard!$J$5</f>
        <v>2.8</v>
      </c>
    </row>
    <row r="2522" spans="2:21" x14ac:dyDescent="0.2">
      <c r="B2522" s="4" cm="1">
        <f t="array" ref="B2522">SUM(laptop_prices3[[#This Row],[RAM Comp]:[Weight Comp]]+laptop_prices3[[#This Row],[Storage Comp]])</f>
        <v>11.389616157445637</v>
      </c>
      <c r="C2522">
        <v>2520</v>
      </c>
      <c r="D2522" t="s">
        <v>17</v>
      </c>
      <c r="E2522" t="s">
        <v>48</v>
      </c>
      <c r="F2522">
        <v>4</v>
      </c>
      <c r="G2522" t="s">
        <v>29</v>
      </c>
      <c r="H2522" t="s">
        <v>32</v>
      </c>
      <c r="I2522">
        <v>14</v>
      </c>
      <c r="J2522" t="s">
        <v>21</v>
      </c>
      <c r="K2522">
        <v>5.8</v>
      </c>
      <c r="L2522">
        <v>2.88</v>
      </c>
      <c r="M2522" t="s">
        <v>16</v>
      </c>
      <c r="N2522">
        <v>1287.06</v>
      </c>
      <c r="O2522" s="5">
        <f>(ScoreCard!$E$3-laptop_prices3[[#This Row],[Price ($)]])/ScoreCard!$E$3*ScoreCard!$E$5</f>
        <v>4.4045733298297165</v>
      </c>
      <c r="P2522" s="5">
        <f>laptop_prices3[[#This Row],[RAM (GB)]]/ScoreCard!$F$3*ScoreCard!$F$5</f>
        <v>0.4375</v>
      </c>
      <c r="Q2522" s="5">
        <f>laptop_prices3[[#This Row],[Screen Size (inch)]]/ScoreCard!$G$3*ScoreCard!$G$5</f>
        <v>1.6184971098265895</v>
      </c>
      <c r="R2522" s="5">
        <f>laptop_prices3[[#This Row],[Battery Life (hours)]]/ScoreCard!$H$3*ScoreCard!$H$5</f>
        <v>3.3833333333333333</v>
      </c>
      <c r="S2522" s="5">
        <f>ScoreCard!$I$3-laptop_prices3[[#This Row],[Weight (kg)]]/ScoreCard!$I$3*ScoreCard!$I$5</f>
        <v>1.8542857142857143</v>
      </c>
      <c r="T2522" s="6" cm="1">
        <f t="array" ref="T2522">_xlfn.IFS(laptop_prices3[[#This Row],[Storage]]="512GB SSD", 512, laptop_prices3[[#This Row],[Storage]] = "1TB SSD", 1000, laptop_prices3[[#This Row],[Storage]] = "2TB SSD", 2000, laptop_prices3[[#This Row],[Storage]]= "256GB SSD", 256, laptop_prices3[[#This Row],[Storage]] = "1TB HDD", 1000*0.7)</f>
        <v>256</v>
      </c>
      <c r="U2522" s="5">
        <f>laptop_prices3[[#This Row],[Storage Raw Value]]/ScoreCard!$J$3*ScoreCard!$J$5</f>
        <v>1.024</v>
      </c>
    </row>
    <row r="2523" spans="2:21" x14ac:dyDescent="0.2">
      <c r="B2523" s="4" cm="1">
        <f t="array" ref="B2523">SUM(laptop_prices3[[#This Row],[RAM Comp]:[Weight Comp]]+laptop_prices3[[#This Row],[Storage Comp]])</f>
        <v>43.367091935039909</v>
      </c>
      <c r="C2523">
        <v>2521</v>
      </c>
      <c r="D2523" t="s">
        <v>38</v>
      </c>
      <c r="E2523" t="s">
        <v>48</v>
      </c>
      <c r="F2523">
        <v>8</v>
      </c>
      <c r="G2523" t="s">
        <v>25</v>
      </c>
      <c r="H2523" t="s">
        <v>35</v>
      </c>
      <c r="I2523">
        <v>16</v>
      </c>
      <c r="J2523" t="s">
        <v>15</v>
      </c>
      <c r="K2523">
        <v>11</v>
      </c>
      <c r="L2523">
        <v>2.23</v>
      </c>
      <c r="M2523" t="s">
        <v>46</v>
      </c>
      <c r="N2523">
        <v>1836.79</v>
      </c>
      <c r="O2523" s="5">
        <f>(ScoreCard!$E$3-laptop_prices3[[#This Row],[Price ($)]])/ScoreCard!$E$3*ScoreCard!$E$5</f>
        <v>4.1502542589295963</v>
      </c>
      <c r="P2523" s="5">
        <f>laptop_prices3[[#This Row],[RAM (GB)]]/ScoreCard!$F$3*ScoreCard!$F$5</f>
        <v>0.875</v>
      </c>
      <c r="Q2523" s="5">
        <f>laptop_prices3[[#This Row],[Screen Size (inch)]]/ScoreCard!$G$3*ScoreCard!$G$5</f>
        <v>1.8497109826589595</v>
      </c>
      <c r="R2523" s="5">
        <f>laptop_prices3[[#This Row],[Battery Life (hours)]]/ScoreCard!$H$3*ScoreCard!$H$5</f>
        <v>6.4166666666666661</v>
      </c>
      <c r="S2523" s="5">
        <f>ScoreCard!$I$3-laptop_prices3[[#This Row],[Weight (kg)]]/ScoreCard!$I$3*ScoreCard!$I$5</f>
        <v>2.225714285714286</v>
      </c>
      <c r="T2523" s="6" cm="1">
        <f t="array" ref="T2523">_xlfn.IFS(laptop_prices3[[#This Row],[Storage]]="512GB SSD", 512, laptop_prices3[[#This Row],[Storage]] = "1TB SSD", 1000, laptop_prices3[[#This Row],[Storage]] = "2TB SSD", 2000, laptop_prices3[[#This Row],[Storage]]= "256GB SSD", 256, laptop_prices3[[#This Row],[Storage]] = "1TB HDD", 1000*0.7)</f>
        <v>2000</v>
      </c>
      <c r="U2523" s="5">
        <f>laptop_prices3[[#This Row],[Storage Raw Value]]/ScoreCard!$J$3*ScoreCard!$J$5</f>
        <v>8</v>
      </c>
    </row>
    <row r="2524" spans="2:21" x14ac:dyDescent="0.2">
      <c r="B2524" s="4" cm="1">
        <f t="array" ref="B2524">SUM(laptop_prices3[[#This Row],[RAM Comp]:[Weight Comp]]+laptop_prices3[[#This Row],[Storage Comp]])</f>
        <v>17.026476190476192</v>
      </c>
      <c r="C2524">
        <v>2522</v>
      </c>
      <c r="D2524" t="s">
        <v>47</v>
      </c>
      <c r="E2524" t="s">
        <v>18</v>
      </c>
      <c r="F2524">
        <v>32</v>
      </c>
      <c r="G2524" t="s">
        <v>29</v>
      </c>
      <c r="H2524" t="s">
        <v>20</v>
      </c>
      <c r="I2524">
        <v>17.3</v>
      </c>
      <c r="J2524" t="s">
        <v>21</v>
      </c>
      <c r="K2524">
        <v>10</v>
      </c>
      <c r="L2524">
        <v>3.33</v>
      </c>
      <c r="M2524" t="s">
        <v>30</v>
      </c>
      <c r="N2524">
        <v>2451.6799999999998</v>
      </c>
      <c r="O2524" s="5">
        <f>(ScoreCard!$E$3-laptop_prices3[[#This Row],[Price ($)]])/ScoreCard!$E$3*ScoreCard!$E$5</f>
        <v>3.8657905158088357</v>
      </c>
      <c r="P2524" s="5">
        <f>laptop_prices3[[#This Row],[RAM (GB)]]/ScoreCard!$F$3*ScoreCard!$F$5</f>
        <v>3.5</v>
      </c>
      <c r="Q2524" s="5">
        <f>laptop_prices3[[#This Row],[Screen Size (inch)]]/ScoreCard!$G$3*ScoreCard!$G$5</f>
        <v>2</v>
      </c>
      <c r="R2524" s="5">
        <f>laptop_prices3[[#This Row],[Battery Life (hours)]]/ScoreCard!$H$3*ScoreCard!$H$5</f>
        <v>5.8333333333333339</v>
      </c>
      <c r="S2524" s="5">
        <f>ScoreCard!$I$3-laptop_prices3[[#This Row],[Weight (kg)]]/ScoreCard!$I$3*ScoreCard!$I$5</f>
        <v>1.5971428571428572</v>
      </c>
      <c r="T2524" s="6" cm="1">
        <f t="array" ref="T2524">_xlfn.IFS(laptop_prices3[[#This Row],[Storage]]="512GB SSD", 512, laptop_prices3[[#This Row],[Storage]] = "1TB SSD", 1000, laptop_prices3[[#This Row],[Storage]] = "2TB SSD", 2000, laptop_prices3[[#This Row],[Storage]]= "256GB SSD", 256, laptop_prices3[[#This Row],[Storage]] = "1TB HDD", 1000*0.7)</f>
        <v>256</v>
      </c>
      <c r="U2524" s="5">
        <f>laptop_prices3[[#This Row],[Storage Raw Value]]/ScoreCard!$J$3*ScoreCard!$J$5</f>
        <v>1.024</v>
      </c>
    </row>
    <row r="2525" spans="2:21" x14ac:dyDescent="0.2">
      <c r="B2525" s="4" cm="1">
        <f t="array" ref="B2525">SUM(laptop_prices3[[#This Row],[RAM Comp]:[Weight Comp]]+laptop_prices3[[#This Row],[Storage Comp]])</f>
        <v>14.909497109826589</v>
      </c>
      <c r="C2525">
        <v>2523</v>
      </c>
      <c r="D2525" t="s">
        <v>23</v>
      </c>
      <c r="E2525" t="s">
        <v>12</v>
      </c>
      <c r="F2525">
        <v>32</v>
      </c>
      <c r="G2525" t="s">
        <v>29</v>
      </c>
      <c r="H2525" t="s">
        <v>14</v>
      </c>
      <c r="I2525">
        <v>14</v>
      </c>
      <c r="J2525" t="s">
        <v>21</v>
      </c>
      <c r="K2525">
        <v>6.3</v>
      </c>
      <c r="L2525">
        <v>2.59</v>
      </c>
      <c r="M2525" t="s">
        <v>16</v>
      </c>
      <c r="N2525">
        <v>1184.72</v>
      </c>
      <c r="O2525" s="5">
        <f>(ScoreCard!$E$3-laptop_prices3[[#This Row],[Price ($)]])/ScoreCard!$E$3*ScoreCard!$E$5</f>
        <v>4.4519184150823294</v>
      </c>
      <c r="P2525" s="5">
        <f>laptop_prices3[[#This Row],[RAM (GB)]]/ScoreCard!$F$3*ScoreCard!$F$5</f>
        <v>3.5</v>
      </c>
      <c r="Q2525" s="5">
        <f>laptop_prices3[[#This Row],[Screen Size (inch)]]/ScoreCard!$G$3*ScoreCard!$G$5</f>
        <v>1.6184971098265895</v>
      </c>
      <c r="R2525" s="5">
        <f>laptop_prices3[[#This Row],[Battery Life (hours)]]/ScoreCard!$H$3*ScoreCard!$H$5</f>
        <v>3.6750000000000003</v>
      </c>
      <c r="S2525" s="5">
        <f>ScoreCard!$I$3-laptop_prices3[[#This Row],[Weight (kg)]]/ScoreCard!$I$3*ScoreCard!$I$5</f>
        <v>2.02</v>
      </c>
      <c r="T2525" s="6" cm="1">
        <f t="array" ref="T2525">_xlfn.IFS(laptop_prices3[[#This Row],[Storage]]="512GB SSD", 512, laptop_prices3[[#This Row],[Storage]] = "1TB SSD", 1000, laptop_prices3[[#This Row],[Storage]] = "2TB SSD", 2000, laptop_prices3[[#This Row],[Storage]]= "256GB SSD", 256, laptop_prices3[[#This Row],[Storage]] = "1TB HDD", 1000*0.7)</f>
        <v>256</v>
      </c>
      <c r="U2525" s="5">
        <f>laptop_prices3[[#This Row],[Storage Raw Value]]/ScoreCard!$J$3*ScoreCard!$J$5</f>
        <v>1.024</v>
      </c>
    </row>
    <row r="2526" spans="2:21" x14ac:dyDescent="0.2">
      <c r="B2526" s="4" cm="1">
        <f t="array" ref="B2526">SUM(laptop_prices3[[#This Row],[RAM Comp]:[Weight Comp]]+laptop_prices3[[#This Row],[Storage Comp]])</f>
        <v>18.032663363611338</v>
      </c>
      <c r="C2526">
        <v>2524</v>
      </c>
      <c r="D2526" t="s">
        <v>11</v>
      </c>
      <c r="E2526" t="s">
        <v>12</v>
      </c>
      <c r="F2526">
        <v>8</v>
      </c>
      <c r="G2526" t="s">
        <v>13</v>
      </c>
      <c r="H2526" t="s">
        <v>14</v>
      </c>
      <c r="I2526">
        <v>16</v>
      </c>
      <c r="J2526" t="s">
        <v>43</v>
      </c>
      <c r="K2526">
        <v>9.5</v>
      </c>
      <c r="L2526">
        <v>3.37</v>
      </c>
      <c r="M2526" t="s">
        <v>30</v>
      </c>
      <c r="N2526">
        <v>1251.1199999999999</v>
      </c>
      <c r="O2526" s="5">
        <f>(ScoreCard!$E$3-laptop_prices3[[#This Row],[Price ($)]])/ScoreCard!$E$3*ScoreCard!$E$5</f>
        <v>4.4212000873436788</v>
      </c>
      <c r="P2526" s="5">
        <f>laptop_prices3[[#This Row],[RAM (GB)]]/ScoreCard!$F$3*ScoreCard!$F$5</f>
        <v>0.875</v>
      </c>
      <c r="Q2526" s="5">
        <f>laptop_prices3[[#This Row],[Screen Size (inch)]]/ScoreCard!$G$3*ScoreCard!$G$5</f>
        <v>1.8497109826589595</v>
      </c>
      <c r="R2526" s="5">
        <f>laptop_prices3[[#This Row],[Battery Life (hours)]]/ScoreCard!$H$3*ScoreCard!$H$5</f>
        <v>5.5416666666666661</v>
      </c>
      <c r="S2526" s="5">
        <f>ScoreCard!$I$3-laptop_prices3[[#This Row],[Weight (kg)]]/ScoreCard!$I$3*ScoreCard!$I$5</f>
        <v>1.5742857142857143</v>
      </c>
      <c r="T2526" s="6" cm="1">
        <f t="array" ref="T2526">_xlfn.IFS(laptop_prices3[[#This Row],[Storage]]="512GB SSD", 512, laptop_prices3[[#This Row],[Storage]] = "1TB SSD", 1000, laptop_prices3[[#This Row],[Storage]] = "2TB SSD", 2000, laptop_prices3[[#This Row],[Storage]]= "256GB SSD", 256, laptop_prices3[[#This Row],[Storage]] = "1TB HDD", 1000*0.7)</f>
        <v>512</v>
      </c>
      <c r="U2526" s="5">
        <f>laptop_prices3[[#This Row],[Storage Raw Value]]/ScoreCard!$J$3*ScoreCard!$J$5</f>
        <v>2.048</v>
      </c>
    </row>
    <row r="2527" spans="2:21" x14ac:dyDescent="0.2">
      <c r="B2527" s="4" cm="1">
        <f t="array" ref="B2527">SUM(laptop_prices3[[#This Row],[RAM Comp]:[Weight Comp]]+laptop_prices3[[#This Row],[Storage Comp]])</f>
        <v>16.655020919350399</v>
      </c>
      <c r="C2527">
        <v>2525</v>
      </c>
      <c r="D2527" t="s">
        <v>17</v>
      </c>
      <c r="E2527" t="s">
        <v>39</v>
      </c>
      <c r="F2527">
        <v>16</v>
      </c>
      <c r="G2527" t="s">
        <v>13</v>
      </c>
      <c r="H2527" t="s">
        <v>35</v>
      </c>
      <c r="I2527">
        <v>14</v>
      </c>
      <c r="J2527" t="s">
        <v>15</v>
      </c>
      <c r="K2527">
        <v>5.3</v>
      </c>
      <c r="L2527">
        <v>2.62</v>
      </c>
      <c r="M2527" t="s">
        <v>22</v>
      </c>
      <c r="N2527">
        <v>2141.79</v>
      </c>
      <c r="O2527" s="5">
        <f>(ScoreCard!$E$3-laptop_prices3[[#This Row],[Price ($)]])/ScoreCard!$E$3*ScoreCard!$E$5</f>
        <v>4.0091535065156165</v>
      </c>
      <c r="P2527" s="5">
        <f>laptop_prices3[[#This Row],[RAM (GB)]]/ScoreCard!$F$3*ScoreCard!$F$5</f>
        <v>1.75</v>
      </c>
      <c r="Q2527" s="5">
        <f>laptop_prices3[[#This Row],[Screen Size (inch)]]/ScoreCard!$G$3*ScoreCard!$G$5</f>
        <v>1.6184971098265895</v>
      </c>
      <c r="R2527" s="5">
        <f>laptop_prices3[[#This Row],[Battery Life (hours)]]/ScoreCard!$H$3*ScoreCard!$H$5</f>
        <v>3.0916666666666668</v>
      </c>
      <c r="S2527" s="5">
        <f>ScoreCard!$I$3-laptop_prices3[[#This Row],[Weight (kg)]]/ScoreCard!$I$3*ScoreCard!$I$5</f>
        <v>2.0028571428571427</v>
      </c>
      <c r="T2527" s="6" cm="1">
        <f t="array" ref="T2527">_xlfn.IFS(laptop_prices3[[#This Row],[Storage]]="512GB SSD", 512, laptop_prices3[[#This Row],[Storage]] = "1TB SSD", 1000, laptop_prices3[[#This Row],[Storage]] = "2TB SSD", 2000, laptop_prices3[[#This Row],[Storage]]= "256GB SSD", 256, laptop_prices3[[#This Row],[Storage]] = "1TB HDD", 1000*0.7)</f>
        <v>512</v>
      </c>
      <c r="U2527" s="5">
        <f>laptop_prices3[[#This Row],[Storage Raw Value]]/ScoreCard!$J$3*ScoreCard!$J$5</f>
        <v>2.048</v>
      </c>
    </row>
    <row r="2528" spans="2:21" x14ac:dyDescent="0.2">
      <c r="B2528" s="4" cm="1">
        <f t="array" ref="B2528">SUM(laptop_prices3[[#This Row],[RAM Comp]:[Weight Comp]]+laptop_prices3[[#This Row],[Storage Comp]])</f>
        <v>24.998349160473438</v>
      </c>
      <c r="C2528">
        <v>2526</v>
      </c>
      <c r="D2528" t="s">
        <v>23</v>
      </c>
      <c r="E2528" t="s">
        <v>12</v>
      </c>
      <c r="F2528">
        <v>4</v>
      </c>
      <c r="G2528" t="s">
        <v>19</v>
      </c>
      <c r="H2528" t="s">
        <v>40</v>
      </c>
      <c r="I2528">
        <v>15.6</v>
      </c>
      <c r="J2528" t="s">
        <v>21</v>
      </c>
      <c r="K2528">
        <v>7.7</v>
      </c>
      <c r="L2528">
        <v>2.16</v>
      </c>
      <c r="M2528" t="s">
        <v>16</v>
      </c>
      <c r="N2528">
        <v>793.48</v>
      </c>
      <c r="O2528" s="5">
        <f>(ScoreCard!$E$3-laptop_prices3[[#This Row],[Price ($)]])/ScoreCard!$E$3*ScoreCard!$E$5</f>
        <v>4.6329159835231328</v>
      </c>
      <c r="P2528" s="5">
        <f>laptop_prices3[[#This Row],[RAM (GB)]]/ScoreCard!$F$3*ScoreCard!$F$5</f>
        <v>0.4375</v>
      </c>
      <c r="Q2528" s="5">
        <f>laptop_prices3[[#This Row],[Screen Size (inch)]]/ScoreCard!$G$3*ScoreCard!$G$5</f>
        <v>1.8034682080924855</v>
      </c>
      <c r="R2528" s="5">
        <f>laptop_prices3[[#This Row],[Battery Life (hours)]]/ScoreCard!$H$3*ScoreCard!$H$5</f>
        <v>4.4916666666666671</v>
      </c>
      <c r="S2528" s="5">
        <f>ScoreCard!$I$3-laptop_prices3[[#This Row],[Weight (kg)]]/ScoreCard!$I$3*ScoreCard!$I$5</f>
        <v>2.2657142857142856</v>
      </c>
      <c r="T2528" s="6" cm="1">
        <f t="array" ref="T2528">_xlfn.IFS(laptop_prices3[[#This Row],[Storage]]="512GB SSD", 512, laptop_prices3[[#This Row],[Storage]] = "1TB SSD", 1000, laptop_prices3[[#This Row],[Storage]] = "2TB SSD", 2000, laptop_prices3[[#This Row],[Storage]]= "256GB SSD", 256, laptop_prices3[[#This Row],[Storage]] = "1TB HDD", 1000*0.7)</f>
        <v>1000</v>
      </c>
      <c r="U2528" s="5">
        <f>laptop_prices3[[#This Row],[Storage Raw Value]]/ScoreCard!$J$3*ScoreCard!$J$5</f>
        <v>4</v>
      </c>
    </row>
    <row r="2529" spans="2:21" x14ac:dyDescent="0.2">
      <c r="B2529" s="4" cm="1">
        <f t="array" ref="B2529">SUM(laptop_prices3[[#This Row],[RAM Comp]:[Weight Comp]]+laptop_prices3[[#This Row],[Storage Comp]])</f>
        <v>47.80352050646848</v>
      </c>
      <c r="C2529">
        <v>2527</v>
      </c>
      <c r="D2529" t="s">
        <v>23</v>
      </c>
      <c r="E2529" t="s">
        <v>31</v>
      </c>
      <c r="F2529">
        <v>64</v>
      </c>
      <c r="G2529" t="s">
        <v>25</v>
      </c>
      <c r="H2529" t="s">
        <v>35</v>
      </c>
      <c r="I2529">
        <v>16</v>
      </c>
      <c r="J2529" t="s">
        <v>27</v>
      </c>
      <c r="K2529">
        <v>7.4</v>
      </c>
      <c r="L2529">
        <v>1.51</v>
      </c>
      <c r="M2529" t="s">
        <v>30</v>
      </c>
      <c r="N2529">
        <v>3622.65</v>
      </c>
      <c r="O2529" s="5">
        <f>(ScoreCard!$E$3-laptop_prices3[[#This Row],[Price ($)]])/ScoreCard!$E$3*ScoreCard!$E$5</f>
        <v>3.3240700303852377</v>
      </c>
      <c r="P2529" s="5">
        <f>laptop_prices3[[#This Row],[RAM (GB)]]/ScoreCard!$F$3*ScoreCard!$F$5</f>
        <v>7</v>
      </c>
      <c r="Q2529" s="5">
        <f>laptop_prices3[[#This Row],[Screen Size (inch)]]/ScoreCard!$G$3*ScoreCard!$G$5</f>
        <v>1.8497109826589595</v>
      </c>
      <c r="R2529" s="5">
        <f>laptop_prices3[[#This Row],[Battery Life (hours)]]/ScoreCard!$H$3*ScoreCard!$H$5</f>
        <v>4.3166666666666664</v>
      </c>
      <c r="S2529" s="5">
        <f>ScoreCard!$I$3-laptop_prices3[[#This Row],[Weight (kg)]]/ScoreCard!$I$3*ScoreCard!$I$5</f>
        <v>2.637142857142857</v>
      </c>
      <c r="T2529" s="6" cm="1">
        <f t="array" ref="T2529">_xlfn.IFS(laptop_prices3[[#This Row],[Storage]]="512GB SSD", 512, laptop_prices3[[#This Row],[Storage]] = "1TB SSD", 1000, laptop_prices3[[#This Row],[Storage]] = "2TB SSD", 2000, laptop_prices3[[#This Row],[Storage]]= "256GB SSD", 256, laptop_prices3[[#This Row],[Storage]] = "1TB HDD", 1000*0.7)</f>
        <v>2000</v>
      </c>
      <c r="U2529" s="5">
        <f>laptop_prices3[[#This Row],[Storage Raw Value]]/ScoreCard!$J$3*ScoreCard!$J$5</f>
        <v>8</v>
      </c>
    </row>
    <row r="2530" spans="2:21" x14ac:dyDescent="0.2">
      <c r="B2530" s="4" cm="1">
        <f t="array" ref="B2530">SUM(laptop_prices3[[#This Row],[RAM Comp]:[Weight Comp]]+laptop_prices3[[#This Row],[Storage Comp]])</f>
        <v>23.17909606385907</v>
      </c>
      <c r="C2530">
        <v>2528</v>
      </c>
      <c r="D2530" t="s">
        <v>34</v>
      </c>
      <c r="E2530" t="s">
        <v>12</v>
      </c>
      <c r="F2530">
        <v>64</v>
      </c>
      <c r="G2530" t="s">
        <v>13</v>
      </c>
      <c r="H2530" t="s">
        <v>35</v>
      </c>
      <c r="I2530">
        <v>13.3</v>
      </c>
      <c r="J2530" t="s">
        <v>43</v>
      </c>
      <c r="K2530">
        <v>6.8</v>
      </c>
      <c r="L2530">
        <v>1.78</v>
      </c>
      <c r="M2530" t="s">
        <v>22</v>
      </c>
      <c r="N2530">
        <v>1905.03</v>
      </c>
      <c r="O2530" s="5">
        <f>(ScoreCard!$E$3-laptop_prices3[[#This Row],[Price ($)]])/ScoreCard!$E$3*ScoreCard!$E$5</f>
        <v>4.1186847004222846</v>
      </c>
      <c r="P2530" s="5">
        <f>laptop_prices3[[#This Row],[RAM (GB)]]/ScoreCard!$F$3*ScoreCard!$F$5</f>
        <v>7</v>
      </c>
      <c r="Q2530" s="5">
        <f>laptop_prices3[[#This Row],[Screen Size (inch)]]/ScoreCard!$G$3*ScoreCard!$G$5</f>
        <v>1.5375722543352601</v>
      </c>
      <c r="R2530" s="5">
        <f>laptop_prices3[[#This Row],[Battery Life (hours)]]/ScoreCard!$H$3*ScoreCard!$H$5</f>
        <v>3.9666666666666668</v>
      </c>
      <c r="S2530" s="5">
        <f>ScoreCard!$I$3-laptop_prices3[[#This Row],[Weight (kg)]]/ScoreCard!$I$3*ScoreCard!$I$5</f>
        <v>2.4828571428571431</v>
      </c>
      <c r="T2530" s="6" cm="1">
        <f t="array" ref="T2530">_xlfn.IFS(laptop_prices3[[#This Row],[Storage]]="512GB SSD", 512, laptop_prices3[[#This Row],[Storage]] = "1TB SSD", 1000, laptop_prices3[[#This Row],[Storage]] = "2TB SSD", 2000, laptop_prices3[[#This Row],[Storage]]= "256GB SSD", 256, laptop_prices3[[#This Row],[Storage]] = "1TB HDD", 1000*0.7)</f>
        <v>512</v>
      </c>
      <c r="U2530" s="5">
        <f>laptop_prices3[[#This Row],[Storage Raw Value]]/ScoreCard!$J$3*ScoreCard!$J$5</f>
        <v>2.048</v>
      </c>
    </row>
    <row r="2531" spans="2:21" x14ac:dyDescent="0.2">
      <c r="B2531" s="4" cm="1">
        <f t="array" ref="B2531">SUM(laptop_prices3[[#This Row],[RAM Comp]:[Weight Comp]]+laptop_prices3[[#This Row],[Storage Comp]])</f>
        <v>21.06523011285439</v>
      </c>
      <c r="C2531">
        <v>2529</v>
      </c>
      <c r="D2531" t="s">
        <v>34</v>
      </c>
      <c r="E2531" t="s">
        <v>12</v>
      </c>
      <c r="F2531">
        <v>32</v>
      </c>
      <c r="G2531" t="s">
        <v>13</v>
      </c>
      <c r="H2531" t="s">
        <v>26</v>
      </c>
      <c r="I2531">
        <v>15.6</v>
      </c>
      <c r="J2531" t="s">
        <v>15</v>
      </c>
      <c r="K2531">
        <v>9.6999999999999993</v>
      </c>
      <c r="L2531">
        <v>2.78</v>
      </c>
      <c r="M2531" t="s">
        <v>46</v>
      </c>
      <c r="N2531">
        <v>1917.81</v>
      </c>
      <c r="O2531" s="5">
        <f>(ScoreCard!$E$3-laptop_prices3[[#This Row],[Price ($)]])/ScoreCard!$E$3*ScoreCard!$E$5</f>
        <v>4.1127723475834301</v>
      </c>
      <c r="P2531" s="5">
        <f>laptop_prices3[[#This Row],[RAM (GB)]]/ScoreCard!$F$3*ScoreCard!$F$5</f>
        <v>3.5</v>
      </c>
      <c r="Q2531" s="5">
        <f>laptop_prices3[[#This Row],[Screen Size (inch)]]/ScoreCard!$G$3*ScoreCard!$G$5</f>
        <v>1.8034682080924855</v>
      </c>
      <c r="R2531" s="5">
        <f>laptop_prices3[[#This Row],[Battery Life (hours)]]/ScoreCard!$H$3*ScoreCard!$H$5</f>
        <v>5.6583333333333323</v>
      </c>
      <c r="S2531" s="5">
        <f>ScoreCard!$I$3-laptop_prices3[[#This Row],[Weight (kg)]]/ScoreCard!$I$3*ScoreCard!$I$5</f>
        <v>1.9114285714285715</v>
      </c>
      <c r="T2531" s="6" cm="1">
        <f t="array" ref="T2531">_xlfn.IFS(laptop_prices3[[#This Row],[Storage]]="512GB SSD", 512, laptop_prices3[[#This Row],[Storage]] = "1TB SSD", 1000, laptop_prices3[[#This Row],[Storage]] = "2TB SSD", 2000, laptop_prices3[[#This Row],[Storage]]= "256GB SSD", 256, laptop_prices3[[#This Row],[Storage]] = "1TB HDD", 1000*0.7)</f>
        <v>512</v>
      </c>
      <c r="U2531" s="5">
        <f>laptop_prices3[[#This Row],[Storage Raw Value]]/ScoreCard!$J$3*ScoreCard!$J$5</f>
        <v>2.048</v>
      </c>
    </row>
    <row r="2532" spans="2:21" x14ac:dyDescent="0.2">
      <c r="B2532" s="4" cm="1">
        <f t="array" ref="B2532">SUM(laptop_prices3[[#This Row],[RAM Comp]:[Weight Comp]]+laptop_prices3[[#This Row],[Storage Comp]])</f>
        <v>21.254944398568675</v>
      </c>
      <c r="C2532">
        <v>2530</v>
      </c>
      <c r="D2532" t="s">
        <v>45</v>
      </c>
      <c r="E2532" t="s">
        <v>41</v>
      </c>
      <c r="F2532">
        <v>64</v>
      </c>
      <c r="G2532" t="s">
        <v>29</v>
      </c>
      <c r="H2532" t="s">
        <v>26</v>
      </c>
      <c r="I2532">
        <v>15.6</v>
      </c>
      <c r="J2532" t="s">
        <v>43</v>
      </c>
      <c r="K2532">
        <v>10.9</v>
      </c>
      <c r="L2532">
        <v>2.63</v>
      </c>
      <c r="M2532" t="s">
        <v>22</v>
      </c>
      <c r="N2532">
        <v>4246.76</v>
      </c>
      <c r="O2532" s="5">
        <f>(ScoreCard!$E$3-laptop_prices3[[#This Row],[Price ($)]])/ScoreCard!$E$3*ScoreCard!$E$5</f>
        <v>3.0353408809128153</v>
      </c>
      <c r="P2532" s="5">
        <f>laptop_prices3[[#This Row],[RAM (GB)]]/ScoreCard!$F$3*ScoreCard!$F$5</f>
        <v>7</v>
      </c>
      <c r="Q2532" s="5">
        <f>laptop_prices3[[#This Row],[Screen Size (inch)]]/ScoreCard!$G$3*ScoreCard!$G$5</f>
        <v>1.8034682080924855</v>
      </c>
      <c r="R2532" s="5">
        <f>laptop_prices3[[#This Row],[Battery Life (hours)]]/ScoreCard!$H$3*ScoreCard!$H$5</f>
        <v>6.3583333333333334</v>
      </c>
      <c r="S2532" s="5">
        <f>ScoreCard!$I$3-laptop_prices3[[#This Row],[Weight (kg)]]/ScoreCard!$I$3*ScoreCard!$I$5</f>
        <v>1.9971428571428571</v>
      </c>
      <c r="T2532" s="6" cm="1">
        <f t="array" ref="T2532">_xlfn.IFS(laptop_prices3[[#This Row],[Storage]]="512GB SSD", 512, laptop_prices3[[#This Row],[Storage]] = "1TB SSD", 1000, laptop_prices3[[#This Row],[Storage]] = "2TB SSD", 2000, laptop_prices3[[#This Row],[Storage]]= "256GB SSD", 256, laptop_prices3[[#This Row],[Storage]] = "1TB HDD", 1000*0.7)</f>
        <v>256</v>
      </c>
      <c r="U2532" s="5">
        <f>laptop_prices3[[#This Row],[Storage Raw Value]]/ScoreCard!$J$3*ScoreCard!$J$5</f>
        <v>1.024</v>
      </c>
    </row>
    <row r="2533" spans="2:21" x14ac:dyDescent="0.2">
      <c r="B2533" s="4" cm="1">
        <f t="array" ref="B2533">SUM(laptop_prices3[[#This Row],[RAM Comp]:[Weight Comp]]+laptop_prices3[[#This Row],[Storage Comp]])</f>
        <v>16.652615744563722</v>
      </c>
      <c r="C2533">
        <v>2531</v>
      </c>
      <c r="D2533" t="s">
        <v>17</v>
      </c>
      <c r="E2533" t="s">
        <v>18</v>
      </c>
      <c r="F2533">
        <v>32</v>
      </c>
      <c r="G2533" t="s">
        <v>29</v>
      </c>
      <c r="H2533" t="s">
        <v>14</v>
      </c>
      <c r="I2533">
        <v>16</v>
      </c>
      <c r="J2533" t="s">
        <v>21</v>
      </c>
      <c r="K2533">
        <v>8.5</v>
      </c>
      <c r="L2533">
        <v>2.19</v>
      </c>
      <c r="M2533" t="s">
        <v>30</v>
      </c>
      <c r="N2533">
        <v>2662.4</v>
      </c>
      <c r="O2533" s="5">
        <f>(ScoreCard!$E$3-laptop_prices3[[#This Row],[Price ($)]])/ScoreCard!$E$3*ScoreCard!$E$5</f>
        <v>3.7683060877803976</v>
      </c>
      <c r="P2533" s="5">
        <f>laptop_prices3[[#This Row],[RAM (GB)]]/ScoreCard!$F$3*ScoreCard!$F$5</f>
        <v>3.5</v>
      </c>
      <c r="Q2533" s="5">
        <f>laptop_prices3[[#This Row],[Screen Size (inch)]]/ScoreCard!$G$3*ScoreCard!$G$5</f>
        <v>1.8497109826589595</v>
      </c>
      <c r="R2533" s="5">
        <f>laptop_prices3[[#This Row],[Battery Life (hours)]]/ScoreCard!$H$3*ScoreCard!$H$5</f>
        <v>4.9583333333333339</v>
      </c>
      <c r="S2533" s="5">
        <f>ScoreCard!$I$3-laptop_prices3[[#This Row],[Weight (kg)]]/ScoreCard!$I$3*ScoreCard!$I$5</f>
        <v>2.2485714285714287</v>
      </c>
      <c r="T2533" s="6" cm="1">
        <f t="array" ref="T2533">_xlfn.IFS(laptop_prices3[[#This Row],[Storage]]="512GB SSD", 512, laptop_prices3[[#This Row],[Storage]] = "1TB SSD", 1000, laptop_prices3[[#This Row],[Storage]] = "2TB SSD", 2000, laptop_prices3[[#This Row],[Storage]]= "256GB SSD", 256, laptop_prices3[[#This Row],[Storage]] = "1TB HDD", 1000*0.7)</f>
        <v>256</v>
      </c>
      <c r="U2533" s="5">
        <f>laptop_prices3[[#This Row],[Storage Raw Value]]/ScoreCard!$J$3*ScoreCard!$J$5</f>
        <v>1.024</v>
      </c>
    </row>
    <row r="2534" spans="2:21" x14ac:dyDescent="0.2">
      <c r="B2534" s="4" cm="1">
        <f t="array" ref="B2534">SUM(laptop_prices3[[#This Row],[RAM Comp]:[Weight Comp]]+laptop_prices3[[#This Row],[Storage Comp]])</f>
        <v>12.432682493806771</v>
      </c>
      <c r="C2534">
        <v>2532</v>
      </c>
      <c r="D2534" t="s">
        <v>23</v>
      </c>
      <c r="E2534" t="s">
        <v>31</v>
      </c>
      <c r="F2534">
        <v>4</v>
      </c>
      <c r="G2534" t="s">
        <v>29</v>
      </c>
      <c r="H2534" t="s">
        <v>32</v>
      </c>
      <c r="I2534">
        <v>15.6</v>
      </c>
      <c r="J2534" t="s">
        <v>15</v>
      </c>
      <c r="K2534">
        <v>7.8</v>
      </c>
      <c r="L2534">
        <v>3.42</v>
      </c>
      <c r="M2534" t="s">
        <v>16</v>
      </c>
      <c r="N2534">
        <v>1015.53</v>
      </c>
      <c r="O2534" s="5">
        <f>(ScoreCard!$E$3-laptop_prices3[[#This Row],[Price ($)]])/ScoreCard!$E$3*ScoreCard!$E$5</f>
        <v>4.5301900095115784</v>
      </c>
      <c r="P2534" s="5">
        <f>laptop_prices3[[#This Row],[RAM (GB)]]/ScoreCard!$F$3*ScoreCard!$F$5</f>
        <v>0.4375</v>
      </c>
      <c r="Q2534" s="5">
        <f>laptop_prices3[[#This Row],[Screen Size (inch)]]/ScoreCard!$G$3*ScoreCard!$G$5</f>
        <v>1.8034682080924855</v>
      </c>
      <c r="R2534" s="5">
        <f>laptop_prices3[[#This Row],[Battery Life (hours)]]/ScoreCard!$H$3*ScoreCard!$H$5</f>
        <v>4.55</v>
      </c>
      <c r="S2534" s="5">
        <f>ScoreCard!$I$3-laptop_prices3[[#This Row],[Weight (kg)]]/ScoreCard!$I$3*ScoreCard!$I$5</f>
        <v>1.5457142857142858</v>
      </c>
      <c r="T2534" s="6" cm="1">
        <f t="array" ref="T2534">_xlfn.IFS(laptop_prices3[[#This Row],[Storage]]="512GB SSD", 512, laptop_prices3[[#This Row],[Storage]] = "1TB SSD", 1000, laptop_prices3[[#This Row],[Storage]] = "2TB SSD", 2000, laptop_prices3[[#This Row],[Storage]]= "256GB SSD", 256, laptop_prices3[[#This Row],[Storage]] = "1TB HDD", 1000*0.7)</f>
        <v>256</v>
      </c>
      <c r="U2534" s="5">
        <f>laptop_prices3[[#This Row],[Storage Raw Value]]/ScoreCard!$J$3*ScoreCard!$J$5</f>
        <v>1.024</v>
      </c>
    </row>
    <row r="2535" spans="2:21" x14ac:dyDescent="0.2">
      <c r="B2535" s="4" cm="1">
        <f t="array" ref="B2535">SUM(laptop_prices3[[#This Row],[RAM Comp]:[Weight Comp]]+laptop_prices3[[#This Row],[Storage Comp]])</f>
        <v>17.69671511147812</v>
      </c>
      <c r="C2535">
        <v>2533</v>
      </c>
      <c r="D2535" t="s">
        <v>36</v>
      </c>
      <c r="E2535" t="s">
        <v>39</v>
      </c>
      <c r="F2535">
        <v>8</v>
      </c>
      <c r="G2535" t="s">
        <v>13</v>
      </c>
      <c r="H2535" t="s">
        <v>32</v>
      </c>
      <c r="I2535">
        <v>13.3</v>
      </c>
      <c r="J2535" t="s">
        <v>15</v>
      </c>
      <c r="K2535">
        <v>7.5</v>
      </c>
      <c r="L2535">
        <v>1.37</v>
      </c>
      <c r="M2535" t="s">
        <v>46</v>
      </c>
      <c r="N2535">
        <v>1361.31</v>
      </c>
      <c r="O2535" s="5">
        <f>(ScoreCard!$E$3-laptop_prices3[[#This Row],[Price ($)]])/ScoreCard!$E$3*ScoreCard!$E$5</f>
        <v>4.3702233925617238</v>
      </c>
      <c r="P2535" s="5">
        <f>laptop_prices3[[#This Row],[RAM (GB)]]/ScoreCard!$F$3*ScoreCard!$F$5</f>
        <v>0.875</v>
      </c>
      <c r="Q2535" s="5">
        <f>laptop_prices3[[#This Row],[Screen Size (inch)]]/ScoreCard!$G$3*ScoreCard!$G$5</f>
        <v>1.5375722543352601</v>
      </c>
      <c r="R2535" s="5">
        <f>laptop_prices3[[#This Row],[Battery Life (hours)]]/ScoreCard!$H$3*ScoreCard!$H$5</f>
        <v>4.375</v>
      </c>
      <c r="S2535" s="5">
        <f>ScoreCard!$I$3-laptop_prices3[[#This Row],[Weight (kg)]]/ScoreCard!$I$3*ScoreCard!$I$5</f>
        <v>2.7171428571428571</v>
      </c>
      <c r="T2535" s="6" cm="1">
        <f t="array" ref="T2535">_xlfn.IFS(laptop_prices3[[#This Row],[Storage]]="512GB SSD", 512, laptop_prices3[[#This Row],[Storage]] = "1TB SSD", 1000, laptop_prices3[[#This Row],[Storage]] = "2TB SSD", 2000, laptop_prices3[[#This Row],[Storage]]= "256GB SSD", 256, laptop_prices3[[#This Row],[Storage]] = "1TB HDD", 1000*0.7)</f>
        <v>512</v>
      </c>
      <c r="U2535" s="5">
        <f>laptop_prices3[[#This Row],[Storage Raw Value]]/ScoreCard!$J$3*ScoreCard!$J$5</f>
        <v>2.048</v>
      </c>
    </row>
    <row r="2536" spans="2:21" x14ac:dyDescent="0.2">
      <c r="B2536" s="4" cm="1">
        <f t="array" ref="B2536">SUM(laptop_prices3[[#This Row],[RAM Comp]:[Weight Comp]]+laptop_prices3[[#This Row],[Storage Comp]])</f>
        <v>45.825476190476188</v>
      </c>
      <c r="C2536">
        <v>2534</v>
      </c>
      <c r="D2536" t="s">
        <v>36</v>
      </c>
      <c r="E2536" t="s">
        <v>37</v>
      </c>
      <c r="F2536">
        <v>32</v>
      </c>
      <c r="G2536" t="s">
        <v>25</v>
      </c>
      <c r="H2536" t="s">
        <v>40</v>
      </c>
      <c r="I2536">
        <v>17.3</v>
      </c>
      <c r="J2536" t="s">
        <v>15</v>
      </c>
      <c r="K2536">
        <v>10.3</v>
      </c>
      <c r="L2536">
        <v>2.0699999999999998</v>
      </c>
      <c r="M2536" t="s">
        <v>30</v>
      </c>
      <c r="N2536">
        <v>3681.85</v>
      </c>
      <c r="O2536" s="5">
        <f>(ScoreCard!$E$3-laptop_prices3[[#This Row],[Price ($)]])/ScoreCard!$E$3*ScoreCard!$E$5</f>
        <v>3.2966826056543925</v>
      </c>
      <c r="P2536" s="5">
        <f>laptop_prices3[[#This Row],[RAM (GB)]]/ScoreCard!$F$3*ScoreCard!$F$5</f>
        <v>3.5</v>
      </c>
      <c r="Q2536" s="5">
        <f>laptop_prices3[[#This Row],[Screen Size (inch)]]/ScoreCard!$G$3*ScoreCard!$G$5</f>
        <v>2</v>
      </c>
      <c r="R2536" s="5">
        <f>laptop_prices3[[#This Row],[Battery Life (hours)]]/ScoreCard!$H$3*ScoreCard!$H$5</f>
        <v>6.0083333333333337</v>
      </c>
      <c r="S2536" s="5">
        <f>ScoreCard!$I$3-laptop_prices3[[#This Row],[Weight (kg)]]/ScoreCard!$I$3*ScoreCard!$I$5</f>
        <v>2.3171428571428572</v>
      </c>
      <c r="T2536" s="6" cm="1">
        <f t="array" ref="T2536">_xlfn.IFS(laptop_prices3[[#This Row],[Storage]]="512GB SSD", 512, laptop_prices3[[#This Row],[Storage]] = "1TB SSD", 1000, laptop_prices3[[#This Row],[Storage]] = "2TB SSD", 2000, laptop_prices3[[#This Row],[Storage]]= "256GB SSD", 256, laptop_prices3[[#This Row],[Storage]] = "1TB HDD", 1000*0.7)</f>
        <v>2000</v>
      </c>
      <c r="U2536" s="5">
        <f>laptop_prices3[[#This Row],[Storage Raw Value]]/ScoreCard!$J$3*ScoreCard!$J$5</f>
        <v>8</v>
      </c>
    </row>
    <row r="2537" spans="2:21" x14ac:dyDescent="0.2">
      <c r="B2537" s="4" cm="1">
        <f t="array" ref="B2537">SUM(laptop_prices3[[#This Row],[RAM Comp]:[Weight Comp]]+laptop_prices3[[#This Row],[Storage Comp]])</f>
        <v>16.067425268373245</v>
      </c>
      <c r="C2537">
        <v>2535</v>
      </c>
      <c r="D2537" t="s">
        <v>45</v>
      </c>
      <c r="E2537" t="s">
        <v>12</v>
      </c>
      <c r="F2537">
        <v>8</v>
      </c>
      <c r="G2537" t="s">
        <v>13</v>
      </c>
      <c r="H2537" t="s">
        <v>14</v>
      </c>
      <c r="I2537">
        <v>16</v>
      </c>
      <c r="J2537" t="s">
        <v>43</v>
      </c>
      <c r="K2537">
        <v>5.7</v>
      </c>
      <c r="L2537">
        <v>2.93</v>
      </c>
      <c r="M2537" t="s">
        <v>46</v>
      </c>
      <c r="N2537">
        <v>929.34</v>
      </c>
      <c r="O2537" s="5">
        <f>(ScoreCard!$E$3-laptop_prices3[[#This Row],[Price ($)]])/ScoreCard!$E$3*ScoreCard!$E$5</f>
        <v>4.5700636942675157</v>
      </c>
      <c r="P2537" s="5">
        <f>laptop_prices3[[#This Row],[RAM (GB)]]/ScoreCard!$F$3*ScoreCard!$F$5</f>
        <v>0.875</v>
      </c>
      <c r="Q2537" s="5">
        <f>laptop_prices3[[#This Row],[Screen Size (inch)]]/ScoreCard!$G$3*ScoreCard!$G$5</f>
        <v>1.8497109826589595</v>
      </c>
      <c r="R2537" s="5">
        <f>laptop_prices3[[#This Row],[Battery Life (hours)]]/ScoreCard!$H$3*ScoreCard!$H$5</f>
        <v>3.3250000000000002</v>
      </c>
      <c r="S2537" s="5">
        <f>ScoreCard!$I$3-laptop_prices3[[#This Row],[Weight (kg)]]/ScoreCard!$I$3*ScoreCard!$I$5</f>
        <v>1.8257142857142856</v>
      </c>
      <c r="T2537" s="6" cm="1">
        <f t="array" ref="T2537">_xlfn.IFS(laptop_prices3[[#This Row],[Storage]]="512GB SSD", 512, laptop_prices3[[#This Row],[Storage]] = "1TB SSD", 1000, laptop_prices3[[#This Row],[Storage]] = "2TB SSD", 2000, laptop_prices3[[#This Row],[Storage]]= "256GB SSD", 256, laptop_prices3[[#This Row],[Storage]] = "1TB HDD", 1000*0.7)</f>
        <v>512</v>
      </c>
      <c r="U2537" s="5">
        <f>laptop_prices3[[#This Row],[Storage Raw Value]]/ScoreCard!$J$3*ScoreCard!$J$5</f>
        <v>2.048</v>
      </c>
    </row>
    <row r="2538" spans="2:21" x14ac:dyDescent="0.2">
      <c r="B2538" s="4" cm="1">
        <f t="array" ref="B2538">SUM(laptop_prices3[[#This Row],[RAM Comp]:[Weight Comp]]+laptop_prices3[[#This Row],[Storage Comp]])</f>
        <v>17.119425681255162</v>
      </c>
      <c r="C2538">
        <v>2536</v>
      </c>
      <c r="D2538" t="s">
        <v>38</v>
      </c>
      <c r="E2538" t="s">
        <v>12</v>
      </c>
      <c r="F2538">
        <v>4</v>
      </c>
      <c r="G2538" t="s">
        <v>13</v>
      </c>
      <c r="H2538" t="s">
        <v>26</v>
      </c>
      <c r="I2538">
        <v>14</v>
      </c>
      <c r="J2538" t="s">
        <v>21</v>
      </c>
      <c r="K2538">
        <v>7.2</v>
      </c>
      <c r="L2538">
        <v>1.45</v>
      </c>
      <c r="M2538" t="s">
        <v>22</v>
      </c>
      <c r="N2538">
        <v>704.65</v>
      </c>
      <c r="O2538" s="5">
        <f>(ScoreCard!$E$3-laptop_prices3[[#This Row],[Price ($)]])/ScoreCard!$E$3*ScoreCard!$E$5</f>
        <v>4.6740109993819328</v>
      </c>
      <c r="P2538" s="5">
        <f>laptop_prices3[[#This Row],[RAM (GB)]]/ScoreCard!$F$3*ScoreCard!$F$5</f>
        <v>0.4375</v>
      </c>
      <c r="Q2538" s="5">
        <f>laptop_prices3[[#This Row],[Screen Size (inch)]]/ScoreCard!$G$3*ScoreCard!$G$5</f>
        <v>1.6184971098265895</v>
      </c>
      <c r="R2538" s="5">
        <f>laptop_prices3[[#This Row],[Battery Life (hours)]]/ScoreCard!$H$3*ScoreCard!$H$5</f>
        <v>4.2</v>
      </c>
      <c r="S2538" s="5">
        <f>ScoreCard!$I$3-laptop_prices3[[#This Row],[Weight (kg)]]/ScoreCard!$I$3*ScoreCard!$I$5</f>
        <v>2.6714285714285717</v>
      </c>
      <c r="T2538" s="6" cm="1">
        <f t="array" ref="T2538">_xlfn.IFS(laptop_prices3[[#This Row],[Storage]]="512GB SSD", 512, laptop_prices3[[#This Row],[Storage]] = "1TB SSD", 1000, laptop_prices3[[#This Row],[Storage]] = "2TB SSD", 2000, laptop_prices3[[#This Row],[Storage]]= "256GB SSD", 256, laptop_prices3[[#This Row],[Storage]] = "1TB HDD", 1000*0.7)</f>
        <v>512</v>
      </c>
      <c r="U2538" s="5">
        <f>laptop_prices3[[#This Row],[Storage Raw Value]]/ScoreCard!$J$3*ScoreCard!$J$5</f>
        <v>2.048</v>
      </c>
    </row>
    <row r="2539" spans="2:21" x14ac:dyDescent="0.2">
      <c r="B2539" s="4" cm="1">
        <f t="array" ref="B2539">SUM(laptop_prices3[[#This Row],[RAM Comp]:[Weight Comp]]+laptop_prices3[[#This Row],[Storage Comp]])</f>
        <v>10.408453206716212</v>
      </c>
      <c r="C2539">
        <v>2537</v>
      </c>
      <c r="D2539" t="s">
        <v>36</v>
      </c>
      <c r="E2539" t="s">
        <v>12</v>
      </c>
      <c r="F2539">
        <v>4</v>
      </c>
      <c r="G2539" t="s">
        <v>29</v>
      </c>
      <c r="H2539" t="s">
        <v>20</v>
      </c>
      <c r="I2539">
        <v>13.3</v>
      </c>
      <c r="J2539" t="s">
        <v>21</v>
      </c>
      <c r="K2539">
        <v>4.0999999999999996</v>
      </c>
      <c r="L2539">
        <v>2.72</v>
      </c>
      <c r="M2539" t="s">
        <v>30</v>
      </c>
      <c r="N2539">
        <v>794.17</v>
      </c>
      <c r="O2539" s="5">
        <f>(ScoreCard!$E$3-laptop_prices3[[#This Row],[Price ($)]])/ScoreCard!$E$3*ScoreCard!$E$5</f>
        <v>4.6325967719848844</v>
      </c>
      <c r="P2539" s="5">
        <f>laptop_prices3[[#This Row],[RAM (GB)]]/ScoreCard!$F$3*ScoreCard!$F$5</f>
        <v>0.4375</v>
      </c>
      <c r="Q2539" s="5">
        <f>laptop_prices3[[#This Row],[Screen Size (inch)]]/ScoreCard!$G$3*ScoreCard!$G$5</f>
        <v>1.5375722543352601</v>
      </c>
      <c r="R2539" s="5">
        <f>laptop_prices3[[#This Row],[Battery Life (hours)]]/ScoreCard!$H$3*ScoreCard!$H$5</f>
        <v>2.3916666666666662</v>
      </c>
      <c r="S2539" s="5">
        <f>ScoreCard!$I$3-laptop_prices3[[#This Row],[Weight (kg)]]/ScoreCard!$I$3*ScoreCard!$I$5</f>
        <v>1.9457142857142855</v>
      </c>
      <c r="T2539" s="6" cm="1">
        <f t="array" ref="T2539">_xlfn.IFS(laptop_prices3[[#This Row],[Storage]]="512GB SSD", 512, laptop_prices3[[#This Row],[Storage]] = "1TB SSD", 1000, laptop_prices3[[#This Row],[Storage]] = "2TB SSD", 2000, laptop_prices3[[#This Row],[Storage]]= "256GB SSD", 256, laptop_prices3[[#This Row],[Storage]] = "1TB HDD", 1000*0.7)</f>
        <v>256</v>
      </c>
      <c r="U2539" s="5">
        <f>laptop_prices3[[#This Row],[Storage Raw Value]]/ScoreCard!$J$3*ScoreCard!$J$5</f>
        <v>1.024</v>
      </c>
    </row>
    <row r="2540" spans="2:21" x14ac:dyDescent="0.2">
      <c r="B2540" s="4" cm="1">
        <f t="array" ref="B2540">SUM(laptop_prices3[[#This Row],[RAM Comp]:[Weight Comp]]+laptop_prices3[[#This Row],[Storage Comp]])</f>
        <v>41.55084916047344</v>
      </c>
      <c r="C2540">
        <v>2538</v>
      </c>
      <c r="D2540" t="s">
        <v>28</v>
      </c>
      <c r="E2540" t="s">
        <v>48</v>
      </c>
      <c r="F2540">
        <v>16</v>
      </c>
      <c r="G2540" t="s">
        <v>25</v>
      </c>
      <c r="H2540" t="s">
        <v>40</v>
      </c>
      <c r="I2540">
        <v>15.6</v>
      </c>
      <c r="J2540" t="s">
        <v>21</v>
      </c>
      <c r="K2540">
        <v>7.7</v>
      </c>
      <c r="L2540">
        <v>3.49</v>
      </c>
      <c r="M2540" t="s">
        <v>22</v>
      </c>
      <c r="N2540">
        <v>1407.23</v>
      </c>
      <c r="O2540" s="5">
        <f>(ScoreCard!$E$3-laptop_prices3[[#This Row],[Price ($)]])/ScoreCard!$E$3*ScoreCard!$E$5</f>
        <v>4.348979633378609</v>
      </c>
      <c r="P2540" s="5">
        <f>laptop_prices3[[#This Row],[RAM (GB)]]/ScoreCard!$F$3*ScoreCard!$F$5</f>
        <v>1.75</v>
      </c>
      <c r="Q2540" s="5">
        <f>laptop_prices3[[#This Row],[Screen Size (inch)]]/ScoreCard!$G$3*ScoreCard!$G$5</f>
        <v>1.8034682080924855</v>
      </c>
      <c r="R2540" s="5">
        <f>laptop_prices3[[#This Row],[Battery Life (hours)]]/ScoreCard!$H$3*ScoreCard!$H$5</f>
        <v>4.4916666666666671</v>
      </c>
      <c r="S2540" s="5">
        <f>ScoreCard!$I$3-laptop_prices3[[#This Row],[Weight (kg)]]/ScoreCard!$I$3*ScoreCard!$I$5</f>
        <v>1.5057142857142856</v>
      </c>
      <c r="T2540" s="6" cm="1">
        <f t="array" ref="T2540">_xlfn.IFS(laptop_prices3[[#This Row],[Storage]]="512GB SSD", 512, laptop_prices3[[#This Row],[Storage]] = "1TB SSD", 1000, laptop_prices3[[#This Row],[Storage]] = "2TB SSD", 2000, laptop_prices3[[#This Row],[Storage]]= "256GB SSD", 256, laptop_prices3[[#This Row],[Storage]] = "1TB HDD", 1000*0.7)</f>
        <v>2000</v>
      </c>
      <c r="U2540" s="5">
        <f>laptop_prices3[[#This Row],[Storage Raw Value]]/ScoreCard!$J$3*ScoreCard!$J$5</f>
        <v>8</v>
      </c>
    </row>
    <row r="2541" spans="2:21" x14ac:dyDescent="0.2">
      <c r="B2541" s="4" cm="1">
        <f t="array" ref="B2541">SUM(laptop_prices3[[#This Row],[RAM Comp]:[Weight Comp]]+laptop_prices3[[#This Row],[Storage Comp]])</f>
        <v>26.42992568125516</v>
      </c>
      <c r="C2541">
        <v>2539</v>
      </c>
      <c r="D2541" t="s">
        <v>11</v>
      </c>
      <c r="E2541" t="s">
        <v>48</v>
      </c>
      <c r="F2541">
        <v>64</v>
      </c>
      <c r="G2541" t="s">
        <v>42</v>
      </c>
      <c r="H2541" t="s">
        <v>20</v>
      </c>
      <c r="I2541">
        <v>14</v>
      </c>
      <c r="J2541" t="s">
        <v>21</v>
      </c>
      <c r="K2541">
        <v>8.4</v>
      </c>
      <c r="L2541">
        <v>3.13</v>
      </c>
      <c r="M2541" t="s">
        <v>22</v>
      </c>
      <c r="N2541">
        <v>3065.64</v>
      </c>
      <c r="O2541" s="5">
        <f>(ScoreCard!$E$3-laptop_prices3[[#This Row],[Price ($)]])/ScoreCard!$E$3*ScoreCard!$E$5</f>
        <v>3.581757014326584</v>
      </c>
      <c r="P2541" s="5">
        <f>laptop_prices3[[#This Row],[RAM (GB)]]/ScoreCard!$F$3*ScoreCard!$F$5</f>
        <v>7</v>
      </c>
      <c r="Q2541" s="5">
        <f>laptop_prices3[[#This Row],[Screen Size (inch)]]/ScoreCard!$G$3*ScoreCard!$G$5</f>
        <v>1.6184971098265895</v>
      </c>
      <c r="R2541" s="5">
        <f>laptop_prices3[[#This Row],[Battery Life (hours)]]/ScoreCard!$H$3*ScoreCard!$H$5</f>
        <v>4.9000000000000004</v>
      </c>
      <c r="S2541" s="5">
        <f>ScoreCard!$I$3-laptop_prices3[[#This Row],[Weight (kg)]]/ScoreCard!$I$3*ScoreCard!$I$5</f>
        <v>1.7114285714285715</v>
      </c>
      <c r="T2541" s="6" cm="1">
        <f t="array" ref="T2541">_xlfn.IFS(laptop_prices3[[#This Row],[Storage]]="512GB SSD", 512, laptop_prices3[[#This Row],[Storage]] = "1TB SSD", 1000, laptop_prices3[[#This Row],[Storage]] = "2TB SSD", 2000, laptop_prices3[[#This Row],[Storage]]= "256GB SSD", 256, laptop_prices3[[#This Row],[Storage]] = "1TB HDD", 1000*0.7)</f>
        <v>700</v>
      </c>
      <c r="U2541" s="5">
        <f>laptop_prices3[[#This Row],[Storage Raw Value]]/ScoreCard!$J$3*ScoreCard!$J$5</f>
        <v>2.8</v>
      </c>
    </row>
    <row r="2542" spans="2:21" x14ac:dyDescent="0.2">
      <c r="B2542" s="4" cm="1">
        <f t="array" ref="B2542">SUM(laptop_prices3[[#This Row],[RAM Comp]:[Weight Comp]]+laptop_prices3[[#This Row],[Storage Comp]])</f>
        <v>24.16870630333058</v>
      </c>
      <c r="C2542">
        <v>2540</v>
      </c>
      <c r="D2542" t="s">
        <v>33</v>
      </c>
      <c r="E2542" t="s">
        <v>39</v>
      </c>
      <c r="F2542">
        <v>8</v>
      </c>
      <c r="G2542" t="s">
        <v>19</v>
      </c>
      <c r="H2542" t="s">
        <v>14</v>
      </c>
      <c r="I2542">
        <v>15.6</v>
      </c>
      <c r="J2542" t="s">
        <v>15</v>
      </c>
      <c r="K2542">
        <v>5.9</v>
      </c>
      <c r="L2542">
        <v>2.54</v>
      </c>
      <c r="M2542" t="s">
        <v>16</v>
      </c>
      <c r="N2542">
        <v>1326.34</v>
      </c>
      <c r="O2542" s="5">
        <f>(ScoreCard!$E$3-laptop_prices3[[#This Row],[Price ($)]])/ScoreCard!$E$3*ScoreCard!$E$5</f>
        <v>4.386401403420467</v>
      </c>
      <c r="P2542" s="5">
        <f>laptop_prices3[[#This Row],[RAM (GB)]]/ScoreCard!$F$3*ScoreCard!$F$5</f>
        <v>0.875</v>
      </c>
      <c r="Q2542" s="5">
        <f>laptop_prices3[[#This Row],[Screen Size (inch)]]/ScoreCard!$G$3*ScoreCard!$G$5</f>
        <v>1.8034682080924855</v>
      </c>
      <c r="R2542" s="5">
        <f>laptop_prices3[[#This Row],[Battery Life (hours)]]/ScoreCard!$H$3*ScoreCard!$H$5</f>
        <v>3.4416666666666669</v>
      </c>
      <c r="S2542" s="5">
        <f>ScoreCard!$I$3-laptop_prices3[[#This Row],[Weight (kg)]]/ScoreCard!$I$3*ScoreCard!$I$5</f>
        <v>2.0485714285714285</v>
      </c>
      <c r="T2542" s="6" cm="1">
        <f t="array" ref="T2542">_xlfn.IFS(laptop_prices3[[#This Row],[Storage]]="512GB SSD", 512, laptop_prices3[[#This Row],[Storage]] = "1TB SSD", 1000, laptop_prices3[[#This Row],[Storage]] = "2TB SSD", 2000, laptop_prices3[[#This Row],[Storage]]= "256GB SSD", 256, laptop_prices3[[#This Row],[Storage]] = "1TB HDD", 1000*0.7)</f>
        <v>1000</v>
      </c>
      <c r="U2542" s="5">
        <f>laptop_prices3[[#This Row],[Storage Raw Value]]/ScoreCard!$J$3*ScoreCard!$J$5</f>
        <v>4</v>
      </c>
    </row>
    <row r="2543" spans="2:21" x14ac:dyDescent="0.2">
      <c r="B2543" s="4" cm="1">
        <f t="array" ref="B2543">SUM(laptop_prices3[[#This Row],[RAM Comp]:[Weight Comp]]+laptop_prices3[[#This Row],[Storage Comp]])</f>
        <v>22.747544728874207</v>
      </c>
      <c r="C2543">
        <v>2541</v>
      </c>
      <c r="D2543" t="s">
        <v>23</v>
      </c>
      <c r="E2543" t="s">
        <v>24</v>
      </c>
      <c r="F2543">
        <v>8</v>
      </c>
      <c r="G2543" t="s">
        <v>19</v>
      </c>
      <c r="H2543" t="s">
        <v>14</v>
      </c>
      <c r="I2543">
        <v>14</v>
      </c>
      <c r="J2543" t="s">
        <v>27</v>
      </c>
      <c r="K2543">
        <v>4.3</v>
      </c>
      <c r="L2543">
        <v>3.07</v>
      </c>
      <c r="M2543" t="s">
        <v>16</v>
      </c>
      <c r="N2543">
        <v>1681.81</v>
      </c>
      <c r="O2543" s="5">
        <f>(ScoreCard!$E$3-laptop_prices3[[#This Row],[Price ($)]])/ScoreCard!$E$3*ScoreCard!$E$5</f>
        <v>4.2219519461726076</v>
      </c>
      <c r="P2543" s="5">
        <f>laptop_prices3[[#This Row],[RAM (GB)]]/ScoreCard!$F$3*ScoreCard!$F$5</f>
        <v>0.875</v>
      </c>
      <c r="Q2543" s="5">
        <f>laptop_prices3[[#This Row],[Screen Size (inch)]]/ScoreCard!$G$3*ScoreCard!$G$5</f>
        <v>1.6184971098265895</v>
      </c>
      <c r="R2543" s="5">
        <f>laptop_prices3[[#This Row],[Battery Life (hours)]]/ScoreCard!$H$3*ScoreCard!$H$5</f>
        <v>2.5083333333333333</v>
      </c>
      <c r="S2543" s="5">
        <f>ScoreCard!$I$3-laptop_prices3[[#This Row],[Weight (kg)]]/ScoreCard!$I$3*ScoreCard!$I$5</f>
        <v>1.7457142857142858</v>
      </c>
      <c r="T2543" s="6" cm="1">
        <f t="array" ref="T2543">_xlfn.IFS(laptop_prices3[[#This Row],[Storage]]="512GB SSD", 512, laptop_prices3[[#This Row],[Storage]] = "1TB SSD", 1000, laptop_prices3[[#This Row],[Storage]] = "2TB SSD", 2000, laptop_prices3[[#This Row],[Storage]]= "256GB SSD", 256, laptop_prices3[[#This Row],[Storage]] = "1TB HDD", 1000*0.7)</f>
        <v>1000</v>
      </c>
      <c r="U2543" s="5">
        <f>laptop_prices3[[#This Row],[Storage Raw Value]]/ScoreCard!$J$3*ScoreCard!$J$5</f>
        <v>4</v>
      </c>
    </row>
    <row r="2544" spans="2:21" x14ac:dyDescent="0.2">
      <c r="B2544" s="4" cm="1">
        <f t="array" ref="B2544">SUM(laptop_prices3[[#This Row],[RAM Comp]:[Weight Comp]]+laptop_prices3[[#This Row],[Storage Comp]])</f>
        <v>47.146592347921825</v>
      </c>
      <c r="C2544">
        <v>2542</v>
      </c>
      <c r="D2544" t="s">
        <v>28</v>
      </c>
      <c r="E2544" t="s">
        <v>37</v>
      </c>
      <c r="F2544">
        <v>64</v>
      </c>
      <c r="G2544" t="s">
        <v>25</v>
      </c>
      <c r="H2544" t="s">
        <v>26</v>
      </c>
      <c r="I2544">
        <v>14</v>
      </c>
      <c r="J2544" t="s">
        <v>21</v>
      </c>
      <c r="K2544">
        <v>8.6</v>
      </c>
      <c r="L2544">
        <v>3.48</v>
      </c>
      <c r="M2544" t="s">
        <v>46</v>
      </c>
      <c r="N2544">
        <v>3217.09</v>
      </c>
      <c r="O2544" s="5">
        <f>(ScoreCard!$E$3-laptop_prices3[[#This Row],[Price ($)]])/ScoreCard!$E$3*ScoreCard!$E$5</f>
        <v>3.5116923948082324</v>
      </c>
      <c r="P2544" s="5">
        <f>laptop_prices3[[#This Row],[RAM (GB)]]/ScoreCard!$F$3*ScoreCard!$F$5</f>
        <v>7</v>
      </c>
      <c r="Q2544" s="5">
        <f>laptop_prices3[[#This Row],[Screen Size (inch)]]/ScoreCard!$G$3*ScoreCard!$G$5</f>
        <v>1.6184971098265895</v>
      </c>
      <c r="R2544" s="5">
        <f>laptop_prices3[[#This Row],[Battery Life (hours)]]/ScoreCard!$H$3*ScoreCard!$H$5</f>
        <v>5.0166666666666666</v>
      </c>
      <c r="S2544" s="5">
        <f>ScoreCard!$I$3-laptop_prices3[[#This Row],[Weight (kg)]]/ScoreCard!$I$3*ScoreCard!$I$5</f>
        <v>1.5114285714285713</v>
      </c>
      <c r="T2544" s="6" cm="1">
        <f t="array" ref="T2544">_xlfn.IFS(laptop_prices3[[#This Row],[Storage]]="512GB SSD", 512, laptop_prices3[[#This Row],[Storage]] = "1TB SSD", 1000, laptop_prices3[[#This Row],[Storage]] = "2TB SSD", 2000, laptop_prices3[[#This Row],[Storage]]= "256GB SSD", 256, laptop_prices3[[#This Row],[Storage]] = "1TB HDD", 1000*0.7)</f>
        <v>2000</v>
      </c>
      <c r="U2544" s="5">
        <f>laptop_prices3[[#This Row],[Storage Raw Value]]/ScoreCard!$J$3*ScoreCard!$J$5</f>
        <v>8</v>
      </c>
    </row>
    <row r="2545" spans="2:21" x14ac:dyDescent="0.2">
      <c r="B2545" s="4" cm="1">
        <f t="array" ref="B2545">SUM(laptop_prices3[[#This Row],[RAM Comp]:[Weight Comp]]+laptop_prices3[[#This Row],[Storage Comp]])</f>
        <v>19.499092347921827</v>
      </c>
      <c r="C2545">
        <v>2543</v>
      </c>
      <c r="D2545" t="s">
        <v>34</v>
      </c>
      <c r="E2545" t="s">
        <v>41</v>
      </c>
      <c r="F2545">
        <v>4</v>
      </c>
      <c r="G2545" t="s">
        <v>42</v>
      </c>
      <c r="H2545" t="s">
        <v>44</v>
      </c>
      <c r="I2545">
        <v>14</v>
      </c>
      <c r="J2545" t="s">
        <v>27</v>
      </c>
      <c r="K2545">
        <v>7.7</v>
      </c>
      <c r="L2545">
        <v>3.06</v>
      </c>
      <c r="M2545" t="s">
        <v>30</v>
      </c>
      <c r="N2545">
        <v>1349.91</v>
      </c>
      <c r="O2545" s="5">
        <f>(ScoreCard!$E$3-laptop_prices3[[#This Row],[Price ($)]])/ScoreCard!$E$3*ScoreCard!$E$5</f>
        <v>4.3754973223240823</v>
      </c>
      <c r="P2545" s="5">
        <f>laptop_prices3[[#This Row],[RAM (GB)]]/ScoreCard!$F$3*ScoreCard!$F$5</f>
        <v>0.4375</v>
      </c>
      <c r="Q2545" s="5">
        <f>laptop_prices3[[#This Row],[Screen Size (inch)]]/ScoreCard!$G$3*ScoreCard!$G$5</f>
        <v>1.6184971098265895</v>
      </c>
      <c r="R2545" s="5">
        <f>laptop_prices3[[#This Row],[Battery Life (hours)]]/ScoreCard!$H$3*ScoreCard!$H$5</f>
        <v>4.4916666666666671</v>
      </c>
      <c r="S2545" s="5">
        <f>ScoreCard!$I$3-laptop_prices3[[#This Row],[Weight (kg)]]/ScoreCard!$I$3*ScoreCard!$I$5</f>
        <v>1.7514285714285713</v>
      </c>
      <c r="T2545" s="6" cm="1">
        <f t="array" ref="T2545">_xlfn.IFS(laptop_prices3[[#This Row],[Storage]]="512GB SSD", 512, laptop_prices3[[#This Row],[Storage]] = "1TB SSD", 1000, laptop_prices3[[#This Row],[Storage]] = "2TB SSD", 2000, laptop_prices3[[#This Row],[Storage]]= "256GB SSD", 256, laptop_prices3[[#This Row],[Storage]] = "1TB HDD", 1000*0.7)</f>
        <v>700</v>
      </c>
      <c r="U2545" s="5">
        <f>laptop_prices3[[#This Row],[Storage Raw Value]]/ScoreCard!$J$3*ScoreCard!$J$5</f>
        <v>2.8</v>
      </c>
    </row>
    <row r="2546" spans="2:21" x14ac:dyDescent="0.2">
      <c r="B2546" s="4" cm="1">
        <f t="array" ref="B2546">SUM(laptop_prices3[[#This Row],[RAM Comp]:[Weight Comp]]+laptop_prices3[[#This Row],[Storage Comp]])</f>
        <v>26.346801541425819</v>
      </c>
      <c r="C2546">
        <v>2544</v>
      </c>
      <c r="D2546" t="s">
        <v>17</v>
      </c>
      <c r="E2546" t="s">
        <v>24</v>
      </c>
      <c r="F2546">
        <v>16</v>
      </c>
      <c r="G2546" t="s">
        <v>19</v>
      </c>
      <c r="H2546" t="s">
        <v>35</v>
      </c>
      <c r="I2546">
        <v>15.6</v>
      </c>
      <c r="J2546" t="s">
        <v>27</v>
      </c>
      <c r="K2546">
        <v>8.8000000000000007</v>
      </c>
      <c r="L2546">
        <v>3.22</v>
      </c>
      <c r="M2546" t="s">
        <v>22</v>
      </c>
      <c r="N2546">
        <v>3107.77</v>
      </c>
      <c r="O2546" s="5">
        <f>(ScoreCard!$E$3-laptop_prices3[[#This Row],[Price ($)]])/ScoreCard!$E$3*ScoreCard!$E$5</f>
        <v>3.5622666054767445</v>
      </c>
      <c r="P2546" s="5">
        <f>laptop_prices3[[#This Row],[RAM (GB)]]/ScoreCard!$F$3*ScoreCard!$F$5</f>
        <v>1.75</v>
      </c>
      <c r="Q2546" s="5">
        <f>laptop_prices3[[#This Row],[Screen Size (inch)]]/ScoreCard!$G$3*ScoreCard!$G$5</f>
        <v>1.8034682080924855</v>
      </c>
      <c r="R2546" s="5">
        <f>laptop_prices3[[#This Row],[Battery Life (hours)]]/ScoreCard!$H$3*ScoreCard!$H$5</f>
        <v>5.1333333333333337</v>
      </c>
      <c r="S2546" s="5">
        <f>ScoreCard!$I$3-laptop_prices3[[#This Row],[Weight (kg)]]/ScoreCard!$I$3*ScoreCard!$I$5</f>
        <v>1.66</v>
      </c>
      <c r="T2546" s="6" cm="1">
        <f t="array" ref="T2546">_xlfn.IFS(laptop_prices3[[#This Row],[Storage]]="512GB SSD", 512, laptop_prices3[[#This Row],[Storage]] = "1TB SSD", 1000, laptop_prices3[[#This Row],[Storage]] = "2TB SSD", 2000, laptop_prices3[[#This Row],[Storage]]= "256GB SSD", 256, laptop_prices3[[#This Row],[Storage]] = "1TB HDD", 1000*0.7)</f>
        <v>1000</v>
      </c>
      <c r="U2546" s="5">
        <f>laptop_prices3[[#This Row],[Storage Raw Value]]/ScoreCard!$J$3*ScoreCard!$J$5</f>
        <v>4</v>
      </c>
    </row>
    <row r="2547" spans="2:21" x14ac:dyDescent="0.2">
      <c r="B2547" s="4" cm="1">
        <f t="array" ref="B2547">SUM(laptop_prices3[[#This Row],[RAM Comp]:[Weight Comp]]+laptop_prices3[[#This Row],[Storage Comp]])</f>
        <v>43.193571428571431</v>
      </c>
      <c r="C2547">
        <v>2545</v>
      </c>
      <c r="D2547" t="s">
        <v>34</v>
      </c>
      <c r="E2547" t="s">
        <v>18</v>
      </c>
      <c r="F2547">
        <v>8</v>
      </c>
      <c r="G2547" t="s">
        <v>25</v>
      </c>
      <c r="H2547" t="s">
        <v>20</v>
      </c>
      <c r="I2547">
        <v>17.3</v>
      </c>
      <c r="J2547" t="s">
        <v>27</v>
      </c>
      <c r="K2547">
        <v>10.199999999999999</v>
      </c>
      <c r="L2547">
        <v>1.98</v>
      </c>
      <c r="M2547" t="s">
        <v>16</v>
      </c>
      <c r="N2547">
        <v>2229.17</v>
      </c>
      <c r="O2547" s="5">
        <f>(ScoreCard!$E$3-laptop_prices3[[#This Row],[Price ($)]])/ScoreCard!$E$3*ScoreCard!$E$5</f>
        <v>3.9687292975125557</v>
      </c>
      <c r="P2547" s="5">
        <f>laptop_prices3[[#This Row],[RAM (GB)]]/ScoreCard!$F$3*ScoreCard!$F$5</f>
        <v>0.875</v>
      </c>
      <c r="Q2547" s="5">
        <f>laptop_prices3[[#This Row],[Screen Size (inch)]]/ScoreCard!$G$3*ScoreCard!$G$5</f>
        <v>2</v>
      </c>
      <c r="R2547" s="5">
        <f>laptop_prices3[[#This Row],[Battery Life (hours)]]/ScoreCard!$H$3*ScoreCard!$H$5</f>
        <v>5.95</v>
      </c>
      <c r="S2547" s="5">
        <f>ScoreCard!$I$3-laptop_prices3[[#This Row],[Weight (kg)]]/ScoreCard!$I$3*ScoreCard!$I$5</f>
        <v>2.3685714285714283</v>
      </c>
      <c r="T2547" s="6" cm="1">
        <f t="array" ref="T2547">_xlfn.IFS(laptop_prices3[[#This Row],[Storage]]="512GB SSD", 512, laptop_prices3[[#This Row],[Storage]] = "1TB SSD", 1000, laptop_prices3[[#This Row],[Storage]] = "2TB SSD", 2000, laptop_prices3[[#This Row],[Storage]]= "256GB SSD", 256, laptop_prices3[[#This Row],[Storage]] = "1TB HDD", 1000*0.7)</f>
        <v>2000</v>
      </c>
      <c r="U2547" s="5">
        <f>laptop_prices3[[#This Row],[Storage Raw Value]]/ScoreCard!$J$3*ScoreCard!$J$5</f>
        <v>8</v>
      </c>
    </row>
    <row r="2548" spans="2:21" x14ac:dyDescent="0.2">
      <c r="B2548" s="4" cm="1">
        <f t="array" ref="B2548">SUM(laptop_prices3[[#This Row],[RAM Comp]:[Weight Comp]]+laptop_prices3[[#This Row],[Storage Comp]])</f>
        <v>16.532563446187723</v>
      </c>
      <c r="C2548">
        <v>2546</v>
      </c>
      <c r="D2548" t="s">
        <v>34</v>
      </c>
      <c r="E2548" t="s">
        <v>18</v>
      </c>
      <c r="F2548">
        <v>32</v>
      </c>
      <c r="G2548" t="s">
        <v>29</v>
      </c>
      <c r="H2548" t="s">
        <v>26</v>
      </c>
      <c r="I2548">
        <v>15.6</v>
      </c>
      <c r="J2548" t="s">
        <v>27</v>
      </c>
      <c r="K2548">
        <v>9.5</v>
      </c>
      <c r="L2548">
        <v>3.34</v>
      </c>
      <c r="M2548" t="s">
        <v>46</v>
      </c>
      <c r="N2548">
        <v>3644.4</v>
      </c>
      <c r="O2548" s="5">
        <f>(ScoreCard!$E$3-laptop_prices3[[#This Row],[Price ($)]])/ScoreCard!$E$3*ScoreCard!$E$5</f>
        <v>3.3140079275491585</v>
      </c>
      <c r="P2548" s="5">
        <f>laptop_prices3[[#This Row],[RAM (GB)]]/ScoreCard!$F$3*ScoreCard!$F$5</f>
        <v>3.5</v>
      </c>
      <c r="Q2548" s="5">
        <f>laptop_prices3[[#This Row],[Screen Size (inch)]]/ScoreCard!$G$3*ScoreCard!$G$5</f>
        <v>1.8034682080924855</v>
      </c>
      <c r="R2548" s="5">
        <f>laptop_prices3[[#This Row],[Battery Life (hours)]]/ScoreCard!$H$3*ScoreCard!$H$5</f>
        <v>5.5416666666666661</v>
      </c>
      <c r="S2548" s="5">
        <f>ScoreCard!$I$3-laptop_prices3[[#This Row],[Weight (kg)]]/ScoreCard!$I$3*ScoreCard!$I$5</f>
        <v>1.5914285714285714</v>
      </c>
      <c r="T2548" s="6" cm="1">
        <f t="array" ref="T2548">_xlfn.IFS(laptop_prices3[[#This Row],[Storage]]="512GB SSD", 512, laptop_prices3[[#This Row],[Storage]] = "1TB SSD", 1000, laptop_prices3[[#This Row],[Storage]] = "2TB SSD", 2000, laptop_prices3[[#This Row],[Storage]]= "256GB SSD", 256, laptop_prices3[[#This Row],[Storage]] = "1TB HDD", 1000*0.7)</f>
        <v>256</v>
      </c>
      <c r="U2548" s="5">
        <f>laptop_prices3[[#This Row],[Storage Raw Value]]/ScoreCard!$J$3*ScoreCard!$J$5</f>
        <v>1.024</v>
      </c>
    </row>
    <row r="2549" spans="2:21" x14ac:dyDescent="0.2">
      <c r="B2549" s="4" cm="1">
        <f t="array" ref="B2549">SUM(laptop_prices3[[#This Row],[RAM Comp]:[Weight Comp]]+laptop_prices3[[#This Row],[Storage Comp]])</f>
        <v>25.823809523809523</v>
      </c>
      <c r="C2549">
        <v>2547</v>
      </c>
      <c r="D2549" t="s">
        <v>47</v>
      </c>
      <c r="E2549" t="s">
        <v>39</v>
      </c>
      <c r="F2549">
        <v>8</v>
      </c>
      <c r="G2549" t="s">
        <v>19</v>
      </c>
      <c r="H2549" t="s">
        <v>20</v>
      </c>
      <c r="I2549">
        <v>17.3</v>
      </c>
      <c r="J2549" t="s">
        <v>43</v>
      </c>
      <c r="K2549">
        <v>8.9</v>
      </c>
      <c r="L2549">
        <v>3.05</v>
      </c>
      <c r="M2549" t="s">
        <v>22</v>
      </c>
      <c r="N2549">
        <v>1388.76</v>
      </c>
      <c r="O2549" s="5">
        <f>(ScoreCard!$E$3-laptop_prices3[[#This Row],[Price ($)]])/ScoreCard!$E$3*ScoreCard!$E$5</f>
        <v>4.3575243248444648</v>
      </c>
      <c r="P2549" s="5">
        <f>laptop_prices3[[#This Row],[RAM (GB)]]/ScoreCard!$F$3*ScoreCard!$F$5</f>
        <v>0.875</v>
      </c>
      <c r="Q2549" s="5">
        <f>laptop_prices3[[#This Row],[Screen Size (inch)]]/ScoreCard!$G$3*ScoreCard!$G$5</f>
        <v>2</v>
      </c>
      <c r="R2549" s="5">
        <f>laptop_prices3[[#This Row],[Battery Life (hours)]]/ScoreCard!$H$3*ScoreCard!$H$5</f>
        <v>5.1916666666666664</v>
      </c>
      <c r="S2549" s="5">
        <f>ScoreCard!$I$3-laptop_prices3[[#This Row],[Weight (kg)]]/ScoreCard!$I$3*ScoreCard!$I$5</f>
        <v>1.7571428571428573</v>
      </c>
      <c r="T2549" s="6" cm="1">
        <f t="array" ref="T2549">_xlfn.IFS(laptop_prices3[[#This Row],[Storage]]="512GB SSD", 512, laptop_prices3[[#This Row],[Storage]] = "1TB SSD", 1000, laptop_prices3[[#This Row],[Storage]] = "2TB SSD", 2000, laptop_prices3[[#This Row],[Storage]]= "256GB SSD", 256, laptop_prices3[[#This Row],[Storage]] = "1TB HDD", 1000*0.7)</f>
        <v>1000</v>
      </c>
      <c r="U2549" s="5">
        <f>laptop_prices3[[#This Row],[Storage Raw Value]]/ScoreCard!$J$3*ScoreCard!$J$5</f>
        <v>4</v>
      </c>
    </row>
    <row r="2550" spans="2:21" x14ac:dyDescent="0.2">
      <c r="B2550" s="4" cm="1">
        <f t="array" ref="B2550">SUM(laptop_prices3[[#This Row],[RAM Comp]:[Weight Comp]]+laptop_prices3[[#This Row],[Storage Comp]])</f>
        <v>44.632142857142853</v>
      </c>
      <c r="C2550">
        <v>2548</v>
      </c>
      <c r="D2550" t="s">
        <v>38</v>
      </c>
      <c r="E2550" t="s">
        <v>39</v>
      </c>
      <c r="F2550">
        <v>32</v>
      </c>
      <c r="G2550" t="s">
        <v>25</v>
      </c>
      <c r="H2550" t="s">
        <v>35</v>
      </c>
      <c r="I2550">
        <v>17.3</v>
      </c>
      <c r="J2550" t="s">
        <v>15</v>
      </c>
      <c r="K2550">
        <v>7.5</v>
      </c>
      <c r="L2550">
        <v>1.3</v>
      </c>
      <c r="M2550" t="s">
        <v>22</v>
      </c>
      <c r="N2550">
        <v>2102.7800000000002</v>
      </c>
      <c r="O2550" s="5">
        <f>(ScoreCard!$E$3-laptop_prices3[[#This Row],[Price ($)]])/ScoreCard!$E$3*ScoreCard!$E$5</f>
        <v>4.0272005240620725</v>
      </c>
      <c r="P2550" s="5">
        <f>laptop_prices3[[#This Row],[RAM (GB)]]/ScoreCard!$F$3*ScoreCard!$F$5</f>
        <v>3.5</v>
      </c>
      <c r="Q2550" s="5">
        <f>laptop_prices3[[#This Row],[Screen Size (inch)]]/ScoreCard!$G$3*ScoreCard!$G$5</f>
        <v>2</v>
      </c>
      <c r="R2550" s="5">
        <f>laptop_prices3[[#This Row],[Battery Life (hours)]]/ScoreCard!$H$3*ScoreCard!$H$5</f>
        <v>4.375</v>
      </c>
      <c r="S2550" s="5">
        <f>ScoreCard!$I$3-laptop_prices3[[#This Row],[Weight (kg)]]/ScoreCard!$I$3*ScoreCard!$I$5</f>
        <v>2.7571428571428571</v>
      </c>
      <c r="T2550" s="6" cm="1">
        <f t="array" ref="T2550">_xlfn.IFS(laptop_prices3[[#This Row],[Storage]]="512GB SSD", 512, laptop_prices3[[#This Row],[Storage]] = "1TB SSD", 1000, laptop_prices3[[#This Row],[Storage]] = "2TB SSD", 2000, laptop_prices3[[#This Row],[Storage]]= "256GB SSD", 256, laptop_prices3[[#This Row],[Storage]] = "1TB HDD", 1000*0.7)</f>
        <v>2000</v>
      </c>
      <c r="U2550" s="5">
        <f>laptop_prices3[[#This Row],[Storage Raw Value]]/ScoreCard!$J$3*ScoreCard!$J$5</f>
        <v>8</v>
      </c>
    </row>
    <row r="2551" spans="2:21" x14ac:dyDescent="0.2">
      <c r="B2551" s="4" cm="1">
        <f t="array" ref="B2551">SUM(laptop_prices3[[#This Row],[RAM Comp]:[Weight Comp]]+laptop_prices3[[#This Row],[Storage Comp]])</f>
        <v>49.339182493806774</v>
      </c>
      <c r="C2551">
        <v>2549</v>
      </c>
      <c r="D2551" t="s">
        <v>45</v>
      </c>
      <c r="E2551" t="s">
        <v>24</v>
      </c>
      <c r="F2551">
        <v>64</v>
      </c>
      <c r="G2551" t="s">
        <v>25</v>
      </c>
      <c r="H2551" t="s">
        <v>20</v>
      </c>
      <c r="I2551">
        <v>15.6</v>
      </c>
      <c r="J2551" t="s">
        <v>27</v>
      </c>
      <c r="K2551">
        <v>10.199999999999999</v>
      </c>
      <c r="L2551">
        <v>1.6</v>
      </c>
      <c r="M2551" t="s">
        <v>16</v>
      </c>
      <c r="N2551">
        <v>4366.83</v>
      </c>
      <c r="O2551" s="5">
        <f>(ScoreCard!$E$3-laptop_prices3[[#This Row],[Price ($)]])/ScoreCard!$E$3*ScoreCard!$E$5</f>
        <v>2.9797934470034826</v>
      </c>
      <c r="P2551" s="5">
        <f>laptop_prices3[[#This Row],[RAM (GB)]]/ScoreCard!$F$3*ScoreCard!$F$5</f>
        <v>7</v>
      </c>
      <c r="Q2551" s="5">
        <f>laptop_prices3[[#This Row],[Screen Size (inch)]]/ScoreCard!$G$3*ScoreCard!$G$5</f>
        <v>1.8034682080924855</v>
      </c>
      <c r="R2551" s="5">
        <f>laptop_prices3[[#This Row],[Battery Life (hours)]]/ScoreCard!$H$3*ScoreCard!$H$5</f>
        <v>5.95</v>
      </c>
      <c r="S2551" s="5">
        <f>ScoreCard!$I$3-laptop_prices3[[#This Row],[Weight (kg)]]/ScoreCard!$I$3*ScoreCard!$I$5</f>
        <v>2.5857142857142854</v>
      </c>
      <c r="T2551" s="6" cm="1">
        <f t="array" ref="T2551">_xlfn.IFS(laptop_prices3[[#This Row],[Storage]]="512GB SSD", 512, laptop_prices3[[#This Row],[Storage]] = "1TB SSD", 1000, laptop_prices3[[#This Row],[Storage]] = "2TB SSD", 2000, laptop_prices3[[#This Row],[Storage]]= "256GB SSD", 256, laptop_prices3[[#This Row],[Storage]] = "1TB HDD", 1000*0.7)</f>
        <v>2000</v>
      </c>
      <c r="U2551" s="5">
        <f>laptop_prices3[[#This Row],[Storage Raw Value]]/ScoreCard!$J$3*ScoreCard!$J$5</f>
        <v>8</v>
      </c>
    </row>
    <row r="2552" spans="2:21" x14ac:dyDescent="0.2">
      <c r="B2552" s="4" cm="1">
        <f t="array" ref="B2552">SUM(laptop_prices3[[#This Row],[RAM Comp]:[Weight Comp]]+laptop_prices3[[#This Row],[Storage Comp]])</f>
        <v>29.621857968620972</v>
      </c>
      <c r="C2552">
        <v>2550</v>
      </c>
      <c r="D2552" t="s">
        <v>11</v>
      </c>
      <c r="E2552" t="s">
        <v>24</v>
      </c>
      <c r="F2552">
        <v>64</v>
      </c>
      <c r="G2552" t="s">
        <v>19</v>
      </c>
      <c r="H2552" t="s">
        <v>44</v>
      </c>
      <c r="I2552">
        <v>13.3</v>
      </c>
      <c r="J2552" t="s">
        <v>15</v>
      </c>
      <c r="K2552">
        <v>5.4</v>
      </c>
      <c r="L2552">
        <v>2.74</v>
      </c>
      <c r="M2552" t="s">
        <v>46</v>
      </c>
      <c r="N2552">
        <v>2949.6</v>
      </c>
      <c r="O2552" s="5">
        <f>(ScoreCard!$E$3-laptop_prices3[[#This Row],[Price ($)]])/ScoreCard!$E$3*ScoreCard!$E$5</f>
        <v>3.6354400678023806</v>
      </c>
      <c r="P2552" s="5">
        <f>laptop_prices3[[#This Row],[RAM (GB)]]/ScoreCard!$F$3*ScoreCard!$F$5</f>
        <v>7</v>
      </c>
      <c r="Q2552" s="5">
        <f>laptop_prices3[[#This Row],[Screen Size (inch)]]/ScoreCard!$G$3*ScoreCard!$G$5</f>
        <v>1.5375722543352601</v>
      </c>
      <c r="R2552" s="5">
        <f>laptop_prices3[[#This Row],[Battery Life (hours)]]/ScoreCard!$H$3*ScoreCard!$H$5</f>
        <v>3.15</v>
      </c>
      <c r="S2552" s="5">
        <f>ScoreCard!$I$3-laptop_prices3[[#This Row],[Weight (kg)]]/ScoreCard!$I$3*ScoreCard!$I$5</f>
        <v>1.9342857142857142</v>
      </c>
      <c r="T2552" s="6" cm="1">
        <f t="array" ref="T2552">_xlfn.IFS(laptop_prices3[[#This Row],[Storage]]="512GB SSD", 512, laptop_prices3[[#This Row],[Storage]] = "1TB SSD", 1000, laptop_prices3[[#This Row],[Storage]] = "2TB SSD", 2000, laptop_prices3[[#This Row],[Storage]]= "256GB SSD", 256, laptop_prices3[[#This Row],[Storage]] = "1TB HDD", 1000*0.7)</f>
        <v>1000</v>
      </c>
      <c r="U2552" s="5">
        <f>laptop_prices3[[#This Row],[Storage Raw Value]]/ScoreCard!$J$3*ScoreCard!$J$5</f>
        <v>4</v>
      </c>
    </row>
    <row r="2553" spans="2:21" x14ac:dyDescent="0.2">
      <c r="B2553" s="4" cm="1">
        <f t="array" ref="B2553">SUM(laptop_prices3[[#This Row],[RAM Comp]:[Weight Comp]]+laptop_prices3[[#This Row],[Storage Comp]])</f>
        <v>27.373809523809523</v>
      </c>
      <c r="C2553">
        <v>2551</v>
      </c>
      <c r="D2553" t="s">
        <v>45</v>
      </c>
      <c r="E2553" t="s">
        <v>18</v>
      </c>
      <c r="F2553">
        <v>16</v>
      </c>
      <c r="G2553" t="s">
        <v>19</v>
      </c>
      <c r="H2553" t="s">
        <v>32</v>
      </c>
      <c r="I2553">
        <v>17.3</v>
      </c>
      <c r="J2553" t="s">
        <v>27</v>
      </c>
      <c r="K2553">
        <v>10.4</v>
      </c>
      <c r="L2553">
        <v>3.4</v>
      </c>
      <c r="M2553" t="s">
        <v>16</v>
      </c>
      <c r="N2553">
        <v>2814.42</v>
      </c>
      <c r="O2553" s="5">
        <f>(ScoreCard!$E$3-laptop_prices3[[#This Row],[Price ($)]])/ScoreCard!$E$3*ScoreCard!$E$5</f>
        <v>3.6979777717739277</v>
      </c>
      <c r="P2553" s="5">
        <f>laptop_prices3[[#This Row],[RAM (GB)]]/ScoreCard!$F$3*ScoreCard!$F$5</f>
        <v>1.75</v>
      </c>
      <c r="Q2553" s="5">
        <f>laptop_prices3[[#This Row],[Screen Size (inch)]]/ScoreCard!$G$3*ScoreCard!$G$5</f>
        <v>2</v>
      </c>
      <c r="R2553" s="5">
        <f>laptop_prices3[[#This Row],[Battery Life (hours)]]/ScoreCard!$H$3*ScoreCard!$H$5</f>
        <v>6.0666666666666664</v>
      </c>
      <c r="S2553" s="5">
        <f>ScoreCard!$I$3-laptop_prices3[[#This Row],[Weight (kg)]]/ScoreCard!$I$3*ScoreCard!$I$5</f>
        <v>1.5571428571428572</v>
      </c>
      <c r="T2553" s="6" cm="1">
        <f t="array" ref="T2553">_xlfn.IFS(laptop_prices3[[#This Row],[Storage]]="512GB SSD", 512, laptop_prices3[[#This Row],[Storage]] = "1TB SSD", 1000, laptop_prices3[[#This Row],[Storage]] = "2TB SSD", 2000, laptop_prices3[[#This Row],[Storage]]= "256GB SSD", 256, laptop_prices3[[#This Row],[Storage]] = "1TB HDD", 1000*0.7)</f>
        <v>1000</v>
      </c>
      <c r="U2553" s="5">
        <f>laptop_prices3[[#This Row],[Storage Raw Value]]/ScoreCard!$J$3*ScoreCard!$J$5</f>
        <v>4</v>
      </c>
    </row>
    <row r="2554" spans="2:21" x14ac:dyDescent="0.2">
      <c r="B2554" s="4" cm="1">
        <f t="array" ref="B2554">SUM(laptop_prices3[[#This Row],[RAM Comp]:[Weight Comp]]+laptop_prices3[[#This Row],[Storage Comp]])</f>
        <v>20.571801541425817</v>
      </c>
      <c r="C2554">
        <v>2552</v>
      </c>
      <c r="D2554" t="s">
        <v>17</v>
      </c>
      <c r="E2554" t="s">
        <v>48</v>
      </c>
      <c r="F2554">
        <v>8</v>
      </c>
      <c r="G2554" t="s">
        <v>42</v>
      </c>
      <c r="H2554" t="s">
        <v>26</v>
      </c>
      <c r="I2554">
        <v>15.6</v>
      </c>
      <c r="J2554" t="s">
        <v>21</v>
      </c>
      <c r="K2554">
        <v>7.6</v>
      </c>
      <c r="L2554">
        <v>2.17</v>
      </c>
      <c r="M2554" t="s">
        <v>16</v>
      </c>
      <c r="N2554">
        <v>1255.77</v>
      </c>
      <c r="O2554" s="5">
        <f>(ScoreCard!$E$3-laptop_prices3[[#This Row],[Price ($)]])/ScoreCard!$E$3*ScoreCard!$E$5</f>
        <v>4.4190488791511378</v>
      </c>
      <c r="P2554" s="5">
        <f>laptop_prices3[[#This Row],[RAM (GB)]]/ScoreCard!$F$3*ScoreCard!$F$5</f>
        <v>0.875</v>
      </c>
      <c r="Q2554" s="5">
        <f>laptop_prices3[[#This Row],[Screen Size (inch)]]/ScoreCard!$G$3*ScoreCard!$G$5</f>
        <v>1.8034682080924855</v>
      </c>
      <c r="R2554" s="5">
        <f>laptop_prices3[[#This Row],[Battery Life (hours)]]/ScoreCard!$H$3*ScoreCard!$H$5</f>
        <v>4.4333333333333336</v>
      </c>
      <c r="S2554" s="5">
        <f>ScoreCard!$I$3-laptop_prices3[[#This Row],[Weight (kg)]]/ScoreCard!$I$3*ScoreCard!$I$5</f>
        <v>2.2599999999999998</v>
      </c>
      <c r="T2554" s="6" cm="1">
        <f t="array" ref="T2554">_xlfn.IFS(laptop_prices3[[#This Row],[Storage]]="512GB SSD", 512, laptop_prices3[[#This Row],[Storage]] = "1TB SSD", 1000, laptop_prices3[[#This Row],[Storage]] = "2TB SSD", 2000, laptop_prices3[[#This Row],[Storage]]= "256GB SSD", 256, laptop_prices3[[#This Row],[Storage]] = "1TB HDD", 1000*0.7)</f>
        <v>700</v>
      </c>
      <c r="U2554" s="5">
        <f>laptop_prices3[[#This Row],[Storage Raw Value]]/ScoreCard!$J$3*ScoreCard!$J$5</f>
        <v>2.8</v>
      </c>
    </row>
    <row r="2555" spans="2:21" x14ac:dyDescent="0.2">
      <c r="B2555" s="4" cm="1">
        <f t="array" ref="B2555">SUM(laptop_prices3[[#This Row],[RAM Comp]:[Weight Comp]]+laptop_prices3[[#This Row],[Storage Comp]])</f>
        <v>23.17013487475915</v>
      </c>
      <c r="C2555">
        <v>2553</v>
      </c>
      <c r="D2555" t="s">
        <v>45</v>
      </c>
      <c r="E2555" t="s">
        <v>31</v>
      </c>
      <c r="F2555">
        <v>8</v>
      </c>
      <c r="G2555" t="s">
        <v>19</v>
      </c>
      <c r="H2555" t="s">
        <v>26</v>
      </c>
      <c r="I2555">
        <v>15.6</v>
      </c>
      <c r="J2555" t="s">
        <v>21</v>
      </c>
      <c r="K2555">
        <v>4.0999999999999996</v>
      </c>
      <c r="L2555">
        <v>2.4500000000000002</v>
      </c>
      <c r="M2555" t="s">
        <v>46</v>
      </c>
      <c r="N2555">
        <v>769.85</v>
      </c>
      <c r="O2555" s="5">
        <f>(ScoreCard!$E$3-laptop_prices3[[#This Row],[Price ($)]])/ScoreCard!$E$3*ScoreCard!$E$5</f>
        <v>4.6438478221445836</v>
      </c>
      <c r="P2555" s="5">
        <f>laptop_prices3[[#This Row],[RAM (GB)]]/ScoreCard!$F$3*ScoreCard!$F$5</f>
        <v>0.875</v>
      </c>
      <c r="Q2555" s="5">
        <f>laptop_prices3[[#This Row],[Screen Size (inch)]]/ScoreCard!$G$3*ScoreCard!$G$5</f>
        <v>1.8034682080924855</v>
      </c>
      <c r="R2555" s="5">
        <f>laptop_prices3[[#This Row],[Battery Life (hours)]]/ScoreCard!$H$3*ScoreCard!$H$5</f>
        <v>2.3916666666666662</v>
      </c>
      <c r="S2555" s="5">
        <f>ScoreCard!$I$3-laptop_prices3[[#This Row],[Weight (kg)]]/ScoreCard!$I$3*ScoreCard!$I$5</f>
        <v>2.0999999999999996</v>
      </c>
      <c r="T2555" s="6" cm="1">
        <f t="array" ref="T2555">_xlfn.IFS(laptop_prices3[[#This Row],[Storage]]="512GB SSD", 512, laptop_prices3[[#This Row],[Storage]] = "1TB SSD", 1000, laptop_prices3[[#This Row],[Storage]] = "2TB SSD", 2000, laptop_prices3[[#This Row],[Storage]]= "256GB SSD", 256, laptop_prices3[[#This Row],[Storage]] = "1TB HDD", 1000*0.7)</f>
        <v>1000</v>
      </c>
      <c r="U2555" s="5">
        <f>laptop_prices3[[#This Row],[Storage Raw Value]]/ScoreCard!$J$3*ScoreCard!$J$5</f>
        <v>4</v>
      </c>
    </row>
    <row r="2556" spans="2:21" x14ac:dyDescent="0.2">
      <c r="B2556" s="4" cm="1">
        <f t="array" ref="B2556">SUM(laptop_prices3[[#This Row],[RAM Comp]:[Weight Comp]]+laptop_prices3[[#This Row],[Storage Comp]])</f>
        <v>25.747901871731351</v>
      </c>
      <c r="C2556">
        <v>2554</v>
      </c>
      <c r="D2556" t="s">
        <v>36</v>
      </c>
      <c r="E2556" t="s">
        <v>48</v>
      </c>
      <c r="F2556">
        <v>4</v>
      </c>
      <c r="G2556" t="s">
        <v>19</v>
      </c>
      <c r="H2556" t="s">
        <v>44</v>
      </c>
      <c r="I2556">
        <v>14</v>
      </c>
      <c r="J2556" t="s">
        <v>27</v>
      </c>
      <c r="K2556">
        <v>9.4</v>
      </c>
      <c r="L2556">
        <v>2.2599999999999998</v>
      </c>
      <c r="M2556" t="s">
        <v>16</v>
      </c>
      <c r="N2556">
        <v>1198.2</v>
      </c>
      <c r="O2556" s="5">
        <f>(ScoreCard!$E$3-laptop_prices3[[#This Row],[Price ($)]])/ScoreCard!$E$3*ScoreCard!$E$5</f>
        <v>4.4456822244510485</v>
      </c>
      <c r="P2556" s="5">
        <f>laptop_prices3[[#This Row],[RAM (GB)]]/ScoreCard!$F$3*ScoreCard!$F$5</f>
        <v>0.4375</v>
      </c>
      <c r="Q2556" s="5">
        <f>laptop_prices3[[#This Row],[Screen Size (inch)]]/ScoreCard!$G$3*ScoreCard!$G$5</f>
        <v>1.6184971098265895</v>
      </c>
      <c r="R2556" s="5">
        <f>laptop_prices3[[#This Row],[Battery Life (hours)]]/ScoreCard!$H$3*ScoreCard!$H$5</f>
        <v>5.4833333333333334</v>
      </c>
      <c r="S2556" s="5">
        <f>ScoreCard!$I$3-laptop_prices3[[#This Row],[Weight (kg)]]/ScoreCard!$I$3*ScoreCard!$I$5</f>
        <v>2.2085714285714286</v>
      </c>
      <c r="T2556" s="6" cm="1">
        <f t="array" ref="T2556">_xlfn.IFS(laptop_prices3[[#This Row],[Storage]]="512GB SSD", 512, laptop_prices3[[#This Row],[Storage]] = "1TB SSD", 1000, laptop_prices3[[#This Row],[Storage]] = "2TB SSD", 2000, laptop_prices3[[#This Row],[Storage]]= "256GB SSD", 256, laptop_prices3[[#This Row],[Storage]] = "1TB HDD", 1000*0.7)</f>
        <v>1000</v>
      </c>
      <c r="U2556" s="5">
        <f>laptop_prices3[[#This Row],[Storage Raw Value]]/ScoreCard!$J$3*ScoreCard!$J$5</f>
        <v>4</v>
      </c>
    </row>
    <row r="2557" spans="2:21" x14ac:dyDescent="0.2">
      <c r="B2557" s="4" cm="1">
        <f t="array" ref="B2557">SUM(laptop_prices3[[#This Row],[RAM Comp]:[Weight Comp]]+laptop_prices3[[#This Row],[Storage Comp]])</f>
        <v>27.043881778144787</v>
      </c>
      <c r="C2557">
        <v>2555</v>
      </c>
      <c r="D2557" t="s">
        <v>17</v>
      </c>
      <c r="E2557" t="s">
        <v>12</v>
      </c>
      <c r="F2557">
        <v>4</v>
      </c>
      <c r="G2557" t="s">
        <v>19</v>
      </c>
      <c r="H2557" t="s">
        <v>32</v>
      </c>
      <c r="I2557">
        <v>13.3</v>
      </c>
      <c r="J2557" t="s">
        <v>27</v>
      </c>
      <c r="K2557">
        <v>11.3</v>
      </c>
      <c r="L2557">
        <v>1.79</v>
      </c>
      <c r="M2557" t="s">
        <v>46</v>
      </c>
      <c r="N2557">
        <v>1734.74</v>
      </c>
      <c r="O2557" s="5">
        <f>(ScoreCard!$E$3-laptop_prices3[[#This Row],[Price ($)]])/ScoreCard!$E$3*ScoreCard!$E$5</f>
        <v>4.1974651828110598</v>
      </c>
      <c r="P2557" s="5">
        <f>laptop_prices3[[#This Row],[RAM (GB)]]/ScoreCard!$F$3*ScoreCard!$F$5</f>
        <v>0.4375</v>
      </c>
      <c r="Q2557" s="5">
        <f>laptop_prices3[[#This Row],[Screen Size (inch)]]/ScoreCard!$G$3*ScoreCard!$G$5</f>
        <v>1.5375722543352601</v>
      </c>
      <c r="R2557" s="5">
        <f>laptop_prices3[[#This Row],[Battery Life (hours)]]/ScoreCard!$H$3*ScoreCard!$H$5</f>
        <v>6.5916666666666677</v>
      </c>
      <c r="S2557" s="5">
        <f>ScoreCard!$I$3-laptop_prices3[[#This Row],[Weight (kg)]]/ScoreCard!$I$3*ScoreCard!$I$5</f>
        <v>2.4771428571428569</v>
      </c>
      <c r="T2557" s="6" cm="1">
        <f t="array" ref="T2557">_xlfn.IFS(laptop_prices3[[#This Row],[Storage]]="512GB SSD", 512, laptop_prices3[[#This Row],[Storage]] = "1TB SSD", 1000, laptop_prices3[[#This Row],[Storage]] = "2TB SSD", 2000, laptop_prices3[[#This Row],[Storage]]= "256GB SSD", 256, laptop_prices3[[#This Row],[Storage]] = "1TB HDD", 1000*0.7)</f>
        <v>1000</v>
      </c>
      <c r="U2557" s="5">
        <f>laptop_prices3[[#This Row],[Storage Raw Value]]/ScoreCard!$J$3*ScoreCard!$J$5</f>
        <v>4</v>
      </c>
    </row>
    <row r="2558" spans="2:21" x14ac:dyDescent="0.2">
      <c r="B2558" s="4" cm="1">
        <f t="array" ref="B2558">SUM(laptop_prices3[[#This Row],[RAM Comp]:[Weight Comp]]+laptop_prices3[[#This Row],[Storage Comp]])</f>
        <v>16.420715111478117</v>
      </c>
      <c r="C2558">
        <v>2556</v>
      </c>
      <c r="D2558" t="s">
        <v>33</v>
      </c>
      <c r="E2558" t="s">
        <v>12</v>
      </c>
      <c r="F2558">
        <v>32</v>
      </c>
      <c r="G2558" t="s">
        <v>29</v>
      </c>
      <c r="H2558" t="s">
        <v>44</v>
      </c>
      <c r="I2558">
        <v>13.3</v>
      </c>
      <c r="J2558" t="s">
        <v>43</v>
      </c>
      <c r="K2558">
        <v>9</v>
      </c>
      <c r="L2558">
        <v>2.56</v>
      </c>
      <c r="M2558" t="s">
        <v>22</v>
      </c>
      <c r="N2558">
        <v>771.81</v>
      </c>
      <c r="O2558" s="5">
        <f>(ScoreCard!$E$3-laptop_prices3[[#This Row],[Price ($)]])/ScoreCard!$E$3*ScoreCard!$E$5</f>
        <v>4.6429410763257923</v>
      </c>
      <c r="P2558" s="5">
        <f>laptop_prices3[[#This Row],[RAM (GB)]]/ScoreCard!$F$3*ScoreCard!$F$5</f>
        <v>3.5</v>
      </c>
      <c r="Q2558" s="5">
        <f>laptop_prices3[[#This Row],[Screen Size (inch)]]/ScoreCard!$G$3*ScoreCard!$G$5</f>
        <v>1.5375722543352601</v>
      </c>
      <c r="R2558" s="5">
        <f>laptop_prices3[[#This Row],[Battery Life (hours)]]/ScoreCard!$H$3*ScoreCard!$H$5</f>
        <v>5.25</v>
      </c>
      <c r="S2558" s="5">
        <f>ScoreCard!$I$3-laptop_prices3[[#This Row],[Weight (kg)]]/ScoreCard!$I$3*ScoreCard!$I$5</f>
        <v>2.0371428571428574</v>
      </c>
      <c r="T2558" s="6" cm="1">
        <f t="array" ref="T2558">_xlfn.IFS(laptop_prices3[[#This Row],[Storage]]="512GB SSD", 512, laptop_prices3[[#This Row],[Storage]] = "1TB SSD", 1000, laptop_prices3[[#This Row],[Storage]] = "2TB SSD", 2000, laptop_prices3[[#This Row],[Storage]]= "256GB SSD", 256, laptop_prices3[[#This Row],[Storage]] = "1TB HDD", 1000*0.7)</f>
        <v>256</v>
      </c>
      <c r="U2558" s="5">
        <f>laptop_prices3[[#This Row],[Storage Raw Value]]/ScoreCard!$J$3*ScoreCard!$J$5</f>
        <v>1.024</v>
      </c>
    </row>
    <row r="2559" spans="2:21" x14ac:dyDescent="0.2">
      <c r="B2559" s="4" cm="1">
        <f t="array" ref="B2559">SUM(laptop_prices3[[#This Row],[RAM Comp]:[Weight Comp]]+laptop_prices3[[#This Row],[Storage Comp]])</f>
        <v>16.879571428571428</v>
      </c>
      <c r="C2559">
        <v>2557</v>
      </c>
      <c r="D2559" t="s">
        <v>34</v>
      </c>
      <c r="E2559" t="s">
        <v>12</v>
      </c>
      <c r="F2559">
        <v>16</v>
      </c>
      <c r="G2559" t="s">
        <v>29</v>
      </c>
      <c r="H2559" t="s">
        <v>14</v>
      </c>
      <c r="I2559">
        <v>17.3</v>
      </c>
      <c r="J2559" t="s">
        <v>27</v>
      </c>
      <c r="K2559">
        <v>11.7</v>
      </c>
      <c r="L2559">
        <v>2.2599999999999998</v>
      </c>
      <c r="M2559" t="s">
        <v>16</v>
      </c>
      <c r="N2559">
        <v>1884.65</v>
      </c>
      <c r="O2559" s="5">
        <f>(ScoreCard!$E$3-laptop_prices3[[#This Row],[Price ($)]])/ScoreCard!$E$3*ScoreCard!$E$5</f>
        <v>4.1281130064360454</v>
      </c>
      <c r="P2559" s="5">
        <f>laptop_prices3[[#This Row],[RAM (GB)]]/ScoreCard!$F$3*ScoreCard!$F$5</f>
        <v>1.75</v>
      </c>
      <c r="Q2559" s="5">
        <f>laptop_prices3[[#This Row],[Screen Size (inch)]]/ScoreCard!$G$3*ScoreCard!$G$5</f>
        <v>2</v>
      </c>
      <c r="R2559" s="5">
        <f>laptop_prices3[[#This Row],[Battery Life (hours)]]/ScoreCard!$H$3*ScoreCard!$H$5</f>
        <v>6.8250000000000002</v>
      </c>
      <c r="S2559" s="5">
        <f>ScoreCard!$I$3-laptop_prices3[[#This Row],[Weight (kg)]]/ScoreCard!$I$3*ScoreCard!$I$5</f>
        <v>2.2085714285714286</v>
      </c>
      <c r="T2559" s="6" cm="1">
        <f t="array" ref="T2559">_xlfn.IFS(laptop_prices3[[#This Row],[Storage]]="512GB SSD", 512, laptop_prices3[[#This Row],[Storage]] = "1TB SSD", 1000, laptop_prices3[[#This Row],[Storage]] = "2TB SSD", 2000, laptop_prices3[[#This Row],[Storage]]= "256GB SSD", 256, laptop_prices3[[#This Row],[Storage]] = "1TB HDD", 1000*0.7)</f>
        <v>256</v>
      </c>
      <c r="U2559" s="5">
        <f>laptop_prices3[[#This Row],[Storage Raw Value]]/ScoreCard!$J$3*ScoreCard!$J$5</f>
        <v>1.024</v>
      </c>
    </row>
    <row r="2560" spans="2:21" x14ac:dyDescent="0.2">
      <c r="B2560" s="4" cm="1">
        <f t="array" ref="B2560">SUM(laptop_prices3[[#This Row],[RAM Comp]:[Weight Comp]]+laptop_prices3[[#This Row],[Storage Comp]])</f>
        <v>42.114000825763831</v>
      </c>
      <c r="C2560">
        <v>2558</v>
      </c>
      <c r="D2560" t="s">
        <v>36</v>
      </c>
      <c r="E2560" t="s">
        <v>24</v>
      </c>
      <c r="F2560">
        <v>32</v>
      </c>
      <c r="G2560" t="s">
        <v>25</v>
      </c>
      <c r="H2560" t="s">
        <v>40</v>
      </c>
      <c r="I2560">
        <v>13.3</v>
      </c>
      <c r="J2560" t="s">
        <v>27</v>
      </c>
      <c r="K2560">
        <v>5.7</v>
      </c>
      <c r="L2560">
        <v>3.06</v>
      </c>
      <c r="M2560" t="s">
        <v>46</v>
      </c>
      <c r="N2560">
        <v>2606.17</v>
      </c>
      <c r="O2560" s="5">
        <f>(ScoreCard!$E$3-laptop_prices3[[#This Row],[Price ($)]])/ScoreCard!$E$3*ScoreCard!$E$5</f>
        <v>3.7943195150205216</v>
      </c>
      <c r="P2560" s="5">
        <f>laptop_prices3[[#This Row],[RAM (GB)]]/ScoreCard!$F$3*ScoreCard!$F$5</f>
        <v>3.5</v>
      </c>
      <c r="Q2560" s="5">
        <f>laptop_prices3[[#This Row],[Screen Size (inch)]]/ScoreCard!$G$3*ScoreCard!$G$5</f>
        <v>1.5375722543352601</v>
      </c>
      <c r="R2560" s="5">
        <f>laptop_prices3[[#This Row],[Battery Life (hours)]]/ScoreCard!$H$3*ScoreCard!$H$5</f>
        <v>3.3250000000000002</v>
      </c>
      <c r="S2560" s="5">
        <f>ScoreCard!$I$3-laptop_prices3[[#This Row],[Weight (kg)]]/ScoreCard!$I$3*ScoreCard!$I$5</f>
        <v>1.7514285714285713</v>
      </c>
      <c r="T2560" s="6" cm="1">
        <f t="array" ref="T2560">_xlfn.IFS(laptop_prices3[[#This Row],[Storage]]="512GB SSD", 512, laptop_prices3[[#This Row],[Storage]] = "1TB SSD", 1000, laptop_prices3[[#This Row],[Storage]] = "2TB SSD", 2000, laptop_prices3[[#This Row],[Storage]]= "256GB SSD", 256, laptop_prices3[[#This Row],[Storage]] = "1TB HDD", 1000*0.7)</f>
        <v>2000</v>
      </c>
      <c r="U2560" s="5">
        <f>laptop_prices3[[#This Row],[Storage Raw Value]]/ScoreCard!$J$3*ScoreCard!$J$5</f>
        <v>8</v>
      </c>
    </row>
    <row r="2561" spans="2:21" x14ac:dyDescent="0.2">
      <c r="B2561" s="4" cm="1">
        <f t="array" ref="B2561">SUM(laptop_prices3[[#This Row],[RAM Comp]:[Weight Comp]]+laptop_prices3[[#This Row],[Storage Comp]])</f>
        <v>22.125</v>
      </c>
      <c r="C2561">
        <v>2559</v>
      </c>
      <c r="D2561" t="s">
        <v>23</v>
      </c>
      <c r="E2561" t="s">
        <v>37</v>
      </c>
      <c r="F2561">
        <v>8</v>
      </c>
      <c r="G2561" t="s">
        <v>42</v>
      </c>
      <c r="H2561" t="s">
        <v>44</v>
      </c>
      <c r="I2561">
        <v>17.3</v>
      </c>
      <c r="J2561" t="s">
        <v>15</v>
      </c>
      <c r="K2561">
        <v>10.199999999999999</v>
      </c>
      <c r="L2561">
        <v>2.4500000000000002</v>
      </c>
      <c r="M2561" t="s">
        <v>46</v>
      </c>
      <c r="N2561">
        <v>1187.43</v>
      </c>
      <c r="O2561" s="5">
        <f>(ScoreCard!$E$3-laptop_prices3[[#This Row],[Price ($)]])/ScoreCard!$E$3*ScoreCard!$E$5</f>
        <v>4.4506647002002246</v>
      </c>
      <c r="P2561" s="5">
        <f>laptop_prices3[[#This Row],[RAM (GB)]]/ScoreCard!$F$3*ScoreCard!$F$5</f>
        <v>0.875</v>
      </c>
      <c r="Q2561" s="5">
        <f>laptop_prices3[[#This Row],[Screen Size (inch)]]/ScoreCard!$G$3*ScoreCard!$G$5</f>
        <v>2</v>
      </c>
      <c r="R2561" s="5">
        <f>laptop_prices3[[#This Row],[Battery Life (hours)]]/ScoreCard!$H$3*ScoreCard!$H$5</f>
        <v>5.95</v>
      </c>
      <c r="S2561" s="5">
        <f>ScoreCard!$I$3-laptop_prices3[[#This Row],[Weight (kg)]]/ScoreCard!$I$3*ScoreCard!$I$5</f>
        <v>2.0999999999999996</v>
      </c>
      <c r="T2561" s="6" cm="1">
        <f t="array" ref="T2561">_xlfn.IFS(laptop_prices3[[#This Row],[Storage]]="512GB SSD", 512, laptop_prices3[[#This Row],[Storage]] = "1TB SSD", 1000, laptop_prices3[[#This Row],[Storage]] = "2TB SSD", 2000, laptop_prices3[[#This Row],[Storage]]= "256GB SSD", 256, laptop_prices3[[#This Row],[Storage]] = "1TB HDD", 1000*0.7)</f>
        <v>700</v>
      </c>
      <c r="U2561" s="5">
        <f>laptop_prices3[[#This Row],[Storage Raw Value]]/ScoreCard!$J$3*ScoreCard!$J$5</f>
        <v>2.8</v>
      </c>
    </row>
    <row r="2562" spans="2:21" x14ac:dyDescent="0.2">
      <c r="B2562" s="4" cm="1">
        <f t="array" ref="B2562">SUM(laptop_prices3[[#This Row],[RAM Comp]:[Weight Comp]]+laptop_prices3[[#This Row],[Storage Comp]])</f>
        <v>44.254925681255159</v>
      </c>
      <c r="C2562">
        <v>2560</v>
      </c>
      <c r="D2562" t="s">
        <v>47</v>
      </c>
      <c r="E2562" t="s">
        <v>31</v>
      </c>
      <c r="F2562">
        <v>32</v>
      </c>
      <c r="G2562" t="s">
        <v>25</v>
      </c>
      <c r="H2562" t="s">
        <v>14</v>
      </c>
      <c r="I2562">
        <v>14</v>
      </c>
      <c r="J2562" t="s">
        <v>21</v>
      </c>
      <c r="K2562">
        <v>9.3000000000000007</v>
      </c>
      <c r="L2562">
        <v>3.13</v>
      </c>
      <c r="M2562" t="s">
        <v>22</v>
      </c>
      <c r="N2562">
        <v>1544.24</v>
      </c>
      <c r="O2562" s="5">
        <f>(ScoreCard!$E$3-laptop_prices3[[#This Row],[Price ($)]])/ScoreCard!$E$3*ScoreCard!$E$5</f>
        <v>4.2855953248925784</v>
      </c>
      <c r="P2562" s="5">
        <f>laptop_prices3[[#This Row],[RAM (GB)]]/ScoreCard!$F$3*ScoreCard!$F$5</f>
        <v>3.5</v>
      </c>
      <c r="Q2562" s="5">
        <f>laptop_prices3[[#This Row],[Screen Size (inch)]]/ScoreCard!$G$3*ScoreCard!$G$5</f>
        <v>1.6184971098265895</v>
      </c>
      <c r="R2562" s="5">
        <f>laptop_prices3[[#This Row],[Battery Life (hours)]]/ScoreCard!$H$3*ScoreCard!$H$5</f>
        <v>5.4249999999999998</v>
      </c>
      <c r="S2562" s="5">
        <f>ScoreCard!$I$3-laptop_prices3[[#This Row],[Weight (kg)]]/ScoreCard!$I$3*ScoreCard!$I$5</f>
        <v>1.7114285714285715</v>
      </c>
      <c r="T2562" s="6" cm="1">
        <f t="array" ref="T2562">_xlfn.IFS(laptop_prices3[[#This Row],[Storage]]="512GB SSD", 512, laptop_prices3[[#This Row],[Storage]] = "1TB SSD", 1000, laptop_prices3[[#This Row],[Storage]] = "2TB SSD", 2000, laptop_prices3[[#This Row],[Storage]]= "256GB SSD", 256, laptop_prices3[[#This Row],[Storage]] = "1TB HDD", 1000*0.7)</f>
        <v>2000</v>
      </c>
      <c r="U2562" s="5">
        <f>laptop_prices3[[#This Row],[Storage Raw Value]]/ScoreCard!$J$3*ScoreCard!$J$5</f>
        <v>8</v>
      </c>
    </row>
    <row r="2563" spans="2:21" x14ac:dyDescent="0.2">
      <c r="B2563" s="4" cm="1">
        <f t="array" ref="B2563">SUM(laptop_prices3[[#This Row],[RAM Comp]:[Weight Comp]]+laptop_prices3[[#This Row],[Storage Comp]])</f>
        <v>22.96673479218277</v>
      </c>
      <c r="C2563">
        <v>2561</v>
      </c>
      <c r="D2563" t="s">
        <v>34</v>
      </c>
      <c r="E2563" t="s">
        <v>12</v>
      </c>
      <c r="F2563">
        <v>4</v>
      </c>
      <c r="G2563" t="s">
        <v>19</v>
      </c>
      <c r="H2563" t="s">
        <v>35</v>
      </c>
      <c r="I2563">
        <v>16</v>
      </c>
      <c r="J2563" t="s">
        <v>21</v>
      </c>
      <c r="K2563">
        <v>5</v>
      </c>
      <c r="L2563">
        <v>3.04</v>
      </c>
      <c r="M2563" t="s">
        <v>30</v>
      </c>
      <c r="N2563">
        <v>610.1</v>
      </c>
      <c r="O2563" s="5">
        <f>(ScoreCard!$E$3-laptop_prices3[[#This Row],[Price ($)]])/ScoreCard!$E$3*ScoreCard!$E$5</f>
        <v>4.7177522326302661</v>
      </c>
      <c r="P2563" s="5">
        <f>laptop_prices3[[#This Row],[RAM (GB)]]/ScoreCard!$F$3*ScoreCard!$F$5</f>
        <v>0.4375</v>
      </c>
      <c r="Q2563" s="5">
        <f>laptop_prices3[[#This Row],[Screen Size (inch)]]/ScoreCard!$G$3*ScoreCard!$G$5</f>
        <v>1.8497109826589595</v>
      </c>
      <c r="R2563" s="5">
        <f>laptop_prices3[[#This Row],[Battery Life (hours)]]/ScoreCard!$H$3*ScoreCard!$H$5</f>
        <v>2.916666666666667</v>
      </c>
      <c r="S2563" s="5">
        <f>ScoreCard!$I$3-laptop_prices3[[#This Row],[Weight (kg)]]/ScoreCard!$I$3*ScoreCard!$I$5</f>
        <v>1.7628571428571429</v>
      </c>
      <c r="T2563" s="6" cm="1">
        <f t="array" ref="T2563">_xlfn.IFS(laptop_prices3[[#This Row],[Storage]]="512GB SSD", 512, laptop_prices3[[#This Row],[Storage]] = "1TB SSD", 1000, laptop_prices3[[#This Row],[Storage]] = "2TB SSD", 2000, laptop_prices3[[#This Row],[Storage]]= "256GB SSD", 256, laptop_prices3[[#This Row],[Storage]] = "1TB HDD", 1000*0.7)</f>
        <v>1000</v>
      </c>
      <c r="U2563" s="5">
        <f>laptop_prices3[[#This Row],[Storage Raw Value]]/ScoreCard!$J$3*ScoreCard!$J$5</f>
        <v>4</v>
      </c>
    </row>
    <row r="2564" spans="2:21" x14ac:dyDescent="0.2">
      <c r="B2564" s="4" cm="1">
        <f t="array" ref="B2564">SUM(laptop_prices3[[#This Row],[RAM Comp]:[Weight Comp]]+laptop_prices3[[#This Row],[Storage Comp]])</f>
        <v>39.076024635287638</v>
      </c>
      <c r="C2564">
        <v>2562</v>
      </c>
      <c r="D2564" t="s">
        <v>23</v>
      </c>
      <c r="E2564" t="s">
        <v>12</v>
      </c>
      <c r="F2564">
        <v>4</v>
      </c>
      <c r="G2564" t="s">
        <v>25</v>
      </c>
      <c r="H2564" t="s">
        <v>14</v>
      </c>
      <c r="I2564">
        <v>13.3</v>
      </c>
      <c r="J2564" t="s">
        <v>15</v>
      </c>
      <c r="K2564">
        <v>4.4000000000000004</v>
      </c>
      <c r="L2564">
        <v>1.69</v>
      </c>
      <c r="M2564" t="s">
        <v>22</v>
      </c>
      <c r="N2564">
        <v>877.93</v>
      </c>
      <c r="O2564" s="5">
        <f>(ScoreCard!$E$3-laptop_prices3[[#This Row],[Price ($)]])/ScoreCard!$E$3*ScoreCard!$E$5</f>
        <v>4.5938472669940822</v>
      </c>
      <c r="P2564" s="5">
        <f>laptop_prices3[[#This Row],[RAM (GB)]]/ScoreCard!$F$3*ScoreCard!$F$5</f>
        <v>0.4375</v>
      </c>
      <c r="Q2564" s="5">
        <f>laptop_prices3[[#This Row],[Screen Size (inch)]]/ScoreCard!$G$3*ScoreCard!$G$5</f>
        <v>1.5375722543352601</v>
      </c>
      <c r="R2564" s="5">
        <f>laptop_prices3[[#This Row],[Battery Life (hours)]]/ScoreCard!$H$3*ScoreCard!$H$5</f>
        <v>2.5666666666666669</v>
      </c>
      <c r="S2564" s="5">
        <f>ScoreCard!$I$3-laptop_prices3[[#This Row],[Weight (kg)]]/ScoreCard!$I$3*ScoreCard!$I$5</f>
        <v>2.5342857142857143</v>
      </c>
      <c r="T2564" s="6" cm="1">
        <f t="array" ref="T2564">_xlfn.IFS(laptop_prices3[[#This Row],[Storage]]="512GB SSD", 512, laptop_prices3[[#This Row],[Storage]] = "1TB SSD", 1000, laptop_prices3[[#This Row],[Storage]] = "2TB SSD", 2000, laptop_prices3[[#This Row],[Storage]]= "256GB SSD", 256, laptop_prices3[[#This Row],[Storage]] = "1TB HDD", 1000*0.7)</f>
        <v>2000</v>
      </c>
      <c r="U2564" s="5">
        <f>laptop_prices3[[#This Row],[Storage Raw Value]]/ScoreCard!$J$3*ScoreCard!$J$5</f>
        <v>8</v>
      </c>
    </row>
    <row r="2565" spans="2:21" x14ac:dyDescent="0.2">
      <c r="B2565" s="4" cm="1">
        <f t="array" ref="B2565">SUM(laptop_prices3[[#This Row],[RAM Comp]:[Weight Comp]]+laptop_prices3[[#This Row],[Storage Comp]])</f>
        <v>25.407544728874207</v>
      </c>
      <c r="C2565">
        <v>2563</v>
      </c>
      <c r="D2565" t="s">
        <v>11</v>
      </c>
      <c r="E2565" t="s">
        <v>18</v>
      </c>
      <c r="F2565">
        <v>16</v>
      </c>
      <c r="G2565" t="s">
        <v>19</v>
      </c>
      <c r="H2565" t="s">
        <v>20</v>
      </c>
      <c r="I2565">
        <v>14</v>
      </c>
      <c r="J2565" t="s">
        <v>27</v>
      </c>
      <c r="K2565">
        <v>6.4</v>
      </c>
      <c r="L2565">
        <v>2.09</v>
      </c>
      <c r="M2565" t="s">
        <v>16</v>
      </c>
      <c r="N2565">
        <v>3726.04</v>
      </c>
      <c r="O2565" s="5">
        <f>(ScoreCard!$E$3-laptop_prices3[[#This Row],[Price ($)]])/ScoreCard!$E$3*ScoreCard!$E$5</f>
        <v>3.2762391884439874</v>
      </c>
      <c r="P2565" s="5">
        <f>laptop_prices3[[#This Row],[RAM (GB)]]/ScoreCard!$F$3*ScoreCard!$F$5</f>
        <v>1.75</v>
      </c>
      <c r="Q2565" s="5">
        <f>laptop_prices3[[#This Row],[Screen Size (inch)]]/ScoreCard!$G$3*ScoreCard!$G$5</f>
        <v>1.6184971098265895</v>
      </c>
      <c r="R2565" s="5">
        <f>laptop_prices3[[#This Row],[Battery Life (hours)]]/ScoreCard!$H$3*ScoreCard!$H$5</f>
        <v>3.7333333333333334</v>
      </c>
      <c r="S2565" s="5">
        <f>ScoreCard!$I$3-laptop_prices3[[#This Row],[Weight (kg)]]/ScoreCard!$I$3*ScoreCard!$I$5</f>
        <v>2.305714285714286</v>
      </c>
      <c r="T2565" s="6" cm="1">
        <f t="array" ref="T2565">_xlfn.IFS(laptop_prices3[[#This Row],[Storage]]="512GB SSD", 512, laptop_prices3[[#This Row],[Storage]] = "1TB SSD", 1000, laptop_prices3[[#This Row],[Storage]] = "2TB SSD", 2000, laptop_prices3[[#This Row],[Storage]]= "256GB SSD", 256, laptop_prices3[[#This Row],[Storage]] = "1TB HDD", 1000*0.7)</f>
        <v>1000</v>
      </c>
      <c r="U2565" s="5">
        <f>laptop_prices3[[#This Row],[Storage Raw Value]]/ScoreCard!$J$3*ScoreCard!$J$5</f>
        <v>4</v>
      </c>
    </row>
    <row r="2566" spans="2:21" x14ac:dyDescent="0.2">
      <c r="B2566" s="4" cm="1">
        <f t="array" ref="B2566">SUM(laptop_prices3[[#This Row],[RAM Comp]:[Weight Comp]]+laptop_prices3[[#This Row],[Storage Comp]])</f>
        <v>41.901262730525737</v>
      </c>
      <c r="C2566">
        <v>2564</v>
      </c>
      <c r="D2566" t="s">
        <v>45</v>
      </c>
      <c r="E2566" t="s">
        <v>48</v>
      </c>
      <c r="F2566">
        <v>4</v>
      </c>
      <c r="G2566" t="s">
        <v>25</v>
      </c>
      <c r="H2566" t="s">
        <v>40</v>
      </c>
      <c r="I2566">
        <v>13.3</v>
      </c>
      <c r="J2566" t="s">
        <v>15</v>
      </c>
      <c r="K2566">
        <v>9.4</v>
      </c>
      <c r="L2566">
        <v>1.85</v>
      </c>
      <c r="M2566" t="s">
        <v>16</v>
      </c>
      <c r="N2566">
        <v>1287.6400000000001</v>
      </c>
      <c r="O2566" s="5">
        <f>(ScoreCard!$E$3-laptop_prices3[[#This Row],[Price ($)]])/ScoreCard!$E$3*ScoreCard!$E$5</f>
        <v>4.4043050070874221</v>
      </c>
      <c r="P2566" s="5">
        <f>laptop_prices3[[#This Row],[RAM (GB)]]/ScoreCard!$F$3*ScoreCard!$F$5</f>
        <v>0.4375</v>
      </c>
      <c r="Q2566" s="5">
        <f>laptop_prices3[[#This Row],[Screen Size (inch)]]/ScoreCard!$G$3*ScoreCard!$G$5</f>
        <v>1.5375722543352601</v>
      </c>
      <c r="R2566" s="5">
        <f>laptop_prices3[[#This Row],[Battery Life (hours)]]/ScoreCard!$H$3*ScoreCard!$H$5</f>
        <v>5.4833333333333334</v>
      </c>
      <c r="S2566" s="5">
        <f>ScoreCard!$I$3-laptop_prices3[[#This Row],[Weight (kg)]]/ScoreCard!$I$3*ScoreCard!$I$5</f>
        <v>2.4428571428571431</v>
      </c>
      <c r="T2566" s="6" cm="1">
        <f t="array" ref="T2566">_xlfn.IFS(laptop_prices3[[#This Row],[Storage]]="512GB SSD", 512, laptop_prices3[[#This Row],[Storage]] = "1TB SSD", 1000, laptop_prices3[[#This Row],[Storage]] = "2TB SSD", 2000, laptop_prices3[[#This Row],[Storage]]= "256GB SSD", 256, laptop_prices3[[#This Row],[Storage]] = "1TB HDD", 1000*0.7)</f>
        <v>2000</v>
      </c>
      <c r="U2566" s="5">
        <f>laptop_prices3[[#This Row],[Storage Raw Value]]/ScoreCard!$J$3*ScoreCard!$J$5</f>
        <v>8</v>
      </c>
    </row>
    <row r="2567" spans="2:21" x14ac:dyDescent="0.2">
      <c r="B2567" s="4" cm="1">
        <f t="array" ref="B2567">SUM(laptop_prices3[[#This Row],[RAM Comp]:[Weight Comp]]+laptop_prices3[[#This Row],[Storage Comp]])</f>
        <v>41.008452380952377</v>
      </c>
      <c r="C2567">
        <v>2565</v>
      </c>
      <c r="D2567" t="s">
        <v>11</v>
      </c>
      <c r="E2567" t="s">
        <v>39</v>
      </c>
      <c r="F2567">
        <v>4</v>
      </c>
      <c r="G2567" t="s">
        <v>25</v>
      </c>
      <c r="H2567" t="s">
        <v>35</v>
      </c>
      <c r="I2567">
        <v>17.3</v>
      </c>
      <c r="J2567" t="s">
        <v>21</v>
      </c>
      <c r="K2567">
        <v>7.4</v>
      </c>
      <c r="L2567">
        <v>2.1800000000000002</v>
      </c>
      <c r="M2567" t="s">
        <v>22</v>
      </c>
      <c r="N2567">
        <v>1166.4000000000001</v>
      </c>
      <c r="O2567" s="5">
        <f>(ScoreCard!$E$3-laptop_prices3[[#This Row],[Price ($)]])/ScoreCard!$E$3*ScoreCard!$E$5</f>
        <v>4.4603937127355229</v>
      </c>
      <c r="P2567" s="5">
        <f>laptop_prices3[[#This Row],[RAM (GB)]]/ScoreCard!$F$3*ScoreCard!$F$5</f>
        <v>0.4375</v>
      </c>
      <c r="Q2567" s="5">
        <f>laptop_prices3[[#This Row],[Screen Size (inch)]]/ScoreCard!$G$3*ScoreCard!$G$5</f>
        <v>2</v>
      </c>
      <c r="R2567" s="5">
        <f>laptop_prices3[[#This Row],[Battery Life (hours)]]/ScoreCard!$H$3*ScoreCard!$H$5</f>
        <v>4.3166666666666664</v>
      </c>
      <c r="S2567" s="5">
        <f>ScoreCard!$I$3-laptop_prices3[[#This Row],[Weight (kg)]]/ScoreCard!$I$3*ScoreCard!$I$5</f>
        <v>2.2542857142857144</v>
      </c>
      <c r="T2567" s="6" cm="1">
        <f t="array" ref="T2567">_xlfn.IFS(laptop_prices3[[#This Row],[Storage]]="512GB SSD", 512, laptop_prices3[[#This Row],[Storage]] = "1TB SSD", 1000, laptop_prices3[[#This Row],[Storage]] = "2TB SSD", 2000, laptop_prices3[[#This Row],[Storage]]= "256GB SSD", 256, laptop_prices3[[#This Row],[Storage]] = "1TB HDD", 1000*0.7)</f>
        <v>2000</v>
      </c>
      <c r="U2567" s="5">
        <f>laptop_prices3[[#This Row],[Storage Raw Value]]/ScoreCard!$J$3*ScoreCard!$J$5</f>
        <v>8</v>
      </c>
    </row>
    <row r="2568" spans="2:21" x14ac:dyDescent="0.2">
      <c r="B2568" s="4" cm="1">
        <f t="array" ref="B2568">SUM(laptop_prices3[[#This Row],[RAM Comp]:[Weight Comp]]+laptop_prices3[[#This Row],[Storage Comp]])</f>
        <v>15.703568125516103</v>
      </c>
      <c r="C2568">
        <v>2566</v>
      </c>
      <c r="D2568" t="s">
        <v>11</v>
      </c>
      <c r="E2568" t="s">
        <v>18</v>
      </c>
      <c r="F2568">
        <v>8</v>
      </c>
      <c r="G2568" t="s">
        <v>29</v>
      </c>
      <c r="H2568" t="s">
        <v>14</v>
      </c>
      <c r="I2568">
        <v>16</v>
      </c>
      <c r="J2568" t="s">
        <v>21</v>
      </c>
      <c r="K2568">
        <v>12</v>
      </c>
      <c r="L2568">
        <v>2.83</v>
      </c>
      <c r="M2568" t="s">
        <v>30</v>
      </c>
      <c r="N2568">
        <v>1782.91</v>
      </c>
      <c r="O2568" s="5">
        <f>(ScoreCard!$E$3-laptop_prices3[[#This Row],[Price ($)]])/ScoreCard!$E$3*ScoreCard!$E$5</f>
        <v>4.1751805164380063</v>
      </c>
      <c r="P2568" s="5">
        <f>laptop_prices3[[#This Row],[RAM (GB)]]/ScoreCard!$F$3*ScoreCard!$F$5</f>
        <v>0.875</v>
      </c>
      <c r="Q2568" s="5">
        <f>laptop_prices3[[#This Row],[Screen Size (inch)]]/ScoreCard!$G$3*ScoreCard!$G$5</f>
        <v>1.8497109826589595</v>
      </c>
      <c r="R2568" s="5">
        <f>laptop_prices3[[#This Row],[Battery Life (hours)]]/ScoreCard!$H$3*ScoreCard!$H$5</f>
        <v>7</v>
      </c>
      <c r="S2568" s="5">
        <f>ScoreCard!$I$3-laptop_prices3[[#This Row],[Weight (kg)]]/ScoreCard!$I$3*ScoreCard!$I$5</f>
        <v>1.8828571428571428</v>
      </c>
      <c r="T2568" s="6" cm="1">
        <f t="array" ref="T2568">_xlfn.IFS(laptop_prices3[[#This Row],[Storage]]="512GB SSD", 512, laptop_prices3[[#This Row],[Storage]] = "1TB SSD", 1000, laptop_prices3[[#This Row],[Storage]] = "2TB SSD", 2000, laptop_prices3[[#This Row],[Storage]]= "256GB SSD", 256, laptop_prices3[[#This Row],[Storage]] = "1TB HDD", 1000*0.7)</f>
        <v>256</v>
      </c>
      <c r="U2568" s="5">
        <f>laptop_prices3[[#This Row],[Storage Raw Value]]/ScoreCard!$J$3*ScoreCard!$J$5</f>
        <v>1.024</v>
      </c>
    </row>
    <row r="2569" spans="2:21" x14ac:dyDescent="0.2">
      <c r="B2569" s="4" cm="1">
        <f t="array" ref="B2569">SUM(laptop_prices3[[#This Row],[RAM Comp]:[Weight Comp]]+laptop_prices3[[#This Row],[Storage Comp]])</f>
        <v>33.69761904761905</v>
      </c>
      <c r="C2569">
        <v>2567</v>
      </c>
      <c r="D2569" t="s">
        <v>45</v>
      </c>
      <c r="E2569" t="s">
        <v>12</v>
      </c>
      <c r="F2569">
        <v>64</v>
      </c>
      <c r="G2569" t="s">
        <v>19</v>
      </c>
      <c r="H2569" t="s">
        <v>20</v>
      </c>
      <c r="I2569">
        <v>17.3</v>
      </c>
      <c r="J2569" t="s">
        <v>15</v>
      </c>
      <c r="K2569">
        <v>11.8</v>
      </c>
      <c r="L2569">
        <v>2.95</v>
      </c>
      <c r="M2569" t="s">
        <v>16</v>
      </c>
      <c r="N2569">
        <v>2609.65</v>
      </c>
      <c r="O2569" s="5">
        <f>(ScoreCard!$E$3-laptop_prices3[[#This Row],[Price ($)]])/ScoreCard!$E$3*ScoreCard!$E$5</f>
        <v>3.7927095785667495</v>
      </c>
      <c r="P2569" s="5">
        <f>laptop_prices3[[#This Row],[RAM (GB)]]/ScoreCard!$F$3*ScoreCard!$F$5</f>
        <v>7</v>
      </c>
      <c r="Q2569" s="5">
        <f>laptop_prices3[[#This Row],[Screen Size (inch)]]/ScoreCard!$G$3*ScoreCard!$G$5</f>
        <v>2</v>
      </c>
      <c r="R2569" s="5">
        <f>laptop_prices3[[#This Row],[Battery Life (hours)]]/ScoreCard!$H$3*ScoreCard!$H$5</f>
        <v>6.8833333333333337</v>
      </c>
      <c r="S2569" s="5">
        <f>ScoreCard!$I$3-laptop_prices3[[#This Row],[Weight (kg)]]/ScoreCard!$I$3*ScoreCard!$I$5</f>
        <v>1.8142857142857143</v>
      </c>
      <c r="T2569" s="6" cm="1">
        <f t="array" ref="T2569">_xlfn.IFS(laptop_prices3[[#This Row],[Storage]]="512GB SSD", 512, laptop_prices3[[#This Row],[Storage]] = "1TB SSD", 1000, laptop_prices3[[#This Row],[Storage]] = "2TB SSD", 2000, laptop_prices3[[#This Row],[Storage]]= "256GB SSD", 256, laptop_prices3[[#This Row],[Storage]] = "1TB HDD", 1000*0.7)</f>
        <v>1000</v>
      </c>
      <c r="U2569" s="5">
        <f>laptop_prices3[[#This Row],[Storage Raw Value]]/ScoreCard!$J$3*ScoreCard!$J$5</f>
        <v>4</v>
      </c>
    </row>
    <row r="2570" spans="2:21" x14ac:dyDescent="0.2">
      <c r="B2570" s="4" cm="1">
        <f t="array" ref="B2570">SUM(laptop_prices3[[#This Row],[RAM Comp]:[Weight Comp]]+laptop_prices3[[#This Row],[Storage Comp]])</f>
        <v>17.940048444811449</v>
      </c>
      <c r="C2570">
        <v>2568</v>
      </c>
      <c r="D2570" t="s">
        <v>45</v>
      </c>
      <c r="E2570" t="s">
        <v>31</v>
      </c>
      <c r="F2570">
        <v>32</v>
      </c>
      <c r="G2570" t="s">
        <v>13</v>
      </c>
      <c r="H2570" t="s">
        <v>20</v>
      </c>
      <c r="I2570">
        <v>13.3</v>
      </c>
      <c r="J2570" t="s">
        <v>15</v>
      </c>
      <c r="K2570">
        <v>5.2</v>
      </c>
      <c r="L2570">
        <v>3.19</v>
      </c>
      <c r="M2570" t="s">
        <v>46</v>
      </c>
      <c r="N2570">
        <v>1795.68</v>
      </c>
      <c r="O2570" s="5">
        <f>(ScoreCard!$E$3-laptop_prices3[[#This Row],[Price ($)]])/ScoreCard!$E$3*ScoreCard!$E$5</f>
        <v>4.1692727898533288</v>
      </c>
      <c r="P2570" s="5">
        <f>laptop_prices3[[#This Row],[RAM (GB)]]/ScoreCard!$F$3*ScoreCard!$F$5</f>
        <v>3.5</v>
      </c>
      <c r="Q2570" s="5">
        <f>laptop_prices3[[#This Row],[Screen Size (inch)]]/ScoreCard!$G$3*ScoreCard!$G$5</f>
        <v>1.5375722543352601</v>
      </c>
      <c r="R2570" s="5">
        <f>laptop_prices3[[#This Row],[Battery Life (hours)]]/ScoreCard!$H$3*ScoreCard!$H$5</f>
        <v>3.0333333333333332</v>
      </c>
      <c r="S2570" s="5">
        <f>ScoreCard!$I$3-laptop_prices3[[#This Row],[Weight (kg)]]/ScoreCard!$I$3*ScoreCard!$I$5</f>
        <v>1.6771428571428573</v>
      </c>
      <c r="T2570" s="6" cm="1">
        <f t="array" ref="T2570">_xlfn.IFS(laptop_prices3[[#This Row],[Storage]]="512GB SSD", 512, laptop_prices3[[#This Row],[Storage]] = "1TB SSD", 1000, laptop_prices3[[#This Row],[Storage]] = "2TB SSD", 2000, laptop_prices3[[#This Row],[Storage]]= "256GB SSD", 256, laptop_prices3[[#This Row],[Storage]] = "1TB HDD", 1000*0.7)</f>
        <v>512</v>
      </c>
      <c r="U2570" s="5">
        <f>laptop_prices3[[#This Row],[Storage Raw Value]]/ScoreCard!$J$3*ScoreCard!$J$5</f>
        <v>2.048</v>
      </c>
    </row>
    <row r="2571" spans="2:21" x14ac:dyDescent="0.2">
      <c r="B2571" s="4" cm="1">
        <f t="array" ref="B2571">SUM(laptop_prices3[[#This Row],[RAM Comp]:[Weight Comp]]+laptop_prices3[[#This Row],[Storage Comp]])</f>
        <v>26.97837806220754</v>
      </c>
      <c r="C2571">
        <v>2569</v>
      </c>
      <c r="D2571" t="s">
        <v>17</v>
      </c>
      <c r="E2571" t="s">
        <v>18</v>
      </c>
      <c r="F2571">
        <v>4</v>
      </c>
      <c r="G2571" t="s">
        <v>19</v>
      </c>
      <c r="H2571" t="s">
        <v>32</v>
      </c>
      <c r="I2571">
        <v>14</v>
      </c>
      <c r="J2571" t="s">
        <v>27</v>
      </c>
      <c r="K2571">
        <v>11</v>
      </c>
      <c r="L2571">
        <v>1.74</v>
      </c>
      <c r="M2571" t="s">
        <v>16</v>
      </c>
      <c r="N2571">
        <v>2584.7600000000002</v>
      </c>
      <c r="O2571" s="5">
        <f>(ScoreCard!$E$3-laptop_prices3[[#This Row],[Price ($)]])/ScoreCard!$E$3*ScoreCard!$E$5</f>
        <v>3.8042243252145651</v>
      </c>
      <c r="P2571" s="5">
        <f>laptop_prices3[[#This Row],[RAM (GB)]]/ScoreCard!$F$3*ScoreCard!$F$5</f>
        <v>0.4375</v>
      </c>
      <c r="Q2571" s="5">
        <f>laptop_prices3[[#This Row],[Screen Size (inch)]]/ScoreCard!$G$3*ScoreCard!$G$5</f>
        <v>1.6184971098265895</v>
      </c>
      <c r="R2571" s="5">
        <f>laptop_prices3[[#This Row],[Battery Life (hours)]]/ScoreCard!$H$3*ScoreCard!$H$5</f>
        <v>6.4166666666666661</v>
      </c>
      <c r="S2571" s="5">
        <f>ScoreCard!$I$3-laptop_prices3[[#This Row],[Weight (kg)]]/ScoreCard!$I$3*ScoreCard!$I$5</f>
        <v>2.5057142857142858</v>
      </c>
      <c r="T2571" s="6" cm="1">
        <f t="array" ref="T2571">_xlfn.IFS(laptop_prices3[[#This Row],[Storage]]="512GB SSD", 512, laptop_prices3[[#This Row],[Storage]] = "1TB SSD", 1000, laptop_prices3[[#This Row],[Storage]] = "2TB SSD", 2000, laptop_prices3[[#This Row],[Storage]]= "256GB SSD", 256, laptop_prices3[[#This Row],[Storage]] = "1TB HDD", 1000*0.7)</f>
        <v>1000</v>
      </c>
      <c r="U2571" s="5">
        <f>laptop_prices3[[#This Row],[Storage Raw Value]]/ScoreCard!$J$3*ScoreCard!$J$5</f>
        <v>4</v>
      </c>
    </row>
    <row r="2572" spans="2:21" x14ac:dyDescent="0.2">
      <c r="B2572" s="4" cm="1">
        <f t="array" ref="B2572">SUM(laptop_prices3[[#This Row],[RAM Comp]:[Weight Comp]]+laptop_prices3[[#This Row],[Storage Comp]])</f>
        <v>25.333973300302777</v>
      </c>
      <c r="C2572">
        <v>2570</v>
      </c>
      <c r="D2572" t="s">
        <v>11</v>
      </c>
      <c r="E2572" t="s">
        <v>31</v>
      </c>
      <c r="F2572">
        <v>8</v>
      </c>
      <c r="G2572" t="s">
        <v>19</v>
      </c>
      <c r="H2572" t="s">
        <v>26</v>
      </c>
      <c r="I2572">
        <v>14</v>
      </c>
      <c r="J2572" t="s">
        <v>21</v>
      </c>
      <c r="K2572">
        <v>7</v>
      </c>
      <c r="L2572">
        <v>1.3</v>
      </c>
      <c r="M2572" t="s">
        <v>22</v>
      </c>
      <c r="N2572">
        <v>1061.44</v>
      </c>
      <c r="O2572" s="5">
        <f>(ScoreCard!$E$3-laptop_prices3[[#This Row],[Price ($)]])/ScoreCard!$E$3*ScoreCard!$E$5</f>
        <v>4.5089508765826416</v>
      </c>
      <c r="P2572" s="5">
        <f>laptop_prices3[[#This Row],[RAM (GB)]]/ScoreCard!$F$3*ScoreCard!$F$5</f>
        <v>0.875</v>
      </c>
      <c r="Q2572" s="5">
        <f>laptop_prices3[[#This Row],[Screen Size (inch)]]/ScoreCard!$G$3*ScoreCard!$G$5</f>
        <v>1.6184971098265895</v>
      </c>
      <c r="R2572" s="5">
        <f>laptop_prices3[[#This Row],[Battery Life (hours)]]/ScoreCard!$H$3*ScoreCard!$H$5</f>
        <v>4.0833333333333339</v>
      </c>
      <c r="S2572" s="5">
        <f>ScoreCard!$I$3-laptop_prices3[[#This Row],[Weight (kg)]]/ScoreCard!$I$3*ScoreCard!$I$5</f>
        <v>2.7571428571428571</v>
      </c>
      <c r="T2572" s="6" cm="1">
        <f t="array" ref="T2572">_xlfn.IFS(laptop_prices3[[#This Row],[Storage]]="512GB SSD", 512, laptop_prices3[[#This Row],[Storage]] = "1TB SSD", 1000, laptop_prices3[[#This Row],[Storage]] = "2TB SSD", 2000, laptop_prices3[[#This Row],[Storage]]= "256GB SSD", 256, laptop_prices3[[#This Row],[Storage]] = "1TB HDD", 1000*0.7)</f>
        <v>1000</v>
      </c>
      <c r="U2572" s="5">
        <f>laptop_prices3[[#This Row],[Storage Raw Value]]/ScoreCard!$J$3*ScoreCard!$J$5</f>
        <v>4</v>
      </c>
    </row>
    <row r="2573" spans="2:21" x14ac:dyDescent="0.2">
      <c r="B2573" s="4" cm="1">
        <f t="array" ref="B2573">SUM(laptop_prices3[[#This Row],[RAM Comp]:[Weight Comp]]+laptop_prices3[[#This Row],[Storage Comp]])</f>
        <v>16.907801541425819</v>
      </c>
      <c r="C2573">
        <v>2571</v>
      </c>
      <c r="D2573" t="s">
        <v>47</v>
      </c>
      <c r="E2573" t="s">
        <v>24</v>
      </c>
      <c r="F2573">
        <v>64</v>
      </c>
      <c r="G2573" t="s">
        <v>29</v>
      </c>
      <c r="H2573" t="s">
        <v>20</v>
      </c>
      <c r="I2573">
        <v>15.6</v>
      </c>
      <c r="J2573" t="s">
        <v>43</v>
      </c>
      <c r="K2573">
        <v>4.3</v>
      </c>
      <c r="L2573">
        <v>3.5</v>
      </c>
      <c r="M2573" t="s">
        <v>16</v>
      </c>
      <c r="N2573">
        <v>3416.85</v>
      </c>
      <c r="O2573" s="5">
        <f>(ScoreCard!$E$3-laptop_prices3[[#This Row],[Price ($)]])/ScoreCard!$E$3*ScoreCard!$E$5</f>
        <v>3.4192783413583423</v>
      </c>
      <c r="P2573" s="5">
        <f>laptop_prices3[[#This Row],[RAM (GB)]]/ScoreCard!$F$3*ScoreCard!$F$5</f>
        <v>7</v>
      </c>
      <c r="Q2573" s="5">
        <f>laptop_prices3[[#This Row],[Screen Size (inch)]]/ScoreCard!$G$3*ScoreCard!$G$5</f>
        <v>1.8034682080924855</v>
      </c>
      <c r="R2573" s="5">
        <f>laptop_prices3[[#This Row],[Battery Life (hours)]]/ScoreCard!$H$3*ScoreCard!$H$5</f>
        <v>2.5083333333333333</v>
      </c>
      <c r="S2573" s="5">
        <f>ScoreCard!$I$3-laptop_prices3[[#This Row],[Weight (kg)]]/ScoreCard!$I$3*ScoreCard!$I$5</f>
        <v>1.5</v>
      </c>
      <c r="T2573" s="6" cm="1">
        <f t="array" ref="T2573">_xlfn.IFS(laptop_prices3[[#This Row],[Storage]]="512GB SSD", 512, laptop_prices3[[#This Row],[Storage]] = "1TB SSD", 1000, laptop_prices3[[#This Row],[Storage]] = "2TB SSD", 2000, laptop_prices3[[#This Row],[Storage]]= "256GB SSD", 256, laptop_prices3[[#This Row],[Storage]] = "1TB HDD", 1000*0.7)</f>
        <v>256</v>
      </c>
      <c r="U2573" s="5">
        <f>laptop_prices3[[#This Row],[Storage Raw Value]]/ScoreCard!$J$3*ScoreCard!$J$5</f>
        <v>1.024</v>
      </c>
    </row>
    <row r="2574" spans="2:21" x14ac:dyDescent="0.2">
      <c r="B2574" s="4" cm="1">
        <f t="array" ref="B2574">SUM(laptop_prices3[[#This Row],[RAM Comp]:[Weight Comp]]+laptop_prices3[[#This Row],[Storage Comp]])</f>
        <v>22.648904761904763</v>
      </c>
      <c r="C2574">
        <v>2572</v>
      </c>
      <c r="D2574" t="s">
        <v>38</v>
      </c>
      <c r="E2574" t="s">
        <v>24</v>
      </c>
      <c r="F2574">
        <v>32</v>
      </c>
      <c r="G2574" t="s">
        <v>13</v>
      </c>
      <c r="H2574" t="s">
        <v>40</v>
      </c>
      <c r="I2574">
        <v>17.3</v>
      </c>
      <c r="J2574" t="s">
        <v>15</v>
      </c>
      <c r="K2574">
        <v>11.5</v>
      </c>
      <c r="L2574">
        <v>2.19</v>
      </c>
      <c r="M2574" t="s">
        <v>46</v>
      </c>
      <c r="N2574">
        <v>2309.9</v>
      </c>
      <c r="O2574" s="5">
        <f>(ScoreCard!$E$3-laptop_prices3[[#This Row],[Price ($)]])/ScoreCard!$E$3*ScoreCard!$E$5</f>
        <v>3.9313815475375375</v>
      </c>
      <c r="P2574" s="5">
        <f>laptop_prices3[[#This Row],[RAM (GB)]]/ScoreCard!$F$3*ScoreCard!$F$5</f>
        <v>3.5</v>
      </c>
      <c r="Q2574" s="5">
        <f>laptop_prices3[[#This Row],[Screen Size (inch)]]/ScoreCard!$G$3*ScoreCard!$G$5</f>
        <v>2</v>
      </c>
      <c r="R2574" s="5">
        <f>laptop_prices3[[#This Row],[Battery Life (hours)]]/ScoreCard!$H$3*ScoreCard!$H$5</f>
        <v>6.7083333333333339</v>
      </c>
      <c r="S2574" s="5">
        <f>ScoreCard!$I$3-laptop_prices3[[#This Row],[Weight (kg)]]/ScoreCard!$I$3*ScoreCard!$I$5</f>
        <v>2.2485714285714287</v>
      </c>
      <c r="T2574" s="6" cm="1">
        <f t="array" ref="T2574">_xlfn.IFS(laptop_prices3[[#This Row],[Storage]]="512GB SSD", 512, laptop_prices3[[#This Row],[Storage]] = "1TB SSD", 1000, laptop_prices3[[#This Row],[Storage]] = "2TB SSD", 2000, laptop_prices3[[#This Row],[Storage]]= "256GB SSD", 256, laptop_prices3[[#This Row],[Storage]] = "1TB HDD", 1000*0.7)</f>
        <v>512</v>
      </c>
      <c r="U2574" s="5">
        <f>laptop_prices3[[#This Row],[Storage Raw Value]]/ScoreCard!$J$3*ScoreCard!$J$5</f>
        <v>2.048</v>
      </c>
    </row>
    <row r="2575" spans="2:21" x14ac:dyDescent="0.2">
      <c r="B2575" s="4" cm="1">
        <f t="array" ref="B2575">SUM(laptop_prices3[[#This Row],[RAM Comp]:[Weight Comp]]+laptop_prices3[[#This Row],[Storage Comp]])</f>
        <v>14.05695238095238</v>
      </c>
      <c r="C2575">
        <v>2573</v>
      </c>
      <c r="D2575" t="s">
        <v>17</v>
      </c>
      <c r="E2575" t="s">
        <v>31</v>
      </c>
      <c r="F2575">
        <v>8</v>
      </c>
      <c r="G2575" t="s">
        <v>29</v>
      </c>
      <c r="H2575" t="s">
        <v>44</v>
      </c>
      <c r="I2575">
        <v>17.3</v>
      </c>
      <c r="J2575" t="s">
        <v>43</v>
      </c>
      <c r="K2575">
        <v>8.9</v>
      </c>
      <c r="L2575">
        <v>2.81</v>
      </c>
      <c r="M2575" t="s">
        <v>16</v>
      </c>
      <c r="N2575">
        <v>965.95</v>
      </c>
      <c r="O2575" s="5">
        <f>(ScoreCard!$E$3-laptop_prices3[[#This Row],[Price ($)]])/ScoreCard!$E$3*ScoreCard!$E$5</f>
        <v>4.5531269777236609</v>
      </c>
      <c r="P2575" s="5">
        <f>laptop_prices3[[#This Row],[RAM (GB)]]/ScoreCard!$F$3*ScoreCard!$F$5</f>
        <v>0.875</v>
      </c>
      <c r="Q2575" s="5">
        <f>laptop_prices3[[#This Row],[Screen Size (inch)]]/ScoreCard!$G$3*ScoreCard!$G$5</f>
        <v>2</v>
      </c>
      <c r="R2575" s="5">
        <f>laptop_prices3[[#This Row],[Battery Life (hours)]]/ScoreCard!$H$3*ScoreCard!$H$5</f>
        <v>5.1916666666666664</v>
      </c>
      <c r="S2575" s="5">
        <f>ScoreCard!$I$3-laptop_prices3[[#This Row],[Weight (kg)]]/ScoreCard!$I$3*ScoreCard!$I$5</f>
        <v>1.8942857142857144</v>
      </c>
      <c r="T2575" s="6" cm="1">
        <f t="array" ref="T2575">_xlfn.IFS(laptop_prices3[[#This Row],[Storage]]="512GB SSD", 512, laptop_prices3[[#This Row],[Storage]] = "1TB SSD", 1000, laptop_prices3[[#This Row],[Storage]] = "2TB SSD", 2000, laptop_prices3[[#This Row],[Storage]]= "256GB SSD", 256, laptop_prices3[[#This Row],[Storage]] = "1TB HDD", 1000*0.7)</f>
        <v>256</v>
      </c>
      <c r="U2575" s="5">
        <f>laptop_prices3[[#This Row],[Storage Raw Value]]/ScoreCard!$J$3*ScoreCard!$J$5</f>
        <v>1.024</v>
      </c>
    </row>
    <row r="2576" spans="2:21" x14ac:dyDescent="0.2">
      <c r="B2576" s="4" cm="1">
        <f t="array" ref="B2576">SUM(laptop_prices3[[#This Row],[RAM Comp]:[Weight Comp]]+laptop_prices3[[#This Row],[Storage Comp]])</f>
        <v>19.915000825763833</v>
      </c>
      <c r="C2576">
        <v>2574</v>
      </c>
      <c r="D2576" t="s">
        <v>17</v>
      </c>
      <c r="E2576" t="s">
        <v>41</v>
      </c>
      <c r="F2576">
        <v>64</v>
      </c>
      <c r="G2576" t="s">
        <v>29</v>
      </c>
      <c r="H2576" t="s">
        <v>26</v>
      </c>
      <c r="I2576">
        <v>13.3</v>
      </c>
      <c r="J2576" t="s">
        <v>27</v>
      </c>
      <c r="K2576">
        <v>9</v>
      </c>
      <c r="L2576">
        <v>2.57</v>
      </c>
      <c r="M2576" t="s">
        <v>22</v>
      </c>
      <c r="N2576">
        <v>8998.77</v>
      </c>
      <c r="O2576" s="5">
        <f>(ScoreCard!$E$3-laptop_prices3[[#This Row],[Price ($)]])/ScoreCard!$E$3*ScoreCard!$E$5</f>
        <v>0.8369402695070628</v>
      </c>
      <c r="P2576" s="5">
        <f>laptop_prices3[[#This Row],[RAM (GB)]]/ScoreCard!$F$3*ScoreCard!$F$5</f>
        <v>7</v>
      </c>
      <c r="Q2576" s="5">
        <f>laptop_prices3[[#This Row],[Screen Size (inch)]]/ScoreCard!$G$3*ScoreCard!$G$5</f>
        <v>1.5375722543352601</v>
      </c>
      <c r="R2576" s="5">
        <f>laptop_prices3[[#This Row],[Battery Life (hours)]]/ScoreCard!$H$3*ScoreCard!$H$5</f>
        <v>5.25</v>
      </c>
      <c r="S2576" s="5">
        <f>ScoreCard!$I$3-laptop_prices3[[#This Row],[Weight (kg)]]/ScoreCard!$I$3*ScoreCard!$I$5</f>
        <v>2.0314285714285716</v>
      </c>
      <c r="T2576" s="6" cm="1">
        <f t="array" ref="T2576">_xlfn.IFS(laptop_prices3[[#This Row],[Storage]]="512GB SSD", 512, laptop_prices3[[#This Row],[Storage]] = "1TB SSD", 1000, laptop_prices3[[#This Row],[Storage]] = "2TB SSD", 2000, laptop_prices3[[#This Row],[Storage]]= "256GB SSD", 256, laptop_prices3[[#This Row],[Storage]] = "1TB HDD", 1000*0.7)</f>
        <v>256</v>
      </c>
      <c r="U2576" s="5">
        <f>laptop_prices3[[#This Row],[Storage Raw Value]]/ScoreCard!$J$3*ScoreCard!$J$5</f>
        <v>1.024</v>
      </c>
    </row>
    <row r="2577" spans="2:21" x14ac:dyDescent="0.2">
      <c r="B2577" s="4" cm="1">
        <f t="array" ref="B2577">SUM(laptop_prices3[[#This Row],[RAM Comp]:[Weight Comp]]+laptop_prices3[[#This Row],[Storage Comp]])</f>
        <v>11.936611065235343</v>
      </c>
      <c r="C2577">
        <v>2575</v>
      </c>
      <c r="D2577" t="s">
        <v>45</v>
      </c>
      <c r="E2577" t="s">
        <v>39</v>
      </c>
      <c r="F2577">
        <v>8</v>
      </c>
      <c r="G2577" t="s">
        <v>29</v>
      </c>
      <c r="H2577" t="s">
        <v>44</v>
      </c>
      <c r="I2577">
        <v>15.6</v>
      </c>
      <c r="J2577" t="s">
        <v>27</v>
      </c>
      <c r="K2577">
        <v>5.7</v>
      </c>
      <c r="L2577">
        <v>2.91</v>
      </c>
      <c r="M2577" t="s">
        <v>22</v>
      </c>
      <c r="N2577">
        <v>1365.33</v>
      </c>
      <c r="O2577" s="5">
        <f>(ScoreCard!$E$3-laptop_prices3[[#This Row],[Price ($)]])/ScoreCard!$E$3*ScoreCard!$E$5</f>
        <v>4.3683636383823652</v>
      </c>
      <c r="P2577" s="5">
        <f>laptop_prices3[[#This Row],[RAM (GB)]]/ScoreCard!$F$3*ScoreCard!$F$5</f>
        <v>0.875</v>
      </c>
      <c r="Q2577" s="5">
        <f>laptop_prices3[[#This Row],[Screen Size (inch)]]/ScoreCard!$G$3*ScoreCard!$G$5</f>
        <v>1.8034682080924855</v>
      </c>
      <c r="R2577" s="5">
        <f>laptop_prices3[[#This Row],[Battery Life (hours)]]/ScoreCard!$H$3*ScoreCard!$H$5</f>
        <v>3.3250000000000002</v>
      </c>
      <c r="S2577" s="5">
        <f>ScoreCard!$I$3-laptop_prices3[[#This Row],[Weight (kg)]]/ScoreCard!$I$3*ScoreCard!$I$5</f>
        <v>1.837142857142857</v>
      </c>
      <c r="T2577" s="6" cm="1">
        <f t="array" ref="T2577">_xlfn.IFS(laptop_prices3[[#This Row],[Storage]]="512GB SSD", 512, laptop_prices3[[#This Row],[Storage]] = "1TB SSD", 1000, laptop_prices3[[#This Row],[Storage]] = "2TB SSD", 2000, laptop_prices3[[#This Row],[Storage]]= "256GB SSD", 256, laptop_prices3[[#This Row],[Storage]] = "1TB HDD", 1000*0.7)</f>
        <v>256</v>
      </c>
      <c r="U2577" s="5">
        <f>laptop_prices3[[#This Row],[Storage Raw Value]]/ScoreCard!$J$3*ScoreCard!$J$5</f>
        <v>1.024</v>
      </c>
    </row>
    <row r="2578" spans="2:21" x14ac:dyDescent="0.2">
      <c r="B2578" s="4" cm="1">
        <f t="array" ref="B2578">SUM(laptop_prices3[[#This Row],[RAM Comp]:[Weight Comp]]+laptop_prices3[[#This Row],[Storage Comp]])</f>
        <v>22.236658684282961</v>
      </c>
      <c r="C2578">
        <v>2576</v>
      </c>
      <c r="D2578" t="s">
        <v>11</v>
      </c>
      <c r="E2578" t="s">
        <v>18</v>
      </c>
      <c r="F2578">
        <v>64</v>
      </c>
      <c r="G2578" t="s">
        <v>13</v>
      </c>
      <c r="H2578" t="s">
        <v>44</v>
      </c>
      <c r="I2578">
        <v>15.6</v>
      </c>
      <c r="J2578" t="s">
        <v>43</v>
      </c>
      <c r="K2578">
        <v>6.1</v>
      </c>
      <c r="L2578">
        <v>3.18</v>
      </c>
      <c r="M2578" t="s">
        <v>46</v>
      </c>
      <c r="N2578">
        <v>3312.02</v>
      </c>
      <c r="O2578" s="5">
        <f>(ScoreCard!$E$3-laptop_prices3[[#This Row],[Price ($)]])/ScoreCard!$E$3*ScoreCard!$E$5</f>
        <v>3.4677753639011533</v>
      </c>
      <c r="P2578" s="5">
        <f>laptop_prices3[[#This Row],[RAM (GB)]]/ScoreCard!$F$3*ScoreCard!$F$5</f>
        <v>7</v>
      </c>
      <c r="Q2578" s="5">
        <f>laptop_prices3[[#This Row],[Screen Size (inch)]]/ScoreCard!$G$3*ScoreCard!$G$5</f>
        <v>1.8034682080924855</v>
      </c>
      <c r="R2578" s="5">
        <f>laptop_prices3[[#This Row],[Battery Life (hours)]]/ScoreCard!$H$3*ScoreCard!$H$5</f>
        <v>3.5583333333333331</v>
      </c>
      <c r="S2578" s="5">
        <f>ScoreCard!$I$3-laptop_prices3[[#This Row],[Weight (kg)]]/ScoreCard!$I$3*ScoreCard!$I$5</f>
        <v>1.6828571428571428</v>
      </c>
      <c r="T2578" s="6" cm="1">
        <f t="array" ref="T2578">_xlfn.IFS(laptop_prices3[[#This Row],[Storage]]="512GB SSD", 512, laptop_prices3[[#This Row],[Storage]] = "1TB SSD", 1000, laptop_prices3[[#This Row],[Storage]] = "2TB SSD", 2000, laptop_prices3[[#This Row],[Storage]]= "256GB SSD", 256, laptop_prices3[[#This Row],[Storage]] = "1TB HDD", 1000*0.7)</f>
        <v>512</v>
      </c>
      <c r="U2578" s="5">
        <f>laptop_prices3[[#This Row],[Storage Raw Value]]/ScoreCard!$J$3*ScoreCard!$J$5</f>
        <v>2.048</v>
      </c>
    </row>
    <row r="2579" spans="2:21" x14ac:dyDescent="0.2">
      <c r="B2579" s="4" cm="1">
        <f t="array" ref="B2579">SUM(laptop_prices3[[#This Row],[RAM Comp]:[Weight Comp]]+laptop_prices3[[#This Row],[Storage Comp]])</f>
        <v>24.776420589044868</v>
      </c>
      <c r="C2579">
        <v>2577</v>
      </c>
      <c r="D2579" t="s">
        <v>34</v>
      </c>
      <c r="E2579" t="s">
        <v>12</v>
      </c>
      <c r="F2579">
        <v>64</v>
      </c>
      <c r="G2579" t="s">
        <v>13</v>
      </c>
      <c r="H2579" t="s">
        <v>14</v>
      </c>
      <c r="I2579">
        <v>15.6</v>
      </c>
      <c r="J2579" t="s">
        <v>27</v>
      </c>
      <c r="K2579">
        <v>9.1999999999999993</v>
      </c>
      <c r="L2579">
        <v>1.9</v>
      </c>
      <c r="M2579" t="s">
        <v>46</v>
      </c>
      <c r="N2579">
        <v>3650.32</v>
      </c>
      <c r="O2579" s="5">
        <f>(ScoreCard!$E$3-laptop_prices3[[#This Row],[Price ($)]])/ScoreCard!$E$3*ScoreCard!$E$5</f>
        <v>3.3112691850760738</v>
      </c>
      <c r="P2579" s="5">
        <f>laptop_prices3[[#This Row],[RAM (GB)]]/ScoreCard!$F$3*ScoreCard!$F$5</f>
        <v>7</v>
      </c>
      <c r="Q2579" s="5">
        <f>laptop_prices3[[#This Row],[Screen Size (inch)]]/ScoreCard!$G$3*ScoreCard!$G$5</f>
        <v>1.8034682080924855</v>
      </c>
      <c r="R2579" s="5">
        <f>laptop_prices3[[#This Row],[Battery Life (hours)]]/ScoreCard!$H$3*ScoreCard!$H$5</f>
        <v>5.3666666666666663</v>
      </c>
      <c r="S2579" s="5">
        <f>ScoreCard!$I$3-laptop_prices3[[#This Row],[Weight (kg)]]/ScoreCard!$I$3*ScoreCard!$I$5</f>
        <v>2.4142857142857146</v>
      </c>
      <c r="T2579" s="6" cm="1">
        <f t="array" ref="T2579">_xlfn.IFS(laptop_prices3[[#This Row],[Storage]]="512GB SSD", 512, laptop_prices3[[#This Row],[Storage]] = "1TB SSD", 1000, laptop_prices3[[#This Row],[Storage]] = "2TB SSD", 2000, laptop_prices3[[#This Row],[Storage]]= "256GB SSD", 256, laptop_prices3[[#This Row],[Storage]] = "1TB HDD", 1000*0.7)</f>
        <v>512</v>
      </c>
      <c r="U2579" s="5">
        <f>laptop_prices3[[#This Row],[Storage Raw Value]]/ScoreCard!$J$3*ScoreCard!$J$5</f>
        <v>2.048</v>
      </c>
    </row>
    <row r="2580" spans="2:21" x14ac:dyDescent="0.2">
      <c r="B2580" s="4" cm="1">
        <f t="array" ref="B2580">SUM(laptop_prices3[[#This Row],[RAM Comp]:[Weight Comp]]+laptop_prices3[[#This Row],[Storage Comp]])</f>
        <v>40.996711395540878</v>
      </c>
      <c r="C2580">
        <v>2578</v>
      </c>
      <c r="D2580" t="s">
        <v>34</v>
      </c>
      <c r="E2580" t="s">
        <v>12</v>
      </c>
      <c r="F2580">
        <v>4</v>
      </c>
      <c r="G2580" t="s">
        <v>25</v>
      </c>
      <c r="H2580" t="s">
        <v>32</v>
      </c>
      <c r="I2580">
        <v>14</v>
      </c>
      <c r="J2580" t="s">
        <v>43</v>
      </c>
      <c r="K2580">
        <v>8.6999999999999993</v>
      </c>
      <c r="L2580">
        <v>2.86</v>
      </c>
      <c r="M2580" t="s">
        <v>22</v>
      </c>
      <c r="N2580">
        <v>667.44</v>
      </c>
      <c r="O2580" s="5">
        <f>(ScoreCard!$E$3-laptop_prices3[[#This Row],[Price ($)]])/ScoreCard!$E$3*ScoreCard!$E$5</f>
        <v>4.6912252911764378</v>
      </c>
      <c r="P2580" s="5">
        <f>laptop_prices3[[#This Row],[RAM (GB)]]/ScoreCard!$F$3*ScoreCard!$F$5</f>
        <v>0.4375</v>
      </c>
      <c r="Q2580" s="5">
        <f>laptop_prices3[[#This Row],[Screen Size (inch)]]/ScoreCard!$G$3*ScoreCard!$G$5</f>
        <v>1.6184971098265895</v>
      </c>
      <c r="R2580" s="5">
        <f>laptop_prices3[[#This Row],[Battery Life (hours)]]/ScoreCard!$H$3*ScoreCard!$H$5</f>
        <v>5.0750000000000002</v>
      </c>
      <c r="S2580" s="5">
        <f>ScoreCard!$I$3-laptop_prices3[[#This Row],[Weight (kg)]]/ScoreCard!$I$3*ScoreCard!$I$5</f>
        <v>1.8657142857142859</v>
      </c>
      <c r="T2580" s="6" cm="1">
        <f t="array" ref="T2580">_xlfn.IFS(laptop_prices3[[#This Row],[Storage]]="512GB SSD", 512, laptop_prices3[[#This Row],[Storage]] = "1TB SSD", 1000, laptop_prices3[[#This Row],[Storage]] = "2TB SSD", 2000, laptop_prices3[[#This Row],[Storage]]= "256GB SSD", 256, laptop_prices3[[#This Row],[Storage]] = "1TB HDD", 1000*0.7)</f>
        <v>2000</v>
      </c>
      <c r="U2580" s="5">
        <f>laptop_prices3[[#This Row],[Storage Raw Value]]/ScoreCard!$J$3*ScoreCard!$J$5</f>
        <v>8</v>
      </c>
    </row>
    <row r="2581" spans="2:21" x14ac:dyDescent="0.2">
      <c r="B2581" s="4" cm="1">
        <f t="array" ref="B2581">SUM(laptop_prices3[[#This Row],[RAM Comp]:[Weight Comp]]+laptop_prices3[[#This Row],[Storage Comp]])</f>
        <v>22.497096063859072</v>
      </c>
      <c r="C2581">
        <v>2579</v>
      </c>
      <c r="D2581" t="s">
        <v>47</v>
      </c>
      <c r="E2581" t="s">
        <v>12</v>
      </c>
      <c r="F2581">
        <v>32</v>
      </c>
      <c r="G2581" t="s">
        <v>42</v>
      </c>
      <c r="H2581" t="s">
        <v>26</v>
      </c>
      <c r="I2581">
        <v>13.3</v>
      </c>
      <c r="J2581" t="s">
        <v>27</v>
      </c>
      <c r="K2581">
        <v>6.2</v>
      </c>
      <c r="L2581">
        <v>1.5</v>
      </c>
      <c r="M2581" t="s">
        <v>16</v>
      </c>
      <c r="N2581">
        <v>2243</v>
      </c>
      <c r="O2581" s="5">
        <f>(ScoreCard!$E$3-laptop_prices3[[#This Row],[Price ($)]])/ScoreCard!$E$3*ScoreCard!$E$5</f>
        <v>3.9623311879850625</v>
      </c>
      <c r="P2581" s="5">
        <f>laptop_prices3[[#This Row],[RAM (GB)]]/ScoreCard!$F$3*ScoreCard!$F$5</f>
        <v>3.5</v>
      </c>
      <c r="Q2581" s="5">
        <f>laptop_prices3[[#This Row],[Screen Size (inch)]]/ScoreCard!$G$3*ScoreCard!$G$5</f>
        <v>1.5375722543352601</v>
      </c>
      <c r="R2581" s="5">
        <f>laptop_prices3[[#This Row],[Battery Life (hours)]]/ScoreCard!$H$3*ScoreCard!$H$5</f>
        <v>3.6166666666666671</v>
      </c>
      <c r="S2581" s="5">
        <f>ScoreCard!$I$3-laptop_prices3[[#This Row],[Weight (kg)]]/ScoreCard!$I$3*ScoreCard!$I$5</f>
        <v>2.6428571428571428</v>
      </c>
      <c r="T2581" s="6" cm="1">
        <f t="array" ref="T2581">_xlfn.IFS(laptop_prices3[[#This Row],[Storage]]="512GB SSD", 512, laptop_prices3[[#This Row],[Storage]] = "1TB SSD", 1000, laptop_prices3[[#This Row],[Storage]] = "2TB SSD", 2000, laptop_prices3[[#This Row],[Storage]]= "256GB SSD", 256, laptop_prices3[[#This Row],[Storage]] = "1TB HDD", 1000*0.7)</f>
        <v>700</v>
      </c>
      <c r="U2581" s="5">
        <f>laptop_prices3[[#This Row],[Storage Raw Value]]/ScoreCard!$J$3*ScoreCard!$J$5</f>
        <v>2.8</v>
      </c>
    </row>
    <row r="2582" spans="2:21" x14ac:dyDescent="0.2">
      <c r="B2582" s="4" cm="1">
        <f t="array" ref="B2582">SUM(laptop_prices3[[#This Row],[RAM Comp]:[Weight Comp]]+laptop_prices3[[#This Row],[Storage Comp]])</f>
        <v>18.712453206716212</v>
      </c>
      <c r="C2582">
        <v>2580</v>
      </c>
      <c r="D2582" t="s">
        <v>38</v>
      </c>
      <c r="E2582" t="s">
        <v>48</v>
      </c>
      <c r="F2582">
        <v>4</v>
      </c>
      <c r="G2582" t="s">
        <v>42</v>
      </c>
      <c r="H2582" t="s">
        <v>44</v>
      </c>
      <c r="I2582">
        <v>13.3</v>
      </c>
      <c r="J2582" t="s">
        <v>43</v>
      </c>
      <c r="K2582">
        <v>6.5</v>
      </c>
      <c r="L2582">
        <v>3.07</v>
      </c>
      <c r="M2582" t="s">
        <v>16</v>
      </c>
      <c r="N2582">
        <v>697.95</v>
      </c>
      <c r="O2582" s="5">
        <f>(ScoreCard!$E$3-laptop_prices3[[#This Row],[Price ($)]])/ScoreCard!$E$3*ScoreCard!$E$5</f>
        <v>4.6771105896808622</v>
      </c>
      <c r="P2582" s="5">
        <f>laptop_prices3[[#This Row],[RAM (GB)]]/ScoreCard!$F$3*ScoreCard!$F$5</f>
        <v>0.4375</v>
      </c>
      <c r="Q2582" s="5">
        <f>laptop_prices3[[#This Row],[Screen Size (inch)]]/ScoreCard!$G$3*ScoreCard!$G$5</f>
        <v>1.5375722543352601</v>
      </c>
      <c r="R2582" s="5">
        <f>laptop_prices3[[#This Row],[Battery Life (hours)]]/ScoreCard!$H$3*ScoreCard!$H$5</f>
        <v>3.7916666666666665</v>
      </c>
      <c r="S2582" s="5">
        <f>ScoreCard!$I$3-laptop_prices3[[#This Row],[Weight (kg)]]/ScoreCard!$I$3*ScoreCard!$I$5</f>
        <v>1.7457142857142858</v>
      </c>
      <c r="T2582" s="6" cm="1">
        <f t="array" ref="T2582">_xlfn.IFS(laptop_prices3[[#This Row],[Storage]]="512GB SSD", 512, laptop_prices3[[#This Row],[Storage]] = "1TB SSD", 1000, laptop_prices3[[#This Row],[Storage]] = "2TB SSD", 2000, laptop_prices3[[#This Row],[Storage]]= "256GB SSD", 256, laptop_prices3[[#This Row],[Storage]] = "1TB HDD", 1000*0.7)</f>
        <v>700</v>
      </c>
      <c r="U2582" s="5">
        <f>laptop_prices3[[#This Row],[Storage Raw Value]]/ScoreCard!$J$3*ScoreCard!$J$5</f>
        <v>2.8</v>
      </c>
    </row>
    <row r="2583" spans="2:21" x14ac:dyDescent="0.2">
      <c r="B2583" s="4" cm="1">
        <f t="array" ref="B2583">SUM(laptop_prices3[[#This Row],[RAM Comp]:[Weight Comp]]+laptop_prices3[[#This Row],[Storage Comp]])</f>
        <v>18.038563446187723</v>
      </c>
      <c r="C2583">
        <v>2581</v>
      </c>
      <c r="D2583" t="s">
        <v>33</v>
      </c>
      <c r="E2583" t="s">
        <v>12</v>
      </c>
      <c r="F2583">
        <v>16</v>
      </c>
      <c r="G2583" t="s">
        <v>13</v>
      </c>
      <c r="H2583" t="s">
        <v>44</v>
      </c>
      <c r="I2583">
        <v>15.6</v>
      </c>
      <c r="J2583" t="s">
        <v>15</v>
      </c>
      <c r="K2583">
        <v>7.1</v>
      </c>
      <c r="L2583">
        <v>2.36</v>
      </c>
      <c r="M2583" t="s">
        <v>16</v>
      </c>
      <c r="N2583">
        <v>892.87</v>
      </c>
      <c r="O2583" s="5">
        <f>(ScoreCard!$E$3-laptop_prices3[[#This Row],[Price ($)]])/ScoreCard!$E$3*ScoreCard!$E$5</f>
        <v>4.5869356432528861</v>
      </c>
      <c r="P2583" s="5">
        <f>laptop_prices3[[#This Row],[RAM (GB)]]/ScoreCard!$F$3*ScoreCard!$F$5</f>
        <v>1.75</v>
      </c>
      <c r="Q2583" s="5">
        <f>laptop_prices3[[#This Row],[Screen Size (inch)]]/ScoreCard!$G$3*ScoreCard!$G$5</f>
        <v>1.8034682080924855</v>
      </c>
      <c r="R2583" s="5">
        <f>laptop_prices3[[#This Row],[Battery Life (hours)]]/ScoreCard!$H$3*ScoreCard!$H$5</f>
        <v>4.1416666666666666</v>
      </c>
      <c r="S2583" s="5">
        <f>ScoreCard!$I$3-laptop_prices3[[#This Row],[Weight (kg)]]/ScoreCard!$I$3*ScoreCard!$I$5</f>
        <v>2.1514285714285712</v>
      </c>
      <c r="T2583" s="6" cm="1">
        <f t="array" ref="T2583">_xlfn.IFS(laptop_prices3[[#This Row],[Storage]]="512GB SSD", 512, laptop_prices3[[#This Row],[Storage]] = "1TB SSD", 1000, laptop_prices3[[#This Row],[Storage]] = "2TB SSD", 2000, laptop_prices3[[#This Row],[Storage]]= "256GB SSD", 256, laptop_prices3[[#This Row],[Storage]] = "1TB HDD", 1000*0.7)</f>
        <v>512</v>
      </c>
      <c r="U2583" s="5">
        <f>laptop_prices3[[#This Row],[Storage Raw Value]]/ScoreCard!$J$3*ScoreCard!$J$5</f>
        <v>2.048</v>
      </c>
    </row>
    <row r="2584" spans="2:21" x14ac:dyDescent="0.2">
      <c r="B2584" s="4" cm="1">
        <f t="array" ref="B2584">SUM(laptop_prices3[[#This Row],[RAM Comp]:[Weight Comp]]+laptop_prices3[[#This Row],[Storage Comp]])</f>
        <v>30.653286540049546</v>
      </c>
      <c r="C2584">
        <v>2582</v>
      </c>
      <c r="D2584" t="s">
        <v>11</v>
      </c>
      <c r="E2584" t="s">
        <v>12</v>
      </c>
      <c r="F2584">
        <v>64</v>
      </c>
      <c r="G2584" t="s">
        <v>19</v>
      </c>
      <c r="H2584" t="s">
        <v>44</v>
      </c>
      <c r="I2584">
        <v>13.3</v>
      </c>
      <c r="J2584" t="s">
        <v>21</v>
      </c>
      <c r="K2584">
        <v>6.6</v>
      </c>
      <c r="L2584">
        <v>2.16</v>
      </c>
      <c r="M2584" t="s">
        <v>22</v>
      </c>
      <c r="N2584">
        <v>1663.83</v>
      </c>
      <c r="O2584" s="5">
        <f>(ScoreCard!$E$3-laptop_prices3[[#This Row],[Price ($)]])/ScoreCard!$E$3*ScoreCard!$E$5</f>
        <v>4.2302699511837663</v>
      </c>
      <c r="P2584" s="5">
        <f>laptop_prices3[[#This Row],[RAM (GB)]]/ScoreCard!$F$3*ScoreCard!$F$5</f>
        <v>7</v>
      </c>
      <c r="Q2584" s="5">
        <f>laptop_prices3[[#This Row],[Screen Size (inch)]]/ScoreCard!$G$3*ScoreCard!$G$5</f>
        <v>1.5375722543352601</v>
      </c>
      <c r="R2584" s="5">
        <f>laptop_prices3[[#This Row],[Battery Life (hours)]]/ScoreCard!$H$3*ScoreCard!$H$5</f>
        <v>3.8499999999999996</v>
      </c>
      <c r="S2584" s="5">
        <f>ScoreCard!$I$3-laptop_prices3[[#This Row],[Weight (kg)]]/ScoreCard!$I$3*ScoreCard!$I$5</f>
        <v>2.2657142857142856</v>
      </c>
      <c r="T2584" s="6" cm="1">
        <f t="array" ref="T2584">_xlfn.IFS(laptop_prices3[[#This Row],[Storage]]="512GB SSD", 512, laptop_prices3[[#This Row],[Storage]] = "1TB SSD", 1000, laptop_prices3[[#This Row],[Storage]] = "2TB SSD", 2000, laptop_prices3[[#This Row],[Storage]]= "256GB SSD", 256, laptop_prices3[[#This Row],[Storage]] = "1TB HDD", 1000*0.7)</f>
        <v>1000</v>
      </c>
      <c r="U2584" s="5">
        <f>laptop_prices3[[#This Row],[Storage Raw Value]]/ScoreCard!$J$3*ScoreCard!$J$5</f>
        <v>4</v>
      </c>
    </row>
    <row r="2585" spans="2:21" x14ac:dyDescent="0.2">
      <c r="B2585" s="4" cm="1">
        <f t="array" ref="B2585">SUM(laptop_prices3[[#This Row],[RAM Comp]:[Weight Comp]]+laptop_prices3[[#This Row],[Storage Comp]])</f>
        <v>17.256710982658959</v>
      </c>
      <c r="C2585">
        <v>2583</v>
      </c>
      <c r="D2585" t="s">
        <v>23</v>
      </c>
      <c r="E2585" t="s">
        <v>37</v>
      </c>
      <c r="F2585">
        <v>16</v>
      </c>
      <c r="G2585" t="s">
        <v>13</v>
      </c>
      <c r="H2585" t="s">
        <v>44</v>
      </c>
      <c r="I2585">
        <v>16</v>
      </c>
      <c r="J2585" t="s">
        <v>15</v>
      </c>
      <c r="K2585">
        <v>5.7</v>
      </c>
      <c r="L2585">
        <v>2.38</v>
      </c>
      <c r="M2585" t="s">
        <v>46</v>
      </c>
      <c r="N2585">
        <v>1932.27</v>
      </c>
      <c r="O2585" s="5">
        <f>(ScoreCard!$E$3-laptop_prices3[[#This Row],[Price ($)]])/ScoreCard!$E$3*ScoreCard!$E$5</f>
        <v>4.1060827840427541</v>
      </c>
      <c r="P2585" s="5">
        <f>laptop_prices3[[#This Row],[RAM (GB)]]/ScoreCard!$F$3*ScoreCard!$F$5</f>
        <v>1.75</v>
      </c>
      <c r="Q2585" s="5">
        <f>laptop_prices3[[#This Row],[Screen Size (inch)]]/ScoreCard!$G$3*ScoreCard!$G$5</f>
        <v>1.8497109826589595</v>
      </c>
      <c r="R2585" s="5">
        <f>laptop_prices3[[#This Row],[Battery Life (hours)]]/ScoreCard!$H$3*ScoreCard!$H$5</f>
        <v>3.3250000000000002</v>
      </c>
      <c r="S2585" s="5">
        <f>ScoreCard!$I$3-laptop_prices3[[#This Row],[Weight (kg)]]/ScoreCard!$I$3*ScoreCard!$I$5</f>
        <v>2.14</v>
      </c>
      <c r="T2585" s="6" cm="1">
        <f t="array" ref="T2585">_xlfn.IFS(laptop_prices3[[#This Row],[Storage]]="512GB SSD", 512, laptop_prices3[[#This Row],[Storage]] = "1TB SSD", 1000, laptop_prices3[[#This Row],[Storage]] = "2TB SSD", 2000, laptop_prices3[[#This Row],[Storage]]= "256GB SSD", 256, laptop_prices3[[#This Row],[Storage]] = "1TB HDD", 1000*0.7)</f>
        <v>512</v>
      </c>
      <c r="U2585" s="5">
        <f>laptop_prices3[[#This Row],[Storage Raw Value]]/ScoreCard!$J$3*ScoreCard!$J$5</f>
        <v>2.048</v>
      </c>
    </row>
    <row r="2586" spans="2:21" x14ac:dyDescent="0.2">
      <c r="B2586" s="4" cm="1">
        <f t="array" ref="B2586">SUM(laptop_prices3[[#This Row],[RAM Comp]:[Weight Comp]]+laptop_prices3[[#This Row],[Storage Comp]])</f>
        <v>10.820000825763831</v>
      </c>
      <c r="C2586">
        <v>2584</v>
      </c>
      <c r="D2586" t="s">
        <v>33</v>
      </c>
      <c r="E2586" t="s">
        <v>18</v>
      </c>
      <c r="F2586">
        <v>8</v>
      </c>
      <c r="G2586" t="s">
        <v>29</v>
      </c>
      <c r="H2586" t="s">
        <v>14</v>
      </c>
      <c r="I2586">
        <v>13.3</v>
      </c>
      <c r="J2586" t="s">
        <v>43</v>
      </c>
      <c r="K2586">
        <v>4.8</v>
      </c>
      <c r="L2586">
        <v>3.48</v>
      </c>
      <c r="M2586" t="s">
        <v>16</v>
      </c>
      <c r="N2586">
        <v>1132</v>
      </c>
      <c r="O2586" s="5">
        <f>(ScoreCard!$E$3-laptop_prices3[[#This Row],[Price ($)]])/ScoreCard!$E$3*ScoreCard!$E$5</f>
        <v>4.4763080271061479</v>
      </c>
      <c r="P2586" s="5">
        <f>laptop_prices3[[#This Row],[RAM (GB)]]/ScoreCard!$F$3*ScoreCard!$F$5</f>
        <v>0.875</v>
      </c>
      <c r="Q2586" s="5">
        <f>laptop_prices3[[#This Row],[Screen Size (inch)]]/ScoreCard!$G$3*ScoreCard!$G$5</f>
        <v>1.5375722543352601</v>
      </c>
      <c r="R2586" s="5">
        <f>laptop_prices3[[#This Row],[Battery Life (hours)]]/ScoreCard!$H$3*ScoreCard!$H$5</f>
        <v>2.8</v>
      </c>
      <c r="S2586" s="5">
        <f>ScoreCard!$I$3-laptop_prices3[[#This Row],[Weight (kg)]]/ScoreCard!$I$3*ScoreCard!$I$5</f>
        <v>1.5114285714285713</v>
      </c>
      <c r="T2586" s="6" cm="1">
        <f t="array" ref="T2586">_xlfn.IFS(laptop_prices3[[#This Row],[Storage]]="512GB SSD", 512, laptop_prices3[[#This Row],[Storage]] = "1TB SSD", 1000, laptop_prices3[[#This Row],[Storage]] = "2TB SSD", 2000, laptop_prices3[[#This Row],[Storage]]= "256GB SSD", 256, laptop_prices3[[#This Row],[Storage]] = "1TB HDD", 1000*0.7)</f>
        <v>256</v>
      </c>
      <c r="U2586" s="5">
        <f>laptop_prices3[[#This Row],[Storage Raw Value]]/ScoreCard!$J$3*ScoreCard!$J$5</f>
        <v>1.024</v>
      </c>
    </row>
    <row r="2587" spans="2:21" x14ac:dyDescent="0.2">
      <c r="B2587" s="4" cm="1">
        <f t="array" ref="B2587">SUM(laptop_prices3[[#This Row],[RAM Comp]:[Weight Comp]]+laptop_prices3[[#This Row],[Storage Comp]])</f>
        <v>49.248044315992296</v>
      </c>
      <c r="C2587">
        <v>2585</v>
      </c>
      <c r="D2587" t="s">
        <v>38</v>
      </c>
      <c r="E2587" t="s">
        <v>48</v>
      </c>
      <c r="F2587">
        <v>64</v>
      </c>
      <c r="G2587" t="s">
        <v>25</v>
      </c>
      <c r="H2587" t="s">
        <v>20</v>
      </c>
      <c r="I2587">
        <v>16</v>
      </c>
      <c r="J2587" t="s">
        <v>27</v>
      </c>
      <c r="K2587">
        <v>9.6999999999999993</v>
      </c>
      <c r="L2587">
        <v>1.33</v>
      </c>
      <c r="M2587" t="s">
        <v>16</v>
      </c>
      <c r="N2587">
        <v>5297.65</v>
      </c>
      <c r="O2587" s="5">
        <f>(ScoreCard!$E$3-laptop_prices3[[#This Row],[Price ($)]])/ScoreCard!$E$3*ScoreCard!$E$5</f>
        <v>2.5491724556527275</v>
      </c>
      <c r="P2587" s="5">
        <f>laptop_prices3[[#This Row],[RAM (GB)]]/ScoreCard!$F$3*ScoreCard!$F$5</f>
        <v>7</v>
      </c>
      <c r="Q2587" s="5">
        <f>laptop_prices3[[#This Row],[Screen Size (inch)]]/ScoreCard!$G$3*ScoreCard!$G$5</f>
        <v>1.8497109826589595</v>
      </c>
      <c r="R2587" s="5">
        <f>laptop_prices3[[#This Row],[Battery Life (hours)]]/ScoreCard!$H$3*ScoreCard!$H$5</f>
        <v>5.6583333333333323</v>
      </c>
      <c r="S2587" s="5">
        <f>ScoreCard!$I$3-laptop_prices3[[#This Row],[Weight (kg)]]/ScoreCard!$I$3*ScoreCard!$I$5</f>
        <v>2.74</v>
      </c>
      <c r="T2587" s="6" cm="1">
        <f t="array" ref="T2587">_xlfn.IFS(laptop_prices3[[#This Row],[Storage]]="512GB SSD", 512, laptop_prices3[[#This Row],[Storage]] = "1TB SSD", 1000, laptop_prices3[[#This Row],[Storage]] = "2TB SSD", 2000, laptop_prices3[[#This Row],[Storage]]= "256GB SSD", 256, laptop_prices3[[#This Row],[Storage]] = "1TB HDD", 1000*0.7)</f>
        <v>2000</v>
      </c>
      <c r="U2587" s="5">
        <f>laptop_prices3[[#This Row],[Storage Raw Value]]/ScoreCard!$J$3*ScoreCard!$J$5</f>
        <v>8</v>
      </c>
    </row>
    <row r="2588" spans="2:21" x14ac:dyDescent="0.2">
      <c r="B2588" s="4" cm="1">
        <f t="array" ref="B2588">SUM(laptop_prices3[[#This Row],[RAM Comp]:[Weight Comp]]+laptop_prices3[[#This Row],[Storage Comp]])</f>
        <v>16.370182493806773</v>
      </c>
      <c r="C2588">
        <v>2586</v>
      </c>
      <c r="D2588" t="s">
        <v>23</v>
      </c>
      <c r="E2588" t="s">
        <v>31</v>
      </c>
      <c r="F2588">
        <v>32</v>
      </c>
      <c r="G2588" t="s">
        <v>29</v>
      </c>
      <c r="H2588" t="s">
        <v>20</v>
      </c>
      <c r="I2588">
        <v>15.6</v>
      </c>
      <c r="J2588" t="s">
        <v>21</v>
      </c>
      <c r="K2588">
        <v>9.3000000000000007</v>
      </c>
      <c r="L2588">
        <v>3.42</v>
      </c>
      <c r="M2588" t="s">
        <v>30</v>
      </c>
      <c r="N2588">
        <v>1309.43</v>
      </c>
      <c r="O2588" s="5">
        <f>(ScoreCard!$E$3-laptop_prices3[[#This Row],[Price ($)]])/ScoreCard!$E$3*ScoreCard!$E$5</f>
        <v>4.3942243992346324</v>
      </c>
      <c r="P2588" s="5">
        <f>laptop_prices3[[#This Row],[RAM (GB)]]/ScoreCard!$F$3*ScoreCard!$F$5</f>
        <v>3.5</v>
      </c>
      <c r="Q2588" s="5">
        <f>laptop_prices3[[#This Row],[Screen Size (inch)]]/ScoreCard!$G$3*ScoreCard!$G$5</f>
        <v>1.8034682080924855</v>
      </c>
      <c r="R2588" s="5">
        <f>laptop_prices3[[#This Row],[Battery Life (hours)]]/ScoreCard!$H$3*ScoreCard!$H$5</f>
        <v>5.4249999999999998</v>
      </c>
      <c r="S2588" s="5">
        <f>ScoreCard!$I$3-laptop_prices3[[#This Row],[Weight (kg)]]/ScoreCard!$I$3*ScoreCard!$I$5</f>
        <v>1.5457142857142858</v>
      </c>
      <c r="T2588" s="6" cm="1">
        <f t="array" ref="T2588">_xlfn.IFS(laptop_prices3[[#This Row],[Storage]]="512GB SSD", 512, laptop_prices3[[#This Row],[Storage]] = "1TB SSD", 1000, laptop_prices3[[#This Row],[Storage]] = "2TB SSD", 2000, laptop_prices3[[#This Row],[Storage]]= "256GB SSD", 256, laptop_prices3[[#This Row],[Storage]] = "1TB HDD", 1000*0.7)</f>
        <v>256</v>
      </c>
      <c r="U2588" s="5">
        <f>laptop_prices3[[#This Row],[Storage Raw Value]]/ScoreCard!$J$3*ScoreCard!$J$5</f>
        <v>1.024</v>
      </c>
    </row>
    <row r="2589" spans="2:21" x14ac:dyDescent="0.2">
      <c r="B2589" s="4" cm="1">
        <f t="array" ref="B2589">SUM(laptop_prices3[[#This Row],[RAM Comp]:[Weight Comp]]+laptop_prices3[[#This Row],[Storage Comp]])</f>
        <v>45.905901458849435</v>
      </c>
      <c r="C2589">
        <v>2587</v>
      </c>
      <c r="D2589" t="s">
        <v>38</v>
      </c>
      <c r="E2589" t="s">
        <v>39</v>
      </c>
      <c r="F2589">
        <v>32</v>
      </c>
      <c r="G2589" t="s">
        <v>25</v>
      </c>
      <c r="H2589" t="s">
        <v>35</v>
      </c>
      <c r="I2589">
        <v>16</v>
      </c>
      <c r="J2589" t="s">
        <v>15</v>
      </c>
      <c r="K2589">
        <v>10</v>
      </c>
      <c r="L2589">
        <v>1.36</v>
      </c>
      <c r="M2589" t="s">
        <v>22</v>
      </c>
      <c r="N2589">
        <v>2289.5</v>
      </c>
      <c r="O2589" s="5">
        <f>(ScoreCard!$E$3-laptop_prices3[[#This Row],[Price ($)]])/ScoreCard!$E$3*ScoreCard!$E$5</f>
        <v>3.9408191060596525</v>
      </c>
      <c r="P2589" s="5">
        <f>laptop_prices3[[#This Row],[RAM (GB)]]/ScoreCard!$F$3*ScoreCard!$F$5</f>
        <v>3.5</v>
      </c>
      <c r="Q2589" s="5">
        <f>laptop_prices3[[#This Row],[Screen Size (inch)]]/ScoreCard!$G$3*ScoreCard!$G$5</f>
        <v>1.8497109826589595</v>
      </c>
      <c r="R2589" s="5">
        <f>laptop_prices3[[#This Row],[Battery Life (hours)]]/ScoreCard!$H$3*ScoreCard!$H$5</f>
        <v>5.8333333333333339</v>
      </c>
      <c r="S2589" s="5">
        <f>ScoreCard!$I$3-laptop_prices3[[#This Row],[Weight (kg)]]/ScoreCard!$I$3*ScoreCard!$I$5</f>
        <v>2.7228571428571429</v>
      </c>
      <c r="T2589" s="6" cm="1">
        <f t="array" ref="T2589">_xlfn.IFS(laptop_prices3[[#This Row],[Storage]]="512GB SSD", 512, laptop_prices3[[#This Row],[Storage]] = "1TB SSD", 1000, laptop_prices3[[#This Row],[Storage]] = "2TB SSD", 2000, laptop_prices3[[#This Row],[Storage]]= "256GB SSD", 256, laptop_prices3[[#This Row],[Storage]] = "1TB HDD", 1000*0.7)</f>
        <v>2000</v>
      </c>
      <c r="U2589" s="5">
        <f>laptop_prices3[[#This Row],[Storage Raw Value]]/ScoreCard!$J$3*ScoreCard!$J$5</f>
        <v>8</v>
      </c>
    </row>
    <row r="2590" spans="2:21" x14ac:dyDescent="0.2">
      <c r="B2590" s="4" cm="1">
        <f t="array" ref="B2590">SUM(laptop_prices3[[#This Row],[RAM Comp]:[Weight Comp]]+laptop_prices3[[#This Row],[Storage Comp]])</f>
        <v>23.88880952380952</v>
      </c>
      <c r="C2590">
        <v>2588</v>
      </c>
      <c r="D2590" t="s">
        <v>33</v>
      </c>
      <c r="E2590" t="s">
        <v>18</v>
      </c>
      <c r="F2590">
        <v>32</v>
      </c>
      <c r="G2590" t="s">
        <v>42</v>
      </c>
      <c r="H2590" t="s">
        <v>35</v>
      </c>
      <c r="I2590">
        <v>17.3</v>
      </c>
      <c r="J2590" t="s">
        <v>15</v>
      </c>
      <c r="K2590">
        <v>8.9</v>
      </c>
      <c r="L2590">
        <v>2.63</v>
      </c>
      <c r="M2590" t="s">
        <v>22</v>
      </c>
      <c r="N2590">
        <v>2378.94</v>
      </c>
      <c r="O2590" s="5">
        <f>(ScoreCard!$E$3-laptop_prices3[[#This Row],[Price ($)]])/ScoreCard!$E$3*ScoreCard!$E$5</f>
        <v>3.8994418886960251</v>
      </c>
      <c r="P2590" s="5">
        <f>laptop_prices3[[#This Row],[RAM (GB)]]/ScoreCard!$F$3*ScoreCard!$F$5</f>
        <v>3.5</v>
      </c>
      <c r="Q2590" s="5">
        <f>laptop_prices3[[#This Row],[Screen Size (inch)]]/ScoreCard!$G$3*ScoreCard!$G$5</f>
        <v>2</v>
      </c>
      <c r="R2590" s="5">
        <f>laptop_prices3[[#This Row],[Battery Life (hours)]]/ScoreCard!$H$3*ScoreCard!$H$5</f>
        <v>5.1916666666666664</v>
      </c>
      <c r="S2590" s="5">
        <f>ScoreCard!$I$3-laptop_prices3[[#This Row],[Weight (kg)]]/ScoreCard!$I$3*ScoreCard!$I$5</f>
        <v>1.9971428571428571</v>
      </c>
      <c r="T2590" s="6" cm="1">
        <f t="array" ref="T2590">_xlfn.IFS(laptop_prices3[[#This Row],[Storage]]="512GB SSD", 512, laptop_prices3[[#This Row],[Storage]] = "1TB SSD", 1000, laptop_prices3[[#This Row],[Storage]] = "2TB SSD", 2000, laptop_prices3[[#This Row],[Storage]]= "256GB SSD", 256, laptop_prices3[[#This Row],[Storage]] = "1TB HDD", 1000*0.7)</f>
        <v>700</v>
      </c>
      <c r="U2590" s="5">
        <f>laptop_prices3[[#This Row],[Storage Raw Value]]/ScoreCard!$J$3*ScoreCard!$J$5</f>
        <v>2.8</v>
      </c>
    </row>
    <row r="2591" spans="2:21" x14ac:dyDescent="0.2">
      <c r="B2591" s="4" cm="1">
        <f t="array" ref="B2591">SUM(laptop_prices3[[#This Row],[RAM Comp]:[Weight Comp]]+laptop_prices3[[#This Row],[Storage Comp]])</f>
        <v>19.488452380952381</v>
      </c>
      <c r="C2591">
        <v>2589</v>
      </c>
      <c r="D2591" t="s">
        <v>11</v>
      </c>
      <c r="E2591" t="s">
        <v>31</v>
      </c>
      <c r="F2591">
        <v>4</v>
      </c>
      <c r="G2591" t="s">
        <v>42</v>
      </c>
      <c r="H2591" t="s">
        <v>20</v>
      </c>
      <c r="I2591">
        <v>17.3</v>
      </c>
      <c r="J2591" t="s">
        <v>43</v>
      </c>
      <c r="K2591">
        <v>7.4</v>
      </c>
      <c r="L2591">
        <v>3.44</v>
      </c>
      <c r="M2591" t="s">
        <v>46</v>
      </c>
      <c r="N2591">
        <v>932.61</v>
      </c>
      <c r="O2591" s="5">
        <f>(ScoreCard!$E$3-laptop_prices3[[#This Row],[Price ($)]])/ScoreCard!$E$3*ScoreCard!$E$5</f>
        <v>4.5685509091514707</v>
      </c>
      <c r="P2591" s="5">
        <f>laptop_prices3[[#This Row],[RAM (GB)]]/ScoreCard!$F$3*ScoreCard!$F$5</f>
        <v>0.4375</v>
      </c>
      <c r="Q2591" s="5">
        <f>laptop_prices3[[#This Row],[Screen Size (inch)]]/ScoreCard!$G$3*ScoreCard!$G$5</f>
        <v>2</v>
      </c>
      <c r="R2591" s="5">
        <f>laptop_prices3[[#This Row],[Battery Life (hours)]]/ScoreCard!$H$3*ScoreCard!$H$5</f>
        <v>4.3166666666666664</v>
      </c>
      <c r="S2591" s="5">
        <f>ScoreCard!$I$3-laptop_prices3[[#This Row],[Weight (kg)]]/ScoreCard!$I$3*ScoreCard!$I$5</f>
        <v>1.5342857142857143</v>
      </c>
      <c r="T2591" s="6" cm="1">
        <f t="array" ref="T2591">_xlfn.IFS(laptop_prices3[[#This Row],[Storage]]="512GB SSD", 512, laptop_prices3[[#This Row],[Storage]] = "1TB SSD", 1000, laptop_prices3[[#This Row],[Storage]] = "2TB SSD", 2000, laptop_prices3[[#This Row],[Storage]]= "256GB SSD", 256, laptop_prices3[[#This Row],[Storage]] = "1TB HDD", 1000*0.7)</f>
        <v>700</v>
      </c>
      <c r="U2591" s="5">
        <f>laptop_prices3[[#This Row],[Storage Raw Value]]/ScoreCard!$J$3*ScoreCard!$J$5</f>
        <v>2.8</v>
      </c>
    </row>
    <row r="2592" spans="2:21" x14ac:dyDescent="0.2">
      <c r="B2592" s="4" cm="1">
        <f t="array" ref="B2592">SUM(laptop_prices3[[#This Row],[RAM Comp]:[Weight Comp]]+laptop_prices3[[#This Row],[Storage Comp]])</f>
        <v>24.527929397192402</v>
      </c>
      <c r="C2592">
        <v>2590</v>
      </c>
      <c r="D2592" t="s">
        <v>33</v>
      </c>
      <c r="E2592" t="s">
        <v>18</v>
      </c>
      <c r="F2592">
        <v>4</v>
      </c>
      <c r="G2592" t="s">
        <v>19</v>
      </c>
      <c r="H2592" t="s">
        <v>26</v>
      </c>
      <c r="I2592">
        <v>13.3</v>
      </c>
      <c r="J2592" t="s">
        <v>43</v>
      </c>
      <c r="K2592">
        <v>7.8</v>
      </c>
      <c r="L2592">
        <v>2.62</v>
      </c>
      <c r="M2592" t="s">
        <v>22</v>
      </c>
      <c r="N2592">
        <v>1139.02</v>
      </c>
      <c r="O2592" s="5">
        <f>(ScoreCard!$E$3-laptop_prices3[[#This Row],[Price ($)]])/ScoreCard!$E$3*ScoreCard!$E$5</f>
        <v>4.4730603966735378</v>
      </c>
      <c r="P2592" s="5">
        <f>laptop_prices3[[#This Row],[RAM (GB)]]/ScoreCard!$F$3*ScoreCard!$F$5</f>
        <v>0.4375</v>
      </c>
      <c r="Q2592" s="5">
        <f>laptop_prices3[[#This Row],[Screen Size (inch)]]/ScoreCard!$G$3*ScoreCard!$G$5</f>
        <v>1.5375722543352601</v>
      </c>
      <c r="R2592" s="5">
        <f>laptop_prices3[[#This Row],[Battery Life (hours)]]/ScoreCard!$H$3*ScoreCard!$H$5</f>
        <v>4.55</v>
      </c>
      <c r="S2592" s="5">
        <f>ScoreCard!$I$3-laptop_prices3[[#This Row],[Weight (kg)]]/ScoreCard!$I$3*ScoreCard!$I$5</f>
        <v>2.0028571428571427</v>
      </c>
      <c r="T2592" s="6" cm="1">
        <f t="array" ref="T2592">_xlfn.IFS(laptop_prices3[[#This Row],[Storage]]="512GB SSD", 512, laptop_prices3[[#This Row],[Storage]] = "1TB SSD", 1000, laptop_prices3[[#This Row],[Storage]] = "2TB SSD", 2000, laptop_prices3[[#This Row],[Storage]]= "256GB SSD", 256, laptop_prices3[[#This Row],[Storage]] = "1TB HDD", 1000*0.7)</f>
        <v>1000</v>
      </c>
      <c r="U2592" s="5">
        <f>laptop_prices3[[#This Row],[Storage Raw Value]]/ScoreCard!$J$3*ScoreCard!$J$5</f>
        <v>4</v>
      </c>
    </row>
    <row r="2593" spans="2:21" x14ac:dyDescent="0.2">
      <c r="B2593" s="4" cm="1">
        <f t="array" ref="B2593">SUM(laptop_prices3[[#This Row],[RAM Comp]:[Weight Comp]]+laptop_prices3[[#This Row],[Storage Comp]])</f>
        <v>12.20647619047619</v>
      </c>
      <c r="C2593">
        <v>2591</v>
      </c>
      <c r="D2593" t="s">
        <v>23</v>
      </c>
      <c r="E2593" t="s">
        <v>41</v>
      </c>
      <c r="F2593">
        <v>8</v>
      </c>
      <c r="G2593" t="s">
        <v>29</v>
      </c>
      <c r="H2593" t="s">
        <v>26</v>
      </c>
      <c r="I2593">
        <v>17.3</v>
      </c>
      <c r="J2593" t="s">
        <v>15</v>
      </c>
      <c r="K2593">
        <v>6.1</v>
      </c>
      <c r="L2593">
        <v>3.19</v>
      </c>
      <c r="M2593" t="s">
        <v>16</v>
      </c>
      <c r="N2593">
        <v>2155.33</v>
      </c>
      <c r="O2593" s="5">
        <f>(ScoreCard!$E$3-laptop_prices3[[#This Row],[Price ($)]])/ScoreCard!$E$3*ScoreCard!$E$5</f>
        <v>4.0028895583592714</v>
      </c>
      <c r="P2593" s="5">
        <f>laptop_prices3[[#This Row],[RAM (GB)]]/ScoreCard!$F$3*ScoreCard!$F$5</f>
        <v>0.875</v>
      </c>
      <c r="Q2593" s="5">
        <f>laptop_prices3[[#This Row],[Screen Size (inch)]]/ScoreCard!$G$3*ScoreCard!$G$5</f>
        <v>2</v>
      </c>
      <c r="R2593" s="5">
        <f>laptop_prices3[[#This Row],[Battery Life (hours)]]/ScoreCard!$H$3*ScoreCard!$H$5</f>
        <v>3.5583333333333331</v>
      </c>
      <c r="S2593" s="5">
        <f>ScoreCard!$I$3-laptop_prices3[[#This Row],[Weight (kg)]]/ScoreCard!$I$3*ScoreCard!$I$5</f>
        <v>1.6771428571428573</v>
      </c>
      <c r="T2593" s="6" cm="1">
        <f t="array" ref="T2593">_xlfn.IFS(laptop_prices3[[#This Row],[Storage]]="512GB SSD", 512, laptop_prices3[[#This Row],[Storage]] = "1TB SSD", 1000, laptop_prices3[[#This Row],[Storage]] = "2TB SSD", 2000, laptop_prices3[[#This Row],[Storage]]= "256GB SSD", 256, laptop_prices3[[#This Row],[Storage]] = "1TB HDD", 1000*0.7)</f>
        <v>256</v>
      </c>
      <c r="U2593" s="5">
        <f>laptop_prices3[[#This Row],[Storage Raw Value]]/ScoreCard!$J$3*ScoreCard!$J$5</f>
        <v>1.024</v>
      </c>
    </row>
    <row r="2594" spans="2:21" x14ac:dyDescent="0.2">
      <c r="B2594" s="4" cm="1">
        <f t="array" ref="B2594">SUM(laptop_prices3[[#This Row],[RAM Comp]:[Weight Comp]]+laptop_prices3[[#This Row],[Storage Comp]])</f>
        <v>15.553568125516103</v>
      </c>
      <c r="C2594">
        <v>2592</v>
      </c>
      <c r="D2594" t="s">
        <v>11</v>
      </c>
      <c r="E2594" t="s">
        <v>48</v>
      </c>
      <c r="F2594">
        <v>32</v>
      </c>
      <c r="G2594" t="s">
        <v>29</v>
      </c>
      <c r="H2594" t="s">
        <v>20</v>
      </c>
      <c r="I2594">
        <v>16</v>
      </c>
      <c r="J2594" t="s">
        <v>27</v>
      </c>
      <c r="K2594">
        <v>6.9</v>
      </c>
      <c r="L2594">
        <v>2.48</v>
      </c>
      <c r="M2594" t="s">
        <v>22</v>
      </c>
      <c r="N2594">
        <v>5289.62</v>
      </c>
      <c r="O2594" s="5">
        <f>(ScoreCard!$E$3-laptop_prices3[[#This Row],[Price ($)]])/ScoreCard!$E$3*ScoreCard!$E$5</f>
        <v>2.5528873377572658</v>
      </c>
      <c r="P2594" s="5">
        <f>laptop_prices3[[#This Row],[RAM (GB)]]/ScoreCard!$F$3*ScoreCard!$F$5</f>
        <v>3.5</v>
      </c>
      <c r="Q2594" s="5">
        <f>laptop_prices3[[#This Row],[Screen Size (inch)]]/ScoreCard!$G$3*ScoreCard!$G$5</f>
        <v>1.8497109826589595</v>
      </c>
      <c r="R2594" s="5">
        <f>laptop_prices3[[#This Row],[Battery Life (hours)]]/ScoreCard!$H$3*ScoreCard!$H$5</f>
        <v>4.0250000000000004</v>
      </c>
      <c r="S2594" s="5">
        <f>ScoreCard!$I$3-laptop_prices3[[#This Row],[Weight (kg)]]/ScoreCard!$I$3*ScoreCard!$I$5</f>
        <v>2.0828571428571427</v>
      </c>
      <c r="T2594" s="6" cm="1">
        <f t="array" ref="T2594">_xlfn.IFS(laptop_prices3[[#This Row],[Storage]]="512GB SSD", 512, laptop_prices3[[#This Row],[Storage]] = "1TB SSD", 1000, laptop_prices3[[#This Row],[Storage]] = "2TB SSD", 2000, laptop_prices3[[#This Row],[Storage]]= "256GB SSD", 256, laptop_prices3[[#This Row],[Storage]] = "1TB HDD", 1000*0.7)</f>
        <v>256</v>
      </c>
      <c r="U2594" s="5">
        <f>laptop_prices3[[#This Row],[Storage Raw Value]]/ScoreCard!$J$3*ScoreCard!$J$5</f>
        <v>1.024</v>
      </c>
    </row>
    <row r="2595" spans="2:21" x14ac:dyDescent="0.2">
      <c r="B2595" s="4" cm="1">
        <f t="array" ref="B2595">SUM(laptop_prices3[[#This Row],[RAM Comp]:[Weight Comp]]+laptop_prices3[[#This Row],[Storage Comp]])</f>
        <v>30.855663363611342</v>
      </c>
      <c r="C2595">
        <v>2593</v>
      </c>
      <c r="D2595" t="s">
        <v>47</v>
      </c>
      <c r="E2595" t="s">
        <v>41</v>
      </c>
      <c r="F2595">
        <v>64</v>
      </c>
      <c r="G2595" t="s">
        <v>19</v>
      </c>
      <c r="H2595" t="s">
        <v>20</v>
      </c>
      <c r="I2595">
        <v>16</v>
      </c>
      <c r="J2595" t="s">
        <v>43</v>
      </c>
      <c r="K2595">
        <v>6.5</v>
      </c>
      <c r="L2595">
        <v>2.25</v>
      </c>
      <c r="M2595" t="s">
        <v>46</v>
      </c>
      <c r="N2595">
        <v>5474.88</v>
      </c>
      <c r="O2595" s="5">
        <f>(ScoreCard!$E$3-laptop_prices3[[#This Row],[Price ($)]])/ScoreCard!$E$3*ScoreCard!$E$5</f>
        <v>2.4671813528647615</v>
      </c>
      <c r="P2595" s="5">
        <f>laptop_prices3[[#This Row],[RAM (GB)]]/ScoreCard!$F$3*ScoreCard!$F$5</f>
        <v>7</v>
      </c>
      <c r="Q2595" s="5">
        <f>laptop_prices3[[#This Row],[Screen Size (inch)]]/ScoreCard!$G$3*ScoreCard!$G$5</f>
        <v>1.8497109826589595</v>
      </c>
      <c r="R2595" s="5">
        <f>laptop_prices3[[#This Row],[Battery Life (hours)]]/ScoreCard!$H$3*ScoreCard!$H$5</f>
        <v>3.7916666666666665</v>
      </c>
      <c r="S2595" s="5">
        <f>ScoreCard!$I$3-laptop_prices3[[#This Row],[Weight (kg)]]/ScoreCard!$I$3*ScoreCard!$I$5</f>
        <v>2.2142857142857144</v>
      </c>
      <c r="T2595" s="6" cm="1">
        <f t="array" ref="T2595">_xlfn.IFS(laptop_prices3[[#This Row],[Storage]]="512GB SSD", 512, laptop_prices3[[#This Row],[Storage]] = "1TB SSD", 1000, laptop_prices3[[#This Row],[Storage]] = "2TB SSD", 2000, laptop_prices3[[#This Row],[Storage]]= "256GB SSD", 256, laptop_prices3[[#This Row],[Storage]] = "1TB HDD", 1000*0.7)</f>
        <v>1000</v>
      </c>
      <c r="U2595" s="5">
        <f>laptop_prices3[[#This Row],[Storage Raw Value]]/ScoreCard!$J$3*ScoreCard!$J$5</f>
        <v>4</v>
      </c>
    </row>
    <row r="2596" spans="2:21" x14ac:dyDescent="0.2">
      <c r="B2596" s="4" cm="1">
        <f t="array" ref="B2596">SUM(laptop_prices3[[#This Row],[RAM Comp]:[Weight Comp]]+laptop_prices3[[#This Row],[Storage Comp]])</f>
        <v>23.159806633636112</v>
      </c>
      <c r="C2596">
        <v>2594</v>
      </c>
      <c r="D2596" t="s">
        <v>36</v>
      </c>
      <c r="E2596" t="s">
        <v>18</v>
      </c>
      <c r="F2596">
        <v>4</v>
      </c>
      <c r="G2596" t="s">
        <v>19</v>
      </c>
      <c r="H2596" t="s">
        <v>14</v>
      </c>
      <c r="I2596">
        <v>14</v>
      </c>
      <c r="J2596" t="s">
        <v>15</v>
      </c>
      <c r="K2596">
        <v>5.6</v>
      </c>
      <c r="L2596">
        <v>2.91</v>
      </c>
      <c r="M2596" t="s">
        <v>46</v>
      </c>
      <c r="N2596">
        <v>1274.4100000000001</v>
      </c>
      <c r="O2596" s="5">
        <f>(ScoreCard!$E$3-laptop_prices3[[#This Row],[Price ($)]])/ScoreCard!$E$3*ScoreCard!$E$5</f>
        <v>4.4104255413642637</v>
      </c>
      <c r="P2596" s="5">
        <f>laptop_prices3[[#This Row],[RAM (GB)]]/ScoreCard!$F$3*ScoreCard!$F$5</f>
        <v>0.4375</v>
      </c>
      <c r="Q2596" s="5">
        <f>laptop_prices3[[#This Row],[Screen Size (inch)]]/ScoreCard!$G$3*ScoreCard!$G$5</f>
        <v>1.6184971098265895</v>
      </c>
      <c r="R2596" s="5">
        <f>laptop_prices3[[#This Row],[Battery Life (hours)]]/ScoreCard!$H$3*ScoreCard!$H$5</f>
        <v>3.2666666666666662</v>
      </c>
      <c r="S2596" s="5">
        <f>ScoreCard!$I$3-laptop_prices3[[#This Row],[Weight (kg)]]/ScoreCard!$I$3*ScoreCard!$I$5</f>
        <v>1.837142857142857</v>
      </c>
      <c r="T2596" s="6" cm="1">
        <f t="array" ref="T2596">_xlfn.IFS(laptop_prices3[[#This Row],[Storage]]="512GB SSD", 512, laptop_prices3[[#This Row],[Storage]] = "1TB SSD", 1000, laptop_prices3[[#This Row],[Storage]] = "2TB SSD", 2000, laptop_prices3[[#This Row],[Storage]]= "256GB SSD", 256, laptop_prices3[[#This Row],[Storage]] = "1TB HDD", 1000*0.7)</f>
        <v>1000</v>
      </c>
      <c r="U2596" s="5">
        <f>laptop_prices3[[#This Row],[Storage Raw Value]]/ScoreCard!$J$3*ScoreCard!$J$5</f>
        <v>4</v>
      </c>
    </row>
    <row r="2597" spans="2:21" x14ac:dyDescent="0.2">
      <c r="B2597" s="4" cm="1">
        <f t="array" ref="B2597">SUM(laptop_prices3[[#This Row],[RAM Comp]:[Weight Comp]]+laptop_prices3[[#This Row],[Storage Comp]])</f>
        <v>15.026849160473438</v>
      </c>
      <c r="C2597">
        <v>2595</v>
      </c>
      <c r="D2597" t="s">
        <v>38</v>
      </c>
      <c r="E2597" t="s">
        <v>39</v>
      </c>
      <c r="F2597">
        <v>8</v>
      </c>
      <c r="G2597" t="s">
        <v>29</v>
      </c>
      <c r="H2597" t="s">
        <v>40</v>
      </c>
      <c r="I2597">
        <v>15.6</v>
      </c>
      <c r="J2597" t="s">
        <v>21</v>
      </c>
      <c r="K2597">
        <v>10.4</v>
      </c>
      <c r="L2597">
        <v>2.2999999999999998</v>
      </c>
      <c r="M2597" t="s">
        <v>46</v>
      </c>
      <c r="N2597">
        <v>945.67</v>
      </c>
      <c r="O2597" s="5">
        <f>(ScoreCard!$E$3-laptop_prices3[[#This Row],[Price ($)]])/ScoreCard!$E$3*ScoreCard!$E$5</f>
        <v>4.5625090211956456</v>
      </c>
      <c r="P2597" s="5">
        <f>laptop_prices3[[#This Row],[RAM (GB)]]/ScoreCard!$F$3*ScoreCard!$F$5</f>
        <v>0.875</v>
      </c>
      <c r="Q2597" s="5">
        <f>laptop_prices3[[#This Row],[Screen Size (inch)]]/ScoreCard!$G$3*ScoreCard!$G$5</f>
        <v>1.8034682080924855</v>
      </c>
      <c r="R2597" s="5">
        <f>laptop_prices3[[#This Row],[Battery Life (hours)]]/ScoreCard!$H$3*ScoreCard!$H$5</f>
        <v>6.0666666666666664</v>
      </c>
      <c r="S2597" s="5">
        <f>ScoreCard!$I$3-laptop_prices3[[#This Row],[Weight (kg)]]/ScoreCard!$I$3*ScoreCard!$I$5</f>
        <v>2.1857142857142859</v>
      </c>
      <c r="T2597" s="6" cm="1">
        <f t="array" ref="T2597">_xlfn.IFS(laptop_prices3[[#This Row],[Storage]]="512GB SSD", 512, laptop_prices3[[#This Row],[Storage]] = "1TB SSD", 1000, laptop_prices3[[#This Row],[Storage]] = "2TB SSD", 2000, laptop_prices3[[#This Row],[Storage]]= "256GB SSD", 256, laptop_prices3[[#This Row],[Storage]] = "1TB HDD", 1000*0.7)</f>
        <v>256</v>
      </c>
      <c r="U2597" s="5">
        <f>laptop_prices3[[#This Row],[Storage Raw Value]]/ScoreCard!$J$3*ScoreCard!$J$5</f>
        <v>1.024</v>
      </c>
    </row>
    <row r="2598" spans="2:21" x14ac:dyDescent="0.2">
      <c r="B2598" s="4" cm="1">
        <f t="array" ref="B2598">SUM(laptop_prices3[[#This Row],[RAM Comp]:[Weight Comp]]+laptop_prices3[[#This Row],[Storage Comp]])</f>
        <v>26.200901458849433</v>
      </c>
      <c r="C2598">
        <v>2596</v>
      </c>
      <c r="D2598" t="s">
        <v>45</v>
      </c>
      <c r="E2598" t="s">
        <v>37</v>
      </c>
      <c r="F2598">
        <v>16</v>
      </c>
      <c r="G2598" t="s">
        <v>19</v>
      </c>
      <c r="H2598" t="s">
        <v>44</v>
      </c>
      <c r="I2598">
        <v>16</v>
      </c>
      <c r="J2598" t="s">
        <v>21</v>
      </c>
      <c r="K2598">
        <v>8.5</v>
      </c>
      <c r="L2598">
        <v>3.25</v>
      </c>
      <c r="M2598" t="s">
        <v>46</v>
      </c>
      <c r="N2598">
        <v>1216.56</v>
      </c>
      <c r="O2598" s="5">
        <f>(ScoreCard!$E$3-laptop_prices3[[#This Row],[Price ($)]])/ScoreCard!$E$3*ScoreCard!$E$5</f>
        <v>4.437188421781145</v>
      </c>
      <c r="P2598" s="5">
        <f>laptop_prices3[[#This Row],[RAM (GB)]]/ScoreCard!$F$3*ScoreCard!$F$5</f>
        <v>1.75</v>
      </c>
      <c r="Q2598" s="5">
        <f>laptop_prices3[[#This Row],[Screen Size (inch)]]/ScoreCard!$G$3*ScoreCard!$G$5</f>
        <v>1.8497109826589595</v>
      </c>
      <c r="R2598" s="5">
        <f>laptop_prices3[[#This Row],[Battery Life (hours)]]/ScoreCard!$H$3*ScoreCard!$H$5</f>
        <v>4.9583333333333339</v>
      </c>
      <c r="S2598" s="5">
        <f>ScoreCard!$I$3-laptop_prices3[[#This Row],[Weight (kg)]]/ScoreCard!$I$3*ScoreCard!$I$5</f>
        <v>1.6428571428571428</v>
      </c>
      <c r="T2598" s="6" cm="1">
        <f t="array" ref="T2598">_xlfn.IFS(laptop_prices3[[#This Row],[Storage]]="512GB SSD", 512, laptop_prices3[[#This Row],[Storage]] = "1TB SSD", 1000, laptop_prices3[[#This Row],[Storage]] = "2TB SSD", 2000, laptop_prices3[[#This Row],[Storage]]= "256GB SSD", 256, laptop_prices3[[#This Row],[Storage]] = "1TB HDD", 1000*0.7)</f>
        <v>1000</v>
      </c>
      <c r="U2598" s="5">
        <f>laptop_prices3[[#This Row],[Storage Raw Value]]/ScoreCard!$J$3*ScoreCard!$J$5</f>
        <v>4</v>
      </c>
    </row>
    <row r="2599" spans="2:21" x14ac:dyDescent="0.2">
      <c r="B2599" s="4" cm="1">
        <f t="array" ref="B2599">SUM(laptop_prices3[[#This Row],[RAM Comp]:[Weight Comp]]+laptop_prices3[[#This Row],[Storage Comp]])</f>
        <v>28.5675681255161</v>
      </c>
      <c r="C2599">
        <v>2597</v>
      </c>
      <c r="D2599" t="s">
        <v>34</v>
      </c>
      <c r="E2599" t="s">
        <v>24</v>
      </c>
      <c r="F2599">
        <v>64</v>
      </c>
      <c r="G2599" t="s">
        <v>42</v>
      </c>
      <c r="H2599" t="s">
        <v>26</v>
      </c>
      <c r="I2599">
        <v>16</v>
      </c>
      <c r="J2599" t="s">
        <v>15</v>
      </c>
      <c r="K2599">
        <v>11.1</v>
      </c>
      <c r="L2599">
        <v>2.5499999999999998</v>
      </c>
      <c r="M2599" t="s">
        <v>46</v>
      </c>
      <c r="N2599">
        <v>2645.43</v>
      </c>
      <c r="O2599" s="5">
        <f>(ScoreCard!$E$3-laptop_prices3[[#This Row],[Price ($)]])/ScoreCard!$E$3*ScoreCard!$E$5</f>
        <v>3.7761568411196271</v>
      </c>
      <c r="P2599" s="5">
        <f>laptop_prices3[[#This Row],[RAM (GB)]]/ScoreCard!$F$3*ScoreCard!$F$5</f>
        <v>7</v>
      </c>
      <c r="Q2599" s="5">
        <f>laptop_prices3[[#This Row],[Screen Size (inch)]]/ScoreCard!$G$3*ScoreCard!$G$5</f>
        <v>1.8497109826589595</v>
      </c>
      <c r="R2599" s="5">
        <f>laptop_prices3[[#This Row],[Battery Life (hours)]]/ScoreCard!$H$3*ScoreCard!$H$5</f>
        <v>6.4749999999999996</v>
      </c>
      <c r="S2599" s="5">
        <f>ScoreCard!$I$3-laptop_prices3[[#This Row],[Weight (kg)]]/ScoreCard!$I$3*ScoreCard!$I$5</f>
        <v>2.0428571428571427</v>
      </c>
      <c r="T2599" s="6" cm="1">
        <f t="array" ref="T2599">_xlfn.IFS(laptop_prices3[[#This Row],[Storage]]="512GB SSD", 512, laptop_prices3[[#This Row],[Storage]] = "1TB SSD", 1000, laptop_prices3[[#This Row],[Storage]] = "2TB SSD", 2000, laptop_prices3[[#This Row],[Storage]]= "256GB SSD", 256, laptop_prices3[[#This Row],[Storage]] = "1TB HDD", 1000*0.7)</f>
        <v>700</v>
      </c>
      <c r="U2599" s="5">
        <f>laptop_prices3[[#This Row],[Storage Raw Value]]/ScoreCard!$J$3*ScoreCard!$J$5</f>
        <v>2.8</v>
      </c>
    </row>
    <row r="2600" spans="2:21" x14ac:dyDescent="0.2">
      <c r="B2600" s="4" cm="1">
        <f t="array" ref="B2600">SUM(laptop_prices3[[#This Row],[RAM Comp]:[Weight Comp]]+laptop_prices3[[#This Row],[Storage Comp]])</f>
        <v>40.382872969997251</v>
      </c>
      <c r="C2600">
        <v>2598</v>
      </c>
      <c r="D2600" t="s">
        <v>17</v>
      </c>
      <c r="E2600" t="s">
        <v>12</v>
      </c>
      <c r="F2600">
        <v>4</v>
      </c>
      <c r="G2600" t="s">
        <v>25</v>
      </c>
      <c r="H2600" t="s">
        <v>44</v>
      </c>
      <c r="I2600">
        <v>15.6</v>
      </c>
      <c r="J2600" t="s">
        <v>15</v>
      </c>
      <c r="K2600">
        <v>6.4</v>
      </c>
      <c r="L2600">
        <v>1.91</v>
      </c>
      <c r="M2600" t="s">
        <v>46</v>
      </c>
      <c r="N2600">
        <v>851.67</v>
      </c>
      <c r="O2600" s="5">
        <f>(ScoreCard!$E$3-laptop_prices3[[#This Row],[Price ($)]])/ScoreCard!$E$3*ScoreCard!$E$5</f>
        <v>4.6059958104642167</v>
      </c>
      <c r="P2600" s="5">
        <f>laptop_prices3[[#This Row],[RAM (GB)]]/ScoreCard!$F$3*ScoreCard!$F$5</f>
        <v>0.4375</v>
      </c>
      <c r="Q2600" s="5">
        <f>laptop_prices3[[#This Row],[Screen Size (inch)]]/ScoreCard!$G$3*ScoreCard!$G$5</f>
        <v>1.8034682080924855</v>
      </c>
      <c r="R2600" s="5">
        <f>laptop_prices3[[#This Row],[Battery Life (hours)]]/ScoreCard!$H$3*ScoreCard!$H$5</f>
        <v>3.7333333333333334</v>
      </c>
      <c r="S2600" s="5">
        <f>ScoreCard!$I$3-laptop_prices3[[#This Row],[Weight (kg)]]/ScoreCard!$I$3*ScoreCard!$I$5</f>
        <v>2.4085714285714284</v>
      </c>
      <c r="T2600" s="6" cm="1">
        <f t="array" ref="T2600">_xlfn.IFS(laptop_prices3[[#This Row],[Storage]]="512GB SSD", 512, laptop_prices3[[#This Row],[Storage]] = "1TB SSD", 1000, laptop_prices3[[#This Row],[Storage]] = "2TB SSD", 2000, laptop_prices3[[#This Row],[Storage]]= "256GB SSD", 256, laptop_prices3[[#This Row],[Storage]] = "1TB HDD", 1000*0.7)</f>
        <v>2000</v>
      </c>
      <c r="U2600" s="5">
        <f>laptop_prices3[[#This Row],[Storage Raw Value]]/ScoreCard!$J$3*ScoreCard!$J$5</f>
        <v>8</v>
      </c>
    </row>
    <row r="2601" spans="2:21" x14ac:dyDescent="0.2">
      <c r="B2601" s="4" cm="1">
        <f t="array" ref="B2601">SUM(laptop_prices3[[#This Row],[RAM Comp]:[Weight Comp]]+laptop_prices3[[#This Row],[Storage Comp]])</f>
        <v>28.065663363611339</v>
      </c>
      <c r="C2601">
        <v>2599</v>
      </c>
      <c r="D2601" t="s">
        <v>36</v>
      </c>
      <c r="E2601" t="s">
        <v>48</v>
      </c>
      <c r="F2601">
        <v>8</v>
      </c>
      <c r="G2601" t="s">
        <v>19</v>
      </c>
      <c r="H2601" t="s">
        <v>26</v>
      </c>
      <c r="I2601">
        <v>16</v>
      </c>
      <c r="J2601" t="s">
        <v>15</v>
      </c>
      <c r="K2601">
        <v>11.6</v>
      </c>
      <c r="L2601">
        <v>1.62</v>
      </c>
      <c r="M2601" t="s">
        <v>30</v>
      </c>
      <c r="N2601">
        <v>1586.36</v>
      </c>
      <c r="O2601" s="5">
        <f>(ScoreCard!$E$3-laptop_prices3[[#This Row],[Price ($)]])/ScoreCard!$E$3*ScoreCard!$E$5</f>
        <v>4.2661095422969169</v>
      </c>
      <c r="P2601" s="5">
        <f>laptop_prices3[[#This Row],[RAM (GB)]]/ScoreCard!$F$3*ScoreCard!$F$5</f>
        <v>0.875</v>
      </c>
      <c r="Q2601" s="5">
        <f>laptop_prices3[[#This Row],[Screen Size (inch)]]/ScoreCard!$G$3*ScoreCard!$G$5</f>
        <v>1.8497109826589595</v>
      </c>
      <c r="R2601" s="5">
        <f>laptop_prices3[[#This Row],[Battery Life (hours)]]/ScoreCard!$H$3*ScoreCard!$H$5</f>
        <v>6.7666666666666666</v>
      </c>
      <c r="S2601" s="5">
        <f>ScoreCard!$I$3-laptop_prices3[[#This Row],[Weight (kg)]]/ScoreCard!$I$3*ScoreCard!$I$5</f>
        <v>2.5742857142857143</v>
      </c>
      <c r="T2601" s="6" cm="1">
        <f t="array" ref="T2601">_xlfn.IFS(laptop_prices3[[#This Row],[Storage]]="512GB SSD", 512, laptop_prices3[[#This Row],[Storage]] = "1TB SSD", 1000, laptop_prices3[[#This Row],[Storage]] = "2TB SSD", 2000, laptop_prices3[[#This Row],[Storage]]= "256GB SSD", 256, laptop_prices3[[#This Row],[Storage]] = "1TB HDD", 1000*0.7)</f>
        <v>1000</v>
      </c>
      <c r="U2601" s="5">
        <f>laptop_prices3[[#This Row],[Storage Raw Value]]/ScoreCard!$J$3*ScoreCard!$J$5</f>
        <v>4</v>
      </c>
    </row>
    <row r="2602" spans="2:21" x14ac:dyDescent="0.2">
      <c r="B2602" s="4" cm="1">
        <f t="array" ref="B2602">SUM(laptop_prices3[[#This Row],[RAM Comp]:[Weight Comp]]+laptop_prices3[[#This Row],[Storage Comp]])</f>
        <v>24.579925681255162</v>
      </c>
      <c r="C2602">
        <v>2600</v>
      </c>
      <c r="D2602" t="s">
        <v>47</v>
      </c>
      <c r="E2602" t="s">
        <v>48</v>
      </c>
      <c r="F2602">
        <v>16</v>
      </c>
      <c r="G2602" t="s">
        <v>19</v>
      </c>
      <c r="H2602" t="s">
        <v>26</v>
      </c>
      <c r="I2602">
        <v>14</v>
      </c>
      <c r="J2602" t="s">
        <v>15</v>
      </c>
      <c r="K2602">
        <v>6</v>
      </c>
      <c r="L2602">
        <v>3.13</v>
      </c>
      <c r="M2602" t="s">
        <v>30</v>
      </c>
      <c r="N2602">
        <v>2474.58</v>
      </c>
      <c r="O2602" s="5">
        <f>(ScoreCard!$E$3-laptop_prices3[[#This Row],[Price ($)]])/ScoreCard!$E$3*ScoreCard!$E$5</f>
        <v>3.8551963937423435</v>
      </c>
      <c r="P2602" s="5">
        <f>laptop_prices3[[#This Row],[RAM (GB)]]/ScoreCard!$F$3*ScoreCard!$F$5</f>
        <v>1.75</v>
      </c>
      <c r="Q2602" s="5">
        <f>laptop_prices3[[#This Row],[Screen Size (inch)]]/ScoreCard!$G$3*ScoreCard!$G$5</f>
        <v>1.6184971098265895</v>
      </c>
      <c r="R2602" s="5">
        <f>laptop_prices3[[#This Row],[Battery Life (hours)]]/ScoreCard!$H$3*ScoreCard!$H$5</f>
        <v>3.5</v>
      </c>
      <c r="S2602" s="5">
        <f>ScoreCard!$I$3-laptop_prices3[[#This Row],[Weight (kg)]]/ScoreCard!$I$3*ScoreCard!$I$5</f>
        <v>1.7114285714285715</v>
      </c>
      <c r="T2602" s="6" cm="1">
        <f t="array" ref="T2602">_xlfn.IFS(laptop_prices3[[#This Row],[Storage]]="512GB SSD", 512, laptop_prices3[[#This Row],[Storage]] = "1TB SSD", 1000, laptop_prices3[[#This Row],[Storage]] = "2TB SSD", 2000, laptop_prices3[[#This Row],[Storage]]= "256GB SSD", 256, laptop_prices3[[#This Row],[Storage]] = "1TB HDD", 1000*0.7)</f>
        <v>1000</v>
      </c>
      <c r="U2602" s="5">
        <f>laptop_prices3[[#This Row],[Storage Raw Value]]/ScoreCard!$J$3*ScoreCard!$J$5</f>
        <v>4</v>
      </c>
    </row>
    <row r="2603" spans="2:21" x14ac:dyDescent="0.2">
      <c r="B2603" s="4" cm="1">
        <f t="array" ref="B2603">SUM(laptop_prices3[[#This Row],[RAM Comp]:[Weight Comp]]+laptop_prices3[[#This Row],[Storage Comp]])</f>
        <v>25.918378062207545</v>
      </c>
      <c r="C2603">
        <v>2601</v>
      </c>
      <c r="D2603" t="s">
        <v>34</v>
      </c>
      <c r="E2603" t="s">
        <v>24</v>
      </c>
      <c r="F2603">
        <v>4</v>
      </c>
      <c r="G2603" t="s">
        <v>19</v>
      </c>
      <c r="H2603" t="s">
        <v>35</v>
      </c>
      <c r="I2603">
        <v>14</v>
      </c>
      <c r="J2603" t="s">
        <v>15</v>
      </c>
      <c r="K2603">
        <v>9.8000000000000007</v>
      </c>
      <c r="L2603">
        <v>2.37</v>
      </c>
      <c r="M2603" t="s">
        <v>16</v>
      </c>
      <c r="N2603">
        <v>1281.6400000000001</v>
      </c>
      <c r="O2603" s="5">
        <f>(ScoreCard!$E$3-laptop_prices3[[#This Row],[Price ($)]])/ScoreCard!$E$3*ScoreCard!$E$5</f>
        <v>4.4070807595939261</v>
      </c>
      <c r="P2603" s="5">
        <f>laptop_prices3[[#This Row],[RAM (GB)]]/ScoreCard!$F$3*ScoreCard!$F$5</f>
        <v>0.4375</v>
      </c>
      <c r="Q2603" s="5">
        <f>laptop_prices3[[#This Row],[Screen Size (inch)]]/ScoreCard!$G$3*ScoreCard!$G$5</f>
        <v>1.6184971098265895</v>
      </c>
      <c r="R2603" s="5">
        <f>laptop_prices3[[#This Row],[Battery Life (hours)]]/ScoreCard!$H$3*ScoreCard!$H$5</f>
        <v>5.7166666666666677</v>
      </c>
      <c r="S2603" s="5">
        <f>ScoreCard!$I$3-laptop_prices3[[#This Row],[Weight (kg)]]/ScoreCard!$I$3*ScoreCard!$I$5</f>
        <v>2.1457142857142859</v>
      </c>
      <c r="T2603" s="6" cm="1">
        <f t="array" ref="T2603">_xlfn.IFS(laptop_prices3[[#This Row],[Storage]]="512GB SSD", 512, laptop_prices3[[#This Row],[Storage]] = "1TB SSD", 1000, laptop_prices3[[#This Row],[Storage]] = "2TB SSD", 2000, laptop_prices3[[#This Row],[Storage]]= "256GB SSD", 256, laptop_prices3[[#This Row],[Storage]] = "1TB HDD", 1000*0.7)</f>
        <v>1000</v>
      </c>
      <c r="U2603" s="5">
        <f>laptop_prices3[[#This Row],[Storage Raw Value]]/ScoreCard!$J$3*ScoreCard!$J$5</f>
        <v>4</v>
      </c>
    </row>
    <row r="2604" spans="2:21" x14ac:dyDescent="0.2">
      <c r="B2604" s="4" cm="1">
        <f t="array" ref="B2604">SUM(laptop_prices3[[#This Row],[RAM Comp]:[Weight Comp]]+laptop_prices3[[#This Row],[Storage Comp]])</f>
        <v>24.759420589044865</v>
      </c>
      <c r="C2604">
        <v>2602</v>
      </c>
      <c r="D2604" t="s">
        <v>34</v>
      </c>
      <c r="E2604" t="s">
        <v>31</v>
      </c>
      <c r="F2604">
        <v>64</v>
      </c>
      <c r="G2604" t="s">
        <v>42</v>
      </c>
      <c r="H2604" t="s">
        <v>20</v>
      </c>
      <c r="I2604">
        <v>15.6</v>
      </c>
      <c r="J2604" t="s">
        <v>43</v>
      </c>
      <c r="K2604">
        <v>4.7</v>
      </c>
      <c r="L2604">
        <v>2.6</v>
      </c>
      <c r="M2604" t="s">
        <v>46</v>
      </c>
      <c r="N2604">
        <v>1891.61</v>
      </c>
      <c r="O2604" s="5">
        <f>(ScoreCard!$E$3-laptop_prices3[[#This Row],[Price ($)]])/ScoreCard!$E$3*ScoreCard!$E$5</f>
        <v>4.1248931335284995</v>
      </c>
      <c r="P2604" s="5">
        <f>laptop_prices3[[#This Row],[RAM (GB)]]/ScoreCard!$F$3*ScoreCard!$F$5</f>
        <v>7</v>
      </c>
      <c r="Q2604" s="5">
        <f>laptop_prices3[[#This Row],[Screen Size (inch)]]/ScoreCard!$G$3*ScoreCard!$G$5</f>
        <v>1.8034682080924855</v>
      </c>
      <c r="R2604" s="5">
        <f>laptop_prices3[[#This Row],[Battery Life (hours)]]/ScoreCard!$H$3*ScoreCard!$H$5</f>
        <v>2.7416666666666667</v>
      </c>
      <c r="S2604" s="5">
        <f>ScoreCard!$I$3-laptop_prices3[[#This Row],[Weight (kg)]]/ScoreCard!$I$3*ScoreCard!$I$5</f>
        <v>2.0142857142857142</v>
      </c>
      <c r="T2604" s="6" cm="1">
        <f t="array" ref="T2604">_xlfn.IFS(laptop_prices3[[#This Row],[Storage]]="512GB SSD", 512, laptop_prices3[[#This Row],[Storage]] = "1TB SSD", 1000, laptop_prices3[[#This Row],[Storage]] = "2TB SSD", 2000, laptop_prices3[[#This Row],[Storage]]= "256GB SSD", 256, laptop_prices3[[#This Row],[Storage]] = "1TB HDD", 1000*0.7)</f>
        <v>700</v>
      </c>
      <c r="U2604" s="5">
        <f>laptop_prices3[[#This Row],[Storage Raw Value]]/ScoreCard!$J$3*ScoreCard!$J$5</f>
        <v>2.8</v>
      </c>
    </row>
    <row r="2605" spans="2:21" x14ac:dyDescent="0.2">
      <c r="B2605" s="4" cm="1">
        <f t="array" ref="B2605">SUM(laptop_prices3[[#This Row],[RAM Comp]:[Weight Comp]]+laptop_prices3[[#This Row],[Storage Comp]])</f>
        <v>13.274333333333333</v>
      </c>
      <c r="C2605">
        <v>2603</v>
      </c>
      <c r="D2605" t="s">
        <v>28</v>
      </c>
      <c r="E2605" t="s">
        <v>18</v>
      </c>
      <c r="F2605">
        <v>16</v>
      </c>
      <c r="G2605" t="s">
        <v>29</v>
      </c>
      <c r="H2605" t="s">
        <v>26</v>
      </c>
      <c r="I2605">
        <v>17.3</v>
      </c>
      <c r="J2605" t="s">
        <v>21</v>
      </c>
      <c r="K2605">
        <v>5.5</v>
      </c>
      <c r="L2605">
        <v>2.2400000000000002</v>
      </c>
      <c r="M2605" t="s">
        <v>30</v>
      </c>
      <c r="N2605">
        <v>1285.31</v>
      </c>
      <c r="O2605" s="5">
        <f>(ScoreCard!$E$3-laptop_prices3[[#This Row],[Price ($)]])/ScoreCard!$E$3*ScoreCard!$E$5</f>
        <v>4.4053829243107803</v>
      </c>
      <c r="P2605" s="5">
        <f>laptop_prices3[[#This Row],[RAM (GB)]]/ScoreCard!$F$3*ScoreCard!$F$5</f>
        <v>1.75</v>
      </c>
      <c r="Q2605" s="5">
        <f>laptop_prices3[[#This Row],[Screen Size (inch)]]/ScoreCard!$G$3*ScoreCard!$G$5</f>
        <v>2</v>
      </c>
      <c r="R2605" s="5">
        <f>laptop_prices3[[#This Row],[Battery Life (hours)]]/ScoreCard!$H$3*ScoreCard!$H$5</f>
        <v>3.208333333333333</v>
      </c>
      <c r="S2605" s="5">
        <f>ScoreCard!$I$3-laptop_prices3[[#This Row],[Weight (kg)]]/ScoreCard!$I$3*ScoreCard!$I$5</f>
        <v>2.2199999999999998</v>
      </c>
      <c r="T2605" s="6" cm="1">
        <f t="array" ref="T2605">_xlfn.IFS(laptop_prices3[[#This Row],[Storage]]="512GB SSD", 512, laptop_prices3[[#This Row],[Storage]] = "1TB SSD", 1000, laptop_prices3[[#This Row],[Storage]] = "2TB SSD", 2000, laptop_prices3[[#This Row],[Storage]]= "256GB SSD", 256, laptop_prices3[[#This Row],[Storage]] = "1TB HDD", 1000*0.7)</f>
        <v>256</v>
      </c>
      <c r="U2605" s="5">
        <f>laptop_prices3[[#This Row],[Storage Raw Value]]/ScoreCard!$J$3*ScoreCard!$J$5</f>
        <v>1.024</v>
      </c>
    </row>
    <row r="2606" spans="2:21" x14ac:dyDescent="0.2">
      <c r="B2606" s="4" cm="1">
        <f t="array" ref="B2606">SUM(laptop_prices3[[#This Row],[RAM Comp]:[Weight Comp]]+laptop_prices3[[#This Row],[Storage Comp]])</f>
        <v>22.746143682906688</v>
      </c>
      <c r="C2606">
        <v>2604</v>
      </c>
      <c r="D2606" t="s">
        <v>11</v>
      </c>
      <c r="E2606" t="s">
        <v>41</v>
      </c>
      <c r="F2606">
        <v>32</v>
      </c>
      <c r="G2606" t="s">
        <v>42</v>
      </c>
      <c r="H2606" t="s">
        <v>35</v>
      </c>
      <c r="I2606">
        <v>13.3</v>
      </c>
      <c r="J2606" t="s">
        <v>27</v>
      </c>
      <c r="K2606">
        <v>8.4</v>
      </c>
      <c r="L2606">
        <v>3.31</v>
      </c>
      <c r="M2606" t="s">
        <v>46</v>
      </c>
      <c r="N2606">
        <v>5579.98</v>
      </c>
      <c r="O2606" s="5">
        <f>(ScoreCard!$E$3-laptop_prices3[[#This Row],[Price ($)]])/ScoreCard!$E$3*ScoreCard!$E$5</f>
        <v>2.4185594214591575</v>
      </c>
      <c r="P2606" s="5">
        <f>laptop_prices3[[#This Row],[RAM (GB)]]/ScoreCard!$F$3*ScoreCard!$F$5</f>
        <v>3.5</v>
      </c>
      <c r="Q2606" s="5">
        <f>laptop_prices3[[#This Row],[Screen Size (inch)]]/ScoreCard!$G$3*ScoreCard!$G$5</f>
        <v>1.5375722543352601</v>
      </c>
      <c r="R2606" s="5">
        <f>laptop_prices3[[#This Row],[Battery Life (hours)]]/ScoreCard!$H$3*ScoreCard!$H$5</f>
        <v>4.9000000000000004</v>
      </c>
      <c r="S2606" s="5">
        <f>ScoreCard!$I$3-laptop_prices3[[#This Row],[Weight (kg)]]/ScoreCard!$I$3*ScoreCard!$I$5</f>
        <v>1.6085714285714285</v>
      </c>
      <c r="T2606" s="6" cm="1">
        <f t="array" ref="T2606">_xlfn.IFS(laptop_prices3[[#This Row],[Storage]]="512GB SSD", 512, laptop_prices3[[#This Row],[Storage]] = "1TB SSD", 1000, laptop_prices3[[#This Row],[Storage]] = "2TB SSD", 2000, laptop_prices3[[#This Row],[Storage]]= "256GB SSD", 256, laptop_prices3[[#This Row],[Storage]] = "1TB HDD", 1000*0.7)</f>
        <v>700</v>
      </c>
      <c r="U2606" s="5">
        <f>laptop_prices3[[#This Row],[Storage Raw Value]]/ScoreCard!$J$3*ScoreCard!$J$5</f>
        <v>2.8</v>
      </c>
    </row>
    <row r="2607" spans="2:21" x14ac:dyDescent="0.2">
      <c r="B2607" s="4" cm="1">
        <f t="array" ref="B2607">SUM(laptop_prices3[[#This Row],[RAM Comp]:[Weight Comp]]+laptop_prices3[[#This Row],[Storage Comp]])</f>
        <v>10.94761987338288</v>
      </c>
      <c r="C2607">
        <v>2605</v>
      </c>
      <c r="D2607" t="s">
        <v>23</v>
      </c>
      <c r="E2607" t="s">
        <v>12</v>
      </c>
      <c r="F2607">
        <v>8</v>
      </c>
      <c r="G2607" t="s">
        <v>29</v>
      </c>
      <c r="H2607" t="s">
        <v>14</v>
      </c>
      <c r="I2607">
        <v>13.3</v>
      </c>
      <c r="J2607" t="s">
        <v>15</v>
      </c>
      <c r="K2607">
        <v>4</v>
      </c>
      <c r="L2607">
        <v>2.44</v>
      </c>
      <c r="M2607" t="s">
        <v>22</v>
      </c>
      <c r="N2607">
        <v>934.13</v>
      </c>
      <c r="O2607" s="5">
        <f>(ScoreCard!$E$3-laptop_prices3[[#This Row],[Price ($)]])/ScoreCard!$E$3*ScoreCard!$E$5</f>
        <v>4.5678477185164903</v>
      </c>
      <c r="P2607" s="5">
        <f>laptop_prices3[[#This Row],[RAM (GB)]]/ScoreCard!$F$3*ScoreCard!$F$5</f>
        <v>0.875</v>
      </c>
      <c r="Q2607" s="5">
        <f>laptop_prices3[[#This Row],[Screen Size (inch)]]/ScoreCard!$G$3*ScoreCard!$G$5</f>
        <v>1.5375722543352601</v>
      </c>
      <c r="R2607" s="5">
        <f>laptop_prices3[[#This Row],[Battery Life (hours)]]/ScoreCard!$H$3*ScoreCard!$H$5</f>
        <v>2.333333333333333</v>
      </c>
      <c r="S2607" s="5">
        <f>ScoreCard!$I$3-laptop_prices3[[#This Row],[Weight (kg)]]/ScoreCard!$I$3*ScoreCard!$I$5</f>
        <v>2.1057142857142859</v>
      </c>
      <c r="T2607" s="6" cm="1">
        <f t="array" ref="T2607">_xlfn.IFS(laptop_prices3[[#This Row],[Storage]]="512GB SSD", 512, laptop_prices3[[#This Row],[Storage]] = "1TB SSD", 1000, laptop_prices3[[#This Row],[Storage]] = "2TB SSD", 2000, laptop_prices3[[#This Row],[Storage]]= "256GB SSD", 256, laptop_prices3[[#This Row],[Storage]] = "1TB HDD", 1000*0.7)</f>
        <v>256</v>
      </c>
      <c r="U2607" s="5">
        <f>laptop_prices3[[#This Row],[Storage Raw Value]]/ScoreCard!$J$3*ScoreCard!$J$5</f>
        <v>1.024</v>
      </c>
    </row>
    <row r="2608" spans="2:21" x14ac:dyDescent="0.2">
      <c r="B2608" s="4" cm="1">
        <f t="array" ref="B2608">SUM(laptop_prices3[[#This Row],[RAM Comp]:[Weight Comp]]+laptop_prices3[[#This Row],[Storage Comp]])</f>
        <v>38.677782824112306</v>
      </c>
      <c r="C2608">
        <v>2606</v>
      </c>
      <c r="D2608" t="s">
        <v>45</v>
      </c>
      <c r="E2608" t="s">
        <v>48</v>
      </c>
      <c r="F2608">
        <v>8</v>
      </c>
      <c r="G2608" t="s">
        <v>25</v>
      </c>
      <c r="H2608" t="s">
        <v>35</v>
      </c>
      <c r="I2608">
        <v>14</v>
      </c>
      <c r="J2608" t="s">
        <v>43</v>
      </c>
      <c r="K2608">
        <v>4.2</v>
      </c>
      <c r="L2608">
        <v>3.09</v>
      </c>
      <c r="M2608" t="s">
        <v>30</v>
      </c>
      <c r="N2608">
        <v>1230.6300000000001</v>
      </c>
      <c r="O2608" s="5">
        <f>(ScoreCard!$E$3-laptop_prices3[[#This Row],[Price ($)]])/ScoreCard!$E$3*ScoreCard!$E$5</f>
        <v>4.4306792821533918</v>
      </c>
      <c r="P2608" s="5">
        <f>laptop_prices3[[#This Row],[RAM (GB)]]/ScoreCard!$F$3*ScoreCard!$F$5</f>
        <v>0.875</v>
      </c>
      <c r="Q2608" s="5">
        <f>laptop_prices3[[#This Row],[Screen Size (inch)]]/ScoreCard!$G$3*ScoreCard!$G$5</f>
        <v>1.6184971098265895</v>
      </c>
      <c r="R2608" s="5">
        <f>laptop_prices3[[#This Row],[Battery Life (hours)]]/ScoreCard!$H$3*ScoreCard!$H$5</f>
        <v>2.4500000000000002</v>
      </c>
      <c r="S2608" s="5">
        <f>ScoreCard!$I$3-laptop_prices3[[#This Row],[Weight (kg)]]/ScoreCard!$I$3*ScoreCard!$I$5</f>
        <v>1.7342857142857144</v>
      </c>
      <c r="T2608" s="6" cm="1">
        <f t="array" ref="T2608">_xlfn.IFS(laptop_prices3[[#This Row],[Storage]]="512GB SSD", 512, laptop_prices3[[#This Row],[Storage]] = "1TB SSD", 1000, laptop_prices3[[#This Row],[Storage]] = "2TB SSD", 2000, laptop_prices3[[#This Row],[Storage]]= "256GB SSD", 256, laptop_prices3[[#This Row],[Storage]] = "1TB HDD", 1000*0.7)</f>
        <v>2000</v>
      </c>
      <c r="U2608" s="5">
        <f>laptop_prices3[[#This Row],[Storage Raw Value]]/ScoreCard!$J$3*ScoreCard!$J$5</f>
        <v>8</v>
      </c>
    </row>
    <row r="2609" spans="2:21" x14ac:dyDescent="0.2">
      <c r="B2609" s="4" cm="1">
        <f t="array" ref="B2609">SUM(laptop_prices3[[#This Row],[RAM Comp]:[Weight Comp]]+laptop_prices3[[#This Row],[Storage Comp]])</f>
        <v>30.243735205064684</v>
      </c>
      <c r="C2609">
        <v>2607</v>
      </c>
      <c r="D2609" t="s">
        <v>17</v>
      </c>
      <c r="E2609" t="s">
        <v>12</v>
      </c>
      <c r="F2609">
        <v>64</v>
      </c>
      <c r="G2609" t="s">
        <v>19</v>
      </c>
      <c r="H2609" t="s">
        <v>32</v>
      </c>
      <c r="I2609">
        <v>14</v>
      </c>
      <c r="J2609" t="s">
        <v>27</v>
      </c>
      <c r="K2609">
        <v>6.2</v>
      </c>
      <c r="L2609">
        <v>2.61</v>
      </c>
      <c r="M2609" t="s">
        <v>46</v>
      </c>
      <c r="N2609">
        <v>4444.37</v>
      </c>
      <c r="O2609" s="5">
        <f>(ScoreCard!$E$3-laptop_prices3[[#This Row],[Price ($)]])/ScoreCard!$E$3*ScoreCard!$E$5</f>
        <v>2.9439214721110889</v>
      </c>
      <c r="P2609" s="5">
        <f>laptop_prices3[[#This Row],[RAM (GB)]]/ScoreCard!$F$3*ScoreCard!$F$5</f>
        <v>7</v>
      </c>
      <c r="Q2609" s="5">
        <f>laptop_prices3[[#This Row],[Screen Size (inch)]]/ScoreCard!$G$3*ScoreCard!$G$5</f>
        <v>1.6184971098265895</v>
      </c>
      <c r="R2609" s="5">
        <f>laptop_prices3[[#This Row],[Battery Life (hours)]]/ScoreCard!$H$3*ScoreCard!$H$5</f>
        <v>3.6166666666666671</v>
      </c>
      <c r="S2609" s="5">
        <f>ScoreCard!$I$3-laptop_prices3[[#This Row],[Weight (kg)]]/ScoreCard!$I$3*ScoreCard!$I$5</f>
        <v>2.0085714285714289</v>
      </c>
      <c r="T2609" s="6" cm="1">
        <f t="array" ref="T2609">_xlfn.IFS(laptop_prices3[[#This Row],[Storage]]="512GB SSD", 512, laptop_prices3[[#This Row],[Storage]] = "1TB SSD", 1000, laptop_prices3[[#This Row],[Storage]] = "2TB SSD", 2000, laptop_prices3[[#This Row],[Storage]]= "256GB SSD", 256, laptop_prices3[[#This Row],[Storage]] = "1TB HDD", 1000*0.7)</f>
        <v>1000</v>
      </c>
      <c r="U2609" s="5">
        <f>laptop_prices3[[#This Row],[Storage Raw Value]]/ScoreCard!$J$3*ScoreCard!$J$5</f>
        <v>4</v>
      </c>
    </row>
    <row r="2610" spans="2:21" x14ac:dyDescent="0.2">
      <c r="B2610" s="4" cm="1">
        <f t="array" ref="B2610">SUM(laptop_prices3[[#This Row],[RAM Comp]:[Weight Comp]]+laptop_prices3[[#This Row],[Storage Comp]])</f>
        <v>45.097380952380952</v>
      </c>
      <c r="C2610">
        <v>2608</v>
      </c>
      <c r="D2610" t="s">
        <v>33</v>
      </c>
      <c r="E2610" t="s">
        <v>48</v>
      </c>
      <c r="F2610">
        <v>32</v>
      </c>
      <c r="G2610" t="s">
        <v>25</v>
      </c>
      <c r="H2610" t="s">
        <v>32</v>
      </c>
      <c r="I2610">
        <v>17.3</v>
      </c>
      <c r="J2610" t="s">
        <v>27</v>
      </c>
      <c r="K2610">
        <v>10.1</v>
      </c>
      <c r="L2610">
        <v>3.14</v>
      </c>
      <c r="M2610" t="s">
        <v>16</v>
      </c>
      <c r="N2610">
        <v>3744.19</v>
      </c>
      <c r="O2610" s="5">
        <f>(ScoreCard!$E$3-laptop_prices3[[#This Row],[Price ($)]])/ScoreCard!$E$3*ScoreCard!$E$5</f>
        <v>3.2678425371118109</v>
      </c>
      <c r="P2610" s="5">
        <f>laptop_prices3[[#This Row],[RAM (GB)]]/ScoreCard!$F$3*ScoreCard!$F$5</f>
        <v>3.5</v>
      </c>
      <c r="Q2610" s="5">
        <f>laptop_prices3[[#This Row],[Screen Size (inch)]]/ScoreCard!$G$3*ScoreCard!$G$5</f>
        <v>2</v>
      </c>
      <c r="R2610" s="5">
        <f>laptop_prices3[[#This Row],[Battery Life (hours)]]/ScoreCard!$H$3*ScoreCard!$H$5</f>
        <v>5.8916666666666666</v>
      </c>
      <c r="S2610" s="5">
        <f>ScoreCard!$I$3-laptop_prices3[[#This Row],[Weight (kg)]]/ScoreCard!$I$3*ScoreCard!$I$5</f>
        <v>1.7057142857142857</v>
      </c>
      <c r="T2610" s="6" cm="1">
        <f t="array" ref="T2610">_xlfn.IFS(laptop_prices3[[#This Row],[Storage]]="512GB SSD", 512, laptop_prices3[[#This Row],[Storage]] = "1TB SSD", 1000, laptop_prices3[[#This Row],[Storage]] = "2TB SSD", 2000, laptop_prices3[[#This Row],[Storage]]= "256GB SSD", 256, laptop_prices3[[#This Row],[Storage]] = "1TB HDD", 1000*0.7)</f>
        <v>2000</v>
      </c>
      <c r="U2610" s="5">
        <f>laptop_prices3[[#This Row],[Storage Raw Value]]/ScoreCard!$J$3*ScoreCard!$J$5</f>
        <v>8</v>
      </c>
    </row>
    <row r="2611" spans="2:21" x14ac:dyDescent="0.2">
      <c r="B2611" s="4" cm="1">
        <f t="array" ref="B2611">SUM(laptop_prices3[[#This Row],[RAM Comp]:[Weight Comp]]+laptop_prices3[[#This Row],[Storage Comp]])</f>
        <v>20.557611065235342</v>
      </c>
      <c r="C2611">
        <v>2609</v>
      </c>
      <c r="D2611" t="s">
        <v>34</v>
      </c>
      <c r="E2611" t="s">
        <v>31</v>
      </c>
      <c r="F2611">
        <v>32</v>
      </c>
      <c r="G2611" t="s">
        <v>13</v>
      </c>
      <c r="H2611" t="s">
        <v>44</v>
      </c>
      <c r="I2611">
        <v>15.6</v>
      </c>
      <c r="J2611" t="s">
        <v>43</v>
      </c>
      <c r="K2611">
        <v>9.3000000000000007</v>
      </c>
      <c r="L2611">
        <v>3.26</v>
      </c>
      <c r="M2611" t="s">
        <v>46</v>
      </c>
      <c r="N2611">
        <v>1074.69</v>
      </c>
      <c r="O2611" s="5">
        <f>(ScoreCard!$E$3-laptop_prices3[[#This Row],[Price ($)]])/ScoreCard!$E$3*ScoreCard!$E$5</f>
        <v>4.5028210897974432</v>
      </c>
      <c r="P2611" s="5">
        <f>laptop_prices3[[#This Row],[RAM (GB)]]/ScoreCard!$F$3*ScoreCard!$F$5</f>
        <v>3.5</v>
      </c>
      <c r="Q2611" s="5">
        <f>laptop_prices3[[#This Row],[Screen Size (inch)]]/ScoreCard!$G$3*ScoreCard!$G$5</f>
        <v>1.8034682080924855</v>
      </c>
      <c r="R2611" s="5">
        <f>laptop_prices3[[#This Row],[Battery Life (hours)]]/ScoreCard!$H$3*ScoreCard!$H$5</f>
        <v>5.4249999999999998</v>
      </c>
      <c r="S2611" s="5">
        <f>ScoreCard!$I$3-laptop_prices3[[#This Row],[Weight (kg)]]/ScoreCard!$I$3*ScoreCard!$I$5</f>
        <v>1.6371428571428572</v>
      </c>
      <c r="T2611" s="6" cm="1">
        <f t="array" ref="T2611">_xlfn.IFS(laptop_prices3[[#This Row],[Storage]]="512GB SSD", 512, laptop_prices3[[#This Row],[Storage]] = "1TB SSD", 1000, laptop_prices3[[#This Row],[Storage]] = "2TB SSD", 2000, laptop_prices3[[#This Row],[Storage]]= "256GB SSD", 256, laptop_prices3[[#This Row],[Storage]] = "1TB HDD", 1000*0.7)</f>
        <v>512</v>
      </c>
      <c r="U2611" s="5">
        <f>laptop_prices3[[#This Row],[Storage Raw Value]]/ScoreCard!$J$3*ScoreCard!$J$5</f>
        <v>2.048</v>
      </c>
    </row>
    <row r="2612" spans="2:21" x14ac:dyDescent="0.2">
      <c r="B2612" s="4" cm="1">
        <f t="array" ref="B2612">SUM(laptop_prices3[[#This Row],[RAM Comp]:[Weight Comp]]+laptop_prices3[[#This Row],[Storage Comp]])</f>
        <v>25.419761904761906</v>
      </c>
      <c r="C2612">
        <v>2610</v>
      </c>
      <c r="D2612" t="s">
        <v>34</v>
      </c>
      <c r="E2612" t="s">
        <v>12</v>
      </c>
      <c r="F2612">
        <v>64</v>
      </c>
      <c r="G2612" t="s">
        <v>42</v>
      </c>
      <c r="H2612" t="s">
        <v>14</v>
      </c>
      <c r="I2612">
        <v>17.3</v>
      </c>
      <c r="J2612" t="s">
        <v>43</v>
      </c>
      <c r="K2612">
        <v>4.3</v>
      </c>
      <c r="L2612">
        <v>1.38</v>
      </c>
      <c r="M2612" t="s">
        <v>46</v>
      </c>
      <c r="N2612">
        <v>1689.75</v>
      </c>
      <c r="O2612" s="5">
        <f>(ScoreCard!$E$3-laptop_prices3[[#This Row],[Price ($)]])/ScoreCard!$E$3*ScoreCard!$E$5</f>
        <v>4.2182787003556665</v>
      </c>
      <c r="P2612" s="5">
        <f>laptop_prices3[[#This Row],[RAM (GB)]]/ScoreCard!$F$3*ScoreCard!$F$5</f>
        <v>7</v>
      </c>
      <c r="Q2612" s="5">
        <f>laptop_prices3[[#This Row],[Screen Size (inch)]]/ScoreCard!$G$3*ScoreCard!$G$5</f>
        <v>2</v>
      </c>
      <c r="R2612" s="5">
        <f>laptop_prices3[[#This Row],[Battery Life (hours)]]/ScoreCard!$H$3*ScoreCard!$H$5</f>
        <v>2.5083333333333333</v>
      </c>
      <c r="S2612" s="5">
        <f>ScoreCard!$I$3-laptop_prices3[[#This Row],[Weight (kg)]]/ScoreCard!$I$3*ScoreCard!$I$5</f>
        <v>2.7114285714285717</v>
      </c>
      <c r="T2612" s="6" cm="1">
        <f t="array" ref="T2612">_xlfn.IFS(laptop_prices3[[#This Row],[Storage]]="512GB SSD", 512, laptop_prices3[[#This Row],[Storage]] = "1TB SSD", 1000, laptop_prices3[[#This Row],[Storage]] = "2TB SSD", 2000, laptop_prices3[[#This Row],[Storage]]= "256GB SSD", 256, laptop_prices3[[#This Row],[Storage]] = "1TB HDD", 1000*0.7)</f>
        <v>700</v>
      </c>
      <c r="U2612" s="5">
        <f>laptop_prices3[[#This Row],[Storage Raw Value]]/ScoreCard!$J$3*ScoreCard!$J$5</f>
        <v>2.8</v>
      </c>
    </row>
    <row r="2613" spans="2:21" x14ac:dyDescent="0.2">
      <c r="B2613" s="4" cm="1">
        <f t="array" ref="B2613">SUM(laptop_prices3[[#This Row],[RAM Comp]:[Weight Comp]]+laptop_prices3[[#This Row],[Storage Comp]])</f>
        <v>17.403354252683734</v>
      </c>
      <c r="C2613">
        <v>2611</v>
      </c>
      <c r="D2613" t="s">
        <v>33</v>
      </c>
      <c r="E2613" t="s">
        <v>37</v>
      </c>
      <c r="F2613">
        <v>8</v>
      </c>
      <c r="G2613" t="s">
        <v>13</v>
      </c>
      <c r="H2613" t="s">
        <v>44</v>
      </c>
      <c r="I2613">
        <v>14</v>
      </c>
      <c r="J2613" t="s">
        <v>15</v>
      </c>
      <c r="K2613">
        <v>8.6999999999999993</v>
      </c>
      <c r="L2613">
        <v>3.25</v>
      </c>
      <c r="M2613" t="s">
        <v>16</v>
      </c>
      <c r="N2613">
        <v>1385.51</v>
      </c>
      <c r="O2613" s="5">
        <f>(ScoreCard!$E$3-laptop_prices3[[#This Row],[Price ($)]])/ScoreCard!$E$3*ScoreCard!$E$5</f>
        <v>4.3590278574521548</v>
      </c>
      <c r="P2613" s="5">
        <f>laptop_prices3[[#This Row],[RAM (GB)]]/ScoreCard!$F$3*ScoreCard!$F$5</f>
        <v>0.875</v>
      </c>
      <c r="Q2613" s="5">
        <f>laptop_prices3[[#This Row],[Screen Size (inch)]]/ScoreCard!$G$3*ScoreCard!$G$5</f>
        <v>1.6184971098265895</v>
      </c>
      <c r="R2613" s="5">
        <f>laptop_prices3[[#This Row],[Battery Life (hours)]]/ScoreCard!$H$3*ScoreCard!$H$5</f>
        <v>5.0750000000000002</v>
      </c>
      <c r="S2613" s="5">
        <f>ScoreCard!$I$3-laptop_prices3[[#This Row],[Weight (kg)]]/ScoreCard!$I$3*ScoreCard!$I$5</f>
        <v>1.6428571428571428</v>
      </c>
      <c r="T2613" s="6" cm="1">
        <f t="array" ref="T2613">_xlfn.IFS(laptop_prices3[[#This Row],[Storage]]="512GB SSD", 512, laptop_prices3[[#This Row],[Storage]] = "1TB SSD", 1000, laptop_prices3[[#This Row],[Storage]] = "2TB SSD", 2000, laptop_prices3[[#This Row],[Storage]]= "256GB SSD", 256, laptop_prices3[[#This Row],[Storage]] = "1TB HDD", 1000*0.7)</f>
        <v>512</v>
      </c>
      <c r="U2613" s="5">
        <f>laptop_prices3[[#This Row],[Storage Raw Value]]/ScoreCard!$J$3*ScoreCard!$J$5</f>
        <v>2.048</v>
      </c>
    </row>
    <row r="2614" spans="2:21" x14ac:dyDescent="0.2">
      <c r="B2614" s="4" cm="1">
        <f t="array" ref="B2614">SUM(laptop_prices3[[#This Row],[RAM Comp]:[Weight Comp]]+laptop_prices3[[#This Row],[Storage Comp]])</f>
        <v>25.428048444811449</v>
      </c>
      <c r="C2614">
        <v>2612</v>
      </c>
      <c r="D2614" t="s">
        <v>38</v>
      </c>
      <c r="E2614" t="s">
        <v>39</v>
      </c>
      <c r="F2614">
        <v>8</v>
      </c>
      <c r="G2614" t="s">
        <v>19</v>
      </c>
      <c r="H2614" t="s">
        <v>35</v>
      </c>
      <c r="I2614">
        <v>13.3</v>
      </c>
      <c r="J2614" t="s">
        <v>43</v>
      </c>
      <c r="K2614">
        <v>7.3</v>
      </c>
      <c r="L2614">
        <v>1.3</v>
      </c>
      <c r="M2614" t="s">
        <v>46</v>
      </c>
      <c r="N2614">
        <v>1165.3800000000001</v>
      </c>
      <c r="O2614" s="5">
        <f>(ScoreCard!$E$3-laptop_prices3[[#This Row],[Price ($)]])/ScoreCard!$E$3*ScoreCard!$E$5</f>
        <v>4.4608655906616281</v>
      </c>
      <c r="P2614" s="5">
        <f>laptop_prices3[[#This Row],[RAM (GB)]]/ScoreCard!$F$3*ScoreCard!$F$5</f>
        <v>0.875</v>
      </c>
      <c r="Q2614" s="5">
        <f>laptop_prices3[[#This Row],[Screen Size (inch)]]/ScoreCard!$G$3*ScoreCard!$G$5</f>
        <v>1.5375722543352601</v>
      </c>
      <c r="R2614" s="5">
        <f>laptop_prices3[[#This Row],[Battery Life (hours)]]/ScoreCard!$H$3*ScoreCard!$H$5</f>
        <v>4.2583333333333329</v>
      </c>
      <c r="S2614" s="5">
        <f>ScoreCard!$I$3-laptop_prices3[[#This Row],[Weight (kg)]]/ScoreCard!$I$3*ScoreCard!$I$5</f>
        <v>2.7571428571428571</v>
      </c>
      <c r="T2614" s="6" cm="1">
        <f t="array" ref="T2614">_xlfn.IFS(laptop_prices3[[#This Row],[Storage]]="512GB SSD", 512, laptop_prices3[[#This Row],[Storage]] = "1TB SSD", 1000, laptop_prices3[[#This Row],[Storage]] = "2TB SSD", 2000, laptop_prices3[[#This Row],[Storage]]= "256GB SSD", 256, laptop_prices3[[#This Row],[Storage]] = "1TB HDD", 1000*0.7)</f>
        <v>1000</v>
      </c>
      <c r="U2614" s="5">
        <f>laptop_prices3[[#This Row],[Storage Raw Value]]/ScoreCard!$J$3*ScoreCard!$J$5</f>
        <v>4</v>
      </c>
    </row>
    <row r="2615" spans="2:21" x14ac:dyDescent="0.2">
      <c r="B2615" s="4" cm="1">
        <f t="array" ref="B2615">SUM(laptop_prices3[[#This Row],[RAM Comp]:[Weight Comp]]+laptop_prices3[[#This Row],[Storage Comp]])</f>
        <v>22.889710982658961</v>
      </c>
      <c r="C2615">
        <v>2613</v>
      </c>
      <c r="D2615" t="s">
        <v>47</v>
      </c>
      <c r="E2615" t="s">
        <v>31</v>
      </c>
      <c r="F2615">
        <v>16</v>
      </c>
      <c r="G2615" t="s">
        <v>42</v>
      </c>
      <c r="H2615" t="s">
        <v>32</v>
      </c>
      <c r="I2615">
        <v>16</v>
      </c>
      <c r="J2615" t="s">
        <v>21</v>
      </c>
      <c r="K2615">
        <v>10.199999999999999</v>
      </c>
      <c r="L2615">
        <v>2.38</v>
      </c>
      <c r="M2615" t="s">
        <v>30</v>
      </c>
      <c r="N2615">
        <v>884.41</v>
      </c>
      <c r="O2615" s="5">
        <f>(ScoreCard!$E$3-laptop_prices3[[#This Row],[Price ($)]])/ScoreCard!$E$3*ScoreCard!$E$5</f>
        <v>4.5908494542870573</v>
      </c>
      <c r="P2615" s="5">
        <f>laptop_prices3[[#This Row],[RAM (GB)]]/ScoreCard!$F$3*ScoreCard!$F$5</f>
        <v>1.75</v>
      </c>
      <c r="Q2615" s="5">
        <f>laptop_prices3[[#This Row],[Screen Size (inch)]]/ScoreCard!$G$3*ScoreCard!$G$5</f>
        <v>1.8497109826589595</v>
      </c>
      <c r="R2615" s="5">
        <f>laptop_prices3[[#This Row],[Battery Life (hours)]]/ScoreCard!$H$3*ScoreCard!$H$5</f>
        <v>5.95</v>
      </c>
      <c r="S2615" s="5">
        <f>ScoreCard!$I$3-laptop_prices3[[#This Row],[Weight (kg)]]/ScoreCard!$I$3*ScoreCard!$I$5</f>
        <v>2.14</v>
      </c>
      <c r="T2615" s="6" cm="1">
        <f t="array" ref="T2615">_xlfn.IFS(laptop_prices3[[#This Row],[Storage]]="512GB SSD", 512, laptop_prices3[[#This Row],[Storage]] = "1TB SSD", 1000, laptop_prices3[[#This Row],[Storage]] = "2TB SSD", 2000, laptop_prices3[[#This Row],[Storage]]= "256GB SSD", 256, laptop_prices3[[#This Row],[Storage]] = "1TB HDD", 1000*0.7)</f>
        <v>700</v>
      </c>
      <c r="U2615" s="5">
        <f>laptop_prices3[[#This Row],[Storage Raw Value]]/ScoreCard!$J$3*ScoreCard!$J$5</f>
        <v>2.8</v>
      </c>
    </row>
    <row r="2616" spans="2:21" x14ac:dyDescent="0.2">
      <c r="B2616" s="4" cm="1">
        <f t="array" ref="B2616">SUM(laptop_prices3[[#This Row],[RAM Comp]:[Weight Comp]]+laptop_prices3[[#This Row],[Storage Comp]])</f>
        <v>21.423163363611337</v>
      </c>
      <c r="C2616">
        <v>2614</v>
      </c>
      <c r="D2616" t="s">
        <v>34</v>
      </c>
      <c r="E2616" t="s">
        <v>18</v>
      </c>
      <c r="F2616">
        <v>4</v>
      </c>
      <c r="G2616" t="s">
        <v>42</v>
      </c>
      <c r="H2616" t="s">
        <v>44</v>
      </c>
      <c r="I2616">
        <v>16</v>
      </c>
      <c r="J2616" t="s">
        <v>15</v>
      </c>
      <c r="K2616">
        <v>10.7</v>
      </c>
      <c r="L2616">
        <v>3.16</v>
      </c>
      <c r="M2616" t="s">
        <v>22</v>
      </c>
      <c r="N2616">
        <v>905.13</v>
      </c>
      <c r="O2616" s="5">
        <f>(ScoreCard!$E$3-laptop_prices3[[#This Row],[Price ($)]])/ScoreCard!$E$3*ScoreCard!$E$5</f>
        <v>4.5812638556312617</v>
      </c>
      <c r="P2616" s="5">
        <f>laptop_prices3[[#This Row],[RAM (GB)]]/ScoreCard!$F$3*ScoreCard!$F$5</f>
        <v>0.4375</v>
      </c>
      <c r="Q2616" s="5">
        <f>laptop_prices3[[#This Row],[Screen Size (inch)]]/ScoreCard!$G$3*ScoreCard!$G$5</f>
        <v>1.8497109826589595</v>
      </c>
      <c r="R2616" s="5">
        <f>laptop_prices3[[#This Row],[Battery Life (hours)]]/ScoreCard!$H$3*ScoreCard!$H$5</f>
        <v>6.2416666666666663</v>
      </c>
      <c r="S2616" s="5">
        <f>ScoreCard!$I$3-laptop_prices3[[#This Row],[Weight (kg)]]/ScoreCard!$I$3*ScoreCard!$I$5</f>
        <v>1.6942857142857142</v>
      </c>
      <c r="T2616" s="6" cm="1">
        <f t="array" ref="T2616">_xlfn.IFS(laptop_prices3[[#This Row],[Storage]]="512GB SSD", 512, laptop_prices3[[#This Row],[Storage]] = "1TB SSD", 1000, laptop_prices3[[#This Row],[Storage]] = "2TB SSD", 2000, laptop_prices3[[#This Row],[Storage]]= "256GB SSD", 256, laptop_prices3[[#This Row],[Storage]] = "1TB HDD", 1000*0.7)</f>
        <v>700</v>
      </c>
      <c r="U2616" s="5">
        <f>laptop_prices3[[#This Row],[Storage Raw Value]]/ScoreCard!$J$3*ScoreCard!$J$5</f>
        <v>2.8</v>
      </c>
    </row>
    <row r="2617" spans="2:21" x14ac:dyDescent="0.2">
      <c r="B2617" s="4" cm="1">
        <f t="array" ref="B2617">SUM(laptop_prices3[[#This Row],[RAM Comp]:[Weight Comp]]+laptop_prices3[[#This Row],[Storage Comp]])</f>
        <v>25.897568125516102</v>
      </c>
      <c r="C2617">
        <v>2615</v>
      </c>
      <c r="D2617" t="s">
        <v>33</v>
      </c>
      <c r="E2617" t="s">
        <v>31</v>
      </c>
      <c r="F2617">
        <v>32</v>
      </c>
      <c r="G2617" t="s">
        <v>42</v>
      </c>
      <c r="H2617" t="s">
        <v>40</v>
      </c>
      <c r="I2617">
        <v>16</v>
      </c>
      <c r="J2617" t="s">
        <v>15</v>
      </c>
      <c r="K2617">
        <v>11.7</v>
      </c>
      <c r="L2617">
        <v>1.71</v>
      </c>
      <c r="M2617" t="s">
        <v>16</v>
      </c>
      <c r="N2617">
        <v>1648.98</v>
      </c>
      <c r="O2617" s="5">
        <f>(ScoreCard!$E$3-laptop_prices3[[#This Row],[Price ($)]])/ScoreCard!$E$3*ScoreCard!$E$5</f>
        <v>4.2371399386373652</v>
      </c>
      <c r="P2617" s="5">
        <f>laptop_prices3[[#This Row],[RAM (GB)]]/ScoreCard!$F$3*ScoreCard!$F$5</f>
        <v>3.5</v>
      </c>
      <c r="Q2617" s="5">
        <f>laptop_prices3[[#This Row],[Screen Size (inch)]]/ScoreCard!$G$3*ScoreCard!$G$5</f>
        <v>1.8497109826589595</v>
      </c>
      <c r="R2617" s="5">
        <f>laptop_prices3[[#This Row],[Battery Life (hours)]]/ScoreCard!$H$3*ScoreCard!$H$5</f>
        <v>6.8250000000000002</v>
      </c>
      <c r="S2617" s="5">
        <f>ScoreCard!$I$3-laptop_prices3[[#This Row],[Weight (kg)]]/ScoreCard!$I$3*ScoreCard!$I$5</f>
        <v>2.5228571428571431</v>
      </c>
      <c r="T2617" s="6" cm="1">
        <f t="array" ref="T2617">_xlfn.IFS(laptop_prices3[[#This Row],[Storage]]="512GB SSD", 512, laptop_prices3[[#This Row],[Storage]] = "1TB SSD", 1000, laptop_prices3[[#This Row],[Storage]] = "2TB SSD", 2000, laptop_prices3[[#This Row],[Storage]]= "256GB SSD", 256, laptop_prices3[[#This Row],[Storage]] = "1TB HDD", 1000*0.7)</f>
        <v>700</v>
      </c>
      <c r="U2617" s="5">
        <f>laptop_prices3[[#This Row],[Storage Raw Value]]/ScoreCard!$J$3*ScoreCard!$J$5</f>
        <v>2.8</v>
      </c>
    </row>
    <row r="2618" spans="2:21" x14ac:dyDescent="0.2">
      <c r="B2618" s="4" cm="1">
        <f t="array" ref="B2618">SUM(laptop_prices3[[#This Row],[RAM Comp]:[Weight Comp]]+laptop_prices3[[#This Row],[Storage Comp]])</f>
        <v>14.117087255711533</v>
      </c>
      <c r="C2618">
        <v>2616</v>
      </c>
      <c r="D2618" t="s">
        <v>17</v>
      </c>
      <c r="E2618" t="s">
        <v>37</v>
      </c>
      <c r="F2618">
        <v>8</v>
      </c>
      <c r="G2618" t="s">
        <v>29</v>
      </c>
      <c r="H2618" t="s">
        <v>32</v>
      </c>
      <c r="I2618">
        <v>15.6</v>
      </c>
      <c r="J2618" t="s">
        <v>15</v>
      </c>
      <c r="K2618">
        <v>7.9</v>
      </c>
      <c r="L2618">
        <v>1.34</v>
      </c>
      <c r="M2618" t="s">
        <v>30</v>
      </c>
      <c r="N2618">
        <v>3181.29</v>
      </c>
      <c r="O2618" s="5">
        <f>(ScoreCard!$E$3-laptop_prices3[[#This Row],[Price ($)]])/ScoreCard!$E$3*ScoreCard!$E$5</f>
        <v>3.5282543847637093</v>
      </c>
      <c r="P2618" s="5">
        <f>laptop_prices3[[#This Row],[RAM (GB)]]/ScoreCard!$F$3*ScoreCard!$F$5</f>
        <v>0.875</v>
      </c>
      <c r="Q2618" s="5">
        <f>laptop_prices3[[#This Row],[Screen Size (inch)]]/ScoreCard!$G$3*ScoreCard!$G$5</f>
        <v>1.8034682080924855</v>
      </c>
      <c r="R2618" s="5">
        <f>laptop_prices3[[#This Row],[Battery Life (hours)]]/ScoreCard!$H$3*ScoreCard!$H$5</f>
        <v>4.6083333333333334</v>
      </c>
      <c r="S2618" s="5">
        <f>ScoreCard!$I$3-laptop_prices3[[#This Row],[Weight (kg)]]/ScoreCard!$I$3*ScoreCard!$I$5</f>
        <v>2.734285714285714</v>
      </c>
      <c r="T2618" s="6" cm="1">
        <f t="array" ref="T2618">_xlfn.IFS(laptop_prices3[[#This Row],[Storage]]="512GB SSD", 512, laptop_prices3[[#This Row],[Storage]] = "1TB SSD", 1000, laptop_prices3[[#This Row],[Storage]] = "2TB SSD", 2000, laptop_prices3[[#This Row],[Storage]]= "256GB SSD", 256, laptop_prices3[[#This Row],[Storage]] = "1TB HDD", 1000*0.7)</f>
        <v>256</v>
      </c>
      <c r="U2618" s="5">
        <f>laptop_prices3[[#This Row],[Storage Raw Value]]/ScoreCard!$J$3*ScoreCard!$J$5</f>
        <v>1.024</v>
      </c>
    </row>
    <row r="2619" spans="2:21" x14ac:dyDescent="0.2">
      <c r="B2619" s="4" cm="1">
        <f t="array" ref="B2619">SUM(laptop_prices3[[#This Row],[RAM Comp]:[Weight Comp]]+laptop_prices3[[#This Row],[Storage Comp]])</f>
        <v>40.227261904761903</v>
      </c>
      <c r="C2619">
        <v>2617</v>
      </c>
      <c r="D2619" t="s">
        <v>28</v>
      </c>
      <c r="E2619" t="s">
        <v>48</v>
      </c>
      <c r="F2619">
        <v>4</v>
      </c>
      <c r="G2619" t="s">
        <v>25</v>
      </c>
      <c r="H2619" t="s">
        <v>40</v>
      </c>
      <c r="I2619">
        <v>17.3</v>
      </c>
      <c r="J2619" t="s">
        <v>15</v>
      </c>
      <c r="K2619">
        <v>6.1</v>
      </c>
      <c r="L2619">
        <v>2.2200000000000002</v>
      </c>
      <c r="M2619" t="s">
        <v>30</v>
      </c>
      <c r="N2619">
        <v>1447.39</v>
      </c>
      <c r="O2619" s="5">
        <f>(ScoreCard!$E$3-laptop_prices3[[#This Row],[Price ($)]])/ScoreCard!$E$3*ScoreCard!$E$5</f>
        <v>4.3304005966017387</v>
      </c>
      <c r="P2619" s="5">
        <f>laptop_prices3[[#This Row],[RAM (GB)]]/ScoreCard!$F$3*ScoreCard!$F$5</f>
        <v>0.4375</v>
      </c>
      <c r="Q2619" s="5">
        <f>laptop_prices3[[#This Row],[Screen Size (inch)]]/ScoreCard!$G$3*ScoreCard!$G$5</f>
        <v>2</v>
      </c>
      <c r="R2619" s="5">
        <f>laptop_prices3[[#This Row],[Battery Life (hours)]]/ScoreCard!$H$3*ScoreCard!$H$5</f>
        <v>3.5583333333333331</v>
      </c>
      <c r="S2619" s="5">
        <f>ScoreCard!$I$3-laptop_prices3[[#This Row],[Weight (kg)]]/ScoreCard!$I$3*ScoreCard!$I$5</f>
        <v>2.2314285714285713</v>
      </c>
      <c r="T2619" s="6" cm="1">
        <f t="array" ref="T2619">_xlfn.IFS(laptop_prices3[[#This Row],[Storage]]="512GB SSD", 512, laptop_prices3[[#This Row],[Storage]] = "1TB SSD", 1000, laptop_prices3[[#This Row],[Storage]] = "2TB SSD", 2000, laptop_prices3[[#This Row],[Storage]]= "256GB SSD", 256, laptop_prices3[[#This Row],[Storage]] = "1TB HDD", 1000*0.7)</f>
        <v>2000</v>
      </c>
      <c r="U2619" s="5">
        <f>laptop_prices3[[#This Row],[Storage Raw Value]]/ScoreCard!$J$3*ScoreCard!$J$5</f>
        <v>8</v>
      </c>
    </row>
    <row r="2620" spans="2:21" x14ac:dyDescent="0.2">
      <c r="B2620" s="4" cm="1">
        <f t="array" ref="B2620">SUM(laptop_prices3[[#This Row],[RAM Comp]:[Weight Comp]]+laptop_prices3[[#This Row],[Storage Comp]])</f>
        <v>27.729710982658958</v>
      </c>
      <c r="C2620">
        <v>2618</v>
      </c>
      <c r="D2620" t="s">
        <v>36</v>
      </c>
      <c r="E2620" t="s">
        <v>18</v>
      </c>
      <c r="F2620">
        <v>8</v>
      </c>
      <c r="G2620" t="s">
        <v>19</v>
      </c>
      <c r="H2620" t="s">
        <v>35</v>
      </c>
      <c r="I2620">
        <v>16</v>
      </c>
      <c r="J2620" t="s">
        <v>21</v>
      </c>
      <c r="K2620">
        <v>11.7</v>
      </c>
      <c r="L2620">
        <v>2.31</v>
      </c>
      <c r="M2620" t="s">
        <v>46</v>
      </c>
      <c r="N2620">
        <v>1075.3</v>
      </c>
      <c r="O2620" s="5">
        <f>(ScoreCard!$E$3-laptop_prices3[[#This Row],[Price ($)]])/ScoreCard!$E$3*ScoreCard!$E$5</f>
        <v>4.5025388882926167</v>
      </c>
      <c r="P2620" s="5">
        <f>laptop_prices3[[#This Row],[RAM (GB)]]/ScoreCard!$F$3*ScoreCard!$F$5</f>
        <v>0.875</v>
      </c>
      <c r="Q2620" s="5">
        <f>laptop_prices3[[#This Row],[Screen Size (inch)]]/ScoreCard!$G$3*ScoreCard!$G$5</f>
        <v>1.8497109826589595</v>
      </c>
      <c r="R2620" s="5">
        <f>laptop_prices3[[#This Row],[Battery Life (hours)]]/ScoreCard!$H$3*ScoreCard!$H$5</f>
        <v>6.8250000000000002</v>
      </c>
      <c r="S2620" s="5">
        <f>ScoreCard!$I$3-laptop_prices3[[#This Row],[Weight (kg)]]/ScoreCard!$I$3*ScoreCard!$I$5</f>
        <v>2.1799999999999997</v>
      </c>
      <c r="T2620" s="6" cm="1">
        <f t="array" ref="T2620">_xlfn.IFS(laptop_prices3[[#This Row],[Storage]]="512GB SSD", 512, laptop_prices3[[#This Row],[Storage]] = "1TB SSD", 1000, laptop_prices3[[#This Row],[Storage]] = "2TB SSD", 2000, laptop_prices3[[#This Row],[Storage]]= "256GB SSD", 256, laptop_prices3[[#This Row],[Storage]] = "1TB HDD", 1000*0.7)</f>
        <v>1000</v>
      </c>
      <c r="U2620" s="5">
        <f>laptop_prices3[[#This Row],[Storage Raw Value]]/ScoreCard!$J$3*ScoreCard!$J$5</f>
        <v>4</v>
      </c>
    </row>
    <row r="2621" spans="2:21" x14ac:dyDescent="0.2">
      <c r="B2621" s="4" cm="1">
        <f t="array" ref="B2621">SUM(laptop_prices3[[#This Row],[RAM Comp]:[Weight Comp]]+laptop_prices3[[#This Row],[Storage Comp]])</f>
        <v>19.687191301954307</v>
      </c>
      <c r="C2621">
        <v>2619</v>
      </c>
      <c r="D2621" t="s">
        <v>45</v>
      </c>
      <c r="E2621" t="s">
        <v>41</v>
      </c>
      <c r="F2621">
        <v>16</v>
      </c>
      <c r="G2621" t="s">
        <v>13</v>
      </c>
      <c r="H2621" t="s">
        <v>20</v>
      </c>
      <c r="I2621">
        <v>13.3</v>
      </c>
      <c r="J2621" t="s">
        <v>21</v>
      </c>
      <c r="K2621">
        <v>10</v>
      </c>
      <c r="L2621">
        <v>1.97</v>
      </c>
      <c r="M2621" t="s">
        <v>22</v>
      </c>
      <c r="N2621">
        <v>1650.7</v>
      </c>
      <c r="O2621" s="5">
        <f>(ScoreCard!$E$3-laptop_prices3[[#This Row],[Price ($)]])/ScoreCard!$E$3*ScoreCard!$E$5</f>
        <v>4.2363442229188326</v>
      </c>
      <c r="P2621" s="5">
        <f>laptop_prices3[[#This Row],[RAM (GB)]]/ScoreCard!$F$3*ScoreCard!$F$5</f>
        <v>1.75</v>
      </c>
      <c r="Q2621" s="5">
        <f>laptop_prices3[[#This Row],[Screen Size (inch)]]/ScoreCard!$G$3*ScoreCard!$G$5</f>
        <v>1.5375722543352601</v>
      </c>
      <c r="R2621" s="5">
        <f>laptop_prices3[[#This Row],[Battery Life (hours)]]/ScoreCard!$H$3*ScoreCard!$H$5</f>
        <v>5.8333333333333339</v>
      </c>
      <c r="S2621" s="5">
        <f>ScoreCard!$I$3-laptop_prices3[[#This Row],[Weight (kg)]]/ScoreCard!$I$3*ScoreCard!$I$5</f>
        <v>2.3742857142857146</v>
      </c>
      <c r="T2621" s="6" cm="1">
        <f t="array" ref="T2621">_xlfn.IFS(laptop_prices3[[#This Row],[Storage]]="512GB SSD", 512, laptop_prices3[[#This Row],[Storage]] = "1TB SSD", 1000, laptop_prices3[[#This Row],[Storage]] = "2TB SSD", 2000, laptop_prices3[[#This Row],[Storage]]= "256GB SSD", 256, laptop_prices3[[#This Row],[Storage]] = "1TB HDD", 1000*0.7)</f>
        <v>512</v>
      </c>
      <c r="U2621" s="5">
        <f>laptop_prices3[[#This Row],[Storage Raw Value]]/ScoreCard!$J$3*ScoreCard!$J$5</f>
        <v>2.048</v>
      </c>
    </row>
    <row r="2622" spans="2:21" x14ac:dyDescent="0.2">
      <c r="B2622" s="4" cm="1">
        <f t="array" ref="B2622">SUM(laptop_prices3[[#This Row],[RAM Comp]:[Weight Comp]]+laptop_prices3[[#This Row],[Storage Comp]])</f>
        <v>24.405968208092489</v>
      </c>
      <c r="C2622">
        <v>2620</v>
      </c>
      <c r="D2622" t="s">
        <v>38</v>
      </c>
      <c r="E2622" t="s">
        <v>39</v>
      </c>
      <c r="F2622">
        <v>4</v>
      </c>
      <c r="G2622" t="s">
        <v>19</v>
      </c>
      <c r="H2622" t="s">
        <v>20</v>
      </c>
      <c r="I2622">
        <v>15.6</v>
      </c>
      <c r="J2622" t="s">
        <v>43</v>
      </c>
      <c r="K2622">
        <v>6.9</v>
      </c>
      <c r="L2622">
        <v>2.38</v>
      </c>
      <c r="M2622" t="s">
        <v>16</v>
      </c>
      <c r="N2622">
        <v>1034.71</v>
      </c>
      <c r="O2622" s="5">
        <f>(ScoreCard!$E$3-laptop_prices3[[#This Row],[Price ($)]])/ScoreCard!$E$3*ScoreCard!$E$5</f>
        <v>4.5213168539991191</v>
      </c>
      <c r="P2622" s="5">
        <f>laptop_prices3[[#This Row],[RAM (GB)]]/ScoreCard!$F$3*ScoreCard!$F$5</f>
        <v>0.4375</v>
      </c>
      <c r="Q2622" s="5">
        <f>laptop_prices3[[#This Row],[Screen Size (inch)]]/ScoreCard!$G$3*ScoreCard!$G$5</f>
        <v>1.8034682080924855</v>
      </c>
      <c r="R2622" s="5">
        <f>laptop_prices3[[#This Row],[Battery Life (hours)]]/ScoreCard!$H$3*ScoreCard!$H$5</f>
        <v>4.0250000000000004</v>
      </c>
      <c r="S2622" s="5">
        <f>ScoreCard!$I$3-laptop_prices3[[#This Row],[Weight (kg)]]/ScoreCard!$I$3*ScoreCard!$I$5</f>
        <v>2.14</v>
      </c>
      <c r="T2622" s="6" cm="1">
        <f t="array" ref="T2622">_xlfn.IFS(laptop_prices3[[#This Row],[Storage]]="512GB SSD", 512, laptop_prices3[[#This Row],[Storage]] = "1TB SSD", 1000, laptop_prices3[[#This Row],[Storage]] = "2TB SSD", 2000, laptop_prices3[[#This Row],[Storage]]= "256GB SSD", 256, laptop_prices3[[#This Row],[Storage]] = "1TB HDD", 1000*0.7)</f>
        <v>1000</v>
      </c>
      <c r="U2622" s="5">
        <f>laptop_prices3[[#This Row],[Storage Raw Value]]/ScoreCard!$J$3*ScoreCard!$J$5</f>
        <v>4</v>
      </c>
    </row>
    <row r="2623" spans="2:21" x14ac:dyDescent="0.2">
      <c r="B2623" s="4" cm="1">
        <f t="array" ref="B2623">SUM(laptop_prices3[[#This Row],[RAM Comp]:[Weight Comp]]+laptop_prices3[[#This Row],[Storage Comp]])</f>
        <v>42.269568538398019</v>
      </c>
      <c r="C2623">
        <v>2621</v>
      </c>
      <c r="D2623" t="s">
        <v>47</v>
      </c>
      <c r="E2623" t="s">
        <v>24</v>
      </c>
      <c r="F2623">
        <v>4</v>
      </c>
      <c r="G2623" t="s">
        <v>25</v>
      </c>
      <c r="H2623" t="s">
        <v>35</v>
      </c>
      <c r="I2623">
        <v>14</v>
      </c>
      <c r="J2623" t="s">
        <v>21</v>
      </c>
      <c r="K2623">
        <v>10.5</v>
      </c>
      <c r="L2623">
        <v>2.4700000000000002</v>
      </c>
      <c r="M2623" t="s">
        <v>22</v>
      </c>
      <c r="N2623">
        <v>879.57</v>
      </c>
      <c r="O2623" s="5">
        <f>(ScoreCard!$E$3-laptop_prices3[[#This Row],[Price ($)]])/ScoreCard!$E$3*ScoreCard!$E$5</f>
        <v>4.5930885613089707</v>
      </c>
      <c r="P2623" s="5">
        <f>laptop_prices3[[#This Row],[RAM (GB)]]/ScoreCard!$F$3*ScoreCard!$F$5</f>
        <v>0.4375</v>
      </c>
      <c r="Q2623" s="5">
        <f>laptop_prices3[[#This Row],[Screen Size (inch)]]/ScoreCard!$G$3*ScoreCard!$G$5</f>
        <v>1.6184971098265895</v>
      </c>
      <c r="R2623" s="5">
        <f>laptop_prices3[[#This Row],[Battery Life (hours)]]/ScoreCard!$H$3*ScoreCard!$H$5</f>
        <v>6.125</v>
      </c>
      <c r="S2623" s="5">
        <f>ScoreCard!$I$3-laptop_prices3[[#This Row],[Weight (kg)]]/ScoreCard!$I$3*ScoreCard!$I$5</f>
        <v>2.0885714285714285</v>
      </c>
      <c r="T2623" s="6" cm="1">
        <f t="array" ref="T2623">_xlfn.IFS(laptop_prices3[[#This Row],[Storage]]="512GB SSD", 512, laptop_prices3[[#This Row],[Storage]] = "1TB SSD", 1000, laptop_prices3[[#This Row],[Storage]] = "2TB SSD", 2000, laptop_prices3[[#This Row],[Storage]]= "256GB SSD", 256, laptop_prices3[[#This Row],[Storage]] = "1TB HDD", 1000*0.7)</f>
        <v>2000</v>
      </c>
      <c r="U2623" s="5">
        <f>laptop_prices3[[#This Row],[Storage Raw Value]]/ScoreCard!$J$3*ScoreCard!$J$5</f>
        <v>8</v>
      </c>
    </row>
    <row r="2624" spans="2:21" x14ac:dyDescent="0.2">
      <c r="B2624" s="4" cm="1">
        <f t="array" ref="B2624">SUM(laptop_prices3[[#This Row],[RAM Comp]:[Weight Comp]]+laptop_prices3[[#This Row],[Storage Comp]])</f>
        <v>41.319710982658961</v>
      </c>
      <c r="C2624">
        <v>2622</v>
      </c>
      <c r="D2624" t="s">
        <v>33</v>
      </c>
      <c r="E2624" t="s">
        <v>31</v>
      </c>
      <c r="F2624">
        <v>16</v>
      </c>
      <c r="G2624" t="s">
        <v>25</v>
      </c>
      <c r="H2624" t="s">
        <v>35</v>
      </c>
      <c r="I2624">
        <v>16</v>
      </c>
      <c r="J2624" t="s">
        <v>15</v>
      </c>
      <c r="K2624">
        <v>6</v>
      </c>
      <c r="L2624">
        <v>2.2400000000000002</v>
      </c>
      <c r="M2624" t="s">
        <v>46</v>
      </c>
      <c r="N2624">
        <v>1476.8</v>
      </c>
      <c r="O2624" s="5">
        <f>(ScoreCard!$E$3-laptop_prices3[[#This Row],[Price ($)]])/ScoreCard!$E$3*ScoreCard!$E$5</f>
        <v>4.3167947830656894</v>
      </c>
      <c r="P2624" s="5">
        <f>laptop_prices3[[#This Row],[RAM (GB)]]/ScoreCard!$F$3*ScoreCard!$F$5</f>
        <v>1.75</v>
      </c>
      <c r="Q2624" s="5">
        <f>laptop_prices3[[#This Row],[Screen Size (inch)]]/ScoreCard!$G$3*ScoreCard!$G$5</f>
        <v>1.8497109826589595</v>
      </c>
      <c r="R2624" s="5">
        <f>laptop_prices3[[#This Row],[Battery Life (hours)]]/ScoreCard!$H$3*ScoreCard!$H$5</f>
        <v>3.5</v>
      </c>
      <c r="S2624" s="5">
        <f>ScoreCard!$I$3-laptop_prices3[[#This Row],[Weight (kg)]]/ScoreCard!$I$3*ScoreCard!$I$5</f>
        <v>2.2199999999999998</v>
      </c>
      <c r="T2624" s="6" cm="1">
        <f t="array" ref="T2624">_xlfn.IFS(laptop_prices3[[#This Row],[Storage]]="512GB SSD", 512, laptop_prices3[[#This Row],[Storage]] = "1TB SSD", 1000, laptop_prices3[[#This Row],[Storage]] = "2TB SSD", 2000, laptop_prices3[[#This Row],[Storage]]= "256GB SSD", 256, laptop_prices3[[#This Row],[Storage]] = "1TB HDD", 1000*0.7)</f>
        <v>2000</v>
      </c>
      <c r="U2624" s="5">
        <f>laptop_prices3[[#This Row],[Storage Raw Value]]/ScoreCard!$J$3*ScoreCard!$J$5</f>
        <v>8</v>
      </c>
    </row>
    <row r="2625" spans="2:21" x14ac:dyDescent="0.2">
      <c r="B2625" s="4" cm="1">
        <f t="array" ref="B2625">SUM(laptop_prices3[[#This Row],[RAM Comp]:[Weight Comp]]+laptop_prices3[[#This Row],[Storage Comp]])</f>
        <v>21.598615744563723</v>
      </c>
      <c r="C2625">
        <v>2623</v>
      </c>
      <c r="D2625" t="s">
        <v>45</v>
      </c>
      <c r="E2625" t="s">
        <v>18</v>
      </c>
      <c r="F2625">
        <v>32</v>
      </c>
      <c r="G2625" t="s">
        <v>13</v>
      </c>
      <c r="H2625" t="s">
        <v>40</v>
      </c>
      <c r="I2625">
        <v>16</v>
      </c>
      <c r="J2625" t="s">
        <v>21</v>
      </c>
      <c r="K2625">
        <v>10.3</v>
      </c>
      <c r="L2625">
        <v>2.54</v>
      </c>
      <c r="M2625" t="s">
        <v>16</v>
      </c>
      <c r="N2625">
        <v>1890.25</v>
      </c>
      <c r="O2625" s="5">
        <f>(ScoreCard!$E$3-laptop_prices3[[#This Row],[Price ($)]])/ScoreCard!$E$3*ScoreCard!$E$5</f>
        <v>4.1255223040966404</v>
      </c>
      <c r="P2625" s="5">
        <f>laptop_prices3[[#This Row],[RAM (GB)]]/ScoreCard!$F$3*ScoreCard!$F$5</f>
        <v>3.5</v>
      </c>
      <c r="Q2625" s="5">
        <f>laptop_prices3[[#This Row],[Screen Size (inch)]]/ScoreCard!$G$3*ScoreCard!$G$5</f>
        <v>1.8497109826589595</v>
      </c>
      <c r="R2625" s="5">
        <f>laptop_prices3[[#This Row],[Battery Life (hours)]]/ScoreCard!$H$3*ScoreCard!$H$5</f>
        <v>6.0083333333333337</v>
      </c>
      <c r="S2625" s="5">
        <f>ScoreCard!$I$3-laptop_prices3[[#This Row],[Weight (kg)]]/ScoreCard!$I$3*ScoreCard!$I$5</f>
        <v>2.0485714285714285</v>
      </c>
      <c r="T2625" s="6" cm="1">
        <f t="array" ref="T2625">_xlfn.IFS(laptop_prices3[[#This Row],[Storage]]="512GB SSD", 512, laptop_prices3[[#This Row],[Storage]] = "1TB SSD", 1000, laptop_prices3[[#This Row],[Storage]] = "2TB SSD", 2000, laptop_prices3[[#This Row],[Storage]]= "256GB SSD", 256, laptop_prices3[[#This Row],[Storage]] = "1TB HDD", 1000*0.7)</f>
        <v>512</v>
      </c>
      <c r="U2625" s="5">
        <f>laptop_prices3[[#This Row],[Storage Raw Value]]/ScoreCard!$J$3*ScoreCard!$J$5</f>
        <v>2.048</v>
      </c>
    </row>
    <row r="2626" spans="2:21" x14ac:dyDescent="0.2">
      <c r="B2626" s="4" cm="1">
        <f t="array" ref="B2626">SUM(laptop_prices3[[#This Row],[RAM Comp]:[Weight Comp]]+laptop_prices3[[#This Row],[Storage Comp]])</f>
        <v>14.252377649325627</v>
      </c>
      <c r="C2626">
        <v>2624</v>
      </c>
      <c r="D2626" t="s">
        <v>33</v>
      </c>
      <c r="E2626" t="s">
        <v>41</v>
      </c>
      <c r="F2626">
        <v>16</v>
      </c>
      <c r="G2626" t="s">
        <v>29</v>
      </c>
      <c r="H2626" t="s">
        <v>32</v>
      </c>
      <c r="I2626">
        <v>16</v>
      </c>
      <c r="J2626" t="s">
        <v>21</v>
      </c>
      <c r="K2626">
        <v>8.6</v>
      </c>
      <c r="L2626">
        <v>3.43</v>
      </c>
      <c r="M2626" t="s">
        <v>16</v>
      </c>
      <c r="N2626">
        <v>1738.92</v>
      </c>
      <c r="O2626" s="5">
        <f>(ScoreCard!$E$3-laptop_prices3[[#This Row],[Price ($)]])/ScoreCard!$E$3*ScoreCard!$E$5</f>
        <v>4.1955314085648618</v>
      </c>
      <c r="P2626" s="5">
        <f>laptop_prices3[[#This Row],[RAM (GB)]]/ScoreCard!$F$3*ScoreCard!$F$5</f>
        <v>1.75</v>
      </c>
      <c r="Q2626" s="5">
        <f>laptop_prices3[[#This Row],[Screen Size (inch)]]/ScoreCard!$G$3*ScoreCard!$G$5</f>
        <v>1.8497109826589595</v>
      </c>
      <c r="R2626" s="5">
        <f>laptop_prices3[[#This Row],[Battery Life (hours)]]/ScoreCard!$H$3*ScoreCard!$H$5</f>
        <v>5.0166666666666666</v>
      </c>
      <c r="S2626" s="5">
        <f>ScoreCard!$I$3-laptop_prices3[[#This Row],[Weight (kg)]]/ScoreCard!$I$3*ScoreCard!$I$5</f>
        <v>1.5399999999999998</v>
      </c>
      <c r="T2626" s="6" cm="1">
        <f t="array" ref="T2626">_xlfn.IFS(laptop_prices3[[#This Row],[Storage]]="512GB SSD", 512, laptop_prices3[[#This Row],[Storage]] = "1TB SSD", 1000, laptop_prices3[[#This Row],[Storage]] = "2TB SSD", 2000, laptop_prices3[[#This Row],[Storage]]= "256GB SSD", 256, laptop_prices3[[#This Row],[Storage]] = "1TB HDD", 1000*0.7)</f>
        <v>256</v>
      </c>
      <c r="U2626" s="5">
        <f>laptop_prices3[[#This Row],[Storage Raw Value]]/ScoreCard!$J$3*ScoreCard!$J$5</f>
        <v>1.024</v>
      </c>
    </row>
    <row r="2627" spans="2:21" x14ac:dyDescent="0.2">
      <c r="B2627" s="4" cm="1">
        <f t="array" ref="B2627">SUM(laptop_prices3[[#This Row],[RAM Comp]:[Weight Comp]]+laptop_prices3[[#This Row],[Storage Comp]])</f>
        <v>18.103524635287641</v>
      </c>
      <c r="C2627">
        <v>2625</v>
      </c>
      <c r="D2627" t="s">
        <v>23</v>
      </c>
      <c r="E2627" t="s">
        <v>12</v>
      </c>
      <c r="F2627">
        <v>8</v>
      </c>
      <c r="G2627" t="s">
        <v>42</v>
      </c>
      <c r="H2627" t="s">
        <v>14</v>
      </c>
      <c r="I2627">
        <v>13.3</v>
      </c>
      <c r="J2627" t="s">
        <v>27</v>
      </c>
      <c r="K2627">
        <v>5</v>
      </c>
      <c r="L2627">
        <v>3.37</v>
      </c>
      <c r="M2627" t="s">
        <v>22</v>
      </c>
      <c r="N2627">
        <v>1122.58</v>
      </c>
      <c r="O2627" s="5">
        <f>(ScoreCard!$E$3-laptop_prices3[[#This Row],[Price ($)]])/ScoreCard!$E$3*ScoreCard!$E$5</f>
        <v>4.4806659585413602</v>
      </c>
      <c r="P2627" s="5">
        <f>laptop_prices3[[#This Row],[RAM (GB)]]/ScoreCard!$F$3*ScoreCard!$F$5</f>
        <v>0.875</v>
      </c>
      <c r="Q2627" s="5">
        <f>laptop_prices3[[#This Row],[Screen Size (inch)]]/ScoreCard!$G$3*ScoreCard!$G$5</f>
        <v>1.5375722543352601</v>
      </c>
      <c r="R2627" s="5">
        <f>laptop_prices3[[#This Row],[Battery Life (hours)]]/ScoreCard!$H$3*ScoreCard!$H$5</f>
        <v>2.916666666666667</v>
      </c>
      <c r="S2627" s="5">
        <f>ScoreCard!$I$3-laptop_prices3[[#This Row],[Weight (kg)]]/ScoreCard!$I$3*ScoreCard!$I$5</f>
        <v>1.5742857142857143</v>
      </c>
      <c r="T2627" s="6" cm="1">
        <f t="array" ref="T2627">_xlfn.IFS(laptop_prices3[[#This Row],[Storage]]="512GB SSD", 512, laptop_prices3[[#This Row],[Storage]] = "1TB SSD", 1000, laptop_prices3[[#This Row],[Storage]] = "2TB SSD", 2000, laptop_prices3[[#This Row],[Storage]]= "256GB SSD", 256, laptop_prices3[[#This Row],[Storage]] = "1TB HDD", 1000*0.7)</f>
        <v>700</v>
      </c>
      <c r="U2627" s="5">
        <f>laptop_prices3[[#This Row],[Storage Raw Value]]/ScoreCard!$J$3*ScoreCard!$J$5</f>
        <v>2.8</v>
      </c>
    </row>
    <row r="2628" spans="2:21" x14ac:dyDescent="0.2">
      <c r="B2628" s="4" cm="1">
        <f t="array" ref="B2628">SUM(laptop_prices3[[#This Row],[RAM Comp]:[Weight Comp]]+laptop_prices3[[#This Row],[Storage Comp]])</f>
        <v>21.565357142857142</v>
      </c>
      <c r="C2628">
        <v>2626</v>
      </c>
      <c r="D2628" t="s">
        <v>38</v>
      </c>
      <c r="E2628" t="s">
        <v>12</v>
      </c>
      <c r="F2628">
        <v>4</v>
      </c>
      <c r="G2628" t="s">
        <v>42</v>
      </c>
      <c r="H2628" t="s">
        <v>35</v>
      </c>
      <c r="I2628">
        <v>17.3</v>
      </c>
      <c r="J2628" t="s">
        <v>15</v>
      </c>
      <c r="K2628">
        <v>10.5</v>
      </c>
      <c r="L2628">
        <v>2.97</v>
      </c>
      <c r="M2628" t="s">
        <v>46</v>
      </c>
      <c r="N2628">
        <v>781.46</v>
      </c>
      <c r="O2628" s="5">
        <f>(ScoreCard!$E$3-laptop_prices3[[#This Row],[Price ($)]])/ScoreCard!$E$3*ScoreCard!$E$5</f>
        <v>4.6384767410444967</v>
      </c>
      <c r="P2628" s="5">
        <f>laptop_prices3[[#This Row],[RAM (GB)]]/ScoreCard!$F$3*ScoreCard!$F$5</f>
        <v>0.4375</v>
      </c>
      <c r="Q2628" s="5">
        <f>laptop_prices3[[#This Row],[Screen Size (inch)]]/ScoreCard!$G$3*ScoreCard!$G$5</f>
        <v>2</v>
      </c>
      <c r="R2628" s="5">
        <f>laptop_prices3[[#This Row],[Battery Life (hours)]]/ScoreCard!$H$3*ScoreCard!$H$5</f>
        <v>6.125</v>
      </c>
      <c r="S2628" s="5">
        <f>ScoreCard!$I$3-laptop_prices3[[#This Row],[Weight (kg)]]/ScoreCard!$I$3*ScoreCard!$I$5</f>
        <v>1.8028571428571427</v>
      </c>
      <c r="T2628" s="6" cm="1">
        <f t="array" ref="T2628">_xlfn.IFS(laptop_prices3[[#This Row],[Storage]]="512GB SSD", 512, laptop_prices3[[#This Row],[Storage]] = "1TB SSD", 1000, laptop_prices3[[#This Row],[Storage]] = "2TB SSD", 2000, laptop_prices3[[#This Row],[Storage]]= "256GB SSD", 256, laptop_prices3[[#This Row],[Storage]] = "1TB HDD", 1000*0.7)</f>
        <v>700</v>
      </c>
      <c r="U2628" s="5">
        <f>laptop_prices3[[#This Row],[Storage Raw Value]]/ScoreCard!$J$3*ScoreCard!$J$5</f>
        <v>2.8</v>
      </c>
    </row>
    <row r="2629" spans="2:21" x14ac:dyDescent="0.2">
      <c r="B2629" s="4" cm="1">
        <f t="array" ref="B2629">SUM(laptop_prices3[[#This Row],[RAM Comp]:[Weight Comp]]+laptop_prices3[[#This Row],[Storage Comp]])</f>
        <v>24.233904761904764</v>
      </c>
      <c r="C2629">
        <v>2627</v>
      </c>
      <c r="D2629" t="s">
        <v>28</v>
      </c>
      <c r="E2629" t="s">
        <v>12</v>
      </c>
      <c r="F2629">
        <v>64</v>
      </c>
      <c r="G2629" t="s">
        <v>13</v>
      </c>
      <c r="H2629" t="s">
        <v>26</v>
      </c>
      <c r="I2629">
        <v>17.3</v>
      </c>
      <c r="J2629" t="s">
        <v>27</v>
      </c>
      <c r="K2629">
        <v>7.6</v>
      </c>
      <c r="L2629">
        <v>1.56</v>
      </c>
      <c r="M2629" t="s">
        <v>22</v>
      </c>
      <c r="N2629">
        <v>3754.03</v>
      </c>
      <c r="O2629" s="5">
        <f>(ScoreCard!$E$3-laptop_prices3[[#This Row],[Price ($)]])/ScoreCard!$E$3*ScoreCard!$E$5</f>
        <v>3.2632903030011433</v>
      </c>
      <c r="P2629" s="5">
        <f>laptop_prices3[[#This Row],[RAM (GB)]]/ScoreCard!$F$3*ScoreCard!$F$5</f>
        <v>7</v>
      </c>
      <c r="Q2629" s="5">
        <f>laptop_prices3[[#This Row],[Screen Size (inch)]]/ScoreCard!$G$3*ScoreCard!$G$5</f>
        <v>2</v>
      </c>
      <c r="R2629" s="5">
        <f>laptop_prices3[[#This Row],[Battery Life (hours)]]/ScoreCard!$H$3*ScoreCard!$H$5</f>
        <v>4.4333333333333336</v>
      </c>
      <c r="S2629" s="5">
        <f>ScoreCard!$I$3-laptop_prices3[[#This Row],[Weight (kg)]]/ScoreCard!$I$3*ScoreCard!$I$5</f>
        <v>2.6085714285714285</v>
      </c>
      <c r="T2629" s="6" cm="1">
        <f t="array" ref="T2629">_xlfn.IFS(laptop_prices3[[#This Row],[Storage]]="512GB SSD", 512, laptop_prices3[[#This Row],[Storage]] = "1TB SSD", 1000, laptop_prices3[[#This Row],[Storage]] = "2TB SSD", 2000, laptop_prices3[[#This Row],[Storage]]= "256GB SSD", 256, laptop_prices3[[#This Row],[Storage]] = "1TB HDD", 1000*0.7)</f>
        <v>512</v>
      </c>
      <c r="U2629" s="5">
        <f>laptop_prices3[[#This Row],[Storage Raw Value]]/ScoreCard!$J$3*ScoreCard!$J$5</f>
        <v>2.048</v>
      </c>
    </row>
    <row r="2630" spans="2:21" x14ac:dyDescent="0.2">
      <c r="B2630" s="4" cm="1">
        <f t="array" ref="B2630">SUM(laptop_prices3[[#This Row],[RAM Comp]:[Weight Comp]]+laptop_prices3[[#This Row],[Storage Comp]])</f>
        <v>45.317544728874211</v>
      </c>
      <c r="C2630">
        <v>2628</v>
      </c>
      <c r="D2630" t="s">
        <v>45</v>
      </c>
      <c r="E2630" t="s">
        <v>31</v>
      </c>
      <c r="F2630">
        <v>32</v>
      </c>
      <c r="G2630" t="s">
        <v>25</v>
      </c>
      <c r="H2630" t="s">
        <v>40</v>
      </c>
      <c r="I2630">
        <v>14</v>
      </c>
      <c r="J2630" t="s">
        <v>27</v>
      </c>
      <c r="K2630">
        <v>11.2</v>
      </c>
      <c r="L2630">
        <v>3.21</v>
      </c>
      <c r="M2630" t="s">
        <v>16</v>
      </c>
      <c r="N2630">
        <v>2124.34</v>
      </c>
      <c r="O2630" s="5">
        <f>(ScoreCard!$E$3-laptop_prices3[[#This Row],[Price ($)]])/ScoreCard!$E$3*ScoreCard!$E$5</f>
        <v>4.0172263200553671</v>
      </c>
      <c r="P2630" s="5">
        <f>laptop_prices3[[#This Row],[RAM (GB)]]/ScoreCard!$F$3*ScoreCard!$F$5</f>
        <v>3.5</v>
      </c>
      <c r="Q2630" s="5">
        <f>laptop_prices3[[#This Row],[Screen Size (inch)]]/ScoreCard!$G$3*ScoreCard!$G$5</f>
        <v>1.6184971098265895</v>
      </c>
      <c r="R2630" s="5">
        <f>laptop_prices3[[#This Row],[Battery Life (hours)]]/ScoreCard!$H$3*ScoreCard!$H$5</f>
        <v>6.5333333333333323</v>
      </c>
      <c r="S2630" s="5">
        <f>ScoreCard!$I$3-laptop_prices3[[#This Row],[Weight (kg)]]/ScoreCard!$I$3*ScoreCard!$I$5</f>
        <v>1.6657142857142857</v>
      </c>
      <c r="T2630" s="6" cm="1">
        <f t="array" ref="T2630">_xlfn.IFS(laptop_prices3[[#This Row],[Storage]]="512GB SSD", 512, laptop_prices3[[#This Row],[Storage]] = "1TB SSD", 1000, laptop_prices3[[#This Row],[Storage]] = "2TB SSD", 2000, laptop_prices3[[#This Row],[Storage]]= "256GB SSD", 256, laptop_prices3[[#This Row],[Storage]] = "1TB HDD", 1000*0.7)</f>
        <v>2000</v>
      </c>
      <c r="U2630" s="5">
        <f>laptop_prices3[[#This Row],[Storage Raw Value]]/ScoreCard!$J$3*ScoreCard!$J$5</f>
        <v>8</v>
      </c>
    </row>
    <row r="2631" spans="2:21" x14ac:dyDescent="0.2">
      <c r="B2631" s="4" cm="1">
        <f t="array" ref="B2631">SUM(laptop_prices3[[#This Row],[RAM Comp]:[Weight Comp]]+laptop_prices3[[#This Row],[Storage Comp]])</f>
        <v>21.204715111478116</v>
      </c>
      <c r="C2631">
        <v>2629</v>
      </c>
      <c r="D2631" t="s">
        <v>47</v>
      </c>
      <c r="E2631" t="s">
        <v>31</v>
      </c>
      <c r="F2631">
        <v>16</v>
      </c>
      <c r="G2631" t="s">
        <v>42</v>
      </c>
      <c r="H2631" t="s">
        <v>14</v>
      </c>
      <c r="I2631">
        <v>13.3</v>
      </c>
      <c r="J2631" t="s">
        <v>27</v>
      </c>
      <c r="K2631">
        <v>7.2</v>
      </c>
      <c r="L2631">
        <v>1.72</v>
      </c>
      <c r="M2631" t="s">
        <v>22</v>
      </c>
      <c r="N2631">
        <v>1709.07</v>
      </c>
      <c r="O2631" s="5">
        <f>(ScoreCard!$E$3-laptop_prices3[[#This Row],[Price ($)]])/ScoreCard!$E$3*ScoreCard!$E$5</f>
        <v>4.209340777284722</v>
      </c>
      <c r="P2631" s="5">
        <f>laptop_prices3[[#This Row],[RAM (GB)]]/ScoreCard!$F$3*ScoreCard!$F$5</f>
        <v>1.75</v>
      </c>
      <c r="Q2631" s="5">
        <f>laptop_prices3[[#This Row],[Screen Size (inch)]]/ScoreCard!$G$3*ScoreCard!$G$5</f>
        <v>1.5375722543352601</v>
      </c>
      <c r="R2631" s="5">
        <f>laptop_prices3[[#This Row],[Battery Life (hours)]]/ScoreCard!$H$3*ScoreCard!$H$5</f>
        <v>4.2</v>
      </c>
      <c r="S2631" s="5">
        <f>ScoreCard!$I$3-laptop_prices3[[#This Row],[Weight (kg)]]/ScoreCard!$I$3*ScoreCard!$I$5</f>
        <v>2.5171428571428569</v>
      </c>
      <c r="T2631" s="6" cm="1">
        <f t="array" ref="T2631">_xlfn.IFS(laptop_prices3[[#This Row],[Storage]]="512GB SSD", 512, laptop_prices3[[#This Row],[Storage]] = "1TB SSD", 1000, laptop_prices3[[#This Row],[Storage]] = "2TB SSD", 2000, laptop_prices3[[#This Row],[Storage]]= "256GB SSD", 256, laptop_prices3[[#This Row],[Storage]] = "1TB HDD", 1000*0.7)</f>
        <v>700</v>
      </c>
      <c r="U2631" s="5">
        <f>laptop_prices3[[#This Row],[Storage Raw Value]]/ScoreCard!$J$3*ScoreCard!$J$5</f>
        <v>2.8</v>
      </c>
    </row>
    <row r="2632" spans="2:21" x14ac:dyDescent="0.2">
      <c r="B2632" s="4" cm="1">
        <f t="array" ref="B2632">SUM(laptop_prices3[[#This Row],[RAM Comp]:[Weight Comp]]+laptop_prices3[[#This Row],[Storage Comp]])</f>
        <v>41.282187586017066</v>
      </c>
      <c r="C2632">
        <v>2630</v>
      </c>
      <c r="D2632" t="s">
        <v>36</v>
      </c>
      <c r="E2632" t="s">
        <v>37</v>
      </c>
      <c r="F2632">
        <v>4</v>
      </c>
      <c r="G2632" t="s">
        <v>25</v>
      </c>
      <c r="H2632" t="s">
        <v>32</v>
      </c>
      <c r="I2632">
        <v>14</v>
      </c>
      <c r="J2632" t="s">
        <v>21</v>
      </c>
      <c r="K2632">
        <v>8.1999999999999993</v>
      </c>
      <c r="L2632">
        <v>1.85</v>
      </c>
      <c r="M2632" t="s">
        <v>30</v>
      </c>
      <c r="N2632">
        <v>1143.2</v>
      </c>
      <c r="O2632" s="5">
        <f>(ScoreCard!$E$3-laptop_prices3[[#This Row],[Price ($)]])/ScoreCard!$E$3*ScoreCard!$E$5</f>
        <v>4.4711266224273398</v>
      </c>
      <c r="P2632" s="5">
        <f>laptop_prices3[[#This Row],[RAM (GB)]]/ScoreCard!$F$3*ScoreCard!$F$5</f>
        <v>0.4375</v>
      </c>
      <c r="Q2632" s="5">
        <f>laptop_prices3[[#This Row],[Screen Size (inch)]]/ScoreCard!$G$3*ScoreCard!$G$5</f>
        <v>1.6184971098265895</v>
      </c>
      <c r="R2632" s="5">
        <f>laptop_prices3[[#This Row],[Battery Life (hours)]]/ScoreCard!$H$3*ScoreCard!$H$5</f>
        <v>4.7833333333333323</v>
      </c>
      <c r="S2632" s="5">
        <f>ScoreCard!$I$3-laptop_prices3[[#This Row],[Weight (kg)]]/ScoreCard!$I$3*ScoreCard!$I$5</f>
        <v>2.4428571428571431</v>
      </c>
      <c r="T2632" s="6" cm="1">
        <f t="array" ref="T2632">_xlfn.IFS(laptop_prices3[[#This Row],[Storage]]="512GB SSD", 512, laptop_prices3[[#This Row],[Storage]] = "1TB SSD", 1000, laptop_prices3[[#This Row],[Storage]] = "2TB SSD", 2000, laptop_prices3[[#This Row],[Storage]]= "256GB SSD", 256, laptop_prices3[[#This Row],[Storage]] = "1TB HDD", 1000*0.7)</f>
        <v>2000</v>
      </c>
      <c r="U2632" s="5">
        <f>laptop_prices3[[#This Row],[Storage Raw Value]]/ScoreCard!$J$3*ScoreCard!$J$5</f>
        <v>8</v>
      </c>
    </row>
    <row r="2633" spans="2:21" x14ac:dyDescent="0.2">
      <c r="B2633" s="4" cm="1">
        <f t="array" ref="B2633">SUM(laptop_prices3[[#This Row],[RAM Comp]:[Weight Comp]]+laptop_prices3[[#This Row],[Storage Comp]])</f>
        <v>44.398809523809518</v>
      </c>
      <c r="C2633">
        <v>2631</v>
      </c>
      <c r="D2633" t="s">
        <v>17</v>
      </c>
      <c r="E2633" t="s">
        <v>37</v>
      </c>
      <c r="F2633">
        <v>16</v>
      </c>
      <c r="G2633" t="s">
        <v>25</v>
      </c>
      <c r="H2633" t="s">
        <v>20</v>
      </c>
      <c r="I2633">
        <v>17.3</v>
      </c>
      <c r="J2633" t="s">
        <v>21</v>
      </c>
      <c r="K2633">
        <v>10.1</v>
      </c>
      <c r="L2633">
        <v>1.3</v>
      </c>
      <c r="M2633" t="s">
        <v>30</v>
      </c>
      <c r="N2633">
        <v>2492.4299999999998</v>
      </c>
      <c r="O2633" s="5">
        <f>(ScoreCard!$E$3-laptop_prices3[[#This Row],[Price ($)]])/ScoreCard!$E$3*ScoreCard!$E$5</f>
        <v>3.8469385300354926</v>
      </c>
      <c r="P2633" s="5">
        <f>laptop_prices3[[#This Row],[RAM (GB)]]/ScoreCard!$F$3*ScoreCard!$F$5</f>
        <v>1.75</v>
      </c>
      <c r="Q2633" s="5">
        <f>laptop_prices3[[#This Row],[Screen Size (inch)]]/ScoreCard!$G$3*ScoreCard!$G$5</f>
        <v>2</v>
      </c>
      <c r="R2633" s="5">
        <f>laptop_prices3[[#This Row],[Battery Life (hours)]]/ScoreCard!$H$3*ScoreCard!$H$5</f>
        <v>5.8916666666666666</v>
      </c>
      <c r="S2633" s="5">
        <f>ScoreCard!$I$3-laptop_prices3[[#This Row],[Weight (kg)]]/ScoreCard!$I$3*ScoreCard!$I$5</f>
        <v>2.7571428571428571</v>
      </c>
      <c r="T2633" s="6" cm="1">
        <f t="array" ref="T2633">_xlfn.IFS(laptop_prices3[[#This Row],[Storage]]="512GB SSD", 512, laptop_prices3[[#This Row],[Storage]] = "1TB SSD", 1000, laptop_prices3[[#This Row],[Storage]] = "2TB SSD", 2000, laptop_prices3[[#This Row],[Storage]]= "256GB SSD", 256, laptop_prices3[[#This Row],[Storage]] = "1TB HDD", 1000*0.7)</f>
        <v>2000</v>
      </c>
      <c r="U2633" s="5">
        <f>laptop_prices3[[#This Row],[Storage Raw Value]]/ScoreCard!$J$3*ScoreCard!$J$5</f>
        <v>8</v>
      </c>
    </row>
    <row r="2634" spans="2:21" x14ac:dyDescent="0.2">
      <c r="B2634" s="4" cm="1">
        <f t="array" ref="B2634">SUM(laptop_prices3[[#This Row],[RAM Comp]:[Weight Comp]]+laptop_prices3[[#This Row],[Storage Comp]])</f>
        <v>22.038830443159924</v>
      </c>
      <c r="C2634">
        <v>2632</v>
      </c>
      <c r="D2634" t="s">
        <v>11</v>
      </c>
      <c r="E2634" t="s">
        <v>39</v>
      </c>
      <c r="F2634">
        <v>64</v>
      </c>
      <c r="G2634" t="s">
        <v>13</v>
      </c>
      <c r="H2634" t="s">
        <v>20</v>
      </c>
      <c r="I2634">
        <v>14</v>
      </c>
      <c r="J2634" t="s">
        <v>43</v>
      </c>
      <c r="K2634">
        <v>5.5</v>
      </c>
      <c r="L2634">
        <v>2.59</v>
      </c>
      <c r="M2634" t="s">
        <v>16</v>
      </c>
      <c r="N2634">
        <v>3415.68</v>
      </c>
      <c r="O2634" s="5">
        <f>(ScoreCard!$E$3-laptop_prices3[[#This Row],[Price ($)]])/ScoreCard!$E$3*ScoreCard!$E$5</f>
        <v>3.4198196130971104</v>
      </c>
      <c r="P2634" s="5">
        <f>laptop_prices3[[#This Row],[RAM (GB)]]/ScoreCard!$F$3*ScoreCard!$F$5</f>
        <v>7</v>
      </c>
      <c r="Q2634" s="5">
        <f>laptop_prices3[[#This Row],[Screen Size (inch)]]/ScoreCard!$G$3*ScoreCard!$G$5</f>
        <v>1.6184971098265895</v>
      </c>
      <c r="R2634" s="5">
        <f>laptop_prices3[[#This Row],[Battery Life (hours)]]/ScoreCard!$H$3*ScoreCard!$H$5</f>
        <v>3.208333333333333</v>
      </c>
      <c r="S2634" s="5">
        <f>ScoreCard!$I$3-laptop_prices3[[#This Row],[Weight (kg)]]/ScoreCard!$I$3*ScoreCard!$I$5</f>
        <v>2.02</v>
      </c>
      <c r="T2634" s="6" cm="1">
        <f t="array" ref="T2634">_xlfn.IFS(laptop_prices3[[#This Row],[Storage]]="512GB SSD", 512, laptop_prices3[[#This Row],[Storage]] = "1TB SSD", 1000, laptop_prices3[[#This Row],[Storage]] = "2TB SSD", 2000, laptop_prices3[[#This Row],[Storage]]= "256GB SSD", 256, laptop_prices3[[#This Row],[Storage]] = "1TB HDD", 1000*0.7)</f>
        <v>512</v>
      </c>
      <c r="U2634" s="5">
        <f>laptop_prices3[[#This Row],[Storage Raw Value]]/ScoreCard!$J$3*ScoreCard!$J$5</f>
        <v>2.048</v>
      </c>
    </row>
    <row r="2635" spans="2:21" x14ac:dyDescent="0.2">
      <c r="B2635" s="4" cm="1">
        <f t="array" ref="B2635">SUM(laptop_prices3[[#This Row],[RAM Comp]:[Weight Comp]]+laptop_prices3[[#This Row],[Storage Comp]])</f>
        <v>30.04209606385907</v>
      </c>
      <c r="C2635">
        <v>2633</v>
      </c>
      <c r="D2635" t="s">
        <v>11</v>
      </c>
      <c r="E2635" t="s">
        <v>18</v>
      </c>
      <c r="F2635">
        <v>32</v>
      </c>
      <c r="G2635" t="s">
        <v>19</v>
      </c>
      <c r="H2635" t="s">
        <v>32</v>
      </c>
      <c r="I2635">
        <v>13.3</v>
      </c>
      <c r="J2635" t="s">
        <v>43</v>
      </c>
      <c r="K2635">
        <v>10.7</v>
      </c>
      <c r="L2635">
        <v>1.29</v>
      </c>
      <c r="M2635" t="s">
        <v>46</v>
      </c>
      <c r="N2635">
        <v>3101.03</v>
      </c>
      <c r="O2635" s="5">
        <f>(ScoreCard!$E$3-laptop_prices3[[#This Row],[Price ($)]])/ScoreCard!$E$3*ScoreCard!$E$5</f>
        <v>3.5653847007923845</v>
      </c>
      <c r="P2635" s="5">
        <f>laptop_prices3[[#This Row],[RAM (GB)]]/ScoreCard!$F$3*ScoreCard!$F$5</f>
        <v>3.5</v>
      </c>
      <c r="Q2635" s="5">
        <f>laptop_prices3[[#This Row],[Screen Size (inch)]]/ScoreCard!$G$3*ScoreCard!$G$5</f>
        <v>1.5375722543352601</v>
      </c>
      <c r="R2635" s="5">
        <f>laptop_prices3[[#This Row],[Battery Life (hours)]]/ScoreCard!$H$3*ScoreCard!$H$5</f>
        <v>6.2416666666666663</v>
      </c>
      <c r="S2635" s="5">
        <f>ScoreCard!$I$3-laptop_prices3[[#This Row],[Weight (kg)]]/ScoreCard!$I$3*ScoreCard!$I$5</f>
        <v>2.7628571428571429</v>
      </c>
      <c r="T2635" s="6" cm="1">
        <f t="array" ref="T2635">_xlfn.IFS(laptop_prices3[[#This Row],[Storage]]="512GB SSD", 512, laptop_prices3[[#This Row],[Storage]] = "1TB SSD", 1000, laptop_prices3[[#This Row],[Storage]] = "2TB SSD", 2000, laptop_prices3[[#This Row],[Storage]]= "256GB SSD", 256, laptop_prices3[[#This Row],[Storage]] = "1TB HDD", 1000*0.7)</f>
        <v>1000</v>
      </c>
      <c r="U2635" s="5">
        <f>laptop_prices3[[#This Row],[Storage Raw Value]]/ScoreCard!$J$3*ScoreCard!$J$5</f>
        <v>4</v>
      </c>
    </row>
    <row r="2636" spans="2:21" x14ac:dyDescent="0.2">
      <c r="B2636" s="4" cm="1">
        <f t="array" ref="B2636">SUM(laptop_prices3[[#This Row],[RAM Comp]:[Weight Comp]]+laptop_prices3[[#This Row],[Storage Comp]])</f>
        <v>20.059334159097165</v>
      </c>
      <c r="C2636">
        <v>2634</v>
      </c>
      <c r="D2636" t="s">
        <v>11</v>
      </c>
      <c r="E2636" t="s">
        <v>48</v>
      </c>
      <c r="F2636">
        <v>16</v>
      </c>
      <c r="G2636" t="s">
        <v>13</v>
      </c>
      <c r="H2636" t="s">
        <v>20</v>
      </c>
      <c r="I2636">
        <v>13.3</v>
      </c>
      <c r="J2636" t="s">
        <v>27</v>
      </c>
      <c r="K2636">
        <v>11.5</v>
      </c>
      <c r="L2636">
        <v>2.85</v>
      </c>
      <c r="M2636" t="s">
        <v>16</v>
      </c>
      <c r="N2636">
        <v>3679.66</v>
      </c>
      <c r="O2636" s="5">
        <f>(ScoreCard!$E$3-laptop_prices3[[#This Row],[Price ($)]])/ScoreCard!$E$3*ScoreCard!$E$5</f>
        <v>3.2976957553192672</v>
      </c>
      <c r="P2636" s="5">
        <f>laptop_prices3[[#This Row],[RAM (GB)]]/ScoreCard!$F$3*ScoreCard!$F$5</f>
        <v>1.75</v>
      </c>
      <c r="Q2636" s="5">
        <f>laptop_prices3[[#This Row],[Screen Size (inch)]]/ScoreCard!$G$3*ScoreCard!$G$5</f>
        <v>1.5375722543352601</v>
      </c>
      <c r="R2636" s="5">
        <f>laptop_prices3[[#This Row],[Battery Life (hours)]]/ScoreCard!$H$3*ScoreCard!$H$5</f>
        <v>6.7083333333333339</v>
      </c>
      <c r="S2636" s="5">
        <f>ScoreCard!$I$3-laptop_prices3[[#This Row],[Weight (kg)]]/ScoreCard!$I$3*ScoreCard!$I$5</f>
        <v>1.8714285714285714</v>
      </c>
      <c r="T2636" s="6" cm="1">
        <f t="array" ref="T2636">_xlfn.IFS(laptop_prices3[[#This Row],[Storage]]="512GB SSD", 512, laptop_prices3[[#This Row],[Storage]] = "1TB SSD", 1000, laptop_prices3[[#This Row],[Storage]] = "2TB SSD", 2000, laptop_prices3[[#This Row],[Storage]]= "256GB SSD", 256, laptop_prices3[[#This Row],[Storage]] = "1TB HDD", 1000*0.7)</f>
        <v>512</v>
      </c>
      <c r="U2636" s="5">
        <f>laptop_prices3[[#This Row],[Storage Raw Value]]/ScoreCard!$J$3*ScoreCard!$J$5</f>
        <v>2.048</v>
      </c>
    </row>
    <row r="2637" spans="2:21" x14ac:dyDescent="0.2">
      <c r="B2637" s="4" cm="1">
        <f t="array" ref="B2637">SUM(laptop_prices3[[#This Row],[RAM Comp]:[Weight Comp]]+laptop_prices3[[#This Row],[Storage Comp]])</f>
        <v>24.03554431599229</v>
      </c>
      <c r="C2637">
        <v>2635</v>
      </c>
      <c r="D2637" t="s">
        <v>36</v>
      </c>
      <c r="E2637" t="s">
        <v>41</v>
      </c>
      <c r="F2637">
        <v>4</v>
      </c>
      <c r="G2637" t="s">
        <v>19</v>
      </c>
      <c r="H2637" t="s">
        <v>20</v>
      </c>
      <c r="I2637">
        <v>16</v>
      </c>
      <c r="J2637" t="s">
        <v>15</v>
      </c>
      <c r="K2637">
        <v>5.5</v>
      </c>
      <c r="L2637">
        <v>1.68</v>
      </c>
      <c r="M2637" t="s">
        <v>30</v>
      </c>
      <c r="N2637">
        <v>1964.07</v>
      </c>
      <c r="O2637" s="5">
        <f>(ScoreCard!$E$3-laptop_prices3[[#This Row],[Price ($)]])/ScoreCard!$E$3*ScoreCard!$E$5</f>
        <v>4.0913712957582806</v>
      </c>
      <c r="P2637" s="5">
        <f>laptop_prices3[[#This Row],[RAM (GB)]]/ScoreCard!$F$3*ScoreCard!$F$5</f>
        <v>0.4375</v>
      </c>
      <c r="Q2637" s="5">
        <f>laptop_prices3[[#This Row],[Screen Size (inch)]]/ScoreCard!$G$3*ScoreCard!$G$5</f>
        <v>1.8497109826589595</v>
      </c>
      <c r="R2637" s="5">
        <f>laptop_prices3[[#This Row],[Battery Life (hours)]]/ScoreCard!$H$3*ScoreCard!$H$5</f>
        <v>3.208333333333333</v>
      </c>
      <c r="S2637" s="5">
        <f>ScoreCard!$I$3-laptop_prices3[[#This Row],[Weight (kg)]]/ScoreCard!$I$3*ScoreCard!$I$5</f>
        <v>2.54</v>
      </c>
      <c r="T2637" s="6" cm="1">
        <f t="array" ref="T2637">_xlfn.IFS(laptop_prices3[[#This Row],[Storage]]="512GB SSD", 512, laptop_prices3[[#This Row],[Storage]] = "1TB SSD", 1000, laptop_prices3[[#This Row],[Storage]] = "2TB SSD", 2000, laptop_prices3[[#This Row],[Storage]]= "256GB SSD", 256, laptop_prices3[[#This Row],[Storage]] = "1TB HDD", 1000*0.7)</f>
        <v>1000</v>
      </c>
      <c r="U2637" s="5">
        <f>laptop_prices3[[#This Row],[Storage Raw Value]]/ScoreCard!$J$3*ScoreCard!$J$5</f>
        <v>4</v>
      </c>
    </row>
    <row r="2638" spans="2:21" x14ac:dyDescent="0.2">
      <c r="B2638" s="4" cm="1">
        <f t="array" ref="B2638">SUM(laptop_prices3[[#This Row],[RAM Comp]:[Weight Comp]]+laptop_prices3[[#This Row],[Storage Comp]])</f>
        <v>24.72209606385907</v>
      </c>
      <c r="C2638">
        <v>2636</v>
      </c>
      <c r="D2638" t="s">
        <v>38</v>
      </c>
      <c r="E2638" t="s">
        <v>39</v>
      </c>
      <c r="F2638">
        <v>32</v>
      </c>
      <c r="G2638" t="s">
        <v>42</v>
      </c>
      <c r="H2638" t="s">
        <v>40</v>
      </c>
      <c r="I2638">
        <v>13.3</v>
      </c>
      <c r="J2638" t="s">
        <v>21</v>
      </c>
      <c r="K2638">
        <v>10.7</v>
      </c>
      <c r="L2638">
        <v>2.2000000000000002</v>
      </c>
      <c r="M2638" t="s">
        <v>30</v>
      </c>
      <c r="N2638">
        <v>1091.05</v>
      </c>
      <c r="O2638" s="5">
        <f>(ScoreCard!$E$3-laptop_prices3[[#This Row],[Price ($)]])/ScoreCard!$E$3*ScoreCard!$E$5</f>
        <v>4.4952525379630419</v>
      </c>
      <c r="P2638" s="5">
        <f>laptop_prices3[[#This Row],[RAM (GB)]]/ScoreCard!$F$3*ScoreCard!$F$5</f>
        <v>3.5</v>
      </c>
      <c r="Q2638" s="5">
        <f>laptop_prices3[[#This Row],[Screen Size (inch)]]/ScoreCard!$G$3*ScoreCard!$G$5</f>
        <v>1.5375722543352601</v>
      </c>
      <c r="R2638" s="5">
        <f>laptop_prices3[[#This Row],[Battery Life (hours)]]/ScoreCard!$H$3*ScoreCard!$H$5</f>
        <v>6.2416666666666663</v>
      </c>
      <c r="S2638" s="5">
        <f>ScoreCard!$I$3-laptop_prices3[[#This Row],[Weight (kg)]]/ScoreCard!$I$3*ScoreCard!$I$5</f>
        <v>2.2428571428571429</v>
      </c>
      <c r="T2638" s="6" cm="1">
        <f t="array" ref="T2638">_xlfn.IFS(laptop_prices3[[#This Row],[Storage]]="512GB SSD", 512, laptop_prices3[[#This Row],[Storage]] = "1TB SSD", 1000, laptop_prices3[[#This Row],[Storage]] = "2TB SSD", 2000, laptop_prices3[[#This Row],[Storage]]= "256GB SSD", 256, laptop_prices3[[#This Row],[Storage]] = "1TB HDD", 1000*0.7)</f>
        <v>700</v>
      </c>
      <c r="U2638" s="5">
        <f>laptop_prices3[[#This Row],[Storage Raw Value]]/ScoreCard!$J$3*ScoreCard!$J$5</f>
        <v>2.8</v>
      </c>
    </row>
    <row r="2639" spans="2:21" x14ac:dyDescent="0.2">
      <c r="B2639" s="4" cm="1">
        <f t="array" ref="B2639">SUM(laptop_prices3[[#This Row],[RAM Comp]:[Weight Comp]]+laptop_prices3[[#This Row],[Storage Comp]])</f>
        <v>19.193405587668593</v>
      </c>
      <c r="C2639">
        <v>2637</v>
      </c>
      <c r="D2639" t="s">
        <v>36</v>
      </c>
      <c r="E2639" t="s">
        <v>39</v>
      </c>
      <c r="F2639">
        <v>4</v>
      </c>
      <c r="G2639" t="s">
        <v>42</v>
      </c>
      <c r="H2639" t="s">
        <v>14</v>
      </c>
      <c r="I2639">
        <v>13.3</v>
      </c>
      <c r="J2639" t="s">
        <v>21</v>
      </c>
      <c r="K2639">
        <v>6.1</v>
      </c>
      <c r="L2639">
        <v>1.82</v>
      </c>
      <c r="M2639" t="s">
        <v>30</v>
      </c>
      <c r="N2639">
        <v>704.15</v>
      </c>
      <c r="O2639" s="5">
        <f>(ScoreCard!$E$3-laptop_prices3[[#This Row],[Price ($)]])/ScoreCard!$E$3*ScoreCard!$E$5</f>
        <v>4.6742423120908079</v>
      </c>
      <c r="P2639" s="5">
        <f>laptop_prices3[[#This Row],[RAM (GB)]]/ScoreCard!$F$3*ScoreCard!$F$5</f>
        <v>0.4375</v>
      </c>
      <c r="Q2639" s="5">
        <f>laptop_prices3[[#This Row],[Screen Size (inch)]]/ScoreCard!$G$3*ScoreCard!$G$5</f>
        <v>1.5375722543352601</v>
      </c>
      <c r="R2639" s="5">
        <f>laptop_prices3[[#This Row],[Battery Life (hours)]]/ScoreCard!$H$3*ScoreCard!$H$5</f>
        <v>3.5583333333333331</v>
      </c>
      <c r="S2639" s="5">
        <f>ScoreCard!$I$3-laptop_prices3[[#This Row],[Weight (kg)]]/ScoreCard!$I$3*ScoreCard!$I$5</f>
        <v>2.46</v>
      </c>
      <c r="T2639" s="6" cm="1">
        <f t="array" ref="T2639">_xlfn.IFS(laptop_prices3[[#This Row],[Storage]]="512GB SSD", 512, laptop_prices3[[#This Row],[Storage]] = "1TB SSD", 1000, laptop_prices3[[#This Row],[Storage]] = "2TB SSD", 2000, laptop_prices3[[#This Row],[Storage]]= "256GB SSD", 256, laptop_prices3[[#This Row],[Storage]] = "1TB HDD", 1000*0.7)</f>
        <v>700</v>
      </c>
      <c r="U2639" s="5">
        <f>laptop_prices3[[#This Row],[Storage Raw Value]]/ScoreCard!$J$3*ScoreCard!$J$5</f>
        <v>2.8</v>
      </c>
    </row>
    <row r="2640" spans="2:21" x14ac:dyDescent="0.2">
      <c r="B2640" s="4" cm="1">
        <f t="array" ref="B2640">SUM(laptop_prices3[[#This Row],[RAM Comp]:[Weight Comp]]+laptop_prices3[[#This Row],[Storage Comp]])</f>
        <v>21.355420589044869</v>
      </c>
      <c r="C2640">
        <v>2638</v>
      </c>
      <c r="D2640" t="s">
        <v>38</v>
      </c>
      <c r="E2640" t="s">
        <v>41</v>
      </c>
      <c r="F2640">
        <v>64</v>
      </c>
      <c r="G2640" t="s">
        <v>29</v>
      </c>
      <c r="H2640" t="s">
        <v>32</v>
      </c>
      <c r="I2640">
        <v>15.6</v>
      </c>
      <c r="J2640" t="s">
        <v>15</v>
      </c>
      <c r="K2640">
        <v>10.7</v>
      </c>
      <c r="L2640">
        <v>2.25</v>
      </c>
      <c r="M2640" t="s">
        <v>22</v>
      </c>
      <c r="N2640">
        <v>5409.76</v>
      </c>
      <c r="O2640" s="5">
        <f>(ScoreCard!$E$3-laptop_prices3[[#This Row],[Price ($)]])/ScoreCard!$E$3*ScoreCard!$E$5</f>
        <v>2.4973075200686905</v>
      </c>
      <c r="P2640" s="5">
        <f>laptop_prices3[[#This Row],[RAM (GB)]]/ScoreCard!$F$3*ScoreCard!$F$5</f>
        <v>7</v>
      </c>
      <c r="Q2640" s="5">
        <f>laptop_prices3[[#This Row],[Screen Size (inch)]]/ScoreCard!$G$3*ScoreCard!$G$5</f>
        <v>1.8034682080924855</v>
      </c>
      <c r="R2640" s="5">
        <f>laptop_prices3[[#This Row],[Battery Life (hours)]]/ScoreCard!$H$3*ScoreCard!$H$5</f>
        <v>6.2416666666666663</v>
      </c>
      <c r="S2640" s="5">
        <f>ScoreCard!$I$3-laptop_prices3[[#This Row],[Weight (kg)]]/ScoreCard!$I$3*ScoreCard!$I$5</f>
        <v>2.2142857142857144</v>
      </c>
      <c r="T2640" s="6" cm="1">
        <f t="array" ref="T2640">_xlfn.IFS(laptop_prices3[[#This Row],[Storage]]="512GB SSD", 512, laptop_prices3[[#This Row],[Storage]] = "1TB SSD", 1000, laptop_prices3[[#This Row],[Storage]] = "2TB SSD", 2000, laptop_prices3[[#This Row],[Storage]]= "256GB SSD", 256, laptop_prices3[[#This Row],[Storage]] = "1TB HDD", 1000*0.7)</f>
        <v>256</v>
      </c>
      <c r="U2640" s="5">
        <f>laptop_prices3[[#This Row],[Storage Raw Value]]/ScoreCard!$J$3*ScoreCard!$J$5</f>
        <v>1.024</v>
      </c>
    </row>
    <row r="2641" spans="2:21" x14ac:dyDescent="0.2">
      <c r="B2641" s="4" cm="1">
        <f t="array" ref="B2641">SUM(laptop_prices3[[#This Row],[RAM Comp]:[Weight Comp]]+laptop_prices3[[#This Row],[Storage Comp]])</f>
        <v>45.50468758601707</v>
      </c>
      <c r="C2641">
        <v>2639</v>
      </c>
      <c r="D2641" t="s">
        <v>28</v>
      </c>
      <c r="E2641" t="s">
        <v>41</v>
      </c>
      <c r="F2641">
        <v>64</v>
      </c>
      <c r="G2641" t="s">
        <v>25</v>
      </c>
      <c r="H2641" t="s">
        <v>44</v>
      </c>
      <c r="I2641">
        <v>14</v>
      </c>
      <c r="J2641" t="s">
        <v>43</v>
      </c>
      <c r="K2641">
        <v>4.5999999999999996</v>
      </c>
      <c r="L2641">
        <v>2.27</v>
      </c>
      <c r="M2641" t="s">
        <v>16</v>
      </c>
      <c r="N2641">
        <v>2682.67</v>
      </c>
      <c r="O2641" s="5">
        <f>(ScoreCard!$E$3-laptop_prices3[[#This Row],[Price ($)]])/ScoreCard!$E$3*ScoreCard!$E$5</f>
        <v>3.7589286705625895</v>
      </c>
      <c r="P2641" s="5">
        <f>laptop_prices3[[#This Row],[RAM (GB)]]/ScoreCard!$F$3*ScoreCard!$F$5</f>
        <v>7</v>
      </c>
      <c r="Q2641" s="5">
        <f>laptop_prices3[[#This Row],[Screen Size (inch)]]/ScoreCard!$G$3*ScoreCard!$G$5</f>
        <v>1.6184971098265895</v>
      </c>
      <c r="R2641" s="5">
        <f>laptop_prices3[[#This Row],[Battery Life (hours)]]/ScoreCard!$H$3*ScoreCard!$H$5</f>
        <v>2.6833333333333331</v>
      </c>
      <c r="S2641" s="5">
        <f>ScoreCard!$I$3-laptop_prices3[[#This Row],[Weight (kg)]]/ScoreCard!$I$3*ScoreCard!$I$5</f>
        <v>2.2028571428571428</v>
      </c>
      <c r="T2641" s="6" cm="1">
        <f t="array" ref="T2641">_xlfn.IFS(laptop_prices3[[#This Row],[Storage]]="512GB SSD", 512, laptop_prices3[[#This Row],[Storage]] = "1TB SSD", 1000, laptop_prices3[[#This Row],[Storage]] = "2TB SSD", 2000, laptop_prices3[[#This Row],[Storage]]= "256GB SSD", 256, laptop_prices3[[#This Row],[Storage]] = "1TB HDD", 1000*0.7)</f>
        <v>2000</v>
      </c>
      <c r="U2641" s="5">
        <f>laptop_prices3[[#This Row],[Storage Raw Value]]/ScoreCard!$J$3*ScoreCard!$J$5</f>
        <v>8</v>
      </c>
    </row>
    <row r="2642" spans="2:21" x14ac:dyDescent="0.2">
      <c r="B2642" s="4" cm="1">
        <f t="array" ref="B2642">SUM(laptop_prices3[[#This Row],[RAM Comp]:[Weight Comp]]+laptop_prices3[[#This Row],[Storage Comp]])</f>
        <v>16.261806633636112</v>
      </c>
      <c r="C2642">
        <v>2640</v>
      </c>
      <c r="D2642" t="s">
        <v>34</v>
      </c>
      <c r="E2642" t="s">
        <v>37</v>
      </c>
      <c r="F2642">
        <v>4</v>
      </c>
      <c r="G2642" t="s">
        <v>13</v>
      </c>
      <c r="H2642" t="s">
        <v>35</v>
      </c>
      <c r="I2642">
        <v>14</v>
      </c>
      <c r="J2642" t="s">
        <v>43</v>
      </c>
      <c r="K2642">
        <v>6.2</v>
      </c>
      <c r="L2642">
        <v>1.93</v>
      </c>
      <c r="M2642" t="s">
        <v>22</v>
      </c>
      <c r="N2642">
        <v>1519.92</v>
      </c>
      <c r="O2642" s="5">
        <f>(ScoreCard!$E$3-laptop_prices3[[#This Row],[Price ($)]])/ScoreCard!$E$3*ScoreCard!$E$5</f>
        <v>4.2968463750522767</v>
      </c>
      <c r="P2642" s="5">
        <f>laptop_prices3[[#This Row],[RAM (GB)]]/ScoreCard!$F$3*ScoreCard!$F$5</f>
        <v>0.4375</v>
      </c>
      <c r="Q2642" s="5">
        <f>laptop_prices3[[#This Row],[Screen Size (inch)]]/ScoreCard!$G$3*ScoreCard!$G$5</f>
        <v>1.6184971098265895</v>
      </c>
      <c r="R2642" s="5">
        <f>laptop_prices3[[#This Row],[Battery Life (hours)]]/ScoreCard!$H$3*ScoreCard!$H$5</f>
        <v>3.6166666666666671</v>
      </c>
      <c r="S2642" s="5">
        <f>ScoreCard!$I$3-laptop_prices3[[#This Row],[Weight (kg)]]/ScoreCard!$I$3*ScoreCard!$I$5</f>
        <v>2.3971428571428572</v>
      </c>
      <c r="T2642" s="6" cm="1">
        <f t="array" ref="T2642">_xlfn.IFS(laptop_prices3[[#This Row],[Storage]]="512GB SSD", 512, laptop_prices3[[#This Row],[Storage]] = "1TB SSD", 1000, laptop_prices3[[#This Row],[Storage]] = "2TB SSD", 2000, laptop_prices3[[#This Row],[Storage]]= "256GB SSD", 256, laptop_prices3[[#This Row],[Storage]] = "1TB HDD", 1000*0.7)</f>
        <v>512</v>
      </c>
      <c r="U2642" s="5">
        <f>laptop_prices3[[#This Row],[Storage Raw Value]]/ScoreCard!$J$3*ScoreCard!$J$5</f>
        <v>2.048</v>
      </c>
    </row>
    <row r="2643" spans="2:21" x14ac:dyDescent="0.2">
      <c r="B2643" s="4" cm="1">
        <f t="array" ref="B2643">SUM(laptop_prices3[[#This Row],[RAM Comp]:[Weight Comp]]+laptop_prices3[[#This Row],[Storage Comp]])</f>
        <v>13.046905587668594</v>
      </c>
      <c r="C2643">
        <v>2641</v>
      </c>
      <c r="D2643" t="s">
        <v>23</v>
      </c>
      <c r="E2643" t="s">
        <v>39</v>
      </c>
      <c r="F2643">
        <v>16</v>
      </c>
      <c r="G2643" t="s">
        <v>29</v>
      </c>
      <c r="H2643" t="s">
        <v>44</v>
      </c>
      <c r="I2643">
        <v>13.3</v>
      </c>
      <c r="J2643" t="s">
        <v>27</v>
      </c>
      <c r="K2643">
        <v>7</v>
      </c>
      <c r="L2643">
        <v>3.36</v>
      </c>
      <c r="M2643" t="s">
        <v>22</v>
      </c>
      <c r="N2643">
        <v>1363.66</v>
      </c>
      <c r="O2643" s="5">
        <f>(ScoreCard!$E$3-laptop_prices3[[#This Row],[Price ($)]])/ScoreCard!$E$3*ScoreCard!$E$5</f>
        <v>4.3691362228300088</v>
      </c>
      <c r="P2643" s="5">
        <f>laptop_prices3[[#This Row],[RAM (GB)]]/ScoreCard!$F$3*ScoreCard!$F$5</f>
        <v>1.75</v>
      </c>
      <c r="Q2643" s="5">
        <f>laptop_prices3[[#This Row],[Screen Size (inch)]]/ScoreCard!$G$3*ScoreCard!$G$5</f>
        <v>1.5375722543352601</v>
      </c>
      <c r="R2643" s="5">
        <f>laptop_prices3[[#This Row],[Battery Life (hours)]]/ScoreCard!$H$3*ScoreCard!$H$5</f>
        <v>4.0833333333333339</v>
      </c>
      <c r="S2643" s="5">
        <f>ScoreCard!$I$3-laptop_prices3[[#This Row],[Weight (kg)]]/ScoreCard!$I$3*ScoreCard!$I$5</f>
        <v>1.58</v>
      </c>
      <c r="T2643" s="6" cm="1">
        <f t="array" ref="T2643">_xlfn.IFS(laptop_prices3[[#This Row],[Storage]]="512GB SSD", 512, laptop_prices3[[#This Row],[Storage]] = "1TB SSD", 1000, laptop_prices3[[#This Row],[Storage]] = "2TB SSD", 2000, laptop_prices3[[#This Row],[Storage]]= "256GB SSD", 256, laptop_prices3[[#This Row],[Storage]] = "1TB HDD", 1000*0.7)</f>
        <v>256</v>
      </c>
      <c r="U2643" s="5">
        <f>laptop_prices3[[#This Row],[Storage Raw Value]]/ScoreCard!$J$3*ScoreCard!$J$5</f>
        <v>1.024</v>
      </c>
    </row>
    <row r="2644" spans="2:21" x14ac:dyDescent="0.2">
      <c r="B2644" s="4" cm="1">
        <f t="array" ref="B2644">SUM(laptop_prices3[[#This Row],[RAM Comp]:[Weight Comp]]+laptop_prices3[[#This Row],[Storage Comp]])</f>
        <v>40.956711395540879</v>
      </c>
      <c r="C2644">
        <v>2642</v>
      </c>
      <c r="D2644" t="s">
        <v>23</v>
      </c>
      <c r="E2644" t="s">
        <v>41</v>
      </c>
      <c r="F2644">
        <v>4</v>
      </c>
      <c r="G2644" t="s">
        <v>25</v>
      </c>
      <c r="H2644" t="s">
        <v>32</v>
      </c>
      <c r="I2644">
        <v>14</v>
      </c>
      <c r="J2644" t="s">
        <v>27</v>
      </c>
      <c r="K2644">
        <v>8.6999999999999993</v>
      </c>
      <c r="L2644">
        <v>2.93</v>
      </c>
      <c r="M2644" t="s">
        <v>30</v>
      </c>
      <c r="N2644">
        <v>2362.27</v>
      </c>
      <c r="O2644" s="5">
        <f>(ScoreCard!$E$3-laptop_prices3[[#This Row],[Price ($)]])/ScoreCard!$E$3*ScoreCard!$E$5</f>
        <v>3.9071538544099305</v>
      </c>
      <c r="P2644" s="5">
        <f>laptop_prices3[[#This Row],[RAM (GB)]]/ScoreCard!$F$3*ScoreCard!$F$5</f>
        <v>0.4375</v>
      </c>
      <c r="Q2644" s="5">
        <f>laptop_prices3[[#This Row],[Screen Size (inch)]]/ScoreCard!$G$3*ScoreCard!$G$5</f>
        <v>1.6184971098265895</v>
      </c>
      <c r="R2644" s="5">
        <f>laptop_prices3[[#This Row],[Battery Life (hours)]]/ScoreCard!$H$3*ScoreCard!$H$5</f>
        <v>5.0750000000000002</v>
      </c>
      <c r="S2644" s="5">
        <f>ScoreCard!$I$3-laptop_prices3[[#This Row],[Weight (kg)]]/ScoreCard!$I$3*ScoreCard!$I$5</f>
        <v>1.8257142857142856</v>
      </c>
      <c r="T2644" s="6" cm="1">
        <f t="array" ref="T2644">_xlfn.IFS(laptop_prices3[[#This Row],[Storage]]="512GB SSD", 512, laptop_prices3[[#This Row],[Storage]] = "1TB SSD", 1000, laptop_prices3[[#This Row],[Storage]] = "2TB SSD", 2000, laptop_prices3[[#This Row],[Storage]]= "256GB SSD", 256, laptop_prices3[[#This Row],[Storage]] = "1TB HDD", 1000*0.7)</f>
        <v>2000</v>
      </c>
      <c r="U2644" s="5">
        <f>laptop_prices3[[#This Row],[Storage Raw Value]]/ScoreCard!$J$3*ScoreCard!$J$5</f>
        <v>8</v>
      </c>
    </row>
    <row r="2645" spans="2:21" x14ac:dyDescent="0.2">
      <c r="B2645" s="4" cm="1">
        <f t="array" ref="B2645">SUM(laptop_prices3[[#This Row],[RAM Comp]:[Weight Comp]]+laptop_prices3[[#This Row],[Storage Comp]])</f>
        <v>24.454572254335257</v>
      </c>
      <c r="C2645">
        <v>2643</v>
      </c>
      <c r="D2645" t="s">
        <v>45</v>
      </c>
      <c r="E2645" t="s">
        <v>48</v>
      </c>
      <c r="F2645">
        <v>64</v>
      </c>
      <c r="G2645" t="s">
        <v>13</v>
      </c>
      <c r="H2645" t="s">
        <v>26</v>
      </c>
      <c r="I2645">
        <v>13.3</v>
      </c>
      <c r="J2645" t="s">
        <v>27</v>
      </c>
      <c r="K2645">
        <v>9.3000000000000007</v>
      </c>
      <c r="L2645">
        <v>2.1</v>
      </c>
      <c r="M2645" t="s">
        <v>22</v>
      </c>
      <c r="N2645">
        <v>4841.74</v>
      </c>
      <c r="O2645" s="5">
        <f>(ScoreCard!$E$3-laptop_prices3[[#This Row],[Price ($)]])/ScoreCard!$E$3*ScoreCard!$E$5</f>
        <v>2.7600880098594729</v>
      </c>
      <c r="P2645" s="5">
        <f>laptop_prices3[[#This Row],[RAM (GB)]]/ScoreCard!$F$3*ScoreCard!$F$5</f>
        <v>7</v>
      </c>
      <c r="Q2645" s="5">
        <f>laptop_prices3[[#This Row],[Screen Size (inch)]]/ScoreCard!$G$3*ScoreCard!$G$5</f>
        <v>1.5375722543352601</v>
      </c>
      <c r="R2645" s="5">
        <f>laptop_prices3[[#This Row],[Battery Life (hours)]]/ScoreCard!$H$3*ScoreCard!$H$5</f>
        <v>5.4249999999999998</v>
      </c>
      <c r="S2645" s="5">
        <f>ScoreCard!$I$3-laptop_prices3[[#This Row],[Weight (kg)]]/ScoreCard!$I$3*ScoreCard!$I$5</f>
        <v>2.2999999999999998</v>
      </c>
      <c r="T2645" s="6" cm="1">
        <f t="array" ref="T2645">_xlfn.IFS(laptop_prices3[[#This Row],[Storage]]="512GB SSD", 512, laptop_prices3[[#This Row],[Storage]] = "1TB SSD", 1000, laptop_prices3[[#This Row],[Storage]] = "2TB SSD", 2000, laptop_prices3[[#This Row],[Storage]]= "256GB SSD", 256, laptop_prices3[[#This Row],[Storage]] = "1TB HDD", 1000*0.7)</f>
        <v>512</v>
      </c>
      <c r="U2645" s="5">
        <f>laptop_prices3[[#This Row],[Storage Raw Value]]/ScoreCard!$J$3*ScoreCard!$J$5</f>
        <v>2.048</v>
      </c>
    </row>
    <row r="2646" spans="2:21" x14ac:dyDescent="0.2">
      <c r="B2646" s="4" cm="1">
        <f t="array" ref="B2646">SUM(laptop_prices3[[#This Row],[RAM Comp]:[Weight Comp]]+laptop_prices3[[#This Row],[Storage Comp]])</f>
        <v>15.109782824112305</v>
      </c>
      <c r="C2646">
        <v>2644</v>
      </c>
      <c r="D2646" t="s">
        <v>47</v>
      </c>
      <c r="E2646" t="s">
        <v>24</v>
      </c>
      <c r="F2646">
        <v>8</v>
      </c>
      <c r="G2646" t="s">
        <v>13</v>
      </c>
      <c r="H2646" t="s">
        <v>26</v>
      </c>
      <c r="I2646">
        <v>14</v>
      </c>
      <c r="J2646" t="s">
        <v>21</v>
      </c>
      <c r="K2646">
        <v>4.2</v>
      </c>
      <c r="L2646">
        <v>2.67</v>
      </c>
      <c r="M2646" t="s">
        <v>16</v>
      </c>
      <c r="N2646">
        <v>963.74</v>
      </c>
      <c r="O2646" s="5">
        <f>(ScoreCard!$E$3-laptop_prices3[[#This Row],[Price ($)]])/ScoreCard!$E$3*ScoreCard!$E$5</f>
        <v>4.5541493798968897</v>
      </c>
      <c r="P2646" s="5">
        <f>laptop_prices3[[#This Row],[RAM (GB)]]/ScoreCard!$F$3*ScoreCard!$F$5</f>
        <v>0.875</v>
      </c>
      <c r="Q2646" s="5">
        <f>laptop_prices3[[#This Row],[Screen Size (inch)]]/ScoreCard!$G$3*ScoreCard!$G$5</f>
        <v>1.6184971098265895</v>
      </c>
      <c r="R2646" s="5">
        <f>laptop_prices3[[#This Row],[Battery Life (hours)]]/ScoreCard!$H$3*ScoreCard!$H$5</f>
        <v>2.4500000000000002</v>
      </c>
      <c r="S2646" s="5">
        <f>ScoreCard!$I$3-laptop_prices3[[#This Row],[Weight (kg)]]/ScoreCard!$I$3*ScoreCard!$I$5</f>
        <v>1.9742857142857144</v>
      </c>
      <c r="T2646" s="6" cm="1">
        <f t="array" ref="T2646">_xlfn.IFS(laptop_prices3[[#This Row],[Storage]]="512GB SSD", 512, laptop_prices3[[#This Row],[Storage]] = "1TB SSD", 1000, laptop_prices3[[#This Row],[Storage]] = "2TB SSD", 2000, laptop_prices3[[#This Row],[Storage]]= "256GB SSD", 256, laptop_prices3[[#This Row],[Storage]] = "1TB HDD", 1000*0.7)</f>
        <v>512</v>
      </c>
      <c r="U2646" s="5">
        <f>laptop_prices3[[#This Row],[Storage Raw Value]]/ScoreCard!$J$3*ScoreCard!$J$5</f>
        <v>2.048</v>
      </c>
    </row>
    <row r="2647" spans="2:21" x14ac:dyDescent="0.2">
      <c r="B2647" s="4" cm="1">
        <f t="array" ref="B2647">SUM(laptop_prices3[[#This Row],[RAM Comp]:[Weight Comp]]+laptop_prices3[[#This Row],[Storage Comp]])</f>
        <v>21.351449490778968</v>
      </c>
      <c r="C2647">
        <v>2645</v>
      </c>
      <c r="D2647" t="s">
        <v>38</v>
      </c>
      <c r="E2647" t="s">
        <v>39</v>
      </c>
      <c r="F2647">
        <v>32</v>
      </c>
      <c r="G2647" t="s">
        <v>13</v>
      </c>
      <c r="H2647" t="s">
        <v>35</v>
      </c>
      <c r="I2647">
        <v>14</v>
      </c>
      <c r="J2647" t="s">
        <v>21</v>
      </c>
      <c r="K2647">
        <v>10.4</v>
      </c>
      <c r="L2647">
        <v>2.67</v>
      </c>
      <c r="M2647" t="s">
        <v>22</v>
      </c>
      <c r="N2647">
        <v>1395.52</v>
      </c>
      <c r="O2647" s="5">
        <f>(ScoreCard!$E$3-laptop_prices3[[#This Row],[Price ($)]])/ScoreCard!$E$3*ScoreCard!$E$5</f>
        <v>4.3543969770204702</v>
      </c>
      <c r="P2647" s="5">
        <f>laptop_prices3[[#This Row],[RAM (GB)]]/ScoreCard!$F$3*ScoreCard!$F$5</f>
        <v>3.5</v>
      </c>
      <c r="Q2647" s="5">
        <f>laptop_prices3[[#This Row],[Screen Size (inch)]]/ScoreCard!$G$3*ScoreCard!$G$5</f>
        <v>1.6184971098265895</v>
      </c>
      <c r="R2647" s="5">
        <f>laptop_prices3[[#This Row],[Battery Life (hours)]]/ScoreCard!$H$3*ScoreCard!$H$5</f>
        <v>6.0666666666666664</v>
      </c>
      <c r="S2647" s="5">
        <f>ScoreCard!$I$3-laptop_prices3[[#This Row],[Weight (kg)]]/ScoreCard!$I$3*ScoreCard!$I$5</f>
        <v>1.9742857142857144</v>
      </c>
      <c r="T2647" s="6" cm="1">
        <f t="array" ref="T2647">_xlfn.IFS(laptop_prices3[[#This Row],[Storage]]="512GB SSD", 512, laptop_prices3[[#This Row],[Storage]] = "1TB SSD", 1000, laptop_prices3[[#This Row],[Storage]] = "2TB SSD", 2000, laptop_prices3[[#This Row],[Storage]]= "256GB SSD", 256, laptop_prices3[[#This Row],[Storage]] = "1TB HDD", 1000*0.7)</f>
        <v>512</v>
      </c>
      <c r="U2647" s="5">
        <f>laptop_prices3[[#This Row],[Storage Raw Value]]/ScoreCard!$J$3*ScoreCard!$J$5</f>
        <v>2.048</v>
      </c>
    </row>
    <row r="2648" spans="2:21" x14ac:dyDescent="0.2">
      <c r="B2648" s="4" cm="1">
        <f t="array" ref="B2648">SUM(laptop_prices3[[#This Row],[RAM Comp]:[Weight Comp]]+laptop_prices3[[#This Row],[Storage Comp]])</f>
        <v>28.542806220754198</v>
      </c>
      <c r="C2648">
        <v>2646</v>
      </c>
      <c r="D2648" t="s">
        <v>11</v>
      </c>
      <c r="E2648" t="s">
        <v>24</v>
      </c>
      <c r="F2648">
        <v>64</v>
      </c>
      <c r="G2648" t="s">
        <v>42</v>
      </c>
      <c r="H2648" t="s">
        <v>14</v>
      </c>
      <c r="I2648">
        <v>16</v>
      </c>
      <c r="J2648" t="s">
        <v>43</v>
      </c>
      <c r="K2648">
        <v>11.9</v>
      </c>
      <c r="L2648">
        <v>3.41</v>
      </c>
      <c r="M2648" t="s">
        <v>30</v>
      </c>
      <c r="N2648">
        <v>3326.61</v>
      </c>
      <c r="O2648" s="5">
        <f>(ScoreCard!$E$3-laptop_prices3[[#This Row],[Price ($)]])/ScoreCard!$E$3*ScoreCard!$E$5</f>
        <v>3.4610256590561699</v>
      </c>
      <c r="P2648" s="5">
        <f>laptop_prices3[[#This Row],[RAM (GB)]]/ScoreCard!$F$3*ScoreCard!$F$5</f>
        <v>7</v>
      </c>
      <c r="Q2648" s="5">
        <f>laptop_prices3[[#This Row],[Screen Size (inch)]]/ScoreCard!$G$3*ScoreCard!$G$5</f>
        <v>1.8497109826589595</v>
      </c>
      <c r="R2648" s="5">
        <f>laptop_prices3[[#This Row],[Battery Life (hours)]]/ScoreCard!$H$3*ScoreCard!$H$5</f>
        <v>6.9416666666666664</v>
      </c>
      <c r="S2648" s="5">
        <f>ScoreCard!$I$3-laptop_prices3[[#This Row],[Weight (kg)]]/ScoreCard!$I$3*ScoreCard!$I$5</f>
        <v>1.5514285714285714</v>
      </c>
      <c r="T2648" s="6" cm="1">
        <f t="array" ref="T2648">_xlfn.IFS(laptop_prices3[[#This Row],[Storage]]="512GB SSD", 512, laptop_prices3[[#This Row],[Storage]] = "1TB SSD", 1000, laptop_prices3[[#This Row],[Storage]] = "2TB SSD", 2000, laptop_prices3[[#This Row],[Storage]]= "256GB SSD", 256, laptop_prices3[[#This Row],[Storage]] = "1TB HDD", 1000*0.7)</f>
        <v>700</v>
      </c>
      <c r="U2648" s="5">
        <f>laptop_prices3[[#This Row],[Storage Raw Value]]/ScoreCard!$J$3*ScoreCard!$J$5</f>
        <v>2.8</v>
      </c>
    </row>
    <row r="2649" spans="2:21" x14ac:dyDescent="0.2">
      <c r="B2649" s="4" cm="1">
        <f t="array" ref="B2649">SUM(laptop_prices3[[#This Row],[RAM Comp]:[Weight Comp]]+laptop_prices3[[#This Row],[Storage Comp]])</f>
        <v>24.683944398568677</v>
      </c>
      <c r="C2649">
        <v>2647</v>
      </c>
      <c r="D2649" t="s">
        <v>45</v>
      </c>
      <c r="E2649" t="s">
        <v>37</v>
      </c>
      <c r="F2649">
        <v>8</v>
      </c>
      <c r="G2649" t="s">
        <v>19</v>
      </c>
      <c r="H2649" t="s">
        <v>40</v>
      </c>
      <c r="I2649">
        <v>15.6</v>
      </c>
      <c r="J2649" t="s">
        <v>15</v>
      </c>
      <c r="K2649">
        <v>5.5</v>
      </c>
      <c r="L2649">
        <v>1.23</v>
      </c>
      <c r="M2649" t="s">
        <v>30</v>
      </c>
      <c r="N2649">
        <v>2224.6799999999998</v>
      </c>
      <c r="O2649" s="5">
        <f>(ScoreCard!$E$3-laptop_prices3[[#This Row],[Price ($)]])/ScoreCard!$E$3*ScoreCard!$E$5</f>
        <v>3.9708064856382563</v>
      </c>
      <c r="P2649" s="5">
        <f>laptop_prices3[[#This Row],[RAM (GB)]]/ScoreCard!$F$3*ScoreCard!$F$5</f>
        <v>0.875</v>
      </c>
      <c r="Q2649" s="5">
        <f>laptop_prices3[[#This Row],[Screen Size (inch)]]/ScoreCard!$G$3*ScoreCard!$G$5</f>
        <v>1.8034682080924855</v>
      </c>
      <c r="R2649" s="5">
        <f>laptop_prices3[[#This Row],[Battery Life (hours)]]/ScoreCard!$H$3*ScoreCard!$H$5</f>
        <v>3.208333333333333</v>
      </c>
      <c r="S2649" s="5">
        <f>ScoreCard!$I$3-laptop_prices3[[#This Row],[Weight (kg)]]/ScoreCard!$I$3*ScoreCard!$I$5</f>
        <v>2.7971428571428572</v>
      </c>
      <c r="T2649" s="6" cm="1">
        <f t="array" ref="T2649">_xlfn.IFS(laptop_prices3[[#This Row],[Storage]]="512GB SSD", 512, laptop_prices3[[#This Row],[Storage]] = "1TB SSD", 1000, laptop_prices3[[#This Row],[Storage]] = "2TB SSD", 2000, laptop_prices3[[#This Row],[Storage]]= "256GB SSD", 256, laptop_prices3[[#This Row],[Storage]] = "1TB HDD", 1000*0.7)</f>
        <v>1000</v>
      </c>
      <c r="U2649" s="5">
        <f>laptop_prices3[[#This Row],[Storage Raw Value]]/ScoreCard!$J$3*ScoreCard!$J$5</f>
        <v>4</v>
      </c>
    </row>
    <row r="2650" spans="2:21" x14ac:dyDescent="0.2">
      <c r="B2650" s="4" cm="1">
        <f t="array" ref="B2650">SUM(laptop_prices3[[#This Row],[RAM Comp]:[Weight Comp]]+laptop_prices3[[#This Row],[Storage Comp]])</f>
        <v>21.112425268373244</v>
      </c>
      <c r="C2650">
        <v>2648</v>
      </c>
      <c r="D2650" t="s">
        <v>11</v>
      </c>
      <c r="E2650" t="s">
        <v>37</v>
      </c>
      <c r="F2650">
        <v>32</v>
      </c>
      <c r="G2650" t="s">
        <v>13</v>
      </c>
      <c r="H2650" t="s">
        <v>32</v>
      </c>
      <c r="I2650">
        <v>16</v>
      </c>
      <c r="J2650" t="s">
        <v>15</v>
      </c>
      <c r="K2650">
        <v>9.3000000000000007</v>
      </c>
      <c r="L2650">
        <v>2.37</v>
      </c>
      <c r="M2650" t="s">
        <v>22</v>
      </c>
      <c r="N2650">
        <v>5410.95</v>
      </c>
      <c r="O2650" s="5">
        <f>(ScoreCard!$E$3-laptop_prices3[[#This Row],[Price ($)]])/ScoreCard!$E$3*ScoreCard!$E$5</f>
        <v>2.496756995821567</v>
      </c>
      <c r="P2650" s="5">
        <f>laptop_prices3[[#This Row],[RAM (GB)]]/ScoreCard!$F$3*ScoreCard!$F$5</f>
        <v>3.5</v>
      </c>
      <c r="Q2650" s="5">
        <f>laptop_prices3[[#This Row],[Screen Size (inch)]]/ScoreCard!$G$3*ScoreCard!$G$5</f>
        <v>1.8497109826589595</v>
      </c>
      <c r="R2650" s="5">
        <f>laptop_prices3[[#This Row],[Battery Life (hours)]]/ScoreCard!$H$3*ScoreCard!$H$5</f>
        <v>5.4249999999999998</v>
      </c>
      <c r="S2650" s="5">
        <f>ScoreCard!$I$3-laptop_prices3[[#This Row],[Weight (kg)]]/ScoreCard!$I$3*ScoreCard!$I$5</f>
        <v>2.1457142857142859</v>
      </c>
      <c r="T2650" s="6" cm="1">
        <f t="array" ref="T2650">_xlfn.IFS(laptop_prices3[[#This Row],[Storage]]="512GB SSD", 512, laptop_prices3[[#This Row],[Storage]] = "1TB SSD", 1000, laptop_prices3[[#This Row],[Storage]] = "2TB SSD", 2000, laptop_prices3[[#This Row],[Storage]]= "256GB SSD", 256, laptop_prices3[[#This Row],[Storage]] = "1TB HDD", 1000*0.7)</f>
        <v>512</v>
      </c>
      <c r="U2650" s="5">
        <f>laptop_prices3[[#This Row],[Storage Raw Value]]/ScoreCard!$J$3*ScoreCard!$J$5</f>
        <v>2.048</v>
      </c>
    </row>
    <row r="2651" spans="2:21" x14ac:dyDescent="0.2">
      <c r="B2651" s="4" cm="1">
        <f t="array" ref="B2651">SUM(laptop_prices3[[#This Row],[RAM Comp]:[Weight Comp]]+laptop_prices3[[#This Row],[Storage Comp]])</f>
        <v>31.625429397192406</v>
      </c>
      <c r="C2651">
        <v>2649</v>
      </c>
      <c r="D2651" t="s">
        <v>47</v>
      </c>
      <c r="E2651" t="s">
        <v>12</v>
      </c>
      <c r="F2651">
        <v>64</v>
      </c>
      <c r="G2651" t="s">
        <v>19</v>
      </c>
      <c r="H2651" t="s">
        <v>32</v>
      </c>
      <c r="I2651">
        <v>13.3</v>
      </c>
      <c r="J2651" t="s">
        <v>43</v>
      </c>
      <c r="K2651">
        <v>8.1</v>
      </c>
      <c r="L2651">
        <v>1.99</v>
      </c>
      <c r="M2651" t="s">
        <v>30</v>
      </c>
      <c r="N2651">
        <v>2632.73</v>
      </c>
      <c r="O2651" s="5">
        <f>(ScoreCard!$E$3-laptop_prices3[[#This Row],[Price ($)]])/ScoreCard!$E$3*ScoreCard!$E$5</f>
        <v>3.7820321839250619</v>
      </c>
      <c r="P2651" s="5">
        <f>laptop_prices3[[#This Row],[RAM (GB)]]/ScoreCard!$F$3*ScoreCard!$F$5</f>
        <v>7</v>
      </c>
      <c r="Q2651" s="5">
        <f>laptop_prices3[[#This Row],[Screen Size (inch)]]/ScoreCard!$G$3*ScoreCard!$G$5</f>
        <v>1.5375722543352601</v>
      </c>
      <c r="R2651" s="5">
        <f>laptop_prices3[[#This Row],[Battery Life (hours)]]/ScoreCard!$H$3*ScoreCard!$H$5</f>
        <v>4.7249999999999996</v>
      </c>
      <c r="S2651" s="5">
        <f>ScoreCard!$I$3-laptop_prices3[[#This Row],[Weight (kg)]]/ScoreCard!$I$3*ScoreCard!$I$5</f>
        <v>2.362857142857143</v>
      </c>
      <c r="T2651" s="6" cm="1">
        <f t="array" ref="T2651">_xlfn.IFS(laptop_prices3[[#This Row],[Storage]]="512GB SSD", 512, laptop_prices3[[#This Row],[Storage]] = "1TB SSD", 1000, laptop_prices3[[#This Row],[Storage]] = "2TB SSD", 2000, laptop_prices3[[#This Row],[Storage]]= "256GB SSD", 256, laptop_prices3[[#This Row],[Storage]] = "1TB HDD", 1000*0.7)</f>
        <v>1000</v>
      </c>
      <c r="U2651" s="5">
        <f>laptop_prices3[[#This Row],[Storage Raw Value]]/ScoreCard!$J$3*ScoreCard!$J$5</f>
        <v>4</v>
      </c>
    </row>
    <row r="2652" spans="2:21" x14ac:dyDescent="0.2">
      <c r="B2652" s="4" cm="1">
        <f t="array" ref="B2652">SUM(laptop_prices3[[#This Row],[RAM Comp]:[Weight Comp]]+laptop_prices3[[#This Row],[Storage Comp]])</f>
        <v>26.620372969997248</v>
      </c>
      <c r="C2652">
        <v>2650</v>
      </c>
      <c r="D2652" t="s">
        <v>23</v>
      </c>
      <c r="E2652" t="s">
        <v>31</v>
      </c>
      <c r="F2652">
        <v>32</v>
      </c>
      <c r="G2652" t="s">
        <v>19</v>
      </c>
      <c r="H2652" t="s">
        <v>44</v>
      </c>
      <c r="I2652">
        <v>15.6</v>
      </c>
      <c r="J2652" t="s">
        <v>15</v>
      </c>
      <c r="K2652">
        <v>4.3</v>
      </c>
      <c r="L2652">
        <v>1.21</v>
      </c>
      <c r="M2652" t="s">
        <v>16</v>
      </c>
      <c r="N2652">
        <v>1224.69</v>
      </c>
      <c r="O2652" s="5">
        <f>(ScoreCard!$E$3-laptop_prices3[[#This Row],[Price ($)]])/ScoreCard!$E$3*ScoreCard!$E$5</f>
        <v>4.4334272771348306</v>
      </c>
      <c r="P2652" s="5">
        <f>laptop_prices3[[#This Row],[RAM (GB)]]/ScoreCard!$F$3*ScoreCard!$F$5</f>
        <v>3.5</v>
      </c>
      <c r="Q2652" s="5">
        <f>laptop_prices3[[#This Row],[Screen Size (inch)]]/ScoreCard!$G$3*ScoreCard!$G$5</f>
        <v>1.8034682080924855</v>
      </c>
      <c r="R2652" s="5">
        <f>laptop_prices3[[#This Row],[Battery Life (hours)]]/ScoreCard!$H$3*ScoreCard!$H$5</f>
        <v>2.5083333333333333</v>
      </c>
      <c r="S2652" s="5">
        <f>ScoreCard!$I$3-laptop_prices3[[#This Row],[Weight (kg)]]/ScoreCard!$I$3*ScoreCard!$I$5</f>
        <v>2.8085714285714287</v>
      </c>
      <c r="T2652" s="6" cm="1">
        <f t="array" ref="T2652">_xlfn.IFS(laptop_prices3[[#This Row],[Storage]]="512GB SSD", 512, laptop_prices3[[#This Row],[Storage]] = "1TB SSD", 1000, laptop_prices3[[#This Row],[Storage]] = "2TB SSD", 2000, laptop_prices3[[#This Row],[Storage]]= "256GB SSD", 256, laptop_prices3[[#This Row],[Storage]] = "1TB HDD", 1000*0.7)</f>
        <v>1000</v>
      </c>
      <c r="U2652" s="5">
        <f>laptop_prices3[[#This Row],[Storage Raw Value]]/ScoreCard!$J$3*ScoreCard!$J$5</f>
        <v>4</v>
      </c>
    </row>
    <row r="2653" spans="2:21" x14ac:dyDescent="0.2">
      <c r="B2653" s="4" cm="1">
        <f t="array" ref="B2653">SUM(laptop_prices3[[#This Row],[RAM Comp]:[Weight Comp]]+laptop_prices3[[#This Row],[Storage Comp]])</f>
        <v>43.442619047619047</v>
      </c>
      <c r="C2653">
        <v>2651</v>
      </c>
      <c r="D2653" t="s">
        <v>36</v>
      </c>
      <c r="E2653" t="s">
        <v>31</v>
      </c>
      <c r="F2653">
        <v>32</v>
      </c>
      <c r="G2653" t="s">
        <v>25</v>
      </c>
      <c r="H2653" t="s">
        <v>26</v>
      </c>
      <c r="I2653">
        <v>17.3</v>
      </c>
      <c r="J2653" t="s">
        <v>21</v>
      </c>
      <c r="K2653">
        <v>5.5</v>
      </c>
      <c r="L2653">
        <v>1.34</v>
      </c>
      <c r="M2653" t="s">
        <v>22</v>
      </c>
      <c r="N2653">
        <v>1368.59</v>
      </c>
      <c r="O2653" s="5">
        <f>(ScoreCard!$E$3-laptop_prices3[[#This Row],[Price ($)]])/ScoreCard!$E$3*ScoreCard!$E$5</f>
        <v>4.3668554795204981</v>
      </c>
      <c r="P2653" s="5">
        <f>laptop_prices3[[#This Row],[RAM (GB)]]/ScoreCard!$F$3*ScoreCard!$F$5</f>
        <v>3.5</v>
      </c>
      <c r="Q2653" s="5">
        <f>laptop_prices3[[#This Row],[Screen Size (inch)]]/ScoreCard!$G$3*ScoreCard!$G$5</f>
        <v>2</v>
      </c>
      <c r="R2653" s="5">
        <f>laptop_prices3[[#This Row],[Battery Life (hours)]]/ScoreCard!$H$3*ScoreCard!$H$5</f>
        <v>3.208333333333333</v>
      </c>
      <c r="S2653" s="5">
        <f>ScoreCard!$I$3-laptop_prices3[[#This Row],[Weight (kg)]]/ScoreCard!$I$3*ScoreCard!$I$5</f>
        <v>2.734285714285714</v>
      </c>
      <c r="T2653" s="6" cm="1">
        <f t="array" ref="T2653">_xlfn.IFS(laptop_prices3[[#This Row],[Storage]]="512GB SSD", 512, laptop_prices3[[#This Row],[Storage]] = "1TB SSD", 1000, laptop_prices3[[#This Row],[Storage]] = "2TB SSD", 2000, laptop_prices3[[#This Row],[Storage]]= "256GB SSD", 256, laptop_prices3[[#This Row],[Storage]] = "1TB HDD", 1000*0.7)</f>
        <v>2000</v>
      </c>
      <c r="U2653" s="5">
        <f>laptop_prices3[[#This Row],[Storage Raw Value]]/ScoreCard!$J$3*ScoreCard!$J$5</f>
        <v>8</v>
      </c>
    </row>
    <row r="2654" spans="2:21" x14ac:dyDescent="0.2">
      <c r="B2654" s="4" cm="1">
        <f t="array" ref="B2654">SUM(laptop_prices3[[#This Row],[RAM Comp]:[Weight Comp]]+laptop_prices3[[#This Row],[Storage Comp]])</f>
        <v>18.987810349573358</v>
      </c>
      <c r="C2654">
        <v>2652</v>
      </c>
      <c r="D2654" t="s">
        <v>45</v>
      </c>
      <c r="E2654" t="s">
        <v>48</v>
      </c>
      <c r="F2654">
        <v>8</v>
      </c>
      <c r="G2654" t="s">
        <v>42</v>
      </c>
      <c r="H2654" t="s">
        <v>32</v>
      </c>
      <c r="I2654">
        <v>13.3</v>
      </c>
      <c r="J2654" t="s">
        <v>43</v>
      </c>
      <c r="K2654">
        <v>4.4000000000000004</v>
      </c>
      <c r="L2654">
        <v>1.21</v>
      </c>
      <c r="M2654" t="s">
        <v>22</v>
      </c>
      <c r="N2654">
        <v>1079.8599999999999</v>
      </c>
      <c r="O2654" s="5">
        <f>(ScoreCard!$E$3-laptop_prices3[[#This Row],[Price ($)]])/ScoreCard!$E$3*ScoreCard!$E$5</f>
        <v>4.5004293163876721</v>
      </c>
      <c r="P2654" s="5">
        <f>laptop_prices3[[#This Row],[RAM (GB)]]/ScoreCard!$F$3*ScoreCard!$F$5</f>
        <v>0.875</v>
      </c>
      <c r="Q2654" s="5">
        <f>laptop_prices3[[#This Row],[Screen Size (inch)]]/ScoreCard!$G$3*ScoreCard!$G$5</f>
        <v>1.5375722543352601</v>
      </c>
      <c r="R2654" s="5">
        <f>laptop_prices3[[#This Row],[Battery Life (hours)]]/ScoreCard!$H$3*ScoreCard!$H$5</f>
        <v>2.5666666666666669</v>
      </c>
      <c r="S2654" s="5">
        <f>ScoreCard!$I$3-laptop_prices3[[#This Row],[Weight (kg)]]/ScoreCard!$I$3*ScoreCard!$I$5</f>
        <v>2.8085714285714287</v>
      </c>
      <c r="T2654" s="6" cm="1">
        <f t="array" ref="T2654">_xlfn.IFS(laptop_prices3[[#This Row],[Storage]]="512GB SSD", 512, laptop_prices3[[#This Row],[Storage]] = "1TB SSD", 1000, laptop_prices3[[#This Row],[Storage]] = "2TB SSD", 2000, laptop_prices3[[#This Row],[Storage]]= "256GB SSD", 256, laptop_prices3[[#This Row],[Storage]] = "1TB HDD", 1000*0.7)</f>
        <v>700</v>
      </c>
      <c r="U2654" s="5">
        <f>laptop_prices3[[#This Row],[Storage Raw Value]]/ScoreCard!$J$3*ScoreCard!$J$5</f>
        <v>2.8</v>
      </c>
    </row>
    <row r="2655" spans="2:21" x14ac:dyDescent="0.2">
      <c r="B2655" s="4" cm="1">
        <f t="array" ref="B2655">SUM(laptop_prices3[[#This Row],[RAM Comp]:[Weight Comp]]+laptop_prices3[[#This Row],[Storage Comp]])</f>
        <v>12.020880952380953</v>
      </c>
      <c r="C2655">
        <v>2653</v>
      </c>
      <c r="D2655" t="s">
        <v>33</v>
      </c>
      <c r="E2655" t="s">
        <v>24</v>
      </c>
      <c r="F2655">
        <v>4</v>
      </c>
      <c r="G2655" t="s">
        <v>29</v>
      </c>
      <c r="H2655" t="s">
        <v>14</v>
      </c>
      <c r="I2655">
        <v>17.3</v>
      </c>
      <c r="J2655" t="s">
        <v>15</v>
      </c>
      <c r="K2655">
        <v>4.7</v>
      </c>
      <c r="L2655">
        <v>1.32</v>
      </c>
      <c r="M2655" t="s">
        <v>22</v>
      </c>
      <c r="N2655">
        <v>1191.94</v>
      </c>
      <c r="O2655" s="5">
        <f>(ScoreCard!$E$3-laptop_prices3[[#This Row],[Price ($)]])/ScoreCard!$E$3*ScoreCard!$E$5</f>
        <v>4.448578259566168</v>
      </c>
      <c r="P2655" s="5">
        <f>laptop_prices3[[#This Row],[RAM (GB)]]/ScoreCard!$F$3*ScoreCard!$F$5</f>
        <v>0.4375</v>
      </c>
      <c r="Q2655" s="5">
        <f>laptop_prices3[[#This Row],[Screen Size (inch)]]/ScoreCard!$G$3*ScoreCard!$G$5</f>
        <v>2</v>
      </c>
      <c r="R2655" s="5">
        <f>laptop_prices3[[#This Row],[Battery Life (hours)]]/ScoreCard!$H$3*ScoreCard!$H$5</f>
        <v>2.7416666666666667</v>
      </c>
      <c r="S2655" s="5">
        <f>ScoreCard!$I$3-laptop_prices3[[#This Row],[Weight (kg)]]/ScoreCard!$I$3*ScoreCard!$I$5</f>
        <v>2.7457142857142856</v>
      </c>
      <c r="T2655" s="6" cm="1">
        <f t="array" ref="T2655">_xlfn.IFS(laptop_prices3[[#This Row],[Storage]]="512GB SSD", 512, laptop_prices3[[#This Row],[Storage]] = "1TB SSD", 1000, laptop_prices3[[#This Row],[Storage]] = "2TB SSD", 2000, laptop_prices3[[#This Row],[Storage]]= "256GB SSD", 256, laptop_prices3[[#This Row],[Storage]] = "1TB HDD", 1000*0.7)</f>
        <v>256</v>
      </c>
      <c r="U2655" s="5">
        <f>laptop_prices3[[#This Row],[Storage Raw Value]]/ScoreCard!$J$3*ScoreCard!$J$5</f>
        <v>1.024</v>
      </c>
    </row>
    <row r="2656" spans="2:21" x14ac:dyDescent="0.2">
      <c r="B2656" s="4" cm="1">
        <f t="array" ref="B2656">SUM(laptop_prices3[[#This Row],[RAM Comp]:[Weight Comp]]+laptop_prices3[[#This Row],[Storage Comp]])</f>
        <v>11.147920589044867</v>
      </c>
      <c r="C2656">
        <v>2654</v>
      </c>
      <c r="D2656" t="s">
        <v>11</v>
      </c>
      <c r="E2656" t="s">
        <v>24</v>
      </c>
      <c r="F2656">
        <v>4</v>
      </c>
      <c r="G2656" t="s">
        <v>29</v>
      </c>
      <c r="H2656" t="s">
        <v>14</v>
      </c>
      <c r="I2656">
        <v>15.6</v>
      </c>
      <c r="J2656" t="s">
        <v>27</v>
      </c>
      <c r="K2656">
        <v>5</v>
      </c>
      <c r="L2656">
        <v>2.81</v>
      </c>
      <c r="M2656" t="s">
        <v>16</v>
      </c>
      <c r="N2656">
        <v>2389.62</v>
      </c>
      <c r="O2656" s="5">
        <f>(ScoreCard!$E$3-laptop_prices3[[#This Row],[Price ($)]])/ScoreCard!$E$3*ScoreCard!$E$5</f>
        <v>3.8945010492344467</v>
      </c>
      <c r="P2656" s="5">
        <f>laptop_prices3[[#This Row],[RAM (GB)]]/ScoreCard!$F$3*ScoreCard!$F$5</f>
        <v>0.4375</v>
      </c>
      <c r="Q2656" s="5">
        <f>laptop_prices3[[#This Row],[Screen Size (inch)]]/ScoreCard!$G$3*ScoreCard!$G$5</f>
        <v>1.8034682080924855</v>
      </c>
      <c r="R2656" s="5">
        <f>laptop_prices3[[#This Row],[Battery Life (hours)]]/ScoreCard!$H$3*ScoreCard!$H$5</f>
        <v>2.916666666666667</v>
      </c>
      <c r="S2656" s="5">
        <f>ScoreCard!$I$3-laptop_prices3[[#This Row],[Weight (kg)]]/ScoreCard!$I$3*ScoreCard!$I$5</f>
        <v>1.8942857142857144</v>
      </c>
      <c r="T2656" s="6" cm="1">
        <f t="array" ref="T2656">_xlfn.IFS(laptop_prices3[[#This Row],[Storage]]="512GB SSD", 512, laptop_prices3[[#This Row],[Storage]] = "1TB SSD", 1000, laptop_prices3[[#This Row],[Storage]] = "2TB SSD", 2000, laptop_prices3[[#This Row],[Storage]]= "256GB SSD", 256, laptop_prices3[[#This Row],[Storage]] = "1TB HDD", 1000*0.7)</f>
        <v>256</v>
      </c>
      <c r="U2656" s="5">
        <f>laptop_prices3[[#This Row],[Storage Raw Value]]/ScoreCard!$J$3*ScoreCard!$J$5</f>
        <v>1.024</v>
      </c>
    </row>
    <row r="2657" spans="2:21" x14ac:dyDescent="0.2">
      <c r="B2657" s="4" cm="1">
        <f t="array" ref="B2657">SUM(laptop_prices3[[#This Row],[RAM Comp]:[Weight Comp]]+laptop_prices3[[#This Row],[Storage Comp]])</f>
        <v>21.686449490778973</v>
      </c>
      <c r="C2657">
        <v>2655</v>
      </c>
      <c r="D2657" t="s">
        <v>11</v>
      </c>
      <c r="E2657" t="s">
        <v>37</v>
      </c>
      <c r="F2657">
        <v>64</v>
      </c>
      <c r="G2657" t="s">
        <v>13</v>
      </c>
      <c r="H2657" t="s">
        <v>14</v>
      </c>
      <c r="I2657">
        <v>14</v>
      </c>
      <c r="J2657" t="s">
        <v>43</v>
      </c>
      <c r="K2657">
        <v>4.7</v>
      </c>
      <c r="L2657">
        <v>2.39</v>
      </c>
      <c r="M2657" t="s">
        <v>46</v>
      </c>
      <c r="N2657">
        <v>5947.14</v>
      </c>
      <c r="O2657" s="5">
        <f>(ScoreCard!$E$3-laptop_prices3[[#This Row],[Price ($)]])/ScoreCard!$E$3*ScoreCard!$E$5</f>
        <v>2.248701873077791</v>
      </c>
      <c r="P2657" s="5">
        <f>laptop_prices3[[#This Row],[RAM (GB)]]/ScoreCard!$F$3*ScoreCard!$F$5</f>
        <v>7</v>
      </c>
      <c r="Q2657" s="5">
        <f>laptop_prices3[[#This Row],[Screen Size (inch)]]/ScoreCard!$G$3*ScoreCard!$G$5</f>
        <v>1.6184971098265895</v>
      </c>
      <c r="R2657" s="5">
        <f>laptop_prices3[[#This Row],[Battery Life (hours)]]/ScoreCard!$H$3*ScoreCard!$H$5</f>
        <v>2.7416666666666667</v>
      </c>
      <c r="S2657" s="5">
        <f>ScoreCard!$I$3-laptop_prices3[[#This Row],[Weight (kg)]]/ScoreCard!$I$3*ScoreCard!$I$5</f>
        <v>2.1342857142857143</v>
      </c>
      <c r="T2657" s="6" cm="1">
        <f t="array" ref="T2657">_xlfn.IFS(laptop_prices3[[#This Row],[Storage]]="512GB SSD", 512, laptop_prices3[[#This Row],[Storage]] = "1TB SSD", 1000, laptop_prices3[[#This Row],[Storage]] = "2TB SSD", 2000, laptop_prices3[[#This Row],[Storage]]= "256GB SSD", 256, laptop_prices3[[#This Row],[Storage]] = "1TB HDD", 1000*0.7)</f>
        <v>512</v>
      </c>
      <c r="U2657" s="5">
        <f>laptop_prices3[[#This Row],[Storage Raw Value]]/ScoreCard!$J$3*ScoreCard!$J$5</f>
        <v>2.048</v>
      </c>
    </row>
    <row r="2658" spans="2:21" x14ac:dyDescent="0.2">
      <c r="B2658" s="4" cm="1">
        <f t="array" ref="B2658">SUM(laptop_prices3[[#This Row],[RAM Comp]:[Weight Comp]]+laptop_prices3[[#This Row],[Storage Comp]])</f>
        <v>40.107306633636114</v>
      </c>
      <c r="C2658">
        <v>2656</v>
      </c>
      <c r="D2658" t="s">
        <v>33</v>
      </c>
      <c r="E2658" t="s">
        <v>24</v>
      </c>
      <c r="F2658">
        <v>8</v>
      </c>
      <c r="G2658" t="s">
        <v>25</v>
      </c>
      <c r="H2658" t="s">
        <v>14</v>
      </c>
      <c r="I2658">
        <v>14</v>
      </c>
      <c r="J2658" t="s">
        <v>27</v>
      </c>
      <c r="K2658">
        <v>6.2</v>
      </c>
      <c r="L2658">
        <v>2.63</v>
      </c>
      <c r="M2658" t="s">
        <v>22</v>
      </c>
      <c r="N2658">
        <v>1683.7</v>
      </c>
      <c r="O2658" s="5">
        <f>(ScoreCard!$E$3-laptop_prices3[[#This Row],[Price ($)]])/ScoreCard!$E$3*ScoreCard!$E$5</f>
        <v>4.2210775841330586</v>
      </c>
      <c r="P2658" s="5">
        <f>laptop_prices3[[#This Row],[RAM (GB)]]/ScoreCard!$F$3*ScoreCard!$F$5</f>
        <v>0.875</v>
      </c>
      <c r="Q2658" s="5">
        <f>laptop_prices3[[#This Row],[Screen Size (inch)]]/ScoreCard!$G$3*ScoreCard!$G$5</f>
        <v>1.6184971098265895</v>
      </c>
      <c r="R2658" s="5">
        <f>laptop_prices3[[#This Row],[Battery Life (hours)]]/ScoreCard!$H$3*ScoreCard!$H$5</f>
        <v>3.6166666666666671</v>
      </c>
      <c r="S2658" s="5">
        <f>ScoreCard!$I$3-laptop_prices3[[#This Row],[Weight (kg)]]/ScoreCard!$I$3*ScoreCard!$I$5</f>
        <v>1.9971428571428571</v>
      </c>
      <c r="T2658" s="6" cm="1">
        <f t="array" ref="T2658">_xlfn.IFS(laptop_prices3[[#This Row],[Storage]]="512GB SSD", 512, laptop_prices3[[#This Row],[Storage]] = "1TB SSD", 1000, laptop_prices3[[#This Row],[Storage]] = "2TB SSD", 2000, laptop_prices3[[#This Row],[Storage]]= "256GB SSD", 256, laptop_prices3[[#This Row],[Storage]] = "1TB HDD", 1000*0.7)</f>
        <v>2000</v>
      </c>
      <c r="U2658" s="5">
        <f>laptop_prices3[[#This Row],[Storage Raw Value]]/ScoreCard!$J$3*ScoreCard!$J$5</f>
        <v>8</v>
      </c>
    </row>
    <row r="2659" spans="2:21" x14ac:dyDescent="0.2">
      <c r="B2659" s="4" cm="1">
        <f t="array" ref="B2659">SUM(laptop_prices3[[#This Row],[RAM Comp]:[Weight Comp]]+laptop_prices3[[#This Row],[Storage Comp]])</f>
        <v>15.645353839801817</v>
      </c>
      <c r="C2659">
        <v>2657</v>
      </c>
      <c r="D2659" t="s">
        <v>11</v>
      </c>
      <c r="E2659" t="s">
        <v>24</v>
      </c>
      <c r="F2659">
        <v>4</v>
      </c>
      <c r="G2659" t="s">
        <v>29</v>
      </c>
      <c r="H2659" t="s">
        <v>26</v>
      </c>
      <c r="I2659">
        <v>16</v>
      </c>
      <c r="J2659" t="s">
        <v>27</v>
      </c>
      <c r="K2659">
        <v>11.7</v>
      </c>
      <c r="L2659">
        <v>1.86</v>
      </c>
      <c r="M2659" t="s">
        <v>46</v>
      </c>
      <c r="N2659">
        <v>2405.5</v>
      </c>
      <c r="O2659" s="5">
        <f>(ScoreCard!$E$3-laptop_prices3[[#This Row],[Price ($)]])/ScoreCard!$E$3*ScoreCard!$E$5</f>
        <v>3.8871545576005655</v>
      </c>
      <c r="P2659" s="5">
        <f>laptop_prices3[[#This Row],[RAM (GB)]]/ScoreCard!$F$3*ScoreCard!$F$5</f>
        <v>0.4375</v>
      </c>
      <c r="Q2659" s="5">
        <f>laptop_prices3[[#This Row],[Screen Size (inch)]]/ScoreCard!$G$3*ScoreCard!$G$5</f>
        <v>1.8497109826589595</v>
      </c>
      <c r="R2659" s="5">
        <f>laptop_prices3[[#This Row],[Battery Life (hours)]]/ScoreCard!$H$3*ScoreCard!$H$5</f>
        <v>6.8250000000000002</v>
      </c>
      <c r="S2659" s="5">
        <f>ScoreCard!$I$3-laptop_prices3[[#This Row],[Weight (kg)]]/ScoreCard!$I$3*ScoreCard!$I$5</f>
        <v>2.4371428571428568</v>
      </c>
      <c r="T2659" s="6" cm="1">
        <f t="array" ref="T2659">_xlfn.IFS(laptop_prices3[[#This Row],[Storage]]="512GB SSD", 512, laptop_prices3[[#This Row],[Storage]] = "1TB SSD", 1000, laptop_prices3[[#This Row],[Storage]] = "2TB SSD", 2000, laptop_prices3[[#This Row],[Storage]]= "256GB SSD", 256, laptop_prices3[[#This Row],[Storage]] = "1TB HDD", 1000*0.7)</f>
        <v>256</v>
      </c>
      <c r="U2659" s="5">
        <f>laptop_prices3[[#This Row],[Storage Raw Value]]/ScoreCard!$J$3*ScoreCard!$J$5</f>
        <v>1.024</v>
      </c>
    </row>
    <row r="2660" spans="2:21" x14ac:dyDescent="0.2">
      <c r="B2660" s="4" cm="1">
        <f t="array" ref="B2660">SUM(laptop_prices3[[#This Row],[RAM Comp]:[Weight Comp]]+laptop_prices3[[#This Row],[Storage Comp]])</f>
        <v>17.548572254335259</v>
      </c>
      <c r="C2660">
        <v>2658</v>
      </c>
      <c r="D2660" t="s">
        <v>38</v>
      </c>
      <c r="E2660" t="s">
        <v>18</v>
      </c>
      <c r="F2660">
        <v>32</v>
      </c>
      <c r="G2660" t="s">
        <v>29</v>
      </c>
      <c r="H2660" t="s">
        <v>26</v>
      </c>
      <c r="I2660">
        <v>13.3</v>
      </c>
      <c r="J2660" t="s">
        <v>15</v>
      </c>
      <c r="K2660">
        <v>11.1</v>
      </c>
      <c r="L2660">
        <v>2.73</v>
      </c>
      <c r="M2660" t="s">
        <v>30</v>
      </c>
      <c r="N2660">
        <v>2525.91</v>
      </c>
      <c r="O2660" s="5">
        <f>(ScoreCard!$E$3-laptop_prices3[[#This Row],[Price ($)]])/ScoreCard!$E$3*ScoreCard!$E$5</f>
        <v>3.8314498310491976</v>
      </c>
      <c r="P2660" s="5">
        <f>laptop_prices3[[#This Row],[RAM (GB)]]/ScoreCard!$F$3*ScoreCard!$F$5</f>
        <v>3.5</v>
      </c>
      <c r="Q2660" s="5">
        <f>laptop_prices3[[#This Row],[Screen Size (inch)]]/ScoreCard!$G$3*ScoreCard!$G$5</f>
        <v>1.5375722543352601</v>
      </c>
      <c r="R2660" s="5">
        <f>laptop_prices3[[#This Row],[Battery Life (hours)]]/ScoreCard!$H$3*ScoreCard!$H$5</f>
        <v>6.4749999999999996</v>
      </c>
      <c r="S2660" s="5">
        <f>ScoreCard!$I$3-laptop_prices3[[#This Row],[Weight (kg)]]/ScoreCard!$I$3*ScoreCard!$I$5</f>
        <v>1.94</v>
      </c>
      <c r="T2660" s="6" cm="1">
        <f t="array" ref="T2660">_xlfn.IFS(laptop_prices3[[#This Row],[Storage]]="512GB SSD", 512, laptop_prices3[[#This Row],[Storage]] = "1TB SSD", 1000, laptop_prices3[[#This Row],[Storage]] = "2TB SSD", 2000, laptop_prices3[[#This Row],[Storage]]= "256GB SSD", 256, laptop_prices3[[#This Row],[Storage]] = "1TB HDD", 1000*0.7)</f>
        <v>256</v>
      </c>
      <c r="U2660" s="5">
        <f>laptop_prices3[[#This Row],[Storage Raw Value]]/ScoreCard!$J$3*ScoreCard!$J$5</f>
        <v>1.024</v>
      </c>
    </row>
    <row r="2661" spans="2:21" x14ac:dyDescent="0.2">
      <c r="B2661" s="4" cm="1">
        <f t="array" ref="B2661">SUM(laptop_prices3[[#This Row],[RAM Comp]:[Weight Comp]]+laptop_prices3[[#This Row],[Storage Comp]])</f>
        <v>18.223277731902009</v>
      </c>
      <c r="C2661">
        <v>2659</v>
      </c>
      <c r="D2661" t="s">
        <v>36</v>
      </c>
      <c r="E2661" t="s">
        <v>31</v>
      </c>
      <c r="F2661">
        <v>32</v>
      </c>
      <c r="G2661" t="s">
        <v>29</v>
      </c>
      <c r="H2661" t="s">
        <v>35</v>
      </c>
      <c r="I2661">
        <v>15.6</v>
      </c>
      <c r="J2661" t="s">
        <v>21</v>
      </c>
      <c r="K2661">
        <v>10.4</v>
      </c>
      <c r="L2661">
        <v>1.3</v>
      </c>
      <c r="M2661" t="s">
        <v>30</v>
      </c>
      <c r="N2661">
        <v>1199.45</v>
      </c>
      <c r="O2661" s="5">
        <f>(ScoreCard!$E$3-laptop_prices3[[#This Row],[Price ($)]])/ScoreCard!$E$3*ScoreCard!$E$5</f>
        <v>4.4451039426788599</v>
      </c>
      <c r="P2661" s="5">
        <f>laptop_prices3[[#This Row],[RAM (GB)]]/ScoreCard!$F$3*ScoreCard!$F$5</f>
        <v>3.5</v>
      </c>
      <c r="Q2661" s="5">
        <f>laptop_prices3[[#This Row],[Screen Size (inch)]]/ScoreCard!$G$3*ScoreCard!$G$5</f>
        <v>1.8034682080924855</v>
      </c>
      <c r="R2661" s="5">
        <f>laptop_prices3[[#This Row],[Battery Life (hours)]]/ScoreCard!$H$3*ScoreCard!$H$5</f>
        <v>6.0666666666666664</v>
      </c>
      <c r="S2661" s="5">
        <f>ScoreCard!$I$3-laptop_prices3[[#This Row],[Weight (kg)]]/ScoreCard!$I$3*ScoreCard!$I$5</f>
        <v>2.7571428571428571</v>
      </c>
      <c r="T2661" s="6" cm="1">
        <f t="array" ref="T2661">_xlfn.IFS(laptop_prices3[[#This Row],[Storage]]="512GB SSD", 512, laptop_prices3[[#This Row],[Storage]] = "1TB SSD", 1000, laptop_prices3[[#This Row],[Storage]] = "2TB SSD", 2000, laptop_prices3[[#This Row],[Storage]]= "256GB SSD", 256, laptop_prices3[[#This Row],[Storage]] = "1TB HDD", 1000*0.7)</f>
        <v>256</v>
      </c>
      <c r="U2661" s="5">
        <f>laptop_prices3[[#This Row],[Storage Raw Value]]/ScoreCard!$J$3*ScoreCard!$J$5</f>
        <v>1.024</v>
      </c>
    </row>
    <row r="2662" spans="2:21" x14ac:dyDescent="0.2">
      <c r="B2662" s="4" cm="1">
        <f t="array" ref="B2662">SUM(laptop_prices3[[#This Row],[RAM Comp]:[Weight Comp]]+laptop_prices3[[#This Row],[Storage Comp]])</f>
        <v>12.1140209193504</v>
      </c>
      <c r="C2662">
        <v>2660</v>
      </c>
      <c r="D2662" t="s">
        <v>17</v>
      </c>
      <c r="E2662" t="s">
        <v>18</v>
      </c>
      <c r="F2662">
        <v>8</v>
      </c>
      <c r="G2662" t="s">
        <v>29</v>
      </c>
      <c r="H2662" t="s">
        <v>32</v>
      </c>
      <c r="I2662">
        <v>14</v>
      </c>
      <c r="J2662" t="s">
        <v>21</v>
      </c>
      <c r="K2662">
        <v>5.9</v>
      </c>
      <c r="L2662">
        <v>2.48</v>
      </c>
      <c r="M2662" t="s">
        <v>16</v>
      </c>
      <c r="N2662">
        <v>1442.43</v>
      </c>
      <c r="O2662" s="5">
        <f>(ScoreCard!$E$3-laptop_prices3[[#This Row],[Price ($)]])/ScoreCard!$E$3*ScoreCard!$E$5</f>
        <v>4.3326952186737824</v>
      </c>
      <c r="P2662" s="5">
        <f>laptop_prices3[[#This Row],[RAM (GB)]]/ScoreCard!$F$3*ScoreCard!$F$5</f>
        <v>0.875</v>
      </c>
      <c r="Q2662" s="5">
        <f>laptop_prices3[[#This Row],[Screen Size (inch)]]/ScoreCard!$G$3*ScoreCard!$G$5</f>
        <v>1.6184971098265895</v>
      </c>
      <c r="R2662" s="5">
        <f>laptop_prices3[[#This Row],[Battery Life (hours)]]/ScoreCard!$H$3*ScoreCard!$H$5</f>
        <v>3.4416666666666669</v>
      </c>
      <c r="S2662" s="5">
        <f>ScoreCard!$I$3-laptop_prices3[[#This Row],[Weight (kg)]]/ScoreCard!$I$3*ScoreCard!$I$5</f>
        <v>2.0828571428571427</v>
      </c>
      <c r="T2662" s="6" cm="1">
        <f t="array" ref="T2662">_xlfn.IFS(laptop_prices3[[#This Row],[Storage]]="512GB SSD", 512, laptop_prices3[[#This Row],[Storage]] = "1TB SSD", 1000, laptop_prices3[[#This Row],[Storage]] = "2TB SSD", 2000, laptop_prices3[[#This Row],[Storage]]= "256GB SSD", 256, laptop_prices3[[#This Row],[Storage]] = "1TB HDD", 1000*0.7)</f>
        <v>256</v>
      </c>
      <c r="U2662" s="5">
        <f>laptop_prices3[[#This Row],[Storage Raw Value]]/ScoreCard!$J$3*ScoreCard!$J$5</f>
        <v>1.024</v>
      </c>
    </row>
    <row r="2663" spans="2:21" x14ac:dyDescent="0.2">
      <c r="B2663" s="4" cm="1">
        <f t="array" ref="B2663">SUM(laptop_prices3[[#This Row],[RAM Comp]:[Weight Comp]]+laptop_prices3[[#This Row],[Storage Comp]])</f>
        <v>33.137515827140106</v>
      </c>
      <c r="C2663">
        <v>2661</v>
      </c>
      <c r="D2663" t="s">
        <v>33</v>
      </c>
      <c r="E2663" t="s">
        <v>37</v>
      </c>
      <c r="F2663">
        <v>64</v>
      </c>
      <c r="G2663" t="s">
        <v>19</v>
      </c>
      <c r="H2663" t="s">
        <v>44</v>
      </c>
      <c r="I2663">
        <v>15.6</v>
      </c>
      <c r="J2663" t="s">
        <v>43</v>
      </c>
      <c r="K2663">
        <v>11.5</v>
      </c>
      <c r="L2663">
        <v>3.28</v>
      </c>
      <c r="M2663" t="s">
        <v>30</v>
      </c>
      <c r="N2663">
        <v>2929.77</v>
      </c>
      <c r="O2663" s="5">
        <f>(ScoreCard!$E$3-laptop_prices3[[#This Row],[Price ($)]])/ScoreCard!$E$3*ScoreCard!$E$5</f>
        <v>3.6446139298363782</v>
      </c>
      <c r="P2663" s="5">
        <f>laptop_prices3[[#This Row],[RAM (GB)]]/ScoreCard!$F$3*ScoreCard!$F$5</f>
        <v>7</v>
      </c>
      <c r="Q2663" s="5">
        <f>laptop_prices3[[#This Row],[Screen Size (inch)]]/ScoreCard!$G$3*ScoreCard!$G$5</f>
        <v>1.8034682080924855</v>
      </c>
      <c r="R2663" s="5">
        <f>laptop_prices3[[#This Row],[Battery Life (hours)]]/ScoreCard!$H$3*ScoreCard!$H$5</f>
        <v>6.7083333333333339</v>
      </c>
      <c r="S2663" s="5">
        <f>ScoreCard!$I$3-laptop_prices3[[#This Row],[Weight (kg)]]/ScoreCard!$I$3*ScoreCard!$I$5</f>
        <v>1.6257142857142859</v>
      </c>
      <c r="T2663" s="6" cm="1">
        <f t="array" ref="T2663">_xlfn.IFS(laptop_prices3[[#This Row],[Storage]]="512GB SSD", 512, laptop_prices3[[#This Row],[Storage]] = "1TB SSD", 1000, laptop_prices3[[#This Row],[Storage]] = "2TB SSD", 2000, laptop_prices3[[#This Row],[Storage]]= "256GB SSD", 256, laptop_prices3[[#This Row],[Storage]] = "1TB HDD", 1000*0.7)</f>
        <v>1000</v>
      </c>
      <c r="U2663" s="5">
        <f>laptop_prices3[[#This Row],[Storage Raw Value]]/ScoreCard!$J$3*ScoreCard!$J$5</f>
        <v>4</v>
      </c>
    </row>
    <row r="2664" spans="2:21" x14ac:dyDescent="0.2">
      <c r="B2664" s="4" cm="1">
        <f t="array" ref="B2664">SUM(laptop_prices3[[#This Row],[RAM Comp]:[Weight Comp]]+laptop_prices3[[#This Row],[Storage Comp]])</f>
        <v>12.018306633636112</v>
      </c>
      <c r="C2664">
        <v>2662</v>
      </c>
      <c r="D2664" t="s">
        <v>36</v>
      </c>
      <c r="E2664" t="s">
        <v>41</v>
      </c>
      <c r="F2664">
        <v>16</v>
      </c>
      <c r="G2664" t="s">
        <v>29</v>
      </c>
      <c r="H2664" t="s">
        <v>40</v>
      </c>
      <c r="I2664">
        <v>14</v>
      </c>
      <c r="J2664" t="s">
        <v>21</v>
      </c>
      <c r="K2664">
        <v>5</v>
      </c>
      <c r="L2664">
        <v>3.26</v>
      </c>
      <c r="M2664" t="s">
        <v>22</v>
      </c>
      <c r="N2664">
        <v>1701.42</v>
      </c>
      <c r="O2664" s="5">
        <f>(ScoreCard!$E$3-laptop_prices3[[#This Row],[Price ($)]])/ScoreCard!$E$3*ScoreCard!$E$5</f>
        <v>4.2128798617305154</v>
      </c>
      <c r="P2664" s="5">
        <f>laptop_prices3[[#This Row],[RAM (GB)]]/ScoreCard!$F$3*ScoreCard!$F$5</f>
        <v>1.75</v>
      </c>
      <c r="Q2664" s="5">
        <f>laptop_prices3[[#This Row],[Screen Size (inch)]]/ScoreCard!$G$3*ScoreCard!$G$5</f>
        <v>1.6184971098265895</v>
      </c>
      <c r="R2664" s="5">
        <f>laptop_prices3[[#This Row],[Battery Life (hours)]]/ScoreCard!$H$3*ScoreCard!$H$5</f>
        <v>2.916666666666667</v>
      </c>
      <c r="S2664" s="5">
        <f>ScoreCard!$I$3-laptop_prices3[[#This Row],[Weight (kg)]]/ScoreCard!$I$3*ScoreCard!$I$5</f>
        <v>1.6371428571428572</v>
      </c>
      <c r="T2664" s="6" cm="1">
        <f t="array" ref="T2664">_xlfn.IFS(laptop_prices3[[#This Row],[Storage]]="512GB SSD", 512, laptop_prices3[[#This Row],[Storage]] = "1TB SSD", 1000, laptop_prices3[[#This Row],[Storage]] = "2TB SSD", 2000, laptop_prices3[[#This Row],[Storage]]= "256GB SSD", 256, laptop_prices3[[#This Row],[Storage]] = "1TB HDD", 1000*0.7)</f>
        <v>256</v>
      </c>
      <c r="U2664" s="5">
        <f>laptop_prices3[[#This Row],[Storage Raw Value]]/ScoreCard!$J$3*ScoreCard!$J$5</f>
        <v>1.024</v>
      </c>
    </row>
    <row r="2665" spans="2:21" x14ac:dyDescent="0.2">
      <c r="B2665" s="4" cm="1">
        <f t="array" ref="B2665">SUM(laptop_prices3[[#This Row],[RAM Comp]:[Weight Comp]]+laptop_prices3[[#This Row],[Storage Comp]])</f>
        <v>18.816262730525736</v>
      </c>
      <c r="C2665">
        <v>2663</v>
      </c>
      <c r="D2665" t="s">
        <v>33</v>
      </c>
      <c r="E2665" t="s">
        <v>18</v>
      </c>
      <c r="F2665">
        <v>4</v>
      </c>
      <c r="G2665" t="s">
        <v>42</v>
      </c>
      <c r="H2665" t="s">
        <v>40</v>
      </c>
      <c r="I2665">
        <v>13.3</v>
      </c>
      <c r="J2665" t="s">
        <v>27</v>
      </c>
      <c r="K2665">
        <v>6.1</v>
      </c>
      <c r="L2665">
        <v>2.48</v>
      </c>
      <c r="M2665" t="s">
        <v>16</v>
      </c>
      <c r="N2665">
        <v>1549.1</v>
      </c>
      <c r="O2665" s="5">
        <f>(ScoreCard!$E$3-laptop_prices3[[#This Row],[Price ($)]])/ScoreCard!$E$3*ScoreCard!$E$5</f>
        <v>4.28334696536231</v>
      </c>
      <c r="P2665" s="5">
        <f>laptop_prices3[[#This Row],[RAM (GB)]]/ScoreCard!$F$3*ScoreCard!$F$5</f>
        <v>0.4375</v>
      </c>
      <c r="Q2665" s="5">
        <f>laptop_prices3[[#This Row],[Screen Size (inch)]]/ScoreCard!$G$3*ScoreCard!$G$5</f>
        <v>1.5375722543352601</v>
      </c>
      <c r="R2665" s="5">
        <f>laptop_prices3[[#This Row],[Battery Life (hours)]]/ScoreCard!$H$3*ScoreCard!$H$5</f>
        <v>3.5583333333333331</v>
      </c>
      <c r="S2665" s="5">
        <f>ScoreCard!$I$3-laptop_prices3[[#This Row],[Weight (kg)]]/ScoreCard!$I$3*ScoreCard!$I$5</f>
        <v>2.0828571428571427</v>
      </c>
      <c r="T2665" s="6" cm="1">
        <f t="array" ref="T2665">_xlfn.IFS(laptop_prices3[[#This Row],[Storage]]="512GB SSD", 512, laptop_prices3[[#This Row],[Storage]] = "1TB SSD", 1000, laptop_prices3[[#This Row],[Storage]] = "2TB SSD", 2000, laptop_prices3[[#This Row],[Storage]]= "256GB SSD", 256, laptop_prices3[[#This Row],[Storage]] = "1TB HDD", 1000*0.7)</f>
        <v>700</v>
      </c>
      <c r="U2665" s="5">
        <f>laptop_prices3[[#This Row],[Storage Raw Value]]/ScoreCard!$J$3*ScoreCard!$J$5</f>
        <v>2.8</v>
      </c>
    </row>
    <row r="2666" spans="2:21" x14ac:dyDescent="0.2">
      <c r="B2666" s="4" cm="1">
        <f t="array" ref="B2666">SUM(laptop_prices3[[#This Row],[RAM Comp]:[Weight Comp]]+laptop_prices3[[#This Row],[Storage Comp]])</f>
        <v>15.386063446187723</v>
      </c>
      <c r="C2666">
        <v>2664</v>
      </c>
      <c r="D2666" t="s">
        <v>36</v>
      </c>
      <c r="E2666" t="s">
        <v>41</v>
      </c>
      <c r="F2666">
        <v>4</v>
      </c>
      <c r="G2666" t="s">
        <v>13</v>
      </c>
      <c r="H2666" t="s">
        <v>20</v>
      </c>
      <c r="I2666">
        <v>15.6</v>
      </c>
      <c r="J2666" t="s">
        <v>21</v>
      </c>
      <c r="K2666">
        <v>5.9</v>
      </c>
      <c r="L2666">
        <v>3.48</v>
      </c>
      <c r="M2666" t="s">
        <v>16</v>
      </c>
      <c r="N2666">
        <v>1365.57</v>
      </c>
      <c r="O2666" s="5">
        <f>(ScoreCard!$E$3-laptop_prices3[[#This Row],[Price ($)]])/ScoreCard!$E$3*ScoreCard!$E$5</f>
        <v>4.3682526082821056</v>
      </c>
      <c r="P2666" s="5">
        <f>laptop_prices3[[#This Row],[RAM (GB)]]/ScoreCard!$F$3*ScoreCard!$F$5</f>
        <v>0.4375</v>
      </c>
      <c r="Q2666" s="5">
        <f>laptop_prices3[[#This Row],[Screen Size (inch)]]/ScoreCard!$G$3*ScoreCard!$G$5</f>
        <v>1.8034682080924855</v>
      </c>
      <c r="R2666" s="5">
        <f>laptop_prices3[[#This Row],[Battery Life (hours)]]/ScoreCard!$H$3*ScoreCard!$H$5</f>
        <v>3.4416666666666669</v>
      </c>
      <c r="S2666" s="5">
        <f>ScoreCard!$I$3-laptop_prices3[[#This Row],[Weight (kg)]]/ScoreCard!$I$3*ScoreCard!$I$5</f>
        <v>1.5114285714285713</v>
      </c>
      <c r="T2666" s="6" cm="1">
        <f t="array" ref="T2666">_xlfn.IFS(laptop_prices3[[#This Row],[Storage]]="512GB SSD", 512, laptop_prices3[[#This Row],[Storage]] = "1TB SSD", 1000, laptop_prices3[[#This Row],[Storage]] = "2TB SSD", 2000, laptop_prices3[[#This Row],[Storage]]= "256GB SSD", 256, laptop_prices3[[#This Row],[Storage]] = "1TB HDD", 1000*0.7)</f>
        <v>512</v>
      </c>
      <c r="U2666" s="5">
        <f>laptop_prices3[[#This Row],[Storage Raw Value]]/ScoreCard!$J$3*ScoreCard!$J$5</f>
        <v>2.048</v>
      </c>
    </row>
    <row r="2667" spans="2:21" x14ac:dyDescent="0.2">
      <c r="B2667" s="4" cm="1">
        <f t="array" ref="B2667">SUM(laptop_prices3[[#This Row],[RAM Comp]:[Weight Comp]]+laptop_prices3[[#This Row],[Storage Comp]])</f>
        <v>13.248810349573356</v>
      </c>
      <c r="C2667">
        <v>2665</v>
      </c>
      <c r="D2667" t="s">
        <v>38</v>
      </c>
      <c r="E2667" t="s">
        <v>48</v>
      </c>
      <c r="F2667">
        <v>16</v>
      </c>
      <c r="G2667" t="s">
        <v>29</v>
      </c>
      <c r="H2667" t="s">
        <v>20</v>
      </c>
      <c r="I2667">
        <v>13.3</v>
      </c>
      <c r="J2667" t="s">
        <v>21</v>
      </c>
      <c r="K2667">
        <v>6.2</v>
      </c>
      <c r="L2667">
        <v>2.19</v>
      </c>
      <c r="M2667" t="s">
        <v>46</v>
      </c>
      <c r="N2667">
        <v>1227.97</v>
      </c>
      <c r="O2667" s="5">
        <f>(ScoreCard!$E$3-laptop_prices3[[#This Row],[Price ($)]])/ScoreCard!$E$3*ScoreCard!$E$5</f>
        <v>4.4319098657646085</v>
      </c>
      <c r="P2667" s="5">
        <f>laptop_prices3[[#This Row],[RAM (GB)]]/ScoreCard!$F$3*ScoreCard!$F$5</f>
        <v>1.75</v>
      </c>
      <c r="Q2667" s="5">
        <f>laptop_prices3[[#This Row],[Screen Size (inch)]]/ScoreCard!$G$3*ScoreCard!$G$5</f>
        <v>1.5375722543352601</v>
      </c>
      <c r="R2667" s="5">
        <f>laptop_prices3[[#This Row],[Battery Life (hours)]]/ScoreCard!$H$3*ScoreCard!$H$5</f>
        <v>3.6166666666666671</v>
      </c>
      <c r="S2667" s="5">
        <f>ScoreCard!$I$3-laptop_prices3[[#This Row],[Weight (kg)]]/ScoreCard!$I$3*ScoreCard!$I$5</f>
        <v>2.2485714285714287</v>
      </c>
      <c r="T2667" s="6" cm="1">
        <f t="array" ref="T2667">_xlfn.IFS(laptop_prices3[[#This Row],[Storage]]="512GB SSD", 512, laptop_prices3[[#This Row],[Storage]] = "1TB SSD", 1000, laptop_prices3[[#This Row],[Storage]] = "2TB SSD", 2000, laptop_prices3[[#This Row],[Storage]]= "256GB SSD", 256, laptop_prices3[[#This Row],[Storage]] = "1TB HDD", 1000*0.7)</f>
        <v>256</v>
      </c>
      <c r="U2667" s="5">
        <f>laptop_prices3[[#This Row],[Storage Raw Value]]/ScoreCard!$J$3*ScoreCard!$J$5</f>
        <v>1.024</v>
      </c>
    </row>
    <row r="2668" spans="2:21" x14ac:dyDescent="0.2">
      <c r="B2668" s="4" cm="1">
        <f t="array" ref="B2668">SUM(laptop_prices3[[#This Row],[RAM Comp]:[Weight Comp]]+laptop_prices3[[#This Row],[Storage Comp]])</f>
        <v>24.119357968620974</v>
      </c>
      <c r="C2668">
        <v>2666</v>
      </c>
      <c r="D2668" t="s">
        <v>47</v>
      </c>
      <c r="E2668" t="s">
        <v>12</v>
      </c>
      <c r="F2668">
        <v>4</v>
      </c>
      <c r="G2668" t="s">
        <v>19</v>
      </c>
      <c r="H2668" t="s">
        <v>20</v>
      </c>
      <c r="I2668">
        <v>13.3</v>
      </c>
      <c r="J2668" t="s">
        <v>43</v>
      </c>
      <c r="K2668">
        <v>6.6</v>
      </c>
      <c r="L2668">
        <v>2.11</v>
      </c>
      <c r="M2668" t="s">
        <v>30</v>
      </c>
      <c r="N2668">
        <v>854.44</v>
      </c>
      <c r="O2668" s="5">
        <f>(ScoreCard!$E$3-laptop_prices3[[#This Row],[Price ($)]])/ScoreCard!$E$3*ScoreCard!$E$5</f>
        <v>4.6047143380570468</v>
      </c>
      <c r="P2668" s="5">
        <f>laptop_prices3[[#This Row],[RAM (GB)]]/ScoreCard!$F$3*ScoreCard!$F$5</f>
        <v>0.4375</v>
      </c>
      <c r="Q2668" s="5">
        <f>laptop_prices3[[#This Row],[Screen Size (inch)]]/ScoreCard!$G$3*ScoreCard!$G$5</f>
        <v>1.5375722543352601</v>
      </c>
      <c r="R2668" s="5">
        <f>laptop_prices3[[#This Row],[Battery Life (hours)]]/ScoreCard!$H$3*ScoreCard!$H$5</f>
        <v>3.8499999999999996</v>
      </c>
      <c r="S2668" s="5">
        <f>ScoreCard!$I$3-laptop_prices3[[#This Row],[Weight (kg)]]/ScoreCard!$I$3*ScoreCard!$I$5</f>
        <v>2.2942857142857145</v>
      </c>
      <c r="T2668" s="6" cm="1">
        <f t="array" ref="T2668">_xlfn.IFS(laptop_prices3[[#This Row],[Storage]]="512GB SSD", 512, laptop_prices3[[#This Row],[Storage]] = "1TB SSD", 1000, laptop_prices3[[#This Row],[Storage]] = "2TB SSD", 2000, laptop_prices3[[#This Row],[Storage]]= "256GB SSD", 256, laptop_prices3[[#This Row],[Storage]] = "1TB HDD", 1000*0.7)</f>
        <v>1000</v>
      </c>
      <c r="U2668" s="5">
        <f>laptop_prices3[[#This Row],[Storage Raw Value]]/ScoreCard!$J$3*ScoreCard!$J$5</f>
        <v>4</v>
      </c>
    </row>
    <row r="2669" spans="2:21" x14ac:dyDescent="0.2">
      <c r="B2669" s="4" cm="1">
        <f t="array" ref="B2669">SUM(laptop_prices3[[#This Row],[RAM Comp]:[Weight Comp]]+laptop_prices3[[#This Row],[Storage Comp]])</f>
        <v>41.307334159097167</v>
      </c>
      <c r="C2669">
        <v>2667</v>
      </c>
      <c r="D2669" t="s">
        <v>34</v>
      </c>
      <c r="E2669" t="s">
        <v>48</v>
      </c>
      <c r="F2669">
        <v>8</v>
      </c>
      <c r="G2669" t="s">
        <v>25</v>
      </c>
      <c r="H2669" t="s">
        <v>32</v>
      </c>
      <c r="I2669">
        <v>13.3</v>
      </c>
      <c r="J2669" t="s">
        <v>15</v>
      </c>
      <c r="K2669">
        <v>8.1999999999999993</v>
      </c>
      <c r="L2669">
        <v>2.4300000000000002</v>
      </c>
      <c r="M2669" t="s">
        <v>16</v>
      </c>
      <c r="N2669">
        <v>1428.26</v>
      </c>
      <c r="O2669" s="5">
        <f>(ScoreCard!$E$3-laptop_prices3[[#This Row],[Price ($)]])/ScoreCard!$E$3*ScoreCard!$E$5</f>
        <v>4.3392506208433108</v>
      </c>
      <c r="P2669" s="5">
        <f>laptop_prices3[[#This Row],[RAM (GB)]]/ScoreCard!$F$3*ScoreCard!$F$5</f>
        <v>0.875</v>
      </c>
      <c r="Q2669" s="5">
        <f>laptop_prices3[[#This Row],[Screen Size (inch)]]/ScoreCard!$G$3*ScoreCard!$G$5</f>
        <v>1.5375722543352601</v>
      </c>
      <c r="R2669" s="5">
        <f>laptop_prices3[[#This Row],[Battery Life (hours)]]/ScoreCard!$H$3*ScoreCard!$H$5</f>
        <v>4.7833333333333323</v>
      </c>
      <c r="S2669" s="5">
        <f>ScoreCard!$I$3-laptop_prices3[[#This Row],[Weight (kg)]]/ScoreCard!$I$3*ScoreCard!$I$5</f>
        <v>2.1114285714285712</v>
      </c>
      <c r="T2669" s="6" cm="1">
        <f t="array" ref="T2669">_xlfn.IFS(laptop_prices3[[#This Row],[Storage]]="512GB SSD", 512, laptop_prices3[[#This Row],[Storage]] = "1TB SSD", 1000, laptop_prices3[[#This Row],[Storage]] = "2TB SSD", 2000, laptop_prices3[[#This Row],[Storage]]= "256GB SSD", 256, laptop_prices3[[#This Row],[Storage]] = "1TB HDD", 1000*0.7)</f>
        <v>2000</v>
      </c>
      <c r="U2669" s="5">
        <f>laptop_prices3[[#This Row],[Storage Raw Value]]/ScoreCard!$J$3*ScoreCard!$J$5</f>
        <v>8</v>
      </c>
    </row>
    <row r="2670" spans="2:21" x14ac:dyDescent="0.2">
      <c r="B2670" s="4" cm="1">
        <f t="array" ref="B2670">SUM(laptop_prices3[[#This Row],[RAM Comp]:[Weight Comp]]+laptop_prices3[[#This Row],[Storage Comp]])</f>
        <v>20.271420589044865</v>
      </c>
      <c r="C2670">
        <v>2668</v>
      </c>
      <c r="D2670" t="s">
        <v>45</v>
      </c>
      <c r="E2670" t="s">
        <v>18</v>
      </c>
      <c r="F2670">
        <v>16</v>
      </c>
      <c r="G2670" t="s">
        <v>13</v>
      </c>
      <c r="H2670" t="s">
        <v>44</v>
      </c>
      <c r="I2670">
        <v>15.6</v>
      </c>
      <c r="J2670" t="s">
        <v>21</v>
      </c>
      <c r="K2670">
        <v>11.3</v>
      </c>
      <c r="L2670">
        <v>2.74</v>
      </c>
      <c r="M2670" t="s">
        <v>30</v>
      </c>
      <c r="N2670">
        <v>852.32</v>
      </c>
      <c r="O2670" s="5">
        <f>(ScoreCard!$E$3-laptop_prices3[[#This Row],[Price ($)]])/ScoreCard!$E$3*ScoreCard!$E$5</f>
        <v>4.6056951039426792</v>
      </c>
      <c r="P2670" s="5">
        <f>laptop_prices3[[#This Row],[RAM (GB)]]/ScoreCard!$F$3*ScoreCard!$F$5</f>
        <v>1.75</v>
      </c>
      <c r="Q2670" s="5">
        <f>laptop_prices3[[#This Row],[Screen Size (inch)]]/ScoreCard!$G$3*ScoreCard!$G$5</f>
        <v>1.8034682080924855</v>
      </c>
      <c r="R2670" s="5">
        <f>laptop_prices3[[#This Row],[Battery Life (hours)]]/ScoreCard!$H$3*ScoreCard!$H$5</f>
        <v>6.5916666666666677</v>
      </c>
      <c r="S2670" s="5">
        <f>ScoreCard!$I$3-laptop_prices3[[#This Row],[Weight (kg)]]/ScoreCard!$I$3*ScoreCard!$I$5</f>
        <v>1.9342857142857142</v>
      </c>
      <c r="T2670" s="6" cm="1">
        <f t="array" ref="T2670">_xlfn.IFS(laptop_prices3[[#This Row],[Storage]]="512GB SSD", 512, laptop_prices3[[#This Row],[Storage]] = "1TB SSD", 1000, laptop_prices3[[#This Row],[Storage]] = "2TB SSD", 2000, laptop_prices3[[#This Row],[Storage]]= "256GB SSD", 256, laptop_prices3[[#This Row],[Storage]] = "1TB HDD", 1000*0.7)</f>
        <v>512</v>
      </c>
      <c r="U2670" s="5">
        <f>laptop_prices3[[#This Row],[Storage Raw Value]]/ScoreCard!$J$3*ScoreCard!$J$5</f>
        <v>2.048</v>
      </c>
    </row>
    <row r="2671" spans="2:21" x14ac:dyDescent="0.2">
      <c r="B2671" s="4" cm="1">
        <f t="array" ref="B2671">SUM(laptop_prices3[[#This Row],[RAM Comp]:[Weight Comp]]+laptop_prices3[[#This Row],[Storage Comp]])</f>
        <v>14.479230112854392</v>
      </c>
      <c r="C2671">
        <v>2669</v>
      </c>
      <c r="D2671" t="s">
        <v>47</v>
      </c>
      <c r="E2671" t="s">
        <v>39</v>
      </c>
      <c r="F2671">
        <v>16</v>
      </c>
      <c r="G2671" t="s">
        <v>29</v>
      </c>
      <c r="H2671" t="s">
        <v>14</v>
      </c>
      <c r="I2671">
        <v>15.6</v>
      </c>
      <c r="J2671" t="s">
        <v>21</v>
      </c>
      <c r="K2671">
        <v>8.5</v>
      </c>
      <c r="L2671">
        <v>2.85</v>
      </c>
      <c r="M2671" t="s">
        <v>22</v>
      </c>
      <c r="N2671">
        <v>1353.63</v>
      </c>
      <c r="O2671" s="5">
        <f>(ScoreCard!$E$3-laptop_prices3[[#This Row],[Price ($)]])/ScoreCard!$E$3*ScoreCard!$E$5</f>
        <v>4.3737763557700493</v>
      </c>
      <c r="P2671" s="5">
        <f>laptop_prices3[[#This Row],[RAM (GB)]]/ScoreCard!$F$3*ScoreCard!$F$5</f>
        <v>1.75</v>
      </c>
      <c r="Q2671" s="5">
        <f>laptop_prices3[[#This Row],[Screen Size (inch)]]/ScoreCard!$G$3*ScoreCard!$G$5</f>
        <v>1.8034682080924855</v>
      </c>
      <c r="R2671" s="5">
        <f>laptop_prices3[[#This Row],[Battery Life (hours)]]/ScoreCard!$H$3*ScoreCard!$H$5</f>
        <v>4.9583333333333339</v>
      </c>
      <c r="S2671" s="5">
        <f>ScoreCard!$I$3-laptop_prices3[[#This Row],[Weight (kg)]]/ScoreCard!$I$3*ScoreCard!$I$5</f>
        <v>1.8714285714285714</v>
      </c>
      <c r="T2671" s="6" cm="1">
        <f t="array" ref="T2671">_xlfn.IFS(laptop_prices3[[#This Row],[Storage]]="512GB SSD", 512, laptop_prices3[[#This Row],[Storage]] = "1TB SSD", 1000, laptop_prices3[[#This Row],[Storage]] = "2TB SSD", 2000, laptop_prices3[[#This Row],[Storage]]= "256GB SSD", 256, laptop_prices3[[#This Row],[Storage]] = "1TB HDD", 1000*0.7)</f>
        <v>256</v>
      </c>
      <c r="U2671" s="5">
        <f>laptop_prices3[[#This Row],[Storage Raw Value]]/ScoreCard!$J$3*ScoreCard!$J$5</f>
        <v>1.024</v>
      </c>
    </row>
    <row r="2672" spans="2:21" x14ac:dyDescent="0.2">
      <c r="B2672" s="4" cm="1">
        <f t="array" ref="B2672">SUM(laptop_prices3[[#This Row],[RAM Comp]:[Weight Comp]]+laptop_prices3[[#This Row],[Storage Comp]])</f>
        <v>19.182096063859071</v>
      </c>
      <c r="C2672">
        <v>2670</v>
      </c>
      <c r="D2672" t="s">
        <v>38</v>
      </c>
      <c r="E2672" t="s">
        <v>48</v>
      </c>
      <c r="F2672">
        <v>16</v>
      </c>
      <c r="G2672" t="s">
        <v>42</v>
      </c>
      <c r="H2672" t="s">
        <v>14</v>
      </c>
      <c r="I2672">
        <v>13.3</v>
      </c>
      <c r="J2672" t="s">
        <v>15</v>
      </c>
      <c r="K2672">
        <v>5.3</v>
      </c>
      <c r="L2672">
        <v>3.32</v>
      </c>
      <c r="M2672" t="s">
        <v>46</v>
      </c>
      <c r="N2672">
        <v>1688.92</v>
      </c>
      <c r="O2672" s="5">
        <f>(ScoreCard!$E$3-laptop_prices3[[#This Row],[Price ($)]])/ScoreCard!$E$3*ScoreCard!$E$5</f>
        <v>4.2186626794523994</v>
      </c>
      <c r="P2672" s="5">
        <f>laptop_prices3[[#This Row],[RAM (GB)]]/ScoreCard!$F$3*ScoreCard!$F$5</f>
        <v>1.75</v>
      </c>
      <c r="Q2672" s="5">
        <f>laptop_prices3[[#This Row],[Screen Size (inch)]]/ScoreCard!$G$3*ScoreCard!$G$5</f>
        <v>1.5375722543352601</v>
      </c>
      <c r="R2672" s="5">
        <f>laptop_prices3[[#This Row],[Battery Life (hours)]]/ScoreCard!$H$3*ScoreCard!$H$5</f>
        <v>3.0916666666666668</v>
      </c>
      <c r="S2672" s="5">
        <f>ScoreCard!$I$3-laptop_prices3[[#This Row],[Weight (kg)]]/ScoreCard!$I$3*ScoreCard!$I$5</f>
        <v>1.602857142857143</v>
      </c>
      <c r="T2672" s="6" cm="1">
        <f t="array" ref="T2672">_xlfn.IFS(laptop_prices3[[#This Row],[Storage]]="512GB SSD", 512, laptop_prices3[[#This Row],[Storage]] = "1TB SSD", 1000, laptop_prices3[[#This Row],[Storage]] = "2TB SSD", 2000, laptop_prices3[[#This Row],[Storage]]= "256GB SSD", 256, laptop_prices3[[#This Row],[Storage]] = "1TB HDD", 1000*0.7)</f>
        <v>700</v>
      </c>
      <c r="U2672" s="5">
        <f>laptop_prices3[[#This Row],[Storage Raw Value]]/ScoreCard!$J$3*ScoreCard!$J$5</f>
        <v>2.8</v>
      </c>
    </row>
    <row r="2673" spans="2:21" x14ac:dyDescent="0.2">
      <c r="B2673" s="4" cm="1">
        <f t="array" ref="B2673">SUM(laptop_prices3[[#This Row],[RAM Comp]:[Weight Comp]]+laptop_prices3[[#This Row],[Storage Comp]])</f>
        <v>40.303944398568675</v>
      </c>
      <c r="C2673">
        <v>2671</v>
      </c>
      <c r="D2673" t="s">
        <v>47</v>
      </c>
      <c r="E2673" t="s">
        <v>39</v>
      </c>
      <c r="F2673">
        <v>8</v>
      </c>
      <c r="G2673" t="s">
        <v>25</v>
      </c>
      <c r="H2673" t="s">
        <v>26</v>
      </c>
      <c r="I2673">
        <v>15.6</v>
      </c>
      <c r="J2673" t="s">
        <v>21</v>
      </c>
      <c r="K2673">
        <v>6.7</v>
      </c>
      <c r="L2673">
        <v>3.12</v>
      </c>
      <c r="M2673" t="s">
        <v>30</v>
      </c>
      <c r="N2673">
        <v>1265.3</v>
      </c>
      <c r="O2673" s="5">
        <f>(ScoreCard!$E$3-laptop_prices3[[#This Row],[Price ($)]])/ScoreCard!$E$3*ScoreCard!$E$5</f>
        <v>4.4146400589199732</v>
      </c>
      <c r="P2673" s="5">
        <f>laptop_prices3[[#This Row],[RAM (GB)]]/ScoreCard!$F$3*ScoreCard!$F$5</f>
        <v>0.875</v>
      </c>
      <c r="Q2673" s="5">
        <f>laptop_prices3[[#This Row],[Screen Size (inch)]]/ScoreCard!$G$3*ScoreCard!$G$5</f>
        <v>1.8034682080924855</v>
      </c>
      <c r="R2673" s="5">
        <f>laptop_prices3[[#This Row],[Battery Life (hours)]]/ScoreCard!$H$3*ScoreCard!$H$5</f>
        <v>3.9083333333333332</v>
      </c>
      <c r="S2673" s="5">
        <f>ScoreCard!$I$3-laptop_prices3[[#This Row],[Weight (kg)]]/ScoreCard!$I$3*ScoreCard!$I$5</f>
        <v>1.7171428571428571</v>
      </c>
      <c r="T2673" s="6" cm="1">
        <f t="array" ref="T2673">_xlfn.IFS(laptop_prices3[[#This Row],[Storage]]="512GB SSD", 512, laptop_prices3[[#This Row],[Storage]] = "1TB SSD", 1000, laptop_prices3[[#This Row],[Storage]] = "2TB SSD", 2000, laptop_prices3[[#This Row],[Storage]]= "256GB SSD", 256, laptop_prices3[[#This Row],[Storage]] = "1TB HDD", 1000*0.7)</f>
        <v>2000</v>
      </c>
      <c r="U2673" s="5">
        <f>laptop_prices3[[#This Row],[Storage Raw Value]]/ScoreCard!$J$3*ScoreCard!$J$5</f>
        <v>8</v>
      </c>
    </row>
    <row r="2674" spans="2:21" x14ac:dyDescent="0.2">
      <c r="B2674" s="4" cm="1">
        <f t="array" ref="B2674">SUM(laptop_prices3[[#This Row],[RAM Comp]:[Weight Comp]]+laptop_prices3[[#This Row],[Storage Comp]])</f>
        <v>22.155520506468484</v>
      </c>
      <c r="C2674">
        <v>2672</v>
      </c>
      <c r="D2674" t="s">
        <v>34</v>
      </c>
      <c r="E2674" t="s">
        <v>31</v>
      </c>
      <c r="F2674">
        <v>64</v>
      </c>
      <c r="G2674" t="s">
        <v>13</v>
      </c>
      <c r="H2674" t="s">
        <v>44</v>
      </c>
      <c r="I2674">
        <v>16</v>
      </c>
      <c r="J2674" t="s">
        <v>27</v>
      </c>
      <c r="K2674">
        <v>5</v>
      </c>
      <c r="L2674">
        <v>2.2799999999999998</v>
      </c>
      <c r="M2674" t="s">
        <v>46</v>
      </c>
      <c r="N2674">
        <v>2436.73</v>
      </c>
      <c r="O2674" s="5">
        <f>(ScoreCard!$E$3-laptop_prices3[[#This Row],[Price ($)]])/ScoreCard!$E$3*ScoreCard!$E$5</f>
        <v>3.8727067658042098</v>
      </c>
      <c r="P2674" s="5">
        <f>laptop_prices3[[#This Row],[RAM (GB)]]/ScoreCard!$F$3*ScoreCard!$F$5</f>
        <v>7</v>
      </c>
      <c r="Q2674" s="5">
        <f>laptop_prices3[[#This Row],[Screen Size (inch)]]/ScoreCard!$G$3*ScoreCard!$G$5</f>
        <v>1.8497109826589595</v>
      </c>
      <c r="R2674" s="5">
        <f>laptop_prices3[[#This Row],[Battery Life (hours)]]/ScoreCard!$H$3*ScoreCard!$H$5</f>
        <v>2.916666666666667</v>
      </c>
      <c r="S2674" s="5">
        <f>ScoreCard!$I$3-laptop_prices3[[#This Row],[Weight (kg)]]/ScoreCard!$I$3*ScoreCard!$I$5</f>
        <v>2.1971428571428575</v>
      </c>
      <c r="T2674" s="6" cm="1">
        <f t="array" ref="T2674">_xlfn.IFS(laptop_prices3[[#This Row],[Storage]]="512GB SSD", 512, laptop_prices3[[#This Row],[Storage]] = "1TB SSD", 1000, laptop_prices3[[#This Row],[Storage]] = "2TB SSD", 2000, laptop_prices3[[#This Row],[Storage]]= "256GB SSD", 256, laptop_prices3[[#This Row],[Storage]] = "1TB HDD", 1000*0.7)</f>
        <v>512</v>
      </c>
      <c r="U2674" s="5">
        <f>laptop_prices3[[#This Row],[Storage Raw Value]]/ScoreCard!$J$3*ScoreCard!$J$5</f>
        <v>2.048</v>
      </c>
    </row>
    <row r="2675" spans="2:21" x14ac:dyDescent="0.2">
      <c r="B2675" s="4" cm="1">
        <f t="array" ref="B2675">SUM(laptop_prices3[[#This Row],[RAM Comp]:[Weight Comp]]+laptop_prices3[[#This Row],[Storage Comp]])</f>
        <v>20.414286540049545</v>
      </c>
      <c r="C2675">
        <v>2673</v>
      </c>
      <c r="D2675" t="s">
        <v>36</v>
      </c>
      <c r="E2675" t="s">
        <v>41</v>
      </c>
      <c r="F2675">
        <v>64</v>
      </c>
      <c r="G2675" t="s">
        <v>29</v>
      </c>
      <c r="H2675" t="s">
        <v>32</v>
      </c>
      <c r="I2675">
        <v>13.3</v>
      </c>
      <c r="J2675" t="s">
        <v>15</v>
      </c>
      <c r="K2675">
        <v>8.6999999999999993</v>
      </c>
      <c r="L2675">
        <v>1.39</v>
      </c>
      <c r="M2675" t="s">
        <v>16</v>
      </c>
      <c r="N2675">
        <v>4963.3999999999996</v>
      </c>
      <c r="O2675" s="5">
        <f>(ScoreCard!$E$3-laptop_prices3[[#This Row],[Price ($)]])/ScoreCard!$E$3*ScoreCard!$E$5</f>
        <v>2.7038050015359167</v>
      </c>
      <c r="P2675" s="5">
        <f>laptop_prices3[[#This Row],[RAM (GB)]]/ScoreCard!$F$3*ScoreCard!$F$5</f>
        <v>7</v>
      </c>
      <c r="Q2675" s="5">
        <f>laptop_prices3[[#This Row],[Screen Size (inch)]]/ScoreCard!$G$3*ScoreCard!$G$5</f>
        <v>1.5375722543352601</v>
      </c>
      <c r="R2675" s="5">
        <f>laptop_prices3[[#This Row],[Battery Life (hours)]]/ScoreCard!$H$3*ScoreCard!$H$5</f>
        <v>5.0750000000000002</v>
      </c>
      <c r="S2675" s="5">
        <f>ScoreCard!$I$3-laptop_prices3[[#This Row],[Weight (kg)]]/ScoreCard!$I$3*ScoreCard!$I$5</f>
        <v>2.7057142857142855</v>
      </c>
      <c r="T2675" s="6" cm="1">
        <f t="array" ref="T2675">_xlfn.IFS(laptop_prices3[[#This Row],[Storage]]="512GB SSD", 512, laptop_prices3[[#This Row],[Storage]] = "1TB SSD", 1000, laptop_prices3[[#This Row],[Storage]] = "2TB SSD", 2000, laptop_prices3[[#This Row],[Storage]]= "256GB SSD", 256, laptop_prices3[[#This Row],[Storage]] = "1TB HDD", 1000*0.7)</f>
        <v>256</v>
      </c>
      <c r="U2675" s="5">
        <f>laptop_prices3[[#This Row],[Storage Raw Value]]/ScoreCard!$J$3*ScoreCard!$J$5</f>
        <v>1.024</v>
      </c>
    </row>
    <row r="2676" spans="2:21" x14ac:dyDescent="0.2">
      <c r="B2676" s="4" cm="1">
        <f t="array" ref="B2676">SUM(laptop_prices3[[#This Row],[RAM Comp]:[Weight Comp]]+laptop_prices3[[#This Row],[Storage Comp]])</f>
        <v>16.988920589044866</v>
      </c>
      <c r="C2676">
        <v>2674</v>
      </c>
      <c r="D2676" t="s">
        <v>36</v>
      </c>
      <c r="E2676" t="s">
        <v>24</v>
      </c>
      <c r="F2676">
        <v>4</v>
      </c>
      <c r="G2676" t="s">
        <v>13</v>
      </c>
      <c r="H2676" t="s">
        <v>40</v>
      </c>
      <c r="I2676">
        <v>15.6</v>
      </c>
      <c r="J2676" t="s">
        <v>21</v>
      </c>
      <c r="K2676">
        <v>7.1</v>
      </c>
      <c r="L2676">
        <v>1.9</v>
      </c>
      <c r="M2676" t="s">
        <v>46</v>
      </c>
      <c r="N2676">
        <v>718.92</v>
      </c>
      <c r="O2676" s="5">
        <f>(ScoreCard!$E$3-laptop_prices3[[#This Row],[Price ($)]])/ScoreCard!$E$3*ScoreCard!$E$5</f>
        <v>4.6674093346706291</v>
      </c>
      <c r="P2676" s="5">
        <f>laptop_prices3[[#This Row],[RAM (GB)]]/ScoreCard!$F$3*ScoreCard!$F$5</f>
        <v>0.4375</v>
      </c>
      <c r="Q2676" s="5">
        <f>laptop_prices3[[#This Row],[Screen Size (inch)]]/ScoreCard!$G$3*ScoreCard!$G$5</f>
        <v>1.8034682080924855</v>
      </c>
      <c r="R2676" s="5">
        <f>laptop_prices3[[#This Row],[Battery Life (hours)]]/ScoreCard!$H$3*ScoreCard!$H$5</f>
        <v>4.1416666666666666</v>
      </c>
      <c r="S2676" s="5">
        <f>ScoreCard!$I$3-laptop_prices3[[#This Row],[Weight (kg)]]/ScoreCard!$I$3*ScoreCard!$I$5</f>
        <v>2.4142857142857146</v>
      </c>
      <c r="T2676" s="6" cm="1">
        <f t="array" ref="T2676">_xlfn.IFS(laptop_prices3[[#This Row],[Storage]]="512GB SSD", 512, laptop_prices3[[#This Row],[Storage]] = "1TB SSD", 1000, laptop_prices3[[#This Row],[Storage]] = "2TB SSD", 2000, laptop_prices3[[#This Row],[Storage]]= "256GB SSD", 256, laptop_prices3[[#This Row],[Storage]] = "1TB HDD", 1000*0.7)</f>
        <v>512</v>
      </c>
      <c r="U2676" s="5">
        <f>laptop_prices3[[#This Row],[Storage Raw Value]]/ScoreCard!$J$3*ScoreCard!$J$5</f>
        <v>2.048</v>
      </c>
    </row>
    <row r="2677" spans="2:21" x14ac:dyDescent="0.2">
      <c r="B2677" s="4" cm="1">
        <f t="array" ref="B2677">SUM(laptop_prices3[[#This Row],[RAM Comp]:[Weight Comp]]+laptop_prices3[[#This Row],[Storage Comp]])</f>
        <v>40.446381778144783</v>
      </c>
      <c r="C2677">
        <v>2675</v>
      </c>
      <c r="D2677" t="s">
        <v>38</v>
      </c>
      <c r="E2677" t="s">
        <v>24</v>
      </c>
      <c r="F2677">
        <v>16</v>
      </c>
      <c r="G2677" t="s">
        <v>25</v>
      </c>
      <c r="H2677" t="s">
        <v>32</v>
      </c>
      <c r="I2677">
        <v>13.3</v>
      </c>
      <c r="J2677" t="s">
        <v>21</v>
      </c>
      <c r="K2677">
        <v>5.9</v>
      </c>
      <c r="L2677">
        <v>3.12</v>
      </c>
      <c r="M2677" t="s">
        <v>22</v>
      </c>
      <c r="N2677">
        <v>895.48</v>
      </c>
      <c r="O2677" s="5">
        <f>(ScoreCard!$E$3-laptop_prices3[[#This Row],[Price ($)]])/ScoreCard!$E$3*ScoreCard!$E$5</f>
        <v>4.5857281909125565</v>
      </c>
      <c r="P2677" s="5">
        <f>laptop_prices3[[#This Row],[RAM (GB)]]/ScoreCard!$F$3*ScoreCard!$F$5</f>
        <v>1.75</v>
      </c>
      <c r="Q2677" s="5">
        <f>laptop_prices3[[#This Row],[Screen Size (inch)]]/ScoreCard!$G$3*ScoreCard!$G$5</f>
        <v>1.5375722543352601</v>
      </c>
      <c r="R2677" s="5">
        <f>laptop_prices3[[#This Row],[Battery Life (hours)]]/ScoreCard!$H$3*ScoreCard!$H$5</f>
        <v>3.4416666666666669</v>
      </c>
      <c r="S2677" s="5">
        <f>ScoreCard!$I$3-laptop_prices3[[#This Row],[Weight (kg)]]/ScoreCard!$I$3*ScoreCard!$I$5</f>
        <v>1.7171428571428571</v>
      </c>
      <c r="T2677" s="6" cm="1">
        <f t="array" ref="T2677">_xlfn.IFS(laptop_prices3[[#This Row],[Storage]]="512GB SSD", 512, laptop_prices3[[#This Row],[Storage]] = "1TB SSD", 1000, laptop_prices3[[#This Row],[Storage]] = "2TB SSD", 2000, laptop_prices3[[#This Row],[Storage]]= "256GB SSD", 256, laptop_prices3[[#This Row],[Storage]] = "1TB HDD", 1000*0.7)</f>
        <v>2000</v>
      </c>
      <c r="U2677" s="5">
        <f>laptop_prices3[[#This Row],[Storage Raw Value]]/ScoreCard!$J$3*ScoreCard!$J$5</f>
        <v>8</v>
      </c>
    </row>
    <row r="2678" spans="2:21" x14ac:dyDescent="0.2">
      <c r="B2678" s="4" cm="1">
        <f t="array" ref="B2678">SUM(laptop_prices3[[#This Row],[RAM Comp]:[Weight Comp]]+laptop_prices3[[#This Row],[Storage Comp]])</f>
        <v>21.46852463528764</v>
      </c>
      <c r="C2678">
        <v>2676</v>
      </c>
      <c r="D2678" t="s">
        <v>17</v>
      </c>
      <c r="E2678" t="s">
        <v>12</v>
      </c>
      <c r="F2678">
        <v>8</v>
      </c>
      <c r="G2678" t="s">
        <v>42</v>
      </c>
      <c r="H2678" t="s">
        <v>40</v>
      </c>
      <c r="I2678">
        <v>13.3</v>
      </c>
      <c r="J2678" t="s">
        <v>27</v>
      </c>
      <c r="K2678">
        <v>10.7</v>
      </c>
      <c r="L2678">
        <v>3.3</v>
      </c>
      <c r="M2678" t="s">
        <v>16</v>
      </c>
      <c r="N2678">
        <v>1746.38</v>
      </c>
      <c r="O2678" s="5">
        <f>(ScoreCard!$E$3-laptop_prices3[[#This Row],[Price ($)]])/ScoreCard!$E$3*ScoreCard!$E$5</f>
        <v>4.1920802229484417</v>
      </c>
      <c r="P2678" s="5">
        <f>laptop_prices3[[#This Row],[RAM (GB)]]/ScoreCard!$F$3*ScoreCard!$F$5</f>
        <v>0.875</v>
      </c>
      <c r="Q2678" s="5">
        <f>laptop_prices3[[#This Row],[Screen Size (inch)]]/ScoreCard!$G$3*ScoreCard!$G$5</f>
        <v>1.5375722543352601</v>
      </c>
      <c r="R2678" s="5">
        <f>laptop_prices3[[#This Row],[Battery Life (hours)]]/ScoreCard!$H$3*ScoreCard!$H$5</f>
        <v>6.2416666666666663</v>
      </c>
      <c r="S2678" s="5">
        <f>ScoreCard!$I$3-laptop_prices3[[#This Row],[Weight (kg)]]/ScoreCard!$I$3*ScoreCard!$I$5</f>
        <v>1.6142857142857143</v>
      </c>
      <c r="T2678" s="6" cm="1">
        <f t="array" ref="T2678">_xlfn.IFS(laptop_prices3[[#This Row],[Storage]]="512GB SSD", 512, laptop_prices3[[#This Row],[Storage]] = "1TB SSD", 1000, laptop_prices3[[#This Row],[Storage]] = "2TB SSD", 2000, laptop_prices3[[#This Row],[Storage]]= "256GB SSD", 256, laptop_prices3[[#This Row],[Storage]] = "1TB HDD", 1000*0.7)</f>
        <v>700</v>
      </c>
      <c r="U2678" s="5">
        <f>laptop_prices3[[#This Row],[Storage Raw Value]]/ScoreCard!$J$3*ScoreCard!$J$5</f>
        <v>2.8</v>
      </c>
    </row>
    <row r="2679" spans="2:21" x14ac:dyDescent="0.2">
      <c r="B2679" s="4" cm="1">
        <f t="array" ref="B2679">SUM(laptop_prices3[[#This Row],[RAM Comp]:[Weight Comp]]+laptop_prices3[[#This Row],[Storage Comp]])</f>
        <v>25.37254472887421</v>
      </c>
      <c r="C2679">
        <v>2677</v>
      </c>
      <c r="D2679" t="s">
        <v>36</v>
      </c>
      <c r="E2679" t="s">
        <v>37</v>
      </c>
      <c r="F2679">
        <v>64</v>
      </c>
      <c r="G2679" t="s">
        <v>42</v>
      </c>
      <c r="H2679" t="s">
        <v>14</v>
      </c>
      <c r="I2679">
        <v>14</v>
      </c>
      <c r="J2679" t="s">
        <v>21</v>
      </c>
      <c r="K2679">
        <v>5.5</v>
      </c>
      <c r="L2679">
        <v>2.02</v>
      </c>
      <c r="M2679" t="s">
        <v>22</v>
      </c>
      <c r="N2679">
        <v>2619.2600000000002</v>
      </c>
      <c r="O2679" s="5">
        <f>(ScoreCard!$E$3-laptop_prices3[[#This Row],[Price ($)]])/ScoreCard!$E$3*ScoreCard!$E$5</f>
        <v>3.7882637483021648</v>
      </c>
      <c r="P2679" s="5">
        <f>laptop_prices3[[#This Row],[RAM (GB)]]/ScoreCard!$F$3*ScoreCard!$F$5</f>
        <v>7</v>
      </c>
      <c r="Q2679" s="5">
        <f>laptop_prices3[[#This Row],[Screen Size (inch)]]/ScoreCard!$G$3*ScoreCard!$G$5</f>
        <v>1.6184971098265895</v>
      </c>
      <c r="R2679" s="5">
        <f>laptop_prices3[[#This Row],[Battery Life (hours)]]/ScoreCard!$H$3*ScoreCard!$H$5</f>
        <v>3.208333333333333</v>
      </c>
      <c r="S2679" s="5">
        <f>ScoreCard!$I$3-laptop_prices3[[#This Row],[Weight (kg)]]/ScoreCard!$I$3*ScoreCard!$I$5</f>
        <v>2.3457142857142856</v>
      </c>
      <c r="T2679" s="6" cm="1">
        <f t="array" ref="T2679">_xlfn.IFS(laptop_prices3[[#This Row],[Storage]]="512GB SSD", 512, laptop_prices3[[#This Row],[Storage]] = "1TB SSD", 1000, laptop_prices3[[#This Row],[Storage]] = "2TB SSD", 2000, laptop_prices3[[#This Row],[Storage]]= "256GB SSD", 256, laptop_prices3[[#This Row],[Storage]] = "1TB HDD", 1000*0.7)</f>
        <v>700</v>
      </c>
      <c r="U2679" s="5">
        <f>laptop_prices3[[#This Row],[Storage Raw Value]]/ScoreCard!$J$3*ScoreCard!$J$5</f>
        <v>2.8</v>
      </c>
    </row>
    <row r="2680" spans="2:21" x14ac:dyDescent="0.2">
      <c r="B2680" s="4" cm="1">
        <f t="array" ref="B2680">SUM(laptop_prices3[[#This Row],[RAM Comp]:[Weight Comp]]+laptop_prices3[[#This Row],[Storage Comp]])</f>
        <v>20.070571428571427</v>
      </c>
      <c r="C2680">
        <v>2678</v>
      </c>
      <c r="D2680" t="s">
        <v>28</v>
      </c>
      <c r="E2680" t="s">
        <v>31</v>
      </c>
      <c r="F2680">
        <v>32</v>
      </c>
      <c r="G2680" t="s">
        <v>13</v>
      </c>
      <c r="H2680" t="s">
        <v>26</v>
      </c>
      <c r="I2680">
        <v>17.3</v>
      </c>
      <c r="J2680" t="s">
        <v>21</v>
      </c>
      <c r="K2680">
        <v>6.6</v>
      </c>
      <c r="L2680">
        <v>1.7</v>
      </c>
      <c r="M2680" t="s">
        <v>46</v>
      </c>
      <c r="N2680">
        <v>1177.32</v>
      </c>
      <c r="O2680" s="5">
        <f>(ScoreCard!$E$3-laptop_prices3[[#This Row],[Price ($)]])/ScoreCard!$E$3*ScoreCard!$E$5</f>
        <v>4.4553418431736844</v>
      </c>
      <c r="P2680" s="5">
        <f>laptop_prices3[[#This Row],[RAM (GB)]]/ScoreCard!$F$3*ScoreCard!$F$5</f>
        <v>3.5</v>
      </c>
      <c r="Q2680" s="5">
        <f>laptop_prices3[[#This Row],[Screen Size (inch)]]/ScoreCard!$G$3*ScoreCard!$G$5</f>
        <v>2</v>
      </c>
      <c r="R2680" s="5">
        <f>laptop_prices3[[#This Row],[Battery Life (hours)]]/ScoreCard!$H$3*ScoreCard!$H$5</f>
        <v>3.8499999999999996</v>
      </c>
      <c r="S2680" s="5">
        <f>ScoreCard!$I$3-laptop_prices3[[#This Row],[Weight (kg)]]/ScoreCard!$I$3*ScoreCard!$I$5</f>
        <v>2.5285714285714285</v>
      </c>
      <c r="T2680" s="6" cm="1">
        <f t="array" ref="T2680">_xlfn.IFS(laptop_prices3[[#This Row],[Storage]]="512GB SSD", 512, laptop_prices3[[#This Row],[Storage]] = "1TB SSD", 1000, laptop_prices3[[#This Row],[Storage]] = "2TB SSD", 2000, laptop_prices3[[#This Row],[Storage]]= "256GB SSD", 256, laptop_prices3[[#This Row],[Storage]] = "1TB HDD", 1000*0.7)</f>
        <v>512</v>
      </c>
      <c r="U2680" s="5">
        <f>laptop_prices3[[#This Row],[Storage Raw Value]]/ScoreCard!$J$3*ScoreCard!$J$5</f>
        <v>2.048</v>
      </c>
    </row>
    <row r="2681" spans="2:21" x14ac:dyDescent="0.2">
      <c r="B2681" s="4" cm="1">
        <f t="array" ref="B2681">SUM(laptop_prices3[[#This Row],[RAM Comp]:[Weight Comp]]+laptop_prices3[[#This Row],[Storage Comp]])</f>
        <v>20.620706303330582</v>
      </c>
      <c r="C2681">
        <v>2679</v>
      </c>
      <c r="D2681" t="s">
        <v>11</v>
      </c>
      <c r="E2681" t="s">
        <v>18</v>
      </c>
      <c r="F2681">
        <v>16</v>
      </c>
      <c r="G2681" t="s">
        <v>13</v>
      </c>
      <c r="H2681" t="s">
        <v>26</v>
      </c>
      <c r="I2681">
        <v>15.6</v>
      </c>
      <c r="J2681" t="s">
        <v>43</v>
      </c>
      <c r="K2681">
        <v>10.4</v>
      </c>
      <c r="L2681">
        <v>1.21</v>
      </c>
      <c r="M2681" t="s">
        <v>30</v>
      </c>
      <c r="N2681">
        <v>2540.59</v>
      </c>
      <c r="O2681" s="5">
        <f>(ScoreCard!$E$3-laptop_prices3[[#This Row],[Price ($)]])/ScoreCard!$E$3*ScoreCard!$E$5</f>
        <v>3.8246584899166165</v>
      </c>
      <c r="P2681" s="5">
        <f>laptop_prices3[[#This Row],[RAM (GB)]]/ScoreCard!$F$3*ScoreCard!$F$5</f>
        <v>1.75</v>
      </c>
      <c r="Q2681" s="5">
        <f>laptop_prices3[[#This Row],[Screen Size (inch)]]/ScoreCard!$G$3*ScoreCard!$G$5</f>
        <v>1.8034682080924855</v>
      </c>
      <c r="R2681" s="5">
        <f>laptop_prices3[[#This Row],[Battery Life (hours)]]/ScoreCard!$H$3*ScoreCard!$H$5</f>
        <v>6.0666666666666664</v>
      </c>
      <c r="S2681" s="5">
        <f>ScoreCard!$I$3-laptop_prices3[[#This Row],[Weight (kg)]]/ScoreCard!$I$3*ScoreCard!$I$5</f>
        <v>2.8085714285714287</v>
      </c>
      <c r="T2681" s="6" cm="1">
        <f t="array" ref="T2681">_xlfn.IFS(laptop_prices3[[#This Row],[Storage]]="512GB SSD", 512, laptop_prices3[[#This Row],[Storage]] = "1TB SSD", 1000, laptop_prices3[[#This Row],[Storage]] = "2TB SSD", 2000, laptop_prices3[[#This Row],[Storage]]= "256GB SSD", 256, laptop_prices3[[#This Row],[Storage]] = "1TB HDD", 1000*0.7)</f>
        <v>512</v>
      </c>
      <c r="U2681" s="5">
        <f>laptop_prices3[[#This Row],[Storage Raw Value]]/ScoreCard!$J$3*ScoreCard!$J$5</f>
        <v>2.048</v>
      </c>
    </row>
    <row r="2682" spans="2:21" x14ac:dyDescent="0.2">
      <c r="B2682" s="4" cm="1">
        <f t="array" ref="B2682">SUM(laptop_prices3[[#This Row],[RAM Comp]:[Weight Comp]]+laptop_prices3[[#This Row],[Storage Comp]])</f>
        <v>22.011619873382877</v>
      </c>
      <c r="C2682">
        <v>2680</v>
      </c>
      <c r="D2682" t="s">
        <v>11</v>
      </c>
      <c r="E2682" t="s">
        <v>31</v>
      </c>
      <c r="F2682">
        <v>16</v>
      </c>
      <c r="G2682" t="s">
        <v>42</v>
      </c>
      <c r="H2682" t="s">
        <v>40</v>
      </c>
      <c r="I2682">
        <v>13.3</v>
      </c>
      <c r="J2682" t="s">
        <v>43</v>
      </c>
      <c r="K2682">
        <v>9.6999999999999993</v>
      </c>
      <c r="L2682">
        <v>2.86</v>
      </c>
      <c r="M2682" t="s">
        <v>30</v>
      </c>
      <c r="N2682">
        <v>1156.47</v>
      </c>
      <c r="O2682" s="5">
        <f>(ScoreCard!$E$3-laptop_prices3[[#This Row],[Price ($)]])/ScoreCard!$E$3*ScoreCard!$E$5</f>
        <v>4.4649875831337873</v>
      </c>
      <c r="P2682" s="5">
        <f>laptop_prices3[[#This Row],[RAM (GB)]]/ScoreCard!$F$3*ScoreCard!$F$5</f>
        <v>1.75</v>
      </c>
      <c r="Q2682" s="5">
        <f>laptop_prices3[[#This Row],[Screen Size (inch)]]/ScoreCard!$G$3*ScoreCard!$G$5</f>
        <v>1.5375722543352601</v>
      </c>
      <c r="R2682" s="5">
        <f>laptop_prices3[[#This Row],[Battery Life (hours)]]/ScoreCard!$H$3*ScoreCard!$H$5</f>
        <v>5.6583333333333323</v>
      </c>
      <c r="S2682" s="5">
        <f>ScoreCard!$I$3-laptop_prices3[[#This Row],[Weight (kg)]]/ScoreCard!$I$3*ScoreCard!$I$5</f>
        <v>1.8657142857142859</v>
      </c>
      <c r="T2682" s="6" cm="1">
        <f t="array" ref="T2682">_xlfn.IFS(laptop_prices3[[#This Row],[Storage]]="512GB SSD", 512, laptop_prices3[[#This Row],[Storage]] = "1TB SSD", 1000, laptop_prices3[[#This Row],[Storage]] = "2TB SSD", 2000, laptop_prices3[[#This Row],[Storage]]= "256GB SSD", 256, laptop_prices3[[#This Row],[Storage]] = "1TB HDD", 1000*0.7)</f>
        <v>700</v>
      </c>
      <c r="U2682" s="5">
        <f>laptop_prices3[[#This Row],[Storage Raw Value]]/ScoreCard!$J$3*ScoreCard!$J$5</f>
        <v>2.8</v>
      </c>
    </row>
    <row r="2683" spans="2:21" x14ac:dyDescent="0.2">
      <c r="B2683" s="4" cm="1">
        <f t="array" ref="B2683">SUM(laptop_prices3[[#This Row],[RAM Comp]:[Weight Comp]]+laptop_prices3[[#This Row],[Storage Comp]])</f>
        <v>21.884571428571427</v>
      </c>
      <c r="C2683">
        <v>2681</v>
      </c>
      <c r="D2683" t="s">
        <v>38</v>
      </c>
      <c r="E2683" t="s">
        <v>24</v>
      </c>
      <c r="F2683">
        <v>64</v>
      </c>
      <c r="G2683" t="s">
        <v>29</v>
      </c>
      <c r="H2683" t="s">
        <v>44</v>
      </c>
      <c r="I2683">
        <v>17.3</v>
      </c>
      <c r="J2683" t="s">
        <v>21</v>
      </c>
      <c r="K2683">
        <v>10.8</v>
      </c>
      <c r="L2683">
        <v>1.77</v>
      </c>
      <c r="M2683" t="s">
        <v>30</v>
      </c>
      <c r="N2683">
        <v>1569.3</v>
      </c>
      <c r="O2683" s="5">
        <f>(ScoreCard!$E$3-laptop_prices3[[#This Row],[Price ($)]])/ScoreCard!$E$3*ScoreCard!$E$5</f>
        <v>4.2740019319237446</v>
      </c>
      <c r="P2683" s="5">
        <f>laptop_prices3[[#This Row],[RAM (GB)]]/ScoreCard!$F$3*ScoreCard!$F$5</f>
        <v>7</v>
      </c>
      <c r="Q2683" s="5">
        <f>laptop_prices3[[#This Row],[Screen Size (inch)]]/ScoreCard!$G$3*ScoreCard!$G$5</f>
        <v>2</v>
      </c>
      <c r="R2683" s="5">
        <f>laptop_prices3[[#This Row],[Battery Life (hours)]]/ScoreCard!$H$3*ScoreCard!$H$5</f>
        <v>6.3</v>
      </c>
      <c r="S2683" s="5">
        <f>ScoreCard!$I$3-laptop_prices3[[#This Row],[Weight (kg)]]/ScoreCard!$I$3*ScoreCard!$I$5</f>
        <v>2.4885714285714284</v>
      </c>
      <c r="T2683" s="6" cm="1">
        <f t="array" ref="T2683">_xlfn.IFS(laptop_prices3[[#This Row],[Storage]]="512GB SSD", 512, laptop_prices3[[#This Row],[Storage]] = "1TB SSD", 1000, laptop_prices3[[#This Row],[Storage]] = "2TB SSD", 2000, laptop_prices3[[#This Row],[Storage]]= "256GB SSD", 256, laptop_prices3[[#This Row],[Storage]] = "1TB HDD", 1000*0.7)</f>
        <v>256</v>
      </c>
      <c r="U2683" s="5">
        <f>laptop_prices3[[#This Row],[Storage Raw Value]]/ScoreCard!$J$3*ScoreCard!$J$5</f>
        <v>1.024</v>
      </c>
    </row>
    <row r="2684" spans="2:21" x14ac:dyDescent="0.2">
      <c r="B2684" s="4" cm="1">
        <f t="array" ref="B2684">SUM(laptop_prices3[[#This Row],[RAM Comp]:[Weight Comp]]+laptop_prices3[[#This Row],[Storage Comp]])</f>
        <v>20.480758601706576</v>
      </c>
      <c r="C2684">
        <v>2682</v>
      </c>
      <c r="D2684" t="s">
        <v>34</v>
      </c>
      <c r="E2684" t="s">
        <v>18</v>
      </c>
      <c r="F2684">
        <v>32</v>
      </c>
      <c r="G2684" t="s">
        <v>13</v>
      </c>
      <c r="H2684" t="s">
        <v>14</v>
      </c>
      <c r="I2684">
        <v>16</v>
      </c>
      <c r="J2684" t="s">
        <v>43</v>
      </c>
      <c r="K2684">
        <v>7.6</v>
      </c>
      <c r="L2684">
        <v>1.74</v>
      </c>
      <c r="M2684" t="s">
        <v>22</v>
      </c>
      <c r="N2684">
        <v>2222.85</v>
      </c>
      <c r="O2684" s="5">
        <f>(ScoreCard!$E$3-laptop_prices3[[#This Row],[Price ($)]])/ScoreCard!$E$3*ScoreCard!$E$5</f>
        <v>3.9716530901527403</v>
      </c>
      <c r="P2684" s="5">
        <f>laptop_prices3[[#This Row],[RAM (GB)]]/ScoreCard!$F$3*ScoreCard!$F$5</f>
        <v>3.5</v>
      </c>
      <c r="Q2684" s="5">
        <f>laptop_prices3[[#This Row],[Screen Size (inch)]]/ScoreCard!$G$3*ScoreCard!$G$5</f>
        <v>1.8497109826589595</v>
      </c>
      <c r="R2684" s="5">
        <f>laptop_prices3[[#This Row],[Battery Life (hours)]]/ScoreCard!$H$3*ScoreCard!$H$5</f>
        <v>4.4333333333333336</v>
      </c>
      <c r="S2684" s="5">
        <f>ScoreCard!$I$3-laptop_prices3[[#This Row],[Weight (kg)]]/ScoreCard!$I$3*ScoreCard!$I$5</f>
        <v>2.5057142857142858</v>
      </c>
      <c r="T2684" s="6" cm="1">
        <f t="array" ref="T2684">_xlfn.IFS(laptop_prices3[[#This Row],[Storage]]="512GB SSD", 512, laptop_prices3[[#This Row],[Storage]] = "1TB SSD", 1000, laptop_prices3[[#This Row],[Storage]] = "2TB SSD", 2000, laptop_prices3[[#This Row],[Storage]]= "256GB SSD", 256, laptop_prices3[[#This Row],[Storage]] = "1TB HDD", 1000*0.7)</f>
        <v>512</v>
      </c>
      <c r="U2684" s="5">
        <f>laptop_prices3[[#This Row],[Storage Raw Value]]/ScoreCard!$J$3*ScoreCard!$J$5</f>
        <v>2.048</v>
      </c>
    </row>
    <row r="2685" spans="2:21" x14ac:dyDescent="0.2">
      <c r="B2685" s="4" cm="1">
        <f t="array" ref="B2685">SUM(laptop_prices3[[#This Row],[RAM Comp]:[Weight Comp]]+laptop_prices3[[#This Row],[Storage Comp]])</f>
        <v>44.536354252683736</v>
      </c>
      <c r="C2685">
        <v>2683</v>
      </c>
      <c r="D2685" t="s">
        <v>28</v>
      </c>
      <c r="E2685" t="s">
        <v>48</v>
      </c>
      <c r="F2685">
        <v>32</v>
      </c>
      <c r="G2685" t="s">
        <v>25</v>
      </c>
      <c r="H2685" t="s">
        <v>35</v>
      </c>
      <c r="I2685">
        <v>14</v>
      </c>
      <c r="J2685" t="s">
        <v>15</v>
      </c>
      <c r="K2685">
        <v>9.9</v>
      </c>
      <c r="L2685">
        <v>3.25</v>
      </c>
      <c r="M2685" t="s">
        <v>22</v>
      </c>
      <c r="N2685">
        <v>2514.92</v>
      </c>
      <c r="O2685" s="5">
        <f>(ScoreCard!$E$3-laptop_prices3[[#This Row],[Price ($)]])/ScoreCard!$E$3*ScoreCard!$E$5</f>
        <v>3.8365340843902778</v>
      </c>
      <c r="P2685" s="5">
        <f>laptop_prices3[[#This Row],[RAM (GB)]]/ScoreCard!$F$3*ScoreCard!$F$5</f>
        <v>3.5</v>
      </c>
      <c r="Q2685" s="5">
        <f>laptop_prices3[[#This Row],[Screen Size (inch)]]/ScoreCard!$G$3*ScoreCard!$G$5</f>
        <v>1.6184971098265895</v>
      </c>
      <c r="R2685" s="5">
        <f>laptop_prices3[[#This Row],[Battery Life (hours)]]/ScoreCard!$H$3*ScoreCard!$H$5</f>
        <v>5.7750000000000004</v>
      </c>
      <c r="S2685" s="5">
        <f>ScoreCard!$I$3-laptop_prices3[[#This Row],[Weight (kg)]]/ScoreCard!$I$3*ScoreCard!$I$5</f>
        <v>1.6428571428571428</v>
      </c>
      <c r="T2685" s="6" cm="1">
        <f t="array" ref="T2685">_xlfn.IFS(laptop_prices3[[#This Row],[Storage]]="512GB SSD", 512, laptop_prices3[[#This Row],[Storage]] = "1TB SSD", 1000, laptop_prices3[[#This Row],[Storage]] = "2TB SSD", 2000, laptop_prices3[[#This Row],[Storage]]= "256GB SSD", 256, laptop_prices3[[#This Row],[Storage]] = "1TB HDD", 1000*0.7)</f>
        <v>2000</v>
      </c>
      <c r="U2685" s="5">
        <f>laptop_prices3[[#This Row],[Storage Raw Value]]/ScoreCard!$J$3*ScoreCard!$J$5</f>
        <v>8</v>
      </c>
    </row>
    <row r="2686" spans="2:21" x14ac:dyDescent="0.2">
      <c r="B2686" s="4" cm="1">
        <f t="array" ref="B2686">SUM(laptop_prices3[[#This Row],[RAM Comp]:[Weight Comp]]+laptop_prices3[[#This Row],[Storage Comp]])</f>
        <v>26.345468208092488</v>
      </c>
      <c r="C2686">
        <v>2684</v>
      </c>
      <c r="D2686" t="s">
        <v>23</v>
      </c>
      <c r="E2686" t="s">
        <v>41</v>
      </c>
      <c r="F2686">
        <v>64</v>
      </c>
      <c r="G2686" t="s">
        <v>13</v>
      </c>
      <c r="H2686" t="s">
        <v>35</v>
      </c>
      <c r="I2686">
        <v>15.6</v>
      </c>
      <c r="J2686" t="s">
        <v>15</v>
      </c>
      <c r="K2686">
        <v>11.4</v>
      </c>
      <c r="L2686">
        <v>1.4</v>
      </c>
      <c r="M2686" t="s">
        <v>16</v>
      </c>
      <c r="N2686">
        <v>5451.03</v>
      </c>
      <c r="O2686" s="5">
        <f>(ScoreCard!$E$3-laptop_prices3[[#This Row],[Price ($)]])/ScoreCard!$E$3*ScoreCard!$E$5</f>
        <v>2.4782149690781168</v>
      </c>
      <c r="P2686" s="5">
        <f>laptop_prices3[[#This Row],[RAM (GB)]]/ScoreCard!$F$3*ScoreCard!$F$5</f>
        <v>7</v>
      </c>
      <c r="Q2686" s="5">
        <f>laptop_prices3[[#This Row],[Screen Size (inch)]]/ScoreCard!$G$3*ScoreCard!$G$5</f>
        <v>1.8034682080924855</v>
      </c>
      <c r="R2686" s="5">
        <f>laptop_prices3[[#This Row],[Battery Life (hours)]]/ScoreCard!$H$3*ScoreCard!$H$5</f>
        <v>6.65</v>
      </c>
      <c r="S2686" s="5">
        <f>ScoreCard!$I$3-laptop_prices3[[#This Row],[Weight (kg)]]/ScoreCard!$I$3*ScoreCard!$I$5</f>
        <v>2.7</v>
      </c>
      <c r="T2686" s="6" cm="1">
        <f t="array" ref="T2686">_xlfn.IFS(laptop_prices3[[#This Row],[Storage]]="512GB SSD", 512, laptop_prices3[[#This Row],[Storage]] = "1TB SSD", 1000, laptop_prices3[[#This Row],[Storage]] = "2TB SSD", 2000, laptop_prices3[[#This Row],[Storage]]= "256GB SSD", 256, laptop_prices3[[#This Row],[Storage]] = "1TB HDD", 1000*0.7)</f>
        <v>512</v>
      </c>
      <c r="U2686" s="5">
        <f>laptop_prices3[[#This Row],[Storage Raw Value]]/ScoreCard!$J$3*ScoreCard!$J$5</f>
        <v>2.048</v>
      </c>
    </row>
    <row r="2687" spans="2:21" x14ac:dyDescent="0.2">
      <c r="B2687" s="4" cm="1">
        <f t="array" ref="B2687">SUM(laptop_prices3[[#This Row],[RAM Comp]:[Weight Comp]]+laptop_prices3[[#This Row],[Storage Comp]])</f>
        <v>42.37227773190201</v>
      </c>
      <c r="C2687">
        <v>2685</v>
      </c>
      <c r="D2687" t="s">
        <v>11</v>
      </c>
      <c r="E2687" t="s">
        <v>18</v>
      </c>
      <c r="F2687">
        <v>32</v>
      </c>
      <c r="G2687" t="s">
        <v>25</v>
      </c>
      <c r="H2687" t="s">
        <v>26</v>
      </c>
      <c r="I2687">
        <v>15.6</v>
      </c>
      <c r="J2687" t="s">
        <v>15</v>
      </c>
      <c r="K2687">
        <v>4.0999999999999996</v>
      </c>
      <c r="L2687">
        <v>1.44</v>
      </c>
      <c r="M2687" t="s">
        <v>30</v>
      </c>
      <c r="N2687">
        <v>4195.53</v>
      </c>
      <c r="O2687" s="5">
        <f>(ScoreCard!$E$3-laptop_prices3[[#This Row],[Price ($)]])/ScoreCard!$E$3*ScoreCard!$E$5</f>
        <v>3.0590411810641864</v>
      </c>
      <c r="P2687" s="5">
        <f>laptop_prices3[[#This Row],[RAM (GB)]]/ScoreCard!$F$3*ScoreCard!$F$5</f>
        <v>3.5</v>
      </c>
      <c r="Q2687" s="5">
        <f>laptop_prices3[[#This Row],[Screen Size (inch)]]/ScoreCard!$G$3*ScoreCard!$G$5</f>
        <v>1.8034682080924855</v>
      </c>
      <c r="R2687" s="5">
        <f>laptop_prices3[[#This Row],[Battery Life (hours)]]/ScoreCard!$H$3*ScoreCard!$H$5</f>
        <v>2.3916666666666662</v>
      </c>
      <c r="S2687" s="5">
        <f>ScoreCard!$I$3-laptop_prices3[[#This Row],[Weight (kg)]]/ScoreCard!$I$3*ScoreCard!$I$5</f>
        <v>2.677142857142857</v>
      </c>
      <c r="T2687" s="6" cm="1">
        <f t="array" ref="T2687">_xlfn.IFS(laptop_prices3[[#This Row],[Storage]]="512GB SSD", 512, laptop_prices3[[#This Row],[Storage]] = "1TB SSD", 1000, laptop_prices3[[#This Row],[Storage]] = "2TB SSD", 2000, laptop_prices3[[#This Row],[Storage]]= "256GB SSD", 256, laptop_prices3[[#This Row],[Storage]] = "1TB HDD", 1000*0.7)</f>
        <v>2000</v>
      </c>
      <c r="U2687" s="5">
        <f>laptop_prices3[[#This Row],[Storage Raw Value]]/ScoreCard!$J$3*ScoreCard!$J$5</f>
        <v>8</v>
      </c>
    </row>
    <row r="2688" spans="2:21" x14ac:dyDescent="0.2">
      <c r="B2688" s="4" cm="1">
        <f t="array" ref="B2688">SUM(laptop_prices3[[#This Row],[RAM Comp]:[Weight Comp]]+laptop_prices3[[#This Row],[Storage Comp]])</f>
        <v>48.701830443159928</v>
      </c>
      <c r="C2688">
        <v>2686</v>
      </c>
      <c r="D2688" t="s">
        <v>36</v>
      </c>
      <c r="E2688" t="s">
        <v>37</v>
      </c>
      <c r="F2688">
        <v>64</v>
      </c>
      <c r="G2688" t="s">
        <v>25</v>
      </c>
      <c r="H2688" t="s">
        <v>35</v>
      </c>
      <c r="I2688">
        <v>14</v>
      </c>
      <c r="J2688" t="s">
        <v>27</v>
      </c>
      <c r="K2688">
        <v>10.6</v>
      </c>
      <c r="L2688">
        <v>2.8</v>
      </c>
      <c r="M2688" t="s">
        <v>46</v>
      </c>
      <c r="N2688">
        <v>6674.17</v>
      </c>
      <c r="O2688" s="5">
        <f>(ScoreCard!$E$3-laptop_prices3[[#This Row],[Price ($)]])/ScoreCard!$E$3*ScoreCard!$E$5</f>
        <v>1.9123593156104617</v>
      </c>
      <c r="P2688" s="5">
        <f>laptop_prices3[[#This Row],[RAM (GB)]]/ScoreCard!$F$3*ScoreCard!$F$5</f>
        <v>7</v>
      </c>
      <c r="Q2688" s="5">
        <f>laptop_prices3[[#This Row],[Screen Size (inch)]]/ScoreCard!$G$3*ScoreCard!$G$5</f>
        <v>1.6184971098265895</v>
      </c>
      <c r="R2688" s="5">
        <f>laptop_prices3[[#This Row],[Battery Life (hours)]]/ScoreCard!$H$3*ScoreCard!$H$5</f>
        <v>6.1833333333333336</v>
      </c>
      <c r="S2688" s="5">
        <f>ScoreCard!$I$3-laptop_prices3[[#This Row],[Weight (kg)]]/ScoreCard!$I$3*ScoreCard!$I$5</f>
        <v>1.9000000000000001</v>
      </c>
      <c r="T2688" s="6" cm="1">
        <f t="array" ref="T2688">_xlfn.IFS(laptop_prices3[[#This Row],[Storage]]="512GB SSD", 512, laptop_prices3[[#This Row],[Storage]] = "1TB SSD", 1000, laptop_prices3[[#This Row],[Storage]] = "2TB SSD", 2000, laptop_prices3[[#This Row],[Storage]]= "256GB SSD", 256, laptop_prices3[[#This Row],[Storage]] = "1TB HDD", 1000*0.7)</f>
        <v>2000</v>
      </c>
      <c r="U2688" s="5">
        <f>laptop_prices3[[#This Row],[Storage Raw Value]]/ScoreCard!$J$3*ScoreCard!$J$5</f>
        <v>8</v>
      </c>
    </row>
    <row r="2689" spans="2:21" x14ac:dyDescent="0.2">
      <c r="B2689" s="4" cm="1">
        <f t="array" ref="B2689">SUM(laptop_prices3[[#This Row],[RAM Comp]:[Weight Comp]]+laptop_prices3[[#This Row],[Storage Comp]])</f>
        <v>14.941191301954309</v>
      </c>
      <c r="C2689">
        <v>2687</v>
      </c>
      <c r="D2689" t="s">
        <v>38</v>
      </c>
      <c r="E2689" t="s">
        <v>41</v>
      </c>
      <c r="F2689">
        <v>8</v>
      </c>
      <c r="G2689" t="s">
        <v>29</v>
      </c>
      <c r="H2689" t="s">
        <v>26</v>
      </c>
      <c r="I2689">
        <v>13.3</v>
      </c>
      <c r="J2689" t="s">
        <v>27</v>
      </c>
      <c r="K2689">
        <v>9.6999999999999993</v>
      </c>
      <c r="L2689">
        <v>1.27</v>
      </c>
      <c r="M2689" t="s">
        <v>16</v>
      </c>
      <c r="N2689">
        <v>2690.33</v>
      </c>
      <c r="O2689" s="5">
        <f>(ScoreCard!$E$3-laptop_prices3[[#This Row],[Price ($)]])/ScoreCard!$E$3*ScoreCard!$E$5</f>
        <v>3.755384959862619</v>
      </c>
      <c r="P2689" s="5">
        <f>laptop_prices3[[#This Row],[RAM (GB)]]/ScoreCard!$F$3*ScoreCard!$F$5</f>
        <v>0.875</v>
      </c>
      <c r="Q2689" s="5">
        <f>laptop_prices3[[#This Row],[Screen Size (inch)]]/ScoreCard!$G$3*ScoreCard!$G$5</f>
        <v>1.5375722543352601</v>
      </c>
      <c r="R2689" s="5">
        <f>laptop_prices3[[#This Row],[Battery Life (hours)]]/ScoreCard!$H$3*ScoreCard!$H$5</f>
        <v>5.6583333333333323</v>
      </c>
      <c r="S2689" s="5">
        <f>ScoreCard!$I$3-laptop_prices3[[#This Row],[Weight (kg)]]/ScoreCard!$I$3*ScoreCard!$I$5</f>
        <v>2.774285714285714</v>
      </c>
      <c r="T2689" s="6" cm="1">
        <f t="array" ref="T2689">_xlfn.IFS(laptop_prices3[[#This Row],[Storage]]="512GB SSD", 512, laptop_prices3[[#This Row],[Storage]] = "1TB SSD", 1000, laptop_prices3[[#This Row],[Storage]] = "2TB SSD", 2000, laptop_prices3[[#This Row],[Storage]]= "256GB SSD", 256, laptop_prices3[[#This Row],[Storage]] = "1TB HDD", 1000*0.7)</f>
        <v>256</v>
      </c>
      <c r="U2689" s="5">
        <f>laptop_prices3[[#This Row],[Storage Raw Value]]/ScoreCard!$J$3*ScoreCard!$J$5</f>
        <v>1.024</v>
      </c>
    </row>
    <row r="2690" spans="2:21" x14ac:dyDescent="0.2">
      <c r="B2690" s="4" cm="1">
        <f t="array" ref="B2690">SUM(laptop_prices3[[#This Row],[RAM Comp]:[Weight Comp]]+laptop_prices3[[#This Row],[Storage Comp]])</f>
        <v>26.726711395540875</v>
      </c>
      <c r="C2690">
        <v>2688</v>
      </c>
      <c r="D2690" t="s">
        <v>34</v>
      </c>
      <c r="E2690" t="s">
        <v>31</v>
      </c>
      <c r="F2690">
        <v>4</v>
      </c>
      <c r="G2690" t="s">
        <v>19</v>
      </c>
      <c r="H2690" t="s">
        <v>40</v>
      </c>
      <c r="I2690">
        <v>14</v>
      </c>
      <c r="J2690" t="s">
        <v>43</v>
      </c>
      <c r="K2690">
        <v>10.5</v>
      </c>
      <c r="L2690">
        <v>1.67</v>
      </c>
      <c r="M2690" t="s">
        <v>46</v>
      </c>
      <c r="N2690">
        <v>824.55</v>
      </c>
      <c r="O2690" s="5">
        <f>(ScoreCard!$E$3-laptop_prices3[[#This Row],[Price ($)]])/ScoreCard!$E$3*ScoreCard!$E$5</f>
        <v>4.6185422117936179</v>
      </c>
      <c r="P2690" s="5">
        <f>laptop_prices3[[#This Row],[RAM (GB)]]/ScoreCard!$F$3*ScoreCard!$F$5</f>
        <v>0.4375</v>
      </c>
      <c r="Q2690" s="5">
        <f>laptop_prices3[[#This Row],[Screen Size (inch)]]/ScoreCard!$G$3*ScoreCard!$G$5</f>
        <v>1.6184971098265895</v>
      </c>
      <c r="R2690" s="5">
        <f>laptop_prices3[[#This Row],[Battery Life (hours)]]/ScoreCard!$H$3*ScoreCard!$H$5</f>
        <v>6.125</v>
      </c>
      <c r="S2690" s="5">
        <f>ScoreCard!$I$3-laptop_prices3[[#This Row],[Weight (kg)]]/ScoreCard!$I$3*ScoreCard!$I$5</f>
        <v>2.5457142857142858</v>
      </c>
      <c r="T2690" s="6" cm="1">
        <f t="array" ref="T2690">_xlfn.IFS(laptop_prices3[[#This Row],[Storage]]="512GB SSD", 512, laptop_prices3[[#This Row],[Storage]] = "1TB SSD", 1000, laptop_prices3[[#This Row],[Storage]] = "2TB SSD", 2000, laptop_prices3[[#This Row],[Storage]]= "256GB SSD", 256, laptop_prices3[[#This Row],[Storage]] = "1TB HDD", 1000*0.7)</f>
        <v>1000</v>
      </c>
      <c r="U2690" s="5">
        <f>laptop_prices3[[#This Row],[Storage Raw Value]]/ScoreCard!$J$3*ScoreCard!$J$5</f>
        <v>4</v>
      </c>
    </row>
    <row r="2691" spans="2:21" x14ac:dyDescent="0.2">
      <c r="B2691" s="4" cm="1">
        <f t="array" ref="B2691">SUM(laptop_prices3[[#This Row],[RAM Comp]:[Weight Comp]]+laptop_prices3[[#This Row],[Storage Comp]])</f>
        <v>43.055849160473436</v>
      </c>
      <c r="C2691">
        <v>2689</v>
      </c>
      <c r="D2691" t="s">
        <v>36</v>
      </c>
      <c r="E2691" t="s">
        <v>37</v>
      </c>
      <c r="F2691">
        <v>8</v>
      </c>
      <c r="G2691" t="s">
        <v>25</v>
      </c>
      <c r="H2691" t="s">
        <v>40</v>
      </c>
      <c r="I2691">
        <v>15.6</v>
      </c>
      <c r="J2691" t="s">
        <v>27</v>
      </c>
      <c r="K2691">
        <v>11.3</v>
      </c>
      <c r="L2691">
        <v>3</v>
      </c>
      <c r="M2691" t="s">
        <v>22</v>
      </c>
      <c r="N2691">
        <v>2934.74</v>
      </c>
      <c r="O2691" s="5">
        <f>(ScoreCard!$E$3-laptop_prices3[[#This Row],[Price ($)]])/ScoreCard!$E$3*ScoreCard!$E$5</f>
        <v>3.6423146815101575</v>
      </c>
      <c r="P2691" s="5">
        <f>laptop_prices3[[#This Row],[RAM (GB)]]/ScoreCard!$F$3*ScoreCard!$F$5</f>
        <v>0.875</v>
      </c>
      <c r="Q2691" s="5">
        <f>laptop_prices3[[#This Row],[Screen Size (inch)]]/ScoreCard!$G$3*ScoreCard!$G$5</f>
        <v>1.8034682080924855</v>
      </c>
      <c r="R2691" s="5">
        <f>laptop_prices3[[#This Row],[Battery Life (hours)]]/ScoreCard!$H$3*ScoreCard!$H$5</f>
        <v>6.5916666666666677</v>
      </c>
      <c r="S2691" s="5">
        <f>ScoreCard!$I$3-laptop_prices3[[#This Row],[Weight (kg)]]/ScoreCard!$I$3*ScoreCard!$I$5</f>
        <v>1.7857142857142858</v>
      </c>
      <c r="T2691" s="6" cm="1">
        <f t="array" ref="T2691">_xlfn.IFS(laptop_prices3[[#This Row],[Storage]]="512GB SSD", 512, laptop_prices3[[#This Row],[Storage]] = "1TB SSD", 1000, laptop_prices3[[#This Row],[Storage]] = "2TB SSD", 2000, laptop_prices3[[#This Row],[Storage]]= "256GB SSD", 256, laptop_prices3[[#This Row],[Storage]] = "1TB HDD", 1000*0.7)</f>
        <v>2000</v>
      </c>
      <c r="U2691" s="5">
        <f>laptop_prices3[[#This Row],[Storage Raw Value]]/ScoreCard!$J$3*ScoreCard!$J$5</f>
        <v>8</v>
      </c>
    </row>
    <row r="2692" spans="2:21" x14ac:dyDescent="0.2">
      <c r="B2692" s="4" cm="1">
        <f t="array" ref="B2692">SUM(laptop_prices3[[#This Row],[RAM Comp]:[Weight Comp]]+laptop_prices3[[#This Row],[Storage Comp]])</f>
        <v>18.999063446187723</v>
      </c>
      <c r="C2692">
        <v>2690</v>
      </c>
      <c r="D2692" t="s">
        <v>33</v>
      </c>
      <c r="E2692" t="s">
        <v>24</v>
      </c>
      <c r="F2692">
        <v>4</v>
      </c>
      <c r="G2692" t="s">
        <v>42</v>
      </c>
      <c r="H2692" t="s">
        <v>44</v>
      </c>
      <c r="I2692">
        <v>15.6</v>
      </c>
      <c r="J2692" t="s">
        <v>21</v>
      </c>
      <c r="K2692">
        <v>6.8</v>
      </c>
      <c r="L2692">
        <v>3.34</v>
      </c>
      <c r="M2692" t="s">
        <v>16</v>
      </c>
      <c r="N2692">
        <v>354.84</v>
      </c>
      <c r="O2692" s="5">
        <f>(ScoreCard!$E$3-laptop_prices3[[#This Row],[Price ($)]])/ScoreCard!$E$3*ScoreCard!$E$5</f>
        <v>4.835841996765323</v>
      </c>
      <c r="P2692" s="5">
        <f>laptop_prices3[[#This Row],[RAM (GB)]]/ScoreCard!$F$3*ScoreCard!$F$5</f>
        <v>0.4375</v>
      </c>
      <c r="Q2692" s="5">
        <f>laptop_prices3[[#This Row],[Screen Size (inch)]]/ScoreCard!$G$3*ScoreCard!$G$5</f>
        <v>1.8034682080924855</v>
      </c>
      <c r="R2692" s="5">
        <f>laptop_prices3[[#This Row],[Battery Life (hours)]]/ScoreCard!$H$3*ScoreCard!$H$5</f>
        <v>3.9666666666666668</v>
      </c>
      <c r="S2692" s="5">
        <f>ScoreCard!$I$3-laptop_prices3[[#This Row],[Weight (kg)]]/ScoreCard!$I$3*ScoreCard!$I$5</f>
        <v>1.5914285714285714</v>
      </c>
      <c r="T2692" s="6" cm="1">
        <f t="array" ref="T2692">_xlfn.IFS(laptop_prices3[[#This Row],[Storage]]="512GB SSD", 512, laptop_prices3[[#This Row],[Storage]] = "1TB SSD", 1000, laptop_prices3[[#This Row],[Storage]] = "2TB SSD", 2000, laptop_prices3[[#This Row],[Storage]]= "256GB SSD", 256, laptop_prices3[[#This Row],[Storage]] = "1TB HDD", 1000*0.7)</f>
        <v>700</v>
      </c>
      <c r="U2692" s="5">
        <f>laptop_prices3[[#This Row],[Storage Raw Value]]/ScoreCard!$J$3*ScoreCard!$J$5</f>
        <v>2.8</v>
      </c>
    </row>
    <row r="2693" spans="2:21" x14ac:dyDescent="0.2">
      <c r="B2693" s="4" cm="1">
        <f t="array" ref="B2693">SUM(laptop_prices3[[#This Row],[RAM Comp]:[Weight Comp]]+laptop_prices3[[#This Row],[Storage Comp]])</f>
        <v>48.051592347921833</v>
      </c>
      <c r="C2693">
        <v>2691</v>
      </c>
      <c r="D2693" t="s">
        <v>34</v>
      </c>
      <c r="E2693" t="s">
        <v>37</v>
      </c>
      <c r="F2693">
        <v>64</v>
      </c>
      <c r="G2693" t="s">
        <v>25</v>
      </c>
      <c r="H2693" t="s">
        <v>32</v>
      </c>
      <c r="I2693">
        <v>14</v>
      </c>
      <c r="J2693" t="s">
        <v>43</v>
      </c>
      <c r="K2693">
        <v>8.3000000000000007</v>
      </c>
      <c r="L2693">
        <v>1.59</v>
      </c>
      <c r="M2693" t="s">
        <v>30</v>
      </c>
      <c r="N2693">
        <v>3983.54</v>
      </c>
      <c r="O2693" s="5">
        <f>(ScoreCard!$E$3-laptop_prices3[[#This Row],[Price ($)]])/ScoreCard!$E$3*ScoreCard!$E$5</f>
        <v>3.1571131433731687</v>
      </c>
      <c r="P2693" s="5">
        <f>laptop_prices3[[#This Row],[RAM (GB)]]/ScoreCard!$F$3*ScoreCard!$F$5</f>
        <v>7</v>
      </c>
      <c r="Q2693" s="5">
        <f>laptop_prices3[[#This Row],[Screen Size (inch)]]/ScoreCard!$G$3*ScoreCard!$G$5</f>
        <v>1.6184971098265895</v>
      </c>
      <c r="R2693" s="5">
        <f>laptop_prices3[[#This Row],[Battery Life (hours)]]/ScoreCard!$H$3*ScoreCard!$H$5</f>
        <v>4.8416666666666677</v>
      </c>
      <c r="S2693" s="5">
        <f>ScoreCard!$I$3-laptop_prices3[[#This Row],[Weight (kg)]]/ScoreCard!$I$3*ScoreCard!$I$5</f>
        <v>2.5914285714285716</v>
      </c>
      <c r="T2693" s="6" cm="1">
        <f t="array" ref="T2693">_xlfn.IFS(laptop_prices3[[#This Row],[Storage]]="512GB SSD", 512, laptop_prices3[[#This Row],[Storage]] = "1TB SSD", 1000, laptop_prices3[[#This Row],[Storage]] = "2TB SSD", 2000, laptop_prices3[[#This Row],[Storage]]= "256GB SSD", 256, laptop_prices3[[#This Row],[Storage]] = "1TB HDD", 1000*0.7)</f>
        <v>2000</v>
      </c>
      <c r="U2693" s="5">
        <f>laptop_prices3[[#This Row],[Storage Raw Value]]/ScoreCard!$J$3*ScoreCard!$J$5</f>
        <v>8</v>
      </c>
    </row>
    <row r="2694" spans="2:21" x14ac:dyDescent="0.2">
      <c r="B2694" s="4" cm="1">
        <f t="array" ref="B2694">SUM(laptop_prices3[[#This Row],[RAM Comp]:[Weight Comp]]+laptop_prices3[[#This Row],[Storage Comp]])</f>
        <v>15.198449077897056</v>
      </c>
      <c r="C2694">
        <v>2692</v>
      </c>
      <c r="D2694" t="s">
        <v>33</v>
      </c>
      <c r="E2694" t="s">
        <v>39</v>
      </c>
      <c r="F2694">
        <v>4</v>
      </c>
      <c r="G2694" t="s">
        <v>29</v>
      </c>
      <c r="H2694" t="s">
        <v>35</v>
      </c>
      <c r="I2694">
        <v>16</v>
      </c>
      <c r="J2694" t="s">
        <v>27</v>
      </c>
      <c r="K2694">
        <v>11.6</v>
      </c>
      <c r="L2694">
        <v>2.54</v>
      </c>
      <c r="M2694" t="s">
        <v>22</v>
      </c>
      <c r="N2694">
        <v>1578.46</v>
      </c>
      <c r="O2694" s="5">
        <f>(ScoreCard!$E$3-laptop_prices3[[#This Row],[Price ($)]])/ScoreCard!$E$3*ScoreCard!$E$5</f>
        <v>4.269764283097147</v>
      </c>
      <c r="P2694" s="5">
        <f>laptop_prices3[[#This Row],[RAM (GB)]]/ScoreCard!$F$3*ScoreCard!$F$5</f>
        <v>0.4375</v>
      </c>
      <c r="Q2694" s="5">
        <f>laptop_prices3[[#This Row],[Screen Size (inch)]]/ScoreCard!$G$3*ScoreCard!$G$5</f>
        <v>1.8497109826589595</v>
      </c>
      <c r="R2694" s="5">
        <f>laptop_prices3[[#This Row],[Battery Life (hours)]]/ScoreCard!$H$3*ScoreCard!$H$5</f>
        <v>6.7666666666666666</v>
      </c>
      <c r="S2694" s="5">
        <f>ScoreCard!$I$3-laptop_prices3[[#This Row],[Weight (kg)]]/ScoreCard!$I$3*ScoreCard!$I$5</f>
        <v>2.0485714285714285</v>
      </c>
      <c r="T2694" s="6" cm="1">
        <f t="array" ref="T2694">_xlfn.IFS(laptop_prices3[[#This Row],[Storage]]="512GB SSD", 512, laptop_prices3[[#This Row],[Storage]] = "1TB SSD", 1000, laptop_prices3[[#This Row],[Storage]] = "2TB SSD", 2000, laptop_prices3[[#This Row],[Storage]]= "256GB SSD", 256, laptop_prices3[[#This Row],[Storage]] = "1TB HDD", 1000*0.7)</f>
        <v>256</v>
      </c>
      <c r="U2694" s="5">
        <f>laptop_prices3[[#This Row],[Storage Raw Value]]/ScoreCard!$J$3*ScoreCard!$J$5</f>
        <v>1.024</v>
      </c>
    </row>
    <row r="2695" spans="2:21" x14ac:dyDescent="0.2">
      <c r="B2695" s="4" cm="1">
        <f t="array" ref="B2695">SUM(laptop_prices3[[#This Row],[RAM Comp]:[Weight Comp]]+laptop_prices3[[#This Row],[Storage Comp]])</f>
        <v>24.829687586017066</v>
      </c>
      <c r="C2695">
        <v>2693</v>
      </c>
      <c r="D2695" t="s">
        <v>36</v>
      </c>
      <c r="E2695" t="s">
        <v>41</v>
      </c>
      <c r="F2695">
        <v>32</v>
      </c>
      <c r="G2695" t="s">
        <v>42</v>
      </c>
      <c r="H2695" t="s">
        <v>14</v>
      </c>
      <c r="I2695">
        <v>14</v>
      </c>
      <c r="J2695" t="s">
        <v>15</v>
      </c>
      <c r="K2695">
        <v>11.5</v>
      </c>
      <c r="L2695">
        <v>2.97</v>
      </c>
      <c r="M2695" t="s">
        <v>16</v>
      </c>
      <c r="N2695">
        <v>2831.46</v>
      </c>
      <c r="O2695" s="5">
        <f>(ScoreCard!$E$3-laptop_prices3[[#This Row],[Price ($)]])/ScoreCard!$E$3*ScoreCard!$E$5</f>
        <v>3.6900946346554546</v>
      </c>
      <c r="P2695" s="5">
        <f>laptop_prices3[[#This Row],[RAM (GB)]]/ScoreCard!$F$3*ScoreCard!$F$5</f>
        <v>3.5</v>
      </c>
      <c r="Q2695" s="5">
        <f>laptop_prices3[[#This Row],[Screen Size (inch)]]/ScoreCard!$G$3*ScoreCard!$G$5</f>
        <v>1.6184971098265895</v>
      </c>
      <c r="R2695" s="5">
        <f>laptop_prices3[[#This Row],[Battery Life (hours)]]/ScoreCard!$H$3*ScoreCard!$H$5</f>
        <v>6.7083333333333339</v>
      </c>
      <c r="S2695" s="5">
        <f>ScoreCard!$I$3-laptop_prices3[[#This Row],[Weight (kg)]]/ScoreCard!$I$3*ScoreCard!$I$5</f>
        <v>1.8028571428571427</v>
      </c>
      <c r="T2695" s="6" cm="1">
        <f t="array" ref="T2695">_xlfn.IFS(laptop_prices3[[#This Row],[Storage]]="512GB SSD", 512, laptop_prices3[[#This Row],[Storage]] = "1TB SSD", 1000, laptop_prices3[[#This Row],[Storage]] = "2TB SSD", 2000, laptop_prices3[[#This Row],[Storage]]= "256GB SSD", 256, laptop_prices3[[#This Row],[Storage]] = "1TB HDD", 1000*0.7)</f>
        <v>700</v>
      </c>
      <c r="U2695" s="5">
        <f>laptop_prices3[[#This Row],[Storage Raw Value]]/ScoreCard!$J$3*ScoreCard!$J$5</f>
        <v>2.8</v>
      </c>
    </row>
    <row r="2696" spans="2:21" x14ac:dyDescent="0.2">
      <c r="B2696" s="4" cm="1">
        <f t="array" ref="B2696">SUM(laptop_prices3[[#This Row],[RAM Comp]:[Weight Comp]]+laptop_prices3[[#This Row],[Storage Comp]])</f>
        <v>28.718230112854389</v>
      </c>
      <c r="C2696">
        <v>2694</v>
      </c>
      <c r="D2696" t="s">
        <v>33</v>
      </c>
      <c r="E2696" t="s">
        <v>18</v>
      </c>
      <c r="F2696">
        <v>16</v>
      </c>
      <c r="G2696" t="s">
        <v>19</v>
      </c>
      <c r="H2696" t="s">
        <v>44</v>
      </c>
      <c r="I2696">
        <v>15.6</v>
      </c>
      <c r="J2696" t="s">
        <v>21</v>
      </c>
      <c r="K2696">
        <v>11.2</v>
      </c>
      <c r="L2696">
        <v>1.52</v>
      </c>
      <c r="M2696" t="s">
        <v>30</v>
      </c>
      <c r="N2696">
        <v>911.27</v>
      </c>
      <c r="O2696" s="5">
        <f>(ScoreCard!$E$3-laptop_prices3[[#This Row],[Price ($)]])/ScoreCard!$E$3*ScoreCard!$E$5</f>
        <v>4.5784233355662716</v>
      </c>
      <c r="P2696" s="5">
        <f>laptop_prices3[[#This Row],[RAM (GB)]]/ScoreCard!$F$3*ScoreCard!$F$5</f>
        <v>1.75</v>
      </c>
      <c r="Q2696" s="5">
        <f>laptop_prices3[[#This Row],[Screen Size (inch)]]/ScoreCard!$G$3*ScoreCard!$G$5</f>
        <v>1.8034682080924855</v>
      </c>
      <c r="R2696" s="5">
        <f>laptop_prices3[[#This Row],[Battery Life (hours)]]/ScoreCard!$H$3*ScoreCard!$H$5</f>
        <v>6.5333333333333323</v>
      </c>
      <c r="S2696" s="5">
        <f>ScoreCard!$I$3-laptop_prices3[[#This Row],[Weight (kg)]]/ScoreCard!$I$3*ScoreCard!$I$5</f>
        <v>2.6314285714285717</v>
      </c>
      <c r="T2696" s="6" cm="1">
        <f t="array" ref="T2696">_xlfn.IFS(laptop_prices3[[#This Row],[Storage]]="512GB SSD", 512, laptop_prices3[[#This Row],[Storage]] = "1TB SSD", 1000, laptop_prices3[[#This Row],[Storage]] = "2TB SSD", 2000, laptop_prices3[[#This Row],[Storage]]= "256GB SSD", 256, laptop_prices3[[#This Row],[Storage]] = "1TB HDD", 1000*0.7)</f>
        <v>1000</v>
      </c>
      <c r="U2696" s="5">
        <f>laptop_prices3[[#This Row],[Storage Raw Value]]/ScoreCard!$J$3*ScoreCard!$J$5</f>
        <v>4</v>
      </c>
    </row>
    <row r="2697" spans="2:21" x14ac:dyDescent="0.2">
      <c r="B2697" s="4" cm="1">
        <f t="array" ref="B2697">SUM(laptop_prices3[[#This Row],[RAM Comp]:[Weight Comp]]+laptop_prices3[[#This Row],[Storage Comp]])</f>
        <v>19.137714285714285</v>
      </c>
      <c r="C2697">
        <v>2695</v>
      </c>
      <c r="D2697" t="s">
        <v>38</v>
      </c>
      <c r="E2697" t="s">
        <v>12</v>
      </c>
      <c r="F2697">
        <v>8</v>
      </c>
      <c r="G2697" t="s">
        <v>13</v>
      </c>
      <c r="H2697" t="s">
        <v>26</v>
      </c>
      <c r="I2697">
        <v>17.3</v>
      </c>
      <c r="J2697" t="s">
        <v>27</v>
      </c>
      <c r="K2697">
        <v>10.5</v>
      </c>
      <c r="L2697">
        <v>2.72</v>
      </c>
      <c r="M2697" t="s">
        <v>46</v>
      </c>
      <c r="N2697">
        <v>1602.44</v>
      </c>
      <c r="O2697" s="5">
        <f>(ScoreCard!$E$3-laptop_prices3[[#This Row],[Price ($)]])/ScoreCard!$E$3*ScoreCard!$E$5</f>
        <v>4.2586705255794843</v>
      </c>
      <c r="P2697" s="5">
        <f>laptop_prices3[[#This Row],[RAM (GB)]]/ScoreCard!$F$3*ScoreCard!$F$5</f>
        <v>0.875</v>
      </c>
      <c r="Q2697" s="5">
        <f>laptop_prices3[[#This Row],[Screen Size (inch)]]/ScoreCard!$G$3*ScoreCard!$G$5</f>
        <v>2</v>
      </c>
      <c r="R2697" s="5">
        <f>laptop_prices3[[#This Row],[Battery Life (hours)]]/ScoreCard!$H$3*ScoreCard!$H$5</f>
        <v>6.125</v>
      </c>
      <c r="S2697" s="5">
        <f>ScoreCard!$I$3-laptop_prices3[[#This Row],[Weight (kg)]]/ScoreCard!$I$3*ScoreCard!$I$5</f>
        <v>1.9457142857142855</v>
      </c>
      <c r="T2697" s="6" cm="1">
        <f t="array" ref="T2697">_xlfn.IFS(laptop_prices3[[#This Row],[Storage]]="512GB SSD", 512, laptop_prices3[[#This Row],[Storage]] = "1TB SSD", 1000, laptop_prices3[[#This Row],[Storage]] = "2TB SSD", 2000, laptop_prices3[[#This Row],[Storage]]= "256GB SSD", 256, laptop_prices3[[#This Row],[Storage]] = "1TB HDD", 1000*0.7)</f>
        <v>512</v>
      </c>
      <c r="U2697" s="5">
        <f>laptop_prices3[[#This Row],[Storage Raw Value]]/ScoreCard!$J$3*ScoreCard!$J$5</f>
        <v>2.048</v>
      </c>
    </row>
    <row r="2698" spans="2:21" x14ac:dyDescent="0.2">
      <c r="B2698" s="4" cm="1">
        <f t="array" ref="B2698">SUM(laptop_prices3[[#This Row],[RAM Comp]:[Weight Comp]]+laptop_prices3[[#This Row],[Storage Comp]])</f>
        <v>22.846381778144785</v>
      </c>
      <c r="C2698">
        <v>2696</v>
      </c>
      <c r="D2698" t="s">
        <v>23</v>
      </c>
      <c r="E2698" t="s">
        <v>12</v>
      </c>
      <c r="F2698">
        <v>8</v>
      </c>
      <c r="G2698" t="s">
        <v>19</v>
      </c>
      <c r="H2698" t="s">
        <v>40</v>
      </c>
      <c r="I2698">
        <v>13.3</v>
      </c>
      <c r="J2698" t="s">
        <v>15</v>
      </c>
      <c r="K2698">
        <v>5</v>
      </c>
      <c r="L2698">
        <v>3.47</v>
      </c>
      <c r="M2698" t="s">
        <v>46</v>
      </c>
      <c r="N2698">
        <v>1022.24</v>
      </c>
      <c r="O2698" s="5">
        <f>(ScoreCard!$E$3-laptop_prices3[[#This Row],[Price ($)]])/ScoreCard!$E$3*ScoreCard!$E$5</f>
        <v>4.5270857929584709</v>
      </c>
      <c r="P2698" s="5">
        <f>laptop_prices3[[#This Row],[RAM (GB)]]/ScoreCard!$F$3*ScoreCard!$F$5</f>
        <v>0.875</v>
      </c>
      <c r="Q2698" s="5">
        <f>laptop_prices3[[#This Row],[Screen Size (inch)]]/ScoreCard!$G$3*ScoreCard!$G$5</f>
        <v>1.5375722543352601</v>
      </c>
      <c r="R2698" s="5">
        <f>laptop_prices3[[#This Row],[Battery Life (hours)]]/ScoreCard!$H$3*ScoreCard!$H$5</f>
        <v>2.916666666666667</v>
      </c>
      <c r="S2698" s="5">
        <f>ScoreCard!$I$3-laptop_prices3[[#This Row],[Weight (kg)]]/ScoreCard!$I$3*ScoreCard!$I$5</f>
        <v>1.5171428571428571</v>
      </c>
      <c r="T2698" s="6" cm="1">
        <f t="array" ref="T2698">_xlfn.IFS(laptop_prices3[[#This Row],[Storage]]="512GB SSD", 512, laptop_prices3[[#This Row],[Storage]] = "1TB SSD", 1000, laptop_prices3[[#This Row],[Storage]] = "2TB SSD", 2000, laptop_prices3[[#This Row],[Storage]]= "256GB SSD", 256, laptop_prices3[[#This Row],[Storage]] = "1TB HDD", 1000*0.7)</f>
        <v>1000</v>
      </c>
      <c r="U2698" s="5">
        <f>laptop_prices3[[#This Row],[Storage Raw Value]]/ScoreCard!$J$3*ScoreCard!$J$5</f>
        <v>4</v>
      </c>
    </row>
    <row r="2699" spans="2:21" x14ac:dyDescent="0.2">
      <c r="B2699" s="4" cm="1">
        <f t="array" ref="B2699">SUM(laptop_prices3[[#This Row],[RAM Comp]:[Weight Comp]]+laptop_prices3[[#This Row],[Storage Comp]])</f>
        <v>13.961163776493255</v>
      </c>
      <c r="C2699">
        <v>2697</v>
      </c>
      <c r="D2699" t="s">
        <v>38</v>
      </c>
      <c r="E2699" t="s">
        <v>37</v>
      </c>
      <c r="F2699">
        <v>8</v>
      </c>
      <c r="G2699" t="s">
        <v>29</v>
      </c>
      <c r="H2699" t="s">
        <v>14</v>
      </c>
      <c r="I2699">
        <v>14</v>
      </c>
      <c r="J2699" t="s">
        <v>43</v>
      </c>
      <c r="K2699">
        <v>8.9</v>
      </c>
      <c r="L2699">
        <v>2.31</v>
      </c>
      <c r="M2699" t="s">
        <v>30</v>
      </c>
      <c r="N2699">
        <v>1560.77</v>
      </c>
      <c r="O2699" s="5">
        <f>(ScoreCard!$E$3-laptop_prices3[[#This Row],[Price ($)]])/ScoreCard!$E$3*ScoreCard!$E$5</f>
        <v>4.277948126737158</v>
      </c>
      <c r="P2699" s="5">
        <f>laptop_prices3[[#This Row],[RAM (GB)]]/ScoreCard!$F$3*ScoreCard!$F$5</f>
        <v>0.875</v>
      </c>
      <c r="Q2699" s="5">
        <f>laptop_prices3[[#This Row],[Screen Size (inch)]]/ScoreCard!$G$3*ScoreCard!$G$5</f>
        <v>1.6184971098265895</v>
      </c>
      <c r="R2699" s="5">
        <f>laptop_prices3[[#This Row],[Battery Life (hours)]]/ScoreCard!$H$3*ScoreCard!$H$5</f>
        <v>5.1916666666666664</v>
      </c>
      <c r="S2699" s="5">
        <f>ScoreCard!$I$3-laptop_prices3[[#This Row],[Weight (kg)]]/ScoreCard!$I$3*ScoreCard!$I$5</f>
        <v>2.1799999999999997</v>
      </c>
      <c r="T2699" s="6" cm="1">
        <f t="array" ref="T2699">_xlfn.IFS(laptop_prices3[[#This Row],[Storage]]="512GB SSD", 512, laptop_prices3[[#This Row],[Storage]] = "1TB SSD", 1000, laptop_prices3[[#This Row],[Storage]] = "2TB SSD", 2000, laptop_prices3[[#This Row],[Storage]]= "256GB SSD", 256, laptop_prices3[[#This Row],[Storage]] = "1TB HDD", 1000*0.7)</f>
        <v>256</v>
      </c>
      <c r="U2699" s="5">
        <f>laptop_prices3[[#This Row],[Storage Raw Value]]/ScoreCard!$J$3*ScoreCard!$J$5</f>
        <v>1.024</v>
      </c>
    </row>
    <row r="2700" spans="2:21" x14ac:dyDescent="0.2">
      <c r="B2700" s="4" cm="1">
        <f t="array" ref="B2700">SUM(laptop_prices3[[#This Row],[RAM Comp]:[Weight Comp]]+laptop_prices3[[#This Row],[Storage Comp]])</f>
        <v>24.837782824112303</v>
      </c>
      <c r="C2700">
        <v>2698</v>
      </c>
      <c r="D2700" t="s">
        <v>34</v>
      </c>
      <c r="E2700" t="s">
        <v>48</v>
      </c>
      <c r="F2700">
        <v>32</v>
      </c>
      <c r="G2700" t="s">
        <v>42</v>
      </c>
      <c r="H2700" t="s">
        <v>35</v>
      </c>
      <c r="I2700">
        <v>14</v>
      </c>
      <c r="J2700" t="s">
        <v>43</v>
      </c>
      <c r="K2700">
        <v>11.7</v>
      </c>
      <c r="L2700">
        <v>3.16</v>
      </c>
      <c r="M2700" t="s">
        <v>22</v>
      </c>
      <c r="N2700">
        <v>1531.29</v>
      </c>
      <c r="O2700" s="5">
        <f>(ScoreCard!$E$3-laptop_prices3[[#This Row],[Price ($)]])/ScoreCard!$E$3*ScoreCard!$E$5</f>
        <v>4.2915863240524512</v>
      </c>
      <c r="P2700" s="5">
        <f>laptop_prices3[[#This Row],[RAM (GB)]]/ScoreCard!$F$3*ScoreCard!$F$5</f>
        <v>3.5</v>
      </c>
      <c r="Q2700" s="5">
        <f>laptop_prices3[[#This Row],[Screen Size (inch)]]/ScoreCard!$G$3*ScoreCard!$G$5</f>
        <v>1.6184971098265895</v>
      </c>
      <c r="R2700" s="5">
        <f>laptop_prices3[[#This Row],[Battery Life (hours)]]/ScoreCard!$H$3*ScoreCard!$H$5</f>
        <v>6.8250000000000002</v>
      </c>
      <c r="S2700" s="5">
        <f>ScoreCard!$I$3-laptop_prices3[[#This Row],[Weight (kg)]]/ScoreCard!$I$3*ScoreCard!$I$5</f>
        <v>1.6942857142857142</v>
      </c>
      <c r="T2700" s="6" cm="1">
        <f t="array" ref="T2700">_xlfn.IFS(laptop_prices3[[#This Row],[Storage]]="512GB SSD", 512, laptop_prices3[[#This Row],[Storage]] = "1TB SSD", 1000, laptop_prices3[[#This Row],[Storage]] = "2TB SSD", 2000, laptop_prices3[[#This Row],[Storage]]= "256GB SSD", 256, laptop_prices3[[#This Row],[Storage]] = "1TB HDD", 1000*0.7)</f>
        <v>700</v>
      </c>
      <c r="U2700" s="5">
        <f>laptop_prices3[[#This Row],[Storage Raw Value]]/ScoreCard!$J$3*ScoreCard!$J$5</f>
        <v>2.8</v>
      </c>
    </row>
    <row r="2701" spans="2:21" x14ac:dyDescent="0.2">
      <c r="B2701" s="4" cm="1">
        <f t="array" ref="B2701">SUM(laptop_prices3[[#This Row],[RAM Comp]:[Weight Comp]]+laptop_prices3[[#This Row],[Storage Comp]])</f>
        <v>26.109420589044866</v>
      </c>
      <c r="C2701">
        <v>2699</v>
      </c>
      <c r="D2701" t="s">
        <v>11</v>
      </c>
      <c r="E2701" t="s">
        <v>12</v>
      </c>
      <c r="F2701">
        <v>8</v>
      </c>
      <c r="G2701" t="s">
        <v>19</v>
      </c>
      <c r="H2701" t="s">
        <v>20</v>
      </c>
      <c r="I2701">
        <v>15.6</v>
      </c>
      <c r="J2701" t="s">
        <v>21</v>
      </c>
      <c r="K2701">
        <v>8.6</v>
      </c>
      <c r="L2701">
        <v>1.9</v>
      </c>
      <c r="M2701" t="s">
        <v>22</v>
      </c>
      <c r="N2701">
        <v>1275.98</v>
      </c>
      <c r="O2701" s="5">
        <f>(ScoreCard!$E$3-laptop_prices3[[#This Row],[Price ($)]])/ScoreCard!$E$3*ScoreCard!$E$5</f>
        <v>4.4096992194583953</v>
      </c>
      <c r="P2701" s="5">
        <f>laptop_prices3[[#This Row],[RAM (GB)]]/ScoreCard!$F$3*ScoreCard!$F$5</f>
        <v>0.875</v>
      </c>
      <c r="Q2701" s="5">
        <f>laptop_prices3[[#This Row],[Screen Size (inch)]]/ScoreCard!$G$3*ScoreCard!$G$5</f>
        <v>1.8034682080924855</v>
      </c>
      <c r="R2701" s="5">
        <f>laptop_prices3[[#This Row],[Battery Life (hours)]]/ScoreCard!$H$3*ScoreCard!$H$5</f>
        <v>5.0166666666666666</v>
      </c>
      <c r="S2701" s="5">
        <f>ScoreCard!$I$3-laptop_prices3[[#This Row],[Weight (kg)]]/ScoreCard!$I$3*ScoreCard!$I$5</f>
        <v>2.4142857142857146</v>
      </c>
      <c r="T2701" s="6" cm="1">
        <f t="array" ref="T2701">_xlfn.IFS(laptop_prices3[[#This Row],[Storage]]="512GB SSD", 512, laptop_prices3[[#This Row],[Storage]] = "1TB SSD", 1000, laptop_prices3[[#This Row],[Storage]] = "2TB SSD", 2000, laptop_prices3[[#This Row],[Storage]]= "256GB SSD", 256, laptop_prices3[[#This Row],[Storage]] = "1TB HDD", 1000*0.7)</f>
        <v>1000</v>
      </c>
      <c r="U2701" s="5">
        <f>laptop_prices3[[#This Row],[Storage Raw Value]]/ScoreCard!$J$3*ScoreCard!$J$5</f>
        <v>4</v>
      </c>
    </row>
    <row r="2702" spans="2:21" x14ac:dyDescent="0.2">
      <c r="B2702" s="4" cm="1">
        <f t="array" ref="B2702">SUM(laptop_prices3[[#This Row],[RAM Comp]:[Weight Comp]]+laptop_prices3[[#This Row],[Storage Comp]])</f>
        <v>19.045282411230389</v>
      </c>
      <c r="C2702">
        <v>2700</v>
      </c>
      <c r="D2702" t="s">
        <v>36</v>
      </c>
      <c r="E2702" t="s">
        <v>18</v>
      </c>
      <c r="F2702">
        <v>8</v>
      </c>
      <c r="G2702" t="s">
        <v>13</v>
      </c>
      <c r="H2702" t="s">
        <v>32</v>
      </c>
      <c r="I2702">
        <v>16</v>
      </c>
      <c r="J2702" t="s">
        <v>15</v>
      </c>
      <c r="K2702">
        <v>9.6</v>
      </c>
      <c r="L2702">
        <v>1.7</v>
      </c>
      <c r="M2702" t="s">
        <v>22</v>
      </c>
      <c r="N2702">
        <v>1611.13</v>
      </c>
      <c r="O2702" s="5">
        <f>(ScoreCard!$E$3-laptop_prices3[[#This Row],[Price ($)]])/ScoreCard!$E$3*ScoreCard!$E$5</f>
        <v>4.2546503106992306</v>
      </c>
      <c r="P2702" s="5">
        <f>laptop_prices3[[#This Row],[RAM (GB)]]/ScoreCard!$F$3*ScoreCard!$F$5</f>
        <v>0.875</v>
      </c>
      <c r="Q2702" s="5">
        <f>laptop_prices3[[#This Row],[Screen Size (inch)]]/ScoreCard!$G$3*ScoreCard!$G$5</f>
        <v>1.8497109826589595</v>
      </c>
      <c r="R2702" s="5">
        <f>laptop_prices3[[#This Row],[Battery Life (hours)]]/ScoreCard!$H$3*ScoreCard!$H$5</f>
        <v>5.6</v>
      </c>
      <c r="S2702" s="5">
        <f>ScoreCard!$I$3-laptop_prices3[[#This Row],[Weight (kg)]]/ScoreCard!$I$3*ScoreCard!$I$5</f>
        <v>2.5285714285714285</v>
      </c>
      <c r="T2702" s="6" cm="1">
        <f t="array" ref="T2702">_xlfn.IFS(laptop_prices3[[#This Row],[Storage]]="512GB SSD", 512, laptop_prices3[[#This Row],[Storage]] = "1TB SSD", 1000, laptop_prices3[[#This Row],[Storage]] = "2TB SSD", 2000, laptop_prices3[[#This Row],[Storage]]= "256GB SSD", 256, laptop_prices3[[#This Row],[Storage]] = "1TB HDD", 1000*0.7)</f>
        <v>512</v>
      </c>
      <c r="U2702" s="5">
        <f>laptop_prices3[[#This Row],[Storage Raw Value]]/ScoreCard!$J$3*ScoreCard!$J$5</f>
        <v>2.048</v>
      </c>
    </row>
    <row r="2703" spans="2:21" x14ac:dyDescent="0.2">
      <c r="B2703" s="4" cm="1">
        <f t="array" ref="B2703">SUM(laptop_prices3[[#This Row],[RAM Comp]:[Weight Comp]]+laptop_prices3[[#This Row],[Storage Comp]])</f>
        <v>46.79304431599229</v>
      </c>
      <c r="C2703">
        <v>2701</v>
      </c>
      <c r="D2703" t="s">
        <v>34</v>
      </c>
      <c r="E2703" t="s">
        <v>41</v>
      </c>
      <c r="F2703">
        <v>64</v>
      </c>
      <c r="G2703" t="s">
        <v>25</v>
      </c>
      <c r="H2703" t="s">
        <v>40</v>
      </c>
      <c r="I2703">
        <v>16</v>
      </c>
      <c r="J2703" t="s">
        <v>27</v>
      </c>
      <c r="K2703">
        <v>7</v>
      </c>
      <c r="L2703">
        <v>2.87</v>
      </c>
      <c r="M2703" t="s">
        <v>46</v>
      </c>
      <c r="N2703">
        <v>7274.69</v>
      </c>
      <c r="O2703" s="5">
        <f>(ScoreCard!$E$3-laptop_prices3[[#This Row],[Price ($)]])/ScoreCard!$E$3*ScoreCard!$E$5</f>
        <v>1.6345434997427801</v>
      </c>
      <c r="P2703" s="5">
        <f>laptop_prices3[[#This Row],[RAM (GB)]]/ScoreCard!$F$3*ScoreCard!$F$5</f>
        <v>7</v>
      </c>
      <c r="Q2703" s="5">
        <f>laptop_prices3[[#This Row],[Screen Size (inch)]]/ScoreCard!$G$3*ScoreCard!$G$5</f>
        <v>1.8497109826589595</v>
      </c>
      <c r="R2703" s="5">
        <f>laptop_prices3[[#This Row],[Battery Life (hours)]]/ScoreCard!$H$3*ScoreCard!$H$5</f>
        <v>4.0833333333333339</v>
      </c>
      <c r="S2703" s="5">
        <f>ScoreCard!$I$3-laptop_prices3[[#This Row],[Weight (kg)]]/ScoreCard!$I$3*ScoreCard!$I$5</f>
        <v>1.8599999999999999</v>
      </c>
      <c r="T2703" s="6" cm="1">
        <f t="array" ref="T2703">_xlfn.IFS(laptop_prices3[[#This Row],[Storage]]="512GB SSD", 512, laptop_prices3[[#This Row],[Storage]] = "1TB SSD", 1000, laptop_prices3[[#This Row],[Storage]] = "2TB SSD", 2000, laptop_prices3[[#This Row],[Storage]]= "256GB SSD", 256, laptop_prices3[[#This Row],[Storage]] = "1TB HDD", 1000*0.7)</f>
        <v>2000</v>
      </c>
      <c r="U2703" s="5">
        <f>laptop_prices3[[#This Row],[Storage Raw Value]]/ScoreCard!$J$3*ScoreCard!$J$5</f>
        <v>8</v>
      </c>
    </row>
    <row r="2704" spans="2:21" x14ac:dyDescent="0.2">
      <c r="B2704" s="4" cm="1">
        <f t="array" ref="B2704">SUM(laptop_prices3[[#This Row],[RAM Comp]:[Weight Comp]]+laptop_prices3[[#This Row],[Storage Comp]])</f>
        <v>20.034000825763833</v>
      </c>
      <c r="C2704">
        <v>2702</v>
      </c>
      <c r="D2704" t="s">
        <v>47</v>
      </c>
      <c r="E2704" t="s">
        <v>18</v>
      </c>
      <c r="F2704">
        <v>8</v>
      </c>
      <c r="G2704" t="s">
        <v>42</v>
      </c>
      <c r="H2704" t="s">
        <v>32</v>
      </c>
      <c r="I2704">
        <v>13.3</v>
      </c>
      <c r="J2704" t="s">
        <v>27</v>
      </c>
      <c r="K2704">
        <v>7.8</v>
      </c>
      <c r="L2704">
        <v>2.85</v>
      </c>
      <c r="M2704" t="s">
        <v>46</v>
      </c>
      <c r="N2704">
        <v>2352.56</v>
      </c>
      <c r="O2704" s="5">
        <f>(ScoreCard!$E$3-laptop_prices3[[#This Row],[Price ($)]])/ScoreCard!$E$3*ScoreCard!$E$5</f>
        <v>3.9116459472162908</v>
      </c>
      <c r="P2704" s="5">
        <f>laptop_prices3[[#This Row],[RAM (GB)]]/ScoreCard!$F$3*ScoreCard!$F$5</f>
        <v>0.875</v>
      </c>
      <c r="Q2704" s="5">
        <f>laptop_prices3[[#This Row],[Screen Size (inch)]]/ScoreCard!$G$3*ScoreCard!$G$5</f>
        <v>1.5375722543352601</v>
      </c>
      <c r="R2704" s="5">
        <f>laptop_prices3[[#This Row],[Battery Life (hours)]]/ScoreCard!$H$3*ScoreCard!$H$5</f>
        <v>4.55</v>
      </c>
      <c r="S2704" s="5">
        <f>ScoreCard!$I$3-laptop_prices3[[#This Row],[Weight (kg)]]/ScoreCard!$I$3*ScoreCard!$I$5</f>
        <v>1.8714285714285714</v>
      </c>
      <c r="T2704" s="6" cm="1">
        <f t="array" ref="T2704">_xlfn.IFS(laptop_prices3[[#This Row],[Storage]]="512GB SSD", 512, laptop_prices3[[#This Row],[Storage]] = "1TB SSD", 1000, laptop_prices3[[#This Row],[Storage]] = "2TB SSD", 2000, laptop_prices3[[#This Row],[Storage]]= "256GB SSD", 256, laptop_prices3[[#This Row],[Storage]] = "1TB HDD", 1000*0.7)</f>
        <v>700</v>
      </c>
      <c r="U2704" s="5">
        <f>laptop_prices3[[#This Row],[Storage Raw Value]]/ScoreCard!$J$3*ScoreCard!$J$5</f>
        <v>2.8</v>
      </c>
    </row>
    <row r="2705" spans="2:21" x14ac:dyDescent="0.2">
      <c r="B2705" s="4" cm="1">
        <f t="array" ref="B2705">SUM(laptop_prices3[[#This Row],[RAM Comp]:[Weight Comp]]+laptop_prices3[[#This Row],[Storage Comp]])</f>
        <v>19.638996696944673</v>
      </c>
      <c r="C2705">
        <v>2703</v>
      </c>
      <c r="D2705" t="s">
        <v>23</v>
      </c>
      <c r="E2705" t="s">
        <v>24</v>
      </c>
      <c r="F2705">
        <v>16</v>
      </c>
      <c r="G2705" t="s">
        <v>42</v>
      </c>
      <c r="H2705" t="s">
        <v>40</v>
      </c>
      <c r="I2705">
        <v>16</v>
      </c>
      <c r="J2705" t="s">
        <v>43</v>
      </c>
      <c r="K2705">
        <v>4.5</v>
      </c>
      <c r="L2705">
        <v>2.25</v>
      </c>
      <c r="M2705" t="s">
        <v>16</v>
      </c>
      <c r="N2705">
        <v>1144.76</v>
      </c>
      <c r="O2705" s="5">
        <f>(ScoreCard!$E$3-laptop_prices3[[#This Row],[Price ($)]])/ScoreCard!$E$3*ScoreCard!$E$5</f>
        <v>4.4704049267756485</v>
      </c>
      <c r="P2705" s="5">
        <f>laptop_prices3[[#This Row],[RAM (GB)]]/ScoreCard!$F$3*ScoreCard!$F$5</f>
        <v>1.75</v>
      </c>
      <c r="Q2705" s="5">
        <f>laptop_prices3[[#This Row],[Screen Size (inch)]]/ScoreCard!$G$3*ScoreCard!$G$5</f>
        <v>1.8497109826589595</v>
      </c>
      <c r="R2705" s="5">
        <f>laptop_prices3[[#This Row],[Battery Life (hours)]]/ScoreCard!$H$3*ScoreCard!$H$5</f>
        <v>2.625</v>
      </c>
      <c r="S2705" s="5">
        <f>ScoreCard!$I$3-laptop_prices3[[#This Row],[Weight (kg)]]/ScoreCard!$I$3*ScoreCard!$I$5</f>
        <v>2.2142857142857144</v>
      </c>
      <c r="T2705" s="6" cm="1">
        <f t="array" ref="T2705">_xlfn.IFS(laptop_prices3[[#This Row],[Storage]]="512GB SSD", 512, laptop_prices3[[#This Row],[Storage]] = "1TB SSD", 1000, laptop_prices3[[#This Row],[Storage]] = "2TB SSD", 2000, laptop_prices3[[#This Row],[Storage]]= "256GB SSD", 256, laptop_prices3[[#This Row],[Storage]] = "1TB HDD", 1000*0.7)</f>
        <v>700</v>
      </c>
      <c r="U2705" s="5">
        <f>laptop_prices3[[#This Row],[Storage Raw Value]]/ScoreCard!$J$3*ScoreCard!$J$5</f>
        <v>2.8</v>
      </c>
    </row>
    <row r="2706" spans="2:21" x14ac:dyDescent="0.2">
      <c r="B2706" s="4" cm="1">
        <f t="array" ref="B2706">SUM(laptop_prices3[[#This Row],[RAM Comp]:[Weight Comp]]+laptop_prices3[[#This Row],[Storage Comp]])</f>
        <v>19.304572254335262</v>
      </c>
      <c r="C2706">
        <v>2704</v>
      </c>
      <c r="D2706" t="s">
        <v>33</v>
      </c>
      <c r="E2706" t="s">
        <v>24</v>
      </c>
      <c r="F2706">
        <v>8</v>
      </c>
      <c r="G2706" t="s">
        <v>13</v>
      </c>
      <c r="H2706" t="s">
        <v>20</v>
      </c>
      <c r="I2706">
        <v>13.3</v>
      </c>
      <c r="J2706" t="s">
        <v>43</v>
      </c>
      <c r="K2706">
        <v>12</v>
      </c>
      <c r="L2706">
        <v>3.15</v>
      </c>
      <c r="M2706" t="s">
        <v>30</v>
      </c>
      <c r="N2706">
        <v>930.93</v>
      </c>
      <c r="O2706" s="5">
        <f>(ScoreCard!$E$3-laptop_prices3[[#This Row],[Price ($)]])/ScoreCard!$E$3*ScoreCard!$E$5</f>
        <v>4.5693281198532922</v>
      </c>
      <c r="P2706" s="5">
        <f>laptop_prices3[[#This Row],[RAM (GB)]]/ScoreCard!$F$3*ScoreCard!$F$5</f>
        <v>0.875</v>
      </c>
      <c r="Q2706" s="5">
        <f>laptop_prices3[[#This Row],[Screen Size (inch)]]/ScoreCard!$G$3*ScoreCard!$G$5</f>
        <v>1.5375722543352601</v>
      </c>
      <c r="R2706" s="5">
        <f>laptop_prices3[[#This Row],[Battery Life (hours)]]/ScoreCard!$H$3*ScoreCard!$H$5</f>
        <v>7</v>
      </c>
      <c r="S2706" s="5">
        <f>ScoreCard!$I$3-laptop_prices3[[#This Row],[Weight (kg)]]/ScoreCard!$I$3*ScoreCard!$I$5</f>
        <v>1.7</v>
      </c>
      <c r="T2706" s="6" cm="1">
        <f t="array" ref="T2706">_xlfn.IFS(laptop_prices3[[#This Row],[Storage]]="512GB SSD", 512, laptop_prices3[[#This Row],[Storage]] = "1TB SSD", 1000, laptop_prices3[[#This Row],[Storage]] = "2TB SSD", 2000, laptop_prices3[[#This Row],[Storage]]= "256GB SSD", 256, laptop_prices3[[#This Row],[Storage]] = "1TB HDD", 1000*0.7)</f>
        <v>512</v>
      </c>
      <c r="U2706" s="5">
        <f>laptop_prices3[[#This Row],[Storage Raw Value]]/ScoreCard!$J$3*ScoreCard!$J$5</f>
        <v>2.048</v>
      </c>
    </row>
    <row r="2707" spans="2:21" x14ac:dyDescent="0.2">
      <c r="B2707" s="4" cm="1">
        <f t="array" ref="B2707">SUM(laptop_prices3[[#This Row],[RAM Comp]:[Weight Comp]]+laptop_prices3[[#This Row],[Storage Comp]])</f>
        <v>16.141047619047619</v>
      </c>
      <c r="C2707">
        <v>2705</v>
      </c>
      <c r="D2707" t="s">
        <v>47</v>
      </c>
      <c r="E2707" t="s">
        <v>24</v>
      </c>
      <c r="F2707">
        <v>8</v>
      </c>
      <c r="G2707" t="s">
        <v>13</v>
      </c>
      <c r="H2707" t="s">
        <v>20</v>
      </c>
      <c r="I2707">
        <v>17.3</v>
      </c>
      <c r="J2707" t="s">
        <v>15</v>
      </c>
      <c r="K2707">
        <v>5.5</v>
      </c>
      <c r="L2707">
        <v>2.86</v>
      </c>
      <c r="M2707" t="s">
        <v>30</v>
      </c>
      <c r="N2707">
        <v>1899.12</v>
      </c>
      <c r="O2707" s="5">
        <f>(ScoreCard!$E$3-laptop_prices3[[#This Row],[Price ($)]])/ScoreCard!$E$3*ScoreCard!$E$5</f>
        <v>4.1214188166411905</v>
      </c>
      <c r="P2707" s="5">
        <f>laptop_prices3[[#This Row],[RAM (GB)]]/ScoreCard!$F$3*ScoreCard!$F$5</f>
        <v>0.875</v>
      </c>
      <c r="Q2707" s="5">
        <f>laptop_prices3[[#This Row],[Screen Size (inch)]]/ScoreCard!$G$3*ScoreCard!$G$5</f>
        <v>2</v>
      </c>
      <c r="R2707" s="5">
        <f>laptop_prices3[[#This Row],[Battery Life (hours)]]/ScoreCard!$H$3*ScoreCard!$H$5</f>
        <v>3.208333333333333</v>
      </c>
      <c r="S2707" s="5">
        <f>ScoreCard!$I$3-laptop_prices3[[#This Row],[Weight (kg)]]/ScoreCard!$I$3*ScoreCard!$I$5</f>
        <v>1.8657142857142859</v>
      </c>
      <c r="T2707" s="6" cm="1">
        <f t="array" ref="T2707">_xlfn.IFS(laptop_prices3[[#This Row],[Storage]]="512GB SSD", 512, laptop_prices3[[#This Row],[Storage]] = "1TB SSD", 1000, laptop_prices3[[#This Row],[Storage]] = "2TB SSD", 2000, laptop_prices3[[#This Row],[Storage]]= "256GB SSD", 256, laptop_prices3[[#This Row],[Storage]] = "1TB HDD", 1000*0.7)</f>
        <v>512</v>
      </c>
      <c r="U2707" s="5">
        <f>laptop_prices3[[#This Row],[Storage Raw Value]]/ScoreCard!$J$3*ScoreCard!$J$5</f>
        <v>2.048</v>
      </c>
    </row>
    <row r="2708" spans="2:21" x14ac:dyDescent="0.2">
      <c r="B2708" s="4" cm="1">
        <f t="array" ref="B2708">SUM(laptop_prices3[[#This Row],[RAM Comp]:[Weight Comp]]+laptop_prices3[[#This Row],[Storage Comp]])</f>
        <v>41.180595238095236</v>
      </c>
      <c r="C2708">
        <v>2706</v>
      </c>
      <c r="D2708" t="s">
        <v>45</v>
      </c>
      <c r="E2708" t="s">
        <v>39</v>
      </c>
      <c r="F2708">
        <v>4</v>
      </c>
      <c r="G2708" t="s">
        <v>25</v>
      </c>
      <c r="H2708" t="s">
        <v>44</v>
      </c>
      <c r="I2708">
        <v>17.3</v>
      </c>
      <c r="J2708" t="s">
        <v>27</v>
      </c>
      <c r="K2708">
        <v>8.9</v>
      </c>
      <c r="L2708">
        <v>3.41</v>
      </c>
      <c r="M2708" t="s">
        <v>30</v>
      </c>
      <c r="N2708">
        <v>1038.33</v>
      </c>
      <c r="O2708" s="5">
        <f>(ScoreCard!$E$3-laptop_prices3[[#This Row],[Price ($)]])/ScoreCard!$E$3*ScoreCard!$E$5</f>
        <v>4.5196421499868613</v>
      </c>
      <c r="P2708" s="5">
        <f>laptop_prices3[[#This Row],[RAM (GB)]]/ScoreCard!$F$3*ScoreCard!$F$5</f>
        <v>0.4375</v>
      </c>
      <c r="Q2708" s="5">
        <f>laptop_prices3[[#This Row],[Screen Size (inch)]]/ScoreCard!$G$3*ScoreCard!$G$5</f>
        <v>2</v>
      </c>
      <c r="R2708" s="5">
        <f>laptop_prices3[[#This Row],[Battery Life (hours)]]/ScoreCard!$H$3*ScoreCard!$H$5</f>
        <v>5.1916666666666664</v>
      </c>
      <c r="S2708" s="5">
        <f>ScoreCard!$I$3-laptop_prices3[[#This Row],[Weight (kg)]]/ScoreCard!$I$3*ScoreCard!$I$5</f>
        <v>1.5514285714285714</v>
      </c>
      <c r="T2708" s="6" cm="1">
        <f t="array" ref="T2708">_xlfn.IFS(laptop_prices3[[#This Row],[Storage]]="512GB SSD", 512, laptop_prices3[[#This Row],[Storage]] = "1TB SSD", 1000, laptop_prices3[[#This Row],[Storage]] = "2TB SSD", 2000, laptop_prices3[[#This Row],[Storage]]= "256GB SSD", 256, laptop_prices3[[#This Row],[Storage]] = "1TB HDD", 1000*0.7)</f>
        <v>2000</v>
      </c>
      <c r="U2708" s="5">
        <f>laptop_prices3[[#This Row],[Storage Raw Value]]/ScoreCard!$J$3*ScoreCard!$J$5</f>
        <v>8</v>
      </c>
    </row>
    <row r="2709" spans="2:21" x14ac:dyDescent="0.2">
      <c r="B2709" s="4" cm="1">
        <f t="array" ref="B2709">SUM(laptop_prices3[[#This Row],[RAM Comp]:[Weight Comp]]+laptop_prices3[[#This Row],[Storage Comp]])</f>
        <v>27.835639966969445</v>
      </c>
      <c r="C2709">
        <v>2707</v>
      </c>
      <c r="D2709" t="s">
        <v>23</v>
      </c>
      <c r="E2709" t="s">
        <v>39</v>
      </c>
      <c r="F2709">
        <v>16</v>
      </c>
      <c r="G2709" t="s">
        <v>19</v>
      </c>
      <c r="H2709" t="s">
        <v>44</v>
      </c>
      <c r="I2709">
        <v>14</v>
      </c>
      <c r="J2709" t="s">
        <v>43</v>
      </c>
      <c r="K2709">
        <v>10.199999999999999</v>
      </c>
      <c r="L2709">
        <v>1.72</v>
      </c>
      <c r="M2709" t="s">
        <v>22</v>
      </c>
      <c r="N2709">
        <v>876.59</v>
      </c>
      <c r="O2709" s="5">
        <f>(ScoreCard!$E$3-laptop_prices3[[#This Row],[Price ($)]])/ScoreCard!$E$3*ScoreCard!$E$5</f>
        <v>4.5944671850538681</v>
      </c>
      <c r="P2709" s="5">
        <f>laptop_prices3[[#This Row],[RAM (GB)]]/ScoreCard!$F$3*ScoreCard!$F$5</f>
        <v>1.75</v>
      </c>
      <c r="Q2709" s="5">
        <f>laptop_prices3[[#This Row],[Screen Size (inch)]]/ScoreCard!$G$3*ScoreCard!$G$5</f>
        <v>1.6184971098265895</v>
      </c>
      <c r="R2709" s="5">
        <f>laptop_prices3[[#This Row],[Battery Life (hours)]]/ScoreCard!$H$3*ScoreCard!$H$5</f>
        <v>5.95</v>
      </c>
      <c r="S2709" s="5">
        <f>ScoreCard!$I$3-laptop_prices3[[#This Row],[Weight (kg)]]/ScoreCard!$I$3*ScoreCard!$I$5</f>
        <v>2.5171428571428569</v>
      </c>
      <c r="T2709" s="6" cm="1">
        <f t="array" ref="T2709">_xlfn.IFS(laptop_prices3[[#This Row],[Storage]]="512GB SSD", 512, laptop_prices3[[#This Row],[Storage]] = "1TB SSD", 1000, laptop_prices3[[#This Row],[Storage]] = "2TB SSD", 2000, laptop_prices3[[#This Row],[Storage]]= "256GB SSD", 256, laptop_prices3[[#This Row],[Storage]] = "1TB HDD", 1000*0.7)</f>
        <v>1000</v>
      </c>
      <c r="U2709" s="5">
        <f>laptop_prices3[[#This Row],[Storage Raw Value]]/ScoreCard!$J$3*ScoreCard!$J$5</f>
        <v>4</v>
      </c>
    </row>
    <row r="2710" spans="2:21" x14ac:dyDescent="0.2">
      <c r="B2710" s="4" cm="1">
        <f t="array" ref="B2710">SUM(laptop_prices3[[#This Row],[RAM Comp]:[Weight Comp]]+laptop_prices3[[#This Row],[Storage Comp]])</f>
        <v>22.180968208092484</v>
      </c>
      <c r="C2710">
        <v>2708</v>
      </c>
      <c r="D2710" t="s">
        <v>11</v>
      </c>
      <c r="E2710" t="s">
        <v>12</v>
      </c>
      <c r="F2710">
        <v>4</v>
      </c>
      <c r="G2710" t="s">
        <v>42</v>
      </c>
      <c r="H2710" t="s">
        <v>14</v>
      </c>
      <c r="I2710">
        <v>15.6</v>
      </c>
      <c r="J2710" t="s">
        <v>15</v>
      </c>
      <c r="K2710">
        <v>12</v>
      </c>
      <c r="L2710">
        <v>3.08</v>
      </c>
      <c r="M2710" t="s">
        <v>16</v>
      </c>
      <c r="N2710">
        <v>1274.1600000000001</v>
      </c>
      <c r="O2710" s="5">
        <f>(ScoreCard!$E$3-laptop_prices3[[#This Row],[Price ($)]])/ScoreCard!$E$3*ScoreCard!$E$5</f>
        <v>4.4105411977187012</v>
      </c>
      <c r="P2710" s="5">
        <f>laptop_prices3[[#This Row],[RAM (GB)]]/ScoreCard!$F$3*ScoreCard!$F$5</f>
        <v>0.4375</v>
      </c>
      <c r="Q2710" s="5">
        <f>laptop_prices3[[#This Row],[Screen Size (inch)]]/ScoreCard!$G$3*ScoreCard!$G$5</f>
        <v>1.8034682080924855</v>
      </c>
      <c r="R2710" s="5">
        <f>laptop_prices3[[#This Row],[Battery Life (hours)]]/ScoreCard!$H$3*ScoreCard!$H$5</f>
        <v>7</v>
      </c>
      <c r="S2710" s="5">
        <f>ScoreCard!$I$3-laptop_prices3[[#This Row],[Weight (kg)]]/ScoreCard!$I$3*ScoreCard!$I$5</f>
        <v>1.74</v>
      </c>
      <c r="T2710" s="6" cm="1">
        <f t="array" ref="T2710">_xlfn.IFS(laptop_prices3[[#This Row],[Storage]]="512GB SSD", 512, laptop_prices3[[#This Row],[Storage]] = "1TB SSD", 1000, laptop_prices3[[#This Row],[Storage]] = "2TB SSD", 2000, laptop_prices3[[#This Row],[Storage]]= "256GB SSD", 256, laptop_prices3[[#This Row],[Storage]] = "1TB HDD", 1000*0.7)</f>
        <v>700</v>
      </c>
      <c r="U2710" s="5">
        <f>laptop_prices3[[#This Row],[Storage Raw Value]]/ScoreCard!$J$3*ScoreCard!$J$5</f>
        <v>2.8</v>
      </c>
    </row>
    <row r="2711" spans="2:21" x14ac:dyDescent="0.2">
      <c r="B2711" s="4" cm="1">
        <f t="array" ref="B2711">SUM(laptop_prices3[[#This Row],[RAM Comp]:[Weight Comp]]+laptop_prices3[[#This Row],[Storage Comp]])</f>
        <v>26.528401458849437</v>
      </c>
      <c r="C2711">
        <v>2709</v>
      </c>
      <c r="D2711" t="s">
        <v>11</v>
      </c>
      <c r="E2711" t="s">
        <v>12</v>
      </c>
      <c r="F2711">
        <v>4</v>
      </c>
      <c r="G2711" t="s">
        <v>19</v>
      </c>
      <c r="H2711" t="s">
        <v>32</v>
      </c>
      <c r="I2711">
        <v>16</v>
      </c>
      <c r="J2711" t="s">
        <v>27</v>
      </c>
      <c r="K2711">
        <v>10.9</v>
      </c>
      <c r="L2711">
        <v>2.83</v>
      </c>
      <c r="M2711" t="s">
        <v>22</v>
      </c>
      <c r="N2711">
        <v>1992.07</v>
      </c>
      <c r="O2711" s="5">
        <f>(ScoreCard!$E$3-laptop_prices3[[#This Row],[Price ($)]])/ScoreCard!$E$3*ScoreCard!$E$5</f>
        <v>4.0784177840612585</v>
      </c>
      <c r="P2711" s="5">
        <f>laptop_prices3[[#This Row],[RAM (GB)]]/ScoreCard!$F$3*ScoreCard!$F$5</f>
        <v>0.4375</v>
      </c>
      <c r="Q2711" s="5">
        <f>laptop_prices3[[#This Row],[Screen Size (inch)]]/ScoreCard!$G$3*ScoreCard!$G$5</f>
        <v>1.8497109826589595</v>
      </c>
      <c r="R2711" s="5">
        <f>laptop_prices3[[#This Row],[Battery Life (hours)]]/ScoreCard!$H$3*ScoreCard!$H$5</f>
        <v>6.3583333333333334</v>
      </c>
      <c r="S2711" s="5">
        <f>ScoreCard!$I$3-laptop_prices3[[#This Row],[Weight (kg)]]/ScoreCard!$I$3*ScoreCard!$I$5</f>
        <v>1.8828571428571428</v>
      </c>
      <c r="T2711" s="6" cm="1">
        <f t="array" ref="T2711">_xlfn.IFS(laptop_prices3[[#This Row],[Storage]]="512GB SSD", 512, laptop_prices3[[#This Row],[Storage]] = "1TB SSD", 1000, laptop_prices3[[#This Row],[Storage]] = "2TB SSD", 2000, laptop_prices3[[#This Row],[Storage]]= "256GB SSD", 256, laptop_prices3[[#This Row],[Storage]] = "1TB HDD", 1000*0.7)</f>
        <v>1000</v>
      </c>
      <c r="U2711" s="5">
        <f>laptop_prices3[[#This Row],[Storage Raw Value]]/ScoreCard!$J$3*ScoreCard!$J$5</f>
        <v>4</v>
      </c>
    </row>
    <row r="2712" spans="2:21" x14ac:dyDescent="0.2">
      <c r="B2712" s="4" cm="1">
        <f t="array" ref="B2712">SUM(laptop_prices3[[#This Row],[RAM Comp]:[Weight Comp]]+laptop_prices3[[#This Row],[Storage Comp]])</f>
        <v>20.088096063859069</v>
      </c>
      <c r="C2712">
        <v>2710</v>
      </c>
      <c r="D2712" t="s">
        <v>34</v>
      </c>
      <c r="E2712" t="s">
        <v>48</v>
      </c>
      <c r="F2712">
        <v>64</v>
      </c>
      <c r="G2712" t="s">
        <v>29</v>
      </c>
      <c r="H2712" t="s">
        <v>14</v>
      </c>
      <c r="I2712">
        <v>13.3</v>
      </c>
      <c r="J2712" t="s">
        <v>15</v>
      </c>
      <c r="K2712">
        <v>10.1</v>
      </c>
      <c r="L2712">
        <v>3.39</v>
      </c>
      <c r="M2712" t="s">
        <v>30</v>
      </c>
      <c r="N2712">
        <v>3596.02</v>
      </c>
      <c r="O2712" s="5">
        <f>(ScoreCard!$E$3-laptop_prices3[[#This Row],[Price ($)]])/ScoreCard!$E$3*ScoreCard!$E$5</f>
        <v>3.3363897452599396</v>
      </c>
      <c r="P2712" s="5">
        <f>laptop_prices3[[#This Row],[RAM (GB)]]/ScoreCard!$F$3*ScoreCard!$F$5</f>
        <v>7</v>
      </c>
      <c r="Q2712" s="5">
        <f>laptop_prices3[[#This Row],[Screen Size (inch)]]/ScoreCard!$G$3*ScoreCard!$G$5</f>
        <v>1.5375722543352601</v>
      </c>
      <c r="R2712" s="5">
        <f>laptop_prices3[[#This Row],[Battery Life (hours)]]/ScoreCard!$H$3*ScoreCard!$H$5</f>
        <v>5.8916666666666666</v>
      </c>
      <c r="S2712" s="5">
        <f>ScoreCard!$I$3-laptop_prices3[[#This Row],[Weight (kg)]]/ScoreCard!$I$3*ScoreCard!$I$5</f>
        <v>1.5628571428571427</v>
      </c>
      <c r="T2712" s="6" cm="1">
        <f t="array" ref="T2712">_xlfn.IFS(laptop_prices3[[#This Row],[Storage]]="512GB SSD", 512, laptop_prices3[[#This Row],[Storage]] = "1TB SSD", 1000, laptop_prices3[[#This Row],[Storage]] = "2TB SSD", 2000, laptop_prices3[[#This Row],[Storage]]= "256GB SSD", 256, laptop_prices3[[#This Row],[Storage]] = "1TB HDD", 1000*0.7)</f>
        <v>256</v>
      </c>
      <c r="U2712" s="5">
        <f>laptop_prices3[[#This Row],[Storage Raw Value]]/ScoreCard!$J$3*ScoreCard!$J$5</f>
        <v>1.024</v>
      </c>
    </row>
    <row r="2713" spans="2:21" x14ac:dyDescent="0.2">
      <c r="B2713" s="4" cm="1">
        <f t="array" ref="B2713">SUM(laptop_prices3[[#This Row],[RAM Comp]:[Weight Comp]]+laptop_prices3[[#This Row],[Storage Comp]])</f>
        <v>15.043277731902011</v>
      </c>
      <c r="C2713">
        <v>2711</v>
      </c>
      <c r="D2713" t="s">
        <v>36</v>
      </c>
      <c r="E2713" t="s">
        <v>18</v>
      </c>
      <c r="F2713">
        <v>32</v>
      </c>
      <c r="G2713" t="s">
        <v>29</v>
      </c>
      <c r="H2713" t="s">
        <v>35</v>
      </c>
      <c r="I2713">
        <v>15.6</v>
      </c>
      <c r="J2713" t="s">
        <v>43</v>
      </c>
      <c r="K2713">
        <v>6.8</v>
      </c>
      <c r="L2713">
        <v>3.19</v>
      </c>
      <c r="M2713" t="s">
        <v>46</v>
      </c>
      <c r="N2713">
        <v>2266.4699999999998</v>
      </c>
      <c r="O2713" s="5">
        <f>(ScoreCard!$E$3-laptop_prices3[[#This Row],[Price ($)]])/ScoreCard!$E$3*ScoreCard!$E$5</f>
        <v>3.9514733694304525</v>
      </c>
      <c r="P2713" s="5">
        <f>laptop_prices3[[#This Row],[RAM (GB)]]/ScoreCard!$F$3*ScoreCard!$F$5</f>
        <v>3.5</v>
      </c>
      <c r="Q2713" s="5">
        <f>laptop_prices3[[#This Row],[Screen Size (inch)]]/ScoreCard!$G$3*ScoreCard!$G$5</f>
        <v>1.8034682080924855</v>
      </c>
      <c r="R2713" s="5">
        <f>laptop_prices3[[#This Row],[Battery Life (hours)]]/ScoreCard!$H$3*ScoreCard!$H$5</f>
        <v>3.9666666666666668</v>
      </c>
      <c r="S2713" s="5">
        <f>ScoreCard!$I$3-laptop_prices3[[#This Row],[Weight (kg)]]/ScoreCard!$I$3*ScoreCard!$I$5</f>
        <v>1.6771428571428573</v>
      </c>
      <c r="T2713" s="6" cm="1">
        <f t="array" ref="T2713">_xlfn.IFS(laptop_prices3[[#This Row],[Storage]]="512GB SSD", 512, laptop_prices3[[#This Row],[Storage]] = "1TB SSD", 1000, laptop_prices3[[#This Row],[Storage]] = "2TB SSD", 2000, laptop_prices3[[#This Row],[Storage]]= "256GB SSD", 256, laptop_prices3[[#This Row],[Storage]] = "1TB HDD", 1000*0.7)</f>
        <v>256</v>
      </c>
      <c r="U2713" s="5">
        <f>laptop_prices3[[#This Row],[Storage Raw Value]]/ScoreCard!$J$3*ScoreCard!$J$5</f>
        <v>1.024</v>
      </c>
    </row>
    <row r="2714" spans="2:21" x14ac:dyDescent="0.2">
      <c r="B2714" s="4" cm="1">
        <f t="array" ref="B2714">SUM(laptop_prices3[[#This Row],[RAM Comp]:[Weight Comp]]+laptop_prices3[[#This Row],[Storage Comp]])</f>
        <v>43.114211395540877</v>
      </c>
      <c r="C2714">
        <v>2712</v>
      </c>
      <c r="D2714" t="s">
        <v>23</v>
      </c>
      <c r="E2714" t="s">
        <v>48</v>
      </c>
      <c r="F2714">
        <v>16</v>
      </c>
      <c r="G2714" t="s">
        <v>25</v>
      </c>
      <c r="H2714" t="s">
        <v>32</v>
      </c>
      <c r="I2714">
        <v>14</v>
      </c>
      <c r="J2714" t="s">
        <v>43</v>
      </c>
      <c r="K2714">
        <v>9.6</v>
      </c>
      <c r="L2714">
        <v>2.37</v>
      </c>
      <c r="M2714" t="s">
        <v>16</v>
      </c>
      <c r="N2714">
        <v>1383.78</v>
      </c>
      <c r="O2714" s="5">
        <f>(ScoreCard!$E$3-laptop_prices3[[#This Row],[Price ($)]])/ScoreCard!$E$3*ScoreCard!$E$5</f>
        <v>4.3598281994248635</v>
      </c>
      <c r="P2714" s="5">
        <f>laptop_prices3[[#This Row],[RAM (GB)]]/ScoreCard!$F$3*ScoreCard!$F$5</f>
        <v>1.75</v>
      </c>
      <c r="Q2714" s="5">
        <f>laptop_prices3[[#This Row],[Screen Size (inch)]]/ScoreCard!$G$3*ScoreCard!$G$5</f>
        <v>1.6184971098265895</v>
      </c>
      <c r="R2714" s="5">
        <f>laptop_prices3[[#This Row],[Battery Life (hours)]]/ScoreCard!$H$3*ScoreCard!$H$5</f>
        <v>5.6</v>
      </c>
      <c r="S2714" s="5">
        <f>ScoreCard!$I$3-laptop_prices3[[#This Row],[Weight (kg)]]/ScoreCard!$I$3*ScoreCard!$I$5</f>
        <v>2.1457142857142859</v>
      </c>
      <c r="T2714" s="6" cm="1">
        <f t="array" ref="T2714">_xlfn.IFS(laptop_prices3[[#This Row],[Storage]]="512GB SSD", 512, laptop_prices3[[#This Row],[Storage]] = "1TB SSD", 1000, laptop_prices3[[#This Row],[Storage]] = "2TB SSD", 2000, laptop_prices3[[#This Row],[Storage]]= "256GB SSD", 256, laptop_prices3[[#This Row],[Storage]] = "1TB HDD", 1000*0.7)</f>
        <v>2000</v>
      </c>
      <c r="U2714" s="5">
        <f>laptop_prices3[[#This Row],[Storage Raw Value]]/ScoreCard!$J$3*ScoreCard!$J$5</f>
        <v>8</v>
      </c>
    </row>
    <row r="2715" spans="2:21" x14ac:dyDescent="0.2">
      <c r="B2715" s="4" cm="1">
        <f t="array" ref="B2715">SUM(laptop_prices3[[#This Row],[RAM Comp]:[Weight Comp]]+laptop_prices3[[#This Row],[Storage Comp]])</f>
        <v>13.714497109826588</v>
      </c>
      <c r="C2715">
        <v>2713</v>
      </c>
      <c r="D2715" t="s">
        <v>17</v>
      </c>
      <c r="E2715" t="s">
        <v>18</v>
      </c>
      <c r="F2715">
        <v>32</v>
      </c>
      <c r="G2715" t="s">
        <v>29</v>
      </c>
      <c r="H2715" t="s">
        <v>35</v>
      </c>
      <c r="I2715">
        <v>14</v>
      </c>
      <c r="J2715" t="s">
        <v>43</v>
      </c>
      <c r="K2715">
        <v>4.8</v>
      </c>
      <c r="L2715">
        <v>3.15</v>
      </c>
      <c r="M2715" t="s">
        <v>46</v>
      </c>
      <c r="N2715">
        <v>2803.03</v>
      </c>
      <c r="O2715" s="5">
        <f>(ScoreCard!$E$3-laptop_prices3[[#This Row],[Price ($)]])/ScoreCard!$E$3*ScoreCard!$E$5</f>
        <v>3.7032470752821083</v>
      </c>
      <c r="P2715" s="5">
        <f>laptop_prices3[[#This Row],[RAM (GB)]]/ScoreCard!$F$3*ScoreCard!$F$5</f>
        <v>3.5</v>
      </c>
      <c r="Q2715" s="5">
        <f>laptop_prices3[[#This Row],[Screen Size (inch)]]/ScoreCard!$G$3*ScoreCard!$G$5</f>
        <v>1.6184971098265895</v>
      </c>
      <c r="R2715" s="5">
        <f>laptop_prices3[[#This Row],[Battery Life (hours)]]/ScoreCard!$H$3*ScoreCard!$H$5</f>
        <v>2.8</v>
      </c>
      <c r="S2715" s="5">
        <f>ScoreCard!$I$3-laptop_prices3[[#This Row],[Weight (kg)]]/ScoreCard!$I$3*ScoreCard!$I$5</f>
        <v>1.7</v>
      </c>
      <c r="T2715" s="6" cm="1">
        <f t="array" ref="T2715">_xlfn.IFS(laptop_prices3[[#This Row],[Storage]]="512GB SSD", 512, laptop_prices3[[#This Row],[Storage]] = "1TB SSD", 1000, laptop_prices3[[#This Row],[Storage]] = "2TB SSD", 2000, laptop_prices3[[#This Row],[Storage]]= "256GB SSD", 256, laptop_prices3[[#This Row],[Storage]] = "1TB HDD", 1000*0.7)</f>
        <v>256</v>
      </c>
      <c r="U2715" s="5">
        <f>laptop_prices3[[#This Row],[Storage Raw Value]]/ScoreCard!$J$3*ScoreCard!$J$5</f>
        <v>1.024</v>
      </c>
    </row>
    <row r="2716" spans="2:21" x14ac:dyDescent="0.2">
      <c r="B2716" s="4" cm="1">
        <f t="array" ref="B2716">SUM(laptop_prices3[[#This Row],[RAM Comp]:[Weight Comp]]+laptop_prices3[[#This Row],[Storage Comp]])</f>
        <v>26.178809523809527</v>
      </c>
      <c r="C2716">
        <v>2714</v>
      </c>
      <c r="D2716" t="s">
        <v>45</v>
      </c>
      <c r="E2716" t="s">
        <v>37</v>
      </c>
      <c r="F2716">
        <v>64</v>
      </c>
      <c r="G2716" t="s">
        <v>42</v>
      </c>
      <c r="H2716" t="s">
        <v>20</v>
      </c>
      <c r="I2716">
        <v>17.3</v>
      </c>
      <c r="J2716" t="s">
        <v>21</v>
      </c>
      <c r="K2716">
        <v>7.1</v>
      </c>
      <c r="L2716">
        <v>2.91</v>
      </c>
      <c r="M2716" t="s">
        <v>46</v>
      </c>
      <c r="N2716">
        <v>3009.28</v>
      </c>
      <c r="O2716" s="5">
        <f>(ScoreCard!$E$3-laptop_prices3[[#This Row],[Price ($)]])/ScoreCard!$E$3*ScoreCard!$E$5</f>
        <v>3.6078305828710162</v>
      </c>
      <c r="P2716" s="5">
        <f>laptop_prices3[[#This Row],[RAM (GB)]]/ScoreCard!$F$3*ScoreCard!$F$5</f>
        <v>7</v>
      </c>
      <c r="Q2716" s="5">
        <f>laptop_prices3[[#This Row],[Screen Size (inch)]]/ScoreCard!$G$3*ScoreCard!$G$5</f>
        <v>2</v>
      </c>
      <c r="R2716" s="5">
        <f>laptop_prices3[[#This Row],[Battery Life (hours)]]/ScoreCard!$H$3*ScoreCard!$H$5</f>
        <v>4.1416666666666666</v>
      </c>
      <c r="S2716" s="5">
        <f>ScoreCard!$I$3-laptop_prices3[[#This Row],[Weight (kg)]]/ScoreCard!$I$3*ScoreCard!$I$5</f>
        <v>1.837142857142857</v>
      </c>
      <c r="T2716" s="6" cm="1">
        <f t="array" ref="T2716">_xlfn.IFS(laptop_prices3[[#This Row],[Storage]]="512GB SSD", 512, laptop_prices3[[#This Row],[Storage]] = "1TB SSD", 1000, laptop_prices3[[#This Row],[Storage]] = "2TB SSD", 2000, laptop_prices3[[#This Row],[Storage]]= "256GB SSD", 256, laptop_prices3[[#This Row],[Storage]] = "1TB HDD", 1000*0.7)</f>
        <v>700</v>
      </c>
      <c r="U2716" s="5">
        <f>laptop_prices3[[#This Row],[Storage Raw Value]]/ScoreCard!$J$3*ScoreCard!$J$5</f>
        <v>2.8</v>
      </c>
    </row>
    <row r="2717" spans="2:21" x14ac:dyDescent="0.2">
      <c r="B2717" s="4" cm="1">
        <f t="array" ref="B2717">SUM(laptop_prices3[[#This Row],[RAM Comp]:[Weight Comp]]+laptop_prices3[[#This Row],[Storage Comp]])</f>
        <v>43.144715111478114</v>
      </c>
      <c r="C2717">
        <v>2715</v>
      </c>
      <c r="D2717" t="s">
        <v>47</v>
      </c>
      <c r="E2717" t="s">
        <v>18</v>
      </c>
      <c r="F2717">
        <v>16</v>
      </c>
      <c r="G2717" t="s">
        <v>25</v>
      </c>
      <c r="H2717" t="s">
        <v>26</v>
      </c>
      <c r="I2717">
        <v>13.3</v>
      </c>
      <c r="J2717" t="s">
        <v>27</v>
      </c>
      <c r="K2717">
        <v>10.8</v>
      </c>
      <c r="L2717">
        <v>3.4</v>
      </c>
      <c r="M2717" t="s">
        <v>16</v>
      </c>
      <c r="N2717">
        <v>3256.52</v>
      </c>
      <c r="O2717" s="5">
        <f>(ScoreCard!$E$3-laptop_prices3[[#This Row],[Price ($)]])/ScoreCard!$E$3*ScoreCard!$E$5</f>
        <v>3.4934510745863201</v>
      </c>
      <c r="P2717" s="5">
        <f>laptop_prices3[[#This Row],[RAM (GB)]]/ScoreCard!$F$3*ScoreCard!$F$5</f>
        <v>1.75</v>
      </c>
      <c r="Q2717" s="5">
        <f>laptop_prices3[[#This Row],[Screen Size (inch)]]/ScoreCard!$G$3*ScoreCard!$G$5</f>
        <v>1.5375722543352601</v>
      </c>
      <c r="R2717" s="5">
        <f>laptop_prices3[[#This Row],[Battery Life (hours)]]/ScoreCard!$H$3*ScoreCard!$H$5</f>
        <v>6.3</v>
      </c>
      <c r="S2717" s="5">
        <f>ScoreCard!$I$3-laptop_prices3[[#This Row],[Weight (kg)]]/ScoreCard!$I$3*ScoreCard!$I$5</f>
        <v>1.5571428571428572</v>
      </c>
      <c r="T2717" s="6" cm="1">
        <f t="array" ref="T2717">_xlfn.IFS(laptop_prices3[[#This Row],[Storage]]="512GB SSD", 512, laptop_prices3[[#This Row],[Storage]] = "1TB SSD", 1000, laptop_prices3[[#This Row],[Storage]] = "2TB SSD", 2000, laptop_prices3[[#This Row],[Storage]]= "256GB SSD", 256, laptop_prices3[[#This Row],[Storage]] = "1TB HDD", 1000*0.7)</f>
        <v>2000</v>
      </c>
      <c r="U2717" s="5">
        <f>laptop_prices3[[#This Row],[Storage Raw Value]]/ScoreCard!$J$3*ScoreCard!$J$5</f>
        <v>8</v>
      </c>
    </row>
    <row r="2718" spans="2:21" x14ac:dyDescent="0.2">
      <c r="B2718" s="4" cm="1">
        <f t="array" ref="B2718">SUM(laptop_prices3[[#This Row],[RAM Comp]:[Weight Comp]]+laptop_prices3[[#This Row],[Storage Comp]])</f>
        <v>46.860238095238095</v>
      </c>
      <c r="C2718">
        <v>2716</v>
      </c>
      <c r="D2718" t="s">
        <v>17</v>
      </c>
      <c r="E2718" t="s">
        <v>24</v>
      </c>
      <c r="F2718">
        <v>32</v>
      </c>
      <c r="G2718" t="s">
        <v>25</v>
      </c>
      <c r="H2718" t="s">
        <v>44</v>
      </c>
      <c r="I2718">
        <v>17.3</v>
      </c>
      <c r="J2718" t="s">
        <v>21</v>
      </c>
      <c r="K2718">
        <v>11.3</v>
      </c>
      <c r="L2718">
        <v>1.28</v>
      </c>
      <c r="M2718" t="s">
        <v>46</v>
      </c>
      <c r="N2718">
        <v>1324.17</v>
      </c>
      <c r="O2718" s="5">
        <f>(ScoreCard!$E$3-laptop_prices3[[#This Row],[Price ($)]])/ScoreCard!$E$3*ScoreCard!$E$5</f>
        <v>4.3874053005769866</v>
      </c>
      <c r="P2718" s="5">
        <f>laptop_prices3[[#This Row],[RAM (GB)]]/ScoreCard!$F$3*ScoreCard!$F$5</f>
        <v>3.5</v>
      </c>
      <c r="Q2718" s="5">
        <f>laptop_prices3[[#This Row],[Screen Size (inch)]]/ScoreCard!$G$3*ScoreCard!$G$5</f>
        <v>2</v>
      </c>
      <c r="R2718" s="5">
        <f>laptop_prices3[[#This Row],[Battery Life (hours)]]/ScoreCard!$H$3*ScoreCard!$H$5</f>
        <v>6.5916666666666677</v>
      </c>
      <c r="S2718" s="5">
        <f>ScoreCard!$I$3-laptop_prices3[[#This Row],[Weight (kg)]]/ScoreCard!$I$3*ScoreCard!$I$5</f>
        <v>2.7685714285714287</v>
      </c>
      <c r="T2718" s="6" cm="1">
        <f t="array" ref="T2718">_xlfn.IFS(laptop_prices3[[#This Row],[Storage]]="512GB SSD", 512, laptop_prices3[[#This Row],[Storage]] = "1TB SSD", 1000, laptop_prices3[[#This Row],[Storage]] = "2TB SSD", 2000, laptop_prices3[[#This Row],[Storage]]= "256GB SSD", 256, laptop_prices3[[#This Row],[Storage]] = "1TB HDD", 1000*0.7)</f>
        <v>2000</v>
      </c>
      <c r="U2718" s="5">
        <f>laptop_prices3[[#This Row],[Storage Raw Value]]/ScoreCard!$J$3*ScoreCard!$J$5</f>
        <v>8</v>
      </c>
    </row>
    <row r="2719" spans="2:21" x14ac:dyDescent="0.2">
      <c r="B2719" s="4" cm="1">
        <f t="array" ref="B2719">SUM(laptop_prices3[[#This Row],[RAM Comp]:[Weight Comp]]+laptop_prices3[[#This Row],[Storage Comp]])</f>
        <v>25.713497109826587</v>
      </c>
      <c r="C2719">
        <v>2717</v>
      </c>
      <c r="D2719" t="s">
        <v>45</v>
      </c>
      <c r="E2719" t="s">
        <v>31</v>
      </c>
      <c r="F2719">
        <v>64</v>
      </c>
      <c r="G2719" t="s">
        <v>42</v>
      </c>
      <c r="H2719" t="s">
        <v>14</v>
      </c>
      <c r="I2719">
        <v>14</v>
      </c>
      <c r="J2719" t="s">
        <v>43</v>
      </c>
      <c r="K2719">
        <v>6.3</v>
      </c>
      <c r="L2719">
        <v>2.2400000000000002</v>
      </c>
      <c r="M2719" t="s">
        <v>30</v>
      </c>
      <c r="N2719">
        <v>1619.69</v>
      </c>
      <c r="O2719" s="5">
        <f>(ScoreCard!$E$3-laptop_prices3[[#This Row],[Price ($)]])/ScoreCard!$E$3*ScoreCard!$E$5</f>
        <v>4.2506902371232842</v>
      </c>
      <c r="P2719" s="5">
        <f>laptop_prices3[[#This Row],[RAM (GB)]]/ScoreCard!$F$3*ScoreCard!$F$5</f>
        <v>7</v>
      </c>
      <c r="Q2719" s="5">
        <f>laptop_prices3[[#This Row],[Screen Size (inch)]]/ScoreCard!$G$3*ScoreCard!$G$5</f>
        <v>1.6184971098265895</v>
      </c>
      <c r="R2719" s="5">
        <f>laptop_prices3[[#This Row],[Battery Life (hours)]]/ScoreCard!$H$3*ScoreCard!$H$5</f>
        <v>3.6750000000000003</v>
      </c>
      <c r="S2719" s="5">
        <f>ScoreCard!$I$3-laptop_prices3[[#This Row],[Weight (kg)]]/ScoreCard!$I$3*ScoreCard!$I$5</f>
        <v>2.2199999999999998</v>
      </c>
      <c r="T2719" s="6" cm="1">
        <f t="array" ref="T2719">_xlfn.IFS(laptop_prices3[[#This Row],[Storage]]="512GB SSD", 512, laptop_prices3[[#This Row],[Storage]] = "1TB SSD", 1000, laptop_prices3[[#This Row],[Storage]] = "2TB SSD", 2000, laptop_prices3[[#This Row],[Storage]]= "256GB SSD", 256, laptop_prices3[[#This Row],[Storage]] = "1TB HDD", 1000*0.7)</f>
        <v>700</v>
      </c>
      <c r="U2719" s="5">
        <f>laptop_prices3[[#This Row],[Storage Raw Value]]/ScoreCard!$J$3*ScoreCard!$J$5</f>
        <v>2.8</v>
      </c>
    </row>
    <row r="2720" spans="2:21" x14ac:dyDescent="0.2">
      <c r="B2720" s="4" cm="1">
        <f t="array" ref="B2720">SUM(laptop_prices3[[#This Row],[RAM Comp]:[Weight Comp]]+laptop_prices3[[#This Row],[Storage Comp]])</f>
        <v>43.183282411230387</v>
      </c>
      <c r="C2720">
        <v>2718</v>
      </c>
      <c r="D2720" t="s">
        <v>28</v>
      </c>
      <c r="E2720" t="s">
        <v>37</v>
      </c>
      <c r="F2720">
        <v>16</v>
      </c>
      <c r="G2720" t="s">
        <v>25</v>
      </c>
      <c r="H2720" t="s">
        <v>40</v>
      </c>
      <c r="I2720">
        <v>16</v>
      </c>
      <c r="J2720" t="s">
        <v>21</v>
      </c>
      <c r="K2720">
        <v>9.9</v>
      </c>
      <c r="L2720">
        <v>2.96</v>
      </c>
      <c r="M2720" t="s">
        <v>46</v>
      </c>
      <c r="N2720">
        <v>1896.35</v>
      </c>
      <c r="O2720" s="5">
        <f>(ScoreCard!$E$3-laptop_prices3[[#This Row],[Price ($)]])/ScoreCard!$E$3*ScoreCard!$E$5</f>
        <v>4.1227002890483604</v>
      </c>
      <c r="P2720" s="5">
        <f>laptop_prices3[[#This Row],[RAM (GB)]]/ScoreCard!$F$3*ScoreCard!$F$5</f>
        <v>1.75</v>
      </c>
      <c r="Q2720" s="5">
        <f>laptop_prices3[[#This Row],[Screen Size (inch)]]/ScoreCard!$G$3*ScoreCard!$G$5</f>
        <v>1.8497109826589595</v>
      </c>
      <c r="R2720" s="5">
        <f>laptop_prices3[[#This Row],[Battery Life (hours)]]/ScoreCard!$H$3*ScoreCard!$H$5</f>
        <v>5.7750000000000004</v>
      </c>
      <c r="S2720" s="5">
        <f>ScoreCard!$I$3-laptop_prices3[[#This Row],[Weight (kg)]]/ScoreCard!$I$3*ScoreCard!$I$5</f>
        <v>1.8085714285714285</v>
      </c>
      <c r="T2720" s="6" cm="1">
        <f t="array" ref="T2720">_xlfn.IFS(laptop_prices3[[#This Row],[Storage]]="512GB SSD", 512, laptop_prices3[[#This Row],[Storage]] = "1TB SSD", 1000, laptop_prices3[[#This Row],[Storage]] = "2TB SSD", 2000, laptop_prices3[[#This Row],[Storage]]= "256GB SSD", 256, laptop_prices3[[#This Row],[Storage]] = "1TB HDD", 1000*0.7)</f>
        <v>2000</v>
      </c>
      <c r="U2720" s="5">
        <f>laptop_prices3[[#This Row],[Storage Raw Value]]/ScoreCard!$J$3*ScoreCard!$J$5</f>
        <v>8</v>
      </c>
    </row>
    <row r="2721" spans="2:21" x14ac:dyDescent="0.2">
      <c r="B2721" s="4" cm="1">
        <f t="array" ref="B2721">SUM(laptop_prices3[[#This Row],[RAM Comp]:[Weight Comp]]+laptop_prices3[[#This Row],[Storage Comp]])</f>
        <v>38.881020506468488</v>
      </c>
      <c r="C2721">
        <v>2719</v>
      </c>
      <c r="D2721" t="s">
        <v>23</v>
      </c>
      <c r="E2721" t="s">
        <v>41</v>
      </c>
      <c r="F2721">
        <v>4</v>
      </c>
      <c r="G2721" t="s">
        <v>25</v>
      </c>
      <c r="H2721" t="s">
        <v>35</v>
      </c>
      <c r="I2721">
        <v>16</v>
      </c>
      <c r="J2721" t="s">
        <v>43</v>
      </c>
      <c r="K2721">
        <v>5</v>
      </c>
      <c r="L2721">
        <v>3.19</v>
      </c>
      <c r="M2721" t="s">
        <v>22</v>
      </c>
      <c r="N2721">
        <v>1638.33</v>
      </c>
      <c r="O2721" s="5">
        <f>(ScoreCard!$E$3-laptop_prices3[[#This Row],[Price ($)]])/ScoreCard!$E$3*ScoreCard!$E$5</f>
        <v>4.2420668993364101</v>
      </c>
      <c r="P2721" s="5">
        <f>laptop_prices3[[#This Row],[RAM (GB)]]/ScoreCard!$F$3*ScoreCard!$F$5</f>
        <v>0.4375</v>
      </c>
      <c r="Q2721" s="5">
        <f>laptop_prices3[[#This Row],[Screen Size (inch)]]/ScoreCard!$G$3*ScoreCard!$G$5</f>
        <v>1.8497109826589595</v>
      </c>
      <c r="R2721" s="5">
        <f>laptop_prices3[[#This Row],[Battery Life (hours)]]/ScoreCard!$H$3*ScoreCard!$H$5</f>
        <v>2.916666666666667</v>
      </c>
      <c r="S2721" s="5">
        <f>ScoreCard!$I$3-laptop_prices3[[#This Row],[Weight (kg)]]/ScoreCard!$I$3*ScoreCard!$I$5</f>
        <v>1.6771428571428573</v>
      </c>
      <c r="T2721" s="6" cm="1">
        <f t="array" ref="T2721">_xlfn.IFS(laptop_prices3[[#This Row],[Storage]]="512GB SSD", 512, laptop_prices3[[#This Row],[Storage]] = "1TB SSD", 1000, laptop_prices3[[#This Row],[Storage]] = "2TB SSD", 2000, laptop_prices3[[#This Row],[Storage]]= "256GB SSD", 256, laptop_prices3[[#This Row],[Storage]] = "1TB HDD", 1000*0.7)</f>
        <v>2000</v>
      </c>
      <c r="U2721" s="5">
        <f>laptop_prices3[[#This Row],[Storage Raw Value]]/ScoreCard!$J$3*ScoreCard!$J$5</f>
        <v>8</v>
      </c>
    </row>
    <row r="2722" spans="2:21" x14ac:dyDescent="0.2">
      <c r="B2722" s="4" cm="1">
        <f t="array" ref="B2722">SUM(laptop_prices3[[#This Row],[RAM Comp]:[Weight Comp]]+laptop_prices3[[#This Row],[Storage Comp]])</f>
        <v>25.308762730525736</v>
      </c>
      <c r="C2722">
        <v>2720</v>
      </c>
      <c r="D2722" t="s">
        <v>38</v>
      </c>
      <c r="E2722" t="s">
        <v>31</v>
      </c>
      <c r="F2722">
        <v>32</v>
      </c>
      <c r="G2722" t="s">
        <v>19</v>
      </c>
      <c r="H2722" t="s">
        <v>20</v>
      </c>
      <c r="I2722">
        <v>13.3</v>
      </c>
      <c r="J2722" t="s">
        <v>21</v>
      </c>
      <c r="K2722">
        <v>4.3</v>
      </c>
      <c r="L2722">
        <v>3.04</v>
      </c>
      <c r="M2722" t="s">
        <v>46</v>
      </c>
      <c r="N2722">
        <v>1238.6600000000001</v>
      </c>
      <c r="O2722" s="5">
        <f>(ScoreCard!$E$3-laptop_prices3[[#This Row],[Price ($)]])/ScoreCard!$E$3*ScoreCard!$E$5</f>
        <v>4.4269644000488535</v>
      </c>
      <c r="P2722" s="5">
        <f>laptop_prices3[[#This Row],[RAM (GB)]]/ScoreCard!$F$3*ScoreCard!$F$5</f>
        <v>3.5</v>
      </c>
      <c r="Q2722" s="5">
        <f>laptop_prices3[[#This Row],[Screen Size (inch)]]/ScoreCard!$G$3*ScoreCard!$G$5</f>
        <v>1.5375722543352601</v>
      </c>
      <c r="R2722" s="5">
        <f>laptop_prices3[[#This Row],[Battery Life (hours)]]/ScoreCard!$H$3*ScoreCard!$H$5</f>
        <v>2.5083333333333333</v>
      </c>
      <c r="S2722" s="5">
        <f>ScoreCard!$I$3-laptop_prices3[[#This Row],[Weight (kg)]]/ScoreCard!$I$3*ScoreCard!$I$5</f>
        <v>1.7628571428571429</v>
      </c>
      <c r="T2722" s="6" cm="1">
        <f t="array" ref="T2722">_xlfn.IFS(laptop_prices3[[#This Row],[Storage]]="512GB SSD", 512, laptop_prices3[[#This Row],[Storage]] = "1TB SSD", 1000, laptop_prices3[[#This Row],[Storage]] = "2TB SSD", 2000, laptop_prices3[[#This Row],[Storage]]= "256GB SSD", 256, laptop_prices3[[#This Row],[Storage]] = "1TB HDD", 1000*0.7)</f>
        <v>1000</v>
      </c>
      <c r="U2722" s="5">
        <f>laptop_prices3[[#This Row],[Storage Raw Value]]/ScoreCard!$J$3*ScoreCard!$J$5</f>
        <v>4</v>
      </c>
    </row>
    <row r="2723" spans="2:21" x14ac:dyDescent="0.2">
      <c r="B2723" s="4" cm="1">
        <f t="array" ref="B2723">SUM(laptop_prices3[[#This Row],[RAM Comp]:[Weight Comp]]+laptop_prices3[[#This Row],[Storage Comp]])</f>
        <v>23.474404761904761</v>
      </c>
      <c r="C2723">
        <v>2721</v>
      </c>
      <c r="D2723" t="s">
        <v>23</v>
      </c>
      <c r="E2723" t="s">
        <v>41</v>
      </c>
      <c r="F2723">
        <v>4</v>
      </c>
      <c r="G2723" t="s">
        <v>19</v>
      </c>
      <c r="H2723" t="s">
        <v>20</v>
      </c>
      <c r="I2723">
        <v>17.3</v>
      </c>
      <c r="J2723" t="s">
        <v>43</v>
      </c>
      <c r="K2723">
        <v>4.3</v>
      </c>
      <c r="L2723">
        <v>1.7</v>
      </c>
      <c r="M2723" t="s">
        <v>16</v>
      </c>
      <c r="N2723">
        <v>1515.52</v>
      </c>
      <c r="O2723" s="5">
        <f>(ScoreCard!$E$3-laptop_prices3[[#This Row],[Price ($)]])/ScoreCard!$E$3*ScoreCard!$E$5</f>
        <v>4.2988819268903802</v>
      </c>
      <c r="P2723" s="5">
        <f>laptop_prices3[[#This Row],[RAM (GB)]]/ScoreCard!$F$3*ScoreCard!$F$5</f>
        <v>0.4375</v>
      </c>
      <c r="Q2723" s="5">
        <f>laptop_prices3[[#This Row],[Screen Size (inch)]]/ScoreCard!$G$3*ScoreCard!$G$5</f>
        <v>2</v>
      </c>
      <c r="R2723" s="5">
        <f>laptop_prices3[[#This Row],[Battery Life (hours)]]/ScoreCard!$H$3*ScoreCard!$H$5</f>
        <v>2.5083333333333333</v>
      </c>
      <c r="S2723" s="5">
        <f>ScoreCard!$I$3-laptop_prices3[[#This Row],[Weight (kg)]]/ScoreCard!$I$3*ScoreCard!$I$5</f>
        <v>2.5285714285714285</v>
      </c>
      <c r="T2723" s="6" cm="1">
        <f t="array" ref="T2723">_xlfn.IFS(laptop_prices3[[#This Row],[Storage]]="512GB SSD", 512, laptop_prices3[[#This Row],[Storage]] = "1TB SSD", 1000, laptop_prices3[[#This Row],[Storage]] = "2TB SSD", 2000, laptop_prices3[[#This Row],[Storage]]= "256GB SSD", 256, laptop_prices3[[#This Row],[Storage]] = "1TB HDD", 1000*0.7)</f>
        <v>1000</v>
      </c>
      <c r="U2723" s="5">
        <f>laptop_prices3[[#This Row],[Storage Raw Value]]/ScoreCard!$J$3*ScoreCard!$J$5</f>
        <v>4</v>
      </c>
    </row>
    <row r="2724" spans="2:21" x14ac:dyDescent="0.2">
      <c r="B2724" s="4" cm="1">
        <f t="array" ref="B2724">SUM(laptop_prices3[[#This Row],[RAM Comp]:[Weight Comp]]+laptop_prices3[[#This Row],[Storage Comp]])</f>
        <v>22.114544728874208</v>
      </c>
      <c r="C2724">
        <v>2722</v>
      </c>
      <c r="D2724" t="s">
        <v>45</v>
      </c>
      <c r="E2724" t="s">
        <v>12</v>
      </c>
      <c r="F2724">
        <v>64</v>
      </c>
      <c r="G2724" t="s">
        <v>13</v>
      </c>
      <c r="H2724" t="s">
        <v>40</v>
      </c>
      <c r="I2724">
        <v>14</v>
      </c>
      <c r="J2724" t="s">
        <v>43</v>
      </c>
      <c r="K2724">
        <v>6.1</v>
      </c>
      <c r="L2724">
        <v>3.07</v>
      </c>
      <c r="M2724" t="s">
        <v>16</v>
      </c>
      <c r="N2724">
        <v>2016.66</v>
      </c>
      <c r="O2724" s="5">
        <f>(ScoreCard!$E$3-laptop_prices3[[#This Row],[Price ($)]])/ScoreCard!$E$3*ScoreCard!$E$5</f>
        <v>4.0670418250387677</v>
      </c>
      <c r="P2724" s="5">
        <f>laptop_prices3[[#This Row],[RAM (GB)]]/ScoreCard!$F$3*ScoreCard!$F$5</f>
        <v>7</v>
      </c>
      <c r="Q2724" s="5">
        <f>laptop_prices3[[#This Row],[Screen Size (inch)]]/ScoreCard!$G$3*ScoreCard!$G$5</f>
        <v>1.6184971098265895</v>
      </c>
      <c r="R2724" s="5">
        <f>laptop_prices3[[#This Row],[Battery Life (hours)]]/ScoreCard!$H$3*ScoreCard!$H$5</f>
        <v>3.5583333333333331</v>
      </c>
      <c r="S2724" s="5">
        <f>ScoreCard!$I$3-laptop_prices3[[#This Row],[Weight (kg)]]/ScoreCard!$I$3*ScoreCard!$I$5</f>
        <v>1.7457142857142858</v>
      </c>
      <c r="T2724" s="6" cm="1">
        <f t="array" ref="T2724">_xlfn.IFS(laptop_prices3[[#This Row],[Storage]]="512GB SSD", 512, laptop_prices3[[#This Row],[Storage]] = "1TB SSD", 1000, laptop_prices3[[#This Row],[Storage]] = "2TB SSD", 2000, laptop_prices3[[#This Row],[Storage]]= "256GB SSD", 256, laptop_prices3[[#This Row],[Storage]] = "1TB HDD", 1000*0.7)</f>
        <v>512</v>
      </c>
      <c r="U2724" s="5">
        <f>laptop_prices3[[#This Row],[Storage Raw Value]]/ScoreCard!$J$3*ScoreCard!$J$5</f>
        <v>2.048</v>
      </c>
    </row>
    <row r="2725" spans="2:21" x14ac:dyDescent="0.2">
      <c r="B2725" s="4" cm="1">
        <f t="array" ref="B2725">SUM(laptop_prices3[[#This Row],[RAM Comp]:[Weight Comp]]+laptop_prices3[[#This Row],[Storage Comp]])</f>
        <v>15.862310349573356</v>
      </c>
      <c r="C2725">
        <v>2723</v>
      </c>
      <c r="D2725" t="s">
        <v>38</v>
      </c>
      <c r="E2725" t="s">
        <v>41</v>
      </c>
      <c r="F2725">
        <v>4</v>
      </c>
      <c r="G2725" t="s">
        <v>13</v>
      </c>
      <c r="H2725" t="s">
        <v>35</v>
      </c>
      <c r="I2725">
        <v>13.3</v>
      </c>
      <c r="J2725" t="s">
        <v>27</v>
      </c>
      <c r="K2725">
        <v>6.8</v>
      </c>
      <c r="L2725">
        <v>3.1</v>
      </c>
      <c r="M2725" t="s">
        <v>16</v>
      </c>
      <c r="N2725">
        <v>2424.35</v>
      </c>
      <c r="O2725" s="5">
        <f>(ScoreCard!$E$3-laptop_prices3[[#This Row],[Price ($)]])/ScoreCard!$E$3*ScoreCard!$E$5</f>
        <v>3.8784340684759639</v>
      </c>
      <c r="P2725" s="5">
        <f>laptop_prices3[[#This Row],[RAM (GB)]]/ScoreCard!$F$3*ScoreCard!$F$5</f>
        <v>0.4375</v>
      </c>
      <c r="Q2725" s="5">
        <f>laptop_prices3[[#This Row],[Screen Size (inch)]]/ScoreCard!$G$3*ScoreCard!$G$5</f>
        <v>1.5375722543352601</v>
      </c>
      <c r="R2725" s="5">
        <f>laptop_prices3[[#This Row],[Battery Life (hours)]]/ScoreCard!$H$3*ScoreCard!$H$5</f>
        <v>3.9666666666666668</v>
      </c>
      <c r="S2725" s="5">
        <f>ScoreCard!$I$3-laptop_prices3[[#This Row],[Weight (kg)]]/ScoreCard!$I$3*ScoreCard!$I$5</f>
        <v>1.7285714285714284</v>
      </c>
      <c r="T2725" s="6" cm="1">
        <f t="array" ref="T2725">_xlfn.IFS(laptop_prices3[[#This Row],[Storage]]="512GB SSD", 512, laptop_prices3[[#This Row],[Storage]] = "1TB SSD", 1000, laptop_prices3[[#This Row],[Storage]] = "2TB SSD", 2000, laptop_prices3[[#This Row],[Storage]]= "256GB SSD", 256, laptop_prices3[[#This Row],[Storage]] = "1TB HDD", 1000*0.7)</f>
        <v>512</v>
      </c>
      <c r="U2725" s="5">
        <f>laptop_prices3[[#This Row],[Storage Raw Value]]/ScoreCard!$J$3*ScoreCard!$J$5</f>
        <v>2.048</v>
      </c>
    </row>
    <row r="2726" spans="2:21" x14ac:dyDescent="0.2">
      <c r="B2726" s="4" cm="1">
        <f t="array" ref="B2726">SUM(laptop_prices3[[#This Row],[RAM Comp]:[Weight Comp]]+laptop_prices3[[#This Row],[Storage Comp]])</f>
        <v>28.447306633636117</v>
      </c>
      <c r="C2726">
        <v>2724</v>
      </c>
      <c r="D2726" t="s">
        <v>11</v>
      </c>
      <c r="E2726" t="s">
        <v>12</v>
      </c>
      <c r="F2726">
        <v>64</v>
      </c>
      <c r="G2726" t="s">
        <v>42</v>
      </c>
      <c r="H2726" t="s">
        <v>14</v>
      </c>
      <c r="I2726">
        <v>14</v>
      </c>
      <c r="J2726" t="s">
        <v>27</v>
      </c>
      <c r="K2726">
        <v>11.3</v>
      </c>
      <c r="L2726">
        <v>2.56</v>
      </c>
      <c r="M2726" t="s">
        <v>46</v>
      </c>
      <c r="N2726">
        <v>4033.23</v>
      </c>
      <c r="O2726" s="5">
        <f>(ScoreCard!$E$3-laptop_prices3[[#This Row],[Price ($)]])/ScoreCard!$E$3*ScoreCard!$E$5</f>
        <v>3.1341252863651334</v>
      </c>
      <c r="P2726" s="5">
        <f>laptop_prices3[[#This Row],[RAM (GB)]]/ScoreCard!$F$3*ScoreCard!$F$5</f>
        <v>7</v>
      </c>
      <c r="Q2726" s="5">
        <f>laptop_prices3[[#This Row],[Screen Size (inch)]]/ScoreCard!$G$3*ScoreCard!$G$5</f>
        <v>1.6184971098265895</v>
      </c>
      <c r="R2726" s="5">
        <f>laptop_prices3[[#This Row],[Battery Life (hours)]]/ScoreCard!$H$3*ScoreCard!$H$5</f>
        <v>6.5916666666666677</v>
      </c>
      <c r="S2726" s="5">
        <f>ScoreCard!$I$3-laptop_prices3[[#This Row],[Weight (kg)]]/ScoreCard!$I$3*ScoreCard!$I$5</f>
        <v>2.0371428571428574</v>
      </c>
      <c r="T2726" s="6" cm="1">
        <f t="array" ref="T2726">_xlfn.IFS(laptop_prices3[[#This Row],[Storage]]="512GB SSD", 512, laptop_prices3[[#This Row],[Storage]] = "1TB SSD", 1000, laptop_prices3[[#This Row],[Storage]] = "2TB SSD", 2000, laptop_prices3[[#This Row],[Storage]]= "256GB SSD", 256, laptop_prices3[[#This Row],[Storage]] = "1TB HDD", 1000*0.7)</f>
        <v>700</v>
      </c>
      <c r="U2726" s="5">
        <f>laptop_prices3[[#This Row],[Storage Raw Value]]/ScoreCard!$J$3*ScoreCard!$J$5</f>
        <v>2.8</v>
      </c>
    </row>
    <row r="2727" spans="2:21" x14ac:dyDescent="0.2">
      <c r="B2727" s="4" cm="1">
        <f t="array" ref="B2727">SUM(laptop_prices3[[#This Row],[RAM Comp]:[Weight Comp]]+laptop_prices3[[#This Row],[Storage Comp]])</f>
        <v>14.769706303330583</v>
      </c>
      <c r="C2727">
        <v>2725</v>
      </c>
      <c r="D2727" t="s">
        <v>45</v>
      </c>
      <c r="E2727" t="s">
        <v>12</v>
      </c>
      <c r="F2727">
        <v>32</v>
      </c>
      <c r="G2727" t="s">
        <v>29</v>
      </c>
      <c r="H2727" t="s">
        <v>44</v>
      </c>
      <c r="I2727">
        <v>15.6</v>
      </c>
      <c r="J2727" t="s">
        <v>43</v>
      </c>
      <c r="K2727">
        <v>5.9</v>
      </c>
      <c r="L2727">
        <v>2.75</v>
      </c>
      <c r="M2727" t="s">
        <v>16</v>
      </c>
      <c r="N2727">
        <v>1064.93</v>
      </c>
      <c r="O2727" s="5">
        <f>(ScoreCard!$E$3-laptop_prices3[[#This Row],[Price ($)]])/ScoreCard!$E$3*ScoreCard!$E$5</f>
        <v>4.5073363138746911</v>
      </c>
      <c r="P2727" s="5">
        <f>laptop_prices3[[#This Row],[RAM (GB)]]/ScoreCard!$F$3*ScoreCard!$F$5</f>
        <v>3.5</v>
      </c>
      <c r="Q2727" s="5">
        <f>laptop_prices3[[#This Row],[Screen Size (inch)]]/ScoreCard!$G$3*ScoreCard!$G$5</f>
        <v>1.8034682080924855</v>
      </c>
      <c r="R2727" s="5">
        <f>laptop_prices3[[#This Row],[Battery Life (hours)]]/ScoreCard!$H$3*ScoreCard!$H$5</f>
        <v>3.4416666666666669</v>
      </c>
      <c r="S2727" s="5">
        <f>ScoreCard!$I$3-laptop_prices3[[#This Row],[Weight (kg)]]/ScoreCard!$I$3*ScoreCard!$I$5</f>
        <v>1.9285714285714286</v>
      </c>
      <c r="T2727" s="6" cm="1">
        <f t="array" ref="T2727">_xlfn.IFS(laptop_prices3[[#This Row],[Storage]]="512GB SSD", 512, laptop_prices3[[#This Row],[Storage]] = "1TB SSD", 1000, laptop_prices3[[#This Row],[Storage]] = "2TB SSD", 2000, laptop_prices3[[#This Row],[Storage]]= "256GB SSD", 256, laptop_prices3[[#This Row],[Storage]] = "1TB HDD", 1000*0.7)</f>
        <v>256</v>
      </c>
      <c r="U2727" s="5">
        <f>laptop_prices3[[#This Row],[Storage Raw Value]]/ScoreCard!$J$3*ScoreCard!$J$5</f>
        <v>1.024</v>
      </c>
    </row>
    <row r="2728" spans="2:21" x14ac:dyDescent="0.2">
      <c r="B2728" s="4" cm="1">
        <f t="array" ref="B2728">SUM(laptop_prices3[[#This Row],[RAM Comp]:[Weight Comp]]+laptop_prices3[[#This Row],[Storage Comp]])</f>
        <v>22.025468208092487</v>
      </c>
      <c r="C2728">
        <v>2726</v>
      </c>
      <c r="D2728" t="s">
        <v>47</v>
      </c>
      <c r="E2728" t="s">
        <v>39</v>
      </c>
      <c r="F2728">
        <v>32</v>
      </c>
      <c r="G2728" t="s">
        <v>13</v>
      </c>
      <c r="H2728" t="s">
        <v>40</v>
      </c>
      <c r="I2728">
        <v>15.6</v>
      </c>
      <c r="J2728" t="s">
        <v>15</v>
      </c>
      <c r="K2728">
        <v>10.199999999999999</v>
      </c>
      <c r="L2728">
        <v>1.61</v>
      </c>
      <c r="M2728" t="s">
        <v>30</v>
      </c>
      <c r="N2728">
        <v>2782.55</v>
      </c>
      <c r="O2728" s="5">
        <f>(ScoreCard!$E$3-laptop_prices3[[#This Row],[Price ($)]])/ScoreCard!$E$3*ScoreCard!$E$5</f>
        <v>3.7127216438376442</v>
      </c>
      <c r="P2728" s="5">
        <f>laptop_prices3[[#This Row],[RAM (GB)]]/ScoreCard!$F$3*ScoreCard!$F$5</f>
        <v>3.5</v>
      </c>
      <c r="Q2728" s="5">
        <f>laptop_prices3[[#This Row],[Screen Size (inch)]]/ScoreCard!$G$3*ScoreCard!$G$5</f>
        <v>1.8034682080924855</v>
      </c>
      <c r="R2728" s="5">
        <f>laptop_prices3[[#This Row],[Battery Life (hours)]]/ScoreCard!$H$3*ScoreCard!$H$5</f>
        <v>5.95</v>
      </c>
      <c r="S2728" s="5">
        <f>ScoreCard!$I$3-laptop_prices3[[#This Row],[Weight (kg)]]/ScoreCard!$I$3*ScoreCard!$I$5</f>
        <v>2.58</v>
      </c>
      <c r="T2728" s="6" cm="1">
        <f t="array" ref="T2728">_xlfn.IFS(laptop_prices3[[#This Row],[Storage]]="512GB SSD", 512, laptop_prices3[[#This Row],[Storage]] = "1TB SSD", 1000, laptop_prices3[[#This Row],[Storage]] = "2TB SSD", 2000, laptop_prices3[[#This Row],[Storage]]= "256GB SSD", 256, laptop_prices3[[#This Row],[Storage]] = "1TB HDD", 1000*0.7)</f>
        <v>512</v>
      </c>
      <c r="U2728" s="5">
        <f>laptop_prices3[[#This Row],[Storage Raw Value]]/ScoreCard!$J$3*ScoreCard!$J$5</f>
        <v>2.048</v>
      </c>
    </row>
    <row r="2729" spans="2:21" x14ac:dyDescent="0.2">
      <c r="B2729" s="4" cm="1">
        <f t="array" ref="B2729">SUM(laptop_prices3[[#This Row],[RAM Comp]:[Weight Comp]]+laptop_prices3[[#This Row],[Storage Comp]])</f>
        <v>16.442667492430498</v>
      </c>
      <c r="C2729">
        <v>2727</v>
      </c>
      <c r="D2729" t="s">
        <v>17</v>
      </c>
      <c r="E2729" t="s">
        <v>31</v>
      </c>
      <c r="F2729">
        <v>16</v>
      </c>
      <c r="G2729" t="s">
        <v>13</v>
      </c>
      <c r="H2729" t="s">
        <v>40</v>
      </c>
      <c r="I2729">
        <v>13.3</v>
      </c>
      <c r="J2729" t="s">
        <v>21</v>
      </c>
      <c r="K2729">
        <v>5.3</v>
      </c>
      <c r="L2729">
        <v>2.85</v>
      </c>
      <c r="M2729" t="s">
        <v>46</v>
      </c>
      <c r="N2729">
        <v>1079.8900000000001</v>
      </c>
      <c r="O2729" s="5">
        <f>(ScoreCard!$E$3-laptop_prices3[[#This Row],[Price ($)]])/ScoreCard!$E$3*ScoreCard!$E$5</f>
        <v>4.50041543762514</v>
      </c>
      <c r="P2729" s="5">
        <f>laptop_prices3[[#This Row],[RAM (GB)]]/ScoreCard!$F$3*ScoreCard!$F$5</f>
        <v>1.75</v>
      </c>
      <c r="Q2729" s="5">
        <f>laptop_prices3[[#This Row],[Screen Size (inch)]]/ScoreCard!$G$3*ScoreCard!$G$5</f>
        <v>1.5375722543352601</v>
      </c>
      <c r="R2729" s="5">
        <f>laptop_prices3[[#This Row],[Battery Life (hours)]]/ScoreCard!$H$3*ScoreCard!$H$5</f>
        <v>3.0916666666666668</v>
      </c>
      <c r="S2729" s="5">
        <f>ScoreCard!$I$3-laptop_prices3[[#This Row],[Weight (kg)]]/ScoreCard!$I$3*ScoreCard!$I$5</f>
        <v>1.8714285714285714</v>
      </c>
      <c r="T2729" s="6" cm="1">
        <f t="array" ref="T2729">_xlfn.IFS(laptop_prices3[[#This Row],[Storage]]="512GB SSD", 512, laptop_prices3[[#This Row],[Storage]] = "1TB SSD", 1000, laptop_prices3[[#This Row],[Storage]] = "2TB SSD", 2000, laptop_prices3[[#This Row],[Storage]]= "256GB SSD", 256, laptop_prices3[[#This Row],[Storage]] = "1TB HDD", 1000*0.7)</f>
        <v>512</v>
      </c>
      <c r="U2729" s="5">
        <f>laptop_prices3[[#This Row],[Storage Raw Value]]/ScoreCard!$J$3*ScoreCard!$J$5</f>
        <v>2.048</v>
      </c>
    </row>
    <row r="2730" spans="2:21" x14ac:dyDescent="0.2">
      <c r="B2730" s="4" cm="1">
        <f t="array" ref="B2730">SUM(laptop_prices3[[#This Row],[RAM Comp]:[Weight Comp]]+laptop_prices3[[#This Row],[Storage Comp]])</f>
        <v>12.118925268373246</v>
      </c>
      <c r="C2730">
        <v>2728</v>
      </c>
      <c r="D2730" t="s">
        <v>34</v>
      </c>
      <c r="E2730" t="s">
        <v>39</v>
      </c>
      <c r="F2730">
        <v>4</v>
      </c>
      <c r="G2730" t="s">
        <v>29</v>
      </c>
      <c r="H2730" t="s">
        <v>44</v>
      </c>
      <c r="I2730">
        <v>16</v>
      </c>
      <c r="J2730" t="s">
        <v>15</v>
      </c>
      <c r="K2730">
        <v>5.4</v>
      </c>
      <c r="L2730">
        <v>1.6</v>
      </c>
      <c r="M2730" t="s">
        <v>46</v>
      </c>
      <c r="N2730">
        <v>791.62</v>
      </c>
      <c r="O2730" s="5">
        <f>(ScoreCard!$E$3-laptop_prices3[[#This Row],[Price ($)]])/ScoreCard!$E$3*ScoreCard!$E$5</f>
        <v>4.6337764668001489</v>
      </c>
      <c r="P2730" s="5">
        <f>laptop_prices3[[#This Row],[RAM (GB)]]/ScoreCard!$F$3*ScoreCard!$F$5</f>
        <v>0.4375</v>
      </c>
      <c r="Q2730" s="5">
        <f>laptop_prices3[[#This Row],[Screen Size (inch)]]/ScoreCard!$G$3*ScoreCard!$G$5</f>
        <v>1.8497109826589595</v>
      </c>
      <c r="R2730" s="5">
        <f>laptop_prices3[[#This Row],[Battery Life (hours)]]/ScoreCard!$H$3*ScoreCard!$H$5</f>
        <v>3.15</v>
      </c>
      <c r="S2730" s="5">
        <f>ScoreCard!$I$3-laptop_prices3[[#This Row],[Weight (kg)]]/ScoreCard!$I$3*ScoreCard!$I$5</f>
        <v>2.5857142857142854</v>
      </c>
      <c r="T2730" s="6" cm="1">
        <f t="array" ref="T2730">_xlfn.IFS(laptop_prices3[[#This Row],[Storage]]="512GB SSD", 512, laptop_prices3[[#This Row],[Storage]] = "1TB SSD", 1000, laptop_prices3[[#This Row],[Storage]] = "2TB SSD", 2000, laptop_prices3[[#This Row],[Storage]]= "256GB SSD", 256, laptop_prices3[[#This Row],[Storage]] = "1TB HDD", 1000*0.7)</f>
        <v>256</v>
      </c>
      <c r="U2730" s="5">
        <f>laptop_prices3[[#This Row],[Storage Raw Value]]/ScoreCard!$J$3*ScoreCard!$J$5</f>
        <v>1.024</v>
      </c>
    </row>
    <row r="2731" spans="2:21" x14ac:dyDescent="0.2">
      <c r="B2731" s="4" cm="1">
        <f t="array" ref="B2731">SUM(laptop_prices3[[#This Row],[RAM Comp]:[Weight Comp]]+laptop_prices3[[#This Row],[Storage Comp]])</f>
        <v>43.181619873382886</v>
      </c>
      <c r="C2731">
        <v>2729</v>
      </c>
      <c r="D2731" t="s">
        <v>28</v>
      </c>
      <c r="E2731" t="s">
        <v>37</v>
      </c>
      <c r="F2731">
        <v>16</v>
      </c>
      <c r="G2731" t="s">
        <v>25</v>
      </c>
      <c r="H2731" t="s">
        <v>26</v>
      </c>
      <c r="I2731">
        <v>13.3</v>
      </c>
      <c r="J2731" t="s">
        <v>21</v>
      </c>
      <c r="K2731">
        <v>9.1</v>
      </c>
      <c r="L2731">
        <v>1.6</v>
      </c>
      <c r="M2731" t="s">
        <v>46</v>
      </c>
      <c r="N2731">
        <v>1667.01</v>
      </c>
      <c r="O2731" s="5">
        <f>(ScoreCard!$E$3-laptop_prices3[[#This Row],[Price ($)]])/ScoreCard!$E$3*ScoreCard!$E$5</f>
        <v>4.2287988023553185</v>
      </c>
      <c r="P2731" s="5">
        <f>laptop_prices3[[#This Row],[RAM (GB)]]/ScoreCard!$F$3*ScoreCard!$F$5</f>
        <v>1.75</v>
      </c>
      <c r="Q2731" s="5">
        <f>laptop_prices3[[#This Row],[Screen Size (inch)]]/ScoreCard!$G$3*ScoreCard!$G$5</f>
        <v>1.5375722543352601</v>
      </c>
      <c r="R2731" s="5">
        <f>laptop_prices3[[#This Row],[Battery Life (hours)]]/ScoreCard!$H$3*ScoreCard!$H$5</f>
        <v>5.3083333333333336</v>
      </c>
      <c r="S2731" s="5">
        <f>ScoreCard!$I$3-laptop_prices3[[#This Row],[Weight (kg)]]/ScoreCard!$I$3*ScoreCard!$I$5</f>
        <v>2.5857142857142854</v>
      </c>
      <c r="T2731" s="6" cm="1">
        <f t="array" ref="T2731">_xlfn.IFS(laptop_prices3[[#This Row],[Storage]]="512GB SSD", 512, laptop_prices3[[#This Row],[Storage]] = "1TB SSD", 1000, laptop_prices3[[#This Row],[Storage]] = "2TB SSD", 2000, laptop_prices3[[#This Row],[Storage]]= "256GB SSD", 256, laptop_prices3[[#This Row],[Storage]] = "1TB HDD", 1000*0.7)</f>
        <v>2000</v>
      </c>
      <c r="U2731" s="5">
        <f>laptop_prices3[[#This Row],[Storage Raw Value]]/ScoreCard!$J$3*ScoreCard!$J$5</f>
        <v>8</v>
      </c>
    </row>
    <row r="2732" spans="2:21" x14ac:dyDescent="0.2">
      <c r="B2732" s="4" cm="1">
        <f t="array" ref="B2732">SUM(laptop_prices3[[#This Row],[RAM Comp]:[Weight Comp]]+laptop_prices3[[#This Row],[Storage Comp]])</f>
        <v>17.948666666666668</v>
      </c>
      <c r="C2732">
        <v>2730</v>
      </c>
      <c r="D2732" t="s">
        <v>33</v>
      </c>
      <c r="E2732" t="s">
        <v>41</v>
      </c>
      <c r="F2732">
        <v>8</v>
      </c>
      <c r="G2732" t="s">
        <v>13</v>
      </c>
      <c r="H2732" t="s">
        <v>32</v>
      </c>
      <c r="I2732">
        <v>17.3</v>
      </c>
      <c r="J2732" t="s">
        <v>43</v>
      </c>
      <c r="K2732">
        <v>7.1</v>
      </c>
      <c r="L2732">
        <v>1.33</v>
      </c>
      <c r="M2732" t="s">
        <v>46</v>
      </c>
      <c r="N2732">
        <v>1761.31</v>
      </c>
      <c r="O2732" s="5">
        <f>(ScoreCard!$E$3-laptop_prices3[[#This Row],[Price ($)]])/ScoreCard!$E$3*ScoreCard!$E$5</f>
        <v>4.1851732254614227</v>
      </c>
      <c r="P2732" s="5">
        <f>laptop_prices3[[#This Row],[RAM (GB)]]/ScoreCard!$F$3*ScoreCard!$F$5</f>
        <v>0.875</v>
      </c>
      <c r="Q2732" s="5">
        <f>laptop_prices3[[#This Row],[Screen Size (inch)]]/ScoreCard!$G$3*ScoreCard!$G$5</f>
        <v>2</v>
      </c>
      <c r="R2732" s="5">
        <f>laptop_prices3[[#This Row],[Battery Life (hours)]]/ScoreCard!$H$3*ScoreCard!$H$5</f>
        <v>4.1416666666666666</v>
      </c>
      <c r="S2732" s="5">
        <f>ScoreCard!$I$3-laptop_prices3[[#This Row],[Weight (kg)]]/ScoreCard!$I$3*ScoreCard!$I$5</f>
        <v>2.74</v>
      </c>
      <c r="T2732" s="6" cm="1">
        <f t="array" ref="T2732">_xlfn.IFS(laptop_prices3[[#This Row],[Storage]]="512GB SSD", 512, laptop_prices3[[#This Row],[Storage]] = "1TB SSD", 1000, laptop_prices3[[#This Row],[Storage]] = "2TB SSD", 2000, laptop_prices3[[#This Row],[Storage]]= "256GB SSD", 256, laptop_prices3[[#This Row],[Storage]] = "1TB HDD", 1000*0.7)</f>
        <v>512</v>
      </c>
      <c r="U2732" s="5">
        <f>laptop_prices3[[#This Row],[Storage Raw Value]]/ScoreCard!$J$3*ScoreCard!$J$5</f>
        <v>2.048</v>
      </c>
    </row>
    <row r="2733" spans="2:21" x14ac:dyDescent="0.2">
      <c r="B2733" s="4" cm="1">
        <f t="array" ref="B2733">SUM(laptop_prices3[[#This Row],[RAM Comp]:[Weight Comp]]+laptop_prices3[[#This Row],[Storage Comp]])</f>
        <v>25.486000825763831</v>
      </c>
      <c r="C2733">
        <v>2731</v>
      </c>
      <c r="D2733" t="s">
        <v>28</v>
      </c>
      <c r="E2733" t="s">
        <v>41</v>
      </c>
      <c r="F2733">
        <v>64</v>
      </c>
      <c r="G2733" t="s">
        <v>13</v>
      </c>
      <c r="H2733" t="s">
        <v>26</v>
      </c>
      <c r="I2733">
        <v>13.3</v>
      </c>
      <c r="J2733" t="s">
        <v>43</v>
      </c>
      <c r="K2733">
        <v>10.5</v>
      </c>
      <c r="L2733">
        <v>1.52</v>
      </c>
      <c r="M2733" t="s">
        <v>30</v>
      </c>
      <c r="N2733">
        <v>4030.86</v>
      </c>
      <c r="O2733" s="5">
        <f>(ScoreCard!$E$3-laptop_prices3[[#This Row],[Price ($)]])/ScoreCard!$E$3*ScoreCard!$E$5</f>
        <v>3.1352217086052026</v>
      </c>
      <c r="P2733" s="5">
        <f>laptop_prices3[[#This Row],[RAM (GB)]]/ScoreCard!$F$3*ScoreCard!$F$5</f>
        <v>7</v>
      </c>
      <c r="Q2733" s="5">
        <f>laptop_prices3[[#This Row],[Screen Size (inch)]]/ScoreCard!$G$3*ScoreCard!$G$5</f>
        <v>1.5375722543352601</v>
      </c>
      <c r="R2733" s="5">
        <f>laptop_prices3[[#This Row],[Battery Life (hours)]]/ScoreCard!$H$3*ScoreCard!$H$5</f>
        <v>6.125</v>
      </c>
      <c r="S2733" s="5">
        <f>ScoreCard!$I$3-laptop_prices3[[#This Row],[Weight (kg)]]/ScoreCard!$I$3*ScoreCard!$I$5</f>
        <v>2.6314285714285717</v>
      </c>
      <c r="T2733" s="6" cm="1">
        <f t="array" ref="T2733">_xlfn.IFS(laptop_prices3[[#This Row],[Storage]]="512GB SSD", 512, laptop_prices3[[#This Row],[Storage]] = "1TB SSD", 1000, laptop_prices3[[#This Row],[Storage]] = "2TB SSD", 2000, laptop_prices3[[#This Row],[Storage]]= "256GB SSD", 256, laptop_prices3[[#This Row],[Storage]] = "1TB HDD", 1000*0.7)</f>
        <v>512</v>
      </c>
      <c r="U2733" s="5">
        <f>laptop_prices3[[#This Row],[Storage Raw Value]]/ScoreCard!$J$3*ScoreCard!$J$5</f>
        <v>2.048</v>
      </c>
    </row>
    <row r="2734" spans="2:21" x14ac:dyDescent="0.2">
      <c r="B2734" s="4" cm="1">
        <f t="array" ref="B2734">SUM(laptop_prices3[[#This Row],[RAM Comp]:[Weight Comp]]+laptop_prices3[[#This Row],[Storage Comp]])</f>
        <v>12.511425268373245</v>
      </c>
      <c r="C2734">
        <v>2732</v>
      </c>
      <c r="D2734" t="s">
        <v>38</v>
      </c>
      <c r="E2734" t="s">
        <v>41</v>
      </c>
      <c r="F2734">
        <v>8</v>
      </c>
      <c r="G2734" t="s">
        <v>29</v>
      </c>
      <c r="H2734" t="s">
        <v>26</v>
      </c>
      <c r="I2734">
        <v>16</v>
      </c>
      <c r="J2734" t="s">
        <v>15</v>
      </c>
      <c r="K2734">
        <v>6.9</v>
      </c>
      <c r="L2734">
        <v>3.21</v>
      </c>
      <c r="M2734" t="s">
        <v>30</v>
      </c>
      <c r="N2734">
        <v>2401.96</v>
      </c>
      <c r="O2734" s="5">
        <f>(ScoreCard!$E$3-laptop_prices3[[#This Row],[Price ($)]])/ScoreCard!$E$3*ScoreCard!$E$5</f>
        <v>3.8887922515794027</v>
      </c>
      <c r="P2734" s="5">
        <f>laptop_prices3[[#This Row],[RAM (GB)]]/ScoreCard!$F$3*ScoreCard!$F$5</f>
        <v>0.875</v>
      </c>
      <c r="Q2734" s="5">
        <f>laptop_prices3[[#This Row],[Screen Size (inch)]]/ScoreCard!$G$3*ScoreCard!$G$5</f>
        <v>1.8497109826589595</v>
      </c>
      <c r="R2734" s="5">
        <f>laptop_prices3[[#This Row],[Battery Life (hours)]]/ScoreCard!$H$3*ScoreCard!$H$5</f>
        <v>4.0250000000000004</v>
      </c>
      <c r="S2734" s="5">
        <f>ScoreCard!$I$3-laptop_prices3[[#This Row],[Weight (kg)]]/ScoreCard!$I$3*ScoreCard!$I$5</f>
        <v>1.6657142857142857</v>
      </c>
      <c r="T2734" s="6" cm="1">
        <f t="array" ref="T2734">_xlfn.IFS(laptop_prices3[[#This Row],[Storage]]="512GB SSD", 512, laptop_prices3[[#This Row],[Storage]] = "1TB SSD", 1000, laptop_prices3[[#This Row],[Storage]] = "2TB SSD", 2000, laptop_prices3[[#This Row],[Storage]]= "256GB SSD", 256, laptop_prices3[[#This Row],[Storage]] = "1TB HDD", 1000*0.7)</f>
        <v>256</v>
      </c>
      <c r="U2734" s="5">
        <f>laptop_prices3[[#This Row],[Storage Raw Value]]/ScoreCard!$J$3*ScoreCard!$J$5</f>
        <v>1.024</v>
      </c>
    </row>
    <row r="2735" spans="2:21" x14ac:dyDescent="0.2">
      <c r="B2735" s="4" cm="1">
        <f t="array" ref="B2735">SUM(laptop_prices3[[#This Row],[RAM Comp]:[Weight Comp]]+laptop_prices3[[#This Row],[Storage Comp]])</f>
        <v>24.805833333333332</v>
      </c>
      <c r="C2735">
        <v>2733</v>
      </c>
      <c r="D2735" t="s">
        <v>11</v>
      </c>
      <c r="E2735" t="s">
        <v>48</v>
      </c>
      <c r="F2735">
        <v>4</v>
      </c>
      <c r="G2735" t="s">
        <v>19</v>
      </c>
      <c r="H2735" t="s">
        <v>35</v>
      </c>
      <c r="I2735">
        <v>17.3</v>
      </c>
      <c r="J2735" t="s">
        <v>27</v>
      </c>
      <c r="K2735">
        <v>6.7</v>
      </c>
      <c r="L2735">
        <v>1.82</v>
      </c>
      <c r="M2735" t="s">
        <v>22</v>
      </c>
      <c r="N2735">
        <v>3080.89</v>
      </c>
      <c r="O2735" s="5">
        <f>(ScoreCard!$E$3-laptop_prices3[[#This Row],[Price ($)]])/ScoreCard!$E$3*ScoreCard!$E$5</f>
        <v>3.5747019767058852</v>
      </c>
      <c r="P2735" s="5">
        <f>laptop_prices3[[#This Row],[RAM (GB)]]/ScoreCard!$F$3*ScoreCard!$F$5</f>
        <v>0.4375</v>
      </c>
      <c r="Q2735" s="5">
        <f>laptop_prices3[[#This Row],[Screen Size (inch)]]/ScoreCard!$G$3*ScoreCard!$G$5</f>
        <v>2</v>
      </c>
      <c r="R2735" s="5">
        <f>laptop_prices3[[#This Row],[Battery Life (hours)]]/ScoreCard!$H$3*ScoreCard!$H$5</f>
        <v>3.9083333333333332</v>
      </c>
      <c r="S2735" s="5">
        <f>ScoreCard!$I$3-laptop_prices3[[#This Row],[Weight (kg)]]/ScoreCard!$I$3*ScoreCard!$I$5</f>
        <v>2.46</v>
      </c>
      <c r="T2735" s="6" cm="1">
        <f t="array" ref="T2735">_xlfn.IFS(laptop_prices3[[#This Row],[Storage]]="512GB SSD", 512, laptop_prices3[[#This Row],[Storage]] = "1TB SSD", 1000, laptop_prices3[[#This Row],[Storage]] = "2TB SSD", 2000, laptop_prices3[[#This Row],[Storage]]= "256GB SSD", 256, laptop_prices3[[#This Row],[Storage]] = "1TB HDD", 1000*0.7)</f>
        <v>1000</v>
      </c>
      <c r="U2735" s="5">
        <f>laptop_prices3[[#This Row],[Storage Raw Value]]/ScoreCard!$J$3*ScoreCard!$J$5</f>
        <v>4</v>
      </c>
    </row>
    <row r="2736" spans="2:21" x14ac:dyDescent="0.2">
      <c r="B2736" s="4" cm="1">
        <f t="array" ref="B2736">SUM(laptop_prices3[[#This Row],[RAM Comp]:[Weight Comp]]+laptop_prices3[[#This Row],[Storage Comp]])</f>
        <v>11.609405587668592</v>
      </c>
      <c r="C2736">
        <v>2734</v>
      </c>
      <c r="D2736" t="s">
        <v>45</v>
      </c>
      <c r="E2736" t="s">
        <v>12</v>
      </c>
      <c r="F2736">
        <v>4</v>
      </c>
      <c r="G2736" t="s">
        <v>29</v>
      </c>
      <c r="H2736" t="s">
        <v>35</v>
      </c>
      <c r="I2736">
        <v>13.3</v>
      </c>
      <c r="J2736" t="s">
        <v>43</v>
      </c>
      <c r="K2736">
        <v>6.1</v>
      </c>
      <c r="L2736">
        <v>2.66</v>
      </c>
      <c r="M2736" t="s">
        <v>22</v>
      </c>
      <c r="N2736">
        <v>825.15</v>
      </c>
      <c r="O2736" s="5">
        <f>(ScoreCard!$E$3-laptop_prices3[[#This Row],[Price ($)]])/ScoreCard!$E$3*ScoreCard!$E$5</f>
        <v>4.6182646365429667</v>
      </c>
      <c r="P2736" s="5">
        <f>laptop_prices3[[#This Row],[RAM (GB)]]/ScoreCard!$F$3*ScoreCard!$F$5</f>
        <v>0.4375</v>
      </c>
      <c r="Q2736" s="5">
        <f>laptop_prices3[[#This Row],[Screen Size (inch)]]/ScoreCard!$G$3*ScoreCard!$G$5</f>
        <v>1.5375722543352601</v>
      </c>
      <c r="R2736" s="5">
        <f>laptop_prices3[[#This Row],[Battery Life (hours)]]/ScoreCard!$H$3*ScoreCard!$H$5</f>
        <v>3.5583333333333331</v>
      </c>
      <c r="S2736" s="5">
        <f>ScoreCard!$I$3-laptop_prices3[[#This Row],[Weight (kg)]]/ScoreCard!$I$3*ScoreCard!$I$5</f>
        <v>1.98</v>
      </c>
      <c r="T2736" s="6" cm="1">
        <f t="array" ref="T2736">_xlfn.IFS(laptop_prices3[[#This Row],[Storage]]="512GB SSD", 512, laptop_prices3[[#This Row],[Storage]] = "1TB SSD", 1000, laptop_prices3[[#This Row],[Storage]] = "2TB SSD", 2000, laptop_prices3[[#This Row],[Storage]]= "256GB SSD", 256, laptop_prices3[[#This Row],[Storage]] = "1TB HDD", 1000*0.7)</f>
        <v>256</v>
      </c>
      <c r="U2736" s="5">
        <f>laptop_prices3[[#This Row],[Storage Raw Value]]/ScoreCard!$J$3*ScoreCard!$J$5</f>
        <v>1.024</v>
      </c>
    </row>
    <row r="2737" spans="2:21" x14ac:dyDescent="0.2">
      <c r="B2737" s="4" cm="1">
        <f t="array" ref="B2737">SUM(laptop_prices3[[#This Row],[RAM Comp]:[Weight Comp]]+laptop_prices3[[#This Row],[Storage Comp]])</f>
        <v>18.388381778144783</v>
      </c>
      <c r="C2737">
        <v>2735</v>
      </c>
      <c r="D2737" t="s">
        <v>36</v>
      </c>
      <c r="E2737" t="s">
        <v>37</v>
      </c>
      <c r="F2737">
        <v>16</v>
      </c>
      <c r="G2737" t="s">
        <v>13</v>
      </c>
      <c r="H2737" t="s">
        <v>20</v>
      </c>
      <c r="I2737">
        <v>13.3</v>
      </c>
      <c r="J2737" t="s">
        <v>15</v>
      </c>
      <c r="K2737">
        <v>8.9</v>
      </c>
      <c r="L2737">
        <v>3.12</v>
      </c>
      <c r="M2737" t="s">
        <v>30</v>
      </c>
      <c r="N2737">
        <v>2491.7399999999998</v>
      </c>
      <c r="O2737" s="5">
        <f>(ScoreCard!$E$3-laptop_prices3[[#This Row],[Price ($)]])/ScoreCard!$E$3*ScoreCard!$E$5</f>
        <v>3.847257741573741</v>
      </c>
      <c r="P2737" s="5">
        <f>laptop_prices3[[#This Row],[RAM (GB)]]/ScoreCard!$F$3*ScoreCard!$F$5</f>
        <v>1.75</v>
      </c>
      <c r="Q2737" s="5">
        <f>laptop_prices3[[#This Row],[Screen Size (inch)]]/ScoreCard!$G$3*ScoreCard!$G$5</f>
        <v>1.5375722543352601</v>
      </c>
      <c r="R2737" s="5">
        <f>laptop_prices3[[#This Row],[Battery Life (hours)]]/ScoreCard!$H$3*ScoreCard!$H$5</f>
        <v>5.1916666666666664</v>
      </c>
      <c r="S2737" s="5">
        <f>ScoreCard!$I$3-laptop_prices3[[#This Row],[Weight (kg)]]/ScoreCard!$I$3*ScoreCard!$I$5</f>
        <v>1.7171428571428571</v>
      </c>
      <c r="T2737" s="6" cm="1">
        <f t="array" ref="T2737">_xlfn.IFS(laptop_prices3[[#This Row],[Storage]]="512GB SSD", 512, laptop_prices3[[#This Row],[Storage]] = "1TB SSD", 1000, laptop_prices3[[#This Row],[Storage]] = "2TB SSD", 2000, laptop_prices3[[#This Row],[Storage]]= "256GB SSD", 256, laptop_prices3[[#This Row],[Storage]] = "1TB HDD", 1000*0.7)</f>
        <v>512</v>
      </c>
      <c r="U2737" s="5">
        <f>laptop_prices3[[#This Row],[Storage Raw Value]]/ScoreCard!$J$3*ScoreCard!$J$5</f>
        <v>2.048</v>
      </c>
    </row>
    <row r="2738" spans="2:21" x14ac:dyDescent="0.2">
      <c r="B2738" s="4" cm="1">
        <f t="array" ref="B2738">SUM(laptop_prices3[[#This Row],[RAM Comp]:[Weight Comp]]+laptop_prices3[[#This Row],[Storage Comp]])</f>
        <v>45.900611065235339</v>
      </c>
      <c r="C2738">
        <v>2736</v>
      </c>
      <c r="D2738" t="s">
        <v>23</v>
      </c>
      <c r="E2738" t="s">
        <v>37</v>
      </c>
      <c r="F2738">
        <v>32</v>
      </c>
      <c r="G2738" t="s">
        <v>25</v>
      </c>
      <c r="H2738" t="s">
        <v>40</v>
      </c>
      <c r="I2738">
        <v>15.6</v>
      </c>
      <c r="J2738" t="s">
        <v>43</v>
      </c>
      <c r="K2738">
        <v>12</v>
      </c>
      <c r="L2738">
        <v>3.33</v>
      </c>
      <c r="M2738" t="s">
        <v>16</v>
      </c>
      <c r="N2738">
        <v>3025.7</v>
      </c>
      <c r="O2738" s="5">
        <f>(ScoreCard!$E$3-laptop_prices3[[#This Row],[Price ($)]])/ScoreCard!$E$3*ScoreCard!$E$5</f>
        <v>3.6002342735115489</v>
      </c>
      <c r="P2738" s="5">
        <f>laptop_prices3[[#This Row],[RAM (GB)]]/ScoreCard!$F$3*ScoreCard!$F$5</f>
        <v>3.5</v>
      </c>
      <c r="Q2738" s="5">
        <f>laptop_prices3[[#This Row],[Screen Size (inch)]]/ScoreCard!$G$3*ScoreCard!$G$5</f>
        <v>1.8034682080924855</v>
      </c>
      <c r="R2738" s="5">
        <f>laptop_prices3[[#This Row],[Battery Life (hours)]]/ScoreCard!$H$3*ScoreCard!$H$5</f>
        <v>7</v>
      </c>
      <c r="S2738" s="5">
        <f>ScoreCard!$I$3-laptop_prices3[[#This Row],[Weight (kg)]]/ScoreCard!$I$3*ScoreCard!$I$5</f>
        <v>1.5971428571428572</v>
      </c>
      <c r="T2738" s="6" cm="1">
        <f t="array" ref="T2738">_xlfn.IFS(laptop_prices3[[#This Row],[Storage]]="512GB SSD", 512, laptop_prices3[[#This Row],[Storage]] = "1TB SSD", 1000, laptop_prices3[[#This Row],[Storage]] = "2TB SSD", 2000, laptop_prices3[[#This Row],[Storage]]= "256GB SSD", 256, laptop_prices3[[#This Row],[Storage]] = "1TB HDD", 1000*0.7)</f>
        <v>2000</v>
      </c>
      <c r="U2738" s="5">
        <f>laptop_prices3[[#This Row],[Storage Raw Value]]/ScoreCard!$J$3*ScoreCard!$J$5</f>
        <v>8</v>
      </c>
    </row>
    <row r="2739" spans="2:21" x14ac:dyDescent="0.2">
      <c r="B2739" s="4" cm="1">
        <f t="array" ref="B2739">SUM(laptop_prices3[[#This Row],[RAM Comp]:[Weight Comp]]+laptop_prices3[[#This Row],[Storage Comp]])</f>
        <v>18.231972887420863</v>
      </c>
      <c r="C2739">
        <v>2737</v>
      </c>
      <c r="D2739" t="s">
        <v>11</v>
      </c>
      <c r="E2739" t="s">
        <v>24</v>
      </c>
      <c r="F2739">
        <v>4</v>
      </c>
      <c r="G2739" t="s">
        <v>42</v>
      </c>
      <c r="H2739" t="s">
        <v>14</v>
      </c>
      <c r="I2739">
        <v>16</v>
      </c>
      <c r="J2739" t="s">
        <v>15</v>
      </c>
      <c r="K2739">
        <v>5.2</v>
      </c>
      <c r="L2739">
        <v>3.13</v>
      </c>
      <c r="M2739" t="s">
        <v>16</v>
      </c>
      <c r="N2739">
        <v>1572.59</v>
      </c>
      <c r="O2739" s="5">
        <f>(ScoreCard!$E$3-laptop_prices3[[#This Row],[Price ($)]])/ScoreCard!$E$3*ScoreCard!$E$5</f>
        <v>4.2724798942993445</v>
      </c>
      <c r="P2739" s="5">
        <f>laptop_prices3[[#This Row],[RAM (GB)]]/ScoreCard!$F$3*ScoreCard!$F$5</f>
        <v>0.4375</v>
      </c>
      <c r="Q2739" s="5">
        <f>laptop_prices3[[#This Row],[Screen Size (inch)]]/ScoreCard!$G$3*ScoreCard!$G$5</f>
        <v>1.8497109826589595</v>
      </c>
      <c r="R2739" s="5">
        <f>laptop_prices3[[#This Row],[Battery Life (hours)]]/ScoreCard!$H$3*ScoreCard!$H$5</f>
        <v>3.0333333333333332</v>
      </c>
      <c r="S2739" s="5">
        <f>ScoreCard!$I$3-laptop_prices3[[#This Row],[Weight (kg)]]/ScoreCard!$I$3*ScoreCard!$I$5</f>
        <v>1.7114285714285715</v>
      </c>
      <c r="T2739" s="6" cm="1">
        <f t="array" ref="T2739">_xlfn.IFS(laptop_prices3[[#This Row],[Storage]]="512GB SSD", 512, laptop_prices3[[#This Row],[Storage]] = "1TB SSD", 1000, laptop_prices3[[#This Row],[Storage]] = "2TB SSD", 2000, laptop_prices3[[#This Row],[Storage]]= "256GB SSD", 256, laptop_prices3[[#This Row],[Storage]] = "1TB HDD", 1000*0.7)</f>
        <v>700</v>
      </c>
      <c r="U2739" s="5">
        <f>laptop_prices3[[#This Row],[Storage Raw Value]]/ScoreCard!$J$3*ScoreCard!$J$5</f>
        <v>2.8</v>
      </c>
    </row>
    <row r="2740" spans="2:21" x14ac:dyDescent="0.2">
      <c r="B2740" s="4" cm="1">
        <f t="array" ref="B2740">SUM(laptop_prices3[[#This Row],[RAM Comp]:[Weight Comp]]+laptop_prices3[[#This Row],[Storage Comp]])</f>
        <v>22.694353839801813</v>
      </c>
      <c r="C2740">
        <v>2738</v>
      </c>
      <c r="D2740" t="s">
        <v>11</v>
      </c>
      <c r="E2740" t="s">
        <v>48</v>
      </c>
      <c r="F2740">
        <v>4</v>
      </c>
      <c r="G2740" t="s">
        <v>19</v>
      </c>
      <c r="H2740" t="s">
        <v>20</v>
      </c>
      <c r="I2740">
        <v>16</v>
      </c>
      <c r="J2740" t="s">
        <v>15</v>
      </c>
      <c r="K2740">
        <v>4.2</v>
      </c>
      <c r="L2740">
        <v>2.7</v>
      </c>
      <c r="M2740" t="s">
        <v>22</v>
      </c>
      <c r="N2740">
        <v>2277.8000000000002</v>
      </c>
      <c r="O2740" s="5">
        <f>(ScoreCard!$E$3-laptop_prices3[[#This Row],[Price ($)]])/ScoreCard!$E$3*ScoreCard!$E$5</f>
        <v>3.9462318234473361</v>
      </c>
      <c r="P2740" s="5">
        <f>laptop_prices3[[#This Row],[RAM (GB)]]/ScoreCard!$F$3*ScoreCard!$F$5</f>
        <v>0.4375</v>
      </c>
      <c r="Q2740" s="5">
        <f>laptop_prices3[[#This Row],[Screen Size (inch)]]/ScoreCard!$G$3*ScoreCard!$G$5</f>
        <v>1.8497109826589595</v>
      </c>
      <c r="R2740" s="5">
        <f>laptop_prices3[[#This Row],[Battery Life (hours)]]/ScoreCard!$H$3*ScoreCard!$H$5</f>
        <v>2.4500000000000002</v>
      </c>
      <c r="S2740" s="5">
        <f>ScoreCard!$I$3-laptop_prices3[[#This Row],[Weight (kg)]]/ScoreCard!$I$3*ScoreCard!$I$5</f>
        <v>1.9571428571428571</v>
      </c>
      <c r="T2740" s="6" cm="1">
        <f t="array" ref="T2740">_xlfn.IFS(laptop_prices3[[#This Row],[Storage]]="512GB SSD", 512, laptop_prices3[[#This Row],[Storage]] = "1TB SSD", 1000, laptop_prices3[[#This Row],[Storage]] = "2TB SSD", 2000, laptop_prices3[[#This Row],[Storage]]= "256GB SSD", 256, laptop_prices3[[#This Row],[Storage]] = "1TB HDD", 1000*0.7)</f>
        <v>1000</v>
      </c>
      <c r="U2740" s="5">
        <f>laptop_prices3[[#This Row],[Storage Raw Value]]/ScoreCard!$J$3*ScoreCard!$J$5</f>
        <v>4</v>
      </c>
    </row>
    <row r="2741" spans="2:21" x14ac:dyDescent="0.2">
      <c r="B2741" s="4" cm="1">
        <f t="array" ref="B2741">SUM(laptop_prices3[[#This Row],[RAM Comp]:[Weight Comp]]+laptop_prices3[[#This Row],[Storage Comp]])</f>
        <v>19.520571428571429</v>
      </c>
      <c r="C2741">
        <v>2739</v>
      </c>
      <c r="D2741" t="s">
        <v>36</v>
      </c>
      <c r="E2741" t="s">
        <v>48</v>
      </c>
      <c r="F2741">
        <v>32</v>
      </c>
      <c r="G2741" t="s">
        <v>13</v>
      </c>
      <c r="H2741" t="s">
        <v>40</v>
      </c>
      <c r="I2741">
        <v>17.3</v>
      </c>
      <c r="J2741" t="s">
        <v>15</v>
      </c>
      <c r="K2741">
        <v>6</v>
      </c>
      <c r="L2741">
        <v>2.0499999999999998</v>
      </c>
      <c r="M2741" t="s">
        <v>22</v>
      </c>
      <c r="N2741">
        <v>2777.04</v>
      </c>
      <c r="O2741" s="5">
        <f>(ScoreCard!$E$3-laptop_prices3[[#This Row],[Price ($)]])/ScoreCard!$E$3*ScoreCard!$E$5</f>
        <v>3.7152707098894511</v>
      </c>
      <c r="P2741" s="5">
        <f>laptop_prices3[[#This Row],[RAM (GB)]]/ScoreCard!$F$3*ScoreCard!$F$5</f>
        <v>3.5</v>
      </c>
      <c r="Q2741" s="5">
        <f>laptop_prices3[[#This Row],[Screen Size (inch)]]/ScoreCard!$G$3*ScoreCard!$G$5</f>
        <v>2</v>
      </c>
      <c r="R2741" s="5">
        <f>laptop_prices3[[#This Row],[Battery Life (hours)]]/ScoreCard!$H$3*ScoreCard!$H$5</f>
        <v>3.5</v>
      </c>
      <c r="S2741" s="5">
        <f>ScoreCard!$I$3-laptop_prices3[[#This Row],[Weight (kg)]]/ScoreCard!$I$3*ScoreCard!$I$5</f>
        <v>2.3285714285714287</v>
      </c>
      <c r="T2741" s="6" cm="1">
        <f t="array" ref="T2741">_xlfn.IFS(laptop_prices3[[#This Row],[Storage]]="512GB SSD", 512, laptop_prices3[[#This Row],[Storage]] = "1TB SSD", 1000, laptop_prices3[[#This Row],[Storage]] = "2TB SSD", 2000, laptop_prices3[[#This Row],[Storage]]= "256GB SSD", 256, laptop_prices3[[#This Row],[Storage]] = "1TB HDD", 1000*0.7)</f>
        <v>512</v>
      </c>
      <c r="U2741" s="5">
        <f>laptop_prices3[[#This Row],[Storage Raw Value]]/ScoreCard!$J$3*ScoreCard!$J$5</f>
        <v>2.048</v>
      </c>
    </row>
    <row r="2742" spans="2:21" x14ac:dyDescent="0.2">
      <c r="B2742" s="4" cm="1">
        <f t="array" ref="B2742">SUM(laptop_prices3[[#This Row],[RAM Comp]:[Weight Comp]]+laptop_prices3[[#This Row],[Storage Comp]])</f>
        <v>27.752096063859071</v>
      </c>
      <c r="C2742">
        <v>2740</v>
      </c>
      <c r="D2742" t="s">
        <v>11</v>
      </c>
      <c r="E2742" t="s">
        <v>31</v>
      </c>
      <c r="F2742">
        <v>64</v>
      </c>
      <c r="G2742" t="s">
        <v>42</v>
      </c>
      <c r="H2742" t="s">
        <v>14</v>
      </c>
      <c r="I2742">
        <v>13.3</v>
      </c>
      <c r="J2742" t="s">
        <v>27</v>
      </c>
      <c r="K2742">
        <v>10.1</v>
      </c>
      <c r="L2742">
        <v>2.41</v>
      </c>
      <c r="M2742" t="s">
        <v>46</v>
      </c>
      <c r="N2742">
        <v>4127.16</v>
      </c>
      <c r="O2742" s="5">
        <f>(ScoreCard!$E$3-laptop_prices3[[#This Row],[Price ($)]])/ScoreCard!$E$3*ScoreCard!$E$5</f>
        <v>3.0906708808758054</v>
      </c>
      <c r="P2742" s="5">
        <f>laptop_prices3[[#This Row],[RAM (GB)]]/ScoreCard!$F$3*ScoreCard!$F$5</f>
        <v>7</v>
      </c>
      <c r="Q2742" s="5">
        <f>laptop_prices3[[#This Row],[Screen Size (inch)]]/ScoreCard!$G$3*ScoreCard!$G$5</f>
        <v>1.5375722543352601</v>
      </c>
      <c r="R2742" s="5">
        <f>laptop_prices3[[#This Row],[Battery Life (hours)]]/ScoreCard!$H$3*ScoreCard!$H$5</f>
        <v>5.8916666666666666</v>
      </c>
      <c r="S2742" s="5">
        <f>ScoreCard!$I$3-laptop_prices3[[#This Row],[Weight (kg)]]/ScoreCard!$I$3*ScoreCard!$I$5</f>
        <v>2.1228571428571428</v>
      </c>
      <c r="T2742" s="6" cm="1">
        <f t="array" ref="T2742">_xlfn.IFS(laptop_prices3[[#This Row],[Storage]]="512GB SSD", 512, laptop_prices3[[#This Row],[Storage]] = "1TB SSD", 1000, laptop_prices3[[#This Row],[Storage]] = "2TB SSD", 2000, laptop_prices3[[#This Row],[Storage]]= "256GB SSD", 256, laptop_prices3[[#This Row],[Storage]] = "1TB HDD", 1000*0.7)</f>
        <v>700</v>
      </c>
      <c r="U2742" s="5">
        <f>laptop_prices3[[#This Row],[Storage Raw Value]]/ScoreCard!$J$3*ScoreCard!$J$5</f>
        <v>2.8</v>
      </c>
    </row>
    <row r="2743" spans="2:21" x14ac:dyDescent="0.2">
      <c r="B2743" s="4" cm="1">
        <f t="array" ref="B2743">SUM(laptop_prices3[[#This Row],[RAM Comp]:[Weight Comp]]+laptop_prices3[[#This Row],[Storage Comp]])</f>
        <v>14.949872969997248</v>
      </c>
      <c r="C2743">
        <v>2741</v>
      </c>
      <c r="D2743" t="s">
        <v>36</v>
      </c>
      <c r="E2743" t="s">
        <v>31</v>
      </c>
      <c r="F2743">
        <v>4</v>
      </c>
      <c r="G2743" t="s">
        <v>13</v>
      </c>
      <c r="H2743" t="s">
        <v>40</v>
      </c>
      <c r="I2743">
        <v>15.6</v>
      </c>
      <c r="J2743" t="s">
        <v>27</v>
      </c>
      <c r="K2743">
        <v>4.3</v>
      </c>
      <c r="L2743">
        <v>2.61</v>
      </c>
      <c r="M2743" t="s">
        <v>22</v>
      </c>
      <c r="N2743">
        <v>1324.61</v>
      </c>
      <c r="O2743" s="5">
        <f>(ScoreCard!$E$3-laptop_prices3[[#This Row],[Price ($)]])/ScoreCard!$E$3*ScoreCard!$E$5</f>
        <v>4.3872017453931758</v>
      </c>
      <c r="P2743" s="5">
        <f>laptop_prices3[[#This Row],[RAM (GB)]]/ScoreCard!$F$3*ScoreCard!$F$5</f>
        <v>0.4375</v>
      </c>
      <c r="Q2743" s="5">
        <f>laptop_prices3[[#This Row],[Screen Size (inch)]]/ScoreCard!$G$3*ScoreCard!$G$5</f>
        <v>1.8034682080924855</v>
      </c>
      <c r="R2743" s="5">
        <f>laptop_prices3[[#This Row],[Battery Life (hours)]]/ScoreCard!$H$3*ScoreCard!$H$5</f>
        <v>2.5083333333333333</v>
      </c>
      <c r="S2743" s="5">
        <f>ScoreCard!$I$3-laptop_prices3[[#This Row],[Weight (kg)]]/ScoreCard!$I$3*ScoreCard!$I$5</f>
        <v>2.0085714285714289</v>
      </c>
      <c r="T2743" s="6" cm="1">
        <f t="array" ref="T2743">_xlfn.IFS(laptop_prices3[[#This Row],[Storage]]="512GB SSD", 512, laptop_prices3[[#This Row],[Storage]] = "1TB SSD", 1000, laptop_prices3[[#This Row],[Storage]] = "2TB SSD", 2000, laptop_prices3[[#This Row],[Storage]]= "256GB SSD", 256, laptop_prices3[[#This Row],[Storage]] = "1TB HDD", 1000*0.7)</f>
        <v>512</v>
      </c>
      <c r="U2743" s="5">
        <f>laptop_prices3[[#This Row],[Storage Raw Value]]/ScoreCard!$J$3*ScoreCard!$J$5</f>
        <v>2.048</v>
      </c>
    </row>
    <row r="2744" spans="2:21" x14ac:dyDescent="0.2">
      <c r="B2744" s="4" cm="1">
        <f t="array" ref="B2744">SUM(laptop_prices3[[#This Row],[RAM Comp]:[Weight Comp]]+laptop_prices3[[#This Row],[Storage Comp]])</f>
        <v>28.434949077897052</v>
      </c>
      <c r="C2744">
        <v>2742</v>
      </c>
      <c r="D2744" t="s">
        <v>47</v>
      </c>
      <c r="E2744" t="s">
        <v>48</v>
      </c>
      <c r="F2744">
        <v>32</v>
      </c>
      <c r="G2744" t="s">
        <v>19</v>
      </c>
      <c r="H2744" t="s">
        <v>14</v>
      </c>
      <c r="I2744">
        <v>16</v>
      </c>
      <c r="J2744" t="s">
        <v>15</v>
      </c>
      <c r="K2744">
        <v>7.4</v>
      </c>
      <c r="L2744">
        <v>1.28</v>
      </c>
      <c r="M2744" t="s">
        <v>30</v>
      </c>
      <c r="N2744">
        <v>3398.49</v>
      </c>
      <c r="O2744" s="5">
        <f>(ScoreCard!$E$3-laptop_prices3[[#This Row],[Price ($)]])/ScoreCard!$E$3*ScoreCard!$E$5</f>
        <v>3.4277721440282463</v>
      </c>
      <c r="P2744" s="5">
        <f>laptop_prices3[[#This Row],[RAM (GB)]]/ScoreCard!$F$3*ScoreCard!$F$5</f>
        <v>3.5</v>
      </c>
      <c r="Q2744" s="5">
        <f>laptop_prices3[[#This Row],[Screen Size (inch)]]/ScoreCard!$G$3*ScoreCard!$G$5</f>
        <v>1.8497109826589595</v>
      </c>
      <c r="R2744" s="5">
        <f>laptop_prices3[[#This Row],[Battery Life (hours)]]/ScoreCard!$H$3*ScoreCard!$H$5</f>
        <v>4.3166666666666664</v>
      </c>
      <c r="S2744" s="5">
        <f>ScoreCard!$I$3-laptop_prices3[[#This Row],[Weight (kg)]]/ScoreCard!$I$3*ScoreCard!$I$5</f>
        <v>2.7685714285714287</v>
      </c>
      <c r="T2744" s="6" cm="1">
        <f t="array" ref="T2744">_xlfn.IFS(laptop_prices3[[#This Row],[Storage]]="512GB SSD", 512, laptop_prices3[[#This Row],[Storage]] = "1TB SSD", 1000, laptop_prices3[[#This Row],[Storage]] = "2TB SSD", 2000, laptop_prices3[[#This Row],[Storage]]= "256GB SSD", 256, laptop_prices3[[#This Row],[Storage]] = "1TB HDD", 1000*0.7)</f>
        <v>1000</v>
      </c>
      <c r="U2744" s="5">
        <f>laptop_prices3[[#This Row],[Storage Raw Value]]/ScoreCard!$J$3*ScoreCard!$J$5</f>
        <v>4</v>
      </c>
    </row>
    <row r="2745" spans="2:21" x14ac:dyDescent="0.2">
      <c r="B2745" s="4" cm="1">
        <f t="array" ref="B2745">SUM(laptop_prices3[[#This Row],[RAM Comp]:[Weight Comp]]+laptop_prices3[[#This Row],[Storage Comp]])</f>
        <v>38.921381778144784</v>
      </c>
      <c r="C2745">
        <v>2743</v>
      </c>
      <c r="D2745" t="s">
        <v>28</v>
      </c>
      <c r="E2745" t="s">
        <v>39</v>
      </c>
      <c r="F2745">
        <v>8</v>
      </c>
      <c r="G2745" t="s">
        <v>25</v>
      </c>
      <c r="H2745" t="s">
        <v>20</v>
      </c>
      <c r="I2745">
        <v>13.3</v>
      </c>
      <c r="J2745" t="s">
        <v>15</v>
      </c>
      <c r="K2745">
        <v>4.0999999999999996</v>
      </c>
      <c r="L2745">
        <v>2.42</v>
      </c>
      <c r="M2745" t="s">
        <v>30</v>
      </c>
      <c r="N2745">
        <v>1140.05</v>
      </c>
      <c r="O2745" s="5">
        <f>(ScoreCard!$E$3-laptop_prices3[[#This Row],[Price ($)]])/ScoreCard!$E$3*ScoreCard!$E$5</f>
        <v>4.4725838924932555</v>
      </c>
      <c r="P2745" s="5">
        <f>laptop_prices3[[#This Row],[RAM (GB)]]/ScoreCard!$F$3*ScoreCard!$F$5</f>
        <v>0.875</v>
      </c>
      <c r="Q2745" s="5">
        <f>laptop_prices3[[#This Row],[Screen Size (inch)]]/ScoreCard!$G$3*ScoreCard!$G$5</f>
        <v>1.5375722543352601</v>
      </c>
      <c r="R2745" s="5">
        <f>laptop_prices3[[#This Row],[Battery Life (hours)]]/ScoreCard!$H$3*ScoreCard!$H$5</f>
        <v>2.3916666666666662</v>
      </c>
      <c r="S2745" s="5">
        <f>ScoreCard!$I$3-laptop_prices3[[#This Row],[Weight (kg)]]/ScoreCard!$I$3*ScoreCard!$I$5</f>
        <v>2.1171428571428574</v>
      </c>
      <c r="T2745" s="6" cm="1">
        <f t="array" ref="T2745">_xlfn.IFS(laptop_prices3[[#This Row],[Storage]]="512GB SSD", 512, laptop_prices3[[#This Row],[Storage]] = "1TB SSD", 1000, laptop_prices3[[#This Row],[Storage]] = "2TB SSD", 2000, laptop_prices3[[#This Row],[Storage]]= "256GB SSD", 256, laptop_prices3[[#This Row],[Storage]] = "1TB HDD", 1000*0.7)</f>
        <v>2000</v>
      </c>
      <c r="U2745" s="5">
        <f>laptop_prices3[[#This Row],[Storage Raw Value]]/ScoreCard!$J$3*ScoreCard!$J$5</f>
        <v>8</v>
      </c>
    </row>
    <row r="2746" spans="2:21" x14ac:dyDescent="0.2">
      <c r="B2746" s="4" cm="1">
        <f t="array" ref="B2746">SUM(laptop_prices3[[#This Row],[RAM Comp]:[Weight Comp]]+laptop_prices3[[#This Row],[Storage Comp]])</f>
        <v>16.203977016240021</v>
      </c>
      <c r="C2746">
        <v>2744</v>
      </c>
      <c r="D2746" t="s">
        <v>34</v>
      </c>
      <c r="E2746" t="s">
        <v>31</v>
      </c>
      <c r="F2746">
        <v>4</v>
      </c>
      <c r="G2746" t="s">
        <v>13</v>
      </c>
      <c r="H2746" t="s">
        <v>20</v>
      </c>
      <c r="I2746">
        <v>13.3</v>
      </c>
      <c r="J2746" t="s">
        <v>43</v>
      </c>
      <c r="K2746">
        <v>6.7</v>
      </c>
      <c r="L2746">
        <v>2.4</v>
      </c>
      <c r="M2746" t="s">
        <v>22</v>
      </c>
      <c r="N2746">
        <v>668.39</v>
      </c>
      <c r="O2746" s="5">
        <f>(ScoreCard!$E$3-laptop_prices3[[#This Row],[Price ($)]])/ScoreCard!$E$3*ScoreCard!$E$5</f>
        <v>4.6907857970295748</v>
      </c>
      <c r="P2746" s="5">
        <f>laptop_prices3[[#This Row],[RAM (GB)]]/ScoreCard!$F$3*ScoreCard!$F$5</f>
        <v>0.4375</v>
      </c>
      <c r="Q2746" s="5">
        <f>laptop_prices3[[#This Row],[Screen Size (inch)]]/ScoreCard!$G$3*ScoreCard!$G$5</f>
        <v>1.5375722543352601</v>
      </c>
      <c r="R2746" s="5">
        <f>laptop_prices3[[#This Row],[Battery Life (hours)]]/ScoreCard!$H$3*ScoreCard!$H$5</f>
        <v>3.9083333333333332</v>
      </c>
      <c r="S2746" s="5">
        <f>ScoreCard!$I$3-laptop_prices3[[#This Row],[Weight (kg)]]/ScoreCard!$I$3*ScoreCard!$I$5</f>
        <v>2.1285714285714286</v>
      </c>
      <c r="T2746" s="6" cm="1">
        <f t="array" ref="T2746">_xlfn.IFS(laptop_prices3[[#This Row],[Storage]]="512GB SSD", 512, laptop_prices3[[#This Row],[Storage]] = "1TB SSD", 1000, laptop_prices3[[#This Row],[Storage]] = "2TB SSD", 2000, laptop_prices3[[#This Row],[Storage]]= "256GB SSD", 256, laptop_prices3[[#This Row],[Storage]] = "1TB HDD", 1000*0.7)</f>
        <v>512</v>
      </c>
      <c r="U2746" s="5">
        <f>laptop_prices3[[#This Row],[Storage Raw Value]]/ScoreCard!$J$3*ScoreCard!$J$5</f>
        <v>2.048</v>
      </c>
    </row>
    <row r="2747" spans="2:21" x14ac:dyDescent="0.2">
      <c r="B2747" s="4" cm="1">
        <f t="array" ref="B2747">SUM(laptop_prices3[[#This Row],[RAM Comp]:[Weight Comp]]+laptop_prices3[[#This Row],[Storage Comp]])</f>
        <v>23.061666666666664</v>
      </c>
      <c r="C2747">
        <v>2745</v>
      </c>
      <c r="D2747" t="s">
        <v>11</v>
      </c>
      <c r="E2747" t="s">
        <v>24</v>
      </c>
      <c r="F2747">
        <v>32</v>
      </c>
      <c r="G2747" t="s">
        <v>42</v>
      </c>
      <c r="H2747" t="s">
        <v>32</v>
      </c>
      <c r="I2747">
        <v>17.3</v>
      </c>
      <c r="J2747" t="s">
        <v>43</v>
      </c>
      <c r="K2747">
        <v>7.1</v>
      </c>
      <c r="L2747">
        <v>2.2400000000000002</v>
      </c>
      <c r="M2747" t="s">
        <v>30</v>
      </c>
      <c r="N2747">
        <v>2147.9499999999998</v>
      </c>
      <c r="O2747" s="5">
        <f>(ScoreCard!$E$3-laptop_prices3[[#This Row],[Price ($)]])/ScoreCard!$E$3*ScoreCard!$E$5</f>
        <v>4.0063037339422722</v>
      </c>
      <c r="P2747" s="5">
        <f>laptop_prices3[[#This Row],[RAM (GB)]]/ScoreCard!$F$3*ScoreCard!$F$5</f>
        <v>3.5</v>
      </c>
      <c r="Q2747" s="5">
        <f>laptop_prices3[[#This Row],[Screen Size (inch)]]/ScoreCard!$G$3*ScoreCard!$G$5</f>
        <v>2</v>
      </c>
      <c r="R2747" s="5">
        <f>laptop_prices3[[#This Row],[Battery Life (hours)]]/ScoreCard!$H$3*ScoreCard!$H$5</f>
        <v>4.1416666666666666</v>
      </c>
      <c r="S2747" s="5">
        <f>ScoreCard!$I$3-laptop_prices3[[#This Row],[Weight (kg)]]/ScoreCard!$I$3*ScoreCard!$I$5</f>
        <v>2.2199999999999998</v>
      </c>
      <c r="T2747" s="6" cm="1">
        <f t="array" ref="T2747">_xlfn.IFS(laptop_prices3[[#This Row],[Storage]]="512GB SSD", 512, laptop_prices3[[#This Row],[Storage]] = "1TB SSD", 1000, laptop_prices3[[#This Row],[Storage]] = "2TB SSD", 2000, laptop_prices3[[#This Row],[Storage]]= "256GB SSD", 256, laptop_prices3[[#This Row],[Storage]] = "1TB HDD", 1000*0.7)</f>
        <v>700</v>
      </c>
      <c r="U2747" s="5">
        <f>laptop_prices3[[#This Row],[Storage Raw Value]]/ScoreCard!$J$3*ScoreCard!$J$5</f>
        <v>2.8</v>
      </c>
    </row>
    <row r="2748" spans="2:21" x14ac:dyDescent="0.2">
      <c r="B2748" s="4" cm="1">
        <f t="array" ref="B2748">SUM(laptop_prices3[[#This Row],[RAM Comp]:[Weight Comp]]+laptop_prices3[[#This Row],[Storage Comp]])</f>
        <v>33.583282411230385</v>
      </c>
      <c r="C2748">
        <v>2746</v>
      </c>
      <c r="D2748" t="s">
        <v>33</v>
      </c>
      <c r="E2748" t="s">
        <v>48</v>
      </c>
      <c r="F2748">
        <v>64</v>
      </c>
      <c r="G2748" t="s">
        <v>19</v>
      </c>
      <c r="H2748" t="s">
        <v>32</v>
      </c>
      <c r="I2748">
        <v>16</v>
      </c>
      <c r="J2748" t="s">
        <v>27</v>
      </c>
      <c r="K2748">
        <v>10.5</v>
      </c>
      <c r="L2748">
        <v>1.56</v>
      </c>
      <c r="M2748" t="s">
        <v>46</v>
      </c>
      <c r="N2748">
        <v>5283.74</v>
      </c>
      <c r="O2748" s="5">
        <f>(ScoreCard!$E$3-laptop_prices3[[#This Row],[Price ($)]])/ScoreCard!$E$3*ScoreCard!$E$5</f>
        <v>2.5556075752136405</v>
      </c>
      <c r="P2748" s="5">
        <f>laptop_prices3[[#This Row],[RAM (GB)]]/ScoreCard!$F$3*ScoreCard!$F$5</f>
        <v>7</v>
      </c>
      <c r="Q2748" s="5">
        <f>laptop_prices3[[#This Row],[Screen Size (inch)]]/ScoreCard!$G$3*ScoreCard!$G$5</f>
        <v>1.8497109826589595</v>
      </c>
      <c r="R2748" s="5">
        <f>laptop_prices3[[#This Row],[Battery Life (hours)]]/ScoreCard!$H$3*ScoreCard!$H$5</f>
        <v>6.125</v>
      </c>
      <c r="S2748" s="5">
        <f>ScoreCard!$I$3-laptop_prices3[[#This Row],[Weight (kg)]]/ScoreCard!$I$3*ScoreCard!$I$5</f>
        <v>2.6085714285714285</v>
      </c>
      <c r="T2748" s="6" cm="1">
        <f t="array" ref="T2748">_xlfn.IFS(laptop_prices3[[#This Row],[Storage]]="512GB SSD", 512, laptop_prices3[[#This Row],[Storage]] = "1TB SSD", 1000, laptop_prices3[[#This Row],[Storage]] = "2TB SSD", 2000, laptop_prices3[[#This Row],[Storage]]= "256GB SSD", 256, laptop_prices3[[#This Row],[Storage]] = "1TB HDD", 1000*0.7)</f>
        <v>1000</v>
      </c>
      <c r="U2748" s="5">
        <f>laptop_prices3[[#This Row],[Storage Raw Value]]/ScoreCard!$J$3*ScoreCard!$J$5</f>
        <v>4</v>
      </c>
    </row>
    <row r="2749" spans="2:21" x14ac:dyDescent="0.2">
      <c r="B2749" s="4" cm="1">
        <f t="array" ref="B2749">SUM(laptop_prices3[[#This Row],[RAM Comp]:[Weight Comp]]+laptop_prices3[[#This Row],[Storage Comp]])</f>
        <v>19.777068538398019</v>
      </c>
      <c r="C2749">
        <v>2747</v>
      </c>
      <c r="D2749" t="s">
        <v>45</v>
      </c>
      <c r="E2749" t="s">
        <v>18</v>
      </c>
      <c r="F2749">
        <v>16</v>
      </c>
      <c r="G2749" t="s">
        <v>42</v>
      </c>
      <c r="H2749" t="s">
        <v>32</v>
      </c>
      <c r="I2749">
        <v>14</v>
      </c>
      <c r="J2749" t="s">
        <v>27</v>
      </c>
      <c r="K2749">
        <v>4.8</v>
      </c>
      <c r="L2749">
        <v>1.91</v>
      </c>
      <c r="M2749" t="s">
        <v>16</v>
      </c>
      <c r="N2749">
        <v>1963.54</v>
      </c>
      <c r="O2749" s="5">
        <f>(ScoreCard!$E$3-laptop_prices3[[#This Row],[Price ($)]])/ScoreCard!$E$3*ScoreCard!$E$5</f>
        <v>4.0916164872296887</v>
      </c>
      <c r="P2749" s="5">
        <f>laptop_prices3[[#This Row],[RAM (GB)]]/ScoreCard!$F$3*ScoreCard!$F$5</f>
        <v>1.75</v>
      </c>
      <c r="Q2749" s="5">
        <f>laptop_prices3[[#This Row],[Screen Size (inch)]]/ScoreCard!$G$3*ScoreCard!$G$5</f>
        <v>1.6184971098265895</v>
      </c>
      <c r="R2749" s="5">
        <f>laptop_prices3[[#This Row],[Battery Life (hours)]]/ScoreCard!$H$3*ScoreCard!$H$5</f>
        <v>2.8</v>
      </c>
      <c r="S2749" s="5">
        <f>ScoreCard!$I$3-laptop_prices3[[#This Row],[Weight (kg)]]/ScoreCard!$I$3*ScoreCard!$I$5</f>
        <v>2.4085714285714284</v>
      </c>
      <c r="T2749" s="6" cm="1">
        <f t="array" ref="T2749">_xlfn.IFS(laptop_prices3[[#This Row],[Storage]]="512GB SSD", 512, laptop_prices3[[#This Row],[Storage]] = "1TB SSD", 1000, laptop_prices3[[#This Row],[Storage]] = "2TB SSD", 2000, laptop_prices3[[#This Row],[Storage]]= "256GB SSD", 256, laptop_prices3[[#This Row],[Storage]] = "1TB HDD", 1000*0.7)</f>
        <v>700</v>
      </c>
      <c r="U2749" s="5">
        <f>laptop_prices3[[#This Row],[Storage Raw Value]]/ScoreCard!$J$3*ScoreCard!$J$5</f>
        <v>2.8</v>
      </c>
    </row>
    <row r="2750" spans="2:21" x14ac:dyDescent="0.2">
      <c r="B2750" s="4" cm="1">
        <f t="array" ref="B2750">SUM(laptop_prices3[[#This Row],[RAM Comp]:[Weight Comp]]+laptop_prices3[[#This Row],[Storage Comp]])</f>
        <v>44.472544728874212</v>
      </c>
      <c r="C2750">
        <v>2748</v>
      </c>
      <c r="D2750" t="s">
        <v>11</v>
      </c>
      <c r="E2750" t="s">
        <v>48</v>
      </c>
      <c r="F2750">
        <v>32</v>
      </c>
      <c r="G2750" t="s">
        <v>25</v>
      </c>
      <c r="H2750" t="s">
        <v>26</v>
      </c>
      <c r="I2750">
        <v>14</v>
      </c>
      <c r="J2750" t="s">
        <v>21</v>
      </c>
      <c r="K2750">
        <v>7.9</v>
      </c>
      <c r="L2750">
        <v>1.32</v>
      </c>
      <c r="M2750" t="s">
        <v>46</v>
      </c>
      <c r="N2750">
        <v>2360.9299999999998</v>
      </c>
      <c r="O2750" s="5">
        <f>(ScoreCard!$E$3-laptop_prices3[[#This Row],[Price ($)]])/ScoreCard!$E$3*ScoreCard!$E$5</f>
        <v>3.9077737724697164</v>
      </c>
      <c r="P2750" s="5">
        <f>laptop_prices3[[#This Row],[RAM (GB)]]/ScoreCard!$F$3*ScoreCard!$F$5</f>
        <v>3.5</v>
      </c>
      <c r="Q2750" s="5">
        <f>laptop_prices3[[#This Row],[Screen Size (inch)]]/ScoreCard!$G$3*ScoreCard!$G$5</f>
        <v>1.6184971098265895</v>
      </c>
      <c r="R2750" s="5">
        <f>laptop_prices3[[#This Row],[Battery Life (hours)]]/ScoreCard!$H$3*ScoreCard!$H$5</f>
        <v>4.6083333333333334</v>
      </c>
      <c r="S2750" s="5">
        <f>ScoreCard!$I$3-laptop_prices3[[#This Row],[Weight (kg)]]/ScoreCard!$I$3*ScoreCard!$I$5</f>
        <v>2.7457142857142856</v>
      </c>
      <c r="T2750" s="6" cm="1">
        <f t="array" ref="T2750">_xlfn.IFS(laptop_prices3[[#This Row],[Storage]]="512GB SSD", 512, laptop_prices3[[#This Row],[Storage]] = "1TB SSD", 1000, laptop_prices3[[#This Row],[Storage]] = "2TB SSD", 2000, laptop_prices3[[#This Row],[Storage]]= "256GB SSD", 256, laptop_prices3[[#This Row],[Storage]] = "1TB HDD", 1000*0.7)</f>
        <v>2000</v>
      </c>
      <c r="U2750" s="5">
        <f>laptop_prices3[[#This Row],[Storage Raw Value]]/ScoreCard!$J$3*ScoreCard!$J$5</f>
        <v>8</v>
      </c>
    </row>
    <row r="2751" spans="2:21" x14ac:dyDescent="0.2">
      <c r="B2751" s="4" cm="1">
        <f t="array" ref="B2751">SUM(laptop_prices3[[#This Row],[RAM Comp]:[Weight Comp]]+laptop_prices3[[#This Row],[Storage Comp]])</f>
        <v>20.044753922378199</v>
      </c>
      <c r="C2751">
        <v>2749</v>
      </c>
      <c r="D2751" t="s">
        <v>38</v>
      </c>
      <c r="E2751" t="s">
        <v>18</v>
      </c>
      <c r="F2751">
        <v>32</v>
      </c>
      <c r="G2751" t="s">
        <v>13</v>
      </c>
      <c r="H2751" t="s">
        <v>20</v>
      </c>
      <c r="I2751">
        <v>15.6</v>
      </c>
      <c r="J2751" t="s">
        <v>21</v>
      </c>
      <c r="K2751">
        <v>7.5</v>
      </c>
      <c r="L2751">
        <v>2.3199999999999998</v>
      </c>
      <c r="M2751" t="s">
        <v>46</v>
      </c>
      <c r="N2751">
        <v>1728.78</v>
      </c>
      <c r="O2751" s="5">
        <f>(ScoreCard!$E$3-laptop_prices3[[#This Row],[Price ($)]])/ScoreCard!$E$3*ScoreCard!$E$5</f>
        <v>4.2002224303008537</v>
      </c>
      <c r="P2751" s="5">
        <f>laptop_prices3[[#This Row],[RAM (GB)]]/ScoreCard!$F$3*ScoreCard!$F$5</f>
        <v>3.5</v>
      </c>
      <c r="Q2751" s="5">
        <f>laptop_prices3[[#This Row],[Screen Size (inch)]]/ScoreCard!$G$3*ScoreCard!$G$5</f>
        <v>1.8034682080924855</v>
      </c>
      <c r="R2751" s="5">
        <f>laptop_prices3[[#This Row],[Battery Life (hours)]]/ScoreCard!$H$3*ScoreCard!$H$5</f>
        <v>4.375</v>
      </c>
      <c r="S2751" s="5">
        <f>ScoreCard!$I$3-laptop_prices3[[#This Row],[Weight (kg)]]/ScoreCard!$I$3*ScoreCard!$I$5</f>
        <v>2.1742857142857144</v>
      </c>
      <c r="T2751" s="6" cm="1">
        <f t="array" ref="T2751">_xlfn.IFS(laptop_prices3[[#This Row],[Storage]]="512GB SSD", 512, laptop_prices3[[#This Row],[Storage]] = "1TB SSD", 1000, laptop_prices3[[#This Row],[Storage]] = "2TB SSD", 2000, laptop_prices3[[#This Row],[Storage]]= "256GB SSD", 256, laptop_prices3[[#This Row],[Storage]] = "1TB HDD", 1000*0.7)</f>
        <v>512</v>
      </c>
      <c r="U2751" s="5">
        <f>laptop_prices3[[#This Row],[Storage Raw Value]]/ScoreCard!$J$3*ScoreCard!$J$5</f>
        <v>2.048</v>
      </c>
    </row>
    <row r="2752" spans="2:21" x14ac:dyDescent="0.2">
      <c r="B2752" s="4" cm="1">
        <f t="array" ref="B2752">SUM(laptop_prices3[[#This Row],[RAM Comp]:[Weight Comp]]+laptop_prices3[[#This Row],[Storage Comp]])</f>
        <v>22.690952380952382</v>
      </c>
      <c r="C2752">
        <v>2750</v>
      </c>
      <c r="D2752" t="s">
        <v>38</v>
      </c>
      <c r="E2752" t="s">
        <v>41</v>
      </c>
      <c r="F2752">
        <v>32</v>
      </c>
      <c r="G2752" t="s">
        <v>42</v>
      </c>
      <c r="H2752" t="s">
        <v>40</v>
      </c>
      <c r="I2752">
        <v>17.3</v>
      </c>
      <c r="J2752" t="s">
        <v>27</v>
      </c>
      <c r="K2752">
        <v>6.2</v>
      </c>
      <c r="L2752">
        <v>1.97</v>
      </c>
      <c r="M2752" t="s">
        <v>22</v>
      </c>
      <c r="N2752">
        <v>3958.15</v>
      </c>
      <c r="O2752" s="5">
        <f>(ScoreCard!$E$3-laptop_prices3[[#This Row],[Price ($)]])/ScoreCard!$E$3*ScoreCard!$E$5</f>
        <v>3.1688592027298599</v>
      </c>
      <c r="P2752" s="5">
        <f>laptop_prices3[[#This Row],[RAM (GB)]]/ScoreCard!$F$3*ScoreCard!$F$5</f>
        <v>3.5</v>
      </c>
      <c r="Q2752" s="5">
        <f>laptop_prices3[[#This Row],[Screen Size (inch)]]/ScoreCard!$G$3*ScoreCard!$G$5</f>
        <v>2</v>
      </c>
      <c r="R2752" s="5">
        <f>laptop_prices3[[#This Row],[Battery Life (hours)]]/ScoreCard!$H$3*ScoreCard!$H$5</f>
        <v>3.6166666666666671</v>
      </c>
      <c r="S2752" s="5">
        <f>ScoreCard!$I$3-laptop_prices3[[#This Row],[Weight (kg)]]/ScoreCard!$I$3*ScoreCard!$I$5</f>
        <v>2.3742857142857146</v>
      </c>
      <c r="T2752" s="6" cm="1">
        <f t="array" ref="T2752">_xlfn.IFS(laptop_prices3[[#This Row],[Storage]]="512GB SSD", 512, laptop_prices3[[#This Row],[Storage]] = "1TB SSD", 1000, laptop_prices3[[#This Row],[Storage]] = "2TB SSD", 2000, laptop_prices3[[#This Row],[Storage]]= "256GB SSD", 256, laptop_prices3[[#This Row],[Storage]] = "1TB HDD", 1000*0.7)</f>
        <v>700</v>
      </c>
      <c r="U2752" s="5">
        <f>laptop_prices3[[#This Row],[Storage Raw Value]]/ScoreCard!$J$3*ScoreCard!$J$5</f>
        <v>2.8</v>
      </c>
    </row>
    <row r="2753" spans="2:21" x14ac:dyDescent="0.2">
      <c r="B2753" s="4" cm="1">
        <f t="array" ref="B2753">SUM(laptop_prices3[[#This Row],[RAM Comp]:[Weight Comp]]+laptop_prices3[[#This Row],[Storage Comp]])</f>
        <v>19.480477016240023</v>
      </c>
      <c r="C2753">
        <v>2751</v>
      </c>
      <c r="D2753" t="s">
        <v>11</v>
      </c>
      <c r="E2753" t="s">
        <v>39</v>
      </c>
      <c r="F2753">
        <v>64</v>
      </c>
      <c r="G2753" t="s">
        <v>29</v>
      </c>
      <c r="H2753" t="s">
        <v>35</v>
      </c>
      <c r="I2753">
        <v>13.3</v>
      </c>
      <c r="J2753" t="s">
        <v>27</v>
      </c>
      <c r="K2753">
        <v>8.5</v>
      </c>
      <c r="L2753">
        <v>2.82</v>
      </c>
      <c r="M2753" t="s">
        <v>22</v>
      </c>
      <c r="N2753">
        <v>5951.82</v>
      </c>
      <c r="O2753" s="5">
        <f>(ScoreCard!$E$3-laptop_prices3[[#This Row],[Price ($)]])/ScoreCard!$E$3*ScoreCard!$E$5</f>
        <v>2.2465367861227179</v>
      </c>
      <c r="P2753" s="5">
        <f>laptop_prices3[[#This Row],[RAM (GB)]]/ScoreCard!$F$3*ScoreCard!$F$5</f>
        <v>7</v>
      </c>
      <c r="Q2753" s="5">
        <f>laptop_prices3[[#This Row],[Screen Size (inch)]]/ScoreCard!$G$3*ScoreCard!$G$5</f>
        <v>1.5375722543352601</v>
      </c>
      <c r="R2753" s="5">
        <f>laptop_prices3[[#This Row],[Battery Life (hours)]]/ScoreCard!$H$3*ScoreCard!$H$5</f>
        <v>4.9583333333333339</v>
      </c>
      <c r="S2753" s="5">
        <f>ScoreCard!$I$3-laptop_prices3[[#This Row],[Weight (kg)]]/ScoreCard!$I$3*ScoreCard!$I$5</f>
        <v>1.8885714285714286</v>
      </c>
      <c r="T2753" s="6" cm="1">
        <f t="array" ref="T2753">_xlfn.IFS(laptop_prices3[[#This Row],[Storage]]="512GB SSD", 512, laptop_prices3[[#This Row],[Storage]] = "1TB SSD", 1000, laptop_prices3[[#This Row],[Storage]] = "2TB SSD", 2000, laptop_prices3[[#This Row],[Storage]]= "256GB SSD", 256, laptop_prices3[[#This Row],[Storage]] = "1TB HDD", 1000*0.7)</f>
        <v>256</v>
      </c>
      <c r="U2753" s="5">
        <f>laptop_prices3[[#This Row],[Storage Raw Value]]/ScoreCard!$J$3*ScoreCard!$J$5</f>
        <v>1.024</v>
      </c>
    </row>
    <row r="2754" spans="2:21" x14ac:dyDescent="0.2">
      <c r="B2754" s="4" cm="1">
        <f t="array" ref="B2754">SUM(laptop_prices3[[#This Row],[RAM Comp]:[Weight Comp]]+laptop_prices3[[#This Row],[Storage Comp]])</f>
        <v>26.738095238095237</v>
      </c>
      <c r="C2754">
        <v>2752</v>
      </c>
      <c r="D2754" t="s">
        <v>47</v>
      </c>
      <c r="E2754" t="s">
        <v>39</v>
      </c>
      <c r="F2754">
        <v>64</v>
      </c>
      <c r="G2754" t="s">
        <v>42</v>
      </c>
      <c r="H2754" t="s">
        <v>20</v>
      </c>
      <c r="I2754">
        <v>17.3</v>
      </c>
      <c r="J2754" t="s">
        <v>43</v>
      </c>
      <c r="K2754">
        <v>8</v>
      </c>
      <c r="L2754">
        <v>2.85</v>
      </c>
      <c r="M2754" t="s">
        <v>16</v>
      </c>
      <c r="N2754">
        <v>2686.26</v>
      </c>
      <c r="O2754" s="5">
        <f>(ScoreCard!$E$3-laptop_prices3[[#This Row],[Price ($)]])/ScoreCard!$E$3*ScoreCard!$E$5</f>
        <v>3.7572678453128643</v>
      </c>
      <c r="P2754" s="5">
        <f>laptop_prices3[[#This Row],[RAM (GB)]]/ScoreCard!$F$3*ScoreCard!$F$5</f>
        <v>7</v>
      </c>
      <c r="Q2754" s="5">
        <f>laptop_prices3[[#This Row],[Screen Size (inch)]]/ScoreCard!$G$3*ScoreCard!$G$5</f>
        <v>2</v>
      </c>
      <c r="R2754" s="5">
        <f>laptop_prices3[[#This Row],[Battery Life (hours)]]/ScoreCard!$H$3*ScoreCard!$H$5</f>
        <v>4.6666666666666661</v>
      </c>
      <c r="S2754" s="5">
        <f>ScoreCard!$I$3-laptop_prices3[[#This Row],[Weight (kg)]]/ScoreCard!$I$3*ScoreCard!$I$5</f>
        <v>1.8714285714285714</v>
      </c>
      <c r="T2754" s="6" cm="1">
        <f t="array" ref="T2754">_xlfn.IFS(laptop_prices3[[#This Row],[Storage]]="512GB SSD", 512, laptop_prices3[[#This Row],[Storage]] = "1TB SSD", 1000, laptop_prices3[[#This Row],[Storage]] = "2TB SSD", 2000, laptop_prices3[[#This Row],[Storage]]= "256GB SSD", 256, laptop_prices3[[#This Row],[Storage]] = "1TB HDD", 1000*0.7)</f>
        <v>700</v>
      </c>
      <c r="U2754" s="5">
        <f>laptop_prices3[[#This Row],[Storage Raw Value]]/ScoreCard!$J$3*ScoreCard!$J$5</f>
        <v>2.8</v>
      </c>
    </row>
    <row r="2755" spans="2:21" x14ac:dyDescent="0.2">
      <c r="B2755" s="4" cm="1">
        <f t="array" ref="B2755">SUM(laptop_prices3[[#This Row],[RAM Comp]:[Weight Comp]]+laptop_prices3[[#This Row],[Storage Comp]])</f>
        <v>26.572753922378197</v>
      </c>
      <c r="C2755">
        <v>2753</v>
      </c>
      <c r="D2755" t="s">
        <v>45</v>
      </c>
      <c r="E2755" t="s">
        <v>24</v>
      </c>
      <c r="F2755">
        <v>8</v>
      </c>
      <c r="G2755" t="s">
        <v>19</v>
      </c>
      <c r="H2755" t="s">
        <v>32</v>
      </c>
      <c r="I2755">
        <v>15.6</v>
      </c>
      <c r="J2755" t="s">
        <v>27</v>
      </c>
      <c r="K2755">
        <v>9.6</v>
      </c>
      <c r="L2755">
        <v>2.11</v>
      </c>
      <c r="M2755" t="s">
        <v>46</v>
      </c>
      <c r="N2755">
        <v>1948.04</v>
      </c>
      <c r="O2755" s="5">
        <f>(ScoreCard!$E$3-laptop_prices3[[#This Row],[Price ($)]])/ScoreCard!$E$3*ScoreCard!$E$5</f>
        <v>4.0987871812048251</v>
      </c>
      <c r="P2755" s="5">
        <f>laptop_prices3[[#This Row],[RAM (GB)]]/ScoreCard!$F$3*ScoreCard!$F$5</f>
        <v>0.875</v>
      </c>
      <c r="Q2755" s="5">
        <f>laptop_prices3[[#This Row],[Screen Size (inch)]]/ScoreCard!$G$3*ScoreCard!$G$5</f>
        <v>1.8034682080924855</v>
      </c>
      <c r="R2755" s="5">
        <f>laptop_prices3[[#This Row],[Battery Life (hours)]]/ScoreCard!$H$3*ScoreCard!$H$5</f>
        <v>5.6</v>
      </c>
      <c r="S2755" s="5">
        <f>ScoreCard!$I$3-laptop_prices3[[#This Row],[Weight (kg)]]/ScoreCard!$I$3*ScoreCard!$I$5</f>
        <v>2.2942857142857145</v>
      </c>
      <c r="T2755" s="6" cm="1">
        <f t="array" ref="T2755">_xlfn.IFS(laptop_prices3[[#This Row],[Storage]]="512GB SSD", 512, laptop_prices3[[#This Row],[Storage]] = "1TB SSD", 1000, laptop_prices3[[#This Row],[Storage]] = "2TB SSD", 2000, laptop_prices3[[#This Row],[Storage]]= "256GB SSD", 256, laptop_prices3[[#This Row],[Storage]] = "1TB HDD", 1000*0.7)</f>
        <v>1000</v>
      </c>
      <c r="U2755" s="5">
        <f>laptop_prices3[[#This Row],[Storage Raw Value]]/ScoreCard!$J$3*ScoreCard!$J$5</f>
        <v>4</v>
      </c>
    </row>
    <row r="2756" spans="2:21" x14ac:dyDescent="0.2">
      <c r="B2756" s="4" cm="1">
        <f t="array" ref="B2756">SUM(laptop_prices3[[#This Row],[RAM Comp]:[Weight Comp]]+laptop_prices3[[#This Row],[Storage Comp]])</f>
        <v>19.200497109826589</v>
      </c>
      <c r="C2756">
        <v>2754</v>
      </c>
      <c r="D2756" t="s">
        <v>17</v>
      </c>
      <c r="E2756" t="s">
        <v>12</v>
      </c>
      <c r="F2756">
        <v>8</v>
      </c>
      <c r="G2756" t="s">
        <v>13</v>
      </c>
      <c r="H2756" t="s">
        <v>40</v>
      </c>
      <c r="I2756">
        <v>14</v>
      </c>
      <c r="J2756" t="s">
        <v>15</v>
      </c>
      <c r="K2756">
        <v>9.9</v>
      </c>
      <c r="L2756">
        <v>1.33</v>
      </c>
      <c r="M2756" t="s">
        <v>22</v>
      </c>
      <c r="N2756">
        <v>1318.24</v>
      </c>
      <c r="O2756" s="5">
        <f>(ScoreCard!$E$3-laptop_prices3[[#This Row],[Price ($)]])/ScoreCard!$E$3*ScoreCard!$E$5</f>
        <v>4.3901486693042484</v>
      </c>
      <c r="P2756" s="5">
        <f>laptop_prices3[[#This Row],[RAM (GB)]]/ScoreCard!$F$3*ScoreCard!$F$5</f>
        <v>0.875</v>
      </c>
      <c r="Q2756" s="5">
        <f>laptop_prices3[[#This Row],[Screen Size (inch)]]/ScoreCard!$G$3*ScoreCard!$G$5</f>
        <v>1.6184971098265895</v>
      </c>
      <c r="R2756" s="5">
        <f>laptop_prices3[[#This Row],[Battery Life (hours)]]/ScoreCard!$H$3*ScoreCard!$H$5</f>
        <v>5.7750000000000004</v>
      </c>
      <c r="S2756" s="5">
        <f>ScoreCard!$I$3-laptop_prices3[[#This Row],[Weight (kg)]]/ScoreCard!$I$3*ScoreCard!$I$5</f>
        <v>2.74</v>
      </c>
      <c r="T2756" s="6" cm="1">
        <f t="array" ref="T2756">_xlfn.IFS(laptop_prices3[[#This Row],[Storage]]="512GB SSD", 512, laptop_prices3[[#This Row],[Storage]] = "1TB SSD", 1000, laptop_prices3[[#This Row],[Storage]] = "2TB SSD", 2000, laptop_prices3[[#This Row],[Storage]]= "256GB SSD", 256, laptop_prices3[[#This Row],[Storage]] = "1TB HDD", 1000*0.7)</f>
        <v>512</v>
      </c>
      <c r="U2756" s="5">
        <f>laptop_prices3[[#This Row],[Storage Raw Value]]/ScoreCard!$J$3*ScoreCard!$J$5</f>
        <v>2.048</v>
      </c>
    </row>
    <row r="2757" spans="2:21" x14ac:dyDescent="0.2">
      <c r="B2757" s="4" cm="1">
        <f t="array" ref="B2757">SUM(laptop_prices3[[#This Row],[RAM Comp]:[Weight Comp]]+laptop_prices3[[#This Row],[Storage Comp]])</f>
        <v>14.024333333333333</v>
      </c>
      <c r="C2757">
        <v>2755</v>
      </c>
      <c r="D2757" t="s">
        <v>34</v>
      </c>
      <c r="E2757" t="s">
        <v>18</v>
      </c>
      <c r="F2757">
        <v>16</v>
      </c>
      <c r="G2757" t="s">
        <v>29</v>
      </c>
      <c r="H2757" t="s">
        <v>14</v>
      </c>
      <c r="I2757">
        <v>17.3</v>
      </c>
      <c r="J2757" t="s">
        <v>27</v>
      </c>
      <c r="K2757">
        <v>6.1</v>
      </c>
      <c r="L2757">
        <v>1.54</v>
      </c>
      <c r="M2757" t="s">
        <v>22</v>
      </c>
      <c r="N2757">
        <v>2793.78</v>
      </c>
      <c r="O2757" s="5">
        <f>(ScoreCard!$E$3-laptop_prices3[[#This Row],[Price ($)]])/ScoreCard!$E$3*ScoreCard!$E$5</f>
        <v>3.7075263603963031</v>
      </c>
      <c r="P2757" s="5">
        <f>laptop_prices3[[#This Row],[RAM (GB)]]/ScoreCard!$F$3*ScoreCard!$F$5</f>
        <v>1.75</v>
      </c>
      <c r="Q2757" s="5">
        <f>laptop_prices3[[#This Row],[Screen Size (inch)]]/ScoreCard!$G$3*ScoreCard!$G$5</f>
        <v>2</v>
      </c>
      <c r="R2757" s="5">
        <f>laptop_prices3[[#This Row],[Battery Life (hours)]]/ScoreCard!$H$3*ScoreCard!$H$5</f>
        <v>3.5583333333333331</v>
      </c>
      <c r="S2757" s="5">
        <f>ScoreCard!$I$3-laptop_prices3[[#This Row],[Weight (kg)]]/ScoreCard!$I$3*ScoreCard!$I$5</f>
        <v>2.62</v>
      </c>
      <c r="T2757" s="6" cm="1">
        <f t="array" ref="T2757">_xlfn.IFS(laptop_prices3[[#This Row],[Storage]]="512GB SSD", 512, laptop_prices3[[#This Row],[Storage]] = "1TB SSD", 1000, laptop_prices3[[#This Row],[Storage]] = "2TB SSD", 2000, laptop_prices3[[#This Row],[Storage]]= "256GB SSD", 256, laptop_prices3[[#This Row],[Storage]] = "1TB HDD", 1000*0.7)</f>
        <v>256</v>
      </c>
      <c r="U2757" s="5">
        <f>laptop_prices3[[#This Row],[Storage Raw Value]]/ScoreCard!$J$3*ScoreCard!$J$5</f>
        <v>1.024</v>
      </c>
    </row>
    <row r="2758" spans="2:21" x14ac:dyDescent="0.2">
      <c r="B2758" s="4" cm="1">
        <f t="array" ref="B2758">SUM(laptop_prices3[[#This Row],[RAM Comp]:[Weight Comp]]+laptop_prices3[[#This Row],[Storage Comp]])</f>
        <v>18.399477016240024</v>
      </c>
      <c r="C2758">
        <v>2756</v>
      </c>
      <c r="D2758" t="s">
        <v>23</v>
      </c>
      <c r="E2758" t="s">
        <v>12</v>
      </c>
      <c r="F2758">
        <v>8</v>
      </c>
      <c r="G2758" t="s">
        <v>42</v>
      </c>
      <c r="H2758" t="s">
        <v>20</v>
      </c>
      <c r="I2758">
        <v>13.3</v>
      </c>
      <c r="J2758" t="s">
        <v>43</v>
      </c>
      <c r="K2758">
        <v>4.9000000000000004</v>
      </c>
      <c r="L2758">
        <v>2.75</v>
      </c>
      <c r="M2758" t="s">
        <v>16</v>
      </c>
      <c r="N2758">
        <v>741.69</v>
      </c>
      <c r="O2758" s="5">
        <f>(ScoreCard!$E$3-laptop_prices3[[#This Row],[Price ($)]])/ScoreCard!$E$3*ScoreCard!$E$5</f>
        <v>4.6568753539084442</v>
      </c>
      <c r="P2758" s="5">
        <f>laptop_prices3[[#This Row],[RAM (GB)]]/ScoreCard!$F$3*ScoreCard!$F$5</f>
        <v>0.875</v>
      </c>
      <c r="Q2758" s="5">
        <f>laptop_prices3[[#This Row],[Screen Size (inch)]]/ScoreCard!$G$3*ScoreCard!$G$5</f>
        <v>1.5375722543352601</v>
      </c>
      <c r="R2758" s="5">
        <f>laptop_prices3[[#This Row],[Battery Life (hours)]]/ScoreCard!$H$3*ScoreCard!$H$5</f>
        <v>2.8583333333333338</v>
      </c>
      <c r="S2758" s="5">
        <f>ScoreCard!$I$3-laptop_prices3[[#This Row],[Weight (kg)]]/ScoreCard!$I$3*ScoreCard!$I$5</f>
        <v>1.9285714285714286</v>
      </c>
      <c r="T2758" s="6" cm="1">
        <f t="array" ref="T2758">_xlfn.IFS(laptop_prices3[[#This Row],[Storage]]="512GB SSD", 512, laptop_prices3[[#This Row],[Storage]] = "1TB SSD", 1000, laptop_prices3[[#This Row],[Storage]] = "2TB SSD", 2000, laptop_prices3[[#This Row],[Storage]]= "256GB SSD", 256, laptop_prices3[[#This Row],[Storage]] = "1TB HDD", 1000*0.7)</f>
        <v>700</v>
      </c>
      <c r="U2758" s="5">
        <f>laptop_prices3[[#This Row],[Storage Raw Value]]/ScoreCard!$J$3*ScoreCard!$J$5</f>
        <v>2.8</v>
      </c>
    </row>
    <row r="2759" spans="2:21" x14ac:dyDescent="0.2">
      <c r="B2759" s="4" cm="1">
        <f t="array" ref="B2759">SUM(laptop_prices3[[#This Row],[RAM Comp]:[Weight Comp]]+laptop_prices3[[#This Row],[Storage Comp]])</f>
        <v>26.871381778144784</v>
      </c>
      <c r="C2759">
        <v>2757</v>
      </c>
      <c r="D2759" t="s">
        <v>11</v>
      </c>
      <c r="E2759" t="s">
        <v>12</v>
      </c>
      <c r="F2759">
        <v>64</v>
      </c>
      <c r="G2759" t="s">
        <v>42</v>
      </c>
      <c r="H2759" t="s">
        <v>40</v>
      </c>
      <c r="I2759">
        <v>13.3</v>
      </c>
      <c r="J2759" t="s">
        <v>27</v>
      </c>
      <c r="K2759">
        <v>8.6</v>
      </c>
      <c r="L2759">
        <v>2.42</v>
      </c>
      <c r="M2759" t="s">
        <v>46</v>
      </c>
      <c r="N2759">
        <v>4201.18</v>
      </c>
      <c r="O2759" s="5">
        <f>(ScoreCard!$E$3-laptop_prices3[[#This Row],[Price ($)]])/ScoreCard!$E$3*ScoreCard!$E$5</f>
        <v>3.0564273474538943</v>
      </c>
      <c r="P2759" s="5">
        <f>laptop_prices3[[#This Row],[RAM (GB)]]/ScoreCard!$F$3*ScoreCard!$F$5</f>
        <v>7</v>
      </c>
      <c r="Q2759" s="5">
        <f>laptop_prices3[[#This Row],[Screen Size (inch)]]/ScoreCard!$G$3*ScoreCard!$G$5</f>
        <v>1.5375722543352601</v>
      </c>
      <c r="R2759" s="5">
        <f>laptop_prices3[[#This Row],[Battery Life (hours)]]/ScoreCard!$H$3*ScoreCard!$H$5</f>
        <v>5.0166666666666666</v>
      </c>
      <c r="S2759" s="5">
        <f>ScoreCard!$I$3-laptop_prices3[[#This Row],[Weight (kg)]]/ScoreCard!$I$3*ScoreCard!$I$5</f>
        <v>2.1171428571428574</v>
      </c>
      <c r="T2759" s="6" cm="1">
        <f t="array" ref="T2759">_xlfn.IFS(laptop_prices3[[#This Row],[Storage]]="512GB SSD", 512, laptop_prices3[[#This Row],[Storage]] = "1TB SSD", 1000, laptop_prices3[[#This Row],[Storage]] = "2TB SSD", 2000, laptop_prices3[[#This Row],[Storage]]= "256GB SSD", 256, laptop_prices3[[#This Row],[Storage]] = "1TB HDD", 1000*0.7)</f>
        <v>700</v>
      </c>
      <c r="U2759" s="5">
        <f>laptop_prices3[[#This Row],[Storage Raw Value]]/ScoreCard!$J$3*ScoreCard!$J$5</f>
        <v>2.8</v>
      </c>
    </row>
    <row r="2760" spans="2:21" x14ac:dyDescent="0.2">
      <c r="B2760" s="4" cm="1">
        <f t="array" ref="B2760">SUM(laptop_prices3[[#This Row],[RAM Comp]:[Weight Comp]]+laptop_prices3[[#This Row],[Storage Comp]])</f>
        <v>21.524115744563723</v>
      </c>
      <c r="C2760">
        <v>2758</v>
      </c>
      <c r="D2760" t="s">
        <v>45</v>
      </c>
      <c r="E2760" t="s">
        <v>12</v>
      </c>
      <c r="F2760">
        <v>4</v>
      </c>
      <c r="G2760" t="s">
        <v>42</v>
      </c>
      <c r="H2760" t="s">
        <v>14</v>
      </c>
      <c r="I2760">
        <v>16</v>
      </c>
      <c r="J2760" t="s">
        <v>15</v>
      </c>
      <c r="K2760">
        <v>9.1</v>
      </c>
      <c r="L2760">
        <v>1.35</v>
      </c>
      <c r="M2760" t="s">
        <v>22</v>
      </c>
      <c r="N2760">
        <v>1003.25</v>
      </c>
      <c r="O2760" s="5">
        <f>(ScoreCard!$E$3-laptop_prices3[[#This Row],[Price ($)]])/ScoreCard!$E$3*ScoreCard!$E$5</f>
        <v>4.5358710496415577</v>
      </c>
      <c r="P2760" s="5">
        <f>laptop_prices3[[#This Row],[RAM (GB)]]/ScoreCard!$F$3*ScoreCard!$F$5</f>
        <v>0.4375</v>
      </c>
      <c r="Q2760" s="5">
        <f>laptop_prices3[[#This Row],[Screen Size (inch)]]/ScoreCard!$G$3*ScoreCard!$G$5</f>
        <v>1.8497109826589595</v>
      </c>
      <c r="R2760" s="5">
        <f>laptop_prices3[[#This Row],[Battery Life (hours)]]/ScoreCard!$H$3*ScoreCard!$H$5</f>
        <v>5.3083333333333336</v>
      </c>
      <c r="S2760" s="5">
        <f>ScoreCard!$I$3-laptop_prices3[[#This Row],[Weight (kg)]]/ScoreCard!$I$3*ScoreCard!$I$5</f>
        <v>2.7285714285714286</v>
      </c>
      <c r="T2760" s="6" cm="1">
        <f t="array" ref="T2760">_xlfn.IFS(laptop_prices3[[#This Row],[Storage]]="512GB SSD", 512, laptop_prices3[[#This Row],[Storage]] = "1TB SSD", 1000, laptop_prices3[[#This Row],[Storage]] = "2TB SSD", 2000, laptop_prices3[[#This Row],[Storage]]= "256GB SSD", 256, laptop_prices3[[#This Row],[Storage]] = "1TB HDD", 1000*0.7)</f>
        <v>700</v>
      </c>
      <c r="U2760" s="5">
        <f>laptop_prices3[[#This Row],[Storage Raw Value]]/ScoreCard!$J$3*ScoreCard!$J$5</f>
        <v>2.8</v>
      </c>
    </row>
    <row r="2761" spans="2:21" x14ac:dyDescent="0.2">
      <c r="B2761" s="4" cm="1">
        <f t="array" ref="B2761">SUM(laptop_prices3[[#This Row],[RAM Comp]:[Weight Comp]]+laptop_prices3[[#This Row],[Storage Comp]])</f>
        <v>47.767857142857146</v>
      </c>
      <c r="C2761">
        <v>2759</v>
      </c>
      <c r="D2761" t="s">
        <v>47</v>
      </c>
      <c r="E2761" t="s">
        <v>37</v>
      </c>
      <c r="F2761">
        <v>64</v>
      </c>
      <c r="G2761" t="s">
        <v>25</v>
      </c>
      <c r="H2761" t="s">
        <v>44</v>
      </c>
      <c r="I2761">
        <v>17.3</v>
      </c>
      <c r="J2761" t="s">
        <v>15</v>
      </c>
      <c r="K2761">
        <v>8.1</v>
      </c>
      <c r="L2761">
        <v>2.5499999999999998</v>
      </c>
      <c r="M2761" t="s">
        <v>46</v>
      </c>
      <c r="N2761">
        <v>4646.55</v>
      </c>
      <c r="O2761" s="5">
        <f>(ScoreCard!$E$3-laptop_prices3[[#This Row],[Price ($)]])/ScoreCard!$E$3*ScoreCard!$E$5</f>
        <v>2.8503878651502417</v>
      </c>
      <c r="P2761" s="5">
        <f>laptop_prices3[[#This Row],[RAM (GB)]]/ScoreCard!$F$3*ScoreCard!$F$5</f>
        <v>7</v>
      </c>
      <c r="Q2761" s="5">
        <f>laptop_prices3[[#This Row],[Screen Size (inch)]]/ScoreCard!$G$3*ScoreCard!$G$5</f>
        <v>2</v>
      </c>
      <c r="R2761" s="5">
        <f>laptop_prices3[[#This Row],[Battery Life (hours)]]/ScoreCard!$H$3*ScoreCard!$H$5</f>
        <v>4.7249999999999996</v>
      </c>
      <c r="S2761" s="5">
        <f>ScoreCard!$I$3-laptop_prices3[[#This Row],[Weight (kg)]]/ScoreCard!$I$3*ScoreCard!$I$5</f>
        <v>2.0428571428571427</v>
      </c>
      <c r="T2761" s="6" cm="1">
        <f t="array" ref="T2761">_xlfn.IFS(laptop_prices3[[#This Row],[Storage]]="512GB SSD", 512, laptop_prices3[[#This Row],[Storage]] = "1TB SSD", 1000, laptop_prices3[[#This Row],[Storage]] = "2TB SSD", 2000, laptop_prices3[[#This Row],[Storage]]= "256GB SSD", 256, laptop_prices3[[#This Row],[Storage]] = "1TB HDD", 1000*0.7)</f>
        <v>2000</v>
      </c>
      <c r="U2761" s="5">
        <f>laptop_prices3[[#This Row],[Storage Raw Value]]/ScoreCard!$J$3*ScoreCard!$J$5</f>
        <v>8</v>
      </c>
    </row>
    <row r="2762" spans="2:21" x14ac:dyDescent="0.2">
      <c r="B2762" s="4" cm="1">
        <f t="array" ref="B2762">SUM(laptop_prices3[[#This Row],[RAM Comp]:[Weight Comp]]+laptop_prices3[[#This Row],[Storage Comp]])</f>
        <v>20.082515827140103</v>
      </c>
      <c r="C2762">
        <v>2760</v>
      </c>
      <c r="D2762" t="s">
        <v>33</v>
      </c>
      <c r="E2762" t="s">
        <v>24</v>
      </c>
      <c r="F2762">
        <v>16</v>
      </c>
      <c r="G2762" t="s">
        <v>42</v>
      </c>
      <c r="H2762" t="s">
        <v>14</v>
      </c>
      <c r="I2762">
        <v>15.6</v>
      </c>
      <c r="J2762" t="s">
        <v>21</v>
      </c>
      <c r="K2762">
        <v>5.8</v>
      </c>
      <c r="L2762">
        <v>2.72</v>
      </c>
      <c r="M2762" t="s">
        <v>22</v>
      </c>
      <c r="N2762">
        <v>1089.6199999999999</v>
      </c>
      <c r="O2762" s="5">
        <f>(ScoreCard!$E$3-laptop_prices3[[#This Row],[Price ($)]])/ScoreCard!$E$3*ScoreCard!$E$5</f>
        <v>4.495914092310425</v>
      </c>
      <c r="P2762" s="5">
        <f>laptop_prices3[[#This Row],[RAM (GB)]]/ScoreCard!$F$3*ScoreCard!$F$5</f>
        <v>1.75</v>
      </c>
      <c r="Q2762" s="5">
        <f>laptop_prices3[[#This Row],[Screen Size (inch)]]/ScoreCard!$G$3*ScoreCard!$G$5</f>
        <v>1.8034682080924855</v>
      </c>
      <c r="R2762" s="5">
        <f>laptop_prices3[[#This Row],[Battery Life (hours)]]/ScoreCard!$H$3*ScoreCard!$H$5</f>
        <v>3.3833333333333333</v>
      </c>
      <c r="S2762" s="5">
        <f>ScoreCard!$I$3-laptop_prices3[[#This Row],[Weight (kg)]]/ScoreCard!$I$3*ScoreCard!$I$5</f>
        <v>1.9457142857142855</v>
      </c>
      <c r="T2762" s="6" cm="1">
        <f t="array" ref="T2762">_xlfn.IFS(laptop_prices3[[#This Row],[Storage]]="512GB SSD", 512, laptop_prices3[[#This Row],[Storage]] = "1TB SSD", 1000, laptop_prices3[[#This Row],[Storage]] = "2TB SSD", 2000, laptop_prices3[[#This Row],[Storage]]= "256GB SSD", 256, laptop_prices3[[#This Row],[Storage]] = "1TB HDD", 1000*0.7)</f>
        <v>700</v>
      </c>
      <c r="U2762" s="5">
        <f>laptop_prices3[[#This Row],[Storage Raw Value]]/ScoreCard!$J$3*ScoreCard!$J$5</f>
        <v>2.8</v>
      </c>
    </row>
    <row r="2763" spans="2:21" x14ac:dyDescent="0.2">
      <c r="B2763" s="4" cm="1">
        <f t="array" ref="B2763">SUM(laptop_prices3[[#This Row],[RAM Comp]:[Weight Comp]]+laptop_prices3[[#This Row],[Storage Comp]])</f>
        <v>15.074378062207542</v>
      </c>
      <c r="C2763">
        <v>2761</v>
      </c>
      <c r="D2763" t="s">
        <v>45</v>
      </c>
      <c r="E2763" t="s">
        <v>37</v>
      </c>
      <c r="F2763">
        <v>4</v>
      </c>
      <c r="G2763" t="s">
        <v>29</v>
      </c>
      <c r="H2763" t="s">
        <v>32</v>
      </c>
      <c r="I2763">
        <v>14</v>
      </c>
      <c r="J2763" t="s">
        <v>15</v>
      </c>
      <c r="K2763">
        <v>11</v>
      </c>
      <c r="L2763">
        <v>1.74</v>
      </c>
      <c r="M2763" t="s">
        <v>16</v>
      </c>
      <c r="N2763">
        <v>1923.09</v>
      </c>
      <c r="O2763" s="5">
        <f>(ScoreCard!$E$3-laptop_prices3[[#This Row],[Price ($)]])/ScoreCard!$E$3*ScoreCard!$E$5</f>
        <v>4.1103296853777058</v>
      </c>
      <c r="P2763" s="5">
        <f>laptop_prices3[[#This Row],[RAM (GB)]]/ScoreCard!$F$3*ScoreCard!$F$5</f>
        <v>0.4375</v>
      </c>
      <c r="Q2763" s="5">
        <f>laptop_prices3[[#This Row],[Screen Size (inch)]]/ScoreCard!$G$3*ScoreCard!$G$5</f>
        <v>1.6184971098265895</v>
      </c>
      <c r="R2763" s="5">
        <f>laptop_prices3[[#This Row],[Battery Life (hours)]]/ScoreCard!$H$3*ScoreCard!$H$5</f>
        <v>6.4166666666666661</v>
      </c>
      <c r="S2763" s="5">
        <f>ScoreCard!$I$3-laptop_prices3[[#This Row],[Weight (kg)]]/ScoreCard!$I$3*ScoreCard!$I$5</f>
        <v>2.5057142857142858</v>
      </c>
      <c r="T2763" s="6" cm="1">
        <f t="array" ref="T2763">_xlfn.IFS(laptop_prices3[[#This Row],[Storage]]="512GB SSD", 512, laptop_prices3[[#This Row],[Storage]] = "1TB SSD", 1000, laptop_prices3[[#This Row],[Storage]] = "2TB SSD", 2000, laptop_prices3[[#This Row],[Storage]]= "256GB SSD", 256, laptop_prices3[[#This Row],[Storage]] = "1TB HDD", 1000*0.7)</f>
        <v>256</v>
      </c>
      <c r="U2763" s="5">
        <f>laptop_prices3[[#This Row],[Storage Raw Value]]/ScoreCard!$J$3*ScoreCard!$J$5</f>
        <v>1.024</v>
      </c>
    </row>
    <row r="2764" spans="2:21" x14ac:dyDescent="0.2">
      <c r="B2764" s="4" cm="1">
        <f t="array" ref="B2764">SUM(laptop_prices3[[#This Row],[RAM Comp]:[Weight Comp]]+laptop_prices3[[#This Row],[Storage Comp]])</f>
        <v>42.316734792182771</v>
      </c>
      <c r="C2764">
        <v>2762</v>
      </c>
      <c r="D2764" t="s">
        <v>28</v>
      </c>
      <c r="E2764" t="s">
        <v>41</v>
      </c>
      <c r="F2764">
        <v>4</v>
      </c>
      <c r="G2764" t="s">
        <v>25</v>
      </c>
      <c r="H2764" t="s">
        <v>35</v>
      </c>
      <c r="I2764">
        <v>16</v>
      </c>
      <c r="J2764" t="s">
        <v>43</v>
      </c>
      <c r="K2764">
        <v>10.4</v>
      </c>
      <c r="L2764">
        <v>2.69</v>
      </c>
      <c r="M2764" t="s">
        <v>22</v>
      </c>
      <c r="N2764">
        <v>1790.36</v>
      </c>
      <c r="O2764" s="5">
        <f>(ScoreCard!$E$3-laptop_prices3[[#This Row],[Price ($)]])/ScoreCard!$E$3*ScoreCard!$E$5</f>
        <v>4.1717339570757623</v>
      </c>
      <c r="P2764" s="5">
        <f>laptop_prices3[[#This Row],[RAM (GB)]]/ScoreCard!$F$3*ScoreCard!$F$5</f>
        <v>0.4375</v>
      </c>
      <c r="Q2764" s="5">
        <f>laptop_prices3[[#This Row],[Screen Size (inch)]]/ScoreCard!$G$3*ScoreCard!$G$5</f>
        <v>1.8497109826589595</v>
      </c>
      <c r="R2764" s="5">
        <f>laptop_prices3[[#This Row],[Battery Life (hours)]]/ScoreCard!$H$3*ScoreCard!$H$5</f>
        <v>6.0666666666666664</v>
      </c>
      <c r="S2764" s="5">
        <f>ScoreCard!$I$3-laptop_prices3[[#This Row],[Weight (kg)]]/ScoreCard!$I$3*ScoreCard!$I$5</f>
        <v>1.9628571428571429</v>
      </c>
      <c r="T2764" s="6" cm="1">
        <f t="array" ref="T2764">_xlfn.IFS(laptop_prices3[[#This Row],[Storage]]="512GB SSD", 512, laptop_prices3[[#This Row],[Storage]] = "1TB SSD", 1000, laptop_prices3[[#This Row],[Storage]] = "2TB SSD", 2000, laptop_prices3[[#This Row],[Storage]]= "256GB SSD", 256, laptop_prices3[[#This Row],[Storage]] = "1TB HDD", 1000*0.7)</f>
        <v>2000</v>
      </c>
      <c r="U2764" s="5">
        <f>laptop_prices3[[#This Row],[Storage Raw Value]]/ScoreCard!$J$3*ScoreCard!$J$5</f>
        <v>8</v>
      </c>
    </row>
    <row r="2765" spans="2:21" x14ac:dyDescent="0.2">
      <c r="B2765" s="4" cm="1">
        <f t="array" ref="B2765">SUM(laptop_prices3[[#This Row],[RAM Comp]:[Weight Comp]]+laptop_prices3[[#This Row],[Storage Comp]])</f>
        <v>49.540238095238095</v>
      </c>
      <c r="C2765">
        <v>2763</v>
      </c>
      <c r="D2765" t="s">
        <v>34</v>
      </c>
      <c r="E2765" t="s">
        <v>41</v>
      </c>
      <c r="F2765">
        <v>64</v>
      </c>
      <c r="G2765" t="s">
        <v>25</v>
      </c>
      <c r="H2765" t="s">
        <v>14</v>
      </c>
      <c r="I2765">
        <v>17.3</v>
      </c>
      <c r="J2765" t="s">
        <v>27</v>
      </c>
      <c r="K2765">
        <v>10.1</v>
      </c>
      <c r="L2765">
        <v>1.49</v>
      </c>
      <c r="M2765" t="s">
        <v>46</v>
      </c>
      <c r="N2765">
        <v>7036.9</v>
      </c>
      <c r="O2765" s="5">
        <f>(ScoreCard!$E$3-laptop_prices3[[#This Row],[Price ($)]])/ScoreCard!$E$3*ScoreCard!$E$5</f>
        <v>1.7445511978297314</v>
      </c>
      <c r="P2765" s="5">
        <f>laptop_prices3[[#This Row],[RAM (GB)]]/ScoreCard!$F$3*ScoreCard!$F$5</f>
        <v>7</v>
      </c>
      <c r="Q2765" s="5">
        <f>laptop_prices3[[#This Row],[Screen Size (inch)]]/ScoreCard!$G$3*ScoreCard!$G$5</f>
        <v>2</v>
      </c>
      <c r="R2765" s="5">
        <f>laptop_prices3[[#This Row],[Battery Life (hours)]]/ScoreCard!$H$3*ScoreCard!$H$5</f>
        <v>5.8916666666666666</v>
      </c>
      <c r="S2765" s="5">
        <f>ScoreCard!$I$3-laptop_prices3[[#This Row],[Weight (kg)]]/ScoreCard!$I$3*ScoreCard!$I$5</f>
        <v>2.6485714285714286</v>
      </c>
      <c r="T2765" s="6" cm="1">
        <f t="array" ref="T2765">_xlfn.IFS(laptop_prices3[[#This Row],[Storage]]="512GB SSD", 512, laptop_prices3[[#This Row],[Storage]] = "1TB SSD", 1000, laptop_prices3[[#This Row],[Storage]] = "2TB SSD", 2000, laptop_prices3[[#This Row],[Storage]]= "256GB SSD", 256, laptop_prices3[[#This Row],[Storage]] = "1TB HDD", 1000*0.7)</f>
        <v>2000</v>
      </c>
      <c r="U2765" s="5">
        <f>laptop_prices3[[#This Row],[Storage Raw Value]]/ScoreCard!$J$3*ScoreCard!$J$5</f>
        <v>8</v>
      </c>
    </row>
    <row r="2766" spans="2:21" x14ac:dyDescent="0.2">
      <c r="B2766" s="4" cm="1">
        <f t="array" ref="B2766">SUM(laptop_prices3[[#This Row],[RAM Comp]:[Weight Comp]]+laptop_prices3[[#This Row],[Storage Comp]])</f>
        <v>18.736896779521061</v>
      </c>
      <c r="C2766">
        <v>2764</v>
      </c>
      <c r="D2766" t="s">
        <v>34</v>
      </c>
      <c r="E2766" t="s">
        <v>48</v>
      </c>
      <c r="F2766">
        <v>32</v>
      </c>
      <c r="G2766" t="s">
        <v>13</v>
      </c>
      <c r="H2766" t="s">
        <v>20</v>
      </c>
      <c r="I2766">
        <v>15.6</v>
      </c>
      <c r="J2766" t="s">
        <v>43</v>
      </c>
      <c r="K2766">
        <v>4.2</v>
      </c>
      <c r="L2766">
        <v>1.24</v>
      </c>
      <c r="M2766" t="s">
        <v>30</v>
      </c>
      <c r="N2766">
        <v>2227.31</v>
      </c>
      <c r="O2766" s="5">
        <f>(ScoreCard!$E$3-laptop_prices3[[#This Row],[Price ($)]])/ScoreCard!$E$3*ScoreCard!$E$5</f>
        <v>3.9695897807895726</v>
      </c>
      <c r="P2766" s="5">
        <f>laptop_prices3[[#This Row],[RAM (GB)]]/ScoreCard!$F$3*ScoreCard!$F$5</f>
        <v>3.5</v>
      </c>
      <c r="Q2766" s="5">
        <f>laptop_prices3[[#This Row],[Screen Size (inch)]]/ScoreCard!$G$3*ScoreCard!$G$5</f>
        <v>1.8034682080924855</v>
      </c>
      <c r="R2766" s="5">
        <f>laptop_prices3[[#This Row],[Battery Life (hours)]]/ScoreCard!$H$3*ScoreCard!$H$5</f>
        <v>2.4500000000000002</v>
      </c>
      <c r="S2766" s="5">
        <f>ScoreCard!$I$3-laptop_prices3[[#This Row],[Weight (kg)]]/ScoreCard!$I$3*ScoreCard!$I$5</f>
        <v>2.7914285714285714</v>
      </c>
      <c r="T2766" s="6" cm="1">
        <f t="array" ref="T2766">_xlfn.IFS(laptop_prices3[[#This Row],[Storage]]="512GB SSD", 512, laptop_prices3[[#This Row],[Storage]] = "1TB SSD", 1000, laptop_prices3[[#This Row],[Storage]] = "2TB SSD", 2000, laptop_prices3[[#This Row],[Storage]]= "256GB SSD", 256, laptop_prices3[[#This Row],[Storage]] = "1TB HDD", 1000*0.7)</f>
        <v>512</v>
      </c>
      <c r="U2766" s="5">
        <f>laptop_prices3[[#This Row],[Storage Raw Value]]/ScoreCard!$J$3*ScoreCard!$J$5</f>
        <v>2.048</v>
      </c>
    </row>
    <row r="2767" spans="2:21" x14ac:dyDescent="0.2">
      <c r="B2767" s="4" cm="1">
        <f t="array" ref="B2767">SUM(laptop_prices3[[#This Row],[RAM Comp]:[Weight Comp]]+laptop_prices3[[#This Row],[Storage Comp]])</f>
        <v>40.894472887420861</v>
      </c>
      <c r="C2767">
        <v>2765</v>
      </c>
      <c r="D2767" t="s">
        <v>47</v>
      </c>
      <c r="E2767" t="s">
        <v>48</v>
      </c>
      <c r="F2767">
        <v>8</v>
      </c>
      <c r="G2767" t="s">
        <v>25</v>
      </c>
      <c r="H2767" t="s">
        <v>35</v>
      </c>
      <c r="I2767">
        <v>16</v>
      </c>
      <c r="J2767" t="s">
        <v>43</v>
      </c>
      <c r="K2767">
        <v>7.3</v>
      </c>
      <c r="L2767">
        <v>2.78</v>
      </c>
      <c r="M2767" t="s">
        <v>16</v>
      </c>
      <c r="N2767">
        <v>1868.07</v>
      </c>
      <c r="O2767" s="5">
        <f>(ScoreCard!$E$3-laptop_prices3[[#This Row],[Price ($)]])/ScoreCard!$E$3*ScoreCard!$E$5</f>
        <v>4.1357833358623521</v>
      </c>
      <c r="P2767" s="5">
        <f>laptop_prices3[[#This Row],[RAM (GB)]]/ScoreCard!$F$3*ScoreCard!$F$5</f>
        <v>0.875</v>
      </c>
      <c r="Q2767" s="5">
        <f>laptop_prices3[[#This Row],[Screen Size (inch)]]/ScoreCard!$G$3*ScoreCard!$G$5</f>
        <v>1.8497109826589595</v>
      </c>
      <c r="R2767" s="5">
        <f>laptop_prices3[[#This Row],[Battery Life (hours)]]/ScoreCard!$H$3*ScoreCard!$H$5</f>
        <v>4.2583333333333329</v>
      </c>
      <c r="S2767" s="5">
        <f>ScoreCard!$I$3-laptop_prices3[[#This Row],[Weight (kg)]]/ScoreCard!$I$3*ScoreCard!$I$5</f>
        <v>1.9114285714285715</v>
      </c>
      <c r="T2767" s="6" cm="1">
        <f t="array" ref="T2767">_xlfn.IFS(laptop_prices3[[#This Row],[Storage]]="512GB SSD", 512, laptop_prices3[[#This Row],[Storage]] = "1TB SSD", 1000, laptop_prices3[[#This Row],[Storage]] = "2TB SSD", 2000, laptop_prices3[[#This Row],[Storage]]= "256GB SSD", 256, laptop_prices3[[#This Row],[Storage]] = "1TB HDD", 1000*0.7)</f>
        <v>2000</v>
      </c>
      <c r="U2767" s="5">
        <f>laptop_prices3[[#This Row],[Storage Raw Value]]/ScoreCard!$J$3*ScoreCard!$J$5</f>
        <v>8</v>
      </c>
    </row>
    <row r="2768" spans="2:21" x14ac:dyDescent="0.2">
      <c r="B2768" s="4" cm="1">
        <f t="array" ref="B2768">SUM(laptop_prices3[[#This Row],[RAM Comp]:[Weight Comp]]+laptop_prices3[[#This Row],[Storage Comp]])</f>
        <v>49.001377649325626</v>
      </c>
      <c r="C2768">
        <v>2766</v>
      </c>
      <c r="D2768" t="s">
        <v>45</v>
      </c>
      <c r="E2768" t="s">
        <v>48</v>
      </c>
      <c r="F2768">
        <v>64</v>
      </c>
      <c r="G2768" t="s">
        <v>25</v>
      </c>
      <c r="H2768" t="s">
        <v>35</v>
      </c>
      <c r="I2768">
        <v>16</v>
      </c>
      <c r="J2768" t="s">
        <v>27</v>
      </c>
      <c r="K2768">
        <v>10.1</v>
      </c>
      <c r="L2768">
        <v>2.17</v>
      </c>
      <c r="M2768" t="s">
        <v>16</v>
      </c>
      <c r="N2768">
        <v>5290.76</v>
      </c>
      <c r="O2768" s="5">
        <f>(ScoreCard!$E$3-laptop_prices3[[#This Row],[Price ($)]])/ScoreCard!$E$3*ScoreCard!$E$5</f>
        <v>2.5523599447810295</v>
      </c>
      <c r="P2768" s="5">
        <f>laptop_prices3[[#This Row],[RAM (GB)]]/ScoreCard!$F$3*ScoreCard!$F$5</f>
        <v>7</v>
      </c>
      <c r="Q2768" s="5">
        <f>laptop_prices3[[#This Row],[Screen Size (inch)]]/ScoreCard!$G$3*ScoreCard!$G$5</f>
        <v>1.8497109826589595</v>
      </c>
      <c r="R2768" s="5">
        <f>laptop_prices3[[#This Row],[Battery Life (hours)]]/ScoreCard!$H$3*ScoreCard!$H$5</f>
        <v>5.8916666666666666</v>
      </c>
      <c r="S2768" s="5">
        <f>ScoreCard!$I$3-laptop_prices3[[#This Row],[Weight (kg)]]/ScoreCard!$I$3*ScoreCard!$I$5</f>
        <v>2.2599999999999998</v>
      </c>
      <c r="T2768" s="6" cm="1">
        <f t="array" ref="T2768">_xlfn.IFS(laptop_prices3[[#This Row],[Storage]]="512GB SSD", 512, laptop_prices3[[#This Row],[Storage]] = "1TB SSD", 1000, laptop_prices3[[#This Row],[Storage]] = "2TB SSD", 2000, laptop_prices3[[#This Row],[Storage]]= "256GB SSD", 256, laptop_prices3[[#This Row],[Storage]] = "1TB HDD", 1000*0.7)</f>
        <v>2000</v>
      </c>
      <c r="U2768" s="5">
        <f>laptop_prices3[[#This Row],[Storage Raw Value]]/ScoreCard!$J$3*ScoreCard!$J$5</f>
        <v>8</v>
      </c>
    </row>
    <row r="2769" spans="2:21" x14ac:dyDescent="0.2">
      <c r="B2769" s="4" cm="1">
        <f t="array" ref="B2769">SUM(laptop_prices3[[#This Row],[RAM Comp]:[Weight Comp]]+laptop_prices3[[#This Row],[Storage Comp]])</f>
        <v>39.00766377649326</v>
      </c>
      <c r="C2769">
        <v>2767</v>
      </c>
      <c r="D2769" t="s">
        <v>17</v>
      </c>
      <c r="E2769" t="s">
        <v>18</v>
      </c>
      <c r="F2769">
        <v>4</v>
      </c>
      <c r="G2769" t="s">
        <v>25</v>
      </c>
      <c r="H2769" t="s">
        <v>14</v>
      </c>
      <c r="I2769">
        <v>14</v>
      </c>
      <c r="J2769" t="s">
        <v>21</v>
      </c>
      <c r="K2769">
        <v>5.3</v>
      </c>
      <c r="L2769">
        <v>2.87</v>
      </c>
      <c r="M2769" t="s">
        <v>30</v>
      </c>
      <c r="N2769">
        <v>1263.73</v>
      </c>
      <c r="O2769" s="5">
        <f>(ScoreCard!$E$3-laptop_prices3[[#This Row],[Price ($)]])/ScoreCard!$E$3*ScoreCard!$E$5</f>
        <v>4.4153663808258417</v>
      </c>
      <c r="P2769" s="5">
        <f>laptop_prices3[[#This Row],[RAM (GB)]]/ScoreCard!$F$3*ScoreCard!$F$5</f>
        <v>0.4375</v>
      </c>
      <c r="Q2769" s="5">
        <f>laptop_prices3[[#This Row],[Screen Size (inch)]]/ScoreCard!$G$3*ScoreCard!$G$5</f>
        <v>1.6184971098265895</v>
      </c>
      <c r="R2769" s="5">
        <f>laptop_prices3[[#This Row],[Battery Life (hours)]]/ScoreCard!$H$3*ScoreCard!$H$5</f>
        <v>3.0916666666666668</v>
      </c>
      <c r="S2769" s="5">
        <f>ScoreCard!$I$3-laptop_prices3[[#This Row],[Weight (kg)]]/ScoreCard!$I$3*ScoreCard!$I$5</f>
        <v>1.8599999999999999</v>
      </c>
      <c r="T2769" s="6" cm="1">
        <f t="array" ref="T2769">_xlfn.IFS(laptop_prices3[[#This Row],[Storage]]="512GB SSD", 512, laptop_prices3[[#This Row],[Storage]] = "1TB SSD", 1000, laptop_prices3[[#This Row],[Storage]] = "2TB SSD", 2000, laptop_prices3[[#This Row],[Storage]]= "256GB SSD", 256, laptop_prices3[[#This Row],[Storage]] = "1TB HDD", 1000*0.7)</f>
        <v>2000</v>
      </c>
      <c r="U2769" s="5">
        <f>laptop_prices3[[#This Row],[Storage Raw Value]]/ScoreCard!$J$3*ScoreCard!$J$5</f>
        <v>8</v>
      </c>
    </row>
    <row r="2770" spans="2:21" x14ac:dyDescent="0.2">
      <c r="B2770" s="4" cm="1">
        <f t="array" ref="B2770">SUM(laptop_prices3[[#This Row],[RAM Comp]:[Weight Comp]]+laptop_prices3[[#This Row],[Storage Comp]])</f>
        <v>23.338044315992295</v>
      </c>
      <c r="C2770">
        <v>2768</v>
      </c>
      <c r="D2770" t="s">
        <v>38</v>
      </c>
      <c r="E2770" t="s">
        <v>41</v>
      </c>
      <c r="F2770">
        <v>32</v>
      </c>
      <c r="G2770" t="s">
        <v>42</v>
      </c>
      <c r="H2770" t="s">
        <v>40</v>
      </c>
      <c r="I2770">
        <v>16</v>
      </c>
      <c r="J2770" t="s">
        <v>27</v>
      </c>
      <c r="K2770">
        <v>7.9</v>
      </c>
      <c r="L2770">
        <v>2.31</v>
      </c>
      <c r="M2770" t="s">
        <v>30</v>
      </c>
      <c r="N2770">
        <v>4052.55</v>
      </c>
      <c r="O2770" s="5">
        <f>(ScoreCard!$E$3-laptop_prices3[[#This Row],[Price ($)]])/ScoreCard!$E$3*ScoreCard!$E$5</f>
        <v>3.1251873632941889</v>
      </c>
      <c r="P2770" s="5">
        <f>laptop_prices3[[#This Row],[RAM (GB)]]/ScoreCard!$F$3*ScoreCard!$F$5</f>
        <v>3.5</v>
      </c>
      <c r="Q2770" s="5">
        <f>laptop_prices3[[#This Row],[Screen Size (inch)]]/ScoreCard!$G$3*ScoreCard!$G$5</f>
        <v>1.8497109826589595</v>
      </c>
      <c r="R2770" s="5">
        <f>laptop_prices3[[#This Row],[Battery Life (hours)]]/ScoreCard!$H$3*ScoreCard!$H$5</f>
        <v>4.6083333333333334</v>
      </c>
      <c r="S2770" s="5">
        <f>ScoreCard!$I$3-laptop_prices3[[#This Row],[Weight (kg)]]/ScoreCard!$I$3*ScoreCard!$I$5</f>
        <v>2.1799999999999997</v>
      </c>
      <c r="T2770" s="6" cm="1">
        <f t="array" ref="T2770">_xlfn.IFS(laptop_prices3[[#This Row],[Storage]]="512GB SSD", 512, laptop_prices3[[#This Row],[Storage]] = "1TB SSD", 1000, laptop_prices3[[#This Row],[Storage]] = "2TB SSD", 2000, laptop_prices3[[#This Row],[Storage]]= "256GB SSD", 256, laptop_prices3[[#This Row],[Storage]] = "1TB HDD", 1000*0.7)</f>
        <v>700</v>
      </c>
      <c r="U2770" s="5">
        <f>laptop_prices3[[#This Row],[Storage Raw Value]]/ScoreCard!$J$3*ScoreCard!$J$5</f>
        <v>2.8</v>
      </c>
    </row>
    <row r="2771" spans="2:21" x14ac:dyDescent="0.2">
      <c r="B2771" s="4" cm="1">
        <f t="array" ref="B2771">SUM(laptop_prices3[[#This Row],[RAM Comp]:[Weight Comp]]+laptop_prices3[[#This Row],[Storage Comp]])</f>
        <v>25.064687586017065</v>
      </c>
      <c r="C2771">
        <v>2769</v>
      </c>
      <c r="D2771" t="s">
        <v>33</v>
      </c>
      <c r="E2771" t="s">
        <v>24</v>
      </c>
      <c r="F2771">
        <v>8</v>
      </c>
      <c r="G2771" t="s">
        <v>19</v>
      </c>
      <c r="H2771" t="s">
        <v>35</v>
      </c>
      <c r="I2771">
        <v>14</v>
      </c>
      <c r="J2771" t="s">
        <v>15</v>
      </c>
      <c r="K2771">
        <v>7.9</v>
      </c>
      <c r="L2771">
        <v>2.69</v>
      </c>
      <c r="M2771" t="s">
        <v>30</v>
      </c>
      <c r="N2771">
        <v>1322.76</v>
      </c>
      <c r="O2771" s="5">
        <f>(ScoreCard!$E$3-laptop_prices3[[#This Row],[Price ($)]])/ScoreCard!$E$3*ScoreCard!$E$5</f>
        <v>4.3880576024160147</v>
      </c>
      <c r="P2771" s="5">
        <f>laptop_prices3[[#This Row],[RAM (GB)]]/ScoreCard!$F$3*ScoreCard!$F$5</f>
        <v>0.875</v>
      </c>
      <c r="Q2771" s="5">
        <f>laptop_prices3[[#This Row],[Screen Size (inch)]]/ScoreCard!$G$3*ScoreCard!$G$5</f>
        <v>1.6184971098265895</v>
      </c>
      <c r="R2771" s="5">
        <f>laptop_prices3[[#This Row],[Battery Life (hours)]]/ScoreCard!$H$3*ScoreCard!$H$5</f>
        <v>4.6083333333333334</v>
      </c>
      <c r="S2771" s="5">
        <f>ScoreCard!$I$3-laptop_prices3[[#This Row],[Weight (kg)]]/ScoreCard!$I$3*ScoreCard!$I$5</f>
        <v>1.9628571428571429</v>
      </c>
      <c r="T2771" s="6" cm="1">
        <f t="array" ref="T2771">_xlfn.IFS(laptop_prices3[[#This Row],[Storage]]="512GB SSD", 512, laptop_prices3[[#This Row],[Storage]] = "1TB SSD", 1000, laptop_prices3[[#This Row],[Storage]] = "2TB SSD", 2000, laptop_prices3[[#This Row],[Storage]]= "256GB SSD", 256, laptop_prices3[[#This Row],[Storage]] = "1TB HDD", 1000*0.7)</f>
        <v>1000</v>
      </c>
      <c r="U2771" s="5">
        <f>laptop_prices3[[#This Row],[Storage Raw Value]]/ScoreCard!$J$3*ScoreCard!$J$5</f>
        <v>4</v>
      </c>
    </row>
    <row r="2772" spans="2:21" x14ac:dyDescent="0.2">
      <c r="B2772" s="4" cm="1">
        <f t="array" ref="B2772">SUM(laptop_prices3[[#This Row],[RAM Comp]:[Weight Comp]]+laptop_prices3[[#This Row],[Storage Comp]])</f>
        <v>22.722568125516101</v>
      </c>
      <c r="C2772">
        <v>2770</v>
      </c>
      <c r="D2772" t="s">
        <v>47</v>
      </c>
      <c r="E2772" t="s">
        <v>41</v>
      </c>
      <c r="F2772">
        <v>16</v>
      </c>
      <c r="G2772" t="s">
        <v>42</v>
      </c>
      <c r="H2772" t="s">
        <v>35</v>
      </c>
      <c r="I2772">
        <v>16</v>
      </c>
      <c r="J2772" t="s">
        <v>43</v>
      </c>
      <c r="K2772">
        <v>9.6</v>
      </c>
      <c r="L2772">
        <v>2.06</v>
      </c>
      <c r="M2772" t="s">
        <v>30</v>
      </c>
      <c r="N2772">
        <v>2510.7199999999998</v>
      </c>
      <c r="O2772" s="5">
        <f>(ScoreCard!$E$3-laptop_prices3[[#This Row],[Price ($)]])/ScoreCard!$E$3*ScoreCard!$E$5</f>
        <v>3.8384771111448317</v>
      </c>
      <c r="P2772" s="5">
        <f>laptop_prices3[[#This Row],[RAM (GB)]]/ScoreCard!$F$3*ScoreCard!$F$5</f>
        <v>1.75</v>
      </c>
      <c r="Q2772" s="5">
        <f>laptop_prices3[[#This Row],[Screen Size (inch)]]/ScoreCard!$G$3*ScoreCard!$G$5</f>
        <v>1.8497109826589595</v>
      </c>
      <c r="R2772" s="5">
        <f>laptop_prices3[[#This Row],[Battery Life (hours)]]/ScoreCard!$H$3*ScoreCard!$H$5</f>
        <v>5.6</v>
      </c>
      <c r="S2772" s="5">
        <f>ScoreCard!$I$3-laptop_prices3[[#This Row],[Weight (kg)]]/ScoreCard!$I$3*ScoreCard!$I$5</f>
        <v>2.322857142857143</v>
      </c>
      <c r="T2772" s="6" cm="1">
        <f t="array" ref="T2772">_xlfn.IFS(laptop_prices3[[#This Row],[Storage]]="512GB SSD", 512, laptop_prices3[[#This Row],[Storage]] = "1TB SSD", 1000, laptop_prices3[[#This Row],[Storage]] = "2TB SSD", 2000, laptop_prices3[[#This Row],[Storage]]= "256GB SSD", 256, laptop_prices3[[#This Row],[Storage]] = "1TB HDD", 1000*0.7)</f>
        <v>700</v>
      </c>
      <c r="U2772" s="5">
        <f>laptop_prices3[[#This Row],[Storage Raw Value]]/ScoreCard!$J$3*ScoreCard!$J$5</f>
        <v>2.8</v>
      </c>
    </row>
    <row r="2773" spans="2:21" x14ac:dyDescent="0.2">
      <c r="B2773" s="4" cm="1">
        <f t="array" ref="B2773">SUM(laptop_prices3[[#This Row],[RAM Comp]:[Weight Comp]]+laptop_prices3[[#This Row],[Storage Comp]])</f>
        <v>17.62911987338288</v>
      </c>
      <c r="C2773">
        <v>2771</v>
      </c>
      <c r="D2773" t="s">
        <v>28</v>
      </c>
      <c r="E2773" t="s">
        <v>31</v>
      </c>
      <c r="F2773">
        <v>4</v>
      </c>
      <c r="G2773" t="s">
        <v>42</v>
      </c>
      <c r="H2773" t="s">
        <v>32</v>
      </c>
      <c r="I2773">
        <v>13.3</v>
      </c>
      <c r="J2773" t="s">
        <v>21</v>
      </c>
      <c r="K2773">
        <v>4.3</v>
      </c>
      <c r="L2773">
        <v>2.72</v>
      </c>
      <c r="M2773" t="s">
        <v>16</v>
      </c>
      <c r="N2773">
        <v>441.65</v>
      </c>
      <c r="O2773" s="5">
        <f>(ScoreCard!$E$3-laptop_prices3[[#This Row],[Price ($)]])/ScoreCard!$E$3*ScoreCard!$E$5</f>
        <v>4.7956814842503803</v>
      </c>
      <c r="P2773" s="5">
        <f>laptop_prices3[[#This Row],[RAM (GB)]]/ScoreCard!$F$3*ScoreCard!$F$5</f>
        <v>0.4375</v>
      </c>
      <c r="Q2773" s="5">
        <f>laptop_prices3[[#This Row],[Screen Size (inch)]]/ScoreCard!$G$3*ScoreCard!$G$5</f>
        <v>1.5375722543352601</v>
      </c>
      <c r="R2773" s="5">
        <f>laptop_prices3[[#This Row],[Battery Life (hours)]]/ScoreCard!$H$3*ScoreCard!$H$5</f>
        <v>2.5083333333333333</v>
      </c>
      <c r="S2773" s="5">
        <f>ScoreCard!$I$3-laptop_prices3[[#This Row],[Weight (kg)]]/ScoreCard!$I$3*ScoreCard!$I$5</f>
        <v>1.9457142857142855</v>
      </c>
      <c r="T2773" s="6" cm="1">
        <f t="array" ref="T2773">_xlfn.IFS(laptop_prices3[[#This Row],[Storage]]="512GB SSD", 512, laptop_prices3[[#This Row],[Storage]] = "1TB SSD", 1000, laptop_prices3[[#This Row],[Storage]] = "2TB SSD", 2000, laptop_prices3[[#This Row],[Storage]]= "256GB SSD", 256, laptop_prices3[[#This Row],[Storage]] = "1TB HDD", 1000*0.7)</f>
        <v>700</v>
      </c>
      <c r="U2773" s="5">
        <f>laptop_prices3[[#This Row],[Storage Raw Value]]/ScoreCard!$J$3*ScoreCard!$J$5</f>
        <v>2.8</v>
      </c>
    </row>
    <row r="2774" spans="2:21" x14ac:dyDescent="0.2">
      <c r="B2774" s="4" cm="1">
        <f t="array" ref="B2774">SUM(laptop_prices3[[#This Row],[RAM Comp]:[Weight Comp]]+laptop_prices3[[#This Row],[Storage Comp]])</f>
        <v>23.639449490778969</v>
      </c>
      <c r="C2774">
        <v>2772</v>
      </c>
      <c r="D2774" t="s">
        <v>45</v>
      </c>
      <c r="E2774" t="s">
        <v>39</v>
      </c>
      <c r="F2774">
        <v>8</v>
      </c>
      <c r="G2774" t="s">
        <v>19</v>
      </c>
      <c r="H2774" t="s">
        <v>20</v>
      </c>
      <c r="I2774">
        <v>14</v>
      </c>
      <c r="J2774" t="s">
        <v>21</v>
      </c>
      <c r="K2774">
        <v>5.3</v>
      </c>
      <c r="L2774">
        <v>2.5299999999999998</v>
      </c>
      <c r="M2774" t="s">
        <v>46</v>
      </c>
      <c r="N2774">
        <v>931.46</v>
      </c>
      <c r="O2774" s="5">
        <f>(ScoreCard!$E$3-laptop_prices3[[#This Row],[Price ($)]])/ScoreCard!$E$3*ScoreCard!$E$5</f>
        <v>4.5690829283818841</v>
      </c>
      <c r="P2774" s="5">
        <f>laptop_prices3[[#This Row],[RAM (GB)]]/ScoreCard!$F$3*ScoreCard!$F$5</f>
        <v>0.875</v>
      </c>
      <c r="Q2774" s="5">
        <f>laptop_prices3[[#This Row],[Screen Size (inch)]]/ScoreCard!$G$3*ScoreCard!$G$5</f>
        <v>1.6184971098265895</v>
      </c>
      <c r="R2774" s="5">
        <f>laptop_prices3[[#This Row],[Battery Life (hours)]]/ScoreCard!$H$3*ScoreCard!$H$5</f>
        <v>3.0916666666666668</v>
      </c>
      <c r="S2774" s="5">
        <f>ScoreCard!$I$3-laptop_prices3[[#This Row],[Weight (kg)]]/ScoreCard!$I$3*ScoreCard!$I$5</f>
        <v>2.0542857142857143</v>
      </c>
      <c r="T2774" s="6" cm="1">
        <f t="array" ref="T2774">_xlfn.IFS(laptop_prices3[[#This Row],[Storage]]="512GB SSD", 512, laptop_prices3[[#This Row],[Storage]] = "1TB SSD", 1000, laptop_prices3[[#This Row],[Storage]] = "2TB SSD", 2000, laptop_prices3[[#This Row],[Storage]]= "256GB SSD", 256, laptop_prices3[[#This Row],[Storage]] = "1TB HDD", 1000*0.7)</f>
        <v>1000</v>
      </c>
      <c r="U2774" s="5">
        <f>laptop_prices3[[#This Row],[Storage Raw Value]]/ScoreCard!$J$3*ScoreCard!$J$5</f>
        <v>4</v>
      </c>
    </row>
    <row r="2775" spans="2:21" x14ac:dyDescent="0.2">
      <c r="B2775" s="4" cm="1">
        <f t="array" ref="B2775">SUM(laptop_prices3[[#This Row],[RAM Comp]:[Weight Comp]]+laptop_prices3[[#This Row],[Storage Comp]])</f>
        <v>39.68113955408753</v>
      </c>
      <c r="C2775">
        <v>2773</v>
      </c>
      <c r="D2775" t="s">
        <v>23</v>
      </c>
      <c r="E2775" t="s">
        <v>24</v>
      </c>
      <c r="F2775">
        <v>8</v>
      </c>
      <c r="G2775" t="s">
        <v>25</v>
      </c>
      <c r="H2775" t="s">
        <v>32</v>
      </c>
      <c r="I2775">
        <v>16</v>
      </c>
      <c r="J2775" t="s">
        <v>21</v>
      </c>
      <c r="K2775">
        <v>5.7</v>
      </c>
      <c r="L2775">
        <v>3.27</v>
      </c>
      <c r="M2775" t="s">
        <v>30</v>
      </c>
      <c r="N2775">
        <v>998.84</v>
      </c>
      <c r="O2775" s="5">
        <f>(ScoreCard!$E$3-laptop_prices3[[#This Row],[Price ($)]])/ScoreCard!$E$3*ScoreCard!$E$5</f>
        <v>4.5379112277338383</v>
      </c>
      <c r="P2775" s="5">
        <f>laptop_prices3[[#This Row],[RAM (GB)]]/ScoreCard!$F$3*ScoreCard!$F$5</f>
        <v>0.875</v>
      </c>
      <c r="Q2775" s="5">
        <f>laptop_prices3[[#This Row],[Screen Size (inch)]]/ScoreCard!$G$3*ScoreCard!$G$5</f>
        <v>1.8497109826589595</v>
      </c>
      <c r="R2775" s="5">
        <f>laptop_prices3[[#This Row],[Battery Life (hours)]]/ScoreCard!$H$3*ScoreCard!$H$5</f>
        <v>3.3250000000000002</v>
      </c>
      <c r="S2775" s="5">
        <f>ScoreCard!$I$3-laptop_prices3[[#This Row],[Weight (kg)]]/ScoreCard!$I$3*ScoreCard!$I$5</f>
        <v>1.6314285714285715</v>
      </c>
      <c r="T2775" s="6" cm="1">
        <f t="array" ref="T2775">_xlfn.IFS(laptop_prices3[[#This Row],[Storage]]="512GB SSD", 512, laptop_prices3[[#This Row],[Storage]] = "1TB SSD", 1000, laptop_prices3[[#This Row],[Storage]] = "2TB SSD", 2000, laptop_prices3[[#This Row],[Storage]]= "256GB SSD", 256, laptop_prices3[[#This Row],[Storage]] = "1TB HDD", 1000*0.7)</f>
        <v>2000</v>
      </c>
      <c r="U2775" s="5">
        <f>laptop_prices3[[#This Row],[Storage Raw Value]]/ScoreCard!$J$3*ScoreCard!$J$5</f>
        <v>8</v>
      </c>
    </row>
    <row r="2776" spans="2:21" x14ac:dyDescent="0.2">
      <c r="B2776" s="4" cm="1">
        <f t="array" ref="B2776">SUM(laptop_prices3[[#This Row],[RAM Comp]:[Weight Comp]]+laptop_prices3[[#This Row],[Storage Comp]])</f>
        <v>40.510901458849432</v>
      </c>
      <c r="C2776">
        <v>2774</v>
      </c>
      <c r="D2776" t="s">
        <v>23</v>
      </c>
      <c r="E2776" t="s">
        <v>39</v>
      </c>
      <c r="F2776">
        <v>8</v>
      </c>
      <c r="G2776" t="s">
        <v>25</v>
      </c>
      <c r="H2776" t="s">
        <v>26</v>
      </c>
      <c r="I2776">
        <v>16</v>
      </c>
      <c r="J2776" t="s">
        <v>43</v>
      </c>
      <c r="K2776">
        <v>5.8</v>
      </c>
      <c r="L2776">
        <v>1.92</v>
      </c>
      <c r="M2776" t="s">
        <v>30</v>
      </c>
      <c r="N2776">
        <v>1163.99</v>
      </c>
      <c r="O2776" s="5">
        <f>(ScoreCard!$E$3-laptop_prices3[[#This Row],[Price ($)]])/ScoreCard!$E$3*ScoreCard!$E$5</f>
        <v>4.4615086399923021</v>
      </c>
      <c r="P2776" s="5">
        <f>laptop_prices3[[#This Row],[RAM (GB)]]/ScoreCard!$F$3*ScoreCard!$F$5</f>
        <v>0.875</v>
      </c>
      <c r="Q2776" s="5">
        <f>laptop_prices3[[#This Row],[Screen Size (inch)]]/ScoreCard!$G$3*ScoreCard!$G$5</f>
        <v>1.8497109826589595</v>
      </c>
      <c r="R2776" s="5">
        <f>laptop_prices3[[#This Row],[Battery Life (hours)]]/ScoreCard!$H$3*ScoreCard!$H$5</f>
        <v>3.3833333333333333</v>
      </c>
      <c r="S2776" s="5">
        <f>ScoreCard!$I$3-laptop_prices3[[#This Row],[Weight (kg)]]/ScoreCard!$I$3*ScoreCard!$I$5</f>
        <v>2.402857142857143</v>
      </c>
      <c r="T2776" s="6" cm="1">
        <f t="array" ref="T2776">_xlfn.IFS(laptop_prices3[[#This Row],[Storage]]="512GB SSD", 512, laptop_prices3[[#This Row],[Storage]] = "1TB SSD", 1000, laptop_prices3[[#This Row],[Storage]] = "2TB SSD", 2000, laptop_prices3[[#This Row],[Storage]]= "256GB SSD", 256, laptop_prices3[[#This Row],[Storage]] = "1TB HDD", 1000*0.7)</f>
        <v>2000</v>
      </c>
      <c r="U2776" s="5">
        <f>laptop_prices3[[#This Row],[Storage Raw Value]]/ScoreCard!$J$3*ScoreCard!$J$5</f>
        <v>8</v>
      </c>
    </row>
    <row r="2777" spans="2:21" x14ac:dyDescent="0.2">
      <c r="B2777" s="4" cm="1">
        <f t="array" ref="B2777">SUM(laptop_prices3[[#This Row],[RAM Comp]:[Weight Comp]]+laptop_prices3[[#This Row],[Storage Comp]])</f>
        <v>14.759158684282962</v>
      </c>
      <c r="C2777">
        <v>2775</v>
      </c>
      <c r="D2777" t="s">
        <v>11</v>
      </c>
      <c r="E2777" t="s">
        <v>12</v>
      </c>
      <c r="F2777">
        <v>4</v>
      </c>
      <c r="G2777" t="s">
        <v>13</v>
      </c>
      <c r="H2777" t="s">
        <v>20</v>
      </c>
      <c r="I2777">
        <v>15.6</v>
      </c>
      <c r="J2777" t="s">
        <v>15</v>
      </c>
      <c r="K2777">
        <v>4.5999999999999996</v>
      </c>
      <c r="L2777">
        <v>3.25</v>
      </c>
      <c r="M2777" t="s">
        <v>30</v>
      </c>
      <c r="N2777">
        <v>1602.6</v>
      </c>
      <c r="O2777" s="5">
        <f>(ScoreCard!$E$3-laptop_prices3[[#This Row],[Price ($)]])/ScoreCard!$E$3*ScoreCard!$E$5</f>
        <v>4.258596505512644</v>
      </c>
      <c r="P2777" s="5">
        <f>laptop_prices3[[#This Row],[RAM (GB)]]/ScoreCard!$F$3*ScoreCard!$F$5</f>
        <v>0.4375</v>
      </c>
      <c r="Q2777" s="5">
        <f>laptop_prices3[[#This Row],[Screen Size (inch)]]/ScoreCard!$G$3*ScoreCard!$G$5</f>
        <v>1.8034682080924855</v>
      </c>
      <c r="R2777" s="5">
        <f>laptop_prices3[[#This Row],[Battery Life (hours)]]/ScoreCard!$H$3*ScoreCard!$H$5</f>
        <v>2.6833333333333331</v>
      </c>
      <c r="S2777" s="5">
        <f>ScoreCard!$I$3-laptop_prices3[[#This Row],[Weight (kg)]]/ScoreCard!$I$3*ScoreCard!$I$5</f>
        <v>1.6428571428571428</v>
      </c>
      <c r="T2777" s="6" cm="1">
        <f t="array" ref="T2777">_xlfn.IFS(laptop_prices3[[#This Row],[Storage]]="512GB SSD", 512, laptop_prices3[[#This Row],[Storage]] = "1TB SSD", 1000, laptop_prices3[[#This Row],[Storage]] = "2TB SSD", 2000, laptop_prices3[[#This Row],[Storage]]= "256GB SSD", 256, laptop_prices3[[#This Row],[Storage]] = "1TB HDD", 1000*0.7)</f>
        <v>512</v>
      </c>
      <c r="U2777" s="5">
        <f>laptop_prices3[[#This Row],[Storage Raw Value]]/ScoreCard!$J$3*ScoreCard!$J$5</f>
        <v>2.048</v>
      </c>
    </row>
    <row r="2778" spans="2:21" x14ac:dyDescent="0.2">
      <c r="B2778" s="4" cm="1">
        <f t="array" ref="B2778">SUM(laptop_prices3[[#This Row],[RAM Comp]:[Weight Comp]]+laptop_prices3[[#This Row],[Storage Comp]])</f>
        <v>14.427354252683733</v>
      </c>
      <c r="C2778">
        <v>2776</v>
      </c>
      <c r="D2778" t="s">
        <v>38</v>
      </c>
      <c r="E2778" t="s">
        <v>41</v>
      </c>
      <c r="F2778">
        <v>16</v>
      </c>
      <c r="G2778" t="s">
        <v>29</v>
      </c>
      <c r="H2778" t="s">
        <v>40</v>
      </c>
      <c r="I2778">
        <v>14</v>
      </c>
      <c r="J2778" t="s">
        <v>27</v>
      </c>
      <c r="K2778">
        <v>7.2</v>
      </c>
      <c r="L2778">
        <v>1.29</v>
      </c>
      <c r="M2778" t="s">
        <v>22</v>
      </c>
      <c r="N2778">
        <v>3327.58</v>
      </c>
      <c r="O2778" s="5">
        <f>(ScoreCard!$E$3-laptop_prices3[[#This Row],[Price ($)]])/ScoreCard!$E$3*ScoreCard!$E$5</f>
        <v>3.4605769124009518</v>
      </c>
      <c r="P2778" s="5">
        <f>laptop_prices3[[#This Row],[RAM (GB)]]/ScoreCard!$F$3*ScoreCard!$F$5</f>
        <v>1.75</v>
      </c>
      <c r="Q2778" s="5">
        <f>laptop_prices3[[#This Row],[Screen Size (inch)]]/ScoreCard!$G$3*ScoreCard!$G$5</f>
        <v>1.6184971098265895</v>
      </c>
      <c r="R2778" s="5">
        <f>laptop_prices3[[#This Row],[Battery Life (hours)]]/ScoreCard!$H$3*ScoreCard!$H$5</f>
        <v>4.2</v>
      </c>
      <c r="S2778" s="5">
        <f>ScoreCard!$I$3-laptop_prices3[[#This Row],[Weight (kg)]]/ScoreCard!$I$3*ScoreCard!$I$5</f>
        <v>2.7628571428571429</v>
      </c>
      <c r="T2778" s="6" cm="1">
        <f t="array" ref="T2778">_xlfn.IFS(laptop_prices3[[#This Row],[Storage]]="512GB SSD", 512, laptop_prices3[[#This Row],[Storage]] = "1TB SSD", 1000, laptop_prices3[[#This Row],[Storage]] = "2TB SSD", 2000, laptop_prices3[[#This Row],[Storage]]= "256GB SSD", 256, laptop_prices3[[#This Row],[Storage]] = "1TB HDD", 1000*0.7)</f>
        <v>256</v>
      </c>
      <c r="U2778" s="5">
        <f>laptop_prices3[[#This Row],[Storage Raw Value]]/ScoreCard!$J$3*ScoreCard!$J$5</f>
        <v>1.024</v>
      </c>
    </row>
    <row r="2779" spans="2:21" x14ac:dyDescent="0.2">
      <c r="B2779" s="4" cm="1">
        <f t="array" ref="B2779">SUM(laptop_prices3[[#This Row],[RAM Comp]:[Weight Comp]]+laptop_prices3[[#This Row],[Storage Comp]])</f>
        <v>23.576139554087533</v>
      </c>
      <c r="C2779">
        <v>2777</v>
      </c>
      <c r="D2779" t="s">
        <v>33</v>
      </c>
      <c r="E2779" t="s">
        <v>24</v>
      </c>
      <c r="F2779">
        <v>32</v>
      </c>
      <c r="G2779" t="s">
        <v>42</v>
      </c>
      <c r="H2779" t="s">
        <v>40</v>
      </c>
      <c r="I2779">
        <v>16</v>
      </c>
      <c r="J2779" t="s">
        <v>21</v>
      </c>
      <c r="K2779">
        <v>8.6999999999999993</v>
      </c>
      <c r="L2779">
        <v>2.71</v>
      </c>
      <c r="M2779" t="s">
        <v>22</v>
      </c>
      <c r="N2779">
        <v>1166.7</v>
      </c>
      <c r="O2779" s="5">
        <f>(ScoreCard!$E$3-laptop_prices3[[#This Row],[Price ($)]])/ScoreCard!$E$3*ScoreCard!$E$5</f>
        <v>4.4602549251101973</v>
      </c>
      <c r="P2779" s="5">
        <f>laptop_prices3[[#This Row],[RAM (GB)]]/ScoreCard!$F$3*ScoreCard!$F$5</f>
        <v>3.5</v>
      </c>
      <c r="Q2779" s="5">
        <f>laptop_prices3[[#This Row],[Screen Size (inch)]]/ScoreCard!$G$3*ScoreCard!$G$5</f>
        <v>1.8497109826589595</v>
      </c>
      <c r="R2779" s="5">
        <f>laptop_prices3[[#This Row],[Battery Life (hours)]]/ScoreCard!$H$3*ScoreCard!$H$5</f>
        <v>5.0750000000000002</v>
      </c>
      <c r="S2779" s="5">
        <f>ScoreCard!$I$3-laptop_prices3[[#This Row],[Weight (kg)]]/ScoreCard!$I$3*ScoreCard!$I$5</f>
        <v>1.9514285714285715</v>
      </c>
      <c r="T2779" s="6" cm="1">
        <f t="array" ref="T2779">_xlfn.IFS(laptop_prices3[[#This Row],[Storage]]="512GB SSD", 512, laptop_prices3[[#This Row],[Storage]] = "1TB SSD", 1000, laptop_prices3[[#This Row],[Storage]] = "2TB SSD", 2000, laptop_prices3[[#This Row],[Storage]]= "256GB SSD", 256, laptop_prices3[[#This Row],[Storage]] = "1TB HDD", 1000*0.7)</f>
        <v>700</v>
      </c>
      <c r="U2779" s="5">
        <f>laptop_prices3[[#This Row],[Storage Raw Value]]/ScoreCard!$J$3*ScoreCard!$J$5</f>
        <v>2.8</v>
      </c>
    </row>
    <row r="2780" spans="2:21" x14ac:dyDescent="0.2">
      <c r="B2780" s="4" cm="1">
        <f t="array" ref="B2780">SUM(laptop_prices3[[#This Row],[RAM Comp]:[Weight Comp]]+laptop_prices3[[#This Row],[Storage Comp]])</f>
        <v>48.234896779521051</v>
      </c>
      <c r="C2780">
        <v>2778</v>
      </c>
      <c r="D2780" t="s">
        <v>28</v>
      </c>
      <c r="E2780" t="s">
        <v>41</v>
      </c>
      <c r="F2780">
        <v>64</v>
      </c>
      <c r="G2780" t="s">
        <v>25</v>
      </c>
      <c r="H2780" t="s">
        <v>40</v>
      </c>
      <c r="I2780">
        <v>15.6</v>
      </c>
      <c r="J2780" t="s">
        <v>43</v>
      </c>
      <c r="K2780">
        <v>9.6</v>
      </c>
      <c r="L2780">
        <v>2.92</v>
      </c>
      <c r="M2780" t="s">
        <v>16</v>
      </c>
      <c r="N2780">
        <v>4326.7299999999996</v>
      </c>
      <c r="O2780" s="5">
        <f>(ScoreCard!$E$3-laptop_prices3[[#This Row],[Price ($)]])/ScoreCard!$E$3*ScoreCard!$E$5</f>
        <v>2.9983447262552883</v>
      </c>
      <c r="P2780" s="5">
        <f>laptop_prices3[[#This Row],[RAM (GB)]]/ScoreCard!$F$3*ScoreCard!$F$5</f>
        <v>7</v>
      </c>
      <c r="Q2780" s="5">
        <f>laptop_prices3[[#This Row],[Screen Size (inch)]]/ScoreCard!$G$3*ScoreCard!$G$5</f>
        <v>1.8034682080924855</v>
      </c>
      <c r="R2780" s="5">
        <f>laptop_prices3[[#This Row],[Battery Life (hours)]]/ScoreCard!$H$3*ScoreCard!$H$5</f>
        <v>5.6</v>
      </c>
      <c r="S2780" s="5">
        <f>ScoreCard!$I$3-laptop_prices3[[#This Row],[Weight (kg)]]/ScoreCard!$I$3*ScoreCard!$I$5</f>
        <v>1.8314285714285714</v>
      </c>
      <c r="T2780" s="6" cm="1">
        <f t="array" ref="T2780">_xlfn.IFS(laptop_prices3[[#This Row],[Storage]]="512GB SSD", 512, laptop_prices3[[#This Row],[Storage]] = "1TB SSD", 1000, laptop_prices3[[#This Row],[Storage]] = "2TB SSD", 2000, laptop_prices3[[#This Row],[Storage]]= "256GB SSD", 256, laptop_prices3[[#This Row],[Storage]] = "1TB HDD", 1000*0.7)</f>
        <v>2000</v>
      </c>
      <c r="U2780" s="5">
        <f>laptop_prices3[[#This Row],[Storage Raw Value]]/ScoreCard!$J$3*ScoreCard!$J$5</f>
        <v>8</v>
      </c>
    </row>
    <row r="2781" spans="2:21" x14ac:dyDescent="0.2">
      <c r="B2781" s="4" cm="1">
        <f t="array" ref="B2781">SUM(laptop_prices3[[#This Row],[RAM Comp]:[Weight Comp]]+laptop_prices3[[#This Row],[Storage Comp]])</f>
        <v>42.920425268373251</v>
      </c>
      <c r="C2781">
        <v>2779</v>
      </c>
      <c r="D2781" t="s">
        <v>45</v>
      </c>
      <c r="E2781" t="s">
        <v>39</v>
      </c>
      <c r="F2781">
        <v>8</v>
      </c>
      <c r="G2781" t="s">
        <v>25</v>
      </c>
      <c r="H2781" t="s">
        <v>40</v>
      </c>
      <c r="I2781">
        <v>16</v>
      </c>
      <c r="J2781" t="s">
        <v>27</v>
      </c>
      <c r="K2781">
        <v>11.4</v>
      </c>
      <c r="L2781">
        <v>3.42</v>
      </c>
      <c r="M2781" t="s">
        <v>16</v>
      </c>
      <c r="N2781">
        <v>1877.43</v>
      </c>
      <c r="O2781" s="5">
        <f>(ScoreCard!$E$3-laptop_prices3[[#This Row],[Price ($)]])/ScoreCard!$E$3*ScoreCard!$E$5</f>
        <v>4.131453161952205</v>
      </c>
      <c r="P2781" s="5">
        <f>laptop_prices3[[#This Row],[RAM (GB)]]/ScoreCard!$F$3*ScoreCard!$F$5</f>
        <v>0.875</v>
      </c>
      <c r="Q2781" s="5">
        <f>laptop_prices3[[#This Row],[Screen Size (inch)]]/ScoreCard!$G$3*ScoreCard!$G$5</f>
        <v>1.8497109826589595</v>
      </c>
      <c r="R2781" s="5">
        <f>laptop_prices3[[#This Row],[Battery Life (hours)]]/ScoreCard!$H$3*ScoreCard!$H$5</f>
        <v>6.65</v>
      </c>
      <c r="S2781" s="5">
        <f>ScoreCard!$I$3-laptop_prices3[[#This Row],[Weight (kg)]]/ScoreCard!$I$3*ScoreCard!$I$5</f>
        <v>1.5457142857142858</v>
      </c>
      <c r="T2781" s="6" cm="1">
        <f t="array" ref="T2781">_xlfn.IFS(laptop_prices3[[#This Row],[Storage]]="512GB SSD", 512, laptop_prices3[[#This Row],[Storage]] = "1TB SSD", 1000, laptop_prices3[[#This Row],[Storage]] = "2TB SSD", 2000, laptop_prices3[[#This Row],[Storage]]= "256GB SSD", 256, laptop_prices3[[#This Row],[Storage]] = "1TB HDD", 1000*0.7)</f>
        <v>2000</v>
      </c>
      <c r="U2781" s="5">
        <f>laptop_prices3[[#This Row],[Storage Raw Value]]/ScoreCard!$J$3*ScoreCard!$J$5</f>
        <v>8</v>
      </c>
    </row>
    <row r="2782" spans="2:21" x14ac:dyDescent="0.2">
      <c r="B2782" s="4" cm="1">
        <f t="array" ref="B2782">SUM(laptop_prices3[[#This Row],[RAM Comp]:[Weight Comp]]+laptop_prices3[[#This Row],[Storage Comp]])</f>
        <v>19.097163776493254</v>
      </c>
      <c r="C2782">
        <v>2780</v>
      </c>
      <c r="D2782" t="s">
        <v>38</v>
      </c>
      <c r="E2782" t="s">
        <v>18</v>
      </c>
      <c r="F2782">
        <v>32</v>
      </c>
      <c r="G2782" t="s">
        <v>13</v>
      </c>
      <c r="H2782" t="s">
        <v>40</v>
      </c>
      <c r="I2782">
        <v>14</v>
      </c>
      <c r="J2782" t="s">
        <v>27</v>
      </c>
      <c r="K2782">
        <v>6.8</v>
      </c>
      <c r="L2782">
        <v>2.94</v>
      </c>
      <c r="M2782" t="s">
        <v>16</v>
      </c>
      <c r="N2782">
        <v>3331.7</v>
      </c>
      <c r="O2782" s="5">
        <f>(ScoreCard!$E$3-laptop_prices3[[#This Row],[Price ($)]])/ScoreCard!$E$3*ScoreCard!$E$5</f>
        <v>3.4586708956798189</v>
      </c>
      <c r="P2782" s="5">
        <f>laptop_prices3[[#This Row],[RAM (GB)]]/ScoreCard!$F$3*ScoreCard!$F$5</f>
        <v>3.5</v>
      </c>
      <c r="Q2782" s="5">
        <f>laptop_prices3[[#This Row],[Screen Size (inch)]]/ScoreCard!$G$3*ScoreCard!$G$5</f>
        <v>1.6184971098265895</v>
      </c>
      <c r="R2782" s="5">
        <f>laptop_prices3[[#This Row],[Battery Life (hours)]]/ScoreCard!$H$3*ScoreCard!$H$5</f>
        <v>3.9666666666666668</v>
      </c>
      <c r="S2782" s="5">
        <f>ScoreCard!$I$3-laptop_prices3[[#This Row],[Weight (kg)]]/ScoreCard!$I$3*ScoreCard!$I$5</f>
        <v>1.82</v>
      </c>
      <c r="T2782" s="6" cm="1">
        <f t="array" ref="T2782">_xlfn.IFS(laptop_prices3[[#This Row],[Storage]]="512GB SSD", 512, laptop_prices3[[#This Row],[Storage]] = "1TB SSD", 1000, laptop_prices3[[#This Row],[Storage]] = "2TB SSD", 2000, laptop_prices3[[#This Row],[Storage]]= "256GB SSD", 256, laptop_prices3[[#This Row],[Storage]] = "1TB HDD", 1000*0.7)</f>
        <v>512</v>
      </c>
      <c r="U2782" s="5">
        <f>laptop_prices3[[#This Row],[Storage Raw Value]]/ScoreCard!$J$3*ScoreCard!$J$5</f>
        <v>2.048</v>
      </c>
    </row>
    <row r="2783" spans="2:21" x14ac:dyDescent="0.2">
      <c r="B2783" s="4" cm="1">
        <f t="array" ref="B2783">SUM(laptop_prices3[[#This Row],[RAM Comp]:[Weight Comp]]+laptop_prices3[[#This Row],[Storage Comp]])</f>
        <v>48.12852050646849</v>
      </c>
      <c r="C2783">
        <v>2781</v>
      </c>
      <c r="D2783" t="s">
        <v>38</v>
      </c>
      <c r="E2783" t="s">
        <v>37</v>
      </c>
      <c r="F2783">
        <v>64</v>
      </c>
      <c r="G2783" t="s">
        <v>25</v>
      </c>
      <c r="H2783" t="s">
        <v>20</v>
      </c>
      <c r="I2783">
        <v>16</v>
      </c>
      <c r="J2783" t="s">
        <v>43</v>
      </c>
      <c r="K2783">
        <v>8.3000000000000007</v>
      </c>
      <c r="L2783">
        <v>1.86</v>
      </c>
      <c r="M2783" t="s">
        <v>16</v>
      </c>
      <c r="N2783">
        <v>4387.54</v>
      </c>
      <c r="O2783" s="5">
        <f>(ScoreCard!$E$3-laptop_prices3[[#This Row],[Price ($)]])/ScoreCard!$E$3*ScoreCard!$E$5</f>
        <v>2.9702124746018645</v>
      </c>
      <c r="P2783" s="5">
        <f>laptop_prices3[[#This Row],[RAM (GB)]]/ScoreCard!$F$3*ScoreCard!$F$5</f>
        <v>7</v>
      </c>
      <c r="Q2783" s="5">
        <f>laptop_prices3[[#This Row],[Screen Size (inch)]]/ScoreCard!$G$3*ScoreCard!$G$5</f>
        <v>1.8497109826589595</v>
      </c>
      <c r="R2783" s="5">
        <f>laptop_prices3[[#This Row],[Battery Life (hours)]]/ScoreCard!$H$3*ScoreCard!$H$5</f>
        <v>4.8416666666666677</v>
      </c>
      <c r="S2783" s="5">
        <f>ScoreCard!$I$3-laptop_prices3[[#This Row],[Weight (kg)]]/ScoreCard!$I$3*ScoreCard!$I$5</f>
        <v>2.4371428571428568</v>
      </c>
      <c r="T2783" s="6" cm="1">
        <f t="array" ref="T2783">_xlfn.IFS(laptop_prices3[[#This Row],[Storage]]="512GB SSD", 512, laptop_prices3[[#This Row],[Storage]] = "1TB SSD", 1000, laptop_prices3[[#This Row],[Storage]] = "2TB SSD", 2000, laptop_prices3[[#This Row],[Storage]]= "256GB SSD", 256, laptop_prices3[[#This Row],[Storage]] = "1TB HDD", 1000*0.7)</f>
        <v>2000</v>
      </c>
      <c r="U2783" s="5">
        <f>laptop_prices3[[#This Row],[Storage Raw Value]]/ScoreCard!$J$3*ScoreCard!$J$5</f>
        <v>8</v>
      </c>
    </row>
    <row r="2784" spans="2:21" x14ac:dyDescent="0.2">
      <c r="B2784" s="4" cm="1">
        <f t="array" ref="B2784">SUM(laptop_prices3[[#This Row],[RAM Comp]:[Weight Comp]]+laptop_prices3[[#This Row],[Storage Comp]])</f>
        <v>42.008349160473443</v>
      </c>
      <c r="C2784">
        <v>2782</v>
      </c>
      <c r="D2784" t="s">
        <v>17</v>
      </c>
      <c r="E2784" t="s">
        <v>18</v>
      </c>
      <c r="F2784">
        <v>4</v>
      </c>
      <c r="G2784" t="s">
        <v>25</v>
      </c>
      <c r="H2784" t="s">
        <v>40</v>
      </c>
      <c r="I2784">
        <v>15.6</v>
      </c>
      <c r="J2784" t="s">
        <v>27</v>
      </c>
      <c r="K2784">
        <v>9.5</v>
      </c>
      <c r="L2784">
        <v>2.23</v>
      </c>
      <c r="M2784" t="s">
        <v>46</v>
      </c>
      <c r="N2784">
        <v>2719.47</v>
      </c>
      <c r="O2784" s="5">
        <f>(ScoreCard!$E$3-laptop_prices3[[#This Row],[Price ($)]])/ScoreCard!$E$3*ScoreCard!$E$5</f>
        <v>3.7419040551893623</v>
      </c>
      <c r="P2784" s="5">
        <f>laptop_prices3[[#This Row],[RAM (GB)]]/ScoreCard!$F$3*ScoreCard!$F$5</f>
        <v>0.4375</v>
      </c>
      <c r="Q2784" s="5">
        <f>laptop_prices3[[#This Row],[Screen Size (inch)]]/ScoreCard!$G$3*ScoreCard!$G$5</f>
        <v>1.8034682080924855</v>
      </c>
      <c r="R2784" s="5">
        <f>laptop_prices3[[#This Row],[Battery Life (hours)]]/ScoreCard!$H$3*ScoreCard!$H$5</f>
        <v>5.5416666666666661</v>
      </c>
      <c r="S2784" s="5">
        <f>ScoreCard!$I$3-laptop_prices3[[#This Row],[Weight (kg)]]/ScoreCard!$I$3*ScoreCard!$I$5</f>
        <v>2.225714285714286</v>
      </c>
      <c r="T2784" s="6" cm="1">
        <f t="array" ref="T2784">_xlfn.IFS(laptop_prices3[[#This Row],[Storage]]="512GB SSD", 512, laptop_prices3[[#This Row],[Storage]] = "1TB SSD", 1000, laptop_prices3[[#This Row],[Storage]] = "2TB SSD", 2000, laptop_prices3[[#This Row],[Storage]]= "256GB SSD", 256, laptop_prices3[[#This Row],[Storage]] = "1TB HDD", 1000*0.7)</f>
        <v>2000</v>
      </c>
      <c r="U2784" s="5">
        <f>laptop_prices3[[#This Row],[Storage Raw Value]]/ScoreCard!$J$3*ScoreCard!$J$5</f>
        <v>8</v>
      </c>
    </row>
    <row r="2785" spans="2:21" x14ac:dyDescent="0.2">
      <c r="B2785" s="4" cm="1">
        <f t="array" ref="B2785">SUM(laptop_prices3[[#This Row],[RAM Comp]:[Weight Comp]]+laptop_prices3[[#This Row],[Storage Comp]])</f>
        <v>19.909753922378201</v>
      </c>
      <c r="C2785">
        <v>2783</v>
      </c>
      <c r="D2785" t="s">
        <v>33</v>
      </c>
      <c r="E2785" t="s">
        <v>37</v>
      </c>
      <c r="F2785">
        <v>8</v>
      </c>
      <c r="G2785" t="s">
        <v>13</v>
      </c>
      <c r="H2785" t="s">
        <v>35</v>
      </c>
      <c r="I2785">
        <v>15.6</v>
      </c>
      <c r="J2785" t="s">
        <v>43</v>
      </c>
      <c r="K2785">
        <v>11.7</v>
      </c>
      <c r="L2785">
        <v>2.25</v>
      </c>
      <c r="M2785" t="s">
        <v>16</v>
      </c>
      <c r="N2785">
        <v>1958.58</v>
      </c>
      <c r="O2785" s="5">
        <f>(ScoreCard!$E$3-laptop_prices3[[#This Row],[Price ($)]])/ScoreCard!$E$3*ScoreCard!$E$5</f>
        <v>4.0939111093017315</v>
      </c>
      <c r="P2785" s="5">
        <f>laptop_prices3[[#This Row],[RAM (GB)]]/ScoreCard!$F$3*ScoreCard!$F$5</f>
        <v>0.875</v>
      </c>
      <c r="Q2785" s="5">
        <f>laptop_prices3[[#This Row],[Screen Size (inch)]]/ScoreCard!$G$3*ScoreCard!$G$5</f>
        <v>1.8034682080924855</v>
      </c>
      <c r="R2785" s="5">
        <f>laptop_prices3[[#This Row],[Battery Life (hours)]]/ScoreCard!$H$3*ScoreCard!$H$5</f>
        <v>6.8250000000000002</v>
      </c>
      <c r="S2785" s="5">
        <f>ScoreCard!$I$3-laptop_prices3[[#This Row],[Weight (kg)]]/ScoreCard!$I$3*ScoreCard!$I$5</f>
        <v>2.2142857142857144</v>
      </c>
      <c r="T2785" s="6" cm="1">
        <f t="array" ref="T2785">_xlfn.IFS(laptop_prices3[[#This Row],[Storage]]="512GB SSD", 512, laptop_prices3[[#This Row],[Storage]] = "1TB SSD", 1000, laptop_prices3[[#This Row],[Storage]] = "2TB SSD", 2000, laptop_prices3[[#This Row],[Storage]]= "256GB SSD", 256, laptop_prices3[[#This Row],[Storage]] = "1TB HDD", 1000*0.7)</f>
        <v>512</v>
      </c>
      <c r="U2785" s="5">
        <f>laptop_prices3[[#This Row],[Storage Raw Value]]/ScoreCard!$J$3*ScoreCard!$J$5</f>
        <v>2.048</v>
      </c>
    </row>
    <row r="2786" spans="2:21" x14ac:dyDescent="0.2">
      <c r="B2786" s="4" cm="1">
        <f t="array" ref="B2786">SUM(laptop_prices3[[#This Row],[RAM Comp]:[Weight Comp]]+laptop_prices3[[#This Row],[Storage Comp]])</f>
        <v>14.831401871731352</v>
      </c>
      <c r="C2786">
        <v>2784</v>
      </c>
      <c r="D2786" t="s">
        <v>34</v>
      </c>
      <c r="E2786" t="s">
        <v>37</v>
      </c>
      <c r="F2786">
        <v>32</v>
      </c>
      <c r="G2786" t="s">
        <v>29</v>
      </c>
      <c r="H2786" t="s">
        <v>35</v>
      </c>
      <c r="I2786">
        <v>14</v>
      </c>
      <c r="J2786" t="s">
        <v>27</v>
      </c>
      <c r="K2786">
        <v>5.5</v>
      </c>
      <c r="L2786">
        <v>1.91</v>
      </c>
      <c r="M2786" t="s">
        <v>22</v>
      </c>
      <c r="N2786">
        <v>4314.51</v>
      </c>
      <c r="O2786" s="5">
        <f>(ScoreCard!$E$3-laptop_prices3[[#This Row],[Price ($)]])/ScoreCard!$E$3*ScoreCard!$E$5</f>
        <v>3.0039980088602021</v>
      </c>
      <c r="P2786" s="5">
        <f>laptop_prices3[[#This Row],[RAM (GB)]]/ScoreCard!$F$3*ScoreCard!$F$5</f>
        <v>3.5</v>
      </c>
      <c r="Q2786" s="5">
        <f>laptop_prices3[[#This Row],[Screen Size (inch)]]/ScoreCard!$G$3*ScoreCard!$G$5</f>
        <v>1.6184971098265895</v>
      </c>
      <c r="R2786" s="5">
        <f>laptop_prices3[[#This Row],[Battery Life (hours)]]/ScoreCard!$H$3*ScoreCard!$H$5</f>
        <v>3.208333333333333</v>
      </c>
      <c r="S2786" s="5">
        <f>ScoreCard!$I$3-laptop_prices3[[#This Row],[Weight (kg)]]/ScoreCard!$I$3*ScoreCard!$I$5</f>
        <v>2.4085714285714284</v>
      </c>
      <c r="T2786" s="6" cm="1">
        <f t="array" ref="T2786">_xlfn.IFS(laptop_prices3[[#This Row],[Storage]]="512GB SSD", 512, laptop_prices3[[#This Row],[Storage]] = "1TB SSD", 1000, laptop_prices3[[#This Row],[Storage]] = "2TB SSD", 2000, laptop_prices3[[#This Row],[Storage]]= "256GB SSD", 256, laptop_prices3[[#This Row],[Storage]] = "1TB HDD", 1000*0.7)</f>
        <v>256</v>
      </c>
      <c r="U2786" s="5">
        <f>laptop_prices3[[#This Row],[Storage Raw Value]]/ScoreCard!$J$3*ScoreCard!$J$5</f>
        <v>1.024</v>
      </c>
    </row>
    <row r="2787" spans="2:21" x14ac:dyDescent="0.2">
      <c r="B2787" s="4" cm="1">
        <f t="array" ref="B2787">SUM(laptop_prices3[[#This Row],[RAM Comp]:[Weight Comp]]+laptop_prices3[[#This Row],[Storage Comp]])</f>
        <v>17.213190476190476</v>
      </c>
      <c r="C2787">
        <v>2785</v>
      </c>
      <c r="D2787" t="s">
        <v>36</v>
      </c>
      <c r="E2787" t="s">
        <v>41</v>
      </c>
      <c r="F2787">
        <v>16</v>
      </c>
      <c r="G2787" t="s">
        <v>13</v>
      </c>
      <c r="H2787" t="s">
        <v>26</v>
      </c>
      <c r="I2787">
        <v>17.3</v>
      </c>
      <c r="J2787" t="s">
        <v>21</v>
      </c>
      <c r="K2787">
        <v>4.3</v>
      </c>
      <c r="L2787">
        <v>1.29</v>
      </c>
      <c r="M2787" t="s">
        <v>16</v>
      </c>
      <c r="N2787">
        <v>1691.35</v>
      </c>
      <c r="O2787" s="5">
        <f>(ScoreCard!$E$3-laptop_prices3[[#This Row],[Price ($)]])/ScoreCard!$E$3*ScoreCard!$E$5</f>
        <v>4.2175384996872651</v>
      </c>
      <c r="P2787" s="5">
        <f>laptop_prices3[[#This Row],[RAM (GB)]]/ScoreCard!$F$3*ScoreCard!$F$5</f>
        <v>1.75</v>
      </c>
      <c r="Q2787" s="5">
        <f>laptop_prices3[[#This Row],[Screen Size (inch)]]/ScoreCard!$G$3*ScoreCard!$G$5</f>
        <v>2</v>
      </c>
      <c r="R2787" s="5">
        <f>laptop_prices3[[#This Row],[Battery Life (hours)]]/ScoreCard!$H$3*ScoreCard!$H$5</f>
        <v>2.5083333333333333</v>
      </c>
      <c r="S2787" s="5">
        <f>ScoreCard!$I$3-laptop_prices3[[#This Row],[Weight (kg)]]/ScoreCard!$I$3*ScoreCard!$I$5</f>
        <v>2.7628571428571429</v>
      </c>
      <c r="T2787" s="6" cm="1">
        <f t="array" ref="T2787">_xlfn.IFS(laptop_prices3[[#This Row],[Storage]]="512GB SSD", 512, laptop_prices3[[#This Row],[Storage]] = "1TB SSD", 1000, laptop_prices3[[#This Row],[Storage]] = "2TB SSD", 2000, laptop_prices3[[#This Row],[Storage]]= "256GB SSD", 256, laptop_prices3[[#This Row],[Storage]] = "1TB HDD", 1000*0.7)</f>
        <v>512</v>
      </c>
      <c r="U2787" s="5">
        <f>laptop_prices3[[#This Row],[Storage Raw Value]]/ScoreCard!$J$3*ScoreCard!$J$5</f>
        <v>2.048</v>
      </c>
    </row>
    <row r="2788" spans="2:21" x14ac:dyDescent="0.2">
      <c r="B2788" s="4" cm="1">
        <f t="array" ref="B2788">SUM(laptop_prices3[[#This Row],[RAM Comp]:[Weight Comp]]+laptop_prices3[[#This Row],[Storage Comp]])</f>
        <v>19.407615744563721</v>
      </c>
      <c r="C2788">
        <v>2786</v>
      </c>
      <c r="D2788" t="s">
        <v>23</v>
      </c>
      <c r="E2788" t="s">
        <v>39</v>
      </c>
      <c r="F2788">
        <v>64</v>
      </c>
      <c r="G2788" t="s">
        <v>29</v>
      </c>
      <c r="H2788" t="s">
        <v>20</v>
      </c>
      <c r="I2788">
        <v>16</v>
      </c>
      <c r="J2788" t="s">
        <v>15</v>
      </c>
      <c r="K2788">
        <v>6.4</v>
      </c>
      <c r="L2788">
        <v>1.35</v>
      </c>
      <c r="M2788" t="s">
        <v>46</v>
      </c>
      <c r="N2788">
        <v>3315.47</v>
      </c>
      <c r="O2788" s="5">
        <f>(ScoreCard!$E$3-laptop_prices3[[#This Row],[Price ($)]])/ScoreCard!$E$3*ScoreCard!$E$5</f>
        <v>3.4661793062099138</v>
      </c>
      <c r="P2788" s="5">
        <f>laptop_prices3[[#This Row],[RAM (GB)]]/ScoreCard!$F$3*ScoreCard!$F$5</f>
        <v>7</v>
      </c>
      <c r="Q2788" s="5">
        <f>laptop_prices3[[#This Row],[Screen Size (inch)]]/ScoreCard!$G$3*ScoreCard!$G$5</f>
        <v>1.8497109826589595</v>
      </c>
      <c r="R2788" s="5">
        <f>laptop_prices3[[#This Row],[Battery Life (hours)]]/ScoreCard!$H$3*ScoreCard!$H$5</f>
        <v>3.7333333333333334</v>
      </c>
      <c r="S2788" s="5">
        <f>ScoreCard!$I$3-laptop_prices3[[#This Row],[Weight (kg)]]/ScoreCard!$I$3*ScoreCard!$I$5</f>
        <v>2.7285714285714286</v>
      </c>
      <c r="T2788" s="6" cm="1">
        <f t="array" ref="T2788">_xlfn.IFS(laptop_prices3[[#This Row],[Storage]]="512GB SSD", 512, laptop_prices3[[#This Row],[Storage]] = "1TB SSD", 1000, laptop_prices3[[#This Row],[Storage]] = "2TB SSD", 2000, laptop_prices3[[#This Row],[Storage]]= "256GB SSD", 256, laptop_prices3[[#This Row],[Storage]] = "1TB HDD", 1000*0.7)</f>
        <v>256</v>
      </c>
      <c r="U2788" s="5">
        <f>laptop_prices3[[#This Row],[Storage Raw Value]]/ScoreCard!$J$3*ScoreCard!$J$5</f>
        <v>1.024</v>
      </c>
    </row>
    <row r="2789" spans="2:21" x14ac:dyDescent="0.2">
      <c r="B2789" s="4" cm="1">
        <f t="array" ref="B2789">SUM(laptop_prices3[[#This Row],[RAM Comp]:[Weight Comp]]+laptop_prices3[[#This Row],[Storage Comp]])</f>
        <v>44.772619047619045</v>
      </c>
      <c r="C2789">
        <v>2787</v>
      </c>
      <c r="D2789" t="s">
        <v>11</v>
      </c>
      <c r="E2789" t="s">
        <v>37</v>
      </c>
      <c r="F2789">
        <v>32</v>
      </c>
      <c r="G2789" t="s">
        <v>25</v>
      </c>
      <c r="H2789" t="s">
        <v>26</v>
      </c>
      <c r="I2789">
        <v>17.3</v>
      </c>
      <c r="J2789" t="s">
        <v>27</v>
      </c>
      <c r="K2789">
        <v>9.6999999999999993</v>
      </c>
      <c r="L2789">
        <v>3.3</v>
      </c>
      <c r="M2789" t="s">
        <v>46</v>
      </c>
      <c r="N2789">
        <v>7305.37</v>
      </c>
      <c r="O2789" s="5">
        <f>(ScoreCard!$E$3-laptop_prices3[[#This Row],[Price ($)]])/ScoreCard!$E$3*ScoreCard!$E$5</f>
        <v>1.6203501519261869</v>
      </c>
      <c r="P2789" s="5">
        <f>laptop_prices3[[#This Row],[RAM (GB)]]/ScoreCard!$F$3*ScoreCard!$F$5</f>
        <v>3.5</v>
      </c>
      <c r="Q2789" s="5">
        <f>laptop_prices3[[#This Row],[Screen Size (inch)]]/ScoreCard!$G$3*ScoreCard!$G$5</f>
        <v>2</v>
      </c>
      <c r="R2789" s="5">
        <f>laptop_prices3[[#This Row],[Battery Life (hours)]]/ScoreCard!$H$3*ScoreCard!$H$5</f>
        <v>5.6583333333333323</v>
      </c>
      <c r="S2789" s="5">
        <f>ScoreCard!$I$3-laptop_prices3[[#This Row],[Weight (kg)]]/ScoreCard!$I$3*ScoreCard!$I$5</f>
        <v>1.6142857142857143</v>
      </c>
      <c r="T2789" s="6" cm="1">
        <f t="array" ref="T2789">_xlfn.IFS(laptop_prices3[[#This Row],[Storage]]="512GB SSD", 512, laptop_prices3[[#This Row],[Storage]] = "1TB SSD", 1000, laptop_prices3[[#This Row],[Storage]] = "2TB SSD", 2000, laptop_prices3[[#This Row],[Storage]]= "256GB SSD", 256, laptop_prices3[[#This Row],[Storage]] = "1TB HDD", 1000*0.7)</f>
        <v>2000</v>
      </c>
      <c r="U2789" s="5">
        <f>laptop_prices3[[#This Row],[Storage Raw Value]]/ScoreCard!$J$3*ScoreCard!$J$5</f>
        <v>8</v>
      </c>
    </row>
    <row r="2790" spans="2:21" x14ac:dyDescent="0.2">
      <c r="B2790" s="4" cm="1">
        <f t="array" ref="B2790">SUM(laptop_prices3[[#This Row],[RAM Comp]:[Weight Comp]]+laptop_prices3[[#This Row],[Storage Comp]])</f>
        <v>43.608973300302779</v>
      </c>
      <c r="C2790">
        <v>2788</v>
      </c>
      <c r="D2790" t="s">
        <v>11</v>
      </c>
      <c r="E2790" t="s">
        <v>31</v>
      </c>
      <c r="F2790">
        <v>16</v>
      </c>
      <c r="G2790" t="s">
        <v>25</v>
      </c>
      <c r="H2790" t="s">
        <v>26</v>
      </c>
      <c r="I2790">
        <v>14</v>
      </c>
      <c r="J2790" t="s">
        <v>43</v>
      </c>
      <c r="K2790">
        <v>9.4</v>
      </c>
      <c r="L2790">
        <v>1.3</v>
      </c>
      <c r="M2790" t="s">
        <v>30</v>
      </c>
      <c r="N2790">
        <v>1465.42</v>
      </c>
      <c r="O2790" s="5">
        <f>(ScoreCard!$E$3-laptop_prices3[[#This Row],[Price ($)]])/ScoreCard!$E$3*ScoreCard!$E$5</f>
        <v>4.3220594603196929</v>
      </c>
      <c r="P2790" s="5">
        <f>laptop_prices3[[#This Row],[RAM (GB)]]/ScoreCard!$F$3*ScoreCard!$F$5</f>
        <v>1.75</v>
      </c>
      <c r="Q2790" s="5">
        <f>laptop_prices3[[#This Row],[Screen Size (inch)]]/ScoreCard!$G$3*ScoreCard!$G$5</f>
        <v>1.6184971098265895</v>
      </c>
      <c r="R2790" s="5">
        <f>laptop_prices3[[#This Row],[Battery Life (hours)]]/ScoreCard!$H$3*ScoreCard!$H$5</f>
        <v>5.4833333333333334</v>
      </c>
      <c r="S2790" s="5">
        <f>ScoreCard!$I$3-laptop_prices3[[#This Row],[Weight (kg)]]/ScoreCard!$I$3*ScoreCard!$I$5</f>
        <v>2.7571428571428571</v>
      </c>
      <c r="T2790" s="6" cm="1">
        <f t="array" ref="T2790">_xlfn.IFS(laptop_prices3[[#This Row],[Storage]]="512GB SSD", 512, laptop_prices3[[#This Row],[Storage]] = "1TB SSD", 1000, laptop_prices3[[#This Row],[Storage]] = "2TB SSD", 2000, laptop_prices3[[#This Row],[Storage]]= "256GB SSD", 256, laptop_prices3[[#This Row],[Storage]] = "1TB HDD", 1000*0.7)</f>
        <v>2000</v>
      </c>
      <c r="U2790" s="5">
        <f>laptop_prices3[[#This Row],[Storage Raw Value]]/ScoreCard!$J$3*ScoreCard!$J$5</f>
        <v>8</v>
      </c>
    </row>
    <row r="2791" spans="2:21" x14ac:dyDescent="0.2">
      <c r="B2791" s="4" cm="1">
        <f t="array" ref="B2791">SUM(laptop_prices3[[#This Row],[RAM Comp]:[Weight Comp]]+laptop_prices3[[#This Row],[Storage Comp]])</f>
        <v>27.900878062207539</v>
      </c>
      <c r="C2791">
        <v>2789</v>
      </c>
      <c r="D2791" t="s">
        <v>47</v>
      </c>
      <c r="E2791" t="s">
        <v>41</v>
      </c>
      <c r="F2791">
        <v>32</v>
      </c>
      <c r="G2791" t="s">
        <v>19</v>
      </c>
      <c r="H2791" t="s">
        <v>26</v>
      </c>
      <c r="I2791">
        <v>14</v>
      </c>
      <c r="J2791" t="s">
        <v>21</v>
      </c>
      <c r="K2791">
        <v>7.4</v>
      </c>
      <c r="L2791">
        <v>1.81</v>
      </c>
      <c r="M2791" t="s">
        <v>46</v>
      </c>
      <c r="N2791">
        <v>2712.31</v>
      </c>
      <c r="O2791" s="5">
        <f>(ScoreCard!$E$3-laptop_prices3[[#This Row],[Price ($)]])/ScoreCard!$E$3*ScoreCard!$E$5</f>
        <v>3.7452164531804573</v>
      </c>
      <c r="P2791" s="5">
        <f>laptop_prices3[[#This Row],[RAM (GB)]]/ScoreCard!$F$3*ScoreCard!$F$5</f>
        <v>3.5</v>
      </c>
      <c r="Q2791" s="5">
        <f>laptop_prices3[[#This Row],[Screen Size (inch)]]/ScoreCard!$G$3*ScoreCard!$G$5</f>
        <v>1.6184971098265895</v>
      </c>
      <c r="R2791" s="5">
        <f>laptop_prices3[[#This Row],[Battery Life (hours)]]/ScoreCard!$H$3*ScoreCard!$H$5</f>
        <v>4.3166666666666664</v>
      </c>
      <c r="S2791" s="5">
        <f>ScoreCard!$I$3-laptop_prices3[[#This Row],[Weight (kg)]]/ScoreCard!$I$3*ScoreCard!$I$5</f>
        <v>2.4657142857142857</v>
      </c>
      <c r="T2791" s="6" cm="1">
        <f t="array" ref="T2791">_xlfn.IFS(laptop_prices3[[#This Row],[Storage]]="512GB SSD", 512, laptop_prices3[[#This Row],[Storage]] = "1TB SSD", 1000, laptop_prices3[[#This Row],[Storage]] = "2TB SSD", 2000, laptop_prices3[[#This Row],[Storage]]= "256GB SSD", 256, laptop_prices3[[#This Row],[Storage]] = "1TB HDD", 1000*0.7)</f>
        <v>1000</v>
      </c>
      <c r="U2791" s="5">
        <f>laptop_prices3[[#This Row],[Storage Raw Value]]/ScoreCard!$J$3*ScoreCard!$J$5</f>
        <v>4</v>
      </c>
    </row>
    <row r="2792" spans="2:21" x14ac:dyDescent="0.2">
      <c r="B2792" s="4" cm="1">
        <f t="array" ref="B2792">SUM(laptop_prices3[[#This Row],[RAM Comp]:[Weight Comp]]+laptop_prices3[[#This Row],[Storage Comp]])</f>
        <v>16.295928571428572</v>
      </c>
      <c r="C2792">
        <v>2790</v>
      </c>
      <c r="D2792" t="s">
        <v>17</v>
      </c>
      <c r="E2792" t="s">
        <v>18</v>
      </c>
      <c r="F2792">
        <v>4</v>
      </c>
      <c r="G2792" t="s">
        <v>13</v>
      </c>
      <c r="H2792" t="s">
        <v>40</v>
      </c>
      <c r="I2792">
        <v>17.3</v>
      </c>
      <c r="J2792" t="s">
        <v>15</v>
      </c>
      <c r="K2792">
        <v>6.3</v>
      </c>
      <c r="L2792">
        <v>2.64</v>
      </c>
      <c r="M2792" t="s">
        <v>22</v>
      </c>
      <c r="N2792">
        <v>2201.4699999999998</v>
      </c>
      <c r="O2792" s="5">
        <f>(ScoreCard!$E$3-laptop_prices3[[#This Row],[Price ($)]])/ScoreCard!$E$3*ScoreCard!$E$5</f>
        <v>3.9815440215842517</v>
      </c>
      <c r="P2792" s="5">
        <f>laptop_prices3[[#This Row],[RAM (GB)]]/ScoreCard!$F$3*ScoreCard!$F$5</f>
        <v>0.4375</v>
      </c>
      <c r="Q2792" s="5">
        <f>laptop_prices3[[#This Row],[Screen Size (inch)]]/ScoreCard!$G$3*ScoreCard!$G$5</f>
        <v>2</v>
      </c>
      <c r="R2792" s="5">
        <f>laptop_prices3[[#This Row],[Battery Life (hours)]]/ScoreCard!$H$3*ScoreCard!$H$5</f>
        <v>3.6750000000000003</v>
      </c>
      <c r="S2792" s="5">
        <f>ScoreCard!$I$3-laptop_prices3[[#This Row],[Weight (kg)]]/ScoreCard!$I$3*ScoreCard!$I$5</f>
        <v>1.9914285714285713</v>
      </c>
      <c r="T2792" s="6" cm="1">
        <f t="array" ref="T2792">_xlfn.IFS(laptop_prices3[[#This Row],[Storage]]="512GB SSD", 512, laptop_prices3[[#This Row],[Storage]] = "1TB SSD", 1000, laptop_prices3[[#This Row],[Storage]] = "2TB SSD", 2000, laptop_prices3[[#This Row],[Storage]]= "256GB SSD", 256, laptop_prices3[[#This Row],[Storage]] = "1TB HDD", 1000*0.7)</f>
        <v>512</v>
      </c>
      <c r="U2792" s="5">
        <f>laptop_prices3[[#This Row],[Storage Raw Value]]/ScoreCard!$J$3*ScoreCard!$J$5</f>
        <v>2.048</v>
      </c>
    </row>
    <row r="2793" spans="2:21" x14ac:dyDescent="0.2">
      <c r="B2793" s="4" cm="1">
        <f t="array" ref="B2793">SUM(laptop_prices3[[#This Row],[RAM Comp]:[Weight Comp]]+laptop_prices3[[#This Row],[Storage Comp]])</f>
        <v>20.999619047619049</v>
      </c>
      <c r="C2793">
        <v>2791</v>
      </c>
      <c r="D2793" t="s">
        <v>34</v>
      </c>
      <c r="E2793" t="s">
        <v>37</v>
      </c>
      <c r="F2793">
        <v>16</v>
      </c>
      <c r="G2793" t="s">
        <v>13</v>
      </c>
      <c r="H2793" t="s">
        <v>20</v>
      </c>
      <c r="I2793">
        <v>17.3</v>
      </c>
      <c r="J2793" t="s">
        <v>21</v>
      </c>
      <c r="K2793">
        <v>11.8</v>
      </c>
      <c r="L2793">
        <v>2.3199999999999998</v>
      </c>
      <c r="M2793" t="s">
        <v>16</v>
      </c>
      <c r="N2793">
        <v>1879.52</v>
      </c>
      <c r="O2793" s="5">
        <f>(ScoreCard!$E$3-laptop_prices3[[#This Row],[Price ($)]])/ScoreCard!$E$3*ScoreCard!$E$5</f>
        <v>4.1304862748291065</v>
      </c>
      <c r="P2793" s="5">
        <f>laptop_prices3[[#This Row],[RAM (GB)]]/ScoreCard!$F$3*ScoreCard!$F$5</f>
        <v>1.75</v>
      </c>
      <c r="Q2793" s="5">
        <f>laptop_prices3[[#This Row],[Screen Size (inch)]]/ScoreCard!$G$3*ScoreCard!$G$5</f>
        <v>2</v>
      </c>
      <c r="R2793" s="5">
        <f>laptop_prices3[[#This Row],[Battery Life (hours)]]/ScoreCard!$H$3*ScoreCard!$H$5</f>
        <v>6.8833333333333337</v>
      </c>
      <c r="S2793" s="5">
        <f>ScoreCard!$I$3-laptop_prices3[[#This Row],[Weight (kg)]]/ScoreCard!$I$3*ScoreCard!$I$5</f>
        <v>2.1742857142857144</v>
      </c>
      <c r="T2793" s="6" cm="1">
        <f t="array" ref="T2793">_xlfn.IFS(laptop_prices3[[#This Row],[Storage]]="512GB SSD", 512, laptop_prices3[[#This Row],[Storage]] = "1TB SSD", 1000, laptop_prices3[[#This Row],[Storage]] = "2TB SSD", 2000, laptop_prices3[[#This Row],[Storage]]= "256GB SSD", 256, laptop_prices3[[#This Row],[Storage]] = "1TB HDD", 1000*0.7)</f>
        <v>512</v>
      </c>
      <c r="U2793" s="5">
        <f>laptop_prices3[[#This Row],[Storage Raw Value]]/ScoreCard!$J$3*ScoreCard!$J$5</f>
        <v>2.048</v>
      </c>
    </row>
    <row r="2794" spans="2:21" x14ac:dyDescent="0.2">
      <c r="B2794" s="4" cm="1">
        <f t="array" ref="B2794">SUM(laptop_prices3[[#This Row],[RAM Comp]:[Weight Comp]]+laptop_prices3[[#This Row],[Storage Comp]])</f>
        <v>21.573306633636115</v>
      </c>
      <c r="C2794">
        <v>2792</v>
      </c>
      <c r="D2794" t="s">
        <v>11</v>
      </c>
      <c r="E2794" t="s">
        <v>18</v>
      </c>
      <c r="F2794">
        <v>64</v>
      </c>
      <c r="G2794" t="s">
        <v>29</v>
      </c>
      <c r="H2794" t="s">
        <v>40</v>
      </c>
      <c r="I2794">
        <v>14</v>
      </c>
      <c r="J2794" t="s">
        <v>27</v>
      </c>
      <c r="K2794">
        <v>11.9</v>
      </c>
      <c r="L2794">
        <v>2.77</v>
      </c>
      <c r="M2794" t="s">
        <v>22</v>
      </c>
      <c r="N2794">
        <v>7259.99</v>
      </c>
      <c r="O2794" s="5">
        <f>(ScoreCard!$E$3-laptop_prices3[[#This Row],[Price ($)]])/ScoreCard!$E$3*ScoreCard!$E$5</f>
        <v>1.6413440933837162</v>
      </c>
      <c r="P2794" s="5">
        <f>laptop_prices3[[#This Row],[RAM (GB)]]/ScoreCard!$F$3*ScoreCard!$F$5</f>
        <v>7</v>
      </c>
      <c r="Q2794" s="5">
        <f>laptop_prices3[[#This Row],[Screen Size (inch)]]/ScoreCard!$G$3*ScoreCard!$G$5</f>
        <v>1.6184971098265895</v>
      </c>
      <c r="R2794" s="5">
        <f>laptop_prices3[[#This Row],[Battery Life (hours)]]/ScoreCard!$H$3*ScoreCard!$H$5</f>
        <v>6.9416666666666664</v>
      </c>
      <c r="S2794" s="5">
        <f>ScoreCard!$I$3-laptop_prices3[[#This Row],[Weight (kg)]]/ScoreCard!$I$3*ScoreCard!$I$5</f>
        <v>1.917142857142857</v>
      </c>
      <c r="T2794" s="6" cm="1">
        <f t="array" ref="T2794">_xlfn.IFS(laptop_prices3[[#This Row],[Storage]]="512GB SSD", 512, laptop_prices3[[#This Row],[Storage]] = "1TB SSD", 1000, laptop_prices3[[#This Row],[Storage]] = "2TB SSD", 2000, laptop_prices3[[#This Row],[Storage]]= "256GB SSD", 256, laptop_prices3[[#This Row],[Storage]] = "1TB HDD", 1000*0.7)</f>
        <v>256</v>
      </c>
      <c r="U2794" s="5">
        <f>laptop_prices3[[#This Row],[Storage Raw Value]]/ScoreCard!$J$3*ScoreCard!$J$5</f>
        <v>1.024</v>
      </c>
    </row>
    <row r="2795" spans="2:21" x14ac:dyDescent="0.2">
      <c r="B2795" s="4" cm="1">
        <f t="array" ref="B2795">SUM(laptop_prices3[[#This Row],[RAM Comp]:[Weight Comp]]+laptop_prices3[[#This Row],[Storage Comp]])</f>
        <v>32.832380952380952</v>
      </c>
      <c r="C2795">
        <v>2793</v>
      </c>
      <c r="D2795" t="s">
        <v>11</v>
      </c>
      <c r="E2795" t="s">
        <v>39</v>
      </c>
      <c r="F2795">
        <v>64</v>
      </c>
      <c r="G2795" t="s">
        <v>19</v>
      </c>
      <c r="H2795" t="s">
        <v>14</v>
      </c>
      <c r="I2795">
        <v>17.3</v>
      </c>
      <c r="J2795" t="s">
        <v>15</v>
      </c>
      <c r="K2795">
        <v>9.1999999999999993</v>
      </c>
      <c r="L2795">
        <v>1.81</v>
      </c>
      <c r="M2795" t="s">
        <v>16</v>
      </c>
      <c r="N2795">
        <v>4942.26</v>
      </c>
      <c r="O2795" s="5">
        <f>(ScoreCard!$E$3-laptop_prices3[[#This Row],[Price ($)]])/ScoreCard!$E$3*ScoreCard!$E$5</f>
        <v>2.7135849028671672</v>
      </c>
      <c r="P2795" s="5">
        <f>laptop_prices3[[#This Row],[RAM (GB)]]/ScoreCard!$F$3*ScoreCard!$F$5</f>
        <v>7</v>
      </c>
      <c r="Q2795" s="5">
        <f>laptop_prices3[[#This Row],[Screen Size (inch)]]/ScoreCard!$G$3*ScoreCard!$G$5</f>
        <v>2</v>
      </c>
      <c r="R2795" s="5">
        <f>laptop_prices3[[#This Row],[Battery Life (hours)]]/ScoreCard!$H$3*ScoreCard!$H$5</f>
        <v>5.3666666666666663</v>
      </c>
      <c r="S2795" s="5">
        <f>ScoreCard!$I$3-laptop_prices3[[#This Row],[Weight (kg)]]/ScoreCard!$I$3*ScoreCard!$I$5</f>
        <v>2.4657142857142857</v>
      </c>
      <c r="T2795" s="6" cm="1">
        <f t="array" ref="T2795">_xlfn.IFS(laptop_prices3[[#This Row],[Storage]]="512GB SSD", 512, laptop_prices3[[#This Row],[Storage]] = "1TB SSD", 1000, laptop_prices3[[#This Row],[Storage]] = "2TB SSD", 2000, laptop_prices3[[#This Row],[Storage]]= "256GB SSD", 256, laptop_prices3[[#This Row],[Storage]] = "1TB HDD", 1000*0.7)</f>
        <v>1000</v>
      </c>
      <c r="U2795" s="5">
        <f>laptop_prices3[[#This Row],[Storage Raw Value]]/ScoreCard!$J$3*ScoreCard!$J$5</f>
        <v>4</v>
      </c>
    </row>
    <row r="2796" spans="2:21" x14ac:dyDescent="0.2">
      <c r="B2796" s="4" cm="1">
        <f t="array" ref="B2796">SUM(laptop_prices3[[#This Row],[RAM Comp]:[Weight Comp]]+laptop_prices3[[#This Row],[Storage Comp]])</f>
        <v>26.268809523809526</v>
      </c>
      <c r="C2796">
        <v>2794</v>
      </c>
      <c r="D2796" t="s">
        <v>34</v>
      </c>
      <c r="E2796" t="s">
        <v>37</v>
      </c>
      <c r="F2796">
        <v>8</v>
      </c>
      <c r="G2796" t="s">
        <v>19</v>
      </c>
      <c r="H2796" t="s">
        <v>20</v>
      </c>
      <c r="I2796">
        <v>17.3</v>
      </c>
      <c r="J2796" t="s">
        <v>15</v>
      </c>
      <c r="K2796">
        <v>9.8000000000000007</v>
      </c>
      <c r="L2796">
        <v>3.19</v>
      </c>
      <c r="M2796" t="s">
        <v>22</v>
      </c>
      <c r="N2796">
        <v>2354.0100000000002</v>
      </c>
      <c r="O2796" s="5">
        <f>(ScoreCard!$E$3-laptop_prices3[[#This Row],[Price ($)]])/ScoreCard!$E$3*ScoreCard!$E$5</f>
        <v>3.9109751403605513</v>
      </c>
      <c r="P2796" s="5">
        <f>laptop_prices3[[#This Row],[RAM (GB)]]/ScoreCard!$F$3*ScoreCard!$F$5</f>
        <v>0.875</v>
      </c>
      <c r="Q2796" s="5">
        <f>laptop_prices3[[#This Row],[Screen Size (inch)]]/ScoreCard!$G$3*ScoreCard!$G$5</f>
        <v>2</v>
      </c>
      <c r="R2796" s="5">
        <f>laptop_prices3[[#This Row],[Battery Life (hours)]]/ScoreCard!$H$3*ScoreCard!$H$5</f>
        <v>5.7166666666666677</v>
      </c>
      <c r="S2796" s="5">
        <f>ScoreCard!$I$3-laptop_prices3[[#This Row],[Weight (kg)]]/ScoreCard!$I$3*ScoreCard!$I$5</f>
        <v>1.6771428571428573</v>
      </c>
      <c r="T2796" s="6" cm="1">
        <f t="array" ref="T2796">_xlfn.IFS(laptop_prices3[[#This Row],[Storage]]="512GB SSD", 512, laptop_prices3[[#This Row],[Storage]] = "1TB SSD", 1000, laptop_prices3[[#This Row],[Storage]] = "2TB SSD", 2000, laptop_prices3[[#This Row],[Storage]]= "256GB SSD", 256, laptop_prices3[[#This Row],[Storage]] = "1TB HDD", 1000*0.7)</f>
        <v>1000</v>
      </c>
      <c r="U2796" s="5">
        <f>laptop_prices3[[#This Row],[Storage Raw Value]]/ScoreCard!$J$3*ScoreCard!$J$5</f>
        <v>4</v>
      </c>
    </row>
    <row r="2797" spans="2:21" x14ac:dyDescent="0.2">
      <c r="B2797" s="4" cm="1">
        <f t="array" ref="B2797">SUM(laptop_prices3[[#This Row],[RAM Comp]:[Weight Comp]]+laptop_prices3[[#This Row],[Storage Comp]])</f>
        <v>40.573044315992291</v>
      </c>
      <c r="C2797">
        <v>2795</v>
      </c>
      <c r="D2797" t="s">
        <v>11</v>
      </c>
      <c r="E2797" t="s">
        <v>41</v>
      </c>
      <c r="F2797">
        <v>16</v>
      </c>
      <c r="G2797" t="s">
        <v>25</v>
      </c>
      <c r="H2797" t="s">
        <v>35</v>
      </c>
      <c r="I2797">
        <v>16</v>
      </c>
      <c r="J2797" t="s">
        <v>27</v>
      </c>
      <c r="K2797">
        <v>5.2</v>
      </c>
      <c r="L2797">
        <v>2.73</v>
      </c>
      <c r="M2797" t="s">
        <v>16</v>
      </c>
      <c r="N2797">
        <v>5300.54</v>
      </c>
      <c r="O2797" s="5">
        <f>(ScoreCard!$E$3-laptop_prices3[[#This Row],[Price ($)]])/ScoreCard!$E$3*ScoreCard!$E$5</f>
        <v>2.5478354681954274</v>
      </c>
      <c r="P2797" s="5">
        <f>laptop_prices3[[#This Row],[RAM (GB)]]/ScoreCard!$F$3*ScoreCard!$F$5</f>
        <v>1.75</v>
      </c>
      <c r="Q2797" s="5">
        <f>laptop_prices3[[#This Row],[Screen Size (inch)]]/ScoreCard!$G$3*ScoreCard!$G$5</f>
        <v>1.8497109826589595</v>
      </c>
      <c r="R2797" s="5">
        <f>laptop_prices3[[#This Row],[Battery Life (hours)]]/ScoreCard!$H$3*ScoreCard!$H$5</f>
        <v>3.0333333333333332</v>
      </c>
      <c r="S2797" s="5">
        <f>ScoreCard!$I$3-laptop_prices3[[#This Row],[Weight (kg)]]/ScoreCard!$I$3*ScoreCard!$I$5</f>
        <v>1.94</v>
      </c>
      <c r="T2797" s="6" cm="1">
        <f t="array" ref="T2797">_xlfn.IFS(laptop_prices3[[#This Row],[Storage]]="512GB SSD", 512, laptop_prices3[[#This Row],[Storage]] = "1TB SSD", 1000, laptop_prices3[[#This Row],[Storage]] = "2TB SSD", 2000, laptop_prices3[[#This Row],[Storage]]= "256GB SSD", 256, laptop_prices3[[#This Row],[Storage]] = "1TB HDD", 1000*0.7)</f>
        <v>2000</v>
      </c>
      <c r="U2797" s="5">
        <f>laptop_prices3[[#This Row],[Storage Raw Value]]/ScoreCard!$J$3*ScoreCard!$J$5</f>
        <v>8</v>
      </c>
    </row>
    <row r="2798" spans="2:21" x14ac:dyDescent="0.2">
      <c r="B2798" s="4" cm="1">
        <f t="array" ref="B2798">SUM(laptop_prices3[[#This Row],[RAM Comp]:[Weight Comp]]+laptop_prices3[[#This Row],[Storage Comp]])</f>
        <v>16.874286540049546</v>
      </c>
      <c r="C2798">
        <v>2796</v>
      </c>
      <c r="D2798" t="s">
        <v>17</v>
      </c>
      <c r="E2798" t="s">
        <v>18</v>
      </c>
      <c r="F2798">
        <v>32</v>
      </c>
      <c r="G2798" t="s">
        <v>29</v>
      </c>
      <c r="H2798" t="s">
        <v>14</v>
      </c>
      <c r="I2798">
        <v>13.3</v>
      </c>
      <c r="J2798" t="s">
        <v>21</v>
      </c>
      <c r="K2798">
        <v>8.6999999999999993</v>
      </c>
      <c r="L2798">
        <v>1.46</v>
      </c>
      <c r="M2798" t="s">
        <v>16</v>
      </c>
      <c r="N2798">
        <v>2232.14</v>
      </c>
      <c r="O2798" s="5">
        <f>(ScoreCard!$E$3-laptop_prices3[[#This Row],[Price ($)]])/ScoreCard!$E$3*ScoreCard!$E$5</f>
        <v>3.9673553000218358</v>
      </c>
      <c r="P2798" s="5">
        <f>laptop_prices3[[#This Row],[RAM (GB)]]/ScoreCard!$F$3*ScoreCard!$F$5</f>
        <v>3.5</v>
      </c>
      <c r="Q2798" s="5">
        <f>laptop_prices3[[#This Row],[Screen Size (inch)]]/ScoreCard!$G$3*ScoreCard!$G$5</f>
        <v>1.5375722543352601</v>
      </c>
      <c r="R2798" s="5">
        <f>laptop_prices3[[#This Row],[Battery Life (hours)]]/ScoreCard!$H$3*ScoreCard!$H$5</f>
        <v>5.0750000000000002</v>
      </c>
      <c r="S2798" s="5">
        <f>ScoreCard!$I$3-laptop_prices3[[#This Row],[Weight (kg)]]/ScoreCard!$I$3*ScoreCard!$I$5</f>
        <v>2.6657142857142855</v>
      </c>
      <c r="T2798" s="6" cm="1">
        <f t="array" ref="T2798">_xlfn.IFS(laptop_prices3[[#This Row],[Storage]]="512GB SSD", 512, laptop_prices3[[#This Row],[Storage]] = "1TB SSD", 1000, laptop_prices3[[#This Row],[Storage]] = "2TB SSD", 2000, laptop_prices3[[#This Row],[Storage]]= "256GB SSD", 256, laptop_prices3[[#This Row],[Storage]] = "1TB HDD", 1000*0.7)</f>
        <v>256</v>
      </c>
      <c r="U2798" s="5">
        <f>laptop_prices3[[#This Row],[Storage Raw Value]]/ScoreCard!$J$3*ScoreCard!$J$5</f>
        <v>1.024</v>
      </c>
    </row>
    <row r="2799" spans="2:21" x14ac:dyDescent="0.2">
      <c r="B2799" s="4" cm="1">
        <f t="array" ref="B2799">SUM(laptop_prices3[[#This Row],[RAM Comp]:[Weight Comp]]+laptop_prices3[[#This Row],[Storage Comp]])</f>
        <v>21.855611065235344</v>
      </c>
      <c r="C2799">
        <v>2797</v>
      </c>
      <c r="D2799" t="s">
        <v>47</v>
      </c>
      <c r="E2799" t="s">
        <v>39</v>
      </c>
      <c r="F2799">
        <v>8</v>
      </c>
      <c r="G2799" t="s">
        <v>42</v>
      </c>
      <c r="H2799" t="s">
        <v>44</v>
      </c>
      <c r="I2799">
        <v>15.6</v>
      </c>
      <c r="J2799" t="s">
        <v>43</v>
      </c>
      <c r="K2799">
        <v>10.8</v>
      </c>
      <c r="L2799">
        <v>3.19</v>
      </c>
      <c r="M2799" t="s">
        <v>30</v>
      </c>
      <c r="N2799">
        <v>965.57</v>
      </c>
      <c r="O2799" s="5">
        <f>(ScoreCard!$E$3-laptop_prices3[[#This Row],[Price ($)]])/ScoreCard!$E$3*ScoreCard!$E$5</f>
        <v>4.5533027753824058</v>
      </c>
      <c r="P2799" s="5">
        <f>laptop_prices3[[#This Row],[RAM (GB)]]/ScoreCard!$F$3*ScoreCard!$F$5</f>
        <v>0.875</v>
      </c>
      <c r="Q2799" s="5">
        <f>laptop_prices3[[#This Row],[Screen Size (inch)]]/ScoreCard!$G$3*ScoreCard!$G$5</f>
        <v>1.8034682080924855</v>
      </c>
      <c r="R2799" s="5">
        <f>laptop_prices3[[#This Row],[Battery Life (hours)]]/ScoreCard!$H$3*ScoreCard!$H$5</f>
        <v>6.3</v>
      </c>
      <c r="S2799" s="5">
        <f>ScoreCard!$I$3-laptop_prices3[[#This Row],[Weight (kg)]]/ScoreCard!$I$3*ScoreCard!$I$5</f>
        <v>1.6771428571428573</v>
      </c>
      <c r="T2799" s="6" cm="1">
        <f t="array" ref="T2799">_xlfn.IFS(laptop_prices3[[#This Row],[Storage]]="512GB SSD", 512, laptop_prices3[[#This Row],[Storage]] = "1TB SSD", 1000, laptop_prices3[[#This Row],[Storage]] = "2TB SSD", 2000, laptop_prices3[[#This Row],[Storage]]= "256GB SSD", 256, laptop_prices3[[#This Row],[Storage]] = "1TB HDD", 1000*0.7)</f>
        <v>700</v>
      </c>
      <c r="U2799" s="5">
        <f>laptop_prices3[[#This Row],[Storage Raw Value]]/ScoreCard!$J$3*ScoreCard!$J$5</f>
        <v>2.8</v>
      </c>
    </row>
    <row r="2800" spans="2:21" x14ac:dyDescent="0.2">
      <c r="B2800" s="4" cm="1">
        <f t="array" ref="B2800">SUM(laptop_prices3[[#This Row],[RAM Comp]:[Weight Comp]]+laptop_prices3[[#This Row],[Storage Comp]])</f>
        <v>26.535425268373245</v>
      </c>
      <c r="C2800">
        <v>2798</v>
      </c>
      <c r="D2800" t="s">
        <v>23</v>
      </c>
      <c r="E2800" t="s">
        <v>18</v>
      </c>
      <c r="F2800">
        <v>16</v>
      </c>
      <c r="G2800" t="s">
        <v>19</v>
      </c>
      <c r="H2800" t="s">
        <v>26</v>
      </c>
      <c r="I2800">
        <v>16</v>
      </c>
      <c r="J2800" t="s">
        <v>21</v>
      </c>
      <c r="K2800">
        <v>7.8</v>
      </c>
      <c r="L2800">
        <v>1.95</v>
      </c>
      <c r="M2800" t="s">
        <v>46</v>
      </c>
      <c r="N2800">
        <v>1241.04</v>
      </c>
      <c r="O2800" s="5">
        <f>(ScoreCard!$E$3-laptop_prices3[[#This Row],[Price ($)]])/ScoreCard!$E$3*ScoreCard!$E$5</f>
        <v>4.4258633515546073</v>
      </c>
      <c r="P2800" s="5">
        <f>laptop_prices3[[#This Row],[RAM (GB)]]/ScoreCard!$F$3*ScoreCard!$F$5</f>
        <v>1.75</v>
      </c>
      <c r="Q2800" s="5">
        <f>laptop_prices3[[#This Row],[Screen Size (inch)]]/ScoreCard!$G$3*ScoreCard!$G$5</f>
        <v>1.8497109826589595</v>
      </c>
      <c r="R2800" s="5">
        <f>laptop_prices3[[#This Row],[Battery Life (hours)]]/ScoreCard!$H$3*ScoreCard!$H$5</f>
        <v>4.55</v>
      </c>
      <c r="S2800" s="5">
        <f>ScoreCard!$I$3-laptop_prices3[[#This Row],[Weight (kg)]]/ScoreCard!$I$3*ScoreCard!$I$5</f>
        <v>2.3857142857142857</v>
      </c>
      <c r="T2800" s="6" cm="1">
        <f t="array" ref="T2800">_xlfn.IFS(laptop_prices3[[#This Row],[Storage]]="512GB SSD", 512, laptop_prices3[[#This Row],[Storage]] = "1TB SSD", 1000, laptop_prices3[[#This Row],[Storage]] = "2TB SSD", 2000, laptop_prices3[[#This Row],[Storage]]= "256GB SSD", 256, laptop_prices3[[#This Row],[Storage]] = "1TB HDD", 1000*0.7)</f>
        <v>1000</v>
      </c>
      <c r="U2800" s="5">
        <f>laptop_prices3[[#This Row],[Storage Raw Value]]/ScoreCard!$J$3*ScoreCard!$J$5</f>
        <v>4</v>
      </c>
    </row>
    <row r="2801" spans="2:21" x14ac:dyDescent="0.2">
      <c r="B2801" s="4" cm="1">
        <f t="array" ref="B2801">SUM(laptop_prices3[[#This Row],[RAM Comp]:[Weight Comp]]+laptop_prices3[[#This Row],[Storage Comp]])</f>
        <v>20.911381778144786</v>
      </c>
      <c r="C2801">
        <v>2799</v>
      </c>
      <c r="D2801" t="s">
        <v>45</v>
      </c>
      <c r="E2801" t="s">
        <v>24</v>
      </c>
      <c r="F2801">
        <v>32</v>
      </c>
      <c r="G2801" t="s">
        <v>42</v>
      </c>
      <c r="H2801" t="s">
        <v>44</v>
      </c>
      <c r="I2801">
        <v>13.3</v>
      </c>
      <c r="J2801" t="s">
        <v>21</v>
      </c>
      <c r="K2801">
        <v>5</v>
      </c>
      <c r="L2801">
        <v>3.05</v>
      </c>
      <c r="M2801" t="s">
        <v>22</v>
      </c>
      <c r="N2801">
        <v>850.19</v>
      </c>
      <c r="O2801" s="5">
        <f>(ScoreCard!$E$3-laptop_prices3[[#This Row],[Price ($)]])/ScoreCard!$E$3*ScoreCard!$E$5</f>
        <v>4.6066804960824879</v>
      </c>
      <c r="P2801" s="5">
        <f>laptop_prices3[[#This Row],[RAM (GB)]]/ScoreCard!$F$3*ScoreCard!$F$5</f>
        <v>3.5</v>
      </c>
      <c r="Q2801" s="5">
        <f>laptop_prices3[[#This Row],[Screen Size (inch)]]/ScoreCard!$G$3*ScoreCard!$G$5</f>
        <v>1.5375722543352601</v>
      </c>
      <c r="R2801" s="5">
        <f>laptop_prices3[[#This Row],[Battery Life (hours)]]/ScoreCard!$H$3*ScoreCard!$H$5</f>
        <v>2.916666666666667</v>
      </c>
      <c r="S2801" s="5">
        <f>ScoreCard!$I$3-laptop_prices3[[#This Row],[Weight (kg)]]/ScoreCard!$I$3*ScoreCard!$I$5</f>
        <v>1.7571428571428573</v>
      </c>
      <c r="T2801" s="6" cm="1">
        <f t="array" ref="T2801">_xlfn.IFS(laptop_prices3[[#This Row],[Storage]]="512GB SSD", 512, laptop_prices3[[#This Row],[Storage]] = "1TB SSD", 1000, laptop_prices3[[#This Row],[Storage]] = "2TB SSD", 2000, laptop_prices3[[#This Row],[Storage]]= "256GB SSD", 256, laptop_prices3[[#This Row],[Storage]] = "1TB HDD", 1000*0.7)</f>
        <v>700</v>
      </c>
      <c r="U2801" s="5">
        <f>laptop_prices3[[#This Row],[Storage Raw Value]]/ScoreCard!$J$3*ScoreCard!$J$5</f>
        <v>2.8</v>
      </c>
    </row>
    <row r="2802" spans="2:21" x14ac:dyDescent="0.2">
      <c r="B2802" s="4" cm="1">
        <f t="array" ref="B2802">SUM(laptop_prices3[[#This Row],[RAM Comp]:[Weight Comp]]+laptop_prices3[[#This Row],[Storage Comp]])</f>
        <v>41.860952380952384</v>
      </c>
      <c r="C2802">
        <v>2800</v>
      </c>
      <c r="D2802" t="s">
        <v>45</v>
      </c>
      <c r="E2802" t="s">
        <v>39</v>
      </c>
      <c r="F2802">
        <v>8</v>
      </c>
      <c r="G2802" t="s">
        <v>25</v>
      </c>
      <c r="H2802" t="s">
        <v>14</v>
      </c>
      <c r="I2802">
        <v>17.3</v>
      </c>
      <c r="J2802" t="s">
        <v>43</v>
      </c>
      <c r="K2802">
        <v>7.7</v>
      </c>
      <c r="L2802">
        <v>1.76</v>
      </c>
      <c r="M2802" t="s">
        <v>30</v>
      </c>
      <c r="N2802">
        <v>1113.95</v>
      </c>
      <c r="O2802" s="5">
        <f>(ScoreCard!$E$3-laptop_prices3[[#This Row],[Price ($)]])/ScoreCard!$E$3*ScoreCard!$E$5</f>
        <v>4.4846584158965488</v>
      </c>
      <c r="P2802" s="5">
        <f>laptop_prices3[[#This Row],[RAM (GB)]]/ScoreCard!$F$3*ScoreCard!$F$5</f>
        <v>0.875</v>
      </c>
      <c r="Q2802" s="5">
        <f>laptop_prices3[[#This Row],[Screen Size (inch)]]/ScoreCard!$G$3*ScoreCard!$G$5</f>
        <v>2</v>
      </c>
      <c r="R2802" s="5">
        <f>laptop_prices3[[#This Row],[Battery Life (hours)]]/ScoreCard!$H$3*ScoreCard!$H$5</f>
        <v>4.4916666666666671</v>
      </c>
      <c r="S2802" s="5">
        <f>ScoreCard!$I$3-laptop_prices3[[#This Row],[Weight (kg)]]/ScoreCard!$I$3*ScoreCard!$I$5</f>
        <v>2.4942857142857142</v>
      </c>
      <c r="T2802" s="6" cm="1">
        <f t="array" ref="T2802">_xlfn.IFS(laptop_prices3[[#This Row],[Storage]]="512GB SSD", 512, laptop_prices3[[#This Row],[Storage]] = "1TB SSD", 1000, laptop_prices3[[#This Row],[Storage]] = "2TB SSD", 2000, laptop_prices3[[#This Row],[Storage]]= "256GB SSD", 256, laptop_prices3[[#This Row],[Storage]] = "1TB HDD", 1000*0.7)</f>
        <v>2000</v>
      </c>
      <c r="U2802" s="5">
        <f>laptop_prices3[[#This Row],[Storage Raw Value]]/ScoreCard!$J$3*ScoreCard!$J$5</f>
        <v>8</v>
      </c>
    </row>
    <row r="2803" spans="2:21" x14ac:dyDescent="0.2">
      <c r="B2803" s="4" cm="1">
        <f t="array" ref="B2803">SUM(laptop_prices3[[#This Row],[RAM Comp]:[Weight Comp]]+laptop_prices3[[#This Row],[Storage Comp]])</f>
        <v>20.354806633636112</v>
      </c>
      <c r="C2803">
        <v>2801</v>
      </c>
      <c r="D2803" t="s">
        <v>36</v>
      </c>
      <c r="E2803" t="s">
        <v>48</v>
      </c>
      <c r="F2803">
        <v>4</v>
      </c>
      <c r="G2803" t="s">
        <v>42</v>
      </c>
      <c r="H2803" t="s">
        <v>14</v>
      </c>
      <c r="I2803">
        <v>14</v>
      </c>
      <c r="J2803" t="s">
        <v>21</v>
      </c>
      <c r="K2803">
        <v>9.5</v>
      </c>
      <c r="L2803">
        <v>3.4</v>
      </c>
      <c r="M2803" t="s">
        <v>30</v>
      </c>
      <c r="N2803">
        <v>791.21</v>
      </c>
      <c r="O2803" s="5">
        <f>(ScoreCard!$E$3-laptop_prices3[[#This Row],[Price ($)]])/ScoreCard!$E$3*ScoreCard!$E$5</f>
        <v>4.6339661432214267</v>
      </c>
      <c r="P2803" s="5">
        <f>laptop_prices3[[#This Row],[RAM (GB)]]/ScoreCard!$F$3*ScoreCard!$F$5</f>
        <v>0.4375</v>
      </c>
      <c r="Q2803" s="5">
        <f>laptop_prices3[[#This Row],[Screen Size (inch)]]/ScoreCard!$G$3*ScoreCard!$G$5</f>
        <v>1.6184971098265895</v>
      </c>
      <c r="R2803" s="5">
        <f>laptop_prices3[[#This Row],[Battery Life (hours)]]/ScoreCard!$H$3*ScoreCard!$H$5</f>
        <v>5.5416666666666661</v>
      </c>
      <c r="S2803" s="5">
        <f>ScoreCard!$I$3-laptop_prices3[[#This Row],[Weight (kg)]]/ScoreCard!$I$3*ScoreCard!$I$5</f>
        <v>1.5571428571428572</v>
      </c>
      <c r="T2803" s="6" cm="1">
        <f t="array" ref="T2803">_xlfn.IFS(laptop_prices3[[#This Row],[Storage]]="512GB SSD", 512, laptop_prices3[[#This Row],[Storage]] = "1TB SSD", 1000, laptop_prices3[[#This Row],[Storage]] = "2TB SSD", 2000, laptop_prices3[[#This Row],[Storage]]= "256GB SSD", 256, laptop_prices3[[#This Row],[Storage]] = "1TB HDD", 1000*0.7)</f>
        <v>700</v>
      </c>
      <c r="U2803" s="5">
        <f>laptop_prices3[[#This Row],[Storage Raw Value]]/ScoreCard!$J$3*ScoreCard!$J$5</f>
        <v>2.8</v>
      </c>
    </row>
    <row r="2804" spans="2:21" x14ac:dyDescent="0.2">
      <c r="B2804" s="4" cm="1">
        <f t="array" ref="B2804">SUM(laptop_prices3[[#This Row],[RAM Comp]:[Weight Comp]]+laptop_prices3[[#This Row],[Storage Comp]])</f>
        <v>16.629230112854394</v>
      </c>
      <c r="C2804">
        <v>2802</v>
      </c>
      <c r="D2804" t="s">
        <v>38</v>
      </c>
      <c r="E2804" t="s">
        <v>41</v>
      </c>
      <c r="F2804">
        <v>16</v>
      </c>
      <c r="G2804" t="s">
        <v>29</v>
      </c>
      <c r="H2804" t="s">
        <v>44</v>
      </c>
      <c r="I2804">
        <v>15.6</v>
      </c>
      <c r="J2804" t="s">
        <v>21</v>
      </c>
      <c r="K2804">
        <v>11.5</v>
      </c>
      <c r="L2804">
        <v>2.15</v>
      </c>
      <c r="M2804" t="s">
        <v>22</v>
      </c>
      <c r="N2804">
        <v>1359.23</v>
      </c>
      <c r="O2804" s="5">
        <f>(ScoreCard!$E$3-laptop_prices3[[#This Row],[Price ($)]])/ScoreCard!$E$3*ScoreCard!$E$5</f>
        <v>4.3711856534306452</v>
      </c>
      <c r="P2804" s="5">
        <f>laptop_prices3[[#This Row],[RAM (GB)]]/ScoreCard!$F$3*ScoreCard!$F$5</f>
        <v>1.75</v>
      </c>
      <c r="Q2804" s="5">
        <f>laptop_prices3[[#This Row],[Screen Size (inch)]]/ScoreCard!$G$3*ScoreCard!$G$5</f>
        <v>1.8034682080924855</v>
      </c>
      <c r="R2804" s="5">
        <f>laptop_prices3[[#This Row],[Battery Life (hours)]]/ScoreCard!$H$3*ScoreCard!$H$5</f>
        <v>6.7083333333333339</v>
      </c>
      <c r="S2804" s="5">
        <f>ScoreCard!$I$3-laptop_prices3[[#This Row],[Weight (kg)]]/ScoreCard!$I$3*ScoreCard!$I$5</f>
        <v>2.2714285714285714</v>
      </c>
      <c r="T2804" s="6" cm="1">
        <f t="array" ref="T2804">_xlfn.IFS(laptop_prices3[[#This Row],[Storage]]="512GB SSD", 512, laptop_prices3[[#This Row],[Storage]] = "1TB SSD", 1000, laptop_prices3[[#This Row],[Storage]] = "2TB SSD", 2000, laptop_prices3[[#This Row],[Storage]]= "256GB SSD", 256, laptop_prices3[[#This Row],[Storage]] = "1TB HDD", 1000*0.7)</f>
        <v>256</v>
      </c>
      <c r="U2804" s="5">
        <f>laptop_prices3[[#This Row],[Storage Raw Value]]/ScoreCard!$J$3*ScoreCard!$J$5</f>
        <v>1.024</v>
      </c>
    </row>
    <row r="2805" spans="2:21" x14ac:dyDescent="0.2">
      <c r="B2805" s="4" cm="1">
        <f t="array" ref="B2805">SUM(laptop_prices3[[#This Row],[RAM Comp]:[Weight Comp]]+laptop_prices3[[#This Row],[Storage Comp]])</f>
        <v>27.614925681255162</v>
      </c>
      <c r="C2805">
        <v>2803</v>
      </c>
      <c r="D2805" t="s">
        <v>11</v>
      </c>
      <c r="E2805" t="s">
        <v>31</v>
      </c>
      <c r="F2805">
        <v>64</v>
      </c>
      <c r="G2805" t="s">
        <v>42</v>
      </c>
      <c r="H2805" t="s">
        <v>20</v>
      </c>
      <c r="I2805">
        <v>14</v>
      </c>
      <c r="J2805" t="s">
        <v>15</v>
      </c>
      <c r="K2805">
        <v>10.5</v>
      </c>
      <c r="L2805">
        <v>3.2</v>
      </c>
      <c r="M2805" t="s">
        <v>30</v>
      </c>
      <c r="N2805">
        <v>3224.77</v>
      </c>
      <c r="O2805" s="5">
        <f>(ScoreCard!$E$3-laptop_prices3[[#This Row],[Price ($)]])/ScoreCard!$E$3*ScoreCard!$E$5</f>
        <v>3.5081394315999064</v>
      </c>
      <c r="P2805" s="5">
        <f>laptop_prices3[[#This Row],[RAM (GB)]]/ScoreCard!$F$3*ScoreCard!$F$5</f>
        <v>7</v>
      </c>
      <c r="Q2805" s="5">
        <f>laptop_prices3[[#This Row],[Screen Size (inch)]]/ScoreCard!$G$3*ScoreCard!$G$5</f>
        <v>1.6184971098265895</v>
      </c>
      <c r="R2805" s="5">
        <f>laptop_prices3[[#This Row],[Battery Life (hours)]]/ScoreCard!$H$3*ScoreCard!$H$5</f>
        <v>6.125</v>
      </c>
      <c r="S2805" s="5">
        <f>ScoreCard!$I$3-laptop_prices3[[#This Row],[Weight (kg)]]/ScoreCard!$I$3*ScoreCard!$I$5</f>
        <v>1.6714285714285713</v>
      </c>
      <c r="T2805" s="6" cm="1">
        <f t="array" ref="T2805">_xlfn.IFS(laptop_prices3[[#This Row],[Storage]]="512GB SSD", 512, laptop_prices3[[#This Row],[Storage]] = "1TB SSD", 1000, laptop_prices3[[#This Row],[Storage]] = "2TB SSD", 2000, laptop_prices3[[#This Row],[Storage]]= "256GB SSD", 256, laptop_prices3[[#This Row],[Storage]] = "1TB HDD", 1000*0.7)</f>
        <v>700</v>
      </c>
      <c r="U2805" s="5">
        <f>laptop_prices3[[#This Row],[Storage Raw Value]]/ScoreCard!$J$3*ScoreCard!$J$5</f>
        <v>2.8</v>
      </c>
    </row>
    <row r="2806" spans="2:21" x14ac:dyDescent="0.2">
      <c r="B2806" s="4" cm="1">
        <f t="array" ref="B2806">SUM(laptop_prices3[[#This Row],[RAM Comp]:[Weight Comp]]+laptop_prices3[[#This Row],[Storage Comp]])</f>
        <v>13.444944398568676</v>
      </c>
      <c r="C2806">
        <v>2804</v>
      </c>
      <c r="D2806" t="s">
        <v>33</v>
      </c>
      <c r="E2806" t="s">
        <v>39</v>
      </c>
      <c r="F2806">
        <v>8</v>
      </c>
      <c r="G2806" t="s">
        <v>29</v>
      </c>
      <c r="H2806" t="s">
        <v>40</v>
      </c>
      <c r="I2806">
        <v>15.6</v>
      </c>
      <c r="J2806" t="s">
        <v>43</v>
      </c>
      <c r="K2806">
        <v>7.6</v>
      </c>
      <c r="L2806">
        <v>2.21</v>
      </c>
      <c r="M2806" t="s">
        <v>16</v>
      </c>
      <c r="N2806">
        <v>1095.77</v>
      </c>
      <c r="O2806" s="5">
        <f>(ScoreCard!$E$3-laptop_prices3[[#This Row],[Price ($)]])/ScoreCard!$E$3*ScoreCard!$E$5</f>
        <v>4.4930689459912578</v>
      </c>
      <c r="P2806" s="5">
        <f>laptop_prices3[[#This Row],[RAM (GB)]]/ScoreCard!$F$3*ScoreCard!$F$5</f>
        <v>0.875</v>
      </c>
      <c r="Q2806" s="5">
        <f>laptop_prices3[[#This Row],[Screen Size (inch)]]/ScoreCard!$G$3*ScoreCard!$G$5</f>
        <v>1.8034682080924855</v>
      </c>
      <c r="R2806" s="5">
        <f>laptop_prices3[[#This Row],[Battery Life (hours)]]/ScoreCard!$H$3*ScoreCard!$H$5</f>
        <v>4.4333333333333336</v>
      </c>
      <c r="S2806" s="5">
        <f>ScoreCard!$I$3-laptop_prices3[[#This Row],[Weight (kg)]]/ScoreCard!$I$3*ScoreCard!$I$5</f>
        <v>2.2371428571428571</v>
      </c>
      <c r="T2806" s="6" cm="1">
        <f t="array" ref="T2806">_xlfn.IFS(laptop_prices3[[#This Row],[Storage]]="512GB SSD", 512, laptop_prices3[[#This Row],[Storage]] = "1TB SSD", 1000, laptop_prices3[[#This Row],[Storage]] = "2TB SSD", 2000, laptop_prices3[[#This Row],[Storage]]= "256GB SSD", 256, laptop_prices3[[#This Row],[Storage]] = "1TB HDD", 1000*0.7)</f>
        <v>256</v>
      </c>
      <c r="U2806" s="5">
        <f>laptop_prices3[[#This Row],[Storage Raw Value]]/ScoreCard!$J$3*ScoreCard!$J$5</f>
        <v>1.024</v>
      </c>
    </row>
    <row r="2807" spans="2:21" x14ac:dyDescent="0.2">
      <c r="B2807" s="4" cm="1">
        <f t="array" ref="B2807">SUM(laptop_prices3[[#This Row],[RAM Comp]:[Weight Comp]]+laptop_prices3[[#This Row],[Storage Comp]])</f>
        <v>31.131381778144785</v>
      </c>
      <c r="C2807">
        <v>2805</v>
      </c>
      <c r="D2807" t="s">
        <v>45</v>
      </c>
      <c r="E2807" t="s">
        <v>48</v>
      </c>
      <c r="F2807">
        <v>64</v>
      </c>
      <c r="G2807" t="s">
        <v>19</v>
      </c>
      <c r="H2807" t="s">
        <v>35</v>
      </c>
      <c r="I2807">
        <v>13.3</v>
      </c>
      <c r="J2807" t="s">
        <v>43</v>
      </c>
      <c r="K2807">
        <v>7.4</v>
      </c>
      <c r="L2807">
        <v>2.14</v>
      </c>
      <c r="M2807" t="s">
        <v>30</v>
      </c>
      <c r="N2807">
        <v>2982.04</v>
      </c>
      <c r="O2807" s="5">
        <f>(ScoreCard!$E$3-laptop_prices3[[#This Row],[Price ($)]])/ScoreCard!$E$3*ScoreCard!$E$5</f>
        <v>3.6204324992505468</v>
      </c>
      <c r="P2807" s="5">
        <f>laptop_prices3[[#This Row],[RAM (GB)]]/ScoreCard!$F$3*ScoreCard!$F$5</f>
        <v>7</v>
      </c>
      <c r="Q2807" s="5">
        <f>laptop_prices3[[#This Row],[Screen Size (inch)]]/ScoreCard!$G$3*ScoreCard!$G$5</f>
        <v>1.5375722543352601</v>
      </c>
      <c r="R2807" s="5">
        <f>laptop_prices3[[#This Row],[Battery Life (hours)]]/ScoreCard!$H$3*ScoreCard!$H$5</f>
        <v>4.3166666666666664</v>
      </c>
      <c r="S2807" s="5">
        <f>ScoreCard!$I$3-laptop_prices3[[#This Row],[Weight (kg)]]/ScoreCard!$I$3*ScoreCard!$I$5</f>
        <v>2.2771428571428571</v>
      </c>
      <c r="T2807" s="6" cm="1">
        <f t="array" ref="T2807">_xlfn.IFS(laptop_prices3[[#This Row],[Storage]]="512GB SSD", 512, laptop_prices3[[#This Row],[Storage]] = "1TB SSD", 1000, laptop_prices3[[#This Row],[Storage]] = "2TB SSD", 2000, laptop_prices3[[#This Row],[Storage]]= "256GB SSD", 256, laptop_prices3[[#This Row],[Storage]] = "1TB HDD", 1000*0.7)</f>
        <v>1000</v>
      </c>
      <c r="U2807" s="5">
        <f>laptop_prices3[[#This Row],[Storage Raw Value]]/ScoreCard!$J$3*ScoreCard!$J$5</f>
        <v>4</v>
      </c>
    </row>
    <row r="2808" spans="2:21" x14ac:dyDescent="0.2">
      <c r="B2808" s="4" cm="1">
        <f t="array" ref="B2808">SUM(laptop_prices3[[#This Row],[RAM Comp]:[Weight Comp]]+laptop_prices3[[#This Row],[Storage Comp]])</f>
        <v>42.274880952380954</v>
      </c>
      <c r="C2808">
        <v>2806</v>
      </c>
      <c r="D2808" t="s">
        <v>47</v>
      </c>
      <c r="E2808" t="s">
        <v>41</v>
      </c>
      <c r="F2808">
        <v>4</v>
      </c>
      <c r="G2808" t="s">
        <v>25</v>
      </c>
      <c r="H2808" t="s">
        <v>44</v>
      </c>
      <c r="I2808">
        <v>17.3</v>
      </c>
      <c r="J2808" t="s">
        <v>43</v>
      </c>
      <c r="K2808">
        <v>10.1</v>
      </c>
      <c r="L2808">
        <v>2.72</v>
      </c>
      <c r="M2808" t="s">
        <v>46</v>
      </c>
      <c r="N2808">
        <v>1339.56</v>
      </c>
      <c r="O2808" s="5">
        <f>(ScoreCard!$E$3-laptop_prices3[[#This Row],[Price ($)]])/ScoreCard!$E$3*ScoreCard!$E$5</f>
        <v>4.3802854953978025</v>
      </c>
      <c r="P2808" s="5">
        <f>laptop_prices3[[#This Row],[RAM (GB)]]/ScoreCard!$F$3*ScoreCard!$F$5</f>
        <v>0.4375</v>
      </c>
      <c r="Q2808" s="5">
        <f>laptop_prices3[[#This Row],[Screen Size (inch)]]/ScoreCard!$G$3*ScoreCard!$G$5</f>
        <v>2</v>
      </c>
      <c r="R2808" s="5">
        <f>laptop_prices3[[#This Row],[Battery Life (hours)]]/ScoreCard!$H$3*ScoreCard!$H$5</f>
        <v>5.8916666666666666</v>
      </c>
      <c r="S2808" s="5">
        <f>ScoreCard!$I$3-laptop_prices3[[#This Row],[Weight (kg)]]/ScoreCard!$I$3*ScoreCard!$I$5</f>
        <v>1.9457142857142855</v>
      </c>
      <c r="T2808" s="6" cm="1">
        <f t="array" ref="T2808">_xlfn.IFS(laptop_prices3[[#This Row],[Storage]]="512GB SSD", 512, laptop_prices3[[#This Row],[Storage]] = "1TB SSD", 1000, laptop_prices3[[#This Row],[Storage]] = "2TB SSD", 2000, laptop_prices3[[#This Row],[Storage]]= "256GB SSD", 256, laptop_prices3[[#This Row],[Storage]] = "1TB HDD", 1000*0.7)</f>
        <v>2000</v>
      </c>
      <c r="U2808" s="5">
        <f>laptop_prices3[[#This Row],[Storage Raw Value]]/ScoreCard!$J$3*ScoreCard!$J$5</f>
        <v>8</v>
      </c>
    </row>
    <row r="2809" spans="2:21" x14ac:dyDescent="0.2">
      <c r="B2809" s="4" cm="1">
        <f t="array" ref="B2809">SUM(laptop_prices3[[#This Row],[RAM Comp]:[Weight Comp]]+laptop_prices3[[#This Row],[Storage Comp]])</f>
        <v>13.064928571428574</v>
      </c>
      <c r="C2809">
        <v>2807</v>
      </c>
      <c r="D2809" t="s">
        <v>36</v>
      </c>
      <c r="E2809" t="s">
        <v>37</v>
      </c>
      <c r="F2809">
        <v>4</v>
      </c>
      <c r="G2809" t="s">
        <v>29</v>
      </c>
      <c r="H2809" t="s">
        <v>20</v>
      </c>
      <c r="I2809">
        <v>17.3</v>
      </c>
      <c r="J2809" t="s">
        <v>27</v>
      </c>
      <c r="K2809">
        <v>8.4</v>
      </c>
      <c r="L2809">
        <v>3.27</v>
      </c>
      <c r="M2809" t="s">
        <v>46</v>
      </c>
      <c r="N2809">
        <v>2812.15</v>
      </c>
      <c r="O2809" s="5">
        <f>(ScoreCard!$E$3-laptop_prices3[[#This Row],[Price ($)]])/ScoreCard!$E$3*ScoreCard!$E$5</f>
        <v>3.6990279314722225</v>
      </c>
      <c r="P2809" s="5">
        <f>laptop_prices3[[#This Row],[RAM (GB)]]/ScoreCard!$F$3*ScoreCard!$F$5</f>
        <v>0.4375</v>
      </c>
      <c r="Q2809" s="5">
        <f>laptop_prices3[[#This Row],[Screen Size (inch)]]/ScoreCard!$G$3*ScoreCard!$G$5</f>
        <v>2</v>
      </c>
      <c r="R2809" s="5">
        <f>laptop_prices3[[#This Row],[Battery Life (hours)]]/ScoreCard!$H$3*ScoreCard!$H$5</f>
        <v>4.9000000000000004</v>
      </c>
      <c r="S2809" s="5">
        <f>ScoreCard!$I$3-laptop_prices3[[#This Row],[Weight (kg)]]/ScoreCard!$I$3*ScoreCard!$I$5</f>
        <v>1.6314285714285715</v>
      </c>
      <c r="T2809" s="6" cm="1">
        <f t="array" ref="T2809">_xlfn.IFS(laptop_prices3[[#This Row],[Storage]]="512GB SSD", 512, laptop_prices3[[#This Row],[Storage]] = "1TB SSD", 1000, laptop_prices3[[#This Row],[Storage]] = "2TB SSD", 2000, laptop_prices3[[#This Row],[Storage]]= "256GB SSD", 256, laptop_prices3[[#This Row],[Storage]] = "1TB HDD", 1000*0.7)</f>
        <v>256</v>
      </c>
      <c r="U2809" s="5">
        <f>laptop_prices3[[#This Row],[Storage Raw Value]]/ScoreCard!$J$3*ScoreCard!$J$5</f>
        <v>1.024</v>
      </c>
    </row>
    <row r="2810" spans="2:21" x14ac:dyDescent="0.2">
      <c r="B2810" s="4" cm="1">
        <f t="array" ref="B2810">SUM(laptop_prices3[[#This Row],[RAM Comp]:[Weight Comp]]+laptop_prices3[[#This Row],[Storage Comp]])</f>
        <v>19.061472887420862</v>
      </c>
      <c r="C2810">
        <v>2808</v>
      </c>
      <c r="D2810" t="s">
        <v>28</v>
      </c>
      <c r="E2810" t="s">
        <v>31</v>
      </c>
      <c r="F2810">
        <v>16</v>
      </c>
      <c r="G2810" t="s">
        <v>13</v>
      </c>
      <c r="H2810" t="s">
        <v>26</v>
      </c>
      <c r="I2810">
        <v>16</v>
      </c>
      <c r="J2810" t="s">
        <v>15</v>
      </c>
      <c r="K2810">
        <v>8.5</v>
      </c>
      <c r="L2810">
        <v>2.08</v>
      </c>
      <c r="M2810" t="s">
        <v>30</v>
      </c>
      <c r="N2810">
        <v>1423.7</v>
      </c>
      <c r="O2810" s="5">
        <f>(ScoreCard!$E$3-laptop_prices3[[#This Row],[Price ($)]])/ScoreCard!$E$3*ScoreCard!$E$5</f>
        <v>4.3413601927482537</v>
      </c>
      <c r="P2810" s="5">
        <f>laptop_prices3[[#This Row],[RAM (GB)]]/ScoreCard!$F$3*ScoreCard!$F$5</f>
        <v>1.75</v>
      </c>
      <c r="Q2810" s="5">
        <f>laptop_prices3[[#This Row],[Screen Size (inch)]]/ScoreCard!$G$3*ScoreCard!$G$5</f>
        <v>1.8497109826589595</v>
      </c>
      <c r="R2810" s="5">
        <f>laptop_prices3[[#This Row],[Battery Life (hours)]]/ScoreCard!$H$3*ScoreCard!$H$5</f>
        <v>4.9583333333333339</v>
      </c>
      <c r="S2810" s="5">
        <f>ScoreCard!$I$3-laptop_prices3[[#This Row],[Weight (kg)]]/ScoreCard!$I$3*ScoreCard!$I$5</f>
        <v>2.3114285714285714</v>
      </c>
      <c r="T2810" s="6" cm="1">
        <f t="array" ref="T2810">_xlfn.IFS(laptop_prices3[[#This Row],[Storage]]="512GB SSD", 512, laptop_prices3[[#This Row],[Storage]] = "1TB SSD", 1000, laptop_prices3[[#This Row],[Storage]] = "2TB SSD", 2000, laptop_prices3[[#This Row],[Storage]]= "256GB SSD", 256, laptop_prices3[[#This Row],[Storage]] = "1TB HDD", 1000*0.7)</f>
        <v>512</v>
      </c>
      <c r="U2810" s="5">
        <f>laptop_prices3[[#This Row],[Storage Raw Value]]/ScoreCard!$J$3*ScoreCard!$J$5</f>
        <v>2.048</v>
      </c>
    </row>
    <row r="2811" spans="2:21" x14ac:dyDescent="0.2">
      <c r="B2811" s="4" cm="1">
        <f t="array" ref="B2811">SUM(laptop_prices3[[#This Row],[RAM Comp]:[Weight Comp]]+laptop_prices3[[#This Row],[Storage Comp]])</f>
        <v>25.029047619047621</v>
      </c>
      <c r="C2811">
        <v>2809</v>
      </c>
      <c r="D2811" t="s">
        <v>34</v>
      </c>
      <c r="E2811" t="s">
        <v>12</v>
      </c>
      <c r="F2811">
        <v>8</v>
      </c>
      <c r="G2811" t="s">
        <v>19</v>
      </c>
      <c r="H2811" t="s">
        <v>40</v>
      </c>
      <c r="I2811">
        <v>17.3</v>
      </c>
      <c r="J2811" t="s">
        <v>27</v>
      </c>
      <c r="K2811">
        <v>7.9</v>
      </c>
      <c r="L2811">
        <v>3.42</v>
      </c>
      <c r="M2811" t="s">
        <v>22</v>
      </c>
      <c r="N2811">
        <v>1442.1</v>
      </c>
      <c r="O2811" s="5">
        <f>(ScoreCard!$E$3-laptop_prices3[[#This Row],[Price ($)]])/ScoreCard!$E$3*ScoreCard!$E$5</f>
        <v>4.3328478850616401</v>
      </c>
      <c r="P2811" s="5">
        <f>laptop_prices3[[#This Row],[RAM (GB)]]/ScoreCard!$F$3*ScoreCard!$F$5</f>
        <v>0.875</v>
      </c>
      <c r="Q2811" s="5">
        <f>laptop_prices3[[#This Row],[Screen Size (inch)]]/ScoreCard!$G$3*ScoreCard!$G$5</f>
        <v>2</v>
      </c>
      <c r="R2811" s="5">
        <f>laptop_prices3[[#This Row],[Battery Life (hours)]]/ScoreCard!$H$3*ScoreCard!$H$5</f>
        <v>4.6083333333333334</v>
      </c>
      <c r="S2811" s="5">
        <f>ScoreCard!$I$3-laptop_prices3[[#This Row],[Weight (kg)]]/ScoreCard!$I$3*ScoreCard!$I$5</f>
        <v>1.5457142857142858</v>
      </c>
      <c r="T2811" s="6" cm="1">
        <f t="array" ref="T2811">_xlfn.IFS(laptop_prices3[[#This Row],[Storage]]="512GB SSD", 512, laptop_prices3[[#This Row],[Storage]] = "1TB SSD", 1000, laptop_prices3[[#This Row],[Storage]] = "2TB SSD", 2000, laptop_prices3[[#This Row],[Storage]]= "256GB SSD", 256, laptop_prices3[[#This Row],[Storage]] = "1TB HDD", 1000*0.7)</f>
        <v>1000</v>
      </c>
      <c r="U2811" s="5">
        <f>laptop_prices3[[#This Row],[Storage Raw Value]]/ScoreCard!$J$3*ScoreCard!$J$5</f>
        <v>4</v>
      </c>
    </row>
    <row r="2812" spans="2:21" x14ac:dyDescent="0.2">
      <c r="B2812" s="4" cm="1">
        <f t="array" ref="B2812">SUM(laptop_prices3[[#This Row],[RAM Comp]:[Weight Comp]]+laptop_prices3[[#This Row],[Storage Comp]])</f>
        <v>39.718405587668599</v>
      </c>
      <c r="C2812">
        <v>2810</v>
      </c>
      <c r="D2812" t="s">
        <v>34</v>
      </c>
      <c r="E2812" t="s">
        <v>39</v>
      </c>
      <c r="F2812">
        <v>4</v>
      </c>
      <c r="G2812" t="s">
        <v>25</v>
      </c>
      <c r="H2812" t="s">
        <v>35</v>
      </c>
      <c r="I2812">
        <v>13.3</v>
      </c>
      <c r="J2812" t="s">
        <v>15</v>
      </c>
      <c r="K2812">
        <v>7</v>
      </c>
      <c r="L2812">
        <v>3.22</v>
      </c>
      <c r="M2812" t="s">
        <v>22</v>
      </c>
      <c r="N2812">
        <v>1087.76</v>
      </c>
      <c r="O2812" s="5">
        <f>(ScoreCard!$E$3-laptop_prices3[[#This Row],[Price ($)]])/ScoreCard!$E$3*ScoreCard!$E$5</f>
        <v>4.496774575587442</v>
      </c>
      <c r="P2812" s="5">
        <f>laptop_prices3[[#This Row],[RAM (GB)]]/ScoreCard!$F$3*ScoreCard!$F$5</f>
        <v>0.4375</v>
      </c>
      <c r="Q2812" s="5">
        <f>laptop_prices3[[#This Row],[Screen Size (inch)]]/ScoreCard!$G$3*ScoreCard!$G$5</f>
        <v>1.5375722543352601</v>
      </c>
      <c r="R2812" s="5">
        <f>laptop_prices3[[#This Row],[Battery Life (hours)]]/ScoreCard!$H$3*ScoreCard!$H$5</f>
        <v>4.0833333333333339</v>
      </c>
      <c r="S2812" s="5">
        <f>ScoreCard!$I$3-laptop_prices3[[#This Row],[Weight (kg)]]/ScoreCard!$I$3*ScoreCard!$I$5</f>
        <v>1.66</v>
      </c>
      <c r="T2812" s="6" cm="1">
        <f t="array" ref="T2812">_xlfn.IFS(laptop_prices3[[#This Row],[Storage]]="512GB SSD", 512, laptop_prices3[[#This Row],[Storage]] = "1TB SSD", 1000, laptop_prices3[[#This Row],[Storage]] = "2TB SSD", 2000, laptop_prices3[[#This Row],[Storage]]= "256GB SSD", 256, laptop_prices3[[#This Row],[Storage]] = "1TB HDD", 1000*0.7)</f>
        <v>2000</v>
      </c>
      <c r="U2812" s="5">
        <f>laptop_prices3[[#This Row],[Storage Raw Value]]/ScoreCard!$J$3*ScoreCard!$J$5</f>
        <v>8</v>
      </c>
    </row>
    <row r="2813" spans="2:21" x14ac:dyDescent="0.2">
      <c r="B2813" s="4" cm="1">
        <f t="array" ref="B2813">SUM(laptop_prices3[[#This Row],[RAM Comp]:[Weight Comp]]+laptop_prices3[[#This Row],[Storage Comp]])</f>
        <v>38.736071428571428</v>
      </c>
      <c r="C2813">
        <v>2811</v>
      </c>
      <c r="D2813" t="s">
        <v>36</v>
      </c>
      <c r="E2813" t="s">
        <v>18</v>
      </c>
      <c r="F2813">
        <v>4</v>
      </c>
      <c r="G2813" t="s">
        <v>25</v>
      </c>
      <c r="H2813" t="s">
        <v>26</v>
      </c>
      <c r="I2813">
        <v>17.3</v>
      </c>
      <c r="J2813" t="s">
        <v>27</v>
      </c>
      <c r="K2813">
        <v>4.2</v>
      </c>
      <c r="L2813">
        <v>2.89</v>
      </c>
      <c r="M2813" t="s">
        <v>46</v>
      </c>
      <c r="N2813">
        <v>2191.88</v>
      </c>
      <c r="O2813" s="5">
        <f>(ScoreCard!$E$3-laptop_prices3[[#This Row],[Price ($)]])/ScoreCard!$E$3*ScoreCard!$E$5</f>
        <v>3.9859805993404818</v>
      </c>
      <c r="P2813" s="5">
        <f>laptop_prices3[[#This Row],[RAM (GB)]]/ScoreCard!$F$3*ScoreCard!$F$5</f>
        <v>0.4375</v>
      </c>
      <c r="Q2813" s="5">
        <f>laptop_prices3[[#This Row],[Screen Size (inch)]]/ScoreCard!$G$3*ScoreCard!$G$5</f>
        <v>2</v>
      </c>
      <c r="R2813" s="5">
        <f>laptop_prices3[[#This Row],[Battery Life (hours)]]/ScoreCard!$H$3*ScoreCard!$H$5</f>
        <v>2.4500000000000002</v>
      </c>
      <c r="S2813" s="5">
        <f>ScoreCard!$I$3-laptop_prices3[[#This Row],[Weight (kg)]]/ScoreCard!$I$3*ScoreCard!$I$5</f>
        <v>1.8485714285714285</v>
      </c>
      <c r="T2813" s="6" cm="1">
        <f t="array" ref="T2813">_xlfn.IFS(laptop_prices3[[#This Row],[Storage]]="512GB SSD", 512, laptop_prices3[[#This Row],[Storage]] = "1TB SSD", 1000, laptop_prices3[[#This Row],[Storage]] = "2TB SSD", 2000, laptop_prices3[[#This Row],[Storage]]= "256GB SSD", 256, laptop_prices3[[#This Row],[Storage]] = "1TB HDD", 1000*0.7)</f>
        <v>2000</v>
      </c>
      <c r="U2813" s="5">
        <f>laptop_prices3[[#This Row],[Storage Raw Value]]/ScoreCard!$J$3*ScoreCard!$J$5</f>
        <v>8</v>
      </c>
    </row>
    <row r="2814" spans="2:21" x14ac:dyDescent="0.2">
      <c r="B2814" s="4" cm="1">
        <f t="array" ref="B2814">SUM(laptop_prices3[[#This Row],[RAM Comp]:[Weight Comp]]+laptop_prices3[[#This Row],[Storage Comp]])</f>
        <v>17.994306633636114</v>
      </c>
      <c r="C2814">
        <v>2812</v>
      </c>
      <c r="D2814" t="s">
        <v>17</v>
      </c>
      <c r="E2814" t="s">
        <v>37</v>
      </c>
      <c r="F2814">
        <v>32</v>
      </c>
      <c r="G2814" t="s">
        <v>13</v>
      </c>
      <c r="H2814" t="s">
        <v>40</v>
      </c>
      <c r="I2814">
        <v>14</v>
      </c>
      <c r="J2814" t="s">
        <v>27</v>
      </c>
      <c r="K2814">
        <v>4.4000000000000004</v>
      </c>
      <c r="L2814">
        <v>2.42</v>
      </c>
      <c r="M2814" t="s">
        <v>22</v>
      </c>
      <c r="N2814">
        <v>6154.23</v>
      </c>
      <c r="O2814" s="5">
        <f>(ScoreCard!$E$3-laptop_prices3[[#This Row],[Price ($)]])/ScoreCard!$E$3*ScoreCard!$E$5</f>
        <v>2.1528967753157882</v>
      </c>
      <c r="P2814" s="5">
        <f>laptop_prices3[[#This Row],[RAM (GB)]]/ScoreCard!$F$3*ScoreCard!$F$5</f>
        <v>3.5</v>
      </c>
      <c r="Q2814" s="5">
        <f>laptop_prices3[[#This Row],[Screen Size (inch)]]/ScoreCard!$G$3*ScoreCard!$G$5</f>
        <v>1.6184971098265895</v>
      </c>
      <c r="R2814" s="5">
        <f>laptop_prices3[[#This Row],[Battery Life (hours)]]/ScoreCard!$H$3*ScoreCard!$H$5</f>
        <v>2.5666666666666669</v>
      </c>
      <c r="S2814" s="5">
        <f>ScoreCard!$I$3-laptop_prices3[[#This Row],[Weight (kg)]]/ScoreCard!$I$3*ScoreCard!$I$5</f>
        <v>2.1171428571428574</v>
      </c>
      <c r="T2814" s="6" cm="1">
        <f t="array" ref="T2814">_xlfn.IFS(laptop_prices3[[#This Row],[Storage]]="512GB SSD", 512, laptop_prices3[[#This Row],[Storage]] = "1TB SSD", 1000, laptop_prices3[[#This Row],[Storage]] = "2TB SSD", 2000, laptop_prices3[[#This Row],[Storage]]= "256GB SSD", 256, laptop_prices3[[#This Row],[Storage]] = "1TB HDD", 1000*0.7)</f>
        <v>512</v>
      </c>
      <c r="U2814" s="5">
        <f>laptop_prices3[[#This Row],[Storage Raw Value]]/ScoreCard!$J$3*ScoreCard!$J$5</f>
        <v>2.048</v>
      </c>
    </row>
    <row r="2815" spans="2:21" x14ac:dyDescent="0.2">
      <c r="B2815" s="4" cm="1">
        <f t="array" ref="B2815">SUM(laptop_prices3[[#This Row],[RAM Comp]:[Weight Comp]]+laptop_prices3[[#This Row],[Storage Comp]])</f>
        <v>24.107925268373243</v>
      </c>
      <c r="C2815">
        <v>2813</v>
      </c>
      <c r="D2815" t="s">
        <v>34</v>
      </c>
      <c r="E2815" t="s">
        <v>18</v>
      </c>
      <c r="F2815">
        <v>4</v>
      </c>
      <c r="G2815" t="s">
        <v>19</v>
      </c>
      <c r="H2815" t="s">
        <v>44</v>
      </c>
      <c r="I2815">
        <v>16</v>
      </c>
      <c r="J2815" t="s">
        <v>21</v>
      </c>
      <c r="K2815">
        <v>6.3</v>
      </c>
      <c r="L2815">
        <v>2.37</v>
      </c>
      <c r="M2815" t="s">
        <v>46</v>
      </c>
      <c r="N2815">
        <v>581.26</v>
      </c>
      <c r="O2815" s="5">
        <f>(ScoreCard!$E$3-laptop_prices3[[#This Row],[Price ($)]])/ScoreCard!$E$3*ScoreCard!$E$5</f>
        <v>4.7310943496781981</v>
      </c>
      <c r="P2815" s="5">
        <f>laptop_prices3[[#This Row],[RAM (GB)]]/ScoreCard!$F$3*ScoreCard!$F$5</f>
        <v>0.4375</v>
      </c>
      <c r="Q2815" s="5">
        <f>laptop_prices3[[#This Row],[Screen Size (inch)]]/ScoreCard!$G$3*ScoreCard!$G$5</f>
        <v>1.8497109826589595</v>
      </c>
      <c r="R2815" s="5">
        <f>laptop_prices3[[#This Row],[Battery Life (hours)]]/ScoreCard!$H$3*ScoreCard!$H$5</f>
        <v>3.6750000000000003</v>
      </c>
      <c r="S2815" s="5">
        <f>ScoreCard!$I$3-laptop_prices3[[#This Row],[Weight (kg)]]/ScoreCard!$I$3*ScoreCard!$I$5</f>
        <v>2.1457142857142859</v>
      </c>
      <c r="T2815" s="6" cm="1">
        <f t="array" ref="T2815">_xlfn.IFS(laptop_prices3[[#This Row],[Storage]]="512GB SSD", 512, laptop_prices3[[#This Row],[Storage]] = "1TB SSD", 1000, laptop_prices3[[#This Row],[Storage]] = "2TB SSD", 2000, laptop_prices3[[#This Row],[Storage]]= "256GB SSD", 256, laptop_prices3[[#This Row],[Storage]] = "1TB HDD", 1000*0.7)</f>
        <v>1000</v>
      </c>
      <c r="U2815" s="5">
        <f>laptop_prices3[[#This Row],[Storage Raw Value]]/ScoreCard!$J$3*ScoreCard!$J$5</f>
        <v>4</v>
      </c>
    </row>
    <row r="2816" spans="2:21" x14ac:dyDescent="0.2">
      <c r="B2816" s="4" cm="1">
        <f t="array" ref="B2816">SUM(laptop_prices3[[#This Row],[RAM Comp]:[Weight Comp]]+laptop_prices3[[#This Row],[Storage Comp]])</f>
        <v>47.165611065235339</v>
      </c>
      <c r="C2816">
        <v>2814</v>
      </c>
      <c r="D2816" t="s">
        <v>23</v>
      </c>
      <c r="E2816" t="s">
        <v>37</v>
      </c>
      <c r="F2816">
        <v>64</v>
      </c>
      <c r="G2816" t="s">
        <v>25</v>
      </c>
      <c r="H2816" t="s">
        <v>35</v>
      </c>
      <c r="I2816">
        <v>15.6</v>
      </c>
      <c r="J2816" t="s">
        <v>21</v>
      </c>
      <c r="K2816">
        <v>8.1</v>
      </c>
      <c r="L2816">
        <v>3.26</v>
      </c>
      <c r="M2816" t="s">
        <v>16</v>
      </c>
      <c r="N2816">
        <v>3717.35</v>
      </c>
      <c r="O2816" s="5">
        <f>(ScoreCard!$E$3-laptop_prices3[[#This Row],[Price ($)]])/ScoreCard!$E$3*ScoreCard!$E$5</f>
        <v>3.2802594033242412</v>
      </c>
      <c r="P2816" s="5">
        <f>laptop_prices3[[#This Row],[RAM (GB)]]/ScoreCard!$F$3*ScoreCard!$F$5</f>
        <v>7</v>
      </c>
      <c r="Q2816" s="5">
        <f>laptop_prices3[[#This Row],[Screen Size (inch)]]/ScoreCard!$G$3*ScoreCard!$G$5</f>
        <v>1.8034682080924855</v>
      </c>
      <c r="R2816" s="5">
        <f>laptop_prices3[[#This Row],[Battery Life (hours)]]/ScoreCard!$H$3*ScoreCard!$H$5</f>
        <v>4.7249999999999996</v>
      </c>
      <c r="S2816" s="5">
        <f>ScoreCard!$I$3-laptop_prices3[[#This Row],[Weight (kg)]]/ScoreCard!$I$3*ScoreCard!$I$5</f>
        <v>1.6371428571428572</v>
      </c>
      <c r="T2816" s="6" cm="1">
        <f t="array" ref="T2816">_xlfn.IFS(laptop_prices3[[#This Row],[Storage]]="512GB SSD", 512, laptop_prices3[[#This Row],[Storage]] = "1TB SSD", 1000, laptop_prices3[[#This Row],[Storage]] = "2TB SSD", 2000, laptop_prices3[[#This Row],[Storage]]= "256GB SSD", 256, laptop_prices3[[#This Row],[Storage]] = "1TB HDD", 1000*0.7)</f>
        <v>2000</v>
      </c>
      <c r="U2816" s="5">
        <f>laptop_prices3[[#This Row],[Storage Raw Value]]/ScoreCard!$J$3*ScoreCard!$J$5</f>
        <v>8</v>
      </c>
    </row>
    <row r="2817" spans="2:21" x14ac:dyDescent="0.2">
      <c r="B2817" s="4" cm="1">
        <f t="array" ref="B2817">SUM(laptop_prices3[[#This Row],[RAM Comp]:[Weight Comp]]+laptop_prices3[[#This Row],[Storage Comp]])</f>
        <v>17.390973300302779</v>
      </c>
      <c r="C2817">
        <v>2815</v>
      </c>
      <c r="D2817" t="s">
        <v>17</v>
      </c>
      <c r="E2817" t="s">
        <v>39</v>
      </c>
      <c r="F2817">
        <v>16</v>
      </c>
      <c r="G2817" t="s">
        <v>13</v>
      </c>
      <c r="H2817" t="s">
        <v>35</v>
      </c>
      <c r="I2817">
        <v>14</v>
      </c>
      <c r="J2817" t="s">
        <v>43</v>
      </c>
      <c r="K2817">
        <v>5.2</v>
      </c>
      <c r="L2817">
        <v>1.23</v>
      </c>
      <c r="M2817" t="s">
        <v>30</v>
      </c>
      <c r="N2817">
        <v>1542.89</v>
      </c>
      <c r="O2817" s="5">
        <f>(ScoreCard!$E$3-laptop_prices3[[#This Row],[Price ($)]])/ScoreCard!$E$3*ScoreCard!$E$5</f>
        <v>4.2862198692065423</v>
      </c>
      <c r="P2817" s="5">
        <f>laptop_prices3[[#This Row],[RAM (GB)]]/ScoreCard!$F$3*ScoreCard!$F$5</f>
        <v>1.75</v>
      </c>
      <c r="Q2817" s="5">
        <f>laptop_prices3[[#This Row],[Screen Size (inch)]]/ScoreCard!$G$3*ScoreCard!$G$5</f>
        <v>1.6184971098265895</v>
      </c>
      <c r="R2817" s="5">
        <f>laptop_prices3[[#This Row],[Battery Life (hours)]]/ScoreCard!$H$3*ScoreCard!$H$5</f>
        <v>3.0333333333333332</v>
      </c>
      <c r="S2817" s="5">
        <f>ScoreCard!$I$3-laptop_prices3[[#This Row],[Weight (kg)]]/ScoreCard!$I$3*ScoreCard!$I$5</f>
        <v>2.7971428571428572</v>
      </c>
      <c r="T2817" s="6" cm="1">
        <f t="array" ref="T2817">_xlfn.IFS(laptop_prices3[[#This Row],[Storage]]="512GB SSD", 512, laptop_prices3[[#This Row],[Storage]] = "1TB SSD", 1000, laptop_prices3[[#This Row],[Storage]] = "2TB SSD", 2000, laptop_prices3[[#This Row],[Storage]]= "256GB SSD", 256, laptop_prices3[[#This Row],[Storage]] = "1TB HDD", 1000*0.7)</f>
        <v>512</v>
      </c>
      <c r="U2817" s="5">
        <f>laptop_prices3[[#This Row],[Storage Raw Value]]/ScoreCard!$J$3*ScoreCard!$J$5</f>
        <v>2.048</v>
      </c>
    </row>
    <row r="2818" spans="2:21" x14ac:dyDescent="0.2">
      <c r="B2818" s="4" cm="1">
        <f t="array" ref="B2818">SUM(laptop_prices3[[#This Row],[RAM Comp]:[Weight Comp]]+laptop_prices3[[#This Row],[Storage Comp]])</f>
        <v>42.875714285714281</v>
      </c>
      <c r="C2818">
        <v>2816</v>
      </c>
      <c r="D2818" t="s">
        <v>28</v>
      </c>
      <c r="E2818" t="s">
        <v>37</v>
      </c>
      <c r="F2818">
        <v>16</v>
      </c>
      <c r="G2818" t="s">
        <v>25</v>
      </c>
      <c r="H2818" t="s">
        <v>32</v>
      </c>
      <c r="I2818">
        <v>17.3</v>
      </c>
      <c r="J2818" t="s">
        <v>27</v>
      </c>
      <c r="K2818">
        <v>8.4</v>
      </c>
      <c r="L2818">
        <v>2.23</v>
      </c>
      <c r="M2818" t="s">
        <v>46</v>
      </c>
      <c r="N2818">
        <v>3538.55</v>
      </c>
      <c r="O2818" s="5">
        <f>(ScoreCard!$E$3-laptop_prices3[[#This Row],[Price ($)]])/ScoreCard!$E$3*ScoreCard!$E$5</f>
        <v>3.3629768280180756</v>
      </c>
      <c r="P2818" s="5">
        <f>laptop_prices3[[#This Row],[RAM (GB)]]/ScoreCard!$F$3*ScoreCard!$F$5</f>
        <v>1.75</v>
      </c>
      <c r="Q2818" s="5">
        <f>laptop_prices3[[#This Row],[Screen Size (inch)]]/ScoreCard!$G$3*ScoreCard!$G$5</f>
        <v>2</v>
      </c>
      <c r="R2818" s="5">
        <f>laptop_prices3[[#This Row],[Battery Life (hours)]]/ScoreCard!$H$3*ScoreCard!$H$5</f>
        <v>4.9000000000000004</v>
      </c>
      <c r="S2818" s="5">
        <f>ScoreCard!$I$3-laptop_prices3[[#This Row],[Weight (kg)]]/ScoreCard!$I$3*ScoreCard!$I$5</f>
        <v>2.225714285714286</v>
      </c>
      <c r="T2818" s="6" cm="1">
        <f t="array" ref="T2818">_xlfn.IFS(laptop_prices3[[#This Row],[Storage]]="512GB SSD", 512, laptop_prices3[[#This Row],[Storage]] = "1TB SSD", 1000, laptop_prices3[[#This Row],[Storage]] = "2TB SSD", 2000, laptop_prices3[[#This Row],[Storage]]= "256GB SSD", 256, laptop_prices3[[#This Row],[Storage]] = "1TB HDD", 1000*0.7)</f>
        <v>2000</v>
      </c>
      <c r="U2818" s="5">
        <f>laptop_prices3[[#This Row],[Storage Raw Value]]/ScoreCard!$J$3*ScoreCard!$J$5</f>
        <v>8</v>
      </c>
    </row>
    <row r="2819" spans="2:21" x14ac:dyDescent="0.2">
      <c r="B2819" s="4" cm="1">
        <f t="array" ref="B2819">SUM(laptop_prices3[[#This Row],[RAM Comp]:[Weight Comp]]+laptop_prices3[[#This Row],[Storage Comp]])</f>
        <v>48.939472887420862</v>
      </c>
      <c r="C2819">
        <v>2817</v>
      </c>
      <c r="D2819" t="s">
        <v>11</v>
      </c>
      <c r="E2819" t="s">
        <v>12</v>
      </c>
      <c r="F2819">
        <v>64</v>
      </c>
      <c r="G2819" t="s">
        <v>25</v>
      </c>
      <c r="H2819" t="s">
        <v>35</v>
      </c>
      <c r="I2819">
        <v>16</v>
      </c>
      <c r="J2819" t="s">
        <v>15</v>
      </c>
      <c r="K2819">
        <v>9.6999999999999993</v>
      </c>
      <c r="L2819">
        <v>1.87</v>
      </c>
      <c r="M2819" t="s">
        <v>30</v>
      </c>
      <c r="N2819">
        <v>3925.43</v>
      </c>
      <c r="O2819" s="5">
        <f>(ScoreCard!$E$3-laptop_prices3[[#This Row],[Price ($)]])/ScoreCard!$E$3*ScoreCard!$E$5</f>
        <v>3.1839963063986643</v>
      </c>
      <c r="P2819" s="5">
        <f>laptop_prices3[[#This Row],[RAM (GB)]]/ScoreCard!$F$3*ScoreCard!$F$5</f>
        <v>7</v>
      </c>
      <c r="Q2819" s="5">
        <f>laptop_prices3[[#This Row],[Screen Size (inch)]]/ScoreCard!$G$3*ScoreCard!$G$5</f>
        <v>1.8497109826589595</v>
      </c>
      <c r="R2819" s="5">
        <f>laptop_prices3[[#This Row],[Battery Life (hours)]]/ScoreCard!$H$3*ScoreCard!$H$5</f>
        <v>5.6583333333333323</v>
      </c>
      <c r="S2819" s="5">
        <f>ScoreCard!$I$3-laptop_prices3[[#This Row],[Weight (kg)]]/ScoreCard!$I$3*ScoreCard!$I$5</f>
        <v>2.4314285714285715</v>
      </c>
      <c r="T2819" s="6" cm="1">
        <f t="array" ref="T2819">_xlfn.IFS(laptop_prices3[[#This Row],[Storage]]="512GB SSD", 512, laptop_prices3[[#This Row],[Storage]] = "1TB SSD", 1000, laptop_prices3[[#This Row],[Storage]] = "2TB SSD", 2000, laptop_prices3[[#This Row],[Storage]]= "256GB SSD", 256, laptop_prices3[[#This Row],[Storage]] = "1TB HDD", 1000*0.7)</f>
        <v>2000</v>
      </c>
      <c r="U2819" s="5">
        <f>laptop_prices3[[#This Row],[Storage Raw Value]]/ScoreCard!$J$3*ScoreCard!$J$5</f>
        <v>8</v>
      </c>
    </row>
    <row r="2820" spans="2:21" x14ac:dyDescent="0.2">
      <c r="B2820" s="4" cm="1">
        <f t="array" ref="B2820">SUM(laptop_prices3[[#This Row],[RAM Comp]:[Weight Comp]]+laptop_prices3[[#This Row],[Storage Comp]])</f>
        <v>25.946615744563722</v>
      </c>
      <c r="C2820">
        <v>2818</v>
      </c>
      <c r="D2820" t="s">
        <v>45</v>
      </c>
      <c r="E2820" t="s">
        <v>39</v>
      </c>
      <c r="F2820">
        <v>16</v>
      </c>
      <c r="G2820" t="s">
        <v>19</v>
      </c>
      <c r="H2820" t="s">
        <v>32</v>
      </c>
      <c r="I2820">
        <v>16</v>
      </c>
      <c r="J2820" t="s">
        <v>21</v>
      </c>
      <c r="K2820">
        <v>7.3</v>
      </c>
      <c r="L2820">
        <v>2.4700000000000002</v>
      </c>
      <c r="M2820" t="s">
        <v>46</v>
      </c>
      <c r="N2820">
        <v>1113.72</v>
      </c>
      <c r="O2820" s="5">
        <f>(ScoreCard!$E$3-laptop_prices3[[#This Row],[Price ($)]])/ScoreCard!$E$3*ScoreCard!$E$5</f>
        <v>4.4847648197426331</v>
      </c>
      <c r="P2820" s="5">
        <f>laptop_prices3[[#This Row],[RAM (GB)]]/ScoreCard!$F$3*ScoreCard!$F$5</f>
        <v>1.75</v>
      </c>
      <c r="Q2820" s="5">
        <f>laptop_prices3[[#This Row],[Screen Size (inch)]]/ScoreCard!$G$3*ScoreCard!$G$5</f>
        <v>1.8497109826589595</v>
      </c>
      <c r="R2820" s="5">
        <f>laptop_prices3[[#This Row],[Battery Life (hours)]]/ScoreCard!$H$3*ScoreCard!$H$5</f>
        <v>4.2583333333333329</v>
      </c>
      <c r="S2820" s="5">
        <f>ScoreCard!$I$3-laptop_prices3[[#This Row],[Weight (kg)]]/ScoreCard!$I$3*ScoreCard!$I$5</f>
        <v>2.0885714285714285</v>
      </c>
      <c r="T2820" s="6" cm="1">
        <f t="array" ref="T2820">_xlfn.IFS(laptop_prices3[[#This Row],[Storage]]="512GB SSD", 512, laptop_prices3[[#This Row],[Storage]] = "1TB SSD", 1000, laptop_prices3[[#This Row],[Storage]] = "2TB SSD", 2000, laptop_prices3[[#This Row],[Storage]]= "256GB SSD", 256, laptop_prices3[[#This Row],[Storage]] = "1TB HDD", 1000*0.7)</f>
        <v>1000</v>
      </c>
      <c r="U2820" s="5">
        <f>laptop_prices3[[#This Row],[Storage Raw Value]]/ScoreCard!$J$3*ScoreCard!$J$5</f>
        <v>4</v>
      </c>
    </row>
    <row r="2821" spans="2:21" x14ac:dyDescent="0.2">
      <c r="B2821" s="4" cm="1">
        <f t="array" ref="B2821">SUM(laptop_prices3[[#This Row],[RAM Comp]:[Weight Comp]]+laptop_prices3[[#This Row],[Storage Comp]])</f>
        <v>41.171143682906688</v>
      </c>
      <c r="C2821">
        <v>2819</v>
      </c>
      <c r="D2821" t="s">
        <v>28</v>
      </c>
      <c r="E2821" t="s">
        <v>48</v>
      </c>
      <c r="F2821">
        <v>8</v>
      </c>
      <c r="G2821" t="s">
        <v>25</v>
      </c>
      <c r="H2821" t="s">
        <v>40</v>
      </c>
      <c r="I2821">
        <v>13.3</v>
      </c>
      <c r="J2821" t="s">
        <v>21</v>
      </c>
      <c r="K2821">
        <v>7.8</v>
      </c>
      <c r="L2821">
        <v>2.2599999999999998</v>
      </c>
      <c r="M2821" t="s">
        <v>46</v>
      </c>
      <c r="N2821">
        <v>1040.53</v>
      </c>
      <c r="O2821" s="5">
        <f>(ScoreCard!$E$3-laptop_prices3[[#This Row],[Price ($)]])/ScoreCard!$E$3*ScoreCard!$E$5</f>
        <v>4.5186243740678096</v>
      </c>
      <c r="P2821" s="5">
        <f>laptop_prices3[[#This Row],[RAM (GB)]]/ScoreCard!$F$3*ScoreCard!$F$5</f>
        <v>0.875</v>
      </c>
      <c r="Q2821" s="5">
        <f>laptop_prices3[[#This Row],[Screen Size (inch)]]/ScoreCard!$G$3*ScoreCard!$G$5</f>
        <v>1.5375722543352601</v>
      </c>
      <c r="R2821" s="5">
        <f>laptop_prices3[[#This Row],[Battery Life (hours)]]/ScoreCard!$H$3*ScoreCard!$H$5</f>
        <v>4.55</v>
      </c>
      <c r="S2821" s="5">
        <f>ScoreCard!$I$3-laptop_prices3[[#This Row],[Weight (kg)]]/ScoreCard!$I$3*ScoreCard!$I$5</f>
        <v>2.2085714285714286</v>
      </c>
      <c r="T2821" s="6" cm="1">
        <f t="array" ref="T2821">_xlfn.IFS(laptop_prices3[[#This Row],[Storage]]="512GB SSD", 512, laptop_prices3[[#This Row],[Storage]] = "1TB SSD", 1000, laptop_prices3[[#This Row],[Storage]] = "2TB SSD", 2000, laptop_prices3[[#This Row],[Storage]]= "256GB SSD", 256, laptop_prices3[[#This Row],[Storage]] = "1TB HDD", 1000*0.7)</f>
        <v>2000</v>
      </c>
      <c r="U2821" s="5">
        <f>laptop_prices3[[#This Row],[Storage Raw Value]]/ScoreCard!$J$3*ScoreCard!$J$5</f>
        <v>8</v>
      </c>
    </row>
    <row r="2822" spans="2:21" x14ac:dyDescent="0.2">
      <c r="B2822" s="4" cm="1">
        <f t="array" ref="B2822">SUM(laptop_prices3[[#This Row],[RAM Comp]:[Weight Comp]]+laptop_prices3[[#This Row],[Storage Comp]])</f>
        <v>41.625401871731356</v>
      </c>
      <c r="C2822">
        <v>2820</v>
      </c>
      <c r="D2822" t="s">
        <v>33</v>
      </c>
      <c r="E2822" t="s">
        <v>41</v>
      </c>
      <c r="F2822">
        <v>32</v>
      </c>
      <c r="G2822" t="s">
        <v>25</v>
      </c>
      <c r="H2822" t="s">
        <v>32</v>
      </c>
      <c r="I2822">
        <v>14</v>
      </c>
      <c r="J2822" t="s">
        <v>27</v>
      </c>
      <c r="K2822">
        <v>4.9000000000000004</v>
      </c>
      <c r="L2822">
        <v>3.24</v>
      </c>
      <c r="M2822" t="s">
        <v>46</v>
      </c>
      <c r="N2822">
        <v>4441.1099999999997</v>
      </c>
      <c r="O2822" s="5">
        <f>(ScoreCard!$E$3-laptop_prices3[[#This Row],[Price ($)]])/ScoreCard!$E$3*ScoreCard!$E$5</f>
        <v>2.9454296309729564</v>
      </c>
      <c r="P2822" s="5">
        <f>laptop_prices3[[#This Row],[RAM (GB)]]/ScoreCard!$F$3*ScoreCard!$F$5</f>
        <v>3.5</v>
      </c>
      <c r="Q2822" s="5">
        <f>laptop_prices3[[#This Row],[Screen Size (inch)]]/ScoreCard!$G$3*ScoreCard!$G$5</f>
        <v>1.6184971098265895</v>
      </c>
      <c r="R2822" s="5">
        <f>laptop_prices3[[#This Row],[Battery Life (hours)]]/ScoreCard!$H$3*ScoreCard!$H$5</f>
        <v>2.8583333333333338</v>
      </c>
      <c r="S2822" s="5">
        <f>ScoreCard!$I$3-laptop_prices3[[#This Row],[Weight (kg)]]/ScoreCard!$I$3*ScoreCard!$I$5</f>
        <v>1.6485714285714284</v>
      </c>
      <c r="T2822" s="6" cm="1">
        <f t="array" ref="T2822">_xlfn.IFS(laptop_prices3[[#This Row],[Storage]]="512GB SSD", 512, laptop_prices3[[#This Row],[Storage]] = "1TB SSD", 1000, laptop_prices3[[#This Row],[Storage]] = "2TB SSD", 2000, laptop_prices3[[#This Row],[Storage]]= "256GB SSD", 256, laptop_prices3[[#This Row],[Storage]] = "1TB HDD", 1000*0.7)</f>
        <v>2000</v>
      </c>
      <c r="U2822" s="5">
        <f>laptop_prices3[[#This Row],[Storage Raw Value]]/ScoreCard!$J$3*ScoreCard!$J$5</f>
        <v>8</v>
      </c>
    </row>
    <row r="2823" spans="2:21" x14ac:dyDescent="0.2">
      <c r="B2823" s="4" cm="1">
        <f t="array" ref="B2823">SUM(laptop_prices3[[#This Row],[RAM Comp]:[Weight Comp]]+laptop_prices3[[#This Row],[Storage Comp]])</f>
        <v>23.881258601706577</v>
      </c>
      <c r="C2823">
        <v>2821</v>
      </c>
      <c r="D2823" t="s">
        <v>33</v>
      </c>
      <c r="E2823" t="s">
        <v>24</v>
      </c>
      <c r="F2823">
        <v>4</v>
      </c>
      <c r="G2823" t="s">
        <v>19</v>
      </c>
      <c r="H2823" t="s">
        <v>35</v>
      </c>
      <c r="I2823">
        <v>16</v>
      </c>
      <c r="J2823" t="s">
        <v>21</v>
      </c>
      <c r="K2823">
        <v>5.5</v>
      </c>
      <c r="L2823">
        <v>1.95</v>
      </c>
      <c r="M2823" t="s">
        <v>30</v>
      </c>
      <c r="N2823">
        <v>922.31</v>
      </c>
      <c r="O2823" s="5">
        <f>(ScoreCard!$E$3-laptop_prices3[[#This Row],[Price ($)]])/ScoreCard!$E$3*ScoreCard!$E$5</f>
        <v>4.5733159509543038</v>
      </c>
      <c r="P2823" s="5">
        <f>laptop_prices3[[#This Row],[RAM (GB)]]/ScoreCard!$F$3*ScoreCard!$F$5</f>
        <v>0.4375</v>
      </c>
      <c r="Q2823" s="5">
        <f>laptop_prices3[[#This Row],[Screen Size (inch)]]/ScoreCard!$G$3*ScoreCard!$G$5</f>
        <v>1.8497109826589595</v>
      </c>
      <c r="R2823" s="5">
        <f>laptop_prices3[[#This Row],[Battery Life (hours)]]/ScoreCard!$H$3*ScoreCard!$H$5</f>
        <v>3.208333333333333</v>
      </c>
      <c r="S2823" s="5">
        <f>ScoreCard!$I$3-laptop_prices3[[#This Row],[Weight (kg)]]/ScoreCard!$I$3*ScoreCard!$I$5</f>
        <v>2.3857142857142857</v>
      </c>
      <c r="T2823" s="6" cm="1">
        <f t="array" ref="T2823">_xlfn.IFS(laptop_prices3[[#This Row],[Storage]]="512GB SSD", 512, laptop_prices3[[#This Row],[Storage]] = "1TB SSD", 1000, laptop_prices3[[#This Row],[Storage]] = "2TB SSD", 2000, laptop_prices3[[#This Row],[Storage]]= "256GB SSD", 256, laptop_prices3[[#This Row],[Storage]] = "1TB HDD", 1000*0.7)</f>
        <v>1000</v>
      </c>
      <c r="U2823" s="5">
        <f>laptop_prices3[[#This Row],[Storage Raw Value]]/ScoreCard!$J$3*ScoreCard!$J$5</f>
        <v>4</v>
      </c>
    </row>
    <row r="2824" spans="2:21" x14ac:dyDescent="0.2">
      <c r="B2824" s="4" cm="1">
        <f t="array" ref="B2824">SUM(laptop_prices3[[#This Row],[RAM Comp]:[Weight Comp]]+laptop_prices3[[#This Row],[Storage Comp]])</f>
        <v>20.965715111478119</v>
      </c>
      <c r="C2824">
        <v>2822</v>
      </c>
      <c r="D2824" t="s">
        <v>28</v>
      </c>
      <c r="E2824" t="s">
        <v>37</v>
      </c>
      <c r="F2824">
        <v>64</v>
      </c>
      <c r="G2824" t="s">
        <v>29</v>
      </c>
      <c r="H2824" t="s">
        <v>14</v>
      </c>
      <c r="I2824">
        <v>13.3</v>
      </c>
      <c r="J2824" t="s">
        <v>43</v>
      </c>
      <c r="K2824">
        <v>9.9</v>
      </c>
      <c r="L2824">
        <v>1.65</v>
      </c>
      <c r="M2824" t="s">
        <v>22</v>
      </c>
      <c r="N2824">
        <v>4085.06</v>
      </c>
      <c r="O2824" s="5">
        <f>(ScoreCard!$E$3-laptop_prices3[[#This Row],[Price ($)]])/ScoreCard!$E$3*ScoreCard!$E$5</f>
        <v>3.110147410963112</v>
      </c>
      <c r="P2824" s="5">
        <f>laptop_prices3[[#This Row],[RAM (GB)]]/ScoreCard!$F$3*ScoreCard!$F$5</f>
        <v>7</v>
      </c>
      <c r="Q2824" s="5">
        <f>laptop_prices3[[#This Row],[Screen Size (inch)]]/ScoreCard!$G$3*ScoreCard!$G$5</f>
        <v>1.5375722543352601</v>
      </c>
      <c r="R2824" s="5">
        <f>laptop_prices3[[#This Row],[Battery Life (hours)]]/ScoreCard!$H$3*ScoreCard!$H$5</f>
        <v>5.7750000000000004</v>
      </c>
      <c r="S2824" s="5">
        <f>ScoreCard!$I$3-laptop_prices3[[#This Row],[Weight (kg)]]/ScoreCard!$I$3*ScoreCard!$I$5</f>
        <v>2.5571428571428569</v>
      </c>
      <c r="T2824" s="6" cm="1">
        <f t="array" ref="T2824">_xlfn.IFS(laptop_prices3[[#This Row],[Storage]]="512GB SSD", 512, laptop_prices3[[#This Row],[Storage]] = "1TB SSD", 1000, laptop_prices3[[#This Row],[Storage]] = "2TB SSD", 2000, laptop_prices3[[#This Row],[Storage]]= "256GB SSD", 256, laptop_prices3[[#This Row],[Storage]] = "1TB HDD", 1000*0.7)</f>
        <v>256</v>
      </c>
      <c r="U2824" s="5">
        <f>laptop_prices3[[#This Row],[Storage Raw Value]]/ScoreCard!$J$3*ScoreCard!$J$5</f>
        <v>1.024</v>
      </c>
    </row>
    <row r="2825" spans="2:21" x14ac:dyDescent="0.2">
      <c r="B2825" s="4" cm="1">
        <f t="array" ref="B2825">SUM(laptop_prices3[[#This Row],[RAM Comp]:[Weight Comp]]+laptop_prices3[[#This Row],[Storage Comp]])</f>
        <v>16.853682493806772</v>
      </c>
      <c r="C2825">
        <v>2823</v>
      </c>
      <c r="D2825" t="s">
        <v>23</v>
      </c>
      <c r="E2825" t="s">
        <v>18</v>
      </c>
      <c r="F2825">
        <v>4</v>
      </c>
      <c r="G2825" t="s">
        <v>13</v>
      </c>
      <c r="H2825" t="s">
        <v>40</v>
      </c>
      <c r="I2825">
        <v>15.6</v>
      </c>
      <c r="J2825" t="s">
        <v>15</v>
      </c>
      <c r="K2825">
        <v>6.3</v>
      </c>
      <c r="L2825">
        <v>1.32</v>
      </c>
      <c r="M2825" t="s">
        <v>46</v>
      </c>
      <c r="N2825">
        <v>1456.75</v>
      </c>
      <c r="O2825" s="5">
        <f>(ScoreCard!$E$3-laptop_prices3[[#This Row],[Price ($)]])/ScoreCard!$E$3*ScoreCard!$E$5</f>
        <v>4.3260704226915916</v>
      </c>
      <c r="P2825" s="5">
        <f>laptop_prices3[[#This Row],[RAM (GB)]]/ScoreCard!$F$3*ScoreCard!$F$5</f>
        <v>0.4375</v>
      </c>
      <c r="Q2825" s="5">
        <f>laptop_prices3[[#This Row],[Screen Size (inch)]]/ScoreCard!$G$3*ScoreCard!$G$5</f>
        <v>1.8034682080924855</v>
      </c>
      <c r="R2825" s="5">
        <f>laptop_prices3[[#This Row],[Battery Life (hours)]]/ScoreCard!$H$3*ScoreCard!$H$5</f>
        <v>3.6750000000000003</v>
      </c>
      <c r="S2825" s="5">
        <f>ScoreCard!$I$3-laptop_prices3[[#This Row],[Weight (kg)]]/ScoreCard!$I$3*ScoreCard!$I$5</f>
        <v>2.7457142857142856</v>
      </c>
      <c r="T2825" s="6" cm="1">
        <f t="array" ref="T2825">_xlfn.IFS(laptop_prices3[[#This Row],[Storage]]="512GB SSD", 512, laptop_prices3[[#This Row],[Storage]] = "1TB SSD", 1000, laptop_prices3[[#This Row],[Storage]] = "2TB SSD", 2000, laptop_prices3[[#This Row],[Storage]]= "256GB SSD", 256, laptop_prices3[[#This Row],[Storage]] = "1TB HDD", 1000*0.7)</f>
        <v>512</v>
      </c>
      <c r="U2825" s="5">
        <f>laptop_prices3[[#This Row],[Storage Raw Value]]/ScoreCard!$J$3*ScoreCard!$J$5</f>
        <v>2.048</v>
      </c>
    </row>
    <row r="2826" spans="2:21" x14ac:dyDescent="0.2">
      <c r="B2826" s="4" cm="1">
        <f t="array" ref="B2826">SUM(laptop_prices3[[#This Row],[RAM Comp]:[Weight Comp]]+laptop_prices3[[#This Row],[Storage Comp]])</f>
        <v>28.156830443159922</v>
      </c>
      <c r="C2826">
        <v>2824</v>
      </c>
      <c r="D2826" t="s">
        <v>33</v>
      </c>
      <c r="E2826" t="s">
        <v>39</v>
      </c>
      <c r="F2826">
        <v>8</v>
      </c>
      <c r="G2826" t="s">
        <v>19</v>
      </c>
      <c r="H2826" t="s">
        <v>32</v>
      </c>
      <c r="I2826">
        <v>14</v>
      </c>
      <c r="J2826" t="s">
        <v>43</v>
      </c>
      <c r="K2826">
        <v>11.8</v>
      </c>
      <c r="L2826">
        <v>1.26</v>
      </c>
      <c r="M2826" t="s">
        <v>46</v>
      </c>
      <c r="N2826">
        <v>916.53</v>
      </c>
      <c r="O2826" s="5">
        <f>(ScoreCard!$E$3-laptop_prices3[[#This Row],[Price ($)]])/ScoreCard!$E$3*ScoreCard!$E$5</f>
        <v>4.5759899258689032</v>
      </c>
      <c r="P2826" s="5">
        <f>laptop_prices3[[#This Row],[RAM (GB)]]/ScoreCard!$F$3*ScoreCard!$F$5</f>
        <v>0.875</v>
      </c>
      <c r="Q2826" s="5">
        <f>laptop_prices3[[#This Row],[Screen Size (inch)]]/ScoreCard!$G$3*ScoreCard!$G$5</f>
        <v>1.6184971098265895</v>
      </c>
      <c r="R2826" s="5">
        <f>laptop_prices3[[#This Row],[Battery Life (hours)]]/ScoreCard!$H$3*ScoreCard!$H$5</f>
        <v>6.8833333333333337</v>
      </c>
      <c r="S2826" s="5">
        <f>ScoreCard!$I$3-laptop_prices3[[#This Row],[Weight (kg)]]/ScoreCard!$I$3*ScoreCard!$I$5</f>
        <v>2.7800000000000002</v>
      </c>
      <c r="T2826" s="6" cm="1">
        <f t="array" ref="T2826">_xlfn.IFS(laptop_prices3[[#This Row],[Storage]]="512GB SSD", 512, laptop_prices3[[#This Row],[Storage]] = "1TB SSD", 1000, laptop_prices3[[#This Row],[Storage]] = "2TB SSD", 2000, laptop_prices3[[#This Row],[Storage]]= "256GB SSD", 256, laptop_prices3[[#This Row],[Storage]] = "1TB HDD", 1000*0.7)</f>
        <v>1000</v>
      </c>
      <c r="U2826" s="5">
        <f>laptop_prices3[[#This Row],[Storage Raw Value]]/ScoreCard!$J$3*ScoreCard!$J$5</f>
        <v>4</v>
      </c>
    </row>
    <row r="2827" spans="2:21" x14ac:dyDescent="0.2">
      <c r="B2827" s="4" cm="1">
        <f t="array" ref="B2827">SUM(laptop_prices3[[#This Row],[RAM Comp]:[Weight Comp]]+laptop_prices3[[#This Row],[Storage Comp]])</f>
        <v>19.296377649325628</v>
      </c>
      <c r="C2827">
        <v>2825</v>
      </c>
      <c r="D2827" t="s">
        <v>11</v>
      </c>
      <c r="E2827" t="s">
        <v>41</v>
      </c>
      <c r="F2827">
        <v>16</v>
      </c>
      <c r="G2827" t="s">
        <v>42</v>
      </c>
      <c r="H2827" t="s">
        <v>20</v>
      </c>
      <c r="I2827">
        <v>16</v>
      </c>
      <c r="J2827" t="s">
        <v>21</v>
      </c>
      <c r="K2827">
        <v>5</v>
      </c>
      <c r="L2827">
        <v>3.36</v>
      </c>
      <c r="M2827" t="s">
        <v>46</v>
      </c>
      <c r="N2827">
        <v>2295.21</v>
      </c>
      <c r="O2827" s="5">
        <f>(ScoreCard!$E$3-laptop_prices3[[#This Row],[Price ($)]])/ScoreCard!$E$3*ScoreCard!$E$5</f>
        <v>3.9381775149242952</v>
      </c>
      <c r="P2827" s="5">
        <f>laptop_prices3[[#This Row],[RAM (GB)]]/ScoreCard!$F$3*ScoreCard!$F$5</f>
        <v>1.75</v>
      </c>
      <c r="Q2827" s="5">
        <f>laptop_prices3[[#This Row],[Screen Size (inch)]]/ScoreCard!$G$3*ScoreCard!$G$5</f>
        <v>1.8497109826589595</v>
      </c>
      <c r="R2827" s="5">
        <f>laptop_prices3[[#This Row],[Battery Life (hours)]]/ScoreCard!$H$3*ScoreCard!$H$5</f>
        <v>2.916666666666667</v>
      </c>
      <c r="S2827" s="5">
        <f>ScoreCard!$I$3-laptop_prices3[[#This Row],[Weight (kg)]]/ScoreCard!$I$3*ScoreCard!$I$5</f>
        <v>1.58</v>
      </c>
      <c r="T2827" s="6" cm="1">
        <f t="array" ref="T2827">_xlfn.IFS(laptop_prices3[[#This Row],[Storage]]="512GB SSD", 512, laptop_prices3[[#This Row],[Storage]] = "1TB SSD", 1000, laptop_prices3[[#This Row],[Storage]] = "2TB SSD", 2000, laptop_prices3[[#This Row],[Storage]]= "256GB SSD", 256, laptop_prices3[[#This Row],[Storage]] = "1TB HDD", 1000*0.7)</f>
        <v>700</v>
      </c>
      <c r="U2827" s="5">
        <f>laptop_prices3[[#This Row],[Storage Raw Value]]/ScoreCard!$J$3*ScoreCard!$J$5</f>
        <v>2.8</v>
      </c>
    </row>
    <row r="2828" spans="2:21" x14ac:dyDescent="0.2">
      <c r="B2828" s="4" cm="1">
        <f t="array" ref="B2828">SUM(laptop_prices3[[#This Row],[RAM Comp]:[Weight Comp]]+laptop_prices3[[#This Row],[Storage Comp]])</f>
        <v>26.851354252683727</v>
      </c>
      <c r="C2828">
        <v>2826</v>
      </c>
      <c r="D2828" t="s">
        <v>36</v>
      </c>
      <c r="E2828" t="s">
        <v>41</v>
      </c>
      <c r="F2828">
        <v>16</v>
      </c>
      <c r="G2828" t="s">
        <v>19</v>
      </c>
      <c r="H2828" t="s">
        <v>26</v>
      </c>
      <c r="I2828">
        <v>14</v>
      </c>
      <c r="J2828" t="s">
        <v>27</v>
      </c>
      <c r="K2828">
        <v>9.6</v>
      </c>
      <c r="L2828">
        <v>2.83</v>
      </c>
      <c r="M2828" t="s">
        <v>30</v>
      </c>
      <c r="N2828">
        <v>3291.98</v>
      </c>
      <c r="O2828" s="5">
        <f>(ScoreCard!$E$3-laptop_prices3[[#This Row],[Price ($)]])/ScoreCard!$E$3*ScoreCard!$E$5</f>
        <v>3.4770463772728788</v>
      </c>
      <c r="P2828" s="5">
        <f>laptop_prices3[[#This Row],[RAM (GB)]]/ScoreCard!$F$3*ScoreCard!$F$5</f>
        <v>1.75</v>
      </c>
      <c r="Q2828" s="5">
        <f>laptop_prices3[[#This Row],[Screen Size (inch)]]/ScoreCard!$G$3*ScoreCard!$G$5</f>
        <v>1.6184971098265895</v>
      </c>
      <c r="R2828" s="5">
        <f>laptop_prices3[[#This Row],[Battery Life (hours)]]/ScoreCard!$H$3*ScoreCard!$H$5</f>
        <v>5.6</v>
      </c>
      <c r="S2828" s="5">
        <f>ScoreCard!$I$3-laptop_prices3[[#This Row],[Weight (kg)]]/ScoreCard!$I$3*ScoreCard!$I$5</f>
        <v>1.8828571428571428</v>
      </c>
      <c r="T2828" s="6" cm="1">
        <f t="array" ref="T2828">_xlfn.IFS(laptop_prices3[[#This Row],[Storage]]="512GB SSD", 512, laptop_prices3[[#This Row],[Storage]] = "1TB SSD", 1000, laptop_prices3[[#This Row],[Storage]] = "2TB SSD", 2000, laptop_prices3[[#This Row],[Storage]]= "256GB SSD", 256, laptop_prices3[[#This Row],[Storage]] = "1TB HDD", 1000*0.7)</f>
        <v>1000</v>
      </c>
      <c r="U2828" s="5">
        <f>laptop_prices3[[#This Row],[Storage Raw Value]]/ScoreCard!$J$3*ScoreCard!$J$5</f>
        <v>4</v>
      </c>
    </row>
    <row r="2829" spans="2:21" x14ac:dyDescent="0.2">
      <c r="B2829" s="4" cm="1">
        <f t="array" ref="B2829">SUM(laptop_prices3[[#This Row],[RAM Comp]:[Weight Comp]]+laptop_prices3[[#This Row],[Storage Comp]])</f>
        <v>27.56992568125516</v>
      </c>
      <c r="C2829">
        <v>2827</v>
      </c>
      <c r="D2829" t="s">
        <v>33</v>
      </c>
      <c r="E2829" t="s">
        <v>37</v>
      </c>
      <c r="F2829">
        <v>64</v>
      </c>
      <c r="G2829" t="s">
        <v>42</v>
      </c>
      <c r="H2829" t="s">
        <v>26</v>
      </c>
      <c r="I2829">
        <v>14</v>
      </c>
      <c r="J2829" t="s">
        <v>27</v>
      </c>
      <c r="K2829">
        <v>9.6</v>
      </c>
      <c r="L2829">
        <v>2.36</v>
      </c>
      <c r="M2829" t="s">
        <v>30</v>
      </c>
      <c r="N2829">
        <v>5424.04</v>
      </c>
      <c r="O2829" s="5">
        <f>(ScoreCard!$E$3-laptop_prices3[[#This Row],[Price ($)]])/ScoreCard!$E$3*ScoreCard!$E$5</f>
        <v>2.4907012291032098</v>
      </c>
      <c r="P2829" s="5">
        <f>laptop_prices3[[#This Row],[RAM (GB)]]/ScoreCard!$F$3*ScoreCard!$F$5</f>
        <v>7</v>
      </c>
      <c r="Q2829" s="5">
        <f>laptop_prices3[[#This Row],[Screen Size (inch)]]/ScoreCard!$G$3*ScoreCard!$G$5</f>
        <v>1.6184971098265895</v>
      </c>
      <c r="R2829" s="5">
        <f>laptop_prices3[[#This Row],[Battery Life (hours)]]/ScoreCard!$H$3*ScoreCard!$H$5</f>
        <v>5.6</v>
      </c>
      <c r="S2829" s="5">
        <f>ScoreCard!$I$3-laptop_prices3[[#This Row],[Weight (kg)]]/ScoreCard!$I$3*ScoreCard!$I$5</f>
        <v>2.1514285714285712</v>
      </c>
      <c r="T2829" s="6" cm="1">
        <f t="array" ref="T2829">_xlfn.IFS(laptop_prices3[[#This Row],[Storage]]="512GB SSD", 512, laptop_prices3[[#This Row],[Storage]] = "1TB SSD", 1000, laptop_prices3[[#This Row],[Storage]] = "2TB SSD", 2000, laptop_prices3[[#This Row],[Storage]]= "256GB SSD", 256, laptop_prices3[[#This Row],[Storage]] = "1TB HDD", 1000*0.7)</f>
        <v>700</v>
      </c>
      <c r="U2829" s="5">
        <f>laptop_prices3[[#This Row],[Storage Raw Value]]/ScoreCard!$J$3*ScoreCard!$J$5</f>
        <v>2.8</v>
      </c>
    </row>
    <row r="2830" spans="2:21" x14ac:dyDescent="0.2">
      <c r="B2830" s="4" cm="1">
        <f t="array" ref="B2830">SUM(laptop_prices3[[#This Row],[RAM Comp]:[Weight Comp]]+laptop_prices3[[#This Row],[Storage Comp]])</f>
        <v>41.164182493806777</v>
      </c>
      <c r="C2830">
        <v>2828</v>
      </c>
      <c r="D2830" t="s">
        <v>28</v>
      </c>
      <c r="E2830" t="s">
        <v>31</v>
      </c>
      <c r="F2830">
        <v>16</v>
      </c>
      <c r="G2830" t="s">
        <v>25</v>
      </c>
      <c r="H2830" t="s">
        <v>20</v>
      </c>
      <c r="I2830">
        <v>15.6</v>
      </c>
      <c r="J2830" t="s">
        <v>21</v>
      </c>
      <c r="K2830">
        <v>6.9</v>
      </c>
      <c r="L2830">
        <v>3.35</v>
      </c>
      <c r="M2830" t="s">
        <v>46</v>
      </c>
      <c r="N2830">
        <v>1026.5899999999999</v>
      </c>
      <c r="O2830" s="5">
        <f>(ScoreCard!$E$3-laptop_prices3[[#This Row],[Price ($)]])/ScoreCard!$E$3*ScoreCard!$E$5</f>
        <v>4.5250733723912546</v>
      </c>
      <c r="P2830" s="5">
        <f>laptop_prices3[[#This Row],[RAM (GB)]]/ScoreCard!$F$3*ScoreCard!$F$5</f>
        <v>1.75</v>
      </c>
      <c r="Q2830" s="5">
        <f>laptop_prices3[[#This Row],[Screen Size (inch)]]/ScoreCard!$G$3*ScoreCard!$G$5</f>
        <v>1.8034682080924855</v>
      </c>
      <c r="R2830" s="5">
        <f>laptop_prices3[[#This Row],[Battery Life (hours)]]/ScoreCard!$H$3*ScoreCard!$H$5</f>
        <v>4.0250000000000004</v>
      </c>
      <c r="S2830" s="5">
        <f>ScoreCard!$I$3-laptop_prices3[[#This Row],[Weight (kg)]]/ScoreCard!$I$3*ScoreCard!$I$5</f>
        <v>1.5857142857142856</v>
      </c>
      <c r="T2830" s="6" cm="1">
        <f t="array" ref="T2830">_xlfn.IFS(laptop_prices3[[#This Row],[Storage]]="512GB SSD", 512, laptop_prices3[[#This Row],[Storage]] = "1TB SSD", 1000, laptop_prices3[[#This Row],[Storage]] = "2TB SSD", 2000, laptop_prices3[[#This Row],[Storage]]= "256GB SSD", 256, laptop_prices3[[#This Row],[Storage]] = "1TB HDD", 1000*0.7)</f>
        <v>2000</v>
      </c>
      <c r="U2830" s="5">
        <f>laptop_prices3[[#This Row],[Storage Raw Value]]/ScoreCard!$J$3*ScoreCard!$J$5</f>
        <v>8</v>
      </c>
    </row>
    <row r="2831" spans="2:21" x14ac:dyDescent="0.2">
      <c r="B2831" s="4" cm="1">
        <f t="array" ref="B2831">SUM(laptop_prices3[[#This Row],[RAM Comp]:[Weight Comp]]+laptop_prices3[[#This Row],[Storage Comp]])</f>
        <v>41.067663776493262</v>
      </c>
      <c r="C2831">
        <v>2829</v>
      </c>
      <c r="D2831" t="s">
        <v>28</v>
      </c>
      <c r="E2831" t="s">
        <v>39</v>
      </c>
      <c r="F2831">
        <v>4</v>
      </c>
      <c r="G2831" t="s">
        <v>25</v>
      </c>
      <c r="H2831" t="s">
        <v>40</v>
      </c>
      <c r="I2831">
        <v>14</v>
      </c>
      <c r="J2831" t="s">
        <v>27</v>
      </c>
      <c r="K2831">
        <v>8.9</v>
      </c>
      <c r="L2831">
        <v>2.94</v>
      </c>
      <c r="M2831" t="s">
        <v>22</v>
      </c>
      <c r="N2831">
        <v>1638.09</v>
      </c>
      <c r="O2831" s="5">
        <f>(ScoreCard!$E$3-laptop_prices3[[#This Row],[Price ($)]])/ScoreCard!$E$3*ScoreCard!$E$5</f>
        <v>4.2421779294366697</v>
      </c>
      <c r="P2831" s="5">
        <f>laptop_prices3[[#This Row],[RAM (GB)]]/ScoreCard!$F$3*ScoreCard!$F$5</f>
        <v>0.4375</v>
      </c>
      <c r="Q2831" s="5">
        <f>laptop_prices3[[#This Row],[Screen Size (inch)]]/ScoreCard!$G$3*ScoreCard!$G$5</f>
        <v>1.6184971098265895</v>
      </c>
      <c r="R2831" s="5">
        <f>laptop_prices3[[#This Row],[Battery Life (hours)]]/ScoreCard!$H$3*ScoreCard!$H$5</f>
        <v>5.1916666666666664</v>
      </c>
      <c r="S2831" s="5">
        <f>ScoreCard!$I$3-laptop_prices3[[#This Row],[Weight (kg)]]/ScoreCard!$I$3*ScoreCard!$I$5</f>
        <v>1.82</v>
      </c>
      <c r="T2831" s="6" cm="1">
        <f t="array" ref="T2831">_xlfn.IFS(laptop_prices3[[#This Row],[Storage]]="512GB SSD", 512, laptop_prices3[[#This Row],[Storage]] = "1TB SSD", 1000, laptop_prices3[[#This Row],[Storage]] = "2TB SSD", 2000, laptop_prices3[[#This Row],[Storage]]= "256GB SSD", 256, laptop_prices3[[#This Row],[Storage]] = "1TB HDD", 1000*0.7)</f>
        <v>2000</v>
      </c>
      <c r="U2831" s="5">
        <f>laptop_prices3[[#This Row],[Storage Raw Value]]/ScoreCard!$J$3*ScoreCard!$J$5</f>
        <v>8</v>
      </c>
    </row>
    <row r="2832" spans="2:21" x14ac:dyDescent="0.2">
      <c r="B2832" s="4" cm="1">
        <f t="array" ref="B2832">SUM(laptop_prices3[[#This Row],[RAM Comp]:[Weight Comp]]+laptop_prices3[[#This Row],[Storage Comp]])</f>
        <v>33.311143682906689</v>
      </c>
      <c r="C2832">
        <v>2830</v>
      </c>
      <c r="D2832" t="s">
        <v>23</v>
      </c>
      <c r="E2832" t="s">
        <v>18</v>
      </c>
      <c r="F2832">
        <v>64</v>
      </c>
      <c r="G2832" t="s">
        <v>19</v>
      </c>
      <c r="H2832" t="s">
        <v>32</v>
      </c>
      <c r="I2832">
        <v>13.3</v>
      </c>
      <c r="J2832" t="s">
        <v>21</v>
      </c>
      <c r="K2832">
        <v>10.5</v>
      </c>
      <c r="L2832">
        <v>1.49</v>
      </c>
      <c r="M2832" t="s">
        <v>16</v>
      </c>
      <c r="N2832">
        <v>2415.27</v>
      </c>
      <c r="O2832" s="5">
        <f>(ScoreCard!$E$3-laptop_prices3[[#This Row],[Price ($)]])/ScoreCard!$E$3*ScoreCard!$E$5</f>
        <v>3.8826347072691405</v>
      </c>
      <c r="P2832" s="5">
        <f>laptop_prices3[[#This Row],[RAM (GB)]]/ScoreCard!$F$3*ScoreCard!$F$5</f>
        <v>7</v>
      </c>
      <c r="Q2832" s="5">
        <f>laptop_prices3[[#This Row],[Screen Size (inch)]]/ScoreCard!$G$3*ScoreCard!$G$5</f>
        <v>1.5375722543352601</v>
      </c>
      <c r="R2832" s="5">
        <f>laptop_prices3[[#This Row],[Battery Life (hours)]]/ScoreCard!$H$3*ScoreCard!$H$5</f>
        <v>6.125</v>
      </c>
      <c r="S2832" s="5">
        <f>ScoreCard!$I$3-laptop_prices3[[#This Row],[Weight (kg)]]/ScoreCard!$I$3*ScoreCard!$I$5</f>
        <v>2.6485714285714286</v>
      </c>
      <c r="T2832" s="6" cm="1">
        <f t="array" ref="T2832">_xlfn.IFS(laptop_prices3[[#This Row],[Storage]]="512GB SSD", 512, laptop_prices3[[#This Row],[Storage]] = "1TB SSD", 1000, laptop_prices3[[#This Row],[Storage]] = "2TB SSD", 2000, laptop_prices3[[#This Row],[Storage]]= "256GB SSD", 256, laptop_prices3[[#This Row],[Storage]] = "1TB HDD", 1000*0.7)</f>
        <v>1000</v>
      </c>
      <c r="U2832" s="5">
        <f>laptop_prices3[[#This Row],[Storage Raw Value]]/ScoreCard!$J$3*ScoreCard!$J$5</f>
        <v>4</v>
      </c>
    </row>
    <row r="2833" spans="2:21" x14ac:dyDescent="0.2">
      <c r="B2833" s="4" cm="1">
        <f t="array" ref="B2833">SUM(laptop_prices3[[#This Row],[RAM Comp]:[Weight Comp]]+laptop_prices3[[#This Row],[Storage Comp]])</f>
        <v>26.045134874759153</v>
      </c>
      <c r="C2833">
        <v>2831</v>
      </c>
      <c r="D2833" t="s">
        <v>47</v>
      </c>
      <c r="E2833" t="s">
        <v>24</v>
      </c>
      <c r="F2833">
        <v>16</v>
      </c>
      <c r="G2833" t="s">
        <v>19</v>
      </c>
      <c r="H2833" t="s">
        <v>35</v>
      </c>
      <c r="I2833">
        <v>15.6</v>
      </c>
      <c r="J2833" t="s">
        <v>21</v>
      </c>
      <c r="K2833">
        <v>6.5</v>
      </c>
      <c r="L2833">
        <v>1.4</v>
      </c>
      <c r="M2833" t="s">
        <v>46</v>
      </c>
      <c r="N2833">
        <v>1302.01</v>
      </c>
      <c r="O2833" s="5">
        <f>(ScoreCard!$E$3-laptop_prices3[[#This Row],[Price ($)]])/ScoreCard!$E$3*ScoreCard!$E$5</f>
        <v>4.3976570798343424</v>
      </c>
      <c r="P2833" s="5">
        <f>laptop_prices3[[#This Row],[RAM (GB)]]/ScoreCard!$F$3*ScoreCard!$F$5</f>
        <v>1.75</v>
      </c>
      <c r="Q2833" s="5">
        <f>laptop_prices3[[#This Row],[Screen Size (inch)]]/ScoreCard!$G$3*ScoreCard!$G$5</f>
        <v>1.8034682080924855</v>
      </c>
      <c r="R2833" s="5">
        <f>laptop_prices3[[#This Row],[Battery Life (hours)]]/ScoreCard!$H$3*ScoreCard!$H$5</f>
        <v>3.7916666666666665</v>
      </c>
      <c r="S2833" s="5">
        <f>ScoreCard!$I$3-laptop_prices3[[#This Row],[Weight (kg)]]/ScoreCard!$I$3*ScoreCard!$I$5</f>
        <v>2.7</v>
      </c>
      <c r="T2833" s="6" cm="1">
        <f t="array" ref="T2833">_xlfn.IFS(laptop_prices3[[#This Row],[Storage]]="512GB SSD", 512, laptop_prices3[[#This Row],[Storage]] = "1TB SSD", 1000, laptop_prices3[[#This Row],[Storage]] = "2TB SSD", 2000, laptop_prices3[[#This Row],[Storage]]= "256GB SSD", 256, laptop_prices3[[#This Row],[Storage]] = "1TB HDD", 1000*0.7)</f>
        <v>1000</v>
      </c>
      <c r="U2833" s="5">
        <f>laptop_prices3[[#This Row],[Storage Raw Value]]/ScoreCard!$J$3*ScoreCard!$J$5</f>
        <v>4</v>
      </c>
    </row>
    <row r="2834" spans="2:21" x14ac:dyDescent="0.2">
      <c r="B2834" s="4" cm="1">
        <f t="array" ref="B2834">SUM(laptop_prices3[[#This Row],[RAM Comp]:[Weight Comp]]+laptop_prices3[[#This Row],[Storage Comp]])</f>
        <v>22.036420589044866</v>
      </c>
      <c r="C2834">
        <v>2832</v>
      </c>
      <c r="D2834" t="s">
        <v>38</v>
      </c>
      <c r="E2834" t="s">
        <v>31</v>
      </c>
      <c r="F2834">
        <v>32</v>
      </c>
      <c r="G2834" t="s">
        <v>13</v>
      </c>
      <c r="H2834" t="s">
        <v>20</v>
      </c>
      <c r="I2834">
        <v>15.6</v>
      </c>
      <c r="J2834" t="s">
        <v>27</v>
      </c>
      <c r="K2834">
        <v>11.6</v>
      </c>
      <c r="L2834">
        <v>3.02</v>
      </c>
      <c r="M2834" t="s">
        <v>46</v>
      </c>
      <c r="N2834">
        <v>2535.56</v>
      </c>
      <c r="O2834" s="5">
        <f>(ScoreCard!$E$3-laptop_prices3[[#This Row],[Price ($)]])/ScoreCard!$E$3*ScoreCard!$E$5</f>
        <v>3.8269854957679028</v>
      </c>
      <c r="P2834" s="5">
        <f>laptop_prices3[[#This Row],[RAM (GB)]]/ScoreCard!$F$3*ScoreCard!$F$5</f>
        <v>3.5</v>
      </c>
      <c r="Q2834" s="5">
        <f>laptop_prices3[[#This Row],[Screen Size (inch)]]/ScoreCard!$G$3*ScoreCard!$G$5</f>
        <v>1.8034682080924855</v>
      </c>
      <c r="R2834" s="5">
        <f>laptop_prices3[[#This Row],[Battery Life (hours)]]/ScoreCard!$H$3*ScoreCard!$H$5</f>
        <v>6.7666666666666666</v>
      </c>
      <c r="S2834" s="5">
        <f>ScoreCard!$I$3-laptop_prices3[[#This Row],[Weight (kg)]]/ScoreCard!$I$3*ScoreCard!$I$5</f>
        <v>1.7742857142857142</v>
      </c>
      <c r="T2834" s="6" cm="1">
        <f t="array" ref="T2834">_xlfn.IFS(laptop_prices3[[#This Row],[Storage]]="512GB SSD", 512, laptop_prices3[[#This Row],[Storage]] = "1TB SSD", 1000, laptop_prices3[[#This Row],[Storage]] = "2TB SSD", 2000, laptop_prices3[[#This Row],[Storage]]= "256GB SSD", 256, laptop_prices3[[#This Row],[Storage]] = "1TB HDD", 1000*0.7)</f>
        <v>512</v>
      </c>
      <c r="U2834" s="5">
        <f>laptop_prices3[[#This Row],[Storage Raw Value]]/ScoreCard!$J$3*ScoreCard!$J$5</f>
        <v>2.048</v>
      </c>
    </row>
    <row r="2835" spans="2:21" x14ac:dyDescent="0.2">
      <c r="B2835" s="4" cm="1">
        <f t="array" ref="B2835">SUM(laptop_prices3[[#This Row],[RAM Comp]:[Weight Comp]]+laptop_prices3[[#This Row],[Storage Comp]])</f>
        <v>41.27906344618772</v>
      </c>
      <c r="C2835">
        <v>2833</v>
      </c>
      <c r="D2835" t="s">
        <v>38</v>
      </c>
      <c r="E2835" t="s">
        <v>37</v>
      </c>
      <c r="F2835">
        <v>4</v>
      </c>
      <c r="G2835" t="s">
        <v>25</v>
      </c>
      <c r="H2835" t="s">
        <v>20</v>
      </c>
      <c r="I2835">
        <v>15.6</v>
      </c>
      <c r="J2835" t="s">
        <v>43</v>
      </c>
      <c r="K2835">
        <v>9.1999999999999993</v>
      </c>
      <c r="L2835">
        <v>3.2</v>
      </c>
      <c r="M2835" t="s">
        <v>22</v>
      </c>
      <c r="N2835">
        <v>1762.46</v>
      </c>
      <c r="O2835" s="5">
        <f>(ScoreCard!$E$3-laptop_prices3[[#This Row],[Price ($)]])/ScoreCard!$E$3*ScoreCard!$E$5</f>
        <v>4.1846412062310092</v>
      </c>
      <c r="P2835" s="5">
        <f>laptop_prices3[[#This Row],[RAM (GB)]]/ScoreCard!$F$3*ScoreCard!$F$5</f>
        <v>0.4375</v>
      </c>
      <c r="Q2835" s="5">
        <f>laptop_prices3[[#This Row],[Screen Size (inch)]]/ScoreCard!$G$3*ScoreCard!$G$5</f>
        <v>1.8034682080924855</v>
      </c>
      <c r="R2835" s="5">
        <f>laptop_prices3[[#This Row],[Battery Life (hours)]]/ScoreCard!$H$3*ScoreCard!$H$5</f>
        <v>5.3666666666666663</v>
      </c>
      <c r="S2835" s="5">
        <f>ScoreCard!$I$3-laptop_prices3[[#This Row],[Weight (kg)]]/ScoreCard!$I$3*ScoreCard!$I$5</f>
        <v>1.6714285714285713</v>
      </c>
      <c r="T2835" s="6" cm="1">
        <f t="array" ref="T2835">_xlfn.IFS(laptop_prices3[[#This Row],[Storage]]="512GB SSD", 512, laptop_prices3[[#This Row],[Storage]] = "1TB SSD", 1000, laptop_prices3[[#This Row],[Storage]] = "2TB SSD", 2000, laptop_prices3[[#This Row],[Storage]]= "256GB SSD", 256, laptop_prices3[[#This Row],[Storage]] = "1TB HDD", 1000*0.7)</f>
        <v>2000</v>
      </c>
      <c r="U2835" s="5">
        <f>laptop_prices3[[#This Row],[Storage Raw Value]]/ScoreCard!$J$3*ScoreCard!$J$5</f>
        <v>8</v>
      </c>
    </row>
    <row r="2836" spans="2:21" x14ac:dyDescent="0.2">
      <c r="B2836" s="4" cm="1">
        <f t="array" ref="B2836">SUM(laptop_prices3[[#This Row],[RAM Comp]:[Weight Comp]]+laptop_prices3[[#This Row],[Storage Comp]])</f>
        <v>19.356539636663914</v>
      </c>
      <c r="C2836">
        <v>2834</v>
      </c>
      <c r="D2836" t="s">
        <v>45</v>
      </c>
      <c r="E2836" t="s">
        <v>24</v>
      </c>
      <c r="F2836">
        <v>4</v>
      </c>
      <c r="G2836" t="s">
        <v>13</v>
      </c>
      <c r="H2836" t="s">
        <v>32</v>
      </c>
      <c r="I2836">
        <v>15.6</v>
      </c>
      <c r="J2836" t="s">
        <v>21</v>
      </c>
      <c r="K2836">
        <v>11.1</v>
      </c>
      <c r="L2836">
        <v>1.84</v>
      </c>
      <c r="M2836" t="s">
        <v>16</v>
      </c>
      <c r="N2836">
        <v>785.8</v>
      </c>
      <c r="O2836" s="5">
        <f>(ScoreCard!$E$3-laptop_prices3[[#This Row],[Price ($)]])/ScoreCard!$E$3*ScoreCard!$E$5</f>
        <v>4.6364689467314593</v>
      </c>
      <c r="P2836" s="5">
        <f>laptop_prices3[[#This Row],[RAM (GB)]]/ScoreCard!$F$3*ScoreCard!$F$5</f>
        <v>0.4375</v>
      </c>
      <c r="Q2836" s="5">
        <f>laptop_prices3[[#This Row],[Screen Size (inch)]]/ScoreCard!$G$3*ScoreCard!$G$5</f>
        <v>1.8034682080924855</v>
      </c>
      <c r="R2836" s="5">
        <f>laptop_prices3[[#This Row],[Battery Life (hours)]]/ScoreCard!$H$3*ScoreCard!$H$5</f>
        <v>6.4749999999999996</v>
      </c>
      <c r="S2836" s="5">
        <f>ScoreCard!$I$3-laptop_prices3[[#This Row],[Weight (kg)]]/ScoreCard!$I$3*ScoreCard!$I$5</f>
        <v>2.4485714285714284</v>
      </c>
      <c r="T2836" s="6" cm="1">
        <f t="array" ref="T2836">_xlfn.IFS(laptop_prices3[[#This Row],[Storage]]="512GB SSD", 512, laptop_prices3[[#This Row],[Storage]] = "1TB SSD", 1000, laptop_prices3[[#This Row],[Storage]] = "2TB SSD", 2000, laptop_prices3[[#This Row],[Storage]]= "256GB SSD", 256, laptop_prices3[[#This Row],[Storage]] = "1TB HDD", 1000*0.7)</f>
        <v>512</v>
      </c>
      <c r="U2836" s="5">
        <f>laptop_prices3[[#This Row],[Storage Raw Value]]/ScoreCard!$J$3*ScoreCard!$J$5</f>
        <v>2.048</v>
      </c>
    </row>
    <row r="2837" spans="2:21" x14ac:dyDescent="0.2">
      <c r="B2837" s="4" cm="1">
        <f t="array" ref="B2837">SUM(laptop_prices3[[#This Row],[RAM Comp]:[Weight Comp]]+laptop_prices3[[#This Row],[Storage Comp]])</f>
        <v>19.539735205064687</v>
      </c>
      <c r="C2837">
        <v>2835</v>
      </c>
      <c r="D2837" t="s">
        <v>33</v>
      </c>
      <c r="E2837" t="s">
        <v>48</v>
      </c>
      <c r="F2837">
        <v>64</v>
      </c>
      <c r="G2837" t="s">
        <v>29</v>
      </c>
      <c r="H2837" t="s">
        <v>26</v>
      </c>
      <c r="I2837">
        <v>14</v>
      </c>
      <c r="J2837" t="s">
        <v>27</v>
      </c>
      <c r="K2837">
        <v>8.6</v>
      </c>
      <c r="L2837">
        <v>2.96</v>
      </c>
      <c r="M2837" t="s">
        <v>16</v>
      </c>
      <c r="N2837">
        <v>4767.21</v>
      </c>
      <c r="O2837" s="5">
        <f>(ScoreCard!$E$3-laptop_prices3[[#This Row],[Price ($)]])/ScoreCard!$E$3*ScoreCard!$E$5</f>
        <v>2.7945674822444362</v>
      </c>
      <c r="P2837" s="5">
        <f>laptop_prices3[[#This Row],[RAM (GB)]]/ScoreCard!$F$3*ScoreCard!$F$5</f>
        <v>7</v>
      </c>
      <c r="Q2837" s="5">
        <f>laptop_prices3[[#This Row],[Screen Size (inch)]]/ScoreCard!$G$3*ScoreCard!$G$5</f>
        <v>1.6184971098265895</v>
      </c>
      <c r="R2837" s="5">
        <f>laptop_prices3[[#This Row],[Battery Life (hours)]]/ScoreCard!$H$3*ScoreCard!$H$5</f>
        <v>5.0166666666666666</v>
      </c>
      <c r="S2837" s="5">
        <f>ScoreCard!$I$3-laptop_prices3[[#This Row],[Weight (kg)]]/ScoreCard!$I$3*ScoreCard!$I$5</f>
        <v>1.8085714285714285</v>
      </c>
      <c r="T2837" s="6" cm="1">
        <f t="array" ref="T2837">_xlfn.IFS(laptop_prices3[[#This Row],[Storage]]="512GB SSD", 512, laptop_prices3[[#This Row],[Storage]] = "1TB SSD", 1000, laptop_prices3[[#This Row],[Storage]] = "2TB SSD", 2000, laptop_prices3[[#This Row],[Storage]]= "256GB SSD", 256, laptop_prices3[[#This Row],[Storage]] = "1TB HDD", 1000*0.7)</f>
        <v>256</v>
      </c>
      <c r="U2837" s="5">
        <f>laptop_prices3[[#This Row],[Storage Raw Value]]/ScoreCard!$J$3*ScoreCard!$J$5</f>
        <v>1.024</v>
      </c>
    </row>
    <row r="2838" spans="2:21" x14ac:dyDescent="0.2">
      <c r="B2838" s="4" cm="1">
        <f t="array" ref="B2838">SUM(laptop_prices3[[#This Row],[RAM Comp]:[Weight Comp]]+laptop_prices3[[#This Row],[Storage Comp]])</f>
        <v>22.828020919350397</v>
      </c>
      <c r="C2838">
        <v>2836</v>
      </c>
      <c r="D2838" t="s">
        <v>47</v>
      </c>
      <c r="E2838" t="s">
        <v>31</v>
      </c>
      <c r="F2838">
        <v>32</v>
      </c>
      <c r="G2838" t="s">
        <v>42</v>
      </c>
      <c r="H2838" t="s">
        <v>14</v>
      </c>
      <c r="I2838">
        <v>14</v>
      </c>
      <c r="J2838" t="s">
        <v>15</v>
      </c>
      <c r="K2838">
        <v>8</v>
      </c>
      <c r="L2838">
        <v>2.9</v>
      </c>
      <c r="M2838" t="s">
        <v>22</v>
      </c>
      <c r="N2838">
        <v>1747.91</v>
      </c>
      <c r="O2838" s="5">
        <f>(ScoreCard!$E$3-laptop_prices3[[#This Row],[Price ($)]])/ScoreCard!$E$3*ScoreCard!$E$5</f>
        <v>4.1913724060592825</v>
      </c>
      <c r="P2838" s="5">
        <f>laptop_prices3[[#This Row],[RAM (GB)]]/ScoreCard!$F$3*ScoreCard!$F$5</f>
        <v>3.5</v>
      </c>
      <c r="Q2838" s="5">
        <f>laptop_prices3[[#This Row],[Screen Size (inch)]]/ScoreCard!$G$3*ScoreCard!$G$5</f>
        <v>1.6184971098265895</v>
      </c>
      <c r="R2838" s="5">
        <f>laptop_prices3[[#This Row],[Battery Life (hours)]]/ScoreCard!$H$3*ScoreCard!$H$5</f>
        <v>4.6666666666666661</v>
      </c>
      <c r="S2838" s="5">
        <f>ScoreCard!$I$3-laptop_prices3[[#This Row],[Weight (kg)]]/ScoreCard!$I$3*ScoreCard!$I$5</f>
        <v>1.842857142857143</v>
      </c>
      <c r="T2838" s="6" cm="1">
        <f t="array" ref="T2838">_xlfn.IFS(laptop_prices3[[#This Row],[Storage]]="512GB SSD", 512, laptop_prices3[[#This Row],[Storage]] = "1TB SSD", 1000, laptop_prices3[[#This Row],[Storage]] = "2TB SSD", 2000, laptop_prices3[[#This Row],[Storage]]= "256GB SSD", 256, laptop_prices3[[#This Row],[Storage]] = "1TB HDD", 1000*0.7)</f>
        <v>700</v>
      </c>
      <c r="U2838" s="5">
        <f>laptop_prices3[[#This Row],[Storage Raw Value]]/ScoreCard!$J$3*ScoreCard!$J$5</f>
        <v>2.8</v>
      </c>
    </row>
    <row r="2839" spans="2:21" x14ac:dyDescent="0.2">
      <c r="B2839" s="4" cm="1">
        <f t="array" ref="B2839">SUM(laptop_prices3[[#This Row],[RAM Comp]:[Weight Comp]]+laptop_prices3[[#This Row],[Storage Comp]])</f>
        <v>12.894944398568676</v>
      </c>
      <c r="C2839">
        <v>2837</v>
      </c>
      <c r="D2839" t="s">
        <v>45</v>
      </c>
      <c r="E2839" t="s">
        <v>41</v>
      </c>
      <c r="F2839">
        <v>16</v>
      </c>
      <c r="G2839" t="s">
        <v>29</v>
      </c>
      <c r="H2839" t="s">
        <v>20</v>
      </c>
      <c r="I2839">
        <v>15.6</v>
      </c>
      <c r="J2839" t="s">
        <v>43</v>
      </c>
      <c r="K2839">
        <v>5.5</v>
      </c>
      <c r="L2839">
        <v>2.56</v>
      </c>
      <c r="M2839" t="s">
        <v>22</v>
      </c>
      <c r="N2839">
        <v>2326.4899999999998</v>
      </c>
      <c r="O2839" s="5">
        <f>(ScoreCard!$E$3-laptop_prices3[[#This Row],[Price ($)]])/ScoreCard!$E$3*ScoreCard!$E$5</f>
        <v>3.9237065918570524</v>
      </c>
      <c r="P2839" s="5">
        <f>laptop_prices3[[#This Row],[RAM (GB)]]/ScoreCard!$F$3*ScoreCard!$F$5</f>
        <v>1.75</v>
      </c>
      <c r="Q2839" s="5">
        <f>laptop_prices3[[#This Row],[Screen Size (inch)]]/ScoreCard!$G$3*ScoreCard!$G$5</f>
        <v>1.8034682080924855</v>
      </c>
      <c r="R2839" s="5">
        <f>laptop_prices3[[#This Row],[Battery Life (hours)]]/ScoreCard!$H$3*ScoreCard!$H$5</f>
        <v>3.208333333333333</v>
      </c>
      <c r="S2839" s="5">
        <f>ScoreCard!$I$3-laptop_prices3[[#This Row],[Weight (kg)]]/ScoreCard!$I$3*ScoreCard!$I$5</f>
        <v>2.0371428571428574</v>
      </c>
      <c r="T2839" s="6" cm="1">
        <f t="array" ref="T2839">_xlfn.IFS(laptop_prices3[[#This Row],[Storage]]="512GB SSD", 512, laptop_prices3[[#This Row],[Storage]] = "1TB SSD", 1000, laptop_prices3[[#This Row],[Storage]] = "2TB SSD", 2000, laptop_prices3[[#This Row],[Storage]]= "256GB SSD", 256, laptop_prices3[[#This Row],[Storage]] = "1TB HDD", 1000*0.7)</f>
        <v>256</v>
      </c>
      <c r="U2839" s="5">
        <f>laptop_prices3[[#This Row],[Storage Raw Value]]/ScoreCard!$J$3*ScoreCard!$J$5</f>
        <v>1.024</v>
      </c>
    </row>
    <row r="2840" spans="2:21" x14ac:dyDescent="0.2">
      <c r="B2840" s="4" cm="1">
        <f t="array" ref="B2840">SUM(laptop_prices3[[#This Row],[RAM Comp]:[Weight Comp]]+laptop_prices3[[#This Row],[Storage Comp]])</f>
        <v>28.19561106523534</v>
      </c>
      <c r="C2840">
        <v>2838</v>
      </c>
      <c r="D2840" t="s">
        <v>23</v>
      </c>
      <c r="E2840" t="s">
        <v>48</v>
      </c>
      <c r="F2840">
        <v>64</v>
      </c>
      <c r="G2840" t="s">
        <v>42</v>
      </c>
      <c r="H2840" t="s">
        <v>35</v>
      </c>
      <c r="I2840">
        <v>15.6</v>
      </c>
      <c r="J2840" t="s">
        <v>15</v>
      </c>
      <c r="K2840">
        <v>11.1</v>
      </c>
      <c r="L2840">
        <v>3.12</v>
      </c>
      <c r="M2840" t="s">
        <v>22</v>
      </c>
      <c r="N2840">
        <v>3453.43</v>
      </c>
      <c r="O2840" s="5">
        <f>(ScoreCard!$E$3-laptop_prices3[[#This Row],[Price ($)]])/ScoreCard!$E$3*ScoreCard!$E$5</f>
        <v>3.4023555035770192</v>
      </c>
      <c r="P2840" s="5">
        <f>laptop_prices3[[#This Row],[RAM (GB)]]/ScoreCard!$F$3*ScoreCard!$F$5</f>
        <v>7</v>
      </c>
      <c r="Q2840" s="5">
        <f>laptop_prices3[[#This Row],[Screen Size (inch)]]/ScoreCard!$G$3*ScoreCard!$G$5</f>
        <v>1.8034682080924855</v>
      </c>
      <c r="R2840" s="5">
        <f>laptop_prices3[[#This Row],[Battery Life (hours)]]/ScoreCard!$H$3*ScoreCard!$H$5</f>
        <v>6.4749999999999996</v>
      </c>
      <c r="S2840" s="5">
        <f>ScoreCard!$I$3-laptop_prices3[[#This Row],[Weight (kg)]]/ScoreCard!$I$3*ScoreCard!$I$5</f>
        <v>1.7171428571428571</v>
      </c>
      <c r="T2840" s="6" cm="1">
        <f t="array" ref="T2840">_xlfn.IFS(laptop_prices3[[#This Row],[Storage]]="512GB SSD", 512, laptop_prices3[[#This Row],[Storage]] = "1TB SSD", 1000, laptop_prices3[[#This Row],[Storage]] = "2TB SSD", 2000, laptop_prices3[[#This Row],[Storage]]= "256GB SSD", 256, laptop_prices3[[#This Row],[Storage]] = "1TB HDD", 1000*0.7)</f>
        <v>700</v>
      </c>
      <c r="U2840" s="5">
        <f>laptop_prices3[[#This Row],[Storage Raw Value]]/ScoreCard!$J$3*ScoreCard!$J$5</f>
        <v>2.8</v>
      </c>
    </row>
    <row r="2841" spans="2:21" x14ac:dyDescent="0.2">
      <c r="B2841" s="4" cm="1">
        <f t="array" ref="B2841">SUM(laptop_prices3[[#This Row],[RAM Comp]:[Weight Comp]]+laptop_prices3[[#This Row],[Storage Comp]])</f>
        <v>24.624761904761904</v>
      </c>
      <c r="C2841">
        <v>2839</v>
      </c>
      <c r="D2841" t="s">
        <v>33</v>
      </c>
      <c r="E2841" t="s">
        <v>12</v>
      </c>
      <c r="F2841">
        <v>16</v>
      </c>
      <c r="G2841" t="s">
        <v>19</v>
      </c>
      <c r="H2841" t="s">
        <v>35</v>
      </c>
      <c r="I2841">
        <v>17.3</v>
      </c>
      <c r="J2841" t="s">
        <v>21</v>
      </c>
      <c r="K2841">
        <v>4.5999999999999996</v>
      </c>
      <c r="L2841">
        <v>2.29</v>
      </c>
      <c r="M2841" t="s">
        <v>46</v>
      </c>
      <c r="N2841">
        <v>959.1</v>
      </c>
      <c r="O2841" s="5">
        <f>(ScoreCard!$E$3-laptop_prices3[[#This Row],[Price ($)]])/ScoreCard!$E$3*ScoreCard!$E$5</f>
        <v>4.5562959618352536</v>
      </c>
      <c r="P2841" s="5">
        <f>laptop_prices3[[#This Row],[RAM (GB)]]/ScoreCard!$F$3*ScoreCard!$F$5</f>
        <v>1.75</v>
      </c>
      <c r="Q2841" s="5">
        <f>laptop_prices3[[#This Row],[Screen Size (inch)]]/ScoreCard!$G$3*ScoreCard!$G$5</f>
        <v>2</v>
      </c>
      <c r="R2841" s="5">
        <f>laptop_prices3[[#This Row],[Battery Life (hours)]]/ScoreCard!$H$3*ScoreCard!$H$5</f>
        <v>2.6833333333333331</v>
      </c>
      <c r="S2841" s="5">
        <f>ScoreCard!$I$3-laptop_prices3[[#This Row],[Weight (kg)]]/ScoreCard!$I$3*ScoreCard!$I$5</f>
        <v>2.1914285714285713</v>
      </c>
      <c r="T2841" s="6" cm="1">
        <f t="array" ref="T2841">_xlfn.IFS(laptop_prices3[[#This Row],[Storage]]="512GB SSD", 512, laptop_prices3[[#This Row],[Storage]] = "1TB SSD", 1000, laptop_prices3[[#This Row],[Storage]] = "2TB SSD", 2000, laptop_prices3[[#This Row],[Storage]]= "256GB SSD", 256, laptop_prices3[[#This Row],[Storage]] = "1TB HDD", 1000*0.7)</f>
        <v>1000</v>
      </c>
      <c r="U2841" s="5">
        <f>laptop_prices3[[#This Row],[Storage Raw Value]]/ScoreCard!$J$3*ScoreCard!$J$5</f>
        <v>4</v>
      </c>
    </row>
    <row r="2842" spans="2:21" x14ac:dyDescent="0.2">
      <c r="B2842" s="4" cm="1">
        <f t="array" ref="B2842">SUM(laptop_prices3[[#This Row],[RAM Comp]:[Weight Comp]]+laptop_prices3[[#This Row],[Storage Comp]])</f>
        <v>25.298877649325625</v>
      </c>
      <c r="C2842">
        <v>2840</v>
      </c>
      <c r="D2842" t="s">
        <v>47</v>
      </c>
      <c r="E2842" t="s">
        <v>48</v>
      </c>
      <c r="F2842">
        <v>4</v>
      </c>
      <c r="G2842" t="s">
        <v>19</v>
      </c>
      <c r="H2842" t="s">
        <v>20</v>
      </c>
      <c r="I2842">
        <v>16</v>
      </c>
      <c r="J2842" t="s">
        <v>21</v>
      </c>
      <c r="K2842">
        <v>8.9</v>
      </c>
      <c r="L2842">
        <v>2.94</v>
      </c>
      <c r="M2842" t="s">
        <v>46</v>
      </c>
      <c r="N2842">
        <v>1461.28</v>
      </c>
      <c r="O2842" s="5">
        <f>(ScoreCard!$E$3-laptop_prices3[[#This Row],[Price ($)]])/ScoreCard!$E$3*ScoreCard!$E$5</f>
        <v>4.3239747295491799</v>
      </c>
      <c r="P2842" s="5">
        <f>laptop_prices3[[#This Row],[RAM (GB)]]/ScoreCard!$F$3*ScoreCard!$F$5</f>
        <v>0.4375</v>
      </c>
      <c r="Q2842" s="5">
        <f>laptop_prices3[[#This Row],[Screen Size (inch)]]/ScoreCard!$G$3*ScoreCard!$G$5</f>
        <v>1.8497109826589595</v>
      </c>
      <c r="R2842" s="5">
        <f>laptop_prices3[[#This Row],[Battery Life (hours)]]/ScoreCard!$H$3*ScoreCard!$H$5</f>
        <v>5.1916666666666664</v>
      </c>
      <c r="S2842" s="5">
        <f>ScoreCard!$I$3-laptop_prices3[[#This Row],[Weight (kg)]]/ScoreCard!$I$3*ScoreCard!$I$5</f>
        <v>1.82</v>
      </c>
      <c r="T2842" s="6" cm="1">
        <f t="array" ref="T2842">_xlfn.IFS(laptop_prices3[[#This Row],[Storage]]="512GB SSD", 512, laptop_prices3[[#This Row],[Storage]] = "1TB SSD", 1000, laptop_prices3[[#This Row],[Storage]] = "2TB SSD", 2000, laptop_prices3[[#This Row],[Storage]]= "256GB SSD", 256, laptop_prices3[[#This Row],[Storage]] = "1TB HDD", 1000*0.7)</f>
        <v>1000</v>
      </c>
      <c r="U2842" s="5">
        <f>laptop_prices3[[#This Row],[Storage Raw Value]]/ScoreCard!$J$3*ScoreCard!$J$5</f>
        <v>4</v>
      </c>
    </row>
    <row r="2843" spans="2:21" x14ac:dyDescent="0.2">
      <c r="B2843" s="4" cm="1">
        <f t="array" ref="B2843">SUM(laptop_prices3[[#This Row],[RAM Comp]:[Weight Comp]]+laptop_prices3[[#This Row],[Storage Comp]])</f>
        <v>26.904063446187727</v>
      </c>
      <c r="C2843">
        <v>2841</v>
      </c>
      <c r="D2843" t="s">
        <v>34</v>
      </c>
      <c r="E2843" t="s">
        <v>31</v>
      </c>
      <c r="F2843">
        <v>4</v>
      </c>
      <c r="G2843" t="s">
        <v>19</v>
      </c>
      <c r="H2843" t="s">
        <v>44</v>
      </c>
      <c r="I2843">
        <v>15.6</v>
      </c>
      <c r="J2843" t="s">
        <v>27</v>
      </c>
      <c r="K2843">
        <v>11.3</v>
      </c>
      <c r="L2843">
        <v>2.5</v>
      </c>
      <c r="M2843" t="s">
        <v>30</v>
      </c>
      <c r="N2843">
        <v>795.28</v>
      </c>
      <c r="O2843" s="5">
        <f>(ScoreCard!$E$3-laptop_prices3[[#This Row],[Price ($)]])/ScoreCard!$E$3*ScoreCard!$E$5</f>
        <v>4.632083257771181</v>
      </c>
      <c r="P2843" s="5">
        <f>laptop_prices3[[#This Row],[RAM (GB)]]/ScoreCard!$F$3*ScoreCard!$F$5</f>
        <v>0.4375</v>
      </c>
      <c r="Q2843" s="5">
        <f>laptop_prices3[[#This Row],[Screen Size (inch)]]/ScoreCard!$G$3*ScoreCard!$G$5</f>
        <v>1.8034682080924855</v>
      </c>
      <c r="R2843" s="5">
        <f>laptop_prices3[[#This Row],[Battery Life (hours)]]/ScoreCard!$H$3*ScoreCard!$H$5</f>
        <v>6.5916666666666677</v>
      </c>
      <c r="S2843" s="5">
        <f>ScoreCard!$I$3-laptop_prices3[[#This Row],[Weight (kg)]]/ScoreCard!$I$3*ScoreCard!$I$5</f>
        <v>2.0714285714285712</v>
      </c>
      <c r="T2843" s="6" cm="1">
        <f t="array" ref="T2843">_xlfn.IFS(laptop_prices3[[#This Row],[Storage]]="512GB SSD", 512, laptop_prices3[[#This Row],[Storage]] = "1TB SSD", 1000, laptop_prices3[[#This Row],[Storage]] = "2TB SSD", 2000, laptop_prices3[[#This Row],[Storage]]= "256GB SSD", 256, laptop_prices3[[#This Row],[Storage]] = "1TB HDD", 1000*0.7)</f>
        <v>1000</v>
      </c>
      <c r="U2843" s="5">
        <f>laptop_prices3[[#This Row],[Storage Raw Value]]/ScoreCard!$J$3*ScoreCard!$J$5</f>
        <v>4</v>
      </c>
    </row>
    <row r="2844" spans="2:21" x14ac:dyDescent="0.2">
      <c r="B2844" s="4" cm="1">
        <f t="array" ref="B2844">SUM(laptop_prices3[[#This Row],[RAM Comp]:[Weight Comp]]+laptop_prices3[[#This Row],[Storage Comp]])</f>
        <v>26.223259014588493</v>
      </c>
      <c r="C2844">
        <v>2842</v>
      </c>
      <c r="D2844" t="s">
        <v>33</v>
      </c>
      <c r="E2844" t="s">
        <v>37</v>
      </c>
      <c r="F2844">
        <v>16</v>
      </c>
      <c r="G2844" t="s">
        <v>19</v>
      </c>
      <c r="H2844" t="s">
        <v>35</v>
      </c>
      <c r="I2844">
        <v>14</v>
      </c>
      <c r="J2844" t="s">
        <v>27</v>
      </c>
      <c r="K2844">
        <v>8.1999999999999993</v>
      </c>
      <c r="L2844">
        <v>2.5</v>
      </c>
      <c r="M2844" t="s">
        <v>22</v>
      </c>
      <c r="N2844">
        <v>3431.37</v>
      </c>
      <c r="O2844" s="5">
        <f>(ScoreCard!$E$3-laptop_prices3[[#This Row],[Price ($)]])/ScoreCard!$E$3*ScoreCard!$E$5</f>
        <v>3.4125610202926011</v>
      </c>
      <c r="P2844" s="5">
        <f>laptop_prices3[[#This Row],[RAM (GB)]]/ScoreCard!$F$3*ScoreCard!$F$5</f>
        <v>1.75</v>
      </c>
      <c r="Q2844" s="5">
        <f>laptop_prices3[[#This Row],[Screen Size (inch)]]/ScoreCard!$G$3*ScoreCard!$G$5</f>
        <v>1.6184971098265895</v>
      </c>
      <c r="R2844" s="5">
        <f>laptop_prices3[[#This Row],[Battery Life (hours)]]/ScoreCard!$H$3*ScoreCard!$H$5</f>
        <v>4.7833333333333323</v>
      </c>
      <c r="S2844" s="5">
        <f>ScoreCard!$I$3-laptop_prices3[[#This Row],[Weight (kg)]]/ScoreCard!$I$3*ScoreCard!$I$5</f>
        <v>2.0714285714285712</v>
      </c>
      <c r="T2844" s="6" cm="1">
        <f t="array" ref="T2844">_xlfn.IFS(laptop_prices3[[#This Row],[Storage]]="512GB SSD", 512, laptop_prices3[[#This Row],[Storage]] = "1TB SSD", 1000, laptop_prices3[[#This Row],[Storage]] = "2TB SSD", 2000, laptop_prices3[[#This Row],[Storage]]= "256GB SSD", 256, laptop_prices3[[#This Row],[Storage]] = "1TB HDD", 1000*0.7)</f>
        <v>1000</v>
      </c>
      <c r="U2844" s="5">
        <f>laptop_prices3[[#This Row],[Storage Raw Value]]/ScoreCard!$J$3*ScoreCard!$J$5</f>
        <v>4</v>
      </c>
    </row>
    <row r="2845" spans="2:21" x14ac:dyDescent="0.2">
      <c r="B2845" s="4" cm="1">
        <f t="array" ref="B2845">SUM(laptop_prices3[[#This Row],[RAM Comp]:[Weight Comp]]+laptop_prices3[[#This Row],[Storage Comp]])</f>
        <v>21.640134874759148</v>
      </c>
      <c r="C2845">
        <v>2843</v>
      </c>
      <c r="D2845" t="s">
        <v>17</v>
      </c>
      <c r="E2845" t="s">
        <v>12</v>
      </c>
      <c r="F2845">
        <v>16</v>
      </c>
      <c r="G2845" t="s">
        <v>42</v>
      </c>
      <c r="H2845" t="s">
        <v>14</v>
      </c>
      <c r="I2845">
        <v>15.6</v>
      </c>
      <c r="J2845" t="s">
        <v>27</v>
      </c>
      <c r="K2845">
        <v>8</v>
      </c>
      <c r="L2845">
        <v>2.2400000000000002</v>
      </c>
      <c r="M2845" t="s">
        <v>22</v>
      </c>
      <c r="N2845">
        <v>2119.84</v>
      </c>
      <c r="O2845" s="5">
        <f>(ScoreCard!$E$3-laptop_prices3[[#This Row],[Price ($)]])/ScoreCard!$E$3*ScoreCard!$E$5</f>
        <v>4.0193081344352457</v>
      </c>
      <c r="P2845" s="5">
        <f>laptop_prices3[[#This Row],[RAM (GB)]]/ScoreCard!$F$3*ScoreCard!$F$5</f>
        <v>1.75</v>
      </c>
      <c r="Q2845" s="5">
        <f>laptop_prices3[[#This Row],[Screen Size (inch)]]/ScoreCard!$G$3*ScoreCard!$G$5</f>
        <v>1.8034682080924855</v>
      </c>
      <c r="R2845" s="5">
        <f>laptop_prices3[[#This Row],[Battery Life (hours)]]/ScoreCard!$H$3*ScoreCard!$H$5</f>
        <v>4.6666666666666661</v>
      </c>
      <c r="S2845" s="5">
        <f>ScoreCard!$I$3-laptop_prices3[[#This Row],[Weight (kg)]]/ScoreCard!$I$3*ScoreCard!$I$5</f>
        <v>2.2199999999999998</v>
      </c>
      <c r="T2845" s="6" cm="1">
        <f t="array" ref="T2845">_xlfn.IFS(laptop_prices3[[#This Row],[Storage]]="512GB SSD", 512, laptop_prices3[[#This Row],[Storage]] = "1TB SSD", 1000, laptop_prices3[[#This Row],[Storage]] = "2TB SSD", 2000, laptop_prices3[[#This Row],[Storage]]= "256GB SSD", 256, laptop_prices3[[#This Row],[Storage]] = "1TB HDD", 1000*0.7)</f>
        <v>700</v>
      </c>
      <c r="U2845" s="5">
        <f>laptop_prices3[[#This Row],[Storage Raw Value]]/ScoreCard!$J$3*ScoreCard!$J$5</f>
        <v>2.8</v>
      </c>
    </row>
    <row r="2846" spans="2:21" x14ac:dyDescent="0.2">
      <c r="B2846" s="4" cm="1">
        <f t="array" ref="B2846">SUM(laptop_prices3[[#This Row],[RAM Comp]:[Weight Comp]]+laptop_prices3[[#This Row],[Storage Comp]])</f>
        <v>22.651857968620973</v>
      </c>
      <c r="C2846">
        <v>2844</v>
      </c>
      <c r="D2846" t="s">
        <v>33</v>
      </c>
      <c r="E2846" t="s">
        <v>24</v>
      </c>
      <c r="F2846">
        <v>8</v>
      </c>
      <c r="G2846" t="s">
        <v>42</v>
      </c>
      <c r="H2846" t="s">
        <v>32</v>
      </c>
      <c r="I2846">
        <v>13.3</v>
      </c>
      <c r="J2846" t="s">
        <v>15</v>
      </c>
      <c r="K2846">
        <v>11.7</v>
      </c>
      <c r="L2846">
        <v>2.25</v>
      </c>
      <c r="M2846" t="s">
        <v>46</v>
      </c>
      <c r="N2846">
        <v>1018.01</v>
      </c>
      <c r="O2846" s="5">
        <f>(ScoreCard!$E$3-laptop_prices3[[#This Row],[Price ($)]])/ScoreCard!$E$3*ScoreCard!$E$5</f>
        <v>4.529042698475557</v>
      </c>
      <c r="P2846" s="5">
        <f>laptop_prices3[[#This Row],[RAM (GB)]]/ScoreCard!$F$3*ScoreCard!$F$5</f>
        <v>0.875</v>
      </c>
      <c r="Q2846" s="5">
        <f>laptop_prices3[[#This Row],[Screen Size (inch)]]/ScoreCard!$G$3*ScoreCard!$G$5</f>
        <v>1.5375722543352601</v>
      </c>
      <c r="R2846" s="5">
        <f>laptop_prices3[[#This Row],[Battery Life (hours)]]/ScoreCard!$H$3*ScoreCard!$H$5</f>
        <v>6.8250000000000002</v>
      </c>
      <c r="S2846" s="5">
        <f>ScoreCard!$I$3-laptop_prices3[[#This Row],[Weight (kg)]]/ScoreCard!$I$3*ScoreCard!$I$5</f>
        <v>2.2142857142857144</v>
      </c>
      <c r="T2846" s="6" cm="1">
        <f t="array" ref="T2846">_xlfn.IFS(laptop_prices3[[#This Row],[Storage]]="512GB SSD", 512, laptop_prices3[[#This Row],[Storage]] = "1TB SSD", 1000, laptop_prices3[[#This Row],[Storage]] = "2TB SSD", 2000, laptop_prices3[[#This Row],[Storage]]= "256GB SSD", 256, laptop_prices3[[#This Row],[Storage]] = "1TB HDD", 1000*0.7)</f>
        <v>700</v>
      </c>
      <c r="U2846" s="5">
        <f>laptop_prices3[[#This Row],[Storage Raw Value]]/ScoreCard!$J$3*ScoreCard!$J$5</f>
        <v>2.8</v>
      </c>
    </row>
    <row r="2847" spans="2:21" x14ac:dyDescent="0.2">
      <c r="B2847" s="4" cm="1">
        <f t="array" ref="B2847">SUM(laptop_prices3[[#This Row],[RAM Comp]:[Weight Comp]]+laptop_prices3[[#This Row],[Storage Comp]])</f>
        <v>40.841801541425824</v>
      </c>
      <c r="C2847">
        <v>2845</v>
      </c>
      <c r="D2847" t="s">
        <v>45</v>
      </c>
      <c r="E2847" t="s">
        <v>41</v>
      </c>
      <c r="F2847">
        <v>16</v>
      </c>
      <c r="G2847" t="s">
        <v>25</v>
      </c>
      <c r="H2847" t="s">
        <v>20</v>
      </c>
      <c r="I2847">
        <v>15.6</v>
      </c>
      <c r="J2847" t="s">
        <v>27</v>
      </c>
      <c r="K2847">
        <v>4.3</v>
      </c>
      <c r="L2847">
        <v>1.26</v>
      </c>
      <c r="M2847" t="s">
        <v>16</v>
      </c>
      <c r="N2847">
        <v>3561.5</v>
      </c>
      <c r="O2847" s="5">
        <f>(ScoreCard!$E$3-laptop_prices3[[#This Row],[Price ($)]])/ScoreCard!$E$3*ScoreCard!$E$5</f>
        <v>3.3523595746806958</v>
      </c>
      <c r="P2847" s="5">
        <f>laptop_prices3[[#This Row],[RAM (GB)]]/ScoreCard!$F$3*ScoreCard!$F$5</f>
        <v>1.75</v>
      </c>
      <c r="Q2847" s="5">
        <f>laptop_prices3[[#This Row],[Screen Size (inch)]]/ScoreCard!$G$3*ScoreCard!$G$5</f>
        <v>1.8034682080924855</v>
      </c>
      <c r="R2847" s="5">
        <f>laptop_prices3[[#This Row],[Battery Life (hours)]]/ScoreCard!$H$3*ScoreCard!$H$5</f>
        <v>2.5083333333333333</v>
      </c>
      <c r="S2847" s="5">
        <f>ScoreCard!$I$3-laptop_prices3[[#This Row],[Weight (kg)]]/ScoreCard!$I$3*ScoreCard!$I$5</f>
        <v>2.7800000000000002</v>
      </c>
      <c r="T2847" s="6" cm="1">
        <f t="array" ref="T2847">_xlfn.IFS(laptop_prices3[[#This Row],[Storage]]="512GB SSD", 512, laptop_prices3[[#This Row],[Storage]] = "1TB SSD", 1000, laptop_prices3[[#This Row],[Storage]] = "2TB SSD", 2000, laptop_prices3[[#This Row],[Storage]]= "256GB SSD", 256, laptop_prices3[[#This Row],[Storage]] = "1TB HDD", 1000*0.7)</f>
        <v>2000</v>
      </c>
      <c r="U2847" s="5">
        <f>laptop_prices3[[#This Row],[Storage Raw Value]]/ScoreCard!$J$3*ScoreCard!$J$5</f>
        <v>8</v>
      </c>
    </row>
    <row r="2848" spans="2:21" x14ac:dyDescent="0.2">
      <c r="B2848" s="4" cm="1">
        <f t="array" ref="B2848">SUM(laptop_prices3[[#This Row],[RAM Comp]:[Weight Comp]]+laptop_prices3[[#This Row],[Storage Comp]])</f>
        <v>25.942425681255163</v>
      </c>
      <c r="C2848">
        <v>2846</v>
      </c>
      <c r="D2848" t="s">
        <v>45</v>
      </c>
      <c r="E2848" t="s">
        <v>39</v>
      </c>
      <c r="F2848">
        <v>4</v>
      </c>
      <c r="G2848" t="s">
        <v>19</v>
      </c>
      <c r="H2848" t="s">
        <v>14</v>
      </c>
      <c r="I2848">
        <v>14</v>
      </c>
      <c r="J2848" t="s">
        <v>27</v>
      </c>
      <c r="K2848">
        <v>9.9</v>
      </c>
      <c r="L2848">
        <v>2.4300000000000002</v>
      </c>
      <c r="M2848" t="s">
        <v>22</v>
      </c>
      <c r="N2848">
        <v>1608.42</v>
      </c>
      <c r="O2848" s="5">
        <f>(ScoreCard!$E$3-laptop_prices3[[#This Row],[Price ($)]])/ScoreCard!$E$3*ScoreCard!$E$5</f>
        <v>4.2559040255813354</v>
      </c>
      <c r="P2848" s="5">
        <f>laptop_prices3[[#This Row],[RAM (GB)]]/ScoreCard!$F$3*ScoreCard!$F$5</f>
        <v>0.4375</v>
      </c>
      <c r="Q2848" s="5">
        <f>laptop_prices3[[#This Row],[Screen Size (inch)]]/ScoreCard!$G$3*ScoreCard!$G$5</f>
        <v>1.6184971098265895</v>
      </c>
      <c r="R2848" s="5">
        <f>laptop_prices3[[#This Row],[Battery Life (hours)]]/ScoreCard!$H$3*ScoreCard!$H$5</f>
        <v>5.7750000000000004</v>
      </c>
      <c r="S2848" s="5">
        <f>ScoreCard!$I$3-laptop_prices3[[#This Row],[Weight (kg)]]/ScoreCard!$I$3*ScoreCard!$I$5</f>
        <v>2.1114285714285712</v>
      </c>
      <c r="T2848" s="6" cm="1">
        <f t="array" ref="T2848">_xlfn.IFS(laptop_prices3[[#This Row],[Storage]]="512GB SSD", 512, laptop_prices3[[#This Row],[Storage]] = "1TB SSD", 1000, laptop_prices3[[#This Row],[Storage]] = "2TB SSD", 2000, laptop_prices3[[#This Row],[Storage]]= "256GB SSD", 256, laptop_prices3[[#This Row],[Storage]] = "1TB HDD", 1000*0.7)</f>
        <v>1000</v>
      </c>
      <c r="U2848" s="5">
        <f>laptop_prices3[[#This Row],[Storage Raw Value]]/ScoreCard!$J$3*ScoreCard!$J$5</f>
        <v>4</v>
      </c>
    </row>
    <row r="2849" spans="2:21" x14ac:dyDescent="0.2">
      <c r="B2849" s="4" cm="1">
        <f t="array" ref="B2849">SUM(laptop_prices3[[#This Row],[RAM Comp]:[Weight Comp]]+laptop_prices3[[#This Row],[Storage Comp]])</f>
        <v>17.718619873382877</v>
      </c>
      <c r="C2849">
        <v>2847</v>
      </c>
      <c r="D2849" t="s">
        <v>23</v>
      </c>
      <c r="E2849" t="s">
        <v>12</v>
      </c>
      <c r="F2849">
        <v>8</v>
      </c>
      <c r="G2849" t="s">
        <v>13</v>
      </c>
      <c r="H2849" t="s">
        <v>44</v>
      </c>
      <c r="I2849">
        <v>13.3</v>
      </c>
      <c r="J2849" t="s">
        <v>27</v>
      </c>
      <c r="K2849">
        <v>7.9</v>
      </c>
      <c r="L2849">
        <v>1.74</v>
      </c>
      <c r="M2849" t="s">
        <v>16</v>
      </c>
      <c r="N2849">
        <v>1072.6300000000001</v>
      </c>
      <c r="O2849" s="5">
        <f>(ScoreCard!$E$3-laptop_prices3[[#This Row],[Price ($)]])/ScoreCard!$E$3*ScoreCard!$E$5</f>
        <v>4.5037740981580114</v>
      </c>
      <c r="P2849" s="5">
        <f>laptop_prices3[[#This Row],[RAM (GB)]]/ScoreCard!$F$3*ScoreCard!$F$5</f>
        <v>0.875</v>
      </c>
      <c r="Q2849" s="5">
        <f>laptop_prices3[[#This Row],[Screen Size (inch)]]/ScoreCard!$G$3*ScoreCard!$G$5</f>
        <v>1.5375722543352601</v>
      </c>
      <c r="R2849" s="5">
        <f>laptop_prices3[[#This Row],[Battery Life (hours)]]/ScoreCard!$H$3*ScoreCard!$H$5</f>
        <v>4.6083333333333334</v>
      </c>
      <c r="S2849" s="5">
        <f>ScoreCard!$I$3-laptop_prices3[[#This Row],[Weight (kg)]]/ScoreCard!$I$3*ScoreCard!$I$5</f>
        <v>2.5057142857142858</v>
      </c>
      <c r="T2849" s="6" cm="1">
        <f t="array" ref="T2849">_xlfn.IFS(laptop_prices3[[#This Row],[Storage]]="512GB SSD", 512, laptop_prices3[[#This Row],[Storage]] = "1TB SSD", 1000, laptop_prices3[[#This Row],[Storage]] = "2TB SSD", 2000, laptop_prices3[[#This Row],[Storage]]= "256GB SSD", 256, laptop_prices3[[#This Row],[Storage]] = "1TB HDD", 1000*0.7)</f>
        <v>512</v>
      </c>
      <c r="U2849" s="5">
        <f>laptop_prices3[[#This Row],[Storage Raw Value]]/ScoreCard!$J$3*ScoreCard!$J$5</f>
        <v>2.048</v>
      </c>
    </row>
    <row r="2850" spans="2:21" x14ac:dyDescent="0.2">
      <c r="B2850" s="4" cm="1">
        <f t="array" ref="B2850">SUM(laptop_prices3[[#This Row],[RAM Comp]:[Weight Comp]]+laptop_prices3[[#This Row],[Storage Comp]])</f>
        <v>40.392929397192404</v>
      </c>
      <c r="C2850">
        <v>2848</v>
      </c>
      <c r="D2850" t="s">
        <v>38</v>
      </c>
      <c r="E2850" t="s">
        <v>37</v>
      </c>
      <c r="F2850">
        <v>4</v>
      </c>
      <c r="G2850" t="s">
        <v>25</v>
      </c>
      <c r="H2850" t="s">
        <v>44</v>
      </c>
      <c r="I2850">
        <v>13.3</v>
      </c>
      <c r="J2850" t="s">
        <v>21</v>
      </c>
      <c r="K2850">
        <v>7.5</v>
      </c>
      <c r="L2850">
        <v>2.5499999999999998</v>
      </c>
      <c r="M2850" t="s">
        <v>16</v>
      </c>
      <c r="N2850">
        <v>711.64</v>
      </c>
      <c r="O2850" s="5">
        <f>(ScoreCard!$E$3-laptop_prices3[[#This Row],[Price ($)]])/ScoreCard!$E$3*ScoreCard!$E$5</f>
        <v>4.6707772477118548</v>
      </c>
      <c r="P2850" s="5">
        <f>laptop_prices3[[#This Row],[RAM (GB)]]/ScoreCard!$F$3*ScoreCard!$F$5</f>
        <v>0.4375</v>
      </c>
      <c r="Q2850" s="5">
        <f>laptop_prices3[[#This Row],[Screen Size (inch)]]/ScoreCard!$G$3*ScoreCard!$G$5</f>
        <v>1.5375722543352601</v>
      </c>
      <c r="R2850" s="5">
        <f>laptop_prices3[[#This Row],[Battery Life (hours)]]/ScoreCard!$H$3*ScoreCard!$H$5</f>
        <v>4.375</v>
      </c>
      <c r="S2850" s="5">
        <f>ScoreCard!$I$3-laptop_prices3[[#This Row],[Weight (kg)]]/ScoreCard!$I$3*ScoreCard!$I$5</f>
        <v>2.0428571428571427</v>
      </c>
      <c r="T2850" s="6" cm="1">
        <f t="array" ref="T2850">_xlfn.IFS(laptop_prices3[[#This Row],[Storage]]="512GB SSD", 512, laptop_prices3[[#This Row],[Storage]] = "1TB SSD", 1000, laptop_prices3[[#This Row],[Storage]] = "2TB SSD", 2000, laptop_prices3[[#This Row],[Storage]]= "256GB SSD", 256, laptop_prices3[[#This Row],[Storage]] = "1TB HDD", 1000*0.7)</f>
        <v>2000</v>
      </c>
      <c r="U2850" s="5">
        <f>laptop_prices3[[#This Row],[Storage Raw Value]]/ScoreCard!$J$3*ScoreCard!$J$5</f>
        <v>8</v>
      </c>
    </row>
    <row r="2851" spans="2:21" x14ac:dyDescent="0.2">
      <c r="B2851" s="4" cm="1">
        <f t="array" ref="B2851">SUM(laptop_prices3[[#This Row],[RAM Comp]:[Weight Comp]]+laptop_prices3[[#This Row],[Storage Comp]])</f>
        <v>14.652190476190478</v>
      </c>
      <c r="C2851">
        <v>2849</v>
      </c>
      <c r="D2851" t="s">
        <v>47</v>
      </c>
      <c r="E2851" t="s">
        <v>37</v>
      </c>
      <c r="F2851">
        <v>16</v>
      </c>
      <c r="G2851" t="s">
        <v>29</v>
      </c>
      <c r="H2851" t="s">
        <v>14</v>
      </c>
      <c r="I2851">
        <v>17.3</v>
      </c>
      <c r="J2851" t="s">
        <v>27</v>
      </c>
      <c r="K2851">
        <v>7</v>
      </c>
      <c r="L2851">
        <v>1.36</v>
      </c>
      <c r="M2851" t="s">
        <v>22</v>
      </c>
      <c r="N2851">
        <v>4694.8100000000004</v>
      </c>
      <c r="O2851" s="5">
        <f>(ScoreCard!$E$3-laptop_prices3[[#This Row],[Price ($)]])/ScoreCard!$E$3*ScoreCard!$E$5</f>
        <v>2.8280615624895904</v>
      </c>
      <c r="P2851" s="5">
        <f>laptop_prices3[[#This Row],[RAM (GB)]]/ScoreCard!$F$3*ScoreCard!$F$5</f>
        <v>1.75</v>
      </c>
      <c r="Q2851" s="5">
        <f>laptop_prices3[[#This Row],[Screen Size (inch)]]/ScoreCard!$G$3*ScoreCard!$G$5</f>
        <v>2</v>
      </c>
      <c r="R2851" s="5">
        <f>laptop_prices3[[#This Row],[Battery Life (hours)]]/ScoreCard!$H$3*ScoreCard!$H$5</f>
        <v>4.0833333333333339</v>
      </c>
      <c r="S2851" s="5">
        <f>ScoreCard!$I$3-laptop_prices3[[#This Row],[Weight (kg)]]/ScoreCard!$I$3*ScoreCard!$I$5</f>
        <v>2.7228571428571429</v>
      </c>
      <c r="T2851" s="6" cm="1">
        <f t="array" ref="T2851">_xlfn.IFS(laptop_prices3[[#This Row],[Storage]]="512GB SSD", 512, laptop_prices3[[#This Row],[Storage]] = "1TB SSD", 1000, laptop_prices3[[#This Row],[Storage]] = "2TB SSD", 2000, laptop_prices3[[#This Row],[Storage]]= "256GB SSD", 256, laptop_prices3[[#This Row],[Storage]] = "1TB HDD", 1000*0.7)</f>
        <v>256</v>
      </c>
      <c r="U2851" s="5">
        <f>laptop_prices3[[#This Row],[Storage Raw Value]]/ScoreCard!$J$3*ScoreCard!$J$5</f>
        <v>1.024</v>
      </c>
    </row>
    <row r="2852" spans="2:21" x14ac:dyDescent="0.2">
      <c r="B2852" s="4" cm="1">
        <f t="array" ref="B2852">SUM(laptop_prices3[[#This Row],[RAM Comp]:[Weight Comp]]+laptop_prices3[[#This Row],[Storage Comp]])</f>
        <v>14.433396779521058</v>
      </c>
      <c r="C2852">
        <v>2850</v>
      </c>
      <c r="D2852" t="s">
        <v>34</v>
      </c>
      <c r="E2852" t="s">
        <v>18</v>
      </c>
      <c r="F2852">
        <v>4</v>
      </c>
      <c r="G2852" t="s">
        <v>29</v>
      </c>
      <c r="H2852" t="s">
        <v>14</v>
      </c>
      <c r="I2852">
        <v>15.6</v>
      </c>
      <c r="J2852" t="s">
        <v>43</v>
      </c>
      <c r="K2852">
        <v>9.3000000000000007</v>
      </c>
      <c r="L2852">
        <v>1.45</v>
      </c>
      <c r="M2852" t="s">
        <v>30</v>
      </c>
      <c r="N2852">
        <v>1375.07</v>
      </c>
      <c r="O2852" s="5">
        <f>(ScoreCard!$E$3-laptop_prices3[[#This Row],[Price ($)]])/ScoreCard!$E$3*ScoreCard!$E$5</f>
        <v>4.3638576668134732</v>
      </c>
      <c r="P2852" s="5">
        <f>laptop_prices3[[#This Row],[RAM (GB)]]/ScoreCard!$F$3*ScoreCard!$F$5</f>
        <v>0.4375</v>
      </c>
      <c r="Q2852" s="5">
        <f>laptop_prices3[[#This Row],[Screen Size (inch)]]/ScoreCard!$G$3*ScoreCard!$G$5</f>
        <v>1.8034682080924855</v>
      </c>
      <c r="R2852" s="5">
        <f>laptop_prices3[[#This Row],[Battery Life (hours)]]/ScoreCard!$H$3*ScoreCard!$H$5</f>
        <v>5.4249999999999998</v>
      </c>
      <c r="S2852" s="5">
        <f>ScoreCard!$I$3-laptop_prices3[[#This Row],[Weight (kg)]]/ScoreCard!$I$3*ScoreCard!$I$5</f>
        <v>2.6714285714285717</v>
      </c>
      <c r="T2852" s="6" cm="1">
        <f t="array" ref="T2852">_xlfn.IFS(laptop_prices3[[#This Row],[Storage]]="512GB SSD", 512, laptop_prices3[[#This Row],[Storage]] = "1TB SSD", 1000, laptop_prices3[[#This Row],[Storage]] = "2TB SSD", 2000, laptop_prices3[[#This Row],[Storage]]= "256GB SSD", 256, laptop_prices3[[#This Row],[Storage]] = "1TB HDD", 1000*0.7)</f>
        <v>256</v>
      </c>
      <c r="U2852" s="5">
        <f>laptop_prices3[[#This Row],[Storage Raw Value]]/ScoreCard!$J$3*ScoreCard!$J$5</f>
        <v>1.024</v>
      </c>
    </row>
    <row r="2853" spans="2:21" x14ac:dyDescent="0.2">
      <c r="B2853" s="4" cm="1">
        <f t="array" ref="B2853">SUM(laptop_prices3[[#This Row],[RAM Comp]:[Weight Comp]]+laptop_prices3[[#This Row],[Storage Comp]])</f>
        <v>29.778809523809525</v>
      </c>
      <c r="C2853">
        <v>2851</v>
      </c>
      <c r="D2853" t="s">
        <v>36</v>
      </c>
      <c r="E2853" t="s">
        <v>12</v>
      </c>
      <c r="F2853">
        <v>64</v>
      </c>
      <c r="G2853" t="s">
        <v>42</v>
      </c>
      <c r="H2853" t="s">
        <v>35</v>
      </c>
      <c r="I2853">
        <v>17.3</v>
      </c>
      <c r="J2853" t="s">
        <v>43</v>
      </c>
      <c r="K2853">
        <v>11.9</v>
      </c>
      <c r="L2853">
        <v>1.51</v>
      </c>
      <c r="M2853" t="s">
        <v>30</v>
      </c>
      <c r="N2853">
        <v>1901.15</v>
      </c>
      <c r="O2853" s="5">
        <f>(ScoreCard!$E$3-laptop_prices3[[#This Row],[Price ($)]])/ScoreCard!$E$3*ScoreCard!$E$5</f>
        <v>4.1204796870431579</v>
      </c>
      <c r="P2853" s="5">
        <f>laptop_prices3[[#This Row],[RAM (GB)]]/ScoreCard!$F$3*ScoreCard!$F$5</f>
        <v>7</v>
      </c>
      <c r="Q2853" s="5">
        <f>laptop_prices3[[#This Row],[Screen Size (inch)]]/ScoreCard!$G$3*ScoreCard!$G$5</f>
        <v>2</v>
      </c>
      <c r="R2853" s="5">
        <f>laptop_prices3[[#This Row],[Battery Life (hours)]]/ScoreCard!$H$3*ScoreCard!$H$5</f>
        <v>6.9416666666666664</v>
      </c>
      <c r="S2853" s="5">
        <f>ScoreCard!$I$3-laptop_prices3[[#This Row],[Weight (kg)]]/ScoreCard!$I$3*ScoreCard!$I$5</f>
        <v>2.637142857142857</v>
      </c>
      <c r="T2853" s="6" cm="1">
        <f t="array" ref="T2853">_xlfn.IFS(laptop_prices3[[#This Row],[Storage]]="512GB SSD", 512, laptop_prices3[[#This Row],[Storage]] = "1TB SSD", 1000, laptop_prices3[[#This Row],[Storage]] = "2TB SSD", 2000, laptop_prices3[[#This Row],[Storage]]= "256GB SSD", 256, laptop_prices3[[#This Row],[Storage]] = "1TB HDD", 1000*0.7)</f>
        <v>700</v>
      </c>
      <c r="U2853" s="5">
        <f>laptop_prices3[[#This Row],[Storage Raw Value]]/ScoreCard!$J$3*ScoreCard!$J$5</f>
        <v>2.8</v>
      </c>
    </row>
    <row r="2854" spans="2:21" x14ac:dyDescent="0.2">
      <c r="B2854" s="4" cm="1">
        <f t="array" ref="B2854">SUM(laptop_prices3[[#This Row],[RAM Comp]:[Weight Comp]]+laptop_prices3[[#This Row],[Storage Comp]])</f>
        <v>26.439568538398021</v>
      </c>
      <c r="C2854">
        <v>2852</v>
      </c>
      <c r="D2854" t="s">
        <v>36</v>
      </c>
      <c r="E2854" t="s">
        <v>48</v>
      </c>
      <c r="F2854">
        <v>4</v>
      </c>
      <c r="G2854" t="s">
        <v>19</v>
      </c>
      <c r="H2854" t="s">
        <v>44</v>
      </c>
      <c r="I2854">
        <v>14</v>
      </c>
      <c r="J2854" t="s">
        <v>15</v>
      </c>
      <c r="K2854">
        <v>9.9</v>
      </c>
      <c r="L2854">
        <v>1.56</v>
      </c>
      <c r="M2854" t="s">
        <v>16</v>
      </c>
      <c r="N2854">
        <v>968.48</v>
      </c>
      <c r="O2854" s="5">
        <f>(ScoreCard!$E$3-laptop_prices3[[#This Row],[Price ($)]])/ScoreCard!$E$3*ScoreCard!$E$5</f>
        <v>4.5519565354167515</v>
      </c>
      <c r="P2854" s="5">
        <f>laptop_prices3[[#This Row],[RAM (GB)]]/ScoreCard!$F$3*ScoreCard!$F$5</f>
        <v>0.4375</v>
      </c>
      <c r="Q2854" s="5">
        <f>laptop_prices3[[#This Row],[Screen Size (inch)]]/ScoreCard!$G$3*ScoreCard!$G$5</f>
        <v>1.6184971098265895</v>
      </c>
      <c r="R2854" s="5">
        <f>laptop_prices3[[#This Row],[Battery Life (hours)]]/ScoreCard!$H$3*ScoreCard!$H$5</f>
        <v>5.7750000000000004</v>
      </c>
      <c r="S2854" s="5">
        <f>ScoreCard!$I$3-laptop_prices3[[#This Row],[Weight (kg)]]/ScoreCard!$I$3*ScoreCard!$I$5</f>
        <v>2.6085714285714285</v>
      </c>
      <c r="T2854" s="6" cm="1">
        <f t="array" ref="T2854">_xlfn.IFS(laptop_prices3[[#This Row],[Storage]]="512GB SSD", 512, laptop_prices3[[#This Row],[Storage]] = "1TB SSD", 1000, laptop_prices3[[#This Row],[Storage]] = "2TB SSD", 2000, laptop_prices3[[#This Row],[Storage]]= "256GB SSD", 256, laptop_prices3[[#This Row],[Storage]] = "1TB HDD", 1000*0.7)</f>
        <v>1000</v>
      </c>
      <c r="U2854" s="5">
        <f>laptop_prices3[[#This Row],[Storage Raw Value]]/ScoreCard!$J$3*ScoreCard!$J$5</f>
        <v>4</v>
      </c>
    </row>
    <row r="2855" spans="2:21" x14ac:dyDescent="0.2">
      <c r="B2855" s="4" cm="1">
        <f t="array" ref="B2855">SUM(laptop_prices3[[#This Row],[RAM Comp]:[Weight Comp]]+laptop_prices3[[#This Row],[Storage Comp]])</f>
        <v>42.783405587668597</v>
      </c>
      <c r="C2855">
        <v>2853</v>
      </c>
      <c r="D2855" t="s">
        <v>23</v>
      </c>
      <c r="E2855" t="s">
        <v>12</v>
      </c>
      <c r="F2855">
        <v>4</v>
      </c>
      <c r="G2855" t="s">
        <v>25</v>
      </c>
      <c r="H2855" t="s">
        <v>26</v>
      </c>
      <c r="I2855">
        <v>13.3</v>
      </c>
      <c r="J2855" t="s">
        <v>27</v>
      </c>
      <c r="K2855">
        <v>11.5</v>
      </c>
      <c r="L2855">
        <v>2.4500000000000002</v>
      </c>
      <c r="M2855" t="s">
        <v>46</v>
      </c>
      <c r="N2855">
        <v>1180.8599999999999</v>
      </c>
      <c r="O2855" s="5">
        <f>(ScoreCard!$E$3-laptop_prices3[[#This Row],[Price ($)]])/ScoreCard!$E$3*ScoreCard!$E$5</f>
        <v>4.4537041491948468</v>
      </c>
      <c r="P2855" s="5">
        <f>laptop_prices3[[#This Row],[RAM (GB)]]/ScoreCard!$F$3*ScoreCard!$F$5</f>
        <v>0.4375</v>
      </c>
      <c r="Q2855" s="5">
        <f>laptop_prices3[[#This Row],[Screen Size (inch)]]/ScoreCard!$G$3*ScoreCard!$G$5</f>
        <v>1.5375722543352601</v>
      </c>
      <c r="R2855" s="5">
        <f>laptop_prices3[[#This Row],[Battery Life (hours)]]/ScoreCard!$H$3*ScoreCard!$H$5</f>
        <v>6.7083333333333339</v>
      </c>
      <c r="S2855" s="5">
        <f>ScoreCard!$I$3-laptop_prices3[[#This Row],[Weight (kg)]]/ScoreCard!$I$3*ScoreCard!$I$5</f>
        <v>2.0999999999999996</v>
      </c>
      <c r="T2855" s="6" cm="1">
        <f t="array" ref="T2855">_xlfn.IFS(laptop_prices3[[#This Row],[Storage]]="512GB SSD", 512, laptop_prices3[[#This Row],[Storage]] = "1TB SSD", 1000, laptop_prices3[[#This Row],[Storage]] = "2TB SSD", 2000, laptop_prices3[[#This Row],[Storage]]= "256GB SSD", 256, laptop_prices3[[#This Row],[Storage]] = "1TB HDD", 1000*0.7)</f>
        <v>2000</v>
      </c>
      <c r="U2855" s="5">
        <f>laptop_prices3[[#This Row],[Storage Raw Value]]/ScoreCard!$J$3*ScoreCard!$J$5</f>
        <v>8</v>
      </c>
    </row>
    <row r="2856" spans="2:21" x14ac:dyDescent="0.2">
      <c r="B2856" s="4" cm="1">
        <f t="array" ref="B2856">SUM(laptop_prices3[[#This Row],[RAM Comp]:[Weight Comp]]+laptop_prices3[[#This Row],[Storage Comp]])</f>
        <v>31.692810349573353</v>
      </c>
      <c r="C2856">
        <v>2854</v>
      </c>
      <c r="D2856" t="s">
        <v>36</v>
      </c>
      <c r="E2856" t="s">
        <v>39</v>
      </c>
      <c r="F2856">
        <v>64</v>
      </c>
      <c r="G2856" t="s">
        <v>19</v>
      </c>
      <c r="H2856" t="s">
        <v>32</v>
      </c>
      <c r="I2856">
        <v>13.3</v>
      </c>
      <c r="J2856" t="s">
        <v>21</v>
      </c>
      <c r="K2856">
        <v>8</v>
      </c>
      <c r="L2856">
        <v>1.77</v>
      </c>
      <c r="M2856" t="s">
        <v>30</v>
      </c>
      <c r="N2856">
        <v>1928.73</v>
      </c>
      <c r="O2856" s="5">
        <f>(ScoreCard!$E$3-laptop_prices3[[#This Row],[Price ($)]])/ScoreCard!$E$3*ScoreCard!$E$5</f>
        <v>4.1077204780215917</v>
      </c>
      <c r="P2856" s="5">
        <f>laptop_prices3[[#This Row],[RAM (GB)]]/ScoreCard!$F$3*ScoreCard!$F$5</f>
        <v>7</v>
      </c>
      <c r="Q2856" s="5">
        <f>laptop_prices3[[#This Row],[Screen Size (inch)]]/ScoreCard!$G$3*ScoreCard!$G$5</f>
        <v>1.5375722543352601</v>
      </c>
      <c r="R2856" s="5">
        <f>laptop_prices3[[#This Row],[Battery Life (hours)]]/ScoreCard!$H$3*ScoreCard!$H$5</f>
        <v>4.6666666666666661</v>
      </c>
      <c r="S2856" s="5">
        <f>ScoreCard!$I$3-laptop_prices3[[#This Row],[Weight (kg)]]/ScoreCard!$I$3*ScoreCard!$I$5</f>
        <v>2.4885714285714284</v>
      </c>
      <c r="T2856" s="6" cm="1">
        <f t="array" ref="T2856">_xlfn.IFS(laptop_prices3[[#This Row],[Storage]]="512GB SSD", 512, laptop_prices3[[#This Row],[Storage]] = "1TB SSD", 1000, laptop_prices3[[#This Row],[Storage]] = "2TB SSD", 2000, laptop_prices3[[#This Row],[Storage]]= "256GB SSD", 256, laptop_prices3[[#This Row],[Storage]] = "1TB HDD", 1000*0.7)</f>
        <v>1000</v>
      </c>
      <c r="U2856" s="5">
        <f>laptop_prices3[[#This Row],[Storage Raw Value]]/ScoreCard!$J$3*ScoreCard!$J$5</f>
        <v>4</v>
      </c>
    </row>
    <row r="2857" spans="2:21" x14ac:dyDescent="0.2">
      <c r="B2857" s="4" cm="1">
        <f t="array" ref="B2857">SUM(laptop_prices3[[#This Row],[RAM Comp]:[Weight Comp]]+laptop_prices3[[#This Row],[Storage Comp]])</f>
        <v>19.341658684282962</v>
      </c>
      <c r="C2857">
        <v>2855</v>
      </c>
      <c r="D2857" t="s">
        <v>45</v>
      </c>
      <c r="E2857" t="s">
        <v>37</v>
      </c>
      <c r="F2857">
        <v>16</v>
      </c>
      <c r="G2857" t="s">
        <v>13</v>
      </c>
      <c r="H2857" t="s">
        <v>20</v>
      </c>
      <c r="I2857">
        <v>15.6</v>
      </c>
      <c r="J2857" t="s">
        <v>43</v>
      </c>
      <c r="K2857">
        <v>10</v>
      </c>
      <c r="L2857">
        <v>3.04</v>
      </c>
      <c r="M2857" t="s">
        <v>46</v>
      </c>
      <c r="N2857">
        <v>2121.25</v>
      </c>
      <c r="O2857" s="5">
        <f>(ScoreCard!$E$3-laptop_prices3[[#This Row],[Price ($)]])/ScoreCard!$E$3*ScoreCard!$E$5</f>
        <v>4.0186558325962167</v>
      </c>
      <c r="P2857" s="5">
        <f>laptop_prices3[[#This Row],[RAM (GB)]]/ScoreCard!$F$3*ScoreCard!$F$5</f>
        <v>1.75</v>
      </c>
      <c r="Q2857" s="5">
        <f>laptop_prices3[[#This Row],[Screen Size (inch)]]/ScoreCard!$G$3*ScoreCard!$G$5</f>
        <v>1.8034682080924855</v>
      </c>
      <c r="R2857" s="5">
        <f>laptop_prices3[[#This Row],[Battery Life (hours)]]/ScoreCard!$H$3*ScoreCard!$H$5</f>
        <v>5.8333333333333339</v>
      </c>
      <c r="S2857" s="5">
        <f>ScoreCard!$I$3-laptop_prices3[[#This Row],[Weight (kg)]]/ScoreCard!$I$3*ScoreCard!$I$5</f>
        <v>1.7628571428571429</v>
      </c>
      <c r="T2857" s="6" cm="1">
        <f t="array" ref="T2857">_xlfn.IFS(laptop_prices3[[#This Row],[Storage]]="512GB SSD", 512, laptop_prices3[[#This Row],[Storage]] = "1TB SSD", 1000, laptop_prices3[[#This Row],[Storage]] = "2TB SSD", 2000, laptop_prices3[[#This Row],[Storage]]= "256GB SSD", 256, laptop_prices3[[#This Row],[Storage]] = "1TB HDD", 1000*0.7)</f>
        <v>512</v>
      </c>
      <c r="U2857" s="5">
        <f>laptop_prices3[[#This Row],[Storage Raw Value]]/ScoreCard!$J$3*ScoreCard!$J$5</f>
        <v>2.048</v>
      </c>
    </row>
    <row r="2858" spans="2:21" x14ac:dyDescent="0.2">
      <c r="B2858" s="4" cm="1">
        <f t="array" ref="B2858">SUM(laptop_prices3[[#This Row],[RAM Comp]:[Weight Comp]]+laptop_prices3[[#This Row],[Storage Comp]])</f>
        <v>42.638167492430497</v>
      </c>
      <c r="C2858">
        <v>2856</v>
      </c>
      <c r="D2858" t="s">
        <v>11</v>
      </c>
      <c r="E2858" t="s">
        <v>41</v>
      </c>
      <c r="F2858">
        <v>4</v>
      </c>
      <c r="G2858" t="s">
        <v>25</v>
      </c>
      <c r="H2858" t="s">
        <v>32</v>
      </c>
      <c r="I2858">
        <v>13.3</v>
      </c>
      <c r="J2858" t="s">
        <v>43</v>
      </c>
      <c r="K2858">
        <v>11.3</v>
      </c>
      <c r="L2858">
        <v>2.5</v>
      </c>
      <c r="M2858" t="s">
        <v>16</v>
      </c>
      <c r="N2858">
        <v>2333.0700000000002</v>
      </c>
      <c r="O2858" s="5">
        <f>(ScoreCard!$E$3-laptop_prices3[[#This Row],[Price ($)]])/ScoreCard!$E$3*ScoreCard!$E$5</f>
        <v>3.9206625166082527</v>
      </c>
      <c r="P2858" s="5">
        <f>laptop_prices3[[#This Row],[RAM (GB)]]/ScoreCard!$F$3*ScoreCard!$F$5</f>
        <v>0.4375</v>
      </c>
      <c r="Q2858" s="5">
        <f>laptop_prices3[[#This Row],[Screen Size (inch)]]/ScoreCard!$G$3*ScoreCard!$G$5</f>
        <v>1.5375722543352601</v>
      </c>
      <c r="R2858" s="5">
        <f>laptop_prices3[[#This Row],[Battery Life (hours)]]/ScoreCard!$H$3*ScoreCard!$H$5</f>
        <v>6.5916666666666677</v>
      </c>
      <c r="S2858" s="5">
        <f>ScoreCard!$I$3-laptop_prices3[[#This Row],[Weight (kg)]]/ScoreCard!$I$3*ScoreCard!$I$5</f>
        <v>2.0714285714285712</v>
      </c>
      <c r="T2858" s="6" cm="1">
        <f t="array" ref="T2858">_xlfn.IFS(laptop_prices3[[#This Row],[Storage]]="512GB SSD", 512, laptop_prices3[[#This Row],[Storage]] = "1TB SSD", 1000, laptop_prices3[[#This Row],[Storage]] = "2TB SSD", 2000, laptop_prices3[[#This Row],[Storage]]= "256GB SSD", 256, laptop_prices3[[#This Row],[Storage]] = "1TB HDD", 1000*0.7)</f>
        <v>2000</v>
      </c>
      <c r="U2858" s="5">
        <f>laptop_prices3[[#This Row],[Storage Raw Value]]/ScoreCard!$J$3*ScoreCard!$J$5</f>
        <v>8</v>
      </c>
    </row>
    <row r="2859" spans="2:21" x14ac:dyDescent="0.2">
      <c r="B2859" s="4" cm="1">
        <f t="array" ref="B2859">SUM(laptop_prices3[[#This Row],[RAM Comp]:[Weight Comp]]+laptop_prices3[[#This Row],[Storage Comp]])</f>
        <v>11.40368717313515</v>
      </c>
      <c r="C2859">
        <v>2857</v>
      </c>
      <c r="D2859" t="s">
        <v>45</v>
      </c>
      <c r="E2859" t="s">
        <v>37</v>
      </c>
      <c r="F2859">
        <v>4</v>
      </c>
      <c r="G2859" t="s">
        <v>29</v>
      </c>
      <c r="H2859" t="s">
        <v>35</v>
      </c>
      <c r="I2859">
        <v>16</v>
      </c>
      <c r="J2859" t="s">
        <v>15</v>
      </c>
      <c r="K2859">
        <v>5.8</v>
      </c>
      <c r="L2859">
        <v>3.26</v>
      </c>
      <c r="M2859" t="s">
        <v>16</v>
      </c>
      <c r="N2859">
        <v>2048.5500000000002</v>
      </c>
      <c r="O2859" s="5">
        <f>(ScoreCard!$E$3-laptop_prices3[[#This Row],[Price ($)]])/ScoreCard!$E$3*ScoreCard!$E$5</f>
        <v>4.0522887004666961</v>
      </c>
      <c r="P2859" s="5">
        <f>laptop_prices3[[#This Row],[RAM (GB)]]/ScoreCard!$F$3*ScoreCard!$F$5</f>
        <v>0.4375</v>
      </c>
      <c r="Q2859" s="5">
        <f>laptop_prices3[[#This Row],[Screen Size (inch)]]/ScoreCard!$G$3*ScoreCard!$G$5</f>
        <v>1.8497109826589595</v>
      </c>
      <c r="R2859" s="5">
        <f>laptop_prices3[[#This Row],[Battery Life (hours)]]/ScoreCard!$H$3*ScoreCard!$H$5</f>
        <v>3.3833333333333333</v>
      </c>
      <c r="S2859" s="5">
        <f>ScoreCard!$I$3-laptop_prices3[[#This Row],[Weight (kg)]]/ScoreCard!$I$3*ScoreCard!$I$5</f>
        <v>1.6371428571428572</v>
      </c>
      <c r="T2859" s="6" cm="1">
        <f t="array" ref="T2859">_xlfn.IFS(laptop_prices3[[#This Row],[Storage]]="512GB SSD", 512, laptop_prices3[[#This Row],[Storage]] = "1TB SSD", 1000, laptop_prices3[[#This Row],[Storage]] = "2TB SSD", 2000, laptop_prices3[[#This Row],[Storage]]= "256GB SSD", 256, laptop_prices3[[#This Row],[Storage]] = "1TB HDD", 1000*0.7)</f>
        <v>256</v>
      </c>
      <c r="U2859" s="5">
        <f>laptop_prices3[[#This Row],[Storage Raw Value]]/ScoreCard!$J$3*ScoreCard!$J$5</f>
        <v>1.024</v>
      </c>
    </row>
    <row r="2860" spans="2:21" x14ac:dyDescent="0.2">
      <c r="B2860" s="4" cm="1">
        <f t="array" ref="B2860">SUM(laptop_prices3[[#This Row],[RAM Comp]:[Weight Comp]]+laptop_prices3[[#This Row],[Storage Comp]])</f>
        <v>43.259715111478116</v>
      </c>
      <c r="C2860">
        <v>2858</v>
      </c>
      <c r="D2860" t="s">
        <v>45</v>
      </c>
      <c r="E2860" t="s">
        <v>48</v>
      </c>
      <c r="F2860">
        <v>8</v>
      </c>
      <c r="G2860" t="s">
        <v>25</v>
      </c>
      <c r="H2860" t="s">
        <v>20</v>
      </c>
      <c r="I2860">
        <v>13.3</v>
      </c>
      <c r="J2860" t="s">
        <v>21</v>
      </c>
      <c r="K2860">
        <v>11.4</v>
      </c>
      <c r="L2860">
        <v>2.2799999999999998</v>
      </c>
      <c r="M2860" t="s">
        <v>46</v>
      </c>
      <c r="N2860">
        <v>1162.3900000000001</v>
      </c>
      <c r="O2860" s="5">
        <f>(ScoreCard!$E$3-laptop_prices3[[#This Row],[Price ($)]])/ScoreCard!$E$3*ScoreCard!$E$5</f>
        <v>4.4622488406607035</v>
      </c>
      <c r="P2860" s="5">
        <f>laptop_prices3[[#This Row],[RAM (GB)]]/ScoreCard!$F$3*ScoreCard!$F$5</f>
        <v>0.875</v>
      </c>
      <c r="Q2860" s="5">
        <f>laptop_prices3[[#This Row],[Screen Size (inch)]]/ScoreCard!$G$3*ScoreCard!$G$5</f>
        <v>1.5375722543352601</v>
      </c>
      <c r="R2860" s="5">
        <f>laptop_prices3[[#This Row],[Battery Life (hours)]]/ScoreCard!$H$3*ScoreCard!$H$5</f>
        <v>6.65</v>
      </c>
      <c r="S2860" s="5">
        <f>ScoreCard!$I$3-laptop_prices3[[#This Row],[Weight (kg)]]/ScoreCard!$I$3*ScoreCard!$I$5</f>
        <v>2.1971428571428575</v>
      </c>
      <c r="T2860" s="6" cm="1">
        <f t="array" ref="T2860">_xlfn.IFS(laptop_prices3[[#This Row],[Storage]]="512GB SSD", 512, laptop_prices3[[#This Row],[Storage]] = "1TB SSD", 1000, laptop_prices3[[#This Row],[Storage]] = "2TB SSD", 2000, laptop_prices3[[#This Row],[Storage]]= "256GB SSD", 256, laptop_prices3[[#This Row],[Storage]] = "1TB HDD", 1000*0.7)</f>
        <v>2000</v>
      </c>
      <c r="U2860" s="5">
        <f>laptop_prices3[[#This Row],[Storage Raw Value]]/ScoreCard!$J$3*ScoreCard!$J$5</f>
        <v>8</v>
      </c>
    </row>
    <row r="2861" spans="2:21" x14ac:dyDescent="0.2">
      <c r="B2861" s="4" cm="1">
        <f t="array" ref="B2861">SUM(laptop_prices3[[#This Row],[RAM Comp]:[Weight Comp]]+laptop_prices3[[#This Row],[Storage Comp]])</f>
        <v>41.68349710982659</v>
      </c>
      <c r="C2861">
        <v>2859</v>
      </c>
      <c r="D2861" t="s">
        <v>17</v>
      </c>
      <c r="E2861" t="s">
        <v>12</v>
      </c>
      <c r="F2861">
        <v>16</v>
      </c>
      <c r="G2861" t="s">
        <v>25</v>
      </c>
      <c r="H2861" t="s">
        <v>26</v>
      </c>
      <c r="I2861">
        <v>14</v>
      </c>
      <c r="J2861" t="s">
        <v>21</v>
      </c>
      <c r="K2861">
        <v>7.5</v>
      </c>
      <c r="L2861">
        <v>2.73</v>
      </c>
      <c r="M2861" t="s">
        <v>22</v>
      </c>
      <c r="N2861">
        <v>1281.1199999999999</v>
      </c>
      <c r="O2861" s="5">
        <f>(ScoreCard!$E$3-laptop_prices3[[#This Row],[Price ($)]])/ScoreCard!$E$3*ScoreCard!$E$5</f>
        <v>4.4073213248111562</v>
      </c>
      <c r="P2861" s="5">
        <f>laptop_prices3[[#This Row],[RAM (GB)]]/ScoreCard!$F$3*ScoreCard!$F$5</f>
        <v>1.75</v>
      </c>
      <c r="Q2861" s="5">
        <f>laptop_prices3[[#This Row],[Screen Size (inch)]]/ScoreCard!$G$3*ScoreCard!$G$5</f>
        <v>1.6184971098265895</v>
      </c>
      <c r="R2861" s="5">
        <f>laptop_prices3[[#This Row],[Battery Life (hours)]]/ScoreCard!$H$3*ScoreCard!$H$5</f>
        <v>4.375</v>
      </c>
      <c r="S2861" s="5">
        <f>ScoreCard!$I$3-laptop_prices3[[#This Row],[Weight (kg)]]/ScoreCard!$I$3*ScoreCard!$I$5</f>
        <v>1.94</v>
      </c>
      <c r="T2861" s="6" cm="1">
        <f t="array" ref="T2861">_xlfn.IFS(laptop_prices3[[#This Row],[Storage]]="512GB SSD", 512, laptop_prices3[[#This Row],[Storage]] = "1TB SSD", 1000, laptop_prices3[[#This Row],[Storage]] = "2TB SSD", 2000, laptop_prices3[[#This Row],[Storage]]= "256GB SSD", 256, laptop_prices3[[#This Row],[Storage]] = "1TB HDD", 1000*0.7)</f>
        <v>2000</v>
      </c>
      <c r="U2861" s="5">
        <f>laptop_prices3[[#This Row],[Storage Raw Value]]/ScoreCard!$J$3*ScoreCard!$J$5</f>
        <v>8</v>
      </c>
    </row>
    <row r="2862" spans="2:21" x14ac:dyDescent="0.2">
      <c r="B2862" s="4" cm="1">
        <f t="array" ref="B2862">SUM(laptop_prices3[[#This Row],[RAM Comp]:[Weight Comp]]+laptop_prices3[[#This Row],[Storage Comp]])</f>
        <v>41.98040187173136</v>
      </c>
      <c r="C2862">
        <v>2860</v>
      </c>
      <c r="D2862" t="s">
        <v>11</v>
      </c>
      <c r="E2862" t="s">
        <v>12</v>
      </c>
      <c r="F2862">
        <v>16</v>
      </c>
      <c r="G2862" t="s">
        <v>25</v>
      </c>
      <c r="H2862" t="s">
        <v>40</v>
      </c>
      <c r="I2862">
        <v>14</v>
      </c>
      <c r="J2862" t="s">
        <v>21</v>
      </c>
      <c r="K2862">
        <v>7</v>
      </c>
      <c r="L2862">
        <v>1.7</v>
      </c>
      <c r="M2862" t="s">
        <v>22</v>
      </c>
      <c r="N2862">
        <v>1329.06</v>
      </c>
      <c r="O2862" s="5">
        <f>(ScoreCard!$E$3-laptop_prices3[[#This Row],[Price ($)]])/ScoreCard!$E$3*ScoreCard!$E$5</f>
        <v>4.3851430622841852</v>
      </c>
      <c r="P2862" s="5">
        <f>laptop_prices3[[#This Row],[RAM (GB)]]/ScoreCard!$F$3*ScoreCard!$F$5</f>
        <v>1.75</v>
      </c>
      <c r="Q2862" s="5">
        <f>laptop_prices3[[#This Row],[Screen Size (inch)]]/ScoreCard!$G$3*ScoreCard!$G$5</f>
        <v>1.6184971098265895</v>
      </c>
      <c r="R2862" s="5">
        <f>laptop_prices3[[#This Row],[Battery Life (hours)]]/ScoreCard!$H$3*ScoreCard!$H$5</f>
        <v>4.0833333333333339</v>
      </c>
      <c r="S2862" s="5">
        <f>ScoreCard!$I$3-laptop_prices3[[#This Row],[Weight (kg)]]/ScoreCard!$I$3*ScoreCard!$I$5</f>
        <v>2.5285714285714285</v>
      </c>
      <c r="T2862" s="6" cm="1">
        <f t="array" ref="T2862">_xlfn.IFS(laptop_prices3[[#This Row],[Storage]]="512GB SSD", 512, laptop_prices3[[#This Row],[Storage]] = "1TB SSD", 1000, laptop_prices3[[#This Row],[Storage]] = "2TB SSD", 2000, laptop_prices3[[#This Row],[Storage]]= "256GB SSD", 256, laptop_prices3[[#This Row],[Storage]] = "1TB HDD", 1000*0.7)</f>
        <v>2000</v>
      </c>
      <c r="U2862" s="5">
        <f>laptop_prices3[[#This Row],[Storage Raw Value]]/ScoreCard!$J$3*ScoreCard!$J$5</f>
        <v>8</v>
      </c>
    </row>
    <row r="2863" spans="2:21" x14ac:dyDescent="0.2">
      <c r="B2863" s="4" cm="1">
        <f t="array" ref="B2863">SUM(laptop_prices3[[#This Row],[RAM Comp]:[Weight Comp]]+laptop_prices3[[#This Row],[Storage Comp]])</f>
        <v>11.488158684282963</v>
      </c>
      <c r="C2863">
        <v>2861</v>
      </c>
      <c r="D2863" t="s">
        <v>33</v>
      </c>
      <c r="E2863" t="s">
        <v>24</v>
      </c>
      <c r="F2863">
        <v>4</v>
      </c>
      <c r="G2863" t="s">
        <v>29</v>
      </c>
      <c r="H2863" t="s">
        <v>20</v>
      </c>
      <c r="I2863">
        <v>15.6</v>
      </c>
      <c r="J2863" t="s">
        <v>43</v>
      </c>
      <c r="K2863">
        <v>4.3</v>
      </c>
      <c r="L2863">
        <v>1.5</v>
      </c>
      <c r="M2863" t="s">
        <v>22</v>
      </c>
      <c r="N2863">
        <v>1140.49</v>
      </c>
      <c r="O2863" s="5">
        <f>(ScoreCard!$E$3-laptop_prices3[[#This Row],[Price ($)]])/ScoreCard!$E$3*ScoreCard!$E$5</f>
        <v>4.4723803373094446</v>
      </c>
      <c r="P2863" s="5">
        <f>laptop_prices3[[#This Row],[RAM (GB)]]/ScoreCard!$F$3*ScoreCard!$F$5</f>
        <v>0.4375</v>
      </c>
      <c r="Q2863" s="5">
        <f>laptop_prices3[[#This Row],[Screen Size (inch)]]/ScoreCard!$G$3*ScoreCard!$G$5</f>
        <v>1.8034682080924855</v>
      </c>
      <c r="R2863" s="5">
        <f>laptop_prices3[[#This Row],[Battery Life (hours)]]/ScoreCard!$H$3*ScoreCard!$H$5</f>
        <v>2.5083333333333333</v>
      </c>
      <c r="S2863" s="5">
        <f>ScoreCard!$I$3-laptop_prices3[[#This Row],[Weight (kg)]]/ScoreCard!$I$3*ScoreCard!$I$5</f>
        <v>2.6428571428571428</v>
      </c>
      <c r="T2863" s="6" cm="1">
        <f t="array" ref="T2863">_xlfn.IFS(laptop_prices3[[#This Row],[Storage]]="512GB SSD", 512, laptop_prices3[[#This Row],[Storage]] = "1TB SSD", 1000, laptop_prices3[[#This Row],[Storage]] = "2TB SSD", 2000, laptop_prices3[[#This Row],[Storage]]= "256GB SSD", 256, laptop_prices3[[#This Row],[Storage]] = "1TB HDD", 1000*0.7)</f>
        <v>256</v>
      </c>
      <c r="U2863" s="5">
        <f>laptop_prices3[[#This Row],[Storage Raw Value]]/ScoreCard!$J$3*ScoreCard!$J$5</f>
        <v>1.024</v>
      </c>
    </row>
    <row r="2864" spans="2:21" x14ac:dyDescent="0.2">
      <c r="B2864" s="4" cm="1">
        <f t="array" ref="B2864">SUM(laptop_prices3[[#This Row],[RAM Comp]:[Weight Comp]]+laptop_prices3[[#This Row],[Storage Comp]])</f>
        <v>42.844761904761903</v>
      </c>
      <c r="C2864">
        <v>2862</v>
      </c>
      <c r="D2864" t="s">
        <v>36</v>
      </c>
      <c r="E2864" t="s">
        <v>41</v>
      </c>
      <c r="F2864">
        <v>8</v>
      </c>
      <c r="G2864" t="s">
        <v>25</v>
      </c>
      <c r="H2864" t="s">
        <v>20</v>
      </c>
      <c r="I2864">
        <v>17.3</v>
      </c>
      <c r="J2864" t="s">
        <v>43</v>
      </c>
      <c r="K2864">
        <v>9.6999999999999993</v>
      </c>
      <c r="L2864">
        <v>2.08</v>
      </c>
      <c r="M2864" t="s">
        <v>30</v>
      </c>
      <c r="N2864">
        <v>1753.7</v>
      </c>
      <c r="O2864" s="5">
        <f>(ScoreCard!$E$3-laptop_prices3[[#This Row],[Price ($)]])/ScoreCard!$E$3*ScoreCard!$E$5</f>
        <v>4.1886938048905051</v>
      </c>
      <c r="P2864" s="5">
        <f>laptop_prices3[[#This Row],[RAM (GB)]]/ScoreCard!$F$3*ScoreCard!$F$5</f>
        <v>0.875</v>
      </c>
      <c r="Q2864" s="5">
        <f>laptop_prices3[[#This Row],[Screen Size (inch)]]/ScoreCard!$G$3*ScoreCard!$G$5</f>
        <v>2</v>
      </c>
      <c r="R2864" s="5">
        <f>laptop_prices3[[#This Row],[Battery Life (hours)]]/ScoreCard!$H$3*ScoreCard!$H$5</f>
        <v>5.6583333333333323</v>
      </c>
      <c r="S2864" s="5">
        <f>ScoreCard!$I$3-laptop_prices3[[#This Row],[Weight (kg)]]/ScoreCard!$I$3*ScoreCard!$I$5</f>
        <v>2.3114285714285714</v>
      </c>
      <c r="T2864" s="6" cm="1">
        <f t="array" ref="T2864">_xlfn.IFS(laptop_prices3[[#This Row],[Storage]]="512GB SSD", 512, laptop_prices3[[#This Row],[Storage]] = "1TB SSD", 1000, laptop_prices3[[#This Row],[Storage]] = "2TB SSD", 2000, laptop_prices3[[#This Row],[Storage]]= "256GB SSD", 256, laptop_prices3[[#This Row],[Storage]] = "1TB HDD", 1000*0.7)</f>
        <v>2000</v>
      </c>
      <c r="U2864" s="5">
        <f>laptop_prices3[[#This Row],[Storage Raw Value]]/ScoreCard!$J$3*ScoreCard!$J$5</f>
        <v>8</v>
      </c>
    </row>
    <row r="2865" spans="2:21" x14ac:dyDescent="0.2">
      <c r="B2865" s="4" cm="1">
        <f t="array" ref="B2865">SUM(laptop_prices3[[#This Row],[RAM Comp]:[Weight Comp]]+laptop_prices3[[#This Row],[Storage Comp]])</f>
        <v>26.851381778144784</v>
      </c>
      <c r="C2865">
        <v>2863</v>
      </c>
      <c r="D2865" t="s">
        <v>38</v>
      </c>
      <c r="E2865" t="s">
        <v>39</v>
      </c>
      <c r="F2865">
        <v>16</v>
      </c>
      <c r="G2865" t="s">
        <v>19</v>
      </c>
      <c r="H2865" t="s">
        <v>40</v>
      </c>
      <c r="I2865">
        <v>13.3</v>
      </c>
      <c r="J2865" t="s">
        <v>27</v>
      </c>
      <c r="K2865">
        <v>9.1999999999999993</v>
      </c>
      <c r="L2865">
        <v>2.2799999999999998</v>
      </c>
      <c r="M2865" t="s">
        <v>30</v>
      </c>
      <c r="N2865">
        <v>1968.05</v>
      </c>
      <c r="O2865" s="5">
        <f>(ScoreCard!$E$3-laptop_prices3[[#This Row],[Price ($)]])/ScoreCard!$E$3*ScoreCard!$E$5</f>
        <v>4.0895300465956321</v>
      </c>
      <c r="P2865" s="5">
        <f>laptop_prices3[[#This Row],[RAM (GB)]]/ScoreCard!$F$3*ScoreCard!$F$5</f>
        <v>1.75</v>
      </c>
      <c r="Q2865" s="5">
        <f>laptop_prices3[[#This Row],[Screen Size (inch)]]/ScoreCard!$G$3*ScoreCard!$G$5</f>
        <v>1.5375722543352601</v>
      </c>
      <c r="R2865" s="5">
        <f>laptop_prices3[[#This Row],[Battery Life (hours)]]/ScoreCard!$H$3*ScoreCard!$H$5</f>
        <v>5.3666666666666663</v>
      </c>
      <c r="S2865" s="5">
        <f>ScoreCard!$I$3-laptop_prices3[[#This Row],[Weight (kg)]]/ScoreCard!$I$3*ScoreCard!$I$5</f>
        <v>2.1971428571428575</v>
      </c>
      <c r="T2865" s="6" cm="1">
        <f t="array" ref="T2865">_xlfn.IFS(laptop_prices3[[#This Row],[Storage]]="512GB SSD", 512, laptop_prices3[[#This Row],[Storage]] = "1TB SSD", 1000, laptop_prices3[[#This Row],[Storage]] = "2TB SSD", 2000, laptop_prices3[[#This Row],[Storage]]= "256GB SSD", 256, laptop_prices3[[#This Row],[Storage]] = "1TB HDD", 1000*0.7)</f>
        <v>1000</v>
      </c>
      <c r="U2865" s="5">
        <f>laptop_prices3[[#This Row],[Storage Raw Value]]/ScoreCard!$J$3*ScoreCard!$J$5</f>
        <v>4</v>
      </c>
    </row>
    <row r="2866" spans="2:21" x14ac:dyDescent="0.2">
      <c r="B2866" s="4" cm="1">
        <f t="array" ref="B2866">SUM(laptop_prices3[[#This Row],[RAM Comp]:[Weight Comp]]+laptop_prices3[[#This Row],[Storage Comp]])</f>
        <v>24.173259014588492</v>
      </c>
      <c r="C2866">
        <v>2864</v>
      </c>
      <c r="D2866" t="s">
        <v>33</v>
      </c>
      <c r="E2866" t="s">
        <v>31</v>
      </c>
      <c r="F2866">
        <v>64</v>
      </c>
      <c r="G2866" t="s">
        <v>42</v>
      </c>
      <c r="H2866" t="s">
        <v>44</v>
      </c>
      <c r="I2866">
        <v>14</v>
      </c>
      <c r="J2866" t="s">
        <v>15</v>
      </c>
      <c r="K2866">
        <v>4.5999999999999996</v>
      </c>
      <c r="L2866">
        <v>3.2</v>
      </c>
      <c r="M2866" t="s">
        <v>30</v>
      </c>
      <c r="N2866">
        <v>1371.27</v>
      </c>
      <c r="O2866" s="5">
        <f>(ScoreCard!$E$3-laptop_prices3[[#This Row],[Price ($)]])/ScoreCard!$E$3*ScoreCard!$E$5</f>
        <v>4.3656156434009254</v>
      </c>
      <c r="P2866" s="5">
        <f>laptop_prices3[[#This Row],[RAM (GB)]]/ScoreCard!$F$3*ScoreCard!$F$5</f>
        <v>7</v>
      </c>
      <c r="Q2866" s="5">
        <f>laptop_prices3[[#This Row],[Screen Size (inch)]]/ScoreCard!$G$3*ScoreCard!$G$5</f>
        <v>1.6184971098265895</v>
      </c>
      <c r="R2866" s="5">
        <f>laptop_prices3[[#This Row],[Battery Life (hours)]]/ScoreCard!$H$3*ScoreCard!$H$5</f>
        <v>2.6833333333333331</v>
      </c>
      <c r="S2866" s="5">
        <f>ScoreCard!$I$3-laptop_prices3[[#This Row],[Weight (kg)]]/ScoreCard!$I$3*ScoreCard!$I$5</f>
        <v>1.6714285714285713</v>
      </c>
      <c r="T2866" s="6" cm="1">
        <f t="array" ref="T2866">_xlfn.IFS(laptop_prices3[[#This Row],[Storage]]="512GB SSD", 512, laptop_prices3[[#This Row],[Storage]] = "1TB SSD", 1000, laptop_prices3[[#This Row],[Storage]] = "2TB SSD", 2000, laptop_prices3[[#This Row],[Storage]]= "256GB SSD", 256, laptop_prices3[[#This Row],[Storage]] = "1TB HDD", 1000*0.7)</f>
        <v>700</v>
      </c>
      <c r="U2866" s="5">
        <f>laptop_prices3[[#This Row],[Storage Raw Value]]/ScoreCard!$J$3*ScoreCard!$J$5</f>
        <v>2.8</v>
      </c>
    </row>
    <row r="2867" spans="2:21" x14ac:dyDescent="0.2">
      <c r="B2867" s="4" cm="1">
        <f t="array" ref="B2867">SUM(laptop_prices3[[#This Row],[RAM Comp]:[Weight Comp]]+laptop_prices3[[#This Row],[Storage Comp]])</f>
        <v>14.573572254335261</v>
      </c>
      <c r="C2867">
        <v>2865</v>
      </c>
      <c r="D2867" t="s">
        <v>38</v>
      </c>
      <c r="E2867" t="s">
        <v>12</v>
      </c>
      <c r="F2867">
        <v>8</v>
      </c>
      <c r="G2867" t="s">
        <v>29</v>
      </c>
      <c r="H2867" t="s">
        <v>26</v>
      </c>
      <c r="I2867">
        <v>13.3</v>
      </c>
      <c r="J2867" t="s">
        <v>43</v>
      </c>
      <c r="K2867">
        <v>10.5</v>
      </c>
      <c r="L2867">
        <v>2.73</v>
      </c>
      <c r="M2867" t="s">
        <v>30</v>
      </c>
      <c r="N2867">
        <v>804.42</v>
      </c>
      <c r="O2867" s="5">
        <f>(ScoreCard!$E$3-laptop_prices3[[#This Row],[Price ($)]])/ScoreCard!$E$3*ScoreCard!$E$5</f>
        <v>4.6278548614529393</v>
      </c>
      <c r="P2867" s="5">
        <f>laptop_prices3[[#This Row],[RAM (GB)]]/ScoreCard!$F$3*ScoreCard!$F$5</f>
        <v>0.875</v>
      </c>
      <c r="Q2867" s="5">
        <f>laptop_prices3[[#This Row],[Screen Size (inch)]]/ScoreCard!$G$3*ScoreCard!$G$5</f>
        <v>1.5375722543352601</v>
      </c>
      <c r="R2867" s="5">
        <f>laptop_prices3[[#This Row],[Battery Life (hours)]]/ScoreCard!$H$3*ScoreCard!$H$5</f>
        <v>6.125</v>
      </c>
      <c r="S2867" s="5">
        <f>ScoreCard!$I$3-laptop_prices3[[#This Row],[Weight (kg)]]/ScoreCard!$I$3*ScoreCard!$I$5</f>
        <v>1.94</v>
      </c>
      <c r="T2867" s="6" cm="1">
        <f t="array" ref="T2867">_xlfn.IFS(laptop_prices3[[#This Row],[Storage]]="512GB SSD", 512, laptop_prices3[[#This Row],[Storage]] = "1TB SSD", 1000, laptop_prices3[[#This Row],[Storage]] = "2TB SSD", 2000, laptop_prices3[[#This Row],[Storage]]= "256GB SSD", 256, laptop_prices3[[#This Row],[Storage]] = "1TB HDD", 1000*0.7)</f>
        <v>256</v>
      </c>
      <c r="U2867" s="5">
        <f>laptop_prices3[[#This Row],[Storage Raw Value]]/ScoreCard!$J$3*ScoreCard!$J$5</f>
        <v>1.024</v>
      </c>
    </row>
    <row r="2868" spans="2:21" x14ac:dyDescent="0.2">
      <c r="B2868" s="4" cm="1">
        <f t="array" ref="B2868">SUM(laptop_prices3[[#This Row],[RAM Comp]:[Weight Comp]]+laptop_prices3[[#This Row],[Storage Comp]])</f>
        <v>40.314234792182766</v>
      </c>
      <c r="C2868">
        <v>2866</v>
      </c>
      <c r="D2868" t="s">
        <v>36</v>
      </c>
      <c r="E2868" t="s">
        <v>12</v>
      </c>
      <c r="F2868">
        <v>8</v>
      </c>
      <c r="G2868" t="s">
        <v>25</v>
      </c>
      <c r="H2868" t="s">
        <v>14</v>
      </c>
      <c r="I2868">
        <v>16</v>
      </c>
      <c r="J2868" t="s">
        <v>27</v>
      </c>
      <c r="K2868">
        <v>5.6</v>
      </c>
      <c r="L2868">
        <v>2.06</v>
      </c>
      <c r="M2868" t="s">
        <v>46</v>
      </c>
      <c r="N2868">
        <v>1447.33</v>
      </c>
      <c r="O2868" s="5">
        <f>(ScoreCard!$E$3-laptop_prices3[[#This Row],[Price ($)]])/ScoreCard!$E$3*ScoreCard!$E$5</f>
        <v>4.3304283541268038</v>
      </c>
      <c r="P2868" s="5">
        <f>laptop_prices3[[#This Row],[RAM (GB)]]/ScoreCard!$F$3*ScoreCard!$F$5</f>
        <v>0.875</v>
      </c>
      <c r="Q2868" s="5">
        <f>laptop_prices3[[#This Row],[Screen Size (inch)]]/ScoreCard!$G$3*ScoreCard!$G$5</f>
        <v>1.8497109826589595</v>
      </c>
      <c r="R2868" s="5">
        <f>laptop_prices3[[#This Row],[Battery Life (hours)]]/ScoreCard!$H$3*ScoreCard!$H$5</f>
        <v>3.2666666666666662</v>
      </c>
      <c r="S2868" s="5">
        <f>ScoreCard!$I$3-laptop_prices3[[#This Row],[Weight (kg)]]/ScoreCard!$I$3*ScoreCard!$I$5</f>
        <v>2.322857142857143</v>
      </c>
      <c r="T2868" s="6" cm="1">
        <f t="array" ref="T2868">_xlfn.IFS(laptop_prices3[[#This Row],[Storage]]="512GB SSD", 512, laptop_prices3[[#This Row],[Storage]] = "1TB SSD", 1000, laptop_prices3[[#This Row],[Storage]] = "2TB SSD", 2000, laptop_prices3[[#This Row],[Storage]]= "256GB SSD", 256, laptop_prices3[[#This Row],[Storage]] = "1TB HDD", 1000*0.7)</f>
        <v>2000</v>
      </c>
      <c r="U2868" s="5">
        <f>laptop_prices3[[#This Row],[Storage Raw Value]]/ScoreCard!$J$3*ScoreCard!$J$5</f>
        <v>8</v>
      </c>
    </row>
    <row r="2869" spans="2:21" x14ac:dyDescent="0.2">
      <c r="B2869" s="4" cm="1">
        <f t="array" ref="B2869">SUM(laptop_prices3[[#This Row],[RAM Comp]:[Weight Comp]]+laptop_prices3[[#This Row],[Storage Comp]])</f>
        <v>24.211087255711533</v>
      </c>
      <c r="C2869">
        <v>2867</v>
      </c>
      <c r="D2869" t="s">
        <v>34</v>
      </c>
      <c r="E2869" t="s">
        <v>12</v>
      </c>
      <c r="F2869">
        <v>8</v>
      </c>
      <c r="G2869" t="s">
        <v>19</v>
      </c>
      <c r="H2869" t="s">
        <v>20</v>
      </c>
      <c r="I2869">
        <v>15.6</v>
      </c>
      <c r="J2869" t="s">
        <v>15</v>
      </c>
      <c r="K2869">
        <v>6.1</v>
      </c>
      <c r="L2869">
        <v>2.67</v>
      </c>
      <c r="M2869" t="s">
        <v>22</v>
      </c>
      <c r="N2869">
        <v>1087.96</v>
      </c>
      <c r="O2869" s="5">
        <f>(ScoreCard!$E$3-laptop_prices3[[#This Row],[Price ($)]])/ScoreCard!$E$3*ScoreCard!$E$5</f>
        <v>4.4966820505038916</v>
      </c>
      <c r="P2869" s="5">
        <f>laptop_prices3[[#This Row],[RAM (GB)]]/ScoreCard!$F$3*ScoreCard!$F$5</f>
        <v>0.875</v>
      </c>
      <c r="Q2869" s="5">
        <f>laptop_prices3[[#This Row],[Screen Size (inch)]]/ScoreCard!$G$3*ScoreCard!$G$5</f>
        <v>1.8034682080924855</v>
      </c>
      <c r="R2869" s="5">
        <f>laptop_prices3[[#This Row],[Battery Life (hours)]]/ScoreCard!$H$3*ScoreCard!$H$5</f>
        <v>3.5583333333333331</v>
      </c>
      <c r="S2869" s="5">
        <f>ScoreCard!$I$3-laptop_prices3[[#This Row],[Weight (kg)]]/ScoreCard!$I$3*ScoreCard!$I$5</f>
        <v>1.9742857142857144</v>
      </c>
      <c r="T2869" s="6" cm="1">
        <f t="array" ref="T2869">_xlfn.IFS(laptop_prices3[[#This Row],[Storage]]="512GB SSD", 512, laptop_prices3[[#This Row],[Storage]] = "1TB SSD", 1000, laptop_prices3[[#This Row],[Storage]] = "2TB SSD", 2000, laptop_prices3[[#This Row],[Storage]]= "256GB SSD", 256, laptop_prices3[[#This Row],[Storage]] = "1TB HDD", 1000*0.7)</f>
        <v>1000</v>
      </c>
      <c r="U2869" s="5">
        <f>laptop_prices3[[#This Row],[Storage Raw Value]]/ScoreCard!$J$3*ScoreCard!$J$5</f>
        <v>4</v>
      </c>
    </row>
    <row r="2870" spans="2:21" x14ac:dyDescent="0.2">
      <c r="B2870" s="4" cm="1">
        <f t="array" ref="B2870">SUM(laptop_prices3[[#This Row],[RAM Comp]:[Weight Comp]]+laptop_prices3[[#This Row],[Storage Comp]])</f>
        <v>18.547428571428572</v>
      </c>
      <c r="C2870">
        <v>2868</v>
      </c>
      <c r="D2870" t="s">
        <v>47</v>
      </c>
      <c r="E2870" t="s">
        <v>31</v>
      </c>
      <c r="F2870">
        <v>32</v>
      </c>
      <c r="G2870" t="s">
        <v>29</v>
      </c>
      <c r="H2870" t="s">
        <v>35</v>
      </c>
      <c r="I2870">
        <v>17.3</v>
      </c>
      <c r="J2870" t="s">
        <v>15</v>
      </c>
      <c r="K2870">
        <v>12</v>
      </c>
      <c r="L2870">
        <v>2.71</v>
      </c>
      <c r="M2870" t="s">
        <v>22</v>
      </c>
      <c r="N2870">
        <v>2506.9499999999998</v>
      </c>
      <c r="O2870" s="5">
        <f>(ScoreCard!$E$3-laptop_prices3[[#This Row],[Price ($)]])/ScoreCard!$E$3*ScoreCard!$E$5</f>
        <v>3.8402212089697523</v>
      </c>
      <c r="P2870" s="5">
        <f>laptop_prices3[[#This Row],[RAM (GB)]]/ScoreCard!$F$3*ScoreCard!$F$5</f>
        <v>3.5</v>
      </c>
      <c r="Q2870" s="5">
        <f>laptop_prices3[[#This Row],[Screen Size (inch)]]/ScoreCard!$G$3*ScoreCard!$G$5</f>
        <v>2</v>
      </c>
      <c r="R2870" s="5">
        <f>laptop_prices3[[#This Row],[Battery Life (hours)]]/ScoreCard!$H$3*ScoreCard!$H$5</f>
        <v>7</v>
      </c>
      <c r="S2870" s="5">
        <f>ScoreCard!$I$3-laptop_prices3[[#This Row],[Weight (kg)]]/ScoreCard!$I$3*ScoreCard!$I$5</f>
        <v>1.9514285714285715</v>
      </c>
      <c r="T2870" s="6" cm="1">
        <f t="array" ref="T2870">_xlfn.IFS(laptop_prices3[[#This Row],[Storage]]="512GB SSD", 512, laptop_prices3[[#This Row],[Storage]] = "1TB SSD", 1000, laptop_prices3[[#This Row],[Storage]] = "2TB SSD", 2000, laptop_prices3[[#This Row],[Storage]]= "256GB SSD", 256, laptop_prices3[[#This Row],[Storage]] = "1TB HDD", 1000*0.7)</f>
        <v>256</v>
      </c>
      <c r="U2870" s="5">
        <f>laptop_prices3[[#This Row],[Storage Raw Value]]/ScoreCard!$J$3*ScoreCard!$J$5</f>
        <v>1.024</v>
      </c>
    </row>
    <row r="2871" spans="2:21" x14ac:dyDescent="0.2">
      <c r="B2871" s="4" cm="1">
        <f t="array" ref="B2871">SUM(laptop_prices3[[#This Row],[RAM Comp]:[Weight Comp]]+laptop_prices3[[#This Row],[Storage Comp]])</f>
        <v>43.380068125516104</v>
      </c>
      <c r="C2871">
        <v>2869</v>
      </c>
      <c r="D2871" t="s">
        <v>17</v>
      </c>
      <c r="E2871" t="s">
        <v>31</v>
      </c>
      <c r="F2871">
        <v>4</v>
      </c>
      <c r="G2871" t="s">
        <v>25</v>
      </c>
      <c r="H2871" t="s">
        <v>32</v>
      </c>
      <c r="I2871">
        <v>16</v>
      </c>
      <c r="J2871" t="s">
        <v>21</v>
      </c>
      <c r="K2871">
        <v>11.4</v>
      </c>
      <c r="L2871">
        <v>1.85</v>
      </c>
      <c r="M2871" t="s">
        <v>16</v>
      </c>
      <c r="N2871">
        <v>962.71</v>
      </c>
      <c r="O2871" s="5">
        <f>(ScoreCard!$E$3-laptop_prices3[[#This Row],[Price ($)]])/ScoreCard!$E$3*ScoreCard!$E$5</f>
        <v>4.5546258840771729</v>
      </c>
      <c r="P2871" s="5">
        <f>laptop_prices3[[#This Row],[RAM (GB)]]/ScoreCard!$F$3*ScoreCard!$F$5</f>
        <v>0.4375</v>
      </c>
      <c r="Q2871" s="5">
        <f>laptop_prices3[[#This Row],[Screen Size (inch)]]/ScoreCard!$G$3*ScoreCard!$G$5</f>
        <v>1.8497109826589595</v>
      </c>
      <c r="R2871" s="5">
        <f>laptop_prices3[[#This Row],[Battery Life (hours)]]/ScoreCard!$H$3*ScoreCard!$H$5</f>
        <v>6.65</v>
      </c>
      <c r="S2871" s="5">
        <f>ScoreCard!$I$3-laptop_prices3[[#This Row],[Weight (kg)]]/ScoreCard!$I$3*ScoreCard!$I$5</f>
        <v>2.4428571428571431</v>
      </c>
      <c r="T2871" s="6" cm="1">
        <f t="array" ref="T2871">_xlfn.IFS(laptop_prices3[[#This Row],[Storage]]="512GB SSD", 512, laptop_prices3[[#This Row],[Storage]] = "1TB SSD", 1000, laptop_prices3[[#This Row],[Storage]] = "2TB SSD", 2000, laptop_prices3[[#This Row],[Storage]]= "256GB SSD", 256, laptop_prices3[[#This Row],[Storage]] = "1TB HDD", 1000*0.7)</f>
        <v>2000</v>
      </c>
      <c r="U2871" s="5">
        <f>laptop_prices3[[#This Row],[Storage Raw Value]]/ScoreCard!$J$3*ScoreCard!$J$5</f>
        <v>8</v>
      </c>
    </row>
    <row r="2872" spans="2:21" x14ac:dyDescent="0.2">
      <c r="B2872" s="4" cm="1">
        <f t="array" ref="B2872">SUM(laptop_prices3[[#This Row],[RAM Comp]:[Weight Comp]]+laptop_prices3[[#This Row],[Storage Comp]])</f>
        <v>21.931000825763832</v>
      </c>
      <c r="C2872">
        <v>2870</v>
      </c>
      <c r="D2872" t="s">
        <v>34</v>
      </c>
      <c r="E2872" t="s">
        <v>12</v>
      </c>
      <c r="F2872">
        <v>64</v>
      </c>
      <c r="G2872" t="s">
        <v>13</v>
      </c>
      <c r="H2872" t="s">
        <v>35</v>
      </c>
      <c r="I2872">
        <v>13.3</v>
      </c>
      <c r="J2872" t="s">
        <v>15</v>
      </c>
      <c r="K2872">
        <v>4.2</v>
      </c>
      <c r="L2872">
        <v>1.31</v>
      </c>
      <c r="M2872" t="s">
        <v>22</v>
      </c>
      <c r="N2872">
        <v>2529.92</v>
      </c>
      <c r="O2872" s="5">
        <f>(ScoreCard!$E$3-laptop_prices3[[#This Row],[Price ($)]])/ScoreCard!$E$3*ScoreCard!$E$5</f>
        <v>3.829594703124017</v>
      </c>
      <c r="P2872" s="5">
        <f>laptop_prices3[[#This Row],[RAM (GB)]]/ScoreCard!$F$3*ScoreCard!$F$5</f>
        <v>7</v>
      </c>
      <c r="Q2872" s="5">
        <f>laptop_prices3[[#This Row],[Screen Size (inch)]]/ScoreCard!$G$3*ScoreCard!$G$5</f>
        <v>1.5375722543352601</v>
      </c>
      <c r="R2872" s="5">
        <f>laptop_prices3[[#This Row],[Battery Life (hours)]]/ScoreCard!$H$3*ScoreCard!$H$5</f>
        <v>2.4500000000000002</v>
      </c>
      <c r="S2872" s="5">
        <f>ScoreCard!$I$3-laptop_prices3[[#This Row],[Weight (kg)]]/ScoreCard!$I$3*ScoreCard!$I$5</f>
        <v>2.7514285714285713</v>
      </c>
      <c r="T2872" s="6" cm="1">
        <f t="array" ref="T2872">_xlfn.IFS(laptop_prices3[[#This Row],[Storage]]="512GB SSD", 512, laptop_prices3[[#This Row],[Storage]] = "1TB SSD", 1000, laptop_prices3[[#This Row],[Storage]] = "2TB SSD", 2000, laptop_prices3[[#This Row],[Storage]]= "256GB SSD", 256, laptop_prices3[[#This Row],[Storage]] = "1TB HDD", 1000*0.7)</f>
        <v>512</v>
      </c>
      <c r="U2872" s="5">
        <f>laptop_prices3[[#This Row],[Storage Raw Value]]/ScoreCard!$J$3*ScoreCard!$J$5</f>
        <v>2.048</v>
      </c>
    </row>
    <row r="2873" spans="2:21" x14ac:dyDescent="0.2">
      <c r="B2873" s="4" cm="1">
        <f t="array" ref="B2873">SUM(laptop_prices3[[#This Row],[RAM Comp]:[Weight Comp]]+laptop_prices3[[#This Row],[Storage Comp]])</f>
        <v>21.985905587668594</v>
      </c>
      <c r="C2873">
        <v>2871</v>
      </c>
      <c r="D2873" t="s">
        <v>33</v>
      </c>
      <c r="E2873" t="s">
        <v>37</v>
      </c>
      <c r="F2873">
        <v>8</v>
      </c>
      <c r="G2873" t="s">
        <v>42</v>
      </c>
      <c r="H2873" t="s">
        <v>20</v>
      </c>
      <c r="I2873">
        <v>13.3</v>
      </c>
      <c r="J2873" t="s">
        <v>15</v>
      </c>
      <c r="K2873">
        <v>10</v>
      </c>
      <c r="L2873">
        <v>1.68</v>
      </c>
      <c r="M2873" t="s">
        <v>22</v>
      </c>
      <c r="N2873">
        <v>1861.56</v>
      </c>
      <c r="O2873" s="5">
        <f>(ScoreCard!$E$3-laptop_prices3[[#This Row],[Price ($)]])/ScoreCard!$E$3*ScoreCard!$E$5</f>
        <v>4.1387950273319092</v>
      </c>
      <c r="P2873" s="5">
        <f>laptop_prices3[[#This Row],[RAM (GB)]]/ScoreCard!$F$3*ScoreCard!$F$5</f>
        <v>0.875</v>
      </c>
      <c r="Q2873" s="5">
        <f>laptop_prices3[[#This Row],[Screen Size (inch)]]/ScoreCard!$G$3*ScoreCard!$G$5</f>
        <v>1.5375722543352601</v>
      </c>
      <c r="R2873" s="5">
        <f>laptop_prices3[[#This Row],[Battery Life (hours)]]/ScoreCard!$H$3*ScoreCard!$H$5</f>
        <v>5.8333333333333339</v>
      </c>
      <c r="S2873" s="5">
        <f>ScoreCard!$I$3-laptop_prices3[[#This Row],[Weight (kg)]]/ScoreCard!$I$3*ScoreCard!$I$5</f>
        <v>2.54</v>
      </c>
      <c r="T2873" s="6" cm="1">
        <f t="array" ref="T2873">_xlfn.IFS(laptop_prices3[[#This Row],[Storage]]="512GB SSD", 512, laptop_prices3[[#This Row],[Storage]] = "1TB SSD", 1000, laptop_prices3[[#This Row],[Storage]] = "2TB SSD", 2000, laptop_prices3[[#This Row],[Storage]]= "256GB SSD", 256, laptop_prices3[[#This Row],[Storage]] = "1TB HDD", 1000*0.7)</f>
        <v>700</v>
      </c>
      <c r="U2873" s="5">
        <f>laptop_prices3[[#This Row],[Storage Raw Value]]/ScoreCard!$J$3*ScoreCard!$J$5</f>
        <v>2.8</v>
      </c>
    </row>
    <row r="2874" spans="2:21" x14ac:dyDescent="0.2">
      <c r="B2874" s="4" cm="1">
        <f t="array" ref="B2874">SUM(laptop_prices3[[#This Row],[RAM Comp]:[Weight Comp]]+laptop_prices3[[#This Row],[Storage Comp]])</f>
        <v>40.306116157445643</v>
      </c>
      <c r="C2874">
        <v>2872</v>
      </c>
      <c r="D2874" t="s">
        <v>47</v>
      </c>
      <c r="E2874" t="s">
        <v>31</v>
      </c>
      <c r="F2874">
        <v>16</v>
      </c>
      <c r="G2874" t="s">
        <v>25</v>
      </c>
      <c r="H2874" t="s">
        <v>32</v>
      </c>
      <c r="I2874">
        <v>14</v>
      </c>
      <c r="J2874" t="s">
        <v>21</v>
      </c>
      <c r="K2874">
        <v>4.5999999999999996</v>
      </c>
      <c r="L2874">
        <v>2.1800000000000002</v>
      </c>
      <c r="M2874" t="s">
        <v>16</v>
      </c>
      <c r="N2874">
        <v>1232.42</v>
      </c>
      <c r="O2874" s="5">
        <f>(ScoreCard!$E$3-laptop_prices3[[#This Row],[Price ($)]])/ScoreCard!$E$3*ScoreCard!$E$5</f>
        <v>4.4298511826556179</v>
      </c>
      <c r="P2874" s="5">
        <f>laptop_prices3[[#This Row],[RAM (GB)]]/ScoreCard!$F$3*ScoreCard!$F$5</f>
        <v>1.75</v>
      </c>
      <c r="Q2874" s="5">
        <f>laptop_prices3[[#This Row],[Screen Size (inch)]]/ScoreCard!$G$3*ScoreCard!$G$5</f>
        <v>1.6184971098265895</v>
      </c>
      <c r="R2874" s="5">
        <f>laptop_prices3[[#This Row],[Battery Life (hours)]]/ScoreCard!$H$3*ScoreCard!$H$5</f>
        <v>2.6833333333333331</v>
      </c>
      <c r="S2874" s="5">
        <f>ScoreCard!$I$3-laptop_prices3[[#This Row],[Weight (kg)]]/ScoreCard!$I$3*ScoreCard!$I$5</f>
        <v>2.2542857142857144</v>
      </c>
      <c r="T2874" s="6" cm="1">
        <f t="array" ref="T2874">_xlfn.IFS(laptop_prices3[[#This Row],[Storage]]="512GB SSD", 512, laptop_prices3[[#This Row],[Storage]] = "1TB SSD", 1000, laptop_prices3[[#This Row],[Storage]] = "2TB SSD", 2000, laptop_prices3[[#This Row],[Storage]]= "256GB SSD", 256, laptop_prices3[[#This Row],[Storage]] = "1TB HDD", 1000*0.7)</f>
        <v>2000</v>
      </c>
      <c r="U2874" s="5">
        <f>laptop_prices3[[#This Row],[Storage Raw Value]]/ScoreCard!$J$3*ScoreCard!$J$5</f>
        <v>8</v>
      </c>
    </row>
    <row r="2875" spans="2:21" x14ac:dyDescent="0.2">
      <c r="B2875" s="4" cm="1">
        <f t="array" ref="B2875">SUM(laptop_prices3[[#This Row],[RAM Comp]:[Weight Comp]]+laptop_prices3[[#This Row],[Storage Comp]])</f>
        <v>43.56880952380952</v>
      </c>
      <c r="C2875">
        <v>2873</v>
      </c>
      <c r="D2875" t="s">
        <v>47</v>
      </c>
      <c r="E2875" t="s">
        <v>39</v>
      </c>
      <c r="F2875">
        <v>16</v>
      </c>
      <c r="G2875" t="s">
        <v>25</v>
      </c>
      <c r="H2875" t="s">
        <v>26</v>
      </c>
      <c r="I2875">
        <v>17.3</v>
      </c>
      <c r="J2875" t="s">
        <v>27</v>
      </c>
      <c r="K2875">
        <v>9.5</v>
      </c>
      <c r="L2875">
        <v>2.14</v>
      </c>
      <c r="M2875" t="s">
        <v>30</v>
      </c>
      <c r="N2875">
        <v>2766.72</v>
      </c>
      <c r="O2875" s="5">
        <f>(ScoreCard!$E$3-laptop_prices3[[#This Row],[Price ($)]])/ScoreCard!$E$3*ScoreCard!$E$5</f>
        <v>3.7200450042006388</v>
      </c>
      <c r="P2875" s="5">
        <f>laptop_prices3[[#This Row],[RAM (GB)]]/ScoreCard!$F$3*ScoreCard!$F$5</f>
        <v>1.75</v>
      </c>
      <c r="Q2875" s="5">
        <f>laptop_prices3[[#This Row],[Screen Size (inch)]]/ScoreCard!$G$3*ScoreCard!$G$5</f>
        <v>2</v>
      </c>
      <c r="R2875" s="5">
        <f>laptop_prices3[[#This Row],[Battery Life (hours)]]/ScoreCard!$H$3*ScoreCard!$H$5</f>
        <v>5.5416666666666661</v>
      </c>
      <c r="S2875" s="5">
        <f>ScoreCard!$I$3-laptop_prices3[[#This Row],[Weight (kg)]]/ScoreCard!$I$3*ScoreCard!$I$5</f>
        <v>2.2771428571428571</v>
      </c>
      <c r="T2875" s="6" cm="1">
        <f t="array" ref="T2875">_xlfn.IFS(laptop_prices3[[#This Row],[Storage]]="512GB SSD", 512, laptop_prices3[[#This Row],[Storage]] = "1TB SSD", 1000, laptop_prices3[[#This Row],[Storage]] = "2TB SSD", 2000, laptop_prices3[[#This Row],[Storage]]= "256GB SSD", 256, laptop_prices3[[#This Row],[Storage]] = "1TB HDD", 1000*0.7)</f>
        <v>2000</v>
      </c>
      <c r="U2875" s="5">
        <f>laptop_prices3[[#This Row],[Storage Raw Value]]/ScoreCard!$J$3*ScoreCard!$J$5</f>
        <v>8</v>
      </c>
    </row>
    <row r="2876" spans="2:21" x14ac:dyDescent="0.2">
      <c r="B2876" s="4" cm="1">
        <f t="array" ref="B2876">SUM(laptop_prices3[[#This Row],[RAM Comp]:[Weight Comp]]+laptop_prices3[[#This Row],[Storage Comp]])</f>
        <v>42.054404761904763</v>
      </c>
      <c r="C2876">
        <v>2874</v>
      </c>
      <c r="D2876" t="s">
        <v>33</v>
      </c>
      <c r="E2876" t="s">
        <v>12</v>
      </c>
      <c r="F2876">
        <v>4</v>
      </c>
      <c r="G2876" t="s">
        <v>25</v>
      </c>
      <c r="H2876" t="s">
        <v>32</v>
      </c>
      <c r="I2876">
        <v>17.3</v>
      </c>
      <c r="J2876" t="s">
        <v>27</v>
      </c>
      <c r="K2876">
        <v>10.3</v>
      </c>
      <c r="L2876">
        <v>3.31</v>
      </c>
      <c r="M2876" t="s">
        <v>22</v>
      </c>
      <c r="N2876">
        <v>1290.04</v>
      </c>
      <c r="O2876" s="5">
        <f>(ScoreCard!$E$3-laptop_prices3[[#This Row],[Price ($)]])/ScoreCard!$E$3*ScoreCard!$E$5</f>
        <v>4.40319470608482</v>
      </c>
      <c r="P2876" s="5">
        <f>laptop_prices3[[#This Row],[RAM (GB)]]/ScoreCard!$F$3*ScoreCard!$F$5</f>
        <v>0.4375</v>
      </c>
      <c r="Q2876" s="5">
        <f>laptop_prices3[[#This Row],[Screen Size (inch)]]/ScoreCard!$G$3*ScoreCard!$G$5</f>
        <v>2</v>
      </c>
      <c r="R2876" s="5">
        <f>laptop_prices3[[#This Row],[Battery Life (hours)]]/ScoreCard!$H$3*ScoreCard!$H$5</f>
        <v>6.0083333333333337</v>
      </c>
      <c r="S2876" s="5">
        <f>ScoreCard!$I$3-laptop_prices3[[#This Row],[Weight (kg)]]/ScoreCard!$I$3*ScoreCard!$I$5</f>
        <v>1.6085714285714285</v>
      </c>
      <c r="T2876" s="6" cm="1">
        <f t="array" ref="T2876">_xlfn.IFS(laptop_prices3[[#This Row],[Storage]]="512GB SSD", 512, laptop_prices3[[#This Row],[Storage]] = "1TB SSD", 1000, laptop_prices3[[#This Row],[Storage]] = "2TB SSD", 2000, laptop_prices3[[#This Row],[Storage]]= "256GB SSD", 256, laptop_prices3[[#This Row],[Storage]] = "1TB HDD", 1000*0.7)</f>
        <v>2000</v>
      </c>
      <c r="U2876" s="5">
        <f>laptop_prices3[[#This Row],[Storage Raw Value]]/ScoreCard!$J$3*ScoreCard!$J$5</f>
        <v>8</v>
      </c>
    </row>
    <row r="2877" spans="2:21" x14ac:dyDescent="0.2">
      <c r="B2877" s="4" cm="1">
        <f t="array" ref="B2877">SUM(laptop_prices3[[#This Row],[RAM Comp]:[Weight Comp]]+laptop_prices3[[#This Row],[Storage Comp]])</f>
        <v>50.179523809523808</v>
      </c>
      <c r="C2877">
        <v>2875</v>
      </c>
      <c r="D2877" t="s">
        <v>38</v>
      </c>
      <c r="E2877" t="s">
        <v>48</v>
      </c>
      <c r="F2877">
        <v>64</v>
      </c>
      <c r="G2877" t="s">
        <v>25</v>
      </c>
      <c r="H2877" t="s">
        <v>35</v>
      </c>
      <c r="I2877">
        <v>17.3</v>
      </c>
      <c r="J2877" t="s">
        <v>27</v>
      </c>
      <c r="K2877">
        <v>11</v>
      </c>
      <c r="L2877">
        <v>1.29</v>
      </c>
      <c r="M2877" t="s">
        <v>22</v>
      </c>
      <c r="N2877">
        <v>5327.03</v>
      </c>
      <c r="O2877" s="5">
        <f>(ScoreCard!$E$3-laptop_prices3[[#This Row],[Price ($)]])/ScoreCard!$E$3*ScoreCard!$E$5</f>
        <v>2.5355805208792104</v>
      </c>
      <c r="P2877" s="5">
        <f>laptop_prices3[[#This Row],[RAM (GB)]]/ScoreCard!$F$3*ScoreCard!$F$5</f>
        <v>7</v>
      </c>
      <c r="Q2877" s="5">
        <f>laptop_prices3[[#This Row],[Screen Size (inch)]]/ScoreCard!$G$3*ScoreCard!$G$5</f>
        <v>2</v>
      </c>
      <c r="R2877" s="5">
        <f>laptop_prices3[[#This Row],[Battery Life (hours)]]/ScoreCard!$H$3*ScoreCard!$H$5</f>
        <v>6.4166666666666661</v>
      </c>
      <c r="S2877" s="5">
        <f>ScoreCard!$I$3-laptop_prices3[[#This Row],[Weight (kg)]]/ScoreCard!$I$3*ScoreCard!$I$5</f>
        <v>2.7628571428571429</v>
      </c>
      <c r="T2877" s="6" cm="1">
        <f t="array" ref="T2877">_xlfn.IFS(laptop_prices3[[#This Row],[Storage]]="512GB SSD", 512, laptop_prices3[[#This Row],[Storage]] = "1TB SSD", 1000, laptop_prices3[[#This Row],[Storage]] = "2TB SSD", 2000, laptop_prices3[[#This Row],[Storage]]= "256GB SSD", 256, laptop_prices3[[#This Row],[Storage]] = "1TB HDD", 1000*0.7)</f>
        <v>2000</v>
      </c>
      <c r="U2877" s="5">
        <f>laptop_prices3[[#This Row],[Storage Raw Value]]/ScoreCard!$J$3*ScoreCard!$J$5</f>
        <v>8</v>
      </c>
    </row>
    <row r="2878" spans="2:21" x14ac:dyDescent="0.2">
      <c r="B2878" s="4" cm="1">
        <f t="array" ref="B2878">SUM(laptop_prices3[[#This Row],[RAM Comp]:[Weight Comp]]+laptop_prices3[[#This Row],[Storage Comp]])</f>
        <v>42.049523809523812</v>
      </c>
      <c r="C2878">
        <v>2876</v>
      </c>
      <c r="D2878" t="s">
        <v>11</v>
      </c>
      <c r="E2878" t="s">
        <v>24</v>
      </c>
      <c r="F2878">
        <v>16</v>
      </c>
      <c r="G2878" t="s">
        <v>25</v>
      </c>
      <c r="H2878" t="s">
        <v>32</v>
      </c>
      <c r="I2878">
        <v>17.3</v>
      </c>
      <c r="J2878" t="s">
        <v>27</v>
      </c>
      <c r="K2878">
        <v>6.2</v>
      </c>
      <c r="L2878">
        <v>1.43</v>
      </c>
      <c r="M2878" t="s">
        <v>30</v>
      </c>
      <c r="N2878">
        <v>3224.03</v>
      </c>
      <c r="O2878" s="5">
        <f>(ScoreCard!$E$3-laptop_prices3[[#This Row],[Price ($)]])/ScoreCard!$E$3*ScoreCard!$E$5</f>
        <v>3.508481774409042</v>
      </c>
      <c r="P2878" s="5">
        <f>laptop_prices3[[#This Row],[RAM (GB)]]/ScoreCard!$F$3*ScoreCard!$F$5</f>
        <v>1.75</v>
      </c>
      <c r="Q2878" s="5">
        <f>laptop_prices3[[#This Row],[Screen Size (inch)]]/ScoreCard!$G$3*ScoreCard!$G$5</f>
        <v>2</v>
      </c>
      <c r="R2878" s="5">
        <f>laptop_prices3[[#This Row],[Battery Life (hours)]]/ScoreCard!$H$3*ScoreCard!$H$5</f>
        <v>3.6166666666666671</v>
      </c>
      <c r="S2878" s="5">
        <f>ScoreCard!$I$3-laptop_prices3[[#This Row],[Weight (kg)]]/ScoreCard!$I$3*ScoreCard!$I$5</f>
        <v>2.6828571428571428</v>
      </c>
      <c r="T2878" s="6" cm="1">
        <f t="array" ref="T2878">_xlfn.IFS(laptop_prices3[[#This Row],[Storage]]="512GB SSD", 512, laptop_prices3[[#This Row],[Storage]] = "1TB SSD", 1000, laptop_prices3[[#This Row],[Storage]] = "2TB SSD", 2000, laptop_prices3[[#This Row],[Storage]]= "256GB SSD", 256, laptop_prices3[[#This Row],[Storage]] = "1TB HDD", 1000*0.7)</f>
        <v>2000</v>
      </c>
      <c r="U2878" s="5">
        <f>laptop_prices3[[#This Row],[Storage Raw Value]]/ScoreCard!$J$3*ScoreCard!$J$5</f>
        <v>8</v>
      </c>
    </row>
    <row r="2879" spans="2:21" x14ac:dyDescent="0.2">
      <c r="B2879" s="4" cm="1">
        <f t="array" ref="B2879">SUM(laptop_prices3[[#This Row],[RAM Comp]:[Weight Comp]]+laptop_prices3[[#This Row],[Storage Comp]])</f>
        <v>32.552619047619046</v>
      </c>
      <c r="C2879">
        <v>2877</v>
      </c>
      <c r="D2879" t="s">
        <v>33</v>
      </c>
      <c r="E2879" t="s">
        <v>24</v>
      </c>
      <c r="F2879">
        <v>64</v>
      </c>
      <c r="G2879" t="s">
        <v>19</v>
      </c>
      <c r="H2879" t="s">
        <v>14</v>
      </c>
      <c r="I2879">
        <v>17.3</v>
      </c>
      <c r="J2879" t="s">
        <v>43</v>
      </c>
      <c r="K2879">
        <v>9.6999999999999993</v>
      </c>
      <c r="L2879">
        <v>2.81</v>
      </c>
      <c r="M2879" t="s">
        <v>16</v>
      </c>
      <c r="N2879">
        <v>2614.64</v>
      </c>
      <c r="O2879" s="5">
        <f>(ScoreCard!$E$3-laptop_prices3[[#This Row],[Price ($)]])/ScoreCard!$E$3*ScoreCard!$E$5</f>
        <v>3.7904010777321733</v>
      </c>
      <c r="P2879" s="5">
        <f>laptop_prices3[[#This Row],[RAM (GB)]]/ScoreCard!$F$3*ScoreCard!$F$5</f>
        <v>7</v>
      </c>
      <c r="Q2879" s="5">
        <f>laptop_prices3[[#This Row],[Screen Size (inch)]]/ScoreCard!$G$3*ScoreCard!$G$5</f>
        <v>2</v>
      </c>
      <c r="R2879" s="5">
        <f>laptop_prices3[[#This Row],[Battery Life (hours)]]/ScoreCard!$H$3*ScoreCard!$H$5</f>
        <v>5.6583333333333323</v>
      </c>
      <c r="S2879" s="5">
        <f>ScoreCard!$I$3-laptop_prices3[[#This Row],[Weight (kg)]]/ScoreCard!$I$3*ScoreCard!$I$5</f>
        <v>1.8942857142857144</v>
      </c>
      <c r="T2879" s="6" cm="1">
        <f t="array" ref="T2879">_xlfn.IFS(laptop_prices3[[#This Row],[Storage]]="512GB SSD", 512, laptop_prices3[[#This Row],[Storage]] = "1TB SSD", 1000, laptop_prices3[[#This Row],[Storage]] = "2TB SSD", 2000, laptop_prices3[[#This Row],[Storage]]= "256GB SSD", 256, laptop_prices3[[#This Row],[Storage]] = "1TB HDD", 1000*0.7)</f>
        <v>1000</v>
      </c>
      <c r="U2879" s="5">
        <f>laptop_prices3[[#This Row],[Storage Raw Value]]/ScoreCard!$J$3*ScoreCard!$J$5</f>
        <v>4</v>
      </c>
    </row>
    <row r="2880" spans="2:21" x14ac:dyDescent="0.2">
      <c r="B2880" s="4" cm="1">
        <f t="array" ref="B2880">SUM(laptop_prices3[[#This Row],[RAM Comp]:[Weight Comp]]+laptop_prices3[[#This Row],[Storage Comp]])</f>
        <v>20.699880952380951</v>
      </c>
      <c r="C2880">
        <v>2878</v>
      </c>
      <c r="D2880" t="s">
        <v>36</v>
      </c>
      <c r="E2880" t="s">
        <v>31</v>
      </c>
      <c r="F2880">
        <v>4</v>
      </c>
      <c r="G2880" t="s">
        <v>42</v>
      </c>
      <c r="H2880" t="s">
        <v>14</v>
      </c>
      <c r="I2880">
        <v>17.3</v>
      </c>
      <c r="J2880" t="s">
        <v>27</v>
      </c>
      <c r="K2880">
        <v>7.4</v>
      </c>
      <c r="L2880">
        <v>1.32</v>
      </c>
      <c r="M2880" t="s">
        <v>22</v>
      </c>
      <c r="N2880">
        <v>1312.02</v>
      </c>
      <c r="O2880" s="5">
        <f>(ScoreCard!$E$3-laptop_prices3[[#This Row],[Price ($)]])/ScoreCard!$E$3*ScoreCard!$E$5</f>
        <v>4.3930261994026578</v>
      </c>
      <c r="P2880" s="5">
        <f>laptop_prices3[[#This Row],[RAM (GB)]]/ScoreCard!$F$3*ScoreCard!$F$5</f>
        <v>0.4375</v>
      </c>
      <c r="Q2880" s="5">
        <f>laptop_prices3[[#This Row],[Screen Size (inch)]]/ScoreCard!$G$3*ScoreCard!$G$5</f>
        <v>2</v>
      </c>
      <c r="R2880" s="5">
        <f>laptop_prices3[[#This Row],[Battery Life (hours)]]/ScoreCard!$H$3*ScoreCard!$H$5</f>
        <v>4.3166666666666664</v>
      </c>
      <c r="S2880" s="5">
        <f>ScoreCard!$I$3-laptop_prices3[[#This Row],[Weight (kg)]]/ScoreCard!$I$3*ScoreCard!$I$5</f>
        <v>2.7457142857142856</v>
      </c>
      <c r="T2880" s="6" cm="1">
        <f t="array" ref="T2880">_xlfn.IFS(laptop_prices3[[#This Row],[Storage]]="512GB SSD", 512, laptop_prices3[[#This Row],[Storage]] = "1TB SSD", 1000, laptop_prices3[[#This Row],[Storage]] = "2TB SSD", 2000, laptop_prices3[[#This Row],[Storage]]= "256GB SSD", 256, laptop_prices3[[#This Row],[Storage]] = "1TB HDD", 1000*0.7)</f>
        <v>700</v>
      </c>
      <c r="U2880" s="5">
        <f>laptop_prices3[[#This Row],[Storage Raw Value]]/ScoreCard!$J$3*ScoreCard!$J$5</f>
        <v>2.8</v>
      </c>
    </row>
    <row r="2881" spans="2:21" x14ac:dyDescent="0.2">
      <c r="B2881" s="4" cm="1">
        <f t="array" ref="B2881">SUM(laptop_prices3[[#This Row],[RAM Comp]:[Weight Comp]]+laptop_prices3[[#This Row],[Storage Comp]])</f>
        <v>41.431619873382878</v>
      </c>
      <c r="C2881">
        <v>2879</v>
      </c>
      <c r="D2881" t="s">
        <v>36</v>
      </c>
      <c r="E2881" t="s">
        <v>41</v>
      </c>
      <c r="F2881">
        <v>8</v>
      </c>
      <c r="G2881" t="s">
        <v>25</v>
      </c>
      <c r="H2881" t="s">
        <v>20</v>
      </c>
      <c r="I2881">
        <v>13.3</v>
      </c>
      <c r="J2881" t="s">
        <v>21</v>
      </c>
      <c r="K2881">
        <v>7.6</v>
      </c>
      <c r="L2881">
        <v>1.6</v>
      </c>
      <c r="M2881" t="s">
        <v>46</v>
      </c>
      <c r="N2881">
        <v>1325.63</v>
      </c>
      <c r="O2881" s="5">
        <f>(ScoreCard!$E$3-laptop_prices3[[#This Row],[Price ($)]])/ScoreCard!$E$3*ScoreCard!$E$5</f>
        <v>4.3867298674670705</v>
      </c>
      <c r="P2881" s="5">
        <f>laptop_prices3[[#This Row],[RAM (GB)]]/ScoreCard!$F$3*ScoreCard!$F$5</f>
        <v>0.875</v>
      </c>
      <c r="Q2881" s="5">
        <f>laptop_prices3[[#This Row],[Screen Size (inch)]]/ScoreCard!$G$3*ScoreCard!$G$5</f>
        <v>1.5375722543352601</v>
      </c>
      <c r="R2881" s="5">
        <f>laptop_prices3[[#This Row],[Battery Life (hours)]]/ScoreCard!$H$3*ScoreCard!$H$5</f>
        <v>4.4333333333333336</v>
      </c>
      <c r="S2881" s="5">
        <f>ScoreCard!$I$3-laptop_prices3[[#This Row],[Weight (kg)]]/ScoreCard!$I$3*ScoreCard!$I$5</f>
        <v>2.5857142857142854</v>
      </c>
      <c r="T2881" s="6" cm="1">
        <f t="array" ref="T2881">_xlfn.IFS(laptop_prices3[[#This Row],[Storage]]="512GB SSD", 512, laptop_prices3[[#This Row],[Storage]] = "1TB SSD", 1000, laptop_prices3[[#This Row],[Storage]] = "2TB SSD", 2000, laptop_prices3[[#This Row],[Storage]]= "256GB SSD", 256, laptop_prices3[[#This Row],[Storage]] = "1TB HDD", 1000*0.7)</f>
        <v>2000</v>
      </c>
      <c r="U2881" s="5">
        <f>laptop_prices3[[#This Row],[Storage Raw Value]]/ScoreCard!$J$3*ScoreCard!$J$5</f>
        <v>8</v>
      </c>
    </row>
    <row r="2882" spans="2:21" x14ac:dyDescent="0.2">
      <c r="B2882" s="4" cm="1">
        <f t="array" ref="B2882">SUM(laptop_prices3[[#This Row],[RAM Comp]:[Weight Comp]]+laptop_prices3[[#This Row],[Storage Comp]])</f>
        <v>23.528904761904762</v>
      </c>
      <c r="C2882">
        <v>2880</v>
      </c>
      <c r="D2882" t="s">
        <v>23</v>
      </c>
      <c r="E2882" t="s">
        <v>41</v>
      </c>
      <c r="F2882">
        <v>64</v>
      </c>
      <c r="G2882" t="s">
        <v>13</v>
      </c>
      <c r="H2882" t="s">
        <v>20</v>
      </c>
      <c r="I2882">
        <v>17.3</v>
      </c>
      <c r="J2882" t="s">
        <v>27</v>
      </c>
      <c r="K2882">
        <v>7.9</v>
      </c>
      <c r="L2882">
        <v>3.1</v>
      </c>
      <c r="M2882" t="s">
        <v>46</v>
      </c>
      <c r="N2882">
        <v>7226.18</v>
      </c>
      <c r="O2882" s="5">
        <f>(ScoreCard!$E$3-laptop_prices3[[#This Row],[Price ($)]])/ScoreCard!$E$3*ScoreCard!$E$5</f>
        <v>1.656985458757869</v>
      </c>
      <c r="P2882" s="5">
        <f>laptop_prices3[[#This Row],[RAM (GB)]]/ScoreCard!$F$3*ScoreCard!$F$5</f>
        <v>7</v>
      </c>
      <c r="Q2882" s="5">
        <f>laptop_prices3[[#This Row],[Screen Size (inch)]]/ScoreCard!$G$3*ScoreCard!$G$5</f>
        <v>2</v>
      </c>
      <c r="R2882" s="5">
        <f>laptop_prices3[[#This Row],[Battery Life (hours)]]/ScoreCard!$H$3*ScoreCard!$H$5</f>
        <v>4.6083333333333334</v>
      </c>
      <c r="S2882" s="5">
        <f>ScoreCard!$I$3-laptop_prices3[[#This Row],[Weight (kg)]]/ScoreCard!$I$3*ScoreCard!$I$5</f>
        <v>1.7285714285714284</v>
      </c>
      <c r="T2882" s="6" cm="1">
        <f t="array" ref="T2882">_xlfn.IFS(laptop_prices3[[#This Row],[Storage]]="512GB SSD", 512, laptop_prices3[[#This Row],[Storage]] = "1TB SSD", 1000, laptop_prices3[[#This Row],[Storage]] = "2TB SSD", 2000, laptop_prices3[[#This Row],[Storage]]= "256GB SSD", 256, laptop_prices3[[#This Row],[Storage]] = "1TB HDD", 1000*0.7)</f>
        <v>512</v>
      </c>
      <c r="U2882" s="5">
        <f>laptop_prices3[[#This Row],[Storage Raw Value]]/ScoreCard!$J$3*ScoreCard!$J$5</f>
        <v>2.048</v>
      </c>
    </row>
    <row r="2883" spans="2:21" x14ac:dyDescent="0.2">
      <c r="B2883" s="4" cm="1">
        <f t="array" ref="B2883">SUM(laptop_prices3[[#This Row],[RAM Comp]:[Weight Comp]]+laptop_prices3[[#This Row],[Storage Comp]])</f>
        <v>18.168116157445638</v>
      </c>
      <c r="C2883">
        <v>2881</v>
      </c>
      <c r="D2883" t="s">
        <v>38</v>
      </c>
      <c r="E2883" t="s">
        <v>41</v>
      </c>
      <c r="F2883">
        <v>8</v>
      </c>
      <c r="G2883" t="s">
        <v>13</v>
      </c>
      <c r="H2883" t="s">
        <v>20</v>
      </c>
      <c r="I2883">
        <v>14</v>
      </c>
      <c r="J2883" t="s">
        <v>15</v>
      </c>
      <c r="K2883">
        <v>9.1</v>
      </c>
      <c r="L2883">
        <v>2.3199999999999998</v>
      </c>
      <c r="M2883" t="s">
        <v>46</v>
      </c>
      <c r="N2883">
        <v>2014.48</v>
      </c>
      <c r="O2883" s="5">
        <f>(ScoreCard!$E$3-laptop_prices3[[#This Row],[Price ($)]])/ScoreCard!$E$3*ScoreCard!$E$5</f>
        <v>4.0680503484494643</v>
      </c>
      <c r="P2883" s="5">
        <f>laptop_prices3[[#This Row],[RAM (GB)]]/ScoreCard!$F$3*ScoreCard!$F$5</f>
        <v>0.875</v>
      </c>
      <c r="Q2883" s="5">
        <f>laptop_prices3[[#This Row],[Screen Size (inch)]]/ScoreCard!$G$3*ScoreCard!$G$5</f>
        <v>1.6184971098265895</v>
      </c>
      <c r="R2883" s="5">
        <f>laptop_prices3[[#This Row],[Battery Life (hours)]]/ScoreCard!$H$3*ScoreCard!$H$5</f>
        <v>5.3083333333333336</v>
      </c>
      <c r="S2883" s="5">
        <f>ScoreCard!$I$3-laptop_prices3[[#This Row],[Weight (kg)]]/ScoreCard!$I$3*ScoreCard!$I$5</f>
        <v>2.1742857142857144</v>
      </c>
      <c r="T2883" s="6" cm="1">
        <f t="array" ref="T2883">_xlfn.IFS(laptop_prices3[[#This Row],[Storage]]="512GB SSD", 512, laptop_prices3[[#This Row],[Storage]] = "1TB SSD", 1000, laptop_prices3[[#This Row],[Storage]] = "2TB SSD", 2000, laptop_prices3[[#This Row],[Storage]]= "256GB SSD", 256, laptop_prices3[[#This Row],[Storage]] = "1TB HDD", 1000*0.7)</f>
        <v>512</v>
      </c>
      <c r="U2883" s="5">
        <f>laptop_prices3[[#This Row],[Storage Raw Value]]/ScoreCard!$J$3*ScoreCard!$J$5</f>
        <v>2.048</v>
      </c>
    </row>
    <row r="2884" spans="2:21" x14ac:dyDescent="0.2">
      <c r="B2884" s="4" cm="1">
        <f t="array" ref="B2884">SUM(laptop_prices3[[#This Row],[RAM Comp]:[Weight Comp]]+laptop_prices3[[#This Row],[Storage Comp]])</f>
        <v>28.939953206716215</v>
      </c>
      <c r="C2884">
        <v>2882</v>
      </c>
      <c r="D2884" t="s">
        <v>38</v>
      </c>
      <c r="E2884" t="s">
        <v>31</v>
      </c>
      <c r="F2884">
        <v>32</v>
      </c>
      <c r="G2884" t="s">
        <v>19</v>
      </c>
      <c r="H2884" t="s">
        <v>44</v>
      </c>
      <c r="I2884">
        <v>13.3</v>
      </c>
      <c r="J2884" t="s">
        <v>43</v>
      </c>
      <c r="K2884">
        <v>9.8000000000000007</v>
      </c>
      <c r="L2884">
        <v>2.2999999999999998</v>
      </c>
      <c r="M2884" t="s">
        <v>46</v>
      </c>
      <c r="N2884">
        <v>1050.8699999999999</v>
      </c>
      <c r="O2884" s="5">
        <f>(ScoreCard!$E$3-laptop_prices3[[#This Row],[Price ($)]])/ScoreCard!$E$3*ScoreCard!$E$5</f>
        <v>4.5138408272482664</v>
      </c>
      <c r="P2884" s="5">
        <f>laptop_prices3[[#This Row],[RAM (GB)]]/ScoreCard!$F$3*ScoreCard!$F$5</f>
        <v>3.5</v>
      </c>
      <c r="Q2884" s="5">
        <f>laptop_prices3[[#This Row],[Screen Size (inch)]]/ScoreCard!$G$3*ScoreCard!$G$5</f>
        <v>1.5375722543352601</v>
      </c>
      <c r="R2884" s="5">
        <f>laptop_prices3[[#This Row],[Battery Life (hours)]]/ScoreCard!$H$3*ScoreCard!$H$5</f>
        <v>5.7166666666666677</v>
      </c>
      <c r="S2884" s="5">
        <f>ScoreCard!$I$3-laptop_prices3[[#This Row],[Weight (kg)]]/ScoreCard!$I$3*ScoreCard!$I$5</f>
        <v>2.1857142857142859</v>
      </c>
      <c r="T2884" s="6" cm="1">
        <f t="array" ref="T2884">_xlfn.IFS(laptop_prices3[[#This Row],[Storage]]="512GB SSD", 512, laptop_prices3[[#This Row],[Storage]] = "1TB SSD", 1000, laptop_prices3[[#This Row],[Storage]] = "2TB SSD", 2000, laptop_prices3[[#This Row],[Storage]]= "256GB SSD", 256, laptop_prices3[[#This Row],[Storage]] = "1TB HDD", 1000*0.7)</f>
        <v>1000</v>
      </c>
      <c r="U2884" s="5">
        <f>laptop_prices3[[#This Row],[Storage Raw Value]]/ScoreCard!$J$3*ScoreCard!$J$5</f>
        <v>4</v>
      </c>
    </row>
    <row r="2885" spans="2:21" x14ac:dyDescent="0.2">
      <c r="B2885" s="4" cm="1">
        <f t="array" ref="B2885">SUM(laptop_prices3[[#This Row],[RAM Comp]:[Weight Comp]]+laptop_prices3[[#This Row],[Storage Comp]])</f>
        <v>26.794472887420866</v>
      </c>
      <c r="C2885">
        <v>2883</v>
      </c>
      <c r="D2885" t="s">
        <v>33</v>
      </c>
      <c r="E2885" t="s">
        <v>12</v>
      </c>
      <c r="F2885">
        <v>16</v>
      </c>
      <c r="G2885" t="s">
        <v>19</v>
      </c>
      <c r="H2885" t="s">
        <v>44</v>
      </c>
      <c r="I2885">
        <v>16</v>
      </c>
      <c r="J2885" t="s">
        <v>21</v>
      </c>
      <c r="K2885">
        <v>9.4</v>
      </c>
      <c r="L2885">
        <v>3.13</v>
      </c>
      <c r="M2885" t="s">
        <v>30</v>
      </c>
      <c r="N2885">
        <v>774.84</v>
      </c>
      <c r="O2885" s="5">
        <f>(ScoreCard!$E$3-laptop_prices3[[#This Row],[Price ($)]])/ScoreCard!$E$3*ScoreCard!$E$5</f>
        <v>4.6415393213100069</v>
      </c>
      <c r="P2885" s="5">
        <f>laptop_prices3[[#This Row],[RAM (GB)]]/ScoreCard!$F$3*ScoreCard!$F$5</f>
        <v>1.75</v>
      </c>
      <c r="Q2885" s="5">
        <f>laptop_prices3[[#This Row],[Screen Size (inch)]]/ScoreCard!$G$3*ScoreCard!$G$5</f>
        <v>1.8497109826589595</v>
      </c>
      <c r="R2885" s="5">
        <f>laptop_prices3[[#This Row],[Battery Life (hours)]]/ScoreCard!$H$3*ScoreCard!$H$5</f>
        <v>5.4833333333333334</v>
      </c>
      <c r="S2885" s="5">
        <f>ScoreCard!$I$3-laptop_prices3[[#This Row],[Weight (kg)]]/ScoreCard!$I$3*ScoreCard!$I$5</f>
        <v>1.7114285714285715</v>
      </c>
      <c r="T2885" s="6" cm="1">
        <f t="array" ref="T2885">_xlfn.IFS(laptop_prices3[[#This Row],[Storage]]="512GB SSD", 512, laptop_prices3[[#This Row],[Storage]] = "1TB SSD", 1000, laptop_prices3[[#This Row],[Storage]] = "2TB SSD", 2000, laptop_prices3[[#This Row],[Storage]]= "256GB SSD", 256, laptop_prices3[[#This Row],[Storage]] = "1TB HDD", 1000*0.7)</f>
        <v>1000</v>
      </c>
      <c r="U2885" s="5">
        <f>laptop_prices3[[#This Row],[Storage Raw Value]]/ScoreCard!$J$3*ScoreCard!$J$5</f>
        <v>4</v>
      </c>
    </row>
    <row r="2886" spans="2:21" x14ac:dyDescent="0.2">
      <c r="B2886" s="4" cm="1">
        <f t="array" ref="B2886">SUM(laptop_prices3[[#This Row],[RAM Comp]:[Weight Comp]]+laptop_prices3[[#This Row],[Storage Comp]])</f>
        <v>26.023468208092485</v>
      </c>
      <c r="C2886">
        <v>2884</v>
      </c>
      <c r="D2886" t="s">
        <v>33</v>
      </c>
      <c r="E2886" t="s">
        <v>31</v>
      </c>
      <c r="F2886">
        <v>64</v>
      </c>
      <c r="G2886" t="s">
        <v>42</v>
      </c>
      <c r="H2886" t="s">
        <v>14</v>
      </c>
      <c r="I2886">
        <v>15.6</v>
      </c>
      <c r="J2886" t="s">
        <v>15</v>
      </c>
      <c r="K2886">
        <v>7.2</v>
      </c>
      <c r="L2886">
        <v>2.94</v>
      </c>
      <c r="M2886" t="s">
        <v>30</v>
      </c>
      <c r="N2886">
        <v>2186.71</v>
      </c>
      <c r="O2886" s="5">
        <f>(ScoreCard!$E$3-laptop_prices3[[#This Row],[Price ($)]])/ScoreCard!$E$3*ScoreCard!$E$5</f>
        <v>3.988372372750252</v>
      </c>
      <c r="P2886" s="5">
        <f>laptop_prices3[[#This Row],[RAM (GB)]]/ScoreCard!$F$3*ScoreCard!$F$5</f>
        <v>7</v>
      </c>
      <c r="Q2886" s="5">
        <f>laptop_prices3[[#This Row],[Screen Size (inch)]]/ScoreCard!$G$3*ScoreCard!$G$5</f>
        <v>1.8034682080924855</v>
      </c>
      <c r="R2886" s="5">
        <f>laptop_prices3[[#This Row],[Battery Life (hours)]]/ScoreCard!$H$3*ScoreCard!$H$5</f>
        <v>4.2</v>
      </c>
      <c r="S2886" s="5">
        <f>ScoreCard!$I$3-laptop_prices3[[#This Row],[Weight (kg)]]/ScoreCard!$I$3*ScoreCard!$I$5</f>
        <v>1.82</v>
      </c>
      <c r="T2886" s="6" cm="1">
        <f t="array" ref="T2886">_xlfn.IFS(laptop_prices3[[#This Row],[Storage]]="512GB SSD", 512, laptop_prices3[[#This Row],[Storage]] = "1TB SSD", 1000, laptop_prices3[[#This Row],[Storage]] = "2TB SSD", 2000, laptop_prices3[[#This Row],[Storage]]= "256GB SSD", 256, laptop_prices3[[#This Row],[Storage]] = "1TB HDD", 1000*0.7)</f>
        <v>700</v>
      </c>
      <c r="U2886" s="5">
        <f>laptop_prices3[[#This Row],[Storage Raw Value]]/ScoreCard!$J$3*ScoreCard!$J$5</f>
        <v>2.8</v>
      </c>
    </row>
    <row r="2887" spans="2:21" x14ac:dyDescent="0.2">
      <c r="B2887" s="4" cm="1">
        <f t="array" ref="B2887">SUM(laptop_prices3[[#This Row],[RAM Comp]:[Weight Comp]]+laptop_prices3[[#This Row],[Storage Comp]])</f>
        <v>13.234468208092487</v>
      </c>
      <c r="C2887">
        <v>2885</v>
      </c>
      <c r="D2887" t="s">
        <v>34</v>
      </c>
      <c r="E2887" t="s">
        <v>31</v>
      </c>
      <c r="F2887">
        <v>8</v>
      </c>
      <c r="G2887" t="s">
        <v>29</v>
      </c>
      <c r="H2887" t="s">
        <v>40</v>
      </c>
      <c r="I2887">
        <v>15.6</v>
      </c>
      <c r="J2887" t="s">
        <v>15</v>
      </c>
      <c r="K2887">
        <v>7.2</v>
      </c>
      <c r="L2887">
        <v>2.17</v>
      </c>
      <c r="M2887" t="s">
        <v>30</v>
      </c>
      <c r="N2887">
        <v>1066.17</v>
      </c>
      <c r="O2887" s="5">
        <f>(ScoreCard!$E$3-laptop_prices3[[#This Row],[Price ($)]])/ScoreCard!$E$3*ScoreCard!$E$5</f>
        <v>4.5067626583566804</v>
      </c>
      <c r="P2887" s="5">
        <f>laptop_prices3[[#This Row],[RAM (GB)]]/ScoreCard!$F$3*ScoreCard!$F$5</f>
        <v>0.875</v>
      </c>
      <c r="Q2887" s="5">
        <f>laptop_prices3[[#This Row],[Screen Size (inch)]]/ScoreCard!$G$3*ScoreCard!$G$5</f>
        <v>1.8034682080924855</v>
      </c>
      <c r="R2887" s="5">
        <f>laptop_prices3[[#This Row],[Battery Life (hours)]]/ScoreCard!$H$3*ScoreCard!$H$5</f>
        <v>4.2</v>
      </c>
      <c r="S2887" s="5">
        <f>ScoreCard!$I$3-laptop_prices3[[#This Row],[Weight (kg)]]/ScoreCard!$I$3*ScoreCard!$I$5</f>
        <v>2.2599999999999998</v>
      </c>
      <c r="T2887" s="6" cm="1">
        <f t="array" ref="T2887">_xlfn.IFS(laptop_prices3[[#This Row],[Storage]]="512GB SSD", 512, laptop_prices3[[#This Row],[Storage]] = "1TB SSD", 1000, laptop_prices3[[#This Row],[Storage]] = "2TB SSD", 2000, laptop_prices3[[#This Row],[Storage]]= "256GB SSD", 256, laptop_prices3[[#This Row],[Storage]] = "1TB HDD", 1000*0.7)</f>
        <v>256</v>
      </c>
      <c r="U2887" s="5">
        <f>laptop_prices3[[#This Row],[Storage Raw Value]]/ScoreCard!$J$3*ScoreCard!$J$5</f>
        <v>1.024</v>
      </c>
    </row>
    <row r="2888" spans="2:21" x14ac:dyDescent="0.2">
      <c r="B2888" s="4" cm="1">
        <f t="array" ref="B2888">SUM(laptop_prices3[[#This Row],[RAM Comp]:[Weight Comp]]+laptop_prices3[[#This Row],[Storage Comp]])</f>
        <v>31.8680209193504</v>
      </c>
      <c r="C2888">
        <v>2886</v>
      </c>
      <c r="D2888" t="s">
        <v>23</v>
      </c>
      <c r="E2888" t="s">
        <v>39</v>
      </c>
      <c r="F2888">
        <v>64</v>
      </c>
      <c r="G2888" t="s">
        <v>19</v>
      </c>
      <c r="H2888" t="s">
        <v>35</v>
      </c>
      <c r="I2888">
        <v>14</v>
      </c>
      <c r="J2888" t="s">
        <v>43</v>
      </c>
      <c r="K2888">
        <v>9.1999999999999993</v>
      </c>
      <c r="L2888">
        <v>2.83</v>
      </c>
      <c r="M2888" t="s">
        <v>22</v>
      </c>
      <c r="N2888">
        <v>2280.3000000000002</v>
      </c>
      <c r="O2888" s="5">
        <f>(ScoreCard!$E$3-laptop_prices3[[#This Row],[Price ($)]])/ScoreCard!$E$3*ScoreCard!$E$5</f>
        <v>3.9450752599029593</v>
      </c>
      <c r="P2888" s="5">
        <f>laptop_prices3[[#This Row],[RAM (GB)]]/ScoreCard!$F$3*ScoreCard!$F$5</f>
        <v>7</v>
      </c>
      <c r="Q2888" s="5">
        <f>laptop_prices3[[#This Row],[Screen Size (inch)]]/ScoreCard!$G$3*ScoreCard!$G$5</f>
        <v>1.6184971098265895</v>
      </c>
      <c r="R2888" s="5">
        <f>laptop_prices3[[#This Row],[Battery Life (hours)]]/ScoreCard!$H$3*ScoreCard!$H$5</f>
        <v>5.3666666666666663</v>
      </c>
      <c r="S2888" s="5">
        <f>ScoreCard!$I$3-laptop_prices3[[#This Row],[Weight (kg)]]/ScoreCard!$I$3*ScoreCard!$I$5</f>
        <v>1.8828571428571428</v>
      </c>
      <c r="T2888" s="6" cm="1">
        <f t="array" ref="T2888">_xlfn.IFS(laptop_prices3[[#This Row],[Storage]]="512GB SSD", 512, laptop_prices3[[#This Row],[Storage]] = "1TB SSD", 1000, laptop_prices3[[#This Row],[Storage]] = "2TB SSD", 2000, laptop_prices3[[#This Row],[Storage]]= "256GB SSD", 256, laptop_prices3[[#This Row],[Storage]] = "1TB HDD", 1000*0.7)</f>
        <v>1000</v>
      </c>
      <c r="U2888" s="5">
        <f>laptop_prices3[[#This Row],[Storage Raw Value]]/ScoreCard!$J$3*ScoreCard!$J$5</f>
        <v>4</v>
      </c>
    </row>
    <row r="2889" spans="2:21" x14ac:dyDescent="0.2">
      <c r="B2889" s="4" cm="1">
        <f t="array" ref="B2889">SUM(laptop_prices3[[#This Row],[RAM Comp]:[Weight Comp]]+laptop_prices3[[#This Row],[Storage Comp]])</f>
        <v>19.645735205064682</v>
      </c>
      <c r="C2889">
        <v>2887</v>
      </c>
      <c r="D2889" t="s">
        <v>23</v>
      </c>
      <c r="E2889" t="s">
        <v>31</v>
      </c>
      <c r="F2889">
        <v>32</v>
      </c>
      <c r="G2889" t="s">
        <v>13</v>
      </c>
      <c r="H2889" t="s">
        <v>35</v>
      </c>
      <c r="I2889">
        <v>14</v>
      </c>
      <c r="J2889" t="s">
        <v>21</v>
      </c>
      <c r="K2889">
        <v>6.8</v>
      </c>
      <c r="L2889">
        <v>1.98</v>
      </c>
      <c r="M2889" t="s">
        <v>46</v>
      </c>
      <c r="N2889">
        <v>1128.77</v>
      </c>
      <c r="O2889" s="5">
        <f>(ScoreCard!$E$3-laptop_prices3[[#This Row],[Price ($)]])/ScoreCard!$E$3*ScoreCard!$E$5</f>
        <v>4.4778023072054829</v>
      </c>
      <c r="P2889" s="5">
        <f>laptop_prices3[[#This Row],[RAM (GB)]]/ScoreCard!$F$3*ScoreCard!$F$5</f>
        <v>3.5</v>
      </c>
      <c r="Q2889" s="5">
        <f>laptop_prices3[[#This Row],[Screen Size (inch)]]/ScoreCard!$G$3*ScoreCard!$G$5</f>
        <v>1.6184971098265895</v>
      </c>
      <c r="R2889" s="5">
        <f>laptop_prices3[[#This Row],[Battery Life (hours)]]/ScoreCard!$H$3*ScoreCard!$H$5</f>
        <v>3.9666666666666668</v>
      </c>
      <c r="S2889" s="5">
        <f>ScoreCard!$I$3-laptop_prices3[[#This Row],[Weight (kg)]]/ScoreCard!$I$3*ScoreCard!$I$5</f>
        <v>2.3685714285714283</v>
      </c>
      <c r="T2889" s="6" cm="1">
        <f t="array" ref="T2889">_xlfn.IFS(laptop_prices3[[#This Row],[Storage]]="512GB SSD", 512, laptop_prices3[[#This Row],[Storage]] = "1TB SSD", 1000, laptop_prices3[[#This Row],[Storage]] = "2TB SSD", 2000, laptop_prices3[[#This Row],[Storage]]= "256GB SSD", 256, laptop_prices3[[#This Row],[Storage]] = "1TB HDD", 1000*0.7)</f>
        <v>512</v>
      </c>
      <c r="U2889" s="5">
        <f>laptop_prices3[[#This Row],[Storage Raw Value]]/ScoreCard!$J$3*ScoreCard!$J$5</f>
        <v>2.048</v>
      </c>
    </row>
    <row r="2890" spans="2:21" x14ac:dyDescent="0.2">
      <c r="B2890" s="4" cm="1">
        <f t="array" ref="B2890">SUM(laptop_prices3[[#This Row],[RAM Comp]:[Weight Comp]]+laptop_prices3[[#This Row],[Storage Comp]])</f>
        <v>42.091615744563718</v>
      </c>
      <c r="C2890">
        <v>2888</v>
      </c>
      <c r="D2890" t="s">
        <v>34</v>
      </c>
      <c r="E2890" t="s">
        <v>31</v>
      </c>
      <c r="F2890">
        <v>8</v>
      </c>
      <c r="G2890" t="s">
        <v>25</v>
      </c>
      <c r="H2890" t="s">
        <v>44</v>
      </c>
      <c r="I2890">
        <v>16</v>
      </c>
      <c r="J2890" t="s">
        <v>43</v>
      </c>
      <c r="K2890">
        <v>8.5</v>
      </c>
      <c r="L2890">
        <v>1.91</v>
      </c>
      <c r="M2890" t="s">
        <v>30</v>
      </c>
      <c r="N2890">
        <v>521.84</v>
      </c>
      <c r="O2890" s="5">
        <f>(ScoreCard!$E$3-laptop_prices3[[#This Row],[Price ($)]])/ScoreCard!$E$3*ScoreCard!$E$5</f>
        <v>4.758583552000947</v>
      </c>
      <c r="P2890" s="5">
        <f>laptop_prices3[[#This Row],[RAM (GB)]]/ScoreCard!$F$3*ScoreCard!$F$5</f>
        <v>0.875</v>
      </c>
      <c r="Q2890" s="5">
        <f>laptop_prices3[[#This Row],[Screen Size (inch)]]/ScoreCard!$G$3*ScoreCard!$G$5</f>
        <v>1.8497109826589595</v>
      </c>
      <c r="R2890" s="5">
        <f>laptop_prices3[[#This Row],[Battery Life (hours)]]/ScoreCard!$H$3*ScoreCard!$H$5</f>
        <v>4.9583333333333339</v>
      </c>
      <c r="S2890" s="5">
        <f>ScoreCard!$I$3-laptop_prices3[[#This Row],[Weight (kg)]]/ScoreCard!$I$3*ScoreCard!$I$5</f>
        <v>2.4085714285714284</v>
      </c>
      <c r="T2890" s="6" cm="1">
        <f t="array" ref="T2890">_xlfn.IFS(laptop_prices3[[#This Row],[Storage]]="512GB SSD", 512, laptop_prices3[[#This Row],[Storage]] = "1TB SSD", 1000, laptop_prices3[[#This Row],[Storage]] = "2TB SSD", 2000, laptop_prices3[[#This Row],[Storage]]= "256GB SSD", 256, laptop_prices3[[#This Row],[Storage]] = "1TB HDD", 1000*0.7)</f>
        <v>2000</v>
      </c>
      <c r="U2890" s="5">
        <f>laptop_prices3[[#This Row],[Storage Raw Value]]/ScoreCard!$J$3*ScoreCard!$J$5</f>
        <v>8</v>
      </c>
    </row>
    <row r="2891" spans="2:21" x14ac:dyDescent="0.2">
      <c r="B2891" s="4" cm="1">
        <f t="array" ref="B2891">SUM(laptop_prices3[[#This Row],[RAM Comp]:[Weight Comp]]+laptop_prices3[[#This Row],[Storage Comp]])</f>
        <v>33.247334159097164</v>
      </c>
      <c r="C2891">
        <v>2889</v>
      </c>
      <c r="D2891" t="s">
        <v>38</v>
      </c>
      <c r="E2891" t="s">
        <v>41</v>
      </c>
      <c r="F2891">
        <v>64</v>
      </c>
      <c r="G2891" t="s">
        <v>19</v>
      </c>
      <c r="H2891" t="s">
        <v>40</v>
      </c>
      <c r="I2891">
        <v>13.3</v>
      </c>
      <c r="J2891" t="s">
        <v>15</v>
      </c>
      <c r="K2891">
        <v>10.9</v>
      </c>
      <c r="L2891">
        <v>2.0099999999999998</v>
      </c>
      <c r="M2891" t="s">
        <v>30</v>
      </c>
      <c r="N2891">
        <v>5028.43</v>
      </c>
      <c r="O2891" s="5">
        <f>(ScoreCard!$E$3-laptop_prices3[[#This Row],[Price ($)]])/ScoreCard!$E$3*ScoreCard!$E$5</f>
        <v>2.6737204706195845</v>
      </c>
      <c r="P2891" s="5">
        <f>laptop_prices3[[#This Row],[RAM (GB)]]/ScoreCard!$F$3*ScoreCard!$F$5</f>
        <v>7</v>
      </c>
      <c r="Q2891" s="5">
        <f>laptop_prices3[[#This Row],[Screen Size (inch)]]/ScoreCard!$G$3*ScoreCard!$G$5</f>
        <v>1.5375722543352601</v>
      </c>
      <c r="R2891" s="5">
        <f>laptop_prices3[[#This Row],[Battery Life (hours)]]/ScoreCard!$H$3*ScoreCard!$H$5</f>
        <v>6.3583333333333334</v>
      </c>
      <c r="S2891" s="5">
        <f>ScoreCard!$I$3-laptop_prices3[[#This Row],[Weight (kg)]]/ScoreCard!$I$3*ScoreCard!$I$5</f>
        <v>2.3514285714285714</v>
      </c>
      <c r="T2891" s="6" cm="1">
        <f t="array" ref="T2891">_xlfn.IFS(laptop_prices3[[#This Row],[Storage]]="512GB SSD", 512, laptop_prices3[[#This Row],[Storage]] = "1TB SSD", 1000, laptop_prices3[[#This Row],[Storage]] = "2TB SSD", 2000, laptop_prices3[[#This Row],[Storage]]= "256GB SSD", 256, laptop_prices3[[#This Row],[Storage]] = "1TB HDD", 1000*0.7)</f>
        <v>1000</v>
      </c>
      <c r="U2891" s="5">
        <f>laptop_prices3[[#This Row],[Storage Raw Value]]/ScoreCard!$J$3*ScoreCard!$J$5</f>
        <v>4</v>
      </c>
    </row>
    <row r="2892" spans="2:21" x14ac:dyDescent="0.2">
      <c r="B2892" s="4" cm="1">
        <f t="array" ref="B2892">SUM(laptop_prices3[[#This Row],[RAM Comp]:[Weight Comp]]+laptop_prices3[[#This Row],[Storage Comp]])</f>
        <v>11.191997109826589</v>
      </c>
      <c r="C2892">
        <v>2890</v>
      </c>
      <c r="D2892" t="s">
        <v>45</v>
      </c>
      <c r="E2892" t="s">
        <v>12</v>
      </c>
      <c r="F2892">
        <v>4</v>
      </c>
      <c r="G2892" t="s">
        <v>29</v>
      </c>
      <c r="H2892" t="s">
        <v>20</v>
      </c>
      <c r="I2892">
        <v>14</v>
      </c>
      <c r="J2892" t="s">
        <v>27</v>
      </c>
      <c r="K2892">
        <v>6</v>
      </c>
      <c r="L2892">
        <v>3.43</v>
      </c>
      <c r="M2892" t="s">
        <v>16</v>
      </c>
      <c r="N2892">
        <v>1340.87</v>
      </c>
      <c r="O2892" s="5">
        <f>(ScoreCard!$E$3-laptop_prices3[[#This Row],[Price ($)]])/ScoreCard!$E$3*ScoreCard!$E$5</f>
        <v>4.3796794561005488</v>
      </c>
      <c r="P2892" s="5">
        <f>laptop_prices3[[#This Row],[RAM (GB)]]/ScoreCard!$F$3*ScoreCard!$F$5</f>
        <v>0.4375</v>
      </c>
      <c r="Q2892" s="5">
        <f>laptop_prices3[[#This Row],[Screen Size (inch)]]/ScoreCard!$G$3*ScoreCard!$G$5</f>
        <v>1.6184971098265895</v>
      </c>
      <c r="R2892" s="5">
        <f>laptop_prices3[[#This Row],[Battery Life (hours)]]/ScoreCard!$H$3*ScoreCard!$H$5</f>
        <v>3.5</v>
      </c>
      <c r="S2892" s="5">
        <f>ScoreCard!$I$3-laptop_prices3[[#This Row],[Weight (kg)]]/ScoreCard!$I$3*ScoreCard!$I$5</f>
        <v>1.5399999999999998</v>
      </c>
      <c r="T2892" s="6" cm="1">
        <f t="array" ref="T2892">_xlfn.IFS(laptop_prices3[[#This Row],[Storage]]="512GB SSD", 512, laptop_prices3[[#This Row],[Storage]] = "1TB SSD", 1000, laptop_prices3[[#This Row],[Storage]] = "2TB SSD", 2000, laptop_prices3[[#This Row],[Storage]]= "256GB SSD", 256, laptop_prices3[[#This Row],[Storage]] = "1TB HDD", 1000*0.7)</f>
        <v>256</v>
      </c>
      <c r="U2892" s="5">
        <f>laptop_prices3[[#This Row],[Storage Raw Value]]/ScoreCard!$J$3*ScoreCard!$J$5</f>
        <v>1.024</v>
      </c>
    </row>
    <row r="2893" spans="2:21" x14ac:dyDescent="0.2">
      <c r="B2893" s="4" cm="1">
        <f t="array" ref="B2893">SUM(laptop_prices3[[#This Row],[RAM Comp]:[Weight Comp]]+laptop_prices3[[#This Row],[Storage Comp]])</f>
        <v>17.782163776493256</v>
      </c>
      <c r="C2893">
        <v>2891</v>
      </c>
      <c r="D2893" t="s">
        <v>47</v>
      </c>
      <c r="E2893" t="s">
        <v>37</v>
      </c>
      <c r="F2893">
        <v>16</v>
      </c>
      <c r="G2893" t="s">
        <v>13</v>
      </c>
      <c r="H2893" t="s">
        <v>35</v>
      </c>
      <c r="I2893">
        <v>14</v>
      </c>
      <c r="J2893" t="s">
        <v>27</v>
      </c>
      <c r="K2893">
        <v>5.9</v>
      </c>
      <c r="L2893">
        <v>1.26</v>
      </c>
      <c r="M2893" t="s">
        <v>30</v>
      </c>
      <c r="N2893">
        <v>4333.6000000000004</v>
      </c>
      <c r="O2893" s="5">
        <f>(ScoreCard!$E$3-laptop_prices3[[#This Row],[Price ($)]])/ScoreCard!$E$3*ScoreCard!$E$5</f>
        <v>2.9951664896353396</v>
      </c>
      <c r="P2893" s="5">
        <f>laptop_prices3[[#This Row],[RAM (GB)]]/ScoreCard!$F$3*ScoreCard!$F$5</f>
        <v>1.75</v>
      </c>
      <c r="Q2893" s="5">
        <f>laptop_prices3[[#This Row],[Screen Size (inch)]]/ScoreCard!$G$3*ScoreCard!$G$5</f>
        <v>1.6184971098265895</v>
      </c>
      <c r="R2893" s="5">
        <f>laptop_prices3[[#This Row],[Battery Life (hours)]]/ScoreCard!$H$3*ScoreCard!$H$5</f>
        <v>3.4416666666666669</v>
      </c>
      <c r="S2893" s="5">
        <f>ScoreCard!$I$3-laptop_prices3[[#This Row],[Weight (kg)]]/ScoreCard!$I$3*ScoreCard!$I$5</f>
        <v>2.7800000000000002</v>
      </c>
      <c r="T2893" s="6" cm="1">
        <f t="array" ref="T2893">_xlfn.IFS(laptop_prices3[[#This Row],[Storage]]="512GB SSD", 512, laptop_prices3[[#This Row],[Storage]] = "1TB SSD", 1000, laptop_prices3[[#This Row],[Storage]] = "2TB SSD", 2000, laptop_prices3[[#This Row],[Storage]]= "256GB SSD", 256, laptop_prices3[[#This Row],[Storage]] = "1TB HDD", 1000*0.7)</f>
        <v>512</v>
      </c>
      <c r="U2893" s="5">
        <f>laptop_prices3[[#This Row],[Storage Raw Value]]/ScoreCard!$J$3*ScoreCard!$J$5</f>
        <v>2.048</v>
      </c>
    </row>
    <row r="2894" spans="2:21" x14ac:dyDescent="0.2">
      <c r="B2894" s="4" cm="1">
        <f t="array" ref="B2894">SUM(laptop_prices3[[#This Row],[RAM Comp]:[Weight Comp]]+laptop_prices3[[#This Row],[Storage Comp]])</f>
        <v>21.612806220754198</v>
      </c>
      <c r="C2894">
        <v>2892</v>
      </c>
      <c r="D2894" t="s">
        <v>47</v>
      </c>
      <c r="E2894" t="s">
        <v>48</v>
      </c>
      <c r="F2894">
        <v>16</v>
      </c>
      <c r="G2894" t="s">
        <v>42</v>
      </c>
      <c r="H2894" t="s">
        <v>14</v>
      </c>
      <c r="I2894">
        <v>16</v>
      </c>
      <c r="J2894" t="s">
        <v>15</v>
      </c>
      <c r="K2894">
        <v>7.1</v>
      </c>
      <c r="L2894">
        <v>1.45</v>
      </c>
      <c r="M2894" t="s">
        <v>30</v>
      </c>
      <c r="N2894">
        <v>2349.4699999999998</v>
      </c>
      <c r="O2894" s="5">
        <f>(ScoreCard!$E$3-laptop_prices3[[#This Row],[Price ($)]])/ScoreCard!$E$3*ScoreCard!$E$5</f>
        <v>3.9130754597571404</v>
      </c>
      <c r="P2894" s="5">
        <f>laptop_prices3[[#This Row],[RAM (GB)]]/ScoreCard!$F$3*ScoreCard!$F$5</f>
        <v>1.75</v>
      </c>
      <c r="Q2894" s="5">
        <f>laptop_prices3[[#This Row],[Screen Size (inch)]]/ScoreCard!$G$3*ScoreCard!$G$5</f>
        <v>1.8497109826589595</v>
      </c>
      <c r="R2894" s="5">
        <f>laptop_prices3[[#This Row],[Battery Life (hours)]]/ScoreCard!$H$3*ScoreCard!$H$5</f>
        <v>4.1416666666666666</v>
      </c>
      <c r="S2894" s="5">
        <f>ScoreCard!$I$3-laptop_prices3[[#This Row],[Weight (kg)]]/ScoreCard!$I$3*ScoreCard!$I$5</f>
        <v>2.6714285714285717</v>
      </c>
      <c r="T2894" s="6" cm="1">
        <f t="array" ref="T2894">_xlfn.IFS(laptop_prices3[[#This Row],[Storage]]="512GB SSD", 512, laptop_prices3[[#This Row],[Storage]] = "1TB SSD", 1000, laptop_prices3[[#This Row],[Storage]] = "2TB SSD", 2000, laptop_prices3[[#This Row],[Storage]]= "256GB SSD", 256, laptop_prices3[[#This Row],[Storage]] = "1TB HDD", 1000*0.7)</f>
        <v>700</v>
      </c>
      <c r="U2894" s="5">
        <f>laptop_prices3[[#This Row],[Storage Raw Value]]/ScoreCard!$J$3*ScoreCard!$J$5</f>
        <v>2.8</v>
      </c>
    </row>
    <row r="2895" spans="2:21" x14ac:dyDescent="0.2">
      <c r="B2895" s="4" cm="1">
        <f t="array" ref="B2895">SUM(laptop_prices3[[#This Row],[RAM Comp]:[Weight Comp]]+laptop_prices3[[#This Row],[Storage Comp]])</f>
        <v>11.294616157445638</v>
      </c>
      <c r="C2895">
        <v>2893</v>
      </c>
      <c r="D2895" t="s">
        <v>11</v>
      </c>
      <c r="E2895" t="s">
        <v>39</v>
      </c>
      <c r="F2895">
        <v>4</v>
      </c>
      <c r="G2895" t="s">
        <v>29</v>
      </c>
      <c r="H2895" t="s">
        <v>20</v>
      </c>
      <c r="I2895">
        <v>14</v>
      </c>
      <c r="J2895" t="s">
        <v>15</v>
      </c>
      <c r="K2895">
        <v>5.5</v>
      </c>
      <c r="L2895">
        <v>2.74</v>
      </c>
      <c r="M2895" t="s">
        <v>46</v>
      </c>
      <c r="N2895">
        <v>1606.46</v>
      </c>
      <c r="O2895" s="5">
        <f>(ScoreCard!$E$3-laptop_prices3[[#This Row],[Price ($)]])/ScoreCard!$E$3*ScoreCard!$E$5</f>
        <v>4.2568107714001266</v>
      </c>
      <c r="P2895" s="5">
        <f>laptop_prices3[[#This Row],[RAM (GB)]]/ScoreCard!$F$3*ScoreCard!$F$5</f>
        <v>0.4375</v>
      </c>
      <c r="Q2895" s="5">
        <f>laptop_prices3[[#This Row],[Screen Size (inch)]]/ScoreCard!$G$3*ScoreCard!$G$5</f>
        <v>1.6184971098265895</v>
      </c>
      <c r="R2895" s="5">
        <f>laptop_prices3[[#This Row],[Battery Life (hours)]]/ScoreCard!$H$3*ScoreCard!$H$5</f>
        <v>3.208333333333333</v>
      </c>
      <c r="S2895" s="5">
        <f>ScoreCard!$I$3-laptop_prices3[[#This Row],[Weight (kg)]]/ScoreCard!$I$3*ScoreCard!$I$5</f>
        <v>1.9342857142857142</v>
      </c>
      <c r="T2895" s="6" cm="1">
        <f t="array" ref="T2895">_xlfn.IFS(laptop_prices3[[#This Row],[Storage]]="512GB SSD", 512, laptop_prices3[[#This Row],[Storage]] = "1TB SSD", 1000, laptop_prices3[[#This Row],[Storage]] = "2TB SSD", 2000, laptop_prices3[[#This Row],[Storage]]= "256GB SSD", 256, laptop_prices3[[#This Row],[Storage]] = "1TB HDD", 1000*0.7)</f>
        <v>256</v>
      </c>
      <c r="U2895" s="5">
        <f>laptop_prices3[[#This Row],[Storage Raw Value]]/ScoreCard!$J$3*ScoreCard!$J$5</f>
        <v>1.024</v>
      </c>
    </row>
    <row r="2896" spans="2:21" x14ac:dyDescent="0.2">
      <c r="B2896" s="4" cm="1">
        <f t="array" ref="B2896">SUM(laptop_prices3[[#This Row],[RAM Comp]:[Weight Comp]]+laptop_prices3[[#This Row],[Storage Comp]])</f>
        <v>18.117191301954307</v>
      </c>
      <c r="C2896">
        <v>2894</v>
      </c>
      <c r="D2896" t="s">
        <v>45</v>
      </c>
      <c r="E2896" t="s">
        <v>48</v>
      </c>
      <c r="F2896">
        <v>16</v>
      </c>
      <c r="G2896" t="s">
        <v>13</v>
      </c>
      <c r="H2896" t="s">
        <v>40</v>
      </c>
      <c r="I2896">
        <v>13.3</v>
      </c>
      <c r="J2896" t="s">
        <v>43</v>
      </c>
      <c r="K2896">
        <v>8.1999999999999993</v>
      </c>
      <c r="L2896">
        <v>2.88</v>
      </c>
      <c r="M2896" t="s">
        <v>46</v>
      </c>
      <c r="N2896">
        <v>1617.46</v>
      </c>
      <c r="O2896" s="5">
        <f>(ScoreCard!$E$3-laptop_prices3[[#This Row],[Price ($)]])/ScoreCard!$E$3*ScoreCard!$E$5</f>
        <v>4.251721891804868</v>
      </c>
      <c r="P2896" s="5">
        <f>laptop_prices3[[#This Row],[RAM (GB)]]/ScoreCard!$F$3*ScoreCard!$F$5</f>
        <v>1.75</v>
      </c>
      <c r="Q2896" s="5">
        <f>laptop_prices3[[#This Row],[Screen Size (inch)]]/ScoreCard!$G$3*ScoreCard!$G$5</f>
        <v>1.5375722543352601</v>
      </c>
      <c r="R2896" s="5">
        <f>laptop_prices3[[#This Row],[Battery Life (hours)]]/ScoreCard!$H$3*ScoreCard!$H$5</f>
        <v>4.7833333333333323</v>
      </c>
      <c r="S2896" s="5">
        <f>ScoreCard!$I$3-laptop_prices3[[#This Row],[Weight (kg)]]/ScoreCard!$I$3*ScoreCard!$I$5</f>
        <v>1.8542857142857143</v>
      </c>
      <c r="T2896" s="6" cm="1">
        <f t="array" ref="T2896">_xlfn.IFS(laptop_prices3[[#This Row],[Storage]]="512GB SSD", 512, laptop_prices3[[#This Row],[Storage]] = "1TB SSD", 1000, laptop_prices3[[#This Row],[Storage]] = "2TB SSD", 2000, laptop_prices3[[#This Row],[Storage]]= "256GB SSD", 256, laptop_prices3[[#This Row],[Storage]] = "1TB HDD", 1000*0.7)</f>
        <v>512</v>
      </c>
      <c r="U2896" s="5">
        <f>laptop_prices3[[#This Row],[Storage Raw Value]]/ScoreCard!$J$3*ScoreCard!$J$5</f>
        <v>2.048</v>
      </c>
    </row>
    <row r="2897" spans="2:21" x14ac:dyDescent="0.2">
      <c r="B2897" s="4" cm="1">
        <f t="array" ref="B2897">SUM(laptop_prices3[[#This Row],[RAM Comp]:[Weight Comp]]+laptop_prices3[[#This Row],[Storage Comp]])</f>
        <v>16.816849160473438</v>
      </c>
      <c r="C2897">
        <v>2895</v>
      </c>
      <c r="D2897" t="s">
        <v>36</v>
      </c>
      <c r="E2897" t="s">
        <v>39</v>
      </c>
      <c r="F2897">
        <v>16</v>
      </c>
      <c r="G2897" t="s">
        <v>29</v>
      </c>
      <c r="H2897" t="s">
        <v>35</v>
      </c>
      <c r="I2897">
        <v>15.6</v>
      </c>
      <c r="J2897" t="s">
        <v>21</v>
      </c>
      <c r="K2897">
        <v>11.9</v>
      </c>
      <c r="L2897">
        <v>2.23</v>
      </c>
      <c r="M2897" t="s">
        <v>16</v>
      </c>
      <c r="N2897">
        <v>1027.56</v>
      </c>
      <c r="O2897" s="5">
        <f>(ScoreCard!$E$3-laptop_prices3[[#This Row],[Price ($)]])/ScoreCard!$E$3*ScoreCard!$E$5</f>
        <v>4.5246246257360374</v>
      </c>
      <c r="P2897" s="5">
        <f>laptop_prices3[[#This Row],[RAM (GB)]]/ScoreCard!$F$3*ScoreCard!$F$5</f>
        <v>1.75</v>
      </c>
      <c r="Q2897" s="5">
        <f>laptop_prices3[[#This Row],[Screen Size (inch)]]/ScoreCard!$G$3*ScoreCard!$G$5</f>
        <v>1.8034682080924855</v>
      </c>
      <c r="R2897" s="5">
        <f>laptop_prices3[[#This Row],[Battery Life (hours)]]/ScoreCard!$H$3*ScoreCard!$H$5</f>
        <v>6.9416666666666664</v>
      </c>
      <c r="S2897" s="5">
        <f>ScoreCard!$I$3-laptop_prices3[[#This Row],[Weight (kg)]]/ScoreCard!$I$3*ScoreCard!$I$5</f>
        <v>2.225714285714286</v>
      </c>
      <c r="T2897" s="6" cm="1">
        <f t="array" ref="T2897">_xlfn.IFS(laptop_prices3[[#This Row],[Storage]]="512GB SSD", 512, laptop_prices3[[#This Row],[Storage]] = "1TB SSD", 1000, laptop_prices3[[#This Row],[Storage]] = "2TB SSD", 2000, laptop_prices3[[#This Row],[Storage]]= "256GB SSD", 256, laptop_prices3[[#This Row],[Storage]] = "1TB HDD", 1000*0.7)</f>
        <v>256</v>
      </c>
      <c r="U2897" s="5">
        <f>laptop_prices3[[#This Row],[Storage Raw Value]]/ScoreCard!$J$3*ScoreCard!$J$5</f>
        <v>1.024</v>
      </c>
    </row>
    <row r="2898" spans="2:21" x14ac:dyDescent="0.2">
      <c r="B2898" s="4" cm="1">
        <f t="array" ref="B2898">SUM(laptop_prices3[[#This Row],[RAM Comp]:[Weight Comp]]+laptop_prices3[[#This Row],[Storage Comp]])</f>
        <v>19.990833333333335</v>
      </c>
      <c r="C2898">
        <v>2896</v>
      </c>
      <c r="D2898" t="s">
        <v>17</v>
      </c>
      <c r="E2898" t="s">
        <v>39</v>
      </c>
      <c r="F2898">
        <v>4</v>
      </c>
      <c r="G2898" t="s">
        <v>42</v>
      </c>
      <c r="H2898" t="s">
        <v>26</v>
      </c>
      <c r="I2898">
        <v>17.3</v>
      </c>
      <c r="J2898" t="s">
        <v>21</v>
      </c>
      <c r="K2898">
        <v>6.4</v>
      </c>
      <c r="L2898">
        <v>1.54</v>
      </c>
      <c r="M2898" t="s">
        <v>22</v>
      </c>
      <c r="N2898">
        <v>933.21</v>
      </c>
      <c r="O2898" s="5">
        <f>(ScoreCard!$E$3-laptop_prices3[[#This Row],[Price ($)]])/ScoreCard!$E$3*ScoreCard!$E$5</f>
        <v>4.5682733339008204</v>
      </c>
      <c r="P2898" s="5">
        <f>laptop_prices3[[#This Row],[RAM (GB)]]/ScoreCard!$F$3*ScoreCard!$F$5</f>
        <v>0.4375</v>
      </c>
      <c r="Q2898" s="5">
        <f>laptop_prices3[[#This Row],[Screen Size (inch)]]/ScoreCard!$G$3*ScoreCard!$G$5</f>
        <v>2</v>
      </c>
      <c r="R2898" s="5">
        <f>laptop_prices3[[#This Row],[Battery Life (hours)]]/ScoreCard!$H$3*ScoreCard!$H$5</f>
        <v>3.7333333333333334</v>
      </c>
      <c r="S2898" s="5">
        <f>ScoreCard!$I$3-laptop_prices3[[#This Row],[Weight (kg)]]/ScoreCard!$I$3*ScoreCard!$I$5</f>
        <v>2.62</v>
      </c>
      <c r="T2898" s="6" cm="1">
        <f t="array" ref="T2898">_xlfn.IFS(laptop_prices3[[#This Row],[Storage]]="512GB SSD", 512, laptop_prices3[[#This Row],[Storage]] = "1TB SSD", 1000, laptop_prices3[[#This Row],[Storage]] = "2TB SSD", 2000, laptop_prices3[[#This Row],[Storage]]= "256GB SSD", 256, laptop_prices3[[#This Row],[Storage]] = "1TB HDD", 1000*0.7)</f>
        <v>700</v>
      </c>
      <c r="U2898" s="5">
        <f>laptop_prices3[[#This Row],[Storage Raw Value]]/ScoreCard!$J$3*ScoreCard!$J$5</f>
        <v>2.8</v>
      </c>
    </row>
    <row r="2899" spans="2:21" x14ac:dyDescent="0.2">
      <c r="B2899" s="4" cm="1">
        <f t="array" ref="B2899">SUM(laptop_prices3[[#This Row],[RAM Comp]:[Weight Comp]]+laptop_prices3[[#This Row],[Storage Comp]])</f>
        <v>21.360735205064682</v>
      </c>
      <c r="C2899">
        <v>2897</v>
      </c>
      <c r="D2899" t="s">
        <v>28</v>
      </c>
      <c r="E2899" t="s">
        <v>18</v>
      </c>
      <c r="F2899">
        <v>32</v>
      </c>
      <c r="G2899" t="s">
        <v>13</v>
      </c>
      <c r="H2899" t="s">
        <v>32</v>
      </c>
      <c r="I2899">
        <v>14</v>
      </c>
      <c r="J2899" t="s">
        <v>43</v>
      </c>
      <c r="K2899">
        <v>10.7</v>
      </c>
      <c r="L2899">
        <v>2.96</v>
      </c>
      <c r="M2899" t="s">
        <v>30</v>
      </c>
      <c r="N2899">
        <v>2117.5700000000002</v>
      </c>
      <c r="O2899" s="5">
        <f>(ScoreCard!$E$3-laptop_prices3[[#This Row],[Price ($)]])/ScoreCard!$E$3*ScoreCard!$E$5</f>
        <v>4.0203582941335396</v>
      </c>
      <c r="P2899" s="5">
        <f>laptop_prices3[[#This Row],[RAM (GB)]]/ScoreCard!$F$3*ScoreCard!$F$5</f>
        <v>3.5</v>
      </c>
      <c r="Q2899" s="5">
        <f>laptop_prices3[[#This Row],[Screen Size (inch)]]/ScoreCard!$G$3*ScoreCard!$G$5</f>
        <v>1.6184971098265895</v>
      </c>
      <c r="R2899" s="5">
        <f>laptop_prices3[[#This Row],[Battery Life (hours)]]/ScoreCard!$H$3*ScoreCard!$H$5</f>
        <v>6.2416666666666663</v>
      </c>
      <c r="S2899" s="5">
        <f>ScoreCard!$I$3-laptop_prices3[[#This Row],[Weight (kg)]]/ScoreCard!$I$3*ScoreCard!$I$5</f>
        <v>1.8085714285714285</v>
      </c>
      <c r="T2899" s="6" cm="1">
        <f t="array" ref="T2899">_xlfn.IFS(laptop_prices3[[#This Row],[Storage]]="512GB SSD", 512, laptop_prices3[[#This Row],[Storage]] = "1TB SSD", 1000, laptop_prices3[[#This Row],[Storage]] = "2TB SSD", 2000, laptop_prices3[[#This Row],[Storage]]= "256GB SSD", 256, laptop_prices3[[#This Row],[Storage]] = "1TB HDD", 1000*0.7)</f>
        <v>512</v>
      </c>
      <c r="U2899" s="5">
        <f>laptop_prices3[[#This Row],[Storage Raw Value]]/ScoreCard!$J$3*ScoreCard!$J$5</f>
        <v>2.048</v>
      </c>
    </row>
    <row r="2900" spans="2:21" x14ac:dyDescent="0.2">
      <c r="B2900" s="4" cm="1">
        <f t="array" ref="B2900">SUM(laptop_prices3[[#This Row],[RAM Comp]:[Weight Comp]]+laptop_prices3[[#This Row],[Storage Comp]])</f>
        <v>21.90992568125516</v>
      </c>
      <c r="C2900">
        <v>2898</v>
      </c>
      <c r="D2900" t="s">
        <v>23</v>
      </c>
      <c r="E2900" t="s">
        <v>48</v>
      </c>
      <c r="F2900">
        <v>8</v>
      </c>
      <c r="G2900" t="s">
        <v>42</v>
      </c>
      <c r="H2900" t="s">
        <v>32</v>
      </c>
      <c r="I2900">
        <v>14</v>
      </c>
      <c r="J2900" t="s">
        <v>21</v>
      </c>
      <c r="K2900">
        <v>9.3000000000000007</v>
      </c>
      <c r="L2900">
        <v>1.24</v>
      </c>
      <c r="M2900" t="s">
        <v>30</v>
      </c>
      <c r="N2900">
        <v>764.78</v>
      </c>
      <c r="O2900" s="5">
        <f>(ScoreCard!$E$3-laptop_prices3[[#This Row],[Price ($)]])/ScoreCard!$E$3*ScoreCard!$E$5</f>
        <v>4.6461933330125795</v>
      </c>
      <c r="P2900" s="5">
        <f>laptop_prices3[[#This Row],[RAM (GB)]]/ScoreCard!$F$3*ScoreCard!$F$5</f>
        <v>0.875</v>
      </c>
      <c r="Q2900" s="5">
        <f>laptop_prices3[[#This Row],[Screen Size (inch)]]/ScoreCard!$G$3*ScoreCard!$G$5</f>
        <v>1.6184971098265895</v>
      </c>
      <c r="R2900" s="5">
        <f>laptop_prices3[[#This Row],[Battery Life (hours)]]/ScoreCard!$H$3*ScoreCard!$H$5</f>
        <v>5.4249999999999998</v>
      </c>
      <c r="S2900" s="5">
        <f>ScoreCard!$I$3-laptop_prices3[[#This Row],[Weight (kg)]]/ScoreCard!$I$3*ScoreCard!$I$5</f>
        <v>2.7914285714285714</v>
      </c>
      <c r="T2900" s="6" cm="1">
        <f t="array" ref="T2900">_xlfn.IFS(laptop_prices3[[#This Row],[Storage]]="512GB SSD", 512, laptop_prices3[[#This Row],[Storage]] = "1TB SSD", 1000, laptop_prices3[[#This Row],[Storage]] = "2TB SSD", 2000, laptop_prices3[[#This Row],[Storage]]= "256GB SSD", 256, laptop_prices3[[#This Row],[Storage]] = "1TB HDD", 1000*0.7)</f>
        <v>700</v>
      </c>
      <c r="U2900" s="5">
        <f>laptop_prices3[[#This Row],[Storage Raw Value]]/ScoreCard!$J$3*ScoreCard!$J$5</f>
        <v>2.8</v>
      </c>
    </row>
    <row r="2901" spans="2:21" x14ac:dyDescent="0.2">
      <c r="B2901" s="4" cm="1">
        <f t="array" ref="B2901">SUM(laptop_prices3[[#This Row],[RAM Comp]:[Weight Comp]]+laptop_prices3[[#This Row],[Storage Comp]])</f>
        <v>14.565472887420865</v>
      </c>
      <c r="C2901">
        <v>2899</v>
      </c>
      <c r="D2901" t="s">
        <v>38</v>
      </c>
      <c r="E2901" t="s">
        <v>41</v>
      </c>
      <c r="F2901">
        <v>16</v>
      </c>
      <c r="G2901" t="s">
        <v>29</v>
      </c>
      <c r="H2901" t="s">
        <v>32</v>
      </c>
      <c r="I2901">
        <v>16</v>
      </c>
      <c r="J2901" t="s">
        <v>15</v>
      </c>
      <c r="K2901">
        <v>8.5</v>
      </c>
      <c r="L2901">
        <v>2.78</v>
      </c>
      <c r="M2901" t="s">
        <v>30</v>
      </c>
      <c r="N2901">
        <v>2643.52</v>
      </c>
      <c r="O2901" s="5">
        <f>(ScoreCard!$E$3-laptop_prices3[[#This Row],[Price ($)]])/ScoreCard!$E$3*ScoreCard!$E$5</f>
        <v>3.7770404556675312</v>
      </c>
      <c r="P2901" s="5">
        <f>laptop_prices3[[#This Row],[RAM (GB)]]/ScoreCard!$F$3*ScoreCard!$F$5</f>
        <v>1.75</v>
      </c>
      <c r="Q2901" s="5">
        <f>laptop_prices3[[#This Row],[Screen Size (inch)]]/ScoreCard!$G$3*ScoreCard!$G$5</f>
        <v>1.8497109826589595</v>
      </c>
      <c r="R2901" s="5">
        <f>laptop_prices3[[#This Row],[Battery Life (hours)]]/ScoreCard!$H$3*ScoreCard!$H$5</f>
        <v>4.9583333333333339</v>
      </c>
      <c r="S2901" s="5">
        <f>ScoreCard!$I$3-laptop_prices3[[#This Row],[Weight (kg)]]/ScoreCard!$I$3*ScoreCard!$I$5</f>
        <v>1.9114285714285715</v>
      </c>
      <c r="T2901" s="6" cm="1">
        <f t="array" ref="T2901">_xlfn.IFS(laptop_prices3[[#This Row],[Storage]]="512GB SSD", 512, laptop_prices3[[#This Row],[Storage]] = "1TB SSD", 1000, laptop_prices3[[#This Row],[Storage]] = "2TB SSD", 2000, laptop_prices3[[#This Row],[Storage]]= "256GB SSD", 256, laptop_prices3[[#This Row],[Storage]] = "1TB HDD", 1000*0.7)</f>
        <v>256</v>
      </c>
      <c r="U2901" s="5">
        <f>laptop_prices3[[#This Row],[Storage Raw Value]]/ScoreCard!$J$3*ScoreCard!$J$5</f>
        <v>1.024</v>
      </c>
    </row>
    <row r="2902" spans="2:21" x14ac:dyDescent="0.2">
      <c r="B2902" s="4" cm="1">
        <f t="array" ref="B2902">SUM(laptop_prices3[[#This Row],[RAM Comp]:[Weight Comp]]+laptop_prices3[[#This Row],[Storage Comp]])</f>
        <v>21.409234792182769</v>
      </c>
      <c r="C2902">
        <v>2900</v>
      </c>
      <c r="D2902" t="s">
        <v>34</v>
      </c>
      <c r="E2902" t="s">
        <v>48</v>
      </c>
      <c r="F2902">
        <v>16</v>
      </c>
      <c r="G2902" t="s">
        <v>42</v>
      </c>
      <c r="H2902" t="s">
        <v>40</v>
      </c>
      <c r="I2902">
        <v>16</v>
      </c>
      <c r="J2902" t="s">
        <v>43</v>
      </c>
      <c r="K2902">
        <v>6.8</v>
      </c>
      <c r="L2902">
        <v>1.5</v>
      </c>
      <c r="M2902" t="s">
        <v>30</v>
      </c>
      <c r="N2902">
        <v>1355.36</v>
      </c>
      <c r="O2902" s="5">
        <f>(ScoreCard!$E$3-laptop_prices3[[#This Row],[Price ($)]])/ScoreCard!$E$3*ScoreCard!$E$5</f>
        <v>4.3729760137973397</v>
      </c>
      <c r="P2902" s="5">
        <f>laptop_prices3[[#This Row],[RAM (GB)]]/ScoreCard!$F$3*ScoreCard!$F$5</f>
        <v>1.75</v>
      </c>
      <c r="Q2902" s="5">
        <f>laptop_prices3[[#This Row],[Screen Size (inch)]]/ScoreCard!$G$3*ScoreCard!$G$5</f>
        <v>1.8497109826589595</v>
      </c>
      <c r="R2902" s="5">
        <f>laptop_prices3[[#This Row],[Battery Life (hours)]]/ScoreCard!$H$3*ScoreCard!$H$5</f>
        <v>3.9666666666666668</v>
      </c>
      <c r="S2902" s="5">
        <f>ScoreCard!$I$3-laptop_prices3[[#This Row],[Weight (kg)]]/ScoreCard!$I$3*ScoreCard!$I$5</f>
        <v>2.6428571428571428</v>
      </c>
      <c r="T2902" s="6" cm="1">
        <f t="array" ref="T2902">_xlfn.IFS(laptop_prices3[[#This Row],[Storage]]="512GB SSD", 512, laptop_prices3[[#This Row],[Storage]] = "1TB SSD", 1000, laptop_prices3[[#This Row],[Storage]] = "2TB SSD", 2000, laptop_prices3[[#This Row],[Storage]]= "256GB SSD", 256, laptop_prices3[[#This Row],[Storage]] = "1TB HDD", 1000*0.7)</f>
        <v>700</v>
      </c>
      <c r="U2902" s="5">
        <f>laptop_prices3[[#This Row],[Storage Raw Value]]/ScoreCard!$J$3*ScoreCard!$J$5</f>
        <v>2.8</v>
      </c>
    </row>
    <row r="2903" spans="2:21" x14ac:dyDescent="0.2">
      <c r="B2903" s="4" cm="1">
        <f t="array" ref="B2903">SUM(laptop_prices3[[#This Row],[RAM Comp]:[Weight Comp]]+laptop_prices3[[#This Row],[Storage Comp]])</f>
        <v>41.301325350949632</v>
      </c>
      <c r="C2903">
        <v>2901</v>
      </c>
      <c r="D2903" t="s">
        <v>23</v>
      </c>
      <c r="E2903" t="s">
        <v>37</v>
      </c>
      <c r="F2903">
        <v>8</v>
      </c>
      <c r="G2903" t="s">
        <v>25</v>
      </c>
      <c r="H2903" t="s">
        <v>26</v>
      </c>
      <c r="I2903">
        <v>15.6</v>
      </c>
      <c r="J2903" t="s">
        <v>21</v>
      </c>
      <c r="K2903">
        <v>8.4</v>
      </c>
      <c r="L2903">
        <v>3.11</v>
      </c>
      <c r="M2903" t="s">
        <v>16</v>
      </c>
      <c r="N2903">
        <v>1666.48</v>
      </c>
      <c r="O2903" s="5">
        <f>(ScoreCard!$E$3-laptop_prices3[[#This Row],[Price ($)]])/ScoreCard!$E$3*ScoreCard!$E$5</f>
        <v>4.2290439938267266</v>
      </c>
      <c r="P2903" s="5">
        <f>laptop_prices3[[#This Row],[RAM (GB)]]/ScoreCard!$F$3*ScoreCard!$F$5</f>
        <v>0.875</v>
      </c>
      <c r="Q2903" s="5">
        <f>laptop_prices3[[#This Row],[Screen Size (inch)]]/ScoreCard!$G$3*ScoreCard!$G$5</f>
        <v>1.8034682080924855</v>
      </c>
      <c r="R2903" s="5">
        <f>laptop_prices3[[#This Row],[Battery Life (hours)]]/ScoreCard!$H$3*ScoreCard!$H$5</f>
        <v>4.9000000000000004</v>
      </c>
      <c r="S2903" s="5">
        <f>ScoreCard!$I$3-laptop_prices3[[#This Row],[Weight (kg)]]/ScoreCard!$I$3*ScoreCard!$I$5</f>
        <v>1.7228571428571429</v>
      </c>
      <c r="T2903" s="6" cm="1">
        <f t="array" ref="T2903">_xlfn.IFS(laptop_prices3[[#This Row],[Storage]]="512GB SSD", 512, laptop_prices3[[#This Row],[Storage]] = "1TB SSD", 1000, laptop_prices3[[#This Row],[Storage]] = "2TB SSD", 2000, laptop_prices3[[#This Row],[Storage]]= "256GB SSD", 256, laptop_prices3[[#This Row],[Storage]] = "1TB HDD", 1000*0.7)</f>
        <v>2000</v>
      </c>
      <c r="U2903" s="5">
        <f>laptop_prices3[[#This Row],[Storage Raw Value]]/ScoreCard!$J$3*ScoreCard!$J$5</f>
        <v>8</v>
      </c>
    </row>
    <row r="2904" spans="2:21" x14ac:dyDescent="0.2">
      <c r="B2904" s="4" cm="1">
        <f t="array" ref="B2904">SUM(laptop_prices3[[#This Row],[RAM Comp]:[Weight Comp]]+laptop_prices3[[#This Row],[Storage Comp]])</f>
        <v>29.817091935039912</v>
      </c>
      <c r="C2904">
        <v>2902</v>
      </c>
      <c r="D2904" t="s">
        <v>17</v>
      </c>
      <c r="E2904" t="s">
        <v>48</v>
      </c>
      <c r="F2904">
        <v>32</v>
      </c>
      <c r="G2904" t="s">
        <v>19</v>
      </c>
      <c r="H2904" t="s">
        <v>14</v>
      </c>
      <c r="I2904">
        <v>16</v>
      </c>
      <c r="J2904" t="s">
        <v>27</v>
      </c>
      <c r="K2904">
        <v>10.7</v>
      </c>
      <c r="L2904">
        <v>2.23</v>
      </c>
      <c r="M2904" t="s">
        <v>22</v>
      </c>
      <c r="N2904">
        <v>5026.41</v>
      </c>
      <c r="O2904" s="5">
        <f>(ScoreCard!$E$3-laptop_prices3[[#This Row],[Price ($)]])/ScoreCard!$E$3*ScoreCard!$E$5</f>
        <v>2.6746549739634413</v>
      </c>
      <c r="P2904" s="5">
        <f>laptop_prices3[[#This Row],[RAM (GB)]]/ScoreCard!$F$3*ScoreCard!$F$5</f>
        <v>3.5</v>
      </c>
      <c r="Q2904" s="5">
        <f>laptop_prices3[[#This Row],[Screen Size (inch)]]/ScoreCard!$G$3*ScoreCard!$G$5</f>
        <v>1.8497109826589595</v>
      </c>
      <c r="R2904" s="5">
        <f>laptop_prices3[[#This Row],[Battery Life (hours)]]/ScoreCard!$H$3*ScoreCard!$H$5</f>
        <v>6.2416666666666663</v>
      </c>
      <c r="S2904" s="5">
        <f>ScoreCard!$I$3-laptop_prices3[[#This Row],[Weight (kg)]]/ScoreCard!$I$3*ScoreCard!$I$5</f>
        <v>2.225714285714286</v>
      </c>
      <c r="T2904" s="6" cm="1">
        <f t="array" ref="T2904">_xlfn.IFS(laptop_prices3[[#This Row],[Storage]]="512GB SSD", 512, laptop_prices3[[#This Row],[Storage]] = "1TB SSD", 1000, laptop_prices3[[#This Row],[Storage]] = "2TB SSD", 2000, laptop_prices3[[#This Row],[Storage]]= "256GB SSD", 256, laptop_prices3[[#This Row],[Storage]] = "1TB HDD", 1000*0.7)</f>
        <v>1000</v>
      </c>
      <c r="U2904" s="5">
        <f>laptop_prices3[[#This Row],[Storage Raw Value]]/ScoreCard!$J$3*ScoreCard!$J$5</f>
        <v>4</v>
      </c>
    </row>
    <row r="2905" spans="2:21" x14ac:dyDescent="0.2">
      <c r="B2905" s="4" cm="1">
        <f t="array" ref="B2905">SUM(laptop_prices3[[#This Row],[RAM Comp]:[Weight Comp]]+laptop_prices3[[#This Row],[Storage Comp]])</f>
        <v>17.868734792182767</v>
      </c>
      <c r="C2905">
        <v>2903</v>
      </c>
      <c r="D2905" t="s">
        <v>36</v>
      </c>
      <c r="E2905" t="s">
        <v>31</v>
      </c>
      <c r="F2905">
        <v>4</v>
      </c>
      <c r="G2905" t="s">
        <v>13</v>
      </c>
      <c r="H2905" t="s">
        <v>44</v>
      </c>
      <c r="I2905">
        <v>16</v>
      </c>
      <c r="J2905" t="s">
        <v>15</v>
      </c>
      <c r="K2905">
        <v>8</v>
      </c>
      <c r="L2905">
        <v>1.36</v>
      </c>
      <c r="M2905" t="s">
        <v>46</v>
      </c>
      <c r="N2905">
        <v>640.09</v>
      </c>
      <c r="O2905" s="5">
        <f>(ScoreCard!$E$3-laptop_prices3[[#This Row],[Price ($)]])/ScoreCard!$E$3*ScoreCard!$E$5</f>
        <v>4.7038780963519216</v>
      </c>
      <c r="P2905" s="5">
        <f>laptop_prices3[[#This Row],[RAM (GB)]]/ScoreCard!$F$3*ScoreCard!$F$5</f>
        <v>0.4375</v>
      </c>
      <c r="Q2905" s="5">
        <f>laptop_prices3[[#This Row],[Screen Size (inch)]]/ScoreCard!$G$3*ScoreCard!$G$5</f>
        <v>1.8497109826589595</v>
      </c>
      <c r="R2905" s="5">
        <f>laptop_prices3[[#This Row],[Battery Life (hours)]]/ScoreCard!$H$3*ScoreCard!$H$5</f>
        <v>4.6666666666666661</v>
      </c>
      <c r="S2905" s="5">
        <f>ScoreCard!$I$3-laptop_prices3[[#This Row],[Weight (kg)]]/ScoreCard!$I$3*ScoreCard!$I$5</f>
        <v>2.7228571428571429</v>
      </c>
      <c r="T2905" s="6" cm="1">
        <f t="array" ref="T2905">_xlfn.IFS(laptop_prices3[[#This Row],[Storage]]="512GB SSD", 512, laptop_prices3[[#This Row],[Storage]] = "1TB SSD", 1000, laptop_prices3[[#This Row],[Storage]] = "2TB SSD", 2000, laptop_prices3[[#This Row],[Storage]]= "256GB SSD", 256, laptop_prices3[[#This Row],[Storage]] = "1TB HDD", 1000*0.7)</f>
        <v>512</v>
      </c>
      <c r="U2905" s="5">
        <f>laptop_prices3[[#This Row],[Storage Raw Value]]/ScoreCard!$J$3*ScoreCard!$J$5</f>
        <v>2.048</v>
      </c>
    </row>
    <row r="2906" spans="2:21" x14ac:dyDescent="0.2">
      <c r="B2906" s="4" cm="1">
        <f t="array" ref="B2906">SUM(laptop_prices3[[#This Row],[RAM Comp]:[Weight Comp]]+laptop_prices3[[#This Row],[Storage Comp]])</f>
        <v>15.84713955408753</v>
      </c>
      <c r="C2906">
        <v>2904</v>
      </c>
      <c r="D2906" t="s">
        <v>28</v>
      </c>
      <c r="E2906" t="s">
        <v>41</v>
      </c>
      <c r="F2906">
        <v>16</v>
      </c>
      <c r="G2906" t="s">
        <v>29</v>
      </c>
      <c r="H2906" t="s">
        <v>32</v>
      </c>
      <c r="I2906">
        <v>16</v>
      </c>
      <c r="J2906" t="s">
        <v>27</v>
      </c>
      <c r="K2906">
        <v>9.6</v>
      </c>
      <c r="L2906">
        <v>1.66</v>
      </c>
      <c r="M2906" t="s">
        <v>22</v>
      </c>
      <c r="N2906">
        <v>3608.59</v>
      </c>
      <c r="O2906" s="5">
        <f>(ScoreCard!$E$3-laptop_prices3[[#This Row],[Price ($)]])/ScoreCard!$E$3*ScoreCard!$E$5</f>
        <v>3.330574543758813</v>
      </c>
      <c r="P2906" s="5">
        <f>laptop_prices3[[#This Row],[RAM (GB)]]/ScoreCard!$F$3*ScoreCard!$F$5</f>
        <v>1.75</v>
      </c>
      <c r="Q2906" s="5">
        <f>laptop_prices3[[#This Row],[Screen Size (inch)]]/ScoreCard!$G$3*ScoreCard!$G$5</f>
        <v>1.8497109826589595</v>
      </c>
      <c r="R2906" s="5">
        <f>laptop_prices3[[#This Row],[Battery Life (hours)]]/ScoreCard!$H$3*ScoreCard!$H$5</f>
        <v>5.6</v>
      </c>
      <c r="S2906" s="5">
        <f>ScoreCard!$I$3-laptop_prices3[[#This Row],[Weight (kg)]]/ScoreCard!$I$3*ScoreCard!$I$5</f>
        <v>2.5514285714285716</v>
      </c>
      <c r="T2906" s="6" cm="1">
        <f t="array" ref="T2906">_xlfn.IFS(laptop_prices3[[#This Row],[Storage]]="512GB SSD", 512, laptop_prices3[[#This Row],[Storage]] = "1TB SSD", 1000, laptop_prices3[[#This Row],[Storage]] = "2TB SSD", 2000, laptop_prices3[[#This Row],[Storage]]= "256GB SSD", 256, laptop_prices3[[#This Row],[Storage]] = "1TB HDD", 1000*0.7)</f>
        <v>256</v>
      </c>
      <c r="U2906" s="5">
        <f>laptop_prices3[[#This Row],[Storage Raw Value]]/ScoreCard!$J$3*ScoreCard!$J$5</f>
        <v>1.024</v>
      </c>
    </row>
    <row r="2907" spans="2:21" x14ac:dyDescent="0.2">
      <c r="B2907" s="4" cm="1">
        <f t="array" ref="B2907">SUM(laptop_prices3[[#This Row],[RAM Comp]:[Weight Comp]]+laptop_prices3[[#This Row],[Storage Comp]])</f>
        <v>40.57</v>
      </c>
      <c r="C2907">
        <v>2905</v>
      </c>
      <c r="D2907" t="s">
        <v>17</v>
      </c>
      <c r="E2907" t="s">
        <v>39</v>
      </c>
      <c r="F2907">
        <v>16</v>
      </c>
      <c r="G2907" t="s">
        <v>25</v>
      </c>
      <c r="H2907" t="s">
        <v>44</v>
      </c>
      <c r="I2907">
        <v>17.3</v>
      </c>
      <c r="J2907" t="s">
        <v>21</v>
      </c>
      <c r="K2907">
        <v>4.8</v>
      </c>
      <c r="L2907">
        <v>2.59</v>
      </c>
      <c r="M2907" t="s">
        <v>46</v>
      </c>
      <c r="N2907">
        <v>1121.29</v>
      </c>
      <c r="O2907" s="5">
        <f>(ScoreCard!$E$3-laptop_prices3[[#This Row],[Price ($)]])/ScoreCard!$E$3*ScoreCard!$E$5</f>
        <v>4.4812627453302598</v>
      </c>
      <c r="P2907" s="5">
        <f>laptop_prices3[[#This Row],[RAM (GB)]]/ScoreCard!$F$3*ScoreCard!$F$5</f>
        <v>1.75</v>
      </c>
      <c r="Q2907" s="5">
        <f>laptop_prices3[[#This Row],[Screen Size (inch)]]/ScoreCard!$G$3*ScoreCard!$G$5</f>
        <v>2</v>
      </c>
      <c r="R2907" s="5">
        <f>laptop_prices3[[#This Row],[Battery Life (hours)]]/ScoreCard!$H$3*ScoreCard!$H$5</f>
        <v>2.8</v>
      </c>
      <c r="S2907" s="5">
        <f>ScoreCard!$I$3-laptop_prices3[[#This Row],[Weight (kg)]]/ScoreCard!$I$3*ScoreCard!$I$5</f>
        <v>2.02</v>
      </c>
      <c r="T2907" s="6" cm="1">
        <f t="array" ref="T2907">_xlfn.IFS(laptop_prices3[[#This Row],[Storage]]="512GB SSD", 512, laptop_prices3[[#This Row],[Storage]] = "1TB SSD", 1000, laptop_prices3[[#This Row],[Storage]] = "2TB SSD", 2000, laptop_prices3[[#This Row],[Storage]]= "256GB SSD", 256, laptop_prices3[[#This Row],[Storage]] = "1TB HDD", 1000*0.7)</f>
        <v>2000</v>
      </c>
      <c r="U2907" s="5">
        <f>laptop_prices3[[#This Row],[Storage Raw Value]]/ScoreCard!$J$3*ScoreCard!$J$5</f>
        <v>8</v>
      </c>
    </row>
    <row r="2908" spans="2:21" x14ac:dyDescent="0.2">
      <c r="B2908" s="4" cm="1">
        <f t="array" ref="B2908">SUM(laptop_prices3[[#This Row],[RAM Comp]:[Weight Comp]]+laptop_prices3[[#This Row],[Storage Comp]])</f>
        <v>19.727563446187723</v>
      </c>
      <c r="C2908">
        <v>2906</v>
      </c>
      <c r="D2908" t="s">
        <v>23</v>
      </c>
      <c r="E2908" t="s">
        <v>37</v>
      </c>
      <c r="F2908">
        <v>64</v>
      </c>
      <c r="G2908" t="s">
        <v>29</v>
      </c>
      <c r="H2908" t="s">
        <v>35</v>
      </c>
      <c r="I2908">
        <v>15.6</v>
      </c>
      <c r="J2908" t="s">
        <v>43</v>
      </c>
      <c r="K2908">
        <v>7.4</v>
      </c>
      <c r="L2908">
        <v>1.73</v>
      </c>
      <c r="M2908" t="s">
        <v>16</v>
      </c>
      <c r="N2908">
        <v>4369.8599999999997</v>
      </c>
      <c r="O2908" s="5">
        <f>(ScoreCard!$E$3-laptop_prices3[[#This Row],[Price ($)]])/ScoreCard!$E$3*ScoreCard!$E$5</f>
        <v>2.978391691987698</v>
      </c>
      <c r="P2908" s="5">
        <f>laptop_prices3[[#This Row],[RAM (GB)]]/ScoreCard!$F$3*ScoreCard!$F$5</f>
        <v>7</v>
      </c>
      <c r="Q2908" s="5">
        <f>laptop_prices3[[#This Row],[Screen Size (inch)]]/ScoreCard!$G$3*ScoreCard!$G$5</f>
        <v>1.8034682080924855</v>
      </c>
      <c r="R2908" s="5">
        <f>laptop_prices3[[#This Row],[Battery Life (hours)]]/ScoreCard!$H$3*ScoreCard!$H$5</f>
        <v>4.3166666666666664</v>
      </c>
      <c r="S2908" s="5">
        <f>ScoreCard!$I$3-laptop_prices3[[#This Row],[Weight (kg)]]/ScoreCard!$I$3*ScoreCard!$I$5</f>
        <v>2.5114285714285716</v>
      </c>
      <c r="T2908" s="6" cm="1">
        <f t="array" ref="T2908">_xlfn.IFS(laptop_prices3[[#This Row],[Storage]]="512GB SSD", 512, laptop_prices3[[#This Row],[Storage]] = "1TB SSD", 1000, laptop_prices3[[#This Row],[Storage]] = "2TB SSD", 2000, laptop_prices3[[#This Row],[Storage]]= "256GB SSD", 256, laptop_prices3[[#This Row],[Storage]] = "1TB HDD", 1000*0.7)</f>
        <v>256</v>
      </c>
      <c r="U2908" s="5">
        <f>laptop_prices3[[#This Row],[Storage Raw Value]]/ScoreCard!$J$3*ScoreCard!$J$5</f>
        <v>1.024</v>
      </c>
    </row>
    <row r="2909" spans="2:21" x14ac:dyDescent="0.2">
      <c r="B2909" s="4" cm="1">
        <f t="array" ref="B2909">SUM(laptop_prices3[[#This Row],[RAM Comp]:[Weight Comp]]+laptop_prices3[[#This Row],[Storage Comp]])</f>
        <v>20.118116157445638</v>
      </c>
      <c r="C2909">
        <v>2907</v>
      </c>
      <c r="D2909" t="s">
        <v>17</v>
      </c>
      <c r="E2909" t="s">
        <v>48</v>
      </c>
      <c r="F2909">
        <v>32</v>
      </c>
      <c r="G2909" t="s">
        <v>13</v>
      </c>
      <c r="H2909" t="s">
        <v>44</v>
      </c>
      <c r="I2909">
        <v>14</v>
      </c>
      <c r="J2909" t="s">
        <v>27</v>
      </c>
      <c r="K2909">
        <v>7.6</v>
      </c>
      <c r="L2909">
        <v>1.97</v>
      </c>
      <c r="M2909" t="s">
        <v>46</v>
      </c>
      <c r="N2909">
        <v>3216.78</v>
      </c>
      <c r="O2909" s="5">
        <f>(ScoreCard!$E$3-laptop_prices3[[#This Row],[Price ($)]])/ScoreCard!$E$3*ScoreCard!$E$5</f>
        <v>3.511835808687735</v>
      </c>
      <c r="P2909" s="5">
        <f>laptop_prices3[[#This Row],[RAM (GB)]]/ScoreCard!$F$3*ScoreCard!$F$5</f>
        <v>3.5</v>
      </c>
      <c r="Q2909" s="5">
        <f>laptop_prices3[[#This Row],[Screen Size (inch)]]/ScoreCard!$G$3*ScoreCard!$G$5</f>
        <v>1.6184971098265895</v>
      </c>
      <c r="R2909" s="5">
        <f>laptop_prices3[[#This Row],[Battery Life (hours)]]/ScoreCard!$H$3*ScoreCard!$H$5</f>
        <v>4.4333333333333336</v>
      </c>
      <c r="S2909" s="5">
        <f>ScoreCard!$I$3-laptop_prices3[[#This Row],[Weight (kg)]]/ScoreCard!$I$3*ScoreCard!$I$5</f>
        <v>2.3742857142857146</v>
      </c>
      <c r="T2909" s="6" cm="1">
        <f t="array" ref="T2909">_xlfn.IFS(laptop_prices3[[#This Row],[Storage]]="512GB SSD", 512, laptop_prices3[[#This Row],[Storage]] = "1TB SSD", 1000, laptop_prices3[[#This Row],[Storage]] = "2TB SSD", 2000, laptop_prices3[[#This Row],[Storage]]= "256GB SSD", 256, laptop_prices3[[#This Row],[Storage]] = "1TB HDD", 1000*0.7)</f>
        <v>512</v>
      </c>
      <c r="U2909" s="5">
        <f>laptop_prices3[[#This Row],[Storage Raw Value]]/ScoreCard!$J$3*ScoreCard!$J$5</f>
        <v>2.048</v>
      </c>
    </row>
    <row r="2910" spans="2:21" x14ac:dyDescent="0.2">
      <c r="B2910" s="4" cm="1">
        <f t="array" ref="B2910">SUM(laptop_prices3[[#This Row],[RAM Comp]:[Weight Comp]]+laptop_prices3[[#This Row],[Storage Comp]])</f>
        <v>15.199330030278007</v>
      </c>
      <c r="C2910">
        <v>2908</v>
      </c>
      <c r="D2910" t="s">
        <v>17</v>
      </c>
      <c r="E2910" t="s">
        <v>18</v>
      </c>
      <c r="F2910">
        <v>8</v>
      </c>
      <c r="G2910" t="s">
        <v>13</v>
      </c>
      <c r="H2910" t="s">
        <v>35</v>
      </c>
      <c r="I2910">
        <v>16</v>
      </c>
      <c r="J2910" t="s">
        <v>43</v>
      </c>
      <c r="K2910">
        <v>4.3</v>
      </c>
      <c r="L2910">
        <v>3.02</v>
      </c>
      <c r="M2910" t="s">
        <v>22</v>
      </c>
      <c r="N2910">
        <v>1774.06</v>
      </c>
      <c r="O2910" s="5">
        <f>(ScoreCard!$E$3-laptop_prices3[[#This Row],[Price ($)]])/ScoreCard!$E$3*ScoreCard!$E$5</f>
        <v>4.1792747513851012</v>
      </c>
      <c r="P2910" s="5">
        <f>laptop_prices3[[#This Row],[RAM (GB)]]/ScoreCard!$F$3*ScoreCard!$F$5</f>
        <v>0.875</v>
      </c>
      <c r="Q2910" s="5">
        <f>laptop_prices3[[#This Row],[Screen Size (inch)]]/ScoreCard!$G$3*ScoreCard!$G$5</f>
        <v>1.8497109826589595</v>
      </c>
      <c r="R2910" s="5">
        <f>laptop_prices3[[#This Row],[Battery Life (hours)]]/ScoreCard!$H$3*ScoreCard!$H$5</f>
        <v>2.5083333333333333</v>
      </c>
      <c r="S2910" s="5">
        <f>ScoreCard!$I$3-laptop_prices3[[#This Row],[Weight (kg)]]/ScoreCard!$I$3*ScoreCard!$I$5</f>
        <v>1.7742857142857142</v>
      </c>
      <c r="T2910" s="6" cm="1">
        <f t="array" ref="T2910">_xlfn.IFS(laptop_prices3[[#This Row],[Storage]]="512GB SSD", 512, laptop_prices3[[#This Row],[Storage]] = "1TB SSD", 1000, laptop_prices3[[#This Row],[Storage]] = "2TB SSD", 2000, laptop_prices3[[#This Row],[Storage]]= "256GB SSD", 256, laptop_prices3[[#This Row],[Storage]] = "1TB HDD", 1000*0.7)</f>
        <v>512</v>
      </c>
      <c r="U2910" s="5">
        <f>laptop_prices3[[#This Row],[Storage Raw Value]]/ScoreCard!$J$3*ScoreCard!$J$5</f>
        <v>2.048</v>
      </c>
    </row>
    <row r="2911" spans="2:21" x14ac:dyDescent="0.2">
      <c r="B2911" s="4" cm="1">
        <f t="array" ref="B2911">SUM(laptop_prices3[[#This Row],[RAM Comp]:[Weight Comp]]+laptop_prices3[[#This Row],[Storage Comp]])</f>
        <v>12.779468208092487</v>
      </c>
      <c r="C2911">
        <v>2909</v>
      </c>
      <c r="D2911" t="s">
        <v>23</v>
      </c>
      <c r="E2911" t="s">
        <v>18</v>
      </c>
      <c r="F2911">
        <v>8</v>
      </c>
      <c r="G2911" t="s">
        <v>29</v>
      </c>
      <c r="H2911" t="s">
        <v>35</v>
      </c>
      <c r="I2911">
        <v>15.6</v>
      </c>
      <c r="J2911" t="s">
        <v>43</v>
      </c>
      <c r="K2911">
        <v>6.9</v>
      </c>
      <c r="L2911">
        <v>2.66</v>
      </c>
      <c r="M2911" t="s">
        <v>16</v>
      </c>
      <c r="N2911">
        <v>1324.79</v>
      </c>
      <c r="O2911" s="5">
        <f>(ScoreCard!$E$3-laptop_prices3[[#This Row],[Price ($)]])/ScoreCard!$E$3*ScoreCard!$E$5</f>
        <v>4.3871184728179813</v>
      </c>
      <c r="P2911" s="5">
        <f>laptop_prices3[[#This Row],[RAM (GB)]]/ScoreCard!$F$3*ScoreCard!$F$5</f>
        <v>0.875</v>
      </c>
      <c r="Q2911" s="5">
        <f>laptop_prices3[[#This Row],[Screen Size (inch)]]/ScoreCard!$G$3*ScoreCard!$G$5</f>
        <v>1.8034682080924855</v>
      </c>
      <c r="R2911" s="5">
        <f>laptop_prices3[[#This Row],[Battery Life (hours)]]/ScoreCard!$H$3*ScoreCard!$H$5</f>
        <v>4.0250000000000004</v>
      </c>
      <c r="S2911" s="5">
        <f>ScoreCard!$I$3-laptop_prices3[[#This Row],[Weight (kg)]]/ScoreCard!$I$3*ScoreCard!$I$5</f>
        <v>1.98</v>
      </c>
      <c r="T2911" s="6" cm="1">
        <f t="array" ref="T2911">_xlfn.IFS(laptop_prices3[[#This Row],[Storage]]="512GB SSD", 512, laptop_prices3[[#This Row],[Storage]] = "1TB SSD", 1000, laptop_prices3[[#This Row],[Storage]] = "2TB SSD", 2000, laptop_prices3[[#This Row],[Storage]]= "256GB SSD", 256, laptop_prices3[[#This Row],[Storage]] = "1TB HDD", 1000*0.7)</f>
        <v>256</v>
      </c>
      <c r="U2911" s="5">
        <f>laptop_prices3[[#This Row],[Storage Raw Value]]/ScoreCard!$J$3*ScoreCard!$J$5</f>
        <v>1.024</v>
      </c>
    </row>
    <row r="2912" spans="2:21" x14ac:dyDescent="0.2">
      <c r="B2912" s="4" cm="1">
        <f t="array" ref="B2912">SUM(laptop_prices3[[#This Row],[RAM Comp]:[Weight Comp]]+laptop_prices3[[#This Row],[Storage Comp]])</f>
        <v>19.36923892100193</v>
      </c>
      <c r="C2912">
        <v>2910</v>
      </c>
      <c r="D2912" t="s">
        <v>34</v>
      </c>
      <c r="E2912" t="s">
        <v>41</v>
      </c>
      <c r="F2912">
        <v>8</v>
      </c>
      <c r="G2912" t="s">
        <v>42</v>
      </c>
      <c r="H2912" t="s">
        <v>26</v>
      </c>
      <c r="I2912">
        <v>13.3</v>
      </c>
      <c r="J2912" t="s">
        <v>27</v>
      </c>
      <c r="K2912">
        <v>6.2</v>
      </c>
      <c r="L2912">
        <v>2.38</v>
      </c>
      <c r="M2912" t="s">
        <v>46</v>
      </c>
      <c r="N2912">
        <v>2293.34</v>
      </c>
      <c r="O2912" s="5">
        <f>(ScoreCard!$E$3-laptop_prices3[[#This Row],[Price ($)]])/ScoreCard!$E$3*ScoreCard!$E$5</f>
        <v>3.9390426244554897</v>
      </c>
      <c r="P2912" s="5">
        <f>laptop_prices3[[#This Row],[RAM (GB)]]/ScoreCard!$F$3*ScoreCard!$F$5</f>
        <v>0.875</v>
      </c>
      <c r="Q2912" s="5">
        <f>laptop_prices3[[#This Row],[Screen Size (inch)]]/ScoreCard!$G$3*ScoreCard!$G$5</f>
        <v>1.5375722543352601</v>
      </c>
      <c r="R2912" s="5">
        <f>laptop_prices3[[#This Row],[Battery Life (hours)]]/ScoreCard!$H$3*ScoreCard!$H$5</f>
        <v>3.6166666666666671</v>
      </c>
      <c r="S2912" s="5">
        <f>ScoreCard!$I$3-laptop_prices3[[#This Row],[Weight (kg)]]/ScoreCard!$I$3*ScoreCard!$I$5</f>
        <v>2.14</v>
      </c>
      <c r="T2912" s="6" cm="1">
        <f t="array" ref="T2912">_xlfn.IFS(laptop_prices3[[#This Row],[Storage]]="512GB SSD", 512, laptop_prices3[[#This Row],[Storage]] = "1TB SSD", 1000, laptop_prices3[[#This Row],[Storage]] = "2TB SSD", 2000, laptop_prices3[[#This Row],[Storage]]= "256GB SSD", 256, laptop_prices3[[#This Row],[Storage]] = "1TB HDD", 1000*0.7)</f>
        <v>700</v>
      </c>
      <c r="U2912" s="5">
        <f>laptop_prices3[[#This Row],[Storage Raw Value]]/ScoreCard!$J$3*ScoreCard!$J$5</f>
        <v>2.8</v>
      </c>
    </row>
    <row r="2913" spans="2:21" x14ac:dyDescent="0.2">
      <c r="B2913" s="4" cm="1">
        <f t="array" ref="B2913">SUM(laptop_prices3[[#This Row],[RAM Comp]:[Weight Comp]]+laptop_prices3[[#This Row],[Storage Comp]])</f>
        <v>18.177714285714288</v>
      </c>
      <c r="C2913">
        <v>2911</v>
      </c>
      <c r="D2913" t="s">
        <v>34</v>
      </c>
      <c r="E2913" t="s">
        <v>37</v>
      </c>
      <c r="F2913">
        <v>16</v>
      </c>
      <c r="G2913" t="s">
        <v>13</v>
      </c>
      <c r="H2913" t="s">
        <v>20</v>
      </c>
      <c r="I2913">
        <v>17.3</v>
      </c>
      <c r="J2913" t="s">
        <v>27</v>
      </c>
      <c r="K2913">
        <v>6.6</v>
      </c>
      <c r="L2913">
        <v>1.95</v>
      </c>
      <c r="M2913" t="s">
        <v>30</v>
      </c>
      <c r="N2913">
        <v>3550.31</v>
      </c>
      <c r="O2913" s="5">
        <f>(ScoreCard!$E$3-laptop_prices3[[#This Row],[Price ($)]])/ScoreCard!$E$3*ScoreCard!$E$5</f>
        <v>3.3575363531053268</v>
      </c>
      <c r="P2913" s="5">
        <f>laptop_prices3[[#This Row],[RAM (GB)]]/ScoreCard!$F$3*ScoreCard!$F$5</f>
        <v>1.75</v>
      </c>
      <c r="Q2913" s="5">
        <f>laptop_prices3[[#This Row],[Screen Size (inch)]]/ScoreCard!$G$3*ScoreCard!$G$5</f>
        <v>2</v>
      </c>
      <c r="R2913" s="5">
        <f>laptop_prices3[[#This Row],[Battery Life (hours)]]/ScoreCard!$H$3*ScoreCard!$H$5</f>
        <v>3.8499999999999996</v>
      </c>
      <c r="S2913" s="5">
        <f>ScoreCard!$I$3-laptop_prices3[[#This Row],[Weight (kg)]]/ScoreCard!$I$3*ScoreCard!$I$5</f>
        <v>2.3857142857142857</v>
      </c>
      <c r="T2913" s="6" cm="1">
        <f t="array" ref="T2913">_xlfn.IFS(laptop_prices3[[#This Row],[Storage]]="512GB SSD", 512, laptop_prices3[[#This Row],[Storage]] = "1TB SSD", 1000, laptop_prices3[[#This Row],[Storage]] = "2TB SSD", 2000, laptop_prices3[[#This Row],[Storage]]= "256GB SSD", 256, laptop_prices3[[#This Row],[Storage]] = "1TB HDD", 1000*0.7)</f>
        <v>512</v>
      </c>
      <c r="U2913" s="5">
        <f>laptop_prices3[[#This Row],[Storage Raw Value]]/ScoreCard!$J$3*ScoreCard!$J$5</f>
        <v>2.048</v>
      </c>
    </row>
    <row r="2914" spans="2:21" x14ac:dyDescent="0.2">
      <c r="B2914" s="4" cm="1">
        <f t="array" ref="B2914">SUM(laptop_prices3[[#This Row],[RAM Comp]:[Weight Comp]]+laptop_prices3[[#This Row],[Storage Comp]])</f>
        <v>41.399285714285718</v>
      </c>
      <c r="C2914">
        <v>2912</v>
      </c>
      <c r="D2914" t="s">
        <v>17</v>
      </c>
      <c r="E2914" t="s">
        <v>18</v>
      </c>
      <c r="F2914">
        <v>16</v>
      </c>
      <c r="G2914" t="s">
        <v>25</v>
      </c>
      <c r="H2914" t="s">
        <v>14</v>
      </c>
      <c r="I2914">
        <v>17.3</v>
      </c>
      <c r="J2914" t="s">
        <v>21</v>
      </c>
      <c r="K2914">
        <v>6.3</v>
      </c>
      <c r="L2914">
        <v>2.67</v>
      </c>
      <c r="M2914" t="s">
        <v>30</v>
      </c>
      <c r="N2914">
        <v>1969.49</v>
      </c>
      <c r="O2914" s="5">
        <f>(ScoreCard!$E$3-laptop_prices3[[#This Row],[Price ($)]])/ScoreCard!$E$3*ScoreCard!$E$5</f>
        <v>4.088863865994071</v>
      </c>
      <c r="P2914" s="5">
        <f>laptop_prices3[[#This Row],[RAM (GB)]]/ScoreCard!$F$3*ScoreCard!$F$5</f>
        <v>1.75</v>
      </c>
      <c r="Q2914" s="5">
        <f>laptop_prices3[[#This Row],[Screen Size (inch)]]/ScoreCard!$G$3*ScoreCard!$G$5</f>
        <v>2</v>
      </c>
      <c r="R2914" s="5">
        <f>laptop_prices3[[#This Row],[Battery Life (hours)]]/ScoreCard!$H$3*ScoreCard!$H$5</f>
        <v>3.6750000000000003</v>
      </c>
      <c r="S2914" s="5">
        <f>ScoreCard!$I$3-laptop_prices3[[#This Row],[Weight (kg)]]/ScoreCard!$I$3*ScoreCard!$I$5</f>
        <v>1.9742857142857144</v>
      </c>
      <c r="T2914" s="6" cm="1">
        <f t="array" ref="T2914">_xlfn.IFS(laptop_prices3[[#This Row],[Storage]]="512GB SSD", 512, laptop_prices3[[#This Row],[Storage]] = "1TB SSD", 1000, laptop_prices3[[#This Row],[Storage]] = "2TB SSD", 2000, laptop_prices3[[#This Row],[Storage]]= "256GB SSD", 256, laptop_prices3[[#This Row],[Storage]] = "1TB HDD", 1000*0.7)</f>
        <v>2000</v>
      </c>
      <c r="U2914" s="5">
        <f>laptop_prices3[[#This Row],[Storage Raw Value]]/ScoreCard!$J$3*ScoreCard!$J$5</f>
        <v>8</v>
      </c>
    </row>
    <row r="2915" spans="2:21" x14ac:dyDescent="0.2">
      <c r="B2915" s="4" cm="1">
        <f t="array" ref="B2915">SUM(laptop_prices3[[#This Row],[RAM Comp]:[Weight Comp]]+laptop_prices3[[#This Row],[Storage Comp]])</f>
        <v>22.61</v>
      </c>
      <c r="C2915">
        <v>2913</v>
      </c>
      <c r="D2915" t="s">
        <v>47</v>
      </c>
      <c r="E2915" t="s">
        <v>18</v>
      </c>
      <c r="F2915">
        <v>16</v>
      </c>
      <c r="G2915" t="s">
        <v>42</v>
      </c>
      <c r="H2915" t="s">
        <v>32</v>
      </c>
      <c r="I2915">
        <v>17.3</v>
      </c>
      <c r="J2915" t="s">
        <v>27</v>
      </c>
      <c r="K2915">
        <v>9.6</v>
      </c>
      <c r="L2915">
        <v>2.52</v>
      </c>
      <c r="M2915" t="s">
        <v>22</v>
      </c>
      <c r="N2915">
        <v>2920.31</v>
      </c>
      <c r="O2915" s="5">
        <f>(ScoreCard!$E$3-laptop_prices3[[#This Row],[Price ($)]])/ScoreCard!$E$3*ScoreCard!$E$5</f>
        <v>3.648990366288301</v>
      </c>
      <c r="P2915" s="5">
        <f>laptop_prices3[[#This Row],[RAM (GB)]]/ScoreCard!$F$3*ScoreCard!$F$5</f>
        <v>1.75</v>
      </c>
      <c r="Q2915" s="5">
        <f>laptop_prices3[[#This Row],[Screen Size (inch)]]/ScoreCard!$G$3*ScoreCard!$G$5</f>
        <v>2</v>
      </c>
      <c r="R2915" s="5">
        <f>laptop_prices3[[#This Row],[Battery Life (hours)]]/ScoreCard!$H$3*ScoreCard!$H$5</f>
        <v>5.6</v>
      </c>
      <c r="S2915" s="5">
        <f>ScoreCard!$I$3-laptop_prices3[[#This Row],[Weight (kg)]]/ScoreCard!$I$3*ScoreCard!$I$5</f>
        <v>2.06</v>
      </c>
      <c r="T2915" s="6" cm="1">
        <f t="array" ref="T2915">_xlfn.IFS(laptop_prices3[[#This Row],[Storage]]="512GB SSD", 512, laptop_prices3[[#This Row],[Storage]] = "1TB SSD", 1000, laptop_prices3[[#This Row],[Storage]] = "2TB SSD", 2000, laptop_prices3[[#This Row],[Storage]]= "256GB SSD", 256, laptop_prices3[[#This Row],[Storage]] = "1TB HDD", 1000*0.7)</f>
        <v>700</v>
      </c>
      <c r="U2915" s="5">
        <f>laptop_prices3[[#This Row],[Storage Raw Value]]/ScoreCard!$J$3*ScoreCard!$J$5</f>
        <v>2.8</v>
      </c>
    </row>
    <row r="2916" spans="2:21" x14ac:dyDescent="0.2">
      <c r="B2916" s="4" cm="1">
        <f t="array" ref="B2916">SUM(laptop_prices3[[#This Row],[RAM Comp]:[Weight Comp]]+laptop_prices3[[#This Row],[Storage Comp]])</f>
        <v>33.189182493806769</v>
      </c>
      <c r="C2916">
        <v>2914</v>
      </c>
      <c r="D2916" t="s">
        <v>11</v>
      </c>
      <c r="E2916" t="s">
        <v>48</v>
      </c>
      <c r="F2916">
        <v>64</v>
      </c>
      <c r="G2916" t="s">
        <v>19</v>
      </c>
      <c r="H2916" t="s">
        <v>32</v>
      </c>
      <c r="I2916">
        <v>15.6</v>
      </c>
      <c r="J2916" t="s">
        <v>43</v>
      </c>
      <c r="K2916">
        <v>9.6</v>
      </c>
      <c r="L2916">
        <v>1.25</v>
      </c>
      <c r="M2916" t="s">
        <v>46</v>
      </c>
      <c r="N2916">
        <v>4937.0200000000004</v>
      </c>
      <c r="O2916" s="5">
        <f>(ScoreCard!$E$3-laptop_prices3[[#This Row],[Price ($)]])/ScoreCard!$E$3*ScoreCard!$E$5</f>
        <v>2.716009060056181</v>
      </c>
      <c r="P2916" s="5">
        <f>laptop_prices3[[#This Row],[RAM (GB)]]/ScoreCard!$F$3*ScoreCard!$F$5</f>
        <v>7</v>
      </c>
      <c r="Q2916" s="5">
        <f>laptop_prices3[[#This Row],[Screen Size (inch)]]/ScoreCard!$G$3*ScoreCard!$G$5</f>
        <v>1.8034682080924855</v>
      </c>
      <c r="R2916" s="5">
        <f>laptop_prices3[[#This Row],[Battery Life (hours)]]/ScoreCard!$H$3*ScoreCard!$H$5</f>
        <v>5.6</v>
      </c>
      <c r="S2916" s="5">
        <f>ScoreCard!$I$3-laptop_prices3[[#This Row],[Weight (kg)]]/ScoreCard!$I$3*ScoreCard!$I$5</f>
        <v>2.7857142857142856</v>
      </c>
      <c r="T2916" s="6" cm="1">
        <f t="array" ref="T2916">_xlfn.IFS(laptop_prices3[[#This Row],[Storage]]="512GB SSD", 512, laptop_prices3[[#This Row],[Storage]] = "1TB SSD", 1000, laptop_prices3[[#This Row],[Storage]] = "2TB SSD", 2000, laptop_prices3[[#This Row],[Storage]]= "256GB SSD", 256, laptop_prices3[[#This Row],[Storage]] = "1TB HDD", 1000*0.7)</f>
        <v>1000</v>
      </c>
      <c r="U2916" s="5">
        <f>laptop_prices3[[#This Row],[Storage Raw Value]]/ScoreCard!$J$3*ScoreCard!$J$5</f>
        <v>4</v>
      </c>
    </row>
    <row r="2917" spans="2:21" x14ac:dyDescent="0.2">
      <c r="B2917" s="4" cm="1">
        <f t="array" ref="B2917">SUM(laptop_prices3[[#This Row],[RAM Comp]:[Weight Comp]]+laptop_prices3[[#This Row],[Storage Comp]])</f>
        <v>22.095285714285716</v>
      </c>
      <c r="C2917">
        <v>2915</v>
      </c>
      <c r="D2917" t="s">
        <v>38</v>
      </c>
      <c r="E2917" t="s">
        <v>12</v>
      </c>
      <c r="F2917">
        <v>64</v>
      </c>
      <c r="G2917" t="s">
        <v>29</v>
      </c>
      <c r="H2917" t="s">
        <v>32</v>
      </c>
      <c r="I2917">
        <v>17.3</v>
      </c>
      <c r="J2917" t="s">
        <v>21</v>
      </c>
      <c r="K2917">
        <v>11.7</v>
      </c>
      <c r="L2917">
        <v>2.3199999999999998</v>
      </c>
      <c r="M2917" t="s">
        <v>30</v>
      </c>
      <c r="N2917">
        <v>1688.4</v>
      </c>
      <c r="O2917" s="5">
        <f>(ScoreCard!$E$3-laptop_prices3[[#This Row],[Price ($)]])/ScoreCard!$E$3*ScoreCard!$E$5</f>
        <v>4.2189032446696304</v>
      </c>
      <c r="P2917" s="5">
        <f>laptop_prices3[[#This Row],[RAM (GB)]]/ScoreCard!$F$3*ScoreCard!$F$5</f>
        <v>7</v>
      </c>
      <c r="Q2917" s="5">
        <f>laptop_prices3[[#This Row],[Screen Size (inch)]]/ScoreCard!$G$3*ScoreCard!$G$5</f>
        <v>2</v>
      </c>
      <c r="R2917" s="5">
        <f>laptop_prices3[[#This Row],[Battery Life (hours)]]/ScoreCard!$H$3*ScoreCard!$H$5</f>
        <v>6.8250000000000002</v>
      </c>
      <c r="S2917" s="5">
        <f>ScoreCard!$I$3-laptop_prices3[[#This Row],[Weight (kg)]]/ScoreCard!$I$3*ScoreCard!$I$5</f>
        <v>2.1742857142857144</v>
      </c>
      <c r="T2917" s="6" cm="1">
        <f t="array" ref="T2917">_xlfn.IFS(laptop_prices3[[#This Row],[Storage]]="512GB SSD", 512, laptop_prices3[[#This Row],[Storage]] = "1TB SSD", 1000, laptop_prices3[[#This Row],[Storage]] = "2TB SSD", 2000, laptop_prices3[[#This Row],[Storage]]= "256GB SSD", 256, laptop_prices3[[#This Row],[Storage]] = "1TB HDD", 1000*0.7)</f>
        <v>256</v>
      </c>
      <c r="U2917" s="5">
        <f>laptop_prices3[[#This Row],[Storage Raw Value]]/ScoreCard!$J$3*ScoreCard!$J$5</f>
        <v>1.024</v>
      </c>
    </row>
    <row r="2918" spans="2:21" x14ac:dyDescent="0.2">
      <c r="B2918" s="4" cm="1">
        <f t="array" ref="B2918">SUM(laptop_prices3[[#This Row],[RAM Comp]:[Weight Comp]]+laptop_prices3[[#This Row],[Storage Comp]])</f>
        <v>22.023571428571429</v>
      </c>
      <c r="C2918">
        <v>2916</v>
      </c>
      <c r="D2918" t="s">
        <v>36</v>
      </c>
      <c r="E2918" t="s">
        <v>18</v>
      </c>
      <c r="F2918">
        <v>16</v>
      </c>
      <c r="G2918" t="s">
        <v>42</v>
      </c>
      <c r="H2918" t="s">
        <v>40</v>
      </c>
      <c r="I2918">
        <v>17.3</v>
      </c>
      <c r="J2918" t="s">
        <v>27</v>
      </c>
      <c r="K2918">
        <v>9.3000000000000007</v>
      </c>
      <c r="L2918">
        <v>3.24</v>
      </c>
      <c r="M2918" t="s">
        <v>30</v>
      </c>
      <c r="N2918">
        <v>2138.39</v>
      </c>
      <c r="O2918" s="5">
        <f>(ScoreCard!$E$3-laptop_prices3[[#This Row],[Price ($)]])/ScoreCard!$E$3*ScoreCard!$E$5</f>
        <v>4.0107264329359698</v>
      </c>
      <c r="P2918" s="5">
        <f>laptop_prices3[[#This Row],[RAM (GB)]]/ScoreCard!$F$3*ScoreCard!$F$5</f>
        <v>1.75</v>
      </c>
      <c r="Q2918" s="5">
        <f>laptop_prices3[[#This Row],[Screen Size (inch)]]/ScoreCard!$G$3*ScoreCard!$G$5</f>
        <v>2</v>
      </c>
      <c r="R2918" s="5">
        <f>laptop_prices3[[#This Row],[Battery Life (hours)]]/ScoreCard!$H$3*ScoreCard!$H$5</f>
        <v>5.4249999999999998</v>
      </c>
      <c r="S2918" s="5">
        <f>ScoreCard!$I$3-laptop_prices3[[#This Row],[Weight (kg)]]/ScoreCard!$I$3*ScoreCard!$I$5</f>
        <v>1.6485714285714284</v>
      </c>
      <c r="T2918" s="6" cm="1">
        <f t="array" ref="T2918">_xlfn.IFS(laptop_prices3[[#This Row],[Storage]]="512GB SSD", 512, laptop_prices3[[#This Row],[Storage]] = "1TB SSD", 1000, laptop_prices3[[#This Row],[Storage]] = "2TB SSD", 2000, laptop_prices3[[#This Row],[Storage]]= "256GB SSD", 256, laptop_prices3[[#This Row],[Storage]] = "1TB HDD", 1000*0.7)</f>
        <v>700</v>
      </c>
      <c r="U2918" s="5">
        <f>laptop_prices3[[#This Row],[Storage Raw Value]]/ScoreCard!$J$3*ScoreCard!$J$5</f>
        <v>2.8</v>
      </c>
    </row>
    <row r="2919" spans="2:21" x14ac:dyDescent="0.2">
      <c r="B2919" s="4" cm="1">
        <f t="array" ref="B2919">SUM(laptop_prices3[[#This Row],[RAM Comp]:[Weight Comp]]+laptop_prices3[[#This Row],[Storage Comp]])</f>
        <v>22.349949077897055</v>
      </c>
      <c r="C2919">
        <v>2917</v>
      </c>
      <c r="D2919" t="s">
        <v>28</v>
      </c>
      <c r="E2919" t="s">
        <v>18</v>
      </c>
      <c r="F2919">
        <v>32</v>
      </c>
      <c r="G2919" t="s">
        <v>42</v>
      </c>
      <c r="H2919" t="s">
        <v>44</v>
      </c>
      <c r="I2919">
        <v>16</v>
      </c>
      <c r="J2919" t="s">
        <v>21</v>
      </c>
      <c r="K2919">
        <v>6.5</v>
      </c>
      <c r="L2919">
        <v>2.61</v>
      </c>
      <c r="M2919" t="s">
        <v>30</v>
      </c>
      <c r="N2919">
        <v>940.39</v>
      </c>
      <c r="O2919" s="5">
        <f>(ScoreCard!$E$3-laptop_prices3[[#This Row],[Price ($)]])/ScoreCard!$E$3*ScoreCard!$E$5</f>
        <v>4.5649516834013699</v>
      </c>
      <c r="P2919" s="5">
        <f>laptop_prices3[[#This Row],[RAM (GB)]]/ScoreCard!$F$3*ScoreCard!$F$5</f>
        <v>3.5</v>
      </c>
      <c r="Q2919" s="5">
        <f>laptop_prices3[[#This Row],[Screen Size (inch)]]/ScoreCard!$G$3*ScoreCard!$G$5</f>
        <v>1.8497109826589595</v>
      </c>
      <c r="R2919" s="5">
        <f>laptop_prices3[[#This Row],[Battery Life (hours)]]/ScoreCard!$H$3*ScoreCard!$H$5</f>
        <v>3.7916666666666665</v>
      </c>
      <c r="S2919" s="5">
        <f>ScoreCard!$I$3-laptop_prices3[[#This Row],[Weight (kg)]]/ScoreCard!$I$3*ScoreCard!$I$5</f>
        <v>2.0085714285714289</v>
      </c>
      <c r="T2919" s="6" cm="1">
        <f t="array" ref="T2919">_xlfn.IFS(laptop_prices3[[#This Row],[Storage]]="512GB SSD", 512, laptop_prices3[[#This Row],[Storage]] = "1TB SSD", 1000, laptop_prices3[[#This Row],[Storage]] = "2TB SSD", 2000, laptop_prices3[[#This Row],[Storage]]= "256GB SSD", 256, laptop_prices3[[#This Row],[Storage]] = "1TB HDD", 1000*0.7)</f>
        <v>700</v>
      </c>
      <c r="U2919" s="5">
        <f>laptop_prices3[[#This Row],[Storage Raw Value]]/ScoreCard!$J$3*ScoreCard!$J$5</f>
        <v>2.8</v>
      </c>
    </row>
    <row r="2920" spans="2:21" x14ac:dyDescent="0.2">
      <c r="B2920" s="4" cm="1">
        <f t="array" ref="B2920">SUM(laptop_prices3[[#This Row],[RAM Comp]:[Weight Comp]]+laptop_prices3[[#This Row],[Storage Comp]])</f>
        <v>41.615401871731351</v>
      </c>
      <c r="C2920">
        <v>2918</v>
      </c>
      <c r="D2920" t="s">
        <v>33</v>
      </c>
      <c r="E2920" t="s">
        <v>12</v>
      </c>
      <c r="F2920">
        <v>16</v>
      </c>
      <c r="G2920" t="s">
        <v>25</v>
      </c>
      <c r="H2920" t="s">
        <v>35</v>
      </c>
      <c r="I2920">
        <v>14</v>
      </c>
      <c r="J2920" t="s">
        <v>15</v>
      </c>
      <c r="K2920">
        <v>6.1</v>
      </c>
      <c r="L2920">
        <v>1.42</v>
      </c>
      <c r="M2920" t="s">
        <v>46</v>
      </c>
      <c r="N2920">
        <v>1265.6600000000001</v>
      </c>
      <c r="O2920" s="5">
        <f>(ScoreCard!$E$3-laptop_prices3[[#This Row],[Price ($)]])/ScoreCard!$E$3*ScoreCard!$E$5</f>
        <v>4.4144735137695825</v>
      </c>
      <c r="P2920" s="5">
        <f>laptop_prices3[[#This Row],[RAM (GB)]]/ScoreCard!$F$3*ScoreCard!$F$5</f>
        <v>1.75</v>
      </c>
      <c r="Q2920" s="5">
        <f>laptop_prices3[[#This Row],[Screen Size (inch)]]/ScoreCard!$G$3*ScoreCard!$G$5</f>
        <v>1.6184971098265895</v>
      </c>
      <c r="R2920" s="5">
        <f>laptop_prices3[[#This Row],[Battery Life (hours)]]/ScoreCard!$H$3*ScoreCard!$H$5</f>
        <v>3.5583333333333331</v>
      </c>
      <c r="S2920" s="5">
        <f>ScoreCard!$I$3-laptop_prices3[[#This Row],[Weight (kg)]]/ScoreCard!$I$3*ScoreCard!$I$5</f>
        <v>2.6885714285714286</v>
      </c>
      <c r="T2920" s="6" cm="1">
        <f t="array" ref="T2920">_xlfn.IFS(laptop_prices3[[#This Row],[Storage]]="512GB SSD", 512, laptop_prices3[[#This Row],[Storage]] = "1TB SSD", 1000, laptop_prices3[[#This Row],[Storage]] = "2TB SSD", 2000, laptop_prices3[[#This Row],[Storage]]= "256GB SSD", 256, laptop_prices3[[#This Row],[Storage]] = "1TB HDD", 1000*0.7)</f>
        <v>2000</v>
      </c>
      <c r="U2920" s="5">
        <f>laptop_prices3[[#This Row],[Storage Raw Value]]/ScoreCard!$J$3*ScoreCard!$J$5</f>
        <v>8</v>
      </c>
    </row>
    <row r="2921" spans="2:21" x14ac:dyDescent="0.2">
      <c r="B2921" s="4" cm="1">
        <f t="array" ref="B2921">SUM(laptop_prices3[[#This Row],[RAM Comp]:[Weight Comp]]+laptop_prices3[[#This Row],[Storage Comp]])</f>
        <v>26.583762730525734</v>
      </c>
      <c r="C2921">
        <v>2919</v>
      </c>
      <c r="D2921" t="s">
        <v>38</v>
      </c>
      <c r="E2921" t="s">
        <v>12</v>
      </c>
      <c r="F2921">
        <v>8</v>
      </c>
      <c r="G2921" t="s">
        <v>19</v>
      </c>
      <c r="H2921" t="s">
        <v>40</v>
      </c>
      <c r="I2921">
        <v>13.3</v>
      </c>
      <c r="J2921" t="s">
        <v>15</v>
      </c>
      <c r="K2921">
        <v>10.3</v>
      </c>
      <c r="L2921">
        <v>2.34</v>
      </c>
      <c r="M2921" t="s">
        <v>16</v>
      </c>
      <c r="N2921">
        <v>965.66</v>
      </c>
      <c r="O2921" s="5">
        <f>(ScoreCard!$E$3-laptop_prices3[[#This Row],[Price ($)]])/ScoreCard!$E$3*ScoreCard!$E$5</f>
        <v>4.5532611390948086</v>
      </c>
      <c r="P2921" s="5">
        <f>laptop_prices3[[#This Row],[RAM (GB)]]/ScoreCard!$F$3*ScoreCard!$F$5</f>
        <v>0.875</v>
      </c>
      <c r="Q2921" s="5">
        <f>laptop_prices3[[#This Row],[Screen Size (inch)]]/ScoreCard!$G$3*ScoreCard!$G$5</f>
        <v>1.5375722543352601</v>
      </c>
      <c r="R2921" s="5">
        <f>laptop_prices3[[#This Row],[Battery Life (hours)]]/ScoreCard!$H$3*ScoreCard!$H$5</f>
        <v>6.0083333333333337</v>
      </c>
      <c r="S2921" s="5">
        <f>ScoreCard!$I$3-laptop_prices3[[#This Row],[Weight (kg)]]/ScoreCard!$I$3*ScoreCard!$I$5</f>
        <v>2.1628571428571428</v>
      </c>
      <c r="T2921" s="6" cm="1">
        <f t="array" ref="T2921">_xlfn.IFS(laptop_prices3[[#This Row],[Storage]]="512GB SSD", 512, laptop_prices3[[#This Row],[Storage]] = "1TB SSD", 1000, laptop_prices3[[#This Row],[Storage]] = "2TB SSD", 2000, laptop_prices3[[#This Row],[Storage]]= "256GB SSD", 256, laptop_prices3[[#This Row],[Storage]] = "1TB HDD", 1000*0.7)</f>
        <v>1000</v>
      </c>
      <c r="U2921" s="5">
        <f>laptop_prices3[[#This Row],[Storage Raw Value]]/ScoreCard!$J$3*ScoreCard!$J$5</f>
        <v>4</v>
      </c>
    </row>
    <row r="2922" spans="2:21" x14ac:dyDescent="0.2">
      <c r="B2922" s="4" cm="1">
        <f t="array" ref="B2922">SUM(laptop_prices3[[#This Row],[RAM Comp]:[Weight Comp]]+laptop_prices3[[#This Row],[Storage Comp]])</f>
        <v>16.043306633636114</v>
      </c>
      <c r="C2922">
        <v>2920</v>
      </c>
      <c r="D2922" t="s">
        <v>28</v>
      </c>
      <c r="E2922" t="s">
        <v>24</v>
      </c>
      <c r="F2922">
        <v>32</v>
      </c>
      <c r="G2922" t="s">
        <v>29</v>
      </c>
      <c r="H2922" t="s">
        <v>32</v>
      </c>
      <c r="I2922">
        <v>14</v>
      </c>
      <c r="J2922" t="s">
        <v>15</v>
      </c>
      <c r="K2922">
        <v>8.9</v>
      </c>
      <c r="L2922">
        <v>3.26</v>
      </c>
      <c r="M2922" t="s">
        <v>30</v>
      </c>
      <c r="N2922">
        <v>1879.56</v>
      </c>
      <c r="O2922" s="5">
        <f>(ScoreCard!$E$3-laptop_prices3[[#This Row],[Price ($)]])/ScoreCard!$E$3*ScoreCard!$E$5</f>
        <v>4.1304677698123964</v>
      </c>
      <c r="P2922" s="5">
        <f>laptop_prices3[[#This Row],[RAM (GB)]]/ScoreCard!$F$3*ScoreCard!$F$5</f>
        <v>3.5</v>
      </c>
      <c r="Q2922" s="5">
        <f>laptop_prices3[[#This Row],[Screen Size (inch)]]/ScoreCard!$G$3*ScoreCard!$G$5</f>
        <v>1.6184971098265895</v>
      </c>
      <c r="R2922" s="5">
        <f>laptop_prices3[[#This Row],[Battery Life (hours)]]/ScoreCard!$H$3*ScoreCard!$H$5</f>
        <v>5.1916666666666664</v>
      </c>
      <c r="S2922" s="5">
        <f>ScoreCard!$I$3-laptop_prices3[[#This Row],[Weight (kg)]]/ScoreCard!$I$3*ScoreCard!$I$5</f>
        <v>1.6371428571428572</v>
      </c>
      <c r="T2922" s="6" cm="1">
        <f t="array" ref="T2922">_xlfn.IFS(laptop_prices3[[#This Row],[Storage]]="512GB SSD", 512, laptop_prices3[[#This Row],[Storage]] = "1TB SSD", 1000, laptop_prices3[[#This Row],[Storage]] = "2TB SSD", 2000, laptop_prices3[[#This Row],[Storage]]= "256GB SSD", 256, laptop_prices3[[#This Row],[Storage]] = "1TB HDD", 1000*0.7)</f>
        <v>256</v>
      </c>
      <c r="U2922" s="5">
        <f>laptop_prices3[[#This Row],[Storage Raw Value]]/ScoreCard!$J$3*ScoreCard!$J$5</f>
        <v>1.024</v>
      </c>
    </row>
    <row r="2923" spans="2:21" x14ac:dyDescent="0.2">
      <c r="B2923" s="4" cm="1">
        <f t="array" ref="B2923">SUM(laptop_prices3[[#This Row],[RAM Comp]:[Weight Comp]]+laptop_prices3[[#This Row],[Storage Comp]])</f>
        <v>15.098258601706577</v>
      </c>
      <c r="C2923">
        <v>2921</v>
      </c>
      <c r="D2923" t="s">
        <v>36</v>
      </c>
      <c r="E2923" t="s">
        <v>31</v>
      </c>
      <c r="F2923">
        <v>4</v>
      </c>
      <c r="G2923" t="s">
        <v>13</v>
      </c>
      <c r="H2923" t="s">
        <v>14</v>
      </c>
      <c r="I2923">
        <v>16</v>
      </c>
      <c r="J2923" t="s">
        <v>27</v>
      </c>
      <c r="K2923">
        <v>5.2</v>
      </c>
      <c r="L2923">
        <v>3.35</v>
      </c>
      <c r="M2923" t="s">
        <v>22</v>
      </c>
      <c r="N2923">
        <v>1531.73</v>
      </c>
      <c r="O2923" s="5">
        <f>(ScoreCard!$E$3-laptop_prices3[[#This Row],[Price ($)]])/ScoreCard!$E$3*ScoreCard!$E$5</f>
        <v>4.2913827688686403</v>
      </c>
      <c r="P2923" s="5">
        <f>laptop_prices3[[#This Row],[RAM (GB)]]/ScoreCard!$F$3*ScoreCard!$F$5</f>
        <v>0.4375</v>
      </c>
      <c r="Q2923" s="5">
        <f>laptop_prices3[[#This Row],[Screen Size (inch)]]/ScoreCard!$G$3*ScoreCard!$G$5</f>
        <v>1.8497109826589595</v>
      </c>
      <c r="R2923" s="5">
        <f>laptop_prices3[[#This Row],[Battery Life (hours)]]/ScoreCard!$H$3*ScoreCard!$H$5</f>
        <v>3.0333333333333332</v>
      </c>
      <c r="S2923" s="5">
        <f>ScoreCard!$I$3-laptop_prices3[[#This Row],[Weight (kg)]]/ScoreCard!$I$3*ScoreCard!$I$5</f>
        <v>1.5857142857142856</v>
      </c>
      <c r="T2923" s="6" cm="1">
        <f t="array" ref="T2923">_xlfn.IFS(laptop_prices3[[#This Row],[Storage]]="512GB SSD", 512, laptop_prices3[[#This Row],[Storage]] = "1TB SSD", 1000, laptop_prices3[[#This Row],[Storage]] = "2TB SSD", 2000, laptop_prices3[[#This Row],[Storage]]= "256GB SSD", 256, laptop_prices3[[#This Row],[Storage]] = "1TB HDD", 1000*0.7)</f>
        <v>512</v>
      </c>
      <c r="U2923" s="5">
        <f>laptop_prices3[[#This Row],[Storage Raw Value]]/ScoreCard!$J$3*ScoreCard!$J$5</f>
        <v>2.048</v>
      </c>
    </row>
    <row r="2924" spans="2:21" x14ac:dyDescent="0.2">
      <c r="B2924" s="4" cm="1">
        <f t="array" ref="B2924">SUM(laptop_prices3[[#This Row],[RAM Comp]:[Weight Comp]]+laptop_prices3[[#This Row],[Storage Comp]])</f>
        <v>25.626592347921829</v>
      </c>
      <c r="C2924">
        <v>2922</v>
      </c>
      <c r="D2924" t="s">
        <v>36</v>
      </c>
      <c r="E2924" t="s">
        <v>18</v>
      </c>
      <c r="F2924">
        <v>64</v>
      </c>
      <c r="G2924" t="s">
        <v>42</v>
      </c>
      <c r="H2924" t="s">
        <v>40</v>
      </c>
      <c r="I2924">
        <v>14</v>
      </c>
      <c r="J2924" t="s">
        <v>27</v>
      </c>
      <c r="K2924">
        <v>6.2</v>
      </c>
      <c r="L2924">
        <v>2.29</v>
      </c>
      <c r="M2924" t="s">
        <v>30</v>
      </c>
      <c r="N2924">
        <v>4211.53</v>
      </c>
      <c r="O2924" s="5">
        <f>(ScoreCard!$E$3-laptop_prices3[[#This Row],[Price ($)]])/ScoreCard!$E$3*ScoreCard!$E$5</f>
        <v>3.0516391743801745</v>
      </c>
      <c r="P2924" s="5">
        <f>laptop_prices3[[#This Row],[RAM (GB)]]/ScoreCard!$F$3*ScoreCard!$F$5</f>
        <v>7</v>
      </c>
      <c r="Q2924" s="5">
        <f>laptop_prices3[[#This Row],[Screen Size (inch)]]/ScoreCard!$G$3*ScoreCard!$G$5</f>
        <v>1.6184971098265895</v>
      </c>
      <c r="R2924" s="5">
        <f>laptop_prices3[[#This Row],[Battery Life (hours)]]/ScoreCard!$H$3*ScoreCard!$H$5</f>
        <v>3.6166666666666671</v>
      </c>
      <c r="S2924" s="5">
        <f>ScoreCard!$I$3-laptop_prices3[[#This Row],[Weight (kg)]]/ScoreCard!$I$3*ScoreCard!$I$5</f>
        <v>2.1914285714285713</v>
      </c>
      <c r="T2924" s="6" cm="1">
        <f t="array" ref="T2924">_xlfn.IFS(laptop_prices3[[#This Row],[Storage]]="512GB SSD", 512, laptop_prices3[[#This Row],[Storage]] = "1TB SSD", 1000, laptop_prices3[[#This Row],[Storage]] = "2TB SSD", 2000, laptop_prices3[[#This Row],[Storage]]= "256GB SSD", 256, laptop_prices3[[#This Row],[Storage]] = "1TB HDD", 1000*0.7)</f>
        <v>700</v>
      </c>
      <c r="U2924" s="5">
        <f>laptop_prices3[[#This Row],[Storage Raw Value]]/ScoreCard!$J$3*ScoreCard!$J$5</f>
        <v>2.8</v>
      </c>
    </row>
    <row r="2925" spans="2:21" x14ac:dyDescent="0.2">
      <c r="B2925" s="4" cm="1">
        <f t="array" ref="B2925">SUM(laptop_prices3[[#This Row],[RAM Comp]:[Weight Comp]]+laptop_prices3[[#This Row],[Storage Comp]])</f>
        <v>16.540477016240022</v>
      </c>
      <c r="C2925">
        <v>2923</v>
      </c>
      <c r="D2925" t="s">
        <v>33</v>
      </c>
      <c r="E2925" t="s">
        <v>24</v>
      </c>
      <c r="F2925">
        <v>32</v>
      </c>
      <c r="G2925" t="s">
        <v>29</v>
      </c>
      <c r="H2925" t="s">
        <v>35</v>
      </c>
      <c r="I2925">
        <v>13.3</v>
      </c>
      <c r="J2925" t="s">
        <v>21</v>
      </c>
      <c r="K2925">
        <v>8.5</v>
      </c>
      <c r="L2925">
        <v>1.84</v>
      </c>
      <c r="M2925" t="s">
        <v>22</v>
      </c>
      <c r="N2925">
        <v>1276.98</v>
      </c>
      <c r="O2925" s="5">
        <f>(ScoreCard!$E$3-laptop_prices3[[#This Row],[Price ($)]])/ScoreCard!$E$3*ScoreCard!$E$5</f>
        <v>4.4092365940406451</v>
      </c>
      <c r="P2925" s="5">
        <f>laptop_prices3[[#This Row],[RAM (GB)]]/ScoreCard!$F$3*ScoreCard!$F$5</f>
        <v>3.5</v>
      </c>
      <c r="Q2925" s="5">
        <f>laptop_prices3[[#This Row],[Screen Size (inch)]]/ScoreCard!$G$3*ScoreCard!$G$5</f>
        <v>1.5375722543352601</v>
      </c>
      <c r="R2925" s="5">
        <f>laptop_prices3[[#This Row],[Battery Life (hours)]]/ScoreCard!$H$3*ScoreCard!$H$5</f>
        <v>4.9583333333333339</v>
      </c>
      <c r="S2925" s="5">
        <f>ScoreCard!$I$3-laptop_prices3[[#This Row],[Weight (kg)]]/ScoreCard!$I$3*ScoreCard!$I$5</f>
        <v>2.4485714285714284</v>
      </c>
      <c r="T2925" s="6" cm="1">
        <f t="array" ref="T2925">_xlfn.IFS(laptop_prices3[[#This Row],[Storage]]="512GB SSD", 512, laptop_prices3[[#This Row],[Storage]] = "1TB SSD", 1000, laptop_prices3[[#This Row],[Storage]] = "2TB SSD", 2000, laptop_prices3[[#This Row],[Storage]]= "256GB SSD", 256, laptop_prices3[[#This Row],[Storage]] = "1TB HDD", 1000*0.7)</f>
        <v>256</v>
      </c>
      <c r="U2925" s="5">
        <f>laptop_prices3[[#This Row],[Storage Raw Value]]/ScoreCard!$J$3*ScoreCard!$J$5</f>
        <v>1.024</v>
      </c>
    </row>
    <row r="2926" spans="2:21" x14ac:dyDescent="0.2">
      <c r="B2926" s="4" cm="1">
        <f t="array" ref="B2926">SUM(laptop_prices3[[#This Row],[RAM Comp]:[Weight Comp]]+laptop_prices3[[#This Row],[Storage Comp]])</f>
        <v>25.655786540049544</v>
      </c>
      <c r="C2926">
        <v>2924</v>
      </c>
      <c r="D2926" t="s">
        <v>33</v>
      </c>
      <c r="E2926" t="s">
        <v>37</v>
      </c>
      <c r="F2926">
        <v>4</v>
      </c>
      <c r="G2926" t="s">
        <v>19</v>
      </c>
      <c r="H2926" t="s">
        <v>35</v>
      </c>
      <c r="I2926">
        <v>13.3</v>
      </c>
      <c r="J2926" t="s">
        <v>21</v>
      </c>
      <c r="K2926">
        <v>9.9</v>
      </c>
      <c r="L2926">
        <v>2.79</v>
      </c>
      <c r="M2926" t="s">
        <v>22</v>
      </c>
      <c r="N2926">
        <v>1204.25</v>
      </c>
      <c r="O2926" s="5">
        <f>(ScoreCard!$E$3-laptop_prices3[[#This Row],[Price ($)]])/ScoreCard!$E$3*ScoreCard!$E$5</f>
        <v>4.4428833406736565</v>
      </c>
      <c r="P2926" s="5">
        <f>laptop_prices3[[#This Row],[RAM (GB)]]/ScoreCard!$F$3*ScoreCard!$F$5</f>
        <v>0.4375</v>
      </c>
      <c r="Q2926" s="5">
        <f>laptop_prices3[[#This Row],[Screen Size (inch)]]/ScoreCard!$G$3*ScoreCard!$G$5</f>
        <v>1.5375722543352601</v>
      </c>
      <c r="R2926" s="5">
        <f>laptop_prices3[[#This Row],[Battery Life (hours)]]/ScoreCard!$H$3*ScoreCard!$H$5</f>
        <v>5.7750000000000004</v>
      </c>
      <c r="S2926" s="5">
        <f>ScoreCard!$I$3-laptop_prices3[[#This Row],[Weight (kg)]]/ScoreCard!$I$3*ScoreCard!$I$5</f>
        <v>1.9057142857142857</v>
      </c>
      <c r="T2926" s="6" cm="1">
        <f t="array" ref="T2926">_xlfn.IFS(laptop_prices3[[#This Row],[Storage]]="512GB SSD", 512, laptop_prices3[[#This Row],[Storage]] = "1TB SSD", 1000, laptop_prices3[[#This Row],[Storage]] = "2TB SSD", 2000, laptop_prices3[[#This Row],[Storage]]= "256GB SSD", 256, laptop_prices3[[#This Row],[Storage]] = "1TB HDD", 1000*0.7)</f>
        <v>1000</v>
      </c>
      <c r="U2926" s="5">
        <f>laptop_prices3[[#This Row],[Storage Raw Value]]/ScoreCard!$J$3*ScoreCard!$J$5</f>
        <v>4</v>
      </c>
    </row>
    <row r="2927" spans="2:21" x14ac:dyDescent="0.2">
      <c r="B2927" s="4" cm="1">
        <f t="array" ref="B2927">SUM(laptop_prices3[[#This Row],[RAM Comp]:[Weight Comp]]+laptop_prices3[[#This Row],[Storage Comp]])</f>
        <v>18.239048444811452</v>
      </c>
      <c r="C2927">
        <v>2925</v>
      </c>
      <c r="D2927" t="s">
        <v>17</v>
      </c>
      <c r="E2927" t="s">
        <v>41</v>
      </c>
      <c r="F2927">
        <v>32</v>
      </c>
      <c r="G2927" t="s">
        <v>29</v>
      </c>
      <c r="H2927" t="s">
        <v>44</v>
      </c>
      <c r="I2927">
        <v>13.3</v>
      </c>
      <c r="J2927" t="s">
        <v>15</v>
      </c>
      <c r="K2927">
        <v>11.5</v>
      </c>
      <c r="L2927">
        <v>1.93</v>
      </c>
      <c r="M2927" t="s">
        <v>22</v>
      </c>
      <c r="N2927">
        <v>3110.62</v>
      </c>
      <c r="O2927" s="5">
        <f>(ScoreCard!$E$3-laptop_prices3[[#This Row],[Price ($)]])/ScoreCard!$E$3*ScoreCard!$E$5</f>
        <v>3.5609481230361553</v>
      </c>
      <c r="P2927" s="5">
        <f>laptop_prices3[[#This Row],[RAM (GB)]]/ScoreCard!$F$3*ScoreCard!$F$5</f>
        <v>3.5</v>
      </c>
      <c r="Q2927" s="5">
        <f>laptop_prices3[[#This Row],[Screen Size (inch)]]/ScoreCard!$G$3*ScoreCard!$G$5</f>
        <v>1.5375722543352601</v>
      </c>
      <c r="R2927" s="5">
        <f>laptop_prices3[[#This Row],[Battery Life (hours)]]/ScoreCard!$H$3*ScoreCard!$H$5</f>
        <v>6.7083333333333339</v>
      </c>
      <c r="S2927" s="5">
        <f>ScoreCard!$I$3-laptop_prices3[[#This Row],[Weight (kg)]]/ScoreCard!$I$3*ScoreCard!$I$5</f>
        <v>2.3971428571428572</v>
      </c>
      <c r="T2927" s="6" cm="1">
        <f t="array" ref="T2927">_xlfn.IFS(laptop_prices3[[#This Row],[Storage]]="512GB SSD", 512, laptop_prices3[[#This Row],[Storage]] = "1TB SSD", 1000, laptop_prices3[[#This Row],[Storage]] = "2TB SSD", 2000, laptop_prices3[[#This Row],[Storage]]= "256GB SSD", 256, laptop_prices3[[#This Row],[Storage]] = "1TB HDD", 1000*0.7)</f>
        <v>256</v>
      </c>
      <c r="U2927" s="5">
        <f>laptop_prices3[[#This Row],[Storage Raw Value]]/ScoreCard!$J$3*ScoreCard!$J$5</f>
        <v>1.024</v>
      </c>
    </row>
    <row r="2928" spans="2:21" x14ac:dyDescent="0.2">
      <c r="B2928" s="4" cm="1">
        <f t="array" ref="B2928">SUM(laptop_prices3[[#This Row],[RAM Comp]:[Weight Comp]]+laptop_prices3[[#This Row],[Storage Comp]])</f>
        <v>14.646905587668593</v>
      </c>
      <c r="C2928">
        <v>2926</v>
      </c>
      <c r="D2928" t="s">
        <v>33</v>
      </c>
      <c r="E2928" t="s">
        <v>31</v>
      </c>
      <c r="F2928">
        <v>16</v>
      </c>
      <c r="G2928" t="s">
        <v>29</v>
      </c>
      <c r="H2928" t="s">
        <v>40</v>
      </c>
      <c r="I2928">
        <v>13.3</v>
      </c>
      <c r="J2928" t="s">
        <v>21</v>
      </c>
      <c r="K2928">
        <v>9.4</v>
      </c>
      <c r="L2928">
        <v>3.01</v>
      </c>
      <c r="M2928" t="s">
        <v>46</v>
      </c>
      <c r="N2928">
        <v>753.72</v>
      </c>
      <c r="O2928" s="5">
        <f>(ScoreCard!$E$3-laptop_prices3[[#This Row],[Price ($)]])/ScoreCard!$E$3*ScoreCard!$E$5</f>
        <v>4.6513099701329033</v>
      </c>
      <c r="P2928" s="5">
        <f>laptop_prices3[[#This Row],[RAM (GB)]]/ScoreCard!$F$3*ScoreCard!$F$5</f>
        <v>1.75</v>
      </c>
      <c r="Q2928" s="5">
        <f>laptop_prices3[[#This Row],[Screen Size (inch)]]/ScoreCard!$G$3*ScoreCard!$G$5</f>
        <v>1.5375722543352601</v>
      </c>
      <c r="R2928" s="5">
        <f>laptop_prices3[[#This Row],[Battery Life (hours)]]/ScoreCard!$H$3*ScoreCard!$H$5</f>
        <v>5.4833333333333334</v>
      </c>
      <c r="S2928" s="5">
        <f>ScoreCard!$I$3-laptop_prices3[[#This Row],[Weight (kg)]]/ScoreCard!$I$3*ScoreCard!$I$5</f>
        <v>1.78</v>
      </c>
      <c r="T2928" s="6" cm="1">
        <f t="array" ref="T2928">_xlfn.IFS(laptop_prices3[[#This Row],[Storage]]="512GB SSD", 512, laptop_prices3[[#This Row],[Storage]] = "1TB SSD", 1000, laptop_prices3[[#This Row],[Storage]] = "2TB SSD", 2000, laptop_prices3[[#This Row],[Storage]]= "256GB SSD", 256, laptop_prices3[[#This Row],[Storage]] = "1TB HDD", 1000*0.7)</f>
        <v>256</v>
      </c>
      <c r="U2928" s="5">
        <f>laptop_prices3[[#This Row],[Storage Raw Value]]/ScoreCard!$J$3*ScoreCard!$J$5</f>
        <v>1.024</v>
      </c>
    </row>
    <row r="2929" spans="2:21" x14ac:dyDescent="0.2">
      <c r="B2929" s="4" cm="1">
        <f t="array" ref="B2929">SUM(laptop_prices3[[#This Row],[RAM Comp]:[Weight Comp]]+laptop_prices3[[#This Row],[Storage Comp]])</f>
        <v>29.400191301954308</v>
      </c>
      <c r="C2929">
        <v>2927</v>
      </c>
      <c r="D2929" t="s">
        <v>17</v>
      </c>
      <c r="E2929" t="s">
        <v>37</v>
      </c>
      <c r="F2929">
        <v>64</v>
      </c>
      <c r="G2929" t="s">
        <v>19</v>
      </c>
      <c r="H2929" t="s">
        <v>14</v>
      </c>
      <c r="I2929">
        <v>13.3</v>
      </c>
      <c r="J2929" t="s">
        <v>15</v>
      </c>
      <c r="K2929">
        <v>5.5</v>
      </c>
      <c r="L2929">
        <v>3.23</v>
      </c>
      <c r="M2929" t="s">
        <v>30</v>
      </c>
      <c r="N2929">
        <v>6970.43</v>
      </c>
      <c r="O2929" s="5">
        <f>(ScoreCard!$E$3-laptop_prices3[[#This Row],[Price ($)]])/ScoreCard!$E$3*ScoreCard!$E$5</f>
        <v>1.7753019093476239</v>
      </c>
      <c r="P2929" s="5">
        <f>laptop_prices3[[#This Row],[RAM (GB)]]/ScoreCard!$F$3*ScoreCard!$F$5</f>
        <v>7</v>
      </c>
      <c r="Q2929" s="5">
        <f>laptop_prices3[[#This Row],[Screen Size (inch)]]/ScoreCard!$G$3*ScoreCard!$G$5</f>
        <v>1.5375722543352601</v>
      </c>
      <c r="R2929" s="5">
        <f>laptop_prices3[[#This Row],[Battery Life (hours)]]/ScoreCard!$H$3*ScoreCard!$H$5</f>
        <v>3.208333333333333</v>
      </c>
      <c r="S2929" s="5">
        <f>ScoreCard!$I$3-laptop_prices3[[#This Row],[Weight (kg)]]/ScoreCard!$I$3*ScoreCard!$I$5</f>
        <v>1.6542857142857144</v>
      </c>
      <c r="T2929" s="6" cm="1">
        <f t="array" ref="T2929">_xlfn.IFS(laptop_prices3[[#This Row],[Storage]]="512GB SSD", 512, laptop_prices3[[#This Row],[Storage]] = "1TB SSD", 1000, laptop_prices3[[#This Row],[Storage]] = "2TB SSD", 2000, laptop_prices3[[#This Row],[Storage]]= "256GB SSD", 256, laptop_prices3[[#This Row],[Storage]] = "1TB HDD", 1000*0.7)</f>
        <v>1000</v>
      </c>
      <c r="U2929" s="5">
        <f>laptop_prices3[[#This Row],[Storage Raw Value]]/ScoreCard!$J$3*ScoreCard!$J$5</f>
        <v>4</v>
      </c>
    </row>
    <row r="2930" spans="2:21" x14ac:dyDescent="0.2">
      <c r="B2930" s="4" cm="1">
        <f t="array" ref="B2930">SUM(laptop_prices3[[#This Row],[RAM Comp]:[Weight Comp]]+laptop_prices3[[#This Row],[Storage Comp]])</f>
        <v>20.101857968620976</v>
      </c>
      <c r="C2930">
        <v>2928</v>
      </c>
      <c r="D2930" t="s">
        <v>28</v>
      </c>
      <c r="E2930" t="s">
        <v>12</v>
      </c>
      <c r="F2930">
        <v>16</v>
      </c>
      <c r="G2930" t="s">
        <v>42</v>
      </c>
      <c r="H2930" t="s">
        <v>35</v>
      </c>
      <c r="I2930">
        <v>13.3</v>
      </c>
      <c r="J2930" t="s">
        <v>15</v>
      </c>
      <c r="K2930">
        <v>4.8</v>
      </c>
      <c r="L2930">
        <v>1.2</v>
      </c>
      <c r="M2930" t="s">
        <v>22</v>
      </c>
      <c r="N2930">
        <v>1131.55</v>
      </c>
      <c r="O2930" s="5">
        <f>(ScoreCard!$E$3-laptop_prices3[[#This Row],[Price ($)]])/ScoreCard!$E$3*ScoreCard!$E$5</f>
        <v>4.4765162085441368</v>
      </c>
      <c r="P2930" s="5">
        <f>laptop_prices3[[#This Row],[RAM (GB)]]/ScoreCard!$F$3*ScoreCard!$F$5</f>
        <v>1.75</v>
      </c>
      <c r="Q2930" s="5">
        <f>laptop_prices3[[#This Row],[Screen Size (inch)]]/ScoreCard!$G$3*ScoreCard!$G$5</f>
        <v>1.5375722543352601</v>
      </c>
      <c r="R2930" s="5">
        <f>laptop_prices3[[#This Row],[Battery Life (hours)]]/ScoreCard!$H$3*ScoreCard!$H$5</f>
        <v>2.8</v>
      </c>
      <c r="S2930" s="5">
        <f>ScoreCard!$I$3-laptop_prices3[[#This Row],[Weight (kg)]]/ScoreCard!$I$3*ScoreCard!$I$5</f>
        <v>2.8142857142857141</v>
      </c>
      <c r="T2930" s="6" cm="1">
        <f t="array" ref="T2930">_xlfn.IFS(laptop_prices3[[#This Row],[Storage]]="512GB SSD", 512, laptop_prices3[[#This Row],[Storage]] = "1TB SSD", 1000, laptop_prices3[[#This Row],[Storage]] = "2TB SSD", 2000, laptop_prices3[[#This Row],[Storage]]= "256GB SSD", 256, laptop_prices3[[#This Row],[Storage]] = "1TB HDD", 1000*0.7)</f>
        <v>700</v>
      </c>
      <c r="U2930" s="5">
        <f>laptop_prices3[[#This Row],[Storage Raw Value]]/ScoreCard!$J$3*ScoreCard!$J$5</f>
        <v>2.8</v>
      </c>
    </row>
    <row r="2931" spans="2:21" x14ac:dyDescent="0.2">
      <c r="B2931" s="4" cm="1">
        <f t="array" ref="B2931">SUM(laptop_prices3[[#This Row],[RAM Comp]:[Weight Comp]]+laptop_prices3[[#This Row],[Storage Comp]])</f>
        <v>27.76757225433526</v>
      </c>
      <c r="C2931">
        <v>2929</v>
      </c>
      <c r="D2931" t="s">
        <v>47</v>
      </c>
      <c r="E2931" t="s">
        <v>48</v>
      </c>
      <c r="F2931">
        <v>32</v>
      </c>
      <c r="G2931" t="s">
        <v>19</v>
      </c>
      <c r="H2931" t="s">
        <v>32</v>
      </c>
      <c r="I2931">
        <v>13.3</v>
      </c>
      <c r="J2931" t="s">
        <v>27</v>
      </c>
      <c r="K2931">
        <v>7.8</v>
      </c>
      <c r="L2931">
        <v>2.31</v>
      </c>
      <c r="M2931" t="s">
        <v>30</v>
      </c>
      <c r="N2931">
        <v>4244.47</v>
      </c>
      <c r="O2931" s="5">
        <f>(ScoreCard!$E$3-laptop_prices3[[#This Row],[Price ($)]])/ScoreCard!$E$3*ScoreCard!$E$5</f>
        <v>3.0364002931194642</v>
      </c>
      <c r="P2931" s="5">
        <f>laptop_prices3[[#This Row],[RAM (GB)]]/ScoreCard!$F$3*ScoreCard!$F$5</f>
        <v>3.5</v>
      </c>
      <c r="Q2931" s="5">
        <f>laptop_prices3[[#This Row],[Screen Size (inch)]]/ScoreCard!$G$3*ScoreCard!$G$5</f>
        <v>1.5375722543352601</v>
      </c>
      <c r="R2931" s="5">
        <f>laptop_prices3[[#This Row],[Battery Life (hours)]]/ScoreCard!$H$3*ScoreCard!$H$5</f>
        <v>4.55</v>
      </c>
      <c r="S2931" s="5">
        <f>ScoreCard!$I$3-laptop_prices3[[#This Row],[Weight (kg)]]/ScoreCard!$I$3*ScoreCard!$I$5</f>
        <v>2.1799999999999997</v>
      </c>
      <c r="T2931" s="6" cm="1">
        <f t="array" ref="T2931">_xlfn.IFS(laptop_prices3[[#This Row],[Storage]]="512GB SSD", 512, laptop_prices3[[#This Row],[Storage]] = "1TB SSD", 1000, laptop_prices3[[#This Row],[Storage]] = "2TB SSD", 2000, laptop_prices3[[#This Row],[Storage]]= "256GB SSD", 256, laptop_prices3[[#This Row],[Storage]] = "1TB HDD", 1000*0.7)</f>
        <v>1000</v>
      </c>
      <c r="U2931" s="5">
        <f>laptop_prices3[[#This Row],[Storage Raw Value]]/ScoreCard!$J$3*ScoreCard!$J$5</f>
        <v>4</v>
      </c>
    </row>
    <row r="2932" spans="2:21" x14ac:dyDescent="0.2">
      <c r="B2932" s="4" cm="1">
        <f t="array" ref="B2932">SUM(laptop_prices3[[#This Row],[RAM Comp]:[Weight Comp]]+laptop_prices3[[#This Row],[Storage Comp]])</f>
        <v>29.639949077897054</v>
      </c>
      <c r="C2932">
        <v>2930</v>
      </c>
      <c r="D2932" t="s">
        <v>38</v>
      </c>
      <c r="E2932" t="s">
        <v>24</v>
      </c>
      <c r="F2932">
        <v>64</v>
      </c>
      <c r="G2932" t="s">
        <v>19</v>
      </c>
      <c r="H2932" t="s">
        <v>26</v>
      </c>
      <c r="I2932">
        <v>16</v>
      </c>
      <c r="J2932" t="s">
        <v>27</v>
      </c>
      <c r="K2932">
        <v>4.7</v>
      </c>
      <c r="L2932">
        <v>2.54</v>
      </c>
      <c r="M2932" t="s">
        <v>30</v>
      </c>
      <c r="N2932">
        <v>4213.1000000000004</v>
      </c>
      <c r="O2932" s="5">
        <f>(ScoreCard!$E$3-laptop_prices3[[#This Row],[Price ($)]])/ScoreCard!$E$3*ScoreCard!$E$5</f>
        <v>3.0509128524743057</v>
      </c>
      <c r="P2932" s="5">
        <f>laptop_prices3[[#This Row],[RAM (GB)]]/ScoreCard!$F$3*ScoreCard!$F$5</f>
        <v>7</v>
      </c>
      <c r="Q2932" s="5">
        <f>laptop_prices3[[#This Row],[Screen Size (inch)]]/ScoreCard!$G$3*ScoreCard!$G$5</f>
        <v>1.8497109826589595</v>
      </c>
      <c r="R2932" s="5">
        <f>laptop_prices3[[#This Row],[Battery Life (hours)]]/ScoreCard!$H$3*ScoreCard!$H$5</f>
        <v>2.7416666666666667</v>
      </c>
      <c r="S2932" s="5">
        <f>ScoreCard!$I$3-laptop_prices3[[#This Row],[Weight (kg)]]/ScoreCard!$I$3*ScoreCard!$I$5</f>
        <v>2.0485714285714285</v>
      </c>
      <c r="T2932" s="6" cm="1">
        <f t="array" ref="T2932">_xlfn.IFS(laptop_prices3[[#This Row],[Storage]]="512GB SSD", 512, laptop_prices3[[#This Row],[Storage]] = "1TB SSD", 1000, laptop_prices3[[#This Row],[Storage]] = "2TB SSD", 2000, laptop_prices3[[#This Row],[Storage]]= "256GB SSD", 256, laptop_prices3[[#This Row],[Storage]] = "1TB HDD", 1000*0.7)</f>
        <v>1000</v>
      </c>
      <c r="U2932" s="5">
        <f>laptop_prices3[[#This Row],[Storage Raw Value]]/ScoreCard!$J$3*ScoreCard!$J$5</f>
        <v>4</v>
      </c>
    </row>
    <row r="2933" spans="2:21" x14ac:dyDescent="0.2">
      <c r="B2933" s="4" cm="1">
        <f t="array" ref="B2933">SUM(laptop_prices3[[#This Row],[RAM Comp]:[Weight Comp]]+laptop_prices3[[#This Row],[Storage Comp]])</f>
        <v>21.298568125516105</v>
      </c>
      <c r="C2933">
        <v>2931</v>
      </c>
      <c r="D2933" t="s">
        <v>33</v>
      </c>
      <c r="E2933" t="s">
        <v>24</v>
      </c>
      <c r="F2933">
        <v>64</v>
      </c>
      <c r="G2933" t="s">
        <v>29</v>
      </c>
      <c r="H2933" t="s">
        <v>44</v>
      </c>
      <c r="I2933">
        <v>16</v>
      </c>
      <c r="J2933" t="s">
        <v>27</v>
      </c>
      <c r="K2933">
        <v>10.199999999999999</v>
      </c>
      <c r="L2933">
        <v>1.92</v>
      </c>
      <c r="M2933" t="s">
        <v>16</v>
      </c>
      <c r="N2933">
        <v>2991.85</v>
      </c>
      <c r="O2933" s="5">
        <f>(ScoreCard!$E$3-laptop_prices3[[#This Row],[Price ($)]])/ScoreCard!$E$3*ScoreCard!$E$5</f>
        <v>3.6158941439024117</v>
      </c>
      <c r="P2933" s="5">
        <f>laptop_prices3[[#This Row],[RAM (GB)]]/ScoreCard!$F$3*ScoreCard!$F$5</f>
        <v>7</v>
      </c>
      <c r="Q2933" s="5">
        <f>laptop_prices3[[#This Row],[Screen Size (inch)]]/ScoreCard!$G$3*ScoreCard!$G$5</f>
        <v>1.8497109826589595</v>
      </c>
      <c r="R2933" s="5">
        <f>laptop_prices3[[#This Row],[Battery Life (hours)]]/ScoreCard!$H$3*ScoreCard!$H$5</f>
        <v>5.95</v>
      </c>
      <c r="S2933" s="5">
        <f>ScoreCard!$I$3-laptop_prices3[[#This Row],[Weight (kg)]]/ScoreCard!$I$3*ScoreCard!$I$5</f>
        <v>2.402857142857143</v>
      </c>
      <c r="T2933" s="6" cm="1">
        <f t="array" ref="T2933">_xlfn.IFS(laptop_prices3[[#This Row],[Storage]]="512GB SSD", 512, laptop_prices3[[#This Row],[Storage]] = "1TB SSD", 1000, laptop_prices3[[#This Row],[Storage]] = "2TB SSD", 2000, laptop_prices3[[#This Row],[Storage]]= "256GB SSD", 256, laptop_prices3[[#This Row],[Storage]] = "1TB HDD", 1000*0.7)</f>
        <v>256</v>
      </c>
      <c r="U2933" s="5">
        <f>laptop_prices3[[#This Row],[Storage Raw Value]]/ScoreCard!$J$3*ScoreCard!$J$5</f>
        <v>1.024</v>
      </c>
    </row>
    <row r="2934" spans="2:21" x14ac:dyDescent="0.2">
      <c r="B2934" s="4" cm="1">
        <f t="array" ref="B2934">SUM(laptop_prices3[[#This Row],[RAM Comp]:[Weight Comp]]+laptop_prices3[[#This Row],[Storage Comp]])</f>
        <v>26.951666666666664</v>
      </c>
      <c r="C2934">
        <v>2932</v>
      </c>
      <c r="D2934" t="s">
        <v>38</v>
      </c>
      <c r="E2934" t="s">
        <v>41</v>
      </c>
      <c r="F2934">
        <v>8</v>
      </c>
      <c r="G2934" t="s">
        <v>19</v>
      </c>
      <c r="H2934" t="s">
        <v>35</v>
      </c>
      <c r="I2934">
        <v>17.3</v>
      </c>
      <c r="J2934" t="s">
        <v>21</v>
      </c>
      <c r="K2934">
        <v>11</v>
      </c>
      <c r="L2934">
        <v>3.22</v>
      </c>
      <c r="M2934" t="s">
        <v>30</v>
      </c>
      <c r="N2934">
        <v>1424.58</v>
      </c>
      <c r="O2934" s="5">
        <f>(ScoreCard!$E$3-laptop_prices3[[#This Row],[Price ($)]])/ScoreCard!$E$3*ScoreCard!$E$5</f>
        <v>4.3409530823806337</v>
      </c>
      <c r="P2934" s="5">
        <f>laptop_prices3[[#This Row],[RAM (GB)]]/ScoreCard!$F$3*ScoreCard!$F$5</f>
        <v>0.875</v>
      </c>
      <c r="Q2934" s="5">
        <f>laptop_prices3[[#This Row],[Screen Size (inch)]]/ScoreCard!$G$3*ScoreCard!$G$5</f>
        <v>2</v>
      </c>
      <c r="R2934" s="5">
        <f>laptop_prices3[[#This Row],[Battery Life (hours)]]/ScoreCard!$H$3*ScoreCard!$H$5</f>
        <v>6.4166666666666661</v>
      </c>
      <c r="S2934" s="5">
        <f>ScoreCard!$I$3-laptop_prices3[[#This Row],[Weight (kg)]]/ScoreCard!$I$3*ScoreCard!$I$5</f>
        <v>1.66</v>
      </c>
      <c r="T2934" s="6" cm="1">
        <f t="array" ref="T2934">_xlfn.IFS(laptop_prices3[[#This Row],[Storage]]="512GB SSD", 512, laptop_prices3[[#This Row],[Storage]] = "1TB SSD", 1000, laptop_prices3[[#This Row],[Storage]] = "2TB SSD", 2000, laptop_prices3[[#This Row],[Storage]]= "256GB SSD", 256, laptop_prices3[[#This Row],[Storage]] = "1TB HDD", 1000*0.7)</f>
        <v>1000</v>
      </c>
      <c r="U2934" s="5">
        <f>laptop_prices3[[#This Row],[Storage Raw Value]]/ScoreCard!$J$3*ScoreCard!$J$5</f>
        <v>4</v>
      </c>
    </row>
    <row r="2935" spans="2:21" x14ac:dyDescent="0.2">
      <c r="B2935" s="4" cm="1">
        <f t="array" ref="B2935">SUM(laptop_prices3[[#This Row],[RAM Comp]:[Weight Comp]]+laptop_prices3[[#This Row],[Storage Comp]])</f>
        <v>50.108020919350402</v>
      </c>
      <c r="C2935">
        <v>2933</v>
      </c>
      <c r="D2935" t="s">
        <v>11</v>
      </c>
      <c r="E2935" t="s">
        <v>48</v>
      </c>
      <c r="F2935">
        <v>64</v>
      </c>
      <c r="G2935" t="s">
        <v>25</v>
      </c>
      <c r="H2935" t="s">
        <v>35</v>
      </c>
      <c r="I2935">
        <v>14</v>
      </c>
      <c r="J2935" t="s">
        <v>21</v>
      </c>
      <c r="K2935">
        <v>11.6</v>
      </c>
      <c r="L2935">
        <v>1.36</v>
      </c>
      <c r="M2935" t="s">
        <v>16</v>
      </c>
      <c r="N2935">
        <v>3590.02</v>
      </c>
      <c r="O2935" s="5">
        <f>(ScoreCard!$E$3-laptop_prices3[[#This Row],[Price ($)]])/ScoreCard!$E$3*ScoreCard!$E$5</f>
        <v>3.3391654977664444</v>
      </c>
      <c r="P2935" s="5">
        <f>laptop_prices3[[#This Row],[RAM (GB)]]/ScoreCard!$F$3*ScoreCard!$F$5</f>
        <v>7</v>
      </c>
      <c r="Q2935" s="5">
        <f>laptop_prices3[[#This Row],[Screen Size (inch)]]/ScoreCard!$G$3*ScoreCard!$G$5</f>
        <v>1.6184971098265895</v>
      </c>
      <c r="R2935" s="5">
        <f>laptop_prices3[[#This Row],[Battery Life (hours)]]/ScoreCard!$H$3*ScoreCard!$H$5</f>
        <v>6.7666666666666666</v>
      </c>
      <c r="S2935" s="5">
        <f>ScoreCard!$I$3-laptop_prices3[[#This Row],[Weight (kg)]]/ScoreCard!$I$3*ScoreCard!$I$5</f>
        <v>2.7228571428571429</v>
      </c>
      <c r="T2935" s="6" cm="1">
        <f t="array" ref="T2935">_xlfn.IFS(laptop_prices3[[#This Row],[Storage]]="512GB SSD", 512, laptop_prices3[[#This Row],[Storage]] = "1TB SSD", 1000, laptop_prices3[[#This Row],[Storage]] = "2TB SSD", 2000, laptop_prices3[[#This Row],[Storage]]= "256GB SSD", 256, laptop_prices3[[#This Row],[Storage]] = "1TB HDD", 1000*0.7)</f>
        <v>2000</v>
      </c>
      <c r="U2935" s="5">
        <f>laptop_prices3[[#This Row],[Storage Raw Value]]/ScoreCard!$J$3*ScoreCard!$J$5</f>
        <v>8</v>
      </c>
    </row>
    <row r="2936" spans="2:21" x14ac:dyDescent="0.2">
      <c r="B2936" s="4" cm="1">
        <f t="array" ref="B2936">SUM(laptop_prices3[[#This Row],[RAM Comp]:[Weight Comp]]+laptop_prices3[[#This Row],[Storage Comp]])</f>
        <v>40.195429397192399</v>
      </c>
      <c r="C2936">
        <v>2934</v>
      </c>
      <c r="D2936" t="s">
        <v>36</v>
      </c>
      <c r="E2936" t="s">
        <v>37</v>
      </c>
      <c r="F2936">
        <v>16</v>
      </c>
      <c r="G2936" t="s">
        <v>25</v>
      </c>
      <c r="H2936" t="s">
        <v>40</v>
      </c>
      <c r="I2936">
        <v>13.3</v>
      </c>
      <c r="J2936" t="s">
        <v>27</v>
      </c>
      <c r="K2936">
        <v>4.5</v>
      </c>
      <c r="L2936">
        <v>2.13</v>
      </c>
      <c r="M2936" t="s">
        <v>16</v>
      </c>
      <c r="N2936">
        <v>3306.14</v>
      </c>
      <c r="O2936" s="5">
        <f>(ScoreCard!$E$3-laptop_prices3[[#This Row],[Price ($)]])/ScoreCard!$E$3*ScoreCard!$E$5</f>
        <v>3.4704956013575283</v>
      </c>
      <c r="P2936" s="5">
        <f>laptop_prices3[[#This Row],[RAM (GB)]]/ScoreCard!$F$3*ScoreCard!$F$5</f>
        <v>1.75</v>
      </c>
      <c r="Q2936" s="5">
        <f>laptop_prices3[[#This Row],[Screen Size (inch)]]/ScoreCard!$G$3*ScoreCard!$G$5</f>
        <v>1.5375722543352601</v>
      </c>
      <c r="R2936" s="5">
        <f>laptop_prices3[[#This Row],[Battery Life (hours)]]/ScoreCard!$H$3*ScoreCard!$H$5</f>
        <v>2.625</v>
      </c>
      <c r="S2936" s="5">
        <f>ScoreCard!$I$3-laptop_prices3[[#This Row],[Weight (kg)]]/ScoreCard!$I$3*ScoreCard!$I$5</f>
        <v>2.2828571428571429</v>
      </c>
      <c r="T2936" s="6" cm="1">
        <f t="array" ref="T2936">_xlfn.IFS(laptop_prices3[[#This Row],[Storage]]="512GB SSD", 512, laptop_prices3[[#This Row],[Storage]] = "1TB SSD", 1000, laptop_prices3[[#This Row],[Storage]] = "2TB SSD", 2000, laptop_prices3[[#This Row],[Storage]]= "256GB SSD", 256, laptop_prices3[[#This Row],[Storage]] = "1TB HDD", 1000*0.7)</f>
        <v>2000</v>
      </c>
      <c r="U2936" s="5">
        <f>laptop_prices3[[#This Row],[Storage Raw Value]]/ScoreCard!$J$3*ScoreCard!$J$5</f>
        <v>8</v>
      </c>
    </row>
    <row r="2937" spans="2:21" x14ac:dyDescent="0.2">
      <c r="B2937" s="4" cm="1">
        <f t="array" ref="B2937">SUM(laptop_prices3[[#This Row],[RAM Comp]:[Weight Comp]]+laptop_prices3[[#This Row],[Storage Comp]])</f>
        <v>21.766477016240025</v>
      </c>
      <c r="C2937">
        <v>2935</v>
      </c>
      <c r="D2937" t="s">
        <v>36</v>
      </c>
      <c r="E2937" t="s">
        <v>37</v>
      </c>
      <c r="F2937">
        <v>32</v>
      </c>
      <c r="G2937" t="s">
        <v>13</v>
      </c>
      <c r="H2937" t="s">
        <v>26</v>
      </c>
      <c r="I2937">
        <v>13.3</v>
      </c>
      <c r="J2937" t="s">
        <v>43</v>
      </c>
      <c r="K2937">
        <v>10.3</v>
      </c>
      <c r="L2937">
        <v>1.7</v>
      </c>
      <c r="M2937" t="s">
        <v>46</v>
      </c>
      <c r="N2937">
        <v>2690.94</v>
      </c>
      <c r="O2937" s="5">
        <f>(ScoreCard!$E$3-laptop_prices3[[#This Row],[Price ($)]])/ScoreCard!$E$3*ScoreCard!$E$5</f>
        <v>3.7551027583577907</v>
      </c>
      <c r="P2937" s="5">
        <f>laptop_prices3[[#This Row],[RAM (GB)]]/ScoreCard!$F$3*ScoreCard!$F$5</f>
        <v>3.5</v>
      </c>
      <c r="Q2937" s="5">
        <f>laptop_prices3[[#This Row],[Screen Size (inch)]]/ScoreCard!$G$3*ScoreCard!$G$5</f>
        <v>1.5375722543352601</v>
      </c>
      <c r="R2937" s="5">
        <f>laptop_prices3[[#This Row],[Battery Life (hours)]]/ScoreCard!$H$3*ScoreCard!$H$5</f>
        <v>6.0083333333333337</v>
      </c>
      <c r="S2937" s="5">
        <f>ScoreCard!$I$3-laptop_prices3[[#This Row],[Weight (kg)]]/ScoreCard!$I$3*ScoreCard!$I$5</f>
        <v>2.5285714285714285</v>
      </c>
      <c r="T2937" s="6" cm="1">
        <f t="array" ref="T2937">_xlfn.IFS(laptop_prices3[[#This Row],[Storage]]="512GB SSD", 512, laptop_prices3[[#This Row],[Storage]] = "1TB SSD", 1000, laptop_prices3[[#This Row],[Storage]] = "2TB SSD", 2000, laptop_prices3[[#This Row],[Storage]]= "256GB SSD", 256, laptop_prices3[[#This Row],[Storage]] = "1TB HDD", 1000*0.7)</f>
        <v>512</v>
      </c>
      <c r="U2937" s="5">
        <f>laptop_prices3[[#This Row],[Storage Raw Value]]/ScoreCard!$J$3*ScoreCard!$J$5</f>
        <v>2.048</v>
      </c>
    </row>
    <row r="2938" spans="2:21" x14ac:dyDescent="0.2">
      <c r="B2938" s="4" cm="1">
        <f t="array" ref="B2938">SUM(laptop_prices3[[#This Row],[RAM Comp]:[Weight Comp]]+laptop_prices3[[#This Row],[Storage Comp]])</f>
        <v>22.002853839801819</v>
      </c>
      <c r="C2938">
        <v>2936</v>
      </c>
      <c r="D2938" t="s">
        <v>33</v>
      </c>
      <c r="E2938" t="s">
        <v>31</v>
      </c>
      <c r="F2938">
        <v>64</v>
      </c>
      <c r="G2938" t="s">
        <v>29</v>
      </c>
      <c r="H2938" t="s">
        <v>14</v>
      </c>
      <c r="I2938">
        <v>16</v>
      </c>
      <c r="J2938" t="s">
        <v>27</v>
      </c>
      <c r="K2938">
        <v>10.8</v>
      </c>
      <c r="L2938">
        <v>1.3</v>
      </c>
      <c r="M2938" t="s">
        <v>46</v>
      </c>
      <c r="N2938">
        <v>3639.55</v>
      </c>
      <c r="O2938" s="5">
        <f>(ScoreCard!$E$3-laptop_prices3[[#This Row],[Price ($)]])/ScoreCard!$E$3*ScoreCard!$E$5</f>
        <v>3.3162516608252495</v>
      </c>
      <c r="P2938" s="5">
        <f>laptop_prices3[[#This Row],[RAM (GB)]]/ScoreCard!$F$3*ScoreCard!$F$5</f>
        <v>7</v>
      </c>
      <c r="Q2938" s="5">
        <f>laptop_prices3[[#This Row],[Screen Size (inch)]]/ScoreCard!$G$3*ScoreCard!$G$5</f>
        <v>1.8497109826589595</v>
      </c>
      <c r="R2938" s="5">
        <f>laptop_prices3[[#This Row],[Battery Life (hours)]]/ScoreCard!$H$3*ScoreCard!$H$5</f>
        <v>6.3</v>
      </c>
      <c r="S2938" s="5">
        <f>ScoreCard!$I$3-laptop_prices3[[#This Row],[Weight (kg)]]/ScoreCard!$I$3*ScoreCard!$I$5</f>
        <v>2.7571428571428571</v>
      </c>
      <c r="T2938" s="6" cm="1">
        <f t="array" ref="T2938">_xlfn.IFS(laptop_prices3[[#This Row],[Storage]]="512GB SSD", 512, laptop_prices3[[#This Row],[Storage]] = "1TB SSD", 1000, laptop_prices3[[#This Row],[Storage]] = "2TB SSD", 2000, laptop_prices3[[#This Row],[Storage]]= "256GB SSD", 256, laptop_prices3[[#This Row],[Storage]] = "1TB HDD", 1000*0.7)</f>
        <v>256</v>
      </c>
      <c r="U2938" s="5">
        <f>laptop_prices3[[#This Row],[Storage Raw Value]]/ScoreCard!$J$3*ScoreCard!$J$5</f>
        <v>1.024</v>
      </c>
    </row>
    <row r="2939" spans="2:21" x14ac:dyDescent="0.2">
      <c r="B2939" s="4" cm="1">
        <f t="array" ref="B2939">SUM(laptop_prices3[[#This Row],[RAM Comp]:[Weight Comp]]+laptop_prices3[[#This Row],[Storage Comp]])</f>
        <v>26.799115744563721</v>
      </c>
      <c r="C2939">
        <v>2937</v>
      </c>
      <c r="D2939" t="s">
        <v>36</v>
      </c>
      <c r="E2939" t="s">
        <v>31</v>
      </c>
      <c r="F2939">
        <v>4</v>
      </c>
      <c r="G2939" t="s">
        <v>19</v>
      </c>
      <c r="H2939" t="s">
        <v>40</v>
      </c>
      <c r="I2939">
        <v>16</v>
      </c>
      <c r="J2939" t="s">
        <v>21</v>
      </c>
      <c r="K2939">
        <v>10.6</v>
      </c>
      <c r="L2939">
        <v>2.0499999999999998</v>
      </c>
      <c r="M2939" t="s">
        <v>22</v>
      </c>
      <c r="N2939">
        <v>677.49</v>
      </c>
      <c r="O2939" s="5">
        <f>(ScoreCard!$E$3-laptop_prices3[[#This Row],[Price ($)]])/ScoreCard!$E$3*ScoreCard!$E$5</f>
        <v>4.6865759057280432</v>
      </c>
      <c r="P2939" s="5">
        <f>laptop_prices3[[#This Row],[RAM (GB)]]/ScoreCard!$F$3*ScoreCard!$F$5</f>
        <v>0.4375</v>
      </c>
      <c r="Q2939" s="5">
        <f>laptop_prices3[[#This Row],[Screen Size (inch)]]/ScoreCard!$G$3*ScoreCard!$G$5</f>
        <v>1.8497109826589595</v>
      </c>
      <c r="R2939" s="5">
        <f>laptop_prices3[[#This Row],[Battery Life (hours)]]/ScoreCard!$H$3*ScoreCard!$H$5</f>
        <v>6.1833333333333336</v>
      </c>
      <c r="S2939" s="5">
        <f>ScoreCard!$I$3-laptop_prices3[[#This Row],[Weight (kg)]]/ScoreCard!$I$3*ScoreCard!$I$5</f>
        <v>2.3285714285714287</v>
      </c>
      <c r="T2939" s="6" cm="1">
        <f t="array" ref="T2939">_xlfn.IFS(laptop_prices3[[#This Row],[Storage]]="512GB SSD", 512, laptop_prices3[[#This Row],[Storage]] = "1TB SSD", 1000, laptop_prices3[[#This Row],[Storage]] = "2TB SSD", 2000, laptop_prices3[[#This Row],[Storage]]= "256GB SSD", 256, laptop_prices3[[#This Row],[Storage]] = "1TB HDD", 1000*0.7)</f>
        <v>1000</v>
      </c>
      <c r="U2939" s="5">
        <f>laptop_prices3[[#This Row],[Storage Raw Value]]/ScoreCard!$J$3*ScoreCard!$J$5</f>
        <v>4</v>
      </c>
    </row>
    <row r="2940" spans="2:21" x14ac:dyDescent="0.2">
      <c r="B2940" s="4" cm="1">
        <f t="array" ref="B2940">SUM(laptop_prices3[[#This Row],[RAM Comp]:[Weight Comp]]+laptop_prices3[[#This Row],[Storage Comp]])</f>
        <v>24.303230112854393</v>
      </c>
      <c r="C2940">
        <v>2938</v>
      </c>
      <c r="D2940" t="s">
        <v>28</v>
      </c>
      <c r="E2940" t="s">
        <v>41</v>
      </c>
      <c r="F2940">
        <v>64</v>
      </c>
      <c r="G2940" t="s">
        <v>42</v>
      </c>
      <c r="H2940" t="s">
        <v>44</v>
      </c>
      <c r="I2940">
        <v>15.6</v>
      </c>
      <c r="J2940" t="s">
        <v>43</v>
      </c>
      <c r="K2940">
        <v>4.3</v>
      </c>
      <c r="L2940">
        <v>2.99</v>
      </c>
      <c r="M2940" t="s">
        <v>30</v>
      </c>
      <c r="N2940">
        <v>2323.9899999999998</v>
      </c>
      <c r="O2940" s="5">
        <f>(ScoreCard!$E$3-laptop_prices3[[#This Row],[Price ($)]])/ScoreCard!$E$3*ScoreCard!$E$5</f>
        <v>3.9248631554014297</v>
      </c>
      <c r="P2940" s="5">
        <f>laptop_prices3[[#This Row],[RAM (GB)]]/ScoreCard!$F$3*ScoreCard!$F$5</f>
        <v>7</v>
      </c>
      <c r="Q2940" s="5">
        <f>laptop_prices3[[#This Row],[Screen Size (inch)]]/ScoreCard!$G$3*ScoreCard!$G$5</f>
        <v>1.8034682080924855</v>
      </c>
      <c r="R2940" s="5">
        <f>laptop_prices3[[#This Row],[Battery Life (hours)]]/ScoreCard!$H$3*ScoreCard!$H$5</f>
        <v>2.5083333333333333</v>
      </c>
      <c r="S2940" s="5">
        <f>ScoreCard!$I$3-laptop_prices3[[#This Row],[Weight (kg)]]/ScoreCard!$I$3*ScoreCard!$I$5</f>
        <v>1.7914285714285714</v>
      </c>
      <c r="T2940" s="6" cm="1">
        <f t="array" ref="T2940">_xlfn.IFS(laptop_prices3[[#This Row],[Storage]]="512GB SSD", 512, laptop_prices3[[#This Row],[Storage]] = "1TB SSD", 1000, laptop_prices3[[#This Row],[Storage]] = "2TB SSD", 2000, laptop_prices3[[#This Row],[Storage]]= "256GB SSD", 256, laptop_prices3[[#This Row],[Storage]] = "1TB HDD", 1000*0.7)</f>
        <v>700</v>
      </c>
      <c r="U2940" s="5">
        <f>laptop_prices3[[#This Row],[Storage Raw Value]]/ScoreCard!$J$3*ScoreCard!$J$5</f>
        <v>2.8</v>
      </c>
    </row>
    <row r="2941" spans="2:21" x14ac:dyDescent="0.2">
      <c r="B2941" s="4" cm="1">
        <f t="array" ref="B2941">SUM(laptop_prices3[[#This Row],[RAM Comp]:[Weight Comp]]+laptop_prices3[[#This Row],[Storage Comp]])</f>
        <v>18.756353839801815</v>
      </c>
      <c r="C2941">
        <v>2939</v>
      </c>
      <c r="D2941" t="s">
        <v>38</v>
      </c>
      <c r="E2941" t="s">
        <v>37</v>
      </c>
      <c r="F2941">
        <v>4</v>
      </c>
      <c r="G2941" t="s">
        <v>13</v>
      </c>
      <c r="H2941" t="s">
        <v>40</v>
      </c>
      <c r="I2941">
        <v>16</v>
      </c>
      <c r="J2941" t="s">
        <v>21</v>
      </c>
      <c r="K2941">
        <v>9.6</v>
      </c>
      <c r="L2941">
        <v>1.44</v>
      </c>
      <c r="M2941" t="s">
        <v>16</v>
      </c>
      <c r="N2941">
        <v>1482.61</v>
      </c>
      <c r="O2941" s="5">
        <f>(ScoreCard!$E$3-laptop_prices3[[#This Row],[Price ($)]])/ScoreCard!$E$3*ScoreCard!$E$5</f>
        <v>4.314106929388557</v>
      </c>
      <c r="P2941" s="5">
        <f>laptop_prices3[[#This Row],[RAM (GB)]]/ScoreCard!$F$3*ScoreCard!$F$5</f>
        <v>0.4375</v>
      </c>
      <c r="Q2941" s="5">
        <f>laptop_prices3[[#This Row],[Screen Size (inch)]]/ScoreCard!$G$3*ScoreCard!$G$5</f>
        <v>1.8497109826589595</v>
      </c>
      <c r="R2941" s="5">
        <f>laptop_prices3[[#This Row],[Battery Life (hours)]]/ScoreCard!$H$3*ScoreCard!$H$5</f>
        <v>5.6</v>
      </c>
      <c r="S2941" s="5">
        <f>ScoreCard!$I$3-laptop_prices3[[#This Row],[Weight (kg)]]/ScoreCard!$I$3*ScoreCard!$I$5</f>
        <v>2.677142857142857</v>
      </c>
      <c r="T2941" s="6" cm="1">
        <f t="array" ref="T2941">_xlfn.IFS(laptop_prices3[[#This Row],[Storage]]="512GB SSD", 512, laptop_prices3[[#This Row],[Storage]] = "1TB SSD", 1000, laptop_prices3[[#This Row],[Storage]] = "2TB SSD", 2000, laptop_prices3[[#This Row],[Storage]]= "256GB SSD", 256, laptop_prices3[[#This Row],[Storage]] = "1TB HDD", 1000*0.7)</f>
        <v>512</v>
      </c>
      <c r="U2941" s="5">
        <f>laptop_prices3[[#This Row],[Storage Raw Value]]/ScoreCard!$J$3*ScoreCard!$J$5</f>
        <v>2.048</v>
      </c>
    </row>
    <row r="2942" spans="2:21" x14ac:dyDescent="0.2">
      <c r="B2942" s="4" cm="1">
        <f t="array" ref="B2942">SUM(laptop_prices3[[#This Row],[RAM Comp]:[Weight Comp]]+laptop_prices3[[#This Row],[Storage Comp]])</f>
        <v>27.310401871731351</v>
      </c>
      <c r="C2942">
        <v>2940</v>
      </c>
      <c r="D2942" t="s">
        <v>36</v>
      </c>
      <c r="E2942" t="s">
        <v>41</v>
      </c>
      <c r="F2942">
        <v>8</v>
      </c>
      <c r="G2942" t="s">
        <v>19</v>
      </c>
      <c r="H2942" t="s">
        <v>35</v>
      </c>
      <c r="I2942">
        <v>14</v>
      </c>
      <c r="J2942" t="s">
        <v>43</v>
      </c>
      <c r="K2942">
        <v>10.3</v>
      </c>
      <c r="L2942">
        <v>1.21</v>
      </c>
      <c r="M2942" t="s">
        <v>22</v>
      </c>
      <c r="N2942">
        <v>1561.3</v>
      </c>
      <c r="O2942" s="5">
        <f>(ScoreCard!$E$3-laptop_prices3[[#This Row],[Price ($)]])/ScoreCard!$E$3*ScoreCard!$E$5</f>
        <v>4.2777029352657507</v>
      </c>
      <c r="P2942" s="5">
        <f>laptop_prices3[[#This Row],[RAM (GB)]]/ScoreCard!$F$3*ScoreCard!$F$5</f>
        <v>0.875</v>
      </c>
      <c r="Q2942" s="5">
        <f>laptop_prices3[[#This Row],[Screen Size (inch)]]/ScoreCard!$G$3*ScoreCard!$G$5</f>
        <v>1.6184971098265895</v>
      </c>
      <c r="R2942" s="5">
        <f>laptop_prices3[[#This Row],[Battery Life (hours)]]/ScoreCard!$H$3*ScoreCard!$H$5</f>
        <v>6.0083333333333337</v>
      </c>
      <c r="S2942" s="5">
        <f>ScoreCard!$I$3-laptop_prices3[[#This Row],[Weight (kg)]]/ScoreCard!$I$3*ScoreCard!$I$5</f>
        <v>2.8085714285714287</v>
      </c>
      <c r="T2942" s="6" cm="1">
        <f t="array" ref="T2942">_xlfn.IFS(laptop_prices3[[#This Row],[Storage]]="512GB SSD", 512, laptop_prices3[[#This Row],[Storage]] = "1TB SSD", 1000, laptop_prices3[[#This Row],[Storage]] = "2TB SSD", 2000, laptop_prices3[[#This Row],[Storage]]= "256GB SSD", 256, laptop_prices3[[#This Row],[Storage]] = "1TB HDD", 1000*0.7)</f>
        <v>1000</v>
      </c>
      <c r="U2942" s="5">
        <f>laptop_prices3[[#This Row],[Storage Raw Value]]/ScoreCard!$J$3*ScoreCard!$J$5</f>
        <v>4</v>
      </c>
    </row>
    <row r="2943" spans="2:21" x14ac:dyDescent="0.2">
      <c r="B2943" s="4" cm="1">
        <f t="array" ref="B2943">SUM(laptop_prices3[[#This Row],[RAM Comp]:[Weight Comp]]+laptop_prices3[[#This Row],[Storage Comp]])</f>
        <v>17.973920589044866</v>
      </c>
      <c r="C2943">
        <v>2941</v>
      </c>
      <c r="D2943" t="s">
        <v>34</v>
      </c>
      <c r="E2943" t="s">
        <v>39</v>
      </c>
      <c r="F2943">
        <v>4</v>
      </c>
      <c r="G2943" t="s">
        <v>13</v>
      </c>
      <c r="H2943" t="s">
        <v>20</v>
      </c>
      <c r="I2943">
        <v>15.6</v>
      </c>
      <c r="J2943" t="s">
        <v>27</v>
      </c>
      <c r="K2943">
        <v>9.1999999999999993</v>
      </c>
      <c r="L2943">
        <v>2.3199999999999998</v>
      </c>
      <c r="M2943" t="s">
        <v>16</v>
      </c>
      <c r="N2943">
        <v>1694.68</v>
      </c>
      <c r="O2943" s="5">
        <f>(ScoreCard!$E$3-laptop_prices3[[#This Row],[Price ($)]])/ScoreCard!$E$3*ScoreCard!$E$5</f>
        <v>4.215997957046155</v>
      </c>
      <c r="P2943" s="5">
        <f>laptop_prices3[[#This Row],[RAM (GB)]]/ScoreCard!$F$3*ScoreCard!$F$5</f>
        <v>0.4375</v>
      </c>
      <c r="Q2943" s="5">
        <f>laptop_prices3[[#This Row],[Screen Size (inch)]]/ScoreCard!$G$3*ScoreCard!$G$5</f>
        <v>1.8034682080924855</v>
      </c>
      <c r="R2943" s="5">
        <f>laptop_prices3[[#This Row],[Battery Life (hours)]]/ScoreCard!$H$3*ScoreCard!$H$5</f>
        <v>5.3666666666666663</v>
      </c>
      <c r="S2943" s="5">
        <f>ScoreCard!$I$3-laptop_prices3[[#This Row],[Weight (kg)]]/ScoreCard!$I$3*ScoreCard!$I$5</f>
        <v>2.1742857142857144</v>
      </c>
      <c r="T2943" s="6" cm="1">
        <f t="array" ref="T2943">_xlfn.IFS(laptop_prices3[[#This Row],[Storage]]="512GB SSD", 512, laptop_prices3[[#This Row],[Storage]] = "1TB SSD", 1000, laptop_prices3[[#This Row],[Storage]] = "2TB SSD", 2000, laptop_prices3[[#This Row],[Storage]]= "256GB SSD", 256, laptop_prices3[[#This Row],[Storage]] = "1TB HDD", 1000*0.7)</f>
        <v>512</v>
      </c>
      <c r="U2943" s="5">
        <f>laptop_prices3[[#This Row],[Storage Raw Value]]/ScoreCard!$J$3*ScoreCard!$J$5</f>
        <v>2.048</v>
      </c>
    </row>
    <row r="2944" spans="2:21" x14ac:dyDescent="0.2">
      <c r="B2944" s="4" cm="1">
        <f t="array" ref="B2944">SUM(laptop_prices3[[#This Row],[RAM Comp]:[Weight Comp]]+laptop_prices3[[#This Row],[Storage Comp]])</f>
        <v>32.787544728874209</v>
      </c>
      <c r="C2944">
        <v>2942</v>
      </c>
      <c r="D2944" t="s">
        <v>28</v>
      </c>
      <c r="E2944" t="s">
        <v>12</v>
      </c>
      <c r="F2944">
        <v>64</v>
      </c>
      <c r="G2944" t="s">
        <v>19</v>
      </c>
      <c r="H2944" t="s">
        <v>14</v>
      </c>
      <c r="I2944">
        <v>14</v>
      </c>
      <c r="J2944" t="s">
        <v>15</v>
      </c>
      <c r="K2944">
        <v>10.6</v>
      </c>
      <c r="L2944">
        <v>2.65</v>
      </c>
      <c r="M2944" t="s">
        <v>46</v>
      </c>
      <c r="N2944">
        <v>2526.06</v>
      </c>
      <c r="O2944" s="5">
        <f>(ScoreCard!$E$3-laptop_prices3[[#This Row],[Price ($)]])/ScoreCard!$E$3*ScoreCard!$E$5</f>
        <v>3.8313804372365352</v>
      </c>
      <c r="P2944" s="5">
        <f>laptop_prices3[[#This Row],[RAM (GB)]]/ScoreCard!$F$3*ScoreCard!$F$5</f>
        <v>7</v>
      </c>
      <c r="Q2944" s="5">
        <f>laptop_prices3[[#This Row],[Screen Size (inch)]]/ScoreCard!$G$3*ScoreCard!$G$5</f>
        <v>1.6184971098265895</v>
      </c>
      <c r="R2944" s="5">
        <f>laptop_prices3[[#This Row],[Battery Life (hours)]]/ScoreCard!$H$3*ScoreCard!$H$5</f>
        <v>6.1833333333333336</v>
      </c>
      <c r="S2944" s="5">
        <f>ScoreCard!$I$3-laptop_prices3[[#This Row],[Weight (kg)]]/ScoreCard!$I$3*ScoreCard!$I$5</f>
        <v>1.9857142857142858</v>
      </c>
      <c r="T2944" s="6" cm="1">
        <f t="array" ref="T2944">_xlfn.IFS(laptop_prices3[[#This Row],[Storage]]="512GB SSD", 512, laptop_prices3[[#This Row],[Storage]] = "1TB SSD", 1000, laptop_prices3[[#This Row],[Storage]] = "2TB SSD", 2000, laptop_prices3[[#This Row],[Storage]]= "256GB SSD", 256, laptop_prices3[[#This Row],[Storage]] = "1TB HDD", 1000*0.7)</f>
        <v>1000</v>
      </c>
      <c r="U2944" s="5">
        <f>laptop_prices3[[#This Row],[Storage Raw Value]]/ScoreCard!$J$3*ScoreCard!$J$5</f>
        <v>4</v>
      </c>
    </row>
    <row r="2945" spans="2:21" x14ac:dyDescent="0.2">
      <c r="B2945" s="4" cm="1">
        <f t="array" ref="B2945">SUM(laptop_prices3[[#This Row],[RAM Comp]:[Weight Comp]]+laptop_prices3[[#This Row],[Storage Comp]])</f>
        <v>42.619238921001923</v>
      </c>
      <c r="C2945">
        <v>2943</v>
      </c>
      <c r="D2945" t="s">
        <v>17</v>
      </c>
      <c r="E2945" t="s">
        <v>31</v>
      </c>
      <c r="F2945">
        <v>16</v>
      </c>
      <c r="G2945" t="s">
        <v>25</v>
      </c>
      <c r="H2945" t="s">
        <v>35</v>
      </c>
      <c r="I2945">
        <v>13.3</v>
      </c>
      <c r="J2945" t="s">
        <v>27</v>
      </c>
      <c r="K2945">
        <v>8.9</v>
      </c>
      <c r="L2945">
        <v>2.38</v>
      </c>
      <c r="M2945" t="s">
        <v>22</v>
      </c>
      <c r="N2945">
        <v>2209.13</v>
      </c>
      <c r="O2945" s="5">
        <f>(ScoreCard!$E$3-laptop_prices3[[#This Row],[Price ($)]])/ScoreCard!$E$3*ScoreCard!$E$5</f>
        <v>3.9780003108842807</v>
      </c>
      <c r="P2945" s="5">
        <f>laptop_prices3[[#This Row],[RAM (GB)]]/ScoreCard!$F$3*ScoreCard!$F$5</f>
        <v>1.75</v>
      </c>
      <c r="Q2945" s="5">
        <f>laptop_prices3[[#This Row],[Screen Size (inch)]]/ScoreCard!$G$3*ScoreCard!$G$5</f>
        <v>1.5375722543352601</v>
      </c>
      <c r="R2945" s="5">
        <f>laptop_prices3[[#This Row],[Battery Life (hours)]]/ScoreCard!$H$3*ScoreCard!$H$5</f>
        <v>5.1916666666666664</v>
      </c>
      <c r="S2945" s="5">
        <f>ScoreCard!$I$3-laptop_prices3[[#This Row],[Weight (kg)]]/ScoreCard!$I$3*ScoreCard!$I$5</f>
        <v>2.14</v>
      </c>
      <c r="T2945" s="6" cm="1">
        <f t="array" ref="T2945">_xlfn.IFS(laptop_prices3[[#This Row],[Storage]]="512GB SSD", 512, laptop_prices3[[#This Row],[Storage]] = "1TB SSD", 1000, laptop_prices3[[#This Row],[Storage]] = "2TB SSD", 2000, laptop_prices3[[#This Row],[Storage]]= "256GB SSD", 256, laptop_prices3[[#This Row],[Storage]] = "1TB HDD", 1000*0.7)</f>
        <v>2000</v>
      </c>
      <c r="U2945" s="5">
        <f>laptop_prices3[[#This Row],[Storage Raw Value]]/ScoreCard!$J$3*ScoreCard!$J$5</f>
        <v>8</v>
      </c>
    </row>
    <row r="2946" spans="2:21" x14ac:dyDescent="0.2">
      <c r="B2946" s="4" cm="1">
        <f t="array" ref="B2946">SUM(laptop_prices3[[#This Row],[RAM Comp]:[Weight Comp]]+laptop_prices3[[#This Row],[Storage Comp]])</f>
        <v>26.832619047619048</v>
      </c>
      <c r="C2946">
        <v>2944</v>
      </c>
      <c r="D2946" t="s">
        <v>17</v>
      </c>
      <c r="E2946" t="s">
        <v>37</v>
      </c>
      <c r="F2946">
        <v>8</v>
      </c>
      <c r="G2946" t="s">
        <v>19</v>
      </c>
      <c r="H2946" t="s">
        <v>14</v>
      </c>
      <c r="I2946">
        <v>17.3</v>
      </c>
      <c r="J2946" t="s">
        <v>43</v>
      </c>
      <c r="K2946">
        <v>10.6</v>
      </c>
      <c r="L2946">
        <v>3.02</v>
      </c>
      <c r="M2946" t="s">
        <v>16</v>
      </c>
      <c r="N2946">
        <v>2528.14</v>
      </c>
      <c r="O2946" s="5">
        <f>(ScoreCard!$E$3-laptop_prices3[[#This Row],[Price ($)]])/ScoreCard!$E$3*ScoreCard!$E$5</f>
        <v>3.8304181763676133</v>
      </c>
      <c r="P2946" s="5">
        <f>laptop_prices3[[#This Row],[RAM (GB)]]/ScoreCard!$F$3*ScoreCard!$F$5</f>
        <v>0.875</v>
      </c>
      <c r="Q2946" s="5">
        <f>laptop_prices3[[#This Row],[Screen Size (inch)]]/ScoreCard!$G$3*ScoreCard!$G$5</f>
        <v>2</v>
      </c>
      <c r="R2946" s="5">
        <f>laptop_prices3[[#This Row],[Battery Life (hours)]]/ScoreCard!$H$3*ScoreCard!$H$5</f>
        <v>6.1833333333333336</v>
      </c>
      <c r="S2946" s="5">
        <f>ScoreCard!$I$3-laptop_prices3[[#This Row],[Weight (kg)]]/ScoreCard!$I$3*ScoreCard!$I$5</f>
        <v>1.7742857142857142</v>
      </c>
      <c r="T2946" s="6" cm="1">
        <f t="array" ref="T2946">_xlfn.IFS(laptop_prices3[[#This Row],[Storage]]="512GB SSD", 512, laptop_prices3[[#This Row],[Storage]] = "1TB SSD", 1000, laptop_prices3[[#This Row],[Storage]] = "2TB SSD", 2000, laptop_prices3[[#This Row],[Storage]]= "256GB SSD", 256, laptop_prices3[[#This Row],[Storage]] = "1TB HDD", 1000*0.7)</f>
        <v>1000</v>
      </c>
      <c r="U2946" s="5">
        <f>laptop_prices3[[#This Row],[Storage Raw Value]]/ScoreCard!$J$3*ScoreCard!$J$5</f>
        <v>4</v>
      </c>
    </row>
    <row r="2947" spans="2:21" x14ac:dyDescent="0.2">
      <c r="B2947" s="4" cm="1">
        <f t="array" ref="B2947">SUM(laptop_prices3[[#This Row],[RAM Comp]:[Weight Comp]]+laptop_prices3[[#This Row],[Storage Comp]])</f>
        <v>22.453854252683733</v>
      </c>
      <c r="C2947">
        <v>2945</v>
      </c>
      <c r="D2947" t="s">
        <v>33</v>
      </c>
      <c r="E2947" t="s">
        <v>24</v>
      </c>
      <c r="F2947">
        <v>4</v>
      </c>
      <c r="G2947" t="s">
        <v>42</v>
      </c>
      <c r="H2947" t="s">
        <v>40</v>
      </c>
      <c r="I2947">
        <v>14</v>
      </c>
      <c r="J2947" t="s">
        <v>21</v>
      </c>
      <c r="K2947">
        <v>11.1</v>
      </c>
      <c r="L2947">
        <v>1.36</v>
      </c>
      <c r="M2947" t="s">
        <v>16</v>
      </c>
      <c r="N2947">
        <v>630.51</v>
      </c>
      <c r="O2947" s="5">
        <f>(ScoreCard!$E$3-laptop_prices3[[#This Row],[Price ($)]])/ScoreCard!$E$3*ScoreCard!$E$5</f>
        <v>4.7083100478539732</v>
      </c>
      <c r="P2947" s="5">
        <f>laptop_prices3[[#This Row],[RAM (GB)]]/ScoreCard!$F$3*ScoreCard!$F$5</f>
        <v>0.4375</v>
      </c>
      <c r="Q2947" s="5">
        <f>laptop_prices3[[#This Row],[Screen Size (inch)]]/ScoreCard!$G$3*ScoreCard!$G$5</f>
        <v>1.6184971098265895</v>
      </c>
      <c r="R2947" s="5">
        <f>laptop_prices3[[#This Row],[Battery Life (hours)]]/ScoreCard!$H$3*ScoreCard!$H$5</f>
        <v>6.4749999999999996</v>
      </c>
      <c r="S2947" s="5">
        <f>ScoreCard!$I$3-laptop_prices3[[#This Row],[Weight (kg)]]/ScoreCard!$I$3*ScoreCard!$I$5</f>
        <v>2.7228571428571429</v>
      </c>
      <c r="T2947" s="6" cm="1">
        <f t="array" ref="T2947">_xlfn.IFS(laptop_prices3[[#This Row],[Storage]]="512GB SSD", 512, laptop_prices3[[#This Row],[Storage]] = "1TB SSD", 1000, laptop_prices3[[#This Row],[Storage]] = "2TB SSD", 2000, laptop_prices3[[#This Row],[Storage]]= "256GB SSD", 256, laptop_prices3[[#This Row],[Storage]] = "1TB HDD", 1000*0.7)</f>
        <v>700</v>
      </c>
      <c r="U2947" s="5">
        <f>laptop_prices3[[#This Row],[Storage Raw Value]]/ScoreCard!$J$3*ScoreCard!$J$5</f>
        <v>2.8</v>
      </c>
    </row>
    <row r="2948" spans="2:21" x14ac:dyDescent="0.2">
      <c r="B2948" s="4" cm="1">
        <f t="array" ref="B2948">SUM(laptop_prices3[[#This Row],[RAM Comp]:[Weight Comp]]+laptop_prices3[[#This Row],[Storage Comp]])</f>
        <v>25.93899669694467</v>
      </c>
      <c r="C2948">
        <v>2946</v>
      </c>
      <c r="D2948" t="s">
        <v>36</v>
      </c>
      <c r="E2948" t="s">
        <v>37</v>
      </c>
      <c r="F2948">
        <v>8</v>
      </c>
      <c r="G2948" t="s">
        <v>19</v>
      </c>
      <c r="H2948" t="s">
        <v>26</v>
      </c>
      <c r="I2948">
        <v>16</v>
      </c>
      <c r="J2948" t="s">
        <v>27</v>
      </c>
      <c r="K2948">
        <v>9.6</v>
      </c>
      <c r="L2948">
        <v>3.3</v>
      </c>
      <c r="M2948" t="s">
        <v>46</v>
      </c>
      <c r="N2948">
        <v>3006.47</v>
      </c>
      <c r="O2948" s="5">
        <f>(ScoreCard!$E$3-laptop_prices3[[#This Row],[Price ($)]])/ScoreCard!$E$3*ScoreCard!$E$5</f>
        <v>3.6091305602948958</v>
      </c>
      <c r="P2948" s="5">
        <f>laptop_prices3[[#This Row],[RAM (GB)]]/ScoreCard!$F$3*ScoreCard!$F$5</f>
        <v>0.875</v>
      </c>
      <c r="Q2948" s="5">
        <f>laptop_prices3[[#This Row],[Screen Size (inch)]]/ScoreCard!$G$3*ScoreCard!$G$5</f>
        <v>1.8497109826589595</v>
      </c>
      <c r="R2948" s="5">
        <f>laptop_prices3[[#This Row],[Battery Life (hours)]]/ScoreCard!$H$3*ScoreCard!$H$5</f>
        <v>5.6</v>
      </c>
      <c r="S2948" s="5">
        <f>ScoreCard!$I$3-laptop_prices3[[#This Row],[Weight (kg)]]/ScoreCard!$I$3*ScoreCard!$I$5</f>
        <v>1.6142857142857143</v>
      </c>
      <c r="T2948" s="6" cm="1">
        <f t="array" ref="T2948">_xlfn.IFS(laptop_prices3[[#This Row],[Storage]]="512GB SSD", 512, laptop_prices3[[#This Row],[Storage]] = "1TB SSD", 1000, laptop_prices3[[#This Row],[Storage]] = "2TB SSD", 2000, laptop_prices3[[#This Row],[Storage]]= "256GB SSD", 256, laptop_prices3[[#This Row],[Storage]] = "1TB HDD", 1000*0.7)</f>
        <v>1000</v>
      </c>
      <c r="U2948" s="5">
        <f>laptop_prices3[[#This Row],[Storage Raw Value]]/ScoreCard!$J$3*ScoreCard!$J$5</f>
        <v>4</v>
      </c>
    </row>
    <row r="2949" spans="2:21" x14ac:dyDescent="0.2">
      <c r="B2949" s="4" cm="1">
        <f t="array" ref="B2949">SUM(laptop_prices3[[#This Row],[RAM Comp]:[Weight Comp]]+laptop_prices3[[#This Row],[Storage Comp]])</f>
        <v>27.676381778144787</v>
      </c>
      <c r="C2949">
        <v>2947</v>
      </c>
      <c r="D2949" t="s">
        <v>36</v>
      </c>
      <c r="E2949" t="s">
        <v>31</v>
      </c>
      <c r="F2949">
        <v>32</v>
      </c>
      <c r="G2949" t="s">
        <v>19</v>
      </c>
      <c r="H2949" t="s">
        <v>44</v>
      </c>
      <c r="I2949">
        <v>13.3</v>
      </c>
      <c r="J2949" t="s">
        <v>43</v>
      </c>
      <c r="K2949">
        <v>8.3000000000000007</v>
      </c>
      <c r="L2949">
        <v>2.98</v>
      </c>
      <c r="M2949" t="s">
        <v>46</v>
      </c>
      <c r="N2949">
        <v>1001.31</v>
      </c>
      <c r="O2949" s="5">
        <f>(ScoreCard!$E$3-laptop_prices3[[#This Row],[Price ($)]])/ScoreCard!$E$3*ScoreCard!$E$5</f>
        <v>4.5367685429519948</v>
      </c>
      <c r="P2949" s="5">
        <f>laptop_prices3[[#This Row],[RAM (GB)]]/ScoreCard!$F$3*ScoreCard!$F$5</f>
        <v>3.5</v>
      </c>
      <c r="Q2949" s="5">
        <f>laptop_prices3[[#This Row],[Screen Size (inch)]]/ScoreCard!$G$3*ScoreCard!$G$5</f>
        <v>1.5375722543352601</v>
      </c>
      <c r="R2949" s="5">
        <f>laptop_prices3[[#This Row],[Battery Life (hours)]]/ScoreCard!$H$3*ScoreCard!$H$5</f>
        <v>4.8416666666666677</v>
      </c>
      <c r="S2949" s="5">
        <f>ScoreCard!$I$3-laptop_prices3[[#This Row],[Weight (kg)]]/ScoreCard!$I$3*ScoreCard!$I$5</f>
        <v>1.7971428571428572</v>
      </c>
      <c r="T2949" s="6" cm="1">
        <f t="array" ref="T2949">_xlfn.IFS(laptop_prices3[[#This Row],[Storage]]="512GB SSD", 512, laptop_prices3[[#This Row],[Storage]] = "1TB SSD", 1000, laptop_prices3[[#This Row],[Storage]] = "2TB SSD", 2000, laptop_prices3[[#This Row],[Storage]]= "256GB SSD", 256, laptop_prices3[[#This Row],[Storage]] = "1TB HDD", 1000*0.7)</f>
        <v>1000</v>
      </c>
      <c r="U2949" s="5">
        <f>laptop_prices3[[#This Row],[Storage Raw Value]]/ScoreCard!$J$3*ScoreCard!$J$5</f>
        <v>4</v>
      </c>
    </row>
    <row r="2950" spans="2:21" x14ac:dyDescent="0.2">
      <c r="B2950" s="4" cm="1">
        <f t="array" ref="B2950">SUM(laptop_prices3[[#This Row],[RAM Comp]:[Weight Comp]]+laptop_prices3[[#This Row],[Storage Comp]])</f>
        <v>25.875476190476192</v>
      </c>
      <c r="C2950">
        <v>2948</v>
      </c>
      <c r="D2950" t="s">
        <v>33</v>
      </c>
      <c r="E2950" t="s">
        <v>31</v>
      </c>
      <c r="F2950">
        <v>64</v>
      </c>
      <c r="G2950" t="s">
        <v>42</v>
      </c>
      <c r="H2950" t="s">
        <v>35</v>
      </c>
      <c r="I2950">
        <v>17.3</v>
      </c>
      <c r="J2950" t="s">
        <v>27</v>
      </c>
      <c r="K2950">
        <v>6.1</v>
      </c>
      <c r="L2950">
        <v>2.42</v>
      </c>
      <c r="M2950" t="s">
        <v>46</v>
      </c>
      <c r="N2950">
        <v>2920.52</v>
      </c>
      <c r="O2950" s="5">
        <f>(ScoreCard!$E$3-laptop_prices3[[#This Row],[Price ($)]])/ScoreCard!$E$3*ScoreCard!$E$5</f>
        <v>3.6488932149505726</v>
      </c>
      <c r="P2950" s="5">
        <f>laptop_prices3[[#This Row],[RAM (GB)]]/ScoreCard!$F$3*ScoreCard!$F$5</f>
        <v>7</v>
      </c>
      <c r="Q2950" s="5">
        <f>laptop_prices3[[#This Row],[Screen Size (inch)]]/ScoreCard!$G$3*ScoreCard!$G$5</f>
        <v>2</v>
      </c>
      <c r="R2950" s="5">
        <f>laptop_prices3[[#This Row],[Battery Life (hours)]]/ScoreCard!$H$3*ScoreCard!$H$5</f>
        <v>3.5583333333333331</v>
      </c>
      <c r="S2950" s="5">
        <f>ScoreCard!$I$3-laptop_prices3[[#This Row],[Weight (kg)]]/ScoreCard!$I$3*ScoreCard!$I$5</f>
        <v>2.1171428571428574</v>
      </c>
      <c r="T2950" s="6" cm="1">
        <f t="array" ref="T2950">_xlfn.IFS(laptop_prices3[[#This Row],[Storage]]="512GB SSD", 512, laptop_prices3[[#This Row],[Storage]] = "1TB SSD", 1000, laptop_prices3[[#This Row],[Storage]] = "2TB SSD", 2000, laptop_prices3[[#This Row],[Storage]]= "256GB SSD", 256, laptop_prices3[[#This Row],[Storage]] = "1TB HDD", 1000*0.7)</f>
        <v>700</v>
      </c>
      <c r="U2950" s="5">
        <f>laptop_prices3[[#This Row],[Storage Raw Value]]/ScoreCard!$J$3*ScoreCard!$J$5</f>
        <v>2.8</v>
      </c>
    </row>
    <row r="2951" spans="2:21" x14ac:dyDescent="0.2">
      <c r="B2951" s="4" cm="1">
        <f t="array" ref="B2951">SUM(laptop_prices3[[#This Row],[RAM Comp]:[Weight Comp]]+laptop_prices3[[#This Row],[Storage Comp]])</f>
        <v>25.297544728874207</v>
      </c>
      <c r="C2951">
        <v>2949</v>
      </c>
      <c r="D2951" t="s">
        <v>47</v>
      </c>
      <c r="E2951" t="s">
        <v>24</v>
      </c>
      <c r="F2951">
        <v>8</v>
      </c>
      <c r="G2951" t="s">
        <v>19</v>
      </c>
      <c r="H2951" t="s">
        <v>44</v>
      </c>
      <c r="I2951">
        <v>14</v>
      </c>
      <c r="J2951" t="s">
        <v>27</v>
      </c>
      <c r="K2951">
        <v>7.3</v>
      </c>
      <c r="L2951">
        <v>1.67</v>
      </c>
      <c r="M2951" t="s">
        <v>46</v>
      </c>
      <c r="N2951">
        <v>1507.52</v>
      </c>
      <c r="O2951" s="5">
        <f>(ScoreCard!$E$3-laptop_prices3[[#This Row],[Price ($)]])/ScoreCard!$E$3*ScoreCard!$E$5</f>
        <v>4.3025829302323864</v>
      </c>
      <c r="P2951" s="5">
        <f>laptop_prices3[[#This Row],[RAM (GB)]]/ScoreCard!$F$3*ScoreCard!$F$5</f>
        <v>0.875</v>
      </c>
      <c r="Q2951" s="5">
        <f>laptop_prices3[[#This Row],[Screen Size (inch)]]/ScoreCard!$G$3*ScoreCard!$G$5</f>
        <v>1.6184971098265895</v>
      </c>
      <c r="R2951" s="5">
        <f>laptop_prices3[[#This Row],[Battery Life (hours)]]/ScoreCard!$H$3*ScoreCard!$H$5</f>
        <v>4.2583333333333329</v>
      </c>
      <c r="S2951" s="5">
        <f>ScoreCard!$I$3-laptop_prices3[[#This Row],[Weight (kg)]]/ScoreCard!$I$3*ScoreCard!$I$5</f>
        <v>2.5457142857142858</v>
      </c>
      <c r="T2951" s="6" cm="1">
        <f t="array" ref="T2951">_xlfn.IFS(laptop_prices3[[#This Row],[Storage]]="512GB SSD", 512, laptop_prices3[[#This Row],[Storage]] = "1TB SSD", 1000, laptop_prices3[[#This Row],[Storage]] = "2TB SSD", 2000, laptop_prices3[[#This Row],[Storage]]= "256GB SSD", 256, laptop_prices3[[#This Row],[Storage]] = "1TB HDD", 1000*0.7)</f>
        <v>1000</v>
      </c>
      <c r="U2951" s="5">
        <f>laptop_prices3[[#This Row],[Storage Raw Value]]/ScoreCard!$J$3*ScoreCard!$J$5</f>
        <v>4</v>
      </c>
    </row>
    <row r="2952" spans="2:21" x14ac:dyDescent="0.2">
      <c r="B2952" s="4" cm="1">
        <f t="array" ref="B2952">SUM(laptop_prices3[[#This Row],[RAM Comp]:[Weight Comp]]+laptop_prices3[[#This Row],[Storage Comp]])</f>
        <v>27.311190476190475</v>
      </c>
      <c r="C2952">
        <v>2950</v>
      </c>
      <c r="D2952" t="s">
        <v>17</v>
      </c>
      <c r="E2952" t="s">
        <v>48</v>
      </c>
      <c r="F2952">
        <v>32</v>
      </c>
      <c r="G2952" t="s">
        <v>19</v>
      </c>
      <c r="H2952" t="s">
        <v>26</v>
      </c>
      <c r="I2952">
        <v>17.3</v>
      </c>
      <c r="J2952" t="s">
        <v>27</v>
      </c>
      <c r="K2952">
        <v>5.5</v>
      </c>
      <c r="L2952">
        <v>1.57</v>
      </c>
      <c r="M2952" t="s">
        <v>16</v>
      </c>
      <c r="N2952">
        <v>4996.34</v>
      </c>
      <c r="O2952" s="5">
        <f>(ScoreCard!$E$3-laptop_prices3[[#This Row],[Price ($)]])/ScoreCard!$E$3*ScoreCard!$E$5</f>
        <v>2.6885661202752065</v>
      </c>
      <c r="P2952" s="5">
        <f>laptop_prices3[[#This Row],[RAM (GB)]]/ScoreCard!$F$3*ScoreCard!$F$5</f>
        <v>3.5</v>
      </c>
      <c r="Q2952" s="5">
        <f>laptop_prices3[[#This Row],[Screen Size (inch)]]/ScoreCard!$G$3*ScoreCard!$G$5</f>
        <v>2</v>
      </c>
      <c r="R2952" s="5">
        <f>laptop_prices3[[#This Row],[Battery Life (hours)]]/ScoreCard!$H$3*ScoreCard!$H$5</f>
        <v>3.208333333333333</v>
      </c>
      <c r="S2952" s="5">
        <f>ScoreCard!$I$3-laptop_prices3[[#This Row],[Weight (kg)]]/ScoreCard!$I$3*ScoreCard!$I$5</f>
        <v>2.6028571428571428</v>
      </c>
      <c r="T2952" s="6" cm="1">
        <f t="array" ref="T2952">_xlfn.IFS(laptop_prices3[[#This Row],[Storage]]="512GB SSD", 512, laptop_prices3[[#This Row],[Storage]] = "1TB SSD", 1000, laptop_prices3[[#This Row],[Storage]] = "2TB SSD", 2000, laptop_prices3[[#This Row],[Storage]]= "256GB SSD", 256, laptop_prices3[[#This Row],[Storage]] = "1TB HDD", 1000*0.7)</f>
        <v>1000</v>
      </c>
      <c r="U2952" s="5">
        <f>laptop_prices3[[#This Row],[Storage Raw Value]]/ScoreCard!$J$3*ScoreCard!$J$5</f>
        <v>4</v>
      </c>
    </row>
    <row r="2953" spans="2:21" x14ac:dyDescent="0.2">
      <c r="B2953" s="4" cm="1">
        <f t="array" ref="B2953">SUM(laptop_prices3[[#This Row],[RAM Comp]:[Weight Comp]]+laptop_prices3[[#This Row],[Storage Comp]])</f>
        <v>24.048758601706581</v>
      </c>
      <c r="C2953">
        <v>2951</v>
      </c>
      <c r="D2953" t="s">
        <v>23</v>
      </c>
      <c r="E2953" t="s">
        <v>18</v>
      </c>
      <c r="F2953">
        <v>8</v>
      </c>
      <c r="G2953" t="s">
        <v>19</v>
      </c>
      <c r="H2953" t="s">
        <v>35</v>
      </c>
      <c r="I2953">
        <v>16</v>
      </c>
      <c r="J2953" t="s">
        <v>43</v>
      </c>
      <c r="K2953">
        <v>4.9000000000000004</v>
      </c>
      <c r="L2953">
        <v>1.81</v>
      </c>
      <c r="M2953" t="s">
        <v>22</v>
      </c>
      <c r="N2953">
        <v>1295.07</v>
      </c>
      <c r="O2953" s="5">
        <f>(ScoreCard!$E$3-laptop_prices3[[#This Row],[Price ($)]])/ScoreCard!$E$3*ScoreCard!$E$5</f>
        <v>4.4008677002335332</v>
      </c>
      <c r="P2953" s="5">
        <f>laptop_prices3[[#This Row],[RAM (GB)]]/ScoreCard!$F$3*ScoreCard!$F$5</f>
        <v>0.875</v>
      </c>
      <c r="Q2953" s="5">
        <f>laptop_prices3[[#This Row],[Screen Size (inch)]]/ScoreCard!$G$3*ScoreCard!$G$5</f>
        <v>1.8497109826589595</v>
      </c>
      <c r="R2953" s="5">
        <f>laptop_prices3[[#This Row],[Battery Life (hours)]]/ScoreCard!$H$3*ScoreCard!$H$5</f>
        <v>2.8583333333333338</v>
      </c>
      <c r="S2953" s="5">
        <f>ScoreCard!$I$3-laptop_prices3[[#This Row],[Weight (kg)]]/ScoreCard!$I$3*ScoreCard!$I$5</f>
        <v>2.4657142857142857</v>
      </c>
      <c r="T2953" s="6" cm="1">
        <f t="array" ref="T2953">_xlfn.IFS(laptop_prices3[[#This Row],[Storage]]="512GB SSD", 512, laptop_prices3[[#This Row],[Storage]] = "1TB SSD", 1000, laptop_prices3[[#This Row],[Storage]] = "2TB SSD", 2000, laptop_prices3[[#This Row],[Storage]]= "256GB SSD", 256, laptop_prices3[[#This Row],[Storage]] = "1TB HDD", 1000*0.7)</f>
        <v>1000</v>
      </c>
      <c r="U2953" s="5">
        <f>laptop_prices3[[#This Row],[Storage Raw Value]]/ScoreCard!$J$3*ScoreCard!$J$5</f>
        <v>4</v>
      </c>
    </row>
    <row r="2954" spans="2:21" x14ac:dyDescent="0.2">
      <c r="B2954" s="4" cm="1">
        <f t="array" ref="B2954">SUM(laptop_prices3[[#This Row],[RAM Comp]:[Weight Comp]]+laptop_prices3[[#This Row],[Storage Comp]])</f>
        <v>42.666428571428568</v>
      </c>
      <c r="C2954">
        <v>2952</v>
      </c>
      <c r="D2954" t="s">
        <v>38</v>
      </c>
      <c r="E2954" t="s">
        <v>31</v>
      </c>
      <c r="F2954">
        <v>8</v>
      </c>
      <c r="G2954" t="s">
        <v>25</v>
      </c>
      <c r="H2954" t="s">
        <v>26</v>
      </c>
      <c r="I2954">
        <v>17.3</v>
      </c>
      <c r="J2954" t="s">
        <v>21</v>
      </c>
      <c r="K2954">
        <v>9.6</v>
      </c>
      <c r="L2954">
        <v>2.29</v>
      </c>
      <c r="M2954" t="s">
        <v>22</v>
      </c>
      <c r="N2954">
        <v>650.97</v>
      </c>
      <c r="O2954" s="5">
        <f>(ScoreCard!$E$3-laptop_prices3[[#This Row],[Price ($)]])/ScoreCard!$E$3*ScoreCard!$E$5</f>
        <v>4.6988447318067932</v>
      </c>
      <c r="P2954" s="5">
        <f>laptop_prices3[[#This Row],[RAM (GB)]]/ScoreCard!$F$3*ScoreCard!$F$5</f>
        <v>0.875</v>
      </c>
      <c r="Q2954" s="5">
        <f>laptop_prices3[[#This Row],[Screen Size (inch)]]/ScoreCard!$G$3*ScoreCard!$G$5</f>
        <v>2</v>
      </c>
      <c r="R2954" s="5">
        <f>laptop_prices3[[#This Row],[Battery Life (hours)]]/ScoreCard!$H$3*ScoreCard!$H$5</f>
        <v>5.6</v>
      </c>
      <c r="S2954" s="5">
        <f>ScoreCard!$I$3-laptop_prices3[[#This Row],[Weight (kg)]]/ScoreCard!$I$3*ScoreCard!$I$5</f>
        <v>2.1914285714285713</v>
      </c>
      <c r="T2954" s="6" cm="1">
        <f t="array" ref="T2954">_xlfn.IFS(laptop_prices3[[#This Row],[Storage]]="512GB SSD", 512, laptop_prices3[[#This Row],[Storage]] = "1TB SSD", 1000, laptop_prices3[[#This Row],[Storage]] = "2TB SSD", 2000, laptop_prices3[[#This Row],[Storage]]= "256GB SSD", 256, laptop_prices3[[#This Row],[Storage]] = "1TB HDD", 1000*0.7)</f>
        <v>2000</v>
      </c>
      <c r="U2954" s="5">
        <f>laptop_prices3[[#This Row],[Storage Raw Value]]/ScoreCard!$J$3*ScoreCard!$J$5</f>
        <v>8</v>
      </c>
    </row>
    <row r="2955" spans="2:21" x14ac:dyDescent="0.2">
      <c r="B2955" s="4" cm="1">
        <f t="array" ref="B2955">SUM(laptop_prices3[[#This Row],[RAM Comp]:[Weight Comp]]+laptop_prices3[[#This Row],[Storage Comp]])</f>
        <v>15.557666666666666</v>
      </c>
      <c r="C2955">
        <v>2953</v>
      </c>
      <c r="D2955" t="s">
        <v>23</v>
      </c>
      <c r="E2955" t="s">
        <v>31</v>
      </c>
      <c r="F2955">
        <v>8</v>
      </c>
      <c r="G2955" t="s">
        <v>29</v>
      </c>
      <c r="H2955" t="s">
        <v>40</v>
      </c>
      <c r="I2955">
        <v>17.3</v>
      </c>
      <c r="J2955" t="s">
        <v>27</v>
      </c>
      <c r="K2955">
        <v>11.6</v>
      </c>
      <c r="L2955">
        <v>2.94</v>
      </c>
      <c r="M2955" t="s">
        <v>22</v>
      </c>
      <c r="N2955">
        <v>1636.02</v>
      </c>
      <c r="O2955" s="5">
        <f>(ScoreCard!$E$3-laptop_prices3[[#This Row],[Price ($)]])/ScoreCard!$E$3*ScoreCard!$E$5</f>
        <v>4.2431355640514141</v>
      </c>
      <c r="P2955" s="5">
        <f>laptop_prices3[[#This Row],[RAM (GB)]]/ScoreCard!$F$3*ScoreCard!$F$5</f>
        <v>0.875</v>
      </c>
      <c r="Q2955" s="5">
        <f>laptop_prices3[[#This Row],[Screen Size (inch)]]/ScoreCard!$G$3*ScoreCard!$G$5</f>
        <v>2</v>
      </c>
      <c r="R2955" s="5">
        <f>laptop_prices3[[#This Row],[Battery Life (hours)]]/ScoreCard!$H$3*ScoreCard!$H$5</f>
        <v>6.7666666666666666</v>
      </c>
      <c r="S2955" s="5">
        <f>ScoreCard!$I$3-laptop_prices3[[#This Row],[Weight (kg)]]/ScoreCard!$I$3*ScoreCard!$I$5</f>
        <v>1.82</v>
      </c>
      <c r="T2955" s="6" cm="1">
        <f t="array" ref="T2955">_xlfn.IFS(laptop_prices3[[#This Row],[Storage]]="512GB SSD", 512, laptop_prices3[[#This Row],[Storage]] = "1TB SSD", 1000, laptop_prices3[[#This Row],[Storage]] = "2TB SSD", 2000, laptop_prices3[[#This Row],[Storage]]= "256GB SSD", 256, laptop_prices3[[#This Row],[Storage]] = "1TB HDD", 1000*0.7)</f>
        <v>256</v>
      </c>
      <c r="U2955" s="5">
        <f>laptop_prices3[[#This Row],[Storage Raw Value]]/ScoreCard!$J$3*ScoreCard!$J$5</f>
        <v>1.024</v>
      </c>
    </row>
    <row r="2956" spans="2:21" x14ac:dyDescent="0.2">
      <c r="B2956" s="4" cm="1">
        <f t="array" ref="B2956">SUM(laptop_prices3[[#This Row],[RAM Comp]:[Weight Comp]]+laptop_prices3[[#This Row],[Storage Comp]])</f>
        <v>16.421523809523809</v>
      </c>
      <c r="C2956">
        <v>2954</v>
      </c>
      <c r="D2956" t="s">
        <v>23</v>
      </c>
      <c r="E2956" t="s">
        <v>24</v>
      </c>
      <c r="F2956">
        <v>16</v>
      </c>
      <c r="G2956" t="s">
        <v>13</v>
      </c>
      <c r="H2956" t="s">
        <v>32</v>
      </c>
      <c r="I2956">
        <v>17.3</v>
      </c>
      <c r="J2956" t="s">
        <v>21</v>
      </c>
      <c r="K2956">
        <v>5</v>
      </c>
      <c r="L2956">
        <v>3.39</v>
      </c>
      <c r="M2956" t="s">
        <v>16</v>
      </c>
      <c r="N2956">
        <v>1262.42</v>
      </c>
      <c r="O2956" s="5">
        <f>(ScoreCard!$E$3-laptop_prices3[[#This Row],[Price ($)]])/ScoreCard!$E$3*ScoreCard!$E$5</f>
        <v>4.4159724201230954</v>
      </c>
      <c r="P2956" s="5">
        <f>laptop_prices3[[#This Row],[RAM (GB)]]/ScoreCard!$F$3*ScoreCard!$F$5</f>
        <v>1.75</v>
      </c>
      <c r="Q2956" s="5">
        <f>laptop_prices3[[#This Row],[Screen Size (inch)]]/ScoreCard!$G$3*ScoreCard!$G$5</f>
        <v>2</v>
      </c>
      <c r="R2956" s="5">
        <f>laptop_prices3[[#This Row],[Battery Life (hours)]]/ScoreCard!$H$3*ScoreCard!$H$5</f>
        <v>2.916666666666667</v>
      </c>
      <c r="S2956" s="5">
        <f>ScoreCard!$I$3-laptop_prices3[[#This Row],[Weight (kg)]]/ScoreCard!$I$3*ScoreCard!$I$5</f>
        <v>1.5628571428571427</v>
      </c>
      <c r="T2956" s="6" cm="1">
        <f t="array" ref="T2956">_xlfn.IFS(laptop_prices3[[#This Row],[Storage]]="512GB SSD", 512, laptop_prices3[[#This Row],[Storage]] = "1TB SSD", 1000, laptop_prices3[[#This Row],[Storage]] = "2TB SSD", 2000, laptop_prices3[[#This Row],[Storage]]= "256GB SSD", 256, laptop_prices3[[#This Row],[Storage]] = "1TB HDD", 1000*0.7)</f>
        <v>512</v>
      </c>
      <c r="U2956" s="5">
        <f>laptop_prices3[[#This Row],[Storage Raw Value]]/ScoreCard!$J$3*ScoreCard!$J$5</f>
        <v>2.048</v>
      </c>
    </row>
    <row r="2957" spans="2:21" x14ac:dyDescent="0.2">
      <c r="B2957" s="4" cm="1">
        <f t="array" ref="B2957">SUM(laptop_prices3[[#This Row],[RAM Comp]:[Weight Comp]]+laptop_prices3[[#This Row],[Storage Comp]])</f>
        <v>22.687330030278005</v>
      </c>
      <c r="C2957">
        <v>2955</v>
      </c>
      <c r="D2957" t="s">
        <v>45</v>
      </c>
      <c r="E2957" t="s">
        <v>31</v>
      </c>
      <c r="F2957">
        <v>16</v>
      </c>
      <c r="G2957" t="s">
        <v>42</v>
      </c>
      <c r="H2957" t="s">
        <v>20</v>
      </c>
      <c r="I2957">
        <v>16</v>
      </c>
      <c r="J2957" t="s">
        <v>43</v>
      </c>
      <c r="K2957">
        <v>10</v>
      </c>
      <c r="L2957">
        <v>2.5299999999999998</v>
      </c>
      <c r="M2957" t="s">
        <v>46</v>
      </c>
      <c r="N2957">
        <v>1031.6300000000001</v>
      </c>
      <c r="O2957" s="5">
        <f>(ScoreCard!$E$3-laptop_prices3[[#This Row],[Price ($)]])/ScoreCard!$E$3*ScoreCard!$E$5</f>
        <v>4.5227417402857917</v>
      </c>
      <c r="P2957" s="5">
        <f>laptop_prices3[[#This Row],[RAM (GB)]]/ScoreCard!$F$3*ScoreCard!$F$5</f>
        <v>1.75</v>
      </c>
      <c r="Q2957" s="5">
        <f>laptop_prices3[[#This Row],[Screen Size (inch)]]/ScoreCard!$G$3*ScoreCard!$G$5</f>
        <v>1.8497109826589595</v>
      </c>
      <c r="R2957" s="5">
        <f>laptop_prices3[[#This Row],[Battery Life (hours)]]/ScoreCard!$H$3*ScoreCard!$H$5</f>
        <v>5.8333333333333339</v>
      </c>
      <c r="S2957" s="5">
        <f>ScoreCard!$I$3-laptop_prices3[[#This Row],[Weight (kg)]]/ScoreCard!$I$3*ScoreCard!$I$5</f>
        <v>2.0542857142857143</v>
      </c>
      <c r="T2957" s="6" cm="1">
        <f t="array" ref="T2957">_xlfn.IFS(laptop_prices3[[#This Row],[Storage]]="512GB SSD", 512, laptop_prices3[[#This Row],[Storage]] = "1TB SSD", 1000, laptop_prices3[[#This Row],[Storage]] = "2TB SSD", 2000, laptop_prices3[[#This Row],[Storage]]= "256GB SSD", 256, laptop_prices3[[#This Row],[Storage]] = "1TB HDD", 1000*0.7)</f>
        <v>700</v>
      </c>
      <c r="U2957" s="5">
        <f>laptop_prices3[[#This Row],[Storage Raw Value]]/ScoreCard!$J$3*ScoreCard!$J$5</f>
        <v>2.8</v>
      </c>
    </row>
    <row r="2958" spans="2:21" x14ac:dyDescent="0.2">
      <c r="B2958" s="4" cm="1">
        <f t="array" ref="B2958">SUM(laptop_prices3[[#This Row],[RAM Comp]:[Weight Comp]]+laptop_prices3[[#This Row],[Storage Comp]])</f>
        <v>20.934880952380951</v>
      </c>
      <c r="C2958">
        <v>2956</v>
      </c>
      <c r="D2958" t="s">
        <v>28</v>
      </c>
      <c r="E2958" t="s">
        <v>37</v>
      </c>
      <c r="F2958">
        <v>4</v>
      </c>
      <c r="G2958" t="s">
        <v>42</v>
      </c>
      <c r="H2958" t="s">
        <v>14</v>
      </c>
      <c r="I2958">
        <v>17.3</v>
      </c>
      <c r="J2958" t="s">
        <v>15</v>
      </c>
      <c r="K2958">
        <v>8.9</v>
      </c>
      <c r="L2958">
        <v>2.44</v>
      </c>
      <c r="M2958" t="s">
        <v>46</v>
      </c>
      <c r="N2958">
        <v>1835.6</v>
      </c>
      <c r="O2958" s="5">
        <f>(ScoreCard!$E$3-laptop_prices3[[#This Row],[Price ($)]])/ScoreCard!$E$3*ScoreCard!$E$5</f>
        <v>4.150804783176719</v>
      </c>
      <c r="P2958" s="5">
        <f>laptop_prices3[[#This Row],[RAM (GB)]]/ScoreCard!$F$3*ScoreCard!$F$5</f>
        <v>0.4375</v>
      </c>
      <c r="Q2958" s="5">
        <f>laptop_prices3[[#This Row],[Screen Size (inch)]]/ScoreCard!$G$3*ScoreCard!$G$5</f>
        <v>2</v>
      </c>
      <c r="R2958" s="5">
        <f>laptop_prices3[[#This Row],[Battery Life (hours)]]/ScoreCard!$H$3*ScoreCard!$H$5</f>
        <v>5.1916666666666664</v>
      </c>
      <c r="S2958" s="5">
        <f>ScoreCard!$I$3-laptop_prices3[[#This Row],[Weight (kg)]]/ScoreCard!$I$3*ScoreCard!$I$5</f>
        <v>2.1057142857142859</v>
      </c>
      <c r="T2958" s="6" cm="1">
        <f t="array" ref="T2958">_xlfn.IFS(laptop_prices3[[#This Row],[Storage]]="512GB SSD", 512, laptop_prices3[[#This Row],[Storage]] = "1TB SSD", 1000, laptop_prices3[[#This Row],[Storage]] = "2TB SSD", 2000, laptop_prices3[[#This Row],[Storage]]= "256GB SSD", 256, laptop_prices3[[#This Row],[Storage]] = "1TB HDD", 1000*0.7)</f>
        <v>700</v>
      </c>
      <c r="U2958" s="5">
        <f>laptop_prices3[[#This Row],[Storage Raw Value]]/ScoreCard!$J$3*ScoreCard!$J$5</f>
        <v>2.8</v>
      </c>
    </row>
    <row r="2959" spans="2:21" x14ac:dyDescent="0.2">
      <c r="B2959" s="4" cm="1">
        <f t="array" ref="B2959">SUM(laptop_prices3[[#This Row],[RAM Comp]:[Weight Comp]]+laptop_prices3[[#This Row],[Storage Comp]])</f>
        <v>23.134142857142859</v>
      </c>
      <c r="C2959">
        <v>2957</v>
      </c>
      <c r="D2959" t="s">
        <v>47</v>
      </c>
      <c r="E2959" t="s">
        <v>12</v>
      </c>
      <c r="F2959">
        <v>64</v>
      </c>
      <c r="G2959" t="s">
        <v>13</v>
      </c>
      <c r="H2959" t="s">
        <v>26</v>
      </c>
      <c r="I2959">
        <v>17.3</v>
      </c>
      <c r="J2959" t="s">
        <v>15</v>
      </c>
      <c r="K2959">
        <v>6.9</v>
      </c>
      <c r="L2959">
        <v>2.77</v>
      </c>
      <c r="M2959" t="s">
        <v>22</v>
      </c>
      <c r="N2959">
        <v>3483.61</v>
      </c>
      <c r="O2959" s="5">
        <f>(ScoreCard!$E$3-laptop_prices3[[#This Row],[Price ($)]])/ScoreCard!$E$3*ScoreCard!$E$5</f>
        <v>3.3883934684693018</v>
      </c>
      <c r="P2959" s="5">
        <f>laptop_prices3[[#This Row],[RAM (GB)]]/ScoreCard!$F$3*ScoreCard!$F$5</f>
        <v>7</v>
      </c>
      <c r="Q2959" s="5">
        <f>laptop_prices3[[#This Row],[Screen Size (inch)]]/ScoreCard!$G$3*ScoreCard!$G$5</f>
        <v>2</v>
      </c>
      <c r="R2959" s="5">
        <f>laptop_prices3[[#This Row],[Battery Life (hours)]]/ScoreCard!$H$3*ScoreCard!$H$5</f>
        <v>4.0250000000000004</v>
      </c>
      <c r="S2959" s="5">
        <f>ScoreCard!$I$3-laptop_prices3[[#This Row],[Weight (kg)]]/ScoreCard!$I$3*ScoreCard!$I$5</f>
        <v>1.917142857142857</v>
      </c>
      <c r="T2959" s="6" cm="1">
        <f t="array" ref="T2959">_xlfn.IFS(laptop_prices3[[#This Row],[Storage]]="512GB SSD", 512, laptop_prices3[[#This Row],[Storage]] = "1TB SSD", 1000, laptop_prices3[[#This Row],[Storage]] = "2TB SSD", 2000, laptop_prices3[[#This Row],[Storage]]= "256GB SSD", 256, laptop_prices3[[#This Row],[Storage]] = "1TB HDD", 1000*0.7)</f>
        <v>512</v>
      </c>
      <c r="U2959" s="5">
        <f>laptop_prices3[[#This Row],[Storage Raw Value]]/ScoreCard!$J$3*ScoreCard!$J$5</f>
        <v>2.048</v>
      </c>
    </row>
    <row r="2960" spans="2:21" x14ac:dyDescent="0.2">
      <c r="B2960" s="4" cm="1">
        <f t="array" ref="B2960">SUM(laptop_prices3[[#This Row],[RAM Comp]:[Weight Comp]]+laptop_prices3[[#This Row],[Storage Comp]])</f>
        <v>44.380191301954312</v>
      </c>
      <c r="C2960">
        <v>2958</v>
      </c>
      <c r="D2960" t="s">
        <v>28</v>
      </c>
      <c r="E2960" t="s">
        <v>12</v>
      </c>
      <c r="F2960">
        <v>32</v>
      </c>
      <c r="G2960" t="s">
        <v>25</v>
      </c>
      <c r="H2960" t="s">
        <v>14</v>
      </c>
      <c r="I2960">
        <v>13.3</v>
      </c>
      <c r="J2960" t="s">
        <v>27</v>
      </c>
      <c r="K2960">
        <v>7.9</v>
      </c>
      <c r="L2960">
        <v>1.34</v>
      </c>
      <c r="M2960" t="s">
        <v>46</v>
      </c>
      <c r="N2960">
        <v>2254.29</v>
      </c>
      <c r="O2960" s="5">
        <f>(ScoreCard!$E$3-laptop_prices3[[#This Row],[Price ($)]])/ScoreCard!$E$3*ScoreCard!$E$5</f>
        <v>3.9571081470186571</v>
      </c>
      <c r="P2960" s="5">
        <f>laptop_prices3[[#This Row],[RAM (GB)]]/ScoreCard!$F$3*ScoreCard!$F$5</f>
        <v>3.5</v>
      </c>
      <c r="Q2960" s="5">
        <f>laptop_prices3[[#This Row],[Screen Size (inch)]]/ScoreCard!$G$3*ScoreCard!$G$5</f>
        <v>1.5375722543352601</v>
      </c>
      <c r="R2960" s="5">
        <f>laptop_prices3[[#This Row],[Battery Life (hours)]]/ScoreCard!$H$3*ScoreCard!$H$5</f>
        <v>4.6083333333333334</v>
      </c>
      <c r="S2960" s="5">
        <f>ScoreCard!$I$3-laptop_prices3[[#This Row],[Weight (kg)]]/ScoreCard!$I$3*ScoreCard!$I$5</f>
        <v>2.734285714285714</v>
      </c>
      <c r="T2960" s="6" cm="1">
        <f t="array" ref="T2960">_xlfn.IFS(laptop_prices3[[#This Row],[Storage]]="512GB SSD", 512, laptop_prices3[[#This Row],[Storage]] = "1TB SSD", 1000, laptop_prices3[[#This Row],[Storage]] = "2TB SSD", 2000, laptop_prices3[[#This Row],[Storage]]= "256GB SSD", 256, laptop_prices3[[#This Row],[Storage]] = "1TB HDD", 1000*0.7)</f>
        <v>2000</v>
      </c>
      <c r="U2960" s="5">
        <f>laptop_prices3[[#This Row],[Storage Raw Value]]/ScoreCard!$J$3*ScoreCard!$J$5</f>
        <v>8</v>
      </c>
    </row>
    <row r="2961" spans="2:21" x14ac:dyDescent="0.2">
      <c r="B2961" s="4" cm="1">
        <f t="array" ref="B2961">SUM(laptop_prices3[[#This Row],[RAM Comp]:[Weight Comp]]+laptop_prices3[[#This Row],[Storage Comp]])</f>
        <v>13.195063446187724</v>
      </c>
      <c r="C2961">
        <v>2959</v>
      </c>
      <c r="D2961" t="s">
        <v>11</v>
      </c>
      <c r="E2961" t="s">
        <v>31</v>
      </c>
      <c r="F2961">
        <v>4</v>
      </c>
      <c r="G2961" t="s">
        <v>29</v>
      </c>
      <c r="H2961" t="s">
        <v>44</v>
      </c>
      <c r="I2961">
        <v>15.6</v>
      </c>
      <c r="J2961" t="s">
        <v>27</v>
      </c>
      <c r="K2961">
        <v>8</v>
      </c>
      <c r="L2961">
        <v>2.29</v>
      </c>
      <c r="M2961" t="s">
        <v>30</v>
      </c>
      <c r="N2961">
        <v>1424.08</v>
      </c>
      <c r="O2961" s="5">
        <f>(ScoreCard!$E$3-laptop_prices3[[#This Row],[Price ($)]])/ScoreCard!$E$3*ScoreCard!$E$5</f>
        <v>4.3411843950895088</v>
      </c>
      <c r="P2961" s="5">
        <f>laptop_prices3[[#This Row],[RAM (GB)]]/ScoreCard!$F$3*ScoreCard!$F$5</f>
        <v>0.4375</v>
      </c>
      <c r="Q2961" s="5">
        <f>laptop_prices3[[#This Row],[Screen Size (inch)]]/ScoreCard!$G$3*ScoreCard!$G$5</f>
        <v>1.8034682080924855</v>
      </c>
      <c r="R2961" s="5">
        <f>laptop_prices3[[#This Row],[Battery Life (hours)]]/ScoreCard!$H$3*ScoreCard!$H$5</f>
        <v>4.6666666666666661</v>
      </c>
      <c r="S2961" s="5">
        <f>ScoreCard!$I$3-laptop_prices3[[#This Row],[Weight (kg)]]/ScoreCard!$I$3*ScoreCard!$I$5</f>
        <v>2.1914285714285713</v>
      </c>
      <c r="T2961" s="6" cm="1">
        <f t="array" ref="T2961">_xlfn.IFS(laptop_prices3[[#This Row],[Storage]]="512GB SSD", 512, laptop_prices3[[#This Row],[Storage]] = "1TB SSD", 1000, laptop_prices3[[#This Row],[Storage]] = "2TB SSD", 2000, laptop_prices3[[#This Row],[Storage]]= "256GB SSD", 256, laptop_prices3[[#This Row],[Storage]] = "1TB HDD", 1000*0.7)</f>
        <v>256</v>
      </c>
      <c r="U2961" s="5">
        <f>laptop_prices3[[#This Row],[Storage Raw Value]]/ScoreCard!$J$3*ScoreCard!$J$5</f>
        <v>1.024</v>
      </c>
    </row>
    <row r="2962" spans="2:21" x14ac:dyDescent="0.2">
      <c r="B2962" s="4" cm="1">
        <f t="array" ref="B2962">SUM(laptop_prices3[[#This Row],[RAM Comp]:[Weight Comp]]+laptop_prices3[[#This Row],[Storage Comp]])</f>
        <v>16.817952380952381</v>
      </c>
      <c r="C2962">
        <v>2960</v>
      </c>
      <c r="D2962" t="s">
        <v>17</v>
      </c>
      <c r="E2962" t="s">
        <v>24</v>
      </c>
      <c r="F2962">
        <v>8</v>
      </c>
      <c r="G2962" t="s">
        <v>13</v>
      </c>
      <c r="H2962" t="s">
        <v>14</v>
      </c>
      <c r="I2962">
        <v>17.3</v>
      </c>
      <c r="J2962" t="s">
        <v>15</v>
      </c>
      <c r="K2962">
        <v>6.2</v>
      </c>
      <c r="L2962">
        <v>2.39</v>
      </c>
      <c r="M2962" t="s">
        <v>30</v>
      </c>
      <c r="N2962">
        <v>1917.83</v>
      </c>
      <c r="O2962" s="5">
        <f>(ScoreCard!$E$3-laptop_prices3[[#This Row],[Price ($)]])/ScoreCard!$E$3*ScoreCard!$E$5</f>
        <v>4.1127630950750751</v>
      </c>
      <c r="P2962" s="5">
        <f>laptop_prices3[[#This Row],[RAM (GB)]]/ScoreCard!$F$3*ScoreCard!$F$5</f>
        <v>0.875</v>
      </c>
      <c r="Q2962" s="5">
        <f>laptop_prices3[[#This Row],[Screen Size (inch)]]/ScoreCard!$G$3*ScoreCard!$G$5</f>
        <v>2</v>
      </c>
      <c r="R2962" s="5">
        <f>laptop_prices3[[#This Row],[Battery Life (hours)]]/ScoreCard!$H$3*ScoreCard!$H$5</f>
        <v>3.6166666666666671</v>
      </c>
      <c r="S2962" s="5">
        <f>ScoreCard!$I$3-laptop_prices3[[#This Row],[Weight (kg)]]/ScoreCard!$I$3*ScoreCard!$I$5</f>
        <v>2.1342857142857143</v>
      </c>
      <c r="T2962" s="6" cm="1">
        <f t="array" ref="T2962">_xlfn.IFS(laptop_prices3[[#This Row],[Storage]]="512GB SSD", 512, laptop_prices3[[#This Row],[Storage]] = "1TB SSD", 1000, laptop_prices3[[#This Row],[Storage]] = "2TB SSD", 2000, laptop_prices3[[#This Row],[Storage]]= "256GB SSD", 256, laptop_prices3[[#This Row],[Storage]] = "1TB HDD", 1000*0.7)</f>
        <v>512</v>
      </c>
      <c r="U2962" s="5">
        <f>laptop_prices3[[#This Row],[Storage Raw Value]]/ScoreCard!$J$3*ScoreCard!$J$5</f>
        <v>2.048</v>
      </c>
    </row>
    <row r="2963" spans="2:21" x14ac:dyDescent="0.2">
      <c r="B2963" s="4" cm="1">
        <f t="array" ref="B2963">SUM(laptop_prices3[[#This Row],[RAM Comp]:[Weight Comp]]+laptop_prices3[[#This Row],[Storage Comp]])</f>
        <v>24.366857968620973</v>
      </c>
      <c r="C2963">
        <v>2961</v>
      </c>
      <c r="D2963" t="s">
        <v>36</v>
      </c>
      <c r="E2963" t="s">
        <v>39</v>
      </c>
      <c r="F2963">
        <v>16</v>
      </c>
      <c r="G2963" t="s">
        <v>19</v>
      </c>
      <c r="H2963" t="s">
        <v>20</v>
      </c>
      <c r="I2963">
        <v>13.3</v>
      </c>
      <c r="J2963" t="s">
        <v>21</v>
      </c>
      <c r="K2963">
        <v>4.5</v>
      </c>
      <c r="L2963">
        <v>1.83</v>
      </c>
      <c r="M2963" t="s">
        <v>16</v>
      </c>
      <c r="N2963">
        <v>1058.82</v>
      </c>
      <c r="O2963" s="5">
        <f>(ScoreCard!$E$3-laptop_prices3[[#This Row],[Price ($)]])/ScoreCard!$E$3*ScoreCard!$E$5</f>
        <v>4.5101629551771492</v>
      </c>
      <c r="P2963" s="5">
        <f>laptop_prices3[[#This Row],[RAM (GB)]]/ScoreCard!$F$3*ScoreCard!$F$5</f>
        <v>1.75</v>
      </c>
      <c r="Q2963" s="5">
        <f>laptop_prices3[[#This Row],[Screen Size (inch)]]/ScoreCard!$G$3*ScoreCard!$G$5</f>
        <v>1.5375722543352601</v>
      </c>
      <c r="R2963" s="5">
        <f>laptop_prices3[[#This Row],[Battery Life (hours)]]/ScoreCard!$H$3*ScoreCard!$H$5</f>
        <v>2.625</v>
      </c>
      <c r="S2963" s="5">
        <f>ScoreCard!$I$3-laptop_prices3[[#This Row],[Weight (kg)]]/ScoreCard!$I$3*ScoreCard!$I$5</f>
        <v>2.4542857142857142</v>
      </c>
      <c r="T2963" s="6" cm="1">
        <f t="array" ref="T2963">_xlfn.IFS(laptop_prices3[[#This Row],[Storage]]="512GB SSD", 512, laptop_prices3[[#This Row],[Storage]] = "1TB SSD", 1000, laptop_prices3[[#This Row],[Storage]] = "2TB SSD", 2000, laptop_prices3[[#This Row],[Storage]]= "256GB SSD", 256, laptop_prices3[[#This Row],[Storage]] = "1TB HDD", 1000*0.7)</f>
        <v>1000</v>
      </c>
      <c r="U2963" s="5">
        <f>laptop_prices3[[#This Row],[Storage Raw Value]]/ScoreCard!$J$3*ScoreCard!$J$5</f>
        <v>4</v>
      </c>
    </row>
    <row r="2964" spans="2:21" x14ac:dyDescent="0.2">
      <c r="B2964" s="4" cm="1">
        <f t="array" ref="B2964">SUM(laptop_prices3[[#This Row],[RAM Comp]:[Weight Comp]]+laptop_prices3[[#This Row],[Storage Comp]])</f>
        <v>21.857753922378198</v>
      </c>
      <c r="C2964">
        <v>2962</v>
      </c>
      <c r="D2964" t="s">
        <v>11</v>
      </c>
      <c r="E2964" t="s">
        <v>18</v>
      </c>
      <c r="F2964">
        <v>16</v>
      </c>
      <c r="G2964" t="s">
        <v>42</v>
      </c>
      <c r="H2964" t="s">
        <v>32</v>
      </c>
      <c r="I2964">
        <v>15.6</v>
      </c>
      <c r="J2964" t="s">
        <v>43</v>
      </c>
      <c r="K2964">
        <v>9</v>
      </c>
      <c r="L2964">
        <v>2.88</v>
      </c>
      <c r="M2964" t="s">
        <v>22</v>
      </c>
      <c r="N2964">
        <v>2124.13</v>
      </c>
      <c r="O2964" s="5">
        <f>(ScoreCard!$E$3-laptop_prices3[[#This Row],[Price ($)]])/ScoreCard!$E$3*ScoreCard!$E$5</f>
        <v>4.0173234713930945</v>
      </c>
      <c r="P2964" s="5">
        <f>laptop_prices3[[#This Row],[RAM (GB)]]/ScoreCard!$F$3*ScoreCard!$F$5</f>
        <v>1.75</v>
      </c>
      <c r="Q2964" s="5">
        <f>laptop_prices3[[#This Row],[Screen Size (inch)]]/ScoreCard!$G$3*ScoreCard!$G$5</f>
        <v>1.8034682080924855</v>
      </c>
      <c r="R2964" s="5">
        <f>laptop_prices3[[#This Row],[Battery Life (hours)]]/ScoreCard!$H$3*ScoreCard!$H$5</f>
        <v>5.25</v>
      </c>
      <c r="S2964" s="5">
        <f>ScoreCard!$I$3-laptop_prices3[[#This Row],[Weight (kg)]]/ScoreCard!$I$3*ScoreCard!$I$5</f>
        <v>1.8542857142857143</v>
      </c>
      <c r="T2964" s="6" cm="1">
        <f t="array" ref="T2964">_xlfn.IFS(laptop_prices3[[#This Row],[Storage]]="512GB SSD", 512, laptop_prices3[[#This Row],[Storage]] = "1TB SSD", 1000, laptop_prices3[[#This Row],[Storage]] = "2TB SSD", 2000, laptop_prices3[[#This Row],[Storage]]= "256GB SSD", 256, laptop_prices3[[#This Row],[Storage]] = "1TB HDD", 1000*0.7)</f>
        <v>700</v>
      </c>
      <c r="U2964" s="5">
        <f>laptop_prices3[[#This Row],[Storage Raw Value]]/ScoreCard!$J$3*ScoreCard!$J$5</f>
        <v>2.8</v>
      </c>
    </row>
    <row r="2965" spans="2:21" x14ac:dyDescent="0.2">
      <c r="B2965" s="4" cm="1">
        <f t="array" ref="B2965">SUM(laptop_prices3[[#This Row],[RAM Comp]:[Weight Comp]]+laptop_prices3[[#This Row],[Storage Comp]])</f>
        <v>14.205211395540875</v>
      </c>
      <c r="C2965">
        <v>2963</v>
      </c>
      <c r="D2965" t="s">
        <v>17</v>
      </c>
      <c r="E2965" t="s">
        <v>39</v>
      </c>
      <c r="F2965">
        <v>32</v>
      </c>
      <c r="G2965" t="s">
        <v>29</v>
      </c>
      <c r="H2965" t="s">
        <v>26</v>
      </c>
      <c r="I2965">
        <v>14</v>
      </c>
      <c r="J2965" t="s">
        <v>43</v>
      </c>
      <c r="K2965">
        <v>5.7</v>
      </c>
      <c r="L2965">
        <v>3.21</v>
      </c>
      <c r="M2965" t="s">
        <v>22</v>
      </c>
      <c r="N2965">
        <v>2111.75</v>
      </c>
      <c r="O2965" s="5">
        <f>(ScoreCard!$E$3-laptop_prices3[[#This Row],[Price ($)]])/ScoreCard!$E$3*ScoreCard!$E$5</f>
        <v>4.0230507740648491</v>
      </c>
      <c r="P2965" s="5">
        <f>laptop_prices3[[#This Row],[RAM (GB)]]/ScoreCard!$F$3*ScoreCard!$F$5</f>
        <v>3.5</v>
      </c>
      <c r="Q2965" s="5">
        <f>laptop_prices3[[#This Row],[Screen Size (inch)]]/ScoreCard!$G$3*ScoreCard!$G$5</f>
        <v>1.6184971098265895</v>
      </c>
      <c r="R2965" s="5">
        <f>laptop_prices3[[#This Row],[Battery Life (hours)]]/ScoreCard!$H$3*ScoreCard!$H$5</f>
        <v>3.3250000000000002</v>
      </c>
      <c r="S2965" s="5">
        <f>ScoreCard!$I$3-laptop_prices3[[#This Row],[Weight (kg)]]/ScoreCard!$I$3*ScoreCard!$I$5</f>
        <v>1.6657142857142857</v>
      </c>
      <c r="T2965" s="6" cm="1">
        <f t="array" ref="T2965">_xlfn.IFS(laptop_prices3[[#This Row],[Storage]]="512GB SSD", 512, laptop_prices3[[#This Row],[Storage]] = "1TB SSD", 1000, laptop_prices3[[#This Row],[Storage]] = "2TB SSD", 2000, laptop_prices3[[#This Row],[Storage]]= "256GB SSD", 256, laptop_prices3[[#This Row],[Storage]] = "1TB HDD", 1000*0.7)</f>
        <v>256</v>
      </c>
      <c r="U2965" s="5">
        <f>laptop_prices3[[#This Row],[Storage Raw Value]]/ScoreCard!$J$3*ScoreCard!$J$5</f>
        <v>1.024</v>
      </c>
    </row>
    <row r="2966" spans="2:21" x14ac:dyDescent="0.2">
      <c r="B2966" s="4" cm="1">
        <f t="array" ref="B2966">SUM(laptop_prices3[[#This Row],[RAM Comp]:[Weight Comp]]+laptop_prices3[[#This Row],[Storage Comp]])</f>
        <v>17.61207225433526</v>
      </c>
      <c r="C2966">
        <v>2964</v>
      </c>
      <c r="D2966" t="s">
        <v>11</v>
      </c>
      <c r="E2966" t="s">
        <v>31</v>
      </c>
      <c r="F2966">
        <v>4</v>
      </c>
      <c r="G2966" t="s">
        <v>13</v>
      </c>
      <c r="H2966" t="s">
        <v>26</v>
      </c>
      <c r="I2966">
        <v>13.3</v>
      </c>
      <c r="J2966" t="s">
        <v>15</v>
      </c>
      <c r="K2966">
        <v>9.3000000000000007</v>
      </c>
      <c r="L2966">
        <v>2.59</v>
      </c>
      <c r="M2966" t="s">
        <v>46</v>
      </c>
      <c r="N2966">
        <v>1316.75</v>
      </c>
      <c r="O2966" s="5">
        <f>(ScoreCard!$E$3-laptop_prices3[[#This Row],[Price ($)]])/ScoreCard!$E$3*ScoreCard!$E$5</f>
        <v>4.3908379811766967</v>
      </c>
      <c r="P2966" s="5">
        <f>laptop_prices3[[#This Row],[RAM (GB)]]/ScoreCard!$F$3*ScoreCard!$F$5</f>
        <v>0.4375</v>
      </c>
      <c r="Q2966" s="5">
        <f>laptop_prices3[[#This Row],[Screen Size (inch)]]/ScoreCard!$G$3*ScoreCard!$G$5</f>
        <v>1.5375722543352601</v>
      </c>
      <c r="R2966" s="5">
        <f>laptop_prices3[[#This Row],[Battery Life (hours)]]/ScoreCard!$H$3*ScoreCard!$H$5</f>
        <v>5.4249999999999998</v>
      </c>
      <c r="S2966" s="5">
        <f>ScoreCard!$I$3-laptop_prices3[[#This Row],[Weight (kg)]]/ScoreCard!$I$3*ScoreCard!$I$5</f>
        <v>2.02</v>
      </c>
      <c r="T2966" s="6" cm="1">
        <f t="array" ref="T2966">_xlfn.IFS(laptop_prices3[[#This Row],[Storage]]="512GB SSD", 512, laptop_prices3[[#This Row],[Storage]] = "1TB SSD", 1000, laptop_prices3[[#This Row],[Storage]] = "2TB SSD", 2000, laptop_prices3[[#This Row],[Storage]]= "256GB SSD", 256, laptop_prices3[[#This Row],[Storage]] = "1TB HDD", 1000*0.7)</f>
        <v>512</v>
      </c>
      <c r="U2966" s="5">
        <f>laptop_prices3[[#This Row],[Storage Raw Value]]/ScoreCard!$J$3*ScoreCard!$J$5</f>
        <v>2.048</v>
      </c>
    </row>
    <row r="2967" spans="2:21" x14ac:dyDescent="0.2">
      <c r="B2967" s="4" cm="1">
        <f t="array" ref="B2967">SUM(laptop_prices3[[#This Row],[RAM Comp]:[Weight Comp]]+laptop_prices3[[#This Row],[Storage Comp]])</f>
        <v>18.666761904761906</v>
      </c>
      <c r="C2967">
        <v>2965</v>
      </c>
      <c r="D2967" t="s">
        <v>36</v>
      </c>
      <c r="E2967" t="s">
        <v>39</v>
      </c>
      <c r="F2967">
        <v>8</v>
      </c>
      <c r="G2967" t="s">
        <v>13</v>
      </c>
      <c r="H2967" t="s">
        <v>44</v>
      </c>
      <c r="I2967">
        <v>17.3</v>
      </c>
      <c r="J2967" t="s">
        <v>21</v>
      </c>
      <c r="K2967">
        <v>10.3</v>
      </c>
      <c r="L2967">
        <v>3.34</v>
      </c>
      <c r="M2967" t="s">
        <v>16</v>
      </c>
      <c r="N2967">
        <v>542.71</v>
      </c>
      <c r="O2967" s="5">
        <f>(ScoreCard!$E$3-laptop_prices3[[#This Row],[Price ($)]])/ScoreCard!$E$3*ScoreCard!$E$5</f>
        <v>4.748928559532489</v>
      </c>
      <c r="P2967" s="5">
        <f>laptop_prices3[[#This Row],[RAM (GB)]]/ScoreCard!$F$3*ScoreCard!$F$5</f>
        <v>0.875</v>
      </c>
      <c r="Q2967" s="5">
        <f>laptop_prices3[[#This Row],[Screen Size (inch)]]/ScoreCard!$G$3*ScoreCard!$G$5</f>
        <v>2</v>
      </c>
      <c r="R2967" s="5">
        <f>laptop_prices3[[#This Row],[Battery Life (hours)]]/ScoreCard!$H$3*ScoreCard!$H$5</f>
        <v>6.0083333333333337</v>
      </c>
      <c r="S2967" s="5">
        <f>ScoreCard!$I$3-laptop_prices3[[#This Row],[Weight (kg)]]/ScoreCard!$I$3*ScoreCard!$I$5</f>
        <v>1.5914285714285714</v>
      </c>
      <c r="T2967" s="6" cm="1">
        <f t="array" ref="T2967">_xlfn.IFS(laptop_prices3[[#This Row],[Storage]]="512GB SSD", 512, laptop_prices3[[#This Row],[Storage]] = "1TB SSD", 1000, laptop_prices3[[#This Row],[Storage]] = "2TB SSD", 2000, laptop_prices3[[#This Row],[Storage]]= "256GB SSD", 256, laptop_prices3[[#This Row],[Storage]] = "1TB HDD", 1000*0.7)</f>
        <v>512</v>
      </c>
      <c r="U2967" s="5">
        <f>laptop_prices3[[#This Row],[Storage Raw Value]]/ScoreCard!$J$3*ScoreCard!$J$5</f>
        <v>2.048</v>
      </c>
    </row>
    <row r="2968" spans="2:21" x14ac:dyDescent="0.2">
      <c r="B2968" s="4" cm="1">
        <f t="array" ref="B2968">SUM(laptop_prices3[[#This Row],[RAM Comp]:[Weight Comp]]+laptop_prices3[[#This Row],[Storage Comp]])</f>
        <v>23.151904761904763</v>
      </c>
      <c r="C2968">
        <v>2966</v>
      </c>
      <c r="D2968" t="s">
        <v>38</v>
      </c>
      <c r="E2968" t="s">
        <v>48</v>
      </c>
      <c r="F2968">
        <v>16</v>
      </c>
      <c r="G2968" t="s">
        <v>42</v>
      </c>
      <c r="H2968" t="s">
        <v>44</v>
      </c>
      <c r="I2968">
        <v>17.3</v>
      </c>
      <c r="J2968" t="s">
        <v>15</v>
      </c>
      <c r="K2968">
        <v>10</v>
      </c>
      <c r="L2968">
        <v>1.98</v>
      </c>
      <c r="M2968" t="s">
        <v>22</v>
      </c>
      <c r="N2968">
        <v>1114.94</v>
      </c>
      <c r="O2968" s="5">
        <f>(ScoreCard!$E$3-laptop_prices3[[#This Row],[Price ($)]])/ScoreCard!$E$3*ScoreCard!$E$5</f>
        <v>4.4842004167329765</v>
      </c>
      <c r="P2968" s="5">
        <f>laptop_prices3[[#This Row],[RAM (GB)]]/ScoreCard!$F$3*ScoreCard!$F$5</f>
        <v>1.75</v>
      </c>
      <c r="Q2968" s="5">
        <f>laptop_prices3[[#This Row],[Screen Size (inch)]]/ScoreCard!$G$3*ScoreCard!$G$5</f>
        <v>2</v>
      </c>
      <c r="R2968" s="5">
        <f>laptop_prices3[[#This Row],[Battery Life (hours)]]/ScoreCard!$H$3*ScoreCard!$H$5</f>
        <v>5.8333333333333339</v>
      </c>
      <c r="S2968" s="5">
        <f>ScoreCard!$I$3-laptop_prices3[[#This Row],[Weight (kg)]]/ScoreCard!$I$3*ScoreCard!$I$5</f>
        <v>2.3685714285714283</v>
      </c>
      <c r="T2968" s="6" cm="1">
        <f t="array" ref="T2968">_xlfn.IFS(laptop_prices3[[#This Row],[Storage]]="512GB SSD", 512, laptop_prices3[[#This Row],[Storage]] = "1TB SSD", 1000, laptop_prices3[[#This Row],[Storage]] = "2TB SSD", 2000, laptop_prices3[[#This Row],[Storage]]= "256GB SSD", 256, laptop_prices3[[#This Row],[Storage]] = "1TB HDD", 1000*0.7)</f>
        <v>700</v>
      </c>
      <c r="U2968" s="5">
        <f>laptop_prices3[[#This Row],[Storage Raw Value]]/ScoreCard!$J$3*ScoreCard!$J$5</f>
        <v>2.8</v>
      </c>
    </row>
    <row r="2969" spans="2:21" x14ac:dyDescent="0.2">
      <c r="B2969" s="4" cm="1">
        <f t="array" ref="B2969">SUM(laptop_prices3[[#This Row],[RAM Comp]:[Weight Comp]]+laptop_prices3[[#This Row],[Storage Comp]])</f>
        <v>18.607238095238095</v>
      </c>
      <c r="C2969">
        <v>2967</v>
      </c>
      <c r="D2969" t="s">
        <v>47</v>
      </c>
      <c r="E2969" t="s">
        <v>48</v>
      </c>
      <c r="F2969">
        <v>8</v>
      </c>
      <c r="G2969" t="s">
        <v>13</v>
      </c>
      <c r="H2969" t="s">
        <v>20</v>
      </c>
      <c r="I2969">
        <v>17.3</v>
      </c>
      <c r="J2969" t="s">
        <v>27</v>
      </c>
      <c r="K2969">
        <v>10.1</v>
      </c>
      <c r="L2969">
        <v>3.24</v>
      </c>
      <c r="M2969" t="s">
        <v>22</v>
      </c>
      <c r="N2969">
        <v>3029.85</v>
      </c>
      <c r="O2969" s="5">
        <f>(ScoreCard!$E$3-laptop_prices3[[#This Row],[Price ($)]])/ScoreCard!$E$3*ScoreCard!$E$5</f>
        <v>3.598314378027883</v>
      </c>
      <c r="P2969" s="5">
        <f>laptop_prices3[[#This Row],[RAM (GB)]]/ScoreCard!$F$3*ScoreCard!$F$5</f>
        <v>0.875</v>
      </c>
      <c r="Q2969" s="5">
        <f>laptop_prices3[[#This Row],[Screen Size (inch)]]/ScoreCard!$G$3*ScoreCard!$G$5</f>
        <v>2</v>
      </c>
      <c r="R2969" s="5">
        <f>laptop_prices3[[#This Row],[Battery Life (hours)]]/ScoreCard!$H$3*ScoreCard!$H$5</f>
        <v>5.8916666666666666</v>
      </c>
      <c r="S2969" s="5">
        <f>ScoreCard!$I$3-laptop_prices3[[#This Row],[Weight (kg)]]/ScoreCard!$I$3*ScoreCard!$I$5</f>
        <v>1.6485714285714284</v>
      </c>
      <c r="T2969" s="6" cm="1">
        <f t="array" ref="T2969">_xlfn.IFS(laptop_prices3[[#This Row],[Storage]]="512GB SSD", 512, laptop_prices3[[#This Row],[Storage]] = "1TB SSD", 1000, laptop_prices3[[#This Row],[Storage]] = "2TB SSD", 2000, laptop_prices3[[#This Row],[Storage]]= "256GB SSD", 256, laptop_prices3[[#This Row],[Storage]] = "1TB HDD", 1000*0.7)</f>
        <v>512</v>
      </c>
      <c r="U2969" s="5">
        <f>laptop_prices3[[#This Row],[Storage Raw Value]]/ScoreCard!$J$3*ScoreCard!$J$5</f>
        <v>2.048</v>
      </c>
    </row>
    <row r="2970" spans="2:21" x14ac:dyDescent="0.2">
      <c r="B2970" s="4" cm="1">
        <f t="array" ref="B2970">SUM(laptop_prices3[[#This Row],[RAM Comp]:[Weight Comp]]+laptop_prices3[[#This Row],[Storage Comp]])</f>
        <v>23.166761904761902</v>
      </c>
      <c r="C2970">
        <v>2968</v>
      </c>
      <c r="D2970" t="s">
        <v>47</v>
      </c>
      <c r="E2970" t="s">
        <v>48</v>
      </c>
      <c r="F2970">
        <v>64</v>
      </c>
      <c r="G2970" t="s">
        <v>13</v>
      </c>
      <c r="H2970" t="s">
        <v>32</v>
      </c>
      <c r="I2970">
        <v>17.3</v>
      </c>
      <c r="J2970" t="s">
        <v>21</v>
      </c>
      <c r="K2970">
        <v>5.8</v>
      </c>
      <c r="L2970">
        <v>1.59</v>
      </c>
      <c r="M2970" t="s">
        <v>22</v>
      </c>
      <c r="N2970">
        <v>3436.6</v>
      </c>
      <c r="O2970" s="5">
        <f>(ScoreCard!$E$3-laptop_prices3[[#This Row],[Price ($)]])/ScoreCard!$E$3*ScoreCard!$E$5</f>
        <v>3.4101414893577648</v>
      </c>
      <c r="P2970" s="5">
        <f>laptop_prices3[[#This Row],[RAM (GB)]]/ScoreCard!$F$3*ScoreCard!$F$5</f>
        <v>7</v>
      </c>
      <c r="Q2970" s="5">
        <f>laptop_prices3[[#This Row],[Screen Size (inch)]]/ScoreCard!$G$3*ScoreCard!$G$5</f>
        <v>2</v>
      </c>
      <c r="R2970" s="5">
        <f>laptop_prices3[[#This Row],[Battery Life (hours)]]/ScoreCard!$H$3*ScoreCard!$H$5</f>
        <v>3.3833333333333333</v>
      </c>
      <c r="S2970" s="5">
        <f>ScoreCard!$I$3-laptop_prices3[[#This Row],[Weight (kg)]]/ScoreCard!$I$3*ScoreCard!$I$5</f>
        <v>2.5914285714285716</v>
      </c>
      <c r="T2970" s="6" cm="1">
        <f t="array" ref="T2970">_xlfn.IFS(laptop_prices3[[#This Row],[Storage]]="512GB SSD", 512, laptop_prices3[[#This Row],[Storage]] = "1TB SSD", 1000, laptop_prices3[[#This Row],[Storage]] = "2TB SSD", 2000, laptop_prices3[[#This Row],[Storage]]= "256GB SSD", 256, laptop_prices3[[#This Row],[Storage]] = "1TB HDD", 1000*0.7)</f>
        <v>512</v>
      </c>
      <c r="U2970" s="5">
        <f>laptop_prices3[[#This Row],[Storage Raw Value]]/ScoreCard!$J$3*ScoreCard!$J$5</f>
        <v>2.048</v>
      </c>
    </row>
    <row r="2971" spans="2:21" x14ac:dyDescent="0.2">
      <c r="B2971" s="4" cm="1">
        <f t="array" ref="B2971">SUM(laptop_prices3[[#This Row],[RAM Comp]:[Weight Comp]]+laptop_prices3[[#This Row],[Storage Comp]])</f>
        <v>21.161615744563722</v>
      </c>
      <c r="C2971">
        <v>2969</v>
      </c>
      <c r="D2971" t="s">
        <v>34</v>
      </c>
      <c r="E2971" t="s">
        <v>12</v>
      </c>
      <c r="F2971">
        <v>8</v>
      </c>
      <c r="G2971" t="s">
        <v>42</v>
      </c>
      <c r="H2971" t="s">
        <v>32</v>
      </c>
      <c r="I2971">
        <v>16</v>
      </c>
      <c r="J2971" t="s">
        <v>43</v>
      </c>
      <c r="K2971">
        <v>9.1</v>
      </c>
      <c r="L2971">
        <v>2.75</v>
      </c>
      <c r="M2971" t="s">
        <v>22</v>
      </c>
      <c r="N2971">
        <v>827.27</v>
      </c>
      <c r="O2971" s="5">
        <f>(ScoreCard!$E$3-laptop_prices3[[#This Row],[Price ($)]])/ScoreCard!$E$3*ScoreCard!$E$5</f>
        <v>4.6172838706573351</v>
      </c>
      <c r="P2971" s="5">
        <f>laptop_prices3[[#This Row],[RAM (GB)]]/ScoreCard!$F$3*ScoreCard!$F$5</f>
        <v>0.875</v>
      </c>
      <c r="Q2971" s="5">
        <f>laptop_prices3[[#This Row],[Screen Size (inch)]]/ScoreCard!$G$3*ScoreCard!$G$5</f>
        <v>1.8497109826589595</v>
      </c>
      <c r="R2971" s="5">
        <f>laptop_prices3[[#This Row],[Battery Life (hours)]]/ScoreCard!$H$3*ScoreCard!$H$5</f>
        <v>5.3083333333333336</v>
      </c>
      <c r="S2971" s="5">
        <f>ScoreCard!$I$3-laptop_prices3[[#This Row],[Weight (kg)]]/ScoreCard!$I$3*ScoreCard!$I$5</f>
        <v>1.9285714285714286</v>
      </c>
      <c r="T2971" s="6" cm="1">
        <f t="array" ref="T2971">_xlfn.IFS(laptop_prices3[[#This Row],[Storage]]="512GB SSD", 512, laptop_prices3[[#This Row],[Storage]] = "1TB SSD", 1000, laptop_prices3[[#This Row],[Storage]] = "2TB SSD", 2000, laptop_prices3[[#This Row],[Storage]]= "256GB SSD", 256, laptop_prices3[[#This Row],[Storage]] = "1TB HDD", 1000*0.7)</f>
        <v>700</v>
      </c>
      <c r="U2971" s="5">
        <f>laptop_prices3[[#This Row],[Storage Raw Value]]/ScoreCard!$J$3*ScoreCard!$J$5</f>
        <v>2.8</v>
      </c>
    </row>
    <row r="2972" spans="2:21" x14ac:dyDescent="0.2">
      <c r="B2972" s="4" cm="1">
        <f t="array" ref="B2972">SUM(laptop_prices3[[#This Row],[RAM Comp]:[Weight Comp]]+laptop_prices3[[#This Row],[Storage Comp]])</f>
        <v>16.988711395540875</v>
      </c>
      <c r="C2972">
        <v>2970</v>
      </c>
      <c r="D2972" t="s">
        <v>36</v>
      </c>
      <c r="E2972" t="s">
        <v>24</v>
      </c>
      <c r="F2972">
        <v>4</v>
      </c>
      <c r="G2972" t="s">
        <v>13</v>
      </c>
      <c r="H2972" t="s">
        <v>32</v>
      </c>
      <c r="I2972">
        <v>14</v>
      </c>
      <c r="J2972" t="s">
        <v>43</v>
      </c>
      <c r="K2972">
        <v>8.6999999999999993</v>
      </c>
      <c r="L2972">
        <v>3.21</v>
      </c>
      <c r="M2972" t="s">
        <v>46</v>
      </c>
      <c r="N2972">
        <v>796.15</v>
      </c>
      <c r="O2972" s="5">
        <f>(ScoreCard!$E$3-laptop_prices3[[#This Row],[Price ($)]])/ScoreCard!$E$3*ScoreCard!$E$5</f>
        <v>4.631680773657739</v>
      </c>
      <c r="P2972" s="5">
        <f>laptop_prices3[[#This Row],[RAM (GB)]]/ScoreCard!$F$3*ScoreCard!$F$5</f>
        <v>0.4375</v>
      </c>
      <c r="Q2972" s="5">
        <f>laptop_prices3[[#This Row],[Screen Size (inch)]]/ScoreCard!$G$3*ScoreCard!$G$5</f>
        <v>1.6184971098265895</v>
      </c>
      <c r="R2972" s="5">
        <f>laptop_prices3[[#This Row],[Battery Life (hours)]]/ScoreCard!$H$3*ScoreCard!$H$5</f>
        <v>5.0750000000000002</v>
      </c>
      <c r="S2972" s="5">
        <f>ScoreCard!$I$3-laptop_prices3[[#This Row],[Weight (kg)]]/ScoreCard!$I$3*ScoreCard!$I$5</f>
        <v>1.6657142857142857</v>
      </c>
      <c r="T2972" s="6" cm="1">
        <f t="array" ref="T2972">_xlfn.IFS(laptop_prices3[[#This Row],[Storage]]="512GB SSD", 512, laptop_prices3[[#This Row],[Storage]] = "1TB SSD", 1000, laptop_prices3[[#This Row],[Storage]] = "2TB SSD", 2000, laptop_prices3[[#This Row],[Storage]]= "256GB SSD", 256, laptop_prices3[[#This Row],[Storage]] = "1TB HDD", 1000*0.7)</f>
        <v>512</v>
      </c>
      <c r="U2972" s="5">
        <f>laptop_prices3[[#This Row],[Storage Raw Value]]/ScoreCard!$J$3*ScoreCard!$J$5</f>
        <v>2.048</v>
      </c>
    </row>
    <row r="2973" spans="2:21" x14ac:dyDescent="0.2">
      <c r="B2973" s="4" cm="1">
        <f t="array" ref="B2973">SUM(laptop_prices3[[#This Row],[RAM Comp]:[Weight Comp]]+laptop_prices3[[#This Row],[Storage Comp]])</f>
        <v>23.559896779521058</v>
      </c>
      <c r="C2973">
        <v>2971</v>
      </c>
      <c r="D2973" t="s">
        <v>36</v>
      </c>
      <c r="E2973" t="s">
        <v>31</v>
      </c>
      <c r="F2973">
        <v>32</v>
      </c>
      <c r="G2973" t="s">
        <v>42</v>
      </c>
      <c r="H2973" t="s">
        <v>14</v>
      </c>
      <c r="I2973">
        <v>15.6</v>
      </c>
      <c r="J2973" t="s">
        <v>43</v>
      </c>
      <c r="K2973">
        <v>9.3000000000000007</v>
      </c>
      <c r="L2973">
        <v>3.27</v>
      </c>
      <c r="M2973" t="s">
        <v>46</v>
      </c>
      <c r="N2973">
        <v>1273.6099999999999</v>
      </c>
      <c r="O2973" s="5">
        <f>(ScoreCard!$E$3-laptop_prices3[[#This Row],[Price ($)]])/ScoreCard!$E$3*ScoreCard!$E$5</f>
        <v>4.4107956416984635</v>
      </c>
      <c r="P2973" s="5">
        <f>laptop_prices3[[#This Row],[RAM (GB)]]/ScoreCard!$F$3*ScoreCard!$F$5</f>
        <v>3.5</v>
      </c>
      <c r="Q2973" s="5">
        <f>laptop_prices3[[#This Row],[Screen Size (inch)]]/ScoreCard!$G$3*ScoreCard!$G$5</f>
        <v>1.8034682080924855</v>
      </c>
      <c r="R2973" s="5">
        <f>laptop_prices3[[#This Row],[Battery Life (hours)]]/ScoreCard!$H$3*ScoreCard!$H$5</f>
        <v>5.4249999999999998</v>
      </c>
      <c r="S2973" s="5">
        <f>ScoreCard!$I$3-laptop_prices3[[#This Row],[Weight (kg)]]/ScoreCard!$I$3*ScoreCard!$I$5</f>
        <v>1.6314285714285715</v>
      </c>
      <c r="T2973" s="6" cm="1">
        <f t="array" ref="T2973">_xlfn.IFS(laptop_prices3[[#This Row],[Storage]]="512GB SSD", 512, laptop_prices3[[#This Row],[Storage]] = "1TB SSD", 1000, laptop_prices3[[#This Row],[Storage]] = "2TB SSD", 2000, laptop_prices3[[#This Row],[Storage]]= "256GB SSD", 256, laptop_prices3[[#This Row],[Storage]] = "1TB HDD", 1000*0.7)</f>
        <v>700</v>
      </c>
      <c r="U2973" s="5">
        <f>laptop_prices3[[#This Row],[Storage Raw Value]]/ScoreCard!$J$3*ScoreCard!$J$5</f>
        <v>2.8</v>
      </c>
    </row>
    <row r="2974" spans="2:21" x14ac:dyDescent="0.2">
      <c r="B2974" s="4" cm="1">
        <f t="array" ref="B2974">SUM(laptop_prices3[[#This Row],[RAM Comp]:[Weight Comp]]+laptop_prices3[[#This Row],[Storage Comp]])</f>
        <v>40.226325350949629</v>
      </c>
      <c r="C2974">
        <v>2972</v>
      </c>
      <c r="D2974" t="s">
        <v>36</v>
      </c>
      <c r="E2974" t="s">
        <v>12</v>
      </c>
      <c r="F2974">
        <v>8</v>
      </c>
      <c r="G2974" t="s">
        <v>25</v>
      </c>
      <c r="H2974" t="s">
        <v>40</v>
      </c>
      <c r="I2974">
        <v>15.6</v>
      </c>
      <c r="J2974" t="s">
        <v>21</v>
      </c>
      <c r="K2974">
        <v>6.9</v>
      </c>
      <c r="L2974">
        <v>3.46</v>
      </c>
      <c r="M2974" t="s">
        <v>30</v>
      </c>
      <c r="N2974">
        <v>687.18</v>
      </c>
      <c r="O2974" s="5">
        <f>(ScoreCard!$E$3-laptop_prices3[[#This Row],[Price ($)]])/ScoreCard!$E$3*ScoreCard!$E$5</f>
        <v>4.6820930654300383</v>
      </c>
      <c r="P2974" s="5">
        <f>laptop_prices3[[#This Row],[RAM (GB)]]/ScoreCard!$F$3*ScoreCard!$F$5</f>
        <v>0.875</v>
      </c>
      <c r="Q2974" s="5">
        <f>laptop_prices3[[#This Row],[Screen Size (inch)]]/ScoreCard!$G$3*ScoreCard!$G$5</f>
        <v>1.8034682080924855</v>
      </c>
      <c r="R2974" s="5">
        <f>laptop_prices3[[#This Row],[Battery Life (hours)]]/ScoreCard!$H$3*ScoreCard!$H$5</f>
        <v>4.0250000000000004</v>
      </c>
      <c r="S2974" s="5">
        <f>ScoreCard!$I$3-laptop_prices3[[#This Row],[Weight (kg)]]/ScoreCard!$I$3*ScoreCard!$I$5</f>
        <v>1.5228571428571429</v>
      </c>
      <c r="T2974" s="6" cm="1">
        <f t="array" ref="T2974">_xlfn.IFS(laptop_prices3[[#This Row],[Storage]]="512GB SSD", 512, laptop_prices3[[#This Row],[Storage]] = "1TB SSD", 1000, laptop_prices3[[#This Row],[Storage]] = "2TB SSD", 2000, laptop_prices3[[#This Row],[Storage]]= "256GB SSD", 256, laptop_prices3[[#This Row],[Storage]] = "1TB HDD", 1000*0.7)</f>
        <v>2000</v>
      </c>
      <c r="U2974" s="5">
        <f>laptop_prices3[[#This Row],[Storage Raw Value]]/ScoreCard!$J$3*ScoreCard!$J$5</f>
        <v>8</v>
      </c>
    </row>
    <row r="2975" spans="2:21" x14ac:dyDescent="0.2">
      <c r="B2975" s="4" cm="1">
        <f t="array" ref="B2975">SUM(laptop_prices3[[#This Row],[RAM Comp]:[Weight Comp]]+laptop_prices3[[#This Row],[Storage Comp]])</f>
        <v>27.12495320671621</v>
      </c>
      <c r="C2975">
        <v>2973</v>
      </c>
      <c r="D2975" t="s">
        <v>28</v>
      </c>
      <c r="E2975" t="s">
        <v>41</v>
      </c>
      <c r="F2975">
        <v>16</v>
      </c>
      <c r="G2975" t="s">
        <v>19</v>
      </c>
      <c r="H2975" t="s">
        <v>14</v>
      </c>
      <c r="I2975">
        <v>13.3</v>
      </c>
      <c r="J2975" t="s">
        <v>15</v>
      </c>
      <c r="K2975">
        <v>10.1</v>
      </c>
      <c r="L2975">
        <v>2.72</v>
      </c>
      <c r="M2975" t="s">
        <v>46</v>
      </c>
      <c r="N2975">
        <v>2410.2800000000002</v>
      </c>
      <c r="O2975" s="5">
        <f>(ScoreCard!$E$3-laptop_prices3[[#This Row],[Price ($)]])/ScoreCard!$E$3*ScoreCard!$E$5</f>
        <v>3.8849432081037167</v>
      </c>
      <c r="P2975" s="5">
        <f>laptop_prices3[[#This Row],[RAM (GB)]]/ScoreCard!$F$3*ScoreCard!$F$5</f>
        <v>1.75</v>
      </c>
      <c r="Q2975" s="5">
        <f>laptop_prices3[[#This Row],[Screen Size (inch)]]/ScoreCard!$G$3*ScoreCard!$G$5</f>
        <v>1.5375722543352601</v>
      </c>
      <c r="R2975" s="5">
        <f>laptop_prices3[[#This Row],[Battery Life (hours)]]/ScoreCard!$H$3*ScoreCard!$H$5</f>
        <v>5.8916666666666666</v>
      </c>
      <c r="S2975" s="5">
        <f>ScoreCard!$I$3-laptop_prices3[[#This Row],[Weight (kg)]]/ScoreCard!$I$3*ScoreCard!$I$5</f>
        <v>1.9457142857142855</v>
      </c>
      <c r="T2975" s="6" cm="1">
        <f t="array" ref="T2975">_xlfn.IFS(laptop_prices3[[#This Row],[Storage]]="512GB SSD", 512, laptop_prices3[[#This Row],[Storage]] = "1TB SSD", 1000, laptop_prices3[[#This Row],[Storage]] = "2TB SSD", 2000, laptop_prices3[[#This Row],[Storage]]= "256GB SSD", 256, laptop_prices3[[#This Row],[Storage]] = "1TB HDD", 1000*0.7)</f>
        <v>1000</v>
      </c>
      <c r="U2975" s="5">
        <f>laptop_prices3[[#This Row],[Storage Raw Value]]/ScoreCard!$J$3*ScoreCard!$J$5</f>
        <v>4</v>
      </c>
    </row>
    <row r="2976" spans="2:21" x14ac:dyDescent="0.2">
      <c r="B2976" s="4" cm="1">
        <f t="array" ref="B2976">SUM(laptop_prices3[[#This Row],[RAM Comp]:[Weight Comp]]+laptop_prices3[[#This Row],[Storage Comp]])</f>
        <v>25.584658684282964</v>
      </c>
      <c r="C2976">
        <v>2974</v>
      </c>
      <c r="D2976" t="s">
        <v>47</v>
      </c>
      <c r="E2976" t="s">
        <v>18</v>
      </c>
      <c r="F2976">
        <v>64</v>
      </c>
      <c r="G2976" t="s">
        <v>42</v>
      </c>
      <c r="H2976" t="s">
        <v>20</v>
      </c>
      <c r="I2976">
        <v>15.6</v>
      </c>
      <c r="J2976" t="s">
        <v>43</v>
      </c>
      <c r="K2976">
        <v>4.9000000000000004</v>
      </c>
      <c r="L2976">
        <v>1.36</v>
      </c>
      <c r="M2976" t="s">
        <v>46</v>
      </c>
      <c r="N2976">
        <v>3588.95</v>
      </c>
      <c r="O2976" s="5">
        <f>(ScoreCard!$E$3-laptop_prices3[[#This Row],[Price ($)]])/ScoreCard!$E$3*ScoreCard!$E$5</f>
        <v>3.3396605069634377</v>
      </c>
      <c r="P2976" s="5">
        <f>laptop_prices3[[#This Row],[RAM (GB)]]/ScoreCard!$F$3*ScoreCard!$F$5</f>
        <v>7</v>
      </c>
      <c r="Q2976" s="5">
        <f>laptop_prices3[[#This Row],[Screen Size (inch)]]/ScoreCard!$G$3*ScoreCard!$G$5</f>
        <v>1.8034682080924855</v>
      </c>
      <c r="R2976" s="5">
        <f>laptop_prices3[[#This Row],[Battery Life (hours)]]/ScoreCard!$H$3*ScoreCard!$H$5</f>
        <v>2.8583333333333338</v>
      </c>
      <c r="S2976" s="5">
        <f>ScoreCard!$I$3-laptop_prices3[[#This Row],[Weight (kg)]]/ScoreCard!$I$3*ScoreCard!$I$5</f>
        <v>2.7228571428571429</v>
      </c>
      <c r="T2976" s="6" cm="1">
        <f t="array" ref="T2976">_xlfn.IFS(laptop_prices3[[#This Row],[Storage]]="512GB SSD", 512, laptop_prices3[[#This Row],[Storage]] = "1TB SSD", 1000, laptop_prices3[[#This Row],[Storage]] = "2TB SSD", 2000, laptop_prices3[[#This Row],[Storage]]= "256GB SSD", 256, laptop_prices3[[#This Row],[Storage]] = "1TB HDD", 1000*0.7)</f>
        <v>700</v>
      </c>
      <c r="U2976" s="5">
        <f>laptop_prices3[[#This Row],[Storage Raw Value]]/ScoreCard!$J$3*ScoreCard!$J$5</f>
        <v>2.8</v>
      </c>
    </row>
    <row r="2977" spans="2:21" x14ac:dyDescent="0.2">
      <c r="B2977" s="4" cm="1">
        <f t="array" ref="B2977">SUM(laptop_prices3[[#This Row],[RAM Comp]:[Weight Comp]]+laptop_prices3[[#This Row],[Storage Comp]])</f>
        <v>26.264806220754195</v>
      </c>
      <c r="C2977">
        <v>2975</v>
      </c>
      <c r="D2977" t="s">
        <v>23</v>
      </c>
      <c r="E2977" t="s">
        <v>37</v>
      </c>
      <c r="F2977">
        <v>64</v>
      </c>
      <c r="G2977" t="s">
        <v>13</v>
      </c>
      <c r="H2977" t="s">
        <v>14</v>
      </c>
      <c r="I2977">
        <v>16</v>
      </c>
      <c r="J2977" t="s">
        <v>27</v>
      </c>
      <c r="K2977">
        <v>11.3</v>
      </c>
      <c r="L2977">
        <v>1.52</v>
      </c>
      <c r="M2977" t="s">
        <v>46</v>
      </c>
      <c r="N2977">
        <v>7147.4</v>
      </c>
      <c r="O2977" s="5">
        <f>(ScoreCard!$E$3-laptop_prices3[[#This Row],[Price ($)]])/ScoreCard!$E$3*ScoreCard!$E$5</f>
        <v>1.6934310891682736</v>
      </c>
      <c r="P2977" s="5">
        <f>laptop_prices3[[#This Row],[RAM (GB)]]/ScoreCard!$F$3*ScoreCard!$F$5</f>
        <v>7</v>
      </c>
      <c r="Q2977" s="5">
        <f>laptop_prices3[[#This Row],[Screen Size (inch)]]/ScoreCard!$G$3*ScoreCard!$G$5</f>
        <v>1.8497109826589595</v>
      </c>
      <c r="R2977" s="5">
        <f>laptop_prices3[[#This Row],[Battery Life (hours)]]/ScoreCard!$H$3*ScoreCard!$H$5</f>
        <v>6.5916666666666677</v>
      </c>
      <c r="S2977" s="5">
        <f>ScoreCard!$I$3-laptop_prices3[[#This Row],[Weight (kg)]]/ScoreCard!$I$3*ScoreCard!$I$5</f>
        <v>2.6314285714285717</v>
      </c>
      <c r="T2977" s="6" cm="1">
        <f t="array" ref="T2977">_xlfn.IFS(laptop_prices3[[#This Row],[Storage]]="512GB SSD", 512, laptop_prices3[[#This Row],[Storage]] = "1TB SSD", 1000, laptop_prices3[[#This Row],[Storage]] = "2TB SSD", 2000, laptop_prices3[[#This Row],[Storage]]= "256GB SSD", 256, laptop_prices3[[#This Row],[Storage]] = "1TB HDD", 1000*0.7)</f>
        <v>512</v>
      </c>
      <c r="U2977" s="5">
        <f>laptop_prices3[[#This Row],[Storage Raw Value]]/ScoreCard!$J$3*ScoreCard!$J$5</f>
        <v>2.048</v>
      </c>
    </row>
    <row r="2978" spans="2:21" x14ac:dyDescent="0.2">
      <c r="B2978" s="4" cm="1">
        <f t="array" ref="B2978">SUM(laptop_prices3[[#This Row],[RAM Comp]:[Weight Comp]]+laptop_prices3[[#This Row],[Storage Comp]])</f>
        <v>18.390520506468484</v>
      </c>
      <c r="C2978">
        <v>2976</v>
      </c>
      <c r="D2978" t="s">
        <v>38</v>
      </c>
      <c r="E2978" t="s">
        <v>31</v>
      </c>
      <c r="F2978">
        <v>8</v>
      </c>
      <c r="G2978" t="s">
        <v>13</v>
      </c>
      <c r="H2978" t="s">
        <v>26</v>
      </c>
      <c r="I2978">
        <v>16</v>
      </c>
      <c r="J2978" t="s">
        <v>27</v>
      </c>
      <c r="K2978">
        <v>9.8000000000000007</v>
      </c>
      <c r="L2978">
        <v>3.05</v>
      </c>
      <c r="M2978" t="s">
        <v>22</v>
      </c>
      <c r="N2978">
        <v>1598.23</v>
      </c>
      <c r="O2978" s="5">
        <f>(ScoreCard!$E$3-laptop_prices3[[#This Row],[Price ($)]])/ScoreCard!$E$3*ScoreCard!$E$5</f>
        <v>4.2606181785882153</v>
      </c>
      <c r="P2978" s="5">
        <f>laptop_prices3[[#This Row],[RAM (GB)]]/ScoreCard!$F$3*ScoreCard!$F$5</f>
        <v>0.875</v>
      </c>
      <c r="Q2978" s="5">
        <f>laptop_prices3[[#This Row],[Screen Size (inch)]]/ScoreCard!$G$3*ScoreCard!$G$5</f>
        <v>1.8497109826589595</v>
      </c>
      <c r="R2978" s="5">
        <f>laptop_prices3[[#This Row],[Battery Life (hours)]]/ScoreCard!$H$3*ScoreCard!$H$5</f>
        <v>5.7166666666666677</v>
      </c>
      <c r="S2978" s="5">
        <f>ScoreCard!$I$3-laptop_prices3[[#This Row],[Weight (kg)]]/ScoreCard!$I$3*ScoreCard!$I$5</f>
        <v>1.7571428571428573</v>
      </c>
      <c r="T2978" s="6" cm="1">
        <f t="array" ref="T2978">_xlfn.IFS(laptop_prices3[[#This Row],[Storage]]="512GB SSD", 512, laptop_prices3[[#This Row],[Storage]] = "1TB SSD", 1000, laptop_prices3[[#This Row],[Storage]] = "2TB SSD", 2000, laptop_prices3[[#This Row],[Storage]]= "256GB SSD", 256, laptop_prices3[[#This Row],[Storage]] = "1TB HDD", 1000*0.7)</f>
        <v>512</v>
      </c>
      <c r="U2978" s="5">
        <f>laptop_prices3[[#This Row],[Storage Raw Value]]/ScoreCard!$J$3*ScoreCard!$J$5</f>
        <v>2.048</v>
      </c>
    </row>
    <row r="2979" spans="2:21" x14ac:dyDescent="0.2">
      <c r="B2979" s="4" cm="1">
        <f t="array" ref="B2979">SUM(laptop_prices3[[#This Row],[RAM Comp]:[Weight Comp]]+laptop_prices3[[#This Row],[Storage Comp]])</f>
        <v>15.416357968620977</v>
      </c>
      <c r="C2979">
        <v>2977</v>
      </c>
      <c r="D2979" t="s">
        <v>33</v>
      </c>
      <c r="E2979" t="s">
        <v>41</v>
      </c>
      <c r="F2979">
        <v>4</v>
      </c>
      <c r="G2979" t="s">
        <v>13</v>
      </c>
      <c r="H2979" t="s">
        <v>44</v>
      </c>
      <c r="I2979">
        <v>13.3</v>
      </c>
      <c r="J2979" t="s">
        <v>21</v>
      </c>
      <c r="K2979">
        <v>6.3</v>
      </c>
      <c r="L2979">
        <v>3.37</v>
      </c>
      <c r="M2979" t="s">
        <v>30</v>
      </c>
      <c r="N2979">
        <v>846.91</v>
      </c>
      <c r="O2979" s="5">
        <f>(ScoreCard!$E$3-laptop_prices3[[#This Row],[Price ($)]])/ScoreCard!$E$3*ScoreCard!$E$5</f>
        <v>4.6081979074527109</v>
      </c>
      <c r="P2979" s="5">
        <f>laptop_prices3[[#This Row],[RAM (GB)]]/ScoreCard!$F$3*ScoreCard!$F$5</f>
        <v>0.4375</v>
      </c>
      <c r="Q2979" s="5">
        <f>laptop_prices3[[#This Row],[Screen Size (inch)]]/ScoreCard!$G$3*ScoreCard!$G$5</f>
        <v>1.5375722543352601</v>
      </c>
      <c r="R2979" s="5">
        <f>laptop_prices3[[#This Row],[Battery Life (hours)]]/ScoreCard!$H$3*ScoreCard!$H$5</f>
        <v>3.6750000000000003</v>
      </c>
      <c r="S2979" s="5">
        <f>ScoreCard!$I$3-laptop_prices3[[#This Row],[Weight (kg)]]/ScoreCard!$I$3*ScoreCard!$I$5</f>
        <v>1.5742857142857143</v>
      </c>
      <c r="T2979" s="6" cm="1">
        <f t="array" ref="T2979">_xlfn.IFS(laptop_prices3[[#This Row],[Storage]]="512GB SSD", 512, laptop_prices3[[#This Row],[Storage]] = "1TB SSD", 1000, laptop_prices3[[#This Row],[Storage]] = "2TB SSD", 2000, laptop_prices3[[#This Row],[Storage]]= "256GB SSD", 256, laptop_prices3[[#This Row],[Storage]] = "1TB HDD", 1000*0.7)</f>
        <v>512</v>
      </c>
      <c r="U2979" s="5">
        <f>laptop_prices3[[#This Row],[Storage Raw Value]]/ScoreCard!$J$3*ScoreCard!$J$5</f>
        <v>2.048</v>
      </c>
    </row>
    <row r="2980" spans="2:21" x14ac:dyDescent="0.2">
      <c r="B2980" s="4" cm="1">
        <f t="array" ref="B2980">SUM(laptop_prices3[[#This Row],[RAM Comp]:[Weight Comp]]+laptop_prices3[[#This Row],[Storage Comp]])</f>
        <v>41.9182590145885</v>
      </c>
      <c r="C2980">
        <v>2978</v>
      </c>
      <c r="D2980" t="s">
        <v>38</v>
      </c>
      <c r="E2980" t="s">
        <v>31</v>
      </c>
      <c r="F2980">
        <v>8</v>
      </c>
      <c r="G2980" t="s">
        <v>25</v>
      </c>
      <c r="H2980" t="s">
        <v>26</v>
      </c>
      <c r="I2980">
        <v>14</v>
      </c>
      <c r="J2980" t="s">
        <v>15</v>
      </c>
      <c r="K2980">
        <v>10</v>
      </c>
      <c r="L2980">
        <v>3.34</v>
      </c>
      <c r="M2980" t="s">
        <v>22</v>
      </c>
      <c r="N2980">
        <v>1004.56</v>
      </c>
      <c r="O2980" s="5">
        <f>(ScoreCard!$E$3-laptop_prices3[[#This Row],[Price ($)]])/ScoreCard!$E$3*ScoreCard!$E$5</f>
        <v>4.535265010344304</v>
      </c>
      <c r="P2980" s="5">
        <f>laptop_prices3[[#This Row],[RAM (GB)]]/ScoreCard!$F$3*ScoreCard!$F$5</f>
        <v>0.875</v>
      </c>
      <c r="Q2980" s="5">
        <f>laptop_prices3[[#This Row],[Screen Size (inch)]]/ScoreCard!$G$3*ScoreCard!$G$5</f>
        <v>1.6184971098265895</v>
      </c>
      <c r="R2980" s="5">
        <f>laptop_prices3[[#This Row],[Battery Life (hours)]]/ScoreCard!$H$3*ScoreCard!$H$5</f>
        <v>5.8333333333333339</v>
      </c>
      <c r="S2980" s="5">
        <f>ScoreCard!$I$3-laptop_prices3[[#This Row],[Weight (kg)]]/ScoreCard!$I$3*ScoreCard!$I$5</f>
        <v>1.5914285714285714</v>
      </c>
      <c r="T2980" s="6" cm="1">
        <f t="array" ref="T2980">_xlfn.IFS(laptop_prices3[[#This Row],[Storage]]="512GB SSD", 512, laptop_prices3[[#This Row],[Storage]] = "1TB SSD", 1000, laptop_prices3[[#This Row],[Storage]] = "2TB SSD", 2000, laptop_prices3[[#This Row],[Storage]]= "256GB SSD", 256, laptop_prices3[[#This Row],[Storage]] = "1TB HDD", 1000*0.7)</f>
        <v>2000</v>
      </c>
      <c r="U2980" s="5">
        <f>laptop_prices3[[#This Row],[Storage Raw Value]]/ScoreCard!$J$3*ScoreCard!$J$5</f>
        <v>8</v>
      </c>
    </row>
    <row r="2981" spans="2:21" x14ac:dyDescent="0.2">
      <c r="B2981" s="4" cm="1">
        <f t="array" ref="B2981">SUM(laptop_prices3[[#This Row],[RAM Comp]:[Weight Comp]]+laptop_prices3[[#This Row],[Storage Comp]])</f>
        <v>41.337023809523807</v>
      </c>
      <c r="C2981">
        <v>2979</v>
      </c>
      <c r="D2981" t="s">
        <v>47</v>
      </c>
      <c r="E2981" t="s">
        <v>37</v>
      </c>
      <c r="F2981">
        <v>4</v>
      </c>
      <c r="G2981" t="s">
        <v>25</v>
      </c>
      <c r="H2981" t="s">
        <v>35</v>
      </c>
      <c r="I2981">
        <v>17.3</v>
      </c>
      <c r="J2981" t="s">
        <v>27</v>
      </c>
      <c r="K2981">
        <v>8.6</v>
      </c>
      <c r="L2981">
        <v>2.83</v>
      </c>
      <c r="M2981" t="s">
        <v>30</v>
      </c>
      <c r="N2981">
        <v>3479.44</v>
      </c>
      <c r="O2981" s="5">
        <f>(ScoreCard!$E$3-laptop_prices3[[#This Row],[Price ($)]])/ScoreCard!$E$3*ScoreCard!$E$5</f>
        <v>3.3903226164613223</v>
      </c>
      <c r="P2981" s="5">
        <f>laptop_prices3[[#This Row],[RAM (GB)]]/ScoreCard!$F$3*ScoreCard!$F$5</f>
        <v>0.4375</v>
      </c>
      <c r="Q2981" s="5">
        <f>laptop_prices3[[#This Row],[Screen Size (inch)]]/ScoreCard!$G$3*ScoreCard!$G$5</f>
        <v>2</v>
      </c>
      <c r="R2981" s="5">
        <f>laptop_prices3[[#This Row],[Battery Life (hours)]]/ScoreCard!$H$3*ScoreCard!$H$5</f>
        <v>5.0166666666666666</v>
      </c>
      <c r="S2981" s="5">
        <f>ScoreCard!$I$3-laptop_prices3[[#This Row],[Weight (kg)]]/ScoreCard!$I$3*ScoreCard!$I$5</f>
        <v>1.8828571428571428</v>
      </c>
      <c r="T2981" s="6" cm="1">
        <f t="array" ref="T2981">_xlfn.IFS(laptop_prices3[[#This Row],[Storage]]="512GB SSD", 512, laptop_prices3[[#This Row],[Storage]] = "1TB SSD", 1000, laptop_prices3[[#This Row],[Storage]] = "2TB SSD", 2000, laptop_prices3[[#This Row],[Storage]]= "256GB SSD", 256, laptop_prices3[[#This Row],[Storage]] = "1TB HDD", 1000*0.7)</f>
        <v>2000</v>
      </c>
      <c r="U2981" s="5">
        <f>laptop_prices3[[#This Row],[Storage Raw Value]]/ScoreCard!$J$3*ScoreCard!$J$5</f>
        <v>8</v>
      </c>
    </row>
    <row r="2982" spans="2:21" x14ac:dyDescent="0.2">
      <c r="B2982" s="4" cm="1">
        <f t="array" ref="B2982">SUM(laptop_prices3[[#This Row],[RAM Comp]:[Weight Comp]]+laptop_prices3[[#This Row],[Storage Comp]])</f>
        <v>42.134896779521057</v>
      </c>
      <c r="C2982">
        <v>2980</v>
      </c>
      <c r="D2982" t="s">
        <v>28</v>
      </c>
      <c r="E2982" t="s">
        <v>39</v>
      </c>
      <c r="F2982">
        <v>32</v>
      </c>
      <c r="G2982" t="s">
        <v>25</v>
      </c>
      <c r="H2982" t="s">
        <v>32</v>
      </c>
      <c r="I2982">
        <v>15.6</v>
      </c>
      <c r="J2982" t="s">
        <v>43</v>
      </c>
      <c r="K2982">
        <v>4.8</v>
      </c>
      <c r="L2982">
        <v>2.57</v>
      </c>
      <c r="M2982" t="s">
        <v>30</v>
      </c>
      <c r="N2982">
        <v>1769.84</v>
      </c>
      <c r="O2982" s="5">
        <f>(ScoreCard!$E$3-laptop_prices3[[#This Row],[Price ($)]])/ScoreCard!$E$3*ScoreCard!$E$5</f>
        <v>4.1812270306480084</v>
      </c>
      <c r="P2982" s="5">
        <f>laptop_prices3[[#This Row],[RAM (GB)]]/ScoreCard!$F$3*ScoreCard!$F$5</f>
        <v>3.5</v>
      </c>
      <c r="Q2982" s="5">
        <f>laptop_prices3[[#This Row],[Screen Size (inch)]]/ScoreCard!$G$3*ScoreCard!$G$5</f>
        <v>1.8034682080924855</v>
      </c>
      <c r="R2982" s="5">
        <f>laptop_prices3[[#This Row],[Battery Life (hours)]]/ScoreCard!$H$3*ScoreCard!$H$5</f>
        <v>2.8</v>
      </c>
      <c r="S2982" s="5">
        <f>ScoreCard!$I$3-laptop_prices3[[#This Row],[Weight (kg)]]/ScoreCard!$I$3*ScoreCard!$I$5</f>
        <v>2.0314285714285716</v>
      </c>
      <c r="T2982" s="6" cm="1">
        <f t="array" ref="T2982">_xlfn.IFS(laptop_prices3[[#This Row],[Storage]]="512GB SSD", 512, laptop_prices3[[#This Row],[Storage]] = "1TB SSD", 1000, laptop_prices3[[#This Row],[Storage]] = "2TB SSD", 2000, laptop_prices3[[#This Row],[Storage]]= "256GB SSD", 256, laptop_prices3[[#This Row],[Storage]] = "1TB HDD", 1000*0.7)</f>
        <v>2000</v>
      </c>
      <c r="U2982" s="5">
        <f>laptop_prices3[[#This Row],[Storage Raw Value]]/ScoreCard!$J$3*ScoreCard!$J$5</f>
        <v>8</v>
      </c>
    </row>
    <row r="2983" spans="2:21" x14ac:dyDescent="0.2">
      <c r="B2983" s="4" cm="1">
        <f t="array" ref="B2983">SUM(laptop_prices3[[#This Row],[RAM Comp]:[Weight Comp]]+laptop_prices3[[#This Row],[Storage Comp]])</f>
        <v>25.232925268373243</v>
      </c>
      <c r="C2983">
        <v>2981</v>
      </c>
      <c r="D2983" t="s">
        <v>17</v>
      </c>
      <c r="E2983" t="s">
        <v>48</v>
      </c>
      <c r="F2983">
        <v>4</v>
      </c>
      <c r="G2983" t="s">
        <v>19</v>
      </c>
      <c r="H2983" t="s">
        <v>32</v>
      </c>
      <c r="I2983">
        <v>16</v>
      </c>
      <c r="J2983" t="s">
        <v>15</v>
      </c>
      <c r="K2983">
        <v>7.2</v>
      </c>
      <c r="L2983">
        <v>1.32</v>
      </c>
      <c r="M2983" t="s">
        <v>46</v>
      </c>
      <c r="N2983">
        <v>2221.46</v>
      </c>
      <c r="O2983" s="5">
        <f>(ScoreCard!$E$3-laptop_prices3[[#This Row],[Price ($)]])/ScoreCard!$E$3*ScoreCard!$E$5</f>
        <v>3.9722961394834133</v>
      </c>
      <c r="P2983" s="5">
        <f>laptop_prices3[[#This Row],[RAM (GB)]]/ScoreCard!$F$3*ScoreCard!$F$5</f>
        <v>0.4375</v>
      </c>
      <c r="Q2983" s="5">
        <f>laptop_prices3[[#This Row],[Screen Size (inch)]]/ScoreCard!$G$3*ScoreCard!$G$5</f>
        <v>1.8497109826589595</v>
      </c>
      <c r="R2983" s="5">
        <f>laptop_prices3[[#This Row],[Battery Life (hours)]]/ScoreCard!$H$3*ScoreCard!$H$5</f>
        <v>4.2</v>
      </c>
      <c r="S2983" s="5">
        <f>ScoreCard!$I$3-laptop_prices3[[#This Row],[Weight (kg)]]/ScoreCard!$I$3*ScoreCard!$I$5</f>
        <v>2.7457142857142856</v>
      </c>
      <c r="T2983" s="6" cm="1">
        <f t="array" ref="T2983">_xlfn.IFS(laptop_prices3[[#This Row],[Storage]]="512GB SSD", 512, laptop_prices3[[#This Row],[Storage]] = "1TB SSD", 1000, laptop_prices3[[#This Row],[Storage]] = "2TB SSD", 2000, laptop_prices3[[#This Row],[Storage]]= "256GB SSD", 256, laptop_prices3[[#This Row],[Storage]] = "1TB HDD", 1000*0.7)</f>
        <v>1000</v>
      </c>
      <c r="U2983" s="5">
        <f>laptop_prices3[[#This Row],[Storage Raw Value]]/ScoreCard!$J$3*ScoreCard!$J$5</f>
        <v>4</v>
      </c>
    </row>
    <row r="2984" spans="2:21" x14ac:dyDescent="0.2">
      <c r="B2984" s="4" cm="1">
        <f t="array" ref="B2984">SUM(laptop_prices3[[#This Row],[RAM Comp]:[Weight Comp]]+laptop_prices3[[#This Row],[Storage Comp]])</f>
        <v>25.408571428571431</v>
      </c>
      <c r="C2984">
        <v>2982</v>
      </c>
      <c r="D2984" t="s">
        <v>36</v>
      </c>
      <c r="E2984" t="s">
        <v>48</v>
      </c>
      <c r="F2984">
        <v>16</v>
      </c>
      <c r="G2984" t="s">
        <v>19</v>
      </c>
      <c r="H2984" t="s">
        <v>32</v>
      </c>
      <c r="I2984">
        <v>17.3</v>
      </c>
      <c r="J2984" t="s">
        <v>43</v>
      </c>
      <c r="K2984">
        <v>6.6</v>
      </c>
      <c r="L2984">
        <v>2.96</v>
      </c>
      <c r="M2984" t="s">
        <v>46</v>
      </c>
      <c r="N2984">
        <v>1705.72</v>
      </c>
      <c r="O2984" s="5">
        <f>(ScoreCard!$E$3-laptop_prices3[[#This Row],[Price ($)]])/ScoreCard!$E$3*ScoreCard!$E$5</f>
        <v>4.2108905724341872</v>
      </c>
      <c r="P2984" s="5">
        <f>laptop_prices3[[#This Row],[RAM (GB)]]/ScoreCard!$F$3*ScoreCard!$F$5</f>
        <v>1.75</v>
      </c>
      <c r="Q2984" s="5">
        <f>laptop_prices3[[#This Row],[Screen Size (inch)]]/ScoreCard!$G$3*ScoreCard!$G$5</f>
        <v>2</v>
      </c>
      <c r="R2984" s="5">
        <f>laptop_prices3[[#This Row],[Battery Life (hours)]]/ScoreCard!$H$3*ScoreCard!$H$5</f>
        <v>3.8499999999999996</v>
      </c>
      <c r="S2984" s="5">
        <f>ScoreCard!$I$3-laptop_prices3[[#This Row],[Weight (kg)]]/ScoreCard!$I$3*ScoreCard!$I$5</f>
        <v>1.8085714285714285</v>
      </c>
      <c r="T2984" s="6" cm="1">
        <f t="array" ref="T2984">_xlfn.IFS(laptop_prices3[[#This Row],[Storage]]="512GB SSD", 512, laptop_prices3[[#This Row],[Storage]] = "1TB SSD", 1000, laptop_prices3[[#This Row],[Storage]] = "2TB SSD", 2000, laptop_prices3[[#This Row],[Storage]]= "256GB SSD", 256, laptop_prices3[[#This Row],[Storage]] = "1TB HDD", 1000*0.7)</f>
        <v>1000</v>
      </c>
      <c r="U2984" s="5">
        <f>laptop_prices3[[#This Row],[Storage Raw Value]]/ScoreCard!$J$3*ScoreCard!$J$5</f>
        <v>4</v>
      </c>
    </row>
    <row r="2985" spans="2:21" x14ac:dyDescent="0.2">
      <c r="B2985" s="4" cm="1">
        <f t="array" ref="B2985">SUM(laptop_prices3[[#This Row],[RAM Comp]:[Weight Comp]]+laptop_prices3[[#This Row],[Storage Comp]])</f>
        <v>47.972857142857144</v>
      </c>
      <c r="C2985">
        <v>2983</v>
      </c>
      <c r="D2985" t="s">
        <v>17</v>
      </c>
      <c r="E2985" t="s">
        <v>24</v>
      </c>
      <c r="F2985">
        <v>64</v>
      </c>
      <c r="G2985" t="s">
        <v>25</v>
      </c>
      <c r="H2985" t="s">
        <v>35</v>
      </c>
      <c r="I2985">
        <v>17.3</v>
      </c>
      <c r="J2985" t="s">
        <v>21</v>
      </c>
      <c r="K2985">
        <v>9</v>
      </c>
      <c r="L2985">
        <v>3.11</v>
      </c>
      <c r="M2985" t="s">
        <v>22</v>
      </c>
      <c r="N2985">
        <v>3149.49</v>
      </c>
      <c r="O2985" s="5">
        <f>(ScoreCard!$E$3-laptop_prices3[[#This Row],[Price ($)]])/ScoreCard!$E$3*ScoreCard!$E$5</f>
        <v>3.5429658730481832</v>
      </c>
      <c r="P2985" s="5">
        <f>laptop_prices3[[#This Row],[RAM (GB)]]/ScoreCard!$F$3*ScoreCard!$F$5</f>
        <v>7</v>
      </c>
      <c r="Q2985" s="5">
        <f>laptop_prices3[[#This Row],[Screen Size (inch)]]/ScoreCard!$G$3*ScoreCard!$G$5</f>
        <v>2</v>
      </c>
      <c r="R2985" s="5">
        <f>laptop_prices3[[#This Row],[Battery Life (hours)]]/ScoreCard!$H$3*ScoreCard!$H$5</f>
        <v>5.25</v>
      </c>
      <c r="S2985" s="5">
        <f>ScoreCard!$I$3-laptop_prices3[[#This Row],[Weight (kg)]]/ScoreCard!$I$3*ScoreCard!$I$5</f>
        <v>1.7228571428571429</v>
      </c>
      <c r="T2985" s="6" cm="1">
        <f t="array" ref="T2985">_xlfn.IFS(laptop_prices3[[#This Row],[Storage]]="512GB SSD", 512, laptop_prices3[[#This Row],[Storage]] = "1TB SSD", 1000, laptop_prices3[[#This Row],[Storage]] = "2TB SSD", 2000, laptop_prices3[[#This Row],[Storage]]= "256GB SSD", 256, laptop_prices3[[#This Row],[Storage]] = "1TB HDD", 1000*0.7)</f>
        <v>2000</v>
      </c>
      <c r="U2985" s="5">
        <f>laptop_prices3[[#This Row],[Storage Raw Value]]/ScoreCard!$J$3*ScoreCard!$J$5</f>
        <v>8</v>
      </c>
    </row>
    <row r="2986" spans="2:21" x14ac:dyDescent="0.2">
      <c r="B2986" s="4" cm="1">
        <f t="array" ref="B2986">SUM(laptop_prices3[[#This Row],[RAM Comp]:[Weight Comp]]+laptop_prices3[[#This Row],[Storage Comp]])</f>
        <v>13.663334159097166</v>
      </c>
      <c r="C2986">
        <v>2984</v>
      </c>
      <c r="D2986" t="s">
        <v>34</v>
      </c>
      <c r="E2986" t="s">
        <v>31</v>
      </c>
      <c r="F2986">
        <v>32</v>
      </c>
      <c r="G2986" t="s">
        <v>29</v>
      </c>
      <c r="H2986" t="s">
        <v>26</v>
      </c>
      <c r="I2986">
        <v>13.3</v>
      </c>
      <c r="J2986" t="s">
        <v>15</v>
      </c>
      <c r="K2986">
        <v>4.9000000000000004</v>
      </c>
      <c r="L2986">
        <v>3.2</v>
      </c>
      <c r="M2986" t="s">
        <v>16</v>
      </c>
      <c r="N2986">
        <v>1677.05</v>
      </c>
      <c r="O2986" s="5">
        <f>(ScoreCard!$E$3-laptop_prices3[[#This Row],[Price ($)]])/ScoreCard!$E$3*ScoreCard!$E$5</f>
        <v>4.2241540431611018</v>
      </c>
      <c r="P2986" s="5">
        <f>laptop_prices3[[#This Row],[RAM (GB)]]/ScoreCard!$F$3*ScoreCard!$F$5</f>
        <v>3.5</v>
      </c>
      <c r="Q2986" s="5">
        <f>laptop_prices3[[#This Row],[Screen Size (inch)]]/ScoreCard!$G$3*ScoreCard!$G$5</f>
        <v>1.5375722543352601</v>
      </c>
      <c r="R2986" s="5">
        <f>laptop_prices3[[#This Row],[Battery Life (hours)]]/ScoreCard!$H$3*ScoreCard!$H$5</f>
        <v>2.8583333333333338</v>
      </c>
      <c r="S2986" s="5">
        <f>ScoreCard!$I$3-laptop_prices3[[#This Row],[Weight (kg)]]/ScoreCard!$I$3*ScoreCard!$I$5</f>
        <v>1.6714285714285713</v>
      </c>
      <c r="T2986" s="6" cm="1">
        <f t="array" ref="T2986">_xlfn.IFS(laptop_prices3[[#This Row],[Storage]]="512GB SSD", 512, laptop_prices3[[#This Row],[Storage]] = "1TB SSD", 1000, laptop_prices3[[#This Row],[Storage]] = "2TB SSD", 2000, laptop_prices3[[#This Row],[Storage]]= "256GB SSD", 256, laptop_prices3[[#This Row],[Storage]] = "1TB HDD", 1000*0.7)</f>
        <v>256</v>
      </c>
      <c r="U2986" s="5">
        <f>laptop_prices3[[#This Row],[Storage Raw Value]]/ScoreCard!$J$3*ScoreCard!$J$5</f>
        <v>1.024</v>
      </c>
    </row>
    <row r="2987" spans="2:21" x14ac:dyDescent="0.2">
      <c r="B2987" s="4" cm="1">
        <f t="array" ref="B2987">SUM(laptop_prices3[[#This Row],[RAM Comp]:[Weight Comp]]+laptop_prices3[[#This Row],[Storage Comp]])</f>
        <v>25.16988095238095</v>
      </c>
      <c r="C2987">
        <v>2985</v>
      </c>
      <c r="D2987" t="s">
        <v>33</v>
      </c>
      <c r="E2987" t="s">
        <v>37</v>
      </c>
      <c r="F2987">
        <v>4</v>
      </c>
      <c r="G2987" t="s">
        <v>19</v>
      </c>
      <c r="H2987" t="s">
        <v>35</v>
      </c>
      <c r="I2987">
        <v>17.3</v>
      </c>
      <c r="J2987" t="s">
        <v>21</v>
      </c>
      <c r="K2987">
        <v>8</v>
      </c>
      <c r="L2987">
        <v>2.5099999999999998</v>
      </c>
      <c r="M2987" t="s">
        <v>22</v>
      </c>
      <c r="N2987">
        <v>1481.88</v>
      </c>
      <c r="O2987" s="5">
        <f>(ScoreCard!$E$3-laptop_prices3[[#This Row],[Price ($)]])/ScoreCard!$E$3*ScoreCard!$E$5</f>
        <v>4.3144446459435155</v>
      </c>
      <c r="P2987" s="5">
        <f>laptop_prices3[[#This Row],[RAM (GB)]]/ScoreCard!$F$3*ScoreCard!$F$5</f>
        <v>0.4375</v>
      </c>
      <c r="Q2987" s="5">
        <f>laptop_prices3[[#This Row],[Screen Size (inch)]]/ScoreCard!$G$3*ScoreCard!$G$5</f>
        <v>2</v>
      </c>
      <c r="R2987" s="5">
        <f>laptop_prices3[[#This Row],[Battery Life (hours)]]/ScoreCard!$H$3*ScoreCard!$H$5</f>
        <v>4.6666666666666661</v>
      </c>
      <c r="S2987" s="5">
        <f>ScoreCard!$I$3-laptop_prices3[[#This Row],[Weight (kg)]]/ScoreCard!$I$3*ScoreCard!$I$5</f>
        <v>2.0657142857142858</v>
      </c>
      <c r="T2987" s="6" cm="1">
        <f t="array" ref="T2987">_xlfn.IFS(laptop_prices3[[#This Row],[Storage]]="512GB SSD", 512, laptop_prices3[[#This Row],[Storage]] = "1TB SSD", 1000, laptop_prices3[[#This Row],[Storage]] = "2TB SSD", 2000, laptop_prices3[[#This Row],[Storage]]= "256GB SSD", 256, laptop_prices3[[#This Row],[Storage]] = "1TB HDD", 1000*0.7)</f>
        <v>1000</v>
      </c>
      <c r="U2987" s="5">
        <f>laptop_prices3[[#This Row],[Storage Raw Value]]/ScoreCard!$J$3*ScoreCard!$J$5</f>
        <v>4</v>
      </c>
    </row>
    <row r="2988" spans="2:21" x14ac:dyDescent="0.2">
      <c r="B2988" s="4" cm="1">
        <f t="array" ref="B2988">SUM(laptop_prices3[[#This Row],[RAM Comp]:[Weight Comp]]+laptop_prices3[[#This Row],[Storage Comp]])</f>
        <v>15.28470630333058</v>
      </c>
      <c r="C2988">
        <v>2986</v>
      </c>
      <c r="D2988" t="s">
        <v>34</v>
      </c>
      <c r="E2988" t="s">
        <v>41</v>
      </c>
      <c r="F2988">
        <v>16</v>
      </c>
      <c r="G2988" t="s">
        <v>29</v>
      </c>
      <c r="H2988" t="s">
        <v>40</v>
      </c>
      <c r="I2988">
        <v>15.6</v>
      </c>
      <c r="J2988" t="s">
        <v>15</v>
      </c>
      <c r="K2988">
        <v>10.4</v>
      </c>
      <c r="L2988">
        <v>3.38</v>
      </c>
      <c r="M2988" t="s">
        <v>30</v>
      </c>
      <c r="N2988">
        <v>2602.7800000000002</v>
      </c>
      <c r="O2988" s="5">
        <f>(ScoreCard!$E$3-laptop_prices3[[#This Row],[Price ($)]])/ScoreCard!$E$3*ScoreCard!$E$5</f>
        <v>3.7958878151866964</v>
      </c>
      <c r="P2988" s="5">
        <f>laptop_prices3[[#This Row],[RAM (GB)]]/ScoreCard!$F$3*ScoreCard!$F$5</f>
        <v>1.75</v>
      </c>
      <c r="Q2988" s="5">
        <f>laptop_prices3[[#This Row],[Screen Size (inch)]]/ScoreCard!$G$3*ScoreCard!$G$5</f>
        <v>1.8034682080924855</v>
      </c>
      <c r="R2988" s="5">
        <f>laptop_prices3[[#This Row],[Battery Life (hours)]]/ScoreCard!$H$3*ScoreCard!$H$5</f>
        <v>6.0666666666666664</v>
      </c>
      <c r="S2988" s="5">
        <f>ScoreCard!$I$3-laptop_prices3[[#This Row],[Weight (kg)]]/ScoreCard!$I$3*ScoreCard!$I$5</f>
        <v>1.5685714285714287</v>
      </c>
      <c r="T2988" s="6" cm="1">
        <f t="array" ref="T2988">_xlfn.IFS(laptop_prices3[[#This Row],[Storage]]="512GB SSD", 512, laptop_prices3[[#This Row],[Storage]] = "1TB SSD", 1000, laptop_prices3[[#This Row],[Storage]] = "2TB SSD", 2000, laptop_prices3[[#This Row],[Storage]]= "256GB SSD", 256, laptop_prices3[[#This Row],[Storage]] = "1TB HDD", 1000*0.7)</f>
        <v>256</v>
      </c>
      <c r="U2988" s="5">
        <f>laptop_prices3[[#This Row],[Storage Raw Value]]/ScoreCard!$J$3*ScoreCard!$J$5</f>
        <v>1.024</v>
      </c>
    </row>
    <row r="2989" spans="2:21" x14ac:dyDescent="0.2">
      <c r="B2989" s="4" cm="1">
        <f t="array" ref="B2989">SUM(laptop_prices3[[#This Row],[RAM Comp]:[Weight Comp]]+laptop_prices3[[#This Row],[Storage Comp]])</f>
        <v>13.99544949077897</v>
      </c>
      <c r="C2989">
        <v>2987</v>
      </c>
      <c r="D2989" t="s">
        <v>38</v>
      </c>
      <c r="E2989" t="s">
        <v>31</v>
      </c>
      <c r="F2989">
        <v>16</v>
      </c>
      <c r="G2989" t="s">
        <v>29</v>
      </c>
      <c r="H2989" t="s">
        <v>44</v>
      </c>
      <c r="I2989">
        <v>14</v>
      </c>
      <c r="J2989" t="s">
        <v>43</v>
      </c>
      <c r="K2989">
        <v>7.4</v>
      </c>
      <c r="L2989">
        <v>2.25</v>
      </c>
      <c r="M2989" t="s">
        <v>16</v>
      </c>
      <c r="N2989">
        <v>612.66999999999996</v>
      </c>
      <c r="O2989" s="5">
        <f>(ScoreCard!$E$3-laptop_prices3[[#This Row],[Price ($)]])/ScoreCard!$E$3*ScoreCard!$E$5</f>
        <v>4.7165632853066466</v>
      </c>
      <c r="P2989" s="5">
        <f>laptop_prices3[[#This Row],[RAM (GB)]]/ScoreCard!$F$3*ScoreCard!$F$5</f>
        <v>1.75</v>
      </c>
      <c r="Q2989" s="5">
        <f>laptop_prices3[[#This Row],[Screen Size (inch)]]/ScoreCard!$G$3*ScoreCard!$G$5</f>
        <v>1.6184971098265895</v>
      </c>
      <c r="R2989" s="5">
        <f>laptop_prices3[[#This Row],[Battery Life (hours)]]/ScoreCard!$H$3*ScoreCard!$H$5</f>
        <v>4.3166666666666664</v>
      </c>
      <c r="S2989" s="5">
        <f>ScoreCard!$I$3-laptop_prices3[[#This Row],[Weight (kg)]]/ScoreCard!$I$3*ScoreCard!$I$5</f>
        <v>2.2142857142857144</v>
      </c>
      <c r="T2989" s="6" cm="1">
        <f t="array" ref="T2989">_xlfn.IFS(laptop_prices3[[#This Row],[Storage]]="512GB SSD", 512, laptop_prices3[[#This Row],[Storage]] = "1TB SSD", 1000, laptop_prices3[[#This Row],[Storage]] = "2TB SSD", 2000, laptop_prices3[[#This Row],[Storage]]= "256GB SSD", 256, laptop_prices3[[#This Row],[Storage]] = "1TB HDD", 1000*0.7)</f>
        <v>256</v>
      </c>
      <c r="U2989" s="5">
        <f>laptop_prices3[[#This Row],[Storage Raw Value]]/ScoreCard!$J$3*ScoreCard!$J$5</f>
        <v>1.024</v>
      </c>
    </row>
    <row r="2990" spans="2:21" x14ac:dyDescent="0.2">
      <c r="B2990" s="4" cm="1">
        <f t="array" ref="B2990">SUM(laptop_prices3[[#This Row],[RAM Comp]:[Weight Comp]]+laptop_prices3[[#This Row],[Storage Comp]])</f>
        <v>39.849834159097171</v>
      </c>
      <c r="C2990">
        <v>2988</v>
      </c>
      <c r="D2990" t="s">
        <v>36</v>
      </c>
      <c r="E2990" t="s">
        <v>37</v>
      </c>
      <c r="F2990">
        <v>4</v>
      </c>
      <c r="G2990" t="s">
        <v>25</v>
      </c>
      <c r="H2990" t="s">
        <v>44</v>
      </c>
      <c r="I2990">
        <v>13.3</v>
      </c>
      <c r="J2990" t="s">
        <v>15</v>
      </c>
      <c r="K2990">
        <v>7</v>
      </c>
      <c r="L2990">
        <v>2.99</v>
      </c>
      <c r="M2990" t="s">
        <v>16</v>
      </c>
      <c r="N2990">
        <v>1360.28</v>
      </c>
      <c r="O2990" s="5">
        <f>(ScoreCard!$E$3-laptop_prices3[[#This Row],[Price ($)]])/ScoreCard!$E$3*ScoreCard!$E$5</f>
        <v>4.3706998967420061</v>
      </c>
      <c r="P2990" s="5">
        <f>laptop_prices3[[#This Row],[RAM (GB)]]/ScoreCard!$F$3*ScoreCard!$F$5</f>
        <v>0.4375</v>
      </c>
      <c r="Q2990" s="5">
        <f>laptop_prices3[[#This Row],[Screen Size (inch)]]/ScoreCard!$G$3*ScoreCard!$G$5</f>
        <v>1.5375722543352601</v>
      </c>
      <c r="R2990" s="5">
        <f>laptop_prices3[[#This Row],[Battery Life (hours)]]/ScoreCard!$H$3*ScoreCard!$H$5</f>
        <v>4.0833333333333339</v>
      </c>
      <c r="S2990" s="5">
        <f>ScoreCard!$I$3-laptop_prices3[[#This Row],[Weight (kg)]]/ScoreCard!$I$3*ScoreCard!$I$5</f>
        <v>1.7914285714285714</v>
      </c>
      <c r="T2990" s="6" cm="1">
        <f t="array" ref="T2990">_xlfn.IFS(laptop_prices3[[#This Row],[Storage]]="512GB SSD", 512, laptop_prices3[[#This Row],[Storage]] = "1TB SSD", 1000, laptop_prices3[[#This Row],[Storage]] = "2TB SSD", 2000, laptop_prices3[[#This Row],[Storage]]= "256GB SSD", 256, laptop_prices3[[#This Row],[Storage]] = "1TB HDD", 1000*0.7)</f>
        <v>2000</v>
      </c>
      <c r="U2990" s="5">
        <f>laptop_prices3[[#This Row],[Storage Raw Value]]/ScoreCard!$J$3*ScoreCard!$J$5</f>
        <v>8</v>
      </c>
    </row>
    <row r="2991" spans="2:21" x14ac:dyDescent="0.2">
      <c r="B2991" s="4" cm="1">
        <f t="array" ref="B2991">SUM(laptop_prices3[[#This Row],[RAM Comp]:[Weight Comp]]+laptop_prices3[[#This Row],[Storage Comp]])</f>
        <v>24.552215111478116</v>
      </c>
      <c r="C2991">
        <v>2989</v>
      </c>
      <c r="D2991" t="s">
        <v>38</v>
      </c>
      <c r="E2991" t="s">
        <v>24</v>
      </c>
      <c r="F2991">
        <v>4</v>
      </c>
      <c r="G2991" t="s">
        <v>19</v>
      </c>
      <c r="H2991" t="s">
        <v>35</v>
      </c>
      <c r="I2991">
        <v>13.3</v>
      </c>
      <c r="J2991" t="s">
        <v>21</v>
      </c>
      <c r="K2991">
        <v>8.4</v>
      </c>
      <c r="L2991">
        <v>3.19</v>
      </c>
      <c r="M2991" t="s">
        <v>46</v>
      </c>
      <c r="N2991">
        <v>841.13</v>
      </c>
      <c r="O2991" s="5">
        <f>(ScoreCard!$E$3-laptop_prices3[[#This Row],[Price ($)]])/ScoreCard!$E$3*ScoreCard!$E$5</f>
        <v>4.6108718823673103</v>
      </c>
      <c r="P2991" s="5">
        <f>laptop_prices3[[#This Row],[RAM (GB)]]/ScoreCard!$F$3*ScoreCard!$F$5</f>
        <v>0.4375</v>
      </c>
      <c r="Q2991" s="5">
        <f>laptop_prices3[[#This Row],[Screen Size (inch)]]/ScoreCard!$G$3*ScoreCard!$G$5</f>
        <v>1.5375722543352601</v>
      </c>
      <c r="R2991" s="5">
        <f>laptop_prices3[[#This Row],[Battery Life (hours)]]/ScoreCard!$H$3*ScoreCard!$H$5</f>
        <v>4.9000000000000004</v>
      </c>
      <c r="S2991" s="5">
        <f>ScoreCard!$I$3-laptop_prices3[[#This Row],[Weight (kg)]]/ScoreCard!$I$3*ScoreCard!$I$5</f>
        <v>1.6771428571428573</v>
      </c>
      <c r="T2991" s="6" cm="1">
        <f t="array" ref="T2991">_xlfn.IFS(laptop_prices3[[#This Row],[Storage]]="512GB SSD", 512, laptop_prices3[[#This Row],[Storage]] = "1TB SSD", 1000, laptop_prices3[[#This Row],[Storage]] = "2TB SSD", 2000, laptop_prices3[[#This Row],[Storage]]= "256GB SSD", 256, laptop_prices3[[#This Row],[Storage]] = "1TB HDD", 1000*0.7)</f>
        <v>1000</v>
      </c>
      <c r="U2991" s="5">
        <f>laptop_prices3[[#This Row],[Storage Raw Value]]/ScoreCard!$J$3*ScoreCard!$J$5</f>
        <v>4</v>
      </c>
    </row>
    <row r="2992" spans="2:21" x14ac:dyDescent="0.2">
      <c r="B2992" s="4" cm="1">
        <f t="array" ref="B2992">SUM(laptop_prices3[[#This Row],[RAM Comp]:[Weight Comp]]+laptop_prices3[[#This Row],[Storage Comp]])</f>
        <v>26.220476190476187</v>
      </c>
      <c r="C2992">
        <v>2990</v>
      </c>
      <c r="D2992" t="s">
        <v>11</v>
      </c>
      <c r="E2992" t="s">
        <v>48</v>
      </c>
      <c r="F2992">
        <v>32</v>
      </c>
      <c r="G2992" t="s">
        <v>42</v>
      </c>
      <c r="H2992" t="s">
        <v>40</v>
      </c>
      <c r="I2992">
        <v>17.3</v>
      </c>
      <c r="J2992" t="s">
        <v>15</v>
      </c>
      <c r="K2992">
        <v>11.8</v>
      </c>
      <c r="L2992">
        <v>1.51</v>
      </c>
      <c r="M2992" t="s">
        <v>22</v>
      </c>
      <c r="N2992">
        <v>3444.97</v>
      </c>
      <c r="O2992" s="5">
        <f>(ScoreCard!$E$3-laptop_prices3[[#This Row],[Price ($)]])/ScoreCard!$E$3*ScoreCard!$E$5</f>
        <v>3.4062693146111913</v>
      </c>
      <c r="P2992" s="5">
        <f>laptop_prices3[[#This Row],[RAM (GB)]]/ScoreCard!$F$3*ScoreCard!$F$5</f>
        <v>3.5</v>
      </c>
      <c r="Q2992" s="5">
        <f>laptop_prices3[[#This Row],[Screen Size (inch)]]/ScoreCard!$G$3*ScoreCard!$G$5</f>
        <v>2</v>
      </c>
      <c r="R2992" s="5">
        <f>laptop_prices3[[#This Row],[Battery Life (hours)]]/ScoreCard!$H$3*ScoreCard!$H$5</f>
        <v>6.8833333333333337</v>
      </c>
      <c r="S2992" s="5">
        <f>ScoreCard!$I$3-laptop_prices3[[#This Row],[Weight (kg)]]/ScoreCard!$I$3*ScoreCard!$I$5</f>
        <v>2.637142857142857</v>
      </c>
      <c r="T2992" s="6" cm="1">
        <f t="array" ref="T2992">_xlfn.IFS(laptop_prices3[[#This Row],[Storage]]="512GB SSD", 512, laptop_prices3[[#This Row],[Storage]] = "1TB SSD", 1000, laptop_prices3[[#This Row],[Storage]] = "2TB SSD", 2000, laptop_prices3[[#This Row],[Storage]]= "256GB SSD", 256, laptop_prices3[[#This Row],[Storage]] = "1TB HDD", 1000*0.7)</f>
        <v>700</v>
      </c>
      <c r="U2992" s="5">
        <f>laptop_prices3[[#This Row],[Storage Raw Value]]/ScoreCard!$J$3*ScoreCard!$J$5</f>
        <v>2.8</v>
      </c>
    </row>
    <row r="2993" spans="2:21" x14ac:dyDescent="0.2">
      <c r="B2993" s="4" cm="1">
        <f t="array" ref="B2993">SUM(laptop_prices3[[#This Row],[RAM Comp]:[Weight Comp]]+laptop_prices3[[#This Row],[Storage Comp]])</f>
        <v>21.500357142857141</v>
      </c>
      <c r="C2993">
        <v>2991</v>
      </c>
      <c r="D2993" t="s">
        <v>23</v>
      </c>
      <c r="E2993" t="s">
        <v>24</v>
      </c>
      <c r="F2993">
        <v>4</v>
      </c>
      <c r="G2993" t="s">
        <v>42</v>
      </c>
      <c r="H2993" t="s">
        <v>32</v>
      </c>
      <c r="I2993">
        <v>17.3</v>
      </c>
      <c r="J2993" t="s">
        <v>43</v>
      </c>
      <c r="K2993">
        <v>10.8</v>
      </c>
      <c r="L2993">
        <v>3.39</v>
      </c>
      <c r="M2993" t="s">
        <v>22</v>
      </c>
      <c r="N2993">
        <v>727.31</v>
      </c>
      <c r="O2993" s="5">
        <f>(ScoreCard!$E$3-laptop_prices3[[#This Row],[Price ($)]])/ScoreCard!$E$3*ScoreCard!$E$5</f>
        <v>4.6635279074157001</v>
      </c>
      <c r="P2993" s="5">
        <f>laptop_prices3[[#This Row],[RAM (GB)]]/ScoreCard!$F$3*ScoreCard!$F$5</f>
        <v>0.4375</v>
      </c>
      <c r="Q2993" s="5">
        <f>laptop_prices3[[#This Row],[Screen Size (inch)]]/ScoreCard!$G$3*ScoreCard!$G$5</f>
        <v>2</v>
      </c>
      <c r="R2993" s="5">
        <f>laptop_prices3[[#This Row],[Battery Life (hours)]]/ScoreCard!$H$3*ScoreCard!$H$5</f>
        <v>6.3</v>
      </c>
      <c r="S2993" s="5">
        <f>ScoreCard!$I$3-laptop_prices3[[#This Row],[Weight (kg)]]/ScoreCard!$I$3*ScoreCard!$I$5</f>
        <v>1.5628571428571427</v>
      </c>
      <c r="T2993" s="6" cm="1">
        <f t="array" ref="T2993">_xlfn.IFS(laptop_prices3[[#This Row],[Storage]]="512GB SSD", 512, laptop_prices3[[#This Row],[Storage]] = "1TB SSD", 1000, laptop_prices3[[#This Row],[Storage]] = "2TB SSD", 2000, laptop_prices3[[#This Row],[Storage]]= "256GB SSD", 256, laptop_prices3[[#This Row],[Storage]] = "1TB HDD", 1000*0.7)</f>
        <v>700</v>
      </c>
      <c r="U2993" s="5">
        <f>laptop_prices3[[#This Row],[Storage Raw Value]]/ScoreCard!$J$3*ScoreCard!$J$5</f>
        <v>2.8</v>
      </c>
    </row>
    <row r="2994" spans="2:21" x14ac:dyDescent="0.2">
      <c r="B2994" s="4" cm="1">
        <f t="array" ref="B2994">SUM(laptop_prices3[[#This Row],[RAM Comp]:[Weight Comp]]+laptop_prices3[[#This Row],[Storage Comp]])</f>
        <v>19.278405587668594</v>
      </c>
      <c r="C2994">
        <v>2992</v>
      </c>
      <c r="D2994" t="s">
        <v>47</v>
      </c>
      <c r="E2994" t="s">
        <v>24</v>
      </c>
      <c r="F2994">
        <v>4</v>
      </c>
      <c r="G2994" t="s">
        <v>42</v>
      </c>
      <c r="H2994" t="s">
        <v>44</v>
      </c>
      <c r="I2994">
        <v>13.3</v>
      </c>
      <c r="J2994" t="s">
        <v>27</v>
      </c>
      <c r="K2994">
        <v>7</v>
      </c>
      <c r="L2994">
        <v>2.59</v>
      </c>
      <c r="M2994" t="s">
        <v>46</v>
      </c>
      <c r="N2994">
        <v>1223.79</v>
      </c>
      <c r="O2994" s="5">
        <f>(ScoreCard!$E$3-laptop_prices3[[#This Row],[Price ($)]])/ScoreCard!$E$3*ScoreCard!$E$5</f>
        <v>4.4338436400108074</v>
      </c>
      <c r="P2994" s="5">
        <f>laptop_prices3[[#This Row],[RAM (GB)]]/ScoreCard!$F$3*ScoreCard!$F$5</f>
        <v>0.4375</v>
      </c>
      <c r="Q2994" s="5">
        <f>laptop_prices3[[#This Row],[Screen Size (inch)]]/ScoreCard!$G$3*ScoreCard!$G$5</f>
        <v>1.5375722543352601</v>
      </c>
      <c r="R2994" s="5">
        <f>laptop_prices3[[#This Row],[Battery Life (hours)]]/ScoreCard!$H$3*ScoreCard!$H$5</f>
        <v>4.0833333333333339</v>
      </c>
      <c r="S2994" s="5">
        <f>ScoreCard!$I$3-laptop_prices3[[#This Row],[Weight (kg)]]/ScoreCard!$I$3*ScoreCard!$I$5</f>
        <v>2.02</v>
      </c>
      <c r="T2994" s="6" cm="1">
        <f t="array" ref="T2994">_xlfn.IFS(laptop_prices3[[#This Row],[Storage]]="512GB SSD", 512, laptop_prices3[[#This Row],[Storage]] = "1TB SSD", 1000, laptop_prices3[[#This Row],[Storage]] = "2TB SSD", 2000, laptop_prices3[[#This Row],[Storage]]= "256GB SSD", 256, laptop_prices3[[#This Row],[Storage]] = "1TB HDD", 1000*0.7)</f>
        <v>700</v>
      </c>
      <c r="U2994" s="5">
        <f>laptop_prices3[[#This Row],[Storage Raw Value]]/ScoreCard!$J$3*ScoreCard!$J$5</f>
        <v>2.8</v>
      </c>
    </row>
    <row r="2995" spans="2:21" x14ac:dyDescent="0.2">
      <c r="B2995" s="4" cm="1">
        <f t="array" ref="B2995">SUM(laptop_prices3[[#This Row],[RAM Comp]:[Weight Comp]]+laptop_prices3[[#This Row],[Storage Comp]])</f>
        <v>12.287666666666667</v>
      </c>
      <c r="C2995">
        <v>2993</v>
      </c>
      <c r="D2995" t="s">
        <v>47</v>
      </c>
      <c r="E2995" t="s">
        <v>24</v>
      </c>
      <c r="F2995">
        <v>16</v>
      </c>
      <c r="G2995" t="s">
        <v>29</v>
      </c>
      <c r="H2995" t="s">
        <v>44</v>
      </c>
      <c r="I2995">
        <v>17.3</v>
      </c>
      <c r="J2995" t="s">
        <v>43</v>
      </c>
      <c r="K2995">
        <v>4.7</v>
      </c>
      <c r="L2995">
        <v>3.15</v>
      </c>
      <c r="M2995" t="s">
        <v>16</v>
      </c>
      <c r="N2995">
        <v>1237.48</v>
      </c>
      <c r="O2995" s="5">
        <f>(ScoreCard!$E$3-laptop_prices3[[#This Row],[Price ($)]])/ScoreCard!$E$3*ScoreCard!$E$5</f>
        <v>4.4275102980417991</v>
      </c>
      <c r="P2995" s="5">
        <f>laptop_prices3[[#This Row],[RAM (GB)]]/ScoreCard!$F$3*ScoreCard!$F$5</f>
        <v>1.75</v>
      </c>
      <c r="Q2995" s="5">
        <f>laptop_prices3[[#This Row],[Screen Size (inch)]]/ScoreCard!$G$3*ScoreCard!$G$5</f>
        <v>2</v>
      </c>
      <c r="R2995" s="5">
        <f>laptop_prices3[[#This Row],[Battery Life (hours)]]/ScoreCard!$H$3*ScoreCard!$H$5</f>
        <v>2.7416666666666667</v>
      </c>
      <c r="S2995" s="5">
        <f>ScoreCard!$I$3-laptop_prices3[[#This Row],[Weight (kg)]]/ScoreCard!$I$3*ScoreCard!$I$5</f>
        <v>1.7</v>
      </c>
      <c r="T2995" s="6" cm="1">
        <f t="array" ref="T2995">_xlfn.IFS(laptop_prices3[[#This Row],[Storage]]="512GB SSD", 512, laptop_prices3[[#This Row],[Storage]] = "1TB SSD", 1000, laptop_prices3[[#This Row],[Storage]] = "2TB SSD", 2000, laptop_prices3[[#This Row],[Storage]]= "256GB SSD", 256, laptop_prices3[[#This Row],[Storage]] = "1TB HDD", 1000*0.7)</f>
        <v>256</v>
      </c>
      <c r="U2995" s="5">
        <f>laptop_prices3[[#This Row],[Storage Raw Value]]/ScoreCard!$J$3*ScoreCard!$J$5</f>
        <v>1.024</v>
      </c>
    </row>
    <row r="2996" spans="2:21" x14ac:dyDescent="0.2">
      <c r="B2996" s="4" cm="1">
        <f t="array" ref="B2996">SUM(laptop_prices3[[#This Row],[RAM Comp]:[Weight Comp]]+laptop_prices3[[#This Row],[Storage Comp]])</f>
        <v>13.023396779521057</v>
      </c>
      <c r="C2996">
        <v>2994</v>
      </c>
      <c r="D2996" t="s">
        <v>33</v>
      </c>
      <c r="E2996" t="s">
        <v>39</v>
      </c>
      <c r="F2996">
        <v>4</v>
      </c>
      <c r="G2996" t="s">
        <v>29</v>
      </c>
      <c r="H2996" t="s">
        <v>26</v>
      </c>
      <c r="I2996">
        <v>15.6</v>
      </c>
      <c r="J2996" t="s">
        <v>43</v>
      </c>
      <c r="K2996">
        <v>7.5</v>
      </c>
      <c r="L2996">
        <v>2.08</v>
      </c>
      <c r="M2996" t="s">
        <v>22</v>
      </c>
      <c r="N2996">
        <v>937.42</v>
      </c>
      <c r="O2996" s="5">
        <f>(ScoreCard!$E$3-laptop_prices3[[#This Row],[Price ($)]])/ScoreCard!$E$3*ScoreCard!$E$5</f>
        <v>4.5663256808920902</v>
      </c>
      <c r="P2996" s="5">
        <f>laptop_prices3[[#This Row],[RAM (GB)]]/ScoreCard!$F$3*ScoreCard!$F$5</f>
        <v>0.4375</v>
      </c>
      <c r="Q2996" s="5">
        <f>laptop_prices3[[#This Row],[Screen Size (inch)]]/ScoreCard!$G$3*ScoreCard!$G$5</f>
        <v>1.8034682080924855</v>
      </c>
      <c r="R2996" s="5">
        <f>laptop_prices3[[#This Row],[Battery Life (hours)]]/ScoreCard!$H$3*ScoreCard!$H$5</f>
        <v>4.375</v>
      </c>
      <c r="S2996" s="5">
        <f>ScoreCard!$I$3-laptop_prices3[[#This Row],[Weight (kg)]]/ScoreCard!$I$3*ScoreCard!$I$5</f>
        <v>2.3114285714285714</v>
      </c>
      <c r="T2996" s="6" cm="1">
        <f t="array" ref="T2996">_xlfn.IFS(laptop_prices3[[#This Row],[Storage]]="512GB SSD", 512, laptop_prices3[[#This Row],[Storage]] = "1TB SSD", 1000, laptop_prices3[[#This Row],[Storage]] = "2TB SSD", 2000, laptop_prices3[[#This Row],[Storage]]= "256GB SSD", 256, laptop_prices3[[#This Row],[Storage]] = "1TB HDD", 1000*0.7)</f>
        <v>256</v>
      </c>
      <c r="U2996" s="5">
        <f>laptop_prices3[[#This Row],[Storage Raw Value]]/ScoreCard!$J$3*ScoreCard!$J$5</f>
        <v>1.024</v>
      </c>
    </row>
    <row r="2997" spans="2:21" x14ac:dyDescent="0.2">
      <c r="B2997" s="4" cm="1">
        <f t="array" ref="B2997">SUM(laptop_prices3[[#This Row],[RAM Comp]:[Weight Comp]]+laptop_prices3[[#This Row],[Storage Comp]])</f>
        <v>39.136734792182764</v>
      </c>
      <c r="C2997">
        <v>2995</v>
      </c>
      <c r="D2997" t="s">
        <v>36</v>
      </c>
      <c r="E2997" t="s">
        <v>48</v>
      </c>
      <c r="F2997">
        <v>4</v>
      </c>
      <c r="G2997" t="s">
        <v>25</v>
      </c>
      <c r="H2997" t="s">
        <v>14</v>
      </c>
      <c r="I2997">
        <v>16</v>
      </c>
      <c r="J2997" t="s">
        <v>15</v>
      </c>
      <c r="K2997">
        <v>4.4000000000000004</v>
      </c>
      <c r="L2997">
        <v>2.13</v>
      </c>
      <c r="M2997" t="s">
        <v>16</v>
      </c>
      <c r="N2997">
        <v>1653</v>
      </c>
      <c r="O2997" s="5">
        <f>(ScoreCard!$E$3-laptop_prices3[[#This Row],[Price ($)]])/ScoreCard!$E$3*ScoreCard!$E$5</f>
        <v>4.2352801844580066</v>
      </c>
      <c r="P2997" s="5">
        <f>laptop_prices3[[#This Row],[RAM (GB)]]/ScoreCard!$F$3*ScoreCard!$F$5</f>
        <v>0.4375</v>
      </c>
      <c r="Q2997" s="5">
        <f>laptop_prices3[[#This Row],[Screen Size (inch)]]/ScoreCard!$G$3*ScoreCard!$G$5</f>
        <v>1.8497109826589595</v>
      </c>
      <c r="R2997" s="5">
        <f>laptop_prices3[[#This Row],[Battery Life (hours)]]/ScoreCard!$H$3*ScoreCard!$H$5</f>
        <v>2.5666666666666669</v>
      </c>
      <c r="S2997" s="5">
        <f>ScoreCard!$I$3-laptop_prices3[[#This Row],[Weight (kg)]]/ScoreCard!$I$3*ScoreCard!$I$5</f>
        <v>2.2828571428571429</v>
      </c>
      <c r="T2997" s="6" cm="1">
        <f t="array" ref="T2997">_xlfn.IFS(laptop_prices3[[#This Row],[Storage]]="512GB SSD", 512, laptop_prices3[[#This Row],[Storage]] = "1TB SSD", 1000, laptop_prices3[[#This Row],[Storage]] = "2TB SSD", 2000, laptop_prices3[[#This Row],[Storage]]= "256GB SSD", 256, laptop_prices3[[#This Row],[Storage]] = "1TB HDD", 1000*0.7)</f>
        <v>2000</v>
      </c>
      <c r="U2997" s="5">
        <f>laptop_prices3[[#This Row],[Storage Raw Value]]/ScoreCard!$J$3*ScoreCard!$J$5</f>
        <v>8</v>
      </c>
    </row>
    <row r="2998" spans="2:21" x14ac:dyDescent="0.2">
      <c r="B2998" s="4" cm="1">
        <f t="array" ref="B2998">SUM(laptop_prices3[[#This Row],[RAM Comp]:[Weight Comp]]+laptop_prices3[[#This Row],[Storage Comp]])</f>
        <v>28.625878062207541</v>
      </c>
      <c r="C2998">
        <v>2996</v>
      </c>
      <c r="D2998" t="s">
        <v>23</v>
      </c>
      <c r="E2998" t="s">
        <v>39</v>
      </c>
      <c r="F2998">
        <v>32</v>
      </c>
      <c r="G2998" t="s">
        <v>19</v>
      </c>
      <c r="H2998" t="s">
        <v>20</v>
      </c>
      <c r="I2998">
        <v>14</v>
      </c>
      <c r="J2998" t="s">
        <v>43</v>
      </c>
      <c r="K2998">
        <v>8.3000000000000007</v>
      </c>
      <c r="L2998">
        <v>1.46</v>
      </c>
      <c r="M2998" t="s">
        <v>30</v>
      </c>
      <c r="N2998">
        <v>1586.35</v>
      </c>
      <c r="O2998" s="5">
        <f>(ScoreCard!$E$3-laptop_prices3[[#This Row],[Price ($)]])/ScoreCard!$E$3*ScoreCard!$E$5</f>
        <v>4.2661141685510939</v>
      </c>
      <c r="P2998" s="5">
        <f>laptop_prices3[[#This Row],[RAM (GB)]]/ScoreCard!$F$3*ScoreCard!$F$5</f>
        <v>3.5</v>
      </c>
      <c r="Q2998" s="5">
        <f>laptop_prices3[[#This Row],[Screen Size (inch)]]/ScoreCard!$G$3*ScoreCard!$G$5</f>
        <v>1.6184971098265895</v>
      </c>
      <c r="R2998" s="5">
        <f>laptop_prices3[[#This Row],[Battery Life (hours)]]/ScoreCard!$H$3*ScoreCard!$H$5</f>
        <v>4.8416666666666677</v>
      </c>
      <c r="S2998" s="5">
        <f>ScoreCard!$I$3-laptop_prices3[[#This Row],[Weight (kg)]]/ScoreCard!$I$3*ScoreCard!$I$5</f>
        <v>2.6657142857142855</v>
      </c>
      <c r="T2998" s="6" cm="1">
        <f t="array" ref="T2998">_xlfn.IFS(laptop_prices3[[#This Row],[Storage]]="512GB SSD", 512, laptop_prices3[[#This Row],[Storage]] = "1TB SSD", 1000, laptop_prices3[[#This Row],[Storage]] = "2TB SSD", 2000, laptop_prices3[[#This Row],[Storage]]= "256GB SSD", 256, laptop_prices3[[#This Row],[Storage]] = "1TB HDD", 1000*0.7)</f>
        <v>1000</v>
      </c>
      <c r="U2998" s="5">
        <f>laptop_prices3[[#This Row],[Storage Raw Value]]/ScoreCard!$J$3*ScoreCard!$J$5</f>
        <v>4</v>
      </c>
    </row>
    <row r="2999" spans="2:21" x14ac:dyDescent="0.2">
      <c r="B2999" s="4" cm="1">
        <f t="array" ref="B2999">SUM(laptop_prices3[[#This Row],[RAM Comp]:[Weight Comp]]+laptop_prices3[[#This Row],[Storage Comp]])</f>
        <v>21.860520919350396</v>
      </c>
      <c r="C2999">
        <v>2997</v>
      </c>
      <c r="D2999" t="s">
        <v>33</v>
      </c>
      <c r="E2999" t="s">
        <v>24</v>
      </c>
      <c r="F2999">
        <v>4</v>
      </c>
      <c r="G2999" t="s">
        <v>42</v>
      </c>
      <c r="H2999" t="s">
        <v>20</v>
      </c>
      <c r="I2999">
        <v>14</v>
      </c>
      <c r="J2999" t="s">
        <v>43</v>
      </c>
      <c r="K2999">
        <v>10.7</v>
      </c>
      <c r="L2999">
        <v>1.99</v>
      </c>
      <c r="M2999" t="s">
        <v>22</v>
      </c>
      <c r="N2999">
        <v>713</v>
      </c>
      <c r="O2999" s="5">
        <f>(ScoreCard!$E$3-laptop_prices3[[#This Row],[Price ($)]])/ScoreCard!$E$3*ScoreCard!$E$5</f>
        <v>4.6701480771437138</v>
      </c>
      <c r="P2999" s="5">
        <f>laptop_prices3[[#This Row],[RAM (GB)]]/ScoreCard!$F$3*ScoreCard!$F$5</f>
        <v>0.4375</v>
      </c>
      <c r="Q2999" s="5">
        <f>laptop_prices3[[#This Row],[Screen Size (inch)]]/ScoreCard!$G$3*ScoreCard!$G$5</f>
        <v>1.6184971098265895</v>
      </c>
      <c r="R2999" s="5">
        <f>laptop_prices3[[#This Row],[Battery Life (hours)]]/ScoreCard!$H$3*ScoreCard!$H$5</f>
        <v>6.2416666666666663</v>
      </c>
      <c r="S2999" s="5">
        <f>ScoreCard!$I$3-laptop_prices3[[#This Row],[Weight (kg)]]/ScoreCard!$I$3*ScoreCard!$I$5</f>
        <v>2.362857142857143</v>
      </c>
      <c r="T2999" s="6" cm="1">
        <f t="array" ref="T2999">_xlfn.IFS(laptop_prices3[[#This Row],[Storage]]="512GB SSD", 512, laptop_prices3[[#This Row],[Storage]] = "1TB SSD", 1000, laptop_prices3[[#This Row],[Storage]] = "2TB SSD", 2000, laptop_prices3[[#This Row],[Storage]]= "256GB SSD", 256, laptop_prices3[[#This Row],[Storage]] = "1TB HDD", 1000*0.7)</f>
        <v>700</v>
      </c>
      <c r="U2999" s="5">
        <f>laptop_prices3[[#This Row],[Storage Raw Value]]/ScoreCard!$J$3*ScoreCard!$J$5</f>
        <v>2.8</v>
      </c>
    </row>
    <row r="3000" spans="2:21" x14ac:dyDescent="0.2">
      <c r="B3000" s="4" cm="1">
        <f t="array" ref="B3000">SUM(laptop_prices3[[#This Row],[RAM Comp]:[Weight Comp]]+laptop_prices3[[#This Row],[Storage Comp]])</f>
        <v>27.577572254335262</v>
      </c>
      <c r="C3000">
        <v>2998</v>
      </c>
      <c r="D3000" t="s">
        <v>11</v>
      </c>
      <c r="E3000" t="s">
        <v>41</v>
      </c>
      <c r="F3000">
        <v>64</v>
      </c>
      <c r="G3000" t="s">
        <v>42</v>
      </c>
      <c r="H3000" t="s">
        <v>40</v>
      </c>
      <c r="I3000">
        <v>13.3</v>
      </c>
      <c r="J3000" t="s">
        <v>43</v>
      </c>
      <c r="K3000">
        <v>10.8</v>
      </c>
      <c r="L3000">
        <v>3.43</v>
      </c>
      <c r="M3000" t="s">
        <v>30</v>
      </c>
      <c r="N3000">
        <v>4844.54</v>
      </c>
      <c r="O3000" s="5">
        <f>(ScoreCard!$E$3-laptop_prices3[[#This Row],[Price ($)]])/ScoreCard!$E$3*ScoreCard!$E$5</f>
        <v>2.7587926586897704</v>
      </c>
      <c r="P3000" s="5">
        <f>laptop_prices3[[#This Row],[RAM (GB)]]/ScoreCard!$F$3*ScoreCard!$F$5</f>
        <v>7</v>
      </c>
      <c r="Q3000" s="5">
        <f>laptop_prices3[[#This Row],[Screen Size (inch)]]/ScoreCard!$G$3*ScoreCard!$G$5</f>
        <v>1.5375722543352601</v>
      </c>
      <c r="R3000" s="5">
        <f>laptop_prices3[[#This Row],[Battery Life (hours)]]/ScoreCard!$H$3*ScoreCard!$H$5</f>
        <v>6.3</v>
      </c>
      <c r="S3000" s="5">
        <f>ScoreCard!$I$3-laptop_prices3[[#This Row],[Weight (kg)]]/ScoreCard!$I$3*ScoreCard!$I$5</f>
        <v>1.5399999999999998</v>
      </c>
      <c r="T3000" s="6" cm="1">
        <f t="array" ref="T3000">_xlfn.IFS(laptop_prices3[[#This Row],[Storage]]="512GB SSD", 512, laptop_prices3[[#This Row],[Storage]] = "1TB SSD", 1000, laptop_prices3[[#This Row],[Storage]] = "2TB SSD", 2000, laptop_prices3[[#This Row],[Storage]]= "256GB SSD", 256, laptop_prices3[[#This Row],[Storage]] = "1TB HDD", 1000*0.7)</f>
        <v>700</v>
      </c>
      <c r="U3000" s="5">
        <f>laptop_prices3[[#This Row],[Storage Raw Value]]/ScoreCard!$J$3*ScoreCard!$J$5</f>
        <v>2.8</v>
      </c>
    </row>
    <row r="3001" spans="2:21" x14ac:dyDescent="0.2">
      <c r="B3001" s="4" cm="1">
        <f t="array" ref="B3001">SUM(laptop_prices3[[#This Row],[RAM Comp]:[Weight Comp]]+laptop_prices3[[#This Row],[Storage Comp]])</f>
        <v>17.787592347921827</v>
      </c>
      <c r="C3001">
        <v>2999</v>
      </c>
      <c r="D3001" t="s">
        <v>11</v>
      </c>
      <c r="E3001" t="s">
        <v>48</v>
      </c>
      <c r="F3001">
        <v>32</v>
      </c>
      <c r="G3001" t="s">
        <v>29</v>
      </c>
      <c r="H3001" t="s">
        <v>20</v>
      </c>
      <c r="I3001">
        <v>14</v>
      </c>
      <c r="J3001" t="s">
        <v>27</v>
      </c>
      <c r="K3001">
        <v>11.9</v>
      </c>
      <c r="L3001">
        <v>3.27</v>
      </c>
      <c r="M3001" t="s">
        <v>16</v>
      </c>
      <c r="N3001">
        <v>4957.58</v>
      </c>
      <c r="O3001" s="5">
        <f>(ScoreCard!$E$3-laptop_prices3[[#This Row],[Price ($)]])/ScoreCard!$E$3*ScoreCard!$E$5</f>
        <v>2.7064974814672254</v>
      </c>
      <c r="P3001" s="5">
        <f>laptop_prices3[[#This Row],[RAM (GB)]]/ScoreCard!$F$3*ScoreCard!$F$5</f>
        <v>3.5</v>
      </c>
      <c r="Q3001" s="5">
        <f>laptop_prices3[[#This Row],[Screen Size (inch)]]/ScoreCard!$G$3*ScoreCard!$G$5</f>
        <v>1.6184971098265895</v>
      </c>
      <c r="R3001" s="5">
        <f>laptop_prices3[[#This Row],[Battery Life (hours)]]/ScoreCard!$H$3*ScoreCard!$H$5</f>
        <v>6.9416666666666664</v>
      </c>
      <c r="S3001" s="5">
        <f>ScoreCard!$I$3-laptop_prices3[[#This Row],[Weight (kg)]]/ScoreCard!$I$3*ScoreCard!$I$5</f>
        <v>1.6314285714285715</v>
      </c>
      <c r="T3001" s="6" cm="1">
        <f t="array" ref="T3001">_xlfn.IFS(laptop_prices3[[#This Row],[Storage]]="512GB SSD", 512, laptop_prices3[[#This Row],[Storage]] = "1TB SSD", 1000, laptop_prices3[[#This Row],[Storage]] = "2TB SSD", 2000, laptop_prices3[[#This Row],[Storage]]= "256GB SSD", 256, laptop_prices3[[#This Row],[Storage]] = "1TB HDD", 1000*0.7)</f>
        <v>256</v>
      </c>
      <c r="U3001" s="5">
        <f>laptop_prices3[[#This Row],[Storage Raw Value]]/ScoreCard!$J$3*ScoreCard!$J$5</f>
        <v>1.024</v>
      </c>
    </row>
    <row r="3002" spans="2:21" x14ac:dyDescent="0.2">
      <c r="B3002" s="4" cm="1">
        <f t="array" ref="B3002">SUM(laptop_prices3[[#This Row],[RAM Comp]:[Weight Comp]]+laptop_prices3[[#This Row],[Storage Comp]])</f>
        <v>18.33847330030278</v>
      </c>
      <c r="C3002">
        <v>3000</v>
      </c>
      <c r="D3002" t="s">
        <v>36</v>
      </c>
      <c r="E3002" t="s">
        <v>37</v>
      </c>
      <c r="F3002">
        <v>4</v>
      </c>
      <c r="G3002" t="s">
        <v>13</v>
      </c>
      <c r="H3002" t="s">
        <v>32</v>
      </c>
      <c r="I3002">
        <v>14</v>
      </c>
      <c r="J3002" t="s">
        <v>15</v>
      </c>
      <c r="K3002">
        <v>11.2</v>
      </c>
      <c r="L3002">
        <v>3.4</v>
      </c>
      <c r="M3002" t="s">
        <v>22</v>
      </c>
      <c r="N3002">
        <v>1828.65</v>
      </c>
      <c r="O3002" s="5">
        <f>(ScoreCard!$E$3-laptop_prices3[[#This Row],[Price ($)]])/ScoreCard!$E$3*ScoreCard!$E$5</f>
        <v>4.1540200298300869</v>
      </c>
      <c r="P3002" s="5">
        <f>laptop_prices3[[#This Row],[RAM (GB)]]/ScoreCard!$F$3*ScoreCard!$F$5</f>
        <v>0.4375</v>
      </c>
      <c r="Q3002" s="5">
        <f>laptop_prices3[[#This Row],[Screen Size (inch)]]/ScoreCard!$G$3*ScoreCard!$G$5</f>
        <v>1.6184971098265895</v>
      </c>
      <c r="R3002" s="5">
        <f>laptop_prices3[[#This Row],[Battery Life (hours)]]/ScoreCard!$H$3*ScoreCard!$H$5</f>
        <v>6.5333333333333323</v>
      </c>
      <c r="S3002" s="5">
        <f>ScoreCard!$I$3-laptop_prices3[[#This Row],[Weight (kg)]]/ScoreCard!$I$3*ScoreCard!$I$5</f>
        <v>1.5571428571428572</v>
      </c>
      <c r="T3002" s="6" cm="1">
        <f t="array" ref="T3002">_xlfn.IFS(laptop_prices3[[#This Row],[Storage]]="512GB SSD", 512, laptop_prices3[[#This Row],[Storage]] = "1TB SSD", 1000, laptop_prices3[[#This Row],[Storage]] = "2TB SSD", 2000, laptop_prices3[[#This Row],[Storage]]= "256GB SSD", 256, laptop_prices3[[#This Row],[Storage]] = "1TB HDD", 1000*0.7)</f>
        <v>512</v>
      </c>
      <c r="U3002" s="5">
        <f>laptop_prices3[[#This Row],[Storage Raw Value]]/ScoreCard!$J$3*ScoreCard!$J$5</f>
        <v>2.048</v>
      </c>
    </row>
    <row r="3003" spans="2:21" x14ac:dyDescent="0.2">
      <c r="B3003" s="4" cm="1">
        <f t="array" ref="B3003">SUM(laptop_prices3[[#This Row],[RAM Comp]:[Weight Comp]]+laptop_prices3[[#This Row],[Storage Comp]])</f>
        <v>22.199658684282959</v>
      </c>
      <c r="C3003">
        <v>3001</v>
      </c>
      <c r="D3003" t="s">
        <v>34</v>
      </c>
      <c r="E3003" t="s">
        <v>24</v>
      </c>
      <c r="F3003">
        <v>8</v>
      </c>
      <c r="G3003" t="s">
        <v>42</v>
      </c>
      <c r="H3003" t="s">
        <v>14</v>
      </c>
      <c r="I3003">
        <v>15.6</v>
      </c>
      <c r="J3003" t="s">
        <v>43</v>
      </c>
      <c r="K3003">
        <v>10.9</v>
      </c>
      <c r="L3003">
        <v>2.69</v>
      </c>
      <c r="M3003" t="s">
        <v>16</v>
      </c>
      <c r="N3003">
        <v>997.06</v>
      </c>
      <c r="O3003" s="5">
        <f>(ScoreCard!$E$3-laptop_prices3[[#This Row],[Price ($)]])/ScoreCard!$E$3*ScoreCard!$E$5</f>
        <v>4.538734700977435</v>
      </c>
      <c r="P3003" s="5">
        <f>laptop_prices3[[#This Row],[RAM (GB)]]/ScoreCard!$F$3*ScoreCard!$F$5</f>
        <v>0.875</v>
      </c>
      <c r="Q3003" s="5">
        <f>laptop_prices3[[#This Row],[Screen Size (inch)]]/ScoreCard!$G$3*ScoreCard!$G$5</f>
        <v>1.8034682080924855</v>
      </c>
      <c r="R3003" s="5">
        <f>laptop_prices3[[#This Row],[Battery Life (hours)]]/ScoreCard!$H$3*ScoreCard!$H$5</f>
        <v>6.3583333333333334</v>
      </c>
      <c r="S3003" s="5">
        <f>ScoreCard!$I$3-laptop_prices3[[#This Row],[Weight (kg)]]/ScoreCard!$I$3*ScoreCard!$I$5</f>
        <v>1.9628571428571429</v>
      </c>
      <c r="T3003" s="6" cm="1">
        <f t="array" ref="T3003">_xlfn.IFS(laptop_prices3[[#This Row],[Storage]]="512GB SSD", 512, laptop_prices3[[#This Row],[Storage]] = "1TB SSD", 1000, laptop_prices3[[#This Row],[Storage]] = "2TB SSD", 2000, laptop_prices3[[#This Row],[Storage]]= "256GB SSD", 256, laptop_prices3[[#This Row],[Storage]] = "1TB HDD", 1000*0.7)</f>
        <v>700</v>
      </c>
      <c r="U3003" s="5">
        <f>laptop_prices3[[#This Row],[Storage Raw Value]]/ScoreCard!$J$3*ScoreCard!$J$5</f>
        <v>2.8</v>
      </c>
    </row>
    <row r="3004" spans="2:21" x14ac:dyDescent="0.2">
      <c r="B3004" s="4" cm="1">
        <f t="array" ref="B3004">SUM(laptop_prices3[[#This Row],[RAM Comp]:[Weight Comp]]+laptop_prices3[[#This Row],[Storage Comp]])</f>
        <v>47.26494907789705</v>
      </c>
      <c r="C3004">
        <v>3002</v>
      </c>
      <c r="D3004" t="s">
        <v>11</v>
      </c>
      <c r="E3004" t="s">
        <v>48</v>
      </c>
      <c r="F3004">
        <v>64</v>
      </c>
      <c r="G3004" t="s">
        <v>25</v>
      </c>
      <c r="H3004" t="s">
        <v>44</v>
      </c>
      <c r="I3004">
        <v>16</v>
      </c>
      <c r="J3004" t="s">
        <v>21</v>
      </c>
      <c r="K3004">
        <v>6.8</v>
      </c>
      <c r="L3004">
        <v>1.84</v>
      </c>
      <c r="M3004" t="s">
        <v>46</v>
      </c>
      <c r="N3004">
        <v>2751.67</v>
      </c>
      <c r="O3004" s="5">
        <f>(ScoreCard!$E$3-laptop_prices3[[#This Row],[Price ($)]])/ScoreCard!$E$3*ScoreCard!$E$5</f>
        <v>3.7270075167377876</v>
      </c>
      <c r="P3004" s="5">
        <f>laptop_prices3[[#This Row],[RAM (GB)]]/ScoreCard!$F$3*ScoreCard!$F$5</f>
        <v>7</v>
      </c>
      <c r="Q3004" s="5">
        <f>laptop_prices3[[#This Row],[Screen Size (inch)]]/ScoreCard!$G$3*ScoreCard!$G$5</f>
        <v>1.8497109826589595</v>
      </c>
      <c r="R3004" s="5">
        <f>laptop_prices3[[#This Row],[Battery Life (hours)]]/ScoreCard!$H$3*ScoreCard!$H$5</f>
        <v>3.9666666666666668</v>
      </c>
      <c r="S3004" s="5">
        <f>ScoreCard!$I$3-laptop_prices3[[#This Row],[Weight (kg)]]/ScoreCard!$I$3*ScoreCard!$I$5</f>
        <v>2.4485714285714284</v>
      </c>
      <c r="T3004" s="6" cm="1">
        <f t="array" ref="T3004">_xlfn.IFS(laptop_prices3[[#This Row],[Storage]]="512GB SSD", 512, laptop_prices3[[#This Row],[Storage]] = "1TB SSD", 1000, laptop_prices3[[#This Row],[Storage]] = "2TB SSD", 2000, laptop_prices3[[#This Row],[Storage]]= "256GB SSD", 256, laptop_prices3[[#This Row],[Storage]] = "1TB HDD", 1000*0.7)</f>
        <v>2000</v>
      </c>
      <c r="U3004" s="5">
        <f>laptop_prices3[[#This Row],[Storage Raw Value]]/ScoreCard!$J$3*ScoreCard!$J$5</f>
        <v>8</v>
      </c>
    </row>
    <row r="3005" spans="2:21" x14ac:dyDescent="0.2">
      <c r="B3005" s="4" cm="1">
        <f t="array" ref="B3005">SUM(laptop_prices3[[#This Row],[RAM Comp]:[Weight Comp]]+laptop_prices3[[#This Row],[Storage Comp]])</f>
        <v>22.587499999999999</v>
      </c>
      <c r="C3005">
        <v>3003</v>
      </c>
      <c r="D3005" t="s">
        <v>11</v>
      </c>
      <c r="E3005" t="s">
        <v>48</v>
      </c>
      <c r="F3005">
        <v>4</v>
      </c>
      <c r="G3005" t="s">
        <v>19</v>
      </c>
      <c r="H3005" t="s">
        <v>44</v>
      </c>
      <c r="I3005">
        <v>17.3</v>
      </c>
      <c r="J3005" t="s">
        <v>43</v>
      </c>
      <c r="K3005">
        <v>4.2</v>
      </c>
      <c r="L3005">
        <v>3.15</v>
      </c>
      <c r="M3005" t="s">
        <v>30</v>
      </c>
      <c r="N3005">
        <v>1181.23</v>
      </c>
      <c r="O3005" s="5">
        <f>(ScoreCard!$E$3-laptop_prices3[[#This Row],[Price ($)]])/ScoreCard!$E$3*ScoreCard!$E$5</f>
        <v>4.453532977790279</v>
      </c>
      <c r="P3005" s="5">
        <f>laptop_prices3[[#This Row],[RAM (GB)]]/ScoreCard!$F$3*ScoreCard!$F$5</f>
        <v>0.4375</v>
      </c>
      <c r="Q3005" s="5">
        <f>laptop_prices3[[#This Row],[Screen Size (inch)]]/ScoreCard!$G$3*ScoreCard!$G$5</f>
        <v>2</v>
      </c>
      <c r="R3005" s="5">
        <f>laptop_prices3[[#This Row],[Battery Life (hours)]]/ScoreCard!$H$3*ScoreCard!$H$5</f>
        <v>2.4500000000000002</v>
      </c>
      <c r="S3005" s="5">
        <f>ScoreCard!$I$3-laptop_prices3[[#This Row],[Weight (kg)]]/ScoreCard!$I$3*ScoreCard!$I$5</f>
        <v>1.7</v>
      </c>
      <c r="T3005" s="6" cm="1">
        <f t="array" ref="T3005">_xlfn.IFS(laptop_prices3[[#This Row],[Storage]]="512GB SSD", 512, laptop_prices3[[#This Row],[Storage]] = "1TB SSD", 1000, laptop_prices3[[#This Row],[Storage]] = "2TB SSD", 2000, laptop_prices3[[#This Row],[Storage]]= "256GB SSD", 256, laptop_prices3[[#This Row],[Storage]] = "1TB HDD", 1000*0.7)</f>
        <v>1000</v>
      </c>
      <c r="U3005" s="5">
        <f>laptop_prices3[[#This Row],[Storage Raw Value]]/ScoreCard!$J$3*ScoreCard!$J$5</f>
        <v>4</v>
      </c>
    </row>
    <row r="3006" spans="2:21" x14ac:dyDescent="0.2">
      <c r="B3006" s="4" cm="1">
        <f t="array" ref="B3006">SUM(laptop_prices3[[#This Row],[RAM Comp]:[Weight Comp]]+laptop_prices3[[#This Row],[Storage Comp]])</f>
        <v>42.419000825763831</v>
      </c>
      <c r="C3006">
        <v>3004</v>
      </c>
      <c r="D3006" t="s">
        <v>33</v>
      </c>
      <c r="E3006" t="s">
        <v>41</v>
      </c>
      <c r="F3006">
        <v>32</v>
      </c>
      <c r="G3006" t="s">
        <v>25</v>
      </c>
      <c r="H3006" t="s">
        <v>20</v>
      </c>
      <c r="I3006">
        <v>13.3</v>
      </c>
      <c r="J3006" t="s">
        <v>43</v>
      </c>
      <c r="K3006">
        <v>5.4</v>
      </c>
      <c r="L3006">
        <v>2.2200000000000002</v>
      </c>
      <c r="M3006" t="s">
        <v>30</v>
      </c>
      <c r="N3006">
        <v>2555.79</v>
      </c>
      <c r="O3006" s="5">
        <f>(ScoreCard!$E$3-laptop_prices3[[#This Row],[Price ($)]])/ScoreCard!$E$3*ScoreCard!$E$5</f>
        <v>3.8176265835668053</v>
      </c>
      <c r="P3006" s="5">
        <f>laptop_prices3[[#This Row],[RAM (GB)]]/ScoreCard!$F$3*ScoreCard!$F$5</f>
        <v>3.5</v>
      </c>
      <c r="Q3006" s="5">
        <f>laptop_prices3[[#This Row],[Screen Size (inch)]]/ScoreCard!$G$3*ScoreCard!$G$5</f>
        <v>1.5375722543352601</v>
      </c>
      <c r="R3006" s="5">
        <f>laptop_prices3[[#This Row],[Battery Life (hours)]]/ScoreCard!$H$3*ScoreCard!$H$5</f>
        <v>3.15</v>
      </c>
      <c r="S3006" s="5">
        <f>ScoreCard!$I$3-laptop_prices3[[#This Row],[Weight (kg)]]/ScoreCard!$I$3*ScoreCard!$I$5</f>
        <v>2.2314285714285713</v>
      </c>
      <c r="T3006" s="6" cm="1">
        <f t="array" ref="T3006">_xlfn.IFS(laptop_prices3[[#This Row],[Storage]]="512GB SSD", 512, laptop_prices3[[#This Row],[Storage]] = "1TB SSD", 1000, laptop_prices3[[#This Row],[Storage]] = "2TB SSD", 2000, laptop_prices3[[#This Row],[Storage]]= "256GB SSD", 256, laptop_prices3[[#This Row],[Storage]] = "1TB HDD", 1000*0.7)</f>
        <v>2000</v>
      </c>
      <c r="U3006" s="5">
        <f>laptop_prices3[[#This Row],[Storage Raw Value]]/ScoreCard!$J$3*ScoreCard!$J$5</f>
        <v>8</v>
      </c>
    </row>
    <row r="3007" spans="2:21" x14ac:dyDescent="0.2">
      <c r="B3007" s="4" cm="1">
        <f t="array" ref="B3007">SUM(laptop_prices3[[#This Row],[RAM Comp]:[Weight Comp]]+laptop_prices3[[#This Row],[Storage Comp]])</f>
        <v>23.439710982658958</v>
      </c>
      <c r="C3007">
        <v>3005</v>
      </c>
      <c r="D3007" t="s">
        <v>36</v>
      </c>
      <c r="E3007" t="s">
        <v>12</v>
      </c>
      <c r="F3007">
        <v>16</v>
      </c>
      <c r="G3007" t="s">
        <v>42</v>
      </c>
      <c r="H3007" t="s">
        <v>26</v>
      </c>
      <c r="I3007">
        <v>16</v>
      </c>
      <c r="J3007" t="s">
        <v>15</v>
      </c>
      <c r="K3007">
        <v>10.8</v>
      </c>
      <c r="L3007">
        <v>2.0299999999999998</v>
      </c>
      <c r="M3007" t="s">
        <v>22</v>
      </c>
      <c r="N3007">
        <v>1079.31</v>
      </c>
      <c r="O3007" s="5">
        <f>(ScoreCard!$E$3-laptop_prices3[[#This Row],[Price ($)]])/ScoreCard!$E$3*ScoreCard!$E$5</f>
        <v>4.5006837603674361</v>
      </c>
      <c r="P3007" s="5">
        <f>laptop_prices3[[#This Row],[RAM (GB)]]/ScoreCard!$F$3*ScoreCard!$F$5</f>
        <v>1.75</v>
      </c>
      <c r="Q3007" s="5">
        <f>laptop_prices3[[#This Row],[Screen Size (inch)]]/ScoreCard!$G$3*ScoreCard!$G$5</f>
        <v>1.8497109826589595</v>
      </c>
      <c r="R3007" s="5">
        <f>laptop_prices3[[#This Row],[Battery Life (hours)]]/ScoreCard!$H$3*ScoreCard!$H$5</f>
        <v>6.3</v>
      </c>
      <c r="S3007" s="5">
        <f>ScoreCard!$I$3-laptop_prices3[[#This Row],[Weight (kg)]]/ScoreCard!$I$3*ScoreCard!$I$5</f>
        <v>2.34</v>
      </c>
      <c r="T3007" s="6" cm="1">
        <f t="array" ref="T3007">_xlfn.IFS(laptop_prices3[[#This Row],[Storage]]="512GB SSD", 512, laptop_prices3[[#This Row],[Storage]] = "1TB SSD", 1000, laptop_prices3[[#This Row],[Storage]] = "2TB SSD", 2000, laptop_prices3[[#This Row],[Storage]]= "256GB SSD", 256, laptop_prices3[[#This Row],[Storage]] = "1TB HDD", 1000*0.7)</f>
        <v>700</v>
      </c>
      <c r="U3007" s="5">
        <f>laptop_prices3[[#This Row],[Storage Raw Value]]/ScoreCard!$J$3*ScoreCard!$J$5</f>
        <v>2.8</v>
      </c>
    </row>
    <row r="3008" spans="2:21" x14ac:dyDescent="0.2">
      <c r="B3008" s="4" cm="1">
        <f t="array" ref="B3008">SUM(laptop_prices3[[#This Row],[RAM Comp]:[Weight Comp]]+laptop_prices3[[#This Row],[Storage Comp]])</f>
        <v>26.499238921001925</v>
      </c>
      <c r="C3008">
        <v>3006</v>
      </c>
      <c r="D3008" t="s">
        <v>34</v>
      </c>
      <c r="E3008" t="s">
        <v>41</v>
      </c>
      <c r="F3008">
        <v>64</v>
      </c>
      <c r="G3008" t="s">
        <v>42</v>
      </c>
      <c r="H3008" t="s">
        <v>14</v>
      </c>
      <c r="I3008">
        <v>13.3</v>
      </c>
      <c r="J3008" t="s">
        <v>15</v>
      </c>
      <c r="K3008">
        <v>7.1</v>
      </c>
      <c r="L3008">
        <v>1.54</v>
      </c>
      <c r="M3008" t="s">
        <v>46</v>
      </c>
      <c r="N3008">
        <v>4101.5</v>
      </c>
      <c r="O3008" s="5">
        <f>(ScoreCard!$E$3-laptop_prices3[[#This Row],[Price ($)]])/ScoreCard!$E$3*ScoreCard!$E$5</f>
        <v>3.1025418490952896</v>
      </c>
      <c r="P3008" s="5">
        <f>laptop_prices3[[#This Row],[RAM (GB)]]/ScoreCard!$F$3*ScoreCard!$F$5</f>
        <v>7</v>
      </c>
      <c r="Q3008" s="5">
        <f>laptop_prices3[[#This Row],[Screen Size (inch)]]/ScoreCard!$G$3*ScoreCard!$G$5</f>
        <v>1.5375722543352601</v>
      </c>
      <c r="R3008" s="5">
        <f>laptop_prices3[[#This Row],[Battery Life (hours)]]/ScoreCard!$H$3*ScoreCard!$H$5</f>
        <v>4.1416666666666666</v>
      </c>
      <c r="S3008" s="5">
        <f>ScoreCard!$I$3-laptop_prices3[[#This Row],[Weight (kg)]]/ScoreCard!$I$3*ScoreCard!$I$5</f>
        <v>2.62</v>
      </c>
      <c r="T3008" s="6" cm="1">
        <f t="array" ref="T3008">_xlfn.IFS(laptop_prices3[[#This Row],[Storage]]="512GB SSD", 512, laptop_prices3[[#This Row],[Storage]] = "1TB SSD", 1000, laptop_prices3[[#This Row],[Storage]] = "2TB SSD", 2000, laptop_prices3[[#This Row],[Storage]]= "256GB SSD", 256, laptop_prices3[[#This Row],[Storage]] = "1TB HDD", 1000*0.7)</f>
        <v>700</v>
      </c>
      <c r="U3008" s="5">
        <f>laptop_prices3[[#This Row],[Storage Raw Value]]/ScoreCard!$J$3*ScoreCard!$J$5</f>
        <v>2.8</v>
      </c>
    </row>
    <row r="3009" spans="2:21" x14ac:dyDescent="0.2">
      <c r="B3009" s="4" cm="1">
        <f t="array" ref="B3009">SUM(laptop_prices3[[#This Row],[RAM Comp]:[Weight Comp]]+laptop_prices3[[#This Row],[Storage Comp]])</f>
        <v>40.703282411230383</v>
      </c>
      <c r="C3009">
        <v>3007</v>
      </c>
      <c r="D3009" t="s">
        <v>17</v>
      </c>
      <c r="E3009" t="s">
        <v>39</v>
      </c>
      <c r="F3009">
        <v>16</v>
      </c>
      <c r="G3009" t="s">
        <v>25</v>
      </c>
      <c r="H3009" t="s">
        <v>20</v>
      </c>
      <c r="I3009">
        <v>16</v>
      </c>
      <c r="J3009" t="s">
        <v>43</v>
      </c>
      <c r="K3009">
        <v>5.0999999999999996</v>
      </c>
      <c r="L3009">
        <v>2.4</v>
      </c>
      <c r="M3009" t="s">
        <v>22</v>
      </c>
      <c r="N3009">
        <v>1947.41</v>
      </c>
      <c r="O3009" s="5">
        <f>(ScoreCard!$E$3-laptop_prices3[[#This Row],[Price ($)]])/ScoreCard!$E$3*ScoreCard!$E$5</f>
        <v>4.0990786352180075</v>
      </c>
      <c r="P3009" s="5">
        <f>laptop_prices3[[#This Row],[RAM (GB)]]/ScoreCard!$F$3*ScoreCard!$F$5</f>
        <v>1.75</v>
      </c>
      <c r="Q3009" s="5">
        <f>laptop_prices3[[#This Row],[Screen Size (inch)]]/ScoreCard!$G$3*ScoreCard!$G$5</f>
        <v>1.8497109826589595</v>
      </c>
      <c r="R3009" s="5">
        <f>laptop_prices3[[#This Row],[Battery Life (hours)]]/ScoreCard!$H$3*ScoreCard!$H$5</f>
        <v>2.9750000000000001</v>
      </c>
      <c r="S3009" s="5">
        <f>ScoreCard!$I$3-laptop_prices3[[#This Row],[Weight (kg)]]/ScoreCard!$I$3*ScoreCard!$I$5</f>
        <v>2.1285714285714286</v>
      </c>
      <c r="T3009" s="6" cm="1">
        <f t="array" ref="T3009">_xlfn.IFS(laptop_prices3[[#This Row],[Storage]]="512GB SSD", 512, laptop_prices3[[#This Row],[Storage]] = "1TB SSD", 1000, laptop_prices3[[#This Row],[Storage]] = "2TB SSD", 2000, laptop_prices3[[#This Row],[Storage]]= "256GB SSD", 256, laptop_prices3[[#This Row],[Storage]] = "1TB HDD", 1000*0.7)</f>
        <v>2000</v>
      </c>
      <c r="U3009" s="5">
        <f>laptop_prices3[[#This Row],[Storage Raw Value]]/ScoreCard!$J$3*ScoreCard!$J$5</f>
        <v>8</v>
      </c>
    </row>
    <row r="3010" spans="2:21" x14ac:dyDescent="0.2">
      <c r="B3010" s="4" cm="1">
        <f t="array" ref="B3010">SUM(laptop_prices3[[#This Row],[RAM Comp]:[Weight Comp]]+laptop_prices3[[#This Row],[Storage Comp]])</f>
        <v>18.088190476190476</v>
      </c>
      <c r="C3010">
        <v>3008</v>
      </c>
      <c r="D3010" t="s">
        <v>28</v>
      </c>
      <c r="E3010" t="s">
        <v>12</v>
      </c>
      <c r="F3010">
        <v>16</v>
      </c>
      <c r="G3010" t="s">
        <v>13</v>
      </c>
      <c r="H3010" t="s">
        <v>14</v>
      </c>
      <c r="I3010">
        <v>17.3</v>
      </c>
      <c r="J3010" t="s">
        <v>21</v>
      </c>
      <c r="K3010">
        <v>5.8</v>
      </c>
      <c r="L3010">
        <v>1.29</v>
      </c>
      <c r="M3010" t="s">
        <v>46</v>
      </c>
      <c r="N3010">
        <v>828.72</v>
      </c>
      <c r="O3010" s="5">
        <f>(ScoreCard!$E$3-laptop_prices3[[#This Row],[Price ($)]])/ScoreCard!$E$3*ScoreCard!$E$5</f>
        <v>4.616613063801597</v>
      </c>
      <c r="P3010" s="5">
        <f>laptop_prices3[[#This Row],[RAM (GB)]]/ScoreCard!$F$3*ScoreCard!$F$5</f>
        <v>1.75</v>
      </c>
      <c r="Q3010" s="5">
        <f>laptop_prices3[[#This Row],[Screen Size (inch)]]/ScoreCard!$G$3*ScoreCard!$G$5</f>
        <v>2</v>
      </c>
      <c r="R3010" s="5">
        <f>laptop_prices3[[#This Row],[Battery Life (hours)]]/ScoreCard!$H$3*ScoreCard!$H$5</f>
        <v>3.3833333333333333</v>
      </c>
      <c r="S3010" s="5">
        <f>ScoreCard!$I$3-laptop_prices3[[#This Row],[Weight (kg)]]/ScoreCard!$I$3*ScoreCard!$I$5</f>
        <v>2.7628571428571429</v>
      </c>
      <c r="T3010" s="6" cm="1">
        <f t="array" ref="T3010">_xlfn.IFS(laptop_prices3[[#This Row],[Storage]]="512GB SSD", 512, laptop_prices3[[#This Row],[Storage]] = "1TB SSD", 1000, laptop_prices3[[#This Row],[Storage]] = "2TB SSD", 2000, laptop_prices3[[#This Row],[Storage]]= "256GB SSD", 256, laptop_prices3[[#This Row],[Storage]] = "1TB HDD", 1000*0.7)</f>
        <v>512</v>
      </c>
      <c r="U3010" s="5">
        <f>laptop_prices3[[#This Row],[Storage Raw Value]]/ScoreCard!$J$3*ScoreCard!$J$5</f>
        <v>2.048</v>
      </c>
    </row>
    <row r="3011" spans="2:21" x14ac:dyDescent="0.2">
      <c r="B3011" s="4" cm="1">
        <f t="array" ref="B3011">SUM(laptop_prices3[[#This Row],[RAM Comp]:[Weight Comp]]+laptop_prices3[[#This Row],[Storage Comp]])</f>
        <v>18.629830030278008</v>
      </c>
      <c r="C3011">
        <v>3009</v>
      </c>
      <c r="D3011" t="s">
        <v>11</v>
      </c>
      <c r="E3011" t="s">
        <v>18</v>
      </c>
      <c r="F3011">
        <v>4</v>
      </c>
      <c r="G3011" t="s">
        <v>42</v>
      </c>
      <c r="H3011" t="s">
        <v>26</v>
      </c>
      <c r="I3011">
        <v>16</v>
      </c>
      <c r="J3011" t="s">
        <v>15</v>
      </c>
      <c r="K3011">
        <v>5.5</v>
      </c>
      <c r="L3011">
        <v>2.74</v>
      </c>
      <c r="M3011" t="s">
        <v>46</v>
      </c>
      <c r="N3011">
        <v>1795.15</v>
      </c>
      <c r="O3011" s="5">
        <f>(ScoreCard!$E$3-laptop_prices3[[#This Row],[Price ($)]])/ScoreCard!$E$3*ScoreCard!$E$5</f>
        <v>4.1695179813247378</v>
      </c>
      <c r="P3011" s="5">
        <f>laptop_prices3[[#This Row],[RAM (GB)]]/ScoreCard!$F$3*ScoreCard!$F$5</f>
        <v>0.4375</v>
      </c>
      <c r="Q3011" s="5">
        <f>laptop_prices3[[#This Row],[Screen Size (inch)]]/ScoreCard!$G$3*ScoreCard!$G$5</f>
        <v>1.8497109826589595</v>
      </c>
      <c r="R3011" s="5">
        <f>laptop_prices3[[#This Row],[Battery Life (hours)]]/ScoreCard!$H$3*ScoreCard!$H$5</f>
        <v>3.208333333333333</v>
      </c>
      <c r="S3011" s="5">
        <f>ScoreCard!$I$3-laptop_prices3[[#This Row],[Weight (kg)]]/ScoreCard!$I$3*ScoreCard!$I$5</f>
        <v>1.9342857142857142</v>
      </c>
      <c r="T3011" s="6" cm="1">
        <f t="array" ref="T3011">_xlfn.IFS(laptop_prices3[[#This Row],[Storage]]="512GB SSD", 512, laptop_prices3[[#This Row],[Storage]] = "1TB SSD", 1000, laptop_prices3[[#This Row],[Storage]] = "2TB SSD", 2000, laptop_prices3[[#This Row],[Storage]]= "256GB SSD", 256, laptop_prices3[[#This Row],[Storage]] = "1TB HDD", 1000*0.7)</f>
        <v>700</v>
      </c>
      <c r="U3011" s="5">
        <f>laptop_prices3[[#This Row],[Storage Raw Value]]/ScoreCard!$J$3*ScoreCard!$J$5</f>
        <v>2.8</v>
      </c>
    </row>
    <row r="3012" spans="2:21" x14ac:dyDescent="0.2">
      <c r="B3012" s="4" cm="1">
        <f t="array" ref="B3012">SUM(laptop_prices3[[#This Row],[RAM Comp]:[Weight Comp]]+laptop_prices3[[#This Row],[Storage Comp]])</f>
        <v>40.740878062207543</v>
      </c>
      <c r="C3012">
        <v>3010</v>
      </c>
      <c r="D3012" t="s">
        <v>11</v>
      </c>
      <c r="E3012" t="s">
        <v>12</v>
      </c>
      <c r="F3012">
        <v>8</v>
      </c>
      <c r="G3012" t="s">
        <v>25</v>
      </c>
      <c r="H3012" t="s">
        <v>44</v>
      </c>
      <c r="I3012">
        <v>14</v>
      </c>
      <c r="J3012" t="s">
        <v>43</v>
      </c>
      <c r="K3012">
        <v>7.1</v>
      </c>
      <c r="L3012">
        <v>2.44</v>
      </c>
      <c r="M3012" t="s">
        <v>46</v>
      </c>
      <c r="N3012">
        <v>976.74</v>
      </c>
      <c r="O3012" s="5">
        <f>(ScoreCard!$E$3-laptop_prices3[[#This Row],[Price ($)]])/ScoreCard!$E$3*ScoreCard!$E$5</f>
        <v>4.5481352494661307</v>
      </c>
      <c r="P3012" s="5">
        <f>laptop_prices3[[#This Row],[RAM (GB)]]/ScoreCard!$F$3*ScoreCard!$F$5</f>
        <v>0.875</v>
      </c>
      <c r="Q3012" s="5">
        <f>laptop_prices3[[#This Row],[Screen Size (inch)]]/ScoreCard!$G$3*ScoreCard!$G$5</f>
        <v>1.6184971098265895</v>
      </c>
      <c r="R3012" s="5">
        <f>laptop_prices3[[#This Row],[Battery Life (hours)]]/ScoreCard!$H$3*ScoreCard!$H$5</f>
        <v>4.1416666666666666</v>
      </c>
      <c r="S3012" s="5">
        <f>ScoreCard!$I$3-laptop_prices3[[#This Row],[Weight (kg)]]/ScoreCard!$I$3*ScoreCard!$I$5</f>
        <v>2.1057142857142859</v>
      </c>
      <c r="T3012" s="6" cm="1">
        <f t="array" ref="T3012">_xlfn.IFS(laptop_prices3[[#This Row],[Storage]]="512GB SSD", 512, laptop_prices3[[#This Row],[Storage]] = "1TB SSD", 1000, laptop_prices3[[#This Row],[Storage]] = "2TB SSD", 2000, laptop_prices3[[#This Row],[Storage]]= "256GB SSD", 256, laptop_prices3[[#This Row],[Storage]] = "1TB HDD", 1000*0.7)</f>
        <v>2000</v>
      </c>
      <c r="U3012" s="5">
        <f>laptop_prices3[[#This Row],[Storage Raw Value]]/ScoreCard!$J$3*ScoreCard!$J$5</f>
        <v>8</v>
      </c>
    </row>
    <row r="3013" spans="2:21" x14ac:dyDescent="0.2">
      <c r="B3013" s="4" cm="1">
        <f t="array" ref="B3013">SUM(laptop_prices3[[#This Row],[RAM Comp]:[Weight Comp]]+laptop_prices3[[#This Row],[Storage Comp]])</f>
        <v>23.184999999999995</v>
      </c>
      <c r="C3013">
        <v>3011</v>
      </c>
      <c r="D3013" t="s">
        <v>17</v>
      </c>
      <c r="E3013" t="s">
        <v>31</v>
      </c>
      <c r="F3013">
        <v>16</v>
      </c>
      <c r="G3013" t="s">
        <v>42</v>
      </c>
      <c r="H3013" t="s">
        <v>20</v>
      </c>
      <c r="I3013">
        <v>17.3</v>
      </c>
      <c r="J3013" t="s">
        <v>27</v>
      </c>
      <c r="K3013">
        <v>9.9</v>
      </c>
      <c r="L3013">
        <v>1.82</v>
      </c>
      <c r="M3013" t="s">
        <v>30</v>
      </c>
      <c r="N3013">
        <v>2208.39</v>
      </c>
      <c r="O3013" s="5">
        <f>(ScoreCard!$E$3-laptop_prices3[[#This Row],[Price ($)]])/ScoreCard!$E$3*ScoreCard!$E$5</f>
        <v>3.9783426536934163</v>
      </c>
      <c r="P3013" s="5">
        <f>laptop_prices3[[#This Row],[RAM (GB)]]/ScoreCard!$F$3*ScoreCard!$F$5</f>
        <v>1.75</v>
      </c>
      <c r="Q3013" s="5">
        <f>laptop_prices3[[#This Row],[Screen Size (inch)]]/ScoreCard!$G$3*ScoreCard!$G$5</f>
        <v>2</v>
      </c>
      <c r="R3013" s="5">
        <f>laptop_prices3[[#This Row],[Battery Life (hours)]]/ScoreCard!$H$3*ScoreCard!$H$5</f>
        <v>5.7750000000000004</v>
      </c>
      <c r="S3013" s="5">
        <f>ScoreCard!$I$3-laptop_prices3[[#This Row],[Weight (kg)]]/ScoreCard!$I$3*ScoreCard!$I$5</f>
        <v>2.46</v>
      </c>
      <c r="T3013" s="6" cm="1">
        <f t="array" ref="T3013">_xlfn.IFS(laptop_prices3[[#This Row],[Storage]]="512GB SSD", 512, laptop_prices3[[#This Row],[Storage]] = "1TB SSD", 1000, laptop_prices3[[#This Row],[Storage]] = "2TB SSD", 2000, laptop_prices3[[#This Row],[Storage]]= "256GB SSD", 256, laptop_prices3[[#This Row],[Storage]] = "1TB HDD", 1000*0.7)</f>
        <v>700</v>
      </c>
      <c r="U3013" s="5">
        <f>laptop_prices3[[#This Row],[Storage Raw Value]]/ScoreCard!$J$3*ScoreCard!$J$5</f>
        <v>2.8</v>
      </c>
    </row>
    <row r="3014" spans="2:21" x14ac:dyDescent="0.2">
      <c r="B3014" s="4" cm="1">
        <f t="array" ref="B3014">SUM(laptop_prices3[[#This Row],[RAM Comp]:[Weight Comp]]+laptop_prices3[[#This Row],[Storage Comp]])</f>
        <v>23.794353839801818</v>
      </c>
      <c r="C3014">
        <v>3012</v>
      </c>
      <c r="D3014" t="s">
        <v>36</v>
      </c>
      <c r="E3014" t="s">
        <v>37</v>
      </c>
      <c r="F3014">
        <v>4</v>
      </c>
      <c r="G3014" t="s">
        <v>19</v>
      </c>
      <c r="H3014" t="s">
        <v>20</v>
      </c>
      <c r="I3014">
        <v>16</v>
      </c>
      <c r="J3014" t="s">
        <v>43</v>
      </c>
      <c r="K3014">
        <v>5.4</v>
      </c>
      <c r="L3014">
        <v>2</v>
      </c>
      <c r="M3014" t="s">
        <v>16</v>
      </c>
      <c r="N3014">
        <v>1590.19</v>
      </c>
      <c r="O3014" s="5">
        <f>(ScoreCard!$E$3-laptop_prices3[[#This Row],[Price ($)]])/ScoreCard!$E$3*ScoreCard!$E$5</f>
        <v>4.2643376869469316</v>
      </c>
      <c r="P3014" s="5">
        <f>laptop_prices3[[#This Row],[RAM (GB)]]/ScoreCard!$F$3*ScoreCard!$F$5</f>
        <v>0.4375</v>
      </c>
      <c r="Q3014" s="5">
        <f>laptop_prices3[[#This Row],[Screen Size (inch)]]/ScoreCard!$G$3*ScoreCard!$G$5</f>
        <v>1.8497109826589595</v>
      </c>
      <c r="R3014" s="5">
        <f>laptop_prices3[[#This Row],[Battery Life (hours)]]/ScoreCard!$H$3*ScoreCard!$H$5</f>
        <v>3.15</v>
      </c>
      <c r="S3014" s="5">
        <f>ScoreCard!$I$3-laptop_prices3[[#This Row],[Weight (kg)]]/ScoreCard!$I$3*ScoreCard!$I$5</f>
        <v>2.3571428571428572</v>
      </c>
      <c r="T3014" s="6" cm="1">
        <f t="array" ref="T3014">_xlfn.IFS(laptop_prices3[[#This Row],[Storage]]="512GB SSD", 512, laptop_prices3[[#This Row],[Storage]] = "1TB SSD", 1000, laptop_prices3[[#This Row],[Storage]] = "2TB SSD", 2000, laptop_prices3[[#This Row],[Storage]]= "256GB SSD", 256, laptop_prices3[[#This Row],[Storage]] = "1TB HDD", 1000*0.7)</f>
        <v>1000</v>
      </c>
      <c r="U3014" s="5">
        <f>laptop_prices3[[#This Row],[Storage Raw Value]]/ScoreCard!$J$3*ScoreCard!$J$5</f>
        <v>4</v>
      </c>
    </row>
    <row r="3015" spans="2:21" x14ac:dyDescent="0.2">
      <c r="B3015" s="4" cm="1">
        <f t="array" ref="B3015">SUM(laptop_prices3[[#This Row],[RAM Comp]:[Weight Comp]]+laptop_prices3[[#This Row],[Storage Comp]])</f>
        <v>41.329285714285717</v>
      </c>
      <c r="C3015">
        <v>3013</v>
      </c>
      <c r="D3015" t="s">
        <v>36</v>
      </c>
      <c r="E3015" t="s">
        <v>18</v>
      </c>
      <c r="F3015">
        <v>8</v>
      </c>
      <c r="G3015" t="s">
        <v>25</v>
      </c>
      <c r="H3015" t="s">
        <v>20</v>
      </c>
      <c r="I3015">
        <v>17.3</v>
      </c>
      <c r="J3015" t="s">
        <v>27</v>
      </c>
      <c r="K3015">
        <v>7.2</v>
      </c>
      <c r="L3015">
        <v>2.1800000000000002</v>
      </c>
      <c r="M3015" t="s">
        <v>22</v>
      </c>
      <c r="N3015">
        <v>2301.87</v>
      </c>
      <c r="O3015" s="5">
        <f>(ScoreCard!$E$3-laptop_prices3[[#This Row],[Price ($)]])/ScoreCard!$E$3*ScoreCard!$E$5</f>
        <v>3.9350964296420754</v>
      </c>
      <c r="P3015" s="5">
        <f>laptop_prices3[[#This Row],[RAM (GB)]]/ScoreCard!$F$3*ScoreCard!$F$5</f>
        <v>0.875</v>
      </c>
      <c r="Q3015" s="5">
        <f>laptop_prices3[[#This Row],[Screen Size (inch)]]/ScoreCard!$G$3*ScoreCard!$G$5</f>
        <v>2</v>
      </c>
      <c r="R3015" s="5">
        <f>laptop_prices3[[#This Row],[Battery Life (hours)]]/ScoreCard!$H$3*ScoreCard!$H$5</f>
        <v>4.2</v>
      </c>
      <c r="S3015" s="5">
        <f>ScoreCard!$I$3-laptop_prices3[[#This Row],[Weight (kg)]]/ScoreCard!$I$3*ScoreCard!$I$5</f>
        <v>2.2542857142857144</v>
      </c>
      <c r="T3015" s="6" cm="1">
        <f t="array" ref="T3015">_xlfn.IFS(laptop_prices3[[#This Row],[Storage]]="512GB SSD", 512, laptop_prices3[[#This Row],[Storage]] = "1TB SSD", 1000, laptop_prices3[[#This Row],[Storage]] = "2TB SSD", 2000, laptop_prices3[[#This Row],[Storage]]= "256GB SSD", 256, laptop_prices3[[#This Row],[Storage]] = "1TB HDD", 1000*0.7)</f>
        <v>2000</v>
      </c>
      <c r="U3015" s="5">
        <f>laptop_prices3[[#This Row],[Storage Raw Value]]/ScoreCard!$J$3*ScoreCard!$J$5</f>
        <v>8</v>
      </c>
    </row>
    <row r="3016" spans="2:21" x14ac:dyDescent="0.2">
      <c r="B3016" s="4" cm="1">
        <f t="array" ref="B3016">SUM(laptop_prices3[[#This Row],[RAM Comp]:[Weight Comp]]+laptop_prices3[[#This Row],[Storage Comp]])</f>
        <v>27.127277731902009</v>
      </c>
      <c r="C3016">
        <v>3014</v>
      </c>
      <c r="D3016" t="s">
        <v>45</v>
      </c>
      <c r="E3016" t="s">
        <v>37</v>
      </c>
      <c r="F3016">
        <v>64</v>
      </c>
      <c r="G3016" t="s">
        <v>42</v>
      </c>
      <c r="H3016" t="s">
        <v>20</v>
      </c>
      <c r="I3016">
        <v>15.6</v>
      </c>
      <c r="J3016" t="s">
        <v>27</v>
      </c>
      <c r="K3016">
        <v>9.1999999999999993</v>
      </c>
      <c r="L3016">
        <v>3.05</v>
      </c>
      <c r="M3016" t="s">
        <v>46</v>
      </c>
      <c r="N3016">
        <v>5961.15</v>
      </c>
      <c r="O3016" s="5">
        <f>(ScoreCard!$E$3-laptop_prices3[[#This Row],[Price ($)]])/ScoreCard!$E$3*ScoreCard!$E$5</f>
        <v>2.2422204909751033</v>
      </c>
      <c r="P3016" s="5">
        <f>laptop_prices3[[#This Row],[RAM (GB)]]/ScoreCard!$F$3*ScoreCard!$F$5</f>
        <v>7</v>
      </c>
      <c r="Q3016" s="5">
        <f>laptop_prices3[[#This Row],[Screen Size (inch)]]/ScoreCard!$G$3*ScoreCard!$G$5</f>
        <v>1.8034682080924855</v>
      </c>
      <c r="R3016" s="5">
        <f>laptop_prices3[[#This Row],[Battery Life (hours)]]/ScoreCard!$H$3*ScoreCard!$H$5</f>
        <v>5.3666666666666663</v>
      </c>
      <c r="S3016" s="5">
        <f>ScoreCard!$I$3-laptop_prices3[[#This Row],[Weight (kg)]]/ScoreCard!$I$3*ScoreCard!$I$5</f>
        <v>1.7571428571428573</v>
      </c>
      <c r="T3016" s="6" cm="1">
        <f t="array" ref="T3016">_xlfn.IFS(laptop_prices3[[#This Row],[Storage]]="512GB SSD", 512, laptop_prices3[[#This Row],[Storage]] = "1TB SSD", 1000, laptop_prices3[[#This Row],[Storage]] = "2TB SSD", 2000, laptop_prices3[[#This Row],[Storage]]= "256GB SSD", 256, laptop_prices3[[#This Row],[Storage]] = "1TB HDD", 1000*0.7)</f>
        <v>700</v>
      </c>
      <c r="U3016" s="5">
        <f>laptop_prices3[[#This Row],[Storage Raw Value]]/ScoreCard!$J$3*ScoreCard!$J$5</f>
        <v>2.8</v>
      </c>
    </row>
    <row r="3017" spans="2:21" x14ac:dyDescent="0.2">
      <c r="B3017" s="4" cm="1">
        <f t="array" ref="B3017">SUM(laptop_prices3[[#This Row],[RAM Comp]:[Weight Comp]]+laptop_prices3[[#This Row],[Storage Comp]])</f>
        <v>15.522381778144783</v>
      </c>
      <c r="C3017">
        <v>3015</v>
      </c>
      <c r="D3017" t="s">
        <v>47</v>
      </c>
      <c r="E3017" t="s">
        <v>18</v>
      </c>
      <c r="F3017">
        <v>8</v>
      </c>
      <c r="G3017" t="s">
        <v>29</v>
      </c>
      <c r="H3017" t="s">
        <v>20</v>
      </c>
      <c r="I3017">
        <v>13.3</v>
      </c>
      <c r="J3017" t="s">
        <v>43</v>
      </c>
      <c r="K3017">
        <v>11</v>
      </c>
      <c r="L3017">
        <v>1.58</v>
      </c>
      <c r="M3017" t="s">
        <v>22</v>
      </c>
      <c r="N3017">
        <v>1578.17</v>
      </c>
      <c r="O3017" s="5">
        <f>(ScoreCard!$E$3-laptop_prices3[[#This Row],[Price ($)]])/ScoreCard!$E$3*ScoreCard!$E$5</f>
        <v>4.2698984444682955</v>
      </c>
      <c r="P3017" s="5">
        <f>laptop_prices3[[#This Row],[RAM (GB)]]/ScoreCard!$F$3*ScoreCard!$F$5</f>
        <v>0.875</v>
      </c>
      <c r="Q3017" s="5">
        <f>laptop_prices3[[#This Row],[Screen Size (inch)]]/ScoreCard!$G$3*ScoreCard!$G$5</f>
        <v>1.5375722543352601</v>
      </c>
      <c r="R3017" s="5">
        <f>laptop_prices3[[#This Row],[Battery Life (hours)]]/ScoreCard!$H$3*ScoreCard!$H$5</f>
        <v>6.4166666666666661</v>
      </c>
      <c r="S3017" s="5">
        <f>ScoreCard!$I$3-laptop_prices3[[#This Row],[Weight (kg)]]/ScoreCard!$I$3*ScoreCard!$I$5</f>
        <v>2.597142857142857</v>
      </c>
      <c r="T3017" s="6" cm="1">
        <f t="array" ref="T3017">_xlfn.IFS(laptop_prices3[[#This Row],[Storage]]="512GB SSD", 512, laptop_prices3[[#This Row],[Storage]] = "1TB SSD", 1000, laptop_prices3[[#This Row],[Storage]] = "2TB SSD", 2000, laptop_prices3[[#This Row],[Storage]]= "256GB SSD", 256, laptop_prices3[[#This Row],[Storage]] = "1TB HDD", 1000*0.7)</f>
        <v>256</v>
      </c>
      <c r="U3017" s="5">
        <f>laptop_prices3[[#This Row],[Storage Raw Value]]/ScoreCard!$J$3*ScoreCard!$J$5</f>
        <v>1.024</v>
      </c>
    </row>
    <row r="3018" spans="2:21" x14ac:dyDescent="0.2">
      <c r="B3018" s="4" cm="1">
        <f t="array" ref="B3018">SUM(laptop_prices3[[#This Row],[RAM Comp]:[Weight Comp]]+laptop_prices3[[#This Row],[Storage Comp]])</f>
        <v>19.38721098265896</v>
      </c>
      <c r="C3018">
        <v>3016</v>
      </c>
      <c r="D3018" t="s">
        <v>11</v>
      </c>
      <c r="E3018" t="s">
        <v>37</v>
      </c>
      <c r="F3018">
        <v>4</v>
      </c>
      <c r="G3018" t="s">
        <v>42</v>
      </c>
      <c r="H3018" t="s">
        <v>35</v>
      </c>
      <c r="I3018">
        <v>16</v>
      </c>
      <c r="J3018" t="s">
        <v>21</v>
      </c>
      <c r="K3018">
        <v>7.2</v>
      </c>
      <c r="L3018">
        <v>3.15</v>
      </c>
      <c r="M3018" t="s">
        <v>16</v>
      </c>
      <c r="N3018">
        <v>1680.15</v>
      </c>
      <c r="O3018" s="5">
        <f>(ScoreCard!$E$3-laptop_prices3[[#This Row],[Price ($)]])/ScoreCard!$E$3*ScoreCard!$E$5</f>
        <v>4.2227199043660741</v>
      </c>
      <c r="P3018" s="5">
        <f>laptop_prices3[[#This Row],[RAM (GB)]]/ScoreCard!$F$3*ScoreCard!$F$5</f>
        <v>0.4375</v>
      </c>
      <c r="Q3018" s="5">
        <f>laptop_prices3[[#This Row],[Screen Size (inch)]]/ScoreCard!$G$3*ScoreCard!$G$5</f>
        <v>1.8497109826589595</v>
      </c>
      <c r="R3018" s="5">
        <f>laptop_prices3[[#This Row],[Battery Life (hours)]]/ScoreCard!$H$3*ScoreCard!$H$5</f>
        <v>4.2</v>
      </c>
      <c r="S3018" s="5">
        <f>ScoreCard!$I$3-laptop_prices3[[#This Row],[Weight (kg)]]/ScoreCard!$I$3*ScoreCard!$I$5</f>
        <v>1.7</v>
      </c>
      <c r="T3018" s="6" cm="1">
        <f t="array" ref="T3018">_xlfn.IFS(laptop_prices3[[#This Row],[Storage]]="512GB SSD", 512, laptop_prices3[[#This Row],[Storage]] = "1TB SSD", 1000, laptop_prices3[[#This Row],[Storage]] = "2TB SSD", 2000, laptop_prices3[[#This Row],[Storage]]= "256GB SSD", 256, laptop_prices3[[#This Row],[Storage]] = "1TB HDD", 1000*0.7)</f>
        <v>700</v>
      </c>
      <c r="U3018" s="5">
        <f>laptop_prices3[[#This Row],[Storage Raw Value]]/ScoreCard!$J$3*ScoreCard!$J$5</f>
        <v>2.8</v>
      </c>
    </row>
    <row r="3019" spans="2:21" x14ac:dyDescent="0.2">
      <c r="B3019" s="4" cm="1">
        <f t="array" ref="B3019">SUM(laptop_prices3[[#This Row],[RAM Comp]:[Weight Comp]]+laptop_prices3[[#This Row],[Storage Comp]])</f>
        <v>23.66120630333058</v>
      </c>
      <c r="C3019">
        <v>3017</v>
      </c>
      <c r="D3019" t="s">
        <v>47</v>
      </c>
      <c r="E3019" t="s">
        <v>41</v>
      </c>
      <c r="F3019">
        <v>4</v>
      </c>
      <c r="G3019" t="s">
        <v>19</v>
      </c>
      <c r="H3019" t="s">
        <v>32</v>
      </c>
      <c r="I3019">
        <v>15.6</v>
      </c>
      <c r="J3019" t="s">
        <v>43</v>
      </c>
      <c r="K3019">
        <v>5.3</v>
      </c>
      <c r="L3019">
        <v>2.0499999999999998</v>
      </c>
      <c r="M3019" t="s">
        <v>46</v>
      </c>
      <c r="N3019">
        <v>2163.17</v>
      </c>
      <c r="O3019" s="5">
        <f>(ScoreCard!$E$3-laptop_prices3[[#This Row],[Price ($)]])/ScoreCard!$E$3*ScoreCard!$E$5</f>
        <v>3.9992625750841055</v>
      </c>
      <c r="P3019" s="5">
        <f>laptop_prices3[[#This Row],[RAM (GB)]]/ScoreCard!$F$3*ScoreCard!$F$5</f>
        <v>0.4375</v>
      </c>
      <c r="Q3019" s="5">
        <f>laptop_prices3[[#This Row],[Screen Size (inch)]]/ScoreCard!$G$3*ScoreCard!$G$5</f>
        <v>1.8034682080924855</v>
      </c>
      <c r="R3019" s="5">
        <f>laptop_prices3[[#This Row],[Battery Life (hours)]]/ScoreCard!$H$3*ScoreCard!$H$5</f>
        <v>3.0916666666666668</v>
      </c>
      <c r="S3019" s="5">
        <f>ScoreCard!$I$3-laptop_prices3[[#This Row],[Weight (kg)]]/ScoreCard!$I$3*ScoreCard!$I$5</f>
        <v>2.3285714285714287</v>
      </c>
      <c r="T3019" s="6" cm="1">
        <f t="array" ref="T3019">_xlfn.IFS(laptop_prices3[[#This Row],[Storage]]="512GB SSD", 512, laptop_prices3[[#This Row],[Storage]] = "1TB SSD", 1000, laptop_prices3[[#This Row],[Storage]] = "2TB SSD", 2000, laptop_prices3[[#This Row],[Storage]]= "256GB SSD", 256, laptop_prices3[[#This Row],[Storage]] = "1TB HDD", 1000*0.7)</f>
        <v>1000</v>
      </c>
      <c r="U3019" s="5">
        <f>laptop_prices3[[#This Row],[Storage Raw Value]]/ScoreCard!$J$3*ScoreCard!$J$5</f>
        <v>4</v>
      </c>
    </row>
    <row r="3020" spans="2:21" x14ac:dyDescent="0.2">
      <c r="B3020" s="4" cm="1">
        <f t="array" ref="B3020">SUM(laptop_prices3[[#This Row],[RAM Comp]:[Weight Comp]]+laptop_prices3[[#This Row],[Storage Comp]])</f>
        <v>49.340714285714284</v>
      </c>
      <c r="C3020">
        <v>3018</v>
      </c>
      <c r="D3020" t="s">
        <v>47</v>
      </c>
      <c r="E3020" t="s">
        <v>24</v>
      </c>
      <c r="F3020">
        <v>64</v>
      </c>
      <c r="G3020" t="s">
        <v>25</v>
      </c>
      <c r="H3020" t="s">
        <v>40</v>
      </c>
      <c r="I3020">
        <v>17.3</v>
      </c>
      <c r="J3020" t="s">
        <v>15</v>
      </c>
      <c r="K3020">
        <v>11.1</v>
      </c>
      <c r="L3020">
        <v>2.86</v>
      </c>
      <c r="M3020" t="s">
        <v>16</v>
      </c>
      <c r="N3020">
        <v>4301.96</v>
      </c>
      <c r="O3020" s="5">
        <f>(ScoreCard!$E$3-laptop_prices3[[#This Row],[Price ($)]])/ScoreCard!$E$3*ScoreCard!$E$5</f>
        <v>3.0098039578529741</v>
      </c>
      <c r="P3020" s="5">
        <f>laptop_prices3[[#This Row],[RAM (GB)]]/ScoreCard!$F$3*ScoreCard!$F$5</f>
        <v>7</v>
      </c>
      <c r="Q3020" s="5">
        <f>laptop_prices3[[#This Row],[Screen Size (inch)]]/ScoreCard!$G$3*ScoreCard!$G$5</f>
        <v>2</v>
      </c>
      <c r="R3020" s="5">
        <f>laptop_prices3[[#This Row],[Battery Life (hours)]]/ScoreCard!$H$3*ScoreCard!$H$5</f>
        <v>6.4749999999999996</v>
      </c>
      <c r="S3020" s="5">
        <f>ScoreCard!$I$3-laptop_prices3[[#This Row],[Weight (kg)]]/ScoreCard!$I$3*ScoreCard!$I$5</f>
        <v>1.8657142857142859</v>
      </c>
      <c r="T3020" s="6" cm="1">
        <f t="array" ref="T3020">_xlfn.IFS(laptop_prices3[[#This Row],[Storage]]="512GB SSD", 512, laptop_prices3[[#This Row],[Storage]] = "1TB SSD", 1000, laptop_prices3[[#This Row],[Storage]] = "2TB SSD", 2000, laptop_prices3[[#This Row],[Storage]]= "256GB SSD", 256, laptop_prices3[[#This Row],[Storage]] = "1TB HDD", 1000*0.7)</f>
        <v>2000</v>
      </c>
      <c r="U3020" s="5">
        <f>laptop_prices3[[#This Row],[Storage Raw Value]]/ScoreCard!$J$3*ScoreCard!$J$5</f>
        <v>8</v>
      </c>
    </row>
    <row r="3021" spans="2:21" x14ac:dyDescent="0.2">
      <c r="B3021" s="4" cm="1">
        <f t="array" ref="B3021">SUM(laptop_prices3[[#This Row],[RAM Comp]:[Weight Comp]]+laptop_prices3[[#This Row],[Storage Comp]])</f>
        <v>18.609901871731353</v>
      </c>
      <c r="C3021">
        <v>3019</v>
      </c>
      <c r="D3021" t="s">
        <v>36</v>
      </c>
      <c r="E3021" t="s">
        <v>31</v>
      </c>
      <c r="F3021">
        <v>4</v>
      </c>
      <c r="G3021" t="s">
        <v>13</v>
      </c>
      <c r="H3021" t="s">
        <v>44</v>
      </c>
      <c r="I3021">
        <v>14</v>
      </c>
      <c r="J3021" t="s">
        <v>15</v>
      </c>
      <c r="K3021">
        <v>10</v>
      </c>
      <c r="L3021">
        <v>1.7</v>
      </c>
      <c r="M3021" t="s">
        <v>22</v>
      </c>
      <c r="N3021">
        <v>577.21</v>
      </c>
      <c r="O3021" s="5">
        <f>(ScoreCard!$E$3-laptop_prices3[[#This Row],[Price ($)]])/ScoreCard!$E$3*ScoreCard!$E$5</f>
        <v>4.7329679826200879</v>
      </c>
      <c r="P3021" s="5">
        <f>laptop_prices3[[#This Row],[RAM (GB)]]/ScoreCard!$F$3*ScoreCard!$F$5</f>
        <v>0.4375</v>
      </c>
      <c r="Q3021" s="5">
        <f>laptop_prices3[[#This Row],[Screen Size (inch)]]/ScoreCard!$G$3*ScoreCard!$G$5</f>
        <v>1.6184971098265895</v>
      </c>
      <c r="R3021" s="5">
        <f>laptop_prices3[[#This Row],[Battery Life (hours)]]/ScoreCard!$H$3*ScoreCard!$H$5</f>
        <v>5.8333333333333339</v>
      </c>
      <c r="S3021" s="5">
        <f>ScoreCard!$I$3-laptop_prices3[[#This Row],[Weight (kg)]]/ScoreCard!$I$3*ScoreCard!$I$5</f>
        <v>2.5285714285714285</v>
      </c>
      <c r="T3021" s="6" cm="1">
        <f t="array" ref="T3021">_xlfn.IFS(laptop_prices3[[#This Row],[Storage]]="512GB SSD", 512, laptop_prices3[[#This Row],[Storage]] = "1TB SSD", 1000, laptop_prices3[[#This Row],[Storage]] = "2TB SSD", 2000, laptop_prices3[[#This Row],[Storage]]= "256GB SSD", 256, laptop_prices3[[#This Row],[Storage]] = "1TB HDD", 1000*0.7)</f>
        <v>512</v>
      </c>
      <c r="U3021" s="5">
        <f>laptop_prices3[[#This Row],[Storage Raw Value]]/ScoreCard!$J$3*ScoreCard!$J$5</f>
        <v>2.048</v>
      </c>
    </row>
    <row r="3022" spans="2:21" x14ac:dyDescent="0.2">
      <c r="B3022" s="4" cm="1">
        <f t="array" ref="B3022">SUM(laptop_prices3[[#This Row],[RAM Comp]:[Weight Comp]]+laptop_prices3[[#This Row],[Storage Comp]])</f>
        <v>26.527039636663915</v>
      </c>
      <c r="C3022">
        <v>3020</v>
      </c>
      <c r="D3022" t="s">
        <v>38</v>
      </c>
      <c r="E3022" t="s">
        <v>41</v>
      </c>
      <c r="F3022">
        <v>8</v>
      </c>
      <c r="G3022" t="s">
        <v>19</v>
      </c>
      <c r="H3022" t="s">
        <v>14</v>
      </c>
      <c r="I3022">
        <v>15.6</v>
      </c>
      <c r="J3022" t="s">
        <v>27</v>
      </c>
      <c r="K3022">
        <v>9.6</v>
      </c>
      <c r="L3022">
        <v>2.19</v>
      </c>
      <c r="M3022" t="s">
        <v>16</v>
      </c>
      <c r="N3022">
        <v>2963.03</v>
      </c>
      <c r="O3022" s="5">
        <f>(ScoreCard!$E$3-laptop_prices3[[#This Row],[Price ($)]])/ScoreCard!$E$3*ScoreCard!$E$5</f>
        <v>3.6292270084419882</v>
      </c>
      <c r="P3022" s="5">
        <f>laptop_prices3[[#This Row],[RAM (GB)]]/ScoreCard!$F$3*ScoreCard!$F$5</f>
        <v>0.875</v>
      </c>
      <c r="Q3022" s="5">
        <f>laptop_prices3[[#This Row],[Screen Size (inch)]]/ScoreCard!$G$3*ScoreCard!$G$5</f>
        <v>1.8034682080924855</v>
      </c>
      <c r="R3022" s="5">
        <f>laptop_prices3[[#This Row],[Battery Life (hours)]]/ScoreCard!$H$3*ScoreCard!$H$5</f>
        <v>5.6</v>
      </c>
      <c r="S3022" s="5">
        <f>ScoreCard!$I$3-laptop_prices3[[#This Row],[Weight (kg)]]/ScoreCard!$I$3*ScoreCard!$I$5</f>
        <v>2.2485714285714287</v>
      </c>
      <c r="T3022" s="6" cm="1">
        <f t="array" ref="T3022">_xlfn.IFS(laptop_prices3[[#This Row],[Storage]]="512GB SSD", 512, laptop_prices3[[#This Row],[Storage]] = "1TB SSD", 1000, laptop_prices3[[#This Row],[Storage]] = "2TB SSD", 2000, laptop_prices3[[#This Row],[Storage]]= "256GB SSD", 256, laptop_prices3[[#This Row],[Storage]] = "1TB HDD", 1000*0.7)</f>
        <v>1000</v>
      </c>
      <c r="U3022" s="5">
        <f>laptop_prices3[[#This Row],[Storage Raw Value]]/ScoreCard!$J$3*ScoreCard!$J$5</f>
        <v>4</v>
      </c>
    </row>
    <row r="3023" spans="2:21" x14ac:dyDescent="0.2">
      <c r="B3023" s="4" cm="1">
        <f t="array" ref="B3023">SUM(laptop_prices3[[#This Row],[RAM Comp]:[Weight Comp]]+laptop_prices3[[#This Row],[Storage Comp]])</f>
        <v>11.710880952380952</v>
      </c>
      <c r="C3023">
        <v>3021</v>
      </c>
      <c r="D3023" t="s">
        <v>38</v>
      </c>
      <c r="E3023" t="s">
        <v>31</v>
      </c>
      <c r="F3023">
        <v>4</v>
      </c>
      <c r="G3023" t="s">
        <v>29</v>
      </c>
      <c r="H3023" t="s">
        <v>26</v>
      </c>
      <c r="I3023">
        <v>17.3</v>
      </c>
      <c r="J3023" t="s">
        <v>27</v>
      </c>
      <c r="K3023">
        <v>4.0999999999999996</v>
      </c>
      <c r="L3023">
        <v>1.25</v>
      </c>
      <c r="M3023" t="s">
        <v>46</v>
      </c>
      <c r="N3023">
        <v>1315.02</v>
      </c>
      <c r="O3023" s="5">
        <f>(ScoreCard!$E$3-laptop_prices3[[#This Row],[Price ($)]])/ScoreCard!$E$3*ScoreCard!$E$5</f>
        <v>4.3916383231494054</v>
      </c>
      <c r="P3023" s="5">
        <f>laptop_prices3[[#This Row],[RAM (GB)]]/ScoreCard!$F$3*ScoreCard!$F$5</f>
        <v>0.4375</v>
      </c>
      <c r="Q3023" s="5">
        <f>laptop_prices3[[#This Row],[Screen Size (inch)]]/ScoreCard!$G$3*ScoreCard!$G$5</f>
        <v>2</v>
      </c>
      <c r="R3023" s="5">
        <f>laptop_prices3[[#This Row],[Battery Life (hours)]]/ScoreCard!$H$3*ScoreCard!$H$5</f>
        <v>2.3916666666666662</v>
      </c>
      <c r="S3023" s="5">
        <f>ScoreCard!$I$3-laptop_prices3[[#This Row],[Weight (kg)]]/ScoreCard!$I$3*ScoreCard!$I$5</f>
        <v>2.7857142857142856</v>
      </c>
      <c r="T3023" s="6" cm="1">
        <f t="array" ref="T3023">_xlfn.IFS(laptop_prices3[[#This Row],[Storage]]="512GB SSD", 512, laptop_prices3[[#This Row],[Storage]] = "1TB SSD", 1000, laptop_prices3[[#This Row],[Storage]] = "2TB SSD", 2000, laptop_prices3[[#This Row],[Storage]]= "256GB SSD", 256, laptop_prices3[[#This Row],[Storage]] = "1TB HDD", 1000*0.7)</f>
        <v>256</v>
      </c>
      <c r="U3023" s="5">
        <f>laptop_prices3[[#This Row],[Storage Raw Value]]/ScoreCard!$J$3*ScoreCard!$J$5</f>
        <v>1.024</v>
      </c>
    </row>
    <row r="3024" spans="2:21" x14ac:dyDescent="0.2">
      <c r="B3024" s="4" cm="1">
        <f t="array" ref="B3024">SUM(laptop_prices3[[#This Row],[RAM Comp]:[Weight Comp]]+laptop_prices3[[#This Row],[Storage Comp]])</f>
        <v>32.137306633636115</v>
      </c>
      <c r="C3024">
        <v>3022</v>
      </c>
      <c r="D3024" t="s">
        <v>38</v>
      </c>
      <c r="E3024" t="s">
        <v>12</v>
      </c>
      <c r="F3024">
        <v>64</v>
      </c>
      <c r="G3024" t="s">
        <v>19</v>
      </c>
      <c r="H3024" t="s">
        <v>40</v>
      </c>
      <c r="I3024">
        <v>14</v>
      </c>
      <c r="J3024" t="s">
        <v>43</v>
      </c>
      <c r="K3024">
        <v>8.3000000000000007</v>
      </c>
      <c r="L3024">
        <v>1.44</v>
      </c>
      <c r="M3024" t="s">
        <v>30</v>
      </c>
      <c r="N3024">
        <v>1933.18</v>
      </c>
      <c r="O3024" s="5">
        <f>(ScoreCard!$E$3-laptop_prices3[[#This Row],[Price ($)]])/ScoreCard!$E$3*ScoreCard!$E$5</f>
        <v>4.1056617949126011</v>
      </c>
      <c r="P3024" s="5">
        <f>laptop_prices3[[#This Row],[RAM (GB)]]/ScoreCard!$F$3*ScoreCard!$F$5</f>
        <v>7</v>
      </c>
      <c r="Q3024" s="5">
        <f>laptop_prices3[[#This Row],[Screen Size (inch)]]/ScoreCard!$G$3*ScoreCard!$G$5</f>
        <v>1.6184971098265895</v>
      </c>
      <c r="R3024" s="5">
        <f>laptop_prices3[[#This Row],[Battery Life (hours)]]/ScoreCard!$H$3*ScoreCard!$H$5</f>
        <v>4.8416666666666677</v>
      </c>
      <c r="S3024" s="5">
        <f>ScoreCard!$I$3-laptop_prices3[[#This Row],[Weight (kg)]]/ScoreCard!$I$3*ScoreCard!$I$5</f>
        <v>2.677142857142857</v>
      </c>
      <c r="T3024" s="6" cm="1">
        <f t="array" ref="T3024">_xlfn.IFS(laptop_prices3[[#This Row],[Storage]]="512GB SSD", 512, laptop_prices3[[#This Row],[Storage]] = "1TB SSD", 1000, laptop_prices3[[#This Row],[Storage]] = "2TB SSD", 2000, laptop_prices3[[#This Row],[Storage]]= "256GB SSD", 256, laptop_prices3[[#This Row],[Storage]] = "1TB HDD", 1000*0.7)</f>
        <v>1000</v>
      </c>
      <c r="U3024" s="5">
        <f>laptop_prices3[[#This Row],[Storage Raw Value]]/ScoreCard!$J$3*ScoreCard!$J$5</f>
        <v>4</v>
      </c>
    </row>
    <row r="3025" spans="2:21" x14ac:dyDescent="0.2">
      <c r="B3025" s="4" cm="1">
        <f t="array" ref="B3025">SUM(laptop_prices3[[#This Row],[RAM Comp]:[Weight Comp]]+laptop_prices3[[#This Row],[Storage Comp]])</f>
        <v>27.257568125516102</v>
      </c>
      <c r="C3025">
        <v>3023</v>
      </c>
      <c r="D3025" t="s">
        <v>23</v>
      </c>
      <c r="E3025" t="s">
        <v>48</v>
      </c>
      <c r="F3025">
        <v>16</v>
      </c>
      <c r="G3025" t="s">
        <v>19</v>
      </c>
      <c r="H3025" t="s">
        <v>40</v>
      </c>
      <c r="I3025">
        <v>16</v>
      </c>
      <c r="J3025" t="s">
        <v>21</v>
      </c>
      <c r="K3025">
        <v>9.9</v>
      </c>
      <c r="L3025">
        <v>2.83</v>
      </c>
      <c r="M3025" t="s">
        <v>22</v>
      </c>
      <c r="N3025">
        <v>1513.45</v>
      </c>
      <c r="O3025" s="5">
        <f>(ScoreCard!$E$3-laptop_prices3[[#This Row],[Price ($)]])/ScoreCard!$E$3*ScoreCard!$E$5</f>
        <v>4.2998395615051237</v>
      </c>
      <c r="P3025" s="5">
        <f>laptop_prices3[[#This Row],[RAM (GB)]]/ScoreCard!$F$3*ScoreCard!$F$5</f>
        <v>1.75</v>
      </c>
      <c r="Q3025" s="5">
        <f>laptop_prices3[[#This Row],[Screen Size (inch)]]/ScoreCard!$G$3*ScoreCard!$G$5</f>
        <v>1.8497109826589595</v>
      </c>
      <c r="R3025" s="5">
        <f>laptop_prices3[[#This Row],[Battery Life (hours)]]/ScoreCard!$H$3*ScoreCard!$H$5</f>
        <v>5.7750000000000004</v>
      </c>
      <c r="S3025" s="5">
        <f>ScoreCard!$I$3-laptop_prices3[[#This Row],[Weight (kg)]]/ScoreCard!$I$3*ScoreCard!$I$5</f>
        <v>1.8828571428571428</v>
      </c>
      <c r="T3025" s="6" cm="1">
        <f t="array" ref="T3025">_xlfn.IFS(laptop_prices3[[#This Row],[Storage]]="512GB SSD", 512, laptop_prices3[[#This Row],[Storage]] = "1TB SSD", 1000, laptop_prices3[[#This Row],[Storage]] = "2TB SSD", 2000, laptop_prices3[[#This Row],[Storage]]= "256GB SSD", 256, laptop_prices3[[#This Row],[Storage]] = "1TB HDD", 1000*0.7)</f>
        <v>1000</v>
      </c>
      <c r="U3025" s="5">
        <f>laptop_prices3[[#This Row],[Storage Raw Value]]/ScoreCard!$J$3*ScoreCard!$J$5</f>
        <v>4</v>
      </c>
    </row>
    <row r="3026" spans="2:21" x14ac:dyDescent="0.2">
      <c r="B3026" s="4" cm="1">
        <f t="array" ref="B3026">SUM(laptop_prices3[[#This Row],[RAM Comp]:[Weight Comp]]+laptop_prices3[[#This Row],[Storage Comp]])</f>
        <v>18.457663363611342</v>
      </c>
      <c r="C3026">
        <v>3024</v>
      </c>
      <c r="D3026" t="s">
        <v>23</v>
      </c>
      <c r="E3026" t="s">
        <v>18</v>
      </c>
      <c r="F3026">
        <v>16</v>
      </c>
      <c r="G3026" t="s">
        <v>13</v>
      </c>
      <c r="H3026" t="s">
        <v>44</v>
      </c>
      <c r="I3026">
        <v>16</v>
      </c>
      <c r="J3026" t="s">
        <v>21</v>
      </c>
      <c r="K3026">
        <v>7.7</v>
      </c>
      <c r="L3026">
        <v>2.3199999999999998</v>
      </c>
      <c r="M3026" t="s">
        <v>46</v>
      </c>
      <c r="N3026">
        <v>1082.78</v>
      </c>
      <c r="O3026" s="5">
        <f>(ScoreCard!$E$3-laptop_prices3[[#This Row],[Price ($)]])/ScoreCard!$E$3*ScoreCard!$E$5</f>
        <v>4.4990784501678398</v>
      </c>
      <c r="P3026" s="5">
        <f>laptop_prices3[[#This Row],[RAM (GB)]]/ScoreCard!$F$3*ScoreCard!$F$5</f>
        <v>1.75</v>
      </c>
      <c r="Q3026" s="5">
        <f>laptop_prices3[[#This Row],[Screen Size (inch)]]/ScoreCard!$G$3*ScoreCard!$G$5</f>
        <v>1.8497109826589595</v>
      </c>
      <c r="R3026" s="5">
        <f>laptop_prices3[[#This Row],[Battery Life (hours)]]/ScoreCard!$H$3*ScoreCard!$H$5</f>
        <v>4.4916666666666671</v>
      </c>
      <c r="S3026" s="5">
        <f>ScoreCard!$I$3-laptop_prices3[[#This Row],[Weight (kg)]]/ScoreCard!$I$3*ScoreCard!$I$5</f>
        <v>2.1742857142857144</v>
      </c>
      <c r="T3026" s="6" cm="1">
        <f t="array" ref="T3026">_xlfn.IFS(laptop_prices3[[#This Row],[Storage]]="512GB SSD", 512, laptop_prices3[[#This Row],[Storage]] = "1TB SSD", 1000, laptop_prices3[[#This Row],[Storage]] = "2TB SSD", 2000, laptop_prices3[[#This Row],[Storage]]= "256GB SSD", 256, laptop_prices3[[#This Row],[Storage]] = "1TB HDD", 1000*0.7)</f>
        <v>512</v>
      </c>
      <c r="U3026" s="5">
        <f>laptop_prices3[[#This Row],[Storage Raw Value]]/ScoreCard!$J$3*ScoreCard!$J$5</f>
        <v>2.048</v>
      </c>
    </row>
    <row r="3027" spans="2:21" x14ac:dyDescent="0.2">
      <c r="B3027" s="4" cm="1">
        <f t="array" ref="B3027">SUM(laptop_prices3[[#This Row],[RAM Comp]:[Weight Comp]]+laptop_prices3[[#This Row],[Storage Comp]])</f>
        <v>14.661429397192403</v>
      </c>
      <c r="C3027">
        <v>3025</v>
      </c>
      <c r="D3027" t="s">
        <v>33</v>
      </c>
      <c r="E3027" t="s">
        <v>31</v>
      </c>
      <c r="F3027">
        <v>16</v>
      </c>
      <c r="G3027" t="s">
        <v>29</v>
      </c>
      <c r="H3027" t="s">
        <v>44</v>
      </c>
      <c r="I3027">
        <v>13.3</v>
      </c>
      <c r="J3027" t="s">
        <v>21</v>
      </c>
      <c r="K3027">
        <v>8.6999999999999993</v>
      </c>
      <c r="L3027">
        <v>2.27</v>
      </c>
      <c r="M3027" t="s">
        <v>30</v>
      </c>
      <c r="N3027">
        <v>547.78</v>
      </c>
      <c r="O3027" s="5">
        <f>(ScoreCard!$E$3-laptop_prices3[[#This Row],[Price ($)]])/ScoreCard!$E$3*ScoreCard!$E$5</f>
        <v>4.7465830486644931</v>
      </c>
      <c r="P3027" s="5">
        <f>laptop_prices3[[#This Row],[RAM (GB)]]/ScoreCard!$F$3*ScoreCard!$F$5</f>
        <v>1.75</v>
      </c>
      <c r="Q3027" s="5">
        <f>laptop_prices3[[#This Row],[Screen Size (inch)]]/ScoreCard!$G$3*ScoreCard!$G$5</f>
        <v>1.5375722543352601</v>
      </c>
      <c r="R3027" s="5">
        <f>laptop_prices3[[#This Row],[Battery Life (hours)]]/ScoreCard!$H$3*ScoreCard!$H$5</f>
        <v>5.0750000000000002</v>
      </c>
      <c r="S3027" s="5">
        <f>ScoreCard!$I$3-laptop_prices3[[#This Row],[Weight (kg)]]/ScoreCard!$I$3*ScoreCard!$I$5</f>
        <v>2.2028571428571428</v>
      </c>
      <c r="T3027" s="6" cm="1">
        <f t="array" ref="T3027">_xlfn.IFS(laptop_prices3[[#This Row],[Storage]]="512GB SSD", 512, laptop_prices3[[#This Row],[Storage]] = "1TB SSD", 1000, laptop_prices3[[#This Row],[Storage]] = "2TB SSD", 2000, laptop_prices3[[#This Row],[Storage]]= "256GB SSD", 256, laptop_prices3[[#This Row],[Storage]] = "1TB HDD", 1000*0.7)</f>
        <v>256</v>
      </c>
      <c r="U3027" s="5">
        <f>laptop_prices3[[#This Row],[Storage Raw Value]]/ScoreCard!$J$3*ScoreCard!$J$5</f>
        <v>1.024</v>
      </c>
    </row>
    <row r="3028" spans="2:21" x14ac:dyDescent="0.2">
      <c r="B3028" s="4" cm="1">
        <f t="array" ref="B3028">SUM(laptop_prices3[[#This Row],[RAM Comp]:[Weight Comp]]+laptop_prices3[[#This Row],[Storage Comp]])</f>
        <v>40.330072254335263</v>
      </c>
      <c r="C3028">
        <v>3026</v>
      </c>
      <c r="D3028" t="s">
        <v>28</v>
      </c>
      <c r="E3028" t="s">
        <v>39</v>
      </c>
      <c r="F3028">
        <v>4</v>
      </c>
      <c r="G3028" t="s">
        <v>25</v>
      </c>
      <c r="H3028" t="s">
        <v>40</v>
      </c>
      <c r="I3028">
        <v>13.3</v>
      </c>
      <c r="J3028" t="s">
        <v>43</v>
      </c>
      <c r="K3028">
        <v>7.5</v>
      </c>
      <c r="L3028">
        <v>2.66</v>
      </c>
      <c r="M3028" t="s">
        <v>16</v>
      </c>
      <c r="N3028">
        <v>989.51</v>
      </c>
      <c r="O3028" s="5">
        <f>(ScoreCard!$E$3-laptop_prices3[[#This Row],[Price ($)]])/ScoreCard!$E$3*ScoreCard!$E$5</f>
        <v>4.5422275228814533</v>
      </c>
      <c r="P3028" s="5">
        <f>laptop_prices3[[#This Row],[RAM (GB)]]/ScoreCard!$F$3*ScoreCard!$F$5</f>
        <v>0.4375</v>
      </c>
      <c r="Q3028" s="5">
        <f>laptop_prices3[[#This Row],[Screen Size (inch)]]/ScoreCard!$G$3*ScoreCard!$G$5</f>
        <v>1.5375722543352601</v>
      </c>
      <c r="R3028" s="5">
        <f>laptop_prices3[[#This Row],[Battery Life (hours)]]/ScoreCard!$H$3*ScoreCard!$H$5</f>
        <v>4.375</v>
      </c>
      <c r="S3028" s="5">
        <f>ScoreCard!$I$3-laptop_prices3[[#This Row],[Weight (kg)]]/ScoreCard!$I$3*ScoreCard!$I$5</f>
        <v>1.98</v>
      </c>
      <c r="T3028" s="6" cm="1">
        <f t="array" ref="T3028">_xlfn.IFS(laptop_prices3[[#This Row],[Storage]]="512GB SSD", 512, laptop_prices3[[#This Row],[Storage]] = "1TB SSD", 1000, laptop_prices3[[#This Row],[Storage]] = "2TB SSD", 2000, laptop_prices3[[#This Row],[Storage]]= "256GB SSD", 256, laptop_prices3[[#This Row],[Storage]] = "1TB HDD", 1000*0.7)</f>
        <v>2000</v>
      </c>
      <c r="U3028" s="5">
        <f>laptop_prices3[[#This Row],[Storage Raw Value]]/ScoreCard!$J$3*ScoreCard!$J$5</f>
        <v>8</v>
      </c>
    </row>
    <row r="3029" spans="2:21" x14ac:dyDescent="0.2">
      <c r="B3029" s="4" cm="1">
        <f t="array" ref="B3029">SUM(laptop_prices3[[#This Row],[RAM Comp]:[Weight Comp]]+laptop_prices3[[#This Row],[Storage Comp]])</f>
        <v>14.738091935039913</v>
      </c>
      <c r="C3029">
        <v>3027</v>
      </c>
      <c r="D3029" t="s">
        <v>36</v>
      </c>
      <c r="E3029" t="s">
        <v>18</v>
      </c>
      <c r="F3029">
        <v>8</v>
      </c>
      <c r="G3029" t="s">
        <v>29</v>
      </c>
      <c r="H3029" t="s">
        <v>35</v>
      </c>
      <c r="I3029">
        <v>16</v>
      </c>
      <c r="J3029" t="s">
        <v>27</v>
      </c>
      <c r="K3029">
        <v>10.1</v>
      </c>
      <c r="L3029">
        <v>2.58</v>
      </c>
      <c r="M3029" t="s">
        <v>16</v>
      </c>
      <c r="N3029">
        <v>2228.7600000000002</v>
      </c>
      <c r="O3029" s="5">
        <f>(ScoreCard!$E$3-laptop_prices3[[#This Row],[Price ($)]])/ScoreCard!$E$3*ScoreCard!$E$5</f>
        <v>3.9689189739338331</v>
      </c>
      <c r="P3029" s="5">
        <f>laptop_prices3[[#This Row],[RAM (GB)]]/ScoreCard!$F$3*ScoreCard!$F$5</f>
        <v>0.875</v>
      </c>
      <c r="Q3029" s="5">
        <f>laptop_prices3[[#This Row],[Screen Size (inch)]]/ScoreCard!$G$3*ScoreCard!$G$5</f>
        <v>1.8497109826589595</v>
      </c>
      <c r="R3029" s="5">
        <f>laptop_prices3[[#This Row],[Battery Life (hours)]]/ScoreCard!$H$3*ScoreCard!$H$5</f>
        <v>5.8916666666666666</v>
      </c>
      <c r="S3029" s="5">
        <f>ScoreCard!$I$3-laptop_prices3[[#This Row],[Weight (kg)]]/ScoreCard!$I$3*ScoreCard!$I$5</f>
        <v>2.0257142857142858</v>
      </c>
      <c r="T3029" s="6" cm="1">
        <f t="array" ref="T3029">_xlfn.IFS(laptop_prices3[[#This Row],[Storage]]="512GB SSD", 512, laptop_prices3[[#This Row],[Storage]] = "1TB SSD", 1000, laptop_prices3[[#This Row],[Storage]] = "2TB SSD", 2000, laptop_prices3[[#This Row],[Storage]]= "256GB SSD", 256, laptop_prices3[[#This Row],[Storage]] = "1TB HDD", 1000*0.7)</f>
        <v>256</v>
      </c>
      <c r="U3029" s="5">
        <f>laptop_prices3[[#This Row],[Storage Raw Value]]/ScoreCard!$J$3*ScoreCard!$J$5</f>
        <v>1.024</v>
      </c>
    </row>
    <row r="3030" spans="2:21" x14ac:dyDescent="0.2">
      <c r="B3030" s="4" cm="1">
        <f t="array" ref="B3030">SUM(laptop_prices3[[#This Row],[RAM Comp]:[Weight Comp]]+laptop_prices3[[#This Row],[Storage Comp]])</f>
        <v>20.136687586017064</v>
      </c>
      <c r="C3030">
        <v>3028</v>
      </c>
      <c r="D3030" t="s">
        <v>17</v>
      </c>
      <c r="E3030" t="s">
        <v>24</v>
      </c>
      <c r="F3030">
        <v>16</v>
      </c>
      <c r="G3030" t="s">
        <v>13</v>
      </c>
      <c r="H3030" t="s">
        <v>40</v>
      </c>
      <c r="I3030">
        <v>14</v>
      </c>
      <c r="J3030" t="s">
        <v>27</v>
      </c>
      <c r="K3030">
        <v>11.2</v>
      </c>
      <c r="L3030">
        <v>2.5499999999999998</v>
      </c>
      <c r="M3030" t="s">
        <v>46</v>
      </c>
      <c r="N3030">
        <v>2668.04</v>
      </c>
      <c r="O3030" s="5">
        <f>(ScoreCard!$E$3-laptop_prices3[[#This Row],[Price ($)]])/ScoreCard!$E$3*ScoreCard!$E$5</f>
        <v>3.765696880424283</v>
      </c>
      <c r="P3030" s="5">
        <f>laptop_prices3[[#This Row],[RAM (GB)]]/ScoreCard!$F$3*ScoreCard!$F$5</f>
        <v>1.75</v>
      </c>
      <c r="Q3030" s="5">
        <f>laptop_prices3[[#This Row],[Screen Size (inch)]]/ScoreCard!$G$3*ScoreCard!$G$5</f>
        <v>1.6184971098265895</v>
      </c>
      <c r="R3030" s="5">
        <f>laptop_prices3[[#This Row],[Battery Life (hours)]]/ScoreCard!$H$3*ScoreCard!$H$5</f>
        <v>6.5333333333333323</v>
      </c>
      <c r="S3030" s="5">
        <f>ScoreCard!$I$3-laptop_prices3[[#This Row],[Weight (kg)]]/ScoreCard!$I$3*ScoreCard!$I$5</f>
        <v>2.0428571428571427</v>
      </c>
      <c r="T3030" s="6" cm="1">
        <f t="array" ref="T3030">_xlfn.IFS(laptop_prices3[[#This Row],[Storage]]="512GB SSD", 512, laptop_prices3[[#This Row],[Storage]] = "1TB SSD", 1000, laptop_prices3[[#This Row],[Storage]] = "2TB SSD", 2000, laptop_prices3[[#This Row],[Storage]]= "256GB SSD", 256, laptop_prices3[[#This Row],[Storage]] = "1TB HDD", 1000*0.7)</f>
        <v>512</v>
      </c>
      <c r="U3030" s="5">
        <f>laptop_prices3[[#This Row],[Storage Raw Value]]/ScoreCard!$J$3*ScoreCard!$J$5</f>
        <v>2.048</v>
      </c>
    </row>
    <row r="3031" spans="2:21" x14ac:dyDescent="0.2">
      <c r="B3031" s="4" cm="1">
        <f t="array" ref="B3031">SUM(laptop_prices3[[#This Row],[RAM Comp]:[Weight Comp]]+laptop_prices3[[#This Row],[Storage Comp]])</f>
        <v>30.787277731902009</v>
      </c>
      <c r="C3031">
        <v>3029</v>
      </c>
      <c r="D3031" t="s">
        <v>34</v>
      </c>
      <c r="E3031" t="s">
        <v>12</v>
      </c>
      <c r="F3031">
        <v>64</v>
      </c>
      <c r="G3031" t="s">
        <v>19</v>
      </c>
      <c r="H3031" t="s">
        <v>32</v>
      </c>
      <c r="I3031">
        <v>15.6</v>
      </c>
      <c r="J3031" t="s">
        <v>21</v>
      </c>
      <c r="K3031">
        <v>5.6</v>
      </c>
      <c r="L3031">
        <v>1.37</v>
      </c>
      <c r="M3031" t="s">
        <v>30</v>
      </c>
      <c r="N3031">
        <v>1889.29</v>
      </c>
      <c r="O3031" s="5">
        <f>(ScoreCard!$E$3-laptop_prices3[[#This Row],[Price ($)]])/ScoreCard!$E$3*ScoreCard!$E$5</f>
        <v>4.1259664244976815</v>
      </c>
      <c r="P3031" s="5">
        <f>laptop_prices3[[#This Row],[RAM (GB)]]/ScoreCard!$F$3*ScoreCard!$F$5</f>
        <v>7</v>
      </c>
      <c r="Q3031" s="5">
        <f>laptop_prices3[[#This Row],[Screen Size (inch)]]/ScoreCard!$G$3*ScoreCard!$G$5</f>
        <v>1.8034682080924855</v>
      </c>
      <c r="R3031" s="5">
        <f>laptop_prices3[[#This Row],[Battery Life (hours)]]/ScoreCard!$H$3*ScoreCard!$H$5</f>
        <v>3.2666666666666662</v>
      </c>
      <c r="S3031" s="5">
        <f>ScoreCard!$I$3-laptop_prices3[[#This Row],[Weight (kg)]]/ScoreCard!$I$3*ScoreCard!$I$5</f>
        <v>2.7171428571428571</v>
      </c>
      <c r="T3031" s="6" cm="1">
        <f t="array" ref="T3031">_xlfn.IFS(laptop_prices3[[#This Row],[Storage]]="512GB SSD", 512, laptop_prices3[[#This Row],[Storage]] = "1TB SSD", 1000, laptop_prices3[[#This Row],[Storage]] = "2TB SSD", 2000, laptop_prices3[[#This Row],[Storage]]= "256GB SSD", 256, laptop_prices3[[#This Row],[Storage]] = "1TB HDD", 1000*0.7)</f>
        <v>1000</v>
      </c>
      <c r="U3031" s="5">
        <f>laptop_prices3[[#This Row],[Storage Raw Value]]/ScoreCard!$J$3*ScoreCard!$J$5</f>
        <v>4</v>
      </c>
    </row>
    <row r="3032" spans="2:21" x14ac:dyDescent="0.2">
      <c r="B3032" s="4" cm="1">
        <f t="array" ref="B3032">SUM(laptop_prices3[[#This Row],[RAM Comp]:[Weight Comp]]+laptop_prices3[[#This Row],[Storage Comp]])</f>
        <v>16.304068538398017</v>
      </c>
      <c r="C3032">
        <v>3030</v>
      </c>
      <c r="D3032" t="s">
        <v>11</v>
      </c>
      <c r="E3032" t="s">
        <v>39</v>
      </c>
      <c r="F3032">
        <v>16</v>
      </c>
      <c r="G3032" t="s">
        <v>13</v>
      </c>
      <c r="H3032" t="s">
        <v>26</v>
      </c>
      <c r="I3032">
        <v>14</v>
      </c>
      <c r="J3032" t="s">
        <v>15</v>
      </c>
      <c r="K3032">
        <v>5.0999999999999996</v>
      </c>
      <c r="L3032">
        <v>3.03</v>
      </c>
      <c r="M3032" t="s">
        <v>22</v>
      </c>
      <c r="N3032">
        <v>2189.73</v>
      </c>
      <c r="O3032" s="5">
        <f>(ScoreCard!$E$3-laptop_prices3[[#This Row],[Price ($)]])/ScoreCard!$E$3*ScoreCard!$E$5</f>
        <v>3.9869752439886454</v>
      </c>
      <c r="P3032" s="5">
        <f>laptop_prices3[[#This Row],[RAM (GB)]]/ScoreCard!$F$3*ScoreCard!$F$5</f>
        <v>1.75</v>
      </c>
      <c r="Q3032" s="5">
        <f>laptop_prices3[[#This Row],[Screen Size (inch)]]/ScoreCard!$G$3*ScoreCard!$G$5</f>
        <v>1.6184971098265895</v>
      </c>
      <c r="R3032" s="5">
        <f>laptop_prices3[[#This Row],[Battery Life (hours)]]/ScoreCard!$H$3*ScoreCard!$H$5</f>
        <v>2.9750000000000001</v>
      </c>
      <c r="S3032" s="5">
        <f>ScoreCard!$I$3-laptop_prices3[[#This Row],[Weight (kg)]]/ScoreCard!$I$3*ScoreCard!$I$5</f>
        <v>1.7685714285714287</v>
      </c>
      <c r="T3032" s="6" cm="1">
        <f t="array" ref="T3032">_xlfn.IFS(laptop_prices3[[#This Row],[Storage]]="512GB SSD", 512, laptop_prices3[[#This Row],[Storage]] = "1TB SSD", 1000, laptop_prices3[[#This Row],[Storage]] = "2TB SSD", 2000, laptop_prices3[[#This Row],[Storage]]= "256GB SSD", 256, laptop_prices3[[#This Row],[Storage]] = "1TB HDD", 1000*0.7)</f>
        <v>512</v>
      </c>
      <c r="U3032" s="5">
        <f>laptop_prices3[[#This Row],[Storage Raw Value]]/ScoreCard!$J$3*ScoreCard!$J$5</f>
        <v>2.048</v>
      </c>
    </row>
    <row r="3033" spans="2:21" x14ac:dyDescent="0.2">
      <c r="B3033" s="4" cm="1">
        <f t="array" ref="B3033">SUM(laptop_prices3[[#This Row],[RAM Comp]:[Weight Comp]]+laptop_prices3[[#This Row],[Storage Comp]])</f>
        <v>26.600663363611339</v>
      </c>
      <c r="C3033">
        <v>3031</v>
      </c>
      <c r="D3033" t="s">
        <v>45</v>
      </c>
      <c r="E3033" t="s">
        <v>24</v>
      </c>
      <c r="F3033">
        <v>16</v>
      </c>
      <c r="G3033" t="s">
        <v>19</v>
      </c>
      <c r="H3033" t="s">
        <v>32</v>
      </c>
      <c r="I3033">
        <v>16</v>
      </c>
      <c r="J3033" t="s">
        <v>27</v>
      </c>
      <c r="K3033">
        <v>8</v>
      </c>
      <c r="L3033">
        <v>2.04</v>
      </c>
      <c r="M3033" t="s">
        <v>46</v>
      </c>
      <c r="N3033">
        <v>2259.75</v>
      </c>
      <c r="O3033" s="5">
        <f>(ScoreCard!$E$3-laptop_prices3[[#This Row],[Price ($)]])/ScoreCard!$E$3*ScoreCard!$E$5</f>
        <v>3.9545822122377379</v>
      </c>
      <c r="P3033" s="5">
        <f>laptop_prices3[[#This Row],[RAM (GB)]]/ScoreCard!$F$3*ScoreCard!$F$5</f>
        <v>1.75</v>
      </c>
      <c r="Q3033" s="5">
        <f>laptop_prices3[[#This Row],[Screen Size (inch)]]/ScoreCard!$G$3*ScoreCard!$G$5</f>
        <v>1.8497109826589595</v>
      </c>
      <c r="R3033" s="5">
        <f>laptop_prices3[[#This Row],[Battery Life (hours)]]/ScoreCard!$H$3*ScoreCard!$H$5</f>
        <v>4.6666666666666661</v>
      </c>
      <c r="S3033" s="5">
        <f>ScoreCard!$I$3-laptop_prices3[[#This Row],[Weight (kg)]]/ScoreCard!$I$3*ScoreCard!$I$5</f>
        <v>2.3342857142857145</v>
      </c>
      <c r="T3033" s="6" cm="1">
        <f t="array" ref="T3033">_xlfn.IFS(laptop_prices3[[#This Row],[Storage]]="512GB SSD", 512, laptop_prices3[[#This Row],[Storage]] = "1TB SSD", 1000, laptop_prices3[[#This Row],[Storage]] = "2TB SSD", 2000, laptop_prices3[[#This Row],[Storage]]= "256GB SSD", 256, laptop_prices3[[#This Row],[Storage]] = "1TB HDD", 1000*0.7)</f>
        <v>1000</v>
      </c>
      <c r="U3033" s="5">
        <f>laptop_prices3[[#This Row],[Storage Raw Value]]/ScoreCard!$J$3*ScoreCard!$J$5</f>
        <v>4</v>
      </c>
    </row>
    <row r="3034" spans="2:21" x14ac:dyDescent="0.2">
      <c r="B3034" s="4" cm="1">
        <f t="array" ref="B3034">SUM(laptop_prices3[[#This Row],[RAM Comp]:[Weight Comp]]+laptop_prices3[[#This Row],[Storage Comp]])</f>
        <v>17.765282824112305</v>
      </c>
      <c r="C3034">
        <v>3032</v>
      </c>
      <c r="D3034" t="s">
        <v>45</v>
      </c>
      <c r="E3034" t="s">
        <v>18</v>
      </c>
      <c r="F3034">
        <v>4</v>
      </c>
      <c r="G3034" t="s">
        <v>42</v>
      </c>
      <c r="H3034" t="s">
        <v>32</v>
      </c>
      <c r="I3034">
        <v>14</v>
      </c>
      <c r="J3034" t="s">
        <v>27</v>
      </c>
      <c r="K3034">
        <v>5.0999999999999996</v>
      </c>
      <c r="L3034">
        <v>3.44</v>
      </c>
      <c r="M3034" t="s">
        <v>16</v>
      </c>
      <c r="N3034">
        <v>1708.12</v>
      </c>
      <c r="O3034" s="5">
        <f>(ScoreCard!$E$3-laptop_prices3[[#This Row],[Price ($)]])/ScoreCard!$E$3*ScoreCard!$E$5</f>
        <v>4.2097802714315851</v>
      </c>
      <c r="P3034" s="5">
        <f>laptop_prices3[[#This Row],[RAM (GB)]]/ScoreCard!$F$3*ScoreCard!$F$5</f>
        <v>0.4375</v>
      </c>
      <c r="Q3034" s="5">
        <f>laptop_prices3[[#This Row],[Screen Size (inch)]]/ScoreCard!$G$3*ScoreCard!$G$5</f>
        <v>1.6184971098265895</v>
      </c>
      <c r="R3034" s="5">
        <f>laptop_prices3[[#This Row],[Battery Life (hours)]]/ScoreCard!$H$3*ScoreCard!$H$5</f>
        <v>2.9750000000000001</v>
      </c>
      <c r="S3034" s="5">
        <f>ScoreCard!$I$3-laptop_prices3[[#This Row],[Weight (kg)]]/ScoreCard!$I$3*ScoreCard!$I$5</f>
        <v>1.5342857142857143</v>
      </c>
      <c r="T3034" s="6" cm="1">
        <f t="array" ref="T3034">_xlfn.IFS(laptop_prices3[[#This Row],[Storage]]="512GB SSD", 512, laptop_prices3[[#This Row],[Storage]] = "1TB SSD", 1000, laptop_prices3[[#This Row],[Storage]] = "2TB SSD", 2000, laptop_prices3[[#This Row],[Storage]]= "256GB SSD", 256, laptop_prices3[[#This Row],[Storage]] = "1TB HDD", 1000*0.7)</f>
        <v>700</v>
      </c>
      <c r="U3034" s="5">
        <f>laptop_prices3[[#This Row],[Storage Raw Value]]/ScoreCard!$J$3*ScoreCard!$J$5</f>
        <v>2.8</v>
      </c>
    </row>
    <row r="3035" spans="2:21" x14ac:dyDescent="0.2">
      <c r="B3035" s="4" cm="1">
        <f t="array" ref="B3035">SUM(laptop_prices3[[#This Row],[RAM Comp]:[Weight Comp]]+laptop_prices3[[#This Row],[Storage Comp]])</f>
        <v>17.893091935039912</v>
      </c>
      <c r="C3035">
        <v>3033</v>
      </c>
      <c r="D3035" t="s">
        <v>38</v>
      </c>
      <c r="E3035" t="s">
        <v>39</v>
      </c>
      <c r="F3035">
        <v>64</v>
      </c>
      <c r="G3035" t="s">
        <v>29</v>
      </c>
      <c r="H3035" t="s">
        <v>20</v>
      </c>
      <c r="I3035">
        <v>16</v>
      </c>
      <c r="J3035" t="s">
        <v>21</v>
      </c>
      <c r="K3035">
        <v>5.9</v>
      </c>
      <c r="L3035">
        <v>3.49</v>
      </c>
      <c r="M3035" t="s">
        <v>30</v>
      </c>
      <c r="N3035">
        <v>2138.0300000000002</v>
      </c>
      <c r="O3035" s="5">
        <f>(ScoreCard!$E$3-laptop_prices3[[#This Row],[Price ($)]])/ScoreCard!$E$3*ScoreCard!$E$5</f>
        <v>4.0108929780863587</v>
      </c>
      <c r="P3035" s="5">
        <f>laptop_prices3[[#This Row],[RAM (GB)]]/ScoreCard!$F$3*ScoreCard!$F$5</f>
        <v>7</v>
      </c>
      <c r="Q3035" s="5">
        <f>laptop_prices3[[#This Row],[Screen Size (inch)]]/ScoreCard!$G$3*ScoreCard!$G$5</f>
        <v>1.8497109826589595</v>
      </c>
      <c r="R3035" s="5">
        <f>laptop_prices3[[#This Row],[Battery Life (hours)]]/ScoreCard!$H$3*ScoreCard!$H$5</f>
        <v>3.4416666666666669</v>
      </c>
      <c r="S3035" s="5">
        <f>ScoreCard!$I$3-laptop_prices3[[#This Row],[Weight (kg)]]/ScoreCard!$I$3*ScoreCard!$I$5</f>
        <v>1.5057142857142856</v>
      </c>
      <c r="T3035" s="6" cm="1">
        <f t="array" ref="T3035">_xlfn.IFS(laptop_prices3[[#This Row],[Storage]]="512GB SSD", 512, laptop_prices3[[#This Row],[Storage]] = "1TB SSD", 1000, laptop_prices3[[#This Row],[Storage]] = "2TB SSD", 2000, laptop_prices3[[#This Row],[Storage]]= "256GB SSD", 256, laptop_prices3[[#This Row],[Storage]] = "1TB HDD", 1000*0.7)</f>
        <v>256</v>
      </c>
      <c r="U3035" s="5">
        <f>laptop_prices3[[#This Row],[Storage Raw Value]]/ScoreCard!$J$3*ScoreCard!$J$5</f>
        <v>1.024</v>
      </c>
    </row>
    <row r="3036" spans="2:21" x14ac:dyDescent="0.2">
      <c r="B3036" s="4" cm="1">
        <f t="array" ref="B3036">SUM(laptop_prices3[[#This Row],[RAM Comp]:[Weight Comp]]+laptop_prices3[[#This Row],[Storage Comp]])</f>
        <v>21.424477016240019</v>
      </c>
      <c r="C3036">
        <v>3034</v>
      </c>
      <c r="D3036" t="s">
        <v>36</v>
      </c>
      <c r="E3036" t="s">
        <v>18</v>
      </c>
      <c r="F3036">
        <v>32</v>
      </c>
      <c r="G3036" t="s">
        <v>42</v>
      </c>
      <c r="H3036" t="s">
        <v>44</v>
      </c>
      <c r="I3036">
        <v>13.3</v>
      </c>
      <c r="J3036" t="s">
        <v>21</v>
      </c>
      <c r="K3036">
        <v>4.9000000000000004</v>
      </c>
      <c r="L3036">
        <v>2.0499999999999998</v>
      </c>
      <c r="M3036" t="s">
        <v>16</v>
      </c>
      <c r="N3036">
        <v>857.52</v>
      </c>
      <c r="O3036" s="5">
        <f>(ScoreCard!$E$3-laptop_prices3[[#This Row],[Price ($)]])/ScoreCard!$E$3*ScoreCard!$E$5</f>
        <v>4.6032894517703751</v>
      </c>
      <c r="P3036" s="5">
        <f>laptop_prices3[[#This Row],[RAM (GB)]]/ScoreCard!$F$3*ScoreCard!$F$5</f>
        <v>3.5</v>
      </c>
      <c r="Q3036" s="5">
        <f>laptop_prices3[[#This Row],[Screen Size (inch)]]/ScoreCard!$G$3*ScoreCard!$G$5</f>
        <v>1.5375722543352601</v>
      </c>
      <c r="R3036" s="5">
        <f>laptop_prices3[[#This Row],[Battery Life (hours)]]/ScoreCard!$H$3*ScoreCard!$H$5</f>
        <v>2.8583333333333338</v>
      </c>
      <c r="S3036" s="5">
        <f>ScoreCard!$I$3-laptop_prices3[[#This Row],[Weight (kg)]]/ScoreCard!$I$3*ScoreCard!$I$5</f>
        <v>2.3285714285714287</v>
      </c>
      <c r="T3036" s="6" cm="1">
        <f t="array" ref="T3036">_xlfn.IFS(laptop_prices3[[#This Row],[Storage]]="512GB SSD", 512, laptop_prices3[[#This Row],[Storage]] = "1TB SSD", 1000, laptop_prices3[[#This Row],[Storage]] = "2TB SSD", 2000, laptop_prices3[[#This Row],[Storage]]= "256GB SSD", 256, laptop_prices3[[#This Row],[Storage]] = "1TB HDD", 1000*0.7)</f>
        <v>700</v>
      </c>
      <c r="U3036" s="5">
        <f>laptop_prices3[[#This Row],[Storage Raw Value]]/ScoreCard!$J$3*ScoreCard!$J$5</f>
        <v>2.8</v>
      </c>
    </row>
    <row r="3037" spans="2:21" x14ac:dyDescent="0.2">
      <c r="B3037" s="4" cm="1">
        <f t="array" ref="B3037">SUM(laptop_prices3[[#This Row],[RAM Comp]:[Weight Comp]]+laptop_prices3[[#This Row],[Storage Comp]])</f>
        <v>15.507190476190475</v>
      </c>
      <c r="C3037">
        <v>3035</v>
      </c>
      <c r="D3037" t="s">
        <v>28</v>
      </c>
      <c r="E3037" t="s">
        <v>24</v>
      </c>
      <c r="F3037">
        <v>8</v>
      </c>
      <c r="G3037" t="s">
        <v>29</v>
      </c>
      <c r="H3037" t="s">
        <v>20</v>
      </c>
      <c r="I3037">
        <v>17.3</v>
      </c>
      <c r="J3037" t="s">
        <v>27</v>
      </c>
      <c r="K3037">
        <v>11.2</v>
      </c>
      <c r="L3037">
        <v>2.62</v>
      </c>
      <c r="M3037" t="s">
        <v>16</v>
      </c>
      <c r="N3037">
        <v>1860.34</v>
      </c>
      <c r="O3037" s="5">
        <f>(ScoreCard!$E$3-laptop_prices3[[#This Row],[Price ($)]])/ScoreCard!$E$3*ScoreCard!$E$5</f>
        <v>4.1393594303415657</v>
      </c>
      <c r="P3037" s="5">
        <f>laptop_prices3[[#This Row],[RAM (GB)]]/ScoreCard!$F$3*ScoreCard!$F$5</f>
        <v>0.875</v>
      </c>
      <c r="Q3037" s="5">
        <f>laptop_prices3[[#This Row],[Screen Size (inch)]]/ScoreCard!$G$3*ScoreCard!$G$5</f>
        <v>2</v>
      </c>
      <c r="R3037" s="5">
        <f>laptop_prices3[[#This Row],[Battery Life (hours)]]/ScoreCard!$H$3*ScoreCard!$H$5</f>
        <v>6.5333333333333323</v>
      </c>
      <c r="S3037" s="5">
        <f>ScoreCard!$I$3-laptop_prices3[[#This Row],[Weight (kg)]]/ScoreCard!$I$3*ScoreCard!$I$5</f>
        <v>2.0028571428571427</v>
      </c>
      <c r="T3037" s="6" cm="1">
        <f t="array" ref="T3037">_xlfn.IFS(laptop_prices3[[#This Row],[Storage]]="512GB SSD", 512, laptop_prices3[[#This Row],[Storage]] = "1TB SSD", 1000, laptop_prices3[[#This Row],[Storage]] = "2TB SSD", 2000, laptop_prices3[[#This Row],[Storage]]= "256GB SSD", 256, laptop_prices3[[#This Row],[Storage]] = "1TB HDD", 1000*0.7)</f>
        <v>256</v>
      </c>
      <c r="U3037" s="5">
        <f>laptop_prices3[[#This Row],[Storage Raw Value]]/ScoreCard!$J$3*ScoreCard!$J$5</f>
        <v>1.024</v>
      </c>
    </row>
    <row r="3038" spans="2:21" x14ac:dyDescent="0.2">
      <c r="B3038" s="4" cm="1">
        <f t="array" ref="B3038">SUM(laptop_prices3[[#This Row],[RAM Comp]:[Weight Comp]]+laptop_prices3[[#This Row],[Storage Comp]])</f>
        <v>42.602277731902014</v>
      </c>
      <c r="C3038">
        <v>3036</v>
      </c>
      <c r="D3038" t="s">
        <v>34</v>
      </c>
      <c r="E3038" t="s">
        <v>18</v>
      </c>
      <c r="F3038">
        <v>8</v>
      </c>
      <c r="G3038" t="s">
        <v>25</v>
      </c>
      <c r="H3038" t="s">
        <v>14</v>
      </c>
      <c r="I3038">
        <v>15.6</v>
      </c>
      <c r="J3038" t="s">
        <v>21</v>
      </c>
      <c r="K3038">
        <v>9.1999999999999993</v>
      </c>
      <c r="L3038">
        <v>1.65</v>
      </c>
      <c r="M3038" t="s">
        <v>22</v>
      </c>
      <c r="N3038">
        <v>1190.03</v>
      </c>
      <c r="O3038" s="5">
        <f>(ScoreCard!$E$3-laptop_prices3[[#This Row],[Price ($)]])/ScoreCard!$E$3*ScoreCard!$E$5</f>
        <v>4.4494618741140721</v>
      </c>
      <c r="P3038" s="5">
        <f>laptop_prices3[[#This Row],[RAM (GB)]]/ScoreCard!$F$3*ScoreCard!$F$5</f>
        <v>0.875</v>
      </c>
      <c r="Q3038" s="5">
        <f>laptop_prices3[[#This Row],[Screen Size (inch)]]/ScoreCard!$G$3*ScoreCard!$G$5</f>
        <v>1.8034682080924855</v>
      </c>
      <c r="R3038" s="5">
        <f>laptop_prices3[[#This Row],[Battery Life (hours)]]/ScoreCard!$H$3*ScoreCard!$H$5</f>
        <v>5.3666666666666663</v>
      </c>
      <c r="S3038" s="5">
        <f>ScoreCard!$I$3-laptop_prices3[[#This Row],[Weight (kg)]]/ScoreCard!$I$3*ScoreCard!$I$5</f>
        <v>2.5571428571428569</v>
      </c>
      <c r="T3038" s="6" cm="1">
        <f t="array" ref="T3038">_xlfn.IFS(laptop_prices3[[#This Row],[Storage]]="512GB SSD", 512, laptop_prices3[[#This Row],[Storage]] = "1TB SSD", 1000, laptop_prices3[[#This Row],[Storage]] = "2TB SSD", 2000, laptop_prices3[[#This Row],[Storage]]= "256GB SSD", 256, laptop_prices3[[#This Row],[Storage]] = "1TB HDD", 1000*0.7)</f>
        <v>2000</v>
      </c>
      <c r="U3038" s="5">
        <f>laptop_prices3[[#This Row],[Storage Raw Value]]/ScoreCard!$J$3*ScoreCard!$J$5</f>
        <v>8</v>
      </c>
    </row>
    <row r="3039" spans="2:21" x14ac:dyDescent="0.2">
      <c r="B3039" s="4" cm="1">
        <f t="array" ref="B3039">SUM(laptop_prices3[[#This Row],[RAM Comp]:[Weight Comp]]+laptop_prices3[[#This Row],[Storage Comp]])</f>
        <v>42.845663363611337</v>
      </c>
      <c r="C3039">
        <v>3037</v>
      </c>
      <c r="D3039" t="s">
        <v>34</v>
      </c>
      <c r="E3039" t="s">
        <v>39</v>
      </c>
      <c r="F3039">
        <v>32</v>
      </c>
      <c r="G3039" t="s">
        <v>25</v>
      </c>
      <c r="H3039" t="s">
        <v>14</v>
      </c>
      <c r="I3039">
        <v>16</v>
      </c>
      <c r="J3039" t="s">
        <v>15</v>
      </c>
      <c r="K3039">
        <v>5.9</v>
      </c>
      <c r="L3039">
        <v>2.5299999999999998</v>
      </c>
      <c r="M3039" t="s">
        <v>46</v>
      </c>
      <c r="N3039">
        <v>2153.54</v>
      </c>
      <c r="O3039" s="5">
        <f>(ScoreCard!$E$3-laptop_prices3[[#This Row],[Price ($)]])/ScoreCard!$E$3*ScoreCard!$E$5</f>
        <v>4.0037176578570453</v>
      </c>
      <c r="P3039" s="5">
        <f>laptop_prices3[[#This Row],[RAM (GB)]]/ScoreCard!$F$3*ScoreCard!$F$5</f>
        <v>3.5</v>
      </c>
      <c r="Q3039" s="5">
        <f>laptop_prices3[[#This Row],[Screen Size (inch)]]/ScoreCard!$G$3*ScoreCard!$G$5</f>
        <v>1.8497109826589595</v>
      </c>
      <c r="R3039" s="5">
        <f>laptop_prices3[[#This Row],[Battery Life (hours)]]/ScoreCard!$H$3*ScoreCard!$H$5</f>
        <v>3.4416666666666669</v>
      </c>
      <c r="S3039" s="5">
        <f>ScoreCard!$I$3-laptop_prices3[[#This Row],[Weight (kg)]]/ScoreCard!$I$3*ScoreCard!$I$5</f>
        <v>2.0542857142857143</v>
      </c>
      <c r="T3039" s="6" cm="1">
        <f t="array" ref="T3039">_xlfn.IFS(laptop_prices3[[#This Row],[Storage]]="512GB SSD", 512, laptop_prices3[[#This Row],[Storage]] = "1TB SSD", 1000, laptop_prices3[[#This Row],[Storage]] = "2TB SSD", 2000, laptop_prices3[[#This Row],[Storage]]= "256GB SSD", 256, laptop_prices3[[#This Row],[Storage]] = "1TB HDD", 1000*0.7)</f>
        <v>2000</v>
      </c>
      <c r="U3039" s="5">
        <f>laptop_prices3[[#This Row],[Storage Raw Value]]/ScoreCard!$J$3*ScoreCard!$J$5</f>
        <v>8</v>
      </c>
    </row>
    <row r="3040" spans="2:21" x14ac:dyDescent="0.2">
      <c r="B3040" s="4" cm="1">
        <f t="array" ref="B3040">SUM(laptop_prices3[[#This Row],[RAM Comp]:[Weight Comp]]+laptop_prices3[[#This Row],[Storage Comp]])</f>
        <v>18.497354252683735</v>
      </c>
      <c r="C3040">
        <v>3038</v>
      </c>
      <c r="D3040" t="s">
        <v>23</v>
      </c>
      <c r="E3040" t="s">
        <v>18</v>
      </c>
      <c r="F3040">
        <v>64</v>
      </c>
      <c r="G3040" t="s">
        <v>29</v>
      </c>
      <c r="H3040" t="s">
        <v>32</v>
      </c>
      <c r="I3040">
        <v>14</v>
      </c>
      <c r="J3040" t="s">
        <v>43</v>
      </c>
      <c r="K3040">
        <v>6</v>
      </c>
      <c r="L3040">
        <v>2.13</v>
      </c>
      <c r="M3040" t="s">
        <v>22</v>
      </c>
      <c r="N3040">
        <v>2927.9</v>
      </c>
      <c r="O3040" s="5">
        <f>(ScoreCard!$E$3-laptop_prices3[[#This Row],[Price ($)]])/ScoreCard!$E$3*ScoreCard!$E$5</f>
        <v>3.6454790393675731</v>
      </c>
      <c r="P3040" s="5">
        <f>laptop_prices3[[#This Row],[RAM (GB)]]/ScoreCard!$F$3*ScoreCard!$F$5</f>
        <v>7</v>
      </c>
      <c r="Q3040" s="5">
        <f>laptop_prices3[[#This Row],[Screen Size (inch)]]/ScoreCard!$G$3*ScoreCard!$G$5</f>
        <v>1.6184971098265895</v>
      </c>
      <c r="R3040" s="5">
        <f>laptop_prices3[[#This Row],[Battery Life (hours)]]/ScoreCard!$H$3*ScoreCard!$H$5</f>
        <v>3.5</v>
      </c>
      <c r="S3040" s="5">
        <f>ScoreCard!$I$3-laptop_prices3[[#This Row],[Weight (kg)]]/ScoreCard!$I$3*ScoreCard!$I$5</f>
        <v>2.2828571428571429</v>
      </c>
      <c r="T3040" s="6" cm="1">
        <f t="array" ref="T3040">_xlfn.IFS(laptop_prices3[[#This Row],[Storage]]="512GB SSD", 512, laptop_prices3[[#This Row],[Storage]] = "1TB SSD", 1000, laptop_prices3[[#This Row],[Storage]] = "2TB SSD", 2000, laptop_prices3[[#This Row],[Storage]]= "256GB SSD", 256, laptop_prices3[[#This Row],[Storage]] = "1TB HDD", 1000*0.7)</f>
        <v>256</v>
      </c>
      <c r="U3040" s="5">
        <f>laptop_prices3[[#This Row],[Storage Raw Value]]/ScoreCard!$J$3*ScoreCard!$J$5</f>
        <v>1.024</v>
      </c>
    </row>
    <row r="3041" spans="2:21" x14ac:dyDescent="0.2">
      <c r="B3041" s="4" cm="1">
        <f t="array" ref="B3041">SUM(laptop_prices3[[#This Row],[RAM Comp]:[Weight Comp]]+laptop_prices3[[#This Row],[Storage Comp]])</f>
        <v>19.423825350949627</v>
      </c>
      <c r="C3041">
        <v>3039</v>
      </c>
      <c r="D3041" t="s">
        <v>28</v>
      </c>
      <c r="E3041" t="s">
        <v>39</v>
      </c>
      <c r="F3041">
        <v>4</v>
      </c>
      <c r="G3041" t="s">
        <v>42</v>
      </c>
      <c r="H3041" t="s">
        <v>35</v>
      </c>
      <c r="I3041">
        <v>15.6</v>
      </c>
      <c r="J3041" t="s">
        <v>21</v>
      </c>
      <c r="K3041">
        <v>6</v>
      </c>
      <c r="L3041">
        <v>1.78</v>
      </c>
      <c r="M3041" t="s">
        <v>46</v>
      </c>
      <c r="N3041">
        <v>850.61</v>
      </c>
      <c r="O3041" s="5">
        <f>(ScoreCard!$E$3-laptop_prices3[[#This Row],[Price ($)]])/ScoreCard!$E$3*ScoreCard!$E$5</f>
        <v>4.606486193407032</v>
      </c>
      <c r="P3041" s="5">
        <f>laptop_prices3[[#This Row],[RAM (GB)]]/ScoreCard!$F$3*ScoreCard!$F$5</f>
        <v>0.4375</v>
      </c>
      <c r="Q3041" s="5">
        <f>laptop_prices3[[#This Row],[Screen Size (inch)]]/ScoreCard!$G$3*ScoreCard!$G$5</f>
        <v>1.8034682080924855</v>
      </c>
      <c r="R3041" s="5">
        <f>laptop_prices3[[#This Row],[Battery Life (hours)]]/ScoreCard!$H$3*ScoreCard!$H$5</f>
        <v>3.5</v>
      </c>
      <c r="S3041" s="5">
        <f>ScoreCard!$I$3-laptop_prices3[[#This Row],[Weight (kg)]]/ScoreCard!$I$3*ScoreCard!$I$5</f>
        <v>2.4828571428571431</v>
      </c>
      <c r="T3041" s="6" cm="1">
        <f t="array" ref="T3041">_xlfn.IFS(laptop_prices3[[#This Row],[Storage]]="512GB SSD", 512, laptop_prices3[[#This Row],[Storage]] = "1TB SSD", 1000, laptop_prices3[[#This Row],[Storage]] = "2TB SSD", 2000, laptop_prices3[[#This Row],[Storage]]= "256GB SSD", 256, laptop_prices3[[#This Row],[Storage]] = "1TB HDD", 1000*0.7)</f>
        <v>700</v>
      </c>
      <c r="U3041" s="5">
        <f>laptop_prices3[[#This Row],[Storage Raw Value]]/ScoreCard!$J$3*ScoreCard!$J$5</f>
        <v>2.8</v>
      </c>
    </row>
    <row r="3042" spans="2:21" x14ac:dyDescent="0.2">
      <c r="B3042" s="4" cm="1">
        <f t="array" ref="B3042">SUM(laptop_prices3[[#This Row],[RAM Comp]:[Weight Comp]]+laptop_prices3[[#This Row],[Storage Comp]])</f>
        <v>24.848230112854388</v>
      </c>
      <c r="C3042">
        <v>3040</v>
      </c>
      <c r="D3042" t="s">
        <v>45</v>
      </c>
      <c r="E3042" t="s">
        <v>41</v>
      </c>
      <c r="F3042">
        <v>32</v>
      </c>
      <c r="G3042" t="s">
        <v>42</v>
      </c>
      <c r="H3042" t="s">
        <v>32</v>
      </c>
      <c r="I3042">
        <v>15.6</v>
      </c>
      <c r="J3042" t="s">
        <v>21</v>
      </c>
      <c r="K3042">
        <v>10</v>
      </c>
      <c r="L3042">
        <v>1.73</v>
      </c>
      <c r="M3042" t="s">
        <v>30</v>
      </c>
      <c r="N3042">
        <v>1934.77</v>
      </c>
      <c r="O3042" s="5">
        <f>(ScoreCard!$E$3-laptop_prices3[[#This Row],[Price ($)]])/ScoreCard!$E$3*ScoreCard!$E$5</f>
        <v>4.1049262204983767</v>
      </c>
      <c r="P3042" s="5">
        <f>laptop_prices3[[#This Row],[RAM (GB)]]/ScoreCard!$F$3*ScoreCard!$F$5</f>
        <v>3.5</v>
      </c>
      <c r="Q3042" s="5">
        <f>laptop_prices3[[#This Row],[Screen Size (inch)]]/ScoreCard!$G$3*ScoreCard!$G$5</f>
        <v>1.8034682080924855</v>
      </c>
      <c r="R3042" s="5">
        <f>laptop_prices3[[#This Row],[Battery Life (hours)]]/ScoreCard!$H$3*ScoreCard!$H$5</f>
        <v>5.8333333333333339</v>
      </c>
      <c r="S3042" s="5">
        <f>ScoreCard!$I$3-laptop_prices3[[#This Row],[Weight (kg)]]/ScoreCard!$I$3*ScoreCard!$I$5</f>
        <v>2.5114285714285716</v>
      </c>
      <c r="T3042" s="6" cm="1">
        <f t="array" ref="T3042">_xlfn.IFS(laptop_prices3[[#This Row],[Storage]]="512GB SSD", 512, laptop_prices3[[#This Row],[Storage]] = "1TB SSD", 1000, laptop_prices3[[#This Row],[Storage]] = "2TB SSD", 2000, laptop_prices3[[#This Row],[Storage]]= "256GB SSD", 256, laptop_prices3[[#This Row],[Storage]] = "1TB HDD", 1000*0.7)</f>
        <v>700</v>
      </c>
      <c r="U3042" s="5">
        <f>laptop_prices3[[#This Row],[Storage Raw Value]]/ScoreCard!$J$3*ScoreCard!$J$5</f>
        <v>2.8</v>
      </c>
    </row>
    <row r="3043" spans="2:21" x14ac:dyDescent="0.2">
      <c r="B3043" s="4" cm="1">
        <f t="array" ref="B3043">SUM(laptop_prices3[[#This Row],[RAM Comp]:[Weight Comp]]+laptop_prices3[[#This Row],[Storage Comp]])</f>
        <v>45.668758601706578</v>
      </c>
      <c r="C3043">
        <v>3041</v>
      </c>
      <c r="D3043" t="s">
        <v>45</v>
      </c>
      <c r="E3043" t="s">
        <v>24</v>
      </c>
      <c r="F3043">
        <v>64</v>
      </c>
      <c r="G3043" t="s">
        <v>25</v>
      </c>
      <c r="H3043" t="s">
        <v>44</v>
      </c>
      <c r="I3043">
        <v>16</v>
      </c>
      <c r="J3043" t="s">
        <v>15</v>
      </c>
      <c r="K3043">
        <v>5.2</v>
      </c>
      <c r="L3043">
        <v>3</v>
      </c>
      <c r="M3043" t="s">
        <v>22</v>
      </c>
      <c r="N3043">
        <v>2234.7800000000002</v>
      </c>
      <c r="O3043" s="5">
        <f>(ScoreCard!$E$3-laptop_prices3[[#This Row],[Price ($)]])/ScoreCard!$E$3*ScoreCard!$E$5</f>
        <v>3.9661339689189736</v>
      </c>
      <c r="P3043" s="5">
        <f>laptop_prices3[[#This Row],[RAM (GB)]]/ScoreCard!$F$3*ScoreCard!$F$5</f>
        <v>7</v>
      </c>
      <c r="Q3043" s="5">
        <f>laptop_prices3[[#This Row],[Screen Size (inch)]]/ScoreCard!$G$3*ScoreCard!$G$5</f>
        <v>1.8497109826589595</v>
      </c>
      <c r="R3043" s="5">
        <f>laptop_prices3[[#This Row],[Battery Life (hours)]]/ScoreCard!$H$3*ScoreCard!$H$5</f>
        <v>3.0333333333333332</v>
      </c>
      <c r="S3043" s="5">
        <f>ScoreCard!$I$3-laptop_prices3[[#This Row],[Weight (kg)]]/ScoreCard!$I$3*ScoreCard!$I$5</f>
        <v>1.7857142857142858</v>
      </c>
      <c r="T3043" s="6" cm="1">
        <f t="array" ref="T3043">_xlfn.IFS(laptop_prices3[[#This Row],[Storage]]="512GB SSD", 512, laptop_prices3[[#This Row],[Storage]] = "1TB SSD", 1000, laptop_prices3[[#This Row],[Storage]] = "2TB SSD", 2000, laptop_prices3[[#This Row],[Storage]]= "256GB SSD", 256, laptop_prices3[[#This Row],[Storage]] = "1TB HDD", 1000*0.7)</f>
        <v>2000</v>
      </c>
      <c r="U3043" s="5">
        <f>laptop_prices3[[#This Row],[Storage Raw Value]]/ScoreCard!$J$3*ScoreCard!$J$5</f>
        <v>8</v>
      </c>
    </row>
    <row r="3044" spans="2:21" x14ac:dyDescent="0.2">
      <c r="B3044" s="4" cm="1">
        <f t="array" ref="B3044">SUM(laptop_prices3[[#This Row],[RAM Comp]:[Weight Comp]]+laptop_prices3[[#This Row],[Storage Comp]])</f>
        <v>20.577714285714286</v>
      </c>
      <c r="C3044">
        <v>3042</v>
      </c>
      <c r="D3044" t="s">
        <v>28</v>
      </c>
      <c r="E3044" t="s">
        <v>48</v>
      </c>
      <c r="F3044">
        <v>32</v>
      </c>
      <c r="G3044" t="s">
        <v>13</v>
      </c>
      <c r="H3044" t="s">
        <v>14</v>
      </c>
      <c r="I3044">
        <v>17.3</v>
      </c>
      <c r="J3044" t="s">
        <v>15</v>
      </c>
      <c r="K3044">
        <v>8.4</v>
      </c>
      <c r="L3044">
        <v>2.65</v>
      </c>
      <c r="M3044" t="s">
        <v>46</v>
      </c>
      <c r="N3044">
        <v>2814.9</v>
      </c>
      <c r="O3044" s="5">
        <f>(ScoreCard!$E$3-laptop_prices3[[#This Row],[Price ($)]])/ScoreCard!$E$3*ScoreCard!$E$5</f>
        <v>3.6977557115734077</v>
      </c>
      <c r="P3044" s="5">
        <f>laptop_prices3[[#This Row],[RAM (GB)]]/ScoreCard!$F$3*ScoreCard!$F$5</f>
        <v>3.5</v>
      </c>
      <c r="Q3044" s="5">
        <f>laptop_prices3[[#This Row],[Screen Size (inch)]]/ScoreCard!$G$3*ScoreCard!$G$5</f>
        <v>2</v>
      </c>
      <c r="R3044" s="5">
        <f>laptop_prices3[[#This Row],[Battery Life (hours)]]/ScoreCard!$H$3*ScoreCard!$H$5</f>
        <v>4.9000000000000004</v>
      </c>
      <c r="S3044" s="5">
        <f>ScoreCard!$I$3-laptop_prices3[[#This Row],[Weight (kg)]]/ScoreCard!$I$3*ScoreCard!$I$5</f>
        <v>1.9857142857142858</v>
      </c>
      <c r="T3044" s="6" cm="1">
        <f t="array" ref="T3044">_xlfn.IFS(laptop_prices3[[#This Row],[Storage]]="512GB SSD", 512, laptop_prices3[[#This Row],[Storage]] = "1TB SSD", 1000, laptop_prices3[[#This Row],[Storage]] = "2TB SSD", 2000, laptop_prices3[[#This Row],[Storage]]= "256GB SSD", 256, laptop_prices3[[#This Row],[Storage]] = "1TB HDD", 1000*0.7)</f>
        <v>512</v>
      </c>
      <c r="U3044" s="5">
        <f>laptop_prices3[[#This Row],[Storage Raw Value]]/ScoreCard!$J$3*ScoreCard!$J$5</f>
        <v>2.048</v>
      </c>
    </row>
    <row r="3045" spans="2:21" x14ac:dyDescent="0.2">
      <c r="B3045" s="4" cm="1">
        <f t="array" ref="B3045">SUM(laptop_prices3[[#This Row],[RAM Comp]:[Weight Comp]]+laptop_prices3[[#This Row],[Storage Comp]])</f>
        <v>16.409020919350397</v>
      </c>
      <c r="C3045">
        <v>3043</v>
      </c>
      <c r="D3045" t="s">
        <v>23</v>
      </c>
      <c r="E3045" t="s">
        <v>12</v>
      </c>
      <c r="F3045">
        <v>16</v>
      </c>
      <c r="G3045" t="s">
        <v>29</v>
      </c>
      <c r="H3045" t="s">
        <v>20</v>
      </c>
      <c r="I3045">
        <v>14</v>
      </c>
      <c r="J3045" t="s">
        <v>15</v>
      </c>
      <c r="K3045">
        <v>11.9</v>
      </c>
      <c r="L3045">
        <v>2.62</v>
      </c>
      <c r="M3045" t="s">
        <v>16</v>
      </c>
      <c r="N3045">
        <v>1379.05</v>
      </c>
      <c r="O3045" s="5">
        <f>(ScoreCard!$E$3-laptop_prices3[[#This Row],[Price ($)]])/ScoreCard!$E$3*ScoreCard!$E$5</f>
        <v>4.3620164176508256</v>
      </c>
      <c r="P3045" s="5">
        <f>laptop_prices3[[#This Row],[RAM (GB)]]/ScoreCard!$F$3*ScoreCard!$F$5</f>
        <v>1.75</v>
      </c>
      <c r="Q3045" s="5">
        <f>laptop_prices3[[#This Row],[Screen Size (inch)]]/ScoreCard!$G$3*ScoreCard!$G$5</f>
        <v>1.6184971098265895</v>
      </c>
      <c r="R3045" s="5">
        <f>laptop_prices3[[#This Row],[Battery Life (hours)]]/ScoreCard!$H$3*ScoreCard!$H$5</f>
        <v>6.9416666666666664</v>
      </c>
      <c r="S3045" s="5">
        <f>ScoreCard!$I$3-laptop_prices3[[#This Row],[Weight (kg)]]/ScoreCard!$I$3*ScoreCard!$I$5</f>
        <v>2.0028571428571427</v>
      </c>
      <c r="T3045" s="6" cm="1">
        <f t="array" ref="T3045">_xlfn.IFS(laptop_prices3[[#This Row],[Storage]]="512GB SSD", 512, laptop_prices3[[#This Row],[Storage]] = "1TB SSD", 1000, laptop_prices3[[#This Row],[Storage]] = "2TB SSD", 2000, laptop_prices3[[#This Row],[Storage]]= "256GB SSD", 256, laptop_prices3[[#This Row],[Storage]] = "1TB HDD", 1000*0.7)</f>
        <v>256</v>
      </c>
      <c r="U3045" s="5">
        <f>laptop_prices3[[#This Row],[Storage Raw Value]]/ScoreCard!$J$3*ScoreCard!$J$5</f>
        <v>1.024</v>
      </c>
    </row>
    <row r="3046" spans="2:21" x14ac:dyDescent="0.2">
      <c r="B3046" s="4" cm="1">
        <f t="array" ref="B3046">SUM(laptop_prices3[[#This Row],[RAM Comp]:[Weight Comp]]+laptop_prices3[[#This Row],[Storage Comp]])</f>
        <v>45.106592347921833</v>
      </c>
      <c r="C3046">
        <v>3044</v>
      </c>
      <c r="D3046" t="s">
        <v>38</v>
      </c>
      <c r="E3046" t="s">
        <v>41</v>
      </c>
      <c r="F3046">
        <v>32</v>
      </c>
      <c r="G3046" t="s">
        <v>25</v>
      </c>
      <c r="H3046" t="s">
        <v>26</v>
      </c>
      <c r="I3046">
        <v>14</v>
      </c>
      <c r="J3046" t="s">
        <v>15</v>
      </c>
      <c r="K3046">
        <v>9.8000000000000007</v>
      </c>
      <c r="L3046">
        <v>2.15</v>
      </c>
      <c r="M3046" t="s">
        <v>22</v>
      </c>
      <c r="N3046">
        <v>3286.5</v>
      </c>
      <c r="O3046" s="5">
        <f>(ScoreCard!$E$3-laptop_prices3[[#This Row],[Price ($)]])/ScoreCard!$E$3*ScoreCard!$E$5</f>
        <v>3.4795815645621526</v>
      </c>
      <c r="P3046" s="5">
        <f>laptop_prices3[[#This Row],[RAM (GB)]]/ScoreCard!$F$3*ScoreCard!$F$5</f>
        <v>3.5</v>
      </c>
      <c r="Q3046" s="5">
        <f>laptop_prices3[[#This Row],[Screen Size (inch)]]/ScoreCard!$G$3*ScoreCard!$G$5</f>
        <v>1.6184971098265895</v>
      </c>
      <c r="R3046" s="5">
        <f>laptop_prices3[[#This Row],[Battery Life (hours)]]/ScoreCard!$H$3*ScoreCard!$H$5</f>
        <v>5.7166666666666677</v>
      </c>
      <c r="S3046" s="5">
        <f>ScoreCard!$I$3-laptop_prices3[[#This Row],[Weight (kg)]]/ScoreCard!$I$3*ScoreCard!$I$5</f>
        <v>2.2714285714285714</v>
      </c>
      <c r="T3046" s="6" cm="1">
        <f t="array" ref="T3046">_xlfn.IFS(laptop_prices3[[#This Row],[Storage]]="512GB SSD", 512, laptop_prices3[[#This Row],[Storage]] = "1TB SSD", 1000, laptop_prices3[[#This Row],[Storage]] = "2TB SSD", 2000, laptop_prices3[[#This Row],[Storage]]= "256GB SSD", 256, laptop_prices3[[#This Row],[Storage]] = "1TB HDD", 1000*0.7)</f>
        <v>2000</v>
      </c>
      <c r="U3046" s="5">
        <f>laptop_prices3[[#This Row],[Storage Raw Value]]/ScoreCard!$J$3*ScoreCard!$J$5</f>
        <v>8</v>
      </c>
    </row>
    <row r="3047" spans="2:21" x14ac:dyDescent="0.2">
      <c r="B3047" s="4" cm="1">
        <f t="array" ref="B3047">SUM(laptop_prices3[[#This Row],[RAM Comp]:[Weight Comp]]+laptop_prices3[[#This Row],[Storage Comp]])</f>
        <v>20.449477016240024</v>
      </c>
      <c r="C3047">
        <v>3045</v>
      </c>
      <c r="D3047" t="s">
        <v>47</v>
      </c>
      <c r="E3047" t="s">
        <v>39</v>
      </c>
      <c r="F3047">
        <v>32</v>
      </c>
      <c r="G3047" t="s">
        <v>42</v>
      </c>
      <c r="H3047" t="s">
        <v>32</v>
      </c>
      <c r="I3047">
        <v>13.3</v>
      </c>
      <c r="J3047" t="s">
        <v>21</v>
      </c>
      <c r="K3047">
        <v>4.5999999999999996</v>
      </c>
      <c r="L3047">
        <v>3.45</v>
      </c>
      <c r="M3047" t="s">
        <v>22</v>
      </c>
      <c r="N3047">
        <v>1541.25</v>
      </c>
      <c r="O3047" s="5">
        <f>(ScoreCard!$E$3-laptop_prices3[[#This Row],[Price ($)]])/ScoreCard!$E$3*ScoreCard!$E$5</f>
        <v>4.2869785748916538</v>
      </c>
      <c r="P3047" s="5">
        <f>laptop_prices3[[#This Row],[RAM (GB)]]/ScoreCard!$F$3*ScoreCard!$F$5</f>
        <v>3.5</v>
      </c>
      <c r="Q3047" s="5">
        <f>laptop_prices3[[#This Row],[Screen Size (inch)]]/ScoreCard!$G$3*ScoreCard!$G$5</f>
        <v>1.5375722543352601</v>
      </c>
      <c r="R3047" s="5">
        <f>laptop_prices3[[#This Row],[Battery Life (hours)]]/ScoreCard!$H$3*ScoreCard!$H$5</f>
        <v>2.6833333333333331</v>
      </c>
      <c r="S3047" s="5">
        <f>ScoreCard!$I$3-laptop_prices3[[#This Row],[Weight (kg)]]/ScoreCard!$I$3*ScoreCard!$I$5</f>
        <v>1.5285714285714285</v>
      </c>
      <c r="T3047" s="6" cm="1">
        <f t="array" ref="T3047">_xlfn.IFS(laptop_prices3[[#This Row],[Storage]]="512GB SSD", 512, laptop_prices3[[#This Row],[Storage]] = "1TB SSD", 1000, laptop_prices3[[#This Row],[Storage]] = "2TB SSD", 2000, laptop_prices3[[#This Row],[Storage]]= "256GB SSD", 256, laptop_prices3[[#This Row],[Storage]] = "1TB HDD", 1000*0.7)</f>
        <v>700</v>
      </c>
      <c r="U3047" s="5">
        <f>laptop_prices3[[#This Row],[Storage Raw Value]]/ScoreCard!$J$3*ScoreCard!$J$5</f>
        <v>2.8</v>
      </c>
    </row>
    <row r="3048" spans="2:21" x14ac:dyDescent="0.2">
      <c r="B3048" s="4" cm="1">
        <f t="array" ref="B3048">SUM(laptop_prices3[[#This Row],[RAM Comp]:[Weight Comp]]+laptop_prices3[[#This Row],[Storage Comp]])</f>
        <v>19.821187173135151</v>
      </c>
      <c r="C3048">
        <v>3046</v>
      </c>
      <c r="D3048" t="s">
        <v>23</v>
      </c>
      <c r="E3048" t="s">
        <v>41</v>
      </c>
      <c r="F3048">
        <v>64</v>
      </c>
      <c r="G3048" t="s">
        <v>29</v>
      </c>
      <c r="H3048" t="s">
        <v>20</v>
      </c>
      <c r="I3048">
        <v>16</v>
      </c>
      <c r="J3048" t="s">
        <v>21</v>
      </c>
      <c r="K3048">
        <v>8.5</v>
      </c>
      <c r="L3048">
        <v>2.77</v>
      </c>
      <c r="M3048" t="s">
        <v>46</v>
      </c>
      <c r="N3048">
        <v>3722.11</v>
      </c>
      <c r="O3048" s="5">
        <f>(ScoreCard!$E$3-laptop_prices3[[#This Row],[Price ($)]])/ScoreCard!$E$3*ScoreCard!$E$5</f>
        <v>3.278057306335747</v>
      </c>
      <c r="P3048" s="5">
        <f>laptop_prices3[[#This Row],[RAM (GB)]]/ScoreCard!$F$3*ScoreCard!$F$5</f>
        <v>7</v>
      </c>
      <c r="Q3048" s="5">
        <f>laptop_prices3[[#This Row],[Screen Size (inch)]]/ScoreCard!$G$3*ScoreCard!$G$5</f>
        <v>1.8497109826589595</v>
      </c>
      <c r="R3048" s="5">
        <f>laptop_prices3[[#This Row],[Battery Life (hours)]]/ScoreCard!$H$3*ScoreCard!$H$5</f>
        <v>4.9583333333333339</v>
      </c>
      <c r="S3048" s="5">
        <f>ScoreCard!$I$3-laptop_prices3[[#This Row],[Weight (kg)]]/ScoreCard!$I$3*ScoreCard!$I$5</f>
        <v>1.917142857142857</v>
      </c>
      <c r="T3048" s="6" cm="1">
        <f t="array" ref="T3048">_xlfn.IFS(laptop_prices3[[#This Row],[Storage]]="512GB SSD", 512, laptop_prices3[[#This Row],[Storage]] = "1TB SSD", 1000, laptop_prices3[[#This Row],[Storage]] = "2TB SSD", 2000, laptop_prices3[[#This Row],[Storage]]= "256GB SSD", 256, laptop_prices3[[#This Row],[Storage]] = "1TB HDD", 1000*0.7)</f>
        <v>256</v>
      </c>
      <c r="U3048" s="5">
        <f>laptop_prices3[[#This Row],[Storage Raw Value]]/ScoreCard!$J$3*ScoreCard!$J$5</f>
        <v>1.024</v>
      </c>
    </row>
    <row r="3049" spans="2:21" x14ac:dyDescent="0.2">
      <c r="B3049" s="4" cm="1">
        <f t="array" ref="B3049">SUM(laptop_prices3[[#This Row],[RAM Comp]:[Weight Comp]]+laptop_prices3[[#This Row],[Storage Comp]])</f>
        <v>44.009182493806769</v>
      </c>
      <c r="C3049">
        <v>3047</v>
      </c>
      <c r="D3049" t="s">
        <v>33</v>
      </c>
      <c r="E3049" t="s">
        <v>48</v>
      </c>
      <c r="F3049">
        <v>32</v>
      </c>
      <c r="G3049" t="s">
        <v>25</v>
      </c>
      <c r="H3049" t="s">
        <v>26</v>
      </c>
      <c r="I3049">
        <v>15.6</v>
      </c>
      <c r="J3049" t="s">
        <v>27</v>
      </c>
      <c r="K3049">
        <v>7.2</v>
      </c>
      <c r="L3049">
        <v>1.74</v>
      </c>
      <c r="M3049" t="s">
        <v>46</v>
      </c>
      <c r="N3049">
        <v>3761.42</v>
      </c>
      <c r="O3049" s="5">
        <f>(ScoreCard!$E$3-laptop_prices3[[#This Row],[Price ($)]])/ScoreCard!$E$3*ScoreCard!$E$5</f>
        <v>3.2598715011639658</v>
      </c>
      <c r="P3049" s="5">
        <f>laptop_prices3[[#This Row],[RAM (GB)]]/ScoreCard!$F$3*ScoreCard!$F$5</f>
        <v>3.5</v>
      </c>
      <c r="Q3049" s="5">
        <f>laptop_prices3[[#This Row],[Screen Size (inch)]]/ScoreCard!$G$3*ScoreCard!$G$5</f>
        <v>1.8034682080924855</v>
      </c>
      <c r="R3049" s="5">
        <f>laptop_prices3[[#This Row],[Battery Life (hours)]]/ScoreCard!$H$3*ScoreCard!$H$5</f>
        <v>4.2</v>
      </c>
      <c r="S3049" s="5">
        <f>ScoreCard!$I$3-laptop_prices3[[#This Row],[Weight (kg)]]/ScoreCard!$I$3*ScoreCard!$I$5</f>
        <v>2.5057142857142858</v>
      </c>
      <c r="T3049" s="6" cm="1">
        <f t="array" ref="T3049">_xlfn.IFS(laptop_prices3[[#This Row],[Storage]]="512GB SSD", 512, laptop_prices3[[#This Row],[Storage]] = "1TB SSD", 1000, laptop_prices3[[#This Row],[Storage]] = "2TB SSD", 2000, laptop_prices3[[#This Row],[Storage]]= "256GB SSD", 256, laptop_prices3[[#This Row],[Storage]] = "1TB HDD", 1000*0.7)</f>
        <v>2000</v>
      </c>
      <c r="U3049" s="5">
        <f>laptop_prices3[[#This Row],[Storage Raw Value]]/ScoreCard!$J$3*ScoreCard!$J$5</f>
        <v>8</v>
      </c>
    </row>
    <row r="3050" spans="2:21" x14ac:dyDescent="0.2">
      <c r="B3050" s="4" cm="1">
        <f t="array" ref="B3050">SUM(laptop_prices3[[#This Row],[RAM Comp]:[Weight Comp]]+laptop_prices3[[#This Row],[Storage Comp]])</f>
        <v>19.142310349573357</v>
      </c>
      <c r="C3050">
        <v>3048</v>
      </c>
      <c r="D3050" t="s">
        <v>45</v>
      </c>
      <c r="E3050" t="s">
        <v>12</v>
      </c>
      <c r="F3050">
        <v>4</v>
      </c>
      <c r="G3050" t="s">
        <v>13</v>
      </c>
      <c r="H3050" t="s">
        <v>40</v>
      </c>
      <c r="I3050">
        <v>13.3</v>
      </c>
      <c r="J3050" t="s">
        <v>27</v>
      </c>
      <c r="K3050">
        <v>11.6</v>
      </c>
      <c r="L3050">
        <v>2.2599999999999998</v>
      </c>
      <c r="M3050" t="s">
        <v>16</v>
      </c>
      <c r="N3050">
        <v>1401.04</v>
      </c>
      <c r="O3050" s="5">
        <f>(ScoreCard!$E$3-laptop_prices3[[#This Row],[Price ($)]])/ScoreCard!$E$3*ScoreCard!$E$5</f>
        <v>4.3518432847144863</v>
      </c>
      <c r="P3050" s="5">
        <f>laptop_prices3[[#This Row],[RAM (GB)]]/ScoreCard!$F$3*ScoreCard!$F$5</f>
        <v>0.4375</v>
      </c>
      <c r="Q3050" s="5">
        <f>laptop_prices3[[#This Row],[Screen Size (inch)]]/ScoreCard!$G$3*ScoreCard!$G$5</f>
        <v>1.5375722543352601</v>
      </c>
      <c r="R3050" s="5">
        <f>laptop_prices3[[#This Row],[Battery Life (hours)]]/ScoreCard!$H$3*ScoreCard!$H$5</f>
        <v>6.7666666666666666</v>
      </c>
      <c r="S3050" s="5">
        <f>ScoreCard!$I$3-laptop_prices3[[#This Row],[Weight (kg)]]/ScoreCard!$I$3*ScoreCard!$I$5</f>
        <v>2.2085714285714286</v>
      </c>
      <c r="T3050" s="6" cm="1">
        <f t="array" ref="T3050">_xlfn.IFS(laptop_prices3[[#This Row],[Storage]]="512GB SSD", 512, laptop_prices3[[#This Row],[Storage]] = "1TB SSD", 1000, laptop_prices3[[#This Row],[Storage]] = "2TB SSD", 2000, laptop_prices3[[#This Row],[Storage]]= "256GB SSD", 256, laptop_prices3[[#This Row],[Storage]] = "1TB HDD", 1000*0.7)</f>
        <v>512</v>
      </c>
      <c r="U3050" s="5">
        <f>laptop_prices3[[#This Row],[Storage Raw Value]]/ScoreCard!$J$3*ScoreCard!$J$5</f>
        <v>2.048</v>
      </c>
    </row>
    <row r="3051" spans="2:21" x14ac:dyDescent="0.2">
      <c r="B3051" s="4" cm="1">
        <f t="array" ref="B3051">SUM(laptop_prices3[[#This Row],[RAM Comp]:[Weight Comp]]+laptop_prices3[[#This Row],[Storage Comp]])</f>
        <v>25.778520506468485</v>
      </c>
      <c r="C3051">
        <v>3049</v>
      </c>
      <c r="D3051" t="s">
        <v>47</v>
      </c>
      <c r="E3051" t="s">
        <v>37</v>
      </c>
      <c r="F3051">
        <v>32</v>
      </c>
      <c r="G3051" t="s">
        <v>42</v>
      </c>
      <c r="H3051" t="s">
        <v>26</v>
      </c>
      <c r="I3051">
        <v>16</v>
      </c>
      <c r="J3051" t="s">
        <v>27</v>
      </c>
      <c r="K3051">
        <v>11.3</v>
      </c>
      <c r="L3051">
        <v>1.51</v>
      </c>
      <c r="M3051" t="s">
        <v>16</v>
      </c>
      <c r="N3051">
        <v>5122.71</v>
      </c>
      <c r="O3051" s="5">
        <f>(ScoreCard!$E$3-laptop_prices3[[#This Row],[Price ($)]])/ScoreCard!$E$3*ScoreCard!$E$5</f>
        <v>2.6301041462340442</v>
      </c>
      <c r="P3051" s="5">
        <f>laptop_prices3[[#This Row],[RAM (GB)]]/ScoreCard!$F$3*ScoreCard!$F$5</f>
        <v>3.5</v>
      </c>
      <c r="Q3051" s="5">
        <f>laptop_prices3[[#This Row],[Screen Size (inch)]]/ScoreCard!$G$3*ScoreCard!$G$5</f>
        <v>1.8497109826589595</v>
      </c>
      <c r="R3051" s="5">
        <f>laptop_prices3[[#This Row],[Battery Life (hours)]]/ScoreCard!$H$3*ScoreCard!$H$5</f>
        <v>6.5916666666666677</v>
      </c>
      <c r="S3051" s="5">
        <f>ScoreCard!$I$3-laptop_prices3[[#This Row],[Weight (kg)]]/ScoreCard!$I$3*ScoreCard!$I$5</f>
        <v>2.637142857142857</v>
      </c>
      <c r="T3051" s="6" cm="1">
        <f t="array" ref="T3051">_xlfn.IFS(laptop_prices3[[#This Row],[Storage]]="512GB SSD", 512, laptop_prices3[[#This Row],[Storage]] = "1TB SSD", 1000, laptop_prices3[[#This Row],[Storage]] = "2TB SSD", 2000, laptop_prices3[[#This Row],[Storage]]= "256GB SSD", 256, laptop_prices3[[#This Row],[Storage]] = "1TB HDD", 1000*0.7)</f>
        <v>700</v>
      </c>
      <c r="U3051" s="5">
        <f>laptop_prices3[[#This Row],[Storage Raw Value]]/ScoreCard!$J$3*ScoreCard!$J$5</f>
        <v>2.8</v>
      </c>
    </row>
    <row r="3052" spans="2:21" x14ac:dyDescent="0.2">
      <c r="B3052" s="4" cm="1">
        <f t="array" ref="B3052">SUM(laptop_prices3[[#This Row],[RAM Comp]:[Weight Comp]]+laptop_prices3[[#This Row],[Storage Comp]])</f>
        <v>40.935191301954305</v>
      </c>
      <c r="C3052">
        <v>3050</v>
      </c>
      <c r="D3052" t="s">
        <v>28</v>
      </c>
      <c r="E3052" t="s">
        <v>12</v>
      </c>
      <c r="F3052">
        <v>8</v>
      </c>
      <c r="G3052" t="s">
        <v>25</v>
      </c>
      <c r="H3052" t="s">
        <v>26</v>
      </c>
      <c r="I3052">
        <v>13.3</v>
      </c>
      <c r="J3052" t="s">
        <v>21</v>
      </c>
      <c r="K3052">
        <v>6.7</v>
      </c>
      <c r="L3052">
        <v>1.55</v>
      </c>
      <c r="M3052" t="s">
        <v>22</v>
      </c>
      <c r="N3052">
        <v>588.70000000000005</v>
      </c>
      <c r="O3052" s="5">
        <f>(ScoreCard!$E$3-laptop_prices3[[#This Row],[Price ($)]])/ScoreCard!$E$3*ScoreCard!$E$5</f>
        <v>4.7276524165701321</v>
      </c>
      <c r="P3052" s="5">
        <f>laptop_prices3[[#This Row],[RAM (GB)]]/ScoreCard!$F$3*ScoreCard!$F$5</f>
        <v>0.875</v>
      </c>
      <c r="Q3052" s="5">
        <f>laptop_prices3[[#This Row],[Screen Size (inch)]]/ScoreCard!$G$3*ScoreCard!$G$5</f>
        <v>1.5375722543352601</v>
      </c>
      <c r="R3052" s="5">
        <f>laptop_prices3[[#This Row],[Battery Life (hours)]]/ScoreCard!$H$3*ScoreCard!$H$5</f>
        <v>3.9083333333333332</v>
      </c>
      <c r="S3052" s="5">
        <f>ScoreCard!$I$3-laptop_prices3[[#This Row],[Weight (kg)]]/ScoreCard!$I$3*ScoreCard!$I$5</f>
        <v>2.6142857142857143</v>
      </c>
      <c r="T3052" s="6" cm="1">
        <f t="array" ref="T3052">_xlfn.IFS(laptop_prices3[[#This Row],[Storage]]="512GB SSD", 512, laptop_prices3[[#This Row],[Storage]] = "1TB SSD", 1000, laptop_prices3[[#This Row],[Storage]] = "2TB SSD", 2000, laptop_prices3[[#This Row],[Storage]]= "256GB SSD", 256, laptop_prices3[[#This Row],[Storage]] = "1TB HDD", 1000*0.7)</f>
        <v>2000</v>
      </c>
      <c r="U3052" s="5">
        <f>laptop_prices3[[#This Row],[Storage Raw Value]]/ScoreCard!$J$3*ScoreCard!$J$5</f>
        <v>8</v>
      </c>
    </row>
    <row r="3053" spans="2:21" x14ac:dyDescent="0.2">
      <c r="B3053" s="4" cm="1">
        <f t="array" ref="B3053">SUM(laptop_prices3[[#This Row],[RAM Comp]:[Weight Comp]]+laptop_prices3[[#This Row],[Storage Comp]])</f>
        <v>23.62135425268373</v>
      </c>
      <c r="C3053">
        <v>3051</v>
      </c>
      <c r="D3053" t="s">
        <v>33</v>
      </c>
      <c r="E3053" t="s">
        <v>48</v>
      </c>
      <c r="F3053">
        <v>16</v>
      </c>
      <c r="G3053" t="s">
        <v>19</v>
      </c>
      <c r="H3053" t="s">
        <v>32</v>
      </c>
      <c r="I3053">
        <v>14</v>
      </c>
      <c r="J3053" t="s">
        <v>27</v>
      </c>
      <c r="K3053">
        <v>4.2</v>
      </c>
      <c r="L3053">
        <v>2.97</v>
      </c>
      <c r="M3053" t="s">
        <v>30</v>
      </c>
      <c r="N3053">
        <v>2552.9299999999998</v>
      </c>
      <c r="O3053" s="5">
        <f>(ScoreCard!$E$3-laptop_prices3[[#This Row],[Price ($)]])/ScoreCard!$E$3*ScoreCard!$E$5</f>
        <v>3.8189496922615715</v>
      </c>
      <c r="P3053" s="5">
        <f>laptop_prices3[[#This Row],[RAM (GB)]]/ScoreCard!$F$3*ScoreCard!$F$5</f>
        <v>1.75</v>
      </c>
      <c r="Q3053" s="5">
        <f>laptop_prices3[[#This Row],[Screen Size (inch)]]/ScoreCard!$G$3*ScoreCard!$G$5</f>
        <v>1.6184971098265895</v>
      </c>
      <c r="R3053" s="5">
        <f>laptop_prices3[[#This Row],[Battery Life (hours)]]/ScoreCard!$H$3*ScoreCard!$H$5</f>
        <v>2.4500000000000002</v>
      </c>
      <c r="S3053" s="5">
        <f>ScoreCard!$I$3-laptop_prices3[[#This Row],[Weight (kg)]]/ScoreCard!$I$3*ScoreCard!$I$5</f>
        <v>1.8028571428571427</v>
      </c>
      <c r="T3053" s="6" cm="1">
        <f t="array" ref="T3053">_xlfn.IFS(laptop_prices3[[#This Row],[Storage]]="512GB SSD", 512, laptop_prices3[[#This Row],[Storage]] = "1TB SSD", 1000, laptop_prices3[[#This Row],[Storage]] = "2TB SSD", 2000, laptop_prices3[[#This Row],[Storage]]= "256GB SSD", 256, laptop_prices3[[#This Row],[Storage]] = "1TB HDD", 1000*0.7)</f>
        <v>1000</v>
      </c>
      <c r="U3053" s="5">
        <f>laptop_prices3[[#This Row],[Storage Raw Value]]/ScoreCard!$J$3*ScoreCard!$J$5</f>
        <v>4</v>
      </c>
    </row>
    <row r="3054" spans="2:21" x14ac:dyDescent="0.2">
      <c r="B3054" s="4" cm="1">
        <f t="array" ref="B3054">SUM(laptop_prices3[[#This Row],[RAM Comp]:[Weight Comp]]+laptop_prices3[[#This Row],[Storage Comp]])</f>
        <v>27.274710982658959</v>
      </c>
      <c r="C3054">
        <v>3052</v>
      </c>
      <c r="D3054" t="s">
        <v>11</v>
      </c>
      <c r="E3054" t="s">
        <v>41</v>
      </c>
      <c r="F3054">
        <v>8</v>
      </c>
      <c r="G3054" t="s">
        <v>19</v>
      </c>
      <c r="H3054" t="s">
        <v>40</v>
      </c>
      <c r="I3054">
        <v>16</v>
      </c>
      <c r="J3054" t="s">
        <v>43</v>
      </c>
      <c r="K3054">
        <v>11.4</v>
      </c>
      <c r="L3054">
        <v>2.8</v>
      </c>
      <c r="M3054" t="s">
        <v>30</v>
      </c>
      <c r="N3054">
        <v>2643.25</v>
      </c>
      <c r="O3054" s="5">
        <f>(ScoreCard!$E$3-laptop_prices3[[#This Row],[Price ($)]])/ScoreCard!$E$3*ScoreCard!$E$5</f>
        <v>3.7771653645303238</v>
      </c>
      <c r="P3054" s="5">
        <f>laptop_prices3[[#This Row],[RAM (GB)]]/ScoreCard!$F$3*ScoreCard!$F$5</f>
        <v>0.875</v>
      </c>
      <c r="Q3054" s="5">
        <f>laptop_prices3[[#This Row],[Screen Size (inch)]]/ScoreCard!$G$3*ScoreCard!$G$5</f>
        <v>1.8497109826589595</v>
      </c>
      <c r="R3054" s="5">
        <f>laptop_prices3[[#This Row],[Battery Life (hours)]]/ScoreCard!$H$3*ScoreCard!$H$5</f>
        <v>6.65</v>
      </c>
      <c r="S3054" s="5">
        <f>ScoreCard!$I$3-laptop_prices3[[#This Row],[Weight (kg)]]/ScoreCard!$I$3*ScoreCard!$I$5</f>
        <v>1.9000000000000001</v>
      </c>
      <c r="T3054" s="6" cm="1">
        <f t="array" ref="T3054">_xlfn.IFS(laptop_prices3[[#This Row],[Storage]]="512GB SSD", 512, laptop_prices3[[#This Row],[Storage]] = "1TB SSD", 1000, laptop_prices3[[#This Row],[Storage]] = "2TB SSD", 2000, laptop_prices3[[#This Row],[Storage]]= "256GB SSD", 256, laptop_prices3[[#This Row],[Storage]] = "1TB HDD", 1000*0.7)</f>
        <v>1000</v>
      </c>
      <c r="U3054" s="5">
        <f>laptop_prices3[[#This Row],[Storage Raw Value]]/ScoreCard!$J$3*ScoreCard!$J$5</f>
        <v>4</v>
      </c>
    </row>
    <row r="3055" spans="2:21" x14ac:dyDescent="0.2">
      <c r="B3055" s="4" cm="1">
        <f t="array" ref="B3055">SUM(laptop_prices3[[#This Row],[RAM Comp]:[Weight Comp]]+laptop_prices3[[#This Row],[Storage Comp]])</f>
        <v>14.327024635287639</v>
      </c>
      <c r="C3055">
        <v>3053</v>
      </c>
      <c r="D3055" t="s">
        <v>38</v>
      </c>
      <c r="E3055" t="s">
        <v>37</v>
      </c>
      <c r="F3055">
        <v>4</v>
      </c>
      <c r="G3055" t="s">
        <v>29</v>
      </c>
      <c r="H3055" t="s">
        <v>44</v>
      </c>
      <c r="I3055">
        <v>13.3</v>
      </c>
      <c r="J3055" t="s">
        <v>43</v>
      </c>
      <c r="K3055">
        <v>10.7</v>
      </c>
      <c r="L3055">
        <v>2.6</v>
      </c>
      <c r="M3055" t="s">
        <v>46</v>
      </c>
      <c r="N3055">
        <v>1160.6300000000001</v>
      </c>
      <c r="O3055" s="5">
        <f>(ScoreCard!$E$3-laptop_prices3[[#This Row],[Price ($)]])/ScoreCard!$E$3*ScoreCard!$E$5</f>
        <v>4.4630630613959452</v>
      </c>
      <c r="P3055" s="5">
        <f>laptop_prices3[[#This Row],[RAM (GB)]]/ScoreCard!$F$3*ScoreCard!$F$5</f>
        <v>0.4375</v>
      </c>
      <c r="Q3055" s="5">
        <f>laptop_prices3[[#This Row],[Screen Size (inch)]]/ScoreCard!$G$3*ScoreCard!$G$5</f>
        <v>1.5375722543352601</v>
      </c>
      <c r="R3055" s="5">
        <f>laptop_prices3[[#This Row],[Battery Life (hours)]]/ScoreCard!$H$3*ScoreCard!$H$5</f>
        <v>6.2416666666666663</v>
      </c>
      <c r="S3055" s="5">
        <f>ScoreCard!$I$3-laptop_prices3[[#This Row],[Weight (kg)]]/ScoreCard!$I$3*ScoreCard!$I$5</f>
        <v>2.0142857142857142</v>
      </c>
      <c r="T3055" s="6" cm="1">
        <f t="array" ref="T3055">_xlfn.IFS(laptop_prices3[[#This Row],[Storage]]="512GB SSD", 512, laptop_prices3[[#This Row],[Storage]] = "1TB SSD", 1000, laptop_prices3[[#This Row],[Storage]] = "2TB SSD", 2000, laptop_prices3[[#This Row],[Storage]]= "256GB SSD", 256, laptop_prices3[[#This Row],[Storage]] = "1TB HDD", 1000*0.7)</f>
        <v>256</v>
      </c>
      <c r="U3055" s="5">
        <f>laptop_prices3[[#This Row],[Storage Raw Value]]/ScoreCard!$J$3*ScoreCard!$J$5</f>
        <v>1.024</v>
      </c>
    </row>
    <row r="3056" spans="2:21" x14ac:dyDescent="0.2">
      <c r="B3056" s="4" cm="1">
        <f t="array" ref="B3056">SUM(laptop_prices3[[#This Row],[RAM Comp]:[Weight Comp]]+laptop_prices3[[#This Row],[Storage Comp]])</f>
        <v>27.140163776493253</v>
      </c>
      <c r="C3056">
        <v>3054</v>
      </c>
      <c r="D3056" t="s">
        <v>34</v>
      </c>
      <c r="E3056" t="s">
        <v>31</v>
      </c>
      <c r="F3056">
        <v>32</v>
      </c>
      <c r="G3056" t="s">
        <v>19</v>
      </c>
      <c r="H3056" t="s">
        <v>35</v>
      </c>
      <c r="I3056">
        <v>14</v>
      </c>
      <c r="J3056" t="s">
        <v>15</v>
      </c>
      <c r="K3056">
        <v>5.9</v>
      </c>
      <c r="L3056">
        <v>1.61</v>
      </c>
      <c r="M3056" t="s">
        <v>16</v>
      </c>
      <c r="N3056">
        <v>1560.1</v>
      </c>
      <c r="O3056" s="5">
        <f>(ScoreCard!$E$3-laptop_prices3[[#This Row],[Price ($)]])/ScoreCard!$E$3*ScoreCard!$E$5</f>
        <v>4.2782580857670514</v>
      </c>
      <c r="P3056" s="5">
        <f>laptop_prices3[[#This Row],[RAM (GB)]]/ScoreCard!$F$3*ScoreCard!$F$5</f>
        <v>3.5</v>
      </c>
      <c r="Q3056" s="5">
        <f>laptop_prices3[[#This Row],[Screen Size (inch)]]/ScoreCard!$G$3*ScoreCard!$G$5</f>
        <v>1.6184971098265895</v>
      </c>
      <c r="R3056" s="5">
        <f>laptop_prices3[[#This Row],[Battery Life (hours)]]/ScoreCard!$H$3*ScoreCard!$H$5</f>
        <v>3.4416666666666669</v>
      </c>
      <c r="S3056" s="5">
        <f>ScoreCard!$I$3-laptop_prices3[[#This Row],[Weight (kg)]]/ScoreCard!$I$3*ScoreCard!$I$5</f>
        <v>2.58</v>
      </c>
      <c r="T3056" s="6" cm="1">
        <f t="array" ref="T3056">_xlfn.IFS(laptop_prices3[[#This Row],[Storage]]="512GB SSD", 512, laptop_prices3[[#This Row],[Storage]] = "1TB SSD", 1000, laptop_prices3[[#This Row],[Storage]] = "2TB SSD", 2000, laptop_prices3[[#This Row],[Storage]]= "256GB SSD", 256, laptop_prices3[[#This Row],[Storage]] = "1TB HDD", 1000*0.7)</f>
        <v>1000</v>
      </c>
      <c r="U3056" s="5">
        <f>laptop_prices3[[#This Row],[Storage Raw Value]]/ScoreCard!$J$3*ScoreCard!$J$5</f>
        <v>4</v>
      </c>
    </row>
    <row r="3057" spans="2:21" x14ac:dyDescent="0.2">
      <c r="B3057" s="4" cm="1">
        <f t="array" ref="B3057">SUM(laptop_prices3[[#This Row],[RAM Comp]:[Weight Comp]]+laptop_prices3[[#This Row],[Storage Comp]])</f>
        <v>13.001163776493255</v>
      </c>
      <c r="C3057">
        <v>3055</v>
      </c>
      <c r="D3057" t="s">
        <v>45</v>
      </c>
      <c r="E3057" t="s">
        <v>41</v>
      </c>
      <c r="F3057">
        <v>16</v>
      </c>
      <c r="G3057" t="s">
        <v>29</v>
      </c>
      <c r="H3057" t="s">
        <v>20</v>
      </c>
      <c r="I3057">
        <v>14</v>
      </c>
      <c r="J3057" t="s">
        <v>43</v>
      </c>
      <c r="K3057">
        <v>5</v>
      </c>
      <c r="L3057">
        <v>1.54</v>
      </c>
      <c r="M3057" t="s">
        <v>46</v>
      </c>
      <c r="N3057">
        <v>1923.02</v>
      </c>
      <c r="O3057" s="5">
        <f>(ScoreCard!$E$3-laptop_prices3[[#This Row],[Price ($)]])/ScoreCard!$E$3*ScoreCard!$E$5</f>
        <v>4.110362069156948</v>
      </c>
      <c r="P3057" s="5">
        <f>laptop_prices3[[#This Row],[RAM (GB)]]/ScoreCard!$F$3*ScoreCard!$F$5</f>
        <v>1.75</v>
      </c>
      <c r="Q3057" s="5">
        <f>laptop_prices3[[#This Row],[Screen Size (inch)]]/ScoreCard!$G$3*ScoreCard!$G$5</f>
        <v>1.6184971098265895</v>
      </c>
      <c r="R3057" s="5">
        <f>laptop_prices3[[#This Row],[Battery Life (hours)]]/ScoreCard!$H$3*ScoreCard!$H$5</f>
        <v>2.916666666666667</v>
      </c>
      <c r="S3057" s="5">
        <f>ScoreCard!$I$3-laptop_prices3[[#This Row],[Weight (kg)]]/ScoreCard!$I$3*ScoreCard!$I$5</f>
        <v>2.62</v>
      </c>
      <c r="T3057" s="6" cm="1">
        <f t="array" ref="T3057">_xlfn.IFS(laptop_prices3[[#This Row],[Storage]]="512GB SSD", 512, laptop_prices3[[#This Row],[Storage]] = "1TB SSD", 1000, laptop_prices3[[#This Row],[Storage]] = "2TB SSD", 2000, laptop_prices3[[#This Row],[Storage]]= "256GB SSD", 256, laptop_prices3[[#This Row],[Storage]] = "1TB HDD", 1000*0.7)</f>
        <v>256</v>
      </c>
      <c r="U3057" s="5">
        <f>laptop_prices3[[#This Row],[Storage Raw Value]]/ScoreCard!$J$3*ScoreCard!$J$5</f>
        <v>1.024</v>
      </c>
    </row>
    <row r="3058" spans="2:21" x14ac:dyDescent="0.2">
      <c r="B3058" s="4" cm="1">
        <f t="array" ref="B3058">SUM(laptop_prices3[[#This Row],[RAM Comp]:[Weight Comp]]+laptop_prices3[[#This Row],[Storage Comp]])</f>
        <v>12.010999999999999</v>
      </c>
      <c r="C3058">
        <v>3056</v>
      </c>
      <c r="D3058" t="s">
        <v>47</v>
      </c>
      <c r="E3058" t="s">
        <v>24</v>
      </c>
      <c r="F3058">
        <v>16</v>
      </c>
      <c r="G3058" t="s">
        <v>29</v>
      </c>
      <c r="H3058" t="s">
        <v>26</v>
      </c>
      <c r="I3058">
        <v>17.3</v>
      </c>
      <c r="J3058" t="s">
        <v>43</v>
      </c>
      <c r="K3058">
        <v>4.5</v>
      </c>
      <c r="L3058">
        <v>3.43</v>
      </c>
      <c r="M3058" t="s">
        <v>46</v>
      </c>
      <c r="N3058">
        <v>1596.73</v>
      </c>
      <c r="O3058" s="5">
        <f>(ScoreCard!$E$3-laptop_prices3[[#This Row],[Price ($)]])/ScoreCard!$E$3*ScoreCard!$E$5</f>
        <v>4.2613121167148416</v>
      </c>
      <c r="P3058" s="5">
        <f>laptop_prices3[[#This Row],[RAM (GB)]]/ScoreCard!$F$3*ScoreCard!$F$5</f>
        <v>1.75</v>
      </c>
      <c r="Q3058" s="5">
        <f>laptop_prices3[[#This Row],[Screen Size (inch)]]/ScoreCard!$G$3*ScoreCard!$G$5</f>
        <v>2</v>
      </c>
      <c r="R3058" s="5">
        <f>laptop_prices3[[#This Row],[Battery Life (hours)]]/ScoreCard!$H$3*ScoreCard!$H$5</f>
        <v>2.625</v>
      </c>
      <c r="S3058" s="5">
        <f>ScoreCard!$I$3-laptop_prices3[[#This Row],[Weight (kg)]]/ScoreCard!$I$3*ScoreCard!$I$5</f>
        <v>1.5399999999999998</v>
      </c>
      <c r="T3058" s="6" cm="1">
        <f t="array" ref="T3058">_xlfn.IFS(laptop_prices3[[#This Row],[Storage]]="512GB SSD", 512, laptop_prices3[[#This Row],[Storage]] = "1TB SSD", 1000, laptop_prices3[[#This Row],[Storage]] = "2TB SSD", 2000, laptop_prices3[[#This Row],[Storage]]= "256GB SSD", 256, laptop_prices3[[#This Row],[Storage]] = "1TB HDD", 1000*0.7)</f>
        <v>256</v>
      </c>
      <c r="U3058" s="5">
        <f>laptop_prices3[[#This Row],[Storage Raw Value]]/ScoreCard!$J$3*ScoreCard!$J$5</f>
        <v>1.024</v>
      </c>
    </row>
    <row r="3059" spans="2:21" x14ac:dyDescent="0.2">
      <c r="B3059" s="4" cm="1">
        <f t="array" ref="B3059">SUM(laptop_prices3[[#This Row],[RAM Comp]:[Weight Comp]]+laptop_prices3[[#This Row],[Storage Comp]])</f>
        <v>18.798666666666666</v>
      </c>
      <c r="C3059">
        <v>3057</v>
      </c>
      <c r="D3059" t="s">
        <v>34</v>
      </c>
      <c r="E3059" t="s">
        <v>12</v>
      </c>
      <c r="F3059">
        <v>8</v>
      </c>
      <c r="G3059" t="s">
        <v>13</v>
      </c>
      <c r="H3059" t="s">
        <v>44</v>
      </c>
      <c r="I3059">
        <v>17.3</v>
      </c>
      <c r="J3059" t="s">
        <v>21</v>
      </c>
      <c r="K3059">
        <v>8.9</v>
      </c>
      <c r="L3059">
        <v>1.68</v>
      </c>
      <c r="M3059" t="s">
        <v>22</v>
      </c>
      <c r="N3059">
        <v>488.37</v>
      </c>
      <c r="O3059" s="5">
        <f>(ScoreCard!$E$3-laptop_prices3[[#This Row],[Price ($)]])/ScoreCard!$E$3*ScoreCard!$E$5</f>
        <v>4.7740676247330649</v>
      </c>
      <c r="P3059" s="5">
        <f>laptop_prices3[[#This Row],[RAM (GB)]]/ScoreCard!$F$3*ScoreCard!$F$5</f>
        <v>0.875</v>
      </c>
      <c r="Q3059" s="5">
        <f>laptop_prices3[[#This Row],[Screen Size (inch)]]/ScoreCard!$G$3*ScoreCard!$G$5</f>
        <v>2</v>
      </c>
      <c r="R3059" s="5">
        <f>laptop_prices3[[#This Row],[Battery Life (hours)]]/ScoreCard!$H$3*ScoreCard!$H$5</f>
        <v>5.1916666666666664</v>
      </c>
      <c r="S3059" s="5">
        <f>ScoreCard!$I$3-laptop_prices3[[#This Row],[Weight (kg)]]/ScoreCard!$I$3*ScoreCard!$I$5</f>
        <v>2.54</v>
      </c>
      <c r="T3059" s="6" cm="1">
        <f t="array" ref="T3059">_xlfn.IFS(laptop_prices3[[#This Row],[Storage]]="512GB SSD", 512, laptop_prices3[[#This Row],[Storage]] = "1TB SSD", 1000, laptop_prices3[[#This Row],[Storage]] = "2TB SSD", 2000, laptop_prices3[[#This Row],[Storage]]= "256GB SSD", 256, laptop_prices3[[#This Row],[Storage]] = "1TB HDD", 1000*0.7)</f>
        <v>512</v>
      </c>
      <c r="U3059" s="5">
        <f>laptop_prices3[[#This Row],[Storage Raw Value]]/ScoreCard!$J$3*ScoreCard!$J$5</f>
        <v>2.048</v>
      </c>
    </row>
    <row r="3060" spans="2:21" x14ac:dyDescent="0.2">
      <c r="B3060" s="4" cm="1">
        <f t="array" ref="B3060">SUM(laptop_prices3[[#This Row],[RAM Comp]:[Weight Comp]]+laptop_prices3[[#This Row],[Storage Comp]])</f>
        <v>15.418563446187724</v>
      </c>
      <c r="C3060">
        <v>3058</v>
      </c>
      <c r="D3060" t="s">
        <v>11</v>
      </c>
      <c r="E3060" t="s">
        <v>24</v>
      </c>
      <c r="F3060">
        <v>8</v>
      </c>
      <c r="G3060" t="s">
        <v>13</v>
      </c>
      <c r="H3060" t="s">
        <v>44</v>
      </c>
      <c r="I3060">
        <v>15.6</v>
      </c>
      <c r="J3060" t="s">
        <v>27</v>
      </c>
      <c r="K3060">
        <v>5</v>
      </c>
      <c r="L3060">
        <v>3.27</v>
      </c>
      <c r="M3060" t="s">
        <v>16</v>
      </c>
      <c r="N3060">
        <v>1779.36</v>
      </c>
      <c r="O3060" s="5">
        <f>(ScoreCard!$E$3-laptop_prices3[[#This Row],[Price ($)]])/ScoreCard!$E$3*ScoreCard!$E$5</f>
        <v>4.1768228366710218</v>
      </c>
      <c r="P3060" s="5">
        <f>laptop_prices3[[#This Row],[RAM (GB)]]/ScoreCard!$F$3*ScoreCard!$F$5</f>
        <v>0.875</v>
      </c>
      <c r="Q3060" s="5">
        <f>laptop_prices3[[#This Row],[Screen Size (inch)]]/ScoreCard!$G$3*ScoreCard!$G$5</f>
        <v>1.8034682080924855</v>
      </c>
      <c r="R3060" s="5">
        <f>laptop_prices3[[#This Row],[Battery Life (hours)]]/ScoreCard!$H$3*ScoreCard!$H$5</f>
        <v>2.916666666666667</v>
      </c>
      <c r="S3060" s="5">
        <f>ScoreCard!$I$3-laptop_prices3[[#This Row],[Weight (kg)]]/ScoreCard!$I$3*ScoreCard!$I$5</f>
        <v>1.6314285714285715</v>
      </c>
      <c r="T3060" s="6" cm="1">
        <f t="array" ref="T3060">_xlfn.IFS(laptop_prices3[[#This Row],[Storage]]="512GB SSD", 512, laptop_prices3[[#This Row],[Storage]] = "1TB SSD", 1000, laptop_prices3[[#This Row],[Storage]] = "2TB SSD", 2000, laptop_prices3[[#This Row],[Storage]]= "256GB SSD", 256, laptop_prices3[[#This Row],[Storage]] = "1TB HDD", 1000*0.7)</f>
        <v>512</v>
      </c>
      <c r="U3060" s="5">
        <f>laptop_prices3[[#This Row],[Storage Raw Value]]/ScoreCard!$J$3*ScoreCard!$J$5</f>
        <v>2.048</v>
      </c>
    </row>
    <row r="3061" spans="2:21" x14ac:dyDescent="0.2">
      <c r="B3061" s="4" cm="1">
        <f t="array" ref="B3061">SUM(laptop_prices3[[#This Row],[RAM Comp]:[Weight Comp]]+laptop_prices3[[#This Row],[Storage Comp]])</f>
        <v>41.878452380952382</v>
      </c>
      <c r="C3061">
        <v>3059</v>
      </c>
      <c r="D3061" t="s">
        <v>11</v>
      </c>
      <c r="E3061" t="s">
        <v>39</v>
      </c>
      <c r="F3061">
        <v>4</v>
      </c>
      <c r="G3061" t="s">
        <v>25</v>
      </c>
      <c r="H3061" t="s">
        <v>32</v>
      </c>
      <c r="I3061">
        <v>17.3</v>
      </c>
      <c r="J3061" t="s">
        <v>43</v>
      </c>
      <c r="K3061">
        <v>8</v>
      </c>
      <c r="L3061">
        <v>1.27</v>
      </c>
      <c r="M3061" t="s">
        <v>16</v>
      </c>
      <c r="N3061">
        <v>1378.81</v>
      </c>
      <c r="O3061" s="5">
        <f>(ScoreCard!$E$3-laptop_prices3[[#This Row],[Price ($)]])/ScoreCard!$E$3*ScoreCard!$E$5</f>
        <v>4.3621274477510861</v>
      </c>
      <c r="P3061" s="5">
        <f>laptop_prices3[[#This Row],[RAM (GB)]]/ScoreCard!$F$3*ScoreCard!$F$5</f>
        <v>0.4375</v>
      </c>
      <c r="Q3061" s="5">
        <f>laptop_prices3[[#This Row],[Screen Size (inch)]]/ScoreCard!$G$3*ScoreCard!$G$5</f>
        <v>2</v>
      </c>
      <c r="R3061" s="5">
        <f>laptop_prices3[[#This Row],[Battery Life (hours)]]/ScoreCard!$H$3*ScoreCard!$H$5</f>
        <v>4.6666666666666661</v>
      </c>
      <c r="S3061" s="5">
        <f>ScoreCard!$I$3-laptop_prices3[[#This Row],[Weight (kg)]]/ScoreCard!$I$3*ScoreCard!$I$5</f>
        <v>2.774285714285714</v>
      </c>
      <c r="T3061" s="6" cm="1">
        <f t="array" ref="T3061">_xlfn.IFS(laptop_prices3[[#This Row],[Storage]]="512GB SSD", 512, laptop_prices3[[#This Row],[Storage]] = "1TB SSD", 1000, laptop_prices3[[#This Row],[Storage]] = "2TB SSD", 2000, laptop_prices3[[#This Row],[Storage]]= "256GB SSD", 256, laptop_prices3[[#This Row],[Storage]] = "1TB HDD", 1000*0.7)</f>
        <v>2000</v>
      </c>
      <c r="U3061" s="5">
        <f>laptop_prices3[[#This Row],[Storage Raw Value]]/ScoreCard!$J$3*ScoreCard!$J$5</f>
        <v>8</v>
      </c>
    </row>
    <row r="3062" spans="2:21" x14ac:dyDescent="0.2">
      <c r="B3062" s="4" cm="1">
        <f t="array" ref="B3062">SUM(laptop_prices3[[#This Row],[RAM Comp]:[Weight Comp]]+laptop_prices3[[#This Row],[Storage Comp]])</f>
        <v>20.307611065235342</v>
      </c>
      <c r="C3062">
        <v>3060</v>
      </c>
      <c r="D3062" t="s">
        <v>17</v>
      </c>
      <c r="E3062" t="s">
        <v>18</v>
      </c>
      <c r="F3062">
        <v>8</v>
      </c>
      <c r="G3062" t="s">
        <v>13</v>
      </c>
      <c r="H3062" t="s">
        <v>14</v>
      </c>
      <c r="I3062">
        <v>15.6</v>
      </c>
      <c r="J3062" t="s">
        <v>21</v>
      </c>
      <c r="K3062">
        <v>12</v>
      </c>
      <c r="L3062">
        <v>1.86</v>
      </c>
      <c r="M3062" t="s">
        <v>16</v>
      </c>
      <c r="N3062">
        <v>1552.41</v>
      </c>
      <c r="O3062" s="5">
        <f>(ScoreCard!$E$3-laptop_prices3[[#This Row],[Price ($)]])/ScoreCard!$E$3*ScoreCard!$E$5</f>
        <v>4.2818156752295549</v>
      </c>
      <c r="P3062" s="5">
        <f>laptop_prices3[[#This Row],[RAM (GB)]]/ScoreCard!$F$3*ScoreCard!$F$5</f>
        <v>0.875</v>
      </c>
      <c r="Q3062" s="5">
        <f>laptop_prices3[[#This Row],[Screen Size (inch)]]/ScoreCard!$G$3*ScoreCard!$G$5</f>
        <v>1.8034682080924855</v>
      </c>
      <c r="R3062" s="5">
        <f>laptop_prices3[[#This Row],[Battery Life (hours)]]/ScoreCard!$H$3*ScoreCard!$H$5</f>
        <v>7</v>
      </c>
      <c r="S3062" s="5">
        <f>ScoreCard!$I$3-laptop_prices3[[#This Row],[Weight (kg)]]/ScoreCard!$I$3*ScoreCard!$I$5</f>
        <v>2.4371428571428568</v>
      </c>
      <c r="T3062" s="6" cm="1">
        <f t="array" ref="T3062">_xlfn.IFS(laptop_prices3[[#This Row],[Storage]]="512GB SSD", 512, laptop_prices3[[#This Row],[Storage]] = "1TB SSD", 1000, laptop_prices3[[#This Row],[Storage]] = "2TB SSD", 2000, laptop_prices3[[#This Row],[Storage]]= "256GB SSD", 256, laptop_prices3[[#This Row],[Storage]] = "1TB HDD", 1000*0.7)</f>
        <v>512</v>
      </c>
      <c r="U3062" s="5">
        <f>laptop_prices3[[#This Row],[Storage Raw Value]]/ScoreCard!$J$3*ScoreCard!$J$5</f>
        <v>2.048</v>
      </c>
    </row>
    <row r="3063" spans="2:21" x14ac:dyDescent="0.2">
      <c r="B3063" s="4" cm="1">
        <f t="array" ref="B3063">SUM(laptop_prices3[[#This Row],[RAM Comp]:[Weight Comp]]+laptop_prices3[[#This Row],[Storage Comp]])</f>
        <v>22.985119047619044</v>
      </c>
      <c r="C3063">
        <v>3061</v>
      </c>
      <c r="D3063" t="s">
        <v>47</v>
      </c>
      <c r="E3063" t="s">
        <v>37</v>
      </c>
      <c r="F3063">
        <v>4</v>
      </c>
      <c r="G3063" t="s">
        <v>42</v>
      </c>
      <c r="H3063" t="s">
        <v>32</v>
      </c>
      <c r="I3063">
        <v>17.3</v>
      </c>
      <c r="J3063" t="s">
        <v>21</v>
      </c>
      <c r="K3063">
        <v>11.2</v>
      </c>
      <c r="L3063">
        <v>1.2</v>
      </c>
      <c r="M3063" t="s">
        <v>22</v>
      </c>
      <c r="N3063">
        <v>1494.17</v>
      </c>
      <c r="O3063" s="5">
        <f>(ScoreCard!$E$3-laptop_prices3[[#This Row],[Price ($)]])/ScoreCard!$E$3*ScoreCard!$E$5</f>
        <v>4.3087589795593582</v>
      </c>
      <c r="P3063" s="5">
        <f>laptop_prices3[[#This Row],[RAM (GB)]]/ScoreCard!$F$3*ScoreCard!$F$5</f>
        <v>0.4375</v>
      </c>
      <c r="Q3063" s="5">
        <f>laptop_prices3[[#This Row],[Screen Size (inch)]]/ScoreCard!$G$3*ScoreCard!$G$5</f>
        <v>2</v>
      </c>
      <c r="R3063" s="5">
        <f>laptop_prices3[[#This Row],[Battery Life (hours)]]/ScoreCard!$H$3*ScoreCard!$H$5</f>
        <v>6.5333333333333323</v>
      </c>
      <c r="S3063" s="5">
        <f>ScoreCard!$I$3-laptop_prices3[[#This Row],[Weight (kg)]]/ScoreCard!$I$3*ScoreCard!$I$5</f>
        <v>2.8142857142857141</v>
      </c>
      <c r="T3063" s="6" cm="1">
        <f t="array" ref="T3063">_xlfn.IFS(laptop_prices3[[#This Row],[Storage]]="512GB SSD", 512, laptop_prices3[[#This Row],[Storage]] = "1TB SSD", 1000, laptop_prices3[[#This Row],[Storage]] = "2TB SSD", 2000, laptop_prices3[[#This Row],[Storage]]= "256GB SSD", 256, laptop_prices3[[#This Row],[Storage]] = "1TB HDD", 1000*0.7)</f>
        <v>700</v>
      </c>
      <c r="U3063" s="5">
        <f>laptop_prices3[[#This Row],[Storage Raw Value]]/ScoreCard!$J$3*ScoreCard!$J$5</f>
        <v>2.8</v>
      </c>
    </row>
    <row r="3064" spans="2:21" x14ac:dyDescent="0.2">
      <c r="B3064" s="4" cm="1">
        <f t="array" ref="B3064">SUM(laptop_prices3[[#This Row],[RAM Comp]:[Weight Comp]]+laptop_prices3[[#This Row],[Storage Comp]])</f>
        <v>38.988111065235344</v>
      </c>
      <c r="C3064">
        <v>3062</v>
      </c>
      <c r="D3064" t="s">
        <v>36</v>
      </c>
      <c r="E3064" t="s">
        <v>12</v>
      </c>
      <c r="F3064">
        <v>4</v>
      </c>
      <c r="G3064" t="s">
        <v>25</v>
      </c>
      <c r="H3064" t="s">
        <v>26</v>
      </c>
      <c r="I3064">
        <v>15.6</v>
      </c>
      <c r="J3064" t="s">
        <v>43</v>
      </c>
      <c r="K3064">
        <v>5.4</v>
      </c>
      <c r="L3064">
        <v>3.33</v>
      </c>
      <c r="M3064" t="s">
        <v>22</v>
      </c>
      <c r="N3064">
        <v>917.73</v>
      </c>
      <c r="O3064" s="5">
        <f>(ScoreCard!$E$3-laptop_prices3[[#This Row],[Price ($)]])/ScoreCard!$E$3*ScoreCard!$E$5</f>
        <v>4.5754347753676026</v>
      </c>
      <c r="P3064" s="5">
        <f>laptop_prices3[[#This Row],[RAM (GB)]]/ScoreCard!$F$3*ScoreCard!$F$5</f>
        <v>0.4375</v>
      </c>
      <c r="Q3064" s="5">
        <f>laptop_prices3[[#This Row],[Screen Size (inch)]]/ScoreCard!$G$3*ScoreCard!$G$5</f>
        <v>1.8034682080924855</v>
      </c>
      <c r="R3064" s="5">
        <f>laptop_prices3[[#This Row],[Battery Life (hours)]]/ScoreCard!$H$3*ScoreCard!$H$5</f>
        <v>3.15</v>
      </c>
      <c r="S3064" s="5">
        <f>ScoreCard!$I$3-laptop_prices3[[#This Row],[Weight (kg)]]/ScoreCard!$I$3*ScoreCard!$I$5</f>
        <v>1.5971428571428572</v>
      </c>
      <c r="T3064" s="6" cm="1">
        <f t="array" ref="T3064">_xlfn.IFS(laptop_prices3[[#This Row],[Storage]]="512GB SSD", 512, laptop_prices3[[#This Row],[Storage]] = "1TB SSD", 1000, laptop_prices3[[#This Row],[Storage]] = "2TB SSD", 2000, laptop_prices3[[#This Row],[Storage]]= "256GB SSD", 256, laptop_prices3[[#This Row],[Storage]] = "1TB HDD", 1000*0.7)</f>
        <v>2000</v>
      </c>
      <c r="U3064" s="5">
        <f>laptop_prices3[[#This Row],[Storage Raw Value]]/ScoreCard!$J$3*ScoreCard!$J$5</f>
        <v>8</v>
      </c>
    </row>
    <row r="3065" spans="2:21" x14ac:dyDescent="0.2">
      <c r="B3065" s="4" cm="1">
        <f t="array" ref="B3065">SUM(laptop_prices3[[#This Row],[RAM Comp]:[Weight Comp]]+laptop_prices3[[#This Row],[Storage Comp]])</f>
        <v>24.473706303330577</v>
      </c>
      <c r="C3065">
        <v>3063</v>
      </c>
      <c r="D3065" t="s">
        <v>33</v>
      </c>
      <c r="E3065" t="s">
        <v>41</v>
      </c>
      <c r="F3065">
        <v>32</v>
      </c>
      <c r="G3065" t="s">
        <v>42</v>
      </c>
      <c r="H3065" t="s">
        <v>26</v>
      </c>
      <c r="I3065">
        <v>15.6</v>
      </c>
      <c r="J3065" t="s">
        <v>15</v>
      </c>
      <c r="K3065">
        <v>10.7</v>
      </c>
      <c r="L3065">
        <v>3.1</v>
      </c>
      <c r="M3065" t="s">
        <v>46</v>
      </c>
      <c r="N3065">
        <v>3008.31</v>
      </c>
      <c r="O3065" s="5">
        <f>(ScoreCard!$E$3-laptop_prices3[[#This Row],[Price ($)]])/ScoreCard!$E$3*ScoreCard!$E$5</f>
        <v>3.6082793295262343</v>
      </c>
      <c r="P3065" s="5">
        <f>laptop_prices3[[#This Row],[RAM (GB)]]/ScoreCard!$F$3*ScoreCard!$F$5</f>
        <v>3.5</v>
      </c>
      <c r="Q3065" s="5">
        <f>laptop_prices3[[#This Row],[Screen Size (inch)]]/ScoreCard!$G$3*ScoreCard!$G$5</f>
        <v>1.8034682080924855</v>
      </c>
      <c r="R3065" s="5">
        <f>laptop_prices3[[#This Row],[Battery Life (hours)]]/ScoreCard!$H$3*ScoreCard!$H$5</f>
        <v>6.2416666666666663</v>
      </c>
      <c r="S3065" s="5">
        <f>ScoreCard!$I$3-laptop_prices3[[#This Row],[Weight (kg)]]/ScoreCard!$I$3*ScoreCard!$I$5</f>
        <v>1.7285714285714284</v>
      </c>
      <c r="T3065" s="6" cm="1">
        <f t="array" ref="T3065">_xlfn.IFS(laptop_prices3[[#This Row],[Storage]]="512GB SSD", 512, laptop_prices3[[#This Row],[Storage]] = "1TB SSD", 1000, laptop_prices3[[#This Row],[Storage]] = "2TB SSD", 2000, laptop_prices3[[#This Row],[Storage]]= "256GB SSD", 256, laptop_prices3[[#This Row],[Storage]] = "1TB HDD", 1000*0.7)</f>
        <v>700</v>
      </c>
      <c r="U3065" s="5">
        <f>laptop_prices3[[#This Row],[Storage Raw Value]]/ScoreCard!$J$3*ScoreCard!$J$5</f>
        <v>2.8</v>
      </c>
    </row>
    <row r="3066" spans="2:21" x14ac:dyDescent="0.2">
      <c r="B3066" s="4" cm="1">
        <f t="array" ref="B3066">SUM(laptop_prices3[[#This Row],[RAM Comp]:[Weight Comp]]+laptop_prices3[[#This Row],[Storage Comp]])</f>
        <v>14.214973300302781</v>
      </c>
      <c r="C3066">
        <v>3064</v>
      </c>
      <c r="D3066" t="s">
        <v>33</v>
      </c>
      <c r="E3066" t="s">
        <v>31</v>
      </c>
      <c r="F3066">
        <v>16</v>
      </c>
      <c r="G3066" t="s">
        <v>29</v>
      </c>
      <c r="H3066" t="s">
        <v>40</v>
      </c>
      <c r="I3066">
        <v>14</v>
      </c>
      <c r="J3066" t="s">
        <v>27</v>
      </c>
      <c r="K3066">
        <v>7.6</v>
      </c>
      <c r="L3066">
        <v>2.0699999999999998</v>
      </c>
      <c r="M3066" t="s">
        <v>46</v>
      </c>
      <c r="N3066">
        <v>1652.39</v>
      </c>
      <c r="O3066" s="5">
        <f>(ScoreCard!$E$3-laptop_prices3[[#This Row],[Price ($)]])/ScoreCard!$E$3*ScoreCard!$E$5</f>
        <v>4.2355623859628349</v>
      </c>
      <c r="P3066" s="5">
        <f>laptop_prices3[[#This Row],[RAM (GB)]]/ScoreCard!$F$3*ScoreCard!$F$5</f>
        <v>1.75</v>
      </c>
      <c r="Q3066" s="5">
        <f>laptop_prices3[[#This Row],[Screen Size (inch)]]/ScoreCard!$G$3*ScoreCard!$G$5</f>
        <v>1.6184971098265895</v>
      </c>
      <c r="R3066" s="5">
        <f>laptop_prices3[[#This Row],[Battery Life (hours)]]/ScoreCard!$H$3*ScoreCard!$H$5</f>
        <v>4.4333333333333336</v>
      </c>
      <c r="S3066" s="5">
        <f>ScoreCard!$I$3-laptop_prices3[[#This Row],[Weight (kg)]]/ScoreCard!$I$3*ScoreCard!$I$5</f>
        <v>2.3171428571428572</v>
      </c>
      <c r="T3066" s="6" cm="1">
        <f t="array" ref="T3066">_xlfn.IFS(laptop_prices3[[#This Row],[Storage]]="512GB SSD", 512, laptop_prices3[[#This Row],[Storage]] = "1TB SSD", 1000, laptop_prices3[[#This Row],[Storage]] = "2TB SSD", 2000, laptop_prices3[[#This Row],[Storage]]= "256GB SSD", 256, laptop_prices3[[#This Row],[Storage]] = "1TB HDD", 1000*0.7)</f>
        <v>256</v>
      </c>
      <c r="U3066" s="5">
        <f>laptop_prices3[[#This Row],[Storage Raw Value]]/ScoreCard!$J$3*ScoreCard!$J$5</f>
        <v>1.024</v>
      </c>
    </row>
    <row r="3067" spans="2:21" x14ac:dyDescent="0.2">
      <c r="B3067" s="4" cm="1">
        <f t="array" ref="B3067">SUM(laptop_prices3[[#This Row],[RAM Comp]:[Weight Comp]]+laptop_prices3[[#This Row],[Storage Comp]])</f>
        <v>26.355901458849434</v>
      </c>
      <c r="C3067">
        <v>3065</v>
      </c>
      <c r="D3067" t="s">
        <v>33</v>
      </c>
      <c r="E3067" t="s">
        <v>37</v>
      </c>
      <c r="F3067">
        <v>32</v>
      </c>
      <c r="G3067" t="s">
        <v>19</v>
      </c>
      <c r="H3067" t="s">
        <v>44</v>
      </c>
      <c r="I3067">
        <v>16</v>
      </c>
      <c r="J3067" t="s">
        <v>27</v>
      </c>
      <c r="K3067">
        <v>4.5999999999999996</v>
      </c>
      <c r="L3067">
        <v>2.06</v>
      </c>
      <c r="M3067" t="s">
        <v>16</v>
      </c>
      <c r="N3067">
        <v>3235.39</v>
      </c>
      <c r="O3067" s="5">
        <f>(ScoreCard!$E$3-laptop_prices3[[#This Row],[Price ($)]])/ScoreCard!$E$3*ScoreCard!$E$5</f>
        <v>3.5032263496633935</v>
      </c>
      <c r="P3067" s="5">
        <f>laptop_prices3[[#This Row],[RAM (GB)]]/ScoreCard!$F$3*ScoreCard!$F$5</f>
        <v>3.5</v>
      </c>
      <c r="Q3067" s="5">
        <f>laptop_prices3[[#This Row],[Screen Size (inch)]]/ScoreCard!$G$3*ScoreCard!$G$5</f>
        <v>1.8497109826589595</v>
      </c>
      <c r="R3067" s="5">
        <f>laptop_prices3[[#This Row],[Battery Life (hours)]]/ScoreCard!$H$3*ScoreCard!$H$5</f>
        <v>2.6833333333333331</v>
      </c>
      <c r="S3067" s="5">
        <f>ScoreCard!$I$3-laptop_prices3[[#This Row],[Weight (kg)]]/ScoreCard!$I$3*ScoreCard!$I$5</f>
        <v>2.322857142857143</v>
      </c>
      <c r="T3067" s="6" cm="1">
        <f t="array" ref="T3067">_xlfn.IFS(laptop_prices3[[#This Row],[Storage]]="512GB SSD", 512, laptop_prices3[[#This Row],[Storage]] = "1TB SSD", 1000, laptop_prices3[[#This Row],[Storage]] = "2TB SSD", 2000, laptop_prices3[[#This Row],[Storage]]= "256GB SSD", 256, laptop_prices3[[#This Row],[Storage]] = "1TB HDD", 1000*0.7)</f>
        <v>1000</v>
      </c>
      <c r="U3067" s="5">
        <f>laptop_prices3[[#This Row],[Storage Raw Value]]/ScoreCard!$J$3*ScoreCard!$J$5</f>
        <v>4</v>
      </c>
    </row>
    <row r="3068" spans="2:21" x14ac:dyDescent="0.2">
      <c r="B3068" s="4" cm="1">
        <f t="array" ref="B3068">SUM(laptop_prices3[[#This Row],[RAM Comp]:[Weight Comp]]+laptop_prices3[[#This Row],[Storage Comp]])</f>
        <v>31.727306633636111</v>
      </c>
      <c r="C3068">
        <v>3066</v>
      </c>
      <c r="D3068" t="s">
        <v>45</v>
      </c>
      <c r="E3068" t="s">
        <v>37</v>
      </c>
      <c r="F3068">
        <v>64</v>
      </c>
      <c r="G3068" t="s">
        <v>19</v>
      </c>
      <c r="H3068" t="s">
        <v>20</v>
      </c>
      <c r="I3068">
        <v>14</v>
      </c>
      <c r="J3068" t="s">
        <v>27</v>
      </c>
      <c r="K3068">
        <v>8.9</v>
      </c>
      <c r="L3068">
        <v>2.77</v>
      </c>
      <c r="M3068" t="s">
        <v>22</v>
      </c>
      <c r="N3068">
        <v>6546.96</v>
      </c>
      <c r="O3068" s="5">
        <f>(ScoreCard!$E$3-laptop_prices3[[#This Row],[Price ($)]])/ScoreCard!$E$3*ScoreCard!$E$5</f>
        <v>1.971209895002535</v>
      </c>
      <c r="P3068" s="5">
        <f>laptop_prices3[[#This Row],[RAM (GB)]]/ScoreCard!$F$3*ScoreCard!$F$5</f>
        <v>7</v>
      </c>
      <c r="Q3068" s="5">
        <f>laptop_prices3[[#This Row],[Screen Size (inch)]]/ScoreCard!$G$3*ScoreCard!$G$5</f>
        <v>1.6184971098265895</v>
      </c>
      <c r="R3068" s="5">
        <f>laptop_prices3[[#This Row],[Battery Life (hours)]]/ScoreCard!$H$3*ScoreCard!$H$5</f>
        <v>5.1916666666666664</v>
      </c>
      <c r="S3068" s="5">
        <f>ScoreCard!$I$3-laptop_prices3[[#This Row],[Weight (kg)]]/ScoreCard!$I$3*ScoreCard!$I$5</f>
        <v>1.917142857142857</v>
      </c>
      <c r="T3068" s="6" cm="1">
        <f t="array" ref="T3068">_xlfn.IFS(laptop_prices3[[#This Row],[Storage]]="512GB SSD", 512, laptop_prices3[[#This Row],[Storage]] = "1TB SSD", 1000, laptop_prices3[[#This Row],[Storage]] = "2TB SSD", 2000, laptop_prices3[[#This Row],[Storage]]= "256GB SSD", 256, laptop_prices3[[#This Row],[Storage]] = "1TB HDD", 1000*0.7)</f>
        <v>1000</v>
      </c>
      <c r="U3068" s="5">
        <f>laptop_prices3[[#This Row],[Storage Raw Value]]/ScoreCard!$J$3*ScoreCard!$J$5</f>
        <v>4</v>
      </c>
    </row>
    <row r="3069" spans="2:21" x14ac:dyDescent="0.2">
      <c r="B3069" s="4" cm="1">
        <f t="array" ref="B3069">SUM(laptop_prices3[[#This Row],[RAM Comp]:[Weight Comp]]+laptop_prices3[[#This Row],[Storage Comp]])</f>
        <v>27.159063446187723</v>
      </c>
      <c r="C3069">
        <v>3067</v>
      </c>
      <c r="D3069" t="s">
        <v>47</v>
      </c>
      <c r="E3069" t="s">
        <v>12</v>
      </c>
      <c r="F3069">
        <v>4</v>
      </c>
      <c r="G3069" t="s">
        <v>19</v>
      </c>
      <c r="H3069" t="s">
        <v>40</v>
      </c>
      <c r="I3069">
        <v>15.6</v>
      </c>
      <c r="J3069" t="s">
        <v>15</v>
      </c>
      <c r="K3069">
        <v>11.6</v>
      </c>
      <c r="L3069">
        <v>2.36</v>
      </c>
      <c r="M3069" t="s">
        <v>30</v>
      </c>
      <c r="N3069">
        <v>1377.38</v>
      </c>
      <c r="O3069" s="5">
        <f>(ScoreCard!$E$3-laptop_prices3[[#This Row],[Price ($)]])/ScoreCard!$E$3*ScoreCard!$E$5</f>
        <v>4.3627890020984692</v>
      </c>
      <c r="P3069" s="5">
        <f>laptop_prices3[[#This Row],[RAM (GB)]]/ScoreCard!$F$3*ScoreCard!$F$5</f>
        <v>0.4375</v>
      </c>
      <c r="Q3069" s="5">
        <f>laptop_prices3[[#This Row],[Screen Size (inch)]]/ScoreCard!$G$3*ScoreCard!$G$5</f>
        <v>1.8034682080924855</v>
      </c>
      <c r="R3069" s="5">
        <f>laptop_prices3[[#This Row],[Battery Life (hours)]]/ScoreCard!$H$3*ScoreCard!$H$5</f>
        <v>6.7666666666666666</v>
      </c>
      <c r="S3069" s="5">
        <f>ScoreCard!$I$3-laptop_prices3[[#This Row],[Weight (kg)]]/ScoreCard!$I$3*ScoreCard!$I$5</f>
        <v>2.1514285714285712</v>
      </c>
      <c r="T3069" s="6" cm="1">
        <f t="array" ref="T3069">_xlfn.IFS(laptop_prices3[[#This Row],[Storage]]="512GB SSD", 512, laptop_prices3[[#This Row],[Storage]] = "1TB SSD", 1000, laptop_prices3[[#This Row],[Storage]] = "2TB SSD", 2000, laptop_prices3[[#This Row],[Storage]]= "256GB SSD", 256, laptop_prices3[[#This Row],[Storage]] = "1TB HDD", 1000*0.7)</f>
        <v>1000</v>
      </c>
      <c r="U3069" s="5">
        <f>laptop_prices3[[#This Row],[Storage Raw Value]]/ScoreCard!$J$3*ScoreCard!$J$5</f>
        <v>4</v>
      </c>
    </row>
    <row r="3070" spans="2:21" x14ac:dyDescent="0.2">
      <c r="B3070" s="4" cm="1">
        <f t="array" ref="B3070">SUM(laptop_prices3[[#This Row],[RAM Comp]:[Weight Comp]]+laptop_prices3[[#This Row],[Storage Comp]])</f>
        <v>23.238944398568673</v>
      </c>
      <c r="C3070">
        <v>3068</v>
      </c>
      <c r="D3070" t="s">
        <v>34</v>
      </c>
      <c r="E3070" t="s">
        <v>37</v>
      </c>
      <c r="F3070">
        <v>8</v>
      </c>
      <c r="G3070" t="s">
        <v>42</v>
      </c>
      <c r="H3070" t="s">
        <v>44</v>
      </c>
      <c r="I3070">
        <v>15.6</v>
      </c>
      <c r="J3070" t="s">
        <v>21</v>
      </c>
      <c r="K3070">
        <v>11.8</v>
      </c>
      <c r="L3070">
        <v>1.79</v>
      </c>
      <c r="M3070" t="s">
        <v>30</v>
      </c>
      <c r="N3070">
        <v>870.41</v>
      </c>
      <c r="O3070" s="5">
        <f>(ScoreCard!$E$3-laptop_prices3[[#This Row],[Price ($)]])/ScoreCard!$E$3*ScoreCard!$E$5</f>
        <v>4.5973262101355674</v>
      </c>
      <c r="P3070" s="5">
        <f>laptop_prices3[[#This Row],[RAM (GB)]]/ScoreCard!$F$3*ScoreCard!$F$5</f>
        <v>0.875</v>
      </c>
      <c r="Q3070" s="5">
        <f>laptop_prices3[[#This Row],[Screen Size (inch)]]/ScoreCard!$G$3*ScoreCard!$G$5</f>
        <v>1.8034682080924855</v>
      </c>
      <c r="R3070" s="5">
        <f>laptop_prices3[[#This Row],[Battery Life (hours)]]/ScoreCard!$H$3*ScoreCard!$H$5</f>
        <v>6.8833333333333337</v>
      </c>
      <c r="S3070" s="5">
        <f>ScoreCard!$I$3-laptop_prices3[[#This Row],[Weight (kg)]]/ScoreCard!$I$3*ScoreCard!$I$5</f>
        <v>2.4771428571428569</v>
      </c>
      <c r="T3070" s="6" cm="1">
        <f t="array" ref="T3070">_xlfn.IFS(laptop_prices3[[#This Row],[Storage]]="512GB SSD", 512, laptop_prices3[[#This Row],[Storage]] = "1TB SSD", 1000, laptop_prices3[[#This Row],[Storage]] = "2TB SSD", 2000, laptop_prices3[[#This Row],[Storage]]= "256GB SSD", 256, laptop_prices3[[#This Row],[Storage]] = "1TB HDD", 1000*0.7)</f>
        <v>700</v>
      </c>
      <c r="U3070" s="5">
        <f>laptop_prices3[[#This Row],[Storage Raw Value]]/ScoreCard!$J$3*ScoreCard!$J$5</f>
        <v>2.8</v>
      </c>
    </row>
    <row r="3071" spans="2:21" x14ac:dyDescent="0.2">
      <c r="B3071" s="4" cm="1">
        <f t="array" ref="B3071">SUM(laptop_prices3[[#This Row],[RAM Comp]:[Weight Comp]]+laptop_prices3[[#This Row],[Storage Comp]])</f>
        <v>16.673568125516102</v>
      </c>
      <c r="C3071">
        <v>3069</v>
      </c>
      <c r="D3071" t="s">
        <v>36</v>
      </c>
      <c r="E3071" t="s">
        <v>48</v>
      </c>
      <c r="F3071">
        <v>32</v>
      </c>
      <c r="G3071" t="s">
        <v>29</v>
      </c>
      <c r="H3071" t="s">
        <v>35</v>
      </c>
      <c r="I3071">
        <v>16</v>
      </c>
      <c r="J3071" t="s">
        <v>21</v>
      </c>
      <c r="K3071">
        <v>9.3000000000000007</v>
      </c>
      <c r="L3071">
        <v>2.97</v>
      </c>
      <c r="M3071" t="s">
        <v>30</v>
      </c>
      <c r="N3071">
        <v>1719.62</v>
      </c>
      <c r="O3071" s="5">
        <f>(ScoreCard!$E$3-laptop_prices3[[#This Row],[Price ($)]])/ScoreCard!$E$3*ScoreCard!$E$5</f>
        <v>4.2044600791274513</v>
      </c>
      <c r="P3071" s="5">
        <f>laptop_prices3[[#This Row],[RAM (GB)]]/ScoreCard!$F$3*ScoreCard!$F$5</f>
        <v>3.5</v>
      </c>
      <c r="Q3071" s="5">
        <f>laptop_prices3[[#This Row],[Screen Size (inch)]]/ScoreCard!$G$3*ScoreCard!$G$5</f>
        <v>1.8497109826589595</v>
      </c>
      <c r="R3071" s="5">
        <f>laptop_prices3[[#This Row],[Battery Life (hours)]]/ScoreCard!$H$3*ScoreCard!$H$5</f>
        <v>5.4249999999999998</v>
      </c>
      <c r="S3071" s="5">
        <f>ScoreCard!$I$3-laptop_prices3[[#This Row],[Weight (kg)]]/ScoreCard!$I$3*ScoreCard!$I$5</f>
        <v>1.8028571428571427</v>
      </c>
      <c r="T3071" s="6" cm="1">
        <f t="array" ref="T3071">_xlfn.IFS(laptop_prices3[[#This Row],[Storage]]="512GB SSD", 512, laptop_prices3[[#This Row],[Storage]] = "1TB SSD", 1000, laptop_prices3[[#This Row],[Storage]] = "2TB SSD", 2000, laptop_prices3[[#This Row],[Storage]]= "256GB SSD", 256, laptop_prices3[[#This Row],[Storage]] = "1TB HDD", 1000*0.7)</f>
        <v>256</v>
      </c>
      <c r="U3071" s="5">
        <f>laptop_prices3[[#This Row],[Storage Raw Value]]/ScoreCard!$J$3*ScoreCard!$J$5</f>
        <v>1.024</v>
      </c>
    </row>
    <row r="3072" spans="2:21" x14ac:dyDescent="0.2">
      <c r="B3072" s="4" cm="1">
        <f t="array" ref="B3072">SUM(laptop_prices3[[#This Row],[RAM Comp]:[Weight Comp]]+laptop_prices3[[#This Row],[Storage Comp]])</f>
        <v>23.839857142857142</v>
      </c>
      <c r="C3072">
        <v>3070</v>
      </c>
      <c r="D3072" t="s">
        <v>28</v>
      </c>
      <c r="E3072" t="s">
        <v>48</v>
      </c>
      <c r="F3072">
        <v>64</v>
      </c>
      <c r="G3072" t="s">
        <v>13</v>
      </c>
      <c r="H3072" t="s">
        <v>32</v>
      </c>
      <c r="I3072">
        <v>17.3</v>
      </c>
      <c r="J3072" t="s">
        <v>21</v>
      </c>
      <c r="K3072">
        <v>8.1</v>
      </c>
      <c r="L3072">
        <v>2.76</v>
      </c>
      <c r="M3072" t="s">
        <v>30</v>
      </c>
      <c r="N3072">
        <v>2603.9</v>
      </c>
      <c r="O3072" s="5">
        <f>(ScoreCard!$E$3-laptop_prices3[[#This Row],[Price ($)]])/ScoreCard!$E$3*ScoreCard!$E$5</f>
        <v>3.7953696747188164</v>
      </c>
      <c r="P3072" s="5">
        <f>laptop_prices3[[#This Row],[RAM (GB)]]/ScoreCard!$F$3*ScoreCard!$F$5</f>
        <v>7</v>
      </c>
      <c r="Q3072" s="5">
        <f>laptop_prices3[[#This Row],[Screen Size (inch)]]/ScoreCard!$G$3*ScoreCard!$G$5</f>
        <v>2</v>
      </c>
      <c r="R3072" s="5">
        <f>laptop_prices3[[#This Row],[Battery Life (hours)]]/ScoreCard!$H$3*ScoreCard!$H$5</f>
        <v>4.7249999999999996</v>
      </c>
      <c r="S3072" s="5">
        <f>ScoreCard!$I$3-laptop_prices3[[#This Row],[Weight (kg)]]/ScoreCard!$I$3*ScoreCard!$I$5</f>
        <v>1.922857142857143</v>
      </c>
      <c r="T3072" s="6" cm="1">
        <f t="array" ref="T3072">_xlfn.IFS(laptop_prices3[[#This Row],[Storage]]="512GB SSD", 512, laptop_prices3[[#This Row],[Storage]] = "1TB SSD", 1000, laptop_prices3[[#This Row],[Storage]] = "2TB SSD", 2000, laptop_prices3[[#This Row],[Storage]]= "256GB SSD", 256, laptop_prices3[[#This Row],[Storage]] = "1TB HDD", 1000*0.7)</f>
        <v>512</v>
      </c>
      <c r="U3072" s="5">
        <f>laptop_prices3[[#This Row],[Storage Raw Value]]/ScoreCard!$J$3*ScoreCard!$J$5</f>
        <v>2.048</v>
      </c>
    </row>
    <row r="3073" spans="2:21" x14ac:dyDescent="0.2">
      <c r="B3073" s="4" cm="1">
        <f t="array" ref="B3073">SUM(laptop_prices3[[#This Row],[RAM Comp]:[Weight Comp]]+laptop_prices3[[#This Row],[Storage Comp]])</f>
        <v>15.185211395540875</v>
      </c>
      <c r="C3073">
        <v>3071</v>
      </c>
      <c r="D3073" t="s">
        <v>17</v>
      </c>
      <c r="E3073" t="s">
        <v>37</v>
      </c>
      <c r="F3073">
        <v>8</v>
      </c>
      <c r="G3073" t="s">
        <v>29</v>
      </c>
      <c r="H3073" t="s">
        <v>35</v>
      </c>
      <c r="I3073">
        <v>14</v>
      </c>
      <c r="J3073" t="s">
        <v>43</v>
      </c>
      <c r="K3073">
        <v>11.4</v>
      </c>
      <c r="L3073">
        <v>2.72</v>
      </c>
      <c r="M3073" t="s">
        <v>30</v>
      </c>
      <c r="N3073">
        <v>2258.13</v>
      </c>
      <c r="O3073" s="5">
        <f>(ScoreCard!$E$3-laptop_prices3[[#This Row],[Price ($)]])/ScoreCard!$E$3*ScoreCard!$E$5</f>
        <v>3.9553316654144943</v>
      </c>
      <c r="P3073" s="5">
        <f>laptop_prices3[[#This Row],[RAM (GB)]]/ScoreCard!$F$3*ScoreCard!$F$5</f>
        <v>0.875</v>
      </c>
      <c r="Q3073" s="5">
        <f>laptop_prices3[[#This Row],[Screen Size (inch)]]/ScoreCard!$G$3*ScoreCard!$G$5</f>
        <v>1.6184971098265895</v>
      </c>
      <c r="R3073" s="5">
        <f>laptop_prices3[[#This Row],[Battery Life (hours)]]/ScoreCard!$H$3*ScoreCard!$H$5</f>
        <v>6.65</v>
      </c>
      <c r="S3073" s="5">
        <f>ScoreCard!$I$3-laptop_prices3[[#This Row],[Weight (kg)]]/ScoreCard!$I$3*ScoreCard!$I$5</f>
        <v>1.9457142857142855</v>
      </c>
      <c r="T3073" s="6" cm="1">
        <f t="array" ref="T3073">_xlfn.IFS(laptop_prices3[[#This Row],[Storage]]="512GB SSD", 512, laptop_prices3[[#This Row],[Storage]] = "1TB SSD", 1000, laptop_prices3[[#This Row],[Storage]] = "2TB SSD", 2000, laptop_prices3[[#This Row],[Storage]]= "256GB SSD", 256, laptop_prices3[[#This Row],[Storage]] = "1TB HDD", 1000*0.7)</f>
        <v>256</v>
      </c>
      <c r="U3073" s="5">
        <f>laptop_prices3[[#This Row],[Storage Raw Value]]/ScoreCard!$J$3*ScoreCard!$J$5</f>
        <v>1.024</v>
      </c>
    </row>
    <row r="3074" spans="2:21" x14ac:dyDescent="0.2">
      <c r="B3074" s="4" cm="1">
        <f t="array" ref="B3074">SUM(laptop_prices3[[#This Row],[RAM Comp]:[Weight Comp]]+laptop_prices3[[#This Row],[Storage Comp]])</f>
        <v>22.224523809523809</v>
      </c>
      <c r="C3074">
        <v>3072</v>
      </c>
      <c r="D3074" t="s">
        <v>34</v>
      </c>
      <c r="E3074" t="s">
        <v>41</v>
      </c>
      <c r="F3074">
        <v>32</v>
      </c>
      <c r="G3074" t="s">
        <v>42</v>
      </c>
      <c r="H3074" t="s">
        <v>35</v>
      </c>
      <c r="I3074">
        <v>17.3</v>
      </c>
      <c r="J3074" t="s">
        <v>27</v>
      </c>
      <c r="K3074">
        <v>5.9</v>
      </c>
      <c r="L3074">
        <v>2.48</v>
      </c>
      <c r="M3074" t="s">
        <v>16</v>
      </c>
      <c r="N3074">
        <v>4159.2</v>
      </c>
      <c r="O3074" s="5">
        <f>(ScoreCard!$E$3-laptop_prices3[[#This Row],[Price ($)]])/ScoreCard!$E$3*ScoreCard!$E$5</f>
        <v>3.0758483624910715</v>
      </c>
      <c r="P3074" s="5">
        <f>laptop_prices3[[#This Row],[RAM (GB)]]/ScoreCard!$F$3*ScoreCard!$F$5</f>
        <v>3.5</v>
      </c>
      <c r="Q3074" s="5">
        <f>laptop_prices3[[#This Row],[Screen Size (inch)]]/ScoreCard!$G$3*ScoreCard!$G$5</f>
        <v>2</v>
      </c>
      <c r="R3074" s="5">
        <f>laptop_prices3[[#This Row],[Battery Life (hours)]]/ScoreCard!$H$3*ScoreCard!$H$5</f>
        <v>3.4416666666666669</v>
      </c>
      <c r="S3074" s="5">
        <f>ScoreCard!$I$3-laptop_prices3[[#This Row],[Weight (kg)]]/ScoreCard!$I$3*ScoreCard!$I$5</f>
        <v>2.0828571428571427</v>
      </c>
      <c r="T3074" s="6" cm="1">
        <f t="array" ref="T3074">_xlfn.IFS(laptop_prices3[[#This Row],[Storage]]="512GB SSD", 512, laptop_prices3[[#This Row],[Storage]] = "1TB SSD", 1000, laptop_prices3[[#This Row],[Storage]] = "2TB SSD", 2000, laptop_prices3[[#This Row],[Storage]]= "256GB SSD", 256, laptop_prices3[[#This Row],[Storage]] = "1TB HDD", 1000*0.7)</f>
        <v>700</v>
      </c>
      <c r="U3074" s="5">
        <f>laptop_prices3[[#This Row],[Storage Raw Value]]/ScoreCard!$J$3*ScoreCard!$J$5</f>
        <v>2.8</v>
      </c>
    </row>
    <row r="3075" spans="2:21" x14ac:dyDescent="0.2">
      <c r="B3075" s="4" cm="1">
        <f t="array" ref="B3075">SUM(laptop_prices3[[#This Row],[RAM Comp]:[Weight Comp]]+laptop_prices3[[#This Row],[Storage Comp]])</f>
        <v>16.638853839801818</v>
      </c>
      <c r="C3075">
        <v>3073</v>
      </c>
      <c r="D3075" t="s">
        <v>47</v>
      </c>
      <c r="E3075" t="s">
        <v>31</v>
      </c>
      <c r="F3075">
        <v>16</v>
      </c>
      <c r="G3075" t="s">
        <v>13</v>
      </c>
      <c r="H3075" t="s">
        <v>20</v>
      </c>
      <c r="I3075">
        <v>16</v>
      </c>
      <c r="J3075" t="s">
        <v>27</v>
      </c>
      <c r="K3075">
        <v>4.2</v>
      </c>
      <c r="L3075">
        <v>1.93</v>
      </c>
      <c r="M3075" t="s">
        <v>46</v>
      </c>
      <c r="N3075">
        <v>2383.15</v>
      </c>
      <c r="O3075" s="5">
        <f>(ScoreCard!$E$3-laptop_prices3[[#This Row],[Price ($)]])/ScoreCard!$E$3*ScoreCard!$E$5</f>
        <v>3.897494235687295</v>
      </c>
      <c r="P3075" s="5">
        <f>laptop_prices3[[#This Row],[RAM (GB)]]/ScoreCard!$F$3*ScoreCard!$F$5</f>
        <v>1.75</v>
      </c>
      <c r="Q3075" s="5">
        <f>laptop_prices3[[#This Row],[Screen Size (inch)]]/ScoreCard!$G$3*ScoreCard!$G$5</f>
        <v>1.8497109826589595</v>
      </c>
      <c r="R3075" s="5">
        <f>laptop_prices3[[#This Row],[Battery Life (hours)]]/ScoreCard!$H$3*ScoreCard!$H$5</f>
        <v>2.4500000000000002</v>
      </c>
      <c r="S3075" s="5">
        <f>ScoreCard!$I$3-laptop_prices3[[#This Row],[Weight (kg)]]/ScoreCard!$I$3*ScoreCard!$I$5</f>
        <v>2.3971428571428572</v>
      </c>
      <c r="T3075" s="6" cm="1">
        <f t="array" ref="T3075">_xlfn.IFS(laptop_prices3[[#This Row],[Storage]]="512GB SSD", 512, laptop_prices3[[#This Row],[Storage]] = "1TB SSD", 1000, laptop_prices3[[#This Row],[Storage]] = "2TB SSD", 2000, laptop_prices3[[#This Row],[Storage]]= "256GB SSD", 256, laptop_prices3[[#This Row],[Storage]] = "1TB HDD", 1000*0.7)</f>
        <v>512</v>
      </c>
      <c r="U3075" s="5">
        <f>laptop_prices3[[#This Row],[Storage Raw Value]]/ScoreCard!$J$3*ScoreCard!$J$5</f>
        <v>2.048</v>
      </c>
    </row>
    <row r="3076" spans="2:21" x14ac:dyDescent="0.2">
      <c r="B3076" s="4" cm="1">
        <f t="array" ref="B3076">SUM(laptop_prices3[[#This Row],[RAM Comp]:[Weight Comp]]+laptop_prices3[[#This Row],[Storage Comp]])</f>
        <v>15.581063446187724</v>
      </c>
      <c r="C3076">
        <v>3074</v>
      </c>
      <c r="D3076" t="s">
        <v>23</v>
      </c>
      <c r="E3076" t="s">
        <v>24</v>
      </c>
      <c r="F3076">
        <v>4</v>
      </c>
      <c r="G3076" t="s">
        <v>13</v>
      </c>
      <c r="H3076" t="s">
        <v>35</v>
      </c>
      <c r="I3076">
        <v>15.6</v>
      </c>
      <c r="J3076" t="s">
        <v>43</v>
      </c>
      <c r="K3076">
        <v>5</v>
      </c>
      <c r="L3076">
        <v>2.2200000000000002</v>
      </c>
      <c r="M3076" t="s">
        <v>22</v>
      </c>
      <c r="N3076">
        <v>1031.23</v>
      </c>
      <c r="O3076" s="5">
        <f>(ScoreCard!$E$3-laptop_prices3[[#This Row],[Price ($)]])/ScoreCard!$E$3*ScoreCard!$E$5</f>
        <v>4.5229267904528916</v>
      </c>
      <c r="P3076" s="5">
        <f>laptop_prices3[[#This Row],[RAM (GB)]]/ScoreCard!$F$3*ScoreCard!$F$5</f>
        <v>0.4375</v>
      </c>
      <c r="Q3076" s="5">
        <f>laptop_prices3[[#This Row],[Screen Size (inch)]]/ScoreCard!$G$3*ScoreCard!$G$5</f>
        <v>1.8034682080924855</v>
      </c>
      <c r="R3076" s="5">
        <f>laptop_prices3[[#This Row],[Battery Life (hours)]]/ScoreCard!$H$3*ScoreCard!$H$5</f>
        <v>2.916666666666667</v>
      </c>
      <c r="S3076" s="5">
        <f>ScoreCard!$I$3-laptop_prices3[[#This Row],[Weight (kg)]]/ScoreCard!$I$3*ScoreCard!$I$5</f>
        <v>2.2314285714285713</v>
      </c>
      <c r="T3076" s="6" cm="1">
        <f t="array" ref="T3076">_xlfn.IFS(laptop_prices3[[#This Row],[Storage]]="512GB SSD", 512, laptop_prices3[[#This Row],[Storage]] = "1TB SSD", 1000, laptop_prices3[[#This Row],[Storage]] = "2TB SSD", 2000, laptop_prices3[[#This Row],[Storage]]= "256GB SSD", 256, laptop_prices3[[#This Row],[Storage]] = "1TB HDD", 1000*0.7)</f>
        <v>512</v>
      </c>
      <c r="U3076" s="5">
        <f>laptop_prices3[[#This Row],[Storage Raw Value]]/ScoreCard!$J$3*ScoreCard!$J$5</f>
        <v>2.048</v>
      </c>
    </row>
    <row r="3077" spans="2:21" x14ac:dyDescent="0.2">
      <c r="B3077" s="4" cm="1">
        <f t="array" ref="B3077">SUM(laptop_prices3[[#This Row],[RAM Comp]:[Weight Comp]]+laptop_prices3[[#This Row],[Storage Comp]])</f>
        <v>24.780163776493257</v>
      </c>
      <c r="C3077">
        <v>3075</v>
      </c>
      <c r="D3077" t="s">
        <v>34</v>
      </c>
      <c r="E3077" t="s">
        <v>48</v>
      </c>
      <c r="F3077">
        <v>32</v>
      </c>
      <c r="G3077" t="s">
        <v>42</v>
      </c>
      <c r="H3077" t="s">
        <v>20</v>
      </c>
      <c r="I3077">
        <v>14</v>
      </c>
      <c r="J3077" t="s">
        <v>43</v>
      </c>
      <c r="K3077">
        <v>10.7</v>
      </c>
      <c r="L3077">
        <v>2.2400000000000002</v>
      </c>
      <c r="M3077" t="s">
        <v>30</v>
      </c>
      <c r="N3077">
        <v>1565.08</v>
      </c>
      <c r="O3077" s="5">
        <f>(ScoreCard!$E$3-laptop_prices3[[#This Row],[Price ($)]])/ScoreCard!$E$3*ScoreCard!$E$5</f>
        <v>4.2759542111866526</v>
      </c>
      <c r="P3077" s="5">
        <f>laptop_prices3[[#This Row],[RAM (GB)]]/ScoreCard!$F$3*ScoreCard!$F$5</f>
        <v>3.5</v>
      </c>
      <c r="Q3077" s="5">
        <f>laptop_prices3[[#This Row],[Screen Size (inch)]]/ScoreCard!$G$3*ScoreCard!$G$5</f>
        <v>1.6184971098265895</v>
      </c>
      <c r="R3077" s="5">
        <f>laptop_prices3[[#This Row],[Battery Life (hours)]]/ScoreCard!$H$3*ScoreCard!$H$5</f>
        <v>6.2416666666666663</v>
      </c>
      <c r="S3077" s="5">
        <f>ScoreCard!$I$3-laptop_prices3[[#This Row],[Weight (kg)]]/ScoreCard!$I$3*ScoreCard!$I$5</f>
        <v>2.2199999999999998</v>
      </c>
      <c r="T3077" s="6" cm="1">
        <f t="array" ref="T3077">_xlfn.IFS(laptop_prices3[[#This Row],[Storage]]="512GB SSD", 512, laptop_prices3[[#This Row],[Storage]] = "1TB SSD", 1000, laptop_prices3[[#This Row],[Storage]] = "2TB SSD", 2000, laptop_prices3[[#This Row],[Storage]]= "256GB SSD", 256, laptop_prices3[[#This Row],[Storage]] = "1TB HDD", 1000*0.7)</f>
        <v>700</v>
      </c>
      <c r="U3077" s="5">
        <f>laptop_prices3[[#This Row],[Storage Raw Value]]/ScoreCard!$J$3*ScoreCard!$J$5</f>
        <v>2.8</v>
      </c>
    </row>
    <row r="3078" spans="2:21" x14ac:dyDescent="0.2">
      <c r="B3078" s="4" cm="1">
        <f t="array" ref="B3078">SUM(laptop_prices3[[#This Row],[RAM Comp]:[Weight Comp]]+laptop_prices3[[#This Row],[Storage Comp]])</f>
        <v>18.114306633636112</v>
      </c>
      <c r="C3078">
        <v>3076</v>
      </c>
      <c r="D3078" t="s">
        <v>28</v>
      </c>
      <c r="E3078" t="s">
        <v>12</v>
      </c>
      <c r="F3078">
        <v>32</v>
      </c>
      <c r="G3078" t="s">
        <v>13</v>
      </c>
      <c r="H3078" t="s">
        <v>32</v>
      </c>
      <c r="I3078">
        <v>14</v>
      </c>
      <c r="J3078" t="s">
        <v>15</v>
      </c>
      <c r="K3078">
        <v>4.4000000000000004</v>
      </c>
      <c r="L3078">
        <v>2.21</v>
      </c>
      <c r="M3078" t="s">
        <v>22</v>
      </c>
      <c r="N3078">
        <v>1676.73</v>
      </c>
      <c r="O3078" s="5">
        <f>(ScoreCard!$E$3-laptop_prices3[[#This Row],[Price ($)]])/ScoreCard!$E$3*ScoreCard!$E$5</f>
        <v>4.2243020832947815</v>
      </c>
      <c r="P3078" s="5">
        <f>laptop_prices3[[#This Row],[RAM (GB)]]/ScoreCard!$F$3*ScoreCard!$F$5</f>
        <v>3.5</v>
      </c>
      <c r="Q3078" s="5">
        <f>laptop_prices3[[#This Row],[Screen Size (inch)]]/ScoreCard!$G$3*ScoreCard!$G$5</f>
        <v>1.6184971098265895</v>
      </c>
      <c r="R3078" s="5">
        <f>laptop_prices3[[#This Row],[Battery Life (hours)]]/ScoreCard!$H$3*ScoreCard!$H$5</f>
        <v>2.5666666666666669</v>
      </c>
      <c r="S3078" s="5">
        <f>ScoreCard!$I$3-laptop_prices3[[#This Row],[Weight (kg)]]/ScoreCard!$I$3*ScoreCard!$I$5</f>
        <v>2.2371428571428571</v>
      </c>
      <c r="T3078" s="6" cm="1">
        <f t="array" ref="T3078">_xlfn.IFS(laptop_prices3[[#This Row],[Storage]]="512GB SSD", 512, laptop_prices3[[#This Row],[Storage]] = "1TB SSD", 1000, laptop_prices3[[#This Row],[Storage]] = "2TB SSD", 2000, laptop_prices3[[#This Row],[Storage]]= "256GB SSD", 256, laptop_prices3[[#This Row],[Storage]] = "1TB HDD", 1000*0.7)</f>
        <v>512</v>
      </c>
      <c r="U3078" s="5">
        <f>laptop_prices3[[#This Row],[Storage Raw Value]]/ScoreCard!$J$3*ScoreCard!$J$5</f>
        <v>2.048</v>
      </c>
    </row>
    <row r="3079" spans="2:21" x14ac:dyDescent="0.2">
      <c r="B3079" s="4" cm="1">
        <f t="array" ref="B3079">SUM(laptop_prices3[[#This Row],[RAM Comp]:[Weight Comp]]+laptop_prices3[[#This Row],[Storage Comp]])</f>
        <v>12.523857142857143</v>
      </c>
      <c r="C3079">
        <v>3077</v>
      </c>
      <c r="D3079" t="s">
        <v>45</v>
      </c>
      <c r="E3079" t="s">
        <v>18</v>
      </c>
      <c r="F3079">
        <v>8</v>
      </c>
      <c r="G3079" t="s">
        <v>29</v>
      </c>
      <c r="H3079" t="s">
        <v>44</v>
      </c>
      <c r="I3079">
        <v>17.3</v>
      </c>
      <c r="J3079" t="s">
        <v>15</v>
      </c>
      <c r="K3079">
        <v>5.4</v>
      </c>
      <c r="L3079">
        <v>1.92</v>
      </c>
      <c r="M3079" t="s">
        <v>46</v>
      </c>
      <c r="N3079">
        <v>1089.8599999999999</v>
      </c>
      <c r="O3079" s="5">
        <f>(ScoreCard!$E$3-laptop_prices3[[#This Row],[Price ($)]])/ScoreCard!$E$3*ScoreCard!$E$5</f>
        <v>4.4958030622101646</v>
      </c>
      <c r="P3079" s="5">
        <f>laptop_prices3[[#This Row],[RAM (GB)]]/ScoreCard!$F$3*ScoreCard!$F$5</f>
        <v>0.875</v>
      </c>
      <c r="Q3079" s="5">
        <f>laptop_prices3[[#This Row],[Screen Size (inch)]]/ScoreCard!$G$3*ScoreCard!$G$5</f>
        <v>2</v>
      </c>
      <c r="R3079" s="5">
        <f>laptop_prices3[[#This Row],[Battery Life (hours)]]/ScoreCard!$H$3*ScoreCard!$H$5</f>
        <v>3.15</v>
      </c>
      <c r="S3079" s="5">
        <f>ScoreCard!$I$3-laptop_prices3[[#This Row],[Weight (kg)]]/ScoreCard!$I$3*ScoreCard!$I$5</f>
        <v>2.402857142857143</v>
      </c>
      <c r="T3079" s="6" cm="1">
        <f t="array" ref="T3079">_xlfn.IFS(laptop_prices3[[#This Row],[Storage]]="512GB SSD", 512, laptop_prices3[[#This Row],[Storage]] = "1TB SSD", 1000, laptop_prices3[[#This Row],[Storage]] = "2TB SSD", 2000, laptop_prices3[[#This Row],[Storage]]= "256GB SSD", 256, laptop_prices3[[#This Row],[Storage]] = "1TB HDD", 1000*0.7)</f>
        <v>256</v>
      </c>
      <c r="U3079" s="5">
        <f>laptop_prices3[[#This Row],[Storage Raw Value]]/ScoreCard!$J$3*ScoreCard!$J$5</f>
        <v>1.024</v>
      </c>
    </row>
    <row r="3080" spans="2:21" x14ac:dyDescent="0.2">
      <c r="B3080" s="4" cm="1">
        <f t="array" ref="B3080">SUM(laptop_prices3[[#This Row],[RAM Comp]:[Weight Comp]]+laptop_prices3[[#This Row],[Storage Comp]])</f>
        <v>23.51761904761905</v>
      </c>
      <c r="C3080">
        <v>3078</v>
      </c>
      <c r="D3080" t="s">
        <v>36</v>
      </c>
      <c r="E3080" t="s">
        <v>41</v>
      </c>
      <c r="F3080">
        <v>16</v>
      </c>
      <c r="G3080" t="s">
        <v>42</v>
      </c>
      <c r="H3080" t="s">
        <v>44</v>
      </c>
      <c r="I3080">
        <v>17.3</v>
      </c>
      <c r="J3080" t="s">
        <v>15</v>
      </c>
      <c r="K3080">
        <v>10</v>
      </c>
      <c r="L3080">
        <v>1.34</v>
      </c>
      <c r="M3080" t="s">
        <v>30</v>
      </c>
      <c r="N3080">
        <v>1472.34</v>
      </c>
      <c r="O3080" s="5">
        <f>(ScoreCard!$E$3-laptop_prices3[[#This Row],[Price ($)]])/ScoreCard!$E$3*ScoreCard!$E$5</f>
        <v>4.3188580924288571</v>
      </c>
      <c r="P3080" s="5">
        <f>laptop_prices3[[#This Row],[RAM (GB)]]/ScoreCard!$F$3*ScoreCard!$F$5</f>
        <v>1.75</v>
      </c>
      <c r="Q3080" s="5">
        <f>laptop_prices3[[#This Row],[Screen Size (inch)]]/ScoreCard!$G$3*ScoreCard!$G$5</f>
        <v>2</v>
      </c>
      <c r="R3080" s="5">
        <f>laptop_prices3[[#This Row],[Battery Life (hours)]]/ScoreCard!$H$3*ScoreCard!$H$5</f>
        <v>5.8333333333333339</v>
      </c>
      <c r="S3080" s="5">
        <f>ScoreCard!$I$3-laptop_prices3[[#This Row],[Weight (kg)]]/ScoreCard!$I$3*ScoreCard!$I$5</f>
        <v>2.734285714285714</v>
      </c>
      <c r="T3080" s="6" cm="1">
        <f t="array" ref="T3080">_xlfn.IFS(laptop_prices3[[#This Row],[Storage]]="512GB SSD", 512, laptop_prices3[[#This Row],[Storage]] = "1TB SSD", 1000, laptop_prices3[[#This Row],[Storage]] = "2TB SSD", 2000, laptop_prices3[[#This Row],[Storage]]= "256GB SSD", 256, laptop_prices3[[#This Row],[Storage]] = "1TB HDD", 1000*0.7)</f>
        <v>700</v>
      </c>
      <c r="U3080" s="5">
        <f>laptop_prices3[[#This Row],[Storage Raw Value]]/ScoreCard!$J$3*ScoreCard!$J$5</f>
        <v>2.8</v>
      </c>
    </row>
    <row r="3081" spans="2:21" x14ac:dyDescent="0.2">
      <c r="B3081" s="4" cm="1">
        <f t="array" ref="B3081">SUM(laptop_prices3[[#This Row],[RAM Comp]:[Weight Comp]]+laptop_prices3[[#This Row],[Storage Comp]])</f>
        <v>20.29452380952381</v>
      </c>
      <c r="C3081">
        <v>3079</v>
      </c>
      <c r="D3081" t="s">
        <v>11</v>
      </c>
      <c r="E3081" t="s">
        <v>24</v>
      </c>
      <c r="F3081">
        <v>16</v>
      </c>
      <c r="G3081" t="s">
        <v>42</v>
      </c>
      <c r="H3081" t="s">
        <v>20</v>
      </c>
      <c r="I3081">
        <v>17.3</v>
      </c>
      <c r="J3081" t="s">
        <v>21</v>
      </c>
      <c r="K3081">
        <v>4.7</v>
      </c>
      <c r="L3081">
        <v>1.57</v>
      </c>
      <c r="M3081" t="s">
        <v>46</v>
      </c>
      <c r="N3081">
        <v>1381.82</v>
      </c>
      <c r="O3081" s="5">
        <f>(ScoreCard!$E$3-laptop_prices3[[#This Row],[Price ($)]])/ScoreCard!$E$3*ScoreCard!$E$5</f>
        <v>4.3607349452436557</v>
      </c>
      <c r="P3081" s="5">
        <f>laptop_prices3[[#This Row],[RAM (GB)]]/ScoreCard!$F$3*ScoreCard!$F$5</f>
        <v>1.75</v>
      </c>
      <c r="Q3081" s="5">
        <f>laptop_prices3[[#This Row],[Screen Size (inch)]]/ScoreCard!$G$3*ScoreCard!$G$5</f>
        <v>2</v>
      </c>
      <c r="R3081" s="5">
        <f>laptop_prices3[[#This Row],[Battery Life (hours)]]/ScoreCard!$H$3*ScoreCard!$H$5</f>
        <v>2.7416666666666667</v>
      </c>
      <c r="S3081" s="5">
        <f>ScoreCard!$I$3-laptop_prices3[[#This Row],[Weight (kg)]]/ScoreCard!$I$3*ScoreCard!$I$5</f>
        <v>2.6028571428571428</v>
      </c>
      <c r="T3081" s="6" cm="1">
        <f t="array" ref="T3081">_xlfn.IFS(laptop_prices3[[#This Row],[Storage]]="512GB SSD", 512, laptop_prices3[[#This Row],[Storage]] = "1TB SSD", 1000, laptop_prices3[[#This Row],[Storage]] = "2TB SSD", 2000, laptop_prices3[[#This Row],[Storage]]= "256GB SSD", 256, laptop_prices3[[#This Row],[Storage]] = "1TB HDD", 1000*0.7)</f>
        <v>700</v>
      </c>
      <c r="U3081" s="5">
        <f>laptop_prices3[[#This Row],[Storage Raw Value]]/ScoreCard!$J$3*ScoreCard!$J$5</f>
        <v>2.8</v>
      </c>
    </row>
    <row r="3082" spans="2:21" x14ac:dyDescent="0.2">
      <c r="B3082" s="4" cm="1">
        <f t="array" ref="B3082">SUM(laptop_prices3[[#This Row],[RAM Comp]:[Weight Comp]]+laptop_prices3[[#This Row],[Storage Comp]])</f>
        <v>26.341547619047621</v>
      </c>
      <c r="C3082">
        <v>3080</v>
      </c>
      <c r="D3082" t="s">
        <v>45</v>
      </c>
      <c r="E3082" t="s">
        <v>41</v>
      </c>
      <c r="F3082">
        <v>4</v>
      </c>
      <c r="G3082" t="s">
        <v>19</v>
      </c>
      <c r="H3082" t="s">
        <v>14</v>
      </c>
      <c r="I3082">
        <v>17.3</v>
      </c>
      <c r="J3082" t="s">
        <v>27</v>
      </c>
      <c r="K3082">
        <v>10.9</v>
      </c>
      <c r="L3082">
        <v>3.42</v>
      </c>
      <c r="M3082" t="s">
        <v>30</v>
      </c>
      <c r="N3082">
        <v>2853.92</v>
      </c>
      <c r="O3082" s="5">
        <f>(ScoreCard!$E$3-laptop_prices3[[#This Row],[Price ($)]])/ScoreCard!$E$3*ScoreCard!$E$5</f>
        <v>3.6797040677727733</v>
      </c>
      <c r="P3082" s="5">
        <f>laptop_prices3[[#This Row],[RAM (GB)]]/ScoreCard!$F$3*ScoreCard!$F$5</f>
        <v>0.4375</v>
      </c>
      <c r="Q3082" s="5">
        <f>laptop_prices3[[#This Row],[Screen Size (inch)]]/ScoreCard!$G$3*ScoreCard!$G$5</f>
        <v>2</v>
      </c>
      <c r="R3082" s="5">
        <f>laptop_prices3[[#This Row],[Battery Life (hours)]]/ScoreCard!$H$3*ScoreCard!$H$5</f>
        <v>6.3583333333333334</v>
      </c>
      <c r="S3082" s="5">
        <f>ScoreCard!$I$3-laptop_prices3[[#This Row],[Weight (kg)]]/ScoreCard!$I$3*ScoreCard!$I$5</f>
        <v>1.5457142857142858</v>
      </c>
      <c r="T3082" s="6" cm="1">
        <f t="array" ref="T3082">_xlfn.IFS(laptop_prices3[[#This Row],[Storage]]="512GB SSD", 512, laptop_prices3[[#This Row],[Storage]] = "1TB SSD", 1000, laptop_prices3[[#This Row],[Storage]] = "2TB SSD", 2000, laptop_prices3[[#This Row],[Storage]]= "256GB SSD", 256, laptop_prices3[[#This Row],[Storage]] = "1TB HDD", 1000*0.7)</f>
        <v>1000</v>
      </c>
      <c r="U3082" s="5">
        <f>laptop_prices3[[#This Row],[Storage Raw Value]]/ScoreCard!$J$3*ScoreCard!$J$5</f>
        <v>4</v>
      </c>
    </row>
    <row r="3083" spans="2:21" x14ac:dyDescent="0.2">
      <c r="B3083" s="4" cm="1">
        <f t="array" ref="B3083">SUM(laptop_prices3[[#This Row],[RAM Comp]:[Weight Comp]]+laptop_prices3[[#This Row],[Storage Comp]])</f>
        <v>28.35613955408753</v>
      </c>
      <c r="C3083">
        <v>3081</v>
      </c>
      <c r="D3083" t="s">
        <v>33</v>
      </c>
      <c r="E3083" t="s">
        <v>48</v>
      </c>
      <c r="F3083">
        <v>16</v>
      </c>
      <c r="G3083" t="s">
        <v>19</v>
      </c>
      <c r="H3083" t="s">
        <v>32</v>
      </c>
      <c r="I3083">
        <v>16</v>
      </c>
      <c r="J3083" t="s">
        <v>15</v>
      </c>
      <c r="K3083">
        <v>10.5</v>
      </c>
      <c r="L3083">
        <v>1.52</v>
      </c>
      <c r="M3083" t="s">
        <v>22</v>
      </c>
      <c r="N3083">
        <v>2127.46</v>
      </c>
      <c r="O3083" s="5">
        <f>(ScoreCard!$E$3-laptop_prices3[[#This Row],[Price ($)]])/ScoreCard!$E$3*ScoreCard!$E$5</f>
        <v>4.0157829287519844</v>
      </c>
      <c r="P3083" s="5">
        <f>laptop_prices3[[#This Row],[RAM (GB)]]/ScoreCard!$F$3*ScoreCard!$F$5</f>
        <v>1.75</v>
      </c>
      <c r="Q3083" s="5">
        <f>laptop_prices3[[#This Row],[Screen Size (inch)]]/ScoreCard!$G$3*ScoreCard!$G$5</f>
        <v>1.8497109826589595</v>
      </c>
      <c r="R3083" s="5">
        <f>laptop_prices3[[#This Row],[Battery Life (hours)]]/ScoreCard!$H$3*ScoreCard!$H$5</f>
        <v>6.125</v>
      </c>
      <c r="S3083" s="5">
        <f>ScoreCard!$I$3-laptop_prices3[[#This Row],[Weight (kg)]]/ScoreCard!$I$3*ScoreCard!$I$5</f>
        <v>2.6314285714285717</v>
      </c>
      <c r="T3083" s="6" cm="1">
        <f t="array" ref="T3083">_xlfn.IFS(laptop_prices3[[#This Row],[Storage]]="512GB SSD", 512, laptop_prices3[[#This Row],[Storage]] = "1TB SSD", 1000, laptop_prices3[[#This Row],[Storage]] = "2TB SSD", 2000, laptop_prices3[[#This Row],[Storage]]= "256GB SSD", 256, laptop_prices3[[#This Row],[Storage]] = "1TB HDD", 1000*0.7)</f>
        <v>1000</v>
      </c>
      <c r="U3083" s="5">
        <f>laptop_prices3[[#This Row],[Storage Raw Value]]/ScoreCard!$J$3*ScoreCard!$J$5</f>
        <v>4</v>
      </c>
    </row>
    <row r="3084" spans="2:21" x14ac:dyDescent="0.2">
      <c r="B3084" s="4" cm="1">
        <f t="array" ref="B3084">SUM(laptop_prices3[[#This Row],[RAM Comp]:[Weight Comp]]+laptop_prices3[[#This Row],[Storage Comp]])</f>
        <v>47.708095238095233</v>
      </c>
      <c r="C3084">
        <v>3082</v>
      </c>
      <c r="D3084" t="s">
        <v>23</v>
      </c>
      <c r="E3084" t="s">
        <v>37</v>
      </c>
      <c r="F3084">
        <v>64</v>
      </c>
      <c r="G3084" t="s">
        <v>25</v>
      </c>
      <c r="H3084" t="s">
        <v>26</v>
      </c>
      <c r="I3084">
        <v>17.3</v>
      </c>
      <c r="J3084" t="s">
        <v>43</v>
      </c>
      <c r="K3084">
        <v>7.4</v>
      </c>
      <c r="L3084">
        <v>1.94</v>
      </c>
      <c r="M3084" t="s">
        <v>30</v>
      </c>
      <c r="N3084">
        <v>4471.9399999999996</v>
      </c>
      <c r="O3084" s="5">
        <f>(ScoreCard!$E$3-laptop_prices3[[#This Row],[Price ($)]])/ScoreCard!$E$3*ScoreCard!$E$5</f>
        <v>2.9311668893437011</v>
      </c>
      <c r="P3084" s="5">
        <f>laptop_prices3[[#This Row],[RAM (GB)]]/ScoreCard!$F$3*ScoreCard!$F$5</f>
        <v>7</v>
      </c>
      <c r="Q3084" s="5">
        <f>laptop_prices3[[#This Row],[Screen Size (inch)]]/ScoreCard!$G$3*ScoreCard!$G$5</f>
        <v>2</v>
      </c>
      <c r="R3084" s="5">
        <f>laptop_prices3[[#This Row],[Battery Life (hours)]]/ScoreCard!$H$3*ScoreCard!$H$5</f>
        <v>4.3166666666666664</v>
      </c>
      <c r="S3084" s="5">
        <f>ScoreCard!$I$3-laptop_prices3[[#This Row],[Weight (kg)]]/ScoreCard!$I$3*ScoreCard!$I$5</f>
        <v>2.3914285714285715</v>
      </c>
      <c r="T3084" s="6" cm="1">
        <f t="array" ref="T3084">_xlfn.IFS(laptop_prices3[[#This Row],[Storage]]="512GB SSD", 512, laptop_prices3[[#This Row],[Storage]] = "1TB SSD", 1000, laptop_prices3[[#This Row],[Storage]] = "2TB SSD", 2000, laptop_prices3[[#This Row],[Storage]]= "256GB SSD", 256, laptop_prices3[[#This Row],[Storage]] = "1TB HDD", 1000*0.7)</f>
        <v>2000</v>
      </c>
      <c r="U3084" s="5">
        <f>laptop_prices3[[#This Row],[Storage Raw Value]]/ScoreCard!$J$3*ScoreCard!$J$5</f>
        <v>8</v>
      </c>
    </row>
    <row r="3085" spans="2:21" x14ac:dyDescent="0.2">
      <c r="B3085" s="4" cm="1">
        <f t="array" ref="B3085">SUM(laptop_prices3[[#This Row],[RAM Comp]:[Weight Comp]]+laptop_prices3[[#This Row],[Storage Comp]])</f>
        <v>22.362992017616293</v>
      </c>
      <c r="C3085">
        <v>3083</v>
      </c>
      <c r="D3085" t="s">
        <v>34</v>
      </c>
      <c r="E3085" t="s">
        <v>18</v>
      </c>
      <c r="F3085">
        <v>8</v>
      </c>
      <c r="G3085" t="s">
        <v>42</v>
      </c>
      <c r="H3085" t="s">
        <v>20</v>
      </c>
      <c r="I3085">
        <v>15.6</v>
      </c>
      <c r="J3085" t="s">
        <v>15</v>
      </c>
      <c r="K3085">
        <v>10.7</v>
      </c>
      <c r="L3085">
        <v>2.2000000000000002</v>
      </c>
      <c r="M3085" t="s">
        <v>46</v>
      </c>
      <c r="N3085">
        <v>1367.58</v>
      </c>
      <c r="O3085" s="5">
        <f>(ScoreCard!$E$3-laptop_prices3[[#This Row],[Price ($)]])/ScoreCard!$E$3*ScoreCard!$E$5</f>
        <v>4.3673227311924263</v>
      </c>
      <c r="P3085" s="5">
        <f>laptop_prices3[[#This Row],[RAM (GB)]]/ScoreCard!$F$3*ScoreCard!$F$5</f>
        <v>0.875</v>
      </c>
      <c r="Q3085" s="5">
        <f>laptop_prices3[[#This Row],[Screen Size (inch)]]/ScoreCard!$G$3*ScoreCard!$G$5</f>
        <v>1.8034682080924855</v>
      </c>
      <c r="R3085" s="5">
        <f>laptop_prices3[[#This Row],[Battery Life (hours)]]/ScoreCard!$H$3*ScoreCard!$H$5</f>
        <v>6.2416666666666663</v>
      </c>
      <c r="S3085" s="5">
        <f>ScoreCard!$I$3-laptop_prices3[[#This Row],[Weight (kg)]]/ScoreCard!$I$3*ScoreCard!$I$5</f>
        <v>2.2428571428571429</v>
      </c>
      <c r="T3085" s="6" cm="1">
        <f t="array" ref="T3085">_xlfn.IFS(laptop_prices3[[#This Row],[Storage]]="512GB SSD", 512, laptop_prices3[[#This Row],[Storage]] = "1TB SSD", 1000, laptop_prices3[[#This Row],[Storage]] = "2TB SSD", 2000, laptop_prices3[[#This Row],[Storage]]= "256GB SSD", 256, laptop_prices3[[#This Row],[Storage]] = "1TB HDD", 1000*0.7)</f>
        <v>700</v>
      </c>
      <c r="U3085" s="5">
        <f>laptop_prices3[[#This Row],[Storage Raw Value]]/ScoreCard!$J$3*ScoreCard!$J$5</f>
        <v>2.8</v>
      </c>
    </row>
    <row r="3086" spans="2:21" x14ac:dyDescent="0.2">
      <c r="B3086" s="4" cm="1">
        <f t="array" ref="B3086">SUM(laptop_prices3[[#This Row],[RAM Comp]:[Weight Comp]]+laptop_prices3[[#This Row],[Storage Comp]])</f>
        <v>27.099777731902009</v>
      </c>
      <c r="C3086">
        <v>3084</v>
      </c>
      <c r="D3086" t="s">
        <v>11</v>
      </c>
      <c r="E3086" t="s">
        <v>41</v>
      </c>
      <c r="F3086">
        <v>4</v>
      </c>
      <c r="G3086" t="s">
        <v>19</v>
      </c>
      <c r="H3086" t="s">
        <v>14</v>
      </c>
      <c r="I3086">
        <v>15.6</v>
      </c>
      <c r="J3086" t="s">
        <v>43</v>
      </c>
      <c r="K3086">
        <v>11.9</v>
      </c>
      <c r="L3086">
        <v>2.77</v>
      </c>
      <c r="M3086" t="s">
        <v>16</v>
      </c>
      <c r="N3086">
        <v>2373.71</v>
      </c>
      <c r="O3086" s="5">
        <f>(ScoreCard!$E$3-laptop_prices3[[#This Row],[Price ($)]])/ScoreCard!$E$3*ScoreCard!$E$5</f>
        <v>3.9018614196308614</v>
      </c>
      <c r="P3086" s="5">
        <f>laptop_prices3[[#This Row],[RAM (GB)]]/ScoreCard!$F$3*ScoreCard!$F$5</f>
        <v>0.4375</v>
      </c>
      <c r="Q3086" s="5">
        <f>laptop_prices3[[#This Row],[Screen Size (inch)]]/ScoreCard!$G$3*ScoreCard!$G$5</f>
        <v>1.8034682080924855</v>
      </c>
      <c r="R3086" s="5">
        <f>laptop_prices3[[#This Row],[Battery Life (hours)]]/ScoreCard!$H$3*ScoreCard!$H$5</f>
        <v>6.9416666666666664</v>
      </c>
      <c r="S3086" s="5">
        <f>ScoreCard!$I$3-laptop_prices3[[#This Row],[Weight (kg)]]/ScoreCard!$I$3*ScoreCard!$I$5</f>
        <v>1.917142857142857</v>
      </c>
      <c r="T3086" s="6" cm="1">
        <f t="array" ref="T3086">_xlfn.IFS(laptop_prices3[[#This Row],[Storage]]="512GB SSD", 512, laptop_prices3[[#This Row],[Storage]] = "1TB SSD", 1000, laptop_prices3[[#This Row],[Storage]] = "2TB SSD", 2000, laptop_prices3[[#This Row],[Storage]]= "256GB SSD", 256, laptop_prices3[[#This Row],[Storage]] = "1TB HDD", 1000*0.7)</f>
        <v>1000</v>
      </c>
      <c r="U3086" s="5">
        <f>laptop_prices3[[#This Row],[Storage Raw Value]]/ScoreCard!$J$3*ScoreCard!$J$5</f>
        <v>4</v>
      </c>
    </row>
    <row r="3087" spans="2:21" x14ac:dyDescent="0.2">
      <c r="B3087" s="4" cm="1">
        <f t="array" ref="B3087">SUM(laptop_prices3[[#This Row],[RAM Comp]:[Weight Comp]]+laptop_prices3[[#This Row],[Storage Comp]])</f>
        <v>17.083563446187725</v>
      </c>
      <c r="C3087">
        <v>3085</v>
      </c>
      <c r="D3087" t="s">
        <v>11</v>
      </c>
      <c r="E3087" t="s">
        <v>31</v>
      </c>
      <c r="F3087">
        <v>16</v>
      </c>
      <c r="G3087" t="s">
        <v>13</v>
      </c>
      <c r="H3087" t="s">
        <v>44</v>
      </c>
      <c r="I3087">
        <v>15.6</v>
      </c>
      <c r="J3087" t="s">
        <v>27</v>
      </c>
      <c r="K3087">
        <v>5.6</v>
      </c>
      <c r="L3087">
        <v>2.5</v>
      </c>
      <c r="M3087" t="s">
        <v>22</v>
      </c>
      <c r="N3087">
        <v>1715.48</v>
      </c>
      <c r="O3087" s="5">
        <f>(ScoreCard!$E$3-laptop_prices3[[#This Row],[Price ($)]])/ScoreCard!$E$3*ScoreCard!$E$5</f>
        <v>4.2063753483569402</v>
      </c>
      <c r="P3087" s="5">
        <f>laptop_prices3[[#This Row],[RAM (GB)]]/ScoreCard!$F$3*ScoreCard!$F$5</f>
        <v>1.75</v>
      </c>
      <c r="Q3087" s="5">
        <f>laptop_prices3[[#This Row],[Screen Size (inch)]]/ScoreCard!$G$3*ScoreCard!$G$5</f>
        <v>1.8034682080924855</v>
      </c>
      <c r="R3087" s="5">
        <f>laptop_prices3[[#This Row],[Battery Life (hours)]]/ScoreCard!$H$3*ScoreCard!$H$5</f>
        <v>3.2666666666666662</v>
      </c>
      <c r="S3087" s="5">
        <f>ScoreCard!$I$3-laptop_prices3[[#This Row],[Weight (kg)]]/ScoreCard!$I$3*ScoreCard!$I$5</f>
        <v>2.0714285714285712</v>
      </c>
      <c r="T3087" s="6" cm="1">
        <f t="array" ref="T3087">_xlfn.IFS(laptop_prices3[[#This Row],[Storage]]="512GB SSD", 512, laptop_prices3[[#This Row],[Storage]] = "1TB SSD", 1000, laptop_prices3[[#This Row],[Storage]] = "2TB SSD", 2000, laptop_prices3[[#This Row],[Storage]]= "256GB SSD", 256, laptop_prices3[[#This Row],[Storage]] = "1TB HDD", 1000*0.7)</f>
        <v>512</v>
      </c>
      <c r="U3087" s="5">
        <f>laptop_prices3[[#This Row],[Storage Raw Value]]/ScoreCard!$J$3*ScoreCard!$J$5</f>
        <v>2.048</v>
      </c>
    </row>
    <row r="3088" spans="2:21" x14ac:dyDescent="0.2">
      <c r="B3088" s="4" cm="1">
        <f t="array" ref="B3088">SUM(laptop_prices3[[#This Row],[RAM Comp]:[Weight Comp]]+laptop_prices3[[#This Row],[Storage Comp]])</f>
        <v>18.884039636663914</v>
      </c>
      <c r="C3088">
        <v>3086</v>
      </c>
      <c r="D3088" t="s">
        <v>38</v>
      </c>
      <c r="E3088" t="s">
        <v>31</v>
      </c>
      <c r="F3088">
        <v>8</v>
      </c>
      <c r="G3088" t="s">
        <v>13</v>
      </c>
      <c r="H3088" t="s">
        <v>35</v>
      </c>
      <c r="I3088">
        <v>15.6</v>
      </c>
      <c r="J3088" t="s">
        <v>43</v>
      </c>
      <c r="K3088">
        <v>10.5</v>
      </c>
      <c r="L3088">
        <v>2.82</v>
      </c>
      <c r="M3088" t="s">
        <v>46</v>
      </c>
      <c r="N3088">
        <v>967.97</v>
      </c>
      <c r="O3088" s="5">
        <f>(ScoreCard!$E$3-laptop_prices3[[#This Row],[Price ($)]])/ScoreCard!$E$3*ScoreCard!$E$5</f>
        <v>4.5521924743798046</v>
      </c>
      <c r="P3088" s="5">
        <f>laptop_prices3[[#This Row],[RAM (GB)]]/ScoreCard!$F$3*ScoreCard!$F$5</f>
        <v>0.875</v>
      </c>
      <c r="Q3088" s="5">
        <f>laptop_prices3[[#This Row],[Screen Size (inch)]]/ScoreCard!$G$3*ScoreCard!$G$5</f>
        <v>1.8034682080924855</v>
      </c>
      <c r="R3088" s="5">
        <f>laptop_prices3[[#This Row],[Battery Life (hours)]]/ScoreCard!$H$3*ScoreCard!$H$5</f>
        <v>6.125</v>
      </c>
      <c r="S3088" s="5">
        <f>ScoreCard!$I$3-laptop_prices3[[#This Row],[Weight (kg)]]/ScoreCard!$I$3*ScoreCard!$I$5</f>
        <v>1.8885714285714286</v>
      </c>
      <c r="T3088" s="6" cm="1">
        <f t="array" ref="T3088">_xlfn.IFS(laptop_prices3[[#This Row],[Storage]]="512GB SSD", 512, laptop_prices3[[#This Row],[Storage]] = "1TB SSD", 1000, laptop_prices3[[#This Row],[Storage]] = "2TB SSD", 2000, laptop_prices3[[#This Row],[Storage]]= "256GB SSD", 256, laptop_prices3[[#This Row],[Storage]] = "1TB HDD", 1000*0.7)</f>
        <v>512</v>
      </c>
      <c r="U3088" s="5">
        <f>laptop_prices3[[#This Row],[Storage Raw Value]]/ScoreCard!$J$3*ScoreCard!$J$5</f>
        <v>2.048</v>
      </c>
    </row>
    <row r="3089" spans="2:21" x14ac:dyDescent="0.2">
      <c r="B3089" s="4" cm="1">
        <f t="array" ref="B3089">SUM(laptop_prices3[[#This Row],[RAM Comp]:[Weight Comp]]+laptop_prices3[[#This Row],[Storage Comp]])</f>
        <v>19.454571428571427</v>
      </c>
      <c r="C3089">
        <v>3087</v>
      </c>
      <c r="D3089" t="s">
        <v>11</v>
      </c>
      <c r="E3089" t="s">
        <v>37</v>
      </c>
      <c r="F3089">
        <v>64</v>
      </c>
      <c r="G3089" t="s">
        <v>29</v>
      </c>
      <c r="H3089" t="s">
        <v>26</v>
      </c>
      <c r="I3089">
        <v>17.3</v>
      </c>
      <c r="J3089" t="s">
        <v>43</v>
      </c>
      <c r="K3089">
        <v>7.8</v>
      </c>
      <c r="L3089">
        <v>2.96</v>
      </c>
      <c r="M3089" t="s">
        <v>22</v>
      </c>
      <c r="N3089">
        <v>6366.23</v>
      </c>
      <c r="O3089" s="5">
        <f>(ScoreCard!$E$3-laptop_prices3[[#This Row],[Price ($)]])/ScoreCard!$E$3*ScoreCard!$E$5</f>
        <v>2.0548201867526288</v>
      </c>
      <c r="P3089" s="5">
        <f>laptop_prices3[[#This Row],[RAM (GB)]]/ScoreCard!$F$3*ScoreCard!$F$5</f>
        <v>7</v>
      </c>
      <c r="Q3089" s="5">
        <f>laptop_prices3[[#This Row],[Screen Size (inch)]]/ScoreCard!$G$3*ScoreCard!$G$5</f>
        <v>2</v>
      </c>
      <c r="R3089" s="5">
        <f>laptop_prices3[[#This Row],[Battery Life (hours)]]/ScoreCard!$H$3*ScoreCard!$H$5</f>
        <v>4.55</v>
      </c>
      <c r="S3089" s="5">
        <f>ScoreCard!$I$3-laptop_prices3[[#This Row],[Weight (kg)]]/ScoreCard!$I$3*ScoreCard!$I$5</f>
        <v>1.8085714285714285</v>
      </c>
      <c r="T3089" s="6" cm="1">
        <f t="array" ref="T3089">_xlfn.IFS(laptop_prices3[[#This Row],[Storage]]="512GB SSD", 512, laptop_prices3[[#This Row],[Storage]] = "1TB SSD", 1000, laptop_prices3[[#This Row],[Storage]] = "2TB SSD", 2000, laptop_prices3[[#This Row],[Storage]]= "256GB SSD", 256, laptop_prices3[[#This Row],[Storage]] = "1TB HDD", 1000*0.7)</f>
        <v>256</v>
      </c>
      <c r="U3089" s="5">
        <f>laptop_prices3[[#This Row],[Storage Raw Value]]/ScoreCard!$J$3*ScoreCard!$J$5</f>
        <v>1.024</v>
      </c>
    </row>
    <row r="3090" spans="2:21" x14ac:dyDescent="0.2">
      <c r="B3090" s="4" cm="1">
        <f t="array" ref="B3090">SUM(laptop_prices3[[#This Row],[RAM Comp]:[Weight Comp]]+laptop_prices3[[#This Row],[Storage Comp]])</f>
        <v>27.849211395540877</v>
      </c>
      <c r="C3090">
        <v>3088</v>
      </c>
      <c r="D3090" t="s">
        <v>34</v>
      </c>
      <c r="E3090" t="s">
        <v>39</v>
      </c>
      <c r="F3090">
        <v>8</v>
      </c>
      <c r="G3090" t="s">
        <v>19</v>
      </c>
      <c r="H3090" t="s">
        <v>20</v>
      </c>
      <c r="I3090">
        <v>14</v>
      </c>
      <c r="J3090" t="s">
        <v>43</v>
      </c>
      <c r="K3090">
        <v>11.4</v>
      </c>
      <c r="L3090">
        <v>1.39</v>
      </c>
      <c r="M3090" t="s">
        <v>16</v>
      </c>
      <c r="N3090">
        <v>925.1</v>
      </c>
      <c r="O3090" s="5">
        <f>(ScoreCard!$E$3-laptop_prices3[[#This Row],[Price ($)]])/ScoreCard!$E$3*ScoreCard!$E$5</f>
        <v>4.5720252260387788</v>
      </c>
      <c r="P3090" s="5">
        <f>laptop_prices3[[#This Row],[RAM (GB)]]/ScoreCard!$F$3*ScoreCard!$F$5</f>
        <v>0.875</v>
      </c>
      <c r="Q3090" s="5">
        <f>laptop_prices3[[#This Row],[Screen Size (inch)]]/ScoreCard!$G$3*ScoreCard!$G$5</f>
        <v>1.6184971098265895</v>
      </c>
      <c r="R3090" s="5">
        <f>laptop_prices3[[#This Row],[Battery Life (hours)]]/ScoreCard!$H$3*ScoreCard!$H$5</f>
        <v>6.65</v>
      </c>
      <c r="S3090" s="5">
        <f>ScoreCard!$I$3-laptop_prices3[[#This Row],[Weight (kg)]]/ScoreCard!$I$3*ScoreCard!$I$5</f>
        <v>2.7057142857142855</v>
      </c>
      <c r="T3090" s="6" cm="1">
        <f t="array" ref="T3090">_xlfn.IFS(laptop_prices3[[#This Row],[Storage]]="512GB SSD", 512, laptop_prices3[[#This Row],[Storage]] = "1TB SSD", 1000, laptop_prices3[[#This Row],[Storage]] = "2TB SSD", 2000, laptop_prices3[[#This Row],[Storage]]= "256GB SSD", 256, laptop_prices3[[#This Row],[Storage]] = "1TB HDD", 1000*0.7)</f>
        <v>1000</v>
      </c>
      <c r="U3090" s="5">
        <f>laptop_prices3[[#This Row],[Storage Raw Value]]/ScoreCard!$J$3*ScoreCard!$J$5</f>
        <v>4</v>
      </c>
    </row>
    <row r="3091" spans="2:21" x14ac:dyDescent="0.2">
      <c r="B3091" s="4" cm="1">
        <f t="array" ref="B3091">SUM(laptop_prices3[[#This Row],[RAM Comp]:[Weight Comp]]+laptop_prices3[[#This Row],[Storage Comp]])</f>
        <v>24.982330030278007</v>
      </c>
      <c r="C3091">
        <v>3089</v>
      </c>
      <c r="D3091" t="s">
        <v>28</v>
      </c>
      <c r="E3091" t="s">
        <v>41</v>
      </c>
      <c r="F3091">
        <v>8</v>
      </c>
      <c r="G3091" t="s">
        <v>19</v>
      </c>
      <c r="H3091" t="s">
        <v>20</v>
      </c>
      <c r="I3091">
        <v>16</v>
      </c>
      <c r="J3091" t="s">
        <v>21</v>
      </c>
      <c r="K3091">
        <v>7</v>
      </c>
      <c r="L3091">
        <v>2.3199999999999998</v>
      </c>
      <c r="M3091" t="s">
        <v>46</v>
      </c>
      <c r="N3091">
        <v>1479.28</v>
      </c>
      <c r="O3091" s="5">
        <f>(ScoreCard!$E$3-laptop_prices3[[#This Row],[Price ($)]])/ScoreCard!$E$3*ScoreCard!$E$5</f>
        <v>4.3156474720296671</v>
      </c>
      <c r="P3091" s="5">
        <f>laptop_prices3[[#This Row],[RAM (GB)]]/ScoreCard!$F$3*ScoreCard!$F$5</f>
        <v>0.875</v>
      </c>
      <c r="Q3091" s="5">
        <f>laptop_prices3[[#This Row],[Screen Size (inch)]]/ScoreCard!$G$3*ScoreCard!$G$5</f>
        <v>1.8497109826589595</v>
      </c>
      <c r="R3091" s="5">
        <f>laptop_prices3[[#This Row],[Battery Life (hours)]]/ScoreCard!$H$3*ScoreCard!$H$5</f>
        <v>4.0833333333333339</v>
      </c>
      <c r="S3091" s="5">
        <f>ScoreCard!$I$3-laptop_prices3[[#This Row],[Weight (kg)]]/ScoreCard!$I$3*ScoreCard!$I$5</f>
        <v>2.1742857142857144</v>
      </c>
      <c r="T3091" s="6" cm="1">
        <f t="array" ref="T3091">_xlfn.IFS(laptop_prices3[[#This Row],[Storage]]="512GB SSD", 512, laptop_prices3[[#This Row],[Storage]] = "1TB SSD", 1000, laptop_prices3[[#This Row],[Storage]] = "2TB SSD", 2000, laptop_prices3[[#This Row],[Storage]]= "256GB SSD", 256, laptop_prices3[[#This Row],[Storage]] = "1TB HDD", 1000*0.7)</f>
        <v>1000</v>
      </c>
      <c r="U3091" s="5">
        <f>laptop_prices3[[#This Row],[Storage Raw Value]]/ScoreCard!$J$3*ScoreCard!$J$5</f>
        <v>4</v>
      </c>
    </row>
    <row r="3092" spans="2:21" x14ac:dyDescent="0.2">
      <c r="B3092" s="4" cm="1">
        <f t="array" ref="B3092">SUM(laptop_prices3[[#This Row],[RAM Comp]:[Weight Comp]]+laptop_prices3[[#This Row],[Storage Comp]])</f>
        <v>41.096354252683739</v>
      </c>
      <c r="C3092">
        <v>3090</v>
      </c>
      <c r="D3092" t="s">
        <v>34</v>
      </c>
      <c r="E3092" t="s">
        <v>41</v>
      </c>
      <c r="F3092">
        <v>16</v>
      </c>
      <c r="G3092" t="s">
        <v>25</v>
      </c>
      <c r="H3092" t="s">
        <v>14</v>
      </c>
      <c r="I3092">
        <v>14</v>
      </c>
      <c r="J3092" t="s">
        <v>15</v>
      </c>
      <c r="K3092">
        <v>5.7</v>
      </c>
      <c r="L3092">
        <v>1.92</v>
      </c>
      <c r="M3092" t="s">
        <v>16</v>
      </c>
      <c r="N3092">
        <v>2445.6999999999998</v>
      </c>
      <c r="O3092" s="5">
        <f>(ScoreCard!$E$3-laptop_prices3[[#This Row],[Price ($)]])/ScoreCard!$E$3*ScoreCard!$E$5</f>
        <v>3.868557015806986</v>
      </c>
      <c r="P3092" s="5">
        <f>laptop_prices3[[#This Row],[RAM (GB)]]/ScoreCard!$F$3*ScoreCard!$F$5</f>
        <v>1.75</v>
      </c>
      <c r="Q3092" s="5">
        <f>laptop_prices3[[#This Row],[Screen Size (inch)]]/ScoreCard!$G$3*ScoreCard!$G$5</f>
        <v>1.6184971098265895</v>
      </c>
      <c r="R3092" s="5">
        <f>laptop_prices3[[#This Row],[Battery Life (hours)]]/ScoreCard!$H$3*ScoreCard!$H$5</f>
        <v>3.3250000000000002</v>
      </c>
      <c r="S3092" s="5">
        <f>ScoreCard!$I$3-laptop_prices3[[#This Row],[Weight (kg)]]/ScoreCard!$I$3*ScoreCard!$I$5</f>
        <v>2.402857142857143</v>
      </c>
      <c r="T3092" s="6" cm="1">
        <f t="array" ref="T3092">_xlfn.IFS(laptop_prices3[[#This Row],[Storage]]="512GB SSD", 512, laptop_prices3[[#This Row],[Storage]] = "1TB SSD", 1000, laptop_prices3[[#This Row],[Storage]] = "2TB SSD", 2000, laptop_prices3[[#This Row],[Storage]]= "256GB SSD", 256, laptop_prices3[[#This Row],[Storage]] = "1TB HDD", 1000*0.7)</f>
        <v>2000</v>
      </c>
      <c r="U3092" s="5">
        <f>laptop_prices3[[#This Row],[Storage Raw Value]]/ScoreCard!$J$3*ScoreCard!$J$5</f>
        <v>8</v>
      </c>
    </row>
    <row r="3093" spans="2:21" x14ac:dyDescent="0.2">
      <c r="B3093" s="4" cm="1">
        <f t="array" ref="B3093">SUM(laptop_prices3[[#This Row],[RAM Comp]:[Weight Comp]]+laptop_prices3[[#This Row],[Storage Comp]])</f>
        <v>19.319182493806771</v>
      </c>
      <c r="C3093">
        <v>3091</v>
      </c>
      <c r="D3093" t="s">
        <v>11</v>
      </c>
      <c r="E3093" t="s">
        <v>37</v>
      </c>
      <c r="F3093">
        <v>8</v>
      </c>
      <c r="G3093" t="s">
        <v>42</v>
      </c>
      <c r="H3093" t="s">
        <v>40</v>
      </c>
      <c r="I3093">
        <v>15.6</v>
      </c>
      <c r="J3093" t="s">
        <v>27</v>
      </c>
      <c r="K3093">
        <v>5.0999999999999996</v>
      </c>
      <c r="L3093">
        <v>1.81</v>
      </c>
      <c r="M3093" t="s">
        <v>16</v>
      </c>
      <c r="N3093">
        <v>3750.48</v>
      </c>
      <c r="O3093" s="5">
        <f>(ScoreCard!$E$3-laptop_prices3[[#This Row],[Price ($)]])/ScoreCard!$E$3*ScoreCard!$E$5</f>
        <v>3.2649326232341593</v>
      </c>
      <c r="P3093" s="5">
        <f>laptop_prices3[[#This Row],[RAM (GB)]]/ScoreCard!$F$3*ScoreCard!$F$5</f>
        <v>0.875</v>
      </c>
      <c r="Q3093" s="5">
        <f>laptop_prices3[[#This Row],[Screen Size (inch)]]/ScoreCard!$G$3*ScoreCard!$G$5</f>
        <v>1.8034682080924855</v>
      </c>
      <c r="R3093" s="5">
        <f>laptop_prices3[[#This Row],[Battery Life (hours)]]/ScoreCard!$H$3*ScoreCard!$H$5</f>
        <v>2.9750000000000001</v>
      </c>
      <c r="S3093" s="5">
        <f>ScoreCard!$I$3-laptop_prices3[[#This Row],[Weight (kg)]]/ScoreCard!$I$3*ScoreCard!$I$5</f>
        <v>2.4657142857142857</v>
      </c>
      <c r="T3093" s="6" cm="1">
        <f t="array" ref="T3093">_xlfn.IFS(laptop_prices3[[#This Row],[Storage]]="512GB SSD", 512, laptop_prices3[[#This Row],[Storage]] = "1TB SSD", 1000, laptop_prices3[[#This Row],[Storage]] = "2TB SSD", 2000, laptop_prices3[[#This Row],[Storage]]= "256GB SSD", 256, laptop_prices3[[#This Row],[Storage]] = "1TB HDD", 1000*0.7)</f>
        <v>700</v>
      </c>
      <c r="U3093" s="5">
        <f>laptop_prices3[[#This Row],[Storage Raw Value]]/ScoreCard!$J$3*ScoreCard!$J$5</f>
        <v>2.8</v>
      </c>
    </row>
    <row r="3094" spans="2:21" x14ac:dyDescent="0.2">
      <c r="B3094" s="4" cm="1">
        <f t="array" ref="B3094">SUM(laptop_prices3[[#This Row],[RAM Comp]:[Weight Comp]]+laptop_prices3[[#This Row],[Storage Comp]])</f>
        <v>21.615905587668596</v>
      </c>
      <c r="C3094">
        <v>3092</v>
      </c>
      <c r="D3094" t="s">
        <v>45</v>
      </c>
      <c r="E3094" t="s">
        <v>39</v>
      </c>
      <c r="F3094">
        <v>32</v>
      </c>
      <c r="G3094" t="s">
        <v>42</v>
      </c>
      <c r="H3094" t="s">
        <v>32</v>
      </c>
      <c r="I3094">
        <v>13.3</v>
      </c>
      <c r="J3094" t="s">
        <v>15</v>
      </c>
      <c r="K3094">
        <v>6.1</v>
      </c>
      <c r="L3094">
        <v>2.94</v>
      </c>
      <c r="M3094" t="s">
        <v>22</v>
      </c>
      <c r="N3094">
        <v>1768.11</v>
      </c>
      <c r="O3094" s="5">
        <f>(ScoreCard!$E$3-laptop_prices3[[#This Row],[Price ($)]])/ScoreCard!$E$3*ScoreCard!$E$5</f>
        <v>4.1820273726207171</v>
      </c>
      <c r="P3094" s="5">
        <f>laptop_prices3[[#This Row],[RAM (GB)]]/ScoreCard!$F$3*ScoreCard!$F$5</f>
        <v>3.5</v>
      </c>
      <c r="Q3094" s="5">
        <f>laptop_prices3[[#This Row],[Screen Size (inch)]]/ScoreCard!$G$3*ScoreCard!$G$5</f>
        <v>1.5375722543352601</v>
      </c>
      <c r="R3094" s="5">
        <f>laptop_prices3[[#This Row],[Battery Life (hours)]]/ScoreCard!$H$3*ScoreCard!$H$5</f>
        <v>3.5583333333333331</v>
      </c>
      <c r="S3094" s="5">
        <f>ScoreCard!$I$3-laptop_prices3[[#This Row],[Weight (kg)]]/ScoreCard!$I$3*ScoreCard!$I$5</f>
        <v>1.82</v>
      </c>
      <c r="T3094" s="6" cm="1">
        <f t="array" ref="T3094">_xlfn.IFS(laptop_prices3[[#This Row],[Storage]]="512GB SSD", 512, laptop_prices3[[#This Row],[Storage]] = "1TB SSD", 1000, laptop_prices3[[#This Row],[Storage]] = "2TB SSD", 2000, laptop_prices3[[#This Row],[Storage]]= "256GB SSD", 256, laptop_prices3[[#This Row],[Storage]] = "1TB HDD", 1000*0.7)</f>
        <v>700</v>
      </c>
      <c r="U3094" s="5">
        <f>laptop_prices3[[#This Row],[Storage Raw Value]]/ScoreCard!$J$3*ScoreCard!$J$5</f>
        <v>2.8</v>
      </c>
    </row>
    <row r="3095" spans="2:21" x14ac:dyDescent="0.2">
      <c r="B3095" s="4" cm="1">
        <f t="array" ref="B3095">SUM(laptop_prices3[[#This Row],[RAM Comp]:[Weight Comp]]+laptop_prices3[[#This Row],[Storage Comp]])</f>
        <v>22.017330030278011</v>
      </c>
      <c r="C3095">
        <v>3093</v>
      </c>
      <c r="D3095" t="s">
        <v>34</v>
      </c>
      <c r="E3095" t="s">
        <v>48</v>
      </c>
      <c r="F3095">
        <v>8</v>
      </c>
      <c r="G3095" t="s">
        <v>42</v>
      </c>
      <c r="H3095" t="s">
        <v>44</v>
      </c>
      <c r="I3095">
        <v>16</v>
      </c>
      <c r="J3095" t="s">
        <v>21</v>
      </c>
      <c r="K3095">
        <v>10.9</v>
      </c>
      <c r="L3095">
        <v>3.09</v>
      </c>
      <c r="M3095" t="s">
        <v>30</v>
      </c>
      <c r="N3095">
        <v>528.77</v>
      </c>
      <c r="O3095" s="5">
        <f>(ScoreCard!$E$3-laptop_prices3[[#This Row],[Price ($)]])/ScoreCard!$E$3*ScoreCard!$E$5</f>
        <v>4.7553775578559341</v>
      </c>
      <c r="P3095" s="5">
        <f>laptop_prices3[[#This Row],[RAM (GB)]]/ScoreCard!$F$3*ScoreCard!$F$5</f>
        <v>0.875</v>
      </c>
      <c r="Q3095" s="5">
        <f>laptop_prices3[[#This Row],[Screen Size (inch)]]/ScoreCard!$G$3*ScoreCard!$G$5</f>
        <v>1.8497109826589595</v>
      </c>
      <c r="R3095" s="5">
        <f>laptop_prices3[[#This Row],[Battery Life (hours)]]/ScoreCard!$H$3*ScoreCard!$H$5</f>
        <v>6.3583333333333334</v>
      </c>
      <c r="S3095" s="5">
        <f>ScoreCard!$I$3-laptop_prices3[[#This Row],[Weight (kg)]]/ScoreCard!$I$3*ScoreCard!$I$5</f>
        <v>1.7342857142857144</v>
      </c>
      <c r="T3095" s="6" cm="1">
        <f t="array" ref="T3095">_xlfn.IFS(laptop_prices3[[#This Row],[Storage]]="512GB SSD", 512, laptop_prices3[[#This Row],[Storage]] = "1TB SSD", 1000, laptop_prices3[[#This Row],[Storage]] = "2TB SSD", 2000, laptop_prices3[[#This Row],[Storage]]= "256GB SSD", 256, laptop_prices3[[#This Row],[Storage]] = "1TB HDD", 1000*0.7)</f>
        <v>700</v>
      </c>
      <c r="U3095" s="5">
        <f>laptop_prices3[[#This Row],[Storage Raw Value]]/ScoreCard!$J$3*ScoreCard!$J$5</f>
        <v>2.8</v>
      </c>
    </row>
    <row r="3096" spans="2:21" x14ac:dyDescent="0.2">
      <c r="B3096" s="4" cm="1">
        <f t="array" ref="B3096">SUM(laptop_prices3[[#This Row],[RAM Comp]:[Weight Comp]]+laptop_prices3[[#This Row],[Storage Comp]])</f>
        <v>17.928258601706577</v>
      </c>
      <c r="C3096">
        <v>3094</v>
      </c>
      <c r="D3096" t="s">
        <v>23</v>
      </c>
      <c r="E3096" t="s">
        <v>39</v>
      </c>
      <c r="F3096">
        <v>4</v>
      </c>
      <c r="G3096" t="s">
        <v>13</v>
      </c>
      <c r="H3096" t="s">
        <v>40</v>
      </c>
      <c r="I3096">
        <v>16</v>
      </c>
      <c r="J3096" t="s">
        <v>15</v>
      </c>
      <c r="K3096">
        <v>8.1999999999999993</v>
      </c>
      <c r="L3096">
        <v>1.46</v>
      </c>
      <c r="M3096" t="s">
        <v>16</v>
      </c>
      <c r="N3096">
        <v>1259.6400000000001</v>
      </c>
      <c r="O3096" s="5">
        <f>(ScoreCard!$E$3-laptop_prices3[[#This Row],[Price ($)]])/ScoreCard!$E$3*ScoreCard!$E$5</f>
        <v>4.4172585187844424</v>
      </c>
      <c r="P3096" s="5">
        <f>laptop_prices3[[#This Row],[RAM (GB)]]/ScoreCard!$F$3*ScoreCard!$F$5</f>
        <v>0.4375</v>
      </c>
      <c r="Q3096" s="5">
        <f>laptop_prices3[[#This Row],[Screen Size (inch)]]/ScoreCard!$G$3*ScoreCard!$G$5</f>
        <v>1.8497109826589595</v>
      </c>
      <c r="R3096" s="5">
        <f>laptop_prices3[[#This Row],[Battery Life (hours)]]/ScoreCard!$H$3*ScoreCard!$H$5</f>
        <v>4.7833333333333323</v>
      </c>
      <c r="S3096" s="5">
        <f>ScoreCard!$I$3-laptop_prices3[[#This Row],[Weight (kg)]]/ScoreCard!$I$3*ScoreCard!$I$5</f>
        <v>2.6657142857142855</v>
      </c>
      <c r="T3096" s="6" cm="1">
        <f t="array" ref="T3096">_xlfn.IFS(laptop_prices3[[#This Row],[Storage]]="512GB SSD", 512, laptop_prices3[[#This Row],[Storage]] = "1TB SSD", 1000, laptop_prices3[[#This Row],[Storage]] = "2TB SSD", 2000, laptop_prices3[[#This Row],[Storage]]= "256GB SSD", 256, laptop_prices3[[#This Row],[Storage]] = "1TB HDD", 1000*0.7)</f>
        <v>512</v>
      </c>
      <c r="U3096" s="5">
        <f>laptop_prices3[[#This Row],[Storage Raw Value]]/ScoreCard!$J$3*ScoreCard!$J$5</f>
        <v>2.048</v>
      </c>
    </row>
    <row r="3097" spans="2:21" x14ac:dyDescent="0.2">
      <c r="B3097" s="4" cm="1">
        <f t="array" ref="B3097">SUM(laptop_prices3[[#This Row],[RAM Comp]:[Weight Comp]]+laptop_prices3[[#This Row],[Storage Comp]])</f>
        <v>25.332806220754197</v>
      </c>
      <c r="C3097">
        <v>3095</v>
      </c>
      <c r="D3097" t="s">
        <v>38</v>
      </c>
      <c r="E3097" t="s">
        <v>48</v>
      </c>
      <c r="F3097">
        <v>64</v>
      </c>
      <c r="G3097" t="s">
        <v>42</v>
      </c>
      <c r="H3097" t="s">
        <v>40</v>
      </c>
      <c r="I3097">
        <v>16</v>
      </c>
      <c r="J3097" t="s">
        <v>43</v>
      </c>
      <c r="K3097">
        <v>5.3</v>
      </c>
      <c r="L3097">
        <v>2.29</v>
      </c>
      <c r="M3097" t="s">
        <v>22</v>
      </c>
      <c r="N3097">
        <v>2659.53</v>
      </c>
      <c r="O3097" s="5">
        <f>(ScoreCard!$E$3-laptop_prices3[[#This Row],[Price ($)]])/ScoreCard!$E$3*ScoreCard!$E$5</f>
        <v>3.7696338227293413</v>
      </c>
      <c r="P3097" s="5">
        <f>laptop_prices3[[#This Row],[RAM (GB)]]/ScoreCard!$F$3*ScoreCard!$F$5</f>
        <v>7</v>
      </c>
      <c r="Q3097" s="5">
        <f>laptop_prices3[[#This Row],[Screen Size (inch)]]/ScoreCard!$G$3*ScoreCard!$G$5</f>
        <v>1.8497109826589595</v>
      </c>
      <c r="R3097" s="5">
        <f>laptop_prices3[[#This Row],[Battery Life (hours)]]/ScoreCard!$H$3*ScoreCard!$H$5</f>
        <v>3.0916666666666668</v>
      </c>
      <c r="S3097" s="5">
        <f>ScoreCard!$I$3-laptop_prices3[[#This Row],[Weight (kg)]]/ScoreCard!$I$3*ScoreCard!$I$5</f>
        <v>2.1914285714285713</v>
      </c>
      <c r="T3097" s="6" cm="1">
        <f t="array" ref="T3097">_xlfn.IFS(laptop_prices3[[#This Row],[Storage]]="512GB SSD", 512, laptop_prices3[[#This Row],[Storage]] = "1TB SSD", 1000, laptop_prices3[[#This Row],[Storage]] = "2TB SSD", 2000, laptop_prices3[[#This Row],[Storage]]= "256GB SSD", 256, laptop_prices3[[#This Row],[Storage]] = "1TB HDD", 1000*0.7)</f>
        <v>700</v>
      </c>
      <c r="U3097" s="5">
        <f>laptop_prices3[[#This Row],[Storage Raw Value]]/ScoreCard!$J$3*ScoreCard!$J$5</f>
        <v>2.8</v>
      </c>
    </row>
    <row r="3098" spans="2:21" x14ac:dyDescent="0.2">
      <c r="B3098" s="4" cm="1">
        <f t="array" ref="B3098">SUM(laptop_prices3[[#This Row],[RAM Comp]:[Weight Comp]]+laptop_prices3[[#This Row],[Storage Comp]])</f>
        <v>43.419949077897058</v>
      </c>
      <c r="C3098">
        <v>3096</v>
      </c>
      <c r="D3098" t="s">
        <v>45</v>
      </c>
      <c r="E3098" t="s">
        <v>37</v>
      </c>
      <c r="F3098">
        <v>32</v>
      </c>
      <c r="G3098" t="s">
        <v>25</v>
      </c>
      <c r="H3098" t="s">
        <v>14</v>
      </c>
      <c r="I3098">
        <v>16</v>
      </c>
      <c r="J3098" t="s">
        <v>27</v>
      </c>
      <c r="K3098">
        <v>7.1</v>
      </c>
      <c r="L3098">
        <v>2.75</v>
      </c>
      <c r="M3098" t="s">
        <v>22</v>
      </c>
      <c r="N3098">
        <v>4841.63</v>
      </c>
      <c r="O3098" s="5">
        <f>(ScoreCard!$E$3-laptop_prices3[[#This Row],[Price ($)]])/ScoreCard!$E$3*ScoreCard!$E$5</f>
        <v>2.7601388986554252</v>
      </c>
      <c r="P3098" s="5">
        <f>laptop_prices3[[#This Row],[RAM (GB)]]/ScoreCard!$F$3*ScoreCard!$F$5</f>
        <v>3.5</v>
      </c>
      <c r="Q3098" s="5">
        <f>laptop_prices3[[#This Row],[Screen Size (inch)]]/ScoreCard!$G$3*ScoreCard!$G$5</f>
        <v>1.8497109826589595</v>
      </c>
      <c r="R3098" s="5">
        <f>laptop_prices3[[#This Row],[Battery Life (hours)]]/ScoreCard!$H$3*ScoreCard!$H$5</f>
        <v>4.1416666666666666</v>
      </c>
      <c r="S3098" s="5">
        <f>ScoreCard!$I$3-laptop_prices3[[#This Row],[Weight (kg)]]/ScoreCard!$I$3*ScoreCard!$I$5</f>
        <v>1.9285714285714286</v>
      </c>
      <c r="T3098" s="6" cm="1">
        <f t="array" ref="T3098">_xlfn.IFS(laptop_prices3[[#This Row],[Storage]]="512GB SSD", 512, laptop_prices3[[#This Row],[Storage]] = "1TB SSD", 1000, laptop_prices3[[#This Row],[Storage]] = "2TB SSD", 2000, laptop_prices3[[#This Row],[Storage]]= "256GB SSD", 256, laptop_prices3[[#This Row],[Storage]] = "1TB HDD", 1000*0.7)</f>
        <v>2000</v>
      </c>
      <c r="U3098" s="5">
        <f>laptop_prices3[[#This Row],[Storage Raw Value]]/ScoreCard!$J$3*ScoreCard!$J$5</f>
        <v>8</v>
      </c>
    </row>
    <row r="3099" spans="2:21" x14ac:dyDescent="0.2">
      <c r="B3099" s="4" cm="1">
        <f t="array" ref="B3099">SUM(laptop_prices3[[#This Row],[RAM Comp]:[Weight Comp]]+laptop_prices3[[#This Row],[Storage Comp]])</f>
        <v>15.951404761904762</v>
      </c>
      <c r="C3099">
        <v>3097</v>
      </c>
      <c r="D3099" t="s">
        <v>11</v>
      </c>
      <c r="E3099" t="s">
        <v>24</v>
      </c>
      <c r="F3099">
        <v>4</v>
      </c>
      <c r="G3099" t="s">
        <v>13</v>
      </c>
      <c r="H3099" t="s">
        <v>44</v>
      </c>
      <c r="I3099">
        <v>17.3</v>
      </c>
      <c r="J3099" t="s">
        <v>43</v>
      </c>
      <c r="K3099">
        <v>5.2</v>
      </c>
      <c r="L3099">
        <v>2.12</v>
      </c>
      <c r="M3099" t="s">
        <v>30</v>
      </c>
      <c r="N3099">
        <v>1121.22</v>
      </c>
      <c r="O3099" s="5">
        <f>(ScoreCard!$E$3-laptop_prices3[[#This Row],[Price ($)]])/ScoreCard!$E$3*ScoreCard!$E$5</f>
        <v>4.481295129109502</v>
      </c>
      <c r="P3099" s="5">
        <f>laptop_prices3[[#This Row],[RAM (GB)]]/ScoreCard!$F$3*ScoreCard!$F$5</f>
        <v>0.4375</v>
      </c>
      <c r="Q3099" s="5">
        <f>laptop_prices3[[#This Row],[Screen Size (inch)]]/ScoreCard!$G$3*ScoreCard!$G$5</f>
        <v>2</v>
      </c>
      <c r="R3099" s="5">
        <f>laptop_prices3[[#This Row],[Battery Life (hours)]]/ScoreCard!$H$3*ScoreCard!$H$5</f>
        <v>3.0333333333333332</v>
      </c>
      <c r="S3099" s="5">
        <f>ScoreCard!$I$3-laptop_prices3[[#This Row],[Weight (kg)]]/ScoreCard!$I$3*ScoreCard!$I$5</f>
        <v>2.2885714285714283</v>
      </c>
      <c r="T3099" s="6" cm="1">
        <f t="array" ref="T3099">_xlfn.IFS(laptop_prices3[[#This Row],[Storage]]="512GB SSD", 512, laptop_prices3[[#This Row],[Storage]] = "1TB SSD", 1000, laptop_prices3[[#This Row],[Storage]] = "2TB SSD", 2000, laptop_prices3[[#This Row],[Storage]]= "256GB SSD", 256, laptop_prices3[[#This Row],[Storage]] = "1TB HDD", 1000*0.7)</f>
        <v>512</v>
      </c>
      <c r="U3099" s="5">
        <f>laptop_prices3[[#This Row],[Storage Raw Value]]/ScoreCard!$J$3*ScoreCard!$J$5</f>
        <v>2.048</v>
      </c>
    </row>
    <row r="3100" spans="2:21" x14ac:dyDescent="0.2">
      <c r="B3100" s="4" cm="1">
        <f t="array" ref="B3100">SUM(laptop_prices3[[#This Row],[RAM Comp]:[Weight Comp]]+laptop_prices3[[#This Row],[Storage Comp]])</f>
        <v>19.878857968620974</v>
      </c>
      <c r="C3100">
        <v>3098</v>
      </c>
      <c r="D3100" t="s">
        <v>28</v>
      </c>
      <c r="E3100" t="s">
        <v>39</v>
      </c>
      <c r="F3100">
        <v>32</v>
      </c>
      <c r="G3100" t="s">
        <v>13</v>
      </c>
      <c r="H3100" t="s">
        <v>44</v>
      </c>
      <c r="I3100">
        <v>13.3</v>
      </c>
      <c r="J3100" t="s">
        <v>21</v>
      </c>
      <c r="K3100">
        <v>8.6999999999999993</v>
      </c>
      <c r="L3100">
        <v>3.37</v>
      </c>
      <c r="M3100" t="s">
        <v>16</v>
      </c>
      <c r="N3100">
        <v>836.97</v>
      </c>
      <c r="O3100" s="5">
        <f>(ScoreCard!$E$3-laptop_prices3[[#This Row],[Price ($)]])/ScoreCard!$E$3*ScoreCard!$E$5</f>
        <v>4.6127964041051532</v>
      </c>
      <c r="P3100" s="5">
        <f>laptop_prices3[[#This Row],[RAM (GB)]]/ScoreCard!$F$3*ScoreCard!$F$5</f>
        <v>3.5</v>
      </c>
      <c r="Q3100" s="5">
        <f>laptop_prices3[[#This Row],[Screen Size (inch)]]/ScoreCard!$G$3*ScoreCard!$G$5</f>
        <v>1.5375722543352601</v>
      </c>
      <c r="R3100" s="5">
        <f>laptop_prices3[[#This Row],[Battery Life (hours)]]/ScoreCard!$H$3*ScoreCard!$H$5</f>
        <v>5.0750000000000002</v>
      </c>
      <c r="S3100" s="5">
        <f>ScoreCard!$I$3-laptop_prices3[[#This Row],[Weight (kg)]]/ScoreCard!$I$3*ScoreCard!$I$5</f>
        <v>1.5742857142857143</v>
      </c>
      <c r="T3100" s="6" cm="1">
        <f t="array" ref="T3100">_xlfn.IFS(laptop_prices3[[#This Row],[Storage]]="512GB SSD", 512, laptop_prices3[[#This Row],[Storage]] = "1TB SSD", 1000, laptop_prices3[[#This Row],[Storage]] = "2TB SSD", 2000, laptop_prices3[[#This Row],[Storage]]= "256GB SSD", 256, laptop_prices3[[#This Row],[Storage]] = "1TB HDD", 1000*0.7)</f>
        <v>512</v>
      </c>
      <c r="U3100" s="5">
        <f>laptop_prices3[[#This Row],[Storage Raw Value]]/ScoreCard!$J$3*ScoreCard!$J$5</f>
        <v>2.048</v>
      </c>
    </row>
    <row r="3101" spans="2:21" x14ac:dyDescent="0.2">
      <c r="B3101" s="4" cm="1">
        <f t="array" ref="B3101">SUM(laptop_prices3[[#This Row],[RAM Comp]:[Weight Comp]]+laptop_prices3[[#This Row],[Storage Comp]])</f>
        <v>21.684068538398019</v>
      </c>
      <c r="C3101">
        <v>3099</v>
      </c>
      <c r="D3101" t="s">
        <v>33</v>
      </c>
      <c r="E3101" t="s">
        <v>41</v>
      </c>
      <c r="F3101">
        <v>64</v>
      </c>
      <c r="G3101" t="s">
        <v>13</v>
      </c>
      <c r="H3101" t="s">
        <v>32</v>
      </c>
      <c r="I3101">
        <v>14</v>
      </c>
      <c r="J3101" t="s">
        <v>15</v>
      </c>
      <c r="K3101">
        <v>4.5</v>
      </c>
      <c r="L3101">
        <v>2.19</v>
      </c>
      <c r="M3101" t="s">
        <v>30</v>
      </c>
      <c r="N3101">
        <v>4951.3599999999997</v>
      </c>
      <c r="O3101" s="5">
        <f>(ScoreCard!$E$3-laptop_prices3[[#This Row],[Price ($)]])/ScoreCard!$E$3*ScoreCard!$E$5</f>
        <v>2.7093750115656356</v>
      </c>
      <c r="P3101" s="5">
        <f>laptop_prices3[[#This Row],[RAM (GB)]]/ScoreCard!$F$3*ScoreCard!$F$5</f>
        <v>7</v>
      </c>
      <c r="Q3101" s="5">
        <f>laptop_prices3[[#This Row],[Screen Size (inch)]]/ScoreCard!$G$3*ScoreCard!$G$5</f>
        <v>1.6184971098265895</v>
      </c>
      <c r="R3101" s="5">
        <f>laptop_prices3[[#This Row],[Battery Life (hours)]]/ScoreCard!$H$3*ScoreCard!$H$5</f>
        <v>2.625</v>
      </c>
      <c r="S3101" s="5">
        <f>ScoreCard!$I$3-laptop_prices3[[#This Row],[Weight (kg)]]/ScoreCard!$I$3*ScoreCard!$I$5</f>
        <v>2.2485714285714287</v>
      </c>
      <c r="T3101" s="6" cm="1">
        <f t="array" ref="T3101">_xlfn.IFS(laptop_prices3[[#This Row],[Storage]]="512GB SSD", 512, laptop_prices3[[#This Row],[Storage]] = "1TB SSD", 1000, laptop_prices3[[#This Row],[Storage]] = "2TB SSD", 2000, laptop_prices3[[#This Row],[Storage]]= "256GB SSD", 256, laptop_prices3[[#This Row],[Storage]] = "1TB HDD", 1000*0.7)</f>
        <v>512</v>
      </c>
      <c r="U3101" s="5">
        <f>laptop_prices3[[#This Row],[Storage Raw Value]]/ScoreCard!$J$3*ScoreCard!$J$5</f>
        <v>2.048</v>
      </c>
    </row>
    <row r="3102" spans="2:21" x14ac:dyDescent="0.2">
      <c r="B3102" s="4" cm="1">
        <f t="array" ref="B3102">SUM(laptop_prices3[[#This Row],[RAM Comp]:[Weight Comp]]+laptop_prices3[[#This Row],[Storage Comp]])</f>
        <v>18.9451674924305</v>
      </c>
      <c r="C3102">
        <v>3100</v>
      </c>
      <c r="D3102" t="s">
        <v>38</v>
      </c>
      <c r="E3102" t="s">
        <v>18</v>
      </c>
      <c r="F3102">
        <v>4</v>
      </c>
      <c r="G3102" t="s">
        <v>13</v>
      </c>
      <c r="H3102" t="s">
        <v>32</v>
      </c>
      <c r="I3102">
        <v>13.3</v>
      </c>
      <c r="J3102" t="s">
        <v>21</v>
      </c>
      <c r="K3102">
        <v>10.4</v>
      </c>
      <c r="L3102">
        <v>1.38</v>
      </c>
      <c r="M3102" t="s">
        <v>46</v>
      </c>
      <c r="N3102">
        <v>904.13</v>
      </c>
      <c r="O3102" s="5">
        <f>(ScoreCard!$E$3-laptop_prices3[[#This Row],[Price ($)]])/ScoreCard!$E$3*ScoreCard!$E$5</f>
        <v>4.5817264810490128</v>
      </c>
      <c r="P3102" s="5">
        <f>laptop_prices3[[#This Row],[RAM (GB)]]/ScoreCard!$F$3*ScoreCard!$F$5</f>
        <v>0.4375</v>
      </c>
      <c r="Q3102" s="5">
        <f>laptop_prices3[[#This Row],[Screen Size (inch)]]/ScoreCard!$G$3*ScoreCard!$G$5</f>
        <v>1.5375722543352601</v>
      </c>
      <c r="R3102" s="5">
        <f>laptop_prices3[[#This Row],[Battery Life (hours)]]/ScoreCard!$H$3*ScoreCard!$H$5</f>
        <v>6.0666666666666664</v>
      </c>
      <c r="S3102" s="5">
        <f>ScoreCard!$I$3-laptop_prices3[[#This Row],[Weight (kg)]]/ScoreCard!$I$3*ScoreCard!$I$5</f>
        <v>2.7114285714285717</v>
      </c>
      <c r="T3102" s="6" cm="1">
        <f t="array" ref="T3102">_xlfn.IFS(laptop_prices3[[#This Row],[Storage]]="512GB SSD", 512, laptop_prices3[[#This Row],[Storage]] = "1TB SSD", 1000, laptop_prices3[[#This Row],[Storage]] = "2TB SSD", 2000, laptop_prices3[[#This Row],[Storage]]= "256GB SSD", 256, laptop_prices3[[#This Row],[Storage]] = "1TB HDD", 1000*0.7)</f>
        <v>512</v>
      </c>
      <c r="U3102" s="5">
        <f>laptop_prices3[[#This Row],[Storage Raw Value]]/ScoreCard!$J$3*ScoreCard!$J$5</f>
        <v>2.048</v>
      </c>
    </row>
    <row r="3103" spans="2:21" x14ac:dyDescent="0.2">
      <c r="B3103" s="4" cm="1">
        <f t="array" ref="B3103">SUM(laptop_prices3[[#This Row],[RAM Comp]:[Weight Comp]]+laptop_prices3[[#This Row],[Storage Comp]])</f>
        <v>22.180639966969444</v>
      </c>
      <c r="C3103">
        <v>3101</v>
      </c>
      <c r="D3103" t="s">
        <v>47</v>
      </c>
      <c r="E3103" t="s">
        <v>31</v>
      </c>
      <c r="F3103">
        <v>32</v>
      </c>
      <c r="G3103" t="s">
        <v>42</v>
      </c>
      <c r="H3103" t="s">
        <v>14</v>
      </c>
      <c r="I3103">
        <v>14</v>
      </c>
      <c r="J3103" t="s">
        <v>27</v>
      </c>
      <c r="K3103">
        <v>6.9</v>
      </c>
      <c r="L3103">
        <v>2.91</v>
      </c>
      <c r="M3103" t="s">
        <v>22</v>
      </c>
      <c r="N3103">
        <v>2311.17</v>
      </c>
      <c r="O3103" s="5">
        <f>(ScoreCard!$E$3-laptop_prices3[[#This Row],[Price ($)]])/ScoreCard!$E$3*ScoreCard!$E$5</f>
        <v>3.9307940132569943</v>
      </c>
      <c r="P3103" s="5">
        <f>laptop_prices3[[#This Row],[RAM (GB)]]/ScoreCard!$F$3*ScoreCard!$F$5</f>
        <v>3.5</v>
      </c>
      <c r="Q3103" s="5">
        <f>laptop_prices3[[#This Row],[Screen Size (inch)]]/ScoreCard!$G$3*ScoreCard!$G$5</f>
        <v>1.6184971098265895</v>
      </c>
      <c r="R3103" s="5">
        <f>laptop_prices3[[#This Row],[Battery Life (hours)]]/ScoreCard!$H$3*ScoreCard!$H$5</f>
        <v>4.0250000000000004</v>
      </c>
      <c r="S3103" s="5">
        <f>ScoreCard!$I$3-laptop_prices3[[#This Row],[Weight (kg)]]/ScoreCard!$I$3*ScoreCard!$I$5</f>
        <v>1.837142857142857</v>
      </c>
      <c r="T3103" s="6" cm="1">
        <f t="array" ref="T3103">_xlfn.IFS(laptop_prices3[[#This Row],[Storage]]="512GB SSD", 512, laptop_prices3[[#This Row],[Storage]] = "1TB SSD", 1000, laptop_prices3[[#This Row],[Storage]] = "2TB SSD", 2000, laptop_prices3[[#This Row],[Storage]]= "256GB SSD", 256, laptop_prices3[[#This Row],[Storage]] = "1TB HDD", 1000*0.7)</f>
        <v>700</v>
      </c>
      <c r="U3103" s="5">
        <f>laptop_prices3[[#This Row],[Storage Raw Value]]/ScoreCard!$J$3*ScoreCard!$J$5</f>
        <v>2.8</v>
      </c>
    </row>
    <row r="3104" spans="2:21" x14ac:dyDescent="0.2">
      <c r="B3104" s="4" cm="1">
        <f t="array" ref="B3104">SUM(laptop_prices3[[#This Row],[RAM Comp]:[Weight Comp]]+laptop_prices3[[#This Row],[Storage Comp]])</f>
        <v>23.275663363611343</v>
      </c>
      <c r="C3104">
        <v>3102</v>
      </c>
      <c r="D3104" t="s">
        <v>38</v>
      </c>
      <c r="E3104" t="s">
        <v>39</v>
      </c>
      <c r="F3104">
        <v>32</v>
      </c>
      <c r="G3104" t="s">
        <v>42</v>
      </c>
      <c r="H3104" t="s">
        <v>32</v>
      </c>
      <c r="I3104">
        <v>16</v>
      </c>
      <c r="J3104" t="s">
        <v>27</v>
      </c>
      <c r="K3104">
        <v>8.9</v>
      </c>
      <c r="L3104">
        <v>3.44</v>
      </c>
      <c r="M3104" t="s">
        <v>16</v>
      </c>
      <c r="N3104">
        <v>2437.0300000000002</v>
      </c>
      <c r="O3104" s="5">
        <f>(ScoreCard!$E$3-laptop_prices3[[#This Row],[Price ($)]])/ScoreCard!$E$3*ScoreCard!$E$5</f>
        <v>3.8725679781788842</v>
      </c>
      <c r="P3104" s="5">
        <f>laptop_prices3[[#This Row],[RAM (GB)]]/ScoreCard!$F$3*ScoreCard!$F$5</f>
        <v>3.5</v>
      </c>
      <c r="Q3104" s="5">
        <f>laptop_prices3[[#This Row],[Screen Size (inch)]]/ScoreCard!$G$3*ScoreCard!$G$5</f>
        <v>1.8497109826589595</v>
      </c>
      <c r="R3104" s="5">
        <f>laptop_prices3[[#This Row],[Battery Life (hours)]]/ScoreCard!$H$3*ScoreCard!$H$5</f>
        <v>5.1916666666666664</v>
      </c>
      <c r="S3104" s="5">
        <f>ScoreCard!$I$3-laptop_prices3[[#This Row],[Weight (kg)]]/ScoreCard!$I$3*ScoreCard!$I$5</f>
        <v>1.5342857142857143</v>
      </c>
      <c r="T3104" s="6" cm="1">
        <f t="array" ref="T3104">_xlfn.IFS(laptop_prices3[[#This Row],[Storage]]="512GB SSD", 512, laptop_prices3[[#This Row],[Storage]] = "1TB SSD", 1000, laptop_prices3[[#This Row],[Storage]] = "2TB SSD", 2000, laptop_prices3[[#This Row],[Storage]]= "256GB SSD", 256, laptop_prices3[[#This Row],[Storage]] = "1TB HDD", 1000*0.7)</f>
        <v>700</v>
      </c>
      <c r="U3104" s="5">
        <f>laptop_prices3[[#This Row],[Storage Raw Value]]/ScoreCard!$J$3*ScoreCard!$J$5</f>
        <v>2.8</v>
      </c>
    </row>
    <row r="3105" spans="2:21" x14ac:dyDescent="0.2">
      <c r="B3105" s="4" cm="1">
        <f t="array" ref="B3105">SUM(laptop_prices3[[#This Row],[RAM Comp]:[Weight Comp]]+laptop_prices3[[#This Row],[Storage Comp]])</f>
        <v>40.206857968620973</v>
      </c>
      <c r="C3105">
        <v>3103</v>
      </c>
      <c r="D3105" t="s">
        <v>34</v>
      </c>
      <c r="E3105" t="s">
        <v>39</v>
      </c>
      <c r="F3105">
        <v>8</v>
      </c>
      <c r="G3105" t="s">
        <v>25</v>
      </c>
      <c r="H3105" t="s">
        <v>40</v>
      </c>
      <c r="I3105">
        <v>13.3</v>
      </c>
      <c r="J3105" t="s">
        <v>43</v>
      </c>
      <c r="K3105">
        <v>6</v>
      </c>
      <c r="L3105">
        <v>2.11</v>
      </c>
      <c r="M3105" t="s">
        <v>30</v>
      </c>
      <c r="N3105">
        <v>1114.42</v>
      </c>
      <c r="O3105" s="5">
        <f>(ScoreCard!$E$3-laptop_prices3[[#This Row],[Price ($)]])/ScoreCard!$E$3*ScoreCard!$E$5</f>
        <v>4.4844409819502067</v>
      </c>
      <c r="P3105" s="5">
        <f>laptop_prices3[[#This Row],[RAM (GB)]]/ScoreCard!$F$3*ScoreCard!$F$5</f>
        <v>0.875</v>
      </c>
      <c r="Q3105" s="5">
        <f>laptop_prices3[[#This Row],[Screen Size (inch)]]/ScoreCard!$G$3*ScoreCard!$G$5</f>
        <v>1.5375722543352601</v>
      </c>
      <c r="R3105" s="5">
        <f>laptop_prices3[[#This Row],[Battery Life (hours)]]/ScoreCard!$H$3*ScoreCard!$H$5</f>
        <v>3.5</v>
      </c>
      <c r="S3105" s="5">
        <f>ScoreCard!$I$3-laptop_prices3[[#This Row],[Weight (kg)]]/ScoreCard!$I$3*ScoreCard!$I$5</f>
        <v>2.2942857142857145</v>
      </c>
      <c r="T3105" s="6" cm="1">
        <f t="array" ref="T3105">_xlfn.IFS(laptop_prices3[[#This Row],[Storage]]="512GB SSD", 512, laptop_prices3[[#This Row],[Storage]] = "1TB SSD", 1000, laptop_prices3[[#This Row],[Storage]] = "2TB SSD", 2000, laptop_prices3[[#This Row],[Storage]]= "256GB SSD", 256, laptop_prices3[[#This Row],[Storage]] = "1TB HDD", 1000*0.7)</f>
        <v>2000</v>
      </c>
      <c r="U3105" s="5">
        <f>laptop_prices3[[#This Row],[Storage Raw Value]]/ScoreCard!$J$3*ScoreCard!$J$5</f>
        <v>8</v>
      </c>
    </row>
    <row r="3106" spans="2:21" x14ac:dyDescent="0.2">
      <c r="B3106" s="4" cm="1">
        <f t="array" ref="B3106">SUM(laptop_prices3[[#This Row],[RAM Comp]:[Weight Comp]]+laptop_prices3[[#This Row],[Storage Comp]])</f>
        <v>39.211190476190474</v>
      </c>
      <c r="C3106">
        <v>3104</v>
      </c>
      <c r="D3106" t="s">
        <v>17</v>
      </c>
      <c r="E3106" t="s">
        <v>37</v>
      </c>
      <c r="F3106">
        <v>8</v>
      </c>
      <c r="G3106" t="s">
        <v>25</v>
      </c>
      <c r="H3106" t="s">
        <v>14</v>
      </c>
      <c r="I3106">
        <v>17.3</v>
      </c>
      <c r="J3106" t="s">
        <v>15</v>
      </c>
      <c r="K3106">
        <v>4</v>
      </c>
      <c r="L3106">
        <v>2.62</v>
      </c>
      <c r="M3106" t="s">
        <v>46</v>
      </c>
      <c r="N3106">
        <v>3031.1</v>
      </c>
      <c r="O3106" s="5">
        <f>(ScoreCard!$E$3-laptop_prices3[[#This Row],[Price ($)]])/ScoreCard!$E$3*ScoreCard!$E$5</f>
        <v>3.5977360962556948</v>
      </c>
      <c r="P3106" s="5">
        <f>laptop_prices3[[#This Row],[RAM (GB)]]/ScoreCard!$F$3*ScoreCard!$F$5</f>
        <v>0.875</v>
      </c>
      <c r="Q3106" s="5">
        <f>laptop_prices3[[#This Row],[Screen Size (inch)]]/ScoreCard!$G$3*ScoreCard!$G$5</f>
        <v>2</v>
      </c>
      <c r="R3106" s="5">
        <f>laptop_prices3[[#This Row],[Battery Life (hours)]]/ScoreCard!$H$3*ScoreCard!$H$5</f>
        <v>2.333333333333333</v>
      </c>
      <c r="S3106" s="5">
        <f>ScoreCard!$I$3-laptop_prices3[[#This Row],[Weight (kg)]]/ScoreCard!$I$3*ScoreCard!$I$5</f>
        <v>2.0028571428571427</v>
      </c>
      <c r="T3106" s="6" cm="1">
        <f t="array" ref="T3106">_xlfn.IFS(laptop_prices3[[#This Row],[Storage]]="512GB SSD", 512, laptop_prices3[[#This Row],[Storage]] = "1TB SSD", 1000, laptop_prices3[[#This Row],[Storage]] = "2TB SSD", 2000, laptop_prices3[[#This Row],[Storage]]= "256GB SSD", 256, laptop_prices3[[#This Row],[Storage]] = "1TB HDD", 1000*0.7)</f>
        <v>2000</v>
      </c>
      <c r="U3106" s="5">
        <f>laptop_prices3[[#This Row],[Storage Raw Value]]/ScoreCard!$J$3*ScoreCard!$J$5</f>
        <v>8</v>
      </c>
    </row>
    <row r="3107" spans="2:21" x14ac:dyDescent="0.2">
      <c r="B3107" s="4" cm="1">
        <f t="array" ref="B3107">SUM(laptop_prices3[[#This Row],[RAM Comp]:[Weight Comp]]+laptop_prices3[[#This Row],[Storage Comp]])</f>
        <v>40.695372969997251</v>
      </c>
      <c r="C3107">
        <v>3105</v>
      </c>
      <c r="D3107" t="s">
        <v>23</v>
      </c>
      <c r="E3107" t="s">
        <v>39</v>
      </c>
      <c r="F3107">
        <v>8</v>
      </c>
      <c r="G3107" t="s">
        <v>25</v>
      </c>
      <c r="H3107" t="s">
        <v>35</v>
      </c>
      <c r="I3107">
        <v>15.6</v>
      </c>
      <c r="J3107" t="s">
        <v>27</v>
      </c>
      <c r="K3107">
        <v>5.5</v>
      </c>
      <c r="L3107">
        <v>1.21</v>
      </c>
      <c r="M3107" t="s">
        <v>22</v>
      </c>
      <c r="N3107">
        <v>1892.61</v>
      </c>
      <c r="O3107" s="5">
        <f>(ScoreCard!$E$3-laptop_prices3[[#This Row],[Price ($)]])/ScoreCard!$E$3*ScoreCard!$E$5</f>
        <v>4.1244305081107484</v>
      </c>
      <c r="P3107" s="5">
        <f>laptop_prices3[[#This Row],[RAM (GB)]]/ScoreCard!$F$3*ScoreCard!$F$5</f>
        <v>0.875</v>
      </c>
      <c r="Q3107" s="5">
        <f>laptop_prices3[[#This Row],[Screen Size (inch)]]/ScoreCard!$G$3*ScoreCard!$G$5</f>
        <v>1.8034682080924855</v>
      </c>
      <c r="R3107" s="5">
        <f>laptop_prices3[[#This Row],[Battery Life (hours)]]/ScoreCard!$H$3*ScoreCard!$H$5</f>
        <v>3.208333333333333</v>
      </c>
      <c r="S3107" s="5">
        <f>ScoreCard!$I$3-laptop_prices3[[#This Row],[Weight (kg)]]/ScoreCard!$I$3*ScoreCard!$I$5</f>
        <v>2.8085714285714287</v>
      </c>
      <c r="T3107" s="6" cm="1">
        <f t="array" ref="T3107">_xlfn.IFS(laptop_prices3[[#This Row],[Storage]]="512GB SSD", 512, laptop_prices3[[#This Row],[Storage]] = "1TB SSD", 1000, laptop_prices3[[#This Row],[Storage]] = "2TB SSD", 2000, laptop_prices3[[#This Row],[Storage]]= "256GB SSD", 256, laptop_prices3[[#This Row],[Storage]] = "1TB HDD", 1000*0.7)</f>
        <v>2000</v>
      </c>
      <c r="U3107" s="5">
        <f>laptop_prices3[[#This Row],[Storage Raw Value]]/ScoreCard!$J$3*ScoreCard!$J$5</f>
        <v>8</v>
      </c>
    </row>
    <row r="3108" spans="2:21" x14ac:dyDescent="0.2">
      <c r="B3108" s="4" cm="1">
        <f t="array" ref="B3108">SUM(laptop_prices3[[#This Row],[RAM Comp]:[Weight Comp]]+laptop_prices3[[#This Row],[Storage Comp]])</f>
        <v>39.516830443159925</v>
      </c>
      <c r="C3108">
        <v>3106</v>
      </c>
      <c r="D3108" t="s">
        <v>33</v>
      </c>
      <c r="E3108" t="s">
        <v>41</v>
      </c>
      <c r="F3108">
        <v>8</v>
      </c>
      <c r="G3108" t="s">
        <v>25</v>
      </c>
      <c r="H3108" t="s">
        <v>35</v>
      </c>
      <c r="I3108">
        <v>14</v>
      </c>
      <c r="J3108" t="s">
        <v>15</v>
      </c>
      <c r="K3108">
        <v>4.5999999999999996</v>
      </c>
      <c r="L3108">
        <v>2.0299999999999998</v>
      </c>
      <c r="M3108" t="s">
        <v>46</v>
      </c>
      <c r="N3108">
        <v>1969.89</v>
      </c>
      <c r="O3108" s="5">
        <f>(ScoreCard!$E$3-laptop_prices3[[#This Row],[Price ($)]])/ScoreCard!$E$3*ScoreCard!$E$5</f>
        <v>4.0886788158269711</v>
      </c>
      <c r="P3108" s="5">
        <f>laptop_prices3[[#This Row],[RAM (GB)]]/ScoreCard!$F$3*ScoreCard!$F$5</f>
        <v>0.875</v>
      </c>
      <c r="Q3108" s="5">
        <f>laptop_prices3[[#This Row],[Screen Size (inch)]]/ScoreCard!$G$3*ScoreCard!$G$5</f>
        <v>1.6184971098265895</v>
      </c>
      <c r="R3108" s="5">
        <f>laptop_prices3[[#This Row],[Battery Life (hours)]]/ScoreCard!$H$3*ScoreCard!$H$5</f>
        <v>2.6833333333333331</v>
      </c>
      <c r="S3108" s="5">
        <f>ScoreCard!$I$3-laptop_prices3[[#This Row],[Weight (kg)]]/ScoreCard!$I$3*ScoreCard!$I$5</f>
        <v>2.34</v>
      </c>
      <c r="T3108" s="6" cm="1">
        <f t="array" ref="T3108">_xlfn.IFS(laptop_prices3[[#This Row],[Storage]]="512GB SSD", 512, laptop_prices3[[#This Row],[Storage]] = "1TB SSD", 1000, laptop_prices3[[#This Row],[Storage]] = "2TB SSD", 2000, laptop_prices3[[#This Row],[Storage]]= "256GB SSD", 256, laptop_prices3[[#This Row],[Storage]] = "1TB HDD", 1000*0.7)</f>
        <v>2000</v>
      </c>
      <c r="U3108" s="5">
        <f>laptop_prices3[[#This Row],[Storage Raw Value]]/ScoreCard!$J$3*ScoreCard!$J$5</f>
        <v>8</v>
      </c>
    </row>
    <row r="3109" spans="2:21" x14ac:dyDescent="0.2">
      <c r="B3109" s="4" cm="1">
        <f t="array" ref="B3109">SUM(laptop_prices3[[#This Row],[RAM Comp]:[Weight Comp]]+laptop_prices3[[#This Row],[Storage Comp]])</f>
        <v>13.374735205064685</v>
      </c>
      <c r="C3109">
        <v>3107</v>
      </c>
      <c r="D3109" t="s">
        <v>38</v>
      </c>
      <c r="E3109" t="s">
        <v>37</v>
      </c>
      <c r="F3109">
        <v>16</v>
      </c>
      <c r="G3109" t="s">
        <v>29</v>
      </c>
      <c r="H3109" t="s">
        <v>20</v>
      </c>
      <c r="I3109">
        <v>14</v>
      </c>
      <c r="J3109" t="s">
        <v>15</v>
      </c>
      <c r="K3109">
        <v>7.1</v>
      </c>
      <c r="L3109">
        <v>3.03</v>
      </c>
      <c r="M3109" t="s">
        <v>30</v>
      </c>
      <c r="N3109">
        <v>2331.87</v>
      </c>
      <c r="O3109" s="5">
        <f>(ScoreCard!$E$3-laptop_prices3[[#This Row],[Price ($)]])/ScoreCard!$E$3*ScoreCard!$E$5</f>
        <v>3.9212176671095529</v>
      </c>
      <c r="P3109" s="5">
        <f>laptop_prices3[[#This Row],[RAM (GB)]]/ScoreCard!$F$3*ScoreCard!$F$5</f>
        <v>1.75</v>
      </c>
      <c r="Q3109" s="5">
        <f>laptop_prices3[[#This Row],[Screen Size (inch)]]/ScoreCard!$G$3*ScoreCard!$G$5</f>
        <v>1.6184971098265895</v>
      </c>
      <c r="R3109" s="5">
        <f>laptop_prices3[[#This Row],[Battery Life (hours)]]/ScoreCard!$H$3*ScoreCard!$H$5</f>
        <v>4.1416666666666666</v>
      </c>
      <c r="S3109" s="5">
        <f>ScoreCard!$I$3-laptop_prices3[[#This Row],[Weight (kg)]]/ScoreCard!$I$3*ScoreCard!$I$5</f>
        <v>1.7685714285714287</v>
      </c>
      <c r="T3109" s="6" cm="1">
        <f t="array" ref="T3109">_xlfn.IFS(laptop_prices3[[#This Row],[Storage]]="512GB SSD", 512, laptop_prices3[[#This Row],[Storage]] = "1TB SSD", 1000, laptop_prices3[[#This Row],[Storage]] = "2TB SSD", 2000, laptop_prices3[[#This Row],[Storage]]= "256GB SSD", 256, laptop_prices3[[#This Row],[Storage]] = "1TB HDD", 1000*0.7)</f>
        <v>256</v>
      </c>
      <c r="U3109" s="5">
        <f>laptop_prices3[[#This Row],[Storage Raw Value]]/ScoreCard!$J$3*ScoreCard!$J$5</f>
        <v>1.024</v>
      </c>
    </row>
    <row r="3110" spans="2:21" x14ac:dyDescent="0.2">
      <c r="B3110" s="4" cm="1">
        <f t="array" ref="B3110">SUM(laptop_prices3[[#This Row],[RAM Comp]:[Weight Comp]]+laptop_prices3[[#This Row],[Storage Comp]])</f>
        <v>27.147810349573355</v>
      </c>
      <c r="C3110">
        <v>3108</v>
      </c>
      <c r="D3110" t="s">
        <v>11</v>
      </c>
      <c r="E3110" t="s">
        <v>24</v>
      </c>
      <c r="F3110">
        <v>16</v>
      </c>
      <c r="G3110" t="s">
        <v>19</v>
      </c>
      <c r="H3110" t="s">
        <v>32</v>
      </c>
      <c r="I3110">
        <v>13.3</v>
      </c>
      <c r="J3110" t="s">
        <v>27</v>
      </c>
      <c r="K3110">
        <v>10.1</v>
      </c>
      <c r="L3110">
        <v>2.68</v>
      </c>
      <c r="M3110" t="s">
        <v>46</v>
      </c>
      <c r="N3110">
        <v>2979.22</v>
      </c>
      <c r="O3110" s="5">
        <f>(ScoreCard!$E$3-laptop_prices3[[#This Row],[Price ($)]])/ScoreCard!$E$3*ScoreCard!$E$5</f>
        <v>3.6217371029286043</v>
      </c>
      <c r="P3110" s="5">
        <f>laptop_prices3[[#This Row],[RAM (GB)]]/ScoreCard!$F$3*ScoreCard!$F$5</f>
        <v>1.75</v>
      </c>
      <c r="Q3110" s="5">
        <f>laptop_prices3[[#This Row],[Screen Size (inch)]]/ScoreCard!$G$3*ScoreCard!$G$5</f>
        <v>1.5375722543352601</v>
      </c>
      <c r="R3110" s="5">
        <f>laptop_prices3[[#This Row],[Battery Life (hours)]]/ScoreCard!$H$3*ScoreCard!$H$5</f>
        <v>5.8916666666666666</v>
      </c>
      <c r="S3110" s="5">
        <f>ScoreCard!$I$3-laptop_prices3[[#This Row],[Weight (kg)]]/ScoreCard!$I$3*ScoreCard!$I$5</f>
        <v>1.9685714285714284</v>
      </c>
      <c r="T3110" s="6" cm="1">
        <f t="array" ref="T3110">_xlfn.IFS(laptop_prices3[[#This Row],[Storage]]="512GB SSD", 512, laptop_prices3[[#This Row],[Storage]] = "1TB SSD", 1000, laptop_prices3[[#This Row],[Storage]] = "2TB SSD", 2000, laptop_prices3[[#This Row],[Storage]]= "256GB SSD", 256, laptop_prices3[[#This Row],[Storage]] = "1TB HDD", 1000*0.7)</f>
        <v>1000</v>
      </c>
      <c r="U3110" s="5">
        <f>laptop_prices3[[#This Row],[Storage Raw Value]]/ScoreCard!$J$3*ScoreCard!$J$5</f>
        <v>4</v>
      </c>
    </row>
    <row r="3111" spans="2:21" x14ac:dyDescent="0.2">
      <c r="B3111" s="4" cm="1">
        <f t="array" ref="B3111">SUM(laptop_prices3[[#This Row],[RAM Comp]:[Weight Comp]]+laptop_prices3[[#This Row],[Storage Comp]])</f>
        <v>27.012039636663914</v>
      </c>
      <c r="C3111">
        <v>3109</v>
      </c>
      <c r="D3111" t="s">
        <v>17</v>
      </c>
      <c r="E3111" t="s">
        <v>12</v>
      </c>
      <c r="F3111">
        <v>16</v>
      </c>
      <c r="G3111" t="s">
        <v>19</v>
      </c>
      <c r="H3111" t="s">
        <v>40</v>
      </c>
      <c r="I3111">
        <v>15.6</v>
      </c>
      <c r="J3111" t="s">
        <v>15</v>
      </c>
      <c r="K3111">
        <v>9</v>
      </c>
      <c r="L3111">
        <v>2.2599999999999998</v>
      </c>
      <c r="M3111" t="s">
        <v>16</v>
      </c>
      <c r="N3111">
        <v>1787.44</v>
      </c>
      <c r="O3111" s="5">
        <f>(ScoreCard!$E$3-laptop_prices3[[#This Row],[Price ($)]])/ScoreCard!$E$3*ScoreCard!$E$5</f>
        <v>4.1730848232955955</v>
      </c>
      <c r="P3111" s="5">
        <f>laptop_prices3[[#This Row],[RAM (GB)]]/ScoreCard!$F$3*ScoreCard!$F$5</f>
        <v>1.75</v>
      </c>
      <c r="Q3111" s="5">
        <f>laptop_prices3[[#This Row],[Screen Size (inch)]]/ScoreCard!$G$3*ScoreCard!$G$5</f>
        <v>1.8034682080924855</v>
      </c>
      <c r="R3111" s="5">
        <f>laptop_prices3[[#This Row],[Battery Life (hours)]]/ScoreCard!$H$3*ScoreCard!$H$5</f>
        <v>5.25</v>
      </c>
      <c r="S3111" s="5">
        <f>ScoreCard!$I$3-laptop_prices3[[#This Row],[Weight (kg)]]/ScoreCard!$I$3*ScoreCard!$I$5</f>
        <v>2.2085714285714286</v>
      </c>
      <c r="T3111" s="6" cm="1">
        <f t="array" ref="T3111">_xlfn.IFS(laptop_prices3[[#This Row],[Storage]]="512GB SSD", 512, laptop_prices3[[#This Row],[Storage]] = "1TB SSD", 1000, laptop_prices3[[#This Row],[Storage]] = "2TB SSD", 2000, laptop_prices3[[#This Row],[Storage]]= "256GB SSD", 256, laptop_prices3[[#This Row],[Storage]] = "1TB HDD", 1000*0.7)</f>
        <v>1000</v>
      </c>
      <c r="U3111" s="5">
        <f>laptop_prices3[[#This Row],[Storage Raw Value]]/ScoreCard!$J$3*ScoreCard!$J$5</f>
        <v>4</v>
      </c>
    </row>
    <row r="3112" spans="2:21" x14ac:dyDescent="0.2">
      <c r="B3112" s="4" cm="1">
        <f t="array" ref="B3112">SUM(laptop_prices3[[#This Row],[RAM Comp]:[Weight Comp]]+laptop_prices3[[#This Row],[Storage Comp]])</f>
        <v>11.278453206716213</v>
      </c>
      <c r="C3112">
        <v>3110</v>
      </c>
      <c r="D3112" t="s">
        <v>36</v>
      </c>
      <c r="E3112" t="s">
        <v>41</v>
      </c>
      <c r="F3112">
        <v>4</v>
      </c>
      <c r="G3112" t="s">
        <v>29</v>
      </c>
      <c r="H3112" t="s">
        <v>26</v>
      </c>
      <c r="I3112">
        <v>13.3</v>
      </c>
      <c r="J3112" t="s">
        <v>21</v>
      </c>
      <c r="K3112">
        <v>4.7</v>
      </c>
      <c r="L3112">
        <v>1.81</v>
      </c>
      <c r="M3112" t="s">
        <v>22</v>
      </c>
      <c r="N3112">
        <v>1355.12</v>
      </c>
      <c r="O3112" s="5">
        <f>(ScoreCard!$E$3-laptop_prices3[[#This Row],[Price ($)]])/ScoreCard!$E$3*ScoreCard!$E$5</f>
        <v>4.3730870438976002</v>
      </c>
      <c r="P3112" s="5">
        <f>laptop_prices3[[#This Row],[RAM (GB)]]/ScoreCard!$F$3*ScoreCard!$F$5</f>
        <v>0.4375</v>
      </c>
      <c r="Q3112" s="5">
        <f>laptop_prices3[[#This Row],[Screen Size (inch)]]/ScoreCard!$G$3*ScoreCard!$G$5</f>
        <v>1.5375722543352601</v>
      </c>
      <c r="R3112" s="5">
        <f>laptop_prices3[[#This Row],[Battery Life (hours)]]/ScoreCard!$H$3*ScoreCard!$H$5</f>
        <v>2.7416666666666667</v>
      </c>
      <c r="S3112" s="5">
        <f>ScoreCard!$I$3-laptop_prices3[[#This Row],[Weight (kg)]]/ScoreCard!$I$3*ScoreCard!$I$5</f>
        <v>2.4657142857142857</v>
      </c>
      <c r="T3112" s="6" cm="1">
        <f t="array" ref="T3112">_xlfn.IFS(laptop_prices3[[#This Row],[Storage]]="512GB SSD", 512, laptop_prices3[[#This Row],[Storage]] = "1TB SSD", 1000, laptop_prices3[[#This Row],[Storage]] = "2TB SSD", 2000, laptop_prices3[[#This Row],[Storage]]= "256GB SSD", 256, laptop_prices3[[#This Row],[Storage]] = "1TB HDD", 1000*0.7)</f>
        <v>256</v>
      </c>
      <c r="U3112" s="5">
        <f>laptop_prices3[[#This Row],[Storage Raw Value]]/ScoreCard!$J$3*ScoreCard!$J$5</f>
        <v>1.024</v>
      </c>
    </row>
    <row r="3113" spans="2:21" x14ac:dyDescent="0.2">
      <c r="B3113" s="4" cm="1">
        <f t="array" ref="B3113">SUM(laptop_prices3[[#This Row],[RAM Comp]:[Weight Comp]]+laptop_prices3[[#This Row],[Storage Comp]])</f>
        <v>22.045187173135151</v>
      </c>
      <c r="C3113">
        <v>3111</v>
      </c>
      <c r="D3113" t="s">
        <v>33</v>
      </c>
      <c r="E3113" t="s">
        <v>37</v>
      </c>
      <c r="F3113">
        <v>16</v>
      </c>
      <c r="G3113" t="s">
        <v>42</v>
      </c>
      <c r="H3113" t="s">
        <v>32</v>
      </c>
      <c r="I3113">
        <v>16</v>
      </c>
      <c r="J3113" t="s">
        <v>21</v>
      </c>
      <c r="K3113">
        <v>7.9</v>
      </c>
      <c r="L3113">
        <v>1.51</v>
      </c>
      <c r="M3113" t="s">
        <v>30</v>
      </c>
      <c r="N3113">
        <v>1403.04</v>
      </c>
      <c r="O3113" s="5">
        <f>(ScoreCard!$E$3-laptop_prices3[[#This Row],[Price ($)]])/ScoreCard!$E$3*ScoreCard!$E$5</f>
        <v>4.350918033878985</v>
      </c>
      <c r="P3113" s="5">
        <f>laptop_prices3[[#This Row],[RAM (GB)]]/ScoreCard!$F$3*ScoreCard!$F$5</f>
        <v>1.75</v>
      </c>
      <c r="Q3113" s="5">
        <f>laptop_prices3[[#This Row],[Screen Size (inch)]]/ScoreCard!$G$3*ScoreCard!$G$5</f>
        <v>1.8497109826589595</v>
      </c>
      <c r="R3113" s="5">
        <f>laptop_prices3[[#This Row],[Battery Life (hours)]]/ScoreCard!$H$3*ScoreCard!$H$5</f>
        <v>4.6083333333333334</v>
      </c>
      <c r="S3113" s="5">
        <f>ScoreCard!$I$3-laptop_prices3[[#This Row],[Weight (kg)]]/ScoreCard!$I$3*ScoreCard!$I$5</f>
        <v>2.637142857142857</v>
      </c>
      <c r="T3113" s="6" cm="1">
        <f t="array" ref="T3113">_xlfn.IFS(laptop_prices3[[#This Row],[Storage]]="512GB SSD", 512, laptop_prices3[[#This Row],[Storage]] = "1TB SSD", 1000, laptop_prices3[[#This Row],[Storage]] = "2TB SSD", 2000, laptop_prices3[[#This Row],[Storage]]= "256GB SSD", 256, laptop_prices3[[#This Row],[Storage]] = "1TB HDD", 1000*0.7)</f>
        <v>700</v>
      </c>
      <c r="U3113" s="5">
        <f>laptop_prices3[[#This Row],[Storage Raw Value]]/ScoreCard!$J$3*ScoreCard!$J$5</f>
        <v>2.8</v>
      </c>
    </row>
    <row r="3114" spans="2:21" x14ac:dyDescent="0.2">
      <c r="B3114" s="4" cm="1">
        <f t="array" ref="B3114">SUM(laptop_prices3[[#This Row],[RAM Comp]:[Weight Comp]]+laptop_prices3[[#This Row],[Storage Comp]])</f>
        <v>42.523286540049547</v>
      </c>
      <c r="C3114">
        <v>3112</v>
      </c>
      <c r="D3114" t="s">
        <v>28</v>
      </c>
      <c r="E3114" t="s">
        <v>37</v>
      </c>
      <c r="F3114">
        <v>32</v>
      </c>
      <c r="G3114" t="s">
        <v>25</v>
      </c>
      <c r="H3114" t="s">
        <v>40</v>
      </c>
      <c r="I3114">
        <v>13.3</v>
      </c>
      <c r="J3114" t="s">
        <v>15</v>
      </c>
      <c r="K3114">
        <v>6</v>
      </c>
      <c r="L3114">
        <v>2.65</v>
      </c>
      <c r="M3114" t="s">
        <v>22</v>
      </c>
      <c r="N3114">
        <v>3190.07</v>
      </c>
      <c r="O3114" s="5">
        <f>(ScoreCard!$E$3-laptop_prices3[[#This Row],[Price ($)]])/ScoreCard!$E$3*ScoreCard!$E$5</f>
        <v>3.5241925335958579</v>
      </c>
      <c r="P3114" s="5">
        <f>laptop_prices3[[#This Row],[RAM (GB)]]/ScoreCard!$F$3*ScoreCard!$F$5</f>
        <v>3.5</v>
      </c>
      <c r="Q3114" s="5">
        <f>laptop_prices3[[#This Row],[Screen Size (inch)]]/ScoreCard!$G$3*ScoreCard!$G$5</f>
        <v>1.5375722543352601</v>
      </c>
      <c r="R3114" s="5">
        <f>laptop_prices3[[#This Row],[Battery Life (hours)]]/ScoreCard!$H$3*ScoreCard!$H$5</f>
        <v>3.5</v>
      </c>
      <c r="S3114" s="5">
        <f>ScoreCard!$I$3-laptop_prices3[[#This Row],[Weight (kg)]]/ScoreCard!$I$3*ScoreCard!$I$5</f>
        <v>1.9857142857142858</v>
      </c>
      <c r="T3114" s="6" cm="1">
        <f t="array" ref="T3114">_xlfn.IFS(laptop_prices3[[#This Row],[Storage]]="512GB SSD", 512, laptop_prices3[[#This Row],[Storage]] = "1TB SSD", 1000, laptop_prices3[[#This Row],[Storage]] = "2TB SSD", 2000, laptop_prices3[[#This Row],[Storage]]= "256GB SSD", 256, laptop_prices3[[#This Row],[Storage]] = "1TB HDD", 1000*0.7)</f>
        <v>2000</v>
      </c>
      <c r="U3114" s="5">
        <f>laptop_prices3[[#This Row],[Storage Raw Value]]/ScoreCard!$J$3*ScoreCard!$J$5</f>
        <v>8</v>
      </c>
    </row>
    <row r="3115" spans="2:21" x14ac:dyDescent="0.2">
      <c r="B3115" s="4" cm="1">
        <f t="array" ref="B3115">SUM(laptop_prices3[[#This Row],[RAM Comp]:[Weight Comp]]+laptop_prices3[[#This Row],[Storage Comp]])</f>
        <v>19.770285714285716</v>
      </c>
      <c r="C3115">
        <v>3113</v>
      </c>
      <c r="D3115" t="s">
        <v>45</v>
      </c>
      <c r="E3115" t="s">
        <v>18</v>
      </c>
      <c r="F3115">
        <v>64</v>
      </c>
      <c r="G3115" t="s">
        <v>29</v>
      </c>
      <c r="H3115" t="s">
        <v>35</v>
      </c>
      <c r="I3115">
        <v>17.3</v>
      </c>
      <c r="J3115" t="s">
        <v>43</v>
      </c>
      <c r="K3115">
        <v>8.4</v>
      </c>
      <c r="L3115">
        <v>3.02</v>
      </c>
      <c r="M3115" t="s">
        <v>16</v>
      </c>
      <c r="N3115">
        <v>3248.93</v>
      </c>
      <c r="O3115" s="5">
        <f>(ScoreCard!$E$3-laptop_prices3[[#This Row],[Price ($)]])/ScoreCard!$E$3*ScoreCard!$E$5</f>
        <v>3.4969624015070484</v>
      </c>
      <c r="P3115" s="5">
        <f>laptop_prices3[[#This Row],[RAM (GB)]]/ScoreCard!$F$3*ScoreCard!$F$5</f>
        <v>7</v>
      </c>
      <c r="Q3115" s="5">
        <f>laptop_prices3[[#This Row],[Screen Size (inch)]]/ScoreCard!$G$3*ScoreCard!$G$5</f>
        <v>2</v>
      </c>
      <c r="R3115" s="5">
        <f>laptop_prices3[[#This Row],[Battery Life (hours)]]/ScoreCard!$H$3*ScoreCard!$H$5</f>
        <v>4.9000000000000004</v>
      </c>
      <c r="S3115" s="5">
        <f>ScoreCard!$I$3-laptop_prices3[[#This Row],[Weight (kg)]]/ScoreCard!$I$3*ScoreCard!$I$5</f>
        <v>1.7742857142857142</v>
      </c>
      <c r="T3115" s="6" cm="1">
        <f t="array" ref="T3115">_xlfn.IFS(laptop_prices3[[#This Row],[Storage]]="512GB SSD", 512, laptop_prices3[[#This Row],[Storage]] = "1TB SSD", 1000, laptop_prices3[[#This Row],[Storage]] = "2TB SSD", 2000, laptop_prices3[[#This Row],[Storage]]= "256GB SSD", 256, laptop_prices3[[#This Row],[Storage]] = "1TB HDD", 1000*0.7)</f>
        <v>256</v>
      </c>
      <c r="U3115" s="5">
        <f>laptop_prices3[[#This Row],[Storage Raw Value]]/ScoreCard!$J$3*ScoreCard!$J$5</f>
        <v>1.024</v>
      </c>
    </row>
    <row r="3116" spans="2:21" x14ac:dyDescent="0.2">
      <c r="B3116" s="4" cm="1">
        <f t="array" ref="B3116">SUM(laptop_prices3[[#This Row],[RAM Comp]:[Weight Comp]]+laptop_prices3[[#This Row],[Storage Comp]])</f>
        <v>16.062354252683733</v>
      </c>
      <c r="C3116">
        <v>3114</v>
      </c>
      <c r="D3116" t="s">
        <v>38</v>
      </c>
      <c r="E3116" t="s">
        <v>24</v>
      </c>
      <c r="F3116">
        <v>32</v>
      </c>
      <c r="G3116" t="s">
        <v>29</v>
      </c>
      <c r="H3116" t="s">
        <v>32</v>
      </c>
      <c r="I3116">
        <v>14</v>
      </c>
      <c r="J3116" t="s">
        <v>27</v>
      </c>
      <c r="K3116">
        <v>8.1</v>
      </c>
      <c r="L3116">
        <v>2.41</v>
      </c>
      <c r="M3116" t="s">
        <v>16</v>
      </c>
      <c r="N3116">
        <v>2509.3200000000002</v>
      </c>
      <c r="O3116" s="5">
        <f>(ScoreCard!$E$3-laptop_prices3[[#This Row],[Price ($)]])/ScoreCard!$E$3*ScoreCard!$E$5</f>
        <v>3.8391247867296823</v>
      </c>
      <c r="P3116" s="5">
        <f>laptop_prices3[[#This Row],[RAM (GB)]]/ScoreCard!$F$3*ScoreCard!$F$5</f>
        <v>3.5</v>
      </c>
      <c r="Q3116" s="5">
        <f>laptop_prices3[[#This Row],[Screen Size (inch)]]/ScoreCard!$G$3*ScoreCard!$G$5</f>
        <v>1.6184971098265895</v>
      </c>
      <c r="R3116" s="5">
        <f>laptop_prices3[[#This Row],[Battery Life (hours)]]/ScoreCard!$H$3*ScoreCard!$H$5</f>
        <v>4.7249999999999996</v>
      </c>
      <c r="S3116" s="5">
        <f>ScoreCard!$I$3-laptop_prices3[[#This Row],[Weight (kg)]]/ScoreCard!$I$3*ScoreCard!$I$5</f>
        <v>2.1228571428571428</v>
      </c>
      <c r="T3116" s="6" cm="1">
        <f t="array" ref="T3116">_xlfn.IFS(laptop_prices3[[#This Row],[Storage]]="512GB SSD", 512, laptop_prices3[[#This Row],[Storage]] = "1TB SSD", 1000, laptop_prices3[[#This Row],[Storage]] = "2TB SSD", 2000, laptop_prices3[[#This Row],[Storage]]= "256GB SSD", 256, laptop_prices3[[#This Row],[Storage]] = "1TB HDD", 1000*0.7)</f>
        <v>256</v>
      </c>
      <c r="U3116" s="5">
        <f>laptop_prices3[[#This Row],[Storage Raw Value]]/ScoreCard!$J$3*ScoreCard!$J$5</f>
        <v>1.024</v>
      </c>
    </row>
    <row r="3117" spans="2:21" x14ac:dyDescent="0.2">
      <c r="B3117" s="4" cm="1">
        <f t="array" ref="B3117">SUM(laptop_prices3[[#This Row],[RAM Comp]:[Weight Comp]]+laptop_prices3[[#This Row],[Storage Comp]])</f>
        <v>17.709330030278007</v>
      </c>
      <c r="C3117">
        <v>3115</v>
      </c>
      <c r="D3117" t="s">
        <v>11</v>
      </c>
      <c r="E3117" t="s">
        <v>41</v>
      </c>
      <c r="F3117">
        <v>16</v>
      </c>
      <c r="G3117" t="s">
        <v>13</v>
      </c>
      <c r="H3117" t="s">
        <v>14</v>
      </c>
      <c r="I3117">
        <v>16</v>
      </c>
      <c r="J3117" t="s">
        <v>15</v>
      </c>
      <c r="K3117">
        <v>5.8</v>
      </c>
      <c r="L3117">
        <v>1.69</v>
      </c>
      <c r="M3117" t="s">
        <v>16</v>
      </c>
      <c r="N3117">
        <v>4069.81</v>
      </c>
      <c r="O3117" s="5">
        <f>(ScoreCard!$E$3-laptop_prices3[[#This Row],[Price ($)]])/ScoreCard!$E$3*ScoreCard!$E$5</f>
        <v>3.1172024485838112</v>
      </c>
      <c r="P3117" s="5">
        <f>laptop_prices3[[#This Row],[RAM (GB)]]/ScoreCard!$F$3*ScoreCard!$F$5</f>
        <v>1.75</v>
      </c>
      <c r="Q3117" s="5">
        <f>laptop_prices3[[#This Row],[Screen Size (inch)]]/ScoreCard!$G$3*ScoreCard!$G$5</f>
        <v>1.8497109826589595</v>
      </c>
      <c r="R3117" s="5">
        <f>laptop_prices3[[#This Row],[Battery Life (hours)]]/ScoreCard!$H$3*ScoreCard!$H$5</f>
        <v>3.3833333333333333</v>
      </c>
      <c r="S3117" s="5">
        <f>ScoreCard!$I$3-laptop_prices3[[#This Row],[Weight (kg)]]/ScoreCard!$I$3*ScoreCard!$I$5</f>
        <v>2.5342857142857143</v>
      </c>
      <c r="T3117" s="6" cm="1">
        <f t="array" ref="T3117">_xlfn.IFS(laptop_prices3[[#This Row],[Storage]]="512GB SSD", 512, laptop_prices3[[#This Row],[Storage]] = "1TB SSD", 1000, laptop_prices3[[#This Row],[Storage]] = "2TB SSD", 2000, laptop_prices3[[#This Row],[Storage]]= "256GB SSD", 256, laptop_prices3[[#This Row],[Storage]] = "1TB HDD", 1000*0.7)</f>
        <v>512</v>
      </c>
      <c r="U3117" s="5">
        <f>laptop_prices3[[#This Row],[Storage Raw Value]]/ScoreCard!$J$3*ScoreCard!$J$5</f>
        <v>2.048</v>
      </c>
    </row>
    <row r="3118" spans="2:21" x14ac:dyDescent="0.2">
      <c r="B3118" s="4" cm="1">
        <f t="array" ref="B3118">SUM(laptop_prices3[[#This Row],[RAM Comp]:[Weight Comp]]+laptop_prices3[[#This Row],[Storage Comp]])</f>
        <v>15.124095238095238</v>
      </c>
      <c r="C3118">
        <v>3116</v>
      </c>
      <c r="D3118" t="s">
        <v>17</v>
      </c>
      <c r="E3118" t="s">
        <v>41</v>
      </c>
      <c r="F3118">
        <v>16</v>
      </c>
      <c r="G3118" t="s">
        <v>29</v>
      </c>
      <c r="H3118" t="s">
        <v>14</v>
      </c>
      <c r="I3118">
        <v>17.3</v>
      </c>
      <c r="J3118" t="s">
        <v>43</v>
      </c>
      <c r="K3118">
        <v>9.1999999999999993</v>
      </c>
      <c r="L3118">
        <v>2.78</v>
      </c>
      <c r="M3118" t="s">
        <v>46</v>
      </c>
      <c r="N3118">
        <v>3105.58</v>
      </c>
      <c r="O3118" s="5">
        <f>(ScoreCard!$E$3-laptop_prices3[[#This Row],[Price ($)]])/ScoreCard!$E$3*ScoreCard!$E$5</f>
        <v>3.5632797551416191</v>
      </c>
      <c r="P3118" s="5">
        <f>laptop_prices3[[#This Row],[RAM (GB)]]/ScoreCard!$F$3*ScoreCard!$F$5</f>
        <v>1.75</v>
      </c>
      <c r="Q3118" s="5">
        <f>laptop_prices3[[#This Row],[Screen Size (inch)]]/ScoreCard!$G$3*ScoreCard!$G$5</f>
        <v>2</v>
      </c>
      <c r="R3118" s="5">
        <f>laptop_prices3[[#This Row],[Battery Life (hours)]]/ScoreCard!$H$3*ScoreCard!$H$5</f>
        <v>5.3666666666666663</v>
      </c>
      <c r="S3118" s="5">
        <f>ScoreCard!$I$3-laptop_prices3[[#This Row],[Weight (kg)]]/ScoreCard!$I$3*ScoreCard!$I$5</f>
        <v>1.9114285714285715</v>
      </c>
      <c r="T3118" s="6" cm="1">
        <f t="array" ref="T3118">_xlfn.IFS(laptop_prices3[[#This Row],[Storage]]="512GB SSD", 512, laptop_prices3[[#This Row],[Storage]] = "1TB SSD", 1000, laptop_prices3[[#This Row],[Storage]] = "2TB SSD", 2000, laptop_prices3[[#This Row],[Storage]]= "256GB SSD", 256, laptop_prices3[[#This Row],[Storage]] = "1TB HDD", 1000*0.7)</f>
        <v>256</v>
      </c>
      <c r="U3118" s="5">
        <f>laptop_prices3[[#This Row],[Storage Raw Value]]/ScoreCard!$J$3*ScoreCard!$J$5</f>
        <v>1.024</v>
      </c>
    </row>
    <row r="3119" spans="2:21" x14ac:dyDescent="0.2">
      <c r="B3119" s="4" cm="1">
        <f t="array" ref="B3119">SUM(laptop_prices3[[#This Row],[RAM Comp]:[Weight Comp]]+laptop_prices3[[#This Row],[Storage Comp]])</f>
        <v>28.997857142857143</v>
      </c>
      <c r="C3119">
        <v>3117</v>
      </c>
      <c r="D3119" t="s">
        <v>36</v>
      </c>
      <c r="E3119" t="s">
        <v>39</v>
      </c>
      <c r="F3119">
        <v>32</v>
      </c>
      <c r="G3119" t="s">
        <v>19</v>
      </c>
      <c r="H3119" t="s">
        <v>20</v>
      </c>
      <c r="I3119">
        <v>17.3</v>
      </c>
      <c r="J3119" t="s">
        <v>27</v>
      </c>
      <c r="K3119">
        <v>9.9</v>
      </c>
      <c r="L3119">
        <v>3.11</v>
      </c>
      <c r="M3119" t="s">
        <v>22</v>
      </c>
      <c r="N3119">
        <v>3007.87</v>
      </c>
      <c r="O3119" s="5">
        <f>(ScoreCard!$E$3-laptop_prices3[[#This Row],[Price ($)]])/ScoreCard!$E$3*ScoreCard!$E$5</f>
        <v>3.6084828847100447</v>
      </c>
      <c r="P3119" s="5">
        <f>laptop_prices3[[#This Row],[RAM (GB)]]/ScoreCard!$F$3*ScoreCard!$F$5</f>
        <v>3.5</v>
      </c>
      <c r="Q3119" s="5">
        <f>laptop_prices3[[#This Row],[Screen Size (inch)]]/ScoreCard!$G$3*ScoreCard!$G$5</f>
        <v>2</v>
      </c>
      <c r="R3119" s="5">
        <f>laptop_prices3[[#This Row],[Battery Life (hours)]]/ScoreCard!$H$3*ScoreCard!$H$5</f>
        <v>5.7750000000000004</v>
      </c>
      <c r="S3119" s="5">
        <f>ScoreCard!$I$3-laptop_prices3[[#This Row],[Weight (kg)]]/ScoreCard!$I$3*ScoreCard!$I$5</f>
        <v>1.7228571428571429</v>
      </c>
      <c r="T3119" s="6" cm="1">
        <f t="array" ref="T3119">_xlfn.IFS(laptop_prices3[[#This Row],[Storage]]="512GB SSD", 512, laptop_prices3[[#This Row],[Storage]] = "1TB SSD", 1000, laptop_prices3[[#This Row],[Storage]] = "2TB SSD", 2000, laptop_prices3[[#This Row],[Storage]]= "256GB SSD", 256, laptop_prices3[[#This Row],[Storage]] = "1TB HDD", 1000*0.7)</f>
        <v>1000</v>
      </c>
      <c r="U3119" s="5">
        <f>laptop_prices3[[#This Row],[Storage Raw Value]]/ScoreCard!$J$3*ScoreCard!$J$5</f>
        <v>4</v>
      </c>
    </row>
    <row r="3120" spans="2:21" x14ac:dyDescent="0.2">
      <c r="B3120" s="4" cm="1">
        <f t="array" ref="B3120">SUM(laptop_prices3[[#This Row],[RAM Comp]:[Weight Comp]]+laptop_prices3[[#This Row],[Storage Comp]])</f>
        <v>39.121711395540878</v>
      </c>
      <c r="C3120">
        <v>3118</v>
      </c>
      <c r="D3120" t="s">
        <v>17</v>
      </c>
      <c r="E3120" t="s">
        <v>41</v>
      </c>
      <c r="F3120">
        <v>4</v>
      </c>
      <c r="G3120" t="s">
        <v>25</v>
      </c>
      <c r="H3120" t="s">
        <v>14</v>
      </c>
      <c r="I3120">
        <v>14</v>
      </c>
      <c r="J3120" t="s">
        <v>15</v>
      </c>
      <c r="K3120">
        <v>4.8</v>
      </c>
      <c r="L3120">
        <v>2.16</v>
      </c>
      <c r="M3120" t="s">
        <v>30</v>
      </c>
      <c r="N3120">
        <v>2480.38</v>
      </c>
      <c r="O3120" s="5">
        <f>(ScoreCard!$E$3-laptop_prices3[[#This Row],[Price ($)]])/ScoreCard!$E$3*ScoreCard!$E$5</f>
        <v>3.8525131663193894</v>
      </c>
      <c r="P3120" s="5">
        <f>laptop_prices3[[#This Row],[RAM (GB)]]/ScoreCard!$F$3*ScoreCard!$F$5</f>
        <v>0.4375</v>
      </c>
      <c r="Q3120" s="5">
        <f>laptop_prices3[[#This Row],[Screen Size (inch)]]/ScoreCard!$G$3*ScoreCard!$G$5</f>
        <v>1.6184971098265895</v>
      </c>
      <c r="R3120" s="5">
        <f>laptop_prices3[[#This Row],[Battery Life (hours)]]/ScoreCard!$H$3*ScoreCard!$H$5</f>
        <v>2.8</v>
      </c>
      <c r="S3120" s="5">
        <f>ScoreCard!$I$3-laptop_prices3[[#This Row],[Weight (kg)]]/ScoreCard!$I$3*ScoreCard!$I$5</f>
        <v>2.2657142857142856</v>
      </c>
      <c r="T3120" s="6" cm="1">
        <f t="array" ref="T3120">_xlfn.IFS(laptop_prices3[[#This Row],[Storage]]="512GB SSD", 512, laptop_prices3[[#This Row],[Storage]] = "1TB SSD", 1000, laptop_prices3[[#This Row],[Storage]] = "2TB SSD", 2000, laptop_prices3[[#This Row],[Storage]]= "256GB SSD", 256, laptop_prices3[[#This Row],[Storage]] = "1TB HDD", 1000*0.7)</f>
        <v>2000</v>
      </c>
      <c r="U3120" s="5">
        <f>laptop_prices3[[#This Row],[Storage Raw Value]]/ScoreCard!$J$3*ScoreCard!$J$5</f>
        <v>8</v>
      </c>
    </row>
    <row r="3121" spans="2:21" x14ac:dyDescent="0.2">
      <c r="B3121" s="4" cm="1">
        <f t="array" ref="B3121">SUM(laptop_prices3[[#This Row],[RAM Comp]:[Weight Comp]]+laptop_prices3[[#This Row],[Storage Comp]])</f>
        <v>29.684761904761906</v>
      </c>
      <c r="C3121">
        <v>3119</v>
      </c>
      <c r="D3121" t="s">
        <v>47</v>
      </c>
      <c r="E3121" t="s">
        <v>31</v>
      </c>
      <c r="F3121">
        <v>32</v>
      </c>
      <c r="G3121" t="s">
        <v>19</v>
      </c>
      <c r="H3121" t="s">
        <v>44</v>
      </c>
      <c r="I3121">
        <v>17.3</v>
      </c>
      <c r="J3121" t="s">
        <v>15</v>
      </c>
      <c r="K3121">
        <v>10</v>
      </c>
      <c r="L3121">
        <v>2.0099999999999998</v>
      </c>
      <c r="M3121" t="s">
        <v>22</v>
      </c>
      <c r="N3121">
        <v>1622.56</v>
      </c>
      <c r="O3121" s="5">
        <f>(ScoreCard!$E$3-laptop_prices3[[#This Row],[Price ($)]])/ScoreCard!$E$3*ScoreCard!$E$5</f>
        <v>4.24936250217434</v>
      </c>
      <c r="P3121" s="5">
        <f>laptop_prices3[[#This Row],[RAM (GB)]]/ScoreCard!$F$3*ScoreCard!$F$5</f>
        <v>3.5</v>
      </c>
      <c r="Q3121" s="5">
        <f>laptop_prices3[[#This Row],[Screen Size (inch)]]/ScoreCard!$G$3*ScoreCard!$G$5</f>
        <v>2</v>
      </c>
      <c r="R3121" s="5">
        <f>laptop_prices3[[#This Row],[Battery Life (hours)]]/ScoreCard!$H$3*ScoreCard!$H$5</f>
        <v>5.8333333333333339</v>
      </c>
      <c r="S3121" s="5">
        <f>ScoreCard!$I$3-laptop_prices3[[#This Row],[Weight (kg)]]/ScoreCard!$I$3*ScoreCard!$I$5</f>
        <v>2.3514285714285714</v>
      </c>
      <c r="T3121" s="6" cm="1">
        <f t="array" ref="T3121">_xlfn.IFS(laptop_prices3[[#This Row],[Storage]]="512GB SSD", 512, laptop_prices3[[#This Row],[Storage]] = "1TB SSD", 1000, laptop_prices3[[#This Row],[Storage]] = "2TB SSD", 2000, laptop_prices3[[#This Row],[Storage]]= "256GB SSD", 256, laptop_prices3[[#This Row],[Storage]] = "1TB HDD", 1000*0.7)</f>
        <v>1000</v>
      </c>
      <c r="U3121" s="5">
        <f>laptop_prices3[[#This Row],[Storage Raw Value]]/ScoreCard!$J$3*ScoreCard!$J$5</f>
        <v>4</v>
      </c>
    </row>
    <row r="3122" spans="2:21" x14ac:dyDescent="0.2">
      <c r="B3122" s="4" cm="1">
        <f t="array" ref="B3122">SUM(laptop_prices3[[#This Row],[RAM Comp]:[Weight Comp]]+laptop_prices3[[#This Row],[Storage Comp]])</f>
        <v>31.149687586017066</v>
      </c>
      <c r="C3122">
        <v>3120</v>
      </c>
      <c r="D3122" t="s">
        <v>11</v>
      </c>
      <c r="E3122" t="s">
        <v>48</v>
      </c>
      <c r="F3122">
        <v>64</v>
      </c>
      <c r="G3122" t="s">
        <v>19</v>
      </c>
      <c r="H3122" t="s">
        <v>26</v>
      </c>
      <c r="I3122">
        <v>14</v>
      </c>
      <c r="J3122" t="s">
        <v>21</v>
      </c>
      <c r="K3122">
        <v>7.9</v>
      </c>
      <c r="L3122">
        <v>2.76</v>
      </c>
      <c r="M3122" t="s">
        <v>46</v>
      </c>
      <c r="N3122">
        <v>3578.37</v>
      </c>
      <c r="O3122" s="5">
        <f>(ScoreCard!$E$3-laptop_prices3[[#This Row],[Price ($)]])/ScoreCard!$E$3*ScoreCard!$E$5</f>
        <v>3.3445550838832405</v>
      </c>
      <c r="P3122" s="5">
        <f>laptop_prices3[[#This Row],[RAM (GB)]]/ScoreCard!$F$3*ScoreCard!$F$5</f>
        <v>7</v>
      </c>
      <c r="Q3122" s="5">
        <f>laptop_prices3[[#This Row],[Screen Size (inch)]]/ScoreCard!$G$3*ScoreCard!$G$5</f>
        <v>1.6184971098265895</v>
      </c>
      <c r="R3122" s="5">
        <f>laptop_prices3[[#This Row],[Battery Life (hours)]]/ScoreCard!$H$3*ScoreCard!$H$5</f>
        <v>4.6083333333333334</v>
      </c>
      <c r="S3122" s="5">
        <f>ScoreCard!$I$3-laptop_prices3[[#This Row],[Weight (kg)]]/ScoreCard!$I$3*ScoreCard!$I$5</f>
        <v>1.922857142857143</v>
      </c>
      <c r="T3122" s="6" cm="1">
        <f t="array" ref="T3122">_xlfn.IFS(laptop_prices3[[#This Row],[Storage]]="512GB SSD", 512, laptop_prices3[[#This Row],[Storage]] = "1TB SSD", 1000, laptop_prices3[[#This Row],[Storage]] = "2TB SSD", 2000, laptop_prices3[[#This Row],[Storage]]= "256GB SSD", 256, laptop_prices3[[#This Row],[Storage]] = "1TB HDD", 1000*0.7)</f>
        <v>1000</v>
      </c>
      <c r="U3122" s="5">
        <f>laptop_prices3[[#This Row],[Storage Raw Value]]/ScoreCard!$J$3*ScoreCard!$J$5</f>
        <v>4</v>
      </c>
    </row>
    <row r="3123" spans="2:21" x14ac:dyDescent="0.2">
      <c r="B3123" s="4" cm="1">
        <f t="array" ref="B3123">SUM(laptop_prices3[[#This Row],[RAM Comp]:[Weight Comp]]+laptop_prices3[[#This Row],[Storage Comp]])</f>
        <v>42.197068538398021</v>
      </c>
      <c r="C3123">
        <v>3121</v>
      </c>
      <c r="D3123" t="s">
        <v>23</v>
      </c>
      <c r="E3123" t="s">
        <v>31</v>
      </c>
      <c r="F3123">
        <v>32</v>
      </c>
      <c r="G3123" t="s">
        <v>25</v>
      </c>
      <c r="H3123" t="s">
        <v>32</v>
      </c>
      <c r="I3123">
        <v>14</v>
      </c>
      <c r="J3123" t="s">
        <v>15</v>
      </c>
      <c r="K3123">
        <v>5.4</v>
      </c>
      <c r="L3123">
        <v>2.75</v>
      </c>
      <c r="M3123" t="s">
        <v>16</v>
      </c>
      <c r="N3123">
        <v>1722.24</v>
      </c>
      <c r="O3123" s="5">
        <f>(ScoreCard!$E$3-laptop_prices3[[#This Row],[Price ($)]])/ScoreCard!$E$3*ScoreCard!$E$5</f>
        <v>4.2032480005329447</v>
      </c>
      <c r="P3123" s="5">
        <f>laptop_prices3[[#This Row],[RAM (GB)]]/ScoreCard!$F$3*ScoreCard!$F$5</f>
        <v>3.5</v>
      </c>
      <c r="Q3123" s="5">
        <f>laptop_prices3[[#This Row],[Screen Size (inch)]]/ScoreCard!$G$3*ScoreCard!$G$5</f>
        <v>1.6184971098265895</v>
      </c>
      <c r="R3123" s="5">
        <f>laptop_prices3[[#This Row],[Battery Life (hours)]]/ScoreCard!$H$3*ScoreCard!$H$5</f>
        <v>3.15</v>
      </c>
      <c r="S3123" s="5">
        <f>ScoreCard!$I$3-laptop_prices3[[#This Row],[Weight (kg)]]/ScoreCard!$I$3*ScoreCard!$I$5</f>
        <v>1.9285714285714286</v>
      </c>
      <c r="T3123" s="6" cm="1">
        <f t="array" ref="T3123">_xlfn.IFS(laptop_prices3[[#This Row],[Storage]]="512GB SSD", 512, laptop_prices3[[#This Row],[Storage]] = "1TB SSD", 1000, laptop_prices3[[#This Row],[Storage]] = "2TB SSD", 2000, laptop_prices3[[#This Row],[Storage]]= "256GB SSD", 256, laptop_prices3[[#This Row],[Storage]] = "1TB HDD", 1000*0.7)</f>
        <v>2000</v>
      </c>
      <c r="U3123" s="5">
        <f>laptop_prices3[[#This Row],[Storage Raw Value]]/ScoreCard!$J$3*ScoreCard!$J$5</f>
        <v>8</v>
      </c>
    </row>
    <row r="3124" spans="2:21" x14ac:dyDescent="0.2">
      <c r="B3124" s="4" cm="1">
        <f t="array" ref="B3124">SUM(laptop_prices3[[#This Row],[RAM Comp]:[Weight Comp]]+laptop_prices3[[#This Row],[Storage Comp]])</f>
        <v>30.324687586017063</v>
      </c>
      <c r="C3124">
        <v>3122</v>
      </c>
      <c r="D3124" t="s">
        <v>45</v>
      </c>
      <c r="E3124" t="s">
        <v>39</v>
      </c>
      <c r="F3124">
        <v>64</v>
      </c>
      <c r="G3124" t="s">
        <v>19</v>
      </c>
      <c r="H3124" t="s">
        <v>26</v>
      </c>
      <c r="I3124">
        <v>14</v>
      </c>
      <c r="J3124" t="s">
        <v>15</v>
      </c>
      <c r="K3124">
        <v>5.8</v>
      </c>
      <c r="L3124">
        <v>2.06</v>
      </c>
      <c r="M3124" t="s">
        <v>46</v>
      </c>
      <c r="N3124">
        <v>3006.93</v>
      </c>
      <c r="O3124" s="5">
        <f>(ScoreCard!$E$3-laptop_prices3[[#This Row],[Price ($)]])/ScoreCard!$E$3*ScoreCard!$E$5</f>
        <v>3.6089177526027303</v>
      </c>
      <c r="P3124" s="5">
        <f>laptop_prices3[[#This Row],[RAM (GB)]]/ScoreCard!$F$3*ScoreCard!$F$5</f>
        <v>7</v>
      </c>
      <c r="Q3124" s="5">
        <f>laptop_prices3[[#This Row],[Screen Size (inch)]]/ScoreCard!$G$3*ScoreCard!$G$5</f>
        <v>1.6184971098265895</v>
      </c>
      <c r="R3124" s="5">
        <f>laptop_prices3[[#This Row],[Battery Life (hours)]]/ScoreCard!$H$3*ScoreCard!$H$5</f>
        <v>3.3833333333333333</v>
      </c>
      <c r="S3124" s="5">
        <f>ScoreCard!$I$3-laptop_prices3[[#This Row],[Weight (kg)]]/ScoreCard!$I$3*ScoreCard!$I$5</f>
        <v>2.322857142857143</v>
      </c>
      <c r="T3124" s="6" cm="1">
        <f t="array" ref="T3124">_xlfn.IFS(laptop_prices3[[#This Row],[Storage]]="512GB SSD", 512, laptop_prices3[[#This Row],[Storage]] = "1TB SSD", 1000, laptop_prices3[[#This Row],[Storage]] = "2TB SSD", 2000, laptop_prices3[[#This Row],[Storage]]= "256GB SSD", 256, laptop_prices3[[#This Row],[Storage]] = "1TB HDD", 1000*0.7)</f>
        <v>1000</v>
      </c>
      <c r="U3124" s="5">
        <f>laptop_prices3[[#This Row],[Storage Raw Value]]/ScoreCard!$J$3*ScoreCard!$J$5</f>
        <v>4</v>
      </c>
    </row>
    <row r="3125" spans="2:21" x14ac:dyDescent="0.2">
      <c r="B3125" s="4" cm="1">
        <f t="array" ref="B3125">SUM(laptop_prices3[[#This Row],[RAM Comp]:[Weight Comp]]+laptop_prices3[[#This Row],[Storage Comp]])</f>
        <v>23.012330030278008</v>
      </c>
      <c r="C3125">
        <v>3123</v>
      </c>
      <c r="D3125" t="s">
        <v>47</v>
      </c>
      <c r="E3125" t="s">
        <v>48</v>
      </c>
      <c r="F3125">
        <v>16</v>
      </c>
      <c r="G3125" t="s">
        <v>42</v>
      </c>
      <c r="H3125" t="s">
        <v>40</v>
      </c>
      <c r="I3125">
        <v>16</v>
      </c>
      <c r="J3125" t="s">
        <v>27</v>
      </c>
      <c r="K3125">
        <v>10.9</v>
      </c>
      <c r="L3125">
        <v>2.88</v>
      </c>
      <c r="M3125" t="s">
        <v>22</v>
      </c>
      <c r="N3125">
        <v>2937.65</v>
      </c>
      <c r="O3125" s="5">
        <f>(ScoreCard!$E$3-laptop_prices3[[#This Row],[Price ($)]])/ScoreCard!$E$3*ScoreCard!$E$5</f>
        <v>3.6409684415445027</v>
      </c>
      <c r="P3125" s="5">
        <f>laptop_prices3[[#This Row],[RAM (GB)]]/ScoreCard!$F$3*ScoreCard!$F$5</f>
        <v>1.75</v>
      </c>
      <c r="Q3125" s="5">
        <f>laptop_prices3[[#This Row],[Screen Size (inch)]]/ScoreCard!$G$3*ScoreCard!$G$5</f>
        <v>1.8497109826589595</v>
      </c>
      <c r="R3125" s="5">
        <f>laptop_prices3[[#This Row],[Battery Life (hours)]]/ScoreCard!$H$3*ScoreCard!$H$5</f>
        <v>6.3583333333333334</v>
      </c>
      <c r="S3125" s="5">
        <f>ScoreCard!$I$3-laptop_prices3[[#This Row],[Weight (kg)]]/ScoreCard!$I$3*ScoreCard!$I$5</f>
        <v>1.8542857142857143</v>
      </c>
      <c r="T3125" s="6" cm="1">
        <f t="array" ref="T3125">_xlfn.IFS(laptop_prices3[[#This Row],[Storage]]="512GB SSD", 512, laptop_prices3[[#This Row],[Storage]] = "1TB SSD", 1000, laptop_prices3[[#This Row],[Storage]] = "2TB SSD", 2000, laptop_prices3[[#This Row],[Storage]]= "256GB SSD", 256, laptop_prices3[[#This Row],[Storage]] = "1TB HDD", 1000*0.7)</f>
        <v>700</v>
      </c>
      <c r="U3125" s="5">
        <f>laptop_prices3[[#This Row],[Storage Raw Value]]/ScoreCard!$J$3*ScoreCard!$J$5</f>
        <v>2.8</v>
      </c>
    </row>
    <row r="3126" spans="2:21" x14ac:dyDescent="0.2">
      <c r="B3126" s="4" cm="1">
        <f t="array" ref="B3126">SUM(laptop_prices3[[#This Row],[RAM Comp]:[Weight Comp]]+laptop_prices3[[#This Row],[Storage Comp]])</f>
        <v>42.2756674924305</v>
      </c>
      <c r="C3126">
        <v>3124</v>
      </c>
      <c r="D3126" t="s">
        <v>23</v>
      </c>
      <c r="E3126" t="s">
        <v>48</v>
      </c>
      <c r="F3126">
        <v>16</v>
      </c>
      <c r="G3126" t="s">
        <v>25</v>
      </c>
      <c r="H3126" t="s">
        <v>44</v>
      </c>
      <c r="I3126">
        <v>13.3</v>
      </c>
      <c r="J3126" t="s">
        <v>43</v>
      </c>
      <c r="K3126">
        <v>7.4</v>
      </c>
      <c r="L3126">
        <v>1.45</v>
      </c>
      <c r="M3126" t="s">
        <v>30</v>
      </c>
      <c r="N3126">
        <v>1097.72</v>
      </c>
      <c r="O3126" s="5">
        <f>(ScoreCard!$E$3-laptop_prices3[[#This Row],[Price ($)]])/ScoreCard!$E$3*ScoreCard!$E$5</f>
        <v>4.4921668264266446</v>
      </c>
      <c r="P3126" s="5">
        <f>laptop_prices3[[#This Row],[RAM (GB)]]/ScoreCard!$F$3*ScoreCard!$F$5</f>
        <v>1.75</v>
      </c>
      <c r="Q3126" s="5">
        <f>laptop_prices3[[#This Row],[Screen Size (inch)]]/ScoreCard!$G$3*ScoreCard!$G$5</f>
        <v>1.5375722543352601</v>
      </c>
      <c r="R3126" s="5">
        <f>laptop_prices3[[#This Row],[Battery Life (hours)]]/ScoreCard!$H$3*ScoreCard!$H$5</f>
        <v>4.3166666666666664</v>
      </c>
      <c r="S3126" s="5">
        <f>ScoreCard!$I$3-laptop_prices3[[#This Row],[Weight (kg)]]/ScoreCard!$I$3*ScoreCard!$I$5</f>
        <v>2.6714285714285717</v>
      </c>
      <c r="T3126" s="6" cm="1">
        <f t="array" ref="T3126">_xlfn.IFS(laptop_prices3[[#This Row],[Storage]]="512GB SSD", 512, laptop_prices3[[#This Row],[Storage]] = "1TB SSD", 1000, laptop_prices3[[#This Row],[Storage]] = "2TB SSD", 2000, laptop_prices3[[#This Row],[Storage]]= "256GB SSD", 256, laptop_prices3[[#This Row],[Storage]] = "1TB HDD", 1000*0.7)</f>
        <v>2000</v>
      </c>
      <c r="U3126" s="5">
        <f>laptop_prices3[[#This Row],[Storage Raw Value]]/ScoreCard!$J$3*ScoreCard!$J$5</f>
        <v>8</v>
      </c>
    </row>
    <row r="3127" spans="2:21" x14ac:dyDescent="0.2">
      <c r="B3127" s="4" cm="1">
        <f t="array" ref="B3127">SUM(laptop_prices3[[#This Row],[RAM Comp]:[Weight Comp]]+laptop_prices3[[#This Row],[Storage Comp]])</f>
        <v>47.080429397192404</v>
      </c>
      <c r="C3127">
        <v>3125</v>
      </c>
      <c r="D3127" t="s">
        <v>28</v>
      </c>
      <c r="E3127" t="s">
        <v>18</v>
      </c>
      <c r="F3127">
        <v>64</v>
      </c>
      <c r="G3127" t="s">
        <v>25</v>
      </c>
      <c r="H3127" t="s">
        <v>20</v>
      </c>
      <c r="I3127">
        <v>13.3</v>
      </c>
      <c r="J3127" t="s">
        <v>27</v>
      </c>
      <c r="K3127">
        <v>8.4</v>
      </c>
      <c r="L3127">
        <v>3.25</v>
      </c>
      <c r="M3127" t="s">
        <v>46</v>
      </c>
      <c r="N3127">
        <v>4899.8599999999997</v>
      </c>
      <c r="O3127" s="5">
        <f>(ScoreCard!$E$3-laptop_prices3[[#This Row],[Price ($)]])/ScoreCard!$E$3*ScoreCard!$E$5</f>
        <v>2.7332002205797989</v>
      </c>
      <c r="P3127" s="5">
        <f>laptop_prices3[[#This Row],[RAM (GB)]]/ScoreCard!$F$3*ScoreCard!$F$5</f>
        <v>7</v>
      </c>
      <c r="Q3127" s="5">
        <f>laptop_prices3[[#This Row],[Screen Size (inch)]]/ScoreCard!$G$3*ScoreCard!$G$5</f>
        <v>1.5375722543352601</v>
      </c>
      <c r="R3127" s="5">
        <f>laptop_prices3[[#This Row],[Battery Life (hours)]]/ScoreCard!$H$3*ScoreCard!$H$5</f>
        <v>4.9000000000000004</v>
      </c>
      <c r="S3127" s="5">
        <f>ScoreCard!$I$3-laptop_prices3[[#This Row],[Weight (kg)]]/ScoreCard!$I$3*ScoreCard!$I$5</f>
        <v>1.6428571428571428</v>
      </c>
      <c r="T3127" s="6" cm="1">
        <f t="array" ref="T3127">_xlfn.IFS(laptop_prices3[[#This Row],[Storage]]="512GB SSD", 512, laptop_prices3[[#This Row],[Storage]] = "1TB SSD", 1000, laptop_prices3[[#This Row],[Storage]] = "2TB SSD", 2000, laptop_prices3[[#This Row],[Storage]]= "256GB SSD", 256, laptop_prices3[[#This Row],[Storage]] = "1TB HDD", 1000*0.7)</f>
        <v>2000</v>
      </c>
      <c r="U3127" s="5">
        <f>laptop_prices3[[#This Row],[Storage Raw Value]]/ScoreCard!$J$3*ScoreCard!$J$5</f>
        <v>8</v>
      </c>
    </row>
    <row r="3128" spans="2:21" x14ac:dyDescent="0.2">
      <c r="B3128" s="4" cm="1">
        <f t="array" ref="B3128">SUM(laptop_prices3[[#This Row],[RAM Comp]:[Weight Comp]]+laptop_prices3[[#This Row],[Storage Comp]])</f>
        <v>24.538190476190476</v>
      </c>
      <c r="C3128">
        <v>3126</v>
      </c>
      <c r="D3128" t="s">
        <v>34</v>
      </c>
      <c r="E3128" t="s">
        <v>12</v>
      </c>
      <c r="F3128">
        <v>64</v>
      </c>
      <c r="G3128" t="s">
        <v>13</v>
      </c>
      <c r="H3128" t="s">
        <v>14</v>
      </c>
      <c r="I3128">
        <v>17.3</v>
      </c>
      <c r="J3128" t="s">
        <v>27</v>
      </c>
      <c r="K3128">
        <v>8.1999999999999993</v>
      </c>
      <c r="L3128">
        <v>1.64</v>
      </c>
      <c r="M3128" t="s">
        <v>22</v>
      </c>
      <c r="N3128">
        <v>3756.45</v>
      </c>
      <c r="O3128" s="5">
        <f>(ScoreCard!$E$3-laptop_prices3[[#This Row],[Price ($)]])/ScoreCard!$E$3*ScoreCard!$E$5</f>
        <v>3.262170749490187</v>
      </c>
      <c r="P3128" s="5">
        <f>laptop_prices3[[#This Row],[RAM (GB)]]/ScoreCard!$F$3*ScoreCard!$F$5</f>
        <v>7</v>
      </c>
      <c r="Q3128" s="5">
        <f>laptop_prices3[[#This Row],[Screen Size (inch)]]/ScoreCard!$G$3*ScoreCard!$G$5</f>
        <v>2</v>
      </c>
      <c r="R3128" s="5">
        <f>laptop_prices3[[#This Row],[Battery Life (hours)]]/ScoreCard!$H$3*ScoreCard!$H$5</f>
        <v>4.7833333333333323</v>
      </c>
      <c r="S3128" s="5">
        <f>ScoreCard!$I$3-laptop_prices3[[#This Row],[Weight (kg)]]/ScoreCard!$I$3*ScoreCard!$I$5</f>
        <v>2.5628571428571432</v>
      </c>
      <c r="T3128" s="6" cm="1">
        <f t="array" ref="T3128">_xlfn.IFS(laptop_prices3[[#This Row],[Storage]]="512GB SSD", 512, laptop_prices3[[#This Row],[Storage]] = "1TB SSD", 1000, laptop_prices3[[#This Row],[Storage]] = "2TB SSD", 2000, laptop_prices3[[#This Row],[Storage]]= "256GB SSD", 256, laptop_prices3[[#This Row],[Storage]] = "1TB HDD", 1000*0.7)</f>
        <v>512</v>
      </c>
      <c r="U3128" s="5">
        <f>laptop_prices3[[#This Row],[Storage Raw Value]]/ScoreCard!$J$3*ScoreCard!$J$5</f>
        <v>2.048</v>
      </c>
    </row>
    <row r="3129" spans="2:21" x14ac:dyDescent="0.2">
      <c r="B3129" s="4" cm="1">
        <f t="array" ref="B3129">SUM(laptop_prices3[[#This Row],[RAM Comp]:[Weight Comp]]+laptop_prices3[[#This Row],[Storage Comp]])</f>
        <v>27.052810349573356</v>
      </c>
      <c r="C3129">
        <v>3127</v>
      </c>
      <c r="D3129" t="s">
        <v>47</v>
      </c>
      <c r="E3129" t="s">
        <v>48</v>
      </c>
      <c r="F3129">
        <v>32</v>
      </c>
      <c r="G3129" t="s">
        <v>19</v>
      </c>
      <c r="H3129" t="s">
        <v>26</v>
      </c>
      <c r="I3129">
        <v>13.3</v>
      </c>
      <c r="J3129" t="s">
        <v>15</v>
      </c>
      <c r="K3129">
        <v>6.8</v>
      </c>
      <c r="L3129">
        <v>2.54</v>
      </c>
      <c r="M3129" t="s">
        <v>46</v>
      </c>
      <c r="N3129">
        <v>3102.56</v>
      </c>
      <c r="O3129" s="5">
        <f>(ScoreCard!$E$3-laptop_prices3[[#This Row],[Price ($)]])/ScoreCard!$E$3*ScoreCard!$E$5</f>
        <v>3.5646768839032261</v>
      </c>
      <c r="P3129" s="5">
        <f>laptop_prices3[[#This Row],[RAM (GB)]]/ScoreCard!$F$3*ScoreCard!$F$5</f>
        <v>3.5</v>
      </c>
      <c r="Q3129" s="5">
        <f>laptop_prices3[[#This Row],[Screen Size (inch)]]/ScoreCard!$G$3*ScoreCard!$G$5</f>
        <v>1.5375722543352601</v>
      </c>
      <c r="R3129" s="5">
        <f>laptop_prices3[[#This Row],[Battery Life (hours)]]/ScoreCard!$H$3*ScoreCard!$H$5</f>
        <v>3.9666666666666668</v>
      </c>
      <c r="S3129" s="5">
        <f>ScoreCard!$I$3-laptop_prices3[[#This Row],[Weight (kg)]]/ScoreCard!$I$3*ScoreCard!$I$5</f>
        <v>2.0485714285714285</v>
      </c>
      <c r="T3129" s="6" cm="1">
        <f t="array" ref="T3129">_xlfn.IFS(laptop_prices3[[#This Row],[Storage]]="512GB SSD", 512, laptop_prices3[[#This Row],[Storage]] = "1TB SSD", 1000, laptop_prices3[[#This Row],[Storage]] = "2TB SSD", 2000, laptop_prices3[[#This Row],[Storage]]= "256GB SSD", 256, laptop_prices3[[#This Row],[Storage]] = "1TB HDD", 1000*0.7)</f>
        <v>1000</v>
      </c>
      <c r="U3129" s="5">
        <f>laptop_prices3[[#This Row],[Storage Raw Value]]/ScoreCard!$J$3*ScoreCard!$J$5</f>
        <v>4</v>
      </c>
    </row>
    <row r="3130" spans="2:21" x14ac:dyDescent="0.2">
      <c r="B3130" s="4" cm="1">
        <f t="array" ref="B3130">SUM(laptop_prices3[[#This Row],[RAM Comp]:[Weight Comp]]+laptop_prices3[[#This Row],[Storage Comp]])</f>
        <v>21.841666666666669</v>
      </c>
      <c r="C3130">
        <v>3128</v>
      </c>
      <c r="D3130" t="s">
        <v>36</v>
      </c>
      <c r="E3130" t="s">
        <v>41</v>
      </c>
      <c r="F3130">
        <v>8</v>
      </c>
      <c r="G3130" t="s">
        <v>42</v>
      </c>
      <c r="H3130" t="s">
        <v>26</v>
      </c>
      <c r="I3130">
        <v>17.3</v>
      </c>
      <c r="J3130" t="s">
        <v>27</v>
      </c>
      <c r="K3130">
        <v>10.4</v>
      </c>
      <c r="L3130">
        <v>3.15</v>
      </c>
      <c r="M3130" t="s">
        <v>30</v>
      </c>
      <c r="N3130">
        <v>2641.75</v>
      </c>
      <c r="O3130" s="5">
        <f>(ScoreCard!$E$3-laptop_prices3[[#This Row],[Price ($)]])/ScoreCard!$E$3*ScoreCard!$E$5</f>
        <v>3.77785930265695</v>
      </c>
      <c r="P3130" s="5">
        <f>laptop_prices3[[#This Row],[RAM (GB)]]/ScoreCard!$F$3*ScoreCard!$F$5</f>
        <v>0.875</v>
      </c>
      <c r="Q3130" s="5">
        <f>laptop_prices3[[#This Row],[Screen Size (inch)]]/ScoreCard!$G$3*ScoreCard!$G$5</f>
        <v>2</v>
      </c>
      <c r="R3130" s="5">
        <f>laptop_prices3[[#This Row],[Battery Life (hours)]]/ScoreCard!$H$3*ScoreCard!$H$5</f>
        <v>6.0666666666666664</v>
      </c>
      <c r="S3130" s="5">
        <f>ScoreCard!$I$3-laptop_prices3[[#This Row],[Weight (kg)]]/ScoreCard!$I$3*ScoreCard!$I$5</f>
        <v>1.7</v>
      </c>
      <c r="T3130" s="6" cm="1">
        <f t="array" ref="T3130">_xlfn.IFS(laptop_prices3[[#This Row],[Storage]]="512GB SSD", 512, laptop_prices3[[#This Row],[Storage]] = "1TB SSD", 1000, laptop_prices3[[#This Row],[Storage]] = "2TB SSD", 2000, laptop_prices3[[#This Row],[Storage]]= "256GB SSD", 256, laptop_prices3[[#This Row],[Storage]] = "1TB HDD", 1000*0.7)</f>
        <v>700</v>
      </c>
      <c r="U3130" s="5">
        <f>laptop_prices3[[#This Row],[Storage Raw Value]]/ScoreCard!$J$3*ScoreCard!$J$5</f>
        <v>2.8</v>
      </c>
    </row>
    <row r="3131" spans="2:21" x14ac:dyDescent="0.2">
      <c r="B3131" s="4" cm="1">
        <f t="array" ref="B3131">SUM(laptop_prices3[[#This Row],[RAM Comp]:[Weight Comp]]+laptop_prices3[[#This Row],[Storage Comp]])</f>
        <v>22.491830443159923</v>
      </c>
      <c r="C3131">
        <v>3129</v>
      </c>
      <c r="D3131" t="s">
        <v>23</v>
      </c>
      <c r="E3131" t="s">
        <v>12</v>
      </c>
      <c r="F3131">
        <v>16</v>
      </c>
      <c r="G3131" t="s">
        <v>42</v>
      </c>
      <c r="H3131" t="s">
        <v>40</v>
      </c>
      <c r="I3131">
        <v>14</v>
      </c>
      <c r="J3131" t="s">
        <v>27</v>
      </c>
      <c r="K3131">
        <v>10.6</v>
      </c>
      <c r="L3131">
        <v>3.08</v>
      </c>
      <c r="M3131" t="s">
        <v>22</v>
      </c>
      <c r="N3131">
        <v>1422.46</v>
      </c>
      <c r="O3131" s="5">
        <f>(ScoreCard!$E$3-laptop_prices3[[#This Row],[Price ($)]])/ScoreCard!$E$3*ScoreCard!$E$5</f>
        <v>4.3419338482662644</v>
      </c>
      <c r="P3131" s="5">
        <f>laptop_prices3[[#This Row],[RAM (GB)]]/ScoreCard!$F$3*ScoreCard!$F$5</f>
        <v>1.75</v>
      </c>
      <c r="Q3131" s="5">
        <f>laptop_prices3[[#This Row],[Screen Size (inch)]]/ScoreCard!$G$3*ScoreCard!$G$5</f>
        <v>1.6184971098265895</v>
      </c>
      <c r="R3131" s="5">
        <f>laptop_prices3[[#This Row],[Battery Life (hours)]]/ScoreCard!$H$3*ScoreCard!$H$5</f>
        <v>6.1833333333333336</v>
      </c>
      <c r="S3131" s="5">
        <f>ScoreCard!$I$3-laptop_prices3[[#This Row],[Weight (kg)]]/ScoreCard!$I$3*ScoreCard!$I$5</f>
        <v>1.74</v>
      </c>
      <c r="T3131" s="6" cm="1">
        <f t="array" ref="T3131">_xlfn.IFS(laptop_prices3[[#This Row],[Storage]]="512GB SSD", 512, laptop_prices3[[#This Row],[Storage]] = "1TB SSD", 1000, laptop_prices3[[#This Row],[Storage]] = "2TB SSD", 2000, laptop_prices3[[#This Row],[Storage]]= "256GB SSD", 256, laptop_prices3[[#This Row],[Storage]] = "1TB HDD", 1000*0.7)</f>
        <v>700</v>
      </c>
      <c r="U3131" s="5">
        <f>laptop_prices3[[#This Row],[Storage Raw Value]]/ScoreCard!$J$3*ScoreCard!$J$5</f>
        <v>2.8</v>
      </c>
    </row>
    <row r="3132" spans="2:21" x14ac:dyDescent="0.2">
      <c r="B3132" s="4" cm="1">
        <f t="array" ref="B3132">SUM(laptop_prices3[[#This Row],[RAM Comp]:[Weight Comp]]+laptop_prices3[[#This Row],[Storage Comp]])</f>
        <v>23.402238095238097</v>
      </c>
      <c r="C3132">
        <v>3130</v>
      </c>
      <c r="D3132" t="s">
        <v>36</v>
      </c>
      <c r="E3132" t="s">
        <v>12</v>
      </c>
      <c r="F3132">
        <v>32</v>
      </c>
      <c r="G3132" t="s">
        <v>13</v>
      </c>
      <c r="H3132" t="s">
        <v>20</v>
      </c>
      <c r="I3132">
        <v>17.3</v>
      </c>
      <c r="J3132" t="s">
        <v>27</v>
      </c>
      <c r="K3132">
        <v>11.9</v>
      </c>
      <c r="L3132">
        <v>1.28</v>
      </c>
      <c r="M3132" t="s">
        <v>46</v>
      </c>
      <c r="N3132">
        <v>2518.65</v>
      </c>
      <c r="O3132" s="5">
        <f>(ScoreCard!$E$3-laptop_prices3[[#This Row],[Price ($)]])/ScoreCard!$E$3*ScoreCard!$E$5</f>
        <v>3.8348084915820682</v>
      </c>
      <c r="P3132" s="5">
        <f>laptop_prices3[[#This Row],[RAM (GB)]]/ScoreCard!$F$3*ScoreCard!$F$5</f>
        <v>3.5</v>
      </c>
      <c r="Q3132" s="5">
        <f>laptop_prices3[[#This Row],[Screen Size (inch)]]/ScoreCard!$G$3*ScoreCard!$G$5</f>
        <v>2</v>
      </c>
      <c r="R3132" s="5">
        <f>laptop_prices3[[#This Row],[Battery Life (hours)]]/ScoreCard!$H$3*ScoreCard!$H$5</f>
        <v>6.9416666666666664</v>
      </c>
      <c r="S3132" s="5">
        <f>ScoreCard!$I$3-laptop_prices3[[#This Row],[Weight (kg)]]/ScoreCard!$I$3*ScoreCard!$I$5</f>
        <v>2.7685714285714287</v>
      </c>
      <c r="T3132" s="6" cm="1">
        <f t="array" ref="T3132">_xlfn.IFS(laptop_prices3[[#This Row],[Storage]]="512GB SSD", 512, laptop_prices3[[#This Row],[Storage]] = "1TB SSD", 1000, laptop_prices3[[#This Row],[Storage]] = "2TB SSD", 2000, laptop_prices3[[#This Row],[Storage]]= "256GB SSD", 256, laptop_prices3[[#This Row],[Storage]] = "1TB HDD", 1000*0.7)</f>
        <v>512</v>
      </c>
      <c r="U3132" s="5">
        <f>laptop_prices3[[#This Row],[Storage Raw Value]]/ScoreCard!$J$3*ScoreCard!$J$5</f>
        <v>2.048</v>
      </c>
    </row>
    <row r="3133" spans="2:21" x14ac:dyDescent="0.2">
      <c r="B3133" s="4" cm="1">
        <f t="array" ref="B3133">SUM(laptop_prices3[[#This Row],[RAM Comp]:[Weight Comp]]+laptop_prices3[[#This Row],[Storage Comp]])</f>
        <v>42.184658684282958</v>
      </c>
      <c r="C3133">
        <v>3131</v>
      </c>
      <c r="D3133" t="s">
        <v>34</v>
      </c>
      <c r="E3133" t="s">
        <v>39</v>
      </c>
      <c r="F3133">
        <v>8</v>
      </c>
      <c r="G3133" t="s">
        <v>25</v>
      </c>
      <c r="H3133" t="s">
        <v>44</v>
      </c>
      <c r="I3133">
        <v>15.6</v>
      </c>
      <c r="J3133" t="s">
        <v>15</v>
      </c>
      <c r="K3133">
        <v>8.1999999999999993</v>
      </c>
      <c r="L3133">
        <v>1.36</v>
      </c>
      <c r="M3133" t="s">
        <v>46</v>
      </c>
      <c r="N3133">
        <v>807.19</v>
      </c>
      <c r="O3133" s="5">
        <f>(ScoreCard!$E$3-laptop_prices3[[#This Row],[Price ($)]])/ScoreCard!$E$3*ScoreCard!$E$5</f>
        <v>4.6265733890457703</v>
      </c>
      <c r="P3133" s="5">
        <f>laptop_prices3[[#This Row],[RAM (GB)]]/ScoreCard!$F$3*ScoreCard!$F$5</f>
        <v>0.875</v>
      </c>
      <c r="Q3133" s="5">
        <f>laptop_prices3[[#This Row],[Screen Size (inch)]]/ScoreCard!$G$3*ScoreCard!$G$5</f>
        <v>1.8034682080924855</v>
      </c>
      <c r="R3133" s="5">
        <f>laptop_prices3[[#This Row],[Battery Life (hours)]]/ScoreCard!$H$3*ScoreCard!$H$5</f>
        <v>4.7833333333333323</v>
      </c>
      <c r="S3133" s="5">
        <f>ScoreCard!$I$3-laptop_prices3[[#This Row],[Weight (kg)]]/ScoreCard!$I$3*ScoreCard!$I$5</f>
        <v>2.7228571428571429</v>
      </c>
      <c r="T3133" s="6" cm="1">
        <f t="array" ref="T3133">_xlfn.IFS(laptop_prices3[[#This Row],[Storage]]="512GB SSD", 512, laptop_prices3[[#This Row],[Storage]] = "1TB SSD", 1000, laptop_prices3[[#This Row],[Storage]] = "2TB SSD", 2000, laptop_prices3[[#This Row],[Storage]]= "256GB SSD", 256, laptop_prices3[[#This Row],[Storage]] = "1TB HDD", 1000*0.7)</f>
        <v>2000</v>
      </c>
      <c r="U3133" s="5">
        <f>laptop_prices3[[#This Row],[Storage Raw Value]]/ScoreCard!$J$3*ScoreCard!$J$5</f>
        <v>8</v>
      </c>
    </row>
    <row r="3134" spans="2:21" x14ac:dyDescent="0.2">
      <c r="B3134" s="4" cm="1">
        <f t="array" ref="B3134">SUM(laptop_prices3[[#This Row],[RAM Comp]:[Weight Comp]]+laptop_prices3[[#This Row],[Storage Comp]])</f>
        <v>48.227330030278011</v>
      </c>
      <c r="C3134">
        <v>3132</v>
      </c>
      <c r="D3134" t="s">
        <v>34</v>
      </c>
      <c r="E3134" t="s">
        <v>41</v>
      </c>
      <c r="F3134">
        <v>64</v>
      </c>
      <c r="G3134" t="s">
        <v>25</v>
      </c>
      <c r="H3134" t="s">
        <v>26</v>
      </c>
      <c r="I3134">
        <v>16</v>
      </c>
      <c r="J3134" t="s">
        <v>43</v>
      </c>
      <c r="K3134">
        <v>9.4</v>
      </c>
      <c r="L3134">
        <v>2.81</v>
      </c>
      <c r="M3134" t="s">
        <v>22</v>
      </c>
      <c r="N3134">
        <v>4270.91</v>
      </c>
      <c r="O3134" s="5">
        <f>(ScoreCard!$E$3-laptop_prices3[[#This Row],[Price ($)]])/ScoreCard!$E$3*ScoreCard!$E$5</f>
        <v>3.0241684770741344</v>
      </c>
      <c r="P3134" s="5">
        <f>laptop_prices3[[#This Row],[RAM (GB)]]/ScoreCard!$F$3*ScoreCard!$F$5</f>
        <v>7</v>
      </c>
      <c r="Q3134" s="5">
        <f>laptop_prices3[[#This Row],[Screen Size (inch)]]/ScoreCard!$G$3*ScoreCard!$G$5</f>
        <v>1.8497109826589595</v>
      </c>
      <c r="R3134" s="5">
        <f>laptop_prices3[[#This Row],[Battery Life (hours)]]/ScoreCard!$H$3*ScoreCard!$H$5</f>
        <v>5.4833333333333334</v>
      </c>
      <c r="S3134" s="5">
        <f>ScoreCard!$I$3-laptop_prices3[[#This Row],[Weight (kg)]]/ScoreCard!$I$3*ScoreCard!$I$5</f>
        <v>1.8942857142857144</v>
      </c>
      <c r="T3134" s="6" cm="1">
        <f t="array" ref="T3134">_xlfn.IFS(laptop_prices3[[#This Row],[Storage]]="512GB SSD", 512, laptop_prices3[[#This Row],[Storage]] = "1TB SSD", 1000, laptop_prices3[[#This Row],[Storage]] = "2TB SSD", 2000, laptop_prices3[[#This Row],[Storage]]= "256GB SSD", 256, laptop_prices3[[#This Row],[Storage]] = "1TB HDD", 1000*0.7)</f>
        <v>2000</v>
      </c>
      <c r="U3134" s="5">
        <f>laptop_prices3[[#This Row],[Storage Raw Value]]/ScoreCard!$J$3*ScoreCard!$J$5</f>
        <v>8</v>
      </c>
    </row>
    <row r="3135" spans="2:21" x14ac:dyDescent="0.2">
      <c r="B3135" s="4" cm="1">
        <f t="array" ref="B3135">SUM(laptop_prices3[[#This Row],[RAM Comp]:[Weight Comp]]+laptop_prices3[[#This Row],[Storage Comp]])</f>
        <v>17.466476190476193</v>
      </c>
      <c r="C3135">
        <v>3133</v>
      </c>
      <c r="D3135" t="s">
        <v>33</v>
      </c>
      <c r="E3135" t="s">
        <v>12</v>
      </c>
      <c r="F3135">
        <v>64</v>
      </c>
      <c r="G3135" t="s">
        <v>29</v>
      </c>
      <c r="H3135" t="s">
        <v>35</v>
      </c>
      <c r="I3135">
        <v>17.3</v>
      </c>
      <c r="J3135" t="s">
        <v>21</v>
      </c>
      <c r="K3135">
        <v>4</v>
      </c>
      <c r="L3135">
        <v>2.56</v>
      </c>
      <c r="M3135" t="s">
        <v>16</v>
      </c>
      <c r="N3135">
        <v>1962.32</v>
      </c>
      <c r="O3135" s="5">
        <f>(ScoreCard!$E$3-laptop_prices3[[#This Row],[Price ($)]])/ScoreCard!$E$3*ScoreCard!$E$5</f>
        <v>4.0921808902393444</v>
      </c>
      <c r="P3135" s="5">
        <f>laptop_prices3[[#This Row],[RAM (GB)]]/ScoreCard!$F$3*ScoreCard!$F$5</f>
        <v>7</v>
      </c>
      <c r="Q3135" s="5">
        <f>laptop_prices3[[#This Row],[Screen Size (inch)]]/ScoreCard!$G$3*ScoreCard!$G$5</f>
        <v>2</v>
      </c>
      <c r="R3135" s="5">
        <f>laptop_prices3[[#This Row],[Battery Life (hours)]]/ScoreCard!$H$3*ScoreCard!$H$5</f>
        <v>2.333333333333333</v>
      </c>
      <c r="S3135" s="5">
        <f>ScoreCard!$I$3-laptop_prices3[[#This Row],[Weight (kg)]]/ScoreCard!$I$3*ScoreCard!$I$5</f>
        <v>2.0371428571428574</v>
      </c>
      <c r="T3135" s="6" cm="1">
        <f t="array" ref="T3135">_xlfn.IFS(laptop_prices3[[#This Row],[Storage]]="512GB SSD", 512, laptop_prices3[[#This Row],[Storage]] = "1TB SSD", 1000, laptop_prices3[[#This Row],[Storage]] = "2TB SSD", 2000, laptop_prices3[[#This Row],[Storage]]= "256GB SSD", 256, laptop_prices3[[#This Row],[Storage]] = "1TB HDD", 1000*0.7)</f>
        <v>256</v>
      </c>
      <c r="U3135" s="5">
        <f>laptop_prices3[[#This Row],[Storage Raw Value]]/ScoreCard!$J$3*ScoreCard!$J$5</f>
        <v>1.024</v>
      </c>
    </row>
    <row r="3136" spans="2:21" x14ac:dyDescent="0.2">
      <c r="B3136" s="4" cm="1">
        <f t="array" ref="B3136">SUM(laptop_prices3[[#This Row],[RAM Comp]:[Weight Comp]]+laptop_prices3[[#This Row],[Storage Comp]])</f>
        <v>14.946714285714286</v>
      </c>
      <c r="C3136">
        <v>3134</v>
      </c>
      <c r="D3136" t="s">
        <v>33</v>
      </c>
      <c r="E3136" t="s">
        <v>48</v>
      </c>
      <c r="F3136">
        <v>16</v>
      </c>
      <c r="G3136" t="s">
        <v>29</v>
      </c>
      <c r="H3136" t="s">
        <v>20</v>
      </c>
      <c r="I3136">
        <v>17.3</v>
      </c>
      <c r="J3136" t="s">
        <v>43</v>
      </c>
      <c r="K3136">
        <v>8.6999999999999993</v>
      </c>
      <c r="L3136">
        <v>2.58</v>
      </c>
      <c r="M3136" t="s">
        <v>30</v>
      </c>
      <c r="N3136">
        <v>1555.62</v>
      </c>
      <c r="O3136" s="5">
        <f>(ScoreCard!$E$3-laptop_prices3[[#This Row],[Price ($)]])/ScoreCard!$E$3*ScoreCard!$E$5</f>
        <v>4.2803306476385741</v>
      </c>
      <c r="P3136" s="5">
        <f>laptop_prices3[[#This Row],[RAM (GB)]]/ScoreCard!$F$3*ScoreCard!$F$5</f>
        <v>1.75</v>
      </c>
      <c r="Q3136" s="5">
        <f>laptop_prices3[[#This Row],[Screen Size (inch)]]/ScoreCard!$G$3*ScoreCard!$G$5</f>
        <v>2</v>
      </c>
      <c r="R3136" s="5">
        <f>laptop_prices3[[#This Row],[Battery Life (hours)]]/ScoreCard!$H$3*ScoreCard!$H$5</f>
        <v>5.0750000000000002</v>
      </c>
      <c r="S3136" s="5">
        <f>ScoreCard!$I$3-laptop_prices3[[#This Row],[Weight (kg)]]/ScoreCard!$I$3*ScoreCard!$I$5</f>
        <v>2.0257142857142858</v>
      </c>
      <c r="T3136" s="6" cm="1">
        <f t="array" ref="T3136">_xlfn.IFS(laptop_prices3[[#This Row],[Storage]]="512GB SSD", 512, laptop_prices3[[#This Row],[Storage]] = "1TB SSD", 1000, laptop_prices3[[#This Row],[Storage]] = "2TB SSD", 2000, laptop_prices3[[#This Row],[Storage]]= "256GB SSD", 256, laptop_prices3[[#This Row],[Storage]] = "1TB HDD", 1000*0.7)</f>
        <v>256</v>
      </c>
      <c r="U3136" s="5">
        <f>laptop_prices3[[#This Row],[Storage Raw Value]]/ScoreCard!$J$3*ScoreCard!$J$5</f>
        <v>1.024</v>
      </c>
    </row>
    <row r="3137" spans="2:21" x14ac:dyDescent="0.2">
      <c r="B3137" s="4" cm="1">
        <f t="array" ref="B3137">SUM(laptop_prices3[[#This Row],[RAM Comp]:[Weight Comp]]+laptop_prices3[[#This Row],[Storage Comp]])</f>
        <v>24.731801541425817</v>
      </c>
      <c r="C3137">
        <v>3135</v>
      </c>
      <c r="D3137" t="s">
        <v>34</v>
      </c>
      <c r="E3137" t="s">
        <v>18</v>
      </c>
      <c r="F3137">
        <v>32</v>
      </c>
      <c r="G3137" t="s">
        <v>42</v>
      </c>
      <c r="H3137" t="s">
        <v>40</v>
      </c>
      <c r="I3137">
        <v>15.6</v>
      </c>
      <c r="J3137" t="s">
        <v>43</v>
      </c>
      <c r="K3137">
        <v>10.3</v>
      </c>
      <c r="L3137">
        <v>2.2400000000000002</v>
      </c>
      <c r="M3137" t="s">
        <v>30</v>
      </c>
      <c r="N3137">
        <v>1857.31</v>
      </c>
      <c r="O3137" s="5">
        <f>(ScoreCard!$E$3-laptop_prices3[[#This Row],[Price ($)]])/ScoreCard!$E$3*ScoreCard!$E$5</f>
        <v>4.1407611853573503</v>
      </c>
      <c r="P3137" s="5">
        <f>laptop_prices3[[#This Row],[RAM (GB)]]/ScoreCard!$F$3*ScoreCard!$F$5</f>
        <v>3.5</v>
      </c>
      <c r="Q3137" s="5">
        <f>laptop_prices3[[#This Row],[Screen Size (inch)]]/ScoreCard!$G$3*ScoreCard!$G$5</f>
        <v>1.8034682080924855</v>
      </c>
      <c r="R3137" s="5">
        <f>laptop_prices3[[#This Row],[Battery Life (hours)]]/ScoreCard!$H$3*ScoreCard!$H$5</f>
        <v>6.0083333333333337</v>
      </c>
      <c r="S3137" s="5">
        <f>ScoreCard!$I$3-laptop_prices3[[#This Row],[Weight (kg)]]/ScoreCard!$I$3*ScoreCard!$I$5</f>
        <v>2.2199999999999998</v>
      </c>
      <c r="T3137" s="6" cm="1">
        <f t="array" ref="T3137">_xlfn.IFS(laptop_prices3[[#This Row],[Storage]]="512GB SSD", 512, laptop_prices3[[#This Row],[Storage]] = "1TB SSD", 1000, laptop_prices3[[#This Row],[Storage]] = "2TB SSD", 2000, laptop_prices3[[#This Row],[Storage]]= "256GB SSD", 256, laptop_prices3[[#This Row],[Storage]] = "1TB HDD", 1000*0.7)</f>
        <v>700</v>
      </c>
      <c r="U3137" s="5">
        <f>laptop_prices3[[#This Row],[Storage Raw Value]]/ScoreCard!$J$3*ScoreCard!$J$5</f>
        <v>2.8</v>
      </c>
    </row>
    <row r="3138" spans="2:21" x14ac:dyDescent="0.2">
      <c r="B3138" s="4" cm="1">
        <f t="array" ref="B3138">SUM(laptop_prices3[[#This Row],[RAM Comp]:[Weight Comp]]+laptop_prices3[[#This Row],[Storage Comp]])</f>
        <v>11.244048444811451</v>
      </c>
      <c r="C3138">
        <v>3136</v>
      </c>
      <c r="D3138" t="s">
        <v>23</v>
      </c>
      <c r="E3138" t="s">
        <v>18</v>
      </c>
      <c r="F3138">
        <v>8</v>
      </c>
      <c r="G3138" t="s">
        <v>29</v>
      </c>
      <c r="H3138" t="s">
        <v>32</v>
      </c>
      <c r="I3138">
        <v>13.3</v>
      </c>
      <c r="J3138" t="s">
        <v>15</v>
      </c>
      <c r="K3138">
        <v>4.9000000000000004</v>
      </c>
      <c r="L3138">
        <v>2.84</v>
      </c>
      <c r="M3138" t="s">
        <v>16</v>
      </c>
      <c r="N3138">
        <v>1427.95</v>
      </c>
      <c r="O3138" s="5">
        <f>(ScoreCard!$E$3-laptop_prices3[[#This Row],[Price ($)]])/ScoreCard!$E$3*ScoreCard!$E$5</f>
        <v>4.3393940347228126</v>
      </c>
      <c r="P3138" s="5">
        <f>laptop_prices3[[#This Row],[RAM (GB)]]/ScoreCard!$F$3*ScoreCard!$F$5</f>
        <v>0.875</v>
      </c>
      <c r="Q3138" s="5">
        <f>laptop_prices3[[#This Row],[Screen Size (inch)]]/ScoreCard!$G$3*ScoreCard!$G$5</f>
        <v>1.5375722543352601</v>
      </c>
      <c r="R3138" s="5">
        <f>laptop_prices3[[#This Row],[Battery Life (hours)]]/ScoreCard!$H$3*ScoreCard!$H$5</f>
        <v>2.8583333333333338</v>
      </c>
      <c r="S3138" s="5">
        <f>ScoreCard!$I$3-laptop_prices3[[#This Row],[Weight (kg)]]/ScoreCard!$I$3*ScoreCard!$I$5</f>
        <v>1.8771428571428572</v>
      </c>
      <c r="T3138" s="6" cm="1">
        <f t="array" ref="T3138">_xlfn.IFS(laptop_prices3[[#This Row],[Storage]]="512GB SSD", 512, laptop_prices3[[#This Row],[Storage]] = "1TB SSD", 1000, laptop_prices3[[#This Row],[Storage]] = "2TB SSD", 2000, laptop_prices3[[#This Row],[Storage]]= "256GB SSD", 256, laptop_prices3[[#This Row],[Storage]] = "1TB HDD", 1000*0.7)</f>
        <v>256</v>
      </c>
      <c r="U3138" s="5">
        <f>laptop_prices3[[#This Row],[Storage Raw Value]]/ScoreCard!$J$3*ScoreCard!$J$5</f>
        <v>1.024</v>
      </c>
    </row>
    <row r="3139" spans="2:21" x14ac:dyDescent="0.2">
      <c r="B3139" s="4" cm="1">
        <f t="array" ref="B3139">SUM(laptop_prices3[[#This Row],[RAM Comp]:[Weight Comp]]+laptop_prices3[[#This Row],[Storage Comp]])</f>
        <v>19.835611065235341</v>
      </c>
      <c r="C3139">
        <v>3137</v>
      </c>
      <c r="D3139" t="s">
        <v>11</v>
      </c>
      <c r="E3139" t="s">
        <v>48</v>
      </c>
      <c r="F3139">
        <v>8</v>
      </c>
      <c r="G3139" t="s">
        <v>42</v>
      </c>
      <c r="H3139" t="s">
        <v>40</v>
      </c>
      <c r="I3139">
        <v>15.6</v>
      </c>
      <c r="J3139" t="s">
        <v>21</v>
      </c>
      <c r="K3139">
        <v>7.2</v>
      </c>
      <c r="L3139">
        <v>3.05</v>
      </c>
      <c r="M3139" t="s">
        <v>16</v>
      </c>
      <c r="N3139">
        <v>1331.83</v>
      </c>
      <c r="O3139" s="5">
        <f>(ScoreCard!$E$3-laptop_prices3[[#This Row],[Price ($)]])/ScoreCard!$E$3*ScoreCard!$E$5</f>
        <v>4.3838615898770152</v>
      </c>
      <c r="P3139" s="5">
        <f>laptop_prices3[[#This Row],[RAM (GB)]]/ScoreCard!$F$3*ScoreCard!$F$5</f>
        <v>0.875</v>
      </c>
      <c r="Q3139" s="5">
        <f>laptop_prices3[[#This Row],[Screen Size (inch)]]/ScoreCard!$G$3*ScoreCard!$G$5</f>
        <v>1.8034682080924855</v>
      </c>
      <c r="R3139" s="5">
        <f>laptop_prices3[[#This Row],[Battery Life (hours)]]/ScoreCard!$H$3*ScoreCard!$H$5</f>
        <v>4.2</v>
      </c>
      <c r="S3139" s="5">
        <f>ScoreCard!$I$3-laptop_prices3[[#This Row],[Weight (kg)]]/ScoreCard!$I$3*ScoreCard!$I$5</f>
        <v>1.7571428571428573</v>
      </c>
      <c r="T3139" s="6" cm="1">
        <f t="array" ref="T3139">_xlfn.IFS(laptop_prices3[[#This Row],[Storage]]="512GB SSD", 512, laptop_prices3[[#This Row],[Storage]] = "1TB SSD", 1000, laptop_prices3[[#This Row],[Storage]] = "2TB SSD", 2000, laptop_prices3[[#This Row],[Storage]]= "256GB SSD", 256, laptop_prices3[[#This Row],[Storage]] = "1TB HDD", 1000*0.7)</f>
        <v>700</v>
      </c>
      <c r="U3139" s="5">
        <f>laptop_prices3[[#This Row],[Storage Raw Value]]/ScoreCard!$J$3*ScoreCard!$J$5</f>
        <v>2.8</v>
      </c>
    </row>
    <row r="3140" spans="2:21" x14ac:dyDescent="0.2">
      <c r="B3140" s="4" cm="1">
        <f t="array" ref="B3140">SUM(laptop_prices3[[#This Row],[RAM Comp]:[Weight Comp]]+laptop_prices3[[#This Row],[Storage Comp]])</f>
        <v>27.182039636663916</v>
      </c>
      <c r="C3140">
        <v>3138</v>
      </c>
      <c r="D3140" t="s">
        <v>47</v>
      </c>
      <c r="E3140" t="s">
        <v>24</v>
      </c>
      <c r="F3140">
        <v>32</v>
      </c>
      <c r="G3140" t="s">
        <v>19</v>
      </c>
      <c r="H3140" t="s">
        <v>20</v>
      </c>
      <c r="I3140">
        <v>15.6</v>
      </c>
      <c r="J3140" t="s">
        <v>43</v>
      </c>
      <c r="K3140">
        <v>5.4</v>
      </c>
      <c r="L3140">
        <v>1.35</v>
      </c>
      <c r="M3140" t="s">
        <v>22</v>
      </c>
      <c r="N3140">
        <v>2360.5500000000002</v>
      </c>
      <c r="O3140" s="5">
        <f>(ScoreCard!$E$3-laptop_prices3[[#This Row],[Price ($)]])/ScoreCard!$E$3*ScoreCard!$E$5</f>
        <v>3.9079495701284612</v>
      </c>
      <c r="P3140" s="5">
        <f>laptop_prices3[[#This Row],[RAM (GB)]]/ScoreCard!$F$3*ScoreCard!$F$5</f>
        <v>3.5</v>
      </c>
      <c r="Q3140" s="5">
        <f>laptop_prices3[[#This Row],[Screen Size (inch)]]/ScoreCard!$G$3*ScoreCard!$G$5</f>
        <v>1.8034682080924855</v>
      </c>
      <c r="R3140" s="5">
        <f>laptop_prices3[[#This Row],[Battery Life (hours)]]/ScoreCard!$H$3*ScoreCard!$H$5</f>
        <v>3.15</v>
      </c>
      <c r="S3140" s="5">
        <f>ScoreCard!$I$3-laptop_prices3[[#This Row],[Weight (kg)]]/ScoreCard!$I$3*ScoreCard!$I$5</f>
        <v>2.7285714285714286</v>
      </c>
      <c r="T3140" s="6" cm="1">
        <f t="array" ref="T3140">_xlfn.IFS(laptop_prices3[[#This Row],[Storage]]="512GB SSD", 512, laptop_prices3[[#This Row],[Storage]] = "1TB SSD", 1000, laptop_prices3[[#This Row],[Storage]] = "2TB SSD", 2000, laptop_prices3[[#This Row],[Storage]]= "256GB SSD", 256, laptop_prices3[[#This Row],[Storage]] = "1TB HDD", 1000*0.7)</f>
        <v>1000</v>
      </c>
      <c r="U3140" s="5">
        <f>laptop_prices3[[#This Row],[Storage Raw Value]]/ScoreCard!$J$3*ScoreCard!$J$5</f>
        <v>4</v>
      </c>
    </row>
    <row r="3141" spans="2:21" x14ac:dyDescent="0.2">
      <c r="B3141" s="4" cm="1">
        <f t="array" ref="B3141">SUM(laptop_prices3[[#This Row],[RAM Comp]:[Weight Comp]]+laptop_prices3[[#This Row],[Storage Comp]])</f>
        <v>14.437377649325626</v>
      </c>
      <c r="C3141">
        <v>3139</v>
      </c>
      <c r="D3141" t="s">
        <v>33</v>
      </c>
      <c r="E3141" t="s">
        <v>12</v>
      </c>
      <c r="F3141">
        <v>16</v>
      </c>
      <c r="G3141" t="s">
        <v>29</v>
      </c>
      <c r="H3141" t="s">
        <v>14</v>
      </c>
      <c r="I3141">
        <v>16</v>
      </c>
      <c r="J3141" t="s">
        <v>15</v>
      </c>
      <c r="K3141">
        <v>8.3000000000000007</v>
      </c>
      <c r="L3141">
        <v>2.8</v>
      </c>
      <c r="M3141" t="s">
        <v>30</v>
      </c>
      <c r="N3141">
        <v>1515.53</v>
      </c>
      <c r="O3141" s="5">
        <f>(ScoreCard!$E$3-laptop_prices3[[#This Row],[Price ($)]])/ScoreCard!$E$3*ScoreCard!$E$5</f>
        <v>4.2988773006362022</v>
      </c>
      <c r="P3141" s="5">
        <f>laptop_prices3[[#This Row],[RAM (GB)]]/ScoreCard!$F$3*ScoreCard!$F$5</f>
        <v>1.75</v>
      </c>
      <c r="Q3141" s="5">
        <f>laptop_prices3[[#This Row],[Screen Size (inch)]]/ScoreCard!$G$3*ScoreCard!$G$5</f>
        <v>1.8497109826589595</v>
      </c>
      <c r="R3141" s="5">
        <f>laptop_prices3[[#This Row],[Battery Life (hours)]]/ScoreCard!$H$3*ScoreCard!$H$5</f>
        <v>4.8416666666666677</v>
      </c>
      <c r="S3141" s="5">
        <f>ScoreCard!$I$3-laptop_prices3[[#This Row],[Weight (kg)]]/ScoreCard!$I$3*ScoreCard!$I$5</f>
        <v>1.9000000000000001</v>
      </c>
      <c r="T3141" s="6" cm="1">
        <f t="array" ref="T3141">_xlfn.IFS(laptop_prices3[[#This Row],[Storage]]="512GB SSD", 512, laptop_prices3[[#This Row],[Storage]] = "1TB SSD", 1000, laptop_prices3[[#This Row],[Storage]] = "2TB SSD", 2000, laptop_prices3[[#This Row],[Storage]]= "256GB SSD", 256, laptop_prices3[[#This Row],[Storage]] = "1TB HDD", 1000*0.7)</f>
        <v>256</v>
      </c>
      <c r="U3141" s="5">
        <f>laptop_prices3[[#This Row],[Storage Raw Value]]/ScoreCard!$J$3*ScoreCard!$J$5</f>
        <v>1.024</v>
      </c>
    </row>
    <row r="3142" spans="2:21" x14ac:dyDescent="0.2">
      <c r="B3142" s="4" cm="1">
        <f t="array" ref="B3142">SUM(laptop_prices3[[#This Row],[RAM Comp]:[Weight Comp]]+laptop_prices3[[#This Row],[Storage Comp]])</f>
        <v>18.161047619047618</v>
      </c>
      <c r="C3142">
        <v>3140</v>
      </c>
      <c r="D3142" t="s">
        <v>36</v>
      </c>
      <c r="E3142" t="s">
        <v>39</v>
      </c>
      <c r="F3142">
        <v>32</v>
      </c>
      <c r="G3142" t="s">
        <v>13</v>
      </c>
      <c r="H3142" t="s">
        <v>35</v>
      </c>
      <c r="I3142">
        <v>17.3</v>
      </c>
      <c r="J3142" t="s">
        <v>43</v>
      </c>
      <c r="K3142">
        <v>4.5999999999999996</v>
      </c>
      <c r="L3142">
        <v>3</v>
      </c>
      <c r="M3142" t="s">
        <v>46</v>
      </c>
      <c r="N3142">
        <v>1692.56</v>
      </c>
      <c r="O3142" s="5">
        <f>(ScoreCard!$E$3-laptop_prices3[[#This Row],[Price ($)]])/ScoreCard!$E$3*ScoreCard!$E$5</f>
        <v>4.2169787229317865</v>
      </c>
      <c r="P3142" s="5">
        <f>laptop_prices3[[#This Row],[RAM (GB)]]/ScoreCard!$F$3*ScoreCard!$F$5</f>
        <v>3.5</v>
      </c>
      <c r="Q3142" s="5">
        <f>laptop_prices3[[#This Row],[Screen Size (inch)]]/ScoreCard!$G$3*ScoreCard!$G$5</f>
        <v>2</v>
      </c>
      <c r="R3142" s="5">
        <f>laptop_prices3[[#This Row],[Battery Life (hours)]]/ScoreCard!$H$3*ScoreCard!$H$5</f>
        <v>2.6833333333333331</v>
      </c>
      <c r="S3142" s="5">
        <f>ScoreCard!$I$3-laptop_prices3[[#This Row],[Weight (kg)]]/ScoreCard!$I$3*ScoreCard!$I$5</f>
        <v>1.7857142857142858</v>
      </c>
      <c r="T3142" s="6" cm="1">
        <f t="array" ref="T3142">_xlfn.IFS(laptop_prices3[[#This Row],[Storage]]="512GB SSD", 512, laptop_prices3[[#This Row],[Storage]] = "1TB SSD", 1000, laptop_prices3[[#This Row],[Storage]] = "2TB SSD", 2000, laptop_prices3[[#This Row],[Storage]]= "256GB SSD", 256, laptop_prices3[[#This Row],[Storage]] = "1TB HDD", 1000*0.7)</f>
        <v>512</v>
      </c>
      <c r="U3142" s="5">
        <f>laptop_prices3[[#This Row],[Storage Raw Value]]/ScoreCard!$J$3*ScoreCard!$J$5</f>
        <v>2.048</v>
      </c>
    </row>
    <row r="3143" spans="2:21" x14ac:dyDescent="0.2">
      <c r="B3143" s="4" cm="1">
        <f t="array" ref="B3143">SUM(laptop_prices3[[#This Row],[RAM Comp]:[Weight Comp]]+laptop_prices3[[#This Row],[Storage Comp]])</f>
        <v>42.062925268373242</v>
      </c>
      <c r="C3143">
        <v>3141</v>
      </c>
      <c r="D3143" t="s">
        <v>23</v>
      </c>
      <c r="E3143" t="s">
        <v>37</v>
      </c>
      <c r="F3143">
        <v>4</v>
      </c>
      <c r="G3143" t="s">
        <v>25</v>
      </c>
      <c r="H3143" t="s">
        <v>20</v>
      </c>
      <c r="I3143">
        <v>16</v>
      </c>
      <c r="J3143" t="s">
        <v>15</v>
      </c>
      <c r="K3143">
        <v>10.199999999999999</v>
      </c>
      <c r="L3143">
        <v>2.93</v>
      </c>
      <c r="M3143" t="s">
        <v>16</v>
      </c>
      <c r="N3143">
        <v>2087.4299999999998</v>
      </c>
      <c r="O3143" s="5">
        <f>(ScoreCard!$E$3-laptop_prices3[[#This Row],[Price ($)]])/ScoreCard!$E$3*ScoreCard!$E$5</f>
        <v>4.0343018242245474</v>
      </c>
      <c r="P3143" s="5">
        <f>laptop_prices3[[#This Row],[RAM (GB)]]/ScoreCard!$F$3*ScoreCard!$F$5</f>
        <v>0.4375</v>
      </c>
      <c r="Q3143" s="5">
        <f>laptop_prices3[[#This Row],[Screen Size (inch)]]/ScoreCard!$G$3*ScoreCard!$G$5</f>
        <v>1.8497109826589595</v>
      </c>
      <c r="R3143" s="5">
        <f>laptop_prices3[[#This Row],[Battery Life (hours)]]/ScoreCard!$H$3*ScoreCard!$H$5</f>
        <v>5.95</v>
      </c>
      <c r="S3143" s="5">
        <f>ScoreCard!$I$3-laptop_prices3[[#This Row],[Weight (kg)]]/ScoreCard!$I$3*ScoreCard!$I$5</f>
        <v>1.8257142857142856</v>
      </c>
      <c r="T3143" s="6" cm="1">
        <f t="array" ref="T3143">_xlfn.IFS(laptop_prices3[[#This Row],[Storage]]="512GB SSD", 512, laptop_prices3[[#This Row],[Storage]] = "1TB SSD", 1000, laptop_prices3[[#This Row],[Storage]] = "2TB SSD", 2000, laptop_prices3[[#This Row],[Storage]]= "256GB SSD", 256, laptop_prices3[[#This Row],[Storage]] = "1TB HDD", 1000*0.7)</f>
        <v>2000</v>
      </c>
      <c r="U3143" s="5">
        <f>laptop_prices3[[#This Row],[Storage Raw Value]]/ScoreCard!$J$3*ScoreCard!$J$5</f>
        <v>8</v>
      </c>
    </row>
    <row r="3144" spans="2:21" x14ac:dyDescent="0.2">
      <c r="B3144" s="4" cm="1">
        <f t="array" ref="B3144">SUM(laptop_prices3[[#This Row],[RAM Comp]:[Weight Comp]]+laptop_prices3[[#This Row],[Storage Comp]])</f>
        <v>41.035401871731352</v>
      </c>
      <c r="C3144">
        <v>3142</v>
      </c>
      <c r="D3144" t="s">
        <v>23</v>
      </c>
      <c r="E3144" t="s">
        <v>24</v>
      </c>
      <c r="F3144">
        <v>8</v>
      </c>
      <c r="G3144" t="s">
        <v>25</v>
      </c>
      <c r="H3144" t="s">
        <v>44</v>
      </c>
      <c r="I3144">
        <v>14</v>
      </c>
      <c r="J3144" t="s">
        <v>27</v>
      </c>
      <c r="K3144">
        <v>6.4</v>
      </c>
      <c r="L3144">
        <v>1.21</v>
      </c>
      <c r="M3144" t="s">
        <v>30</v>
      </c>
      <c r="N3144">
        <v>1242.17</v>
      </c>
      <c r="O3144" s="5">
        <f>(ScoreCard!$E$3-laptop_prices3[[#This Row],[Price ($)]])/ScoreCard!$E$3*ScoreCard!$E$5</f>
        <v>4.425340584832548</v>
      </c>
      <c r="P3144" s="5">
        <f>laptop_prices3[[#This Row],[RAM (GB)]]/ScoreCard!$F$3*ScoreCard!$F$5</f>
        <v>0.875</v>
      </c>
      <c r="Q3144" s="5">
        <f>laptop_prices3[[#This Row],[Screen Size (inch)]]/ScoreCard!$G$3*ScoreCard!$G$5</f>
        <v>1.6184971098265895</v>
      </c>
      <c r="R3144" s="5">
        <f>laptop_prices3[[#This Row],[Battery Life (hours)]]/ScoreCard!$H$3*ScoreCard!$H$5</f>
        <v>3.7333333333333334</v>
      </c>
      <c r="S3144" s="5">
        <f>ScoreCard!$I$3-laptop_prices3[[#This Row],[Weight (kg)]]/ScoreCard!$I$3*ScoreCard!$I$5</f>
        <v>2.8085714285714287</v>
      </c>
      <c r="T3144" s="6" cm="1">
        <f t="array" ref="T3144">_xlfn.IFS(laptop_prices3[[#This Row],[Storage]]="512GB SSD", 512, laptop_prices3[[#This Row],[Storage]] = "1TB SSD", 1000, laptop_prices3[[#This Row],[Storage]] = "2TB SSD", 2000, laptop_prices3[[#This Row],[Storage]]= "256GB SSD", 256, laptop_prices3[[#This Row],[Storage]] = "1TB HDD", 1000*0.7)</f>
        <v>2000</v>
      </c>
      <c r="U3144" s="5">
        <f>laptop_prices3[[#This Row],[Storage Raw Value]]/ScoreCard!$J$3*ScoreCard!$J$5</f>
        <v>8</v>
      </c>
    </row>
    <row r="3145" spans="2:21" x14ac:dyDescent="0.2">
      <c r="B3145" s="4" cm="1">
        <f t="array" ref="B3145">SUM(laptop_prices3[[#This Row],[RAM Comp]:[Weight Comp]]+laptop_prices3[[#This Row],[Storage Comp]])</f>
        <v>15.626905587668594</v>
      </c>
      <c r="C3145">
        <v>3143</v>
      </c>
      <c r="D3145" t="s">
        <v>47</v>
      </c>
      <c r="E3145" t="s">
        <v>24</v>
      </c>
      <c r="F3145">
        <v>32</v>
      </c>
      <c r="G3145" t="s">
        <v>29</v>
      </c>
      <c r="H3145" t="s">
        <v>32</v>
      </c>
      <c r="I3145">
        <v>13.3</v>
      </c>
      <c r="J3145" t="s">
        <v>27</v>
      </c>
      <c r="K3145">
        <v>7.6</v>
      </c>
      <c r="L3145">
        <v>2.52</v>
      </c>
      <c r="M3145" t="s">
        <v>22</v>
      </c>
      <c r="N3145">
        <v>3310.06</v>
      </c>
      <c r="O3145" s="5">
        <f>(ScoreCard!$E$3-laptop_prices3[[#This Row],[Price ($)]])/ScoreCard!$E$3*ScoreCard!$E$5</f>
        <v>3.468682109719945</v>
      </c>
      <c r="P3145" s="5">
        <f>laptop_prices3[[#This Row],[RAM (GB)]]/ScoreCard!$F$3*ScoreCard!$F$5</f>
        <v>3.5</v>
      </c>
      <c r="Q3145" s="5">
        <f>laptop_prices3[[#This Row],[Screen Size (inch)]]/ScoreCard!$G$3*ScoreCard!$G$5</f>
        <v>1.5375722543352601</v>
      </c>
      <c r="R3145" s="5">
        <f>laptop_prices3[[#This Row],[Battery Life (hours)]]/ScoreCard!$H$3*ScoreCard!$H$5</f>
        <v>4.4333333333333336</v>
      </c>
      <c r="S3145" s="5">
        <f>ScoreCard!$I$3-laptop_prices3[[#This Row],[Weight (kg)]]/ScoreCard!$I$3*ScoreCard!$I$5</f>
        <v>2.06</v>
      </c>
      <c r="T3145" s="6" cm="1">
        <f t="array" ref="T3145">_xlfn.IFS(laptop_prices3[[#This Row],[Storage]]="512GB SSD", 512, laptop_prices3[[#This Row],[Storage]] = "1TB SSD", 1000, laptop_prices3[[#This Row],[Storage]] = "2TB SSD", 2000, laptop_prices3[[#This Row],[Storage]]= "256GB SSD", 256, laptop_prices3[[#This Row],[Storage]] = "1TB HDD", 1000*0.7)</f>
        <v>256</v>
      </c>
      <c r="U3145" s="5">
        <f>laptop_prices3[[#This Row],[Storage Raw Value]]/ScoreCard!$J$3*ScoreCard!$J$5</f>
        <v>1.024</v>
      </c>
    </row>
    <row r="3146" spans="2:21" x14ac:dyDescent="0.2">
      <c r="B3146" s="4" cm="1">
        <f t="array" ref="B3146">SUM(laptop_prices3[[#This Row],[RAM Comp]:[Weight Comp]]+laptop_prices3[[#This Row],[Storage Comp]])</f>
        <v>26.58102463528764</v>
      </c>
      <c r="C3146">
        <v>3144</v>
      </c>
      <c r="D3146" t="s">
        <v>33</v>
      </c>
      <c r="E3146" t="s">
        <v>18</v>
      </c>
      <c r="F3146">
        <v>4</v>
      </c>
      <c r="G3146" t="s">
        <v>19</v>
      </c>
      <c r="H3146" t="s">
        <v>44</v>
      </c>
      <c r="I3146">
        <v>13.3</v>
      </c>
      <c r="J3146" t="s">
        <v>15</v>
      </c>
      <c r="K3146">
        <v>11.3</v>
      </c>
      <c r="L3146">
        <v>2.6</v>
      </c>
      <c r="M3146" t="s">
        <v>16</v>
      </c>
      <c r="N3146">
        <v>861.68</v>
      </c>
      <c r="O3146" s="5">
        <f>(ScoreCard!$E$3-laptop_prices3[[#This Row],[Price ($)]])/ScoreCard!$E$3*ScoreCard!$E$5</f>
        <v>4.6013649300325312</v>
      </c>
      <c r="P3146" s="5">
        <f>laptop_prices3[[#This Row],[RAM (GB)]]/ScoreCard!$F$3*ScoreCard!$F$5</f>
        <v>0.4375</v>
      </c>
      <c r="Q3146" s="5">
        <f>laptop_prices3[[#This Row],[Screen Size (inch)]]/ScoreCard!$G$3*ScoreCard!$G$5</f>
        <v>1.5375722543352601</v>
      </c>
      <c r="R3146" s="5">
        <f>laptop_prices3[[#This Row],[Battery Life (hours)]]/ScoreCard!$H$3*ScoreCard!$H$5</f>
        <v>6.5916666666666677</v>
      </c>
      <c r="S3146" s="5">
        <f>ScoreCard!$I$3-laptop_prices3[[#This Row],[Weight (kg)]]/ScoreCard!$I$3*ScoreCard!$I$5</f>
        <v>2.0142857142857142</v>
      </c>
      <c r="T3146" s="6" cm="1">
        <f t="array" ref="T3146">_xlfn.IFS(laptop_prices3[[#This Row],[Storage]]="512GB SSD", 512, laptop_prices3[[#This Row],[Storage]] = "1TB SSD", 1000, laptop_prices3[[#This Row],[Storage]] = "2TB SSD", 2000, laptop_prices3[[#This Row],[Storage]]= "256GB SSD", 256, laptop_prices3[[#This Row],[Storage]] = "1TB HDD", 1000*0.7)</f>
        <v>1000</v>
      </c>
      <c r="U3146" s="5">
        <f>laptop_prices3[[#This Row],[Storage Raw Value]]/ScoreCard!$J$3*ScoreCard!$J$5</f>
        <v>4</v>
      </c>
    </row>
    <row r="3147" spans="2:21" x14ac:dyDescent="0.2">
      <c r="B3147" s="4" cm="1">
        <f t="array" ref="B3147">SUM(laptop_prices3[[#This Row],[RAM Comp]:[Weight Comp]]+laptop_prices3[[#This Row],[Storage Comp]])</f>
        <v>28.362334159097163</v>
      </c>
      <c r="C3147">
        <v>3145</v>
      </c>
      <c r="D3147" t="s">
        <v>28</v>
      </c>
      <c r="E3147" t="s">
        <v>24</v>
      </c>
      <c r="F3147">
        <v>32</v>
      </c>
      <c r="G3147" t="s">
        <v>19</v>
      </c>
      <c r="H3147" t="s">
        <v>44</v>
      </c>
      <c r="I3147">
        <v>13.3</v>
      </c>
      <c r="J3147" t="s">
        <v>27</v>
      </c>
      <c r="K3147">
        <v>8.8000000000000007</v>
      </c>
      <c r="L3147">
        <v>2.29</v>
      </c>
      <c r="M3147" t="s">
        <v>22</v>
      </c>
      <c r="N3147">
        <v>1648.52</v>
      </c>
      <c r="O3147" s="5">
        <f>(ScoreCard!$E$3-laptop_prices3[[#This Row],[Price ($)]])/ScoreCard!$E$3*ScoreCard!$E$5</f>
        <v>4.2373527463295293</v>
      </c>
      <c r="P3147" s="5">
        <f>laptop_prices3[[#This Row],[RAM (GB)]]/ScoreCard!$F$3*ScoreCard!$F$5</f>
        <v>3.5</v>
      </c>
      <c r="Q3147" s="5">
        <f>laptop_prices3[[#This Row],[Screen Size (inch)]]/ScoreCard!$G$3*ScoreCard!$G$5</f>
        <v>1.5375722543352601</v>
      </c>
      <c r="R3147" s="5">
        <f>laptop_prices3[[#This Row],[Battery Life (hours)]]/ScoreCard!$H$3*ScoreCard!$H$5</f>
        <v>5.1333333333333337</v>
      </c>
      <c r="S3147" s="5">
        <f>ScoreCard!$I$3-laptop_prices3[[#This Row],[Weight (kg)]]/ScoreCard!$I$3*ScoreCard!$I$5</f>
        <v>2.1914285714285713</v>
      </c>
      <c r="T3147" s="6" cm="1">
        <f t="array" ref="T3147">_xlfn.IFS(laptop_prices3[[#This Row],[Storage]]="512GB SSD", 512, laptop_prices3[[#This Row],[Storage]] = "1TB SSD", 1000, laptop_prices3[[#This Row],[Storage]] = "2TB SSD", 2000, laptop_prices3[[#This Row],[Storage]]= "256GB SSD", 256, laptop_prices3[[#This Row],[Storage]] = "1TB HDD", 1000*0.7)</f>
        <v>1000</v>
      </c>
      <c r="U3147" s="5">
        <f>laptop_prices3[[#This Row],[Storage Raw Value]]/ScoreCard!$J$3*ScoreCard!$J$5</f>
        <v>4</v>
      </c>
    </row>
    <row r="3148" spans="2:21" x14ac:dyDescent="0.2">
      <c r="B3148" s="4" cm="1">
        <f t="array" ref="B3148">SUM(laptop_prices3[[#This Row],[RAM Comp]:[Weight Comp]]+laptop_prices3[[#This Row],[Storage Comp]])</f>
        <v>18.780282411230388</v>
      </c>
      <c r="C3148">
        <v>3146</v>
      </c>
      <c r="D3148" t="s">
        <v>47</v>
      </c>
      <c r="E3148" t="s">
        <v>41</v>
      </c>
      <c r="F3148">
        <v>8</v>
      </c>
      <c r="G3148" t="s">
        <v>13</v>
      </c>
      <c r="H3148" t="s">
        <v>32</v>
      </c>
      <c r="I3148">
        <v>16</v>
      </c>
      <c r="J3148" t="s">
        <v>27</v>
      </c>
      <c r="K3148">
        <v>9.9</v>
      </c>
      <c r="L3148">
        <v>2.4700000000000002</v>
      </c>
      <c r="M3148" t="s">
        <v>30</v>
      </c>
      <c r="N3148">
        <v>3833.3</v>
      </c>
      <c r="O3148" s="5">
        <f>(ScoreCard!$E$3-laptop_prices3[[#This Row],[Price ($)]])/ScoreCard!$E$3*ScoreCard!$E$5</f>
        <v>3.2266179861360413</v>
      </c>
      <c r="P3148" s="5">
        <f>laptop_prices3[[#This Row],[RAM (GB)]]/ScoreCard!$F$3*ScoreCard!$F$5</f>
        <v>0.875</v>
      </c>
      <c r="Q3148" s="5">
        <f>laptop_prices3[[#This Row],[Screen Size (inch)]]/ScoreCard!$G$3*ScoreCard!$G$5</f>
        <v>1.8497109826589595</v>
      </c>
      <c r="R3148" s="5">
        <f>laptop_prices3[[#This Row],[Battery Life (hours)]]/ScoreCard!$H$3*ScoreCard!$H$5</f>
        <v>5.7750000000000004</v>
      </c>
      <c r="S3148" s="5">
        <f>ScoreCard!$I$3-laptop_prices3[[#This Row],[Weight (kg)]]/ScoreCard!$I$3*ScoreCard!$I$5</f>
        <v>2.0885714285714285</v>
      </c>
      <c r="T3148" s="6" cm="1">
        <f t="array" ref="T3148">_xlfn.IFS(laptop_prices3[[#This Row],[Storage]]="512GB SSD", 512, laptop_prices3[[#This Row],[Storage]] = "1TB SSD", 1000, laptop_prices3[[#This Row],[Storage]] = "2TB SSD", 2000, laptop_prices3[[#This Row],[Storage]]= "256GB SSD", 256, laptop_prices3[[#This Row],[Storage]] = "1TB HDD", 1000*0.7)</f>
        <v>512</v>
      </c>
      <c r="U3148" s="5">
        <f>laptop_prices3[[#This Row],[Storage Raw Value]]/ScoreCard!$J$3*ScoreCard!$J$5</f>
        <v>2.048</v>
      </c>
    </row>
    <row r="3149" spans="2:21" x14ac:dyDescent="0.2">
      <c r="B3149" s="4" cm="1">
        <f t="array" ref="B3149">SUM(laptop_prices3[[#This Row],[RAM Comp]:[Weight Comp]]+laptop_prices3[[#This Row],[Storage Comp]])</f>
        <v>32.35159234792183</v>
      </c>
      <c r="C3149">
        <v>3147</v>
      </c>
      <c r="D3149" t="s">
        <v>47</v>
      </c>
      <c r="E3149" t="s">
        <v>41</v>
      </c>
      <c r="F3149">
        <v>64</v>
      </c>
      <c r="G3149" t="s">
        <v>19</v>
      </c>
      <c r="H3149" t="s">
        <v>40</v>
      </c>
      <c r="I3149">
        <v>14</v>
      </c>
      <c r="J3149" t="s">
        <v>21</v>
      </c>
      <c r="K3149">
        <v>9.5</v>
      </c>
      <c r="L3149">
        <v>2.29</v>
      </c>
      <c r="M3149" t="s">
        <v>22</v>
      </c>
      <c r="N3149">
        <v>4361.6899999999996</v>
      </c>
      <c r="O3149" s="5">
        <f>(ScoreCard!$E$3-laptop_prices3[[#This Row],[Price ($)]])/ScoreCard!$E$3*ScoreCard!$E$5</f>
        <v>2.9821713416507216</v>
      </c>
      <c r="P3149" s="5">
        <f>laptop_prices3[[#This Row],[RAM (GB)]]/ScoreCard!$F$3*ScoreCard!$F$5</f>
        <v>7</v>
      </c>
      <c r="Q3149" s="5">
        <f>laptop_prices3[[#This Row],[Screen Size (inch)]]/ScoreCard!$G$3*ScoreCard!$G$5</f>
        <v>1.6184971098265895</v>
      </c>
      <c r="R3149" s="5">
        <f>laptop_prices3[[#This Row],[Battery Life (hours)]]/ScoreCard!$H$3*ScoreCard!$H$5</f>
        <v>5.5416666666666661</v>
      </c>
      <c r="S3149" s="5">
        <f>ScoreCard!$I$3-laptop_prices3[[#This Row],[Weight (kg)]]/ScoreCard!$I$3*ScoreCard!$I$5</f>
        <v>2.1914285714285713</v>
      </c>
      <c r="T3149" s="6" cm="1">
        <f t="array" ref="T3149">_xlfn.IFS(laptop_prices3[[#This Row],[Storage]]="512GB SSD", 512, laptop_prices3[[#This Row],[Storage]] = "1TB SSD", 1000, laptop_prices3[[#This Row],[Storage]] = "2TB SSD", 2000, laptop_prices3[[#This Row],[Storage]]= "256GB SSD", 256, laptop_prices3[[#This Row],[Storage]] = "1TB HDD", 1000*0.7)</f>
        <v>1000</v>
      </c>
      <c r="U3149" s="5">
        <f>laptop_prices3[[#This Row],[Storage Raw Value]]/ScoreCard!$J$3*ScoreCard!$J$5</f>
        <v>4</v>
      </c>
    </row>
    <row r="3150" spans="2:21" x14ac:dyDescent="0.2">
      <c r="B3150" s="4" cm="1">
        <f t="array" ref="B3150">SUM(laptop_prices3[[#This Row],[RAM Comp]:[Weight Comp]]+laptop_prices3[[#This Row],[Storage Comp]])</f>
        <v>32.817572254335261</v>
      </c>
      <c r="C3150">
        <v>3148</v>
      </c>
      <c r="D3150" t="s">
        <v>11</v>
      </c>
      <c r="E3150" t="s">
        <v>31</v>
      </c>
      <c r="F3150">
        <v>64</v>
      </c>
      <c r="G3150" t="s">
        <v>19</v>
      </c>
      <c r="H3150" t="s">
        <v>44</v>
      </c>
      <c r="I3150">
        <v>13.3</v>
      </c>
      <c r="J3150" t="s">
        <v>43</v>
      </c>
      <c r="K3150">
        <v>10.8</v>
      </c>
      <c r="L3150">
        <v>2.66</v>
      </c>
      <c r="M3150" t="s">
        <v>46</v>
      </c>
      <c r="N3150">
        <v>1960.08</v>
      </c>
      <c r="O3150" s="5">
        <f>(ScoreCard!$E$3-laptop_prices3[[#This Row],[Price ($)]])/ScoreCard!$E$3*ScoreCard!$E$5</f>
        <v>4.0932171711751053</v>
      </c>
      <c r="P3150" s="5">
        <f>laptop_prices3[[#This Row],[RAM (GB)]]/ScoreCard!$F$3*ScoreCard!$F$5</f>
        <v>7</v>
      </c>
      <c r="Q3150" s="5">
        <f>laptop_prices3[[#This Row],[Screen Size (inch)]]/ScoreCard!$G$3*ScoreCard!$G$5</f>
        <v>1.5375722543352601</v>
      </c>
      <c r="R3150" s="5">
        <f>laptop_prices3[[#This Row],[Battery Life (hours)]]/ScoreCard!$H$3*ScoreCard!$H$5</f>
        <v>6.3</v>
      </c>
      <c r="S3150" s="5">
        <f>ScoreCard!$I$3-laptop_prices3[[#This Row],[Weight (kg)]]/ScoreCard!$I$3*ScoreCard!$I$5</f>
        <v>1.98</v>
      </c>
      <c r="T3150" s="6" cm="1">
        <f t="array" ref="T3150">_xlfn.IFS(laptop_prices3[[#This Row],[Storage]]="512GB SSD", 512, laptop_prices3[[#This Row],[Storage]] = "1TB SSD", 1000, laptop_prices3[[#This Row],[Storage]] = "2TB SSD", 2000, laptop_prices3[[#This Row],[Storage]]= "256GB SSD", 256, laptop_prices3[[#This Row],[Storage]] = "1TB HDD", 1000*0.7)</f>
        <v>1000</v>
      </c>
      <c r="U3150" s="5">
        <f>laptop_prices3[[#This Row],[Storage Raw Value]]/ScoreCard!$J$3*ScoreCard!$J$5</f>
        <v>4</v>
      </c>
    </row>
    <row r="3151" spans="2:21" x14ac:dyDescent="0.2">
      <c r="B3151" s="4" cm="1">
        <f t="array" ref="B3151">SUM(laptop_prices3[[#This Row],[RAM Comp]:[Weight Comp]]+laptop_prices3[[#This Row],[Storage Comp]])</f>
        <v>13.614282411230388</v>
      </c>
      <c r="C3151">
        <v>3149</v>
      </c>
      <c r="D3151" t="s">
        <v>45</v>
      </c>
      <c r="E3151" t="s">
        <v>39</v>
      </c>
      <c r="F3151">
        <v>8</v>
      </c>
      <c r="G3151" t="s">
        <v>29</v>
      </c>
      <c r="H3151" t="s">
        <v>35</v>
      </c>
      <c r="I3151">
        <v>16</v>
      </c>
      <c r="J3151" t="s">
        <v>21</v>
      </c>
      <c r="K3151">
        <v>6.9</v>
      </c>
      <c r="L3151">
        <v>1.28</v>
      </c>
      <c r="M3151" t="s">
        <v>30</v>
      </c>
      <c r="N3151">
        <v>855.68</v>
      </c>
      <c r="O3151" s="5">
        <f>(ScoreCard!$E$3-laptop_prices3[[#This Row],[Price ($)]])/ScoreCard!$E$3*ScoreCard!$E$5</f>
        <v>4.6041406825390361</v>
      </c>
      <c r="P3151" s="5">
        <f>laptop_prices3[[#This Row],[RAM (GB)]]/ScoreCard!$F$3*ScoreCard!$F$5</f>
        <v>0.875</v>
      </c>
      <c r="Q3151" s="5">
        <f>laptop_prices3[[#This Row],[Screen Size (inch)]]/ScoreCard!$G$3*ScoreCard!$G$5</f>
        <v>1.8497109826589595</v>
      </c>
      <c r="R3151" s="5">
        <f>laptop_prices3[[#This Row],[Battery Life (hours)]]/ScoreCard!$H$3*ScoreCard!$H$5</f>
        <v>4.0250000000000004</v>
      </c>
      <c r="S3151" s="5">
        <f>ScoreCard!$I$3-laptop_prices3[[#This Row],[Weight (kg)]]/ScoreCard!$I$3*ScoreCard!$I$5</f>
        <v>2.7685714285714287</v>
      </c>
      <c r="T3151" s="6" cm="1">
        <f t="array" ref="T3151">_xlfn.IFS(laptop_prices3[[#This Row],[Storage]]="512GB SSD", 512, laptop_prices3[[#This Row],[Storage]] = "1TB SSD", 1000, laptop_prices3[[#This Row],[Storage]] = "2TB SSD", 2000, laptop_prices3[[#This Row],[Storage]]= "256GB SSD", 256, laptop_prices3[[#This Row],[Storage]] = "1TB HDD", 1000*0.7)</f>
        <v>256</v>
      </c>
      <c r="U3151" s="5">
        <f>laptop_prices3[[#This Row],[Storage Raw Value]]/ScoreCard!$J$3*ScoreCard!$J$5</f>
        <v>1.024</v>
      </c>
    </row>
    <row r="3152" spans="2:21" x14ac:dyDescent="0.2">
      <c r="B3152" s="4" cm="1">
        <f t="array" ref="B3152">SUM(laptop_prices3[[#This Row],[RAM Comp]:[Weight Comp]]+laptop_prices3[[#This Row],[Storage Comp]])</f>
        <v>19.780044728874209</v>
      </c>
      <c r="C3152">
        <v>3150</v>
      </c>
      <c r="D3152" t="s">
        <v>47</v>
      </c>
      <c r="E3152" t="s">
        <v>12</v>
      </c>
      <c r="F3152">
        <v>4</v>
      </c>
      <c r="G3152" t="s">
        <v>42</v>
      </c>
      <c r="H3152" t="s">
        <v>26</v>
      </c>
      <c r="I3152">
        <v>14</v>
      </c>
      <c r="J3152" t="s">
        <v>43</v>
      </c>
      <c r="K3152">
        <v>7.3</v>
      </c>
      <c r="L3152">
        <v>2.16</v>
      </c>
      <c r="M3152" t="s">
        <v>16</v>
      </c>
      <c r="N3152">
        <v>960.95</v>
      </c>
      <c r="O3152" s="5">
        <f>(ScoreCard!$E$3-laptop_prices3[[#This Row],[Price ($)]])/ScoreCard!$E$3*ScoreCard!$E$5</f>
        <v>4.5554401048124147</v>
      </c>
      <c r="P3152" s="5">
        <f>laptop_prices3[[#This Row],[RAM (GB)]]/ScoreCard!$F$3*ScoreCard!$F$5</f>
        <v>0.4375</v>
      </c>
      <c r="Q3152" s="5">
        <f>laptop_prices3[[#This Row],[Screen Size (inch)]]/ScoreCard!$G$3*ScoreCard!$G$5</f>
        <v>1.6184971098265895</v>
      </c>
      <c r="R3152" s="5">
        <f>laptop_prices3[[#This Row],[Battery Life (hours)]]/ScoreCard!$H$3*ScoreCard!$H$5</f>
        <v>4.2583333333333329</v>
      </c>
      <c r="S3152" s="5">
        <f>ScoreCard!$I$3-laptop_prices3[[#This Row],[Weight (kg)]]/ScoreCard!$I$3*ScoreCard!$I$5</f>
        <v>2.2657142857142856</v>
      </c>
      <c r="T3152" s="6" cm="1">
        <f t="array" ref="T3152">_xlfn.IFS(laptop_prices3[[#This Row],[Storage]]="512GB SSD", 512, laptop_prices3[[#This Row],[Storage]] = "1TB SSD", 1000, laptop_prices3[[#This Row],[Storage]] = "2TB SSD", 2000, laptop_prices3[[#This Row],[Storage]]= "256GB SSD", 256, laptop_prices3[[#This Row],[Storage]] = "1TB HDD", 1000*0.7)</f>
        <v>700</v>
      </c>
      <c r="U3152" s="5">
        <f>laptop_prices3[[#This Row],[Storage Raw Value]]/ScoreCard!$J$3*ScoreCard!$J$5</f>
        <v>2.8</v>
      </c>
    </row>
    <row r="3153" spans="2:21" x14ac:dyDescent="0.2">
      <c r="B3153" s="4" cm="1">
        <f t="array" ref="B3153">SUM(laptop_prices3[[#This Row],[RAM Comp]:[Weight Comp]]+laptop_prices3[[#This Row],[Storage Comp]])</f>
        <v>14.910000825763833</v>
      </c>
      <c r="C3153">
        <v>3151</v>
      </c>
      <c r="D3153" t="s">
        <v>45</v>
      </c>
      <c r="E3153" t="s">
        <v>39</v>
      </c>
      <c r="F3153">
        <v>8</v>
      </c>
      <c r="G3153" t="s">
        <v>29</v>
      </c>
      <c r="H3153" t="s">
        <v>40</v>
      </c>
      <c r="I3153">
        <v>13.3</v>
      </c>
      <c r="J3153" t="s">
        <v>43</v>
      </c>
      <c r="K3153">
        <v>11.4</v>
      </c>
      <c r="L3153">
        <v>3.06</v>
      </c>
      <c r="M3153" t="s">
        <v>46</v>
      </c>
      <c r="N3153">
        <v>906.95</v>
      </c>
      <c r="O3153" s="5">
        <f>(ScoreCard!$E$3-laptop_prices3[[#This Row],[Price ($)]])/ScoreCard!$E$3*ScoreCard!$E$5</f>
        <v>4.5804218773709549</v>
      </c>
      <c r="P3153" s="5">
        <f>laptop_prices3[[#This Row],[RAM (GB)]]/ScoreCard!$F$3*ScoreCard!$F$5</f>
        <v>0.875</v>
      </c>
      <c r="Q3153" s="5">
        <f>laptop_prices3[[#This Row],[Screen Size (inch)]]/ScoreCard!$G$3*ScoreCard!$G$5</f>
        <v>1.5375722543352601</v>
      </c>
      <c r="R3153" s="5">
        <f>laptop_prices3[[#This Row],[Battery Life (hours)]]/ScoreCard!$H$3*ScoreCard!$H$5</f>
        <v>6.65</v>
      </c>
      <c r="S3153" s="5">
        <f>ScoreCard!$I$3-laptop_prices3[[#This Row],[Weight (kg)]]/ScoreCard!$I$3*ScoreCard!$I$5</f>
        <v>1.7514285714285713</v>
      </c>
      <c r="T3153" s="6" cm="1">
        <f t="array" ref="T3153">_xlfn.IFS(laptop_prices3[[#This Row],[Storage]]="512GB SSD", 512, laptop_prices3[[#This Row],[Storage]] = "1TB SSD", 1000, laptop_prices3[[#This Row],[Storage]] = "2TB SSD", 2000, laptop_prices3[[#This Row],[Storage]]= "256GB SSD", 256, laptop_prices3[[#This Row],[Storage]] = "1TB HDD", 1000*0.7)</f>
        <v>256</v>
      </c>
      <c r="U3153" s="5">
        <f>laptop_prices3[[#This Row],[Storage Raw Value]]/ScoreCard!$J$3*ScoreCard!$J$5</f>
        <v>1.024</v>
      </c>
    </row>
    <row r="3154" spans="2:21" x14ac:dyDescent="0.2">
      <c r="B3154" s="4" cm="1">
        <f t="array" ref="B3154">SUM(laptop_prices3[[#This Row],[RAM Comp]:[Weight Comp]]+laptop_prices3[[#This Row],[Storage Comp]])</f>
        <v>45.791087255711531</v>
      </c>
      <c r="C3154">
        <v>3152</v>
      </c>
      <c r="D3154" t="s">
        <v>45</v>
      </c>
      <c r="E3154" t="s">
        <v>37</v>
      </c>
      <c r="F3154">
        <v>64</v>
      </c>
      <c r="G3154" t="s">
        <v>25</v>
      </c>
      <c r="H3154" t="s">
        <v>26</v>
      </c>
      <c r="I3154">
        <v>15.6</v>
      </c>
      <c r="J3154" t="s">
        <v>15</v>
      </c>
      <c r="K3154">
        <v>4</v>
      </c>
      <c r="L3154">
        <v>1.48</v>
      </c>
      <c r="M3154" t="s">
        <v>22</v>
      </c>
      <c r="N3154">
        <v>5353.2</v>
      </c>
      <c r="O3154" s="5">
        <f>(ScoreCard!$E$3-laptop_prices3[[#This Row],[Price ($)]])/ScoreCard!$E$3*ScoreCard!$E$5</f>
        <v>2.5234736136966731</v>
      </c>
      <c r="P3154" s="5">
        <f>laptop_prices3[[#This Row],[RAM (GB)]]/ScoreCard!$F$3*ScoreCard!$F$5</f>
        <v>7</v>
      </c>
      <c r="Q3154" s="5">
        <f>laptop_prices3[[#This Row],[Screen Size (inch)]]/ScoreCard!$G$3*ScoreCard!$G$5</f>
        <v>1.8034682080924855</v>
      </c>
      <c r="R3154" s="5">
        <f>laptop_prices3[[#This Row],[Battery Life (hours)]]/ScoreCard!$H$3*ScoreCard!$H$5</f>
        <v>2.333333333333333</v>
      </c>
      <c r="S3154" s="5">
        <f>ScoreCard!$I$3-laptop_prices3[[#This Row],[Weight (kg)]]/ScoreCard!$I$3*ScoreCard!$I$5</f>
        <v>2.6542857142857144</v>
      </c>
      <c r="T3154" s="6" cm="1">
        <f t="array" ref="T3154">_xlfn.IFS(laptop_prices3[[#This Row],[Storage]]="512GB SSD", 512, laptop_prices3[[#This Row],[Storage]] = "1TB SSD", 1000, laptop_prices3[[#This Row],[Storage]] = "2TB SSD", 2000, laptop_prices3[[#This Row],[Storage]]= "256GB SSD", 256, laptop_prices3[[#This Row],[Storage]] = "1TB HDD", 1000*0.7)</f>
        <v>2000</v>
      </c>
      <c r="U3154" s="5">
        <f>laptop_prices3[[#This Row],[Storage Raw Value]]/ScoreCard!$J$3*ScoreCard!$J$5</f>
        <v>8</v>
      </c>
    </row>
    <row r="3155" spans="2:21" x14ac:dyDescent="0.2">
      <c r="B3155" s="4" cm="1">
        <f t="array" ref="B3155">SUM(laptop_prices3[[#This Row],[RAM Comp]:[Weight Comp]]+laptop_prices3[[#This Row],[Storage Comp]])</f>
        <v>43.452857142857141</v>
      </c>
      <c r="C3155">
        <v>3153</v>
      </c>
      <c r="D3155" t="s">
        <v>45</v>
      </c>
      <c r="E3155" t="s">
        <v>18</v>
      </c>
      <c r="F3155">
        <v>8</v>
      </c>
      <c r="G3155" t="s">
        <v>25</v>
      </c>
      <c r="H3155" t="s">
        <v>35</v>
      </c>
      <c r="I3155">
        <v>17.3</v>
      </c>
      <c r="J3155" t="s">
        <v>15</v>
      </c>
      <c r="K3155">
        <v>9.9</v>
      </c>
      <c r="L3155">
        <v>1.22</v>
      </c>
      <c r="M3155" t="s">
        <v>46</v>
      </c>
      <c r="N3155">
        <v>1847.66</v>
      </c>
      <c r="O3155" s="5">
        <f>(ScoreCard!$E$3-laptop_prices3[[#This Row],[Price ($)]])/ScoreCard!$E$3*ScoreCard!$E$5</f>
        <v>4.145225520638645</v>
      </c>
      <c r="P3155" s="5">
        <f>laptop_prices3[[#This Row],[RAM (GB)]]/ScoreCard!$F$3*ScoreCard!$F$5</f>
        <v>0.875</v>
      </c>
      <c r="Q3155" s="5">
        <f>laptop_prices3[[#This Row],[Screen Size (inch)]]/ScoreCard!$G$3*ScoreCard!$G$5</f>
        <v>2</v>
      </c>
      <c r="R3155" s="5">
        <f>laptop_prices3[[#This Row],[Battery Life (hours)]]/ScoreCard!$H$3*ScoreCard!$H$5</f>
        <v>5.7750000000000004</v>
      </c>
      <c r="S3155" s="5">
        <f>ScoreCard!$I$3-laptop_prices3[[#This Row],[Weight (kg)]]/ScoreCard!$I$3*ScoreCard!$I$5</f>
        <v>2.8028571428571429</v>
      </c>
      <c r="T3155" s="6" cm="1">
        <f t="array" ref="T3155">_xlfn.IFS(laptop_prices3[[#This Row],[Storage]]="512GB SSD", 512, laptop_prices3[[#This Row],[Storage]] = "1TB SSD", 1000, laptop_prices3[[#This Row],[Storage]] = "2TB SSD", 2000, laptop_prices3[[#This Row],[Storage]]= "256GB SSD", 256, laptop_prices3[[#This Row],[Storage]] = "1TB HDD", 1000*0.7)</f>
        <v>2000</v>
      </c>
      <c r="U3155" s="5">
        <f>laptop_prices3[[#This Row],[Storage Raw Value]]/ScoreCard!$J$3*ScoreCard!$J$5</f>
        <v>8</v>
      </c>
    </row>
    <row r="3156" spans="2:21" x14ac:dyDescent="0.2">
      <c r="B3156" s="4" cm="1">
        <f t="array" ref="B3156">SUM(laptop_prices3[[#This Row],[RAM Comp]:[Weight Comp]]+laptop_prices3[[#This Row],[Storage Comp]])</f>
        <v>14.640166666666666</v>
      </c>
      <c r="C3156">
        <v>3154</v>
      </c>
      <c r="D3156" t="s">
        <v>47</v>
      </c>
      <c r="E3156" t="s">
        <v>37</v>
      </c>
      <c r="F3156">
        <v>4</v>
      </c>
      <c r="G3156" t="s">
        <v>29</v>
      </c>
      <c r="H3156" t="s">
        <v>40</v>
      </c>
      <c r="I3156">
        <v>17.3</v>
      </c>
      <c r="J3156" t="s">
        <v>27</v>
      </c>
      <c r="K3156">
        <v>9.1999999999999993</v>
      </c>
      <c r="L3156">
        <v>1.33</v>
      </c>
      <c r="M3156" t="s">
        <v>46</v>
      </c>
      <c r="N3156">
        <v>3639.93</v>
      </c>
      <c r="O3156" s="5">
        <f>(ScoreCard!$E$3-laptop_prices3[[#This Row],[Price ($)]])/ScoreCard!$E$3*ScoreCard!$E$5</f>
        <v>3.3160758631665042</v>
      </c>
      <c r="P3156" s="5">
        <f>laptop_prices3[[#This Row],[RAM (GB)]]/ScoreCard!$F$3*ScoreCard!$F$5</f>
        <v>0.4375</v>
      </c>
      <c r="Q3156" s="5">
        <f>laptop_prices3[[#This Row],[Screen Size (inch)]]/ScoreCard!$G$3*ScoreCard!$G$5</f>
        <v>2</v>
      </c>
      <c r="R3156" s="5">
        <f>laptop_prices3[[#This Row],[Battery Life (hours)]]/ScoreCard!$H$3*ScoreCard!$H$5</f>
        <v>5.3666666666666663</v>
      </c>
      <c r="S3156" s="5">
        <f>ScoreCard!$I$3-laptop_prices3[[#This Row],[Weight (kg)]]/ScoreCard!$I$3*ScoreCard!$I$5</f>
        <v>2.74</v>
      </c>
      <c r="T3156" s="6" cm="1">
        <f t="array" ref="T3156">_xlfn.IFS(laptop_prices3[[#This Row],[Storage]]="512GB SSD", 512, laptop_prices3[[#This Row],[Storage]] = "1TB SSD", 1000, laptop_prices3[[#This Row],[Storage]] = "2TB SSD", 2000, laptop_prices3[[#This Row],[Storage]]= "256GB SSD", 256, laptop_prices3[[#This Row],[Storage]] = "1TB HDD", 1000*0.7)</f>
        <v>256</v>
      </c>
      <c r="U3156" s="5">
        <f>laptop_prices3[[#This Row],[Storage Raw Value]]/ScoreCard!$J$3*ScoreCard!$J$5</f>
        <v>1.024</v>
      </c>
    </row>
    <row r="3157" spans="2:21" x14ac:dyDescent="0.2">
      <c r="B3157" s="4" cm="1">
        <f t="array" ref="B3157">SUM(laptop_prices3[[#This Row],[RAM Comp]:[Weight Comp]]+laptop_prices3[[#This Row],[Storage Comp]])</f>
        <v>24.679285714285712</v>
      </c>
      <c r="C3157">
        <v>3155</v>
      </c>
      <c r="D3157" t="s">
        <v>28</v>
      </c>
      <c r="E3157" t="s">
        <v>41</v>
      </c>
      <c r="F3157">
        <v>8</v>
      </c>
      <c r="G3157" t="s">
        <v>19</v>
      </c>
      <c r="H3157" t="s">
        <v>32</v>
      </c>
      <c r="I3157">
        <v>17.3</v>
      </c>
      <c r="J3157" t="s">
        <v>27</v>
      </c>
      <c r="K3157">
        <v>5.4</v>
      </c>
      <c r="L3157">
        <v>1.48</v>
      </c>
      <c r="M3157" t="s">
        <v>16</v>
      </c>
      <c r="N3157">
        <v>3111.54</v>
      </c>
      <c r="O3157" s="5">
        <f>(ScoreCard!$E$3-laptop_prices3[[#This Row],[Price ($)]])/ScoreCard!$E$3*ScoreCard!$E$5</f>
        <v>3.5605225076518243</v>
      </c>
      <c r="P3157" s="5">
        <f>laptop_prices3[[#This Row],[RAM (GB)]]/ScoreCard!$F$3*ScoreCard!$F$5</f>
        <v>0.875</v>
      </c>
      <c r="Q3157" s="5">
        <f>laptop_prices3[[#This Row],[Screen Size (inch)]]/ScoreCard!$G$3*ScoreCard!$G$5</f>
        <v>2</v>
      </c>
      <c r="R3157" s="5">
        <f>laptop_prices3[[#This Row],[Battery Life (hours)]]/ScoreCard!$H$3*ScoreCard!$H$5</f>
        <v>3.15</v>
      </c>
      <c r="S3157" s="5">
        <f>ScoreCard!$I$3-laptop_prices3[[#This Row],[Weight (kg)]]/ScoreCard!$I$3*ScoreCard!$I$5</f>
        <v>2.6542857142857144</v>
      </c>
      <c r="T3157" s="6" cm="1">
        <f t="array" ref="T3157">_xlfn.IFS(laptop_prices3[[#This Row],[Storage]]="512GB SSD", 512, laptop_prices3[[#This Row],[Storage]] = "1TB SSD", 1000, laptop_prices3[[#This Row],[Storage]] = "2TB SSD", 2000, laptop_prices3[[#This Row],[Storage]]= "256GB SSD", 256, laptop_prices3[[#This Row],[Storage]] = "1TB HDD", 1000*0.7)</f>
        <v>1000</v>
      </c>
      <c r="U3157" s="5">
        <f>laptop_prices3[[#This Row],[Storage Raw Value]]/ScoreCard!$J$3*ScoreCard!$J$5</f>
        <v>4</v>
      </c>
    </row>
    <row r="3158" spans="2:21" x14ac:dyDescent="0.2">
      <c r="B3158" s="4" cm="1">
        <f t="array" ref="B3158">SUM(laptop_prices3[[#This Row],[RAM Comp]:[Weight Comp]]+laptop_prices3[[#This Row],[Storage Comp]])</f>
        <v>15.095761904761904</v>
      </c>
      <c r="C3158">
        <v>3156</v>
      </c>
      <c r="D3158" t="s">
        <v>28</v>
      </c>
      <c r="E3158" t="s">
        <v>41</v>
      </c>
      <c r="F3158">
        <v>16</v>
      </c>
      <c r="G3158" t="s">
        <v>29</v>
      </c>
      <c r="H3158" t="s">
        <v>35</v>
      </c>
      <c r="I3158">
        <v>17.3</v>
      </c>
      <c r="J3158" t="s">
        <v>27</v>
      </c>
      <c r="K3158">
        <v>9.6999999999999993</v>
      </c>
      <c r="L3158">
        <v>3.34</v>
      </c>
      <c r="M3158" t="s">
        <v>22</v>
      </c>
      <c r="N3158">
        <v>3625.29</v>
      </c>
      <c r="O3158" s="5">
        <f>(ScoreCard!$E$3-laptop_prices3[[#This Row],[Price ($)]])/ScoreCard!$E$3*ScoreCard!$E$5</f>
        <v>3.3228486992823751</v>
      </c>
      <c r="P3158" s="5">
        <f>laptop_prices3[[#This Row],[RAM (GB)]]/ScoreCard!$F$3*ScoreCard!$F$5</f>
        <v>1.75</v>
      </c>
      <c r="Q3158" s="5">
        <f>laptop_prices3[[#This Row],[Screen Size (inch)]]/ScoreCard!$G$3*ScoreCard!$G$5</f>
        <v>2</v>
      </c>
      <c r="R3158" s="5">
        <f>laptop_prices3[[#This Row],[Battery Life (hours)]]/ScoreCard!$H$3*ScoreCard!$H$5</f>
        <v>5.6583333333333323</v>
      </c>
      <c r="S3158" s="5">
        <f>ScoreCard!$I$3-laptop_prices3[[#This Row],[Weight (kg)]]/ScoreCard!$I$3*ScoreCard!$I$5</f>
        <v>1.5914285714285714</v>
      </c>
      <c r="T3158" s="6" cm="1">
        <f t="array" ref="T3158">_xlfn.IFS(laptop_prices3[[#This Row],[Storage]]="512GB SSD", 512, laptop_prices3[[#This Row],[Storage]] = "1TB SSD", 1000, laptop_prices3[[#This Row],[Storage]] = "2TB SSD", 2000, laptop_prices3[[#This Row],[Storage]]= "256GB SSD", 256, laptop_prices3[[#This Row],[Storage]] = "1TB HDD", 1000*0.7)</f>
        <v>256</v>
      </c>
      <c r="U3158" s="5">
        <f>laptop_prices3[[#This Row],[Storage Raw Value]]/ScoreCard!$J$3*ScoreCard!$J$5</f>
        <v>1.024</v>
      </c>
    </row>
    <row r="3159" spans="2:21" x14ac:dyDescent="0.2">
      <c r="B3159" s="4" cm="1">
        <f t="array" ref="B3159">SUM(laptop_prices3[[#This Row],[RAM Comp]:[Weight Comp]]+laptop_prices3[[#This Row],[Storage Comp]])</f>
        <v>28.053020919350399</v>
      </c>
      <c r="C3159">
        <v>3157</v>
      </c>
      <c r="D3159" t="s">
        <v>45</v>
      </c>
      <c r="E3159" t="s">
        <v>37</v>
      </c>
      <c r="F3159">
        <v>16</v>
      </c>
      <c r="G3159" t="s">
        <v>19</v>
      </c>
      <c r="H3159" t="s">
        <v>32</v>
      </c>
      <c r="I3159">
        <v>14</v>
      </c>
      <c r="J3159" t="s">
        <v>43</v>
      </c>
      <c r="K3159">
        <v>10.7</v>
      </c>
      <c r="L3159">
        <v>1.85</v>
      </c>
      <c r="M3159" t="s">
        <v>46</v>
      </c>
      <c r="N3159">
        <v>2140.7800000000002</v>
      </c>
      <c r="O3159" s="5">
        <f>(ScoreCard!$E$3-laptop_prices3[[#This Row],[Price ($)]])/ScoreCard!$E$3*ScoreCard!$E$5</f>
        <v>4.0096207581875447</v>
      </c>
      <c r="P3159" s="5">
        <f>laptop_prices3[[#This Row],[RAM (GB)]]/ScoreCard!$F$3*ScoreCard!$F$5</f>
        <v>1.75</v>
      </c>
      <c r="Q3159" s="5">
        <f>laptop_prices3[[#This Row],[Screen Size (inch)]]/ScoreCard!$G$3*ScoreCard!$G$5</f>
        <v>1.6184971098265895</v>
      </c>
      <c r="R3159" s="5">
        <f>laptop_prices3[[#This Row],[Battery Life (hours)]]/ScoreCard!$H$3*ScoreCard!$H$5</f>
        <v>6.2416666666666663</v>
      </c>
      <c r="S3159" s="5">
        <f>ScoreCard!$I$3-laptop_prices3[[#This Row],[Weight (kg)]]/ScoreCard!$I$3*ScoreCard!$I$5</f>
        <v>2.4428571428571431</v>
      </c>
      <c r="T3159" s="6" cm="1">
        <f t="array" ref="T3159">_xlfn.IFS(laptop_prices3[[#This Row],[Storage]]="512GB SSD", 512, laptop_prices3[[#This Row],[Storage]] = "1TB SSD", 1000, laptop_prices3[[#This Row],[Storage]] = "2TB SSD", 2000, laptop_prices3[[#This Row],[Storage]]= "256GB SSD", 256, laptop_prices3[[#This Row],[Storage]] = "1TB HDD", 1000*0.7)</f>
        <v>1000</v>
      </c>
      <c r="U3159" s="5">
        <f>laptop_prices3[[#This Row],[Storage Raw Value]]/ScoreCard!$J$3*ScoreCard!$J$5</f>
        <v>4</v>
      </c>
    </row>
    <row r="3160" spans="2:21" x14ac:dyDescent="0.2">
      <c r="B3160" s="4" cm="1">
        <f t="array" ref="B3160">SUM(laptop_prices3[[#This Row],[RAM Comp]:[Weight Comp]]+laptop_prices3[[#This Row],[Storage Comp]])</f>
        <v>22.891449490778971</v>
      </c>
      <c r="C3160">
        <v>3158</v>
      </c>
      <c r="D3160" t="s">
        <v>28</v>
      </c>
      <c r="E3160" t="s">
        <v>31</v>
      </c>
      <c r="F3160">
        <v>64</v>
      </c>
      <c r="G3160" t="s">
        <v>13</v>
      </c>
      <c r="H3160" t="s">
        <v>40</v>
      </c>
      <c r="I3160">
        <v>14</v>
      </c>
      <c r="J3160" t="s">
        <v>21</v>
      </c>
      <c r="K3160">
        <v>5.6</v>
      </c>
      <c r="L3160">
        <v>1.2</v>
      </c>
      <c r="M3160" t="s">
        <v>16</v>
      </c>
      <c r="N3160">
        <v>1652.97</v>
      </c>
      <c r="O3160" s="5">
        <f>(ScoreCard!$E$3-laptop_prices3[[#This Row],[Price ($)]])/ScoreCard!$E$3*ScoreCard!$E$5</f>
        <v>4.2352940632205396</v>
      </c>
      <c r="P3160" s="5">
        <f>laptop_prices3[[#This Row],[RAM (GB)]]/ScoreCard!$F$3*ScoreCard!$F$5</f>
        <v>7</v>
      </c>
      <c r="Q3160" s="5">
        <f>laptop_prices3[[#This Row],[Screen Size (inch)]]/ScoreCard!$G$3*ScoreCard!$G$5</f>
        <v>1.6184971098265895</v>
      </c>
      <c r="R3160" s="5">
        <f>laptop_prices3[[#This Row],[Battery Life (hours)]]/ScoreCard!$H$3*ScoreCard!$H$5</f>
        <v>3.2666666666666662</v>
      </c>
      <c r="S3160" s="5">
        <f>ScoreCard!$I$3-laptop_prices3[[#This Row],[Weight (kg)]]/ScoreCard!$I$3*ScoreCard!$I$5</f>
        <v>2.8142857142857141</v>
      </c>
      <c r="T3160" s="6" cm="1">
        <f t="array" ref="T3160">_xlfn.IFS(laptop_prices3[[#This Row],[Storage]]="512GB SSD", 512, laptop_prices3[[#This Row],[Storage]] = "1TB SSD", 1000, laptop_prices3[[#This Row],[Storage]] = "2TB SSD", 2000, laptop_prices3[[#This Row],[Storage]]= "256GB SSD", 256, laptop_prices3[[#This Row],[Storage]] = "1TB HDD", 1000*0.7)</f>
        <v>512</v>
      </c>
      <c r="U3160" s="5">
        <f>laptop_prices3[[#This Row],[Storage Raw Value]]/ScoreCard!$J$3*ScoreCard!$J$5</f>
        <v>2.048</v>
      </c>
    </row>
    <row r="3161" spans="2:21" x14ac:dyDescent="0.2">
      <c r="B3161" s="4" cm="1">
        <f t="array" ref="B3161">SUM(laptop_prices3[[#This Row],[RAM Comp]:[Weight Comp]]+laptop_prices3[[#This Row],[Storage Comp]])</f>
        <v>44.149047619047622</v>
      </c>
      <c r="C3161">
        <v>3159</v>
      </c>
      <c r="D3161" t="s">
        <v>17</v>
      </c>
      <c r="E3161" t="s">
        <v>37</v>
      </c>
      <c r="F3161">
        <v>16</v>
      </c>
      <c r="G3161" t="s">
        <v>25</v>
      </c>
      <c r="H3161" t="s">
        <v>44</v>
      </c>
      <c r="I3161">
        <v>17.3</v>
      </c>
      <c r="J3161" t="s">
        <v>21</v>
      </c>
      <c r="K3161">
        <v>11.2</v>
      </c>
      <c r="L3161">
        <v>2.86</v>
      </c>
      <c r="M3161" t="s">
        <v>46</v>
      </c>
      <c r="N3161">
        <v>1837.78</v>
      </c>
      <c r="O3161" s="5">
        <f>(ScoreCard!$E$3-laptop_prices3[[#This Row],[Price ($)]])/ScoreCard!$E$3*ScoreCard!$E$5</f>
        <v>4.1497962597660223</v>
      </c>
      <c r="P3161" s="5">
        <f>laptop_prices3[[#This Row],[RAM (GB)]]/ScoreCard!$F$3*ScoreCard!$F$5</f>
        <v>1.75</v>
      </c>
      <c r="Q3161" s="5">
        <f>laptop_prices3[[#This Row],[Screen Size (inch)]]/ScoreCard!$G$3*ScoreCard!$G$5</f>
        <v>2</v>
      </c>
      <c r="R3161" s="5">
        <f>laptop_prices3[[#This Row],[Battery Life (hours)]]/ScoreCard!$H$3*ScoreCard!$H$5</f>
        <v>6.5333333333333323</v>
      </c>
      <c r="S3161" s="5">
        <f>ScoreCard!$I$3-laptop_prices3[[#This Row],[Weight (kg)]]/ScoreCard!$I$3*ScoreCard!$I$5</f>
        <v>1.8657142857142859</v>
      </c>
      <c r="T3161" s="6" cm="1">
        <f t="array" ref="T3161">_xlfn.IFS(laptop_prices3[[#This Row],[Storage]]="512GB SSD", 512, laptop_prices3[[#This Row],[Storage]] = "1TB SSD", 1000, laptop_prices3[[#This Row],[Storage]] = "2TB SSD", 2000, laptop_prices3[[#This Row],[Storage]]= "256GB SSD", 256, laptop_prices3[[#This Row],[Storage]] = "1TB HDD", 1000*0.7)</f>
        <v>2000</v>
      </c>
      <c r="U3161" s="5">
        <f>laptop_prices3[[#This Row],[Storage Raw Value]]/ScoreCard!$J$3*ScoreCard!$J$5</f>
        <v>8</v>
      </c>
    </row>
    <row r="3162" spans="2:21" x14ac:dyDescent="0.2">
      <c r="B3162" s="4" cm="1">
        <f t="array" ref="B3162">SUM(laptop_prices3[[#This Row],[RAM Comp]:[Weight Comp]]+laptop_prices3[[#This Row],[Storage Comp]])</f>
        <v>28.375905587668594</v>
      </c>
      <c r="C3162">
        <v>3160</v>
      </c>
      <c r="D3162" t="s">
        <v>45</v>
      </c>
      <c r="E3162" t="s">
        <v>39</v>
      </c>
      <c r="F3162">
        <v>32</v>
      </c>
      <c r="G3162" t="s">
        <v>19</v>
      </c>
      <c r="H3162" t="s">
        <v>32</v>
      </c>
      <c r="I3162">
        <v>13.3</v>
      </c>
      <c r="J3162" t="s">
        <v>43</v>
      </c>
      <c r="K3162">
        <v>8.5</v>
      </c>
      <c r="L3162">
        <v>1.96</v>
      </c>
      <c r="M3162" t="s">
        <v>46</v>
      </c>
      <c r="N3162">
        <v>1656.33</v>
      </c>
      <c r="O3162" s="5">
        <f>(ScoreCard!$E$3-laptop_prices3[[#This Row],[Price ($)]])/ScoreCard!$E$3*ScoreCard!$E$5</f>
        <v>4.2337396418168964</v>
      </c>
      <c r="P3162" s="5">
        <f>laptop_prices3[[#This Row],[RAM (GB)]]/ScoreCard!$F$3*ScoreCard!$F$5</f>
        <v>3.5</v>
      </c>
      <c r="Q3162" s="5">
        <f>laptop_prices3[[#This Row],[Screen Size (inch)]]/ScoreCard!$G$3*ScoreCard!$G$5</f>
        <v>1.5375722543352601</v>
      </c>
      <c r="R3162" s="5">
        <f>laptop_prices3[[#This Row],[Battery Life (hours)]]/ScoreCard!$H$3*ScoreCard!$H$5</f>
        <v>4.9583333333333339</v>
      </c>
      <c r="S3162" s="5">
        <f>ScoreCard!$I$3-laptop_prices3[[#This Row],[Weight (kg)]]/ScoreCard!$I$3*ScoreCard!$I$5</f>
        <v>2.38</v>
      </c>
      <c r="T3162" s="6" cm="1">
        <f t="array" ref="T3162">_xlfn.IFS(laptop_prices3[[#This Row],[Storage]]="512GB SSD", 512, laptop_prices3[[#This Row],[Storage]] = "1TB SSD", 1000, laptop_prices3[[#This Row],[Storage]] = "2TB SSD", 2000, laptop_prices3[[#This Row],[Storage]]= "256GB SSD", 256, laptop_prices3[[#This Row],[Storage]] = "1TB HDD", 1000*0.7)</f>
        <v>1000</v>
      </c>
      <c r="U3162" s="5">
        <f>laptop_prices3[[#This Row],[Storage Raw Value]]/ScoreCard!$J$3*ScoreCard!$J$5</f>
        <v>4</v>
      </c>
    </row>
    <row r="3163" spans="2:21" x14ac:dyDescent="0.2">
      <c r="B3163" s="4" cm="1">
        <f t="array" ref="B3163">SUM(laptop_prices3[[#This Row],[RAM Comp]:[Weight Comp]]+laptop_prices3[[#This Row],[Storage Comp]])</f>
        <v>27.365476190476187</v>
      </c>
      <c r="C3163">
        <v>3161</v>
      </c>
      <c r="D3163" t="s">
        <v>36</v>
      </c>
      <c r="E3163" t="s">
        <v>41</v>
      </c>
      <c r="F3163">
        <v>16</v>
      </c>
      <c r="G3163" t="s">
        <v>19</v>
      </c>
      <c r="H3163" t="s">
        <v>44</v>
      </c>
      <c r="I3163">
        <v>17.3</v>
      </c>
      <c r="J3163" t="s">
        <v>43</v>
      </c>
      <c r="K3163">
        <v>9.6999999999999993</v>
      </c>
      <c r="L3163">
        <v>2.7</v>
      </c>
      <c r="M3163" t="s">
        <v>30</v>
      </c>
      <c r="N3163">
        <v>1368.76</v>
      </c>
      <c r="O3163" s="5">
        <f>(ScoreCard!$E$3-laptop_prices3[[#This Row],[Price ($)]])/ScoreCard!$E$3*ScoreCard!$E$5</f>
        <v>4.3667768331994798</v>
      </c>
      <c r="P3163" s="5">
        <f>laptop_prices3[[#This Row],[RAM (GB)]]/ScoreCard!$F$3*ScoreCard!$F$5</f>
        <v>1.75</v>
      </c>
      <c r="Q3163" s="5">
        <f>laptop_prices3[[#This Row],[Screen Size (inch)]]/ScoreCard!$G$3*ScoreCard!$G$5</f>
        <v>2</v>
      </c>
      <c r="R3163" s="5">
        <f>laptop_prices3[[#This Row],[Battery Life (hours)]]/ScoreCard!$H$3*ScoreCard!$H$5</f>
        <v>5.6583333333333323</v>
      </c>
      <c r="S3163" s="5">
        <f>ScoreCard!$I$3-laptop_prices3[[#This Row],[Weight (kg)]]/ScoreCard!$I$3*ScoreCard!$I$5</f>
        <v>1.9571428571428571</v>
      </c>
      <c r="T3163" s="6" cm="1">
        <f t="array" ref="T3163">_xlfn.IFS(laptop_prices3[[#This Row],[Storage]]="512GB SSD", 512, laptop_prices3[[#This Row],[Storage]] = "1TB SSD", 1000, laptop_prices3[[#This Row],[Storage]] = "2TB SSD", 2000, laptop_prices3[[#This Row],[Storage]]= "256GB SSD", 256, laptop_prices3[[#This Row],[Storage]] = "1TB HDD", 1000*0.7)</f>
        <v>1000</v>
      </c>
      <c r="U3163" s="5">
        <f>laptop_prices3[[#This Row],[Storage Raw Value]]/ScoreCard!$J$3*ScoreCard!$J$5</f>
        <v>4</v>
      </c>
    </row>
    <row r="3164" spans="2:21" x14ac:dyDescent="0.2">
      <c r="B3164" s="4" cm="1">
        <f t="array" ref="B3164">SUM(laptop_prices3[[#This Row],[RAM Comp]:[Weight Comp]]+laptop_prices3[[#This Row],[Storage Comp]])</f>
        <v>18.758857968620973</v>
      </c>
      <c r="C3164">
        <v>3162</v>
      </c>
      <c r="D3164" t="s">
        <v>17</v>
      </c>
      <c r="E3164" t="s">
        <v>48</v>
      </c>
      <c r="F3164">
        <v>32</v>
      </c>
      <c r="G3164" t="s">
        <v>13</v>
      </c>
      <c r="H3164" t="s">
        <v>35</v>
      </c>
      <c r="I3164">
        <v>13.3</v>
      </c>
      <c r="J3164" t="s">
        <v>21</v>
      </c>
      <c r="K3164">
        <v>6.3</v>
      </c>
      <c r="L3164">
        <v>2.88</v>
      </c>
      <c r="M3164" t="s">
        <v>46</v>
      </c>
      <c r="N3164">
        <v>2355.1</v>
      </c>
      <c r="O3164" s="5">
        <f>(ScoreCard!$E$3-laptop_prices3[[#This Row],[Price ($)]])/ScoreCard!$E$3*ScoreCard!$E$5</f>
        <v>3.9104708786552034</v>
      </c>
      <c r="P3164" s="5">
        <f>laptop_prices3[[#This Row],[RAM (GB)]]/ScoreCard!$F$3*ScoreCard!$F$5</f>
        <v>3.5</v>
      </c>
      <c r="Q3164" s="5">
        <f>laptop_prices3[[#This Row],[Screen Size (inch)]]/ScoreCard!$G$3*ScoreCard!$G$5</f>
        <v>1.5375722543352601</v>
      </c>
      <c r="R3164" s="5">
        <f>laptop_prices3[[#This Row],[Battery Life (hours)]]/ScoreCard!$H$3*ScoreCard!$H$5</f>
        <v>3.6750000000000003</v>
      </c>
      <c r="S3164" s="5">
        <f>ScoreCard!$I$3-laptop_prices3[[#This Row],[Weight (kg)]]/ScoreCard!$I$3*ScoreCard!$I$5</f>
        <v>1.8542857142857143</v>
      </c>
      <c r="T3164" s="6" cm="1">
        <f t="array" ref="T3164">_xlfn.IFS(laptop_prices3[[#This Row],[Storage]]="512GB SSD", 512, laptop_prices3[[#This Row],[Storage]] = "1TB SSD", 1000, laptop_prices3[[#This Row],[Storage]] = "2TB SSD", 2000, laptop_prices3[[#This Row],[Storage]]= "256GB SSD", 256, laptop_prices3[[#This Row],[Storage]] = "1TB HDD", 1000*0.7)</f>
        <v>512</v>
      </c>
      <c r="U3164" s="5">
        <f>laptop_prices3[[#This Row],[Storage Raw Value]]/ScoreCard!$J$3*ScoreCard!$J$5</f>
        <v>2.048</v>
      </c>
    </row>
    <row r="3165" spans="2:21" x14ac:dyDescent="0.2">
      <c r="B3165" s="4" cm="1">
        <f t="array" ref="B3165">SUM(laptop_prices3[[#This Row],[RAM Comp]:[Weight Comp]]+laptop_prices3[[#This Row],[Storage Comp]])</f>
        <v>14.402428571428572</v>
      </c>
      <c r="C3165">
        <v>3163</v>
      </c>
      <c r="D3165" t="s">
        <v>47</v>
      </c>
      <c r="E3165" t="s">
        <v>31</v>
      </c>
      <c r="F3165">
        <v>16</v>
      </c>
      <c r="G3165" t="s">
        <v>29</v>
      </c>
      <c r="H3165" t="s">
        <v>20</v>
      </c>
      <c r="I3165">
        <v>17.3</v>
      </c>
      <c r="J3165" t="s">
        <v>43</v>
      </c>
      <c r="K3165">
        <v>8.1</v>
      </c>
      <c r="L3165">
        <v>2.92</v>
      </c>
      <c r="M3165" t="s">
        <v>16</v>
      </c>
      <c r="N3165">
        <v>1392.02</v>
      </c>
      <c r="O3165" s="5">
        <f>(ScoreCard!$E$3-laptop_prices3[[#This Row],[Price ($)]])/ScoreCard!$E$3*ScoreCard!$E$5</f>
        <v>4.3560161659825978</v>
      </c>
      <c r="P3165" s="5">
        <f>laptop_prices3[[#This Row],[RAM (GB)]]/ScoreCard!$F$3*ScoreCard!$F$5</f>
        <v>1.75</v>
      </c>
      <c r="Q3165" s="5">
        <f>laptop_prices3[[#This Row],[Screen Size (inch)]]/ScoreCard!$G$3*ScoreCard!$G$5</f>
        <v>2</v>
      </c>
      <c r="R3165" s="5">
        <f>laptop_prices3[[#This Row],[Battery Life (hours)]]/ScoreCard!$H$3*ScoreCard!$H$5</f>
        <v>4.7249999999999996</v>
      </c>
      <c r="S3165" s="5">
        <f>ScoreCard!$I$3-laptop_prices3[[#This Row],[Weight (kg)]]/ScoreCard!$I$3*ScoreCard!$I$5</f>
        <v>1.8314285714285714</v>
      </c>
      <c r="T3165" s="6" cm="1">
        <f t="array" ref="T3165">_xlfn.IFS(laptop_prices3[[#This Row],[Storage]]="512GB SSD", 512, laptop_prices3[[#This Row],[Storage]] = "1TB SSD", 1000, laptop_prices3[[#This Row],[Storage]] = "2TB SSD", 2000, laptop_prices3[[#This Row],[Storage]]= "256GB SSD", 256, laptop_prices3[[#This Row],[Storage]] = "1TB HDD", 1000*0.7)</f>
        <v>256</v>
      </c>
      <c r="U3165" s="5">
        <f>laptop_prices3[[#This Row],[Storage Raw Value]]/ScoreCard!$J$3*ScoreCard!$J$5</f>
        <v>1.024</v>
      </c>
    </row>
    <row r="3166" spans="2:21" x14ac:dyDescent="0.2">
      <c r="B3166" s="4" cm="1">
        <f t="array" ref="B3166">SUM(laptop_prices3[[#This Row],[RAM Comp]:[Weight Comp]]+laptop_prices3[[#This Row],[Storage Comp]])</f>
        <v>44.71738095238095</v>
      </c>
      <c r="C3166">
        <v>3164</v>
      </c>
      <c r="D3166" t="s">
        <v>11</v>
      </c>
      <c r="E3166" t="s">
        <v>48</v>
      </c>
      <c r="F3166">
        <v>32</v>
      </c>
      <c r="G3166" t="s">
        <v>25</v>
      </c>
      <c r="H3166" t="s">
        <v>35</v>
      </c>
      <c r="I3166">
        <v>17.3</v>
      </c>
      <c r="J3166" t="s">
        <v>21</v>
      </c>
      <c r="K3166">
        <v>8.9</v>
      </c>
      <c r="L3166">
        <v>2.58</v>
      </c>
      <c r="M3166" t="s">
        <v>46</v>
      </c>
      <c r="N3166">
        <v>2576.0700000000002</v>
      </c>
      <c r="O3166" s="5">
        <f>(ScoreCard!$E$3-laptop_prices3[[#This Row],[Price ($)]])/ScoreCard!$E$3*ScoreCard!$E$5</f>
        <v>3.8082445400948197</v>
      </c>
      <c r="P3166" s="5">
        <f>laptop_prices3[[#This Row],[RAM (GB)]]/ScoreCard!$F$3*ScoreCard!$F$5</f>
        <v>3.5</v>
      </c>
      <c r="Q3166" s="5">
        <f>laptop_prices3[[#This Row],[Screen Size (inch)]]/ScoreCard!$G$3*ScoreCard!$G$5</f>
        <v>2</v>
      </c>
      <c r="R3166" s="5">
        <f>laptop_prices3[[#This Row],[Battery Life (hours)]]/ScoreCard!$H$3*ScoreCard!$H$5</f>
        <v>5.1916666666666664</v>
      </c>
      <c r="S3166" s="5">
        <f>ScoreCard!$I$3-laptop_prices3[[#This Row],[Weight (kg)]]/ScoreCard!$I$3*ScoreCard!$I$5</f>
        <v>2.0257142857142858</v>
      </c>
      <c r="T3166" s="6" cm="1">
        <f t="array" ref="T3166">_xlfn.IFS(laptop_prices3[[#This Row],[Storage]]="512GB SSD", 512, laptop_prices3[[#This Row],[Storage]] = "1TB SSD", 1000, laptop_prices3[[#This Row],[Storage]] = "2TB SSD", 2000, laptop_prices3[[#This Row],[Storage]]= "256GB SSD", 256, laptop_prices3[[#This Row],[Storage]] = "1TB HDD", 1000*0.7)</f>
        <v>2000</v>
      </c>
      <c r="U3166" s="5">
        <f>laptop_prices3[[#This Row],[Storage Raw Value]]/ScoreCard!$J$3*ScoreCard!$J$5</f>
        <v>8</v>
      </c>
    </row>
    <row r="3167" spans="2:21" x14ac:dyDescent="0.2">
      <c r="B3167" s="4" cm="1">
        <f t="array" ref="B3167">SUM(laptop_prices3[[#This Row],[RAM Comp]:[Weight Comp]]+laptop_prices3[[#This Row],[Storage Comp]])</f>
        <v>18.733572254335261</v>
      </c>
      <c r="C3167">
        <v>3165</v>
      </c>
      <c r="D3167" t="s">
        <v>47</v>
      </c>
      <c r="E3167" t="s">
        <v>12</v>
      </c>
      <c r="F3167">
        <v>64</v>
      </c>
      <c r="G3167" t="s">
        <v>29</v>
      </c>
      <c r="H3167" t="s">
        <v>40</v>
      </c>
      <c r="I3167">
        <v>13.3</v>
      </c>
      <c r="J3167" t="s">
        <v>21</v>
      </c>
      <c r="K3167">
        <v>7.2</v>
      </c>
      <c r="L3167">
        <v>2.8</v>
      </c>
      <c r="M3167" t="s">
        <v>16</v>
      </c>
      <c r="N3167">
        <v>2272.37</v>
      </c>
      <c r="O3167" s="5">
        <f>(ScoreCard!$E$3-laptop_prices3[[#This Row],[Price ($)]])/ScoreCard!$E$3*ScoreCard!$E$5</f>
        <v>3.9487438794657228</v>
      </c>
      <c r="P3167" s="5">
        <f>laptop_prices3[[#This Row],[RAM (GB)]]/ScoreCard!$F$3*ScoreCard!$F$5</f>
        <v>7</v>
      </c>
      <c r="Q3167" s="5">
        <f>laptop_prices3[[#This Row],[Screen Size (inch)]]/ScoreCard!$G$3*ScoreCard!$G$5</f>
        <v>1.5375722543352601</v>
      </c>
      <c r="R3167" s="5">
        <f>laptop_prices3[[#This Row],[Battery Life (hours)]]/ScoreCard!$H$3*ScoreCard!$H$5</f>
        <v>4.2</v>
      </c>
      <c r="S3167" s="5">
        <f>ScoreCard!$I$3-laptop_prices3[[#This Row],[Weight (kg)]]/ScoreCard!$I$3*ScoreCard!$I$5</f>
        <v>1.9000000000000001</v>
      </c>
      <c r="T3167" s="6" cm="1">
        <f t="array" ref="T3167">_xlfn.IFS(laptop_prices3[[#This Row],[Storage]]="512GB SSD", 512, laptop_prices3[[#This Row],[Storage]] = "1TB SSD", 1000, laptop_prices3[[#This Row],[Storage]] = "2TB SSD", 2000, laptop_prices3[[#This Row],[Storage]]= "256GB SSD", 256, laptop_prices3[[#This Row],[Storage]] = "1TB HDD", 1000*0.7)</f>
        <v>256</v>
      </c>
      <c r="U3167" s="5">
        <f>laptop_prices3[[#This Row],[Storage Raw Value]]/ScoreCard!$J$3*ScoreCard!$J$5</f>
        <v>1.024</v>
      </c>
    </row>
    <row r="3168" spans="2:21" x14ac:dyDescent="0.2">
      <c r="B3168" s="4" cm="1">
        <f t="array" ref="B3168">SUM(laptop_prices3[[#This Row],[RAM Comp]:[Weight Comp]]+laptop_prices3[[#This Row],[Storage Comp]])</f>
        <v>29.995425268373246</v>
      </c>
      <c r="C3168">
        <v>3166</v>
      </c>
      <c r="D3168" t="s">
        <v>17</v>
      </c>
      <c r="E3168" t="s">
        <v>31</v>
      </c>
      <c r="F3168">
        <v>32</v>
      </c>
      <c r="G3168" t="s">
        <v>19</v>
      </c>
      <c r="H3168" t="s">
        <v>35</v>
      </c>
      <c r="I3168">
        <v>16</v>
      </c>
      <c r="J3168" t="s">
        <v>43</v>
      </c>
      <c r="K3168">
        <v>10.8</v>
      </c>
      <c r="L3168">
        <v>2.02</v>
      </c>
      <c r="M3168" t="s">
        <v>16</v>
      </c>
      <c r="N3168">
        <v>2153.46</v>
      </c>
      <c r="O3168" s="5">
        <f>(ScoreCard!$E$3-laptop_prices3[[#This Row],[Price ($)]])/ScoreCard!$E$3*ScoreCard!$E$5</f>
        <v>4.0037546678904645</v>
      </c>
      <c r="P3168" s="5">
        <f>laptop_prices3[[#This Row],[RAM (GB)]]/ScoreCard!$F$3*ScoreCard!$F$5</f>
        <v>3.5</v>
      </c>
      <c r="Q3168" s="5">
        <f>laptop_prices3[[#This Row],[Screen Size (inch)]]/ScoreCard!$G$3*ScoreCard!$G$5</f>
        <v>1.8497109826589595</v>
      </c>
      <c r="R3168" s="5">
        <f>laptop_prices3[[#This Row],[Battery Life (hours)]]/ScoreCard!$H$3*ScoreCard!$H$5</f>
        <v>6.3</v>
      </c>
      <c r="S3168" s="5">
        <f>ScoreCard!$I$3-laptop_prices3[[#This Row],[Weight (kg)]]/ScoreCard!$I$3*ScoreCard!$I$5</f>
        <v>2.3457142857142856</v>
      </c>
      <c r="T3168" s="6" cm="1">
        <f t="array" ref="T3168">_xlfn.IFS(laptop_prices3[[#This Row],[Storage]]="512GB SSD", 512, laptop_prices3[[#This Row],[Storage]] = "1TB SSD", 1000, laptop_prices3[[#This Row],[Storage]] = "2TB SSD", 2000, laptop_prices3[[#This Row],[Storage]]= "256GB SSD", 256, laptop_prices3[[#This Row],[Storage]] = "1TB HDD", 1000*0.7)</f>
        <v>1000</v>
      </c>
      <c r="U3168" s="5">
        <f>laptop_prices3[[#This Row],[Storage Raw Value]]/ScoreCard!$J$3*ScoreCard!$J$5</f>
        <v>4</v>
      </c>
    </row>
    <row r="3169" spans="2:21" x14ac:dyDescent="0.2">
      <c r="B3169" s="4" cm="1">
        <f t="array" ref="B3169">SUM(laptop_prices3[[#This Row],[RAM Comp]:[Weight Comp]]+laptop_prices3[[#This Row],[Storage Comp]])</f>
        <v>18.720611065235339</v>
      </c>
      <c r="C3169">
        <v>3167</v>
      </c>
      <c r="D3169" t="s">
        <v>23</v>
      </c>
      <c r="E3169" t="s">
        <v>18</v>
      </c>
      <c r="F3169">
        <v>8</v>
      </c>
      <c r="G3169" t="s">
        <v>42</v>
      </c>
      <c r="H3169" t="s">
        <v>26</v>
      </c>
      <c r="I3169">
        <v>15.6</v>
      </c>
      <c r="J3169" t="s">
        <v>27</v>
      </c>
      <c r="K3169">
        <v>5.7</v>
      </c>
      <c r="L3169">
        <v>3.47</v>
      </c>
      <c r="M3169" t="s">
        <v>22</v>
      </c>
      <c r="N3169">
        <v>1950.51</v>
      </c>
      <c r="O3169" s="5">
        <f>(ScoreCard!$E$3-laptop_prices3[[#This Row],[Price ($)]])/ScoreCard!$E$3*ScoreCard!$E$5</f>
        <v>4.0976444964229799</v>
      </c>
      <c r="P3169" s="5">
        <f>laptop_prices3[[#This Row],[RAM (GB)]]/ScoreCard!$F$3*ScoreCard!$F$5</f>
        <v>0.875</v>
      </c>
      <c r="Q3169" s="5">
        <f>laptop_prices3[[#This Row],[Screen Size (inch)]]/ScoreCard!$G$3*ScoreCard!$G$5</f>
        <v>1.8034682080924855</v>
      </c>
      <c r="R3169" s="5">
        <f>laptop_prices3[[#This Row],[Battery Life (hours)]]/ScoreCard!$H$3*ScoreCard!$H$5</f>
        <v>3.3250000000000002</v>
      </c>
      <c r="S3169" s="5">
        <f>ScoreCard!$I$3-laptop_prices3[[#This Row],[Weight (kg)]]/ScoreCard!$I$3*ScoreCard!$I$5</f>
        <v>1.5171428571428571</v>
      </c>
      <c r="T3169" s="6" cm="1">
        <f t="array" ref="T3169">_xlfn.IFS(laptop_prices3[[#This Row],[Storage]]="512GB SSD", 512, laptop_prices3[[#This Row],[Storage]] = "1TB SSD", 1000, laptop_prices3[[#This Row],[Storage]] = "2TB SSD", 2000, laptop_prices3[[#This Row],[Storage]]= "256GB SSD", 256, laptop_prices3[[#This Row],[Storage]] = "1TB HDD", 1000*0.7)</f>
        <v>700</v>
      </c>
      <c r="U3169" s="5">
        <f>laptop_prices3[[#This Row],[Storage Raw Value]]/ScoreCard!$J$3*ScoreCard!$J$5</f>
        <v>2.8</v>
      </c>
    </row>
    <row r="3170" spans="2:21" x14ac:dyDescent="0.2">
      <c r="B3170" s="4" cm="1">
        <f t="array" ref="B3170">SUM(laptop_prices3[[#This Row],[RAM Comp]:[Weight Comp]]+laptop_prices3[[#This Row],[Storage Comp]])</f>
        <v>46.380714285714284</v>
      </c>
      <c r="C3170">
        <v>3168</v>
      </c>
      <c r="D3170" t="s">
        <v>28</v>
      </c>
      <c r="E3170" t="s">
        <v>31</v>
      </c>
      <c r="F3170">
        <v>64</v>
      </c>
      <c r="G3170" t="s">
        <v>25</v>
      </c>
      <c r="H3170" t="s">
        <v>26</v>
      </c>
      <c r="I3170">
        <v>17.3</v>
      </c>
      <c r="J3170" t="s">
        <v>43</v>
      </c>
      <c r="K3170">
        <v>6.3</v>
      </c>
      <c r="L3170">
        <v>3.14</v>
      </c>
      <c r="M3170" t="s">
        <v>16</v>
      </c>
      <c r="N3170">
        <v>2296.73</v>
      </c>
      <c r="O3170" s="5">
        <f>(ScoreCard!$E$3-laptop_prices3[[#This Row],[Price ($)]])/ScoreCard!$E$3*ScoreCard!$E$5</f>
        <v>3.9374743242893153</v>
      </c>
      <c r="P3170" s="5">
        <f>laptop_prices3[[#This Row],[RAM (GB)]]/ScoreCard!$F$3*ScoreCard!$F$5</f>
        <v>7</v>
      </c>
      <c r="Q3170" s="5">
        <f>laptop_prices3[[#This Row],[Screen Size (inch)]]/ScoreCard!$G$3*ScoreCard!$G$5</f>
        <v>2</v>
      </c>
      <c r="R3170" s="5">
        <f>laptop_prices3[[#This Row],[Battery Life (hours)]]/ScoreCard!$H$3*ScoreCard!$H$5</f>
        <v>3.6750000000000003</v>
      </c>
      <c r="S3170" s="5">
        <f>ScoreCard!$I$3-laptop_prices3[[#This Row],[Weight (kg)]]/ScoreCard!$I$3*ScoreCard!$I$5</f>
        <v>1.7057142857142857</v>
      </c>
      <c r="T3170" s="6" cm="1">
        <f t="array" ref="T3170">_xlfn.IFS(laptop_prices3[[#This Row],[Storage]]="512GB SSD", 512, laptop_prices3[[#This Row],[Storage]] = "1TB SSD", 1000, laptop_prices3[[#This Row],[Storage]] = "2TB SSD", 2000, laptop_prices3[[#This Row],[Storage]]= "256GB SSD", 256, laptop_prices3[[#This Row],[Storage]] = "1TB HDD", 1000*0.7)</f>
        <v>2000</v>
      </c>
      <c r="U3170" s="5">
        <f>laptop_prices3[[#This Row],[Storage Raw Value]]/ScoreCard!$J$3*ScoreCard!$J$5</f>
        <v>8</v>
      </c>
    </row>
    <row r="3171" spans="2:21" x14ac:dyDescent="0.2">
      <c r="B3171" s="4" cm="1">
        <f t="array" ref="B3171">SUM(laptop_prices3[[#This Row],[RAM Comp]:[Weight Comp]]+laptop_prices3[[#This Row],[Storage Comp]])</f>
        <v>43.161500825763831</v>
      </c>
      <c r="C3171">
        <v>3169</v>
      </c>
      <c r="D3171" t="s">
        <v>38</v>
      </c>
      <c r="E3171" t="s">
        <v>12</v>
      </c>
      <c r="F3171">
        <v>4</v>
      </c>
      <c r="G3171" t="s">
        <v>25</v>
      </c>
      <c r="H3171" t="s">
        <v>26</v>
      </c>
      <c r="I3171">
        <v>13.3</v>
      </c>
      <c r="J3171" t="s">
        <v>43</v>
      </c>
      <c r="K3171">
        <v>11.1</v>
      </c>
      <c r="L3171">
        <v>1.38</v>
      </c>
      <c r="M3171" t="s">
        <v>22</v>
      </c>
      <c r="N3171">
        <v>740.92</v>
      </c>
      <c r="O3171" s="5">
        <f>(ScoreCard!$E$3-laptop_prices3[[#This Row],[Price ($)]])/ScoreCard!$E$3*ScoreCard!$E$5</f>
        <v>4.6572315754801128</v>
      </c>
      <c r="P3171" s="5">
        <f>laptop_prices3[[#This Row],[RAM (GB)]]/ScoreCard!$F$3*ScoreCard!$F$5</f>
        <v>0.4375</v>
      </c>
      <c r="Q3171" s="5">
        <f>laptop_prices3[[#This Row],[Screen Size (inch)]]/ScoreCard!$G$3*ScoreCard!$G$5</f>
        <v>1.5375722543352601</v>
      </c>
      <c r="R3171" s="5">
        <f>laptop_prices3[[#This Row],[Battery Life (hours)]]/ScoreCard!$H$3*ScoreCard!$H$5</f>
        <v>6.4749999999999996</v>
      </c>
      <c r="S3171" s="5">
        <f>ScoreCard!$I$3-laptop_prices3[[#This Row],[Weight (kg)]]/ScoreCard!$I$3*ScoreCard!$I$5</f>
        <v>2.7114285714285717</v>
      </c>
      <c r="T3171" s="6" cm="1">
        <f t="array" ref="T3171">_xlfn.IFS(laptop_prices3[[#This Row],[Storage]]="512GB SSD", 512, laptop_prices3[[#This Row],[Storage]] = "1TB SSD", 1000, laptop_prices3[[#This Row],[Storage]] = "2TB SSD", 2000, laptop_prices3[[#This Row],[Storage]]= "256GB SSD", 256, laptop_prices3[[#This Row],[Storage]] = "1TB HDD", 1000*0.7)</f>
        <v>2000</v>
      </c>
      <c r="U3171" s="5">
        <f>laptop_prices3[[#This Row],[Storage Raw Value]]/ScoreCard!$J$3*ScoreCard!$J$5</f>
        <v>8</v>
      </c>
    </row>
    <row r="3172" spans="2:21" x14ac:dyDescent="0.2">
      <c r="B3172" s="4" cm="1">
        <f t="array" ref="B3172">SUM(laptop_prices3[[#This Row],[RAM Comp]:[Weight Comp]]+laptop_prices3[[#This Row],[Storage Comp]])</f>
        <v>30.72209606385907</v>
      </c>
      <c r="C3172">
        <v>3170</v>
      </c>
      <c r="D3172" t="s">
        <v>47</v>
      </c>
      <c r="E3172" t="s">
        <v>24</v>
      </c>
      <c r="F3172">
        <v>64</v>
      </c>
      <c r="G3172" t="s">
        <v>19</v>
      </c>
      <c r="H3172" t="s">
        <v>20</v>
      </c>
      <c r="I3172">
        <v>13.3</v>
      </c>
      <c r="J3172" t="s">
        <v>15</v>
      </c>
      <c r="K3172">
        <v>7.1</v>
      </c>
      <c r="L3172">
        <v>2.5499999999999998</v>
      </c>
      <c r="M3172" t="s">
        <v>30</v>
      </c>
      <c r="N3172">
        <v>3922.93</v>
      </c>
      <c r="O3172" s="5">
        <f>(ScoreCard!$E$3-laptop_prices3[[#This Row],[Price ($)]])/ScoreCard!$E$3*ScoreCard!$E$5</f>
        <v>3.1851528699430416</v>
      </c>
      <c r="P3172" s="5">
        <f>laptop_prices3[[#This Row],[RAM (GB)]]/ScoreCard!$F$3*ScoreCard!$F$5</f>
        <v>7</v>
      </c>
      <c r="Q3172" s="5">
        <f>laptop_prices3[[#This Row],[Screen Size (inch)]]/ScoreCard!$G$3*ScoreCard!$G$5</f>
        <v>1.5375722543352601</v>
      </c>
      <c r="R3172" s="5">
        <f>laptop_prices3[[#This Row],[Battery Life (hours)]]/ScoreCard!$H$3*ScoreCard!$H$5</f>
        <v>4.1416666666666666</v>
      </c>
      <c r="S3172" s="5">
        <f>ScoreCard!$I$3-laptop_prices3[[#This Row],[Weight (kg)]]/ScoreCard!$I$3*ScoreCard!$I$5</f>
        <v>2.0428571428571427</v>
      </c>
      <c r="T3172" s="6" cm="1">
        <f t="array" ref="T3172">_xlfn.IFS(laptop_prices3[[#This Row],[Storage]]="512GB SSD", 512, laptop_prices3[[#This Row],[Storage]] = "1TB SSD", 1000, laptop_prices3[[#This Row],[Storage]] = "2TB SSD", 2000, laptop_prices3[[#This Row],[Storage]]= "256GB SSD", 256, laptop_prices3[[#This Row],[Storage]] = "1TB HDD", 1000*0.7)</f>
        <v>1000</v>
      </c>
      <c r="U3172" s="5">
        <f>laptop_prices3[[#This Row],[Storage Raw Value]]/ScoreCard!$J$3*ScoreCard!$J$5</f>
        <v>4</v>
      </c>
    </row>
    <row r="3173" spans="2:21" x14ac:dyDescent="0.2">
      <c r="B3173" s="4" cm="1">
        <f t="array" ref="B3173">SUM(laptop_prices3[[#This Row],[RAM Comp]:[Weight Comp]]+laptop_prices3[[#This Row],[Storage Comp]])</f>
        <v>20.415523809523815</v>
      </c>
      <c r="C3173">
        <v>3171</v>
      </c>
      <c r="D3173" t="s">
        <v>17</v>
      </c>
      <c r="E3173" t="s">
        <v>31</v>
      </c>
      <c r="F3173">
        <v>64</v>
      </c>
      <c r="G3173" t="s">
        <v>29</v>
      </c>
      <c r="H3173" t="s">
        <v>14</v>
      </c>
      <c r="I3173">
        <v>17.3</v>
      </c>
      <c r="J3173" t="s">
        <v>15</v>
      </c>
      <c r="K3173">
        <v>9.8000000000000007</v>
      </c>
      <c r="L3173">
        <v>3.32</v>
      </c>
      <c r="M3173" t="s">
        <v>30</v>
      </c>
      <c r="N3173">
        <v>3731.68</v>
      </c>
      <c r="O3173" s="5">
        <f>(ScoreCard!$E$3-laptop_prices3[[#This Row],[Price ($)]])/ScoreCard!$E$3*ScoreCard!$E$5</f>
        <v>3.2736299810878728</v>
      </c>
      <c r="P3173" s="5">
        <f>laptop_prices3[[#This Row],[RAM (GB)]]/ScoreCard!$F$3*ScoreCard!$F$5</f>
        <v>7</v>
      </c>
      <c r="Q3173" s="5">
        <f>laptop_prices3[[#This Row],[Screen Size (inch)]]/ScoreCard!$G$3*ScoreCard!$G$5</f>
        <v>2</v>
      </c>
      <c r="R3173" s="5">
        <f>laptop_prices3[[#This Row],[Battery Life (hours)]]/ScoreCard!$H$3*ScoreCard!$H$5</f>
        <v>5.7166666666666677</v>
      </c>
      <c r="S3173" s="5">
        <f>ScoreCard!$I$3-laptop_prices3[[#This Row],[Weight (kg)]]/ScoreCard!$I$3*ScoreCard!$I$5</f>
        <v>1.602857142857143</v>
      </c>
      <c r="T3173" s="6" cm="1">
        <f t="array" ref="T3173">_xlfn.IFS(laptop_prices3[[#This Row],[Storage]]="512GB SSD", 512, laptop_prices3[[#This Row],[Storage]] = "1TB SSD", 1000, laptop_prices3[[#This Row],[Storage]] = "2TB SSD", 2000, laptop_prices3[[#This Row],[Storage]]= "256GB SSD", 256, laptop_prices3[[#This Row],[Storage]] = "1TB HDD", 1000*0.7)</f>
        <v>256</v>
      </c>
      <c r="U3173" s="5">
        <f>laptop_prices3[[#This Row],[Storage Raw Value]]/ScoreCard!$J$3*ScoreCard!$J$5</f>
        <v>1.024</v>
      </c>
    </row>
    <row r="3174" spans="2:21" x14ac:dyDescent="0.2">
      <c r="B3174" s="4" cm="1">
        <f t="array" ref="B3174">SUM(laptop_prices3[[#This Row],[RAM Comp]:[Weight Comp]]+laptop_prices3[[#This Row],[Storage Comp]])</f>
        <v>44.05619047619048</v>
      </c>
      <c r="C3174">
        <v>3172</v>
      </c>
      <c r="D3174" t="s">
        <v>36</v>
      </c>
      <c r="E3174" t="s">
        <v>37</v>
      </c>
      <c r="F3174">
        <v>16</v>
      </c>
      <c r="G3174" t="s">
        <v>25</v>
      </c>
      <c r="H3174" t="s">
        <v>26</v>
      </c>
      <c r="I3174">
        <v>17.3</v>
      </c>
      <c r="J3174" t="s">
        <v>43</v>
      </c>
      <c r="K3174">
        <v>10.6</v>
      </c>
      <c r="L3174">
        <v>2.41</v>
      </c>
      <c r="M3174" t="s">
        <v>22</v>
      </c>
      <c r="N3174">
        <v>2053.79</v>
      </c>
      <c r="O3174" s="5">
        <f>(ScoreCard!$E$3-laptop_prices3[[#This Row],[Price ($)]])/ScoreCard!$E$3*ScoreCard!$E$5</f>
        <v>4.0498645432776827</v>
      </c>
      <c r="P3174" s="5">
        <f>laptop_prices3[[#This Row],[RAM (GB)]]/ScoreCard!$F$3*ScoreCard!$F$5</f>
        <v>1.75</v>
      </c>
      <c r="Q3174" s="5">
        <f>laptop_prices3[[#This Row],[Screen Size (inch)]]/ScoreCard!$G$3*ScoreCard!$G$5</f>
        <v>2</v>
      </c>
      <c r="R3174" s="5">
        <f>laptop_prices3[[#This Row],[Battery Life (hours)]]/ScoreCard!$H$3*ScoreCard!$H$5</f>
        <v>6.1833333333333336</v>
      </c>
      <c r="S3174" s="5">
        <f>ScoreCard!$I$3-laptop_prices3[[#This Row],[Weight (kg)]]/ScoreCard!$I$3*ScoreCard!$I$5</f>
        <v>2.1228571428571428</v>
      </c>
      <c r="T3174" s="6" cm="1">
        <f t="array" ref="T3174">_xlfn.IFS(laptop_prices3[[#This Row],[Storage]]="512GB SSD", 512, laptop_prices3[[#This Row],[Storage]] = "1TB SSD", 1000, laptop_prices3[[#This Row],[Storage]] = "2TB SSD", 2000, laptop_prices3[[#This Row],[Storage]]= "256GB SSD", 256, laptop_prices3[[#This Row],[Storage]] = "1TB HDD", 1000*0.7)</f>
        <v>2000</v>
      </c>
      <c r="U3174" s="5">
        <f>laptop_prices3[[#This Row],[Storage Raw Value]]/ScoreCard!$J$3*ScoreCard!$J$5</f>
        <v>8</v>
      </c>
    </row>
    <row r="3175" spans="2:21" x14ac:dyDescent="0.2">
      <c r="B3175" s="4" cm="1">
        <f t="array" ref="B3175">SUM(laptop_prices3[[#This Row],[RAM Comp]:[Weight Comp]]+laptop_prices3[[#This Row],[Storage Comp]])</f>
        <v>20.854000825763833</v>
      </c>
      <c r="C3175">
        <v>3173</v>
      </c>
      <c r="D3175" t="s">
        <v>38</v>
      </c>
      <c r="E3175" t="s">
        <v>18</v>
      </c>
      <c r="F3175">
        <v>32</v>
      </c>
      <c r="G3175" t="s">
        <v>42</v>
      </c>
      <c r="H3175" t="s">
        <v>44</v>
      </c>
      <c r="I3175">
        <v>13.3</v>
      </c>
      <c r="J3175" t="s">
        <v>43</v>
      </c>
      <c r="K3175">
        <v>4.5</v>
      </c>
      <c r="L3175">
        <v>2.64</v>
      </c>
      <c r="M3175" t="s">
        <v>30</v>
      </c>
      <c r="N3175">
        <v>1181.58</v>
      </c>
      <c r="O3175" s="5">
        <f>(ScoreCard!$E$3-laptop_prices3[[#This Row],[Price ($)]])/ScoreCard!$E$3*ScoreCard!$E$5</f>
        <v>4.4533710588940663</v>
      </c>
      <c r="P3175" s="5">
        <f>laptop_prices3[[#This Row],[RAM (GB)]]/ScoreCard!$F$3*ScoreCard!$F$5</f>
        <v>3.5</v>
      </c>
      <c r="Q3175" s="5">
        <f>laptop_prices3[[#This Row],[Screen Size (inch)]]/ScoreCard!$G$3*ScoreCard!$G$5</f>
        <v>1.5375722543352601</v>
      </c>
      <c r="R3175" s="5">
        <f>laptop_prices3[[#This Row],[Battery Life (hours)]]/ScoreCard!$H$3*ScoreCard!$H$5</f>
        <v>2.625</v>
      </c>
      <c r="S3175" s="5">
        <f>ScoreCard!$I$3-laptop_prices3[[#This Row],[Weight (kg)]]/ScoreCard!$I$3*ScoreCard!$I$5</f>
        <v>1.9914285714285713</v>
      </c>
      <c r="T3175" s="6" cm="1">
        <f t="array" ref="T3175">_xlfn.IFS(laptop_prices3[[#This Row],[Storage]]="512GB SSD", 512, laptop_prices3[[#This Row],[Storage]] = "1TB SSD", 1000, laptop_prices3[[#This Row],[Storage]] = "2TB SSD", 2000, laptop_prices3[[#This Row],[Storage]]= "256GB SSD", 256, laptop_prices3[[#This Row],[Storage]] = "1TB HDD", 1000*0.7)</f>
        <v>700</v>
      </c>
      <c r="U3175" s="5">
        <f>laptop_prices3[[#This Row],[Storage Raw Value]]/ScoreCard!$J$3*ScoreCard!$J$5</f>
        <v>2.8</v>
      </c>
    </row>
    <row r="3176" spans="2:21" x14ac:dyDescent="0.2">
      <c r="B3176" s="4" cm="1">
        <f t="array" ref="B3176">SUM(laptop_prices3[[#This Row],[RAM Comp]:[Weight Comp]]+laptop_prices3[[#This Row],[Storage Comp]])</f>
        <v>24.340663363611341</v>
      </c>
      <c r="C3176">
        <v>3174</v>
      </c>
      <c r="D3176" t="s">
        <v>17</v>
      </c>
      <c r="E3176" t="s">
        <v>37</v>
      </c>
      <c r="F3176">
        <v>16</v>
      </c>
      <c r="G3176" t="s">
        <v>42</v>
      </c>
      <c r="H3176" t="s">
        <v>20</v>
      </c>
      <c r="I3176">
        <v>16</v>
      </c>
      <c r="J3176" t="s">
        <v>43</v>
      </c>
      <c r="K3176">
        <v>11.6</v>
      </c>
      <c r="L3176">
        <v>1.27</v>
      </c>
      <c r="M3176" t="s">
        <v>16</v>
      </c>
      <c r="N3176">
        <v>2558.14</v>
      </c>
      <c r="O3176" s="5">
        <f>(ScoreCard!$E$3-laptop_prices3[[#This Row],[Price ($)]])/ScoreCard!$E$3*ScoreCard!$E$5</f>
        <v>3.8165394138350912</v>
      </c>
      <c r="P3176" s="5">
        <f>laptop_prices3[[#This Row],[RAM (GB)]]/ScoreCard!$F$3*ScoreCard!$F$5</f>
        <v>1.75</v>
      </c>
      <c r="Q3176" s="5">
        <f>laptop_prices3[[#This Row],[Screen Size (inch)]]/ScoreCard!$G$3*ScoreCard!$G$5</f>
        <v>1.8497109826589595</v>
      </c>
      <c r="R3176" s="5">
        <f>laptop_prices3[[#This Row],[Battery Life (hours)]]/ScoreCard!$H$3*ScoreCard!$H$5</f>
        <v>6.7666666666666666</v>
      </c>
      <c r="S3176" s="5">
        <f>ScoreCard!$I$3-laptop_prices3[[#This Row],[Weight (kg)]]/ScoreCard!$I$3*ScoreCard!$I$5</f>
        <v>2.774285714285714</v>
      </c>
      <c r="T3176" s="6" cm="1">
        <f t="array" ref="T3176">_xlfn.IFS(laptop_prices3[[#This Row],[Storage]]="512GB SSD", 512, laptop_prices3[[#This Row],[Storage]] = "1TB SSD", 1000, laptop_prices3[[#This Row],[Storage]] = "2TB SSD", 2000, laptop_prices3[[#This Row],[Storage]]= "256GB SSD", 256, laptop_prices3[[#This Row],[Storage]] = "1TB HDD", 1000*0.7)</f>
        <v>700</v>
      </c>
      <c r="U3176" s="5">
        <f>laptop_prices3[[#This Row],[Storage Raw Value]]/ScoreCard!$J$3*ScoreCard!$J$5</f>
        <v>2.8</v>
      </c>
    </row>
    <row r="3177" spans="2:21" x14ac:dyDescent="0.2">
      <c r="B3177" s="4" cm="1">
        <f t="array" ref="B3177">SUM(laptop_prices3[[#This Row],[RAM Comp]:[Weight Comp]]+laptop_prices3[[#This Row],[Storage Comp]])</f>
        <v>15.193544728874208</v>
      </c>
      <c r="C3177">
        <v>3175</v>
      </c>
      <c r="D3177" t="s">
        <v>45</v>
      </c>
      <c r="E3177" t="s">
        <v>48</v>
      </c>
      <c r="F3177">
        <v>16</v>
      </c>
      <c r="G3177" t="s">
        <v>29</v>
      </c>
      <c r="H3177" t="s">
        <v>26</v>
      </c>
      <c r="I3177">
        <v>14</v>
      </c>
      <c r="J3177" t="s">
        <v>43</v>
      </c>
      <c r="K3177">
        <v>10.6</v>
      </c>
      <c r="L3177">
        <v>3.42</v>
      </c>
      <c r="M3177" t="s">
        <v>22</v>
      </c>
      <c r="N3177">
        <v>1617.18</v>
      </c>
      <c r="O3177" s="5">
        <f>(ScoreCard!$E$3-laptop_prices3[[#This Row],[Price ($)]])/ScoreCard!$E$3*ScoreCard!$E$5</f>
        <v>4.2518514269218386</v>
      </c>
      <c r="P3177" s="5">
        <f>laptop_prices3[[#This Row],[RAM (GB)]]/ScoreCard!$F$3*ScoreCard!$F$5</f>
        <v>1.75</v>
      </c>
      <c r="Q3177" s="5">
        <f>laptop_prices3[[#This Row],[Screen Size (inch)]]/ScoreCard!$G$3*ScoreCard!$G$5</f>
        <v>1.6184971098265895</v>
      </c>
      <c r="R3177" s="5">
        <f>laptop_prices3[[#This Row],[Battery Life (hours)]]/ScoreCard!$H$3*ScoreCard!$H$5</f>
        <v>6.1833333333333336</v>
      </c>
      <c r="S3177" s="5">
        <f>ScoreCard!$I$3-laptop_prices3[[#This Row],[Weight (kg)]]/ScoreCard!$I$3*ScoreCard!$I$5</f>
        <v>1.5457142857142858</v>
      </c>
      <c r="T3177" s="6" cm="1">
        <f t="array" ref="T3177">_xlfn.IFS(laptop_prices3[[#This Row],[Storage]]="512GB SSD", 512, laptop_prices3[[#This Row],[Storage]] = "1TB SSD", 1000, laptop_prices3[[#This Row],[Storage]] = "2TB SSD", 2000, laptop_prices3[[#This Row],[Storage]]= "256GB SSD", 256, laptop_prices3[[#This Row],[Storage]] = "1TB HDD", 1000*0.7)</f>
        <v>256</v>
      </c>
      <c r="U3177" s="5">
        <f>laptop_prices3[[#This Row],[Storage Raw Value]]/ScoreCard!$J$3*ScoreCard!$J$5</f>
        <v>1.024</v>
      </c>
    </row>
    <row r="3178" spans="2:21" x14ac:dyDescent="0.2">
      <c r="B3178" s="4" cm="1">
        <f t="array" ref="B3178">SUM(laptop_prices3[[#This Row],[RAM Comp]:[Weight Comp]]+laptop_prices3[[#This Row],[Storage Comp]])</f>
        <v>19.925333333333334</v>
      </c>
      <c r="C3178">
        <v>3176</v>
      </c>
      <c r="D3178" t="s">
        <v>34</v>
      </c>
      <c r="E3178" t="s">
        <v>12</v>
      </c>
      <c r="F3178">
        <v>32</v>
      </c>
      <c r="G3178" t="s">
        <v>13</v>
      </c>
      <c r="H3178" t="s">
        <v>40</v>
      </c>
      <c r="I3178">
        <v>17.3</v>
      </c>
      <c r="J3178" t="s">
        <v>27</v>
      </c>
      <c r="K3178">
        <v>6.4</v>
      </c>
      <c r="L3178">
        <v>1.75</v>
      </c>
      <c r="M3178" t="s">
        <v>30</v>
      </c>
      <c r="N3178">
        <v>2497.2800000000002</v>
      </c>
      <c r="O3178" s="5">
        <f>(ScoreCard!$E$3-laptop_prices3[[#This Row],[Price ($)]])/ScoreCard!$E$3*ScoreCard!$E$5</f>
        <v>3.8446947967594007</v>
      </c>
      <c r="P3178" s="5">
        <f>laptop_prices3[[#This Row],[RAM (GB)]]/ScoreCard!$F$3*ScoreCard!$F$5</f>
        <v>3.5</v>
      </c>
      <c r="Q3178" s="5">
        <f>laptop_prices3[[#This Row],[Screen Size (inch)]]/ScoreCard!$G$3*ScoreCard!$G$5</f>
        <v>2</v>
      </c>
      <c r="R3178" s="5">
        <f>laptop_prices3[[#This Row],[Battery Life (hours)]]/ScoreCard!$H$3*ScoreCard!$H$5</f>
        <v>3.7333333333333334</v>
      </c>
      <c r="S3178" s="5">
        <f>ScoreCard!$I$3-laptop_prices3[[#This Row],[Weight (kg)]]/ScoreCard!$I$3*ScoreCard!$I$5</f>
        <v>2.5</v>
      </c>
      <c r="T3178" s="6" cm="1">
        <f t="array" ref="T3178">_xlfn.IFS(laptop_prices3[[#This Row],[Storage]]="512GB SSD", 512, laptop_prices3[[#This Row],[Storage]] = "1TB SSD", 1000, laptop_prices3[[#This Row],[Storage]] = "2TB SSD", 2000, laptop_prices3[[#This Row],[Storage]]= "256GB SSD", 256, laptop_prices3[[#This Row],[Storage]] = "1TB HDD", 1000*0.7)</f>
        <v>512</v>
      </c>
      <c r="U3178" s="5">
        <f>laptop_prices3[[#This Row],[Storage Raw Value]]/ScoreCard!$J$3*ScoreCard!$J$5</f>
        <v>2.048</v>
      </c>
    </row>
    <row r="3179" spans="2:21" x14ac:dyDescent="0.2">
      <c r="B3179" s="4" cm="1">
        <f t="array" ref="B3179">SUM(laptop_prices3[[#This Row],[RAM Comp]:[Weight Comp]]+laptop_prices3[[#This Row],[Storage Comp]])</f>
        <v>12.79213955408753</v>
      </c>
      <c r="C3179">
        <v>3177</v>
      </c>
      <c r="D3179" t="s">
        <v>33</v>
      </c>
      <c r="E3179" t="s">
        <v>18</v>
      </c>
      <c r="F3179">
        <v>16</v>
      </c>
      <c r="G3179" t="s">
        <v>29</v>
      </c>
      <c r="H3179" t="s">
        <v>20</v>
      </c>
      <c r="I3179">
        <v>16</v>
      </c>
      <c r="J3179" t="s">
        <v>27</v>
      </c>
      <c r="K3179">
        <v>4.5</v>
      </c>
      <c r="L3179">
        <v>1.8</v>
      </c>
      <c r="M3179" t="s">
        <v>16</v>
      </c>
      <c r="N3179">
        <v>2779.31</v>
      </c>
      <c r="O3179" s="5">
        <f>(ScoreCard!$E$3-laptop_prices3[[#This Row],[Price ($)]])/ScoreCard!$E$3*ScoreCard!$E$5</f>
        <v>3.7142205501911567</v>
      </c>
      <c r="P3179" s="5">
        <f>laptop_prices3[[#This Row],[RAM (GB)]]/ScoreCard!$F$3*ScoreCard!$F$5</f>
        <v>1.75</v>
      </c>
      <c r="Q3179" s="5">
        <f>laptop_prices3[[#This Row],[Screen Size (inch)]]/ScoreCard!$G$3*ScoreCard!$G$5</f>
        <v>1.8497109826589595</v>
      </c>
      <c r="R3179" s="5">
        <f>laptop_prices3[[#This Row],[Battery Life (hours)]]/ScoreCard!$H$3*ScoreCard!$H$5</f>
        <v>2.625</v>
      </c>
      <c r="S3179" s="5">
        <f>ScoreCard!$I$3-laptop_prices3[[#This Row],[Weight (kg)]]/ScoreCard!$I$3*ScoreCard!$I$5</f>
        <v>2.4714285714285715</v>
      </c>
      <c r="T3179" s="6" cm="1">
        <f t="array" ref="T3179">_xlfn.IFS(laptop_prices3[[#This Row],[Storage]]="512GB SSD", 512, laptop_prices3[[#This Row],[Storage]] = "1TB SSD", 1000, laptop_prices3[[#This Row],[Storage]] = "2TB SSD", 2000, laptop_prices3[[#This Row],[Storage]]= "256GB SSD", 256, laptop_prices3[[#This Row],[Storage]] = "1TB HDD", 1000*0.7)</f>
        <v>256</v>
      </c>
      <c r="U3179" s="5">
        <f>laptop_prices3[[#This Row],[Storage Raw Value]]/ScoreCard!$J$3*ScoreCard!$J$5</f>
        <v>1.024</v>
      </c>
    </row>
    <row r="3180" spans="2:21" x14ac:dyDescent="0.2">
      <c r="B3180" s="4" cm="1">
        <f t="array" ref="B3180">SUM(laptop_prices3[[#This Row],[RAM Comp]:[Weight Comp]]+laptop_prices3[[#This Row],[Storage Comp]])</f>
        <v>25.866682493806771</v>
      </c>
      <c r="C3180">
        <v>3178</v>
      </c>
      <c r="D3180" t="s">
        <v>33</v>
      </c>
      <c r="E3180" t="s">
        <v>41</v>
      </c>
      <c r="F3180">
        <v>4</v>
      </c>
      <c r="G3180" t="s">
        <v>19</v>
      </c>
      <c r="H3180" t="s">
        <v>26</v>
      </c>
      <c r="I3180">
        <v>15.6</v>
      </c>
      <c r="J3180" t="s">
        <v>43</v>
      </c>
      <c r="K3180">
        <v>9.6</v>
      </c>
      <c r="L3180">
        <v>2.58</v>
      </c>
      <c r="M3180" t="s">
        <v>16</v>
      </c>
      <c r="N3180">
        <v>1577.68</v>
      </c>
      <c r="O3180" s="5">
        <f>(ScoreCard!$E$3-laptop_prices3[[#This Row],[Price ($)]])/ScoreCard!$E$3*ScoreCard!$E$5</f>
        <v>4.2701251309229935</v>
      </c>
      <c r="P3180" s="5">
        <f>laptop_prices3[[#This Row],[RAM (GB)]]/ScoreCard!$F$3*ScoreCard!$F$5</f>
        <v>0.4375</v>
      </c>
      <c r="Q3180" s="5">
        <f>laptop_prices3[[#This Row],[Screen Size (inch)]]/ScoreCard!$G$3*ScoreCard!$G$5</f>
        <v>1.8034682080924855</v>
      </c>
      <c r="R3180" s="5">
        <f>laptop_prices3[[#This Row],[Battery Life (hours)]]/ScoreCard!$H$3*ScoreCard!$H$5</f>
        <v>5.6</v>
      </c>
      <c r="S3180" s="5">
        <f>ScoreCard!$I$3-laptop_prices3[[#This Row],[Weight (kg)]]/ScoreCard!$I$3*ScoreCard!$I$5</f>
        <v>2.0257142857142858</v>
      </c>
      <c r="T3180" s="6" cm="1">
        <f t="array" ref="T3180">_xlfn.IFS(laptop_prices3[[#This Row],[Storage]]="512GB SSD", 512, laptop_prices3[[#This Row],[Storage]] = "1TB SSD", 1000, laptop_prices3[[#This Row],[Storage]] = "2TB SSD", 2000, laptop_prices3[[#This Row],[Storage]]= "256GB SSD", 256, laptop_prices3[[#This Row],[Storage]] = "1TB HDD", 1000*0.7)</f>
        <v>1000</v>
      </c>
      <c r="U3180" s="5">
        <f>laptop_prices3[[#This Row],[Storage Raw Value]]/ScoreCard!$J$3*ScoreCard!$J$5</f>
        <v>4</v>
      </c>
    </row>
    <row r="3181" spans="2:21" x14ac:dyDescent="0.2">
      <c r="B3181" s="4" cm="1">
        <f t="array" ref="B3181">SUM(laptop_prices3[[#This Row],[RAM Comp]:[Weight Comp]]+laptop_prices3[[#This Row],[Storage Comp]])</f>
        <v>49.748706303330579</v>
      </c>
      <c r="C3181">
        <v>3179</v>
      </c>
      <c r="D3181" t="s">
        <v>36</v>
      </c>
      <c r="E3181" t="s">
        <v>31</v>
      </c>
      <c r="F3181">
        <v>64</v>
      </c>
      <c r="G3181" t="s">
        <v>25</v>
      </c>
      <c r="H3181" t="s">
        <v>40</v>
      </c>
      <c r="I3181">
        <v>15.6</v>
      </c>
      <c r="J3181" t="s">
        <v>15</v>
      </c>
      <c r="K3181">
        <v>11</v>
      </c>
      <c r="L3181">
        <v>1.7</v>
      </c>
      <c r="M3181" t="s">
        <v>16</v>
      </c>
      <c r="N3181">
        <v>2640.27</v>
      </c>
      <c r="O3181" s="5">
        <f>(ScoreCard!$E$3-laptop_prices3[[#This Row],[Price ($)]])/ScoreCard!$E$3*ScoreCard!$E$5</f>
        <v>3.7785439882752208</v>
      </c>
      <c r="P3181" s="5">
        <f>laptop_prices3[[#This Row],[RAM (GB)]]/ScoreCard!$F$3*ScoreCard!$F$5</f>
        <v>7</v>
      </c>
      <c r="Q3181" s="5">
        <f>laptop_prices3[[#This Row],[Screen Size (inch)]]/ScoreCard!$G$3*ScoreCard!$G$5</f>
        <v>1.8034682080924855</v>
      </c>
      <c r="R3181" s="5">
        <f>laptop_prices3[[#This Row],[Battery Life (hours)]]/ScoreCard!$H$3*ScoreCard!$H$5</f>
        <v>6.4166666666666661</v>
      </c>
      <c r="S3181" s="5">
        <f>ScoreCard!$I$3-laptop_prices3[[#This Row],[Weight (kg)]]/ScoreCard!$I$3*ScoreCard!$I$5</f>
        <v>2.5285714285714285</v>
      </c>
      <c r="T3181" s="6" cm="1">
        <f t="array" ref="T3181">_xlfn.IFS(laptop_prices3[[#This Row],[Storage]]="512GB SSD", 512, laptop_prices3[[#This Row],[Storage]] = "1TB SSD", 1000, laptop_prices3[[#This Row],[Storage]] = "2TB SSD", 2000, laptop_prices3[[#This Row],[Storage]]= "256GB SSD", 256, laptop_prices3[[#This Row],[Storage]] = "1TB HDD", 1000*0.7)</f>
        <v>2000</v>
      </c>
      <c r="U3181" s="5">
        <f>laptop_prices3[[#This Row],[Storage Raw Value]]/ScoreCard!$J$3*ScoreCard!$J$5</f>
        <v>8</v>
      </c>
    </row>
    <row r="3182" spans="2:21" x14ac:dyDescent="0.2">
      <c r="B3182" s="4" cm="1">
        <f t="array" ref="B3182">SUM(laptop_prices3[[#This Row],[RAM Comp]:[Weight Comp]]+laptop_prices3[[#This Row],[Storage Comp]])</f>
        <v>24.800901458849435</v>
      </c>
      <c r="C3182">
        <v>3180</v>
      </c>
      <c r="D3182" t="s">
        <v>47</v>
      </c>
      <c r="E3182" t="s">
        <v>18</v>
      </c>
      <c r="F3182">
        <v>16</v>
      </c>
      <c r="G3182" t="s">
        <v>19</v>
      </c>
      <c r="H3182" t="s">
        <v>32</v>
      </c>
      <c r="I3182">
        <v>16</v>
      </c>
      <c r="J3182" t="s">
        <v>27</v>
      </c>
      <c r="K3182">
        <v>6.1</v>
      </c>
      <c r="L3182">
        <v>3.25</v>
      </c>
      <c r="M3182" t="s">
        <v>30</v>
      </c>
      <c r="N3182">
        <v>3551.87</v>
      </c>
      <c r="O3182" s="5">
        <f>(ScoreCard!$E$3-laptop_prices3[[#This Row],[Price ($)]])/ScoreCard!$E$3*ScoreCard!$E$5</f>
        <v>3.3568146574536355</v>
      </c>
      <c r="P3182" s="5">
        <f>laptop_prices3[[#This Row],[RAM (GB)]]/ScoreCard!$F$3*ScoreCard!$F$5</f>
        <v>1.75</v>
      </c>
      <c r="Q3182" s="5">
        <f>laptop_prices3[[#This Row],[Screen Size (inch)]]/ScoreCard!$G$3*ScoreCard!$G$5</f>
        <v>1.8497109826589595</v>
      </c>
      <c r="R3182" s="5">
        <f>laptop_prices3[[#This Row],[Battery Life (hours)]]/ScoreCard!$H$3*ScoreCard!$H$5</f>
        <v>3.5583333333333331</v>
      </c>
      <c r="S3182" s="5">
        <f>ScoreCard!$I$3-laptop_prices3[[#This Row],[Weight (kg)]]/ScoreCard!$I$3*ScoreCard!$I$5</f>
        <v>1.6428571428571428</v>
      </c>
      <c r="T3182" s="6" cm="1">
        <f t="array" ref="T3182">_xlfn.IFS(laptop_prices3[[#This Row],[Storage]]="512GB SSD", 512, laptop_prices3[[#This Row],[Storage]] = "1TB SSD", 1000, laptop_prices3[[#This Row],[Storage]] = "2TB SSD", 2000, laptop_prices3[[#This Row],[Storage]]= "256GB SSD", 256, laptop_prices3[[#This Row],[Storage]] = "1TB HDD", 1000*0.7)</f>
        <v>1000</v>
      </c>
      <c r="U3182" s="5">
        <f>laptop_prices3[[#This Row],[Storage Raw Value]]/ScoreCard!$J$3*ScoreCard!$J$5</f>
        <v>4</v>
      </c>
    </row>
    <row r="3183" spans="2:21" x14ac:dyDescent="0.2">
      <c r="B3183" s="4" cm="1">
        <f t="array" ref="B3183">SUM(laptop_prices3[[#This Row],[RAM Comp]:[Weight Comp]]+laptop_prices3[[#This Row],[Storage Comp]])</f>
        <v>14.867830443159923</v>
      </c>
      <c r="C3183">
        <v>3181</v>
      </c>
      <c r="D3183" t="s">
        <v>47</v>
      </c>
      <c r="E3183" t="s">
        <v>39</v>
      </c>
      <c r="F3183">
        <v>16</v>
      </c>
      <c r="G3183" t="s">
        <v>29</v>
      </c>
      <c r="H3183" t="s">
        <v>26</v>
      </c>
      <c r="I3183">
        <v>14</v>
      </c>
      <c r="J3183" t="s">
        <v>21</v>
      </c>
      <c r="K3183">
        <v>8.1999999999999993</v>
      </c>
      <c r="L3183">
        <v>1.54</v>
      </c>
      <c r="M3183" t="s">
        <v>22</v>
      </c>
      <c r="N3183">
        <v>1306.29</v>
      </c>
      <c r="O3183" s="5">
        <f>(ScoreCard!$E$3-laptop_prices3[[#This Row],[Price ($)]])/ScoreCard!$E$3*ScoreCard!$E$5</f>
        <v>4.3956770430463701</v>
      </c>
      <c r="P3183" s="5">
        <f>laptop_prices3[[#This Row],[RAM (GB)]]/ScoreCard!$F$3*ScoreCard!$F$5</f>
        <v>1.75</v>
      </c>
      <c r="Q3183" s="5">
        <f>laptop_prices3[[#This Row],[Screen Size (inch)]]/ScoreCard!$G$3*ScoreCard!$G$5</f>
        <v>1.6184971098265895</v>
      </c>
      <c r="R3183" s="5">
        <f>laptop_prices3[[#This Row],[Battery Life (hours)]]/ScoreCard!$H$3*ScoreCard!$H$5</f>
        <v>4.7833333333333323</v>
      </c>
      <c r="S3183" s="5">
        <f>ScoreCard!$I$3-laptop_prices3[[#This Row],[Weight (kg)]]/ScoreCard!$I$3*ScoreCard!$I$5</f>
        <v>2.62</v>
      </c>
      <c r="T3183" s="6" cm="1">
        <f t="array" ref="T3183">_xlfn.IFS(laptop_prices3[[#This Row],[Storage]]="512GB SSD", 512, laptop_prices3[[#This Row],[Storage]] = "1TB SSD", 1000, laptop_prices3[[#This Row],[Storage]] = "2TB SSD", 2000, laptop_prices3[[#This Row],[Storage]]= "256GB SSD", 256, laptop_prices3[[#This Row],[Storage]] = "1TB HDD", 1000*0.7)</f>
        <v>256</v>
      </c>
      <c r="U3183" s="5">
        <f>laptop_prices3[[#This Row],[Storage Raw Value]]/ScoreCard!$J$3*ScoreCard!$J$5</f>
        <v>1.024</v>
      </c>
    </row>
    <row r="3184" spans="2:21" x14ac:dyDescent="0.2">
      <c r="B3184" s="4" cm="1">
        <f t="array" ref="B3184">SUM(laptop_prices3[[#This Row],[RAM Comp]:[Weight Comp]]+laptop_prices3[[#This Row],[Storage Comp]])</f>
        <v>17.12052380952381</v>
      </c>
      <c r="C3184">
        <v>3182</v>
      </c>
      <c r="D3184" t="s">
        <v>38</v>
      </c>
      <c r="E3184" t="s">
        <v>41</v>
      </c>
      <c r="F3184">
        <v>32</v>
      </c>
      <c r="G3184" t="s">
        <v>29</v>
      </c>
      <c r="H3184" t="s">
        <v>35</v>
      </c>
      <c r="I3184">
        <v>17.3</v>
      </c>
      <c r="J3184" t="s">
        <v>27</v>
      </c>
      <c r="K3184">
        <v>8.3000000000000007</v>
      </c>
      <c r="L3184">
        <v>1.43</v>
      </c>
      <c r="M3184" t="s">
        <v>16</v>
      </c>
      <c r="N3184">
        <v>4868.5200000000004</v>
      </c>
      <c r="O3184" s="5">
        <f>(ScoreCard!$E$3-laptop_prices3[[#This Row],[Price ($)]])/ScoreCard!$E$3*ScoreCard!$E$5</f>
        <v>2.7476989011721074</v>
      </c>
      <c r="P3184" s="5">
        <f>laptop_prices3[[#This Row],[RAM (GB)]]/ScoreCard!$F$3*ScoreCard!$F$5</f>
        <v>3.5</v>
      </c>
      <c r="Q3184" s="5">
        <f>laptop_prices3[[#This Row],[Screen Size (inch)]]/ScoreCard!$G$3*ScoreCard!$G$5</f>
        <v>2</v>
      </c>
      <c r="R3184" s="5">
        <f>laptop_prices3[[#This Row],[Battery Life (hours)]]/ScoreCard!$H$3*ScoreCard!$H$5</f>
        <v>4.8416666666666677</v>
      </c>
      <c r="S3184" s="5">
        <f>ScoreCard!$I$3-laptop_prices3[[#This Row],[Weight (kg)]]/ScoreCard!$I$3*ScoreCard!$I$5</f>
        <v>2.6828571428571428</v>
      </c>
      <c r="T3184" s="6" cm="1">
        <f t="array" ref="T3184">_xlfn.IFS(laptop_prices3[[#This Row],[Storage]]="512GB SSD", 512, laptop_prices3[[#This Row],[Storage]] = "1TB SSD", 1000, laptop_prices3[[#This Row],[Storage]] = "2TB SSD", 2000, laptop_prices3[[#This Row],[Storage]]= "256GB SSD", 256, laptop_prices3[[#This Row],[Storage]] = "1TB HDD", 1000*0.7)</f>
        <v>256</v>
      </c>
      <c r="U3184" s="5">
        <f>laptop_prices3[[#This Row],[Storage Raw Value]]/ScoreCard!$J$3*ScoreCard!$J$5</f>
        <v>1.024</v>
      </c>
    </row>
    <row r="3185" spans="2:21" x14ac:dyDescent="0.2">
      <c r="B3185" s="4" cm="1">
        <f t="array" ref="B3185">SUM(laptop_prices3[[#This Row],[RAM Comp]:[Weight Comp]]+laptop_prices3[[#This Row],[Storage Comp]])</f>
        <v>41.951977016240022</v>
      </c>
      <c r="C3185">
        <v>3183</v>
      </c>
      <c r="D3185" t="s">
        <v>33</v>
      </c>
      <c r="E3185" t="s">
        <v>41</v>
      </c>
      <c r="F3185">
        <v>4</v>
      </c>
      <c r="G3185" t="s">
        <v>25</v>
      </c>
      <c r="H3185" t="s">
        <v>14</v>
      </c>
      <c r="I3185">
        <v>13.3</v>
      </c>
      <c r="J3185" t="s">
        <v>15</v>
      </c>
      <c r="K3185">
        <v>10.3</v>
      </c>
      <c r="L3185">
        <v>2.68</v>
      </c>
      <c r="M3185" t="s">
        <v>46</v>
      </c>
      <c r="N3185">
        <v>1844.63</v>
      </c>
      <c r="O3185" s="5">
        <f>(ScoreCard!$E$3-laptop_prices3[[#This Row],[Price ($)]])/ScoreCard!$E$3*ScoreCard!$E$5</f>
        <v>4.1466272756544305</v>
      </c>
      <c r="P3185" s="5">
        <f>laptop_prices3[[#This Row],[RAM (GB)]]/ScoreCard!$F$3*ScoreCard!$F$5</f>
        <v>0.4375</v>
      </c>
      <c r="Q3185" s="5">
        <f>laptop_prices3[[#This Row],[Screen Size (inch)]]/ScoreCard!$G$3*ScoreCard!$G$5</f>
        <v>1.5375722543352601</v>
      </c>
      <c r="R3185" s="5">
        <f>laptop_prices3[[#This Row],[Battery Life (hours)]]/ScoreCard!$H$3*ScoreCard!$H$5</f>
        <v>6.0083333333333337</v>
      </c>
      <c r="S3185" s="5">
        <f>ScoreCard!$I$3-laptop_prices3[[#This Row],[Weight (kg)]]/ScoreCard!$I$3*ScoreCard!$I$5</f>
        <v>1.9685714285714284</v>
      </c>
      <c r="T3185" s="6" cm="1">
        <f t="array" ref="T3185">_xlfn.IFS(laptop_prices3[[#This Row],[Storage]]="512GB SSD", 512, laptop_prices3[[#This Row],[Storage]] = "1TB SSD", 1000, laptop_prices3[[#This Row],[Storage]] = "2TB SSD", 2000, laptop_prices3[[#This Row],[Storage]]= "256GB SSD", 256, laptop_prices3[[#This Row],[Storage]] = "1TB HDD", 1000*0.7)</f>
        <v>2000</v>
      </c>
      <c r="U3185" s="5">
        <f>laptop_prices3[[#This Row],[Storage Raw Value]]/ScoreCard!$J$3*ScoreCard!$J$5</f>
        <v>8</v>
      </c>
    </row>
    <row r="3186" spans="2:21" x14ac:dyDescent="0.2">
      <c r="B3186" s="4" cm="1">
        <f t="array" ref="B3186">SUM(laptop_prices3[[#This Row],[RAM Comp]:[Weight Comp]]+laptop_prices3[[#This Row],[Storage Comp]])</f>
        <v>20.770286540049547</v>
      </c>
      <c r="C3186">
        <v>3184</v>
      </c>
      <c r="D3186" t="s">
        <v>36</v>
      </c>
      <c r="E3186" t="s">
        <v>12</v>
      </c>
      <c r="F3186">
        <v>16</v>
      </c>
      <c r="G3186" t="s">
        <v>13</v>
      </c>
      <c r="H3186" t="s">
        <v>35</v>
      </c>
      <c r="I3186">
        <v>13.3</v>
      </c>
      <c r="J3186" t="s">
        <v>21</v>
      </c>
      <c r="K3186">
        <v>11.7</v>
      </c>
      <c r="L3186">
        <v>1.81</v>
      </c>
      <c r="M3186" t="s">
        <v>46</v>
      </c>
      <c r="N3186">
        <v>1000.81</v>
      </c>
      <c r="O3186" s="5">
        <f>(ScoreCard!$E$3-laptop_prices3[[#This Row],[Price ($)]])/ScoreCard!$E$3*ScoreCard!$E$5</f>
        <v>4.5369998556608699</v>
      </c>
      <c r="P3186" s="5">
        <f>laptop_prices3[[#This Row],[RAM (GB)]]/ScoreCard!$F$3*ScoreCard!$F$5</f>
        <v>1.75</v>
      </c>
      <c r="Q3186" s="5">
        <f>laptop_prices3[[#This Row],[Screen Size (inch)]]/ScoreCard!$G$3*ScoreCard!$G$5</f>
        <v>1.5375722543352601</v>
      </c>
      <c r="R3186" s="5">
        <f>laptop_prices3[[#This Row],[Battery Life (hours)]]/ScoreCard!$H$3*ScoreCard!$H$5</f>
        <v>6.8250000000000002</v>
      </c>
      <c r="S3186" s="5">
        <f>ScoreCard!$I$3-laptop_prices3[[#This Row],[Weight (kg)]]/ScoreCard!$I$3*ScoreCard!$I$5</f>
        <v>2.4657142857142857</v>
      </c>
      <c r="T3186" s="6" cm="1">
        <f t="array" ref="T3186">_xlfn.IFS(laptop_prices3[[#This Row],[Storage]]="512GB SSD", 512, laptop_prices3[[#This Row],[Storage]] = "1TB SSD", 1000, laptop_prices3[[#This Row],[Storage]] = "2TB SSD", 2000, laptop_prices3[[#This Row],[Storage]]= "256GB SSD", 256, laptop_prices3[[#This Row],[Storage]] = "1TB HDD", 1000*0.7)</f>
        <v>512</v>
      </c>
      <c r="U3186" s="5">
        <f>laptop_prices3[[#This Row],[Storage Raw Value]]/ScoreCard!$J$3*ScoreCard!$J$5</f>
        <v>2.048</v>
      </c>
    </row>
    <row r="3187" spans="2:21" x14ac:dyDescent="0.2">
      <c r="B3187" s="4" cm="1">
        <f t="array" ref="B3187">SUM(laptop_prices3[[#This Row],[RAM Comp]:[Weight Comp]]+laptop_prices3[[#This Row],[Storage Comp]])</f>
        <v>12.689349160473439</v>
      </c>
      <c r="C3187">
        <v>3185</v>
      </c>
      <c r="D3187" t="s">
        <v>45</v>
      </c>
      <c r="E3187" t="s">
        <v>12</v>
      </c>
      <c r="F3187">
        <v>4</v>
      </c>
      <c r="G3187" t="s">
        <v>29</v>
      </c>
      <c r="H3187" t="s">
        <v>35</v>
      </c>
      <c r="I3187">
        <v>15.6</v>
      </c>
      <c r="J3187" t="s">
        <v>15</v>
      </c>
      <c r="K3187">
        <v>6.8</v>
      </c>
      <c r="L3187">
        <v>1.95</v>
      </c>
      <c r="M3187" t="s">
        <v>46</v>
      </c>
      <c r="N3187">
        <v>977.15</v>
      </c>
      <c r="O3187" s="5">
        <f>(ScoreCard!$E$3-laptop_prices3[[#This Row],[Price ($)]])/ScoreCard!$E$3*ScoreCard!$E$5</f>
        <v>4.5479455730448528</v>
      </c>
      <c r="P3187" s="5">
        <f>laptop_prices3[[#This Row],[RAM (GB)]]/ScoreCard!$F$3*ScoreCard!$F$5</f>
        <v>0.4375</v>
      </c>
      <c r="Q3187" s="5">
        <f>laptop_prices3[[#This Row],[Screen Size (inch)]]/ScoreCard!$G$3*ScoreCard!$G$5</f>
        <v>1.8034682080924855</v>
      </c>
      <c r="R3187" s="5">
        <f>laptop_prices3[[#This Row],[Battery Life (hours)]]/ScoreCard!$H$3*ScoreCard!$H$5</f>
        <v>3.9666666666666668</v>
      </c>
      <c r="S3187" s="5">
        <f>ScoreCard!$I$3-laptop_prices3[[#This Row],[Weight (kg)]]/ScoreCard!$I$3*ScoreCard!$I$5</f>
        <v>2.3857142857142857</v>
      </c>
      <c r="T3187" s="6" cm="1">
        <f t="array" ref="T3187">_xlfn.IFS(laptop_prices3[[#This Row],[Storage]]="512GB SSD", 512, laptop_prices3[[#This Row],[Storage]] = "1TB SSD", 1000, laptop_prices3[[#This Row],[Storage]] = "2TB SSD", 2000, laptop_prices3[[#This Row],[Storage]]= "256GB SSD", 256, laptop_prices3[[#This Row],[Storage]] = "1TB HDD", 1000*0.7)</f>
        <v>256</v>
      </c>
      <c r="U3187" s="5">
        <f>laptop_prices3[[#This Row],[Storage Raw Value]]/ScoreCard!$J$3*ScoreCard!$J$5</f>
        <v>1.024</v>
      </c>
    </row>
    <row r="3188" spans="2:21" x14ac:dyDescent="0.2">
      <c r="B3188" s="4" cm="1">
        <f t="array" ref="B3188">SUM(laptop_prices3[[#This Row],[RAM Comp]:[Weight Comp]]+laptop_prices3[[#This Row],[Storage Comp]])</f>
        <v>21.008809523809521</v>
      </c>
      <c r="C3188">
        <v>3186</v>
      </c>
      <c r="D3188" t="s">
        <v>28</v>
      </c>
      <c r="E3188" t="s">
        <v>18</v>
      </c>
      <c r="F3188">
        <v>16</v>
      </c>
      <c r="G3188" t="s">
        <v>42</v>
      </c>
      <c r="H3188" t="s">
        <v>40</v>
      </c>
      <c r="I3188">
        <v>17.3</v>
      </c>
      <c r="J3188" t="s">
        <v>27</v>
      </c>
      <c r="K3188">
        <v>7.1</v>
      </c>
      <c r="L3188">
        <v>2.77</v>
      </c>
      <c r="M3188" t="s">
        <v>30</v>
      </c>
      <c r="N3188">
        <v>2363.5300000000002</v>
      </c>
      <c r="O3188" s="5">
        <f>(ScoreCard!$E$3-laptop_prices3[[#This Row],[Price ($)]])/ScoreCard!$E$3*ScoreCard!$E$5</f>
        <v>3.9065709463835638</v>
      </c>
      <c r="P3188" s="5">
        <f>laptop_prices3[[#This Row],[RAM (GB)]]/ScoreCard!$F$3*ScoreCard!$F$5</f>
        <v>1.75</v>
      </c>
      <c r="Q3188" s="5">
        <f>laptop_prices3[[#This Row],[Screen Size (inch)]]/ScoreCard!$G$3*ScoreCard!$G$5</f>
        <v>2</v>
      </c>
      <c r="R3188" s="5">
        <f>laptop_prices3[[#This Row],[Battery Life (hours)]]/ScoreCard!$H$3*ScoreCard!$H$5</f>
        <v>4.1416666666666666</v>
      </c>
      <c r="S3188" s="5">
        <f>ScoreCard!$I$3-laptop_prices3[[#This Row],[Weight (kg)]]/ScoreCard!$I$3*ScoreCard!$I$5</f>
        <v>1.917142857142857</v>
      </c>
      <c r="T3188" s="6" cm="1">
        <f t="array" ref="T3188">_xlfn.IFS(laptop_prices3[[#This Row],[Storage]]="512GB SSD", 512, laptop_prices3[[#This Row],[Storage]] = "1TB SSD", 1000, laptop_prices3[[#This Row],[Storage]] = "2TB SSD", 2000, laptop_prices3[[#This Row],[Storage]]= "256GB SSD", 256, laptop_prices3[[#This Row],[Storage]] = "1TB HDD", 1000*0.7)</f>
        <v>700</v>
      </c>
      <c r="U3188" s="5">
        <f>laptop_prices3[[#This Row],[Storage Raw Value]]/ScoreCard!$J$3*ScoreCard!$J$5</f>
        <v>2.8</v>
      </c>
    </row>
    <row r="3189" spans="2:21" x14ac:dyDescent="0.2">
      <c r="B3189" s="4" cm="1">
        <f t="array" ref="B3189">SUM(laptop_prices3[[#This Row],[RAM Comp]:[Weight Comp]]+laptop_prices3[[#This Row],[Storage Comp]])</f>
        <v>13.417381778144783</v>
      </c>
      <c r="C3189">
        <v>3187</v>
      </c>
      <c r="D3189" t="s">
        <v>34</v>
      </c>
      <c r="E3189" t="s">
        <v>24</v>
      </c>
      <c r="F3189">
        <v>8</v>
      </c>
      <c r="G3189" t="s">
        <v>29</v>
      </c>
      <c r="H3189" t="s">
        <v>32</v>
      </c>
      <c r="I3189">
        <v>13.3</v>
      </c>
      <c r="J3189" t="s">
        <v>21</v>
      </c>
      <c r="K3189">
        <v>8.9</v>
      </c>
      <c r="L3189">
        <v>3.12</v>
      </c>
      <c r="M3189" t="s">
        <v>16</v>
      </c>
      <c r="N3189">
        <v>717.05</v>
      </c>
      <c r="O3189" s="5">
        <f>(ScoreCard!$E$3-laptop_prices3[[#This Row],[Price ($)]])/ScoreCard!$E$3*ScoreCard!$E$5</f>
        <v>4.668274444201824</v>
      </c>
      <c r="P3189" s="5">
        <f>laptop_prices3[[#This Row],[RAM (GB)]]/ScoreCard!$F$3*ScoreCard!$F$5</f>
        <v>0.875</v>
      </c>
      <c r="Q3189" s="5">
        <f>laptop_prices3[[#This Row],[Screen Size (inch)]]/ScoreCard!$G$3*ScoreCard!$G$5</f>
        <v>1.5375722543352601</v>
      </c>
      <c r="R3189" s="5">
        <f>laptop_prices3[[#This Row],[Battery Life (hours)]]/ScoreCard!$H$3*ScoreCard!$H$5</f>
        <v>5.1916666666666664</v>
      </c>
      <c r="S3189" s="5">
        <f>ScoreCard!$I$3-laptop_prices3[[#This Row],[Weight (kg)]]/ScoreCard!$I$3*ScoreCard!$I$5</f>
        <v>1.7171428571428571</v>
      </c>
      <c r="T3189" s="6" cm="1">
        <f t="array" ref="T3189">_xlfn.IFS(laptop_prices3[[#This Row],[Storage]]="512GB SSD", 512, laptop_prices3[[#This Row],[Storage]] = "1TB SSD", 1000, laptop_prices3[[#This Row],[Storage]] = "2TB SSD", 2000, laptop_prices3[[#This Row],[Storage]]= "256GB SSD", 256, laptop_prices3[[#This Row],[Storage]] = "1TB HDD", 1000*0.7)</f>
        <v>256</v>
      </c>
      <c r="U3189" s="5">
        <f>laptop_prices3[[#This Row],[Storage Raw Value]]/ScoreCard!$J$3*ScoreCard!$J$5</f>
        <v>1.024</v>
      </c>
    </row>
    <row r="3190" spans="2:21" x14ac:dyDescent="0.2">
      <c r="B3190" s="4" cm="1">
        <f t="array" ref="B3190">SUM(laptop_prices3[[#This Row],[RAM Comp]:[Weight Comp]]+laptop_prices3[[#This Row],[Storage Comp]])</f>
        <v>47.368973300302784</v>
      </c>
      <c r="C3190">
        <v>3188</v>
      </c>
      <c r="D3190" t="s">
        <v>34</v>
      </c>
      <c r="E3190" t="s">
        <v>41</v>
      </c>
      <c r="F3190">
        <v>64</v>
      </c>
      <c r="G3190" t="s">
        <v>25</v>
      </c>
      <c r="H3190" t="s">
        <v>44</v>
      </c>
      <c r="I3190">
        <v>14</v>
      </c>
      <c r="J3190" t="s">
        <v>27</v>
      </c>
      <c r="K3190">
        <v>7.6</v>
      </c>
      <c r="L3190">
        <v>2.0699999999999998</v>
      </c>
      <c r="M3190" t="s">
        <v>22</v>
      </c>
      <c r="N3190">
        <v>4413.96</v>
      </c>
      <c r="O3190" s="5">
        <f>(ScoreCard!$E$3-laptop_prices3[[#This Row],[Price ($)]])/ScoreCard!$E$3*ScoreCard!$E$5</f>
        <v>2.9579899110648893</v>
      </c>
      <c r="P3190" s="5">
        <f>laptop_prices3[[#This Row],[RAM (GB)]]/ScoreCard!$F$3*ScoreCard!$F$5</f>
        <v>7</v>
      </c>
      <c r="Q3190" s="5">
        <f>laptop_prices3[[#This Row],[Screen Size (inch)]]/ScoreCard!$G$3*ScoreCard!$G$5</f>
        <v>1.6184971098265895</v>
      </c>
      <c r="R3190" s="5">
        <f>laptop_prices3[[#This Row],[Battery Life (hours)]]/ScoreCard!$H$3*ScoreCard!$H$5</f>
        <v>4.4333333333333336</v>
      </c>
      <c r="S3190" s="5">
        <f>ScoreCard!$I$3-laptop_prices3[[#This Row],[Weight (kg)]]/ScoreCard!$I$3*ScoreCard!$I$5</f>
        <v>2.3171428571428572</v>
      </c>
      <c r="T3190" s="6" cm="1">
        <f t="array" ref="T3190">_xlfn.IFS(laptop_prices3[[#This Row],[Storage]]="512GB SSD", 512, laptop_prices3[[#This Row],[Storage]] = "1TB SSD", 1000, laptop_prices3[[#This Row],[Storage]] = "2TB SSD", 2000, laptop_prices3[[#This Row],[Storage]]= "256GB SSD", 256, laptop_prices3[[#This Row],[Storage]] = "1TB HDD", 1000*0.7)</f>
        <v>2000</v>
      </c>
      <c r="U3190" s="5">
        <f>laptop_prices3[[#This Row],[Storage Raw Value]]/ScoreCard!$J$3*ScoreCard!$J$5</f>
        <v>8</v>
      </c>
    </row>
    <row r="3191" spans="2:21" x14ac:dyDescent="0.2">
      <c r="B3191" s="4" cm="1">
        <f t="array" ref="B3191">SUM(laptop_prices3[[#This Row],[RAM Comp]:[Weight Comp]]+laptop_prices3[[#This Row],[Storage Comp]])</f>
        <v>13.935880952380952</v>
      </c>
      <c r="C3191">
        <v>3189</v>
      </c>
      <c r="D3191" t="s">
        <v>23</v>
      </c>
      <c r="E3191" t="s">
        <v>48</v>
      </c>
      <c r="F3191">
        <v>4</v>
      </c>
      <c r="G3191" t="s">
        <v>29</v>
      </c>
      <c r="H3191" t="s">
        <v>44</v>
      </c>
      <c r="I3191">
        <v>17.3</v>
      </c>
      <c r="J3191" t="s">
        <v>15</v>
      </c>
      <c r="K3191">
        <v>8.6</v>
      </c>
      <c r="L3191">
        <v>1.95</v>
      </c>
      <c r="M3191" t="s">
        <v>16</v>
      </c>
      <c r="N3191">
        <v>946.53</v>
      </c>
      <c r="O3191" s="5">
        <f>(ScoreCard!$E$3-laptop_prices3[[#This Row],[Price ($)]])/ScoreCard!$E$3*ScoreCard!$E$5</f>
        <v>4.5621111633363807</v>
      </c>
      <c r="P3191" s="5">
        <f>laptop_prices3[[#This Row],[RAM (GB)]]/ScoreCard!$F$3*ScoreCard!$F$5</f>
        <v>0.4375</v>
      </c>
      <c r="Q3191" s="5">
        <f>laptop_prices3[[#This Row],[Screen Size (inch)]]/ScoreCard!$G$3*ScoreCard!$G$5</f>
        <v>2</v>
      </c>
      <c r="R3191" s="5">
        <f>laptop_prices3[[#This Row],[Battery Life (hours)]]/ScoreCard!$H$3*ScoreCard!$H$5</f>
        <v>5.0166666666666666</v>
      </c>
      <c r="S3191" s="5">
        <f>ScoreCard!$I$3-laptop_prices3[[#This Row],[Weight (kg)]]/ScoreCard!$I$3*ScoreCard!$I$5</f>
        <v>2.3857142857142857</v>
      </c>
      <c r="T3191" s="6" cm="1">
        <f t="array" ref="T3191">_xlfn.IFS(laptop_prices3[[#This Row],[Storage]]="512GB SSD", 512, laptop_prices3[[#This Row],[Storage]] = "1TB SSD", 1000, laptop_prices3[[#This Row],[Storage]] = "2TB SSD", 2000, laptop_prices3[[#This Row],[Storage]]= "256GB SSD", 256, laptop_prices3[[#This Row],[Storage]] = "1TB HDD", 1000*0.7)</f>
        <v>256</v>
      </c>
      <c r="U3191" s="5">
        <f>laptop_prices3[[#This Row],[Storage Raw Value]]/ScoreCard!$J$3*ScoreCard!$J$5</f>
        <v>1.024</v>
      </c>
    </row>
    <row r="3192" spans="2:21" x14ac:dyDescent="0.2">
      <c r="B3192" s="4" cm="1">
        <f t="array" ref="B3192">SUM(laptop_prices3[[#This Row],[RAM Comp]:[Weight Comp]]+laptop_prices3[[#This Row],[Storage Comp]])</f>
        <v>17.473116157445638</v>
      </c>
      <c r="C3192">
        <v>3190</v>
      </c>
      <c r="D3192" t="s">
        <v>34</v>
      </c>
      <c r="E3192" t="s">
        <v>39</v>
      </c>
      <c r="F3192">
        <v>8</v>
      </c>
      <c r="G3192" t="s">
        <v>13</v>
      </c>
      <c r="H3192" t="s">
        <v>35</v>
      </c>
      <c r="I3192">
        <v>14</v>
      </c>
      <c r="J3192" t="s">
        <v>15</v>
      </c>
      <c r="K3192">
        <v>8.8000000000000007</v>
      </c>
      <c r="L3192">
        <v>3.23</v>
      </c>
      <c r="M3192" t="s">
        <v>46</v>
      </c>
      <c r="N3192">
        <v>1303.6600000000001</v>
      </c>
      <c r="O3192" s="5">
        <f>(ScoreCard!$E$3-laptop_prices3[[#This Row],[Price ($)]])/ScoreCard!$E$3*ScoreCard!$E$5</f>
        <v>4.3968937478950547</v>
      </c>
      <c r="P3192" s="5">
        <f>laptop_prices3[[#This Row],[RAM (GB)]]/ScoreCard!$F$3*ScoreCard!$F$5</f>
        <v>0.875</v>
      </c>
      <c r="Q3192" s="5">
        <f>laptop_prices3[[#This Row],[Screen Size (inch)]]/ScoreCard!$G$3*ScoreCard!$G$5</f>
        <v>1.6184971098265895</v>
      </c>
      <c r="R3192" s="5">
        <f>laptop_prices3[[#This Row],[Battery Life (hours)]]/ScoreCard!$H$3*ScoreCard!$H$5</f>
        <v>5.1333333333333337</v>
      </c>
      <c r="S3192" s="5">
        <f>ScoreCard!$I$3-laptop_prices3[[#This Row],[Weight (kg)]]/ScoreCard!$I$3*ScoreCard!$I$5</f>
        <v>1.6542857142857144</v>
      </c>
      <c r="T3192" s="6" cm="1">
        <f t="array" ref="T3192">_xlfn.IFS(laptop_prices3[[#This Row],[Storage]]="512GB SSD", 512, laptop_prices3[[#This Row],[Storage]] = "1TB SSD", 1000, laptop_prices3[[#This Row],[Storage]] = "2TB SSD", 2000, laptop_prices3[[#This Row],[Storage]]= "256GB SSD", 256, laptop_prices3[[#This Row],[Storage]] = "1TB HDD", 1000*0.7)</f>
        <v>512</v>
      </c>
      <c r="U3192" s="5">
        <f>laptop_prices3[[#This Row],[Storage Raw Value]]/ScoreCard!$J$3*ScoreCard!$J$5</f>
        <v>2.048</v>
      </c>
    </row>
    <row r="3193" spans="2:21" x14ac:dyDescent="0.2">
      <c r="B3193" s="4" cm="1">
        <f t="array" ref="B3193">SUM(laptop_prices3[[#This Row],[RAM Comp]:[Weight Comp]]+laptop_prices3[[#This Row],[Storage Comp]])</f>
        <v>20.519687586017064</v>
      </c>
      <c r="C3193">
        <v>3191</v>
      </c>
      <c r="D3193" t="s">
        <v>36</v>
      </c>
      <c r="E3193" t="s">
        <v>24</v>
      </c>
      <c r="F3193">
        <v>16</v>
      </c>
      <c r="G3193" t="s">
        <v>42</v>
      </c>
      <c r="H3193" t="s">
        <v>32</v>
      </c>
      <c r="I3193">
        <v>14</v>
      </c>
      <c r="J3193" t="s">
        <v>43</v>
      </c>
      <c r="K3193">
        <v>6.7</v>
      </c>
      <c r="L3193">
        <v>2.5499999999999998</v>
      </c>
      <c r="M3193" t="s">
        <v>16</v>
      </c>
      <c r="N3193">
        <v>913.18</v>
      </c>
      <c r="O3193" s="5">
        <f>(ScoreCard!$E$3-laptop_prices3[[#This Row],[Price ($)]])/ScoreCard!$E$3*ScoreCard!$E$5</f>
        <v>4.5775397210183675</v>
      </c>
      <c r="P3193" s="5">
        <f>laptop_prices3[[#This Row],[RAM (GB)]]/ScoreCard!$F$3*ScoreCard!$F$5</f>
        <v>1.75</v>
      </c>
      <c r="Q3193" s="5">
        <f>laptop_prices3[[#This Row],[Screen Size (inch)]]/ScoreCard!$G$3*ScoreCard!$G$5</f>
        <v>1.6184971098265895</v>
      </c>
      <c r="R3193" s="5">
        <f>laptop_prices3[[#This Row],[Battery Life (hours)]]/ScoreCard!$H$3*ScoreCard!$H$5</f>
        <v>3.9083333333333332</v>
      </c>
      <c r="S3193" s="5">
        <f>ScoreCard!$I$3-laptop_prices3[[#This Row],[Weight (kg)]]/ScoreCard!$I$3*ScoreCard!$I$5</f>
        <v>2.0428571428571427</v>
      </c>
      <c r="T3193" s="6" cm="1">
        <f t="array" ref="T3193">_xlfn.IFS(laptop_prices3[[#This Row],[Storage]]="512GB SSD", 512, laptop_prices3[[#This Row],[Storage]] = "1TB SSD", 1000, laptop_prices3[[#This Row],[Storage]] = "2TB SSD", 2000, laptop_prices3[[#This Row],[Storage]]= "256GB SSD", 256, laptop_prices3[[#This Row],[Storage]] = "1TB HDD", 1000*0.7)</f>
        <v>700</v>
      </c>
      <c r="U3193" s="5">
        <f>laptop_prices3[[#This Row],[Storage Raw Value]]/ScoreCard!$J$3*ScoreCard!$J$5</f>
        <v>2.8</v>
      </c>
    </row>
    <row r="3194" spans="2:21" x14ac:dyDescent="0.2">
      <c r="B3194" s="4" cm="1">
        <f t="array" ref="B3194">SUM(laptop_prices3[[#This Row],[RAM Comp]:[Weight Comp]]+laptop_prices3[[#This Row],[Storage Comp]])</f>
        <v>16.905111065235346</v>
      </c>
      <c r="C3194">
        <v>3192</v>
      </c>
      <c r="D3194" t="s">
        <v>11</v>
      </c>
      <c r="E3194" t="s">
        <v>37</v>
      </c>
      <c r="F3194">
        <v>4</v>
      </c>
      <c r="G3194" t="s">
        <v>13</v>
      </c>
      <c r="H3194" t="s">
        <v>40</v>
      </c>
      <c r="I3194">
        <v>15.6</v>
      </c>
      <c r="J3194" t="s">
        <v>27</v>
      </c>
      <c r="K3194">
        <v>6.3</v>
      </c>
      <c r="L3194">
        <v>1.23</v>
      </c>
      <c r="M3194" t="s">
        <v>16</v>
      </c>
      <c r="N3194">
        <v>4033.3</v>
      </c>
      <c r="O3194" s="5">
        <f>(ScoreCard!$E$3-laptop_prices3[[#This Row],[Price ($)]])/ScoreCard!$E$3*ScoreCard!$E$5</f>
        <v>3.1340929025858912</v>
      </c>
      <c r="P3194" s="5">
        <f>laptop_prices3[[#This Row],[RAM (GB)]]/ScoreCard!$F$3*ScoreCard!$F$5</f>
        <v>0.4375</v>
      </c>
      <c r="Q3194" s="5">
        <f>laptop_prices3[[#This Row],[Screen Size (inch)]]/ScoreCard!$G$3*ScoreCard!$G$5</f>
        <v>1.8034682080924855</v>
      </c>
      <c r="R3194" s="5">
        <f>laptop_prices3[[#This Row],[Battery Life (hours)]]/ScoreCard!$H$3*ScoreCard!$H$5</f>
        <v>3.6750000000000003</v>
      </c>
      <c r="S3194" s="5">
        <f>ScoreCard!$I$3-laptop_prices3[[#This Row],[Weight (kg)]]/ScoreCard!$I$3*ScoreCard!$I$5</f>
        <v>2.7971428571428572</v>
      </c>
      <c r="T3194" s="6" cm="1">
        <f t="array" ref="T3194">_xlfn.IFS(laptop_prices3[[#This Row],[Storage]]="512GB SSD", 512, laptop_prices3[[#This Row],[Storage]] = "1TB SSD", 1000, laptop_prices3[[#This Row],[Storage]] = "2TB SSD", 2000, laptop_prices3[[#This Row],[Storage]]= "256GB SSD", 256, laptop_prices3[[#This Row],[Storage]] = "1TB HDD", 1000*0.7)</f>
        <v>512</v>
      </c>
      <c r="U3194" s="5">
        <f>laptop_prices3[[#This Row],[Storage Raw Value]]/ScoreCard!$J$3*ScoreCard!$J$5</f>
        <v>2.048</v>
      </c>
    </row>
    <row r="3195" spans="2:21" x14ac:dyDescent="0.2">
      <c r="B3195" s="4" cm="1">
        <f t="array" ref="B3195">SUM(laptop_prices3[[#This Row],[RAM Comp]:[Weight Comp]]+laptop_prices3[[#This Row],[Storage Comp]])</f>
        <v>23.475901458849435</v>
      </c>
      <c r="C3195">
        <v>3193</v>
      </c>
      <c r="D3195" t="s">
        <v>17</v>
      </c>
      <c r="E3195" t="s">
        <v>31</v>
      </c>
      <c r="F3195">
        <v>8</v>
      </c>
      <c r="G3195" t="s">
        <v>19</v>
      </c>
      <c r="H3195" t="s">
        <v>35</v>
      </c>
      <c r="I3195">
        <v>16</v>
      </c>
      <c r="J3195" t="s">
        <v>27</v>
      </c>
      <c r="K3195">
        <v>4.3</v>
      </c>
      <c r="L3195">
        <v>2.2000000000000002</v>
      </c>
      <c r="M3195" t="s">
        <v>30</v>
      </c>
      <c r="N3195">
        <v>2035.65</v>
      </c>
      <c r="O3195" s="5">
        <f>(ScoreCard!$E$3-laptop_prices3[[#This Row],[Price ($)]])/ScoreCard!$E$3*ScoreCard!$E$5</f>
        <v>4.0582565683556817</v>
      </c>
      <c r="P3195" s="5">
        <f>laptop_prices3[[#This Row],[RAM (GB)]]/ScoreCard!$F$3*ScoreCard!$F$5</f>
        <v>0.875</v>
      </c>
      <c r="Q3195" s="5">
        <f>laptop_prices3[[#This Row],[Screen Size (inch)]]/ScoreCard!$G$3*ScoreCard!$G$5</f>
        <v>1.8497109826589595</v>
      </c>
      <c r="R3195" s="5">
        <f>laptop_prices3[[#This Row],[Battery Life (hours)]]/ScoreCard!$H$3*ScoreCard!$H$5</f>
        <v>2.5083333333333333</v>
      </c>
      <c r="S3195" s="5">
        <f>ScoreCard!$I$3-laptop_prices3[[#This Row],[Weight (kg)]]/ScoreCard!$I$3*ScoreCard!$I$5</f>
        <v>2.2428571428571429</v>
      </c>
      <c r="T3195" s="6" cm="1">
        <f t="array" ref="T3195">_xlfn.IFS(laptop_prices3[[#This Row],[Storage]]="512GB SSD", 512, laptop_prices3[[#This Row],[Storage]] = "1TB SSD", 1000, laptop_prices3[[#This Row],[Storage]] = "2TB SSD", 2000, laptop_prices3[[#This Row],[Storage]]= "256GB SSD", 256, laptop_prices3[[#This Row],[Storage]] = "1TB HDD", 1000*0.7)</f>
        <v>1000</v>
      </c>
      <c r="U3195" s="5">
        <f>laptop_prices3[[#This Row],[Storage Raw Value]]/ScoreCard!$J$3*ScoreCard!$J$5</f>
        <v>4</v>
      </c>
    </row>
    <row r="3196" spans="2:21" x14ac:dyDescent="0.2">
      <c r="B3196" s="4" cm="1">
        <f t="array" ref="B3196">SUM(laptop_prices3[[#This Row],[RAM Comp]:[Weight Comp]]+laptop_prices3[[#This Row],[Storage Comp]])</f>
        <v>43.058944398568677</v>
      </c>
      <c r="C3196">
        <v>3194</v>
      </c>
      <c r="D3196" t="s">
        <v>17</v>
      </c>
      <c r="E3196" t="s">
        <v>18</v>
      </c>
      <c r="F3196">
        <v>32</v>
      </c>
      <c r="G3196" t="s">
        <v>25</v>
      </c>
      <c r="H3196" t="s">
        <v>40</v>
      </c>
      <c r="I3196">
        <v>15.6</v>
      </c>
      <c r="J3196" t="s">
        <v>27</v>
      </c>
      <c r="K3196">
        <v>6.1</v>
      </c>
      <c r="L3196">
        <v>2.2799999999999998</v>
      </c>
      <c r="M3196" t="s">
        <v>46</v>
      </c>
      <c r="N3196">
        <v>4898.22</v>
      </c>
      <c r="O3196" s="5">
        <f>(ScoreCard!$E$3-laptop_prices3[[#This Row],[Price ($)]])/ScoreCard!$E$3*ScoreCard!$E$5</f>
        <v>2.73395892626491</v>
      </c>
      <c r="P3196" s="5">
        <f>laptop_prices3[[#This Row],[RAM (GB)]]/ScoreCard!$F$3*ScoreCard!$F$5</f>
        <v>3.5</v>
      </c>
      <c r="Q3196" s="5">
        <f>laptop_prices3[[#This Row],[Screen Size (inch)]]/ScoreCard!$G$3*ScoreCard!$G$5</f>
        <v>1.8034682080924855</v>
      </c>
      <c r="R3196" s="5">
        <f>laptop_prices3[[#This Row],[Battery Life (hours)]]/ScoreCard!$H$3*ScoreCard!$H$5</f>
        <v>3.5583333333333331</v>
      </c>
      <c r="S3196" s="5">
        <f>ScoreCard!$I$3-laptop_prices3[[#This Row],[Weight (kg)]]/ScoreCard!$I$3*ScoreCard!$I$5</f>
        <v>2.1971428571428575</v>
      </c>
      <c r="T3196" s="6" cm="1">
        <f t="array" ref="T3196">_xlfn.IFS(laptop_prices3[[#This Row],[Storage]]="512GB SSD", 512, laptop_prices3[[#This Row],[Storage]] = "1TB SSD", 1000, laptop_prices3[[#This Row],[Storage]] = "2TB SSD", 2000, laptop_prices3[[#This Row],[Storage]]= "256GB SSD", 256, laptop_prices3[[#This Row],[Storage]] = "1TB HDD", 1000*0.7)</f>
        <v>2000</v>
      </c>
      <c r="U3196" s="5">
        <f>laptop_prices3[[#This Row],[Storage Raw Value]]/ScoreCard!$J$3*ScoreCard!$J$5</f>
        <v>8</v>
      </c>
    </row>
    <row r="3197" spans="2:21" x14ac:dyDescent="0.2">
      <c r="B3197" s="4" cm="1">
        <f t="array" ref="B3197">SUM(laptop_prices3[[#This Row],[RAM Comp]:[Weight Comp]]+laptop_prices3[[#This Row],[Storage Comp]])</f>
        <v>17.303806220754197</v>
      </c>
      <c r="C3197">
        <v>3195</v>
      </c>
      <c r="D3197" t="s">
        <v>36</v>
      </c>
      <c r="E3197" t="s">
        <v>39</v>
      </c>
      <c r="F3197">
        <v>32</v>
      </c>
      <c r="G3197" t="s">
        <v>29</v>
      </c>
      <c r="H3197" t="s">
        <v>44</v>
      </c>
      <c r="I3197">
        <v>16</v>
      </c>
      <c r="J3197" t="s">
        <v>15</v>
      </c>
      <c r="K3197">
        <v>10.4</v>
      </c>
      <c r="L3197">
        <v>2.99</v>
      </c>
      <c r="M3197" t="s">
        <v>16</v>
      </c>
      <c r="N3197">
        <v>1368.45</v>
      </c>
      <c r="O3197" s="5">
        <f>(ScoreCard!$E$3-laptop_prices3[[#This Row],[Price ($)]])/ScoreCard!$E$3*ScoreCard!$E$5</f>
        <v>4.3669202470789825</v>
      </c>
      <c r="P3197" s="5">
        <f>laptop_prices3[[#This Row],[RAM (GB)]]/ScoreCard!$F$3*ScoreCard!$F$5</f>
        <v>3.5</v>
      </c>
      <c r="Q3197" s="5">
        <f>laptop_prices3[[#This Row],[Screen Size (inch)]]/ScoreCard!$G$3*ScoreCard!$G$5</f>
        <v>1.8497109826589595</v>
      </c>
      <c r="R3197" s="5">
        <f>laptop_prices3[[#This Row],[Battery Life (hours)]]/ScoreCard!$H$3*ScoreCard!$H$5</f>
        <v>6.0666666666666664</v>
      </c>
      <c r="S3197" s="5">
        <f>ScoreCard!$I$3-laptop_prices3[[#This Row],[Weight (kg)]]/ScoreCard!$I$3*ScoreCard!$I$5</f>
        <v>1.7914285714285714</v>
      </c>
      <c r="T3197" s="6" cm="1">
        <f t="array" ref="T3197">_xlfn.IFS(laptop_prices3[[#This Row],[Storage]]="512GB SSD", 512, laptop_prices3[[#This Row],[Storage]] = "1TB SSD", 1000, laptop_prices3[[#This Row],[Storage]] = "2TB SSD", 2000, laptop_prices3[[#This Row],[Storage]]= "256GB SSD", 256, laptop_prices3[[#This Row],[Storage]] = "1TB HDD", 1000*0.7)</f>
        <v>256</v>
      </c>
      <c r="U3197" s="5">
        <f>laptop_prices3[[#This Row],[Storage Raw Value]]/ScoreCard!$J$3*ScoreCard!$J$5</f>
        <v>1.024</v>
      </c>
    </row>
    <row r="3198" spans="2:21" x14ac:dyDescent="0.2">
      <c r="B3198" s="4" cm="1">
        <f t="array" ref="B3198">SUM(laptop_prices3[[#This Row],[RAM Comp]:[Weight Comp]]+laptop_prices3[[#This Row],[Storage Comp]])</f>
        <v>26.141666666666669</v>
      </c>
      <c r="C3198">
        <v>3196</v>
      </c>
      <c r="D3198" t="s">
        <v>38</v>
      </c>
      <c r="E3198" t="s">
        <v>39</v>
      </c>
      <c r="F3198">
        <v>32</v>
      </c>
      <c r="G3198" t="s">
        <v>42</v>
      </c>
      <c r="H3198" t="s">
        <v>14</v>
      </c>
      <c r="I3198">
        <v>17.3</v>
      </c>
      <c r="J3198" t="s">
        <v>43</v>
      </c>
      <c r="K3198">
        <v>11.9</v>
      </c>
      <c r="L3198">
        <v>1.75</v>
      </c>
      <c r="M3198" t="s">
        <v>46</v>
      </c>
      <c r="N3198">
        <v>1329.72</v>
      </c>
      <c r="O3198" s="5">
        <f>(ScoreCard!$E$3-laptop_prices3[[#This Row],[Price ($)]])/ScoreCard!$E$3*ScoreCard!$E$5</f>
        <v>4.3848377295084697</v>
      </c>
      <c r="P3198" s="5">
        <f>laptop_prices3[[#This Row],[RAM (GB)]]/ScoreCard!$F$3*ScoreCard!$F$5</f>
        <v>3.5</v>
      </c>
      <c r="Q3198" s="5">
        <f>laptop_prices3[[#This Row],[Screen Size (inch)]]/ScoreCard!$G$3*ScoreCard!$G$5</f>
        <v>2</v>
      </c>
      <c r="R3198" s="5">
        <f>laptop_prices3[[#This Row],[Battery Life (hours)]]/ScoreCard!$H$3*ScoreCard!$H$5</f>
        <v>6.9416666666666664</v>
      </c>
      <c r="S3198" s="5">
        <f>ScoreCard!$I$3-laptop_prices3[[#This Row],[Weight (kg)]]/ScoreCard!$I$3*ScoreCard!$I$5</f>
        <v>2.5</v>
      </c>
      <c r="T3198" s="6" cm="1">
        <f t="array" ref="T3198">_xlfn.IFS(laptop_prices3[[#This Row],[Storage]]="512GB SSD", 512, laptop_prices3[[#This Row],[Storage]] = "1TB SSD", 1000, laptop_prices3[[#This Row],[Storage]] = "2TB SSD", 2000, laptop_prices3[[#This Row],[Storage]]= "256GB SSD", 256, laptop_prices3[[#This Row],[Storage]] = "1TB HDD", 1000*0.7)</f>
        <v>700</v>
      </c>
      <c r="U3198" s="5">
        <f>laptop_prices3[[#This Row],[Storage Raw Value]]/ScoreCard!$J$3*ScoreCard!$J$5</f>
        <v>2.8</v>
      </c>
    </row>
    <row r="3199" spans="2:21" x14ac:dyDescent="0.2">
      <c r="B3199" s="4" cm="1">
        <f t="array" ref="B3199">SUM(laptop_prices3[[#This Row],[RAM Comp]:[Weight Comp]]+laptop_prices3[[#This Row],[Storage Comp]])</f>
        <v>15.59454472887421</v>
      </c>
      <c r="C3199">
        <v>3197</v>
      </c>
      <c r="D3199" t="s">
        <v>38</v>
      </c>
      <c r="E3199" t="s">
        <v>48</v>
      </c>
      <c r="F3199">
        <v>8</v>
      </c>
      <c r="G3199" t="s">
        <v>13</v>
      </c>
      <c r="H3199" t="s">
        <v>20</v>
      </c>
      <c r="I3199">
        <v>14</v>
      </c>
      <c r="J3199" t="s">
        <v>21</v>
      </c>
      <c r="K3199">
        <v>4.5999999999999996</v>
      </c>
      <c r="L3199">
        <v>2.23</v>
      </c>
      <c r="M3199" t="s">
        <v>22</v>
      </c>
      <c r="N3199">
        <v>1006.6</v>
      </c>
      <c r="O3199" s="5">
        <f>(ScoreCard!$E$3-laptop_prices3[[#This Row],[Price ($)]])/ScoreCard!$E$3*ScoreCard!$E$5</f>
        <v>4.5343212544920926</v>
      </c>
      <c r="P3199" s="5">
        <f>laptop_prices3[[#This Row],[RAM (GB)]]/ScoreCard!$F$3*ScoreCard!$F$5</f>
        <v>0.875</v>
      </c>
      <c r="Q3199" s="5">
        <f>laptop_prices3[[#This Row],[Screen Size (inch)]]/ScoreCard!$G$3*ScoreCard!$G$5</f>
        <v>1.6184971098265895</v>
      </c>
      <c r="R3199" s="5">
        <f>laptop_prices3[[#This Row],[Battery Life (hours)]]/ScoreCard!$H$3*ScoreCard!$H$5</f>
        <v>2.6833333333333331</v>
      </c>
      <c r="S3199" s="5">
        <f>ScoreCard!$I$3-laptop_prices3[[#This Row],[Weight (kg)]]/ScoreCard!$I$3*ScoreCard!$I$5</f>
        <v>2.225714285714286</v>
      </c>
      <c r="T3199" s="6" cm="1">
        <f t="array" ref="T3199">_xlfn.IFS(laptop_prices3[[#This Row],[Storage]]="512GB SSD", 512, laptop_prices3[[#This Row],[Storage]] = "1TB SSD", 1000, laptop_prices3[[#This Row],[Storage]] = "2TB SSD", 2000, laptop_prices3[[#This Row],[Storage]]= "256GB SSD", 256, laptop_prices3[[#This Row],[Storage]] = "1TB HDD", 1000*0.7)</f>
        <v>512</v>
      </c>
      <c r="U3199" s="5">
        <f>laptop_prices3[[#This Row],[Storage Raw Value]]/ScoreCard!$J$3*ScoreCard!$J$5</f>
        <v>2.048</v>
      </c>
    </row>
    <row r="3200" spans="2:21" x14ac:dyDescent="0.2">
      <c r="B3200" s="4" cm="1">
        <f t="array" ref="B3200">SUM(laptop_prices3[[#This Row],[RAM Comp]:[Weight Comp]]+laptop_prices3[[#This Row],[Storage Comp]])</f>
        <v>14.873992017616295</v>
      </c>
      <c r="C3200">
        <v>3198</v>
      </c>
      <c r="D3200" t="s">
        <v>28</v>
      </c>
      <c r="E3200" t="s">
        <v>18</v>
      </c>
      <c r="F3200">
        <v>8</v>
      </c>
      <c r="G3200" t="s">
        <v>29</v>
      </c>
      <c r="H3200" t="s">
        <v>26</v>
      </c>
      <c r="I3200">
        <v>15.6</v>
      </c>
      <c r="J3200" t="s">
        <v>43</v>
      </c>
      <c r="K3200">
        <v>11</v>
      </c>
      <c r="L3200">
        <v>3.18</v>
      </c>
      <c r="M3200" t="s">
        <v>22</v>
      </c>
      <c r="N3200">
        <v>1474.56</v>
      </c>
      <c r="O3200" s="5">
        <f>(ScoreCard!$E$3-laptop_prices3[[#This Row],[Price ($)]])/ScoreCard!$E$3*ScoreCard!$E$5</f>
        <v>4.3178310640014512</v>
      </c>
      <c r="P3200" s="5">
        <f>laptop_prices3[[#This Row],[RAM (GB)]]/ScoreCard!$F$3*ScoreCard!$F$5</f>
        <v>0.875</v>
      </c>
      <c r="Q3200" s="5">
        <f>laptop_prices3[[#This Row],[Screen Size (inch)]]/ScoreCard!$G$3*ScoreCard!$G$5</f>
        <v>1.8034682080924855</v>
      </c>
      <c r="R3200" s="5">
        <f>laptop_prices3[[#This Row],[Battery Life (hours)]]/ScoreCard!$H$3*ScoreCard!$H$5</f>
        <v>6.4166666666666661</v>
      </c>
      <c r="S3200" s="5">
        <f>ScoreCard!$I$3-laptop_prices3[[#This Row],[Weight (kg)]]/ScoreCard!$I$3*ScoreCard!$I$5</f>
        <v>1.6828571428571428</v>
      </c>
      <c r="T3200" s="6" cm="1">
        <f t="array" ref="T3200">_xlfn.IFS(laptop_prices3[[#This Row],[Storage]]="512GB SSD", 512, laptop_prices3[[#This Row],[Storage]] = "1TB SSD", 1000, laptop_prices3[[#This Row],[Storage]] = "2TB SSD", 2000, laptop_prices3[[#This Row],[Storage]]= "256GB SSD", 256, laptop_prices3[[#This Row],[Storage]] = "1TB HDD", 1000*0.7)</f>
        <v>256</v>
      </c>
      <c r="U3200" s="5">
        <f>laptop_prices3[[#This Row],[Storage Raw Value]]/ScoreCard!$J$3*ScoreCard!$J$5</f>
        <v>1.024</v>
      </c>
    </row>
    <row r="3201" spans="2:21" x14ac:dyDescent="0.2">
      <c r="B3201" s="4" cm="1">
        <f t="array" ref="B3201">SUM(laptop_prices3[[#This Row],[RAM Comp]:[Weight Comp]]+laptop_prices3[[#This Row],[Storage Comp]])</f>
        <v>40.275401871731354</v>
      </c>
      <c r="C3201">
        <v>3199</v>
      </c>
      <c r="D3201" t="s">
        <v>38</v>
      </c>
      <c r="E3201" t="s">
        <v>41</v>
      </c>
      <c r="F3201">
        <v>16</v>
      </c>
      <c r="G3201" t="s">
        <v>25</v>
      </c>
      <c r="H3201" t="s">
        <v>44</v>
      </c>
      <c r="I3201">
        <v>14</v>
      </c>
      <c r="J3201" t="s">
        <v>43</v>
      </c>
      <c r="K3201">
        <v>4.9000000000000004</v>
      </c>
      <c r="L3201">
        <v>2.54</v>
      </c>
      <c r="M3201" t="s">
        <v>22</v>
      </c>
      <c r="N3201">
        <v>1420.3</v>
      </c>
      <c r="O3201" s="5">
        <f>(ScoreCard!$E$3-laptop_prices3[[#This Row],[Price ($)]])/ScoreCard!$E$3*ScoreCard!$E$5</f>
        <v>4.3429331191686069</v>
      </c>
      <c r="P3201" s="5">
        <f>laptop_prices3[[#This Row],[RAM (GB)]]/ScoreCard!$F$3*ScoreCard!$F$5</f>
        <v>1.75</v>
      </c>
      <c r="Q3201" s="5">
        <f>laptop_prices3[[#This Row],[Screen Size (inch)]]/ScoreCard!$G$3*ScoreCard!$G$5</f>
        <v>1.6184971098265895</v>
      </c>
      <c r="R3201" s="5">
        <f>laptop_prices3[[#This Row],[Battery Life (hours)]]/ScoreCard!$H$3*ScoreCard!$H$5</f>
        <v>2.8583333333333338</v>
      </c>
      <c r="S3201" s="5">
        <f>ScoreCard!$I$3-laptop_prices3[[#This Row],[Weight (kg)]]/ScoreCard!$I$3*ScoreCard!$I$5</f>
        <v>2.0485714285714285</v>
      </c>
      <c r="T3201" s="6" cm="1">
        <f t="array" ref="T3201">_xlfn.IFS(laptop_prices3[[#This Row],[Storage]]="512GB SSD", 512, laptop_prices3[[#This Row],[Storage]] = "1TB SSD", 1000, laptop_prices3[[#This Row],[Storage]] = "2TB SSD", 2000, laptop_prices3[[#This Row],[Storage]]= "256GB SSD", 256, laptop_prices3[[#This Row],[Storage]] = "1TB HDD", 1000*0.7)</f>
        <v>2000</v>
      </c>
      <c r="U3201" s="5">
        <f>laptop_prices3[[#This Row],[Storage Raw Value]]/ScoreCard!$J$3*ScoreCard!$J$5</f>
        <v>8</v>
      </c>
    </row>
    <row r="3202" spans="2:21" x14ac:dyDescent="0.2">
      <c r="B3202" s="4" cm="1">
        <f t="array" ref="B3202">SUM(laptop_prices3[[#This Row],[RAM Comp]:[Weight Comp]]+laptop_prices3[[#This Row],[Storage Comp]])</f>
        <v>14.623158684282963</v>
      </c>
      <c r="C3202">
        <v>3200</v>
      </c>
      <c r="D3202" t="s">
        <v>11</v>
      </c>
      <c r="E3202" t="s">
        <v>12</v>
      </c>
      <c r="F3202">
        <v>4</v>
      </c>
      <c r="G3202" t="s">
        <v>29</v>
      </c>
      <c r="H3202" t="s">
        <v>26</v>
      </c>
      <c r="I3202">
        <v>15.6</v>
      </c>
      <c r="J3202" t="s">
        <v>27</v>
      </c>
      <c r="K3202">
        <v>9.4</v>
      </c>
      <c r="L3202">
        <v>1.22</v>
      </c>
      <c r="M3202" t="s">
        <v>30</v>
      </c>
      <c r="N3202">
        <v>1950.79</v>
      </c>
      <c r="O3202" s="5">
        <f>(ScoreCard!$E$3-laptop_prices3[[#This Row],[Price ($)]])/ScoreCard!$E$3*ScoreCard!$E$5</f>
        <v>4.0975149613060102</v>
      </c>
      <c r="P3202" s="5">
        <f>laptop_prices3[[#This Row],[RAM (GB)]]/ScoreCard!$F$3*ScoreCard!$F$5</f>
        <v>0.4375</v>
      </c>
      <c r="Q3202" s="5">
        <f>laptop_prices3[[#This Row],[Screen Size (inch)]]/ScoreCard!$G$3*ScoreCard!$G$5</f>
        <v>1.8034682080924855</v>
      </c>
      <c r="R3202" s="5">
        <f>laptop_prices3[[#This Row],[Battery Life (hours)]]/ScoreCard!$H$3*ScoreCard!$H$5</f>
        <v>5.4833333333333334</v>
      </c>
      <c r="S3202" s="5">
        <f>ScoreCard!$I$3-laptop_prices3[[#This Row],[Weight (kg)]]/ScoreCard!$I$3*ScoreCard!$I$5</f>
        <v>2.8028571428571429</v>
      </c>
      <c r="T3202" s="6" cm="1">
        <f t="array" ref="T3202">_xlfn.IFS(laptop_prices3[[#This Row],[Storage]]="512GB SSD", 512, laptop_prices3[[#This Row],[Storage]] = "1TB SSD", 1000, laptop_prices3[[#This Row],[Storage]] = "2TB SSD", 2000, laptop_prices3[[#This Row],[Storage]]= "256GB SSD", 256, laptop_prices3[[#This Row],[Storage]] = "1TB HDD", 1000*0.7)</f>
        <v>256</v>
      </c>
      <c r="U3202" s="5">
        <f>laptop_prices3[[#This Row],[Storage Raw Value]]/ScoreCard!$J$3*ScoreCard!$J$5</f>
        <v>1.024</v>
      </c>
    </row>
    <row r="3203" spans="2:21" x14ac:dyDescent="0.2">
      <c r="B3203" s="4" cm="1">
        <f t="array" ref="B3203">SUM(laptop_prices3[[#This Row],[RAM Comp]:[Weight Comp]]+laptop_prices3[[#This Row],[Storage Comp]])</f>
        <v>19.859572254335259</v>
      </c>
      <c r="C3203">
        <v>3201</v>
      </c>
      <c r="D3203" t="s">
        <v>33</v>
      </c>
      <c r="E3203" t="s">
        <v>39</v>
      </c>
      <c r="F3203">
        <v>16</v>
      </c>
      <c r="G3203" t="s">
        <v>13</v>
      </c>
      <c r="H3203" t="s">
        <v>32</v>
      </c>
      <c r="I3203">
        <v>13.3</v>
      </c>
      <c r="J3203" t="s">
        <v>21</v>
      </c>
      <c r="K3203">
        <v>9.6</v>
      </c>
      <c r="L3203">
        <v>1.26</v>
      </c>
      <c r="M3203" t="s">
        <v>22</v>
      </c>
      <c r="N3203">
        <v>995.28</v>
      </c>
      <c r="O3203" s="5">
        <f>(ScoreCard!$E$3-laptop_prices3[[#This Row],[Price ($)]])/ScoreCard!$E$3*ScoreCard!$E$5</f>
        <v>4.5395581742210309</v>
      </c>
      <c r="P3203" s="5">
        <f>laptop_prices3[[#This Row],[RAM (GB)]]/ScoreCard!$F$3*ScoreCard!$F$5</f>
        <v>1.75</v>
      </c>
      <c r="Q3203" s="5">
        <f>laptop_prices3[[#This Row],[Screen Size (inch)]]/ScoreCard!$G$3*ScoreCard!$G$5</f>
        <v>1.5375722543352601</v>
      </c>
      <c r="R3203" s="5">
        <f>laptop_prices3[[#This Row],[Battery Life (hours)]]/ScoreCard!$H$3*ScoreCard!$H$5</f>
        <v>5.6</v>
      </c>
      <c r="S3203" s="5">
        <f>ScoreCard!$I$3-laptop_prices3[[#This Row],[Weight (kg)]]/ScoreCard!$I$3*ScoreCard!$I$5</f>
        <v>2.7800000000000002</v>
      </c>
      <c r="T3203" s="6" cm="1">
        <f t="array" ref="T3203">_xlfn.IFS(laptop_prices3[[#This Row],[Storage]]="512GB SSD", 512, laptop_prices3[[#This Row],[Storage]] = "1TB SSD", 1000, laptop_prices3[[#This Row],[Storage]] = "2TB SSD", 2000, laptop_prices3[[#This Row],[Storage]]= "256GB SSD", 256, laptop_prices3[[#This Row],[Storage]] = "1TB HDD", 1000*0.7)</f>
        <v>512</v>
      </c>
      <c r="U3203" s="5">
        <f>laptop_prices3[[#This Row],[Storage Raw Value]]/ScoreCard!$J$3*ScoreCard!$J$5</f>
        <v>2.048</v>
      </c>
    </row>
    <row r="3204" spans="2:21" x14ac:dyDescent="0.2">
      <c r="B3204" s="4" cm="1">
        <f t="array" ref="B3204">SUM(laptop_prices3[[#This Row],[RAM Comp]:[Weight Comp]]+laptop_prices3[[#This Row],[Storage Comp]])</f>
        <v>42.502806220754195</v>
      </c>
      <c r="C3204">
        <v>3202</v>
      </c>
      <c r="D3204" t="s">
        <v>34</v>
      </c>
      <c r="E3204" t="s">
        <v>24</v>
      </c>
      <c r="F3204">
        <v>16</v>
      </c>
      <c r="G3204" t="s">
        <v>25</v>
      </c>
      <c r="H3204" t="s">
        <v>40</v>
      </c>
      <c r="I3204">
        <v>16</v>
      </c>
      <c r="J3204" t="s">
        <v>15</v>
      </c>
      <c r="K3204">
        <v>8.9</v>
      </c>
      <c r="L3204">
        <v>3.13</v>
      </c>
      <c r="M3204" t="s">
        <v>22</v>
      </c>
      <c r="N3204">
        <v>1746.7</v>
      </c>
      <c r="O3204" s="5">
        <f>(ScoreCard!$E$3-laptop_prices3[[#This Row],[Price ($)]])/ScoreCard!$E$3*ScoreCard!$E$5</f>
        <v>4.1919321828147602</v>
      </c>
      <c r="P3204" s="5">
        <f>laptop_prices3[[#This Row],[RAM (GB)]]/ScoreCard!$F$3*ScoreCard!$F$5</f>
        <v>1.75</v>
      </c>
      <c r="Q3204" s="5">
        <f>laptop_prices3[[#This Row],[Screen Size (inch)]]/ScoreCard!$G$3*ScoreCard!$G$5</f>
        <v>1.8497109826589595</v>
      </c>
      <c r="R3204" s="5">
        <f>laptop_prices3[[#This Row],[Battery Life (hours)]]/ScoreCard!$H$3*ScoreCard!$H$5</f>
        <v>5.1916666666666664</v>
      </c>
      <c r="S3204" s="5">
        <f>ScoreCard!$I$3-laptop_prices3[[#This Row],[Weight (kg)]]/ScoreCard!$I$3*ScoreCard!$I$5</f>
        <v>1.7114285714285715</v>
      </c>
      <c r="T3204" s="6" cm="1">
        <f t="array" ref="T3204">_xlfn.IFS(laptop_prices3[[#This Row],[Storage]]="512GB SSD", 512, laptop_prices3[[#This Row],[Storage]] = "1TB SSD", 1000, laptop_prices3[[#This Row],[Storage]] = "2TB SSD", 2000, laptop_prices3[[#This Row],[Storage]]= "256GB SSD", 256, laptop_prices3[[#This Row],[Storage]] = "1TB HDD", 1000*0.7)</f>
        <v>2000</v>
      </c>
      <c r="U3204" s="5">
        <f>laptop_prices3[[#This Row],[Storage Raw Value]]/ScoreCard!$J$3*ScoreCard!$J$5</f>
        <v>8</v>
      </c>
    </row>
    <row r="3205" spans="2:21" x14ac:dyDescent="0.2">
      <c r="B3205" s="4" cm="1">
        <f t="array" ref="B3205">SUM(laptop_prices3[[#This Row],[RAM Comp]:[Weight Comp]]+laptop_prices3[[#This Row],[Storage Comp]])</f>
        <v>22.699285714285711</v>
      </c>
      <c r="C3205">
        <v>3203</v>
      </c>
      <c r="D3205" t="s">
        <v>28</v>
      </c>
      <c r="E3205" t="s">
        <v>24</v>
      </c>
      <c r="F3205">
        <v>16</v>
      </c>
      <c r="G3205" t="s">
        <v>42</v>
      </c>
      <c r="H3205" t="s">
        <v>26</v>
      </c>
      <c r="I3205">
        <v>17.3</v>
      </c>
      <c r="J3205" t="s">
        <v>43</v>
      </c>
      <c r="K3205">
        <v>9.9</v>
      </c>
      <c r="L3205">
        <v>2.67</v>
      </c>
      <c r="M3205" t="s">
        <v>46</v>
      </c>
      <c r="N3205">
        <v>1112.05</v>
      </c>
      <c r="O3205" s="5">
        <f>(ScoreCard!$E$3-laptop_prices3[[#This Row],[Price ($)]])/ScoreCard!$E$3*ScoreCard!$E$5</f>
        <v>4.4855374041902767</v>
      </c>
      <c r="P3205" s="5">
        <f>laptop_prices3[[#This Row],[RAM (GB)]]/ScoreCard!$F$3*ScoreCard!$F$5</f>
        <v>1.75</v>
      </c>
      <c r="Q3205" s="5">
        <f>laptop_prices3[[#This Row],[Screen Size (inch)]]/ScoreCard!$G$3*ScoreCard!$G$5</f>
        <v>2</v>
      </c>
      <c r="R3205" s="5">
        <f>laptop_prices3[[#This Row],[Battery Life (hours)]]/ScoreCard!$H$3*ScoreCard!$H$5</f>
        <v>5.7750000000000004</v>
      </c>
      <c r="S3205" s="5">
        <f>ScoreCard!$I$3-laptop_prices3[[#This Row],[Weight (kg)]]/ScoreCard!$I$3*ScoreCard!$I$5</f>
        <v>1.9742857142857144</v>
      </c>
      <c r="T3205" s="6" cm="1">
        <f t="array" ref="T3205">_xlfn.IFS(laptop_prices3[[#This Row],[Storage]]="512GB SSD", 512, laptop_prices3[[#This Row],[Storage]] = "1TB SSD", 1000, laptop_prices3[[#This Row],[Storage]] = "2TB SSD", 2000, laptop_prices3[[#This Row],[Storage]]= "256GB SSD", 256, laptop_prices3[[#This Row],[Storage]] = "1TB HDD", 1000*0.7)</f>
        <v>700</v>
      </c>
      <c r="U3205" s="5">
        <f>laptop_prices3[[#This Row],[Storage Raw Value]]/ScoreCard!$J$3*ScoreCard!$J$5</f>
        <v>2.8</v>
      </c>
    </row>
    <row r="3206" spans="2:21" x14ac:dyDescent="0.2">
      <c r="B3206" s="4" cm="1">
        <f t="array" ref="B3206">SUM(laptop_prices3[[#This Row],[RAM Comp]:[Weight Comp]]+laptop_prices3[[#This Row],[Storage Comp]])</f>
        <v>29.543230112854388</v>
      </c>
      <c r="C3206">
        <v>3204</v>
      </c>
      <c r="D3206" t="s">
        <v>38</v>
      </c>
      <c r="E3206" t="s">
        <v>31</v>
      </c>
      <c r="F3206">
        <v>64</v>
      </c>
      <c r="G3206" t="s">
        <v>19</v>
      </c>
      <c r="H3206" t="s">
        <v>40</v>
      </c>
      <c r="I3206">
        <v>15.6</v>
      </c>
      <c r="J3206" t="s">
        <v>43</v>
      </c>
      <c r="K3206">
        <v>4.3</v>
      </c>
      <c r="L3206">
        <v>2.2200000000000002</v>
      </c>
      <c r="M3206" t="s">
        <v>22</v>
      </c>
      <c r="N3206">
        <v>2155.04</v>
      </c>
      <c r="O3206" s="5">
        <f>(ScoreCard!$E$3-laptop_prices3[[#This Row],[Price ($)]])/ScoreCard!$E$3*ScoreCard!$E$5</f>
        <v>4.003023719730419</v>
      </c>
      <c r="P3206" s="5">
        <f>laptop_prices3[[#This Row],[RAM (GB)]]/ScoreCard!$F$3*ScoreCard!$F$5</f>
        <v>7</v>
      </c>
      <c r="Q3206" s="5">
        <f>laptop_prices3[[#This Row],[Screen Size (inch)]]/ScoreCard!$G$3*ScoreCard!$G$5</f>
        <v>1.8034682080924855</v>
      </c>
      <c r="R3206" s="5">
        <f>laptop_prices3[[#This Row],[Battery Life (hours)]]/ScoreCard!$H$3*ScoreCard!$H$5</f>
        <v>2.5083333333333333</v>
      </c>
      <c r="S3206" s="5">
        <f>ScoreCard!$I$3-laptop_prices3[[#This Row],[Weight (kg)]]/ScoreCard!$I$3*ScoreCard!$I$5</f>
        <v>2.2314285714285713</v>
      </c>
      <c r="T3206" s="6" cm="1">
        <f t="array" ref="T3206">_xlfn.IFS(laptop_prices3[[#This Row],[Storage]]="512GB SSD", 512, laptop_prices3[[#This Row],[Storage]] = "1TB SSD", 1000, laptop_prices3[[#This Row],[Storage]] = "2TB SSD", 2000, laptop_prices3[[#This Row],[Storage]]= "256GB SSD", 256, laptop_prices3[[#This Row],[Storage]] = "1TB HDD", 1000*0.7)</f>
        <v>1000</v>
      </c>
      <c r="U3206" s="5">
        <f>laptop_prices3[[#This Row],[Storage Raw Value]]/ScoreCard!$J$3*ScoreCard!$J$5</f>
        <v>4</v>
      </c>
    </row>
    <row r="3207" spans="2:21" x14ac:dyDescent="0.2">
      <c r="B3207" s="4" cm="1">
        <f t="array" ref="B3207">SUM(laptop_prices3[[#This Row],[RAM Comp]:[Weight Comp]]+laptop_prices3[[#This Row],[Storage Comp]])</f>
        <v>22.341619873382882</v>
      </c>
      <c r="C3207">
        <v>3205</v>
      </c>
      <c r="D3207" t="s">
        <v>11</v>
      </c>
      <c r="E3207" t="s">
        <v>39</v>
      </c>
      <c r="F3207">
        <v>32</v>
      </c>
      <c r="G3207" t="s">
        <v>42</v>
      </c>
      <c r="H3207" t="s">
        <v>40</v>
      </c>
      <c r="I3207">
        <v>13.3</v>
      </c>
      <c r="J3207" t="s">
        <v>43</v>
      </c>
      <c r="K3207">
        <v>6.1</v>
      </c>
      <c r="L3207">
        <v>1.67</v>
      </c>
      <c r="M3207" t="s">
        <v>22</v>
      </c>
      <c r="N3207">
        <v>2108</v>
      </c>
      <c r="O3207" s="5">
        <f>(ScoreCard!$E$3-laptop_prices3[[#This Row],[Price ($)]])/ScoreCard!$E$3*ScoreCard!$E$5</f>
        <v>4.0247856193814142</v>
      </c>
      <c r="P3207" s="5">
        <f>laptop_prices3[[#This Row],[RAM (GB)]]/ScoreCard!$F$3*ScoreCard!$F$5</f>
        <v>3.5</v>
      </c>
      <c r="Q3207" s="5">
        <f>laptop_prices3[[#This Row],[Screen Size (inch)]]/ScoreCard!$G$3*ScoreCard!$G$5</f>
        <v>1.5375722543352601</v>
      </c>
      <c r="R3207" s="5">
        <f>laptop_prices3[[#This Row],[Battery Life (hours)]]/ScoreCard!$H$3*ScoreCard!$H$5</f>
        <v>3.5583333333333331</v>
      </c>
      <c r="S3207" s="5">
        <f>ScoreCard!$I$3-laptop_prices3[[#This Row],[Weight (kg)]]/ScoreCard!$I$3*ScoreCard!$I$5</f>
        <v>2.5457142857142858</v>
      </c>
      <c r="T3207" s="6" cm="1">
        <f t="array" ref="T3207">_xlfn.IFS(laptop_prices3[[#This Row],[Storage]]="512GB SSD", 512, laptop_prices3[[#This Row],[Storage]] = "1TB SSD", 1000, laptop_prices3[[#This Row],[Storage]] = "2TB SSD", 2000, laptop_prices3[[#This Row],[Storage]]= "256GB SSD", 256, laptop_prices3[[#This Row],[Storage]] = "1TB HDD", 1000*0.7)</f>
        <v>700</v>
      </c>
      <c r="U3207" s="5">
        <f>laptop_prices3[[#This Row],[Storage Raw Value]]/ScoreCard!$J$3*ScoreCard!$J$5</f>
        <v>2.8</v>
      </c>
    </row>
    <row r="3208" spans="2:21" x14ac:dyDescent="0.2">
      <c r="B3208" s="4" cm="1">
        <f t="array" ref="B3208">SUM(laptop_prices3[[#This Row],[RAM Comp]:[Weight Comp]]+laptop_prices3[[#This Row],[Storage Comp]])</f>
        <v>15.267563446187722</v>
      </c>
      <c r="C3208">
        <v>3206</v>
      </c>
      <c r="D3208" t="s">
        <v>17</v>
      </c>
      <c r="E3208" t="s">
        <v>12</v>
      </c>
      <c r="F3208">
        <v>32</v>
      </c>
      <c r="G3208" t="s">
        <v>29</v>
      </c>
      <c r="H3208" t="s">
        <v>40</v>
      </c>
      <c r="I3208">
        <v>15.6</v>
      </c>
      <c r="J3208" t="s">
        <v>43</v>
      </c>
      <c r="K3208">
        <v>7.4</v>
      </c>
      <c r="L3208">
        <v>3.41</v>
      </c>
      <c r="M3208" t="s">
        <v>30</v>
      </c>
      <c r="N3208">
        <v>2070.69</v>
      </c>
      <c r="O3208" s="5">
        <f>(ScoreCard!$E$3-laptop_prices3[[#This Row],[Price ($)]])/ScoreCard!$E$3*ScoreCard!$E$5</f>
        <v>4.0420461737176945</v>
      </c>
      <c r="P3208" s="5">
        <f>laptop_prices3[[#This Row],[RAM (GB)]]/ScoreCard!$F$3*ScoreCard!$F$5</f>
        <v>3.5</v>
      </c>
      <c r="Q3208" s="5">
        <f>laptop_prices3[[#This Row],[Screen Size (inch)]]/ScoreCard!$G$3*ScoreCard!$G$5</f>
        <v>1.8034682080924855</v>
      </c>
      <c r="R3208" s="5">
        <f>laptop_prices3[[#This Row],[Battery Life (hours)]]/ScoreCard!$H$3*ScoreCard!$H$5</f>
        <v>4.3166666666666664</v>
      </c>
      <c r="S3208" s="5">
        <f>ScoreCard!$I$3-laptop_prices3[[#This Row],[Weight (kg)]]/ScoreCard!$I$3*ScoreCard!$I$5</f>
        <v>1.5514285714285714</v>
      </c>
      <c r="T3208" s="6" cm="1">
        <f t="array" ref="T3208">_xlfn.IFS(laptop_prices3[[#This Row],[Storage]]="512GB SSD", 512, laptop_prices3[[#This Row],[Storage]] = "1TB SSD", 1000, laptop_prices3[[#This Row],[Storage]] = "2TB SSD", 2000, laptop_prices3[[#This Row],[Storage]]= "256GB SSD", 256, laptop_prices3[[#This Row],[Storage]] = "1TB HDD", 1000*0.7)</f>
        <v>256</v>
      </c>
      <c r="U3208" s="5">
        <f>laptop_prices3[[#This Row],[Storage Raw Value]]/ScoreCard!$J$3*ScoreCard!$J$5</f>
        <v>1.024</v>
      </c>
    </row>
    <row r="3209" spans="2:21" x14ac:dyDescent="0.2">
      <c r="B3209" s="4" cm="1">
        <f t="array" ref="B3209">SUM(laptop_prices3[[#This Row],[RAM Comp]:[Weight Comp]]+laptop_prices3[[#This Row],[Storage Comp]])</f>
        <v>21.51642857142857</v>
      </c>
      <c r="C3209">
        <v>3207</v>
      </c>
      <c r="D3209" t="s">
        <v>17</v>
      </c>
      <c r="E3209" t="s">
        <v>41</v>
      </c>
      <c r="F3209">
        <v>16</v>
      </c>
      <c r="G3209" t="s">
        <v>42</v>
      </c>
      <c r="H3209" t="s">
        <v>35</v>
      </c>
      <c r="I3209">
        <v>17.3</v>
      </c>
      <c r="J3209" t="s">
        <v>27</v>
      </c>
      <c r="K3209">
        <v>7.5</v>
      </c>
      <c r="L3209">
        <v>2.29</v>
      </c>
      <c r="M3209" t="s">
        <v>46</v>
      </c>
      <c r="N3209">
        <v>4130.72</v>
      </c>
      <c r="O3209" s="5">
        <f>(ScoreCard!$E$3-laptop_prices3[[#This Row],[Price ($)]])/ScoreCard!$E$3*ScoreCard!$E$5</f>
        <v>3.0890239343886123</v>
      </c>
      <c r="P3209" s="5">
        <f>laptop_prices3[[#This Row],[RAM (GB)]]/ScoreCard!$F$3*ScoreCard!$F$5</f>
        <v>1.75</v>
      </c>
      <c r="Q3209" s="5">
        <f>laptop_prices3[[#This Row],[Screen Size (inch)]]/ScoreCard!$G$3*ScoreCard!$G$5</f>
        <v>2</v>
      </c>
      <c r="R3209" s="5">
        <f>laptop_prices3[[#This Row],[Battery Life (hours)]]/ScoreCard!$H$3*ScoreCard!$H$5</f>
        <v>4.375</v>
      </c>
      <c r="S3209" s="5">
        <f>ScoreCard!$I$3-laptop_prices3[[#This Row],[Weight (kg)]]/ScoreCard!$I$3*ScoreCard!$I$5</f>
        <v>2.1914285714285713</v>
      </c>
      <c r="T3209" s="6" cm="1">
        <f t="array" ref="T3209">_xlfn.IFS(laptop_prices3[[#This Row],[Storage]]="512GB SSD", 512, laptop_prices3[[#This Row],[Storage]] = "1TB SSD", 1000, laptop_prices3[[#This Row],[Storage]] = "2TB SSD", 2000, laptop_prices3[[#This Row],[Storage]]= "256GB SSD", 256, laptop_prices3[[#This Row],[Storage]] = "1TB HDD", 1000*0.7)</f>
        <v>700</v>
      </c>
      <c r="U3209" s="5">
        <f>laptop_prices3[[#This Row],[Storage Raw Value]]/ScoreCard!$J$3*ScoreCard!$J$5</f>
        <v>2.8</v>
      </c>
    </row>
    <row r="3210" spans="2:21" x14ac:dyDescent="0.2">
      <c r="B3210" s="4" cm="1">
        <f t="array" ref="B3210">SUM(laptop_prices3[[#This Row],[RAM Comp]:[Weight Comp]]+laptop_prices3[[#This Row],[Storage Comp]])</f>
        <v>25.883758601706578</v>
      </c>
      <c r="C3210">
        <v>3208</v>
      </c>
      <c r="D3210" t="s">
        <v>23</v>
      </c>
      <c r="E3210" t="s">
        <v>48</v>
      </c>
      <c r="F3210">
        <v>16</v>
      </c>
      <c r="G3210" t="s">
        <v>19</v>
      </c>
      <c r="H3210" t="s">
        <v>14</v>
      </c>
      <c r="I3210">
        <v>16</v>
      </c>
      <c r="J3210" t="s">
        <v>15</v>
      </c>
      <c r="K3210">
        <v>7.3</v>
      </c>
      <c r="L3210">
        <v>2.58</v>
      </c>
      <c r="M3210" t="s">
        <v>22</v>
      </c>
      <c r="N3210">
        <v>1980.88</v>
      </c>
      <c r="O3210" s="5">
        <f>(ScoreCard!$E$3-laptop_prices3[[#This Row],[Price ($)]])/ScoreCard!$E$3*ScoreCard!$E$5</f>
        <v>4.0835945624858905</v>
      </c>
      <c r="P3210" s="5">
        <f>laptop_prices3[[#This Row],[RAM (GB)]]/ScoreCard!$F$3*ScoreCard!$F$5</f>
        <v>1.75</v>
      </c>
      <c r="Q3210" s="5">
        <f>laptop_prices3[[#This Row],[Screen Size (inch)]]/ScoreCard!$G$3*ScoreCard!$G$5</f>
        <v>1.8497109826589595</v>
      </c>
      <c r="R3210" s="5">
        <f>laptop_prices3[[#This Row],[Battery Life (hours)]]/ScoreCard!$H$3*ScoreCard!$H$5</f>
        <v>4.2583333333333329</v>
      </c>
      <c r="S3210" s="5">
        <f>ScoreCard!$I$3-laptop_prices3[[#This Row],[Weight (kg)]]/ScoreCard!$I$3*ScoreCard!$I$5</f>
        <v>2.0257142857142858</v>
      </c>
      <c r="T3210" s="6" cm="1">
        <f t="array" ref="T3210">_xlfn.IFS(laptop_prices3[[#This Row],[Storage]]="512GB SSD", 512, laptop_prices3[[#This Row],[Storage]] = "1TB SSD", 1000, laptop_prices3[[#This Row],[Storage]] = "2TB SSD", 2000, laptop_prices3[[#This Row],[Storage]]= "256GB SSD", 256, laptop_prices3[[#This Row],[Storage]] = "1TB HDD", 1000*0.7)</f>
        <v>1000</v>
      </c>
      <c r="U3210" s="5">
        <f>laptop_prices3[[#This Row],[Storage Raw Value]]/ScoreCard!$J$3*ScoreCard!$J$5</f>
        <v>4</v>
      </c>
    </row>
    <row r="3211" spans="2:21" x14ac:dyDescent="0.2">
      <c r="B3211" s="4" cm="1">
        <f t="array" ref="B3211">SUM(laptop_prices3[[#This Row],[RAM Comp]:[Weight Comp]]+laptop_prices3[[#This Row],[Storage Comp]])</f>
        <v>15.290925681255162</v>
      </c>
      <c r="C3211">
        <v>3209</v>
      </c>
      <c r="D3211" t="s">
        <v>11</v>
      </c>
      <c r="E3211" t="s">
        <v>37</v>
      </c>
      <c r="F3211">
        <v>8</v>
      </c>
      <c r="G3211" t="s">
        <v>29</v>
      </c>
      <c r="H3211" t="s">
        <v>32</v>
      </c>
      <c r="I3211">
        <v>14</v>
      </c>
      <c r="J3211" t="s">
        <v>43</v>
      </c>
      <c r="K3211">
        <v>10.199999999999999</v>
      </c>
      <c r="L3211">
        <v>1.31</v>
      </c>
      <c r="M3211" t="s">
        <v>30</v>
      </c>
      <c r="N3211">
        <v>2515.0700000000002</v>
      </c>
      <c r="O3211" s="5">
        <f>(ScoreCard!$E$3-laptop_prices3[[#This Row],[Price ($)]])/ScoreCard!$E$3*ScoreCard!$E$5</f>
        <v>3.8364646905776159</v>
      </c>
      <c r="P3211" s="5">
        <f>laptop_prices3[[#This Row],[RAM (GB)]]/ScoreCard!$F$3*ScoreCard!$F$5</f>
        <v>0.875</v>
      </c>
      <c r="Q3211" s="5">
        <f>laptop_prices3[[#This Row],[Screen Size (inch)]]/ScoreCard!$G$3*ScoreCard!$G$5</f>
        <v>1.6184971098265895</v>
      </c>
      <c r="R3211" s="5">
        <f>laptop_prices3[[#This Row],[Battery Life (hours)]]/ScoreCard!$H$3*ScoreCard!$H$5</f>
        <v>5.95</v>
      </c>
      <c r="S3211" s="5">
        <f>ScoreCard!$I$3-laptop_prices3[[#This Row],[Weight (kg)]]/ScoreCard!$I$3*ScoreCard!$I$5</f>
        <v>2.7514285714285713</v>
      </c>
      <c r="T3211" s="6" cm="1">
        <f t="array" ref="T3211">_xlfn.IFS(laptop_prices3[[#This Row],[Storage]]="512GB SSD", 512, laptop_prices3[[#This Row],[Storage]] = "1TB SSD", 1000, laptop_prices3[[#This Row],[Storage]] = "2TB SSD", 2000, laptop_prices3[[#This Row],[Storage]]= "256GB SSD", 256, laptop_prices3[[#This Row],[Storage]] = "1TB HDD", 1000*0.7)</f>
        <v>256</v>
      </c>
      <c r="U3211" s="5">
        <f>laptop_prices3[[#This Row],[Storage Raw Value]]/ScoreCard!$J$3*ScoreCard!$J$5</f>
        <v>1.024</v>
      </c>
    </row>
    <row r="3212" spans="2:21" x14ac:dyDescent="0.2">
      <c r="B3212" s="4" cm="1">
        <f t="array" ref="B3212">SUM(laptop_prices3[[#This Row],[RAM Comp]:[Weight Comp]]+laptop_prices3[[#This Row],[Storage Comp]])</f>
        <v>18.274572254335261</v>
      </c>
      <c r="C3212">
        <v>3210</v>
      </c>
      <c r="D3212" t="s">
        <v>36</v>
      </c>
      <c r="E3212" t="s">
        <v>41</v>
      </c>
      <c r="F3212">
        <v>16</v>
      </c>
      <c r="G3212" t="s">
        <v>13</v>
      </c>
      <c r="H3212" t="s">
        <v>32</v>
      </c>
      <c r="I3212">
        <v>13.3</v>
      </c>
      <c r="J3212" t="s">
        <v>43</v>
      </c>
      <c r="K3212">
        <v>7.5</v>
      </c>
      <c r="L3212">
        <v>1.89</v>
      </c>
      <c r="M3212" t="s">
        <v>46</v>
      </c>
      <c r="N3212">
        <v>1870.7</v>
      </c>
      <c r="O3212" s="5">
        <f>(ScoreCard!$E$3-laptop_prices3[[#This Row],[Price ($)]])/ScoreCard!$E$3*ScoreCard!$E$5</f>
        <v>4.1345666310136675</v>
      </c>
      <c r="P3212" s="5">
        <f>laptop_prices3[[#This Row],[RAM (GB)]]/ScoreCard!$F$3*ScoreCard!$F$5</f>
        <v>1.75</v>
      </c>
      <c r="Q3212" s="5">
        <f>laptop_prices3[[#This Row],[Screen Size (inch)]]/ScoreCard!$G$3*ScoreCard!$G$5</f>
        <v>1.5375722543352601</v>
      </c>
      <c r="R3212" s="5">
        <f>laptop_prices3[[#This Row],[Battery Life (hours)]]/ScoreCard!$H$3*ScoreCard!$H$5</f>
        <v>4.375</v>
      </c>
      <c r="S3212" s="5">
        <f>ScoreCard!$I$3-laptop_prices3[[#This Row],[Weight (kg)]]/ScoreCard!$I$3*ScoreCard!$I$5</f>
        <v>2.42</v>
      </c>
      <c r="T3212" s="6" cm="1">
        <f t="array" ref="T3212">_xlfn.IFS(laptop_prices3[[#This Row],[Storage]]="512GB SSD", 512, laptop_prices3[[#This Row],[Storage]] = "1TB SSD", 1000, laptop_prices3[[#This Row],[Storage]] = "2TB SSD", 2000, laptop_prices3[[#This Row],[Storage]]= "256GB SSD", 256, laptop_prices3[[#This Row],[Storage]] = "1TB HDD", 1000*0.7)</f>
        <v>512</v>
      </c>
      <c r="U3212" s="5">
        <f>laptop_prices3[[#This Row],[Storage Raw Value]]/ScoreCard!$J$3*ScoreCard!$J$5</f>
        <v>2.048</v>
      </c>
    </row>
    <row r="3213" spans="2:21" x14ac:dyDescent="0.2">
      <c r="B3213" s="4" cm="1">
        <f t="array" ref="B3213">SUM(laptop_prices3[[#This Row],[RAM Comp]:[Weight Comp]]+laptop_prices3[[#This Row],[Storage Comp]])</f>
        <v>18.943568125516101</v>
      </c>
      <c r="C3213">
        <v>3211</v>
      </c>
      <c r="D3213" t="s">
        <v>47</v>
      </c>
      <c r="E3213" t="s">
        <v>39</v>
      </c>
      <c r="F3213">
        <v>64</v>
      </c>
      <c r="G3213" t="s">
        <v>29</v>
      </c>
      <c r="H3213" t="s">
        <v>20</v>
      </c>
      <c r="I3213">
        <v>16</v>
      </c>
      <c r="J3213" t="s">
        <v>27</v>
      </c>
      <c r="K3213">
        <v>6.3</v>
      </c>
      <c r="L3213">
        <v>2.06</v>
      </c>
      <c r="M3213" t="s">
        <v>46</v>
      </c>
      <c r="N3213">
        <v>5523.93</v>
      </c>
      <c r="O3213" s="5">
        <f>(ScoreCard!$E$3-laptop_prices3[[#This Row],[Price ($)]])/ScoreCard!$E$3*ScoreCard!$E$5</f>
        <v>2.444489576124087</v>
      </c>
      <c r="P3213" s="5">
        <f>laptop_prices3[[#This Row],[RAM (GB)]]/ScoreCard!$F$3*ScoreCard!$F$5</f>
        <v>7</v>
      </c>
      <c r="Q3213" s="5">
        <f>laptop_prices3[[#This Row],[Screen Size (inch)]]/ScoreCard!$G$3*ScoreCard!$G$5</f>
        <v>1.8497109826589595</v>
      </c>
      <c r="R3213" s="5">
        <f>laptop_prices3[[#This Row],[Battery Life (hours)]]/ScoreCard!$H$3*ScoreCard!$H$5</f>
        <v>3.6750000000000003</v>
      </c>
      <c r="S3213" s="5">
        <f>ScoreCard!$I$3-laptop_prices3[[#This Row],[Weight (kg)]]/ScoreCard!$I$3*ScoreCard!$I$5</f>
        <v>2.322857142857143</v>
      </c>
      <c r="T3213" s="6" cm="1">
        <f t="array" ref="T3213">_xlfn.IFS(laptop_prices3[[#This Row],[Storage]]="512GB SSD", 512, laptop_prices3[[#This Row],[Storage]] = "1TB SSD", 1000, laptop_prices3[[#This Row],[Storage]] = "2TB SSD", 2000, laptop_prices3[[#This Row],[Storage]]= "256GB SSD", 256, laptop_prices3[[#This Row],[Storage]] = "1TB HDD", 1000*0.7)</f>
        <v>256</v>
      </c>
      <c r="U3213" s="5">
        <f>laptop_prices3[[#This Row],[Storage Raw Value]]/ScoreCard!$J$3*ScoreCard!$J$5</f>
        <v>1.024</v>
      </c>
    </row>
    <row r="3214" spans="2:21" x14ac:dyDescent="0.2">
      <c r="B3214" s="4" cm="1">
        <f t="array" ref="B3214">SUM(laptop_prices3[[#This Row],[RAM Comp]:[Weight Comp]]+laptop_prices3[[#This Row],[Storage Comp]])</f>
        <v>39.652425681255167</v>
      </c>
      <c r="C3214">
        <v>3212</v>
      </c>
      <c r="D3214" t="s">
        <v>28</v>
      </c>
      <c r="E3214" t="s">
        <v>12</v>
      </c>
      <c r="F3214">
        <v>4</v>
      </c>
      <c r="G3214" t="s">
        <v>25</v>
      </c>
      <c r="H3214" t="s">
        <v>44</v>
      </c>
      <c r="I3214">
        <v>14</v>
      </c>
      <c r="J3214" t="s">
        <v>15</v>
      </c>
      <c r="K3214">
        <v>5.7</v>
      </c>
      <c r="L3214">
        <v>2.15</v>
      </c>
      <c r="M3214" t="s">
        <v>46</v>
      </c>
      <c r="N3214">
        <v>584.67999999999995</v>
      </c>
      <c r="O3214" s="5">
        <f>(ScoreCard!$E$3-laptop_prices3[[#This Row],[Price ($)]])/ScoreCard!$E$3*ScoreCard!$E$5</f>
        <v>4.7295121707494907</v>
      </c>
      <c r="P3214" s="5">
        <f>laptop_prices3[[#This Row],[RAM (GB)]]/ScoreCard!$F$3*ScoreCard!$F$5</f>
        <v>0.4375</v>
      </c>
      <c r="Q3214" s="5">
        <f>laptop_prices3[[#This Row],[Screen Size (inch)]]/ScoreCard!$G$3*ScoreCard!$G$5</f>
        <v>1.6184971098265895</v>
      </c>
      <c r="R3214" s="5">
        <f>laptop_prices3[[#This Row],[Battery Life (hours)]]/ScoreCard!$H$3*ScoreCard!$H$5</f>
        <v>3.3250000000000002</v>
      </c>
      <c r="S3214" s="5">
        <f>ScoreCard!$I$3-laptop_prices3[[#This Row],[Weight (kg)]]/ScoreCard!$I$3*ScoreCard!$I$5</f>
        <v>2.2714285714285714</v>
      </c>
      <c r="T3214" s="6" cm="1">
        <f t="array" ref="T3214">_xlfn.IFS(laptop_prices3[[#This Row],[Storage]]="512GB SSD", 512, laptop_prices3[[#This Row],[Storage]] = "1TB SSD", 1000, laptop_prices3[[#This Row],[Storage]] = "2TB SSD", 2000, laptop_prices3[[#This Row],[Storage]]= "256GB SSD", 256, laptop_prices3[[#This Row],[Storage]] = "1TB HDD", 1000*0.7)</f>
        <v>2000</v>
      </c>
      <c r="U3214" s="5">
        <f>laptop_prices3[[#This Row],[Storage Raw Value]]/ScoreCard!$J$3*ScoreCard!$J$5</f>
        <v>8</v>
      </c>
    </row>
    <row r="3215" spans="2:21" x14ac:dyDescent="0.2">
      <c r="B3215" s="4" cm="1">
        <f t="array" ref="B3215">SUM(laptop_prices3[[#This Row],[RAM Comp]:[Weight Comp]]+laptop_prices3[[#This Row],[Storage Comp]])</f>
        <v>22.753190476190479</v>
      </c>
      <c r="C3215">
        <v>3213</v>
      </c>
      <c r="D3215" t="s">
        <v>36</v>
      </c>
      <c r="E3215" t="s">
        <v>31</v>
      </c>
      <c r="F3215">
        <v>64</v>
      </c>
      <c r="G3215" t="s">
        <v>13</v>
      </c>
      <c r="H3215" t="s">
        <v>20</v>
      </c>
      <c r="I3215">
        <v>17.3</v>
      </c>
      <c r="J3215" t="s">
        <v>15</v>
      </c>
      <c r="K3215">
        <v>6.1</v>
      </c>
      <c r="L3215">
        <v>2.62</v>
      </c>
      <c r="M3215" t="s">
        <v>16</v>
      </c>
      <c r="N3215">
        <v>2592.5300000000002</v>
      </c>
      <c r="O3215" s="5">
        <f>(ScoreCard!$E$3-laptop_prices3[[#This Row],[Price ($)]])/ScoreCard!$E$3*ScoreCard!$E$5</f>
        <v>3.8006297257186414</v>
      </c>
      <c r="P3215" s="5">
        <f>laptop_prices3[[#This Row],[RAM (GB)]]/ScoreCard!$F$3*ScoreCard!$F$5</f>
        <v>7</v>
      </c>
      <c r="Q3215" s="5">
        <f>laptop_prices3[[#This Row],[Screen Size (inch)]]/ScoreCard!$G$3*ScoreCard!$G$5</f>
        <v>2</v>
      </c>
      <c r="R3215" s="5">
        <f>laptop_prices3[[#This Row],[Battery Life (hours)]]/ScoreCard!$H$3*ScoreCard!$H$5</f>
        <v>3.5583333333333331</v>
      </c>
      <c r="S3215" s="5">
        <f>ScoreCard!$I$3-laptop_prices3[[#This Row],[Weight (kg)]]/ScoreCard!$I$3*ScoreCard!$I$5</f>
        <v>2.0028571428571427</v>
      </c>
      <c r="T3215" s="6" cm="1">
        <f t="array" ref="T3215">_xlfn.IFS(laptop_prices3[[#This Row],[Storage]]="512GB SSD", 512, laptop_prices3[[#This Row],[Storage]] = "1TB SSD", 1000, laptop_prices3[[#This Row],[Storage]] = "2TB SSD", 2000, laptop_prices3[[#This Row],[Storage]]= "256GB SSD", 256, laptop_prices3[[#This Row],[Storage]] = "1TB HDD", 1000*0.7)</f>
        <v>512</v>
      </c>
      <c r="U3215" s="5">
        <f>laptop_prices3[[#This Row],[Storage Raw Value]]/ScoreCard!$J$3*ScoreCard!$J$5</f>
        <v>2.048</v>
      </c>
    </row>
    <row r="3216" spans="2:21" x14ac:dyDescent="0.2">
      <c r="B3216" s="4" cm="1">
        <f t="array" ref="B3216">SUM(laptop_prices3[[#This Row],[RAM Comp]:[Weight Comp]]+laptop_prices3[[#This Row],[Storage Comp]])</f>
        <v>26.805714285714288</v>
      </c>
      <c r="C3216">
        <v>3214</v>
      </c>
      <c r="D3216" t="s">
        <v>33</v>
      </c>
      <c r="E3216" t="s">
        <v>31</v>
      </c>
      <c r="F3216">
        <v>32</v>
      </c>
      <c r="G3216" t="s">
        <v>19</v>
      </c>
      <c r="H3216" t="s">
        <v>35</v>
      </c>
      <c r="I3216">
        <v>17.3</v>
      </c>
      <c r="J3216" t="s">
        <v>43</v>
      </c>
      <c r="K3216">
        <v>4.8</v>
      </c>
      <c r="L3216">
        <v>1.74</v>
      </c>
      <c r="M3216" t="s">
        <v>30</v>
      </c>
      <c r="N3216">
        <v>1559.25</v>
      </c>
      <c r="O3216" s="5">
        <f>(ScoreCard!$E$3-laptop_prices3[[#This Row],[Price ($)]])/ScoreCard!$E$3*ScoreCard!$E$5</f>
        <v>4.2786513173721392</v>
      </c>
      <c r="P3216" s="5">
        <f>laptop_prices3[[#This Row],[RAM (GB)]]/ScoreCard!$F$3*ScoreCard!$F$5</f>
        <v>3.5</v>
      </c>
      <c r="Q3216" s="5">
        <f>laptop_prices3[[#This Row],[Screen Size (inch)]]/ScoreCard!$G$3*ScoreCard!$G$5</f>
        <v>2</v>
      </c>
      <c r="R3216" s="5">
        <f>laptop_prices3[[#This Row],[Battery Life (hours)]]/ScoreCard!$H$3*ScoreCard!$H$5</f>
        <v>2.8</v>
      </c>
      <c r="S3216" s="5">
        <f>ScoreCard!$I$3-laptop_prices3[[#This Row],[Weight (kg)]]/ScoreCard!$I$3*ScoreCard!$I$5</f>
        <v>2.5057142857142858</v>
      </c>
      <c r="T3216" s="6" cm="1">
        <f t="array" ref="T3216">_xlfn.IFS(laptop_prices3[[#This Row],[Storage]]="512GB SSD", 512, laptop_prices3[[#This Row],[Storage]] = "1TB SSD", 1000, laptop_prices3[[#This Row],[Storage]] = "2TB SSD", 2000, laptop_prices3[[#This Row],[Storage]]= "256GB SSD", 256, laptop_prices3[[#This Row],[Storage]] = "1TB HDD", 1000*0.7)</f>
        <v>1000</v>
      </c>
      <c r="U3216" s="5">
        <f>laptop_prices3[[#This Row],[Storage Raw Value]]/ScoreCard!$J$3*ScoreCard!$J$5</f>
        <v>4</v>
      </c>
    </row>
    <row r="3217" spans="2:21" x14ac:dyDescent="0.2">
      <c r="B3217" s="4" cm="1">
        <f t="array" ref="B3217">SUM(laptop_prices3[[#This Row],[RAM Comp]:[Weight Comp]]+laptop_prices3[[#This Row],[Storage Comp]])</f>
        <v>40.121116157445641</v>
      </c>
      <c r="C3217">
        <v>3215</v>
      </c>
      <c r="D3217" t="s">
        <v>28</v>
      </c>
      <c r="E3217" t="s">
        <v>39</v>
      </c>
      <c r="F3217">
        <v>16</v>
      </c>
      <c r="G3217" t="s">
        <v>25</v>
      </c>
      <c r="H3217" t="s">
        <v>40</v>
      </c>
      <c r="I3217">
        <v>14</v>
      </c>
      <c r="J3217" t="s">
        <v>27</v>
      </c>
      <c r="K3217">
        <v>4.9000000000000004</v>
      </c>
      <c r="L3217">
        <v>2.81</v>
      </c>
      <c r="M3217" t="s">
        <v>30</v>
      </c>
      <c r="N3217">
        <v>1873.9</v>
      </c>
      <c r="O3217" s="5">
        <f>(ScoreCard!$E$3-laptop_prices3[[#This Row],[Price ($)]])/ScoreCard!$E$3*ScoreCard!$E$5</f>
        <v>4.1330862296768656</v>
      </c>
      <c r="P3217" s="5">
        <f>laptop_prices3[[#This Row],[RAM (GB)]]/ScoreCard!$F$3*ScoreCard!$F$5</f>
        <v>1.75</v>
      </c>
      <c r="Q3217" s="5">
        <f>laptop_prices3[[#This Row],[Screen Size (inch)]]/ScoreCard!$G$3*ScoreCard!$G$5</f>
        <v>1.6184971098265895</v>
      </c>
      <c r="R3217" s="5">
        <f>laptop_prices3[[#This Row],[Battery Life (hours)]]/ScoreCard!$H$3*ScoreCard!$H$5</f>
        <v>2.8583333333333338</v>
      </c>
      <c r="S3217" s="5">
        <f>ScoreCard!$I$3-laptop_prices3[[#This Row],[Weight (kg)]]/ScoreCard!$I$3*ScoreCard!$I$5</f>
        <v>1.8942857142857144</v>
      </c>
      <c r="T3217" s="6" cm="1">
        <f t="array" ref="T3217">_xlfn.IFS(laptop_prices3[[#This Row],[Storage]]="512GB SSD", 512, laptop_prices3[[#This Row],[Storage]] = "1TB SSD", 1000, laptop_prices3[[#This Row],[Storage]] = "2TB SSD", 2000, laptop_prices3[[#This Row],[Storage]]= "256GB SSD", 256, laptop_prices3[[#This Row],[Storage]] = "1TB HDD", 1000*0.7)</f>
        <v>2000</v>
      </c>
      <c r="U3217" s="5">
        <f>laptop_prices3[[#This Row],[Storage Raw Value]]/ScoreCard!$J$3*ScoreCard!$J$5</f>
        <v>8</v>
      </c>
    </row>
    <row r="3218" spans="2:21" x14ac:dyDescent="0.2">
      <c r="B3218" s="4" cm="1">
        <f t="array" ref="B3218">SUM(laptop_prices3[[#This Row],[RAM Comp]:[Weight Comp]]+laptop_prices3[[#This Row],[Storage Comp]])</f>
        <v>20.232801541425822</v>
      </c>
      <c r="C3218">
        <v>3216</v>
      </c>
      <c r="D3218" t="s">
        <v>47</v>
      </c>
      <c r="E3218" t="s">
        <v>39</v>
      </c>
      <c r="F3218">
        <v>64</v>
      </c>
      <c r="G3218" t="s">
        <v>29</v>
      </c>
      <c r="H3218" t="s">
        <v>14</v>
      </c>
      <c r="I3218">
        <v>15.6</v>
      </c>
      <c r="J3218" t="s">
        <v>43</v>
      </c>
      <c r="K3218">
        <v>10</v>
      </c>
      <c r="L3218">
        <v>3.5</v>
      </c>
      <c r="M3218" t="s">
        <v>46</v>
      </c>
      <c r="N3218">
        <v>3385.88</v>
      </c>
      <c r="O3218" s="5">
        <f>(ScoreCard!$E$3-laptop_prices3[[#This Row],[Price ($)]])/ScoreCard!$E$3*ScoreCard!$E$5</f>
        <v>3.4336058505460834</v>
      </c>
      <c r="P3218" s="5">
        <f>laptop_prices3[[#This Row],[RAM (GB)]]/ScoreCard!$F$3*ScoreCard!$F$5</f>
        <v>7</v>
      </c>
      <c r="Q3218" s="5">
        <f>laptop_prices3[[#This Row],[Screen Size (inch)]]/ScoreCard!$G$3*ScoreCard!$G$5</f>
        <v>1.8034682080924855</v>
      </c>
      <c r="R3218" s="5">
        <f>laptop_prices3[[#This Row],[Battery Life (hours)]]/ScoreCard!$H$3*ScoreCard!$H$5</f>
        <v>5.8333333333333339</v>
      </c>
      <c r="S3218" s="5">
        <f>ScoreCard!$I$3-laptop_prices3[[#This Row],[Weight (kg)]]/ScoreCard!$I$3*ScoreCard!$I$5</f>
        <v>1.5</v>
      </c>
      <c r="T3218" s="6" cm="1">
        <f t="array" ref="T3218">_xlfn.IFS(laptop_prices3[[#This Row],[Storage]]="512GB SSD", 512, laptop_prices3[[#This Row],[Storage]] = "1TB SSD", 1000, laptop_prices3[[#This Row],[Storage]] = "2TB SSD", 2000, laptop_prices3[[#This Row],[Storage]]= "256GB SSD", 256, laptop_prices3[[#This Row],[Storage]] = "1TB HDD", 1000*0.7)</f>
        <v>256</v>
      </c>
      <c r="U3218" s="5">
        <f>laptop_prices3[[#This Row],[Storage Raw Value]]/ScoreCard!$J$3*ScoreCard!$J$5</f>
        <v>1.024</v>
      </c>
    </row>
    <row r="3219" spans="2:21" x14ac:dyDescent="0.2">
      <c r="B3219" s="4" cm="1">
        <f t="array" ref="B3219">SUM(laptop_prices3[[#This Row],[RAM Comp]:[Weight Comp]]+laptop_prices3[[#This Row],[Storage Comp]])</f>
        <v>17.198568125516104</v>
      </c>
      <c r="C3219">
        <v>3217</v>
      </c>
      <c r="D3219" t="s">
        <v>28</v>
      </c>
      <c r="E3219" t="s">
        <v>18</v>
      </c>
      <c r="F3219">
        <v>32</v>
      </c>
      <c r="G3219" t="s">
        <v>29</v>
      </c>
      <c r="H3219" t="s">
        <v>35</v>
      </c>
      <c r="I3219">
        <v>16</v>
      </c>
      <c r="J3219" t="s">
        <v>15</v>
      </c>
      <c r="K3219">
        <v>10.199999999999999</v>
      </c>
      <c r="L3219">
        <v>2.97</v>
      </c>
      <c r="M3219" t="s">
        <v>30</v>
      </c>
      <c r="N3219">
        <v>2595.52</v>
      </c>
      <c r="O3219" s="5">
        <f>(ScoreCard!$E$3-laptop_prices3[[#This Row],[Price ($)]])/ScoreCard!$E$3*ScoreCard!$E$5</f>
        <v>3.799246475719567</v>
      </c>
      <c r="P3219" s="5">
        <f>laptop_prices3[[#This Row],[RAM (GB)]]/ScoreCard!$F$3*ScoreCard!$F$5</f>
        <v>3.5</v>
      </c>
      <c r="Q3219" s="5">
        <f>laptop_prices3[[#This Row],[Screen Size (inch)]]/ScoreCard!$G$3*ScoreCard!$G$5</f>
        <v>1.8497109826589595</v>
      </c>
      <c r="R3219" s="5">
        <f>laptop_prices3[[#This Row],[Battery Life (hours)]]/ScoreCard!$H$3*ScoreCard!$H$5</f>
        <v>5.95</v>
      </c>
      <c r="S3219" s="5">
        <f>ScoreCard!$I$3-laptop_prices3[[#This Row],[Weight (kg)]]/ScoreCard!$I$3*ScoreCard!$I$5</f>
        <v>1.8028571428571427</v>
      </c>
      <c r="T3219" s="6" cm="1">
        <f t="array" ref="T3219">_xlfn.IFS(laptop_prices3[[#This Row],[Storage]]="512GB SSD", 512, laptop_prices3[[#This Row],[Storage]] = "1TB SSD", 1000, laptop_prices3[[#This Row],[Storage]] = "2TB SSD", 2000, laptop_prices3[[#This Row],[Storage]]= "256GB SSD", 256, laptop_prices3[[#This Row],[Storage]] = "1TB HDD", 1000*0.7)</f>
        <v>256</v>
      </c>
      <c r="U3219" s="5">
        <f>laptop_prices3[[#This Row],[Storage Raw Value]]/ScoreCard!$J$3*ScoreCard!$J$5</f>
        <v>1.024</v>
      </c>
    </row>
    <row r="3220" spans="2:21" x14ac:dyDescent="0.2">
      <c r="B3220" s="4" cm="1">
        <f t="array" ref="B3220">SUM(laptop_prices3[[#This Row],[RAM Comp]:[Weight Comp]]+laptop_prices3[[#This Row],[Storage Comp]])</f>
        <v>12.95059606385907</v>
      </c>
      <c r="C3220">
        <v>3218</v>
      </c>
      <c r="D3220" t="s">
        <v>23</v>
      </c>
      <c r="E3220" t="s">
        <v>31</v>
      </c>
      <c r="F3220">
        <v>4</v>
      </c>
      <c r="G3220" t="s">
        <v>29</v>
      </c>
      <c r="H3220" t="s">
        <v>44</v>
      </c>
      <c r="I3220">
        <v>13.3</v>
      </c>
      <c r="J3220" t="s">
        <v>43</v>
      </c>
      <c r="K3220">
        <v>7.4</v>
      </c>
      <c r="L3220">
        <v>1.64</v>
      </c>
      <c r="M3220" t="s">
        <v>46</v>
      </c>
      <c r="N3220">
        <v>555.44000000000005</v>
      </c>
      <c r="O3220" s="5">
        <f>(ScoreCard!$E$3-laptop_prices3[[#This Row],[Price ($)]])/ScoreCard!$E$3*ScoreCard!$E$5</f>
        <v>4.7430393379645217</v>
      </c>
      <c r="P3220" s="5">
        <f>laptop_prices3[[#This Row],[RAM (GB)]]/ScoreCard!$F$3*ScoreCard!$F$5</f>
        <v>0.4375</v>
      </c>
      <c r="Q3220" s="5">
        <f>laptop_prices3[[#This Row],[Screen Size (inch)]]/ScoreCard!$G$3*ScoreCard!$G$5</f>
        <v>1.5375722543352601</v>
      </c>
      <c r="R3220" s="5">
        <f>laptop_prices3[[#This Row],[Battery Life (hours)]]/ScoreCard!$H$3*ScoreCard!$H$5</f>
        <v>4.3166666666666664</v>
      </c>
      <c r="S3220" s="5">
        <f>ScoreCard!$I$3-laptop_prices3[[#This Row],[Weight (kg)]]/ScoreCard!$I$3*ScoreCard!$I$5</f>
        <v>2.5628571428571432</v>
      </c>
      <c r="T3220" s="6" cm="1">
        <f t="array" ref="T3220">_xlfn.IFS(laptop_prices3[[#This Row],[Storage]]="512GB SSD", 512, laptop_prices3[[#This Row],[Storage]] = "1TB SSD", 1000, laptop_prices3[[#This Row],[Storage]] = "2TB SSD", 2000, laptop_prices3[[#This Row],[Storage]]= "256GB SSD", 256, laptop_prices3[[#This Row],[Storage]] = "1TB HDD", 1000*0.7)</f>
        <v>256</v>
      </c>
      <c r="U3220" s="5">
        <f>laptop_prices3[[#This Row],[Storage Raw Value]]/ScoreCard!$J$3*ScoreCard!$J$5</f>
        <v>1.024</v>
      </c>
    </row>
    <row r="3221" spans="2:21" x14ac:dyDescent="0.2">
      <c r="B3221" s="4" cm="1">
        <f t="array" ref="B3221">SUM(laptop_prices3[[#This Row],[RAM Comp]:[Weight Comp]]+laptop_prices3[[#This Row],[Storage Comp]])</f>
        <v>27.793333333333337</v>
      </c>
      <c r="C3221">
        <v>3219</v>
      </c>
      <c r="D3221" t="s">
        <v>17</v>
      </c>
      <c r="E3221" t="s">
        <v>41</v>
      </c>
      <c r="F3221">
        <v>64</v>
      </c>
      <c r="G3221" t="s">
        <v>42</v>
      </c>
      <c r="H3221" t="s">
        <v>14</v>
      </c>
      <c r="I3221">
        <v>17.3</v>
      </c>
      <c r="J3221" t="s">
        <v>15</v>
      </c>
      <c r="K3221">
        <v>8.8000000000000007</v>
      </c>
      <c r="L3221">
        <v>1.82</v>
      </c>
      <c r="M3221" t="s">
        <v>16</v>
      </c>
      <c r="N3221">
        <v>6241.81</v>
      </c>
      <c r="O3221" s="5">
        <f>(ScoreCard!$E$3-laptop_prices3[[#This Row],[Price ($)]])/ScoreCard!$E$3*ScoreCard!$E$5</f>
        <v>2.1123800412291769</v>
      </c>
      <c r="P3221" s="5">
        <f>laptop_prices3[[#This Row],[RAM (GB)]]/ScoreCard!$F$3*ScoreCard!$F$5</f>
        <v>7</v>
      </c>
      <c r="Q3221" s="5">
        <f>laptop_prices3[[#This Row],[Screen Size (inch)]]/ScoreCard!$G$3*ScoreCard!$G$5</f>
        <v>2</v>
      </c>
      <c r="R3221" s="5">
        <f>laptop_prices3[[#This Row],[Battery Life (hours)]]/ScoreCard!$H$3*ScoreCard!$H$5</f>
        <v>5.1333333333333337</v>
      </c>
      <c r="S3221" s="5">
        <f>ScoreCard!$I$3-laptop_prices3[[#This Row],[Weight (kg)]]/ScoreCard!$I$3*ScoreCard!$I$5</f>
        <v>2.46</v>
      </c>
      <c r="T3221" s="6" cm="1">
        <f t="array" ref="T3221">_xlfn.IFS(laptop_prices3[[#This Row],[Storage]]="512GB SSD", 512, laptop_prices3[[#This Row],[Storage]] = "1TB SSD", 1000, laptop_prices3[[#This Row],[Storage]] = "2TB SSD", 2000, laptop_prices3[[#This Row],[Storage]]= "256GB SSD", 256, laptop_prices3[[#This Row],[Storage]] = "1TB HDD", 1000*0.7)</f>
        <v>700</v>
      </c>
      <c r="U3221" s="5">
        <f>laptop_prices3[[#This Row],[Storage Raw Value]]/ScoreCard!$J$3*ScoreCard!$J$5</f>
        <v>2.8</v>
      </c>
    </row>
    <row r="3222" spans="2:21" x14ac:dyDescent="0.2">
      <c r="B3222" s="4" cm="1">
        <f t="array" ref="B3222">SUM(laptop_prices3[[#This Row],[RAM Comp]:[Weight Comp]]+laptop_prices3[[#This Row],[Storage Comp]])</f>
        <v>23.349777731902009</v>
      </c>
      <c r="C3222">
        <v>3220</v>
      </c>
      <c r="D3222" t="s">
        <v>23</v>
      </c>
      <c r="E3222" t="s">
        <v>39</v>
      </c>
      <c r="F3222">
        <v>4</v>
      </c>
      <c r="G3222" t="s">
        <v>19</v>
      </c>
      <c r="H3222" t="s">
        <v>40</v>
      </c>
      <c r="I3222">
        <v>15.6</v>
      </c>
      <c r="J3222" t="s">
        <v>21</v>
      </c>
      <c r="K3222">
        <v>4.0999999999999996</v>
      </c>
      <c r="L3222">
        <v>1.37</v>
      </c>
      <c r="M3222" t="s">
        <v>30</v>
      </c>
      <c r="N3222">
        <v>922.23</v>
      </c>
      <c r="O3222" s="5">
        <f>(ScoreCard!$E$3-laptop_prices3[[#This Row],[Price ($)]])/ScoreCard!$E$3*ScoreCard!$E$5</f>
        <v>4.5733529609877239</v>
      </c>
      <c r="P3222" s="5">
        <f>laptop_prices3[[#This Row],[RAM (GB)]]/ScoreCard!$F$3*ScoreCard!$F$5</f>
        <v>0.4375</v>
      </c>
      <c r="Q3222" s="5">
        <f>laptop_prices3[[#This Row],[Screen Size (inch)]]/ScoreCard!$G$3*ScoreCard!$G$5</f>
        <v>1.8034682080924855</v>
      </c>
      <c r="R3222" s="5">
        <f>laptop_prices3[[#This Row],[Battery Life (hours)]]/ScoreCard!$H$3*ScoreCard!$H$5</f>
        <v>2.3916666666666662</v>
      </c>
      <c r="S3222" s="5">
        <f>ScoreCard!$I$3-laptop_prices3[[#This Row],[Weight (kg)]]/ScoreCard!$I$3*ScoreCard!$I$5</f>
        <v>2.7171428571428571</v>
      </c>
      <c r="T3222" s="6" cm="1">
        <f t="array" ref="T3222">_xlfn.IFS(laptop_prices3[[#This Row],[Storage]]="512GB SSD", 512, laptop_prices3[[#This Row],[Storage]] = "1TB SSD", 1000, laptop_prices3[[#This Row],[Storage]] = "2TB SSD", 2000, laptop_prices3[[#This Row],[Storage]]= "256GB SSD", 256, laptop_prices3[[#This Row],[Storage]] = "1TB HDD", 1000*0.7)</f>
        <v>1000</v>
      </c>
      <c r="U3222" s="5">
        <f>laptop_prices3[[#This Row],[Storage Raw Value]]/ScoreCard!$J$3*ScoreCard!$J$5</f>
        <v>4</v>
      </c>
    </row>
    <row r="3223" spans="2:21" x14ac:dyDescent="0.2">
      <c r="B3223" s="4" cm="1">
        <f t="array" ref="B3223">SUM(laptop_prices3[[#This Row],[RAM Comp]:[Weight Comp]]+laptop_prices3[[#This Row],[Storage Comp]])</f>
        <v>13.488330030278009</v>
      </c>
      <c r="C3223">
        <v>3221</v>
      </c>
      <c r="D3223" t="s">
        <v>38</v>
      </c>
      <c r="E3223" t="s">
        <v>37</v>
      </c>
      <c r="F3223">
        <v>8</v>
      </c>
      <c r="G3223" t="s">
        <v>29</v>
      </c>
      <c r="H3223" t="s">
        <v>35</v>
      </c>
      <c r="I3223">
        <v>16</v>
      </c>
      <c r="J3223" t="s">
        <v>43</v>
      </c>
      <c r="K3223">
        <v>8.8000000000000007</v>
      </c>
      <c r="L3223">
        <v>3.44</v>
      </c>
      <c r="M3223" t="s">
        <v>46</v>
      </c>
      <c r="N3223">
        <v>1931.18</v>
      </c>
      <c r="O3223" s="5">
        <f>(ScoreCard!$E$3-laptop_prices3[[#This Row],[Price ($)]])/ScoreCard!$E$3*ScoreCard!$E$5</f>
        <v>4.1065870457481015</v>
      </c>
      <c r="P3223" s="5">
        <f>laptop_prices3[[#This Row],[RAM (GB)]]/ScoreCard!$F$3*ScoreCard!$F$5</f>
        <v>0.875</v>
      </c>
      <c r="Q3223" s="5">
        <f>laptop_prices3[[#This Row],[Screen Size (inch)]]/ScoreCard!$G$3*ScoreCard!$G$5</f>
        <v>1.8497109826589595</v>
      </c>
      <c r="R3223" s="5">
        <f>laptop_prices3[[#This Row],[Battery Life (hours)]]/ScoreCard!$H$3*ScoreCard!$H$5</f>
        <v>5.1333333333333337</v>
      </c>
      <c r="S3223" s="5">
        <f>ScoreCard!$I$3-laptop_prices3[[#This Row],[Weight (kg)]]/ScoreCard!$I$3*ScoreCard!$I$5</f>
        <v>1.5342857142857143</v>
      </c>
      <c r="T3223" s="6" cm="1">
        <f t="array" ref="T3223">_xlfn.IFS(laptop_prices3[[#This Row],[Storage]]="512GB SSD", 512, laptop_prices3[[#This Row],[Storage]] = "1TB SSD", 1000, laptop_prices3[[#This Row],[Storage]] = "2TB SSD", 2000, laptop_prices3[[#This Row],[Storage]]= "256GB SSD", 256, laptop_prices3[[#This Row],[Storage]] = "1TB HDD", 1000*0.7)</f>
        <v>256</v>
      </c>
      <c r="U3223" s="5">
        <f>laptop_prices3[[#This Row],[Storage Raw Value]]/ScoreCard!$J$3*ScoreCard!$J$5</f>
        <v>1.024</v>
      </c>
    </row>
    <row r="3224" spans="2:21" x14ac:dyDescent="0.2">
      <c r="B3224" s="4" cm="1">
        <f t="array" ref="B3224">SUM(laptop_prices3[[#This Row],[RAM Comp]:[Weight Comp]]+laptop_prices3[[#This Row],[Storage Comp]])</f>
        <v>15.949396779521059</v>
      </c>
      <c r="C3224">
        <v>3222</v>
      </c>
      <c r="D3224" t="s">
        <v>11</v>
      </c>
      <c r="E3224" t="s">
        <v>12</v>
      </c>
      <c r="F3224">
        <v>4</v>
      </c>
      <c r="G3224" t="s">
        <v>13</v>
      </c>
      <c r="H3224" t="s">
        <v>40</v>
      </c>
      <c r="I3224">
        <v>15.6</v>
      </c>
      <c r="J3224" t="s">
        <v>15</v>
      </c>
      <c r="K3224">
        <v>5.7</v>
      </c>
      <c r="L3224">
        <v>2.29</v>
      </c>
      <c r="M3224" t="s">
        <v>22</v>
      </c>
      <c r="N3224">
        <v>1636.59</v>
      </c>
      <c r="O3224" s="5">
        <f>(ScoreCard!$E$3-laptop_prices3[[#This Row],[Price ($)]])/ScoreCard!$E$3*ScoreCard!$E$5</f>
        <v>4.2428718675632968</v>
      </c>
      <c r="P3224" s="5">
        <f>laptop_prices3[[#This Row],[RAM (GB)]]/ScoreCard!$F$3*ScoreCard!$F$5</f>
        <v>0.4375</v>
      </c>
      <c r="Q3224" s="5">
        <f>laptop_prices3[[#This Row],[Screen Size (inch)]]/ScoreCard!$G$3*ScoreCard!$G$5</f>
        <v>1.8034682080924855</v>
      </c>
      <c r="R3224" s="5">
        <f>laptop_prices3[[#This Row],[Battery Life (hours)]]/ScoreCard!$H$3*ScoreCard!$H$5</f>
        <v>3.3250000000000002</v>
      </c>
      <c r="S3224" s="5">
        <f>ScoreCard!$I$3-laptop_prices3[[#This Row],[Weight (kg)]]/ScoreCard!$I$3*ScoreCard!$I$5</f>
        <v>2.1914285714285713</v>
      </c>
      <c r="T3224" s="6" cm="1">
        <f t="array" ref="T3224">_xlfn.IFS(laptop_prices3[[#This Row],[Storage]]="512GB SSD", 512, laptop_prices3[[#This Row],[Storage]] = "1TB SSD", 1000, laptop_prices3[[#This Row],[Storage]] = "2TB SSD", 2000, laptop_prices3[[#This Row],[Storage]]= "256GB SSD", 256, laptop_prices3[[#This Row],[Storage]] = "1TB HDD", 1000*0.7)</f>
        <v>512</v>
      </c>
      <c r="U3224" s="5">
        <f>laptop_prices3[[#This Row],[Storage Raw Value]]/ScoreCard!$J$3*ScoreCard!$J$5</f>
        <v>2.048</v>
      </c>
    </row>
    <row r="3225" spans="2:21" x14ac:dyDescent="0.2">
      <c r="B3225" s="4" cm="1">
        <f t="array" ref="B3225">SUM(laptop_prices3[[#This Row],[RAM Comp]:[Weight Comp]]+laptop_prices3[[#This Row],[Storage Comp]])</f>
        <v>13.731163776493256</v>
      </c>
      <c r="C3225">
        <v>3223</v>
      </c>
      <c r="D3225" t="s">
        <v>23</v>
      </c>
      <c r="E3225" t="s">
        <v>48</v>
      </c>
      <c r="F3225">
        <v>8</v>
      </c>
      <c r="G3225" t="s">
        <v>29</v>
      </c>
      <c r="H3225" t="s">
        <v>32</v>
      </c>
      <c r="I3225">
        <v>14</v>
      </c>
      <c r="J3225" t="s">
        <v>43</v>
      </c>
      <c r="K3225">
        <v>8.3000000000000007</v>
      </c>
      <c r="L3225">
        <v>2.1</v>
      </c>
      <c r="M3225" t="s">
        <v>16</v>
      </c>
      <c r="N3225">
        <v>1316.83</v>
      </c>
      <c r="O3225" s="5">
        <f>(ScoreCard!$E$3-laptop_prices3[[#This Row],[Price ($)]])/ScoreCard!$E$3*ScoreCard!$E$5</f>
        <v>4.3908009711432774</v>
      </c>
      <c r="P3225" s="5">
        <f>laptop_prices3[[#This Row],[RAM (GB)]]/ScoreCard!$F$3*ScoreCard!$F$5</f>
        <v>0.875</v>
      </c>
      <c r="Q3225" s="5">
        <f>laptop_prices3[[#This Row],[Screen Size (inch)]]/ScoreCard!$G$3*ScoreCard!$G$5</f>
        <v>1.6184971098265895</v>
      </c>
      <c r="R3225" s="5">
        <f>laptop_prices3[[#This Row],[Battery Life (hours)]]/ScoreCard!$H$3*ScoreCard!$H$5</f>
        <v>4.8416666666666677</v>
      </c>
      <c r="S3225" s="5">
        <f>ScoreCard!$I$3-laptop_prices3[[#This Row],[Weight (kg)]]/ScoreCard!$I$3*ScoreCard!$I$5</f>
        <v>2.2999999999999998</v>
      </c>
      <c r="T3225" s="6" cm="1">
        <f t="array" ref="T3225">_xlfn.IFS(laptop_prices3[[#This Row],[Storage]]="512GB SSD", 512, laptop_prices3[[#This Row],[Storage]] = "1TB SSD", 1000, laptop_prices3[[#This Row],[Storage]] = "2TB SSD", 2000, laptop_prices3[[#This Row],[Storage]]= "256GB SSD", 256, laptop_prices3[[#This Row],[Storage]] = "1TB HDD", 1000*0.7)</f>
        <v>256</v>
      </c>
      <c r="U3225" s="5">
        <f>laptop_prices3[[#This Row],[Storage Raw Value]]/ScoreCard!$J$3*ScoreCard!$J$5</f>
        <v>1.024</v>
      </c>
    </row>
    <row r="3226" spans="2:21" x14ac:dyDescent="0.2">
      <c r="B3226" s="4" cm="1">
        <f t="array" ref="B3226">SUM(laptop_prices3[[#This Row],[RAM Comp]:[Weight Comp]]+laptop_prices3[[#This Row],[Storage Comp]])</f>
        <v>42.084523809523809</v>
      </c>
      <c r="C3226">
        <v>3224</v>
      </c>
      <c r="D3226" t="s">
        <v>47</v>
      </c>
      <c r="E3226" t="s">
        <v>41</v>
      </c>
      <c r="F3226">
        <v>8</v>
      </c>
      <c r="G3226" t="s">
        <v>25</v>
      </c>
      <c r="H3226" t="s">
        <v>44</v>
      </c>
      <c r="I3226">
        <v>17.3</v>
      </c>
      <c r="J3226" t="s">
        <v>21</v>
      </c>
      <c r="K3226">
        <v>9.1999999999999993</v>
      </c>
      <c r="L3226">
        <v>2.9</v>
      </c>
      <c r="M3226" t="s">
        <v>16</v>
      </c>
      <c r="N3226">
        <v>1378.45</v>
      </c>
      <c r="O3226" s="5">
        <f>(ScoreCard!$E$3-laptop_prices3[[#This Row],[Price ($)]])/ScoreCard!$E$3*ScoreCard!$E$5</f>
        <v>4.362293992901475</v>
      </c>
      <c r="P3226" s="5">
        <f>laptop_prices3[[#This Row],[RAM (GB)]]/ScoreCard!$F$3*ScoreCard!$F$5</f>
        <v>0.875</v>
      </c>
      <c r="Q3226" s="5">
        <f>laptop_prices3[[#This Row],[Screen Size (inch)]]/ScoreCard!$G$3*ScoreCard!$G$5</f>
        <v>2</v>
      </c>
      <c r="R3226" s="5">
        <f>laptop_prices3[[#This Row],[Battery Life (hours)]]/ScoreCard!$H$3*ScoreCard!$H$5</f>
        <v>5.3666666666666663</v>
      </c>
      <c r="S3226" s="5">
        <f>ScoreCard!$I$3-laptop_prices3[[#This Row],[Weight (kg)]]/ScoreCard!$I$3*ScoreCard!$I$5</f>
        <v>1.842857142857143</v>
      </c>
      <c r="T3226" s="6" cm="1">
        <f t="array" ref="T3226">_xlfn.IFS(laptop_prices3[[#This Row],[Storage]]="512GB SSD", 512, laptop_prices3[[#This Row],[Storage]] = "1TB SSD", 1000, laptop_prices3[[#This Row],[Storage]] = "2TB SSD", 2000, laptop_prices3[[#This Row],[Storage]]= "256GB SSD", 256, laptop_prices3[[#This Row],[Storage]] = "1TB HDD", 1000*0.7)</f>
        <v>2000</v>
      </c>
      <c r="U3226" s="5">
        <f>laptop_prices3[[#This Row],[Storage Raw Value]]/ScoreCard!$J$3*ScoreCard!$J$5</f>
        <v>8</v>
      </c>
    </row>
    <row r="3227" spans="2:21" x14ac:dyDescent="0.2">
      <c r="B3227" s="4" cm="1">
        <f t="array" ref="B3227">SUM(laptop_prices3[[#This Row],[RAM Comp]:[Weight Comp]]+laptop_prices3[[#This Row],[Storage Comp]])</f>
        <v>20.355996696944672</v>
      </c>
      <c r="C3227">
        <v>3225</v>
      </c>
      <c r="D3227" t="s">
        <v>45</v>
      </c>
      <c r="E3227" t="s">
        <v>37</v>
      </c>
      <c r="F3227">
        <v>8</v>
      </c>
      <c r="G3227" t="s">
        <v>13</v>
      </c>
      <c r="H3227" t="s">
        <v>14</v>
      </c>
      <c r="I3227">
        <v>16</v>
      </c>
      <c r="J3227" t="s">
        <v>43</v>
      </c>
      <c r="K3227">
        <v>11.7</v>
      </c>
      <c r="L3227">
        <v>1.55</v>
      </c>
      <c r="M3227" t="s">
        <v>16</v>
      </c>
      <c r="N3227">
        <v>1915.82</v>
      </c>
      <c r="O3227" s="5">
        <f>(ScoreCard!$E$3-laptop_prices3[[#This Row],[Price ($)]])/ScoreCard!$E$3*ScoreCard!$E$5</f>
        <v>4.1136929721647544</v>
      </c>
      <c r="P3227" s="5">
        <f>laptop_prices3[[#This Row],[RAM (GB)]]/ScoreCard!$F$3*ScoreCard!$F$5</f>
        <v>0.875</v>
      </c>
      <c r="Q3227" s="5">
        <f>laptop_prices3[[#This Row],[Screen Size (inch)]]/ScoreCard!$G$3*ScoreCard!$G$5</f>
        <v>1.8497109826589595</v>
      </c>
      <c r="R3227" s="5">
        <f>laptop_prices3[[#This Row],[Battery Life (hours)]]/ScoreCard!$H$3*ScoreCard!$H$5</f>
        <v>6.8250000000000002</v>
      </c>
      <c r="S3227" s="5">
        <f>ScoreCard!$I$3-laptop_prices3[[#This Row],[Weight (kg)]]/ScoreCard!$I$3*ScoreCard!$I$5</f>
        <v>2.6142857142857143</v>
      </c>
      <c r="T3227" s="6" cm="1">
        <f t="array" ref="T3227">_xlfn.IFS(laptop_prices3[[#This Row],[Storage]]="512GB SSD", 512, laptop_prices3[[#This Row],[Storage]] = "1TB SSD", 1000, laptop_prices3[[#This Row],[Storage]] = "2TB SSD", 2000, laptop_prices3[[#This Row],[Storage]]= "256GB SSD", 256, laptop_prices3[[#This Row],[Storage]] = "1TB HDD", 1000*0.7)</f>
        <v>512</v>
      </c>
      <c r="U3227" s="5">
        <f>laptop_prices3[[#This Row],[Storage Raw Value]]/ScoreCard!$J$3*ScoreCard!$J$5</f>
        <v>2.048</v>
      </c>
    </row>
    <row r="3228" spans="2:21" x14ac:dyDescent="0.2">
      <c r="B3228" s="4" cm="1">
        <f t="array" ref="B3228">SUM(laptop_prices3[[#This Row],[RAM Comp]:[Weight Comp]]+laptop_prices3[[#This Row],[Storage Comp]])</f>
        <v>20.290973300302781</v>
      </c>
      <c r="C3228">
        <v>3226</v>
      </c>
      <c r="D3228" t="s">
        <v>33</v>
      </c>
      <c r="E3228" t="s">
        <v>12</v>
      </c>
      <c r="F3228">
        <v>16</v>
      </c>
      <c r="G3228" t="s">
        <v>13</v>
      </c>
      <c r="H3228" t="s">
        <v>44</v>
      </c>
      <c r="I3228">
        <v>14</v>
      </c>
      <c r="J3228" t="s">
        <v>27</v>
      </c>
      <c r="K3228">
        <v>11.2</v>
      </c>
      <c r="L3228">
        <v>2.2799999999999998</v>
      </c>
      <c r="M3228" t="s">
        <v>46</v>
      </c>
      <c r="N3228">
        <v>1140.3599999999999</v>
      </c>
      <c r="O3228" s="5">
        <f>(ScoreCard!$E$3-laptop_prices3[[#This Row],[Price ($)]])/ScoreCard!$E$3*ScoreCard!$E$5</f>
        <v>4.4724404786137519</v>
      </c>
      <c r="P3228" s="5">
        <f>laptop_prices3[[#This Row],[RAM (GB)]]/ScoreCard!$F$3*ScoreCard!$F$5</f>
        <v>1.75</v>
      </c>
      <c r="Q3228" s="5">
        <f>laptop_prices3[[#This Row],[Screen Size (inch)]]/ScoreCard!$G$3*ScoreCard!$G$5</f>
        <v>1.6184971098265895</v>
      </c>
      <c r="R3228" s="5">
        <f>laptop_prices3[[#This Row],[Battery Life (hours)]]/ScoreCard!$H$3*ScoreCard!$H$5</f>
        <v>6.5333333333333323</v>
      </c>
      <c r="S3228" s="5">
        <f>ScoreCard!$I$3-laptop_prices3[[#This Row],[Weight (kg)]]/ScoreCard!$I$3*ScoreCard!$I$5</f>
        <v>2.1971428571428575</v>
      </c>
      <c r="T3228" s="6" cm="1">
        <f t="array" ref="T3228">_xlfn.IFS(laptop_prices3[[#This Row],[Storage]]="512GB SSD", 512, laptop_prices3[[#This Row],[Storage]] = "1TB SSD", 1000, laptop_prices3[[#This Row],[Storage]] = "2TB SSD", 2000, laptop_prices3[[#This Row],[Storage]]= "256GB SSD", 256, laptop_prices3[[#This Row],[Storage]] = "1TB HDD", 1000*0.7)</f>
        <v>512</v>
      </c>
      <c r="U3228" s="5">
        <f>laptop_prices3[[#This Row],[Storage Raw Value]]/ScoreCard!$J$3*ScoreCard!$J$5</f>
        <v>2.048</v>
      </c>
    </row>
    <row r="3229" spans="2:21" x14ac:dyDescent="0.2">
      <c r="B3229" s="4" cm="1">
        <f t="array" ref="B3229">SUM(laptop_prices3[[#This Row],[RAM Comp]:[Weight Comp]]+laptop_prices3[[#This Row],[Storage Comp]])</f>
        <v>17.336420589044867</v>
      </c>
      <c r="C3229">
        <v>3227</v>
      </c>
      <c r="D3229" t="s">
        <v>33</v>
      </c>
      <c r="E3229" t="s">
        <v>12</v>
      </c>
      <c r="F3229">
        <v>16</v>
      </c>
      <c r="G3229" t="s">
        <v>13</v>
      </c>
      <c r="H3229" t="s">
        <v>35</v>
      </c>
      <c r="I3229">
        <v>15.6</v>
      </c>
      <c r="J3229" t="s">
        <v>15</v>
      </c>
      <c r="K3229">
        <v>6.2</v>
      </c>
      <c r="L3229">
        <v>2.67</v>
      </c>
      <c r="M3229" t="s">
        <v>30</v>
      </c>
      <c r="N3229">
        <v>1501</v>
      </c>
      <c r="O3229" s="5">
        <f>(ScoreCard!$E$3-laptop_prices3[[#This Row],[Price ($)]])/ScoreCard!$E$3*ScoreCard!$E$5</f>
        <v>4.3055992479561205</v>
      </c>
      <c r="P3229" s="5">
        <f>laptop_prices3[[#This Row],[RAM (GB)]]/ScoreCard!$F$3*ScoreCard!$F$5</f>
        <v>1.75</v>
      </c>
      <c r="Q3229" s="5">
        <f>laptop_prices3[[#This Row],[Screen Size (inch)]]/ScoreCard!$G$3*ScoreCard!$G$5</f>
        <v>1.8034682080924855</v>
      </c>
      <c r="R3229" s="5">
        <f>laptop_prices3[[#This Row],[Battery Life (hours)]]/ScoreCard!$H$3*ScoreCard!$H$5</f>
        <v>3.6166666666666671</v>
      </c>
      <c r="S3229" s="5">
        <f>ScoreCard!$I$3-laptop_prices3[[#This Row],[Weight (kg)]]/ScoreCard!$I$3*ScoreCard!$I$5</f>
        <v>1.9742857142857144</v>
      </c>
      <c r="T3229" s="6" cm="1">
        <f t="array" ref="T3229">_xlfn.IFS(laptop_prices3[[#This Row],[Storage]]="512GB SSD", 512, laptop_prices3[[#This Row],[Storage]] = "1TB SSD", 1000, laptop_prices3[[#This Row],[Storage]] = "2TB SSD", 2000, laptop_prices3[[#This Row],[Storage]]= "256GB SSD", 256, laptop_prices3[[#This Row],[Storage]] = "1TB HDD", 1000*0.7)</f>
        <v>512</v>
      </c>
      <c r="U3229" s="5">
        <f>laptop_prices3[[#This Row],[Storage Raw Value]]/ScoreCard!$J$3*ScoreCard!$J$5</f>
        <v>2.048</v>
      </c>
    </row>
    <row r="3230" spans="2:21" x14ac:dyDescent="0.2">
      <c r="B3230" s="4" cm="1">
        <f t="array" ref="B3230">SUM(laptop_prices3[[#This Row],[RAM Comp]:[Weight Comp]]+laptop_prices3[[#This Row],[Storage Comp]])</f>
        <v>19.408468208092483</v>
      </c>
      <c r="C3230">
        <v>3228</v>
      </c>
      <c r="D3230" t="s">
        <v>38</v>
      </c>
      <c r="E3230" t="s">
        <v>24</v>
      </c>
      <c r="F3230">
        <v>8</v>
      </c>
      <c r="G3230" t="s">
        <v>42</v>
      </c>
      <c r="H3230" t="s">
        <v>26</v>
      </c>
      <c r="I3230">
        <v>15.6</v>
      </c>
      <c r="J3230" t="s">
        <v>15</v>
      </c>
      <c r="K3230">
        <v>5.4</v>
      </c>
      <c r="L3230">
        <v>1.96</v>
      </c>
      <c r="M3230" t="s">
        <v>22</v>
      </c>
      <c r="N3230">
        <v>1172.58</v>
      </c>
      <c r="O3230" s="5">
        <f>(ScoreCard!$E$3-laptop_prices3[[#This Row],[Price ($)]])/ScoreCard!$E$3*ScoreCard!$E$5</f>
        <v>4.4575346876538227</v>
      </c>
      <c r="P3230" s="5">
        <f>laptop_prices3[[#This Row],[RAM (GB)]]/ScoreCard!$F$3*ScoreCard!$F$5</f>
        <v>0.875</v>
      </c>
      <c r="Q3230" s="5">
        <f>laptop_prices3[[#This Row],[Screen Size (inch)]]/ScoreCard!$G$3*ScoreCard!$G$5</f>
        <v>1.8034682080924855</v>
      </c>
      <c r="R3230" s="5">
        <f>laptop_prices3[[#This Row],[Battery Life (hours)]]/ScoreCard!$H$3*ScoreCard!$H$5</f>
        <v>3.15</v>
      </c>
      <c r="S3230" s="5">
        <f>ScoreCard!$I$3-laptop_prices3[[#This Row],[Weight (kg)]]/ScoreCard!$I$3*ScoreCard!$I$5</f>
        <v>2.38</v>
      </c>
      <c r="T3230" s="6" cm="1">
        <f t="array" ref="T3230">_xlfn.IFS(laptop_prices3[[#This Row],[Storage]]="512GB SSD", 512, laptop_prices3[[#This Row],[Storage]] = "1TB SSD", 1000, laptop_prices3[[#This Row],[Storage]] = "2TB SSD", 2000, laptop_prices3[[#This Row],[Storage]]= "256GB SSD", 256, laptop_prices3[[#This Row],[Storage]] = "1TB HDD", 1000*0.7)</f>
        <v>700</v>
      </c>
      <c r="U3230" s="5">
        <f>laptop_prices3[[#This Row],[Storage Raw Value]]/ScoreCard!$J$3*ScoreCard!$J$5</f>
        <v>2.8</v>
      </c>
    </row>
    <row r="3231" spans="2:21" x14ac:dyDescent="0.2">
      <c r="B3231" s="4" cm="1">
        <f t="array" ref="B3231">SUM(laptop_prices3[[#This Row],[RAM Comp]:[Weight Comp]]+laptop_prices3[[#This Row],[Storage Comp]])</f>
        <v>42.431354252683732</v>
      </c>
      <c r="C3231">
        <v>3229</v>
      </c>
      <c r="D3231" t="s">
        <v>17</v>
      </c>
      <c r="E3231" t="s">
        <v>39</v>
      </c>
      <c r="F3231">
        <v>32</v>
      </c>
      <c r="G3231" t="s">
        <v>25</v>
      </c>
      <c r="H3231" t="s">
        <v>32</v>
      </c>
      <c r="I3231">
        <v>14</v>
      </c>
      <c r="J3231" t="s">
        <v>21</v>
      </c>
      <c r="K3231">
        <v>5.4</v>
      </c>
      <c r="L3231">
        <v>2.34</v>
      </c>
      <c r="M3231" t="s">
        <v>22</v>
      </c>
      <c r="N3231">
        <v>1792.52</v>
      </c>
      <c r="O3231" s="5">
        <f>(ScoreCard!$E$3-laptop_prices3[[#This Row],[Price ($)]])/ScoreCard!$E$3*ScoreCard!$E$5</f>
        <v>4.1707346861734216</v>
      </c>
      <c r="P3231" s="5">
        <f>laptop_prices3[[#This Row],[RAM (GB)]]/ScoreCard!$F$3*ScoreCard!$F$5</f>
        <v>3.5</v>
      </c>
      <c r="Q3231" s="5">
        <f>laptop_prices3[[#This Row],[Screen Size (inch)]]/ScoreCard!$G$3*ScoreCard!$G$5</f>
        <v>1.6184971098265895</v>
      </c>
      <c r="R3231" s="5">
        <f>laptop_prices3[[#This Row],[Battery Life (hours)]]/ScoreCard!$H$3*ScoreCard!$H$5</f>
        <v>3.15</v>
      </c>
      <c r="S3231" s="5">
        <f>ScoreCard!$I$3-laptop_prices3[[#This Row],[Weight (kg)]]/ScoreCard!$I$3*ScoreCard!$I$5</f>
        <v>2.1628571428571428</v>
      </c>
      <c r="T3231" s="6" cm="1">
        <f t="array" ref="T3231">_xlfn.IFS(laptop_prices3[[#This Row],[Storage]]="512GB SSD", 512, laptop_prices3[[#This Row],[Storage]] = "1TB SSD", 1000, laptop_prices3[[#This Row],[Storage]] = "2TB SSD", 2000, laptop_prices3[[#This Row],[Storage]]= "256GB SSD", 256, laptop_prices3[[#This Row],[Storage]] = "1TB HDD", 1000*0.7)</f>
        <v>2000</v>
      </c>
      <c r="U3231" s="5">
        <f>laptop_prices3[[#This Row],[Storage Raw Value]]/ScoreCard!$J$3*ScoreCard!$J$5</f>
        <v>8</v>
      </c>
    </row>
    <row r="3232" spans="2:21" x14ac:dyDescent="0.2">
      <c r="B3232" s="4" cm="1">
        <f t="array" ref="B3232">SUM(laptop_prices3[[#This Row],[RAM Comp]:[Weight Comp]]+laptop_prices3[[#This Row],[Storage Comp]])</f>
        <v>39.533139966969451</v>
      </c>
      <c r="C3232">
        <v>3230</v>
      </c>
      <c r="D3232" t="s">
        <v>38</v>
      </c>
      <c r="E3232" t="s">
        <v>18</v>
      </c>
      <c r="F3232">
        <v>4</v>
      </c>
      <c r="G3232" t="s">
        <v>25</v>
      </c>
      <c r="H3232" t="s">
        <v>35</v>
      </c>
      <c r="I3232">
        <v>14</v>
      </c>
      <c r="J3232" t="s">
        <v>21</v>
      </c>
      <c r="K3232">
        <v>4.8</v>
      </c>
      <c r="L3232">
        <v>1.44</v>
      </c>
      <c r="M3232" t="s">
        <v>30</v>
      </c>
      <c r="N3232">
        <v>892.05</v>
      </c>
      <c r="O3232" s="5">
        <f>(ScoreCard!$E$3-laptop_prices3[[#This Row],[Price ($)]])/ScoreCard!$E$3*ScoreCard!$E$5</f>
        <v>4.5873149960954418</v>
      </c>
      <c r="P3232" s="5">
        <f>laptop_prices3[[#This Row],[RAM (GB)]]/ScoreCard!$F$3*ScoreCard!$F$5</f>
        <v>0.4375</v>
      </c>
      <c r="Q3232" s="5">
        <f>laptop_prices3[[#This Row],[Screen Size (inch)]]/ScoreCard!$G$3*ScoreCard!$G$5</f>
        <v>1.6184971098265895</v>
      </c>
      <c r="R3232" s="5">
        <f>laptop_prices3[[#This Row],[Battery Life (hours)]]/ScoreCard!$H$3*ScoreCard!$H$5</f>
        <v>2.8</v>
      </c>
      <c r="S3232" s="5">
        <f>ScoreCard!$I$3-laptop_prices3[[#This Row],[Weight (kg)]]/ScoreCard!$I$3*ScoreCard!$I$5</f>
        <v>2.677142857142857</v>
      </c>
      <c r="T3232" s="6" cm="1">
        <f t="array" ref="T3232">_xlfn.IFS(laptop_prices3[[#This Row],[Storage]]="512GB SSD", 512, laptop_prices3[[#This Row],[Storage]] = "1TB SSD", 1000, laptop_prices3[[#This Row],[Storage]] = "2TB SSD", 2000, laptop_prices3[[#This Row],[Storage]]= "256GB SSD", 256, laptop_prices3[[#This Row],[Storage]] = "1TB HDD", 1000*0.7)</f>
        <v>2000</v>
      </c>
      <c r="U3232" s="5">
        <f>laptop_prices3[[#This Row],[Storage Raw Value]]/ScoreCard!$J$3*ScoreCard!$J$5</f>
        <v>8</v>
      </c>
    </row>
    <row r="3233" spans="2:21" x14ac:dyDescent="0.2">
      <c r="B3233" s="4" cm="1">
        <f t="array" ref="B3233">SUM(laptop_prices3[[#This Row],[RAM Comp]:[Weight Comp]]+laptop_prices3[[#This Row],[Storage Comp]])</f>
        <v>23.601139554087531</v>
      </c>
      <c r="C3233">
        <v>3231</v>
      </c>
      <c r="D3233" t="s">
        <v>11</v>
      </c>
      <c r="E3233" t="s">
        <v>31</v>
      </c>
      <c r="F3233">
        <v>16</v>
      </c>
      <c r="G3233" t="s">
        <v>19</v>
      </c>
      <c r="H3233" t="s">
        <v>14</v>
      </c>
      <c r="I3233">
        <v>16</v>
      </c>
      <c r="J3233" t="s">
        <v>43</v>
      </c>
      <c r="K3233">
        <v>4.2</v>
      </c>
      <c r="L3233">
        <v>3.41</v>
      </c>
      <c r="M3233" t="s">
        <v>16</v>
      </c>
      <c r="N3233">
        <v>1559.26</v>
      </c>
      <c r="O3233" s="5">
        <f>(ScoreCard!$E$3-laptop_prices3[[#This Row],[Price ($)]])/ScoreCard!$E$3*ScoreCard!$E$5</f>
        <v>4.2786466911179621</v>
      </c>
      <c r="P3233" s="5">
        <f>laptop_prices3[[#This Row],[RAM (GB)]]/ScoreCard!$F$3*ScoreCard!$F$5</f>
        <v>1.75</v>
      </c>
      <c r="Q3233" s="5">
        <f>laptop_prices3[[#This Row],[Screen Size (inch)]]/ScoreCard!$G$3*ScoreCard!$G$5</f>
        <v>1.8497109826589595</v>
      </c>
      <c r="R3233" s="5">
        <f>laptop_prices3[[#This Row],[Battery Life (hours)]]/ScoreCard!$H$3*ScoreCard!$H$5</f>
        <v>2.4500000000000002</v>
      </c>
      <c r="S3233" s="5">
        <f>ScoreCard!$I$3-laptop_prices3[[#This Row],[Weight (kg)]]/ScoreCard!$I$3*ScoreCard!$I$5</f>
        <v>1.5514285714285714</v>
      </c>
      <c r="T3233" s="6" cm="1">
        <f t="array" ref="T3233">_xlfn.IFS(laptop_prices3[[#This Row],[Storage]]="512GB SSD", 512, laptop_prices3[[#This Row],[Storage]] = "1TB SSD", 1000, laptop_prices3[[#This Row],[Storage]] = "2TB SSD", 2000, laptop_prices3[[#This Row],[Storage]]= "256GB SSD", 256, laptop_prices3[[#This Row],[Storage]] = "1TB HDD", 1000*0.7)</f>
        <v>1000</v>
      </c>
      <c r="U3233" s="5">
        <f>laptop_prices3[[#This Row],[Storage Raw Value]]/ScoreCard!$J$3*ScoreCard!$J$5</f>
        <v>4</v>
      </c>
    </row>
    <row r="3234" spans="2:21" x14ac:dyDescent="0.2">
      <c r="B3234" s="4" cm="1">
        <f t="array" ref="B3234">SUM(laptop_prices3[[#This Row],[RAM Comp]:[Weight Comp]]+laptop_prices3[[#This Row],[Storage Comp]])</f>
        <v>10.903068538398017</v>
      </c>
      <c r="C3234">
        <v>3232</v>
      </c>
      <c r="D3234" t="s">
        <v>38</v>
      </c>
      <c r="E3234" t="s">
        <v>31</v>
      </c>
      <c r="F3234">
        <v>8</v>
      </c>
      <c r="G3234" t="s">
        <v>29</v>
      </c>
      <c r="H3234" t="s">
        <v>32</v>
      </c>
      <c r="I3234">
        <v>14</v>
      </c>
      <c r="J3234" t="s">
        <v>21</v>
      </c>
      <c r="K3234">
        <v>4.5</v>
      </c>
      <c r="L3234">
        <v>3.17</v>
      </c>
      <c r="M3234" t="s">
        <v>46</v>
      </c>
      <c r="N3234">
        <v>692.88</v>
      </c>
      <c r="O3234" s="5">
        <f>(ScoreCard!$E$3-laptop_prices3[[#This Row],[Price ($)]])/ScoreCard!$E$3*ScoreCard!$E$5</f>
        <v>4.6794561005488591</v>
      </c>
      <c r="P3234" s="5">
        <f>laptop_prices3[[#This Row],[RAM (GB)]]/ScoreCard!$F$3*ScoreCard!$F$5</f>
        <v>0.875</v>
      </c>
      <c r="Q3234" s="5">
        <f>laptop_prices3[[#This Row],[Screen Size (inch)]]/ScoreCard!$G$3*ScoreCard!$G$5</f>
        <v>1.6184971098265895</v>
      </c>
      <c r="R3234" s="5">
        <f>laptop_prices3[[#This Row],[Battery Life (hours)]]/ScoreCard!$H$3*ScoreCard!$H$5</f>
        <v>2.625</v>
      </c>
      <c r="S3234" s="5">
        <f>ScoreCard!$I$3-laptop_prices3[[#This Row],[Weight (kg)]]/ScoreCard!$I$3*ScoreCard!$I$5</f>
        <v>1.6885714285714286</v>
      </c>
      <c r="T3234" s="6" cm="1">
        <f t="array" ref="T3234">_xlfn.IFS(laptop_prices3[[#This Row],[Storage]]="512GB SSD", 512, laptop_prices3[[#This Row],[Storage]] = "1TB SSD", 1000, laptop_prices3[[#This Row],[Storage]] = "2TB SSD", 2000, laptop_prices3[[#This Row],[Storage]]= "256GB SSD", 256, laptop_prices3[[#This Row],[Storage]] = "1TB HDD", 1000*0.7)</f>
        <v>256</v>
      </c>
      <c r="U3234" s="5">
        <f>laptop_prices3[[#This Row],[Storage Raw Value]]/ScoreCard!$J$3*ScoreCard!$J$5</f>
        <v>1.024</v>
      </c>
    </row>
    <row r="3235" spans="2:21" x14ac:dyDescent="0.2">
      <c r="B3235" s="4" cm="1">
        <f t="array" ref="B3235">SUM(laptop_prices3[[#This Row],[RAM Comp]:[Weight Comp]]+laptop_prices3[[#This Row],[Storage Comp]])</f>
        <v>41.190372969997242</v>
      </c>
      <c r="C3235">
        <v>3233</v>
      </c>
      <c r="D3235" t="s">
        <v>38</v>
      </c>
      <c r="E3235" t="s">
        <v>31</v>
      </c>
      <c r="F3235">
        <v>8</v>
      </c>
      <c r="G3235" t="s">
        <v>25</v>
      </c>
      <c r="H3235" t="s">
        <v>40</v>
      </c>
      <c r="I3235">
        <v>15.6</v>
      </c>
      <c r="J3235" t="s">
        <v>43</v>
      </c>
      <c r="K3235">
        <v>8.1999999999999993</v>
      </c>
      <c r="L3235">
        <v>3.1</v>
      </c>
      <c r="M3235" t="s">
        <v>30</v>
      </c>
      <c r="N3235">
        <v>1013.26</v>
      </c>
      <c r="O3235" s="5">
        <f>(ScoreCard!$E$3-laptop_prices3[[#This Row],[Price ($)]])/ScoreCard!$E$3*ScoreCard!$E$5</f>
        <v>4.5312401692098723</v>
      </c>
      <c r="P3235" s="5">
        <f>laptop_prices3[[#This Row],[RAM (GB)]]/ScoreCard!$F$3*ScoreCard!$F$5</f>
        <v>0.875</v>
      </c>
      <c r="Q3235" s="5">
        <f>laptop_prices3[[#This Row],[Screen Size (inch)]]/ScoreCard!$G$3*ScoreCard!$G$5</f>
        <v>1.8034682080924855</v>
      </c>
      <c r="R3235" s="5">
        <f>laptop_prices3[[#This Row],[Battery Life (hours)]]/ScoreCard!$H$3*ScoreCard!$H$5</f>
        <v>4.7833333333333323</v>
      </c>
      <c r="S3235" s="5">
        <f>ScoreCard!$I$3-laptop_prices3[[#This Row],[Weight (kg)]]/ScoreCard!$I$3*ScoreCard!$I$5</f>
        <v>1.7285714285714284</v>
      </c>
      <c r="T3235" s="6" cm="1">
        <f t="array" ref="T3235">_xlfn.IFS(laptop_prices3[[#This Row],[Storage]]="512GB SSD", 512, laptop_prices3[[#This Row],[Storage]] = "1TB SSD", 1000, laptop_prices3[[#This Row],[Storage]] = "2TB SSD", 2000, laptop_prices3[[#This Row],[Storage]]= "256GB SSD", 256, laptop_prices3[[#This Row],[Storage]] = "1TB HDD", 1000*0.7)</f>
        <v>2000</v>
      </c>
      <c r="U3235" s="5">
        <f>laptop_prices3[[#This Row],[Storage Raw Value]]/ScoreCard!$J$3*ScoreCard!$J$5</f>
        <v>8</v>
      </c>
    </row>
    <row r="3236" spans="2:21" x14ac:dyDescent="0.2">
      <c r="B3236" s="4" cm="1">
        <f t="array" ref="B3236">SUM(laptop_prices3[[#This Row],[RAM Comp]:[Weight Comp]]+laptop_prices3[[#This Row],[Storage Comp]])</f>
        <v>21.880425268373244</v>
      </c>
      <c r="C3236">
        <v>3234</v>
      </c>
      <c r="D3236" t="s">
        <v>23</v>
      </c>
      <c r="E3236" t="s">
        <v>48</v>
      </c>
      <c r="F3236">
        <v>16</v>
      </c>
      <c r="G3236" t="s">
        <v>42</v>
      </c>
      <c r="H3236" t="s">
        <v>26</v>
      </c>
      <c r="I3236">
        <v>16</v>
      </c>
      <c r="J3236" t="s">
        <v>21</v>
      </c>
      <c r="K3236">
        <v>7.5</v>
      </c>
      <c r="L3236">
        <v>1.39</v>
      </c>
      <c r="M3236" t="s">
        <v>46</v>
      </c>
      <c r="N3236">
        <v>1231.95</v>
      </c>
      <c r="O3236" s="5">
        <f>(ScoreCard!$E$3-laptop_prices3[[#This Row],[Price ($)]])/ScoreCard!$E$3*ScoreCard!$E$5</f>
        <v>4.4300686166019601</v>
      </c>
      <c r="P3236" s="5">
        <f>laptop_prices3[[#This Row],[RAM (GB)]]/ScoreCard!$F$3*ScoreCard!$F$5</f>
        <v>1.75</v>
      </c>
      <c r="Q3236" s="5">
        <f>laptop_prices3[[#This Row],[Screen Size (inch)]]/ScoreCard!$G$3*ScoreCard!$G$5</f>
        <v>1.8497109826589595</v>
      </c>
      <c r="R3236" s="5">
        <f>laptop_prices3[[#This Row],[Battery Life (hours)]]/ScoreCard!$H$3*ScoreCard!$H$5</f>
        <v>4.375</v>
      </c>
      <c r="S3236" s="5">
        <f>ScoreCard!$I$3-laptop_prices3[[#This Row],[Weight (kg)]]/ScoreCard!$I$3*ScoreCard!$I$5</f>
        <v>2.7057142857142855</v>
      </c>
      <c r="T3236" s="6" cm="1">
        <f t="array" ref="T3236">_xlfn.IFS(laptop_prices3[[#This Row],[Storage]]="512GB SSD", 512, laptop_prices3[[#This Row],[Storage]] = "1TB SSD", 1000, laptop_prices3[[#This Row],[Storage]] = "2TB SSD", 2000, laptop_prices3[[#This Row],[Storage]]= "256GB SSD", 256, laptop_prices3[[#This Row],[Storage]] = "1TB HDD", 1000*0.7)</f>
        <v>700</v>
      </c>
      <c r="U3236" s="5">
        <f>laptop_prices3[[#This Row],[Storage Raw Value]]/ScoreCard!$J$3*ScoreCard!$J$5</f>
        <v>2.8</v>
      </c>
    </row>
    <row r="3237" spans="2:21" x14ac:dyDescent="0.2">
      <c r="B3237" s="4" cm="1">
        <f t="array" ref="B3237">SUM(laptop_prices3[[#This Row],[RAM Comp]:[Weight Comp]]+laptop_prices3[[#This Row],[Storage Comp]])</f>
        <v>24.150425268373244</v>
      </c>
      <c r="C3237">
        <v>3235</v>
      </c>
      <c r="D3237" t="s">
        <v>38</v>
      </c>
      <c r="E3237" t="s">
        <v>39</v>
      </c>
      <c r="F3237">
        <v>8</v>
      </c>
      <c r="G3237" t="s">
        <v>19</v>
      </c>
      <c r="H3237" t="s">
        <v>44</v>
      </c>
      <c r="I3237">
        <v>16</v>
      </c>
      <c r="J3237" t="s">
        <v>15</v>
      </c>
      <c r="K3237">
        <v>4.8</v>
      </c>
      <c r="L3237">
        <v>1.53</v>
      </c>
      <c r="M3237" t="s">
        <v>22</v>
      </c>
      <c r="N3237">
        <v>806.43</v>
      </c>
      <c r="O3237" s="5">
        <f>(ScoreCard!$E$3-laptop_prices3[[#This Row],[Price ($)]])/ScoreCard!$E$3*ScoreCard!$E$5</f>
        <v>4.6269249843632609</v>
      </c>
      <c r="P3237" s="5">
        <f>laptop_prices3[[#This Row],[RAM (GB)]]/ScoreCard!$F$3*ScoreCard!$F$5</f>
        <v>0.875</v>
      </c>
      <c r="Q3237" s="5">
        <f>laptop_prices3[[#This Row],[Screen Size (inch)]]/ScoreCard!$G$3*ScoreCard!$G$5</f>
        <v>1.8497109826589595</v>
      </c>
      <c r="R3237" s="5">
        <f>laptop_prices3[[#This Row],[Battery Life (hours)]]/ScoreCard!$H$3*ScoreCard!$H$5</f>
        <v>2.8</v>
      </c>
      <c r="S3237" s="5">
        <f>ScoreCard!$I$3-laptop_prices3[[#This Row],[Weight (kg)]]/ScoreCard!$I$3*ScoreCard!$I$5</f>
        <v>2.6257142857142854</v>
      </c>
      <c r="T3237" s="6" cm="1">
        <f t="array" ref="T3237">_xlfn.IFS(laptop_prices3[[#This Row],[Storage]]="512GB SSD", 512, laptop_prices3[[#This Row],[Storage]] = "1TB SSD", 1000, laptop_prices3[[#This Row],[Storage]] = "2TB SSD", 2000, laptop_prices3[[#This Row],[Storage]]= "256GB SSD", 256, laptop_prices3[[#This Row],[Storage]] = "1TB HDD", 1000*0.7)</f>
        <v>1000</v>
      </c>
      <c r="U3237" s="5">
        <f>laptop_prices3[[#This Row],[Storage Raw Value]]/ScoreCard!$J$3*ScoreCard!$J$5</f>
        <v>4</v>
      </c>
    </row>
    <row r="3238" spans="2:21" x14ac:dyDescent="0.2">
      <c r="B3238" s="4" cm="1">
        <f t="array" ref="B3238">SUM(laptop_prices3[[#This Row],[RAM Comp]:[Weight Comp]]+laptop_prices3[[#This Row],[Storage Comp]])</f>
        <v>23.266024635287643</v>
      </c>
      <c r="C3238">
        <v>3236</v>
      </c>
      <c r="D3238" t="s">
        <v>17</v>
      </c>
      <c r="E3238" t="s">
        <v>39</v>
      </c>
      <c r="F3238">
        <v>4</v>
      </c>
      <c r="G3238" t="s">
        <v>19</v>
      </c>
      <c r="H3238" t="s">
        <v>14</v>
      </c>
      <c r="I3238">
        <v>13.3</v>
      </c>
      <c r="J3238" t="s">
        <v>43</v>
      </c>
      <c r="K3238">
        <v>5</v>
      </c>
      <c r="L3238">
        <v>1.97</v>
      </c>
      <c r="M3238" t="s">
        <v>22</v>
      </c>
      <c r="N3238">
        <v>1362.38</v>
      </c>
      <c r="O3238" s="5">
        <f>(ScoreCard!$E$3-laptop_prices3[[#This Row],[Price ($)]])/ScoreCard!$E$3*ScoreCard!$E$5</f>
        <v>4.3697283833647305</v>
      </c>
      <c r="P3238" s="5">
        <f>laptop_prices3[[#This Row],[RAM (GB)]]/ScoreCard!$F$3*ScoreCard!$F$5</f>
        <v>0.4375</v>
      </c>
      <c r="Q3238" s="5">
        <f>laptop_prices3[[#This Row],[Screen Size (inch)]]/ScoreCard!$G$3*ScoreCard!$G$5</f>
        <v>1.5375722543352601</v>
      </c>
      <c r="R3238" s="5">
        <f>laptop_prices3[[#This Row],[Battery Life (hours)]]/ScoreCard!$H$3*ScoreCard!$H$5</f>
        <v>2.916666666666667</v>
      </c>
      <c r="S3238" s="5">
        <f>ScoreCard!$I$3-laptop_prices3[[#This Row],[Weight (kg)]]/ScoreCard!$I$3*ScoreCard!$I$5</f>
        <v>2.3742857142857146</v>
      </c>
      <c r="T3238" s="6" cm="1">
        <f t="array" ref="T3238">_xlfn.IFS(laptop_prices3[[#This Row],[Storage]]="512GB SSD", 512, laptop_prices3[[#This Row],[Storage]] = "1TB SSD", 1000, laptop_prices3[[#This Row],[Storage]] = "2TB SSD", 2000, laptop_prices3[[#This Row],[Storage]]= "256GB SSD", 256, laptop_prices3[[#This Row],[Storage]] = "1TB HDD", 1000*0.7)</f>
        <v>1000</v>
      </c>
      <c r="U3238" s="5">
        <f>laptop_prices3[[#This Row],[Storage Raw Value]]/ScoreCard!$J$3*ScoreCard!$J$5</f>
        <v>4</v>
      </c>
    </row>
    <row r="3239" spans="2:21" x14ac:dyDescent="0.2">
      <c r="B3239" s="4" cm="1">
        <f t="array" ref="B3239">SUM(laptop_prices3[[#This Row],[RAM Comp]:[Weight Comp]]+laptop_prices3[[#This Row],[Storage Comp]])</f>
        <v>18.378643682906688</v>
      </c>
      <c r="C3239">
        <v>3237</v>
      </c>
      <c r="D3239" t="s">
        <v>36</v>
      </c>
      <c r="E3239" t="s">
        <v>41</v>
      </c>
      <c r="F3239">
        <v>4</v>
      </c>
      <c r="G3239" t="s">
        <v>42</v>
      </c>
      <c r="H3239" t="s">
        <v>40</v>
      </c>
      <c r="I3239">
        <v>13.3</v>
      </c>
      <c r="J3239" t="s">
        <v>43</v>
      </c>
      <c r="K3239">
        <v>6.3</v>
      </c>
      <c r="L3239">
        <v>3.45</v>
      </c>
      <c r="M3239" t="s">
        <v>22</v>
      </c>
      <c r="N3239">
        <v>1337.09</v>
      </c>
      <c r="O3239" s="5">
        <f>(ScoreCard!$E$3-laptop_prices3[[#This Row],[Price ($)]])/ScoreCard!$E$3*ScoreCard!$E$5</f>
        <v>4.3814281801796469</v>
      </c>
      <c r="P3239" s="5">
        <f>laptop_prices3[[#This Row],[RAM (GB)]]/ScoreCard!$F$3*ScoreCard!$F$5</f>
        <v>0.4375</v>
      </c>
      <c r="Q3239" s="5">
        <f>laptop_prices3[[#This Row],[Screen Size (inch)]]/ScoreCard!$G$3*ScoreCard!$G$5</f>
        <v>1.5375722543352601</v>
      </c>
      <c r="R3239" s="5">
        <f>laptop_prices3[[#This Row],[Battery Life (hours)]]/ScoreCard!$H$3*ScoreCard!$H$5</f>
        <v>3.6750000000000003</v>
      </c>
      <c r="S3239" s="5">
        <f>ScoreCard!$I$3-laptop_prices3[[#This Row],[Weight (kg)]]/ScoreCard!$I$3*ScoreCard!$I$5</f>
        <v>1.5285714285714285</v>
      </c>
      <c r="T3239" s="6" cm="1">
        <f t="array" ref="T3239">_xlfn.IFS(laptop_prices3[[#This Row],[Storage]]="512GB SSD", 512, laptop_prices3[[#This Row],[Storage]] = "1TB SSD", 1000, laptop_prices3[[#This Row],[Storage]] = "2TB SSD", 2000, laptop_prices3[[#This Row],[Storage]]= "256GB SSD", 256, laptop_prices3[[#This Row],[Storage]] = "1TB HDD", 1000*0.7)</f>
        <v>700</v>
      </c>
      <c r="U3239" s="5">
        <f>laptop_prices3[[#This Row],[Storage Raw Value]]/ScoreCard!$J$3*ScoreCard!$J$5</f>
        <v>2.8</v>
      </c>
    </row>
    <row r="3240" spans="2:21" x14ac:dyDescent="0.2">
      <c r="B3240" s="4" cm="1">
        <f t="array" ref="B3240">SUM(laptop_prices3[[#This Row],[RAM Comp]:[Weight Comp]]+laptop_prices3[[#This Row],[Storage Comp]])</f>
        <v>41.949182493806774</v>
      </c>
      <c r="C3240">
        <v>3238</v>
      </c>
      <c r="D3240" t="s">
        <v>45</v>
      </c>
      <c r="E3240" t="s">
        <v>48</v>
      </c>
      <c r="F3240">
        <v>16</v>
      </c>
      <c r="G3240" t="s">
        <v>25</v>
      </c>
      <c r="H3240" t="s">
        <v>14</v>
      </c>
      <c r="I3240">
        <v>15.6</v>
      </c>
      <c r="J3240" t="s">
        <v>27</v>
      </c>
      <c r="K3240">
        <v>6.6</v>
      </c>
      <c r="L3240">
        <v>1.67</v>
      </c>
      <c r="M3240" t="s">
        <v>30</v>
      </c>
      <c r="N3240">
        <v>2797.13</v>
      </c>
      <c r="O3240" s="5">
        <f>(ScoreCard!$E$3-laptop_prices3[[#This Row],[Price ($)]])/ScoreCard!$E$3*ScoreCard!$E$5</f>
        <v>3.7059765652468384</v>
      </c>
      <c r="P3240" s="5">
        <f>laptop_prices3[[#This Row],[RAM (GB)]]/ScoreCard!$F$3*ScoreCard!$F$5</f>
        <v>1.75</v>
      </c>
      <c r="Q3240" s="5">
        <f>laptop_prices3[[#This Row],[Screen Size (inch)]]/ScoreCard!$G$3*ScoreCard!$G$5</f>
        <v>1.8034682080924855</v>
      </c>
      <c r="R3240" s="5">
        <f>laptop_prices3[[#This Row],[Battery Life (hours)]]/ScoreCard!$H$3*ScoreCard!$H$5</f>
        <v>3.8499999999999996</v>
      </c>
      <c r="S3240" s="5">
        <f>ScoreCard!$I$3-laptop_prices3[[#This Row],[Weight (kg)]]/ScoreCard!$I$3*ScoreCard!$I$5</f>
        <v>2.5457142857142858</v>
      </c>
      <c r="T3240" s="6" cm="1">
        <f t="array" ref="T3240">_xlfn.IFS(laptop_prices3[[#This Row],[Storage]]="512GB SSD", 512, laptop_prices3[[#This Row],[Storage]] = "1TB SSD", 1000, laptop_prices3[[#This Row],[Storage]] = "2TB SSD", 2000, laptop_prices3[[#This Row],[Storage]]= "256GB SSD", 256, laptop_prices3[[#This Row],[Storage]] = "1TB HDD", 1000*0.7)</f>
        <v>2000</v>
      </c>
      <c r="U3240" s="5">
        <f>laptop_prices3[[#This Row],[Storage Raw Value]]/ScoreCard!$J$3*ScoreCard!$J$5</f>
        <v>8</v>
      </c>
    </row>
    <row r="3241" spans="2:21" x14ac:dyDescent="0.2">
      <c r="B3241" s="4" cm="1">
        <f t="array" ref="B3241">SUM(laptop_prices3[[#This Row],[RAM Comp]:[Weight Comp]]+laptop_prices3[[#This Row],[Storage Comp]])</f>
        <v>42.36904761904762</v>
      </c>
      <c r="C3241">
        <v>3239</v>
      </c>
      <c r="D3241" t="s">
        <v>34</v>
      </c>
      <c r="E3241" t="s">
        <v>41</v>
      </c>
      <c r="F3241">
        <v>32</v>
      </c>
      <c r="G3241" t="s">
        <v>25</v>
      </c>
      <c r="H3241" t="s">
        <v>20</v>
      </c>
      <c r="I3241">
        <v>17.3</v>
      </c>
      <c r="J3241" t="s">
        <v>43</v>
      </c>
      <c r="K3241">
        <v>4.5999999999999996</v>
      </c>
      <c r="L3241">
        <v>2.2999999999999998</v>
      </c>
      <c r="M3241" t="s">
        <v>16</v>
      </c>
      <c r="N3241">
        <v>2999.95</v>
      </c>
      <c r="O3241" s="5">
        <f>(ScoreCard!$E$3-laptop_prices3[[#This Row],[Price ($)]])/ScoreCard!$E$3*ScoreCard!$E$5</f>
        <v>3.6121468780186312</v>
      </c>
      <c r="P3241" s="5">
        <f>laptop_prices3[[#This Row],[RAM (GB)]]/ScoreCard!$F$3*ScoreCard!$F$5</f>
        <v>3.5</v>
      </c>
      <c r="Q3241" s="5">
        <f>laptop_prices3[[#This Row],[Screen Size (inch)]]/ScoreCard!$G$3*ScoreCard!$G$5</f>
        <v>2</v>
      </c>
      <c r="R3241" s="5">
        <f>laptop_prices3[[#This Row],[Battery Life (hours)]]/ScoreCard!$H$3*ScoreCard!$H$5</f>
        <v>2.6833333333333331</v>
      </c>
      <c r="S3241" s="5">
        <f>ScoreCard!$I$3-laptop_prices3[[#This Row],[Weight (kg)]]/ScoreCard!$I$3*ScoreCard!$I$5</f>
        <v>2.1857142857142859</v>
      </c>
      <c r="T3241" s="6" cm="1">
        <f t="array" ref="T3241">_xlfn.IFS(laptop_prices3[[#This Row],[Storage]]="512GB SSD", 512, laptop_prices3[[#This Row],[Storage]] = "1TB SSD", 1000, laptop_prices3[[#This Row],[Storage]] = "2TB SSD", 2000, laptop_prices3[[#This Row],[Storage]]= "256GB SSD", 256, laptop_prices3[[#This Row],[Storage]] = "1TB HDD", 1000*0.7)</f>
        <v>2000</v>
      </c>
      <c r="U3241" s="5">
        <f>laptop_prices3[[#This Row],[Storage Raw Value]]/ScoreCard!$J$3*ScoreCard!$J$5</f>
        <v>8</v>
      </c>
    </row>
    <row r="3242" spans="2:21" x14ac:dyDescent="0.2">
      <c r="B3242" s="4" cm="1">
        <f t="array" ref="B3242">SUM(laptop_prices3[[#This Row],[RAM Comp]:[Weight Comp]]+laptop_prices3[[#This Row],[Storage Comp]])</f>
        <v>18.790949077897057</v>
      </c>
      <c r="C3242">
        <v>3240</v>
      </c>
      <c r="D3242" t="s">
        <v>11</v>
      </c>
      <c r="E3242" t="s">
        <v>24</v>
      </c>
      <c r="F3242">
        <v>64</v>
      </c>
      <c r="G3242" t="s">
        <v>29</v>
      </c>
      <c r="H3242" t="s">
        <v>26</v>
      </c>
      <c r="I3242">
        <v>16</v>
      </c>
      <c r="J3242" t="s">
        <v>27</v>
      </c>
      <c r="K3242">
        <v>7.4</v>
      </c>
      <c r="L3242">
        <v>3.45</v>
      </c>
      <c r="M3242" t="s">
        <v>30</v>
      </c>
      <c r="N3242">
        <v>6394.95</v>
      </c>
      <c r="O3242" s="5">
        <f>(ScoreCard!$E$3-laptop_prices3[[#This Row],[Price ($)]])/ScoreCard!$E$3*ScoreCard!$E$5</f>
        <v>2.041533584754827</v>
      </c>
      <c r="P3242" s="5">
        <f>laptop_prices3[[#This Row],[RAM (GB)]]/ScoreCard!$F$3*ScoreCard!$F$5</f>
        <v>7</v>
      </c>
      <c r="Q3242" s="5">
        <f>laptop_prices3[[#This Row],[Screen Size (inch)]]/ScoreCard!$G$3*ScoreCard!$G$5</f>
        <v>1.8497109826589595</v>
      </c>
      <c r="R3242" s="5">
        <f>laptop_prices3[[#This Row],[Battery Life (hours)]]/ScoreCard!$H$3*ScoreCard!$H$5</f>
        <v>4.3166666666666664</v>
      </c>
      <c r="S3242" s="5">
        <f>ScoreCard!$I$3-laptop_prices3[[#This Row],[Weight (kg)]]/ScoreCard!$I$3*ScoreCard!$I$5</f>
        <v>1.5285714285714285</v>
      </c>
      <c r="T3242" s="6" cm="1">
        <f t="array" ref="T3242">_xlfn.IFS(laptop_prices3[[#This Row],[Storage]]="512GB SSD", 512, laptop_prices3[[#This Row],[Storage]] = "1TB SSD", 1000, laptop_prices3[[#This Row],[Storage]] = "2TB SSD", 2000, laptop_prices3[[#This Row],[Storage]]= "256GB SSD", 256, laptop_prices3[[#This Row],[Storage]] = "1TB HDD", 1000*0.7)</f>
        <v>256</v>
      </c>
      <c r="U3242" s="5">
        <f>laptop_prices3[[#This Row],[Storage Raw Value]]/ScoreCard!$J$3*ScoreCard!$J$5</f>
        <v>1.024</v>
      </c>
    </row>
    <row r="3243" spans="2:21" x14ac:dyDescent="0.2">
      <c r="B3243" s="4" cm="1">
        <f t="array" ref="B3243">SUM(laptop_prices3[[#This Row],[RAM Comp]:[Weight Comp]]+laptop_prices3[[#This Row],[Storage Comp]])</f>
        <v>44.884047619047621</v>
      </c>
      <c r="C3243">
        <v>3241</v>
      </c>
      <c r="D3243" t="s">
        <v>33</v>
      </c>
      <c r="E3243" t="s">
        <v>12</v>
      </c>
      <c r="F3243">
        <v>32</v>
      </c>
      <c r="G3243" t="s">
        <v>25</v>
      </c>
      <c r="H3243" t="s">
        <v>26</v>
      </c>
      <c r="I3243">
        <v>17.3</v>
      </c>
      <c r="J3243" t="s">
        <v>15</v>
      </c>
      <c r="K3243">
        <v>8.5</v>
      </c>
      <c r="L3243">
        <v>1.88</v>
      </c>
      <c r="M3243" t="s">
        <v>30</v>
      </c>
      <c r="N3243">
        <v>1938.81</v>
      </c>
      <c r="O3243" s="5">
        <f>(ScoreCard!$E$3-laptop_prices3[[#This Row],[Price ($)]])/ScoreCard!$E$3*ScoreCard!$E$5</f>
        <v>4.103057213810664</v>
      </c>
      <c r="P3243" s="5">
        <f>laptop_prices3[[#This Row],[RAM (GB)]]/ScoreCard!$F$3*ScoreCard!$F$5</f>
        <v>3.5</v>
      </c>
      <c r="Q3243" s="5">
        <f>laptop_prices3[[#This Row],[Screen Size (inch)]]/ScoreCard!$G$3*ScoreCard!$G$5</f>
        <v>2</v>
      </c>
      <c r="R3243" s="5">
        <f>laptop_prices3[[#This Row],[Battery Life (hours)]]/ScoreCard!$H$3*ScoreCard!$H$5</f>
        <v>4.9583333333333339</v>
      </c>
      <c r="S3243" s="5">
        <f>ScoreCard!$I$3-laptop_prices3[[#This Row],[Weight (kg)]]/ScoreCard!$I$3*ScoreCard!$I$5</f>
        <v>2.4257142857142857</v>
      </c>
      <c r="T3243" s="6" cm="1">
        <f t="array" ref="T3243">_xlfn.IFS(laptop_prices3[[#This Row],[Storage]]="512GB SSD", 512, laptop_prices3[[#This Row],[Storage]] = "1TB SSD", 1000, laptop_prices3[[#This Row],[Storage]] = "2TB SSD", 2000, laptop_prices3[[#This Row],[Storage]]= "256GB SSD", 256, laptop_prices3[[#This Row],[Storage]] = "1TB HDD", 1000*0.7)</f>
        <v>2000</v>
      </c>
      <c r="U3243" s="5">
        <f>laptop_prices3[[#This Row],[Storage Raw Value]]/ScoreCard!$J$3*ScoreCard!$J$5</f>
        <v>8</v>
      </c>
    </row>
    <row r="3244" spans="2:21" x14ac:dyDescent="0.2">
      <c r="B3244" s="4" cm="1">
        <f t="array" ref="B3244">SUM(laptop_prices3[[#This Row],[RAM Comp]:[Weight Comp]]+laptop_prices3[[#This Row],[Storage Comp]])</f>
        <v>16.071878062207542</v>
      </c>
      <c r="C3244">
        <v>3242</v>
      </c>
      <c r="D3244" t="s">
        <v>33</v>
      </c>
      <c r="E3244" t="s">
        <v>24</v>
      </c>
      <c r="F3244">
        <v>32</v>
      </c>
      <c r="G3244" t="s">
        <v>29</v>
      </c>
      <c r="H3244" t="s">
        <v>44</v>
      </c>
      <c r="I3244">
        <v>14</v>
      </c>
      <c r="J3244" t="s">
        <v>21</v>
      </c>
      <c r="K3244">
        <v>8.9</v>
      </c>
      <c r="L3244">
        <v>3.21</v>
      </c>
      <c r="M3244" t="s">
        <v>22</v>
      </c>
      <c r="N3244">
        <v>899.43</v>
      </c>
      <c r="O3244" s="5">
        <f>(ScoreCard!$E$3-laptop_prices3[[#This Row],[Price ($)]])/ScoreCard!$E$3*ScoreCard!$E$5</f>
        <v>4.583900820512441</v>
      </c>
      <c r="P3244" s="5">
        <f>laptop_prices3[[#This Row],[RAM (GB)]]/ScoreCard!$F$3*ScoreCard!$F$5</f>
        <v>3.5</v>
      </c>
      <c r="Q3244" s="5">
        <f>laptop_prices3[[#This Row],[Screen Size (inch)]]/ScoreCard!$G$3*ScoreCard!$G$5</f>
        <v>1.6184971098265895</v>
      </c>
      <c r="R3244" s="5">
        <f>laptop_prices3[[#This Row],[Battery Life (hours)]]/ScoreCard!$H$3*ScoreCard!$H$5</f>
        <v>5.1916666666666664</v>
      </c>
      <c r="S3244" s="5">
        <f>ScoreCard!$I$3-laptop_prices3[[#This Row],[Weight (kg)]]/ScoreCard!$I$3*ScoreCard!$I$5</f>
        <v>1.6657142857142857</v>
      </c>
      <c r="T3244" s="6" cm="1">
        <f t="array" ref="T3244">_xlfn.IFS(laptop_prices3[[#This Row],[Storage]]="512GB SSD", 512, laptop_prices3[[#This Row],[Storage]] = "1TB SSD", 1000, laptop_prices3[[#This Row],[Storage]] = "2TB SSD", 2000, laptop_prices3[[#This Row],[Storage]]= "256GB SSD", 256, laptop_prices3[[#This Row],[Storage]] = "1TB HDD", 1000*0.7)</f>
        <v>256</v>
      </c>
      <c r="U3244" s="5">
        <f>laptop_prices3[[#This Row],[Storage Raw Value]]/ScoreCard!$J$3*ScoreCard!$J$5</f>
        <v>1.024</v>
      </c>
    </row>
    <row r="3245" spans="2:21" x14ac:dyDescent="0.2">
      <c r="B3245" s="4" cm="1">
        <f t="array" ref="B3245">SUM(laptop_prices3[[#This Row],[RAM Comp]:[Weight Comp]]+laptop_prices3[[#This Row],[Storage Comp]])</f>
        <v>30.101830443159919</v>
      </c>
      <c r="C3245">
        <v>3243</v>
      </c>
      <c r="D3245" t="s">
        <v>34</v>
      </c>
      <c r="E3245" t="s">
        <v>37</v>
      </c>
      <c r="F3245">
        <v>32</v>
      </c>
      <c r="G3245" t="s">
        <v>19</v>
      </c>
      <c r="H3245" t="s">
        <v>26</v>
      </c>
      <c r="I3245">
        <v>14</v>
      </c>
      <c r="J3245" t="s">
        <v>27</v>
      </c>
      <c r="K3245">
        <v>11.8</v>
      </c>
      <c r="L3245">
        <v>2.4500000000000002</v>
      </c>
      <c r="M3245" t="s">
        <v>46</v>
      </c>
      <c r="N3245">
        <v>4246.8599999999997</v>
      </c>
      <c r="O3245" s="5">
        <f>(ScoreCard!$E$3-laptop_prices3[[#This Row],[Price ($)]])/ScoreCard!$E$3*ScoreCard!$E$5</f>
        <v>3.0352946183710405</v>
      </c>
      <c r="P3245" s="5">
        <f>laptop_prices3[[#This Row],[RAM (GB)]]/ScoreCard!$F$3*ScoreCard!$F$5</f>
        <v>3.5</v>
      </c>
      <c r="Q3245" s="5">
        <f>laptop_prices3[[#This Row],[Screen Size (inch)]]/ScoreCard!$G$3*ScoreCard!$G$5</f>
        <v>1.6184971098265895</v>
      </c>
      <c r="R3245" s="5">
        <f>laptop_prices3[[#This Row],[Battery Life (hours)]]/ScoreCard!$H$3*ScoreCard!$H$5</f>
        <v>6.8833333333333337</v>
      </c>
      <c r="S3245" s="5">
        <f>ScoreCard!$I$3-laptop_prices3[[#This Row],[Weight (kg)]]/ScoreCard!$I$3*ScoreCard!$I$5</f>
        <v>2.0999999999999996</v>
      </c>
      <c r="T3245" s="6" cm="1">
        <f t="array" ref="T3245">_xlfn.IFS(laptop_prices3[[#This Row],[Storage]]="512GB SSD", 512, laptop_prices3[[#This Row],[Storage]] = "1TB SSD", 1000, laptop_prices3[[#This Row],[Storage]] = "2TB SSD", 2000, laptop_prices3[[#This Row],[Storage]]= "256GB SSD", 256, laptop_prices3[[#This Row],[Storage]] = "1TB HDD", 1000*0.7)</f>
        <v>1000</v>
      </c>
      <c r="U3245" s="5">
        <f>laptop_prices3[[#This Row],[Storage Raw Value]]/ScoreCard!$J$3*ScoreCard!$J$5</f>
        <v>4</v>
      </c>
    </row>
    <row r="3246" spans="2:21" x14ac:dyDescent="0.2">
      <c r="B3246" s="4" cm="1">
        <f t="array" ref="B3246">SUM(laptop_prices3[[#This Row],[RAM Comp]:[Weight Comp]]+laptop_prices3[[#This Row],[Storage Comp]])</f>
        <v>18.333615744563723</v>
      </c>
      <c r="C3246">
        <v>3244</v>
      </c>
      <c r="D3246" t="s">
        <v>17</v>
      </c>
      <c r="E3246" t="s">
        <v>31</v>
      </c>
      <c r="F3246">
        <v>16</v>
      </c>
      <c r="G3246" t="s">
        <v>13</v>
      </c>
      <c r="H3246" t="s">
        <v>35</v>
      </c>
      <c r="I3246">
        <v>16</v>
      </c>
      <c r="J3246" t="s">
        <v>43</v>
      </c>
      <c r="K3246">
        <v>6.4</v>
      </c>
      <c r="L3246">
        <v>1.21</v>
      </c>
      <c r="M3246" t="s">
        <v>46</v>
      </c>
      <c r="N3246">
        <v>1445.92</v>
      </c>
      <c r="O3246" s="5">
        <f>(ScoreCard!$E$3-laptop_prices3[[#This Row],[Price ($)]])/ScoreCard!$E$3*ScoreCard!$E$5</f>
        <v>4.3310806559658319</v>
      </c>
      <c r="P3246" s="5">
        <f>laptop_prices3[[#This Row],[RAM (GB)]]/ScoreCard!$F$3*ScoreCard!$F$5</f>
        <v>1.75</v>
      </c>
      <c r="Q3246" s="5">
        <f>laptop_prices3[[#This Row],[Screen Size (inch)]]/ScoreCard!$G$3*ScoreCard!$G$5</f>
        <v>1.8497109826589595</v>
      </c>
      <c r="R3246" s="5">
        <f>laptop_prices3[[#This Row],[Battery Life (hours)]]/ScoreCard!$H$3*ScoreCard!$H$5</f>
        <v>3.7333333333333334</v>
      </c>
      <c r="S3246" s="5">
        <f>ScoreCard!$I$3-laptop_prices3[[#This Row],[Weight (kg)]]/ScoreCard!$I$3*ScoreCard!$I$5</f>
        <v>2.8085714285714287</v>
      </c>
      <c r="T3246" s="6" cm="1">
        <f t="array" ref="T3246">_xlfn.IFS(laptop_prices3[[#This Row],[Storage]]="512GB SSD", 512, laptop_prices3[[#This Row],[Storage]] = "1TB SSD", 1000, laptop_prices3[[#This Row],[Storage]] = "2TB SSD", 2000, laptop_prices3[[#This Row],[Storage]]= "256GB SSD", 256, laptop_prices3[[#This Row],[Storage]] = "1TB HDD", 1000*0.7)</f>
        <v>512</v>
      </c>
      <c r="U3246" s="5">
        <f>laptop_prices3[[#This Row],[Storage Raw Value]]/ScoreCard!$J$3*ScoreCard!$J$5</f>
        <v>2.048</v>
      </c>
    </row>
    <row r="3247" spans="2:21" x14ac:dyDescent="0.2">
      <c r="B3247" s="4" cm="1">
        <f t="array" ref="B3247">SUM(laptop_prices3[[#This Row],[RAM Comp]:[Weight Comp]]+laptop_prices3[[#This Row],[Storage Comp]])</f>
        <v>17.127143682906688</v>
      </c>
      <c r="C3247">
        <v>3245</v>
      </c>
      <c r="D3247" t="s">
        <v>38</v>
      </c>
      <c r="E3247" t="s">
        <v>31</v>
      </c>
      <c r="F3247">
        <v>32</v>
      </c>
      <c r="G3247" t="s">
        <v>29</v>
      </c>
      <c r="H3247" t="s">
        <v>44</v>
      </c>
      <c r="I3247">
        <v>13.3</v>
      </c>
      <c r="J3247" t="s">
        <v>27</v>
      </c>
      <c r="K3247">
        <v>9.3000000000000007</v>
      </c>
      <c r="L3247">
        <v>1.63</v>
      </c>
      <c r="M3247" t="s">
        <v>46</v>
      </c>
      <c r="N3247">
        <v>1481.56</v>
      </c>
      <c r="O3247" s="5">
        <f>(ScoreCard!$E$3-laptop_prices3[[#This Row],[Price ($)]])/ScoreCard!$E$3*ScoreCard!$E$5</f>
        <v>4.3145926860771953</v>
      </c>
      <c r="P3247" s="5">
        <f>laptop_prices3[[#This Row],[RAM (GB)]]/ScoreCard!$F$3*ScoreCard!$F$5</f>
        <v>3.5</v>
      </c>
      <c r="Q3247" s="5">
        <f>laptop_prices3[[#This Row],[Screen Size (inch)]]/ScoreCard!$G$3*ScoreCard!$G$5</f>
        <v>1.5375722543352601</v>
      </c>
      <c r="R3247" s="5">
        <f>laptop_prices3[[#This Row],[Battery Life (hours)]]/ScoreCard!$H$3*ScoreCard!$H$5</f>
        <v>5.4249999999999998</v>
      </c>
      <c r="S3247" s="5">
        <f>ScoreCard!$I$3-laptop_prices3[[#This Row],[Weight (kg)]]/ScoreCard!$I$3*ScoreCard!$I$5</f>
        <v>2.5685714285714285</v>
      </c>
      <c r="T3247" s="6" cm="1">
        <f t="array" ref="T3247">_xlfn.IFS(laptop_prices3[[#This Row],[Storage]]="512GB SSD", 512, laptop_prices3[[#This Row],[Storage]] = "1TB SSD", 1000, laptop_prices3[[#This Row],[Storage]] = "2TB SSD", 2000, laptop_prices3[[#This Row],[Storage]]= "256GB SSD", 256, laptop_prices3[[#This Row],[Storage]] = "1TB HDD", 1000*0.7)</f>
        <v>256</v>
      </c>
      <c r="U3247" s="5">
        <f>laptop_prices3[[#This Row],[Storage Raw Value]]/ScoreCard!$J$3*ScoreCard!$J$5</f>
        <v>1.024</v>
      </c>
    </row>
    <row r="3248" spans="2:21" x14ac:dyDescent="0.2">
      <c r="B3248" s="4" cm="1">
        <f t="array" ref="B3248">SUM(laptop_prices3[[#This Row],[RAM Comp]:[Weight Comp]]+laptop_prices3[[#This Row],[Storage Comp]])</f>
        <v>18.652611065235341</v>
      </c>
      <c r="C3248">
        <v>3246</v>
      </c>
      <c r="D3248" t="s">
        <v>36</v>
      </c>
      <c r="E3248" t="s">
        <v>39</v>
      </c>
      <c r="F3248">
        <v>32</v>
      </c>
      <c r="G3248" t="s">
        <v>13</v>
      </c>
      <c r="H3248" t="s">
        <v>32</v>
      </c>
      <c r="I3248">
        <v>15.6</v>
      </c>
      <c r="J3248" t="s">
        <v>27</v>
      </c>
      <c r="K3248">
        <v>4.8</v>
      </c>
      <c r="L3248">
        <v>2</v>
      </c>
      <c r="M3248" t="s">
        <v>30</v>
      </c>
      <c r="N3248">
        <v>2818.86</v>
      </c>
      <c r="O3248" s="5">
        <f>(ScoreCard!$E$3-laptop_prices3[[#This Row],[Price ($)]])/ScoreCard!$E$3*ScoreCard!$E$5</f>
        <v>3.6959237149191142</v>
      </c>
      <c r="P3248" s="5">
        <f>laptop_prices3[[#This Row],[RAM (GB)]]/ScoreCard!$F$3*ScoreCard!$F$5</f>
        <v>3.5</v>
      </c>
      <c r="Q3248" s="5">
        <f>laptop_prices3[[#This Row],[Screen Size (inch)]]/ScoreCard!$G$3*ScoreCard!$G$5</f>
        <v>1.8034682080924855</v>
      </c>
      <c r="R3248" s="5">
        <f>laptop_prices3[[#This Row],[Battery Life (hours)]]/ScoreCard!$H$3*ScoreCard!$H$5</f>
        <v>2.8</v>
      </c>
      <c r="S3248" s="5">
        <f>ScoreCard!$I$3-laptop_prices3[[#This Row],[Weight (kg)]]/ScoreCard!$I$3*ScoreCard!$I$5</f>
        <v>2.3571428571428572</v>
      </c>
      <c r="T3248" s="6" cm="1">
        <f t="array" ref="T3248">_xlfn.IFS(laptop_prices3[[#This Row],[Storage]]="512GB SSD", 512, laptop_prices3[[#This Row],[Storage]] = "1TB SSD", 1000, laptop_prices3[[#This Row],[Storage]] = "2TB SSD", 2000, laptop_prices3[[#This Row],[Storage]]= "256GB SSD", 256, laptop_prices3[[#This Row],[Storage]] = "1TB HDD", 1000*0.7)</f>
        <v>512</v>
      </c>
      <c r="U3248" s="5">
        <f>laptop_prices3[[#This Row],[Storage Raw Value]]/ScoreCard!$J$3*ScoreCard!$J$5</f>
        <v>2.048</v>
      </c>
    </row>
    <row r="3249" spans="2:21" x14ac:dyDescent="0.2">
      <c r="B3249" s="4" cm="1">
        <f t="array" ref="B3249">SUM(laptop_prices3[[#This Row],[RAM Comp]:[Weight Comp]]+laptop_prices3[[#This Row],[Storage Comp]])</f>
        <v>14.013334159097166</v>
      </c>
      <c r="C3249">
        <v>3247</v>
      </c>
      <c r="D3249" t="s">
        <v>38</v>
      </c>
      <c r="E3249" t="s">
        <v>37</v>
      </c>
      <c r="F3249">
        <v>32</v>
      </c>
      <c r="G3249" t="s">
        <v>29</v>
      </c>
      <c r="H3249" t="s">
        <v>14</v>
      </c>
      <c r="I3249">
        <v>13.3</v>
      </c>
      <c r="J3249" t="s">
        <v>15</v>
      </c>
      <c r="K3249">
        <v>5.5</v>
      </c>
      <c r="L3249">
        <v>3.2</v>
      </c>
      <c r="M3249" t="s">
        <v>22</v>
      </c>
      <c r="N3249">
        <v>3237.79</v>
      </c>
      <c r="O3249" s="5">
        <f>(ScoreCard!$E$3-laptop_prices3[[#This Row],[Price ($)]])/ScoreCard!$E$3*ScoreCard!$E$5</f>
        <v>3.5021160486607918</v>
      </c>
      <c r="P3249" s="5">
        <f>laptop_prices3[[#This Row],[RAM (GB)]]/ScoreCard!$F$3*ScoreCard!$F$5</f>
        <v>3.5</v>
      </c>
      <c r="Q3249" s="5">
        <f>laptop_prices3[[#This Row],[Screen Size (inch)]]/ScoreCard!$G$3*ScoreCard!$G$5</f>
        <v>1.5375722543352601</v>
      </c>
      <c r="R3249" s="5">
        <f>laptop_prices3[[#This Row],[Battery Life (hours)]]/ScoreCard!$H$3*ScoreCard!$H$5</f>
        <v>3.208333333333333</v>
      </c>
      <c r="S3249" s="5">
        <f>ScoreCard!$I$3-laptop_prices3[[#This Row],[Weight (kg)]]/ScoreCard!$I$3*ScoreCard!$I$5</f>
        <v>1.6714285714285713</v>
      </c>
      <c r="T3249" s="6" cm="1">
        <f t="array" ref="T3249">_xlfn.IFS(laptop_prices3[[#This Row],[Storage]]="512GB SSD", 512, laptop_prices3[[#This Row],[Storage]] = "1TB SSD", 1000, laptop_prices3[[#This Row],[Storage]] = "2TB SSD", 2000, laptop_prices3[[#This Row],[Storage]]= "256GB SSD", 256, laptop_prices3[[#This Row],[Storage]] = "1TB HDD", 1000*0.7)</f>
        <v>256</v>
      </c>
      <c r="U3249" s="5">
        <f>laptop_prices3[[#This Row],[Storage Raw Value]]/ScoreCard!$J$3*ScoreCard!$J$5</f>
        <v>1.024</v>
      </c>
    </row>
    <row r="3250" spans="2:21" x14ac:dyDescent="0.2">
      <c r="B3250" s="4" cm="1">
        <f t="array" ref="B3250">SUM(laptop_prices3[[#This Row],[RAM Comp]:[Weight Comp]]+laptop_prices3[[#This Row],[Storage Comp]])</f>
        <v>15.620658684282962</v>
      </c>
      <c r="C3250">
        <v>3248</v>
      </c>
      <c r="D3250" t="s">
        <v>45</v>
      </c>
      <c r="E3250" t="s">
        <v>31</v>
      </c>
      <c r="F3250">
        <v>32</v>
      </c>
      <c r="G3250" t="s">
        <v>29</v>
      </c>
      <c r="H3250" t="s">
        <v>32</v>
      </c>
      <c r="I3250">
        <v>15.6</v>
      </c>
      <c r="J3250" t="s">
        <v>21</v>
      </c>
      <c r="K3250">
        <v>7.3</v>
      </c>
      <c r="L3250">
        <v>2.69</v>
      </c>
      <c r="M3250" t="s">
        <v>30</v>
      </c>
      <c r="N3250">
        <v>1225.32</v>
      </c>
      <c r="O3250" s="5">
        <f>(ScoreCard!$E$3-laptop_prices3[[#This Row],[Price ($)]])/ScoreCard!$E$3*ScoreCard!$E$5</f>
        <v>4.4331358231216482</v>
      </c>
      <c r="P3250" s="5">
        <f>laptop_prices3[[#This Row],[RAM (GB)]]/ScoreCard!$F$3*ScoreCard!$F$5</f>
        <v>3.5</v>
      </c>
      <c r="Q3250" s="5">
        <f>laptop_prices3[[#This Row],[Screen Size (inch)]]/ScoreCard!$G$3*ScoreCard!$G$5</f>
        <v>1.8034682080924855</v>
      </c>
      <c r="R3250" s="5">
        <f>laptop_prices3[[#This Row],[Battery Life (hours)]]/ScoreCard!$H$3*ScoreCard!$H$5</f>
        <v>4.2583333333333329</v>
      </c>
      <c r="S3250" s="5">
        <f>ScoreCard!$I$3-laptop_prices3[[#This Row],[Weight (kg)]]/ScoreCard!$I$3*ScoreCard!$I$5</f>
        <v>1.9628571428571429</v>
      </c>
      <c r="T3250" s="6" cm="1">
        <f t="array" ref="T3250">_xlfn.IFS(laptop_prices3[[#This Row],[Storage]]="512GB SSD", 512, laptop_prices3[[#This Row],[Storage]] = "1TB SSD", 1000, laptop_prices3[[#This Row],[Storage]] = "2TB SSD", 2000, laptop_prices3[[#This Row],[Storage]]= "256GB SSD", 256, laptop_prices3[[#This Row],[Storage]] = "1TB HDD", 1000*0.7)</f>
        <v>256</v>
      </c>
      <c r="U3250" s="5">
        <f>laptop_prices3[[#This Row],[Storage Raw Value]]/ScoreCard!$J$3*ScoreCard!$J$5</f>
        <v>1.024</v>
      </c>
    </row>
    <row r="3251" spans="2:21" x14ac:dyDescent="0.2">
      <c r="B3251" s="4" cm="1">
        <f t="array" ref="B3251">SUM(laptop_prices3[[#This Row],[RAM Comp]:[Weight Comp]]+laptop_prices3[[#This Row],[Storage Comp]])</f>
        <v>15.63809606385907</v>
      </c>
      <c r="C3251">
        <v>3249</v>
      </c>
      <c r="D3251" t="s">
        <v>33</v>
      </c>
      <c r="E3251" t="s">
        <v>41</v>
      </c>
      <c r="F3251">
        <v>32</v>
      </c>
      <c r="G3251" t="s">
        <v>29</v>
      </c>
      <c r="H3251" t="s">
        <v>20</v>
      </c>
      <c r="I3251">
        <v>13.3</v>
      </c>
      <c r="J3251" t="s">
        <v>43</v>
      </c>
      <c r="K3251">
        <v>7.1</v>
      </c>
      <c r="L3251">
        <v>1.99</v>
      </c>
      <c r="M3251" t="s">
        <v>46</v>
      </c>
      <c r="N3251">
        <v>2772.16</v>
      </c>
      <c r="O3251" s="5">
        <f>(ScoreCard!$E$3-laptop_prices3[[#This Row],[Price ($)]])/ScoreCard!$E$3*ScoreCard!$E$5</f>
        <v>3.7175283219280746</v>
      </c>
      <c r="P3251" s="5">
        <f>laptop_prices3[[#This Row],[RAM (GB)]]/ScoreCard!$F$3*ScoreCard!$F$5</f>
        <v>3.5</v>
      </c>
      <c r="Q3251" s="5">
        <f>laptop_prices3[[#This Row],[Screen Size (inch)]]/ScoreCard!$G$3*ScoreCard!$G$5</f>
        <v>1.5375722543352601</v>
      </c>
      <c r="R3251" s="5">
        <f>laptop_prices3[[#This Row],[Battery Life (hours)]]/ScoreCard!$H$3*ScoreCard!$H$5</f>
        <v>4.1416666666666666</v>
      </c>
      <c r="S3251" s="5">
        <f>ScoreCard!$I$3-laptop_prices3[[#This Row],[Weight (kg)]]/ScoreCard!$I$3*ScoreCard!$I$5</f>
        <v>2.362857142857143</v>
      </c>
      <c r="T3251" s="6" cm="1">
        <f t="array" ref="T3251">_xlfn.IFS(laptop_prices3[[#This Row],[Storage]]="512GB SSD", 512, laptop_prices3[[#This Row],[Storage]] = "1TB SSD", 1000, laptop_prices3[[#This Row],[Storage]] = "2TB SSD", 2000, laptop_prices3[[#This Row],[Storage]]= "256GB SSD", 256, laptop_prices3[[#This Row],[Storage]] = "1TB HDD", 1000*0.7)</f>
        <v>256</v>
      </c>
      <c r="U3251" s="5">
        <f>laptop_prices3[[#This Row],[Storage Raw Value]]/ScoreCard!$J$3*ScoreCard!$J$5</f>
        <v>1.024</v>
      </c>
    </row>
    <row r="3252" spans="2:21" x14ac:dyDescent="0.2">
      <c r="B3252" s="4" cm="1">
        <f t="array" ref="B3252">SUM(laptop_prices3[[#This Row],[RAM Comp]:[Weight Comp]]+laptop_prices3[[#This Row],[Storage Comp]])</f>
        <v>15.515761904761906</v>
      </c>
      <c r="C3252">
        <v>3250</v>
      </c>
      <c r="D3252" t="s">
        <v>34</v>
      </c>
      <c r="E3252" t="s">
        <v>41</v>
      </c>
      <c r="F3252">
        <v>16</v>
      </c>
      <c r="G3252" t="s">
        <v>29</v>
      </c>
      <c r="H3252" t="s">
        <v>26</v>
      </c>
      <c r="I3252">
        <v>17.3</v>
      </c>
      <c r="J3252" t="s">
        <v>27</v>
      </c>
      <c r="K3252">
        <v>8.5</v>
      </c>
      <c r="L3252">
        <v>1.38</v>
      </c>
      <c r="M3252" t="s">
        <v>16</v>
      </c>
      <c r="N3252">
        <v>3619.35</v>
      </c>
      <c r="O3252" s="5">
        <f>(ScoreCard!$E$3-laptop_prices3[[#This Row],[Price ($)]])/ScoreCard!$E$3*ScoreCard!$E$5</f>
        <v>3.3255966942638149</v>
      </c>
      <c r="P3252" s="5">
        <f>laptop_prices3[[#This Row],[RAM (GB)]]/ScoreCard!$F$3*ScoreCard!$F$5</f>
        <v>1.75</v>
      </c>
      <c r="Q3252" s="5">
        <f>laptop_prices3[[#This Row],[Screen Size (inch)]]/ScoreCard!$G$3*ScoreCard!$G$5</f>
        <v>2</v>
      </c>
      <c r="R3252" s="5">
        <f>laptop_prices3[[#This Row],[Battery Life (hours)]]/ScoreCard!$H$3*ScoreCard!$H$5</f>
        <v>4.9583333333333339</v>
      </c>
      <c r="S3252" s="5">
        <f>ScoreCard!$I$3-laptop_prices3[[#This Row],[Weight (kg)]]/ScoreCard!$I$3*ScoreCard!$I$5</f>
        <v>2.7114285714285717</v>
      </c>
      <c r="T3252" s="6" cm="1">
        <f t="array" ref="T3252">_xlfn.IFS(laptop_prices3[[#This Row],[Storage]]="512GB SSD", 512, laptop_prices3[[#This Row],[Storage]] = "1TB SSD", 1000, laptop_prices3[[#This Row],[Storage]] = "2TB SSD", 2000, laptop_prices3[[#This Row],[Storage]]= "256GB SSD", 256, laptop_prices3[[#This Row],[Storage]] = "1TB HDD", 1000*0.7)</f>
        <v>256</v>
      </c>
      <c r="U3252" s="5">
        <f>laptop_prices3[[#This Row],[Storage Raw Value]]/ScoreCard!$J$3*ScoreCard!$J$5</f>
        <v>1.024</v>
      </c>
    </row>
    <row r="3253" spans="2:21" x14ac:dyDescent="0.2">
      <c r="B3253" s="4" cm="1">
        <f t="array" ref="B3253">SUM(laptop_prices3[[#This Row],[RAM Comp]:[Weight Comp]]+laptop_prices3[[#This Row],[Storage Comp]])</f>
        <v>16.775762730525738</v>
      </c>
      <c r="C3253">
        <v>3251</v>
      </c>
      <c r="D3253" t="s">
        <v>36</v>
      </c>
      <c r="E3253" t="s">
        <v>37</v>
      </c>
      <c r="F3253">
        <v>8</v>
      </c>
      <c r="G3253" t="s">
        <v>13</v>
      </c>
      <c r="H3253" t="s">
        <v>40</v>
      </c>
      <c r="I3253">
        <v>13.3</v>
      </c>
      <c r="J3253" t="s">
        <v>21</v>
      </c>
      <c r="K3253">
        <v>7.9</v>
      </c>
      <c r="L3253">
        <v>3.39</v>
      </c>
      <c r="M3253" t="s">
        <v>30</v>
      </c>
      <c r="N3253">
        <v>1374.94</v>
      </c>
      <c r="O3253" s="5">
        <f>(ScoreCard!$E$3-laptop_prices3[[#This Row],[Price ($)]])/ScoreCard!$E$3*ScoreCard!$E$5</f>
        <v>4.3639178081177805</v>
      </c>
      <c r="P3253" s="5">
        <f>laptop_prices3[[#This Row],[RAM (GB)]]/ScoreCard!$F$3*ScoreCard!$F$5</f>
        <v>0.875</v>
      </c>
      <c r="Q3253" s="5">
        <f>laptop_prices3[[#This Row],[Screen Size (inch)]]/ScoreCard!$G$3*ScoreCard!$G$5</f>
        <v>1.5375722543352601</v>
      </c>
      <c r="R3253" s="5">
        <f>laptop_prices3[[#This Row],[Battery Life (hours)]]/ScoreCard!$H$3*ScoreCard!$H$5</f>
        <v>4.6083333333333334</v>
      </c>
      <c r="S3253" s="5">
        <f>ScoreCard!$I$3-laptop_prices3[[#This Row],[Weight (kg)]]/ScoreCard!$I$3*ScoreCard!$I$5</f>
        <v>1.5628571428571427</v>
      </c>
      <c r="T3253" s="6" cm="1">
        <f t="array" ref="T3253">_xlfn.IFS(laptop_prices3[[#This Row],[Storage]]="512GB SSD", 512, laptop_prices3[[#This Row],[Storage]] = "1TB SSD", 1000, laptop_prices3[[#This Row],[Storage]] = "2TB SSD", 2000, laptop_prices3[[#This Row],[Storage]]= "256GB SSD", 256, laptop_prices3[[#This Row],[Storage]] = "1TB HDD", 1000*0.7)</f>
        <v>512</v>
      </c>
      <c r="U3253" s="5">
        <f>laptop_prices3[[#This Row],[Storage Raw Value]]/ScoreCard!$J$3*ScoreCard!$J$5</f>
        <v>2.048</v>
      </c>
    </row>
    <row r="3254" spans="2:21" x14ac:dyDescent="0.2">
      <c r="B3254" s="4" cm="1">
        <f t="array" ref="B3254">SUM(laptop_prices3[[#This Row],[RAM Comp]:[Weight Comp]]+laptop_prices3[[#This Row],[Storage Comp]])</f>
        <v>27.672380952380951</v>
      </c>
      <c r="C3254">
        <v>3252</v>
      </c>
      <c r="D3254" t="s">
        <v>23</v>
      </c>
      <c r="E3254" t="s">
        <v>39</v>
      </c>
      <c r="F3254">
        <v>64</v>
      </c>
      <c r="G3254" t="s">
        <v>42</v>
      </c>
      <c r="H3254" t="s">
        <v>20</v>
      </c>
      <c r="I3254">
        <v>17.3</v>
      </c>
      <c r="J3254" t="s">
        <v>15</v>
      </c>
      <c r="K3254">
        <v>9.1999999999999993</v>
      </c>
      <c r="L3254">
        <v>2.44</v>
      </c>
      <c r="M3254" t="s">
        <v>22</v>
      </c>
      <c r="N3254">
        <v>2701.49</v>
      </c>
      <c r="O3254" s="5">
        <f>(ScoreCard!$E$3-laptop_prices3[[#This Row],[Price ($)]])/ScoreCard!$E$3*ScoreCard!$E$5</f>
        <v>3.7502220602005205</v>
      </c>
      <c r="P3254" s="5">
        <f>laptop_prices3[[#This Row],[RAM (GB)]]/ScoreCard!$F$3*ScoreCard!$F$5</f>
        <v>7</v>
      </c>
      <c r="Q3254" s="5">
        <f>laptop_prices3[[#This Row],[Screen Size (inch)]]/ScoreCard!$G$3*ScoreCard!$G$5</f>
        <v>2</v>
      </c>
      <c r="R3254" s="5">
        <f>laptop_prices3[[#This Row],[Battery Life (hours)]]/ScoreCard!$H$3*ScoreCard!$H$5</f>
        <v>5.3666666666666663</v>
      </c>
      <c r="S3254" s="5">
        <f>ScoreCard!$I$3-laptop_prices3[[#This Row],[Weight (kg)]]/ScoreCard!$I$3*ScoreCard!$I$5</f>
        <v>2.1057142857142859</v>
      </c>
      <c r="T3254" s="6" cm="1">
        <f t="array" ref="T3254">_xlfn.IFS(laptop_prices3[[#This Row],[Storage]]="512GB SSD", 512, laptop_prices3[[#This Row],[Storage]] = "1TB SSD", 1000, laptop_prices3[[#This Row],[Storage]] = "2TB SSD", 2000, laptop_prices3[[#This Row],[Storage]]= "256GB SSD", 256, laptop_prices3[[#This Row],[Storage]] = "1TB HDD", 1000*0.7)</f>
        <v>700</v>
      </c>
      <c r="U3254" s="5">
        <f>laptop_prices3[[#This Row],[Storage Raw Value]]/ScoreCard!$J$3*ScoreCard!$J$5</f>
        <v>2.8</v>
      </c>
    </row>
    <row r="3255" spans="2:21" x14ac:dyDescent="0.2">
      <c r="B3255" s="4" cm="1">
        <f t="array" ref="B3255">SUM(laptop_prices3[[#This Row],[RAM Comp]:[Weight Comp]]+laptop_prices3[[#This Row],[Storage Comp]])</f>
        <v>26.449380952380952</v>
      </c>
      <c r="C3255">
        <v>3253</v>
      </c>
      <c r="D3255" t="s">
        <v>34</v>
      </c>
      <c r="E3255" t="s">
        <v>18</v>
      </c>
      <c r="F3255">
        <v>64</v>
      </c>
      <c r="G3255" t="s">
        <v>13</v>
      </c>
      <c r="H3255" t="s">
        <v>26</v>
      </c>
      <c r="I3255">
        <v>17.3</v>
      </c>
      <c r="J3255" t="s">
        <v>43</v>
      </c>
      <c r="K3255">
        <v>11.3</v>
      </c>
      <c r="L3255">
        <v>1.46</v>
      </c>
      <c r="M3255" t="s">
        <v>22</v>
      </c>
      <c r="N3255">
        <v>3159.49</v>
      </c>
      <c r="O3255" s="5">
        <f>(ScoreCard!$E$3-laptop_prices3[[#This Row],[Price ($)]])/ScoreCard!$E$3*ScoreCard!$E$5</f>
        <v>3.5383396188706757</v>
      </c>
      <c r="P3255" s="5">
        <f>laptop_prices3[[#This Row],[RAM (GB)]]/ScoreCard!$F$3*ScoreCard!$F$5</f>
        <v>7</v>
      </c>
      <c r="Q3255" s="5">
        <f>laptop_prices3[[#This Row],[Screen Size (inch)]]/ScoreCard!$G$3*ScoreCard!$G$5</f>
        <v>2</v>
      </c>
      <c r="R3255" s="5">
        <f>laptop_prices3[[#This Row],[Battery Life (hours)]]/ScoreCard!$H$3*ScoreCard!$H$5</f>
        <v>6.5916666666666677</v>
      </c>
      <c r="S3255" s="5">
        <f>ScoreCard!$I$3-laptop_prices3[[#This Row],[Weight (kg)]]/ScoreCard!$I$3*ScoreCard!$I$5</f>
        <v>2.6657142857142855</v>
      </c>
      <c r="T3255" s="6" cm="1">
        <f t="array" ref="T3255">_xlfn.IFS(laptop_prices3[[#This Row],[Storage]]="512GB SSD", 512, laptop_prices3[[#This Row],[Storage]] = "1TB SSD", 1000, laptop_prices3[[#This Row],[Storage]] = "2TB SSD", 2000, laptop_prices3[[#This Row],[Storage]]= "256GB SSD", 256, laptop_prices3[[#This Row],[Storage]] = "1TB HDD", 1000*0.7)</f>
        <v>512</v>
      </c>
      <c r="U3255" s="5">
        <f>laptop_prices3[[#This Row],[Storage Raw Value]]/ScoreCard!$J$3*ScoreCard!$J$5</f>
        <v>2.048</v>
      </c>
    </row>
    <row r="3256" spans="2:21" x14ac:dyDescent="0.2">
      <c r="B3256" s="4" cm="1">
        <f t="array" ref="B3256">SUM(laptop_prices3[[#This Row],[RAM Comp]:[Weight Comp]]+laptop_prices3[[#This Row],[Storage Comp]])</f>
        <v>13.173277731902012</v>
      </c>
      <c r="C3256">
        <v>3254</v>
      </c>
      <c r="D3256" t="s">
        <v>11</v>
      </c>
      <c r="E3256" t="s">
        <v>37</v>
      </c>
      <c r="F3256">
        <v>16</v>
      </c>
      <c r="G3256" t="s">
        <v>29</v>
      </c>
      <c r="H3256" t="s">
        <v>20</v>
      </c>
      <c r="I3256">
        <v>15.6</v>
      </c>
      <c r="J3256" t="s">
        <v>43</v>
      </c>
      <c r="K3256">
        <v>6.8</v>
      </c>
      <c r="L3256">
        <v>3.4</v>
      </c>
      <c r="M3256" t="s">
        <v>16</v>
      </c>
      <c r="N3256">
        <v>3296.18</v>
      </c>
      <c r="O3256" s="5">
        <f>(ScoreCard!$E$3-laptop_prices3[[#This Row],[Price ($)]])/ScoreCard!$E$3*ScoreCard!$E$5</f>
        <v>3.4751033505183253</v>
      </c>
      <c r="P3256" s="5">
        <f>laptop_prices3[[#This Row],[RAM (GB)]]/ScoreCard!$F$3*ScoreCard!$F$5</f>
        <v>1.75</v>
      </c>
      <c r="Q3256" s="5">
        <f>laptop_prices3[[#This Row],[Screen Size (inch)]]/ScoreCard!$G$3*ScoreCard!$G$5</f>
        <v>1.8034682080924855</v>
      </c>
      <c r="R3256" s="5">
        <f>laptop_prices3[[#This Row],[Battery Life (hours)]]/ScoreCard!$H$3*ScoreCard!$H$5</f>
        <v>3.9666666666666668</v>
      </c>
      <c r="S3256" s="5">
        <f>ScoreCard!$I$3-laptop_prices3[[#This Row],[Weight (kg)]]/ScoreCard!$I$3*ScoreCard!$I$5</f>
        <v>1.5571428571428572</v>
      </c>
      <c r="T3256" s="6" cm="1">
        <f t="array" ref="T3256">_xlfn.IFS(laptop_prices3[[#This Row],[Storage]]="512GB SSD", 512, laptop_prices3[[#This Row],[Storage]] = "1TB SSD", 1000, laptop_prices3[[#This Row],[Storage]] = "2TB SSD", 2000, laptop_prices3[[#This Row],[Storage]]= "256GB SSD", 256, laptop_prices3[[#This Row],[Storage]] = "1TB HDD", 1000*0.7)</f>
        <v>256</v>
      </c>
      <c r="U3256" s="5">
        <f>laptop_prices3[[#This Row],[Storage Raw Value]]/ScoreCard!$J$3*ScoreCard!$J$5</f>
        <v>1.024</v>
      </c>
    </row>
    <row r="3257" spans="2:21" x14ac:dyDescent="0.2">
      <c r="B3257" s="4" cm="1">
        <f t="array" ref="B3257">SUM(laptop_prices3[[#This Row],[RAM Comp]:[Weight Comp]]+laptop_prices3[[#This Row],[Storage Comp]])</f>
        <v>48.551087255711536</v>
      </c>
      <c r="C3257">
        <v>3255</v>
      </c>
      <c r="D3257" t="s">
        <v>33</v>
      </c>
      <c r="E3257" t="s">
        <v>24</v>
      </c>
      <c r="F3257">
        <v>64</v>
      </c>
      <c r="G3257" t="s">
        <v>25</v>
      </c>
      <c r="H3257" t="s">
        <v>26</v>
      </c>
      <c r="I3257">
        <v>15.6</v>
      </c>
      <c r="J3257" t="s">
        <v>21</v>
      </c>
      <c r="K3257">
        <v>8.8000000000000007</v>
      </c>
      <c r="L3257">
        <v>1.55</v>
      </c>
      <c r="M3257" t="s">
        <v>46</v>
      </c>
      <c r="N3257">
        <v>2081.5500000000002</v>
      </c>
      <c r="O3257" s="5">
        <f>(ScoreCard!$E$3-laptop_prices3[[#This Row],[Price ($)]])/ScoreCard!$E$3*ScoreCard!$E$5</f>
        <v>4.0370220616809211</v>
      </c>
      <c r="P3257" s="5">
        <f>laptop_prices3[[#This Row],[RAM (GB)]]/ScoreCard!$F$3*ScoreCard!$F$5</f>
        <v>7</v>
      </c>
      <c r="Q3257" s="5">
        <f>laptop_prices3[[#This Row],[Screen Size (inch)]]/ScoreCard!$G$3*ScoreCard!$G$5</f>
        <v>1.8034682080924855</v>
      </c>
      <c r="R3257" s="5">
        <f>laptop_prices3[[#This Row],[Battery Life (hours)]]/ScoreCard!$H$3*ScoreCard!$H$5</f>
        <v>5.1333333333333337</v>
      </c>
      <c r="S3257" s="5">
        <f>ScoreCard!$I$3-laptop_prices3[[#This Row],[Weight (kg)]]/ScoreCard!$I$3*ScoreCard!$I$5</f>
        <v>2.6142857142857143</v>
      </c>
      <c r="T3257" s="6" cm="1">
        <f t="array" ref="T3257">_xlfn.IFS(laptop_prices3[[#This Row],[Storage]]="512GB SSD", 512, laptop_prices3[[#This Row],[Storage]] = "1TB SSD", 1000, laptop_prices3[[#This Row],[Storage]] = "2TB SSD", 2000, laptop_prices3[[#This Row],[Storage]]= "256GB SSD", 256, laptop_prices3[[#This Row],[Storage]] = "1TB HDD", 1000*0.7)</f>
        <v>2000</v>
      </c>
      <c r="U3257" s="5">
        <f>laptop_prices3[[#This Row],[Storage Raw Value]]/ScoreCard!$J$3*ScoreCard!$J$5</f>
        <v>8</v>
      </c>
    </row>
    <row r="3258" spans="2:21" x14ac:dyDescent="0.2">
      <c r="B3258" s="4" cm="1">
        <f t="array" ref="B3258">SUM(laptop_prices3[[#This Row],[RAM Comp]:[Weight Comp]]+laptop_prices3[[#This Row],[Storage Comp]])</f>
        <v>16.004306633636112</v>
      </c>
      <c r="C3258">
        <v>3256</v>
      </c>
      <c r="D3258" t="s">
        <v>17</v>
      </c>
      <c r="E3258" t="s">
        <v>18</v>
      </c>
      <c r="F3258">
        <v>8</v>
      </c>
      <c r="G3258" t="s">
        <v>13</v>
      </c>
      <c r="H3258" t="s">
        <v>44</v>
      </c>
      <c r="I3258">
        <v>14</v>
      </c>
      <c r="J3258" t="s">
        <v>21</v>
      </c>
      <c r="K3258">
        <v>5.9</v>
      </c>
      <c r="L3258">
        <v>2.84</v>
      </c>
      <c r="M3258" t="s">
        <v>16</v>
      </c>
      <c r="N3258">
        <v>990.77</v>
      </c>
      <c r="O3258" s="5">
        <f>(ScoreCard!$E$3-laptop_prices3[[#This Row],[Price ($)]])/ScoreCard!$E$3*ScoreCard!$E$5</f>
        <v>4.5416446148550875</v>
      </c>
      <c r="P3258" s="5">
        <f>laptop_prices3[[#This Row],[RAM (GB)]]/ScoreCard!$F$3*ScoreCard!$F$5</f>
        <v>0.875</v>
      </c>
      <c r="Q3258" s="5">
        <f>laptop_prices3[[#This Row],[Screen Size (inch)]]/ScoreCard!$G$3*ScoreCard!$G$5</f>
        <v>1.6184971098265895</v>
      </c>
      <c r="R3258" s="5">
        <f>laptop_prices3[[#This Row],[Battery Life (hours)]]/ScoreCard!$H$3*ScoreCard!$H$5</f>
        <v>3.4416666666666669</v>
      </c>
      <c r="S3258" s="5">
        <f>ScoreCard!$I$3-laptop_prices3[[#This Row],[Weight (kg)]]/ScoreCard!$I$3*ScoreCard!$I$5</f>
        <v>1.8771428571428572</v>
      </c>
      <c r="T3258" s="6" cm="1">
        <f t="array" ref="T3258">_xlfn.IFS(laptop_prices3[[#This Row],[Storage]]="512GB SSD", 512, laptop_prices3[[#This Row],[Storage]] = "1TB SSD", 1000, laptop_prices3[[#This Row],[Storage]] = "2TB SSD", 2000, laptop_prices3[[#This Row],[Storage]]= "256GB SSD", 256, laptop_prices3[[#This Row],[Storage]] = "1TB HDD", 1000*0.7)</f>
        <v>512</v>
      </c>
      <c r="U3258" s="5">
        <f>laptop_prices3[[#This Row],[Storage Raw Value]]/ScoreCard!$J$3*ScoreCard!$J$5</f>
        <v>2.048</v>
      </c>
    </row>
    <row r="3259" spans="2:21" x14ac:dyDescent="0.2">
      <c r="B3259" s="4" cm="1">
        <f t="array" ref="B3259">SUM(laptop_prices3[[#This Row],[RAM Comp]:[Weight Comp]]+laptop_prices3[[#This Row],[Storage Comp]])</f>
        <v>18.895949077897058</v>
      </c>
      <c r="C3259">
        <v>3257</v>
      </c>
      <c r="D3259" t="s">
        <v>33</v>
      </c>
      <c r="E3259" t="s">
        <v>39</v>
      </c>
      <c r="F3259">
        <v>64</v>
      </c>
      <c r="G3259" t="s">
        <v>29</v>
      </c>
      <c r="H3259" t="s">
        <v>40</v>
      </c>
      <c r="I3259">
        <v>16</v>
      </c>
      <c r="J3259" t="s">
        <v>21</v>
      </c>
      <c r="K3259">
        <v>7.1</v>
      </c>
      <c r="L3259">
        <v>2.96</v>
      </c>
      <c r="M3259" t="s">
        <v>16</v>
      </c>
      <c r="N3259">
        <v>2132.52</v>
      </c>
      <c r="O3259" s="5">
        <f>(ScoreCard!$E$3-laptop_prices3[[#This Row],[Price ($)]])/ScoreCard!$E$3*ScoreCard!$E$5</f>
        <v>4.0134420441381655</v>
      </c>
      <c r="P3259" s="5">
        <f>laptop_prices3[[#This Row],[RAM (GB)]]/ScoreCard!$F$3*ScoreCard!$F$5</f>
        <v>7</v>
      </c>
      <c r="Q3259" s="5">
        <f>laptop_prices3[[#This Row],[Screen Size (inch)]]/ScoreCard!$G$3*ScoreCard!$G$5</f>
        <v>1.8497109826589595</v>
      </c>
      <c r="R3259" s="5">
        <f>laptop_prices3[[#This Row],[Battery Life (hours)]]/ScoreCard!$H$3*ScoreCard!$H$5</f>
        <v>4.1416666666666666</v>
      </c>
      <c r="S3259" s="5">
        <f>ScoreCard!$I$3-laptop_prices3[[#This Row],[Weight (kg)]]/ScoreCard!$I$3*ScoreCard!$I$5</f>
        <v>1.8085714285714285</v>
      </c>
      <c r="T3259" s="6" cm="1">
        <f t="array" ref="T3259">_xlfn.IFS(laptop_prices3[[#This Row],[Storage]]="512GB SSD", 512, laptop_prices3[[#This Row],[Storage]] = "1TB SSD", 1000, laptop_prices3[[#This Row],[Storage]] = "2TB SSD", 2000, laptop_prices3[[#This Row],[Storage]]= "256GB SSD", 256, laptop_prices3[[#This Row],[Storage]] = "1TB HDD", 1000*0.7)</f>
        <v>256</v>
      </c>
      <c r="U3259" s="5">
        <f>laptop_prices3[[#This Row],[Storage Raw Value]]/ScoreCard!$J$3*ScoreCard!$J$5</f>
        <v>1.024</v>
      </c>
    </row>
    <row r="3260" spans="2:21" x14ac:dyDescent="0.2">
      <c r="B3260" s="4" cm="1">
        <f t="array" ref="B3260">SUM(laptop_prices3[[#This Row],[RAM Comp]:[Weight Comp]]+laptop_prices3[[#This Row],[Storage Comp]])</f>
        <v>24.113282411230387</v>
      </c>
      <c r="C3260">
        <v>3258</v>
      </c>
      <c r="D3260" t="s">
        <v>34</v>
      </c>
      <c r="E3260" t="s">
        <v>39</v>
      </c>
      <c r="F3260">
        <v>32</v>
      </c>
      <c r="G3260" t="s">
        <v>42</v>
      </c>
      <c r="H3260" t="s">
        <v>26</v>
      </c>
      <c r="I3260">
        <v>16</v>
      </c>
      <c r="J3260" t="s">
        <v>21</v>
      </c>
      <c r="K3260">
        <v>8.6999999999999993</v>
      </c>
      <c r="L3260">
        <v>1.77</v>
      </c>
      <c r="M3260" t="s">
        <v>30</v>
      </c>
      <c r="N3260">
        <v>1113.71</v>
      </c>
      <c r="O3260" s="5">
        <f>(ScoreCard!$E$3-laptop_prices3[[#This Row],[Price ($)]])/ScoreCard!$E$3*ScoreCard!$E$5</f>
        <v>4.4847694459968093</v>
      </c>
      <c r="P3260" s="5">
        <f>laptop_prices3[[#This Row],[RAM (GB)]]/ScoreCard!$F$3*ScoreCard!$F$5</f>
        <v>3.5</v>
      </c>
      <c r="Q3260" s="5">
        <f>laptop_prices3[[#This Row],[Screen Size (inch)]]/ScoreCard!$G$3*ScoreCard!$G$5</f>
        <v>1.8497109826589595</v>
      </c>
      <c r="R3260" s="5">
        <f>laptop_prices3[[#This Row],[Battery Life (hours)]]/ScoreCard!$H$3*ScoreCard!$H$5</f>
        <v>5.0750000000000002</v>
      </c>
      <c r="S3260" s="5">
        <f>ScoreCard!$I$3-laptop_prices3[[#This Row],[Weight (kg)]]/ScoreCard!$I$3*ScoreCard!$I$5</f>
        <v>2.4885714285714284</v>
      </c>
      <c r="T3260" s="6" cm="1">
        <f t="array" ref="T3260">_xlfn.IFS(laptop_prices3[[#This Row],[Storage]]="512GB SSD", 512, laptop_prices3[[#This Row],[Storage]] = "1TB SSD", 1000, laptop_prices3[[#This Row],[Storage]] = "2TB SSD", 2000, laptop_prices3[[#This Row],[Storage]]= "256GB SSD", 256, laptop_prices3[[#This Row],[Storage]] = "1TB HDD", 1000*0.7)</f>
        <v>700</v>
      </c>
      <c r="U3260" s="5">
        <f>laptop_prices3[[#This Row],[Storage Raw Value]]/ScoreCard!$J$3*ScoreCard!$J$5</f>
        <v>2.8</v>
      </c>
    </row>
    <row r="3261" spans="2:21" x14ac:dyDescent="0.2">
      <c r="B3261" s="4" cm="1">
        <f t="array" ref="B3261">SUM(laptop_prices3[[#This Row],[RAM Comp]:[Weight Comp]]+laptop_prices3[[#This Row],[Storage Comp]])</f>
        <v>41.013111065235343</v>
      </c>
      <c r="C3261">
        <v>3259</v>
      </c>
      <c r="D3261" t="s">
        <v>34</v>
      </c>
      <c r="E3261" t="s">
        <v>37</v>
      </c>
      <c r="F3261">
        <v>4</v>
      </c>
      <c r="G3261" t="s">
        <v>25</v>
      </c>
      <c r="H3261" t="s">
        <v>35</v>
      </c>
      <c r="I3261">
        <v>15.6</v>
      </c>
      <c r="J3261" t="s">
        <v>27</v>
      </c>
      <c r="K3261">
        <v>7.5</v>
      </c>
      <c r="L3261">
        <v>1.93</v>
      </c>
      <c r="M3261" t="s">
        <v>46</v>
      </c>
      <c r="N3261">
        <v>2836.6</v>
      </c>
      <c r="O3261" s="5">
        <f>(ScoreCard!$E$3-laptop_prices3[[#This Row],[Price ($)]])/ScoreCard!$E$3*ScoreCard!$E$5</f>
        <v>3.687716740008216</v>
      </c>
      <c r="P3261" s="5">
        <f>laptop_prices3[[#This Row],[RAM (GB)]]/ScoreCard!$F$3*ScoreCard!$F$5</f>
        <v>0.4375</v>
      </c>
      <c r="Q3261" s="5">
        <f>laptop_prices3[[#This Row],[Screen Size (inch)]]/ScoreCard!$G$3*ScoreCard!$G$5</f>
        <v>1.8034682080924855</v>
      </c>
      <c r="R3261" s="5">
        <f>laptop_prices3[[#This Row],[Battery Life (hours)]]/ScoreCard!$H$3*ScoreCard!$H$5</f>
        <v>4.375</v>
      </c>
      <c r="S3261" s="5">
        <f>ScoreCard!$I$3-laptop_prices3[[#This Row],[Weight (kg)]]/ScoreCard!$I$3*ScoreCard!$I$5</f>
        <v>2.3971428571428572</v>
      </c>
      <c r="T3261" s="6" cm="1">
        <f t="array" ref="T3261">_xlfn.IFS(laptop_prices3[[#This Row],[Storage]]="512GB SSD", 512, laptop_prices3[[#This Row],[Storage]] = "1TB SSD", 1000, laptop_prices3[[#This Row],[Storage]] = "2TB SSD", 2000, laptop_prices3[[#This Row],[Storage]]= "256GB SSD", 256, laptop_prices3[[#This Row],[Storage]] = "1TB HDD", 1000*0.7)</f>
        <v>2000</v>
      </c>
      <c r="U3261" s="5">
        <f>laptop_prices3[[#This Row],[Storage Raw Value]]/ScoreCard!$J$3*ScoreCard!$J$5</f>
        <v>8</v>
      </c>
    </row>
    <row r="3262" spans="2:21" x14ac:dyDescent="0.2">
      <c r="B3262" s="4" cm="1">
        <f t="array" ref="B3262">SUM(laptop_prices3[[#This Row],[RAM Comp]:[Weight Comp]]+laptop_prices3[[#This Row],[Storage Comp]])</f>
        <v>22.364477016240023</v>
      </c>
      <c r="C3262">
        <v>3260</v>
      </c>
      <c r="D3262" t="s">
        <v>28</v>
      </c>
      <c r="E3262" t="s">
        <v>39</v>
      </c>
      <c r="F3262">
        <v>16</v>
      </c>
      <c r="G3262" t="s">
        <v>42</v>
      </c>
      <c r="H3262" t="s">
        <v>35</v>
      </c>
      <c r="I3262">
        <v>13.3</v>
      </c>
      <c r="J3262" t="s">
        <v>15</v>
      </c>
      <c r="K3262">
        <v>9.1</v>
      </c>
      <c r="L3262">
        <v>1.63</v>
      </c>
      <c r="M3262" t="s">
        <v>16</v>
      </c>
      <c r="N3262">
        <v>1163.28</v>
      </c>
      <c r="O3262" s="5">
        <f>(ScoreCard!$E$3-laptop_prices3[[#This Row],[Price ($)]])/ScoreCard!$E$3*ScoreCard!$E$5</f>
        <v>4.4618371040389047</v>
      </c>
      <c r="P3262" s="5">
        <f>laptop_prices3[[#This Row],[RAM (GB)]]/ScoreCard!$F$3*ScoreCard!$F$5</f>
        <v>1.75</v>
      </c>
      <c r="Q3262" s="5">
        <f>laptop_prices3[[#This Row],[Screen Size (inch)]]/ScoreCard!$G$3*ScoreCard!$G$5</f>
        <v>1.5375722543352601</v>
      </c>
      <c r="R3262" s="5">
        <f>laptop_prices3[[#This Row],[Battery Life (hours)]]/ScoreCard!$H$3*ScoreCard!$H$5</f>
        <v>5.3083333333333336</v>
      </c>
      <c r="S3262" s="5">
        <f>ScoreCard!$I$3-laptop_prices3[[#This Row],[Weight (kg)]]/ScoreCard!$I$3*ScoreCard!$I$5</f>
        <v>2.5685714285714285</v>
      </c>
      <c r="T3262" s="6" cm="1">
        <f t="array" ref="T3262">_xlfn.IFS(laptop_prices3[[#This Row],[Storage]]="512GB SSD", 512, laptop_prices3[[#This Row],[Storage]] = "1TB SSD", 1000, laptop_prices3[[#This Row],[Storage]] = "2TB SSD", 2000, laptop_prices3[[#This Row],[Storage]]= "256GB SSD", 256, laptop_prices3[[#This Row],[Storage]] = "1TB HDD", 1000*0.7)</f>
        <v>700</v>
      </c>
      <c r="U3262" s="5">
        <f>laptop_prices3[[#This Row],[Storage Raw Value]]/ScoreCard!$J$3*ScoreCard!$J$5</f>
        <v>2.8</v>
      </c>
    </row>
    <row r="3263" spans="2:21" x14ac:dyDescent="0.2">
      <c r="B3263" s="4" cm="1">
        <f t="array" ref="B3263">SUM(laptop_prices3[[#This Row],[RAM Comp]:[Weight Comp]]+laptop_prices3[[#This Row],[Storage Comp]])</f>
        <v>17.335520506468484</v>
      </c>
      <c r="C3263">
        <v>3261</v>
      </c>
      <c r="D3263" t="s">
        <v>17</v>
      </c>
      <c r="E3263" t="s">
        <v>37</v>
      </c>
      <c r="F3263">
        <v>16</v>
      </c>
      <c r="G3263" t="s">
        <v>13</v>
      </c>
      <c r="H3263" t="s">
        <v>32</v>
      </c>
      <c r="I3263">
        <v>16</v>
      </c>
      <c r="J3263" t="s">
        <v>21</v>
      </c>
      <c r="K3263">
        <v>5.6</v>
      </c>
      <c r="L3263">
        <v>2.14</v>
      </c>
      <c r="M3263" t="s">
        <v>46</v>
      </c>
      <c r="N3263">
        <v>2610.75</v>
      </c>
      <c r="O3263" s="5">
        <f>(ScoreCard!$E$3-laptop_prices3[[#This Row],[Price ($)]])/ScoreCard!$E$3*ScoreCard!$E$5</f>
        <v>3.7922006906072236</v>
      </c>
      <c r="P3263" s="5">
        <f>laptop_prices3[[#This Row],[RAM (GB)]]/ScoreCard!$F$3*ScoreCard!$F$5</f>
        <v>1.75</v>
      </c>
      <c r="Q3263" s="5">
        <f>laptop_prices3[[#This Row],[Screen Size (inch)]]/ScoreCard!$G$3*ScoreCard!$G$5</f>
        <v>1.8497109826589595</v>
      </c>
      <c r="R3263" s="5">
        <f>laptop_prices3[[#This Row],[Battery Life (hours)]]/ScoreCard!$H$3*ScoreCard!$H$5</f>
        <v>3.2666666666666662</v>
      </c>
      <c r="S3263" s="5">
        <f>ScoreCard!$I$3-laptop_prices3[[#This Row],[Weight (kg)]]/ScoreCard!$I$3*ScoreCard!$I$5</f>
        <v>2.2771428571428571</v>
      </c>
      <c r="T3263" s="6" cm="1">
        <f t="array" ref="T3263">_xlfn.IFS(laptop_prices3[[#This Row],[Storage]]="512GB SSD", 512, laptop_prices3[[#This Row],[Storage]] = "1TB SSD", 1000, laptop_prices3[[#This Row],[Storage]] = "2TB SSD", 2000, laptop_prices3[[#This Row],[Storage]]= "256GB SSD", 256, laptop_prices3[[#This Row],[Storage]] = "1TB HDD", 1000*0.7)</f>
        <v>512</v>
      </c>
      <c r="U3263" s="5">
        <f>laptop_prices3[[#This Row],[Storage Raw Value]]/ScoreCard!$J$3*ScoreCard!$J$5</f>
        <v>2.048</v>
      </c>
    </row>
    <row r="3264" spans="2:21" x14ac:dyDescent="0.2">
      <c r="B3264" s="4" cm="1">
        <f t="array" ref="B3264">SUM(laptop_prices3[[#This Row],[RAM Comp]:[Weight Comp]]+laptop_prices3[[#This Row],[Storage Comp]])</f>
        <v>25.321381778144783</v>
      </c>
      <c r="C3264">
        <v>3262</v>
      </c>
      <c r="D3264" t="s">
        <v>17</v>
      </c>
      <c r="E3264" t="s">
        <v>41</v>
      </c>
      <c r="F3264">
        <v>32</v>
      </c>
      <c r="G3264" t="s">
        <v>42</v>
      </c>
      <c r="H3264" t="s">
        <v>26</v>
      </c>
      <c r="I3264">
        <v>13.3</v>
      </c>
      <c r="J3264" t="s">
        <v>27</v>
      </c>
      <c r="K3264">
        <v>11.6</v>
      </c>
      <c r="L3264">
        <v>2.0699999999999998</v>
      </c>
      <c r="M3264" t="s">
        <v>22</v>
      </c>
      <c r="N3264">
        <v>5215.91</v>
      </c>
      <c r="O3264" s="5">
        <f>(ScoreCard!$E$3-laptop_prices3[[#This Row],[Price ($)]])/ScoreCard!$E$3*ScoreCard!$E$5</f>
        <v>2.5869874572996738</v>
      </c>
      <c r="P3264" s="5">
        <f>laptop_prices3[[#This Row],[RAM (GB)]]/ScoreCard!$F$3*ScoreCard!$F$5</f>
        <v>3.5</v>
      </c>
      <c r="Q3264" s="5">
        <f>laptop_prices3[[#This Row],[Screen Size (inch)]]/ScoreCard!$G$3*ScoreCard!$G$5</f>
        <v>1.5375722543352601</v>
      </c>
      <c r="R3264" s="5">
        <f>laptop_prices3[[#This Row],[Battery Life (hours)]]/ScoreCard!$H$3*ScoreCard!$H$5</f>
        <v>6.7666666666666666</v>
      </c>
      <c r="S3264" s="5">
        <f>ScoreCard!$I$3-laptop_prices3[[#This Row],[Weight (kg)]]/ScoreCard!$I$3*ScoreCard!$I$5</f>
        <v>2.3171428571428572</v>
      </c>
      <c r="T3264" s="6" cm="1">
        <f t="array" ref="T3264">_xlfn.IFS(laptop_prices3[[#This Row],[Storage]]="512GB SSD", 512, laptop_prices3[[#This Row],[Storage]] = "1TB SSD", 1000, laptop_prices3[[#This Row],[Storage]] = "2TB SSD", 2000, laptop_prices3[[#This Row],[Storage]]= "256GB SSD", 256, laptop_prices3[[#This Row],[Storage]] = "1TB HDD", 1000*0.7)</f>
        <v>700</v>
      </c>
      <c r="U3264" s="5">
        <f>laptop_prices3[[#This Row],[Storage Raw Value]]/ScoreCard!$J$3*ScoreCard!$J$5</f>
        <v>2.8</v>
      </c>
    </row>
    <row r="3265" spans="2:21" x14ac:dyDescent="0.2">
      <c r="B3265" s="4" cm="1">
        <f t="array" ref="B3265">SUM(laptop_prices3[[#This Row],[RAM Comp]:[Weight Comp]]+laptop_prices3[[#This Row],[Storage Comp]])</f>
        <v>17.633349160473436</v>
      </c>
      <c r="C3265">
        <v>3263</v>
      </c>
      <c r="D3265" t="s">
        <v>11</v>
      </c>
      <c r="E3265" t="s">
        <v>31</v>
      </c>
      <c r="F3265">
        <v>4</v>
      </c>
      <c r="G3265" t="s">
        <v>42</v>
      </c>
      <c r="H3265" t="s">
        <v>14</v>
      </c>
      <c r="I3265">
        <v>15.6</v>
      </c>
      <c r="J3265" t="s">
        <v>27</v>
      </c>
      <c r="K3265">
        <v>4.4000000000000004</v>
      </c>
      <c r="L3265">
        <v>3.28</v>
      </c>
      <c r="M3265" t="s">
        <v>22</v>
      </c>
      <c r="N3265">
        <v>1580.11</v>
      </c>
      <c r="O3265" s="5">
        <f>(ScoreCard!$E$3-laptop_prices3[[#This Row],[Price ($)]])/ScoreCard!$E$3*ScoreCard!$E$5</f>
        <v>4.2690009511578584</v>
      </c>
      <c r="P3265" s="5">
        <f>laptop_prices3[[#This Row],[RAM (GB)]]/ScoreCard!$F$3*ScoreCard!$F$5</f>
        <v>0.4375</v>
      </c>
      <c r="Q3265" s="5">
        <f>laptop_prices3[[#This Row],[Screen Size (inch)]]/ScoreCard!$G$3*ScoreCard!$G$5</f>
        <v>1.8034682080924855</v>
      </c>
      <c r="R3265" s="5">
        <f>laptop_prices3[[#This Row],[Battery Life (hours)]]/ScoreCard!$H$3*ScoreCard!$H$5</f>
        <v>2.5666666666666669</v>
      </c>
      <c r="S3265" s="5">
        <f>ScoreCard!$I$3-laptop_prices3[[#This Row],[Weight (kg)]]/ScoreCard!$I$3*ScoreCard!$I$5</f>
        <v>1.6257142857142859</v>
      </c>
      <c r="T3265" s="6" cm="1">
        <f t="array" ref="T3265">_xlfn.IFS(laptop_prices3[[#This Row],[Storage]]="512GB SSD", 512, laptop_prices3[[#This Row],[Storage]] = "1TB SSD", 1000, laptop_prices3[[#This Row],[Storage]] = "2TB SSD", 2000, laptop_prices3[[#This Row],[Storage]]= "256GB SSD", 256, laptop_prices3[[#This Row],[Storage]] = "1TB HDD", 1000*0.7)</f>
        <v>700</v>
      </c>
      <c r="U3265" s="5">
        <f>laptop_prices3[[#This Row],[Storage Raw Value]]/ScoreCard!$J$3*ScoreCard!$J$5</f>
        <v>2.8</v>
      </c>
    </row>
    <row r="3266" spans="2:21" x14ac:dyDescent="0.2">
      <c r="B3266" s="4" cm="1">
        <f t="array" ref="B3266">SUM(laptop_prices3[[#This Row],[RAM Comp]:[Weight Comp]]+laptop_prices3[[#This Row],[Storage Comp]])</f>
        <v>19.80497330030278</v>
      </c>
      <c r="C3266">
        <v>3264</v>
      </c>
      <c r="D3266" t="s">
        <v>23</v>
      </c>
      <c r="E3266" t="s">
        <v>24</v>
      </c>
      <c r="F3266">
        <v>64</v>
      </c>
      <c r="G3266" t="s">
        <v>29</v>
      </c>
      <c r="H3266" t="s">
        <v>44</v>
      </c>
      <c r="I3266">
        <v>14</v>
      </c>
      <c r="J3266" t="s">
        <v>43</v>
      </c>
      <c r="K3266">
        <v>8.8000000000000007</v>
      </c>
      <c r="L3266">
        <v>2.7</v>
      </c>
      <c r="M3266" t="s">
        <v>16</v>
      </c>
      <c r="N3266">
        <v>1612.74</v>
      </c>
      <c r="O3266" s="5">
        <f>(ScoreCard!$E$3-laptop_prices3[[#This Row],[Price ($)]])/ScoreCard!$E$3*ScoreCard!$E$5</f>
        <v>4.2539054837766521</v>
      </c>
      <c r="P3266" s="5">
        <f>laptop_prices3[[#This Row],[RAM (GB)]]/ScoreCard!$F$3*ScoreCard!$F$5</f>
        <v>7</v>
      </c>
      <c r="Q3266" s="5">
        <f>laptop_prices3[[#This Row],[Screen Size (inch)]]/ScoreCard!$G$3*ScoreCard!$G$5</f>
        <v>1.6184971098265895</v>
      </c>
      <c r="R3266" s="5">
        <f>laptop_prices3[[#This Row],[Battery Life (hours)]]/ScoreCard!$H$3*ScoreCard!$H$5</f>
        <v>5.1333333333333337</v>
      </c>
      <c r="S3266" s="5">
        <f>ScoreCard!$I$3-laptop_prices3[[#This Row],[Weight (kg)]]/ScoreCard!$I$3*ScoreCard!$I$5</f>
        <v>1.9571428571428571</v>
      </c>
      <c r="T3266" s="6" cm="1">
        <f t="array" ref="T3266">_xlfn.IFS(laptop_prices3[[#This Row],[Storage]]="512GB SSD", 512, laptop_prices3[[#This Row],[Storage]] = "1TB SSD", 1000, laptop_prices3[[#This Row],[Storage]] = "2TB SSD", 2000, laptop_prices3[[#This Row],[Storage]]= "256GB SSD", 256, laptop_prices3[[#This Row],[Storage]] = "1TB HDD", 1000*0.7)</f>
        <v>256</v>
      </c>
      <c r="U3266" s="5">
        <f>laptop_prices3[[#This Row],[Storage Raw Value]]/ScoreCard!$J$3*ScoreCard!$J$5</f>
        <v>1.024</v>
      </c>
    </row>
    <row r="3267" spans="2:21" x14ac:dyDescent="0.2">
      <c r="B3267" s="4" cm="1">
        <f t="array" ref="B3267">SUM(laptop_prices3[[#This Row],[RAM Comp]:[Weight Comp]]+laptop_prices3[[#This Row],[Storage Comp]])</f>
        <v>44.578286540049547</v>
      </c>
      <c r="C3267">
        <v>3265</v>
      </c>
      <c r="D3267" t="s">
        <v>47</v>
      </c>
      <c r="E3267" t="s">
        <v>39</v>
      </c>
      <c r="F3267">
        <v>16</v>
      </c>
      <c r="G3267" t="s">
        <v>25</v>
      </c>
      <c r="H3267" t="s">
        <v>44</v>
      </c>
      <c r="I3267">
        <v>13.3</v>
      </c>
      <c r="J3267" t="s">
        <v>27</v>
      </c>
      <c r="K3267">
        <v>11.7</v>
      </c>
      <c r="L3267">
        <v>1.81</v>
      </c>
      <c r="M3267" t="s">
        <v>46</v>
      </c>
      <c r="N3267">
        <v>1805.41</v>
      </c>
      <c r="O3267" s="5">
        <f>(ScoreCard!$E$3-laptop_prices3[[#This Row],[Price ($)]])/ScoreCard!$E$3*ScoreCard!$E$5</f>
        <v>4.1647714445386148</v>
      </c>
      <c r="P3267" s="5">
        <f>laptop_prices3[[#This Row],[RAM (GB)]]/ScoreCard!$F$3*ScoreCard!$F$5</f>
        <v>1.75</v>
      </c>
      <c r="Q3267" s="5">
        <f>laptop_prices3[[#This Row],[Screen Size (inch)]]/ScoreCard!$G$3*ScoreCard!$G$5</f>
        <v>1.5375722543352601</v>
      </c>
      <c r="R3267" s="5">
        <f>laptop_prices3[[#This Row],[Battery Life (hours)]]/ScoreCard!$H$3*ScoreCard!$H$5</f>
        <v>6.8250000000000002</v>
      </c>
      <c r="S3267" s="5">
        <f>ScoreCard!$I$3-laptop_prices3[[#This Row],[Weight (kg)]]/ScoreCard!$I$3*ScoreCard!$I$5</f>
        <v>2.4657142857142857</v>
      </c>
      <c r="T3267" s="6" cm="1">
        <f t="array" ref="T3267">_xlfn.IFS(laptop_prices3[[#This Row],[Storage]]="512GB SSD", 512, laptop_prices3[[#This Row],[Storage]] = "1TB SSD", 1000, laptop_prices3[[#This Row],[Storage]] = "2TB SSD", 2000, laptop_prices3[[#This Row],[Storage]]= "256GB SSD", 256, laptop_prices3[[#This Row],[Storage]] = "1TB HDD", 1000*0.7)</f>
        <v>2000</v>
      </c>
      <c r="U3267" s="5">
        <f>laptop_prices3[[#This Row],[Storage Raw Value]]/ScoreCard!$J$3*ScoreCard!$J$5</f>
        <v>8</v>
      </c>
    </row>
    <row r="3268" spans="2:21" x14ac:dyDescent="0.2">
      <c r="B3268" s="4" cm="1">
        <f t="array" ref="B3268">SUM(laptop_prices3[[#This Row],[RAM Comp]:[Weight Comp]]+laptop_prices3[[#This Row],[Storage Comp]])</f>
        <v>17.600349160473439</v>
      </c>
      <c r="C3268">
        <v>3266</v>
      </c>
      <c r="D3268" t="s">
        <v>45</v>
      </c>
      <c r="E3268" t="s">
        <v>37</v>
      </c>
      <c r="F3268">
        <v>4</v>
      </c>
      <c r="G3268" t="s">
        <v>13</v>
      </c>
      <c r="H3268" t="s">
        <v>44</v>
      </c>
      <c r="I3268">
        <v>15.6</v>
      </c>
      <c r="J3268" t="s">
        <v>27</v>
      </c>
      <c r="K3268">
        <v>9.5</v>
      </c>
      <c r="L3268">
        <v>3.28</v>
      </c>
      <c r="M3268" t="s">
        <v>22</v>
      </c>
      <c r="N3268">
        <v>1957.62</v>
      </c>
      <c r="O3268" s="5">
        <f>(ScoreCard!$E$3-laptop_prices3[[#This Row],[Price ($)]])/ScoreCard!$E$3*ScoreCard!$E$5</f>
        <v>4.0943552297027717</v>
      </c>
      <c r="P3268" s="5">
        <f>laptop_prices3[[#This Row],[RAM (GB)]]/ScoreCard!$F$3*ScoreCard!$F$5</f>
        <v>0.4375</v>
      </c>
      <c r="Q3268" s="5">
        <f>laptop_prices3[[#This Row],[Screen Size (inch)]]/ScoreCard!$G$3*ScoreCard!$G$5</f>
        <v>1.8034682080924855</v>
      </c>
      <c r="R3268" s="5">
        <f>laptop_prices3[[#This Row],[Battery Life (hours)]]/ScoreCard!$H$3*ScoreCard!$H$5</f>
        <v>5.5416666666666661</v>
      </c>
      <c r="S3268" s="5">
        <f>ScoreCard!$I$3-laptop_prices3[[#This Row],[Weight (kg)]]/ScoreCard!$I$3*ScoreCard!$I$5</f>
        <v>1.6257142857142859</v>
      </c>
      <c r="T3268" s="6" cm="1">
        <f t="array" ref="T3268">_xlfn.IFS(laptop_prices3[[#This Row],[Storage]]="512GB SSD", 512, laptop_prices3[[#This Row],[Storage]] = "1TB SSD", 1000, laptop_prices3[[#This Row],[Storage]] = "2TB SSD", 2000, laptop_prices3[[#This Row],[Storage]]= "256GB SSD", 256, laptop_prices3[[#This Row],[Storage]] = "1TB HDD", 1000*0.7)</f>
        <v>512</v>
      </c>
      <c r="U3268" s="5">
        <f>laptop_prices3[[#This Row],[Storage Raw Value]]/ScoreCard!$J$3*ScoreCard!$J$5</f>
        <v>2.048</v>
      </c>
    </row>
    <row r="3269" spans="2:21" x14ac:dyDescent="0.2">
      <c r="B3269" s="4" cm="1">
        <f t="array" ref="B3269">SUM(laptop_prices3[[#This Row],[RAM Comp]:[Weight Comp]]+laptop_prices3[[#This Row],[Storage Comp]])</f>
        <v>19.522068538398017</v>
      </c>
      <c r="C3269">
        <v>3267</v>
      </c>
      <c r="D3269" t="s">
        <v>36</v>
      </c>
      <c r="E3269" t="s">
        <v>48</v>
      </c>
      <c r="F3269">
        <v>16</v>
      </c>
      <c r="G3269" t="s">
        <v>42</v>
      </c>
      <c r="H3269" t="s">
        <v>26</v>
      </c>
      <c r="I3269">
        <v>14</v>
      </c>
      <c r="J3269" t="s">
        <v>15</v>
      </c>
      <c r="K3269">
        <v>4.5</v>
      </c>
      <c r="L3269">
        <v>2.0499999999999998</v>
      </c>
      <c r="M3269" t="s">
        <v>46</v>
      </c>
      <c r="N3269">
        <v>1588.17</v>
      </c>
      <c r="O3269" s="5">
        <f>(ScoreCard!$E$3-laptop_prices3[[#This Row],[Price ($)]])/ScoreCard!$E$3*ScoreCard!$E$5</f>
        <v>4.2652721902907871</v>
      </c>
      <c r="P3269" s="5">
        <f>laptop_prices3[[#This Row],[RAM (GB)]]/ScoreCard!$F$3*ScoreCard!$F$5</f>
        <v>1.75</v>
      </c>
      <c r="Q3269" s="5">
        <f>laptop_prices3[[#This Row],[Screen Size (inch)]]/ScoreCard!$G$3*ScoreCard!$G$5</f>
        <v>1.6184971098265895</v>
      </c>
      <c r="R3269" s="5">
        <f>laptop_prices3[[#This Row],[Battery Life (hours)]]/ScoreCard!$H$3*ScoreCard!$H$5</f>
        <v>2.625</v>
      </c>
      <c r="S3269" s="5">
        <f>ScoreCard!$I$3-laptop_prices3[[#This Row],[Weight (kg)]]/ScoreCard!$I$3*ScoreCard!$I$5</f>
        <v>2.3285714285714287</v>
      </c>
      <c r="T3269" s="6" cm="1">
        <f t="array" ref="T3269">_xlfn.IFS(laptop_prices3[[#This Row],[Storage]]="512GB SSD", 512, laptop_prices3[[#This Row],[Storage]] = "1TB SSD", 1000, laptop_prices3[[#This Row],[Storage]] = "2TB SSD", 2000, laptop_prices3[[#This Row],[Storage]]= "256GB SSD", 256, laptop_prices3[[#This Row],[Storage]] = "1TB HDD", 1000*0.7)</f>
        <v>700</v>
      </c>
      <c r="U3269" s="5">
        <f>laptop_prices3[[#This Row],[Storage Raw Value]]/ScoreCard!$J$3*ScoreCard!$J$5</f>
        <v>2.8</v>
      </c>
    </row>
    <row r="3270" spans="2:21" x14ac:dyDescent="0.2">
      <c r="B3270" s="4" cm="1">
        <f t="array" ref="B3270">SUM(laptop_prices3[[#This Row],[RAM Comp]:[Weight Comp]]+laptop_prices3[[#This Row],[Storage Comp]])</f>
        <v>43.437096063859066</v>
      </c>
      <c r="C3270">
        <v>3268</v>
      </c>
      <c r="D3270" t="s">
        <v>36</v>
      </c>
      <c r="E3270" t="s">
        <v>31</v>
      </c>
      <c r="F3270">
        <v>8</v>
      </c>
      <c r="G3270" t="s">
        <v>25</v>
      </c>
      <c r="H3270" t="s">
        <v>32</v>
      </c>
      <c r="I3270">
        <v>13.3</v>
      </c>
      <c r="J3270" t="s">
        <v>43</v>
      </c>
      <c r="K3270">
        <v>11.9</v>
      </c>
      <c r="L3270">
        <v>2.48</v>
      </c>
      <c r="M3270" t="s">
        <v>46</v>
      </c>
      <c r="N3270">
        <v>997.68</v>
      </c>
      <c r="O3270" s="5">
        <f>(ScoreCard!$E$3-laptop_prices3[[#This Row],[Price ($)]])/ScoreCard!$E$3*ScoreCard!$E$5</f>
        <v>4.5384478732184288</v>
      </c>
      <c r="P3270" s="5">
        <f>laptop_prices3[[#This Row],[RAM (GB)]]/ScoreCard!$F$3*ScoreCard!$F$5</f>
        <v>0.875</v>
      </c>
      <c r="Q3270" s="5">
        <f>laptop_prices3[[#This Row],[Screen Size (inch)]]/ScoreCard!$G$3*ScoreCard!$G$5</f>
        <v>1.5375722543352601</v>
      </c>
      <c r="R3270" s="5">
        <f>laptop_prices3[[#This Row],[Battery Life (hours)]]/ScoreCard!$H$3*ScoreCard!$H$5</f>
        <v>6.9416666666666664</v>
      </c>
      <c r="S3270" s="5">
        <f>ScoreCard!$I$3-laptop_prices3[[#This Row],[Weight (kg)]]/ScoreCard!$I$3*ScoreCard!$I$5</f>
        <v>2.0828571428571427</v>
      </c>
      <c r="T3270" s="6" cm="1">
        <f t="array" ref="T3270">_xlfn.IFS(laptop_prices3[[#This Row],[Storage]]="512GB SSD", 512, laptop_prices3[[#This Row],[Storage]] = "1TB SSD", 1000, laptop_prices3[[#This Row],[Storage]] = "2TB SSD", 2000, laptop_prices3[[#This Row],[Storage]]= "256GB SSD", 256, laptop_prices3[[#This Row],[Storage]] = "1TB HDD", 1000*0.7)</f>
        <v>2000</v>
      </c>
      <c r="U3270" s="5">
        <f>laptop_prices3[[#This Row],[Storage Raw Value]]/ScoreCard!$J$3*ScoreCard!$J$5</f>
        <v>8</v>
      </c>
    </row>
    <row r="3271" spans="2:21" x14ac:dyDescent="0.2">
      <c r="B3271" s="4" cm="1">
        <f t="array" ref="B3271">SUM(laptop_prices3[[#This Row],[RAM Comp]:[Weight Comp]]+laptop_prices3[[#This Row],[Storage Comp]])</f>
        <v>43.652091935039913</v>
      </c>
      <c r="C3271">
        <v>3269</v>
      </c>
      <c r="D3271" t="s">
        <v>34</v>
      </c>
      <c r="E3271" t="s">
        <v>37</v>
      </c>
      <c r="F3271">
        <v>32</v>
      </c>
      <c r="G3271" t="s">
        <v>25</v>
      </c>
      <c r="H3271" t="s">
        <v>14</v>
      </c>
      <c r="I3271">
        <v>16</v>
      </c>
      <c r="J3271" t="s">
        <v>27</v>
      </c>
      <c r="K3271">
        <v>7.4</v>
      </c>
      <c r="L3271">
        <v>2.65</v>
      </c>
      <c r="M3271" t="s">
        <v>22</v>
      </c>
      <c r="N3271">
        <v>4930.72</v>
      </c>
      <c r="O3271" s="5">
        <f>(ScoreCard!$E$3-laptop_prices3[[#This Row],[Price ($)]])/ScoreCard!$E$3*ScoreCard!$E$5</f>
        <v>2.7189236001880106</v>
      </c>
      <c r="P3271" s="5">
        <f>laptop_prices3[[#This Row],[RAM (GB)]]/ScoreCard!$F$3*ScoreCard!$F$5</f>
        <v>3.5</v>
      </c>
      <c r="Q3271" s="5">
        <f>laptop_prices3[[#This Row],[Screen Size (inch)]]/ScoreCard!$G$3*ScoreCard!$G$5</f>
        <v>1.8497109826589595</v>
      </c>
      <c r="R3271" s="5">
        <f>laptop_prices3[[#This Row],[Battery Life (hours)]]/ScoreCard!$H$3*ScoreCard!$H$5</f>
        <v>4.3166666666666664</v>
      </c>
      <c r="S3271" s="5">
        <f>ScoreCard!$I$3-laptop_prices3[[#This Row],[Weight (kg)]]/ScoreCard!$I$3*ScoreCard!$I$5</f>
        <v>1.9857142857142858</v>
      </c>
      <c r="T3271" s="6" cm="1">
        <f t="array" ref="T3271">_xlfn.IFS(laptop_prices3[[#This Row],[Storage]]="512GB SSD", 512, laptop_prices3[[#This Row],[Storage]] = "1TB SSD", 1000, laptop_prices3[[#This Row],[Storage]] = "2TB SSD", 2000, laptop_prices3[[#This Row],[Storage]]= "256GB SSD", 256, laptop_prices3[[#This Row],[Storage]] = "1TB HDD", 1000*0.7)</f>
        <v>2000</v>
      </c>
      <c r="U3271" s="5">
        <f>laptop_prices3[[#This Row],[Storage Raw Value]]/ScoreCard!$J$3*ScoreCard!$J$5</f>
        <v>8</v>
      </c>
    </row>
    <row r="3272" spans="2:21" x14ac:dyDescent="0.2">
      <c r="B3272" s="4" cm="1">
        <f t="array" ref="B3272">SUM(laptop_prices3[[#This Row],[RAM Comp]:[Weight Comp]]+laptop_prices3[[#This Row],[Storage Comp]])</f>
        <v>40.432872969997248</v>
      </c>
      <c r="C3272">
        <v>3270</v>
      </c>
      <c r="D3272" t="s">
        <v>38</v>
      </c>
      <c r="E3272" t="s">
        <v>12</v>
      </c>
      <c r="F3272">
        <v>4</v>
      </c>
      <c r="G3272" t="s">
        <v>25</v>
      </c>
      <c r="H3272" t="s">
        <v>26</v>
      </c>
      <c r="I3272">
        <v>15.6</v>
      </c>
      <c r="J3272" t="s">
        <v>15</v>
      </c>
      <c r="K3272">
        <v>5.8</v>
      </c>
      <c r="L3272">
        <v>1.21</v>
      </c>
      <c r="M3272" t="s">
        <v>22</v>
      </c>
      <c r="N3272">
        <v>1004.57</v>
      </c>
      <c r="O3272" s="5">
        <f>(ScoreCard!$E$3-laptop_prices3[[#This Row],[Price ($)]])/ScoreCard!$E$3*ScoreCard!$E$5</f>
        <v>4.5352603840901269</v>
      </c>
      <c r="P3272" s="5">
        <f>laptop_prices3[[#This Row],[RAM (GB)]]/ScoreCard!$F$3*ScoreCard!$F$5</f>
        <v>0.4375</v>
      </c>
      <c r="Q3272" s="5">
        <f>laptop_prices3[[#This Row],[Screen Size (inch)]]/ScoreCard!$G$3*ScoreCard!$G$5</f>
        <v>1.8034682080924855</v>
      </c>
      <c r="R3272" s="5">
        <f>laptop_prices3[[#This Row],[Battery Life (hours)]]/ScoreCard!$H$3*ScoreCard!$H$5</f>
        <v>3.3833333333333333</v>
      </c>
      <c r="S3272" s="5">
        <f>ScoreCard!$I$3-laptop_prices3[[#This Row],[Weight (kg)]]/ScoreCard!$I$3*ScoreCard!$I$5</f>
        <v>2.8085714285714287</v>
      </c>
      <c r="T3272" s="6" cm="1">
        <f t="array" ref="T3272">_xlfn.IFS(laptop_prices3[[#This Row],[Storage]]="512GB SSD", 512, laptop_prices3[[#This Row],[Storage]] = "1TB SSD", 1000, laptop_prices3[[#This Row],[Storage]] = "2TB SSD", 2000, laptop_prices3[[#This Row],[Storage]]= "256GB SSD", 256, laptop_prices3[[#This Row],[Storage]] = "1TB HDD", 1000*0.7)</f>
        <v>2000</v>
      </c>
      <c r="U3272" s="5">
        <f>laptop_prices3[[#This Row],[Storage Raw Value]]/ScoreCard!$J$3*ScoreCard!$J$5</f>
        <v>8</v>
      </c>
    </row>
    <row r="3273" spans="2:21" x14ac:dyDescent="0.2">
      <c r="B3273" s="4" cm="1">
        <f t="array" ref="B3273">SUM(laptop_prices3[[#This Row],[RAM Comp]:[Weight Comp]]+laptop_prices3[[#This Row],[Storage Comp]])</f>
        <v>19.678468208092482</v>
      </c>
      <c r="C3273">
        <v>3271</v>
      </c>
      <c r="D3273" t="s">
        <v>36</v>
      </c>
      <c r="E3273" t="s">
        <v>37</v>
      </c>
      <c r="F3273">
        <v>8</v>
      </c>
      <c r="G3273" t="s">
        <v>42</v>
      </c>
      <c r="H3273" t="s">
        <v>14</v>
      </c>
      <c r="I3273">
        <v>15.6</v>
      </c>
      <c r="J3273" t="s">
        <v>27</v>
      </c>
      <c r="K3273">
        <v>6</v>
      </c>
      <c r="L3273">
        <v>2.1</v>
      </c>
      <c r="M3273" t="s">
        <v>46</v>
      </c>
      <c r="N3273">
        <v>2644.57</v>
      </c>
      <c r="O3273" s="5">
        <f>(ScoreCard!$E$3-laptop_prices3[[#This Row],[Price ($)]])/ScoreCard!$E$3*ScoreCard!$E$5</f>
        <v>3.7765546989788934</v>
      </c>
      <c r="P3273" s="5">
        <f>laptop_prices3[[#This Row],[RAM (GB)]]/ScoreCard!$F$3*ScoreCard!$F$5</f>
        <v>0.875</v>
      </c>
      <c r="Q3273" s="5">
        <f>laptop_prices3[[#This Row],[Screen Size (inch)]]/ScoreCard!$G$3*ScoreCard!$G$5</f>
        <v>1.8034682080924855</v>
      </c>
      <c r="R3273" s="5">
        <f>laptop_prices3[[#This Row],[Battery Life (hours)]]/ScoreCard!$H$3*ScoreCard!$H$5</f>
        <v>3.5</v>
      </c>
      <c r="S3273" s="5">
        <f>ScoreCard!$I$3-laptop_prices3[[#This Row],[Weight (kg)]]/ScoreCard!$I$3*ScoreCard!$I$5</f>
        <v>2.2999999999999998</v>
      </c>
      <c r="T3273" s="6" cm="1">
        <f t="array" ref="T3273">_xlfn.IFS(laptop_prices3[[#This Row],[Storage]]="512GB SSD", 512, laptop_prices3[[#This Row],[Storage]] = "1TB SSD", 1000, laptop_prices3[[#This Row],[Storage]] = "2TB SSD", 2000, laptop_prices3[[#This Row],[Storage]]= "256GB SSD", 256, laptop_prices3[[#This Row],[Storage]] = "1TB HDD", 1000*0.7)</f>
        <v>700</v>
      </c>
      <c r="U3273" s="5">
        <f>laptop_prices3[[#This Row],[Storage Raw Value]]/ScoreCard!$J$3*ScoreCard!$J$5</f>
        <v>2.8</v>
      </c>
    </row>
    <row r="3274" spans="2:21" x14ac:dyDescent="0.2">
      <c r="B3274" s="4" cm="1">
        <f t="array" ref="B3274">SUM(laptop_prices3[[#This Row],[RAM Comp]:[Weight Comp]]+laptop_prices3[[#This Row],[Storage Comp]])</f>
        <v>10.579762730525736</v>
      </c>
      <c r="C3274">
        <v>3272</v>
      </c>
      <c r="D3274" t="s">
        <v>11</v>
      </c>
      <c r="E3274" t="s">
        <v>37</v>
      </c>
      <c r="F3274">
        <v>8</v>
      </c>
      <c r="G3274" t="s">
        <v>29</v>
      </c>
      <c r="H3274" t="s">
        <v>20</v>
      </c>
      <c r="I3274">
        <v>13.3</v>
      </c>
      <c r="J3274" t="s">
        <v>27</v>
      </c>
      <c r="K3274">
        <v>4.3</v>
      </c>
      <c r="L3274">
        <v>3.39</v>
      </c>
      <c r="M3274" t="s">
        <v>46</v>
      </c>
      <c r="N3274">
        <v>4017.21</v>
      </c>
      <c r="O3274" s="5">
        <f>(ScoreCard!$E$3-laptop_prices3[[#This Row],[Price ($)]])/ScoreCard!$E$3*ScoreCard!$E$5</f>
        <v>3.1415365455575008</v>
      </c>
      <c r="P3274" s="5">
        <f>laptop_prices3[[#This Row],[RAM (GB)]]/ScoreCard!$F$3*ScoreCard!$F$5</f>
        <v>0.875</v>
      </c>
      <c r="Q3274" s="5">
        <f>laptop_prices3[[#This Row],[Screen Size (inch)]]/ScoreCard!$G$3*ScoreCard!$G$5</f>
        <v>1.5375722543352601</v>
      </c>
      <c r="R3274" s="5">
        <f>laptop_prices3[[#This Row],[Battery Life (hours)]]/ScoreCard!$H$3*ScoreCard!$H$5</f>
        <v>2.5083333333333333</v>
      </c>
      <c r="S3274" s="5">
        <f>ScoreCard!$I$3-laptop_prices3[[#This Row],[Weight (kg)]]/ScoreCard!$I$3*ScoreCard!$I$5</f>
        <v>1.5628571428571427</v>
      </c>
      <c r="T3274" s="6" cm="1">
        <f t="array" ref="T3274">_xlfn.IFS(laptop_prices3[[#This Row],[Storage]]="512GB SSD", 512, laptop_prices3[[#This Row],[Storage]] = "1TB SSD", 1000, laptop_prices3[[#This Row],[Storage]] = "2TB SSD", 2000, laptop_prices3[[#This Row],[Storage]]= "256GB SSD", 256, laptop_prices3[[#This Row],[Storage]] = "1TB HDD", 1000*0.7)</f>
        <v>256</v>
      </c>
      <c r="U3274" s="5">
        <f>laptop_prices3[[#This Row],[Storage Raw Value]]/ScoreCard!$J$3*ScoreCard!$J$5</f>
        <v>1.024</v>
      </c>
    </row>
    <row r="3275" spans="2:21" x14ac:dyDescent="0.2">
      <c r="B3275" s="4" cm="1">
        <f t="array" ref="B3275">SUM(laptop_prices3[[#This Row],[RAM Comp]:[Weight Comp]]+laptop_prices3[[#This Row],[Storage Comp]])</f>
        <v>47.077619047619045</v>
      </c>
      <c r="C3275">
        <v>3273</v>
      </c>
      <c r="D3275" t="s">
        <v>28</v>
      </c>
      <c r="E3275" t="s">
        <v>31</v>
      </c>
      <c r="F3275">
        <v>32</v>
      </c>
      <c r="G3275" t="s">
        <v>25</v>
      </c>
      <c r="H3275" t="s">
        <v>14</v>
      </c>
      <c r="I3275">
        <v>17.3</v>
      </c>
      <c r="J3275" t="s">
        <v>21</v>
      </c>
      <c r="K3275">
        <v>11.8</v>
      </c>
      <c r="L3275">
        <v>1.41</v>
      </c>
      <c r="M3275" t="s">
        <v>16</v>
      </c>
      <c r="N3275">
        <v>1097.47</v>
      </c>
      <c r="O3275" s="5">
        <f>(ScoreCard!$E$3-laptop_prices3[[#This Row],[Price ($)]])/ScoreCard!$E$3*ScoreCard!$E$5</f>
        <v>4.4922824827810821</v>
      </c>
      <c r="P3275" s="5">
        <f>laptop_prices3[[#This Row],[RAM (GB)]]/ScoreCard!$F$3*ScoreCard!$F$5</f>
        <v>3.5</v>
      </c>
      <c r="Q3275" s="5">
        <f>laptop_prices3[[#This Row],[Screen Size (inch)]]/ScoreCard!$G$3*ScoreCard!$G$5</f>
        <v>2</v>
      </c>
      <c r="R3275" s="5">
        <f>laptop_prices3[[#This Row],[Battery Life (hours)]]/ScoreCard!$H$3*ScoreCard!$H$5</f>
        <v>6.8833333333333337</v>
      </c>
      <c r="S3275" s="5">
        <f>ScoreCard!$I$3-laptop_prices3[[#This Row],[Weight (kg)]]/ScoreCard!$I$3*ScoreCard!$I$5</f>
        <v>2.6942857142857144</v>
      </c>
      <c r="T3275" s="6" cm="1">
        <f t="array" ref="T3275">_xlfn.IFS(laptop_prices3[[#This Row],[Storage]]="512GB SSD", 512, laptop_prices3[[#This Row],[Storage]] = "1TB SSD", 1000, laptop_prices3[[#This Row],[Storage]] = "2TB SSD", 2000, laptop_prices3[[#This Row],[Storage]]= "256GB SSD", 256, laptop_prices3[[#This Row],[Storage]] = "1TB HDD", 1000*0.7)</f>
        <v>2000</v>
      </c>
      <c r="U3275" s="5">
        <f>laptop_prices3[[#This Row],[Storage Raw Value]]/ScoreCard!$J$3*ScoreCard!$J$5</f>
        <v>8</v>
      </c>
    </row>
    <row r="3276" spans="2:21" x14ac:dyDescent="0.2">
      <c r="B3276" s="4" cm="1">
        <f t="array" ref="B3276">SUM(laptop_prices3[[#This Row],[RAM Comp]:[Weight Comp]]+laptop_prices3[[#This Row],[Storage Comp]])</f>
        <v>29.182306633636113</v>
      </c>
      <c r="C3276">
        <v>3274</v>
      </c>
      <c r="D3276" t="s">
        <v>33</v>
      </c>
      <c r="E3276" t="s">
        <v>37</v>
      </c>
      <c r="F3276">
        <v>32</v>
      </c>
      <c r="G3276" t="s">
        <v>19</v>
      </c>
      <c r="H3276" t="s">
        <v>40</v>
      </c>
      <c r="I3276">
        <v>14</v>
      </c>
      <c r="J3276" t="s">
        <v>27</v>
      </c>
      <c r="K3276">
        <v>10.4</v>
      </c>
      <c r="L3276">
        <v>2.63</v>
      </c>
      <c r="M3276" t="s">
        <v>22</v>
      </c>
      <c r="N3276">
        <v>4439.8100000000004</v>
      </c>
      <c r="O3276" s="5">
        <f>(ScoreCard!$E$3-laptop_prices3[[#This Row],[Price ($)]])/ScoreCard!$E$3*ScoreCard!$E$5</f>
        <v>2.9460310440160327</v>
      </c>
      <c r="P3276" s="5">
        <f>laptop_prices3[[#This Row],[RAM (GB)]]/ScoreCard!$F$3*ScoreCard!$F$5</f>
        <v>3.5</v>
      </c>
      <c r="Q3276" s="5">
        <f>laptop_prices3[[#This Row],[Screen Size (inch)]]/ScoreCard!$G$3*ScoreCard!$G$5</f>
        <v>1.6184971098265895</v>
      </c>
      <c r="R3276" s="5">
        <f>laptop_prices3[[#This Row],[Battery Life (hours)]]/ScoreCard!$H$3*ScoreCard!$H$5</f>
        <v>6.0666666666666664</v>
      </c>
      <c r="S3276" s="5">
        <f>ScoreCard!$I$3-laptop_prices3[[#This Row],[Weight (kg)]]/ScoreCard!$I$3*ScoreCard!$I$5</f>
        <v>1.9971428571428571</v>
      </c>
      <c r="T3276" s="6" cm="1">
        <f t="array" ref="T3276">_xlfn.IFS(laptop_prices3[[#This Row],[Storage]]="512GB SSD", 512, laptop_prices3[[#This Row],[Storage]] = "1TB SSD", 1000, laptop_prices3[[#This Row],[Storage]] = "2TB SSD", 2000, laptop_prices3[[#This Row],[Storage]]= "256GB SSD", 256, laptop_prices3[[#This Row],[Storage]] = "1TB HDD", 1000*0.7)</f>
        <v>1000</v>
      </c>
      <c r="U3276" s="5">
        <f>laptop_prices3[[#This Row],[Storage Raw Value]]/ScoreCard!$J$3*ScoreCard!$J$5</f>
        <v>4</v>
      </c>
    </row>
    <row r="3277" spans="2:21" x14ac:dyDescent="0.2">
      <c r="B3277" s="4" cm="1">
        <f t="array" ref="B3277">SUM(laptop_prices3[[#This Row],[RAM Comp]:[Weight Comp]]+laptop_prices3[[#This Row],[Storage Comp]])</f>
        <v>23.125238095238096</v>
      </c>
      <c r="C3277">
        <v>3275</v>
      </c>
      <c r="D3277" t="s">
        <v>17</v>
      </c>
      <c r="E3277" t="s">
        <v>31</v>
      </c>
      <c r="F3277">
        <v>16</v>
      </c>
      <c r="G3277" t="s">
        <v>42</v>
      </c>
      <c r="H3277" t="s">
        <v>44</v>
      </c>
      <c r="I3277">
        <v>17.3</v>
      </c>
      <c r="J3277" t="s">
        <v>27</v>
      </c>
      <c r="K3277">
        <v>9.1999999999999993</v>
      </c>
      <c r="L3277">
        <v>1.21</v>
      </c>
      <c r="M3277" t="s">
        <v>16</v>
      </c>
      <c r="N3277">
        <v>1448.09</v>
      </c>
      <c r="O3277" s="5">
        <f>(ScoreCard!$E$3-laptop_prices3[[#This Row],[Price ($)]])/ScoreCard!$E$3*ScoreCard!$E$5</f>
        <v>4.3300767588093132</v>
      </c>
      <c r="P3277" s="5">
        <f>laptop_prices3[[#This Row],[RAM (GB)]]/ScoreCard!$F$3*ScoreCard!$F$5</f>
        <v>1.75</v>
      </c>
      <c r="Q3277" s="5">
        <f>laptop_prices3[[#This Row],[Screen Size (inch)]]/ScoreCard!$G$3*ScoreCard!$G$5</f>
        <v>2</v>
      </c>
      <c r="R3277" s="5">
        <f>laptop_prices3[[#This Row],[Battery Life (hours)]]/ScoreCard!$H$3*ScoreCard!$H$5</f>
        <v>5.3666666666666663</v>
      </c>
      <c r="S3277" s="5">
        <f>ScoreCard!$I$3-laptop_prices3[[#This Row],[Weight (kg)]]/ScoreCard!$I$3*ScoreCard!$I$5</f>
        <v>2.8085714285714287</v>
      </c>
      <c r="T3277" s="6" cm="1">
        <f t="array" ref="T3277">_xlfn.IFS(laptop_prices3[[#This Row],[Storage]]="512GB SSD", 512, laptop_prices3[[#This Row],[Storage]] = "1TB SSD", 1000, laptop_prices3[[#This Row],[Storage]] = "2TB SSD", 2000, laptop_prices3[[#This Row],[Storage]]= "256GB SSD", 256, laptop_prices3[[#This Row],[Storage]] = "1TB HDD", 1000*0.7)</f>
        <v>700</v>
      </c>
      <c r="U3277" s="5">
        <f>laptop_prices3[[#This Row],[Storage Raw Value]]/ScoreCard!$J$3*ScoreCard!$J$5</f>
        <v>2.8</v>
      </c>
    </row>
    <row r="3278" spans="2:21" x14ac:dyDescent="0.2">
      <c r="B3278" s="4" cm="1">
        <f t="array" ref="B3278">SUM(laptop_prices3[[#This Row],[RAM Comp]:[Weight Comp]]+laptop_prices3[[#This Row],[Storage Comp]])</f>
        <v>46.247091935039919</v>
      </c>
      <c r="C3278">
        <v>3276</v>
      </c>
      <c r="D3278" t="s">
        <v>28</v>
      </c>
      <c r="E3278" t="s">
        <v>41</v>
      </c>
      <c r="F3278">
        <v>32</v>
      </c>
      <c r="G3278" t="s">
        <v>25</v>
      </c>
      <c r="H3278" t="s">
        <v>35</v>
      </c>
      <c r="I3278">
        <v>16</v>
      </c>
      <c r="J3278" t="s">
        <v>15</v>
      </c>
      <c r="K3278">
        <v>11.3</v>
      </c>
      <c r="L3278">
        <v>2.09</v>
      </c>
      <c r="M3278" t="s">
        <v>22</v>
      </c>
      <c r="N3278">
        <v>3633.19</v>
      </c>
      <c r="O3278" s="5">
        <f>(ScoreCard!$E$3-laptop_prices3[[#This Row],[Price ($)]])/ScoreCard!$E$3*ScoreCard!$E$5</f>
        <v>3.3191939584821437</v>
      </c>
      <c r="P3278" s="5">
        <f>laptop_prices3[[#This Row],[RAM (GB)]]/ScoreCard!$F$3*ScoreCard!$F$5</f>
        <v>3.5</v>
      </c>
      <c r="Q3278" s="5">
        <f>laptop_prices3[[#This Row],[Screen Size (inch)]]/ScoreCard!$G$3*ScoreCard!$G$5</f>
        <v>1.8497109826589595</v>
      </c>
      <c r="R3278" s="5">
        <f>laptop_prices3[[#This Row],[Battery Life (hours)]]/ScoreCard!$H$3*ScoreCard!$H$5</f>
        <v>6.5916666666666677</v>
      </c>
      <c r="S3278" s="5">
        <f>ScoreCard!$I$3-laptop_prices3[[#This Row],[Weight (kg)]]/ScoreCard!$I$3*ScoreCard!$I$5</f>
        <v>2.305714285714286</v>
      </c>
      <c r="T3278" s="6" cm="1">
        <f t="array" ref="T3278">_xlfn.IFS(laptop_prices3[[#This Row],[Storage]]="512GB SSD", 512, laptop_prices3[[#This Row],[Storage]] = "1TB SSD", 1000, laptop_prices3[[#This Row],[Storage]] = "2TB SSD", 2000, laptop_prices3[[#This Row],[Storage]]= "256GB SSD", 256, laptop_prices3[[#This Row],[Storage]] = "1TB HDD", 1000*0.7)</f>
        <v>2000</v>
      </c>
      <c r="U3278" s="5">
        <f>laptop_prices3[[#This Row],[Storage Raw Value]]/ScoreCard!$J$3*ScoreCard!$J$5</f>
        <v>8</v>
      </c>
    </row>
    <row r="3279" spans="2:21" x14ac:dyDescent="0.2">
      <c r="B3279" s="4" cm="1">
        <f t="array" ref="B3279">SUM(laptop_prices3[[#This Row],[RAM Comp]:[Weight Comp]]+laptop_prices3[[#This Row],[Storage Comp]])</f>
        <v>42.505663363611333</v>
      </c>
      <c r="C3279">
        <v>3277</v>
      </c>
      <c r="D3279" t="s">
        <v>38</v>
      </c>
      <c r="E3279" t="s">
        <v>18</v>
      </c>
      <c r="F3279">
        <v>8</v>
      </c>
      <c r="G3279" t="s">
        <v>25</v>
      </c>
      <c r="H3279" t="s">
        <v>14</v>
      </c>
      <c r="I3279">
        <v>16</v>
      </c>
      <c r="J3279" t="s">
        <v>15</v>
      </c>
      <c r="K3279">
        <v>9.1999999999999993</v>
      </c>
      <c r="L3279">
        <v>1.9</v>
      </c>
      <c r="M3279" t="s">
        <v>16</v>
      </c>
      <c r="N3279">
        <v>1793.88</v>
      </c>
      <c r="O3279" s="5">
        <f>(ScoreCard!$E$3-laptop_prices3[[#This Row],[Price ($)]])/ScoreCard!$E$3*ScoreCard!$E$5</f>
        <v>4.1701055156052806</v>
      </c>
      <c r="P3279" s="5">
        <f>laptop_prices3[[#This Row],[RAM (GB)]]/ScoreCard!$F$3*ScoreCard!$F$5</f>
        <v>0.875</v>
      </c>
      <c r="Q3279" s="5">
        <f>laptop_prices3[[#This Row],[Screen Size (inch)]]/ScoreCard!$G$3*ScoreCard!$G$5</f>
        <v>1.8497109826589595</v>
      </c>
      <c r="R3279" s="5">
        <f>laptop_prices3[[#This Row],[Battery Life (hours)]]/ScoreCard!$H$3*ScoreCard!$H$5</f>
        <v>5.3666666666666663</v>
      </c>
      <c r="S3279" s="5">
        <f>ScoreCard!$I$3-laptop_prices3[[#This Row],[Weight (kg)]]/ScoreCard!$I$3*ScoreCard!$I$5</f>
        <v>2.4142857142857146</v>
      </c>
      <c r="T3279" s="6" cm="1">
        <f t="array" ref="T3279">_xlfn.IFS(laptop_prices3[[#This Row],[Storage]]="512GB SSD", 512, laptop_prices3[[#This Row],[Storage]] = "1TB SSD", 1000, laptop_prices3[[#This Row],[Storage]] = "2TB SSD", 2000, laptop_prices3[[#This Row],[Storage]]= "256GB SSD", 256, laptop_prices3[[#This Row],[Storage]] = "1TB HDD", 1000*0.7)</f>
        <v>2000</v>
      </c>
      <c r="U3279" s="5">
        <f>laptop_prices3[[#This Row],[Storage Raw Value]]/ScoreCard!$J$3*ScoreCard!$J$5</f>
        <v>8</v>
      </c>
    </row>
    <row r="3280" spans="2:21" x14ac:dyDescent="0.2">
      <c r="B3280" s="4" cm="1">
        <f t="array" ref="B3280">SUM(laptop_prices3[[#This Row],[RAM Comp]:[Weight Comp]]+laptop_prices3[[#This Row],[Storage Comp]])</f>
        <v>15.139810349573356</v>
      </c>
      <c r="C3280">
        <v>3278</v>
      </c>
      <c r="D3280" t="s">
        <v>28</v>
      </c>
      <c r="E3280" t="s">
        <v>12</v>
      </c>
      <c r="F3280">
        <v>8</v>
      </c>
      <c r="G3280" t="s">
        <v>13</v>
      </c>
      <c r="H3280" t="s">
        <v>32</v>
      </c>
      <c r="I3280">
        <v>13.3</v>
      </c>
      <c r="J3280" t="s">
        <v>15</v>
      </c>
      <c r="K3280">
        <v>4.4000000000000004</v>
      </c>
      <c r="L3280">
        <v>2.68</v>
      </c>
      <c r="M3280" t="s">
        <v>22</v>
      </c>
      <c r="N3280">
        <v>1156.06</v>
      </c>
      <c r="O3280" s="5">
        <f>(ScoreCard!$E$3-laptop_prices3[[#This Row],[Price ($)]])/ScoreCard!$E$3*ScoreCard!$E$5</f>
        <v>4.4651772595550652</v>
      </c>
      <c r="P3280" s="5">
        <f>laptop_prices3[[#This Row],[RAM (GB)]]/ScoreCard!$F$3*ScoreCard!$F$5</f>
        <v>0.875</v>
      </c>
      <c r="Q3280" s="5">
        <f>laptop_prices3[[#This Row],[Screen Size (inch)]]/ScoreCard!$G$3*ScoreCard!$G$5</f>
        <v>1.5375722543352601</v>
      </c>
      <c r="R3280" s="5">
        <f>laptop_prices3[[#This Row],[Battery Life (hours)]]/ScoreCard!$H$3*ScoreCard!$H$5</f>
        <v>2.5666666666666669</v>
      </c>
      <c r="S3280" s="5">
        <f>ScoreCard!$I$3-laptop_prices3[[#This Row],[Weight (kg)]]/ScoreCard!$I$3*ScoreCard!$I$5</f>
        <v>1.9685714285714284</v>
      </c>
      <c r="T3280" s="6" cm="1">
        <f t="array" ref="T3280">_xlfn.IFS(laptop_prices3[[#This Row],[Storage]]="512GB SSD", 512, laptop_prices3[[#This Row],[Storage]] = "1TB SSD", 1000, laptop_prices3[[#This Row],[Storage]] = "2TB SSD", 2000, laptop_prices3[[#This Row],[Storage]]= "256GB SSD", 256, laptop_prices3[[#This Row],[Storage]] = "1TB HDD", 1000*0.7)</f>
        <v>512</v>
      </c>
      <c r="U3280" s="5">
        <f>laptop_prices3[[#This Row],[Storage Raw Value]]/ScoreCard!$J$3*ScoreCard!$J$5</f>
        <v>2.048</v>
      </c>
    </row>
    <row r="3281" spans="2:21" x14ac:dyDescent="0.2">
      <c r="B3281" s="4" cm="1">
        <f t="array" ref="B3281">SUM(laptop_prices3[[#This Row],[RAM Comp]:[Weight Comp]]+laptop_prices3[[#This Row],[Storage Comp]])</f>
        <v>39.132453206716214</v>
      </c>
      <c r="C3281">
        <v>3279</v>
      </c>
      <c r="D3281" t="s">
        <v>17</v>
      </c>
      <c r="E3281" t="s">
        <v>48</v>
      </c>
      <c r="F3281">
        <v>4</v>
      </c>
      <c r="G3281" t="s">
        <v>25</v>
      </c>
      <c r="H3281" t="s">
        <v>20</v>
      </c>
      <c r="I3281">
        <v>13.3</v>
      </c>
      <c r="J3281" t="s">
        <v>27</v>
      </c>
      <c r="K3281">
        <v>5.3</v>
      </c>
      <c r="L3281">
        <v>2.5099999999999998</v>
      </c>
      <c r="M3281" t="s">
        <v>30</v>
      </c>
      <c r="N3281">
        <v>2661.55</v>
      </c>
      <c r="O3281" s="5">
        <f>(ScoreCard!$E$3-laptop_prices3[[#This Row],[Price ($)]])/ScoreCard!$E$3*ScoreCard!$E$5</f>
        <v>3.768699319385485</v>
      </c>
      <c r="P3281" s="5">
        <f>laptop_prices3[[#This Row],[RAM (GB)]]/ScoreCard!$F$3*ScoreCard!$F$5</f>
        <v>0.4375</v>
      </c>
      <c r="Q3281" s="5">
        <f>laptop_prices3[[#This Row],[Screen Size (inch)]]/ScoreCard!$G$3*ScoreCard!$G$5</f>
        <v>1.5375722543352601</v>
      </c>
      <c r="R3281" s="5">
        <f>laptop_prices3[[#This Row],[Battery Life (hours)]]/ScoreCard!$H$3*ScoreCard!$H$5</f>
        <v>3.0916666666666668</v>
      </c>
      <c r="S3281" s="5">
        <f>ScoreCard!$I$3-laptop_prices3[[#This Row],[Weight (kg)]]/ScoreCard!$I$3*ScoreCard!$I$5</f>
        <v>2.0657142857142858</v>
      </c>
      <c r="T3281" s="6" cm="1">
        <f t="array" ref="T3281">_xlfn.IFS(laptop_prices3[[#This Row],[Storage]]="512GB SSD", 512, laptop_prices3[[#This Row],[Storage]] = "1TB SSD", 1000, laptop_prices3[[#This Row],[Storage]] = "2TB SSD", 2000, laptop_prices3[[#This Row],[Storage]]= "256GB SSD", 256, laptop_prices3[[#This Row],[Storage]] = "1TB HDD", 1000*0.7)</f>
        <v>2000</v>
      </c>
      <c r="U3281" s="5">
        <f>laptop_prices3[[#This Row],[Storage Raw Value]]/ScoreCard!$J$3*ScoreCard!$J$5</f>
        <v>8</v>
      </c>
    </row>
    <row r="3282" spans="2:21" x14ac:dyDescent="0.2">
      <c r="B3282" s="4" cm="1">
        <f t="array" ref="B3282">SUM(laptop_prices3[[#This Row],[RAM Comp]:[Weight Comp]]+laptop_prices3[[#This Row],[Storage Comp]])</f>
        <v>15.985706303330581</v>
      </c>
      <c r="C3282">
        <v>3280</v>
      </c>
      <c r="D3282" t="s">
        <v>28</v>
      </c>
      <c r="E3282" t="s">
        <v>24</v>
      </c>
      <c r="F3282">
        <v>16</v>
      </c>
      <c r="G3282" t="s">
        <v>13</v>
      </c>
      <c r="H3282" t="s">
        <v>20</v>
      </c>
      <c r="I3282">
        <v>15.6</v>
      </c>
      <c r="J3282" t="s">
        <v>15</v>
      </c>
      <c r="K3282">
        <v>4.0999999999999996</v>
      </c>
      <c r="L3282">
        <v>2.89</v>
      </c>
      <c r="M3282" t="s">
        <v>22</v>
      </c>
      <c r="N3282">
        <v>1572.68</v>
      </c>
      <c r="O3282" s="5">
        <f>(ScoreCard!$E$3-laptop_prices3[[#This Row],[Price ($)]])/ScoreCard!$E$3*ScoreCard!$E$5</f>
        <v>4.2724382580117473</v>
      </c>
      <c r="P3282" s="5">
        <f>laptop_prices3[[#This Row],[RAM (GB)]]/ScoreCard!$F$3*ScoreCard!$F$5</f>
        <v>1.75</v>
      </c>
      <c r="Q3282" s="5">
        <f>laptop_prices3[[#This Row],[Screen Size (inch)]]/ScoreCard!$G$3*ScoreCard!$G$5</f>
        <v>1.8034682080924855</v>
      </c>
      <c r="R3282" s="5">
        <f>laptop_prices3[[#This Row],[Battery Life (hours)]]/ScoreCard!$H$3*ScoreCard!$H$5</f>
        <v>2.3916666666666662</v>
      </c>
      <c r="S3282" s="5">
        <f>ScoreCard!$I$3-laptop_prices3[[#This Row],[Weight (kg)]]/ScoreCard!$I$3*ScoreCard!$I$5</f>
        <v>1.8485714285714285</v>
      </c>
      <c r="T3282" s="6" cm="1">
        <f t="array" ref="T3282">_xlfn.IFS(laptop_prices3[[#This Row],[Storage]]="512GB SSD", 512, laptop_prices3[[#This Row],[Storage]] = "1TB SSD", 1000, laptop_prices3[[#This Row],[Storage]] = "2TB SSD", 2000, laptop_prices3[[#This Row],[Storage]]= "256GB SSD", 256, laptop_prices3[[#This Row],[Storage]] = "1TB HDD", 1000*0.7)</f>
        <v>512</v>
      </c>
      <c r="U3282" s="5">
        <f>laptop_prices3[[#This Row],[Storage Raw Value]]/ScoreCard!$J$3*ScoreCard!$J$5</f>
        <v>2.048</v>
      </c>
    </row>
    <row r="3283" spans="2:21" x14ac:dyDescent="0.2">
      <c r="B3283" s="4" cm="1">
        <f t="array" ref="B3283">SUM(laptop_prices3[[#This Row],[RAM Comp]:[Weight Comp]]+laptop_prices3[[#This Row],[Storage Comp]])</f>
        <v>20.606857968620975</v>
      </c>
      <c r="C3283">
        <v>3281</v>
      </c>
      <c r="D3283" t="s">
        <v>47</v>
      </c>
      <c r="E3283" t="s">
        <v>24</v>
      </c>
      <c r="F3283">
        <v>16</v>
      </c>
      <c r="G3283" t="s">
        <v>42</v>
      </c>
      <c r="H3283" t="s">
        <v>14</v>
      </c>
      <c r="I3283">
        <v>13.3</v>
      </c>
      <c r="J3283" t="s">
        <v>43</v>
      </c>
      <c r="K3283">
        <v>6.9</v>
      </c>
      <c r="L3283">
        <v>2.46</v>
      </c>
      <c r="M3283" t="s">
        <v>22</v>
      </c>
      <c r="N3283">
        <v>1255.22</v>
      </c>
      <c r="O3283" s="5">
        <f>(ScoreCard!$E$3-laptop_prices3[[#This Row],[Price ($)]])/ScoreCard!$E$3*ScoreCard!$E$5</f>
        <v>4.4193033231309009</v>
      </c>
      <c r="P3283" s="5">
        <f>laptop_prices3[[#This Row],[RAM (GB)]]/ScoreCard!$F$3*ScoreCard!$F$5</f>
        <v>1.75</v>
      </c>
      <c r="Q3283" s="5">
        <f>laptop_prices3[[#This Row],[Screen Size (inch)]]/ScoreCard!$G$3*ScoreCard!$G$5</f>
        <v>1.5375722543352601</v>
      </c>
      <c r="R3283" s="5">
        <f>laptop_prices3[[#This Row],[Battery Life (hours)]]/ScoreCard!$H$3*ScoreCard!$H$5</f>
        <v>4.0250000000000004</v>
      </c>
      <c r="S3283" s="5">
        <f>ScoreCard!$I$3-laptop_prices3[[#This Row],[Weight (kg)]]/ScoreCard!$I$3*ScoreCard!$I$5</f>
        <v>2.0942857142857143</v>
      </c>
      <c r="T3283" s="6" cm="1">
        <f t="array" ref="T3283">_xlfn.IFS(laptop_prices3[[#This Row],[Storage]]="512GB SSD", 512, laptop_prices3[[#This Row],[Storage]] = "1TB SSD", 1000, laptop_prices3[[#This Row],[Storage]] = "2TB SSD", 2000, laptop_prices3[[#This Row],[Storage]]= "256GB SSD", 256, laptop_prices3[[#This Row],[Storage]] = "1TB HDD", 1000*0.7)</f>
        <v>700</v>
      </c>
      <c r="U3283" s="5">
        <f>laptop_prices3[[#This Row],[Storage Raw Value]]/ScoreCard!$J$3*ScoreCard!$J$5</f>
        <v>2.8</v>
      </c>
    </row>
    <row r="3284" spans="2:21" x14ac:dyDescent="0.2">
      <c r="B3284" s="4" cm="1">
        <f t="array" ref="B3284">SUM(laptop_prices3[[#This Row],[RAM Comp]:[Weight Comp]]+laptop_prices3[[#This Row],[Storage Comp]])</f>
        <v>26.180187173135153</v>
      </c>
      <c r="C3284">
        <v>3282</v>
      </c>
      <c r="D3284" t="s">
        <v>47</v>
      </c>
      <c r="E3284" t="s">
        <v>48</v>
      </c>
      <c r="F3284">
        <v>32</v>
      </c>
      <c r="G3284" t="s">
        <v>19</v>
      </c>
      <c r="H3284" t="s">
        <v>14</v>
      </c>
      <c r="I3284">
        <v>16</v>
      </c>
      <c r="J3284" t="s">
        <v>15</v>
      </c>
      <c r="K3284">
        <v>5.2</v>
      </c>
      <c r="L3284">
        <v>2.98</v>
      </c>
      <c r="M3284" t="s">
        <v>46</v>
      </c>
      <c r="N3284">
        <v>3584.12</v>
      </c>
      <c r="O3284" s="5">
        <f>(ScoreCard!$E$3-laptop_prices3[[#This Row],[Price ($)]])/ScoreCard!$E$3*ScoreCard!$E$5</f>
        <v>3.3418949877311737</v>
      </c>
      <c r="P3284" s="5">
        <f>laptop_prices3[[#This Row],[RAM (GB)]]/ScoreCard!$F$3*ScoreCard!$F$5</f>
        <v>3.5</v>
      </c>
      <c r="Q3284" s="5">
        <f>laptop_prices3[[#This Row],[Screen Size (inch)]]/ScoreCard!$G$3*ScoreCard!$G$5</f>
        <v>1.8497109826589595</v>
      </c>
      <c r="R3284" s="5">
        <f>laptop_prices3[[#This Row],[Battery Life (hours)]]/ScoreCard!$H$3*ScoreCard!$H$5</f>
        <v>3.0333333333333332</v>
      </c>
      <c r="S3284" s="5">
        <f>ScoreCard!$I$3-laptop_prices3[[#This Row],[Weight (kg)]]/ScoreCard!$I$3*ScoreCard!$I$5</f>
        <v>1.7971428571428572</v>
      </c>
      <c r="T3284" s="6" cm="1">
        <f t="array" ref="T3284">_xlfn.IFS(laptop_prices3[[#This Row],[Storage]]="512GB SSD", 512, laptop_prices3[[#This Row],[Storage]] = "1TB SSD", 1000, laptop_prices3[[#This Row],[Storage]] = "2TB SSD", 2000, laptop_prices3[[#This Row],[Storage]]= "256GB SSD", 256, laptop_prices3[[#This Row],[Storage]] = "1TB HDD", 1000*0.7)</f>
        <v>1000</v>
      </c>
      <c r="U3284" s="5">
        <f>laptop_prices3[[#This Row],[Storage Raw Value]]/ScoreCard!$J$3*ScoreCard!$J$5</f>
        <v>4</v>
      </c>
    </row>
    <row r="3285" spans="2:21" x14ac:dyDescent="0.2">
      <c r="B3285" s="4" cm="1">
        <f t="array" ref="B3285">SUM(laptop_prices3[[#This Row],[RAM Comp]:[Weight Comp]]+laptop_prices3[[#This Row],[Storage Comp]])</f>
        <v>16.55523479218277</v>
      </c>
      <c r="C3285">
        <v>3283</v>
      </c>
      <c r="D3285" t="s">
        <v>17</v>
      </c>
      <c r="E3285" t="s">
        <v>12</v>
      </c>
      <c r="F3285">
        <v>16</v>
      </c>
      <c r="G3285" t="s">
        <v>29</v>
      </c>
      <c r="H3285" t="s">
        <v>40</v>
      </c>
      <c r="I3285">
        <v>16</v>
      </c>
      <c r="J3285" t="s">
        <v>21</v>
      </c>
      <c r="K3285">
        <v>11</v>
      </c>
      <c r="L3285">
        <v>1.85</v>
      </c>
      <c r="M3285" t="s">
        <v>16</v>
      </c>
      <c r="N3285">
        <v>1191.73</v>
      </c>
      <c r="O3285" s="5">
        <f>(ScoreCard!$E$3-laptop_prices3[[#This Row],[Price ($)]])/ScoreCard!$E$3*ScoreCard!$E$5</f>
        <v>4.4486754109038964</v>
      </c>
      <c r="P3285" s="5">
        <f>laptop_prices3[[#This Row],[RAM (GB)]]/ScoreCard!$F$3*ScoreCard!$F$5</f>
        <v>1.75</v>
      </c>
      <c r="Q3285" s="5">
        <f>laptop_prices3[[#This Row],[Screen Size (inch)]]/ScoreCard!$G$3*ScoreCard!$G$5</f>
        <v>1.8497109826589595</v>
      </c>
      <c r="R3285" s="5">
        <f>laptop_prices3[[#This Row],[Battery Life (hours)]]/ScoreCard!$H$3*ScoreCard!$H$5</f>
        <v>6.4166666666666661</v>
      </c>
      <c r="S3285" s="5">
        <f>ScoreCard!$I$3-laptop_prices3[[#This Row],[Weight (kg)]]/ScoreCard!$I$3*ScoreCard!$I$5</f>
        <v>2.4428571428571431</v>
      </c>
      <c r="T3285" s="6" cm="1">
        <f t="array" ref="T3285">_xlfn.IFS(laptop_prices3[[#This Row],[Storage]]="512GB SSD", 512, laptop_prices3[[#This Row],[Storage]] = "1TB SSD", 1000, laptop_prices3[[#This Row],[Storage]] = "2TB SSD", 2000, laptop_prices3[[#This Row],[Storage]]= "256GB SSD", 256, laptop_prices3[[#This Row],[Storage]] = "1TB HDD", 1000*0.7)</f>
        <v>256</v>
      </c>
      <c r="U3285" s="5">
        <f>laptop_prices3[[#This Row],[Storage Raw Value]]/ScoreCard!$J$3*ScoreCard!$J$5</f>
        <v>1.024</v>
      </c>
    </row>
    <row r="3286" spans="2:21" x14ac:dyDescent="0.2">
      <c r="B3286" s="4" cm="1">
        <f t="array" ref="B3286">SUM(laptop_prices3[[#This Row],[RAM Comp]:[Weight Comp]]+laptop_prices3[[#This Row],[Storage Comp]])</f>
        <v>19.106000825763832</v>
      </c>
      <c r="C3286">
        <v>3284</v>
      </c>
      <c r="D3286" t="s">
        <v>23</v>
      </c>
      <c r="E3286" t="s">
        <v>48</v>
      </c>
      <c r="F3286">
        <v>32</v>
      </c>
      <c r="G3286" t="s">
        <v>13</v>
      </c>
      <c r="H3286" t="s">
        <v>35</v>
      </c>
      <c r="I3286">
        <v>13.3</v>
      </c>
      <c r="J3286" t="s">
        <v>21</v>
      </c>
      <c r="K3286">
        <v>5.7</v>
      </c>
      <c r="L3286">
        <v>1.66</v>
      </c>
      <c r="M3286" t="s">
        <v>30</v>
      </c>
      <c r="N3286">
        <v>1633.74</v>
      </c>
      <c r="O3286" s="5">
        <f>(ScoreCard!$E$3-laptop_prices3[[#This Row],[Price ($)]])/ScoreCard!$E$3*ScoreCard!$E$5</f>
        <v>4.244190350003886</v>
      </c>
      <c r="P3286" s="5">
        <f>laptop_prices3[[#This Row],[RAM (GB)]]/ScoreCard!$F$3*ScoreCard!$F$5</f>
        <v>3.5</v>
      </c>
      <c r="Q3286" s="5">
        <f>laptop_prices3[[#This Row],[Screen Size (inch)]]/ScoreCard!$G$3*ScoreCard!$G$5</f>
        <v>1.5375722543352601</v>
      </c>
      <c r="R3286" s="5">
        <f>laptop_prices3[[#This Row],[Battery Life (hours)]]/ScoreCard!$H$3*ScoreCard!$H$5</f>
        <v>3.3250000000000002</v>
      </c>
      <c r="S3286" s="5">
        <f>ScoreCard!$I$3-laptop_prices3[[#This Row],[Weight (kg)]]/ScoreCard!$I$3*ScoreCard!$I$5</f>
        <v>2.5514285714285716</v>
      </c>
      <c r="T3286" s="6" cm="1">
        <f t="array" ref="T3286">_xlfn.IFS(laptop_prices3[[#This Row],[Storage]]="512GB SSD", 512, laptop_prices3[[#This Row],[Storage]] = "1TB SSD", 1000, laptop_prices3[[#This Row],[Storage]] = "2TB SSD", 2000, laptop_prices3[[#This Row],[Storage]]= "256GB SSD", 256, laptop_prices3[[#This Row],[Storage]] = "1TB HDD", 1000*0.7)</f>
        <v>512</v>
      </c>
      <c r="U3286" s="5">
        <f>laptop_prices3[[#This Row],[Storage Raw Value]]/ScoreCard!$J$3*ScoreCard!$J$5</f>
        <v>2.048</v>
      </c>
    </row>
    <row r="3287" spans="2:21" x14ac:dyDescent="0.2">
      <c r="B3287" s="4" cm="1">
        <f t="array" ref="B3287">SUM(laptop_prices3[[#This Row],[RAM Comp]:[Weight Comp]]+laptop_prices3[[#This Row],[Storage Comp]])</f>
        <v>23.99108725571153</v>
      </c>
      <c r="C3287">
        <v>3285</v>
      </c>
      <c r="D3287" t="s">
        <v>11</v>
      </c>
      <c r="E3287" t="s">
        <v>39</v>
      </c>
      <c r="F3287">
        <v>32</v>
      </c>
      <c r="G3287" t="s">
        <v>42</v>
      </c>
      <c r="H3287" t="s">
        <v>32</v>
      </c>
      <c r="I3287">
        <v>15.6</v>
      </c>
      <c r="J3287" t="s">
        <v>27</v>
      </c>
      <c r="K3287">
        <v>10</v>
      </c>
      <c r="L3287">
        <v>3.23</v>
      </c>
      <c r="M3287" t="s">
        <v>46</v>
      </c>
      <c r="N3287">
        <v>3528.74</v>
      </c>
      <c r="O3287" s="5">
        <f>(ScoreCard!$E$3-laptop_prices3[[#This Row],[Price ($)]])/ScoreCard!$E$3*ScoreCard!$E$5</f>
        <v>3.3675151833662103</v>
      </c>
      <c r="P3287" s="5">
        <f>laptop_prices3[[#This Row],[RAM (GB)]]/ScoreCard!$F$3*ScoreCard!$F$5</f>
        <v>3.5</v>
      </c>
      <c r="Q3287" s="5">
        <f>laptop_prices3[[#This Row],[Screen Size (inch)]]/ScoreCard!$G$3*ScoreCard!$G$5</f>
        <v>1.8034682080924855</v>
      </c>
      <c r="R3287" s="5">
        <f>laptop_prices3[[#This Row],[Battery Life (hours)]]/ScoreCard!$H$3*ScoreCard!$H$5</f>
        <v>5.8333333333333339</v>
      </c>
      <c r="S3287" s="5">
        <f>ScoreCard!$I$3-laptop_prices3[[#This Row],[Weight (kg)]]/ScoreCard!$I$3*ScoreCard!$I$5</f>
        <v>1.6542857142857144</v>
      </c>
      <c r="T3287" s="6" cm="1">
        <f t="array" ref="T3287">_xlfn.IFS(laptop_prices3[[#This Row],[Storage]]="512GB SSD", 512, laptop_prices3[[#This Row],[Storage]] = "1TB SSD", 1000, laptop_prices3[[#This Row],[Storage]] = "2TB SSD", 2000, laptop_prices3[[#This Row],[Storage]]= "256GB SSD", 256, laptop_prices3[[#This Row],[Storage]] = "1TB HDD", 1000*0.7)</f>
        <v>700</v>
      </c>
      <c r="U3287" s="5">
        <f>laptop_prices3[[#This Row],[Storage Raw Value]]/ScoreCard!$J$3*ScoreCard!$J$5</f>
        <v>2.8</v>
      </c>
    </row>
    <row r="3288" spans="2:21" x14ac:dyDescent="0.2">
      <c r="B3288" s="4" cm="1">
        <f t="array" ref="B3288">SUM(laptop_prices3[[#This Row],[RAM Comp]:[Weight Comp]]+laptop_prices3[[#This Row],[Storage Comp]])</f>
        <v>22.288973300302782</v>
      </c>
      <c r="C3288">
        <v>3286</v>
      </c>
      <c r="D3288" t="s">
        <v>47</v>
      </c>
      <c r="E3288" t="s">
        <v>24</v>
      </c>
      <c r="F3288">
        <v>8</v>
      </c>
      <c r="G3288" t="s">
        <v>42</v>
      </c>
      <c r="H3288" t="s">
        <v>44</v>
      </c>
      <c r="I3288">
        <v>14</v>
      </c>
      <c r="J3288" t="s">
        <v>27</v>
      </c>
      <c r="K3288">
        <v>10.9</v>
      </c>
      <c r="L3288">
        <v>2.21</v>
      </c>
      <c r="M3288" t="s">
        <v>46</v>
      </c>
      <c r="N3288">
        <v>1121.47</v>
      </c>
      <c r="O3288" s="5">
        <f>(ScoreCard!$E$3-laptop_prices3[[#This Row],[Price ($)]])/ScoreCard!$E$3*ScoreCard!$E$5</f>
        <v>4.4811794727550645</v>
      </c>
      <c r="P3288" s="5">
        <f>laptop_prices3[[#This Row],[RAM (GB)]]/ScoreCard!$F$3*ScoreCard!$F$5</f>
        <v>0.875</v>
      </c>
      <c r="Q3288" s="5">
        <f>laptop_prices3[[#This Row],[Screen Size (inch)]]/ScoreCard!$G$3*ScoreCard!$G$5</f>
        <v>1.6184971098265895</v>
      </c>
      <c r="R3288" s="5">
        <f>laptop_prices3[[#This Row],[Battery Life (hours)]]/ScoreCard!$H$3*ScoreCard!$H$5</f>
        <v>6.3583333333333334</v>
      </c>
      <c r="S3288" s="5">
        <f>ScoreCard!$I$3-laptop_prices3[[#This Row],[Weight (kg)]]/ScoreCard!$I$3*ScoreCard!$I$5</f>
        <v>2.2371428571428571</v>
      </c>
      <c r="T3288" s="6" cm="1">
        <f t="array" ref="T3288">_xlfn.IFS(laptop_prices3[[#This Row],[Storage]]="512GB SSD", 512, laptop_prices3[[#This Row],[Storage]] = "1TB SSD", 1000, laptop_prices3[[#This Row],[Storage]] = "2TB SSD", 2000, laptop_prices3[[#This Row],[Storage]]= "256GB SSD", 256, laptop_prices3[[#This Row],[Storage]] = "1TB HDD", 1000*0.7)</f>
        <v>700</v>
      </c>
      <c r="U3288" s="5">
        <f>laptop_prices3[[#This Row],[Storage Raw Value]]/ScoreCard!$J$3*ScoreCard!$J$5</f>
        <v>2.8</v>
      </c>
    </row>
    <row r="3289" spans="2:21" x14ac:dyDescent="0.2">
      <c r="B3289" s="4" cm="1">
        <f t="array" ref="B3289">SUM(laptop_prices3[[#This Row],[RAM Comp]:[Weight Comp]]+laptop_prices3[[#This Row],[Storage Comp]])</f>
        <v>16.110761904761908</v>
      </c>
      <c r="C3289">
        <v>3287</v>
      </c>
      <c r="D3289" t="s">
        <v>45</v>
      </c>
      <c r="E3289" t="s">
        <v>24</v>
      </c>
      <c r="F3289">
        <v>8</v>
      </c>
      <c r="G3289" t="s">
        <v>29</v>
      </c>
      <c r="H3289" t="s">
        <v>44</v>
      </c>
      <c r="I3289">
        <v>17.3</v>
      </c>
      <c r="J3289" t="s">
        <v>15</v>
      </c>
      <c r="K3289">
        <v>11.5</v>
      </c>
      <c r="L3289">
        <v>1.87</v>
      </c>
      <c r="M3289" t="s">
        <v>22</v>
      </c>
      <c r="N3289">
        <v>863.5</v>
      </c>
      <c r="O3289" s="5">
        <f>(ScoreCard!$E$3-laptop_prices3[[#This Row],[Price ($)]])/ScoreCard!$E$3*ScoreCard!$E$5</f>
        <v>4.6005229517722253</v>
      </c>
      <c r="P3289" s="5">
        <f>laptop_prices3[[#This Row],[RAM (GB)]]/ScoreCard!$F$3*ScoreCard!$F$5</f>
        <v>0.875</v>
      </c>
      <c r="Q3289" s="5">
        <f>laptop_prices3[[#This Row],[Screen Size (inch)]]/ScoreCard!$G$3*ScoreCard!$G$5</f>
        <v>2</v>
      </c>
      <c r="R3289" s="5">
        <f>laptop_prices3[[#This Row],[Battery Life (hours)]]/ScoreCard!$H$3*ScoreCard!$H$5</f>
        <v>6.7083333333333339</v>
      </c>
      <c r="S3289" s="5">
        <f>ScoreCard!$I$3-laptop_prices3[[#This Row],[Weight (kg)]]/ScoreCard!$I$3*ScoreCard!$I$5</f>
        <v>2.4314285714285715</v>
      </c>
      <c r="T3289" s="6" cm="1">
        <f t="array" ref="T3289">_xlfn.IFS(laptop_prices3[[#This Row],[Storage]]="512GB SSD", 512, laptop_prices3[[#This Row],[Storage]] = "1TB SSD", 1000, laptop_prices3[[#This Row],[Storage]] = "2TB SSD", 2000, laptop_prices3[[#This Row],[Storage]]= "256GB SSD", 256, laptop_prices3[[#This Row],[Storage]] = "1TB HDD", 1000*0.7)</f>
        <v>256</v>
      </c>
      <c r="U3289" s="5">
        <f>laptop_prices3[[#This Row],[Storage Raw Value]]/ScoreCard!$J$3*ScoreCard!$J$5</f>
        <v>1.024</v>
      </c>
    </row>
    <row r="3290" spans="2:21" x14ac:dyDescent="0.2">
      <c r="B3290" s="4" cm="1">
        <f t="array" ref="B3290">SUM(laptop_prices3[[#This Row],[RAM Comp]:[Weight Comp]]+laptop_prices3[[#This Row],[Storage Comp]])</f>
        <v>48.668497109826596</v>
      </c>
      <c r="C3290">
        <v>3288</v>
      </c>
      <c r="D3290" t="s">
        <v>11</v>
      </c>
      <c r="E3290" t="s">
        <v>39</v>
      </c>
      <c r="F3290">
        <v>64</v>
      </c>
      <c r="G3290" t="s">
        <v>25</v>
      </c>
      <c r="H3290" t="s">
        <v>44</v>
      </c>
      <c r="I3290">
        <v>14</v>
      </c>
      <c r="J3290" t="s">
        <v>27</v>
      </c>
      <c r="K3290">
        <v>10.199999999999999</v>
      </c>
      <c r="L3290">
        <v>2.4500000000000002</v>
      </c>
      <c r="M3290" t="s">
        <v>46</v>
      </c>
      <c r="N3290">
        <v>4060.48</v>
      </c>
      <c r="O3290" s="5">
        <f>(ScoreCard!$E$3-laptop_prices3[[#This Row],[Price ($)]])/ScoreCard!$E$3*ScoreCard!$E$5</f>
        <v>3.1215187437314258</v>
      </c>
      <c r="P3290" s="5">
        <f>laptop_prices3[[#This Row],[RAM (GB)]]/ScoreCard!$F$3*ScoreCard!$F$5</f>
        <v>7</v>
      </c>
      <c r="Q3290" s="5">
        <f>laptop_prices3[[#This Row],[Screen Size (inch)]]/ScoreCard!$G$3*ScoreCard!$G$5</f>
        <v>1.6184971098265895</v>
      </c>
      <c r="R3290" s="5">
        <f>laptop_prices3[[#This Row],[Battery Life (hours)]]/ScoreCard!$H$3*ScoreCard!$H$5</f>
        <v>5.95</v>
      </c>
      <c r="S3290" s="5">
        <f>ScoreCard!$I$3-laptop_prices3[[#This Row],[Weight (kg)]]/ScoreCard!$I$3*ScoreCard!$I$5</f>
        <v>2.0999999999999996</v>
      </c>
      <c r="T3290" s="6" cm="1">
        <f t="array" ref="T3290">_xlfn.IFS(laptop_prices3[[#This Row],[Storage]]="512GB SSD", 512, laptop_prices3[[#This Row],[Storage]] = "1TB SSD", 1000, laptop_prices3[[#This Row],[Storage]] = "2TB SSD", 2000, laptop_prices3[[#This Row],[Storage]]= "256GB SSD", 256, laptop_prices3[[#This Row],[Storage]] = "1TB HDD", 1000*0.7)</f>
        <v>2000</v>
      </c>
      <c r="U3290" s="5">
        <f>laptop_prices3[[#This Row],[Storage Raw Value]]/ScoreCard!$J$3*ScoreCard!$J$5</f>
        <v>8</v>
      </c>
    </row>
    <row r="3291" spans="2:21" x14ac:dyDescent="0.2">
      <c r="B3291" s="4" cm="1">
        <f t="array" ref="B3291">SUM(laptop_prices3[[#This Row],[RAM Comp]:[Weight Comp]]+laptop_prices3[[#This Row],[Storage Comp]])</f>
        <v>26.315809523809527</v>
      </c>
      <c r="C3291">
        <v>3289</v>
      </c>
      <c r="D3291" t="s">
        <v>11</v>
      </c>
      <c r="E3291" t="s">
        <v>18</v>
      </c>
      <c r="F3291">
        <v>64</v>
      </c>
      <c r="G3291" t="s">
        <v>13</v>
      </c>
      <c r="H3291" t="s">
        <v>44</v>
      </c>
      <c r="I3291">
        <v>17.3</v>
      </c>
      <c r="J3291" t="s">
        <v>21</v>
      </c>
      <c r="K3291">
        <v>11.6</v>
      </c>
      <c r="L3291">
        <v>2</v>
      </c>
      <c r="M3291" t="s">
        <v>22</v>
      </c>
      <c r="N3291">
        <v>2605.81</v>
      </c>
      <c r="O3291" s="5">
        <f>(ScoreCard!$E$3-laptop_prices3[[#This Row],[Price ($)]])/ScoreCard!$E$3*ScoreCard!$E$5</f>
        <v>3.7944860601709123</v>
      </c>
      <c r="P3291" s="5">
        <f>laptop_prices3[[#This Row],[RAM (GB)]]/ScoreCard!$F$3*ScoreCard!$F$5</f>
        <v>7</v>
      </c>
      <c r="Q3291" s="5">
        <f>laptop_prices3[[#This Row],[Screen Size (inch)]]/ScoreCard!$G$3*ScoreCard!$G$5</f>
        <v>2</v>
      </c>
      <c r="R3291" s="5">
        <f>laptop_prices3[[#This Row],[Battery Life (hours)]]/ScoreCard!$H$3*ScoreCard!$H$5</f>
        <v>6.7666666666666666</v>
      </c>
      <c r="S3291" s="5">
        <f>ScoreCard!$I$3-laptop_prices3[[#This Row],[Weight (kg)]]/ScoreCard!$I$3*ScoreCard!$I$5</f>
        <v>2.3571428571428572</v>
      </c>
      <c r="T3291" s="6" cm="1">
        <f t="array" ref="T3291">_xlfn.IFS(laptop_prices3[[#This Row],[Storage]]="512GB SSD", 512, laptop_prices3[[#This Row],[Storage]] = "1TB SSD", 1000, laptop_prices3[[#This Row],[Storage]] = "2TB SSD", 2000, laptop_prices3[[#This Row],[Storage]]= "256GB SSD", 256, laptop_prices3[[#This Row],[Storage]] = "1TB HDD", 1000*0.7)</f>
        <v>512</v>
      </c>
      <c r="U3291" s="5">
        <f>laptop_prices3[[#This Row],[Storage Raw Value]]/ScoreCard!$J$3*ScoreCard!$J$5</f>
        <v>2.048</v>
      </c>
    </row>
    <row r="3292" spans="2:21" x14ac:dyDescent="0.2">
      <c r="B3292" s="4" cm="1">
        <f t="array" ref="B3292">SUM(laptop_prices3[[#This Row],[RAM Comp]:[Weight Comp]]+laptop_prices3[[#This Row],[Storage Comp]])</f>
        <v>26.078973300302778</v>
      </c>
      <c r="C3292">
        <v>3290</v>
      </c>
      <c r="D3292" t="s">
        <v>34</v>
      </c>
      <c r="E3292" t="s">
        <v>48</v>
      </c>
      <c r="F3292">
        <v>8</v>
      </c>
      <c r="G3292" t="s">
        <v>19</v>
      </c>
      <c r="H3292" t="s">
        <v>26</v>
      </c>
      <c r="I3292">
        <v>14</v>
      </c>
      <c r="J3292" t="s">
        <v>15</v>
      </c>
      <c r="K3292">
        <v>9.1</v>
      </c>
      <c r="L3292">
        <v>2.14</v>
      </c>
      <c r="M3292" t="s">
        <v>30</v>
      </c>
      <c r="N3292">
        <v>1609.9</v>
      </c>
      <c r="O3292" s="5">
        <f>(ScoreCard!$E$3-laptop_prices3[[#This Row],[Price ($)]])/ScoreCard!$E$3*ScoreCard!$E$5</f>
        <v>4.2552193399630642</v>
      </c>
      <c r="P3292" s="5">
        <f>laptop_prices3[[#This Row],[RAM (GB)]]/ScoreCard!$F$3*ScoreCard!$F$5</f>
        <v>0.875</v>
      </c>
      <c r="Q3292" s="5">
        <f>laptop_prices3[[#This Row],[Screen Size (inch)]]/ScoreCard!$G$3*ScoreCard!$G$5</f>
        <v>1.6184971098265895</v>
      </c>
      <c r="R3292" s="5">
        <f>laptop_prices3[[#This Row],[Battery Life (hours)]]/ScoreCard!$H$3*ScoreCard!$H$5</f>
        <v>5.3083333333333336</v>
      </c>
      <c r="S3292" s="5">
        <f>ScoreCard!$I$3-laptop_prices3[[#This Row],[Weight (kg)]]/ScoreCard!$I$3*ScoreCard!$I$5</f>
        <v>2.2771428571428571</v>
      </c>
      <c r="T3292" s="6" cm="1">
        <f t="array" ref="T3292">_xlfn.IFS(laptop_prices3[[#This Row],[Storage]]="512GB SSD", 512, laptop_prices3[[#This Row],[Storage]] = "1TB SSD", 1000, laptop_prices3[[#This Row],[Storage]] = "2TB SSD", 2000, laptop_prices3[[#This Row],[Storage]]= "256GB SSD", 256, laptop_prices3[[#This Row],[Storage]] = "1TB HDD", 1000*0.7)</f>
        <v>1000</v>
      </c>
      <c r="U3292" s="5">
        <f>laptop_prices3[[#This Row],[Storage Raw Value]]/ScoreCard!$J$3*ScoreCard!$J$5</f>
        <v>4</v>
      </c>
    </row>
    <row r="3293" spans="2:21" x14ac:dyDescent="0.2">
      <c r="B3293" s="4" cm="1">
        <f t="array" ref="B3293">SUM(laptop_prices3[[#This Row],[RAM Comp]:[Weight Comp]]+laptop_prices3[[#This Row],[Storage Comp]])</f>
        <v>18.88070630333058</v>
      </c>
      <c r="C3293">
        <v>3291</v>
      </c>
      <c r="D3293" t="s">
        <v>28</v>
      </c>
      <c r="E3293" t="s">
        <v>31</v>
      </c>
      <c r="F3293">
        <v>16</v>
      </c>
      <c r="G3293" t="s">
        <v>13</v>
      </c>
      <c r="H3293" t="s">
        <v>32</v>
      </c>
      <c r="I3293">
        <v>15.6</v>
      </c>
      <c r="J3293" t="s">
        <v>27</v>
      </c>
      <c r="K3293">
        <v>9.1999999999999993</v>
      </c>
      <c r="L3293">
        <v>3.03</v>
      </c>
      <c r="M3293" t="s">
        <v>16</v>
      </c>
      <c r="N3293">
        <v>1980.16</v>
      </c>
      <c r="O3293" s="5">
        <f>(ScoreCard!$E$3-laptop_prices3[[#This Row],[Price ($)]])/ScoreCard!$E$3*ScoreCard!$E$5</f>
        <v>4.0839276527866701</v>
      </c>
      <c r="P3293" s="5">
        <f>laptop_prices3[[#This Row],[RAM (GB)]]/ScoreCard!$F$3*ScoreCard!$F$5</f>
        <v>1.75</v>
      </c>
      <c r="Q3293" s="5">
        <f>laptop_prices3[[#This Row],[Screen Size (inch)]]/ScoreCard!$G$3*ScoreCard!$G$5</f>
        <v>1.8034682080924855</v>
      </c>
      <c r="R3293" s="5">
        <f>laptop_prices3[[#This Row],[Battery Life (hours)]]/ScoreCard!$H$3*ScoreCard!$H$5</f>
        <v>5.3666666666666663</v>
      </c>
      <c r="S3293" s="5">
        <f>ScoreCard!$I$3-laptop_prices3[[#This Row],[Weight (kg)]]/ScoreCard!$I$3*ScoreCard!$I$5</f>
        <v>1.7685714285714287</v>
      </c>
      <c r="T3293" s="6" cm="1">
        <f t="array" ref="T3293">_xlfn.IFS(laptop_prices3[[#This Row],[Storage]]="512GB SSD", 512, laptop_prices3[[#This Row],[Storage]] = "1TB SSD", 1000, laptop_prices3[[#This Row],[Storage]] = "2TB SSD", 2000, laptop_prices3[[#This Row],[Storage]]= "256GB SSD", 256, laptop_prices3[[#This Row],[Storage]] = "1TB HDD", 1000*0.7)</f>
        <v>512</v>
      </c>
      <c r="U3293" s="5">
        <f>laptop_prices3[[#This Row],[Storage Raw Value]]/ScoreCard!$J$3*ScoreCard!$J$5</f>
        <v>2.048</v>
      </c>
    </row>
    <row r="3294" spans="2:21" x14ac:dyDescent="0.2">
      <c r="B3294" s="4" cm="1">
        <f t="array" ref="B3294">SUM(laptop_prices3[[#This Row],[RAM Comp]:[Weight Comp]]+laptop_prices3[[#This Row],[Storage Comp]])</f>
        <v>27.117091935039909</v>
      </c>
      <c r="C3294">
        <v>3292</v>
      </c>
      <c r="D3294" t="s">
        <v>38</v>
      </c>
      <c r="E3294" t="s">
        <v>24</v>
      </c>
      <c r="F3294">
        <v>32</v>
      </c>
      <c r="G3294" t="s">
        <v>19</v>
      </c>
      <c r="H3294" t="s">
        <v>40</v>
      </c>
      <c r="I3294">
        <v>16</v>
      </c>
      <c r="J3294" t="s">
        <v>27</v>
      </c>
      <c r="K3294">
        <v>7.1</v>
      </c>
      <c r="L3294">
        <v>3.28</v>
      </c>
      <c r="M3294" t="s">
        <v>46</v>
      </c>
      <c r="N3294">
        <v>3044.62</v>
      </c>
      <c r="O3294" s="5">
        <f>(ScoreCard!$E$3-laptop_prices3[[#This Row],[Price ($)]])/ScoreCard!$E$3*ScoreCard!$E$5</f>
        <v>3.5914814006077043</v>
      </c>
      <c r="P3294" s="5">
        <f>laptop_prices3[[#This Row],[RAM (GB)]]/ScoreCard!$F$3*ScoreCard!$F$5</f>
        <v>3.5</v>
      </c>
      <c r="Q3294" s="5">
        <f>laptop_prices3[[#This Row],[Screen Size (inch)]]/ScoreCard!$G$3*ScoreCard!$G$5</f>
        <v>1.8497109826589595</v>
      </c>
      <c r="R3294" s="5">
        <f>laptop_prices3[[#This Row],[Battery Life (hours)]]/ScoreCard!$H$3*ScoreCard!$H$5</f>
        <v>4.1416666666666666</v>
      </c>
      <c r="S3294" s="5">
        <f>ScoreCard!$I$3-laptop_prices3[[#This Row],[Weight (kg)]]/ScoreCard!$I$3*ScoreCard!$I$5</f>
        <v>1.6257142857142859</v>
      </c>
      <c r="T3294" s="6" cm="1">
        <f t="array" ref="T3294">_xlfn.IFS(laptop_prices3[[#This Row],[Storage]]="512GB SSD", 512, laptop_prices3[[#This Row],[Storage]] = "1TB SSD", 1000, laptop_prices3[[#This Row],[Storage]] = "2TB SSD", 2000, laptop_prices3[[#This Row],[Storage]]= "256GB SSD", 256, laptop_prices3[[#This Row],[Storage]] = "1TB HDD", 1000*0.7)</f>
        <v>1000</v>
      </c>
      <c r="U3294" s="5">
        <f>laptop_prices3[[#This Row],[Storage Raw Value]]/ScoreCard!$J$3*ScoreCard!$J$5</f>
        <v>4</v>
      </c>
    </row>
    <row r="3295" spans="2:21" x14ac:dyDescent="0.2">
      <c r="B3295" s="4" cm="1">
        <f t="array" ref="B3295">SUM(laptop_prices3[[#This Row],[RAM Comp]:[Weight Comp]]+laptop_prices3[[#This Row],[Storage Comp]])</f>
        <v>43.104063446187723</v>
      </c>
      <c r="C3295">
        <v>3293</v>
      </c>
      <c r="D3295" t="s">
        <v>36</v>
      </c>
      <c r="E3295" t="s">
        <v>39</v>
      </c>
      <c r="F3295">
        <v>4</v>
      </c>
      <c r="G3295" t="s">
        <v>25</v>
      </c>
      <c r="H3295" t="s">
        <v>20</v>
      </c>
      <c r="I3295">
        <v>15.6</v>
      </c>
      <c r="J3295" t="s">
        <v>27</v>
      </c>
      <c r="K3295">
        <v>11.3</v>
      </c>
      <c r="L3295">
        <v>2.15</v>
      </c>
      <c r="M3295" t="s">
        <v>22</v>
      </c>
      <c r="N3295">
        <v>1541.16</v>
      </c>
      <c r="O3295" s="5">
        <f>(ScoreCard!$E$3-laptop_prices3[[#This Row],[Price ($)]])/ScoreCard!$E$3*ScoreCard!$E$5</f>
        <v>4.2870202111792501</v>
      </c>
      <c r="P3295" s="5">
        <f>laptop_prices3[[#This Row],[RAM (GB)]]/ScoreCard!$F$3*ScoreCard!$F$5</f>
        <v>0.4375</v>
      </c>
      <c r="Q3295" s="5">
        <f>laptop_prices3[[#This Row],[Screen Size (inch)]]/ScoreCard!$G$3*ScoreCard!$G$5</f>
        <v>1.8034682080924855</v>
      </c>
      <c r="R3295" s="5">
        <f>laptop_prices3[[#This Row],[Battery Life (hours)]]/ScoreCard!$H$3*ScoreCard!$H$5</f>
        <v>6.5916666666666677</v>
      </c>
      <c r="S3295" s="5">
        <f>ScoreCard!$I$3-laptop_prices3[[#This Row],[Weight (kg)]]/ScoreCard!$I$3*ScoreCard!$I$5</f>
        <v>2.2714285714285714</v>
      </c>
      <c r="T3295" s="6" cm="1">
        <f t="array" ref="T3295">_xlfn.IFS(laptop_prices3[[#This Row],[Storage]]="512GB SSD", 512, laptop_prices3[[#This Row],[Storage]] = "1TB SSD", 1000, laptop_prices3[[#This Row],[Storage]] = "2TB SSD", 2000, laptop_prices3[[#This Row],[Storage]]= "256GB SSD", 256, laptop_prices3[[#This Row],[Storage]] = "1TB HDD", 1000*0.7)</f>
        <v>2000</v>
      </c>
      <c r="U3295" s="5">
        <f>laptop_prices3[[#This Row],[Storage Raw Value]]/ScoreCard!$J$3*ScoreCard!$J$5</f>
        <v>8</v>
      </c>
    </row>
    <row r="3296" spans="2:21" x14ac:dyDescent="0.2">
      <c r="B3296" s="4" cm="1">
        <f t="array" ref="B3296">SUM(laptop_prices3[[#This Row],[RAM Comp]:[Weight Comp]]+laptop_prices3[[#This Row],[Storage Comp]])</f>
        <v>13.13809606385907</v>
      </c>
      <c r="C3296">
        <v>3294</v>
      </c>
      <c r="D3296" t="s">
        <v>45</v>
      </c>
      <c r="E3296" t="s">
        <v>39</v>
      </c>
      <c r="F3296">
        <v>16</v>
      </c>
      <c r="G3296" t="s">
        <v>29</v>
      </c>
      <c r="H3296" t="s">
        <v>35</v>
      </c>
      <c r="I3296">
        <v>13.3</v>
      </c>
      <c r="J3296" t="s">
        <v>27</v>
      </c>
      <c r="K3296">
        <v>6.5</v>
      </c>
      <c r="L3296">
        <v>2.69</v>
      </c>
      <c r="M3296" t="s">
        <v>16</v>
      </c>
      <c r="N3296">
        <v>1898.27</v>
      </c>
      <c r="O3296" s="5">
        <f>(ScoreCard!$E$3-laptop_prices3[[#This Row],[Price ($)]])/ScoreCard!$E$3*ScoreCard!$E$5</f>
        <v>4.1218120482462792</v>
      </c>
      <c r="P3296" s="5">
        <f>laptop_prices3[[#This Row],[RAM (GB)]]/ScoreCard!$F$3*ScoreCard!$F$5</f>
        <v>1.75</v>
      </c>
      <c r="Q3296" s="5">
        <f>laptop_prices3[[#This Row],[Screen Size (inch)]]/ScoreCard!$G$3*ScoreCard!$G$5</f>
        <v>1.5375722543352601</v>
      </c>
      <c r="R3296" s="5">
        <f>laptop_prices3[[#This Row],[Battery Life (hours)]]/ScoreCard!$H$3*ScoreCard!$H$5</f>
        <v>3.7916666666666665</v>
      </c>
      <c r="S3296" s="5">
        <f>ScoreCard!$I$3-laptop_prices3[[#This Row],[Weight (kg)]]/ScoreCard!$I$3*ScoreCard!$I$5</f>
        <v>1.9628571428571429</v>
      </c>
      <c r="T3296" s="6" cm="1">
        <f t="array" ref="T3296">_xlfn.IFS(laptop_prices3[[#This Row],[Storage]]="512GB SSD", 512, laptop_prices3[[#This Row],[Storage]] = "1TB SSD", 1000, laptop_prices3[[#This Row],[Storage]] = "2TB SSD", 2000, laptop_prices3[[#This Row],[Storage]]= "256GB SSD", 256, laptop_prices3[[#This Row],[Storage]] = "1TB HDD", 1000*0.7)</f>
        <v>256</v>
      </c>
      <c r="U3296" s="5">
        <f>laptop_prices3[[#This Row],[Storage Raw Value]]/ScoreCard!$J$3*ScoreCard!$J$5</f>
        <v>1.024</v>
      </c>
    </row>
    <row r="3297" spans="2:21" x14ac:dyDescent="0.2">
      <c r="B3297" s="4" cm="1">
        <f t="array" ref="B3297">SUM(laptop_prices3[[#This Row],[RAM Comp]:[Weight Comp]]+laptop_prices3[[#This Row],[Storage Comp]])</f>
        <v>31.751830443159921</v>
      </c>
      <c r="C3297">
        <v>3295</v>
      </c>
      <c r="D3297" t="s">
        <v>11</v>
      </c>
      <c r="E3297" t="s">
        <v>31</v>
      </c>
      <c r="F3297">
        <v>64</v>
      </c>
      <c r="G3297" t="s">
        <v>19</v>
      </c>
      <c r="H3297" t="s">
        <v>26</v>
      </c>
      <c r="I3297">
        <v>14</v>
      </c>
      <c r="J3297" t="s">
        <v>43</v>
      </c>
      <c r="K3297">
        <v>7.6</v>
      </c>
      <c r="L3297">
        <v>1.4</v>
      </c>
      <c r="M3297" t="s">
        <v>22</v>
      </c>
      <c r="N3297">
        <v>3105.8</v>
      </c>
      <c r="O3297" s="5">
        <f>(ScoreCard!$E$3-laptop_prices3[[#This Row],[Price ($)]])/ScoreCard!$E$3*ScoreCard!$E$5</f>
        <v>3.5631779775497137</v>
      </c>
      <c r="P3297" s="5">
        <f>laptop_prices3[[#This Row],[RAM (GB)]]/ScoreCard!$F$3*ScoreCard!$F$5</f>
        <v>7</v>
      </c>
      <c r="Q3297" s="5">
        <f>laptop_prices3[[#This Row],[Screen Size (inch)]]/ScoreCard!$G$3*ScoreCard!$G$5</f>
        <v>1.6184971098265895</v>
      </c>
      <c r="R3297" s="5">
        <f>laptop_prices3[[#This Row],[Battery Life (hours)]]/ScoreCard!$H$3*ScoreCard!$H$5</f>
        <v>4.4333333333333336</v>
      </c>
      <c r="S3297" s="5">
        <f>ScoreCard!$I$3-laptop_prices3[[#This Row],[Weight (kg)]]/ScoreCard!$I$3*ScoreCard!$I$5</f>
        <v>2.7</v>
      </c>
      <c r="T3297" s="6" cm="1">
        <f t="array" ref="T3297">_xlfn.IFS(laptop_prices3[[#This Row],[Storage]]="512GB SSD", 512, laptop_prices3[[#This Row],[Storage]] = "1TB SSD", 1000, laptop_prices3[[#This Row],[Storage]] = "2TB SSD", 2000, laptop_prices3[[#This Row],[Storage]]= "256GB SSD", 256, laptop_prices3[[#This Row],[Storage]] = "1TB HDD", 1000*0.7)</f>
        <v>1000</v>
      </c>
      <c r="U3297" s="5">
        <f>laptop_prices3[[#This Row],[Storage Raw Value]]/ScoreCard!$J$3*ScoreCard!$J$5</f>
        <v>4</v>
      </c>
    </row>
    <row r="3298" spans="2:21" x14ac:dyDescent="0.2">
      <c r="B3298" s="4" cm="1">
        <f t="array" ref="B3298">SUM(laptop_prices3[[#This Row],[RAM Comp]:[Weight Comp]]+laptop_prices3[[#This Row],[Storage Comp]])</f>
        <v>19.126880952380951</v>
      </c>
      <c r="C3298">
        <v>3296</v>
      </c>
      <c r="D3298" t="s">
        <v>17</v>
      </c>
      <c r="E3298" t="s">
        <v>41</v>
      </c>
      <c r="F3298">
        <v>4</v>
      </c>
      <c r="G3298" t="s">
        <v>13</v>
      </c>
      <c r="H3298" t="s">
        <v>44</v>
      </c>
      <c r="I3298">
        <v>17.3</v>
      </c>
      <c r="J3298" t="s">
        <v>21</v>
      </c>
      <c r="K3298">
        <v>11.3</v>
      </c>
      <c r="L3298">
        <v>2.79</v>
      </c>
      <c r="M3298" t="s">
        <v>30</v>
      </c>
      <c r="N3298">
        <v>1420.51</v>
      </c>
      <c r="O3298" s="5">
        <f>(ScoreCard!$E$3-laptop_prices3[[#This Row],[Price ($)]])/ScoreCard!$E$3*ScoreCard!$E$5</f>
        <v>4.3428359678308786</v>
      </c>
      <c r="P3298" s="5">
        <f>laptop_prices3[[#This Row],[RAM (GB)]]/ScoreCard!$F$3*ScoreCard!$F$5</f>
        <v>0.4375</v>
      </c>
      <c r="Q3298" s="5">
        <f>laptop_prices3[[#This Row],[Screen Size (inch)]]/ScoreCard!$G$3*ScoreCard!$G$5</f>
        <v>2</v>
      </c>
      <c r="R3298" s="5">
        <f>laptop_prices3[[#This Row],[Battery Life (hours)]]/ScoreCard!$H$3*ScoreCard!$H$5</f>
        <v>6.5916666666666677</v>
      </c>
      <c r="S3298" s="5">
        <f>ScoreCard!$I$3-laptop_prices3[[#This Row],[Weight (kg)]]/ScoreCard!$I$3*ScoreCard!$I$5</f>
        <v>1.9057142857142857</v>
      </c>
      <c r="T3298" s="6" cm="1">
        <f t="array" ref="T3298">_xlfn.IFS(laptop_prices3[[#This Row],[Storage]]="512GB SSD", 512, laptop_prices3[[#This Row],[Storage]] = "1TB SSD", 1000, laptop_prices3[[#This Row],[Storage]] = "2TB SSD", 2000, laptop_prices3[[#This Row],[Storage]]= "256GB SSD", 256, laptop_prices3[[#This Row],[Storage]] = "1TB HDD", 1000*0.7)</f>
        <v>512</v>
      </c>
      <c r="U3298" s="5">
        <f>laptop_prices3[[#This Row],[Storage Raw Value]]/ScoreCard!$J$3*ScoreCard!$J$5</f>
        <v>2.048</v>
      </c>
    </row>
    <row r="3299" spans="2:21" x14ac:dyDescent="0.2">
      <c r="B3299" s="4" cm="1">
        <f t="array" ref="B3299">SUM(laptop_prices3[[#This Row],[RAM Comp]:[Weight Comp]]+laptop_prices3[[#This Row],[Storage Comp]])</f>
        <v>43.917992017616299</v>
      </c>
      <c r="C3299">
        <v>3297</v>
      </c>
      <c r="D3299" t="s">
        <v>36</v>
      </c>
      <c r="E3299" t="s">
        <v>48</v>
      </c>
      <c r="F3299">
        <v>16</v>
      </c>
      <c r="G3299" t="s">
        <v>25</v>
      </c>
      <c r="H3299" t="s">
        <v>44</v>
      </c>
      <c r="I3299">
        <v>15.6</v>
      </c>
      <c r="J3299" t="s">
        <v>15</v>
      </c>
      <c r="K3299">
        <v>10.7</v>
      </c>
      <c r="L3299">
        <v>2.41</v>
      </c>
      <c r="M3299" t="s">
        <v>22</v>
      </c>
      <c r="N3299">
        <v>1395.54</v>
      </c>
      <c r="O3299" s="5">
        <f>(ScoreCard!$E$3-laptop_prices3[[#This Row],[Price ($)]])/ScoreCard!$E$3*ScoreCard!$E$5</f>
        <v>4.3543877245121152</v>
      </c>
      <c r="P3299" s="5">
        <f>laptop_prices3[[#This Row],[RAM (GB)]]/ScoreCard!$F$3*ScoreCard!$F$5</f>
        <v>1.75</v>
      </c>
      <c r="Q3299" s="5">
        <f>laptop_prices3[[#This Row],[Screen Size (inch)]]/ScoreCard!$G$3*ScoreCard!$G$5</f>
        <v>1.8034682080924855</v>
      </c>
      <c r="R3299" s="5">
        <f>laptop_prices3[[#This Row],[Battery Life (hours)]]/ScoreCard!$H$3*ScoreCard!$H$5</f>
        <v>6.2416666666666663</v>
      </c>
      <c r="S3299" s="5">
        <f>ScoreCard!$I$3-laptop_prices3[[#This Row],[Weight (kg)]]/ScoreCard!$I$3*ScoreCard!$I$5</f>
        <v>2.1228571428571428</v>
      </c>
      <c r="T3299" s="6" cm="1">
        <f t="array" ref="T3299">_xlfn.IFS(laptop_prices3[[#This Row],[Storage]]="512GB SSD", 512, laptop_prices3[[#This Row],[Storage]] = "1TB SSD", 1000, laptop_prices3[[#This Row],[Storage]] = "2TB SSD", 2000, laptop_prices3[[#This Row],[Storage]]= "256GB SSD", 256, laptop_prices3[[#This Row],[Storage]] = "1TB HDD", 1000*0.7)</f>
        <v>2000</v>
      </c>
      <c r="U3299" s="5">
        <f>laptop_prices3[[#This Row],[Storage Raw Value]]/ScoreCard!$J$3*ScoreCard!$J$5</f>
        <v>8</v>
      </c>
    </row>
    <row r="3300" spans="2:21" x14ac:dyDescent="0.2">
      <c r="B3300" s="4" cm="1">
        <f t="array" ref="B3300">SUM(laptop_prices3[[#This Row],[RAM Comp]:[Weight Comp]]+laptop_prices3[[#This Row],[Storage Comp]])</f>
        <v>19.892091935039911</v>
      </c>
      <c r="C3300">
        <v>3298</v>
      </c>
      <c r="D3300" t="s">
        <v>38</v>
      </c>
      <c r="E3300" t="s">
        <v>24</v>
      </c>
      <c r="F3300">
        <v>8</v>
      </c>
      <c r="G3300" t="s">
        <v>42</v>
      </c>
      <c r="H3300" t="s">
        <v>20</v>
      </c>
      <c r="I3300">
        <v>16</v>
      </c>
      <c r="J3300" t="s">
        <v>21</v>
      </c>
      <c r="K3300">
        <v>7.1</v>
      </c>
      <c r="L3300">
        <v>2.93</v>
      </c>
      <c r="M3300" t="s">
        <v>22</v>
      </c>
      <c r="N3300">
        <v>739.85</v>
      </c>
      <c r="O3300" s="5">
        <f>(ScoreCard!$E$3-laptop_prices3[[#This Row],[Price ($)]])/ScoreCard!$E$3*ScoreCard!$E$5</f>
        <v>4.6577265846771061</v>
      </c>
      <c r="P3300" s="5">
        <f>laptop_prices3[[#This Row],[RAM (GB)]]/ScoreCard!$F$3*ScoreCard!$F$5</f>
        <v>0.875</v>
      </c>
      <c r="Q3300" s="5">
        <f>laptop_prices3[[#This Row],[Screen Size (inch)]]/ScoreCard!$G$3*ScoreCard!$G$5</f>
        <v>1.8497109826589595</v>
      </c>
      <c r="R3300" s="5">
        <f>laptop_prices3[[#This Row],[Battery Life (hours)]]/ScoreCard!$H$3*ScoreCard!$H$5</f>
        <v>4.1416666666666666</v>
      </c>
      <c r="S3300" s="5">
        <f>ScoreCard!$I$3-laptop_prices3[[#This Row],[Weight (kg)]]/ScoreCard!$I$3*ScoreCard!$I$5</f>
        <v>1.8257142857142856</v>
      </c>
      <c r="T3300" s="6" cm="1">
        <f t="array" ref="T3300">_xlfn.IFS(laptop_prices3[[#This Row],[Storage]]="512GB SSD", 512, laptop_prices3[[#This Row],[Storage]] = "1TB SSD", 1000, laptop_prices3[[#This Row],[Storage]] = "2TB SSD", 2000, laptop_prices3[[#This Row],[Storage]]= "256GB SSD", 256, laptop_prices3[[#This Row],[Storage]] = "1TB HDD", 1000*0.7)</f>
        <v>700</v>
      </c>
      <c r="U3300" s="5">
        <f>laptop_prices3[[#This Row],[Storage Raw Value]]/ScoreCard!$J$3*ScoreCard!$J$5</f>
        <v>2.8</v>
      </c>
    </row>
    <row r="3301" spans="2:21" x14ac:dyDescent="0.2">
      <c r="B3301" s="4" cm="1">
        <f t="array" ref="B3301">SUM(laptop_prices3[[#This Row],[RAM Comp]:[Weight Comp]]+laptop_prices3[[#This Row],[Storage Comp]])</f>
        <v>16.13902380952381</v>
      </c>
      <c r="C3301">
        <v>3299</v>
      </c>
      <c r="D3301" t="s">
        <v>34</v>
      </c>
      <c r="E3301" t="s">
        <v>24</v>
      </c>
      <c r="F3301">
        <v>4</v>
      </c>
      <c r="G3301" t="s">
        <v>13</v>
      </c>
      <c r="H3301" t="s">
        <v>26</v>
      </c>
      <c r="I3301">
        <v>17.3</v>
      </c>
      <c r="J3301" t="s">
        <v>15</v>
      </c>
      <c r="K3301">
        <v>5.6</v>
      </c>
      <c r="L3301">
        <v>2.2000000000000002</v>
      </c>
      <c r="M3301" t="s">
        <v>30</v>
      </c>
      <c r="N3301">
        <v>1281.4000000000001</v>
      </c>
      <c r="O3301" s="5">
        <f>(ScoreCard!$E$3-laptop_prices3[[#This Row],[Price ($)]])/ScoreCard!$E$3*ScoreCard!$E$5</f>
        <v>4.4071917896941866</v>
      </c>
      <c r="P3301" s="5">
        <f>laptop_prices3[[#This Row],[RAM (GB)]]/ScoreCard!$F$3*ScoreCard!$F$5</f>
        <v>0.4375</v>
      </c>
      <c r="Q3301" s="5">
        <f>laptop_prices3[[#This Row],[Screen Size (inch)]]/ScoreCard!$G$3*ScoreCard!$G$5</f>
        <v>2</v>
      </c>
      <c r="R3301" s="5">
        <f>laptop_prices3[[#This Row],[Battery Life (hours)]]/ScoreCard!$H$3*ScoreCard!$H$5</f>
        <v>3.2666666666666662</v>
      </c>
      <c r="S3301" s="5">
        <f>ScoreCard!$I$3-laptop_prices3[[#This Row],[Weight (kg)]]/ScoreCard!$I$3*ScoreCard!$I$5</f>
        <v>2.2428571428571429</v>
      </c>
      <c r="T3301" s="6" cm="1">
        <f t="array" ref="T3301">_xlfn.IFS(laptop_prices3[[#This Row],[Storage]]="512GB SSD", 512, laptop_prices3[[#This Row],[Storage]] = "1TB SSD", 1000, laptop_prices3[[#This Row],[Storage]] = "2TB SSD", 2000, laptop_prices3[[#This Row],[Storage]]= "256GB SSD", 256, laptop_prices3[[#This Row],[Storage]] = "1TB HDD", 1000*0.7)</f>
        <v>512</v>
      </c>
      <c r="U3301" s="5">
        <f>laptop_prices3[[#This Row],[Storage Raw Value]]/ScoreCard!$J$3*ScoreCard!$J$5</f>
        <v>2.048</v>
      </c>
    </row>
    <row r="3302" spans="2:21" x14ac:dyDescent="0.2">
      <c r="B3302" s="4" cm="1">
        <f t="array" ref="B3302">SUM(laptop_prices3[[#This Row],[RAM Comp]:[Weight Comp]]+laptop_prices3[[#This Row],[Storage Comp]])</f>
        <v>23.702163776493254</v>
      </c>
      <c r="C3302">
        <v>3300</v>
      </c>
      <c r="D3302" t="s">
        <v>38</v>
      </c>
      <c r="E3302" t="s">
        <v>18</v>
      </c>
      <c r="F3302">
        <v>64</v>
      </c>
      <c r="G3302" t="s">
        <v>13</v>
      </c>
      <c r="H3302" t="s">
        <v>44</v>
      </c>
      <c r="I3302">
        <v>14</v>
      </c>
      <c r="J3302" t="s">
        <v>21</v>
      </c>
      <c r="K3302">
        <v>8.9</v>
      </c>
      <c r="L3302">
        <v>3.15</v>
      </c>
      <c r="M3302" t="s">
        <v>22</v>
      </c>
      <c r="N3302">
        <v>1696.57</v>
      </c>
      <c r="O3302" s="5">
        <f>(ScoreCard!$E$3-laptop_prices3[[#This Row],[Price ($)]])/ScoreCard!$E$3*ScoreCard!$E$5</f>
        <v>4.2151235950066059</v>
      </c>
      <c r="P3302" s="5">
        <f>laptop_prices3[[#This Row],[RAM (GB)]]/ScoreCard!$F$3*ScoreCard!$F$5</f>
        <v>7</v>
      </c>
      <c r="Q3302" s="5">
        <f>laptop_prices3[[#This Row],[Screen Size (inch)]]/ScoreCard!$G$3*ScoreCard!$G$5</f>
        <v>1.6184971098265895</v>
      </c>
      <c r="R3302" s="5">
        <f>laptop_prices3[[#This Row],[Battery Life (hours)]]/ScoreCard!$H$3*ScoreCard!$H$5</f>
        <v>5.1916666666666664</v>
      </c>
      <c r="S3302" s="5">
        <f>ScoreCard!$I$3-laptop_prices3[[#This Row],[Weight (kg)]]/ScoreCard!$I$3*ScoreCard!$I$5</f>
        <v>1.7</v>
      </c>
      <c r="T3302" s="6" cm="1">
        <f t="array" ref="T3302">_xlfn.IFS(laptop_prices3[[#This Row],[Storage]]="512GB SSD", 512, laptop_prices3[[#This Row],[Storage]] = "1TB SSD", 1000, laptop_prices3[[#This Row],[Storage]] = "2TB SSD", 2000, laptop_prices3[[#This Row],[Storage]]= "256GB SSD", 256, laptop_prices3[[#This Row],[Storage]] = "1TB HDD", 1000*0.7)</f>
        <v>512</v>
      </c>
      <c r="U3302" s="5">
        <f>laptop_prices3[[#This Row],[Storage Raw Value]]/ScoreCard!$J$3*ScoreCard!$J$5</f>
        <v>2.048</v>
      </c>
    </row>
    <row r="3303" spans="2:21" x14ac:dyDescent="0.2">
      <c r="B3303" s="4" cm="1">
        <f t="array" ref="B3303">SUM(laptop_prices3[[#This Row],[RAM Comp]:[Weight Comp]]+laptop_prices3[[#This Row],[Storage Comp]])</f>
        <v>27.439047619047621</v>
      </c>
      <c r="C3303">
        <v>3301</v>
      </c>
      <c r="D3303" t="s">
        <v>38</v>
      </c>
      <c r="E3303" t="s">
        <v>41</v>
      </c>
      <c r="F3303">
        <v>32</v>
      </c>
      <c r="G3303" t="s">
        <v>19</v>
      </c>
      <c r="H3303" t="s">
        <v>26</v>
      </c>
      <c r="I3303">
        <v>17.3</v>
      </c>
      <c r="J3303" t="s">
        <v>21</v>
      </c>
      <c r="K3303">
        <v>7.6</v>
      </c>
      <c r="L3303">
        <v>3.49</v>
      </c>
      <c r="M3303" t="s">
        <v>46</v>
      </c>
      <c r="N3303">
        <v>2369.36</v>
      </c>
      <c r="O3303" s="5">
        <f>(ScoreCard!$E$3-laptop_prices3[[#This Row],[Price ($)]])/ScoreCard!$E$3*ScoreCard!$E$5</f>
        <v>3.9038738401980773</v>
      </c>
      <c r="P3303" s="5">
        <f>laptop_prices3[[#This Row],[RAM (GB)]]/ScoreCard!$F$3*ScoreCard!$F$5</f>
        <v>3.5</v>
      </c>
      <c r="Q3303" s="5">
        <f>laptop_prices3[[#This Row],[Screen Size (inch)]]/ScoreCard!$G$3*ScoreCard!$G$5</f>
        <v>2</v>
      </c>
      <c r="R3303" s="5">
        <f>laptop_prices3[[#This Row],[Battery Life (hours)]]/ScoreCard!$H$3*ScoreCard!$H$5</f>
        <v>4.4333333333333336</v>
      </c>
      <c r="S3303" s="5">
        <f>ScoreCard!$I$3-laptop_prices3[[#This Row],[Weight (kg)]]/ScoreCard!$I$3*ScoreCard!$I$5</f>
        <v>1.5057142857142856</v>
      </c>
      <c r="T3303" s="6" cm="1">
        <f t="array" ref="T3303">_xlfn.IFS(laptop_prices3[[#This Row],[Storage]]="512GB SSD", 512, laptop_prices3[[#This Row],[Storage]] = "1TB SSD", 1000, laptop_prices3[[#This Row],[Storage]] = "2TB SSD", 2000, laptop_prices3[[#This Row],[Storage]]= "256GB SSD", 256, laptop_prices3[[#This Row],[Storage]] = "1TB HDD", 1000*0.7)</f>
        <v>1000</v>
      </c>
      <c r="U3303" s="5">
        <f>laptop_prices3[[#This Row],[Storage Raw Value]]/ScoreCard!$J$3*ScoreCard!$J$5</f>
        <v>4</v>
      </c>
    </row>
    <row r="3304" spans="2:21" x14ac:dyDescent="0.2">
      <c r="B3304" s="4" cm="1">
        <f t="array" ref="B3304">SUM(laptop_prices3[[#This Row],[RAM Comp]:[Weight Comp]]+laptop_prices3[[#This Row],[Storage Comp]])</f>
        <v>46.069687586017068</v>
      </c>
      <c r="C3304">
        <v>3302</v>
      </c>
      <c r="D3304" t="s">
        <v>28</v>
      </c>
      <c r="E3304" t="s">
        <v>48</v>
      </c>
      <c r="F3304">
        <v>32</v>
      </c>
      <c r="G3304" t="s">
        <v>25</v>
      </c>
      <c r="H3304" t="s">
        <v>20</v>
      </c>
      <c r="I3304">
        <v>14</v>
      </c>
      <c r="J3304" t="s">
        <v>43</v>
      </c>
      <c r="K3304">
        <v>11.5</v>
      </c>
      <c r="L3304">
        <v>2.2000000000000002</v>
      </c>
      <c r="M3304" t="s">
        <v>22</v>
      </c>
      <c r="N3304">
        <v>2143.96</v>
      </c>
      <c r="O3304" s="5">
        <f>(ScoreCard!$E$3-laptop_prices3[[#This Row],[Price ($)]])/ScoreCard!$E$3*ScoreCard!$E$5</f>
        <v>4.0081496093590969</v>
      </c>
      <c r="P3304" s="5">
        <f>laptop_prices3[[#This Row],[RAM (GB)]]/ScoreCard!$F$3*ScoreCard!$F$5</f>
        <v>3.5</v>
      </c>
      <c r="Q3304" s="5">
        <f>laptop_prices3[[#This Row],[Screen Size (inch)]]/ScoreCard!$G$3*ScoreCard!$G$5</f>
        <v>1.6184971098265895</v>
      </c>
      <c r="R3304" s="5">
        <f>laptop_prices3[[#This Row],[Battery Life (hours)]]/ScoreCard!$H$3*ScoreCard!$H$5</f>
        <v>6.7083333333333339</v>
      </c>
      <c r="S3304" s="5">
        <f>ScoreCard!$I$3-laptop_prices3[[#This Row],[Weight (kg)]]/ScoreCard!$I$3*ScoreCard!$I$5</f>
        <v>2.2428571428571429</v>
      </c>
      <c r="T3304" s="6" cm="1">
        <f t="array" ref="T3304">_xlfn.IFS(laptop_prices3[[#This Row],[Storage]]="512GB SSD", 512, laptop_prices3[[#This Row],[Storage]] = "1TB SSD", 1000, laptop_prices3[[#This Row],[Storage]] = "2TB SSD", 2000, laptop_prices3[[#This Row],[Storage]]= "256GB SSD", 256, laptop_prices3[[#This Row],[Storage]] = "1TB HDD", 1000*0.7)</f>
        <v>2000</v>
      </c>
      <c r="U3304" s="5">
        <f>laptop_prices3[[#This Row],[Storage Raw Value]]/ScoreCard!$J$3*ScoreCard!$J$5</f>
        <v>8</v>
      </c>
    </row>
    <row r="3305" spans="2:21" x14ac:dyDescent="0.2">
      <c r="B3305" s="4" cm="1">
        <f t="array" ref="B3305">SUM(laptop_prices3[[#This Row],[RAM Comp]:[Weight Comp]]+laptop_prices3[[#This Row],[Storage Comp]])</f>
        <v>43.279047619047617</v>
      </c>
      <c r="C3305">
        <v>3303</v>
      </c>
      <c r="D3305" t="s">
        <v>23</v>
      </c>
      <c r="E3305" t="s">
        <v>37</v>
      </c>
      <c r="F3305">
        <v>32</v>
      </c>
      <c r="G3305" t="s">
        <v>25</v>
      </c>
      <c r="H3305" t="s">
        <v>35</v>
      </c>
      <c r="I3305">
        <v>17.3</v>
      </c>
      <c r="J3305" t="s">
        <v>15</v>
      </c>
      <c r="K3305">
        <v>5.2</v>
      </c>
      <c r="L3305">
        <v>1.32</v>
      </c>
      <c r="M3305" t="s">
        <v>46</v>
      </c>
      <c r="N3305">
        <v>3664.3</v>
      </c>
      <c r="O3305" s="5">
        <f>(ScoreCard!$E$3-laptop_prices3[[#This Row],[Price ($)]])/ScoreCard!$E$3*ScoreCard!$E$5</f>
        <v>3.3048016817359183</v>
      </c>
      <c r="P3305" s="5">
        <f>laptop_prices3[[#This Row],[RAM (GB)]]/ScoreCard!$F$3*ScoreCard!$F$5</f>
        <v>3.5</v>
      </c>
      <c r="Q3305" s="5">
        <f>laptop_prices3[[#This Row],[Screen Size (inch)]]/ScoreCard!$G$3*ScoreCard!$G$5</f>
        <v>2</v>
      </c>
      <c r="R3305" s="5">
        <f>laptop_prices3[[#This Row],[Battery Life (hours)]]/ScoreCard!$H$3*ScoreCard!$H$5</f>
        <v>3.0333333333333332</v>
      </c>
      <c r="S3305" s="5">
        <f>ScoreCard!$I$3-laptop_prices3[[#This Row],[Weight (kg)]]/ScoreCard!$I$3*ScoreCard!$I$5</f>
        <v>2.7457142857142856</v>
      </c>
      <c r="T3305" s="6" cm="1">
        <f t="array" ref="T3305">_xlfn.IFS(laptop_prices3[[#This Row],[Storage]]="512GB SSD", 512, laptop_prices3[[#This Row],[Storage]] = "1TB SSD", 1000, laptop_prices3[[#This Row],[Storage]] = "2TB SSD", 2000, laptop_prices3[[#This Row],[Storage]]= "256GB SSD", 256, laptop_prices3[[#This Row],[Storage]] = "1TB HDD", 1000*0.7)</f>
        <v>2000</v>
      </c>
      <c r="U3305" s="5">
        <f>laptop_prices3[[#This Row],[Storage Raw Value]]/ScoreCard!$J$3*ScoreCard!$J$5</f>
        <v>8</v>
      </c>
    </row>
    <row r="3306" spans="2:21" x14ac:dyDescent="0.2">
      <c r="B3306" s="4" cm="1">
        <f t="array" ref="B3306">SUM(laptop_prices3[[#This Row],[RAM Comp]:[Weight Comp]]+laptop_prices3[[#This Row],[Storage Comp]])</f>
        <v>20.182096063859071</v>
      </c>
      <c r="C3306">
        <v>3304</v>
      </c>
      <c r="D3306" t="s">
        <v>28</v>
      </c>
      <c r="E3306" t="s">
        <v>39</v>
      </c>
      <c r="F3306">
        <v>16</v>
      </c>
      <c r="G3306" t="s">
        <v>42</v>
      </c>
      <c r="H3306" t="s">
        <v>14</v>
      </c>
      <c r="I3306">
        <v>13.3</v>
      </c>
      <c r="J3306" t="s">
        <v>15</v>
      </c>
      <c r="K3306">
        <v>5.3</v>
      </c>
      <c r="L3306">
        <v>1.57</v>
      </c>
      <c r="M3306" t="s">
        <v>46</v>
      </c>
      <c r="N3306">
        <v>1400.77</v>
      </c>
      <c r="O3306" s="5">
        <f>(ScoreCard!$E$3-laptop_prices3[[#This Row],[Price ($)]])/ScoreCard!$E$3*ScoreCard!$E$5</f>
        <v>4.3519681935772789</v>
      </c>
      <c r="P3306" s="5">
        <f>laptop_prices3[[#This Row],[RAM (GB)]]/ScoreCard!$F$3*ScoreCard!$F$5</f>
        <v>1.75</v>
      </c>
      <c r="Q3306" s="5">
        <f>laptop_prices3[[#This Row],[Screen Size (inch)]]/ScoreCard!$G$3*ScoreCard!$G$5</f>
        <v>1.5375722543352601</v>
      </c>
      <c r="R3306" s="5">
        <f>laptop_prices3[[#This Row],[Battery Life (hours)]]/ScoreCard!$H$3*ScoreCard!$H$5</f>
        <v>3.0916666666666668</v>
      </c>
      <c r="S3306" s="5">
        <f>ScoreCard!$I$3-laptop_prices3[[#This Row],[Weight (kg)]]/ScoreCard!$I$3*ScoreCard!$I$5</f>
        <v>2.6028571428571428</v>
      </c>
      <c r="T3306" s="6" cm="1">
        <f t="array" ref="T3306">_xlfn.IFS(laptop_prices3[[#This Row],[Storage]]="512GB SSD", 512, laptop_prices3[[#This Row],[Storage]] = "1TB SSD", 1000, laptop_prices3[[#This Row],[Storage]] = "2TB SSD", 2000, laptop_prices3[[#This Row],[Storage]]= "256GB SSD", 256, laptop_prices3[[#This Row],[Storage]] = "1TB HDD", 1000*0.7)</f>
        <v>700</v>
      </c>
      <c r="U3306" s="5">
        <f>laptop_prices3[[#This Row],[Storage Raw Value]]/ScoreCard!$J$3*ScoreCard!$J$5</f>
        <v>2.8</v>
      </c>
    </row>
    <row r="3307" spans="2:21" x14ac:dyDescent="0.2">
      <c r="B3307" s="4" cm="1">
        <f t="array" ref="B3307">SUM(laptop_prices3[[#This Row],[RAM Comp]:[Weight Comp]]+laptop_prices3[[#This Row],[Storage Comp]])</f>
        <v>28.390191301954307</v>
      </c>
      <c r="C3307">
        <v>3305</v>
      </c>
      <c r="D3307" t="s">
        <v>33</v>
      </c>
      <c r="E3307" t="s">
        <v>31</v>
      </c>
      <c r="F3307">
        <v>64</v>
      </c>
      <c r="G3307" t="s">
        <v>42</v>
      </c>
      <c r="H3307" t="s">
        <v>35</v>
      </c>
      <c r="I3307">
        <v>13.3</v>
      </c>
      <c r="J3307" t="s">
        <v>43</v>
      </c>
      <c r="K3307">
        <v>10.9</v>
      </c>
      <c r="L3307">
        <v>2.11</v>
      </c>
      <c r="M3307" t="s">
        <v>16</v>
      </c>
      <c r="N3307">
        <v>1709.62</v>
      </c>
      <c r="O3307" s="5">
        <f>(ScoreCard!$E$3-laptop_prices3[[#This Row],[Price ($)]])/ScoreCard!$E$3*ScoreCard!$E$5</f>
        <v>4.209086333304958</v>
      </c>
      <c r="P3307" s="5">
        <f>laptop_prices3[[#This Row],[RAM (GB)]]/ScoreCard!$F$3*ScoreCard!$F$5</f>
        <v>7</v>
      </c>
      <c r="Q3307" s="5">
        <f>laptop_prices3[[#This Row],[Screen Size (inch)]]/ScoreCard!$G$3*ScoreCard!$G$5</f>
        <v>1.5375722543352601</v>
      </c>
      <c r="R3307" s="5">
        <f>laptop_prices3[[#This Row],[Battery Life (hours)]]/ScoreCard!$H$3*ScoreCard!$H$5</f>
        <v>6.3583333333333334</v>
      </c>
      <c r="S3307" s="5">
        <f>ScoreCard!$I$3-laptop_prices3[[#This Row],[Weight (kg)]]/ScoreCard!$I$3*ScoreCard!$I$5</f>
        <v>2.2942857142857145</v>
      </c>
      <c r="T3307" s="6" cm="1">
        <f t="array" ref="T3307">_xlfn.IFS(laptop_prices3[[#This Row],[Storage]]="512GB SSD", 512, laptop_prices3[[#This Row],[Storage]] = "1TB SSD", 1000, laptop_prices3[[#This Row],[Storage]] = "2TB SSD", 2000, laptop_prices3[[#This Row],[Storage]]= "256GB SSD", 256, laptop_prices3[[#This Row],[Storage]] = "1TB HDD", 1000*0.7)</f>
        <v>700</v>
      </c>
      <c r="U3307" s="5">
        <f>laptop_prices3[[#This Row],[Storage Raw Value]]/ScoreCard!$J$3*ScoreCard!$J$5</f>
        <v>2.8</v>
      </c>
    </row>
    <row r="3308" spans="2:21" x14ac:dyDescent="0.2">
      <c r="B3308" s="4" cm="1">
        <f t="array" ref="B3308">SUM(laptop_prices3[[#This Row],[RAM Comp]:[Weight Comp]]+laptop_prices3[[#This Row],[Storage Comp]])</f>
        <v>17.38452463528764</v>
      </c>
      <c r="C3308">
        <v>3306</v>
      </c>
      <c r="D3308" t="s">
        <v>38</v>
      </c>
      <c r="E3308" t="s">
        <v>31</v>
      </c>
      <c r="F3308">
        <v>32</v>
      </c>
      <c r="G3308" t="s">
        <v>29</v>
      </c>
      <c r="H3308" t="s">
        <v>14</v>
      </c>
      <c r="I3308">
        <v>13.3</v>
      </c>
      <c r="J3308" t="s">
        <v>27</v>
      </c>
      <c r="K3308">
        <v>9.8000000000000007</v>
      </c>
      <c r="L3308">
        <v>1.69</v>
      </c>
      <c r="M3308" t="s">
        <v>22</v>
      </c>
      <c r="N3308">
        <v>2126.62</v>
      </c>
      <c r="O3308" s="5">
        <f>(ScoreCard!$E$3-laptop_prices3[[#This Row],[Price ($)]])/ScoreCard!$E$3*ScoreCard!$E$5</f>
        <v>4.0161715341028952</v>
      </c>
      <c r="P3308" s="5">
        <f>laptop_prices3[[#This Row],[RAM (GB)]]/ScoreCard!$F$3*ScoreCard!$F$5</f>
        <v>3.5</v>
      </c>
      <c r="Q3308" s="5">
        <f>laptop_prices3[[#This Row],[Screen Size (inch)]]/ScoreCard!$G$3*ScoreCard!$G$5</f>
        <v>1.5375722543352601</v>
      </c>
      <c r="R3308" s="5">
        <f>laptop_prices3[[#This Row],[Battery Life (hours)]]/ScoreCard!$H$3*ScoreCard!$H$5</f>
        <v>5.7166666666666677</v>
      </c>
      <c r="S3308" s="5">
        <f>ScoreCard!$I$3-laptop_prices3[[#This Row],[Weight (kg)]]/ScoreCard!$I$3*ScoreCard!$I$5</f>
        <v>2.5342857142857143</v>
      </c>
      <c r="T3308" s="6" cm="1">
        <f t="array" ref="T3308">_xlfn.IFS(laptop_prices3[[#This Row],[Storage]]="512GB SSD", 512, laptop_prices3[[#This Row],[Storage]] = "1TB SSD", 1000, laptop_prices3[[#This Row],[Storage]] = "2TB SSD", 2000, laptop_prices3[[#This Row],[Storage]]= "256GB SSD", 256, laptop_prices3[[#This Row],[Storage]] = "1TB HDD", 1000*0.7)</f>
        <v>256</v>
      </c>
      <c r="U3308" s="5">
        <f>laptop_prices3[[#This Row],[Storage Raw Value]]/ScoreCard!$J$3*ScoreCard!$J$5</f>
        <v>1.024</v>
      </c>
    </row>
    <row r="3309" spans="2:21" x14ac:dyDescent="0.2">
      <c r="B3309" s="4" cm="1">
        <f t="array" ref="B3309">SUM(laptop_prices3[[#This Row],[RAM Comp]:[Weight Comp]]+laptop_prices3[[#This Row],[Storage Comp]])</f>
        <v>17.141849160473441</v>
      </c>
      <c r="C3309">
        <v>3307</v>
      </c>
      <c r="D3309" t="s">
        <v>28</v>
      </c>
      <c r="E3309" t="s">
        <v>39</v>
      </c>
      <c r="F3309">
        <v>32</v>
      </c>
      <c r="G3309" t="s">
        <v>29</v>
      </c>
      <c r="H3309" t="s">
        <v>40</v>
      </c>
      <c r="I3309">
        <v>15.6</v>
      </c>
      <c r="J3309" t="s">
        <v>27</v>
      </c>
      <c r="K3309">
        <v>9.8000000000000007</v>
      </c>
      <c r="L3309">
        <v>2.58</v>
      </c>
      <c r="M3309" t="s">
        <v>46</v>
      </c>
      <c r="N3309">
        <v>2854.48</v>
      </c>
      <c r="O3309" s="5">
        <f>(ScoreCard!$E$3-laptop_prices3[[#This Row],[Price ($)]])/ScoreCard!$E$3*ScoreCard!$E$5</f>
        <v>3.6794449975388326</v>
      </c>
      <c r="P3309" s="5">
        <f>laptop_prices3[[#This Row],[RAM (GB)]]/ScoreCard!$F$3*ScoreCard!$F$5</f>
        <v>3.5</v>
      </c>
      <c r="Q3309" s="5">
        <f>laptop_prices3[[#This Row],[Screen Size (inch)]]/ScoreCard!$G$3*ScoreCard!$G$5</f>
        <v>1.8034682080924855</v>
      </c>
      <c r="R3309" s="5">
        <f>laptop_prices3[[#This Row],[Battery Life (hours)]]/ScoreCard!$H$3*ScoreCard!$H$5</f>
        <v>5.7166666666666677</v>
      </c>
      <c r="S3309" s="5">
        <f>ScoreCard!$I$3-laptop_prices3[[#This Row],[Weight (kg)]]/ScoreCard!$I$3*ScoreCard!$I$5</f>
        <v>2.0257142857142858</v>
      </c>
      <c r="T3309" s="6" cm="1">
        <f t="array" ref="T3309">_xlfn.IFS(laptop_prices3[[#This Row],[Storage]]="512GB SSD", 512, laptop_prices3[[#This Row],[Storage]] = "1TB SSD", 1000, laptop_prices3[[#This Row],[Storage]] = "2TB SSD", 2000, laptop_prices3[[#This Row],[Storage]]= "256GB SSD", 256, laptop_prices3[[#This Row],[Storage]] = "1TB HDD", 1000*0.7)</f>
        <v>256</v>
      </c>
      <c r="U3309" s="5">
        <f>laptop_prices3[[#This Row],[Storage Raw Value]]/ScoreCard!$J$3*ScoreCard!$J$5</f>
        <v>1.024</v>
      </c>
    </row>
    <row r="3310" spans="2:21" x14ac:dyDescent="0.2">
      <c r="B3310" s="4" cm="1">
        <f t="array" ref="B3310">SUM(laptop_prices3[[#This Row],[RAM Comp]:[Weight Comp]]+laptop_prices3[[#This Row],[Storage Comp]])</f>
        <v>20.034211395540876</v>
      </c>
      <c r="C3310">
        <v>3308</v>
      </c>
      <c r="D3310" t="s">
        <v>45</v>
      </c>
      <c r="E3310" t="s">
        <v>31</v>
      </c>
      <c r="F3310">
        <v>16</v>
      </c>
      <c r="G3310" t="s">
        <v>42</v>
      </c>
      <c r="H3310" t="s">
        <v>40</v>
      </c>
      <c r="I3310">
        <v>14</v>
      </c>
      <c r="J3310" t="s">
        <v>27</v>
      </c>
      <c r="K3310">
        <v>4.8</v>
      </c>
      <c r="L3310">
        <v>1.46</v>
      </c>
      <c r="M3310" t="s">
        <v>22</v>
      </c>
      <c r="N3310">
        <v>1263.21</v>
      </c>
      <c r="O3310" s="5">
        <f>(ScoreCard!$E$3-laptop_prices3[[#This Row],[Price ($)]])/ScoreCard!$E$3*ScoreCard!$E$5</f>
        <v>4.4156069460430718</v>
      </c>
      <c r="P3310" s="5">
        <f>laptop_prices3[[#This Row],[RAM (GB)]]/ScoreCard!$F$3*ScoreCard!$F$5</f>
        <v>1.75</v>
      </c>
      <c r="Q3310" s="5">
        <f>laptop_prices3[[#This Row],[Screen Size (inch)]]/ScoreCard!$G$3*ScoreCard!$G$5</f>
        <v>1.6184971098265895</v>
      </c>
      <c r="R3310" s="5">
        <f>laptop_prices3[[#This Row],[Battery Life (hours)]]/ScoreCard!$H$3*ScoreCard!$H$5</f>
        <v>2.8</v>
      </c>
      <c r="S3310" s="5">
        <f>ScoreCard!$I$3-laptop_prices3[[#This Row],[Weight (kg)]]/ScoreCard!$I$3*ScoreCard!$I$5</f>
        <v>2.6657142857142855</v>
      </c>
      <c r="T3310" s="6" cm="1">
        <f t="array" ref="T3310">_xlfn.IFS(laptop_prices3[[#This Row],[Storage]]="512GB SSD", 512, laptop_prices3[[#This Row],[Storage]] = "1TB SSD", 1000, laptop_prices3[[#This Row],[Storage]] = "2TB SSD", 2000, laptop_prices3[[#This Row],[Storage]]= "256GB SSD", 256, laptop_prices3[[#This Row],[Storage]] = "1TB HDD", 1000*0.7)</f>
        <v>700</v>
      </c>
      <c r="U3310" s="5">
        <f>laptop_prices3[[#This Row],[Storage Raw Value]]/ScoreCard!$J$3*ScoreCard!$J$5</f>
        <v>2.8</v>
      </c>
    </row>
    <row r="3311" spans="2:21" x14ac:dyDescent="0.2">
      <c r="B3311" s="4" cm="1">
        <f t="array" ref="B3311">SUM(laptop_prices3[[#This Row],[RAM Comp]:[Weight Comp]]+laptop_prices3[[#This Row],[Storage Comp]])</f>
        <v>46.871325350949633</v>
      </c>
      <c r="C3311">
        <v>3309</v>
      </c>
      <c r="D3311" t="s">
        <v>36</v>
      </c>
      <c r="E3311" t="s">
        <v>31</v>
      </c>
      <c r="F3311">
        <v>64</v>
      </c>
      <c r="G3311" t="s">
        <v>25</v>
      </c>
      <c r="H3311" t="s">
        <v>20</v>
      </c>
      <c r="I3311">
        <v>15.6</v>
      </c>
      <c r="J3311" t="s">
        <v>27</v>
      </c>
      <c r="K3311">
        <v>6.9</v>
      </c>
      <c r="L3311">
        <v>2.5499999999999998</v>
      </c>
      <c r="M3311" t="s">
        <v>30</v>
      </c>
      <c r="N3311">
        <v>3536.61</v>
      </c>
      <c r="O3311" s="5">
        <f>(ScoreCard!$E$3-laptop_prices3[[#This Row],[Price ($)]])/ScoreCard!$E$3*ScoreCard!$E$5</f>
        <v>3.3638743213285114</v>
      </c>
      <c r="P3311" s="5">
        <f>laptop_prices3[[#This Row],[RAM (GB)]]/ScoreCard!$F$3*ScoreCard!$F$5</f>
        <v>7</v>
      </c>
      <c r="Q3311" s="5">
        <f>laptop_prices3[[#This Row],[Screen Size (inch)]]/ScoreCard!$G$3*ScoreCard!$G$5</f>
        <v>1.8034682080924855</v>
      </c>
      <c r="R3311" s="5">
        <f>laptop_prices3[[#This Row],[Battery Life (hours)]]/ScoreCard!$H$3*ScoreCard!$H$5</f>
        <v>4.0250000000000004</v>
      </c>
      <c r="S3311" s="5">
        <f>ScoreCard!$I$3-laptop_prices3[[#This Row],[Weight (kg)]]/ScoreCard!$I$3*ScoreCard!$I$5</f>
        <v>2.0428571428571427</v>
      </c>
      <c r="T3311" s="6" cm="1">
        <f t="array" ref="T3311">_xlfn.IFS(laptop_prices3[[#This Row],[Storage]]="512GB SSD", 512, laptop_prices3[[#This Row],[Storage]] = "1TB SSD", 1000, laptop_prices3[[#This Row],[Storage]] = "2TB SSD", 2000, laptop_prices3[[#This Row],[Storage]]= "256GB SSD", 256, laptop_prices3[[#This Row],[Storage]] = "1TB HDD", 1000*0.7)</f>
        <v>2000</v>
      </c>
      <c r="U3311" s="5">
        <f>laptop_prices3[[#This Row],[Storage Raw Value]]/ScoreCard!$J$3*ScoreCard!$J$5</f>
        <v>8</v>
      </c>
    </row>
    <row r="3312" spans="2:21" x14ac:dyDescent="0.2">
      <c r="B3312" s="4" cm="1">
        <f t="array" ref="B3312">SUM(laptop_prices3[[#This Row],[RAM Comp]:[Weight Comp]]+laptop_prices3[[#This Row],[Storage Comp]])</f>
        <v>31.516143682906687</v>
      </c>
      <c r="C3312">
        <v>3310</v>
      </c>
      <c r="D3312" t="s">
        <v>36</v>
      </c>
      <c r="E3312" t="s">
        <v>24</v>
      </c>
      <c r="F3312">
        <v>64</v>
      </c>
      <c r="G3312" t="s">
        <v>19</v>
      </c>
      <c r="H3312" t="s">
        <v>44</v>
      </c>
      <c r="I3312">
        <v>13.3</v>
      </c>
      <c r="J3312" t="s">
        <v>21</v>
      </c>
      <c r="K3312">
        <v>9</v>
      </c>
      <c r="L3312">
        <v>3.1</v>
      </c>
      <c r="M3312" t="s">
        <v>22</v>
      </c>
      <c r="N3312">
        <v>1248.21</v>
      </c>
      <c r="O3312" s="5">
        <f>(ScoreCard!$E$3-laptop_prices3[[#This Row],[Price ($)]])/ScoreCard!$E$3*ScoreCard!$E$5</f>
        <v>4.4225463273093331</v>
      </c>
      <c r="P3312" s="5">
        <f>laptop_prices3[[#This Row],[RAM (GB)]]/ScoreCard!$F$3*ScoreCard!$F$5</f>
        <v>7</v>
      </c>
      <c r="Q3312" s="5">
        <f>laptop_prices3[[#This Row],[Screen Size (inch)]]/ScoreCard!$G$3*ScoreCard!$G$5</f>
        <v>1.5375722543352601</v>
      </c>
      <c r="R3312" s="5">
        <f>laptop_prices3[[#This Row],[Battery Life (hours)]]/ScoreCard!$H$3*ScoreCard!$H$5</f>
        <v>5.25</v>
      </c>
      <c r="S3312" s="5">
        <f>ScoreCard!$I$3-laptop_prices3[[#This Row],[Weight (kg)]]/ScoreCard!$I$3*ScoreCard!$I$5</f>
        <v>1.7285714285714284</v>
      </c>
      <c r="T3312" s="6" cm="1">
        <f t="array" ref="T3312">_xlfn.IFS(laptop_prices3[[#This Row],[Storage]]="512GB SSD", 512, laptop_prices3[[#This Row],[Storage]] = "1TB SSD", 1000, laptop_prices3[[#This Row],[Storage]] = "2TB SSD", 2000, laptop_prices3[[#This Row],[Storage]]= "256GB SSD", 256, laptop_prices3[[#This Row],[Storage]] = "1TB HDD", 1000*0.7)</f>
        <v>1000</v>
      </c>
      <c r="U3312" s="5">
        <f>laptop_prices3[[#This Row],[Storage Raw Value]]/ScoreCard!$J$3*ScoreCard!$J$5</f>
        <v>4</v>
      </c>
    </row>
    <row r="3313" spans="2:21" x14ac:dyDescent="0.2">
      <c r="B3313" s="4" cm="1">
        <f t="array" ref="B3313">SUM(laptop_prices3[[#This Row],[RAM Comp]:[Weight Comp]]+laptop_prices3[[#This Row],[Storage Comp]])</f>
        <v>25.266496696944671</v>
      </c>
      <c r="C3313">
        <v>3311</v>
      </c>
      <c r="D3313" t="s">
        <v>36</v>
      </c>
      <c r="E3313" t="s">
        <v>12</v>
      </c>
      <c r="F3313">
        <v>4</v>
      </c>
      <c r="G3313" t="s">
        <v>19</v>
      </c>
      <c r="H3313" t="s">
        <v>40</v>
      </c>
      <c r="I3313">
        <v>16</v>
      </c>
      <c r="J3313" t="s">
        <v>43</v>
      </c>
      <c r="K3313">
        <v>8.1</v>
      </c>
      <c r="L3313">
        <v>2.1800000000000002</v>
      </c>
      <c r="M3313" t="s">
        <v>22</v>
      </c>
      <c r="N3313">
        <v>755.63</v>
      </c>
      <c r="O3313" s="5">
        <f>(ScoreCard!$E$3-laptop_prices3[[#This Row],[Price ($)]])/ScoreCard!$E$3*ScoreCard!$E$5</f>
        <v>4.6504263555849992</v>
      </c>
      <c r="P3313" s="5">
        <f>laptop_prices3[[#This Row],[RAM (GB)]]/ScoreCard!$F$3*ScoreCard!$F$5</f>
        <v>0.4375</v>
      </c>
      <c r="Q3313" s="5">
        <f>laptop_prices3[[#This Row],[Screen Size (inch)]]/ScoreCard!$G$3*ScoreCard!$G$5</f>
        <v>1.8497109826589595</v>
      </c>
      <c r="R3313" s="5">
        <f>laptop_prices3[[#This Row],[Battery Life (hours)]]/ScoreCard!$H$3*ScoreCard!$H$5</f>
        <v>4.7249999999999996</v>
      </c>
      <c r="S3313" s="5">
        <f>ScoreCard!$I$3-laptop_prices3[[#This Row],[Weight (kg)]]/ScoreCard!$I$3*ScoreCard!$I$5</f>
        <v>2.2542857142857144</v>
      </c>
      <c r="T3313" s="6" cm="1">
        <f t="array" ref="T3313">_xlfn.IFS(laptop_prices3[[#This Row],[Storage]]="512GB SSD", 512, laptop_prices3[[#This Row],[Storage]] = "1TB SSD", 1000, laptop_prices3[[#This Row],[Storage]] = "2TB SSD", 2000, laptop_prices3[[#This Row],[Storage]]= "256GB SSD", 256, laptop_prices3[[#This Row],[Storage]] = "1TB HDD", 1000*0.7)</f>
        <v>1000</v>
      </c>
      <c r="U3313" s="5">
        <f>laptop_prices3[[#This Row],[Storage Raw Value]]/ScoreCard!$J$3*ScoreCard!$J$5</f>
        <v>4</v>
      </c>
    </row>
    <row r="3314" spans="2:21" x14ac:dyDescent="0.2">
      <c r="B3314" s="4" cm="1">
        <f t="array" ref="B3314">SUM(laptop_prices3[[#This Row],[RAM Comp]:[Weight Comp]]+laptop_prices3[[#This Row],[Storage Comp]])</f>
        <v>13.701714285714285</v>
      </c>
      <c r="C3314">
        <v>3312</v>
      </c>
      <c r="D3314" t="s">
        <v>23</v>
      </c>
      <c r="E3314" t="s">
        <v>12</v>
      </c>
      <c r="F3314">
        <v>16</v>
      </c>
      <c r="G3314" t="s">
        <v>29</v>
      </c>
      <c r="H3314" t="s">
        <v>40</v>
      </c>
      <c r="I3314">
        <v>17.3</v>
      </c>
      <c r="J3314" t="s">
        <v>43</v>
      </c>
      <c r="K3314">
        <v>5.4</v>
      </c>
      <c r="L3314">
        <v>1.39</v>
      </c>
      <c r="M3314" t="s">
        <v>30</v>
      </c>
      <c r="N3314">
        <v>1233.26</v>
      </c>
      <c r="O3314" s="5">
        <f>(ScoreCard!$E$3-laptop_prices3[[#This Row],[Price ($)]])/ScoreCard!$E$3*ScoreCard!$E$5</f>
        <v>4.4294625773047072</v>
      </c>
      <c r="P3314" s="5">
        <f>laptop_prices3[[#This Row],[RAM (GB)]]/ScoreCard!$F$3*ScoreCard!$F$5</f>
        <v>1.75</v>
      </c>
      <c r="Q3314" s="5">
        <f>laptop_prices3[[#This Row],[Screen Size (inch)]]/ScoreCard!$G$3*ScoreCard!$G$5</f>
        <v>2</v>
      </c>
      <c r="R3314" s="5">
        <f>laptop_prices3[[#This Row],[Battery Life (hours)]]/ScoreCard!$H$3*ScoreCard!$H$5</f>
        <v>3.15</v>
      </c>
      <c r="S3314" s="5">
        <f>ScoreCard!$I$3-laptop_prices3[[#This Row],[Weight (kg)]]/ScoreCard!$I$3*ScoreCard!$I$5</f>
        <v>2.7057142857142855</v>
      </c>
      <c r="T3314" s="6" cm="1">
        <f t="array" ref="T3314">_xlfn.IFS(laptop_prices3[[#This Row],[Storage]]="512GB SSD", 512, laptop_prices3[[#This Row],[Storage]] = "1TB SSD", 1000, laptop_prices3[[#This Row],[Storage]] = "2TB SSD", 2000, laptop_prices3[[#This Row],[Storage]]= "256GB SSD", 256, laptop_prices3[[#This Row],[Storage]] = "1TB HDD", 1000*0.7)</f>
        <v>256</v>
      </c>
      <c r="U3314" s="5">
        <f>laptop_prices3[[#This Row],[Storage Raw Value]]/ScoreCard!$J$3*ScoreCard!$J$5</f>
        <v>1.024</v>
      </c>
    </row>
    <row r="3315" spans="2:21" x14ac:dyDescent="0.2">
      <c r="B3315" s="4" cm="1">
        <f t="array" ref="B3315">SUM(laptop_prices3[[#This Row],[RAM Comp]:[Weight Comp]]+laptop_prices3[[#This Row],[Storage Comp]])</f>
        <v>26.861428571428576</v>
      </c>
      <c r="C3315">
        <v>3313</v>
      </c>
      <c r="D3315" t="s">
        <v>23</v>
      </c>
      <c r="E3315" t="s">
        <v>37</v>
      </c>
      <c r="F3315">
        <v>64</v>
      </c>
      <c r="G3315" t="s">
        <v>42</v>
      </c>
      <c r="H3315" t="s">
        <v>35</v>
      </c>
      <c r="I3315">
        <v>17.3</v>
      </c>
      <c r="J3315" t="s">
        <v>21</v>
      </c>
      <c r="K3315">
        <v>7.8</v>
      </c>
      <c r="L3315">
        <v>2.4300000000000002</v>
      </c>
      <c r="M3315" t="s">
        <v>30</v>
      </c>
      <c r="N3315">
        <v>2976.67</v>
      </c>
      <c r="O3315" s="5">
        <f>(ScoreCard!$E$3-laptop_prices3[[#This Row],[Price ($)]])/ScoreCard!$E$3*ScoreCard!$E$5</f>
        <v>3.6229167977438683</v>
      </c>
      <c r="P3315" s="5">
        <f>laptop_prices3[[#This Row],[RAM (GB)]]/ScoreCard!$F$3*ScoreCard!$F$5</f>
        <v>7</v>
      </c>
      <c r="Q3315" s="5">
        <f>laptop_prices3[[#This Row],[Screen Size (inch)]]/ScoreCard!$G$3*ScoreCard!$G$5</f>
        <v>2</v>
      </c>
      <c r="R3315" s="5">
        <f>laptop_prices3[[#This Row],[Battery Life (hours)]]/ScoreCard!$H$3*ScoreCard!$H$5</f>
        <v>4.55</v>
      </c>
      <c r="S3315" s="5">
        <f>ScoreCard!$I$3-laptop_prices3[[#This Row],[Weight (kg)]]/ScoreCard!$I$3*ScoreCard!$I$5</f>
        <v>2.1114285714285712</v>
      </c>
      <c r="T3315" s="6" cm="1">
        <f t="array" ref="T3315">_xlfn.IFS(laptop_prices3[[#This Row],[Storage]]="512GB SSD", 512, laptop_prices3[[#This Row],[Storage]] = "1TB SSD", 1000, laptop_prices3[[#This Row],[Storage]] = "2TB SSD", 2000, laptop_prices3[[#This Row],[Storage]]= "256GB SSD", 256, laptop_prices3[[#This Row],[Storage]] = "1TB HDD", 1000*0.7)</f>
        <v>700</v>
      </c>
      <c r="U3315" s="5">
        <f>laptop_prices3[[#This Row],[Storage Raw Value]]/ScoreCard!$J$3*ScoreCard!$J$5</f>
        <v>2.8</v>
      </c>
    </row>
    <row r="3316" spans="2:21" x14ac:dyDescent="0.2">
      <c r="B3316" s="4" cm="1">
        <f t="array" ref="B3316">SUM(laptop_prices3[[#This Row],[RAM Comp]:[Weight Comp]]+laptop_prices3[[#This Row],[Storage Comp]])</f>
        <v>12.335301541425817</v>
      </c>
      <c r="C3316">
        <v>3314</v>
      </c>
      <c r="D3316" t="s">
        <v>17</v>
      </c>
      <c r="E3316" t="s">
        <v>12</v>
      </c>
      <c r="F3316">
        <v>4</v>
      </c>
      <c r="G3316" t="s">
        <v>29</v>
      </c>
      <c r="H3316" t="s">
        <v>26</v>
      </c>
      <c r="I3316">
        <v>15.6</v>
      </c>
      <c r="J3316" t="s">
        <v>43</v>
      </c>
      <c r="K3316">
        <v>7.3</v>
      </c>
      <c r="L3316">
        <v>3.08</v>
      </c>
      <c r="M3316" t="s">
        <v>46</v>
      </c>
      <c r="N3316">
        <v>1077.95</v>
      </c>
      <c r="O3316" s="5">
        <f>(ScoreCard!$E$3-laptop_prices3[[#This Row],[Price ($)]])/ScoreCard!$E$3*ScoreCard!$E$5</f>
        <v>4.5013129309355762</v>
      </c>
      <c r="P3316" s="5">
        <f>laptop_prices3[[#This Row],[RAM (GB)]]/ScoreCard!$F$3*ScoreCard!$F$5</f>
        <v>0.4375</v>
      </c>
      <c r="Q3316" s="5">
        <f>laptop_prices3[[#This Row],[Screen Size (inch)]]/ScoreCard!$G$3*ScoreCard!$G$5</f>
        <v>1.8034682080924855</v>
      </c>
      <c r="R3316" s="5">
        <f>laptop_prices3[[#This Row],[Battery Life (hours)]]/ScoreCard!$H$3*ScoreCard!$H$5</f>
        <v>4.2583333333333329</v>
      </c>
      <c r="S3316" s="5">
        <f>ScoreCard!$I$3-laptop_prices3[[#This Row],[Weight (kg)]]/ScoreCard!$I$3*ScoreCard!$I$5</f>
        <v>1.74</v>
      </c>
      <c r="T3316" s="6" cm="1">
        <f t="array" ref="T3316">_xlfn.IFS(laptop_prices3[[#This Row],[Storage]]="512GB SSD", 512, laptop_prices3[[#This Row],[Storage]] = "1TB SSD", 1000, laptop_prices3[[#This Row],[Storage]] = "2TB SSD", 2000, laptop_prices3[[#This Row],[Storage]]= "256GB SSD", 256, laptop_prices3[[#This Row],[Storage]] = "1TB HDD", 1000*0.7)</f>
        <v>256</v>
      </c>
      <c r="U3316" s="5">
        <f>laptop_prices3[[#This Row],[Storage Raw Value]]/ScoreCard!$J$3*ScoreCard!$J$5</f>
        <v>1.024</v>
      </c>
    </row>
    <row r="3317" spans="2:21" x14ac:dyDescent="0.2">
      <c r="B3317" s="4" cm="1">
        <f t="array" ref="B3317">SUM(laptop_prices3[[#This Row],[RAM Comp]:[Weight Comp]]+laptop_prices3[[#This Row],[Storage Comp]])</f>
        <v>20.965068125516105</v>
      </c>
      <c r="C3317">
        <v>3315</v>
      </c>
      <c r="D3317" t="s">
        <v>45</v>
      </c>
      <c r="E3317" t="s">
        <v>18</v>
      </c>
      <c r="F3317">
        <v>4</v>
      </c>
      <c r="G3317" t="s">
        <v>42</v>
      </c>
      <c r="H3317" t="s">
        <v>40</v>
      </c>
      <c r="I3317">
        <v>16</v>
      </c>
      <c r="J3317" t="s">
        <v>21</v>
      </c>
      <c r="K3317">
        <v>8.6999999999999993</v>
      </c>
      <c r="L3317">
        <v>1.92</v>
      </c>
      <c r="M3317" t="s">
        <v>46</v>
      </c>
      <c r="N3317">
        <v>923.86</v>
      </c>
      <c r="O3317" s="5">
        <f>(ScoreCard!$E$3-laptop_prices3[[#This Row],[Price ($)]])/ScoreCard!$E$3*ScoreCard!$E$5</f>
        <v>4.5725988815567895</v>
      </c>
      <c r="P3317" s="5">
        <f>laptop_prices3[[#This Row],[RAM (GB)]]/ScoreCard!$F$3*ScoreCard!$F$5</f>
        <v>0.4375</v>
      </c>
      <c r="Q3317" s="5">
        <f>laptop_prices3[[#This Row],[Screen Size (inch)]]/ScoreCard!$G$3*ScoreCard!$G$5</f>
        <v>1.8497109826589595</v>
      </c>
      <c r="R3317" s="5">
        <f>laptop_prices3[[#This Row],[Battery Life (hours)]]/ScoreCard!$H$3*ScoreCard!$H$5</f>
        <v>5.0750000000000002</v>
      </c>
      <c r="S3317" s="5">
        <f>ScoreCard!$I$3-laptop_prices3[[#This Row],[Weight (kg)]]/ScoreCard!$I$3*ScoreCard!$I$5</f>
        <v>2.402857142857143</v>
      </c>
      <c r="T3317" s="6" cm="1">
        <f t="array" ref="T3317">_xlfn.IFS(laptop_prices3[[#This Row],[Storage]]="512GB SSD", 512, laptop_prices3[[#This Row],[Storage]] = "1TB SSD", 1000, laptop_prices3[[#This Row],[Storage]] = "2TB SSD", 2000, laptop_prices3[[#This Row],[Storage]]= "256GB SSD", 256, laptop_prices3[[#This Row],[Storage]] = "1TB HDD", 1000*0.7)</f>
        <v>700</v>
      </c>
      <c r="U3317" s="5">
        <f>laptop_prices3[[#This Row],[Storage Raw Value]]/ScoreCard!$J$3*ScoreCard!$J$5</f>
        <v>2.8</v>
      </c>
    </row>
    <row r="3318" spans="2:21" x14ac:dyDescent="0.2">
      <c r="B3318" s="4" cm="1">
        <f t="array" ref="B3318">SUM(laptop_prices3[[#This Row],[RAM Comp]:[Weight Comp]]+laptop_prices3[[#This Row],[Storage Comp]])</f>
        <v>23.218468208092485</v>
      </c>
      <c r="C3318">
        <v>3316</v>
      </c>
      <c r="D3318" t="s">
        <v>11</v>
      </c>
      <c r="E3318" t="s">
        <v>48</v>
      </c>
      <c r="F3318">
        <v>32</v>
      </c>
      <c r="G3318" t="s">
        <v>42</v>
      </c>
      <c r="H3318" t="s">
        <v>26</v>
      </c>
      <c r="I3318">
        <v>15.6</v>
      </c>
      <c r="J3318" t="s">
        <v>21</v>
      </c>
      <c r="K3318">
        <v>7.5</v>
      </c>
      <c r="L3318">
        <v>2.0299999999999998</v>
      </c>
      <c r="M3318" t="s">
        <v>16</v>
      </c>
      <c r="N3318">
        <v>2244.86</v>
      </c>
      <c r="O3318" s="5">
        <f>(ScoreCard!$E$3-laptop_prices3[[#This Row],[Price ($)]])/ScoreCard!$E$3*ScoreCard!$E$5</f>
        <v>3.961470704708046</v>
      </c>
      <c r="P3318" s="5">
        <f>laptop_prices3[[#This Row],[RAM (GB)]]/ScoreCard!$F$3*ScoreCard!$F$5</f>
        <v>3.5</v>
      </c>
      <c r="Q3318" s="5">
        <f>laptop_prices3[[#This Row],[Screen Size (inch)]]/ScoreCard!$G$3*ScoreCard!$G$5</f>
        <v>1.8034682080924855</v>
      </c>
      <c r="R3318" s="5">
        <f>laptop_prices3[[#This Row],[Battery Life (hours)]]/ScoreCard!$H$3*ScoreCard!$H$5</f>
        <v>4.375</v>
      </c>
      <c r="S3318" s="5">
        <f>ScoreCard!$I$3-laptop_prices3[[#This Row],[Weight (kg)]]/ScoreCard!$I$3*ScoreCard!$I$5</f>
        <v>2.34</v>
      </c>
      <c r="T3318" s="6" cm="1">
        <f t="array" ref="T3318">_xlfn.IFS(laptop_prices3[[#This Row],[Storage]]="512GB SSD", 512, laptop_prices3[[#This Row],[Storage]] = "1TB SSD", 1000, laptop_prices3[[#This Row],[Storage]] = "2TB SSD", 2000, laptop_prices3[[#This Row],[Storage]]= "256GB SSD", 256, laptop_prices3[[#This Row],[Storage]] = "1TB HDD", 1000*0.7)</f>
        <v>700</v>
      </c>
      <c r="U3318" s="5">
        <f>laptop_prices3[[#This Row],[Storage Raw Value]]/ScoreCard!$J$3*ScoreCard!$J$5</f>
        <v>2.8</v>
      </c>
    </row>
    <row r="3319" spans="2:21" x14ac:dyDescent="0.2">
      <c r="B3319" s="4" cm="1">
        <f t="array" ref="B3319">SUM(laptop_prices3[[#This Row],[RAM Comp]:[Weight Comp]]+laptop_prices3[[#This Row],[Storage Comp]])</f>
        <v>26.816830443159922</v>
      </c>
      <c r="C3319">
        <v>3317</v>
      </c>
      <c r="D3319" t="s">
        <v>23</v>
      </c>
      <c r="E3319" t="s">
        <v>41</v>
      </c>
      <c r="F3319">
        <v>64</v>
      </c>
      <c r="G3319" t="s">
        <v>42</v>
      </c>
      <c r="H3319" t="s">
        <v>26</v>
      </c>
      <c r="I3319">
        <v>14</v>
      </c>
      <c r="J3319" t="s">
        <v>21</v>
      </c>
      <c r="K3319">
        <v>7.3</v>
      </c>
      <c r="L3319">
        <v>1.33</v>
      </c>
      <c r="M3319" t="s">
        <v>46</v>
      </c>
      <c r="N3319">
        <v>2891.4</v>
      </c>
      <c r="O3319" s="5">
        <f>(ScoreCard!$E$3-laptop_prices3[[#This Row],[Price ($)]])/ScoreCard!$E$3*ScoreCard!$E$5</f>
        <v>3.6623648671154752</v>
      </c>
      <c r="P3319" s="5">
        <f>laptop_prices3[[#This Row],[RAM (GB)]]/ScoreCard!$F$3*ScoreCard!$F$5</f>
        <v>7</v>
      </c>
      <c r="Q3319" s="5">
        <f>laptop_prices3[[#This Row],[Screen Size (inch)]]/ScoreCard!$G$3*ScoreCard!$G$5</f>
        <v>1.6184971098265895</v>
      </c>
      <c r="R3319" s="5">
        <f>laptop_prices3[[#This Row],[Battery Life (hours)]]/ScoreCard!$H$3*ScoreCard!$H$5</f>
        <v>4.2583333333333329</v>
      </c>
      <c r="S3319" s="5">
        <f>ScoreCard!$I$3-laptop_prices3[[#This Row],[Weight (kg)]]/ScoreCard!$I$3*ScoreCard!$I$5</f>
        <v>2.74</v>
      </c>
      <c r="T3319" s="6" cm="1">
        <f t="array" ref="T3319">_xlfn.IFS(laptop_prices3[[#This Row],[Storage]]="512GB SSD", 512, laptop_prices3[[#This Row],[Storage]] = "1TB SSD", 1000, laptop_prices3[[#This Row],[Storage]] = "2TB SSD", 2000, laptop_prices3[[#This Row],[Storage]]= "256GB SSD", 256, laptop_prices3[[#This Row],[Storage]] = "1TB HDD", 1000*0.7)</f>
        <v>700</v>
      </c>
      <c r="U3319" s="5">
        <f>laptop_prices3[[#This Row],[Storage Raw Value]]/ScoreCard!$J$3*ScoreCard!$J$5</f>
        <v>2.8</v>
      </c>
    </row>
    <row r="3320" spans="2:21" x14ac:dyDescent="0.2">
      <c r="B3320" s="4" cm="1">
        <f t="array" ref="B3320">SUM(laptop_prices3[[#This Row],[RAM Comp]:[Weight Comp]]+laptop_prices3[[#This Row],[Storage Comp]])</f>
        <v>20.516853839801819</v>
      </c>
      <c r="C3320">
        <v>3318</v>
      </c>
      <c r="D3320" t="s">
        <v>38</v>
      </c>
      <c r="E3320" t="s">
        <v>41</v>
      </c>
      <c r="F3320">
        <v>32</v>
      </c>
      <c r="G3320" t="s">
        <v>42</v>
      </c>
      <c r="H3320" t="s">
        <v>40</v>
      </c>
      <c r="I3320">
        <v>16</v>
      </c>
      <c r="J3320" t="s">
        <v>15</v>
      </c>
      <c r="K3320">
        <v>4.2</v>
      </c>
      <c r="L3320">
        <v>3.47</v>
      </c>
      <c r="M3320" t="s">
        <v>46</v>
      </c>
      <c r="N3320">
        <v>3085.95</v>
      </c>
      <c r="O3320" s="5">
        <f>(ScoreCard!$E$3-laptop_prices3[[#This Row],[Price ($)]])/ScoreCard!$E$3*ScoreCard!$E$5</f>
        <v>3.5723610920920663</v>
      </c>
      <c r="P3320" s="5">
        <f>laptop_prices3[[#This Row],[RAM (GB)]]/ScoreCard!$F$3*ScoreCard!$F$5</f>
        <v>3.5</v>
      </c>
      <c r="Q3320" s="5">
        <f>laptop_prices3[[#This Row],[Screen Size (inch)]]/ScoreCard!$G$3*ScoreCard!$G$5</f>
        <v>1.8497109826589595</v>
      </c>
      <c r="R3320" s="5">
        <f>laptop_prices3[[#This Row],[Battery Life (hours)]]/ScoreCard!$H$3*ScoreCard!$H$5</f>
        <v>2.4500000000000002</v>
      </c>
      <c r="S3320" s="5">
        <f>ScoreCard!$I$3-laptop_prices3[[#This Row],[Weight (kg)]]/ScoreCard!$I$3*ScoreCard!$I$5</f>
        <v>1.5171428571428571</v>
      </c>
      <c r="T3320" s="6" cm="1">
        <f t="array" ref="T3320">_xlfn.IFS(laptop_prices3[[#This Row],[Storage]]="512GB SSD", 512, laptop_prices3[[#This Row],[Storage]] = "1TB SSD", 1000, laptop_prices3[[#This Row],[Storage]] = "2TB SSD", 2000, laptop_prices3[[#This Row],[Storage]]= "256GB SSD", 256, laptop_prices3[[#This Row],[Storage]] = "1TB HDD", 1000*0.7)</f>
        <v>700</v>
      </c>
      <c r="U3320" s="5">
        <f>laptop_prices3[[#This Row],[Storage Raw Value]]/ScoreCard!$J$3*ScoreCard!$J$5</f>
        <v>2.8</v>
      </c>
    </row>
    <row r="3321" spans="2:21" x14ac:dyDescent="0.2">
      <c r="B3321" s="4" cm="1">
        <f t="array" ref="B3321">SUM(laptop_prices3[[#This Row],[RAM Comp]:[Weight Comp]]+laptop_prices3[[#This Row],[Storage Comp]])</f>
        <v>19.845044315992293</v>
      </c>
      <c r="C3321">
        <v>3319</v>
      </c>
      <c r="D3321" t="s">
        <v>47</v>
      </c>
      <c r="E3321" t="s">
        <v>48</v>
      </c>
      <c r="F3321">
        <v>8</v>
      </c>
      <c r="G3321" t="s">
        <v>13</v>
      </c>
      <c r="H3321" t="s">
        <v>40</v>
      </c>
      <c r="I3321">
        <v>16</v>
      </c>
      <c r="J3321" t="s">
        <v>27</v>
      </c>
      <c r="K3321">
        <v>11.5</v>
      </c>
      <c r="L3321">
        <v>2.2400000000000002</v>
      </c>
      <c r="M3321" t="s">
        <v>22</v>
      </c>
      <c r="N3321">
        <v>3041.43</v>
      </c>
      <c r="O3321" s="5">
        <f>(ScoreCard!$E$3-laptop_prices3[[#This Row],[Price ($)]])/ScoreCard!$E$3*ScoreCard!$E$5</f>
        <v>3.5929571756903296</v>
      </c>
      <c r="P3321" s="5">
        <f>laptop_prices3[[#This Row],[RAM (GB)]]/ScoreCard!$F$3*ScoreCard!$F$5</f>
        <v>0.875</v>
      </c>
      <c r="Q3321" s="5">
        <f>laptop_prices3[[#This Row],[Screen Size (inch)]]/ScoreCard!$G$3*ScoreCard!$G$5</f>
        <v>1.8497109826589595</v>
      </c>
      <c r="R3321" s="5">
        <f>laptop_prices3[[#This Row],[Battery Life (hours)]]/ScoreCard!$H$3*ScoreCard!$H$5</f>
        <v>6.7083333333333339</v>
      </c>
      <c r="S3321" s="5">
        <f>ScoreCard!$I$3-laptop_prices3[[#This Row],[Weight (kg)]]/ScoreCard!$I$3*ScoreCard!$I$5</f>
        <v>2.2199999999999998</v>
      </c>
      <c r="T3321" s="6" cm="1">
        <f t="array" ref="T3321">_xlfn.IFS(laptop_prices3[[#This Row],[Storage]]="512GB SSD", 512, laptop_prices3[[#This Row],[Storage]] = "1TB SSD", 1000, laptop_prices3[[#This Row],[Storage]] = "2TB SSD", 2000, laptop_prices3[[#This Row],[Storage]]= "256GB SSD", 256, laptop_prices3[[#This Row],[Storage]] = "1TB HDD", 1000*0.7)</f>
        <v>512</v>
      </c>
      <c r="U3321" s="5">
        <f>laptop_prices3[[#This Row],[Storage Raw Value]]/ScoreCard!$J$3*ScoreCard!$J$5</f>
        <v>2.048</v>
      </c>
    </row>
    <row r="3322" spans="2:21" x14ac:dyDescent="0.2">
      <c r="B3322" s="4" cm="1">
        <f t="array" ref="B3322">SUM(laptop_prices3[[#This Row],[RAM Comp]:[Weight Comp]]+laptop_prices3[[#This Row],[Storage Comp]])</f>
        <v>20.328087255711537</v>
      </c>
      <c r="C3322">
        <v>3320</v>
      </c>
      <c r="D3322" t="s">
        <v>38</v>
      </c>
      <c r="E3322" t="s">
        <v>37</v>
      </c>
      <c r="F3322">
        <v>16</v>
      </c>
      <c r="G3322" t="s">
        <v>13</v>
      </c>
      <c r="H3322" t="s">
        <v>35</v>
      </c>
      <c r="I3322">
        <v>15.6</v>
      </c>
      <c r="J3322" t="s">
        <v>27</v>
      </c>
      <c r="K3322">
        <v>10.3</v>
      </c>
      <c r="L3322">
        <v>1.62</v>
      </c>
      <c r="M3322" t="s">
        <v>22</v>
      </c>
      <c r="N3322">
        <v>3652.48</v>
      </c>
      <c r="O3322" s="5">
        <f>(ScoreCard!$E$3-laptop_prices3[[#This Row],[Price ($)]])/ScoreCard!$E$3*ScoreCard!$E$5</f>
        <v>3.3102699141737322</v>
      </c>
      <c r="P3322" s="5">
        <f>laptop_prices3[[#This Row],[RAM (GB)]]/ScoreCard!$F$3*ScoreCard!$F$5</f>
        <v>1.75</v>
      </c>
      <c r="Q3322" s="5">
        <f>laptop_prices3[[#This Row],[Screen Size (inch)]]/ScoreCard!$G$3*ScoreCard!$G$5</f>
        <v>1.8034682080924855</v>
      </c>
      <c r="R3322" s="5">
        <f>laptop_prices3[[#This Row],[Battery Life (hours)]]/ScoreCard!$H$3*ScoreCard!$H$5</f>
        <v>6.0083333333333337</v>
      </c>
      <c r="S3322" s="5">
        <f>ScoreCard!$I$3-laptop_prices3[[#This Row],[Weight (kg)]]/ScoreCard!$I$3*ScoreCard!$I$5</f>
        <v>2.5742857142857143</v>
      </c>
      <c r="T3322" s="6" cm="1">
        <f t="array" ref="T3322">_xlfn.IFS(laptop_prices3[[#This Row],[Storage]]="512GB SSD", 512, laptop_prices3[[#This Row],[Storage]] = "1TB SSD", 1000, laptop_prices3[[#This Row],[Storage]] = "2TB SSD", 2000, laptop_prices3[[#This Row],[Storage]]= "256GB SSD", 256, laptop_prices3[[#This Row],[Storage]] = "1TB HDD", 1000*0.7)</f>
        <v>512</v>
      </c>
      <c r="U3322" s="5">
        <f>laptop_prices3[[#This Row],[Storage Raw Value]]/ScoreCard!$J$3*ScoreCard!$J$5</f>
        <v>2.048</v>
      </c>
    </row>
    <row r="3323" spans="2:21" x14ac:dyDescent="0.2">
      <c r="B3323" s="4" cm="1">
        <f t="array" ref="B3323">SUM(laptop_prices3[[#This Row],[RAM Comp]:[Weight Comp]]+laptop_prices3[[#This Row],[Storage Comp]])</f>
        <v>15.476134874759152</v>
      </c>
      <c r="C3323">
        <v>3321</v>
      </c>
      <c r="D3323" t="s">
        <v>28</v>
      </c>
      <c r="E3323" t="s">
        <v>18</v>
      </c>
      <c r="F3323">
        <v>8</v>
      </c>
      <c r="G3323" t="s">
        <v>29</v>
      </c>
      <c r="H3323" t="s">
        <v>14</v>
      </c>
      <c r="I3323">
        <v>15.6</v>
      </c>
      <c r="J3323" t="s">
        <v>15</v>
      </c>
      <c r="K3323">
        <v>10.7</v>
      </c>
      <c r="L3323">
        <v>1.82</v>
      </c>
      <c r="M3323" t="s">
        <v>16</v>
      </c>
      <c r="N3323">
        <v>1846.91</v>
      </c>
      <c r="O3323" s="5">
        <f>(ScoreCard!$E$3-laptop_prices3[[#This Row],[Price ($)]])/ScoreCard!$E$3*ScoreCard!$E$5</f>
        <v>4.1455724897019577</v>
      </c>
      <c r="P3323" s="5">
        <f>laptop_prices3[[#This Row],[RAM (GB)]]/ScoreCard!$F$3*ScoreCard!$F$5</f>
        <v>0.875</v>
      </c>
      <c r="Q3323" s="5">
        <f>laptop_prices3[[#This Row],[Screen Size (inch)]]/ScoreCard!$G$3*ScoreCard!$G$5</f>
        <v>1.8034682080924855</v>
      </c>
      <c r="R3323" s="5">
        <f>laptop_prices3[[#This Row],[Battery Life (hours)]]/ScoreCard!$H$3*ScoreCard!$H$5</f>
        <v>6.2416666666666663</v>
      </c>
      <c r="S3323" s="5">
        <f>ScoreCard!$I$3-laptop_prices3[[#This Row],[Weight (kg)]]/ScoreCard!$I$3*ScoreCard!$I$5</f>
        <v>2.46</v>
      </c>
      <c r="T3323" s="6" cm="1">
        <f t="array" ref="T3323">_xlfn.IFS(laptop_prices3[[#This Row],[Storage]]="512GB SSD", 512, laptop_prices3[[#This Row],[Storage]] = "1TB SSD", 1000, laptop_prices3[[#This Row],[Storage]] = "2TB SSD", 2000, laptop_prices3[[#This Row],[Storage]]= "256GB SSD", 256, laptop_prices3[[#This Row],[Storage]] = "1TB HDD", 1000*0.7)</f>
        <v>256</v>
      </c>
      <c r="U3323" s="5">
        <f>laptop_prices3[[#This Row],[Storage Raw Value]]/ScoreCard!$J$3*ScoreCard!$J$5</f>
        <v>1.024</v>
      </c>
    </row>
    <row r="3324" spans="2:21" x14ac:dyDescent="0.2">
      <c r="B3324" s="4" cm="1">
        <f t="array" ref="B3324">SUM(laptop_prices3[[#This Row],[RAM Comp]:[Weight Comp]]+laptop_prices3[[#This Row],[Storage Comp]])</f>
        <v>43.184477016240024</v>
      </c>
      <c r="C3324">
        <v>3322</v>
      </c>
      <c r="D3324" t="s">
        <v>23</v>
      </c>
      <c r="E3324" t="s">
        <v>31</v>
      </c>
      <c r="F3324">
        <v>16</v>
      </c>
      <c r="G3324" t="s">
        <v>25</v>
      </c>
      <c r="H3324" t="s">
        <v>20</v>
      </c>
      <c r="I3324">
        <v>13.3</v>
      </c>
      <c r="J3324" t="s">
        <v>21</v>
      </c>
      <c r="K3324">
        <v>10.3</v>
      </c>
      <c r="L3324">
        <v>2.82</v>
      </c>
      <c r="M3324" t="s">
        <v>22</v>
      </c>
      <c r="N3324">
        <v>900.98</v>
      </c>
      <c r="O3324" s="5">
        <f>(ScoreCard!$E$3-laptop_prices3[[#This Row],[Price ($)]])/ScoreCard!$E$3*ScoreCard!$E$5</f>
        <v>4.5831837511149276</v>
      </c>
      <c r="P3324" s="5">
        <f>laptop_prices3[[#This Row],[RAM (GB)]]/ScoreCard!$F$3*ScoreCard!$F$5</f>
        <v>1.75</v>
      </c>
      <c r="Q3324" s="5">
        <f>laptop_prices3[[#This Row],[Screen Size (inch)]]/ScoreCard!$G$3*ScoreCard!$G$5</f>
        <v>1.5375722543352601</v>
      </c>
      <c r="R3324" s="5">
        <f>laptop_prices3[[#This Row],[Battery Life (hours)]]/ScoreCard!$H$3*ScoreCard!$H$5</f>
        <v>6.0083333333333337</v>
      </c>
      <c r="S3324" s="5">
        <f>ScoreCard!$I$3-laptop_prices3[[#This Row],[Weight (kg)]]/ScoreCard!$I$3*ScoreCard!$I$5</f>
        <v>1.8885714285714286</v>
      </c>
      <c r="T3324" s="6" cm="1">
        <f t="array" ref="T3324">_xlfn.IFS(laptop_prices3[[#This Row],[Storage]]="512GB SSD", 512, laptop_prices3[[#This Row],[Storage]] = "1TB SSD", 1000, laptop_prices3[[#This Row],[Storage]] = "2TB SSD", 2000, laptop_prices3[[#This Row],[Storage]]= "256GB SSD", 256, laptop_prices3[[#This Row],[Storage]] = "1TB HDD", 1000*0.7)</f>
        <v>2000</v>
      </c>
      <c r="U3324" s="5">
        <f>laptop_prices3[[#This Row],[Storage Raw Value]]/ScoreCard!$J$3*ScoreCard!$J$5</f>
        <v>8</v>
      </c>
    </row>
    <row r="3325" spans="2:21" x14ac:dyDescent="0.2">
      <c r="B3325" s="4" cm="1">
        <f t="array" ref="B3325">SUM(laptop_prices3[[#This Row],[RAM Comp]:[Weight Comp]]+laptop_prices3[[#This Row],[Storage Comp]])</f>
        <v>40.283333333333331</v>
      </c>
      <c r="C3325">
        <v>3323</v>
      </c>
      <c r="D3325" t="s">
        <v>45</v>
      </c>
      <c r="E3325" t="s">
        <v>31</v>
      </c>
      <c r="F3325">
        <v>16</v>
      </c>
      <c r="G3325" t="s">
        <v>25</v>
      </c>
      <c r="H3325" t="s">
        <v>40</v>
      </c>
      <c r="I3325">
        <v>17.3</v>
      </c>
      <c r="J3325" t="s">
        <v>15</v>
      </c>
      <c r="K3325">
        <v>5.2</v>
      </c>
      <c r="L3325">
        <v>3.5</v>
      </c>
      <c r="M3325" t="s">
        <v>22</v>
      </c>
      <c r="N3325">
        <v>1395.69</v>
      </c>
      <c r="O3325" s="5">
        <f>(ScoreCard!$E$3-laptop_prices3[[#This Row],[Price ($)]])/ScoreCard!$E$3*ScoreCard!$E$5</f>
        <v>4.354318330699452</v>
      </c>
      <c r="P3325" s="5">
        <f>laptop_prices3[[#This Row],[RAM (GB)]]/ScoreCard!$F$3*ScoreCard!$F$5</f>
        <v>1.75</v>
      </c>
      <c r="Q3325" s="5">
        <f>laptop_prices3[[#This Row],[Screen Size (inch)]]/ScoreCard!$G$3*ScoreCard!$G$5</f>
        <v>2</v>
      </c>
      <c r="R3325" s="5">
        <f>laptop_prices3[[#This Row],[Battery Life (hours)]]/ScoreCard!$H$3*ScoreCard!$H$5</f>
        <v>3.0333333333333332</v>
      </c>
      <c r="S3325" s="5">
        <f>ScoreCard!$I$3-laptop_prices3[[#This Row],[Weight (kg)]]/ScoreCard!$I$3*ScoreCard!$I$5</f>
        <v>1.5</v>
      </c>
      <c r="T3325" s="6" cm="1">
        <f t="array" ref="T3325">_xlfn.IFS(laptop_prices3[[#This Row],[Storage]]="512GB SSD", 512, laptop_prices3[[#This Row],[Storage]] = "1TB SSD", 1000, laptop_prices3[[#This Row],[Storage]] = "2TB SSD", 2000, laptop_prices3[[#This Row],[Storage]]= "256GB SSD", 256, laptop_prices3[[#This Row],[Storage]] = "1TB HDD", 1000*0.7)</f>
        <v>2000</v>
      </c>
      <c r="U3325" s="5">
        <f>laptop_prices3[[#This Row],[Storage Raw Value]]/ScoreCard!$J$3*ScoreCard!$J$5</f>
        <v>8</v>
      </c>
    </row>
    <row r="3326" spans="2:21" x14ac:dyDescent="0.2">
      <c r="B3326" s="4" cm="1">
        <f t="array" ref="B3326">SUM(laptop_prices3[[#This Row],[RAM Comp]:[Weight Comp]]+laptop_prices3[[#This Row],[Storage Comp]])</f>
        <v>20.818810349573354</v>
      </c>
      <c r="C3326">
        <v>3324</v>
      </c>
      <c r="D3326" t="s">
        <v>45</v>
      </c>
      <c r="E3326" t="s">
        <v>39</v>
      </c>
      <c r="F3326">
        <v>64</v>
      </c>
      <c r="G3326" t="s">
        <v>29</v>
      </c>
      <c r="H3326" t="s">
        <v>32</v>
      </c>
      <c r="I3326">
        <v>13.3</v>
      </c>
      <c r="J3326" t="s">
        <v>15</v>
      </c>
      <c r="K3326">
        <v>11</v>
      </c>
      <c r="L3326">
        <v>3.03</v>
      </c>
      <c r="M3326" t="s">
        <v>22</v>
      </c>
      <c r="N3326">
        <v>2942.95</v>
      </c>
      <c r="O3326" s="5">
        <f>(ScoreCard!$E$3-laptop_prices3[[#This Row],[Price ($)]])/ScoreCard!$E$3*ScoreCard!$E$5</f>
        <v>3.6385165268304238</v>
      </c>
      <c r="P3326" s="5">
        <f>laptop_prices3[[#This Row],[RAM (GB)]]/ScoreCard!$F$3*ScoreCard!$F$5</f>
        <v>7</v>
      </c>
      <c r="Q3326" s="5">
        <f>laptop_prices3[[#This Row],[Screen Size (inch)]]/ScoreCard!$G$3*ScoreCard!$G$5</f>
        <v>1.5375722543352601</v>
      </c>
      <c r="R3326" s="5">
        <f>laptop_prices3[[#This Row],[Battery Life (hours)]]/ScoreCard!$H$3*ScoreCard!$H$5</f>
        <v>6.4166666666666661</v>
      </c>
      <c r="S3326" s="5">
        <f>ScoreCard!$I$3-laptop_prices3[[#This Row],[Weight (kg)]]/ScoreCard!$I$3*ScoreCard!$I$5</f>
        <v>1.7685714285714287</v>
      </c>
      <c r="T3326" s="6" cm="1">
        <f t="array" ref="T3326">_xlfn.IFS(laptop_prices3[[#This Row],[Storage]]="512GB SSD", 512, laptop_prices3[[#This Row],[Storage]] = "1TB SSD", 1000, laptop_prices3[[#This Row],[Storage]] = "2TB SSD", 2000, laptop_prices3[[#This Row],[Storage]]= "256GB SSD", 256, laptop_prices3[[#This Row],[Storage]] = "1TB HDD", 1000*0.7)</f>
        <v>256</v>
      </c>
      <c r="U3326" s="5">
        <f>laptop_prices3[[#This Row],[Storage Raw Value]]/ScoreCard!$J$3*ScoreCard!$J$5</f>
        <v>1.024</v>
      </c>
    </row>
    <row r="3327" spans="2:21" x14ac:dyDescent="0.2">
      <c r="B3327" s="4" cm="1">
        <f t="array" ref="B3327">SUM(laptop_prices3[[#This Row],[RAM Comp]:[Weight Comp]]+laptop_prices3[[#This Row],[Storage Comp]])</f>
        <v>15.398920589044867</v>
      </c>
      <c r="C3327">
        <v>3325</v>
      </c>
      <c r="D3327" t="s">
        <v>45</v>
      </c>
      <c r="E3327" t="s">
        <v>12</v>
      </c>
      <c r="F3327">
        <v>4</v>
      </c>
      <c r="G3327" t="s">
        <v>13</v>
      </c>
      <c r="H3327" t="s">
        <v>32</v>
      </c>
      <c r="I3327">
        <v>15.6</v>
      </c>
      <c r="J3327" t="s">
        <v>27</v>
      </c>
      <c r="K3327">
        <v>4.0999999999999996</v>
      </c>
      <c r="L3327">
        <v>1.62</v>
      </c>
      <c r="M3327" t="s">
        <v>30</v>
      </c>
      <c r="N3327">
        <v>1388.56</v>
      </c>
      <c r="O3327" s="5">
        <f>(ScoreCard!$E$3-laptop_prices3[[#This Row],[Price ($)]])/ScoreCard!$E$3*ScoreCard!$E$5</f>
        <v>4.3576168499280152</v>
      </c>
      <c r="P3327" s="5">
        <f>laptop_prices3[[#This Row],[RAM (GB)]]/ScoreCard!$F$3*ScoreCard!$F$5</f>
        <v>0.4375</v>
      </c>
      <c r="Q3327" s="5">
        <f>laptop_prices3[[#This Row],[Screen Size (inch)]]/ScoreCard!$G$3*ScoreCard!$G$5</f>
        <v>1.8034682080924855</v>
      </c>
      <c r="R3327" s="5">
        <f>laptop_prices3[[#This Row],[Battery Life (hours)]]/ScoreCard!$H$3*ScoreCard!$H$5</f>
        <v>2.3916666666666662</v>
      </c>
      <c r="S3327" s="5">
        <f>ScoreCard!$I$3-laptop_prices3[[#This Row],[Weight (kg)]]/ScoreCard!$I$3*ScoreCard!$I$5</f>
        <v>2.5742857142857143</v>
      </c>
      <c r="T3327" s="6" cm="1">
        <f t="array" ref="T3327">_xlfn.IFS(laptop_prices3[[#This Row],[Storage]]="512GB SSD", 512, laptop_prices3[[#This Row],[Storage]] = "1TB SSD", 1000, laptop_prices3[[#This Row],[Storage]] = "2TB SSD", 2000, laptop_prices3[[#This Row],[Storage]]= "256GB SSD", 256, laptop_prices3[[#This Row],[Storage]] = "1TB HDD", 1000*0.7)</f>
        <v>512</v>
      </c>
      <c r="U3327" s="5">
        <f>laptop_prices3[[#This Row],[Storage Raw Value]]/ScoreCard!$J$3*ScoreCard!$J$5</f>
        <v>2.048</v>
      </c>
    </row>
    <row r="3328" spans="2:21" x14ac:dyDescent="0.2">
      <c r="B3328" s="4" cm="1">
        <f t="array" ref="B3328">SUM(laptop_prices3[[#This Row],[RAM Comp]:[Weight Comp]]+laptop_prices3[[#This Row],[Storage Comp]])</f>
        <v>19.108377649325625</v>
      </c>
      <c r="C3328">
        <v>3326</v>
      </c>
      <c r="D3328" t="s">
        <v>33</v>
      </c>
      <c r="E3328" t="s">
        <v>39</v>
      </c>
      <c r="F3328">
        <v>16</v>
      </c>
      <c r="G3328" t="s">
        <v>13</v>
      </c>
      <c r="H3328" t="s">
        <v>35</v>
      </c>
      <c r="I3328">
        <v>16</v>
      </c>
      <c r="J3328" t="s">
        <v>21</v>
      </c>
      <c r="K3328">
        <v>8.6</v>
      </c>
      <c r="L3328">
        <v>2.1</v>
      </c>
      <c r="M3328" t="s">
        <v>22</v>
      </c>
      <c r="N3328">
        <v>1018.65</v>
      </c>
      <c r="O3328" s="5">
        <f>(ScoreCard!$E$3-laptop_prices3[[#This Row],[Price ($)]])/ScoreCard!$E$3*ScoreCard!$E$5</f>
        <v>4.5287466182081966</v>
      </c>
      <c r="P3328" s="5">
        <f>laptop_prices3[[#This Row],[RAM (GB)]]/ScoreCard!$F$3*ScoreCard!$F$5</f>
        <v>1.75</v>
      </c>
      <c r="Q3328" s="5">
        <f>laptop_prices3[[#This Row],[Screen Size (inch)]]/ScoreCard!$G$3*ScoreCard!$G$5</f>
        <v>1.8497109826589595</v>
      </c>
      <c r="R3328" s="5">
        <f>laptop_prices3[[#This Row],[Battery Life (hours)]]/ScoreCard!$H$3*ScoreCard!$H$5</f>
        <v>5.0166666666666666</v>
      </c>
      <c r="S3328" s="5">
        <f>ScoreCard!$I$3-laptop_prices3[[#This Row],[Weight (kg)]]/ScoreCard!$I$3*ScoreCard!$I$5</f>
        <v>2.2999999999999998</v>
      </c>
      <c r="T3328" s="6" cm="1">
        <f t="array" ref="T3328">_xlfn.IFS(laptop_prices3[[#This Row],[Storage]]="512GB SSD", 512, laptop_prices3[[#This Row],[Storage]] = "1TB SSD", 1000, laptop_prices3[[#This Row],[Storage]] = "2TB SSD", 2000, laptop_prices3[[#This Row],[Storage]]= "256GB SSD", 256, laptop_prices3[[#This Row],[Storage]] = "1TB HDD", 1000*0.7)</f>
        <v>512</v>
      </c>
      <c r="U3328" s="5">
        <f>laptop_prices3[[#This Row],[Storage Raw Value]]/ScoreCard!$J$3*ScoreCard!$J$5</f>
        <v>2.048</v>
      </c>
    </row>
    <row r="3329" spans="2:21" x14ac:dyDescent="0.2">
      <c r="B3329" s="4" cm="1">
        <f t="array" ref="B3329">SUM(laptop_prices3[[#This Row],[RAM Comp]:[Weight Comp]]+laptop_prices3[[#This Row],[Storage Comp]])</f>
        <v>24.059301541425818</v>
      </c>
      <c r="C3329">
        <v>3327</v>
      </c>
      <c r="D3329" t="s">
        <v>28</v>
      </c>
      <c r="E3329" t="s">
        <v>41</v>
      </c>
      <c r="F3329">
        <v>4</v>
      </c>
      <c r="G3329" t="s">
        <v>19</v>
      </c>
      <c r="H3329" t="s">
        <v>35</v>
      </c>
      <c r="I3329">
        <v>15.6</v>
      </c>
      <c r="J3329" t="s">
        <v>27</v>
      </c>
      <c r="K3329">
        <v>6.1</v>
      </c>
      <c r="L3329">
        <v>2.17</v>
      </c>
      <c r="M3329" t="s">
        <v>22</v>
      </c>
      <c r="N3329">
        <v>2723.44</v>
      </c>
      <c r="O3329" s="5">
        <f>(ScoreCard!$E$3-laptop_prices3[[#This Row],[Price ($)]])/ScoreCard!$E$3*ScoreCard!$E$5</f>
        <v>3.7400674322808909</v>
      </c>
      <c r="P3329" s="5">
        <f>laptop_prices3[[#This Row],[RAM (GB)]]/ScoreCard!$F$3*ScoreCard!$F$5</f>
        <v>0.4375</v>
      </c>
      <c r="Q3329" s="5">
        <f>laptop_prices3[[#This Row],[Screen Size (inch)]]/ScoreCard!$G$3*ScoreCard!$G$5</f>
        <v>1.8034682080924855</v>
      </c>
      <c r="R3329" s="5">
        <f>laptop_prices3[[#This Row],[Battery Life (hours)]]/ScoreCard!$H$3*ScoreCard!$H$5</f>
        <v>3.5583333333333331</v>
      </c>
      <c r="S3329" s="5">
        <f>ScoreCard!$I$3-laptop_prices3[[#This Row],[Weight (kg)]]/ScoreCard!$I$3*ScoreCard!$I$5</f>
        <v>2.2599999999999998</v>
      </c>
      <c r="T3329" s="6" cm="1">
        <f t="array" ref="T3329">_xlfn.IFS(laptop_prices3[[#This Row],[Storage]]="512GB SSD", 512, laptop_prices3[[#This Row],[Storage]] = "1TB SSD", 1000, laptop_prices3[[#This Row],[Storage]] = "2TB SSD", 2000, laptop_prices3[[#This Row],[Storage]]= "256GB SSD", 256, laptop_prices3[[#This Row],[Storage]] = "1TB HDD", 1000*0.7)</f>
        <v>1000</v>
      </c>
      <c r="U3329" s="5">
        <f>laptop_prices3[[#This Row],[Storage Raw Value]]/ScoreCard!$J$3*ScoreCard!$J$5</f>
        <v>4</v>
      </c>
    </row>
    <row r="3330" spans="2:21" x14ac:dyDescent="0.2">
      <c r="B3330" s="4" cm="1">
        <f t="array" ref="B3330">SUM(laptop_prices3[[#This Row],[RAM Comp]:[Weight Comp]]+laptop_prices3[[#This Row],[Storage Comp]])</f>
        <v>25.059357968620972</v>
      </c>
      <c r="C3330">
        <v>3328</v>
      </c>
      <c r="D3330" t="s">
        <v>45</v>
      </c>
      <c r="E3330" t="s">
        <v>41</v>
      </c>
      <c r="F3330">
        <v>4</v>
      </c>
      <c r="G3330" t="s">
        <v>19</v>
      </c>
      <c r="H3330" t="s">
        <v>32</v>
      </c>
      <c r="I3330">
        <v>13.3</v>
      </c>
      <c r="J3330" t="s">
        <v>15</v>
      </c>
      <c r="K3330">
        <v>7.8</v>
      </c>
      <c r="L3330">
        <v>1.69</v>
      </c>
      <c r="M3330" t="s">
        <v>46</v>
      </c>
      <c r="N3330">
        <v>1757.36</v>
      </c>
      <c r="O3330" s="5">
        <f>(ScoreCard!$E$3-laptop_prices3[[#This Row],[Price ($)]])/ScoreCard!$E$3*ScoreCard!$E$5</f>
        <v>4.1870005958615373</v>
      </c>
      <c r="P3330" s="5">
        <f>laptop_prices3[[#This Row],[RAM (GB)]]/ScoreCard!$F$3*ScoreCard!$F$5</f>
        <v>0.4375</v>
      </c>
      <c r="Q3330" s="5">
        <f>laptop_prices3[[#This Row],[Screen Size (inch)]]/ScoreCard!$G$3*ScoreCard!$G$5</f>
        <v>1.5375722543352601</v>
      </c>
      <c r="R3330" s="5">
        <f>laptop_prices3[[#This Row],[Battery Life (hours)]]/ScoreCard!$H$3*ScoreCard!$H$5</f>
        <v>4.55</v>
      </c>
      <c r="S3330" s="5">
        <f>ScoreCard!$I$3-laptop_prices3[[#This Row],[Weight (kg)]]/ScoreCard!$I$3*ScoreCard!$I$5</f>
        <v>2.5342857142857143</v>
      </c>
      <c r="T3330" s="6" cm="1">
        <f t="array" ref="T3330">_xlfn.IFS(laptop_prices3[[#This Row],[Storage]]="512GB SSD", 512, laptop_prices3[[#This Row],[Storage]] = "1TB SSD", 1000, laptop_prices3[[#This Row],[Storage]] = "2TB SSD", 2000, laptop_prices3[[#This Row],[Storage]]= "256GB SSD", 256, laptop_prices3[[#This Row],[Storage]] = "1TB HDD", 1000*0.7)</f>
        <v>1000</v>
      </c>
      <c r="U3330" s="5">
        <f>laptop_prices3[[#This Row],[Storage Raw Value]]/ScoreCard!$J$3*ScoreCard!$J$5</f>
        <v>4</v>
      </c>
    </row>
    <row r="3331" spans="2:21" x14ac:dyDescent="0.2">
      <c r="B3331" s="4" cm="1">
        <f t="array" ref="B3331">SUM(laptop_prices3[[#This Row],[RAM Comp]:[Weight Comp]]+laptop_prices3[[#This Row],[Storage Comp]])</f>
        <v>25.436904761904763</v>
      </c>
      <c r="C3331">
        <v>3329</v>
      </c>
      <c r="D3331" t="s">
        <v>33</v>
      </c>
      <c r="E3331" t="s">
        <v>41</v>
      </c>
      <c r="F3331">
        <v>64</v>
      </c>
      <c r="G3331" t="s">
        <v>42</v>
      </c>
      <c r="H3331" t="s">
        <v>35</v>
      </c>
      <c r="I3331">
        <v>17.3</v>
      </c>
      <c r="J3331" t="s">
        <v>27</v>
      </c>
      <c r="K3331">
        <v>4.3</v>
      </c>
      <c r="L3331">
        <v>1.35</v>
      </c>
      <c r="M3331" t="s">
        <v>16</v>
      </c>
      <c r="N3331">
        <v>6034.45</v>
      </c>
      <c r="O3331" s="5">
        <f>(ScoreCard!$E$3-laptop_prices3[[#This Row],[Price ($)]])/ScoreCard!$E$3*ScoreCard!$E$5</f>
        <v>2.2083100478539732</v>
      </c>
      <c r="P3331" s="5">
        <f>laptop_prices3[[#This Row],[RAM (GB)]]/ScoreCard!$F$3*ScoreCard!$F$5</f>
        <v>7</v>
      </c>
      <c r="Q3331" s="5">
        <f>laptop_prices3[[#This Row],[Screen Size (inch)]]/ScoreCard!$G$3*ScoreCard!$G$5</f>
        <v>2</v>
      </c>
      <c r="R3331" s="5">
        <f>laptop_prices3[[#This Row],[Battery Life (hours)]]/ScoreCard!$H$3*ScoreCard!$H$5</f>
        <v>2.5083333333333333</v>
      </c>
      <c r="S3331" s="5">
        <f>ScoreCard!$I$3-laptop_prices3[[#This Row],[Weight (kg)]]/ScoreCard!$I$3*ScoreCard!$I$5</f>
        <v>2.7285714285714286</v>
      </c>
      <c r="T3331" s="6" cm="1">
        <f t="array" ref="T3331">_xlfn.IFS(laptop_prices3[[#This Row],[Storage]]="512GB SSD", 512, laptop_prices3[[#This Row],[Storage]] = "1TB SSD", 1000, laptop_prices3[[#This Row],[Storage]] = "2TB SSD", 2000, laptop_prices3[[#This Row],[Storage]]= "256GB SSD", 256, laptop_prices3[[#This Row],[Storage]] = "1TB HDD", 1000*0.7)</f>
        <v>700</v>
      </c>
      <c r="U3331" s="5">
        <f>laptop_prices3[[#This Row],[Storage Raw Value]]/ScoreCard!$J$3*ScoreCard!$J$5</f>
        <v>2.8</v>
      </c>
    </row>
    <row r="3332" spans="2:21" x14ac:dyDescent="0.2">
      <c r="B3332" s="4" cm="1">
        <f t="array" ref="B3332">SUM(laptop_prices3[[#This Row],[RAM Comp]:[Weight Comp]]+laptop_prices3[[#This Row],[Storage Comp]])</f>
        <v>41.896309523809521</v>
      </c>
      <c r="C3332">
        <v>3330</v>
      </c>
      <c r="D3332" t="s">
        <v>47</v>
      </c>
      <c r="E3332" t="s">
        <v>24</v>
      </c>
      <c r="F3332">
        <v>4</v>
      </c>
      <c r="G3332" t="s">
        <v>25</v>
      </c>
      <c r="H3332" t="s">
        <v>44</v>
      </c>
      <c r="I3332">
        <v>17.3</v>
      </c>
      <c r="J3332" t="s">
        <v>27</v>
      </c>
      <c r="K3332">
        <v>9.5</v>
      </c>
      <c r="L3332">
        <v>2.77</v>
      </c>
      <c r="M3332" t="s">
        <v>16</v>
      </c>
      <c r="N3332">
        <v>1428.64</v>
      </c>
      <c r="O3332" s="5">
        <f>(ScoreCard!$E$3-laptop_prices3[[#This Row],[Price ($)]])/ScoreCard!$E$3*ScoreCard!$E$5</f>
        <v>4.3390748231845659</v>
      </c>
      <c r="P3332" s="5">
        <f>laptop_prices3[[#This Row],[RAM (GB)]]/ScoreCard!$F$3*ScoreCard!$F$5</f>
        <v>0.4375</v>
      </c>
      <c r="Q3332" s="5">
        <f>laptop_prices3[[#This Row],[Screen Size (inch)]]/ScoreCard!$G$3*ScoreCard!$G$5</f>
        <v>2</v>
      </c>
      <c r="R3332" s="5">
        <f>laptop_prices3[[#This Row],[Battery Life (hours)]]/ScoreCard!$H$3*ScoreCard!$H$5</f>
        <v>5.5416666666666661</v>
      </c>
      <c r="S3332" s="5">
        <f>ScoreCard!$I$3-laptop_prices3[[#This Row],[Weight (kg)]]/ScoreCard!$I$3*ScoreCard!$I$5</f>
        <v>1.917142857142857</v>
      </c>
      <c r="T3332" s="6" cm="1">
        <f t="array" ref="T3332">_xlfn.IFS(laptop_prices3[[#This Row],[Storage]]="512GB SSD", 512, laptop_prices3[[#This Row],[Storage]] = "1TB SSD", 1000, laptop_prices3[[#This Row],[Storage]] = "2TB SSD", 2000, laptop_prices3[[#This Row],[Storage]]= "256GB SSD", 256, laptop_prices3[[#This Row],[Storage]] = "1TB HDD", 1000*0.7)</f>
        <v>2000</v>
      </c>
      <c r="U3332" s="5">
        <f>laptop_prices3[[#This Row],[Storage Raw Value]]/ScoreCard!$J$3*ScoreCard!$J$5</f>
        <v>8</v>
      </c>
    </row>
    <row r="3333" spans="2:21" x14ac:dyDescent="0.2">
      <c r="B3333" s="4" cm="1">
        <f t="array" ref="B3333">SUM(laptop_prices3[[#This Row],[RAM Comp]:[Weight Comp]]+laptop_prices3[[#This Row],[Storage Comp]])</f>
        <v>12.925353839801817</v>
      </c>
      <c r="C3333">
        <v>3331</v>
      </c>
      <c r="D3333" t="s">
        <v>11</v>
      </c>
      <c r="E3333" t="s">
        <v>12</v>
      </c>
      <c r="F3333">
        <v>4</v>
      </c>
      <c r="G3333" t="s">
        <v>29</v>
      </c>
      <c r="H3333" t="s">
        <v>32</v>
      </c>
      <c r="I3333">
        <v>16</v>
      </c>
      <c r="J3333" t="s">
        <v>21</v>
      </c>
      <c r="K3333">
        <v>6.9</v>
      </c>
      <c r="L3333">
        <v>1.72</v>
      </c>
      <c r="M3333" t="s">
        <v>22</v>
      </c>
      <c r="N3333">
        <v>977.53</v>
      </c>
      <c r="O3333" s="5">
        <f>(ScoreCard!$E$3-laptop_prices3[[#This Row],[Price ($)]])/ScoreCard!$E$3*ScoreCard!$E$5</f>
        <v>4.547769775386107</v>
      </c>
      <c r="P3333" s="5">
        <f>laptop_prices3[[#This Row],[RAM (GB)]]/ScoreCard!$F$3*ScoreCard!$F$5</f>
        <v>0.4375</v>
      </c>
      <c r="Q3333" s="5">
        <f>laptop_prices3[[#This Row],[Screen Size (inch)]]/ScoreCard!$G$3*ScoreCard!$G$5</f>
        <v>1.8497109826589595</v>
      </c>
      <c r="R3333" s="5">
        <f>laptop_prices3[[#This Row],[Battery Life (hours)]]/ScoreCard!$H$3*ScoreCard!$H$5</f>
        <v>4.0250000000000004</v>
      </c>
      <c r="S3333" s="5">
        <f>ScoreCard!$I$3-laptop_prices3[[#This Row],[Weight (kg)]]/ScoreCard!$I$3*ScoreCard!$I$5</f>
        <v>2.5171428571428569</v>
      </c>
      <c r="T3333" s="6" cm="1">
        <f t="array" ref="T3333">_xlfn.IFS(laptop_prices3[[#This Row],[Storage]]="512GB SSD", 512, laptop_prices3[[#This Row],[Storage]] = "1TB SSD", 1000, laptop_prices3[[#This Row],[Storage]] = "2TB SSD", 2000, laptop_prices3[[#This Row],[Storage]]= "256GB SSD", 256, laptop_prices3[[#This Row],[Storage]] = "1TB HDD", 1000*0.7)</f>
        <v>256</v>
      </c>
      <c r="U3333" s="5">
        <f>laptop_prices3[[#This Row],[Storage Raw Value]]/ScoreCard!$J$3*ScoreCard!$J$5</f>
        <v>1.024</v>
      </c>
    </row>
    <row r="3334" spans="2:21" x14ac:dyDescent="0.2">
      <c r="B3334" s="4" cm="1">
        <f t="array" ref="B3334">SUM(laptop_prices3[[#This Row],[RAM Comp]:[Weight Comp]]+laptop_prices3[[#This Row],[Storage Comp]])</f>
        <v>46.325134874759158</v>
      </c>
      <c r="C3334">
        <v>3332</v>
      </c>
      <c r="D3334" t="s">
        <v>23</v>
      </c>
      <c r="E3334" t="s">
        <v>18</v>
      </c>
      <c r="F3334">
        <v>64</v>
      </c>
      <c r="G3334" t="s">
        <v>25</v>
      </c>
      <c r="H3334" t="s">
        <v>20</v>
      </c>
      <c r="I3334">
        <v>15.6</v>
      </c>
      <c r="J3334" t="s">
        <v>43</v>
      </c>
      <c r="K3334">
        <v>4.7</v>
      </c>
      <c r="L3334">
        <v>1.26</v>
      </c>
      <c r="M3334" t="s">
        <v>46</v>
      </c>
      <c r="N3334">
        <v>3133.1</v>
      </c>
      <c r="O3334" s="5">
        <f>(ScoreCard!$E$3-laptop_prices3[[#This Row],[Price ($)]])/ScoreCard!$E$3*ScoreCard!$E$5</f>
        <v>3.550548303645118</v>
      </c>
      <c r="P3334" s="5">
        <f>laptop_prices3[[#This Row],[RAM (GB)]]/ScoreCard!$F$3*ScoreCard!$F$5</f>
        <v>7</v>
      </c>
      <c r="Q3334" s="5">
        <f>laptop_prices3[[#This Row],[Screen Size (inch)]]/ScoreCard!$G$3*ScoreCard!$G$5</f>
        <v>1.8034682080924855</v>
      </c>
      <c r="R3334" s="5">
        <f>laptop_prices3[[#This Row],[Battery Life (hours)]]/ScoreCard!$H$3*ScoreCard!$H$5</f>
        <v>2.7416666666666667</v>
      </c>
      <c r="S3334" s="5">
        <f>ScoreCard!$I$3-laptop_prices3[[#This Row],[Weight (kg)]]/ScoreCard!$I$3*ScoreCard!$I$5</f>
        <v>2.7800000000000002</v>
      </c>
      <c r="T3334" s="6" cm="1">
        <f t="array" ref="T3334">_xlfn.IFS(laptop_prices3[[#This Row],[Storage]]="512GB SSD", 512, laptop_prices3[[#This Row],[Storage]] = "1TB SSD", 1000, laptop_prices3[[#This Row],[Storage]] = "2TB SSD", 2000, laptop_prices3[[#This Row],[Storage]]= "256GB SSD", 256, laptop_prices3[[#This Row],[Storage]] = "1TB HDD", 1000*0.7)</f>
        <v>2000</v>
      </c>
      <c r="U3334" s="5">
        <f>laptop_prices3[[#This Row],[Storage Raw Value]]/ScoreCard!$J$3*ScoreCard!$J$5</f>
        <v>8</v>
      </c>
    </row>
    <row r="3335" spans="2:21" x14ac:dyDescent="0.2">
      <c r="B3335" s="4" cm="1">
        <f t="array" ref="B3335">SUM(laptop_prices3[[#This Row],[RAM Comp]:[Weight Comp]]+laptop_prices3[[#This Row],[Storage Comp]])</f>
        <v>43.930663363611345</v>
      </c>
      <c r="C3335">
        <v>3333</v>
      </c>
      <c r="D3335" t="s">
        <v>34</v>
      </c>
      <c r="E3335" t="s">
        <v>24</v>
      </c>
      <c r="F3335">
        <v>8</v>
      </c>
      <c r="G3335" t="s">
        <v>25</v>
      </c>
      <c r="H3335" t="s">
        <v>32</v>
      </c>
      <c r="I3335">
        <v>16</v>
      </c>
      <c r="J3335" t="s">
        <v>21</v>
      </c>
      <c r="K3335">
        <v>11.3</v>
      </c>
      <c r="L3335">
        <v>1.55</v>
      </c>
      <c r="M3335" t="s">
        <v>22</v>
      </c>
      <c r="N3335">
        <v>813.55</v>
      </c>
      <c r="O3335" s="5">
        <f>(ScoreCard!$E$3-laptop_prices3[[#This Row],[Price ($)]])/ScoreCard!$E$3*ScoreCard!$E$5</f>
        <v>4.6236310913888756</v>
      </c>
      <c r="P3335" s="5">
        <f>laptop_prices3[[#This Row],[RAM (GB)]]/ScoreCard!$F$3*ScoreCard!$F$5</f>
        <v>0.875</v>
      </c>
      <c r="Q3335" s="5">
        <f>laptop_prices3[[#This Row],[Screen Size (inch)]]/ScoreCard!$G$3*ScoreCard!$G$5</f>
        <v>1.8497109826589595</v>
      </c>
      <c r="R3335" s="5">
        <f>laptop_prices3[[#This Row],[Battery Life (hours)]]/ScoreCard!$H$3*ScoreCard!$H$5</f>
        <v>6.5916666666666677</v>
      </c>
      <c r="S3335" s="5">
        <f>ScoreCard!$I$3-laptop_prices3[[#This Row],[Weight (kg)]]/ScoreCard!$I$3*ScoreCard!$I$5</f>
        <v>2.6142857142857143</v>
      </c>
      <c r="T3335" s="6" cm="1">
        <f t="array" ref="T3335">_xlfn.IFS(laptop_prices3[[#This Row],[Storage]]="512GB SSD", 512, laptop_prices3[[#This Row],[Storage]] = "1TB SSD", 1000, laptop_prices3[[#This Row],[Storage]] = "2TB SSD", 2000, laptop_prices3[[#This Row],[Storage]]= "256GB SSD", 256, laptop_prices3[[#This Row],[Storage]] = "1TB HDD", 1000*0.7)</f>
        <v>2000</v>
      </c>
      <c r="U3335" s="5">
        <f>laptop_prices3[[#This Row],[Storage Raw Value]]/ScoreCard!$J$3*ScoreCard!$J$5</f>
        <v>8</v>
      </c>
    </row>
    <row r="3336" spans="2:21" x14ac:dyDescent="0.2">
      <c r="B3336" s="4" cm="1">
        <f t="array" ref="B3336">SUM(laptop_prices3[[#This Row],[RAM Comp]:[Weight Comp]]+laptop_prices3[[#This Row],[Storage Comp]])</f>
        <v>13.339378062207542</v>
      </c>
      <c r="C3336">
        <v>3334</v>
      </c>
      <c r="D3336" t="s">
        <v>47</v>
      </c>
      <c r="E3336" t="s">
        <v>37</v>
      </c>
      <c r="F3336">
        <v>4</v>
      </c>
      <c r="G3336" t="s">
        <v>29</v>
      </c>
      <c r="H3336" t="s">
        <v>20</v>
      </c>
      <c r="I3336">
        <v>14</v>
      </c>
      <c r="J3336" t="s">
        <v>15</v>
      </c>
      <c r="K3336">
        <v>8.3000000000000007</v>
      </c>
      <c r="L3336">
        <v>2.02</v>
      </c>
      <c r="M3336" t="s">
        <v>16</v>
      </c>
      <c r="N3336">
        <v>2281.6</v>
      </c>
      <c r="O3336" s="5">
        <f>(ScoreCard!$E$3-laptop_prices3[[#This Row],[Price ($)]])/ScoreCard!$E$3*ScoreCard!$E$5</f>
        <v>3.9444738468598834</v>
      </c>
      <c r="P3336" s="5">
        <f>laptop_prices3[[#This Row],[RAM (GB)]]/ScoreCard!$F$3*ScoreCard!$F$5</f>
        <v>0.4375</v>
      </c>
      <c r="Q3336" s="5">
        <f>laptop_prices3[[#This Row],[Screen Size (inch)]]/ScoreCard!$G$3*ScoreCard!$G$5</f>
        <v>1.6184971098265895</v>
      </c>
      <c r="R3336" s="5">
        <f>laptop_prices3[[#This Row],[Battery Life (hours)]]/ScoreCard!$H$3*ScoreCard!$H$5</f>
        <v>4.8416666666666677</v>
      </c>
      <c r="S3336" s="5">
        <f>ScoreCard!$I$3-laptop_prices3[[#This Row],[Weight (kg)]]/ScoreCard!$I$3*ScoreCard!$I$5</f>
        <v>2.3457142857142856</v>
      </c>
      <c r="T3336" s="6" cm="1">
        <f t="array" ref="T3336">_xlfn.IFS(laptop_prices3[[#This Row],[Storage]]="512GB SSD", 512, laptop_prices3[[#This Row],[Storage]] = "1TB SSD", 1000, laptop_prices3[[#This Row],[Storage]] = "2TB SSD", 2000, laptop_prices3[[#This Row],[Storage]]= "256GB SSD", 256, laptop_prices3[[#This Row],[Storage]] = "1TB HDD", 1000*0.7)</f>
        <v>256</v>
      </c>
      <c r="U3336" s="5">
        <f>laptop_prices3[[#This Row],[Storage Raw Value]]/ScoreCard!$J$3*ScoreCard!$J$5</f>
        <v>1.024</v>
      </c>
    </row>
    <row r="3337" spans="2:21" x14ac:dyDescent="0.2">
      <c r="B3337" s="4" cm="1">
        <f t="array" ref="B3337">SUM(laptop_prices3[[#This Row],[RAM Comp]:[Weight Comp]]+laptop_prices3[[#This Row],[Storage Comp]])</f>
        <v>23.735372969997247</v>
      </c>
      <c r="C3337">
        <v>3335</v>
      </c>
      <c r="D3337" t="s">
        <v>33</v>
      </c>
      <c r="E3337" t="s">
        <v>12</v>
      </c>
      <c r="F3337">
        <v>16</v>
      </c>
      <c r="G3337" t="s">
        <v>19</v>
      </c>
      <c r="H3337" t="s">
        <v>14</v>
      </c>
      <c r="I3337">
        <v>15.6</v>
      </c>
      <c r="J3337" t="s">
        <v>15</v>
      </c>
      <c r="K3337">
        <v>4</v>
      </c>
      <c r="L3337">
        <v>2.89</v>
      </c>
      <c r="M3337" t="s">
        <v>22</v>
      </c>
      <c r="N3337">
        <v>1509.72</v>
      </c>
      <c r="O3337" s="5">
        <f>(ScoreCard!$E$3-laptop_prices3[[#This Row],[Price ($)]])/ScoreCard!$E$3*ScoreCard!$E$5</f>
        <v>4.3015651543133346</v>
      </c>
      <c r="P3337" s="5">
        <f>laptop_prices3[[#This Row],[RAM (GB)]]/ScoreCard!$F$3*ScoreCard!$F$5</f>
        <v>1.75</v>
      </c>
      <c r="Q3337" s="5">
        <f>laptop_prices3[[#This Row],[Screen Size (inch)]]/ScoreCard!$G$3*ScoreCard!$G$5</f>
        <v>1.8034682080924855</v>
      </c>
      <c r="R3337" s="5">
        <f>laptop_prices3[[#This Row],[Battery Life (hours)]]/ScoreCard!$H$3*ScoreCard!$H$5</f>
        <v>2.333333333333333</v>
      </c>
      <c r="S3337" s="5">
        <f>ScoreCard!$I$3-laptop_prices3[[#This Row],[Weight (kg)]]/ScoreCard!$I$3*ScoreCard!$I$5</f>
        <v>1.8485714285714285</v>
      </c>
      <c r="T3337" s="6" cm="1">
        <f t="array" ref="T3337">_xlfn.IFS(laptop_prices3[[#This Row],[Storage]]="512GB SSD", 512, laptop_prices3[[#This Row],[Storage]] = "1TB SSD", 1000, laptop_prices3[[#This Row],[Storage]] = "2TB SSD", 2000, laptop_prices3[[#This Row],[Storage]]= "256GB SSD", 256, laptop_prices3[[#This Row],[Storage]] = "1TB HDD", 1000*0.7)</f>
        <v>1000</v>
      </c>
      <c r="U3337" s="5">
        <f>laptop_prices3[[#This Row],[Storage Raw Value]]/ScoreCard!$J$3*ScoreCard!$J$5</f>
        <v>4</v>
      </c>
    </row>
    <row r="3338" spans="2:21" x14ac:dyDescent="0.2">
      <c r="B3338" s="4" cm="1">
        <f t="array" ref="B3338">SUM(laptop_prices3[[#This Row],[RAM Comp]:[Weight Comp]]+laptop_prices3[[#This Row],[Storage Comp]])</f>
        <v>42.065372969997249</v>
      </c>
      <c r="C3338">
        <v>3336</v>
      </c>
      <c r="D3338" t="s">
        <v>45</v>
      </c>
      <c r="E3338" t="s">
        <v>48</v>
      </c>
      <c r="F3338">
        <v>32</v>
      </c>
      <c r="G3338" t="s">
        <v>25</v>
      </c>
      <c r="H3338" t="s">
        <v>26</v>
      </c>
      <c r="I3338">
        <v>15.6</v>
      </c>
      <c r="J3338" t="s">
        <v>27</v>
      </c>
      <c r="K3338">
        <v>5.2</v>
      </c>
      <c r="L3338">
        <v>3.1</v>
      </c>
      <c r="M3338" t="s">
        <v>46</v>
      </c>
      <c r="N3338">
        <v>3681.12</v>
      </c>
      <c r="O3338" s="5">
        <f>(ScoreCard!$E$3-laptop_prices3[[#This Row],[Price ($)]])/ScoreCard!$E$3*ScoreCard!$E$5</f>
        <v>3.2970203222093506</v>
      </c>
      <c r="P3338" s="5">
        <f>laptop_prices3[[#This Row],[RAM (GB)]]/ScoreCard!$F$3*ScoreCard!$F$5</f>
        <v>3.5</v>
      </c>
      <c r="Q3338" s="5">
        <f>laptop_prices3[[#This Row],[Screen Size (inch)]]/ScoreCard!$G$3*ScoreCard!$G$5</f>
        <v>1.8034682080924855</v>
      </c>
      <c r="R3338" s="5">
        <f>laptop_prices3[[#This Row],[Battery Life (hours)]]/ScoreCard!$H$3*ScoreCard!$H$5</f>
        <v>3.0333333333333332</v>
      </c>
      <c r="S3338" s="5">
        <f>ScoreCard!$I$3-laptop_prices3[[#This Row],[Weight (kg)]]/ScoreCard!$I$3*ScoreCard!$I$5</f>
        <v>1.7285714285714284</v>
      </c>
      <c r="T3338" s="6" cm="1">
        <f t="array" ref="T3338">_xlfn.IFS(laptop_prices3[[#This Row],[Storage]]="512GB SSD", 512, laptop_prices3[[#This Row],[Storage]] = "1TB SSD", 1000, laptop_prices3[[#This Row],[Storage]] = "2TB SSD", 2000, laptop_prices3[[#This Row],[Storage]]= "256GB SSD", 256, laptop_prices3[[#This Row],[Storage]] = "1TB HDD", 1000*0.7)</f>
        <v>2000</v>
      </c>
      <c r="U3338" s="5">
        <f>laptop_prices3[[#This Row],[Storage Raw Value]]/ScoreCard!$J$3*ScoreCard!$J$5</f>
        <v>8</v>
      </c>
    </row>
    <row r="3339" spans="2:21" x14ac:dyDescent="0.2">
      <c r="B3339" s="4" cm="1">
        <f t="array" ref="B3339">SUM(laptop_prices3[[#This Row],[RAM Comp]:[Weight Comp]]+laptop_prices3[[#This Row],[Storage Comp]])</f>
        <v>42.489925681255166</v>
      </c>
      <c r="C3339">
        <v>3337</v>
      </c>
      <c r="D3339" t="s">
        <v>34</v>
      </c>
      <c r="E3339" t="s">
        <v>31</v>
      </c>
      <c r="F3339">
        <v>8</v>
      </c>
      <c r="G3339" t="s">
        <v>25</v>
      </c>
      <c r="H3339" t="s">
        <v>44</v>
      </c>
      <c r="I3339">
        <v>14</v>
      </c>
      <c r="J3339" t="s">
        <v>15</v>
      </c>
      <c r="K3339">
        <v>10.5</v>
      </c>
      <c r="L3339">
        <v>2.85</v>
      </c>
      <c r="M3339" t="s">
        <v>30</v>
      </c>
      <c r="N3339">
        <v>672.99</v>
      </c>
      <c r="O3339" s="5">
        <f>(ScoreCard!$E$3-laptop_prices3[[#This Row],[Price ($)]])/ScoreCard!$E$3*ScoreCard!$E$5</f>
        <v>4.6886577201079218</v>
      </c>
      <c r="P3339" s="5">
        <f>laptop_prices3[[#This Row],[RAM (GB)]]/ScoreCard!$F$3*ScoreCard!$F$5</f>
        <v>0.875</v>
      </c>
      <c r="Q3339" s="5">
        <f>laptop_prices3[[#This Row],[Screen Size (inch)]]/ScoreCard!$G$3*ScoreCard!$G$5</f>
        <v>1.6184971098265895</v>
      </c>
      <c r="R3339" s="5">
        <f>laptop_prices3[[#This Row],[Battery Life (hours)]]/ScoreCard!$H$3*ScoreCard!$H$5</f>
        <v>6.125</v>
      </c>
      <c r="S3339" s="5">
        <f>ScoreCard!$I$3-laptop_prices3[[#This Row],[Weight (kg)]]/ScoreCard!$I$3*ScoreCard!$I$5</f>
        <v>1.8714285714285714</v>
      </c>
      <c r="T3339" s="6" cm="1">
        <f t="array" ref="T3339">_xlfn.IFS(laptop_prices3[[#This Row],[Storage]]="512GB SSD", 512, laptop_prices3[[#This Row],[Storage]] = "1TB SSD", 1000, laptop_prices3[[#This Row],[Storage]] = "2TB SSD", 2000, laptop_prices3[[#This Row],[Storage]]= "256GB SSD", 256, laptop_prices3[[#This Row],[Storage]] = "1TB HDD", 1000*0.7)</f>
        <v>2000</v>
      </c>
      <c r="U3339" s="5">
        <f>laptop_prices3[[#This Row],[Storage Raw Value]]/ScoreCard!$J$3*ScoreCard!$J$5</f>
        <v>8</v>
      </c>
    </row>
    <row r="3340" spans="2:21" x14ac:dyDescent="0.2">
      <c r="B3340" s="4" cm="1">
        <f t="array" ref="B3340">SUM(laptop_prices3[[#This Row],[RAM Comp]:[Weight Comp]]+laptop_prices3[[#This Row],[Storage Comp]])</f>
        <v>28.399715111478116</v>
      </c>
      <c r="C3340">
        <v>3338</v>
      </c>
      <c r="D3340" t="s">
        <v>23</v>
      </c>
      <c r="E3340" t="s">
        <v>48</v>
      </c>
      <c r="F3340">
        <v>16</v>
      </c>
      <c r="G3340" t="s">
        <v>19</v>
      </c>
      <c r="H3340" t="s">
        <v>35</v>
      </c>
      <c r="I3340">
        <v>13.3</v>
      </c>
      <c r="J3340" t="s">
        <v>15</v>
      </c>
      <c r="K3340">
        <v>11.1</v>
      </c>
      <c r="L3340">
        <v>1.51</v>
      </c>
      <c r="M3340" t="s">
        <v>16</v>
      </c>
      <c r="N3340">
        <v>1887.97</v>
      </c>
      <c r="O3340" s="5">
        <f>(ScoreCard!$E$3-laptop_prices3[[#This Row],[Price ($)]])/ScoreCard!$E$3*ScoreCard!$E$5</f>
        <v>4.1265770900491123</v>
      </c>
      <c r="P3340" s="5">
        <f>laptop_prices3[[#This Row],[RAM (GB)]]/ScoreCard!$F$3*ScoreCard!$F$5</f>
        <v>1.75</v>
      </c>
      <c r="Q3340" s="5">
        <f>laptop_prices3[[#This Row],[Screen Size (inch)]]/ScoreCard!$G$3*ScoreCard!$G$5</f>
        <v>1.5375722543352601</v>
      </c>
      <c r="R3340" s="5">
        <f>laptop_prices3[[#This Row],[Battery Life (hours)]]/ScoreCard!$H$3*ScoreCard!$H$5</f>
        <v>6.4749999999999996</v>
      </c>
      <c r="S3340" s="5">
        <f>ScoreCard!$I$3-laptop_prices3[[#This Row],[Weight (kg)]]/ScoreCard!$I$3*ScoreCard!$I$5</f>
        <v>2.637142857142857</v>
      </c>
      <c r="T3340" s="6" cm="1">
        <f t="array" ref="T3340">_xlfn.IFS(laptop_prices3[[#This Row],[Storage]]="512GB SSD", 512, laptop_prices3[[#This Row],[Storage]] = "1TB SSD", 1000, laptop_prices3[[#This Row],[Storage]] = "2TB SSD", 2000, laptop_prices3[[#This Row],[Storage]]= "256GB SSD", 256, laptop_prices3[[#This Row],[Storage]] = "1TB HDD", 1000*0.7)</f>
        <v>1000</v>
      </c>
      <c r="U3340" s="5">
        <f>laptop_prices3[[#This Row],[Storage Raw Value]]/ScoreCard!$J$3*ScoreCard!$J$5</f>
        <v>4</v>
      </c>
    </row>
    <row r="3341" spans="2:21" x14ac:dyDescent="0.2">
      <c r="B3341" s="4" cm="1">
        <f t="array" ref="B3341">SUM(laptop_prices3[[#This Row],[RAM Comp]:[Weight Comp]]+laptop_prices3[[#This Row],[Storage Comp]])</f>
        <v>46.851666666666667</v>
      </c>
      <c r="C3341">
        <v>3339</v>
      </c>
      <c r="D3341" t="s">
        <v>36</v>
      </c>
      <c r="E3341" t="s">
        <v>41</v>
      </c>
      <c r="F3341">
        <v>64</v>
      </c>
      <c r="G3341" t="s">
        <v>25</v>
      </c>
      <c r="H3341" t="s">
        <v>20</v>
      </c>
      <c r="I3341">
        <v>17.3</v>
      </c>
      <c r="J3341" t="s">
        <v>15</v>
      </c>
      <c r="K3341">
        <v>6.5</v>
      </c>
      <c r="L3341">
        <v>2.52</v>
      </c>
      <c r="M3341" t="s">
        <v>30</v>
      </c>
      <c r="N3341">
        <v>5246.46</v>
      </c>
      <c r="O3341" s="5">
        <f>(ScoreCard!$E$3-laptop_prices3[[#This Row],[Price ($)]])/ScoreCard!$E$3*ScoreCard!$E$5</f>
        <v>2.5728542507873882</v>
      </c>
      <c r="P3341" s="5">
        <f>laptop_prices3[[#This Row],[RAM (GB)]]/ScoreCard!$F$3*ScoreCard!$F$5</f>
        <v>7</v>
      </c>
      <c r="Q3341" s="5">
        <f>laptop_prices3[[#This Row],[Screen Size (inch)]]/ScoreCard!$G$3*ScoreCard!$G$5</f>
        <v>2</v>
      </c>
      <c r="R3341" s="5">
        <f>laptop_prices3[[#This Row],[Battery Life (hours)]]/ScoreCard!$H$3*ScoreCard!$H$5</f>
        <v>3.7916666666666665</v>
      </c>
      <c r="S3341" s="5">
        <f>ScoreCard!$I$3-laptop_prices3[[#This Row],[Weight (kg)]]/ScoreCard!$I$3*ScoreCard!$I$5</f>
        <v>2.06</v>
      </c>
      <c r="T3341" s="6" cm="1">
        <f t="array" ref="T3341">_xlfn.IFS(laptop_prices3[[#This Row],[Storage]]="512GB SSD", 512, laptop_prices3[[#This Row],[Storage]] = "1TB SSD", 1000, laptop_prices3[[#This Row],[Storage]] = "2TB SSD", 2000, laptop_prices3[[#This Row],[Storage]]= "256GB SSD", 256, laptop_prices3[[#This Row],[Storage]] = "1TB HDD", 1000*0.7)</f>
        <v>2000</v>
      </c>
      <c r="U3341" s="5">
        <f>laptop_prices3[[#This Row],[Storage Raw Value]]/ScoreCard!$J$3*ScoreCard!$J$5</f>
        <v>8</v>
      </c>
    </row>
    <row r="3342" spans="2:21" x14ac:dyDescent="0.2">
      <c r="B3342" s="4" cm="1">
        <f t="array" ref="B3342">SUM(laptop_prices3[[#This Row],[RAM Comp]:[Weight Comp]]+laptop_prices3[[#This Row],[Storage Comp]])</f>
        <v>30.285372969997248</v>
      </c>
      <c r="C3342">
        <v>3340</v>
      </c>
      <c r="D3342" t="s">
        <v>33</v>
      </c>
      <c r="E3342" t="s">
        <v>48</v>
      </c>
      <c r="F3342">
        <v>32</v>
      </c>
      <c r="G3342" t="s">
        <v>19</v>
      </c>
      <c r="H3342" t="s">
        <v>20</v>
      </c>
      <c r="I3342">
        <v>15.6</v>
      </c>
      <c r="J3342" t="s">
        <v>27</v>
      </c>
      <c r="K3342">
        <v>11.2</v>
      </c>
      <c r="L3342">
        <v>1.84</v>
      </c>
      <c r="M3342" t="s">
        <v>16</v>
      </c>
      <c r="N3342">
        <v>3719.02</v>
      </c>
      <c r="O3342" s="5">
        <f>(ScoreCard!$E$3-laptop_prices3[[#This Row],[Price ($)]])/ScoreCard!$E$3*ScoreCard!$E$5</f>
        <v>3.2794868188765971</v>
      </c>
      <c r="P3342" s="5">
        <f>laptop_prices3[[#This Row],[RAM (GB)]]/ScoreCard!$F$3*ScoreCard!$F$5</f>
        <v>3.5</v>
      </c>
      <c r="Q3342" s="5">
        <f>laptop_prices3[[#This Row],[Screen Size (inch)]]/ScoreCard!$G$3*ScoreCard!$G$5</f>
        <v>1.8034682080924855</v>
      </c>
      <c r="R3342" s="5">
        <f>laptop_prices3[[#This Row],[Battery Life (hours)]]/ScoreCard!$H$3*ScoreCard!$H$5</f>
        <v>6.5333333333333323</v>
      </c>
      <c r="S3342" s="5">
        <f>ScoreCard!$I$3-laptop_prices3[[#This Row],[Weight (kg)]]/ScoreCard!$I$3*ScoreCard!$I$5</f>
        <v>2.4485714285714284</v>
      </c>
      <c r="T3342" s="6" cm="1">
        <f t="array" ref="T3342">_xlfn.IFS(laptop_prices3[[#This Row],[Storage]]="512GB SSD", 512, laptop_prices3[[#This Row],[Storage]] = "1TB SSD", 1000, laptop_prices3[[#This Row],[Storage]] = "2TB SSD", 2000, laptop_prices3[[#This Row],[Storage]]= "256GB SSD", 256, laptop_prices3[[#This Row],[Storage]] = "1TB HDD", 1000*0.7)</f>
        <v>1000</v>
      </c>
      <c r="U3342" s="5">
        <f>laptop_prices3[[#This Row],[Storage Raw Value]]/ScoreCard!$J$3*ScoreCard!$J$5</f>
        <v>4</v>
      </c>
    </row>
    <row r="3343" spans="2:21" x14ac:dyDescent="0.2">
      <c r="B3343" s="4" cm="1">
        <f t="array" ref="B3343">SUM(laptop_prices3[[#This Row],[RAM Comp]:[Weight Comp]]+laptop_prices3[[#This Row],[Storage Comp]])</f>
        <v>15.784809523809525</v>
      </c>
      <c r="C3343">
        <v>3341</v>
      </c>
      <c r="D3343" t="s">
        <v>17</v>
      </c>
      <c r="E3343" t="s">
        <v>39</v>
      </c>
      <c r="F3343">
        <v>32</v>
      </c>
      <c r="G3343" t="s">
        <v>29</v>
      </c>
      <c r="H3343" t="s">
        <v>35</v>
      </c>
      <c r="I3343">
        <v>17.3</v>
      </c>
      <c r="J3343" t="s">
        <v>43</v>
      </c>
      <c r="K3343">
        <v>6.5</v>
      </c>
      <c r="L3343">
        <v>1.93</v>
      </c>
      <c r="M3343" t="s">
        <v>46</v>
      </c>
      <c r="N3343">
        <v>2372.1999999999998</v>
      </c>
      <c r="O3343" s="5">
        <f>(ScoreCard!$E$3-laptop_prices3[[#This Row],[Price ($)]])/ScoreCard!$E$3*ScoreCard!$E$5</f>
        <v>3.902559984011666</v>
      </c>
      <c r="P3343" s="5">
        <f>laptop_prices3[[#This Row],[RAM (GB)]]/ScoreCard!$F$3*ScoreCard!$F$5</f>
        <v>3.5</v>
      </c>
      <c r="Q3343" s="5">
        <f>laptop_prices3[[#This Row],[Screen Size (inch)]]/ScoreCard!$G$3*ScoreCard!$G$5</f>
        <v>2</v>
      </c>
      <c r="R3343" s="5">
        <f>laptop_prices3[[#This Row],[Battery Life (hours)]]/ScoreCard!$H$3*ScoreCard!$H$5</f>
        <v>3.7916666666666665</v>
      </c>
      <c r="S3343" s="5">
        <f>ScoreCard!$I$3-laptop_prices3[[#This Row],[Weight (kg)]]/ScoreCard!$I$3*ScoreCard!$I$5</f>
        <v>2.3971428571428572</v>
      </c>
      <c r="T3343" s="6" cm="1">
        <f t="array" ref="T3343">_xlfn.IFS(laptop_prices3[[#This Row],[Storage]]="512GB SSD", 512, laptop_prices3[[#This Row],[Storage]] = "1TB SSD", 1000, laptop_prices3[[#This Row],[Storage]] = "2TB SSD", 2000, laptop_prices3[[#This Row],[Storage]]= "256GB SSD", 256, laptop_prices3[[#This Row],[Storage]] = "1TB HDD", 1000*0.7)</f>
        <v>256</v>
      </c>
      <c r="U3343" s="5">
        <f>laptop_prices3[[#This Row],[Storage Raw Value]]/ScoreCard!$J$3*ScoreCard!$J$5</f>
        <v>1.024</v>
      </c>
    </row>
    <row r="3344" spans="2:21" x14ac:dyDescent="0.2">
      <c r="B3344" s="4" cm="1">
        <f t="array" ref="B3344">SUM(laptop_prices3[[#This Row],[RAM Comp]:[Weight Comp]]+laptop_prices3[[#This Row],[Storage Comp]])</f>
        <v>23.048758601706581</v>
      </c>
      <c r="C3344">
        <v>3342</v>
      </c>
      <c r="D3344" t="s">
        <v>17</v>
      </c>
      <c r="E3344" t="s">
        <v>12</v>
      </c>
      <c r="F3344">
        <v>32</v>
      </c>
      <c r="G3344" t="s">
        <v>42</v>
      </c>
      <c r="H3344" t="s">
        <v>40</v>
      </c>
      <c r="I3344">
        <v>16</v>
      </c>
      <c r="J3344" t="s">
        <v>15</v>
      </c>
      <c r="K3344">
        <v>7.6</v>
      </c>
      <c r="L3344">
        <v>2.5099999999999998</v>
      </c>
      <c r="M3344" t="s">
        <v>46</v>
      </c>
      <c r="N3344">
        <v>2177.0100000000002</v>
      </c>
      <c r="O3344" s="5">
        <f>(ScoreCard!$E$3-laptop_prices3[[#This Row],[Price ($)]])/ScoreCard!$E$3*ScoreCard!$E$5</f>
        <v>3.9928598393024344</v>
      </c>
      <c r="P3344" s="5">
        <f>laptop_prices3[[#This Row],[RAM (GB)]]/ScoreCard!$F$3*ScoreCard!$F$5</f>
        <v>3.5</v>
      </c>
      <c r="Q3344" s="5">
        <f>laptop_prices3[[#This Row],[Screen Size (inch)]]/ScoreCard!$G$3*ScoreCard!$G$5</f>
        <v>1.8497109826589595</v>
      </c>
      <c r="R3344" s="5">
        <f>laptop_prices3[[#This Row],[Battery Life (hours)]]/ScoreCard!$H$3*ScoreCard!$H$5</f>
        <v>4.4333333333333336</v>
      </c>
      <c r="S3344" s="5">
        <f>ScoreCard!$I$3-laptop_prices3[[#This Row],[Weight (kg)]]/ScoreCard!$I$3*ScoreCard!$I$5</f>
        <v>2.0657142857142858</v>
      </c>
      <c r="T3344" s="6" cm="1">
        <f t="array" ref="T3344">_xlfn.IFS(laptop_prices3[[#This Row],[Storage]]="512GB SSD", 512, laptop_prices3[[#This Row],[Storage]] = "1TB SSD", 1000, laptop_prices3[[#This Row],[Storage]] = "2TB SSD", 2000, laptop_prices3[[#This Row],[Storage]]= "256GB SSD", 256, laptop_prices3[[#This Row],[Storage]] = "1TB HDD", 1000*0.7)</f>
        <v>700</v>
      </c>
      <c r="U3344" s="5">
        <f>laptop_prices3[[#This Row],[Storage Raw Value]]/ScoreCard!$J$3*ScoreCard!$J$5</f>
        <v>2.8</v>
      </c>
    </row>
    <row r="3345" spans="2:21" x14ac:dyDescent="0.2">
      <c r="B3345" s="4" cm="1">
        <f t="array" ref="B3345">SUM(laptop_prices3[[#This Row],[RAM Comp]:[Weight Comp]]+laptop_prices3[[#This Row],[Storage Comp]])</f>
        <v>41.885782411230387</v>
      </c>
      <c r="C3345">
        <v>3343</v>
      </c>
      <c r="D3345" t="s">
        <v>33</v>
      </c>
      <c r="E3345" t="s">
        <v>31</v>
      </c>
      <c r="F3345">
        <v>4</v>
      </c>
      <c r="G3345" t="s">
        <v>25</v>
      </c>
      <c r="H3345" t="s">
        <v>14</v>
      </c>
      <c r="I3345">
        <v>16</v>
      </c>
      <c r="J3345" t="s">
        <v>43</v>
      </c>
      <c r="K3345">
        <v>10.199999999999999</v>
      </c>
      <c r="L3345">
        <v>3.24</v>
      </c>
      <c r="M3345" t="s">
        <v>22</v>
      </c>
      <c r="N3345">
        <v>895.55</v>
      </c>
      <c r="O3345" s="5">
        <f>(ScoreCard!$E$3-laptop_prices3[[#This Row],[Price ($)]])/ScoreCard!$E$3*ScoreCard!$E$5</f>
        <v>4.5856958071333143</v>
      </c>
      <c r="P3345" s="5">
        <f>laptop_prices3[[#This Row],[RAM (GB)]]/ScoreCard!$F$3*ScoreCard!$F$5</f>
        <v>0.4375</v>
      </c>
      <c r="Q3345" s="5">
        <f>laptop_prices3[[#This Row],[Screen Size (inch)]]/ScoreCard!$G$3*ScoreCard!$G$5</f>
        <v>1.8497109826589595</v>
      </c>
      <c r="R3345" s="5">
        <f>laptop_prices3[[#This Row],[Battery Life (hours)]]/ScoreCard!$H$3*ScoreCard!$H$5</f>
        <v>5.95</v>
      </c>
      <c r="S3345" s="5">
        <f>ScoreCard!$I$3-laptop_prices3[[#This Row],[Weight (kg)]]/ScoreCard!$I$3*ScoreCard!$I$5</f>
        <v>1.6485714285714284</v>
      </c>
      <c r="T3345" s="6" cm="1">
        <f t="array" ref="T3345">_xlfn.IFS(laptop_prices3[[#This Row],[Storage]]="512GB SSD", 512, laptop_prices3[[#This Row],[Storage]] = "1TB SSD", 1000, laptop_prices3[[#This Row],[Storage]] = "2TB SSD", 2000, laptop_prices3[[#This Row],[Storage]]= "256GB SSD", 256, laptop_prices3[[#This Row],[Storage]] = "1TB HDD", 1000*0.7)</f>
        <v>2000</v>
      </c>
      <c r="U3345" s="5">
        <f>laptop_prices3[[#This Row],[Storage Raw Value]]/ScoreCard!$J$3*ScoreCard!$J$5</f>
        <v>8</v>
      </c>
    </row>
    <row r="3346" spans="2:21" x14ac:dyDescent="0.2">
      <c r="B3346" s="4" cm="1">
        <f t="array" ref="B3346">SUM(laptop_prices3[[#This Row],[RAM Comp]:[Weight Comp]]+laptop_prices3[[#This Row],[Storage Comp]])</f>
        <v>14.707977016240022</v>
      </c>
      <c r="C3346">
        <v>3344</v>
      </c>
      <c r="D3346" t="s">
        <v>47</v>
      </c>
      <c r="E3346" t="s">
        <v>18</v>
      </c>
      <c r="F3346">
        <v>4</v>
      </c>
      <c r="G3346" t="s">
        <v>29</v>
      </c>
      <c r="H3346" t="s">
        <v>35</v>
      </c>
      <c r="I3346">
        <v>13.3</v>
      </c>
      <c r="J3346" t="s">
        <v>43</v>
      </c>
      <c r="K3346">
        <v>11.5</v>
      </c>
      <c r="L3346">
        <v>2.75</v>
      </c>
      <c r="M3346" t="s">
        <v>22</v>
      </c>
      <c r="N3346">
        <v>1372.2</v>
      </c>
      <c r="O3346" s="5">
        <f>(ScoreCard!$E$3-laptop_prices3[[#This Row],[Price ($)]])/ScoreCard!$E$3*ScoreCard!$E$5</f>
        <v>4.3651854017624174</v>
      </c>
      <c r="P3346" s="5">
        <f>laptop_prices3[[#This Row],[RAM (GB)]]/ScoreCard!$F$3*ScoreCard!$F$5</f>
        <v>0.4375</v>
      </c>
      <c r="Q3346" s="5">
        <f>laptop_prices3[[#This Row],[Screen Size (inch)]]/ScoreCard!$G$3*ScoreCard!$G$5</f>
        <v>1.5375722543352601</v>
      </c>
      <c r="R3346" s="5">
        <f>laptop_prices3[[#This Row],[Battery Life (hours)]]/ScoreCard!$H$3*ScoreCard!$H$5</f>
        <v>6.7083333333333339</v>
      </c>
      <c r="S3346" s="5">
        <f>ScoreCard!$I$3-laptop_prices3[[#This Row],[Weight (kg)]]/ScoreCard!$I$3*ScoreCard!$I$5</f>
        <v>1.9285714285714286</v>
      </c>
      <c r="T3346" s="6" cm="1">
        <f t="array" ref="T3346">_xlfn.IFS(laptop_prices3[[#This Row],[Storage]]="512GB SSD", 512, laptop_prices3[[#This Row],[Storage]] = "1TB SSD", 1000, laptop_prices3[[#This Row],[Storage]] = "2TB SSD", 2000, laptop_prices3[[#This Row],[Storage]]= "256GB SSD", 256, laptop_prices3[[#This Row],[Storage]] = "1TB HDD", 1000*0.7)</f>
        <v>256</v>
      </c>
      <c r="U3346" s="5">
        <f>laptop_prices3[[#This Row],[Storage Raw Value]]/ScoreCard!$J$3*ScoreCard!$J$5</f>
        <v>1.024</v>
      </c>
    </row>
    <row r="3347" spans="2:21" x14ac:dyDescent="0.2">
      <c r="B3347" s="4" cm="1">
        <f t="array" ref="B3347">SUM(laptop_prices3[[#This Row],[RAM Comp]:[Weight Comp]]+laptop_prices3[[#This Row],[Storage Comp]])</f>
        <v>43.000544315992293</v>
      </c>
      <c r="C3347">
        <v>3345</v>
      </c>
      <c r="D3347" t="s">
        <v>47</v>
      </c>
      <c r="E3347" t="s">
        <v>39</v>
      </c>
      <c r="F3347">
        <v>4</v>
      </c>
      <c r="G3347" t="s">
        <v>25</v>
      </c>
      <c r="H3347" t="s">
        <v>40</v>
      </c>
      <c r="I3347">
        <v>16</v>
      </c>
      <c r="J3347" t="s">
        <v>27</v>
      </c>
      <c r="K3347">
        <v>11.2</v>
      </c>
      <c r="L3347">
        <v>2.31</v>
      </c>
      <c r="M3347" t="s">
        <v>16</v>
      </c>
      <c r="N3347">
        <v>1999.32</v>
      </c>
      <c r="O3347" s="5">
        <f>(ScoreCard!$E$3-laptop_prices3[[#This Row],[Price ($)]])/ScoreCard!$E$3*ScoreCard!$E$5</f>
        <v>4.0750637497825659</v>
      </c>
      <c r="P3347" s="5">
        <f>laptop_prices3[[#This Row],[RAM (GB)]]/ScoreCard!$F$3*ScoreCard!$F$5</f>
        <v>0.4375</v>
      </c>
      <c r="Q3347" s="5">
        <f>laptop_prices3[[#This Row],[Screen Size (inch)]]/ScoreCard!$G$3*ScoreCard!$G$5</f>
        <v>1.8497109826589595</v>
      </c>
      <c r="R3347" s="5">
        <f>laptop_prices3[[#This Row],[Battery Life (hours)]]/ScoreCard!$H$3*ScoreCard!$H$5</f>
        <v>6.5333333333333323</v>
      </c>
      <c r="S3347" s="5">
        <f>ScoreCard!$I$3-laptop_prices3[[#This Row],[Weight (kg)]]/ScoreCard!$I$3*ScoreCard!$I$5</f>
        <v>2.1799999999999997</v>
      </c>
      <c r="T3347" s="6" cm="1">
        <f t="array" ref="T3347">_xlfn.IFS(laptop_prices3[[#This Row],[Storage]]="512GB SSD", 512, laptop_prices3[[#This Row],[Storage]] = "1TB SSD", 1000, laptop_prices3[[#This Row],[Storage]] = "2TB SSD", 2000, laptop_prices3[[#This Row],[Storage]]= "256GB SSD", 256, laptop_prices3[[#This Row],[Storage]] = "1TB HDD", 1000*0.7)</f>
        <v>2000</v>
      </c>
      <c r="U3347" s="5">
        <f>laptop_prices3[[#This Row],[Storage Raw Value]]/ScoreCard!$J$3*ScoreCard!$J$5</f>
        <v>8</v>
      </c>
    </row>
    <row r="3348" spans="2:21" x14ac:dyDescent="0.2">
      <c r="B3348" s="4" cm="1">
        <f t="array" ref="B3348">SUM(laptop_prices3[[#This Row],[RAM Comp]:[Weight Comp]]+laptop_prices3[[#This Row],[Storage Comp]])</f>
        <v>11.775353839801816</v>
      </c>
      <c r="C3348">
        <v>3346</v>
      </c>
      <c r="D3348" t="s">
        <v>47</v>
      </c>
      <c r="E3348" t="s">
        <v>31</v>
      </c>
      <c r="F3348">
        <v>4</v>
      </c>
      <c r="G3348" t="s">
        <v>29</v>
      </c>
      <c r="H3348" t="s">
        <v>44</v>
      </c>
      <c r="I3348">
        <v>16</v>
      </c>
      <c r="J3348" t="s">
        <v>27</v>
      </c>
      <c r="K3348">
        <v>6.3</v>
      </c>
      <c r="L3348">
        <v>3.12</v>
      </c>
      <c r="M3348" t="s">
        <v>46</v>
      </c>
      <c r="N3348">
        <v>1340.73</v>
      </c>
      <c r="O3348" s="5">
        <f>(ScoreCard!$E$3-laptop_prices3[[#This Row],[Price ($)]])/ScoreCard!$E$3*ScoreCard!$E$5</f>
        <v>4.379744223659034</v>
      </c>
      <c r="P3348" s="5">
        <f>laptop_prices3[[#This Row],[RAM (GB)]]/ScoreCard!$F$3*ScoreCard!$F$5</f>
        <v>0.4375</v>
      </c>
      <c r="Q3348" s="5">
        <f>laptop_prices3[[#This Row],[Screen Size (inch)]]/ScoreCard!$G$3*ScoreCard!$G$5</f>
        <v>1.8497109826589595</v>
      </c>
      <c r="R3348" s="5">
        <f>laptop_prices3[[#This Row],[Battery Life (hours)]]/ScoreCard!$H$3*ScoreCard!$H$5</f>
        <v>3.6750000000000003</v>
      </c>
      <c r="S3348" s="5">
        <f>ScoreCard!$I$3-laptop_prices3[[#This Row],[Weight (kg)]]/ScoreCard!$I$3*ScoreCard!$I$5</f>
        <v>1.7171428571428571</v>
      </c>
      <c r="T3348" s="6" cm="1">
        <f t="array" ref="T3348">_xlfn.IFS(laptop_prices3[[#This Row],[Storage]]="512GB SSD", 512, laptop_prices3[[#This Row],[Storage]] = "1TB SSD", 1000, laptop_prices3[[#This Row],[Storage]] = "2TB SSD", 2000, laptop_prices3[[#This Row],[Storage]]= "256GB SSD", 256, laptop_prices3[[#This Row],[Storage]] = "1TB HDD", 1000*0.7)</f>
        <v>256</v>
      </c>
      <c r="U3348" s="5">
        <f>laptop_prices3[[#This Row],[Storage Raw Value]]/ScoreCard!$J$3*ScoreCard!$J$5</f>
        <v>1.024</v>
      </c>
    </row>
    <row r="3349" spans="2:21" x14ac:dyDescent="0.2">
      <c r="B3349" s="4" cm="1">
        <f t="array" ref="B3349">SUM(laptop_prices3[[#This Row],[RAM Comp]:[Weight Comp]]+laptop_prices3[[#This Row],[Storage Comp]])</f>
        <v>42.327857142857141</v>
      </c>
      <c r="C3349">
        <v>3347</v>
      </c>
      <c r="D3349" t="s">
        <v>28</v>
      </c>
      <c r="E3349" t="s">
        <v>31</v>
      </c>
      <c r="F3349">
        <v>16</v>
      </c>
      <c r="G3349" t="s">
        <v>25</v>
      </c>
      <c r="H3349" t="s">
        <v>35</v>
      </c>
      <c r="I3349">
        <v>17.3</v>
      </c>
      <c r="J3349" t="s">
        <v>21</v>
      </c>
      <c r="K3349">
        <v>7.5</v>
      </c>
      <c r="L3349">
        <v>2.27</v>
      </c>
      <c r="M3349" t="s">
        <v>22</v>
      </c>
      <c r="N3349">
        <v>828.49</v>
      </c>
      <c r="O3349" s="5">
        <f>(ScoreCard!$E$3-laptop_prices3[[#This Row],[Price ($)]])/ScoreCard!$E$3*ScoreCard!$E$5</f>
        <v>4.6167194676476795</v>
      </c>
      <c r="P3349" s="5">
        <f>laptop_prices3[[#This Row],[RAM (GB)]]/ScoreCard!$F$3*ScoreCard!$F$5</f>
        <v>1.75</v>
      </c>
      <c r="Q3349" s="5">
        <f>laptop_prices3[[#This Row],[Screen Size (inch)]]/ScoreCard!$G$3*ScoreCard!$G$5</f>
        <v>2</v>
      </c>
      <c r="R3349" s="5">
        <f>laptop_prices3[[#This Row],[Battery Life (hours)]]/ScoreCard!$H$3*ScoreCard!$H$5</f>
        <v>4.375</v>
      </c>
      <c r="S3349" s="5">
        <f>ScoreCard!$I$3-laptop_prices3[[#This Row],[Weight (kg)]]/ScoreCard!$I$3*ScoreCard!$I$5</f>
        <v>2.2028571428571428</v>
      </c>
      <c r="T3349" s="6" cm="1">
        <f t="array" ref="T3349">_xlfn.IFS(laptop_prices3[[#This Row],[Storage]]="512GB SSD", 512, laptop_prices3[[#This Row],[Storage]] = "1TB SSD", 1000, laptop_prices3[[#This Row],[Storage]] = "2TB SSD", 2000, laptop_prices3[[#This Row],[Storage]]= "256GB SSD", 256, laptop_prices3[[#This Row],[Storage]] = "1TB HDD", 1000*0.7)</f>
        <v>2000</v>
      </c>
      <c r="U3349" s="5">
        <f>laptop_prices3[[#This Row],[Storage Raw Value]]/ScoreCard!$J$3*ScoreCard!$J$5</f>
        <v>8</v>
      </c>
    </row>
    <row r="3350" spans="2:21" x14ac:dyDescent="0.2">
      <c r="B3350" s="4" cm="1">
        <f t="array" ref="B3350">SUM(laptop_prices3[[#This Row],[RAM Comp]:[Weight Comp]]+laptop_prices3[[#This Row],[Storage Comp]])</f>
        <v>20.929706303330583</v>
      </c>
      <c r="C3350">
        <v>3348</v>
      </c>
      <c r="D3350" t="s">
        <v>28</v>
      </c>
      <c r="E3350" t="s">
        <v>39</v>
      </c>
      <c r="F3350">
        <v>64</v>
      </c>
      <c r="G3350" t="s">
        <v>29</v>
      </c>
      <c r="H3350" t="s">
        <v>32</v>
      </c>
      <c r="I3350">
        <v>15.6</v>
      </c>
      <c r="J3350" t="s">
        <v>43</v>
      </c>
      <c r="K3350">
        <v>9.5</v>
      </c>
      <c r="L3350">
        <v>1.77</v>
      </c>
      <c r="M3350" t="s">
        <v>30</v>
      </c>
      <c r="N3350">
        <v>2675.84</v>
      </c>
      <c r="O3350" s="5">
        <f>(ScoreCard!$E$3-laptop_prices3[[#This Row],[Price ($)]])/ScoreCard!$E$3*ScoreCard!$E$5</f>
        <v>3.7620884021658267</v>
      </c>
      <c r="P3350" s="5">
        <f>laptop_prices3[[#This Row],[RAM (GB)]]/ScoreCard!$F$3*ScoreCard!$F$5</f>
        <v>7</v>
      </c>
      <c r="Q3350" s="5">
        <f>laptop_prices3[[#This Row],[Screen Size (inch)]]/ScoreCard!$G$3*ScoreCard!$G$5</f>
        <v>1.8034682080924855</v>
      </c>
      <c r="R3350" s="5">
        <f>laptop_prices3[[#This Row],[Battery Life (hours)]]/ScoreCard!$H$3*ScoreCard!$H$5</f>
        <v>5.5416666666666661</v>
      </c>
      <c r="S3350" s="5">
        <f>ScoreCard!$I$3-laptop_prices3[[#This Row],[Weight (kg)]]/ScoreCard!$I$3*ScoreCard!$I$5</f>
        <v>2.4885714285714284</v>
      </c>
      <c r="T3350" s="6" cm="1">
        <f t="array" ref="T3350">_xlfn.IFS(laptop_prices3[[#This Row],[Storage]]="512GB SSD", 512, laptop_prices3[[#This Row],[Storage]] = "1TB SSD", 1000, laptop_prices3[[#This Row],[Storage]] = "2TB SSD", 2000, laptop_prices3[[#This Row],[Storage]]= "256GB SSD", 256, laptop_prices3[[#This Row],[Storage]] = "1TB HDD", 1000*0.7)</f>
        <v>256</v>
      </c>
      <c r="U3350" s="5">
        <f>laptop_prices3[[#This Row],[Storage Raw Value]]/ScoreCard!$J$3*ScoreCard!$J$5</f>
        <v>1.024</v>
      </c>
    </row>
    <row r="3351" spans="2:21" x14ac:dyDescent="0.2">
      <c r="B3351" s="4" cm="1">
        <f t="array" ref="B3351">SUM(laptop_prices3[[#This Row],[RAM Comp]:[Weight Comp]]+laptop_prices3[[#This Row],[Storage Comp]])</f>
        <v>21.280095238095239</v>
      </c>
      <c r="C3351">
        <v>3349</v>
      </c>
      <c r="D3351" t="s">
        <v>45</v>
      </c>
      <c r="E3351" t="s">
        <v>37</v>
      </c>
      <c r="F3351">
        <v>32</v>
      </c>
      <c r="G3351" t="s">
        <v>13</v>
      </c>
      <c r="H3351" t="s">
        <v>32</v>
      </c>
      <c r="I3351">
        <v>17.3</v>
      </c>
      <c r="J3351" t="s">
        <v>21</v>
      </c>
      <c r="K3351">
        <v>9.8000000000000007</v>
      </c>
      <c r="L3351">
        <v>2.85</v>
      </c>
      <c r="M3351" t="s">
        <v>46</v>
      </c>
      <c r="N3351">
        <v>2451.69</v>
      </c>
      <c r="O3351" s="5">
        <f>(ScoreCard!$E$3-laptop_prices3[[#This Row],[Price ($)]])/ScoreCard!$E$3*ScoreCard!$E$5</f>
        <v>3.8657858895546582</v>
      </c>
      <c r="P3351" s="5">
        <f>laptop_prices3[[#This Row],[RAM (GB)]]/ScoreCard!$F$3*ScoreCard!$F$5</f>
        <v>3.5</v>
      </c>
      <c r="Q3351" s="5">
        <f>laptop_prices3[[#This Row],[Screen Size (inch)]]/ScoreCard!$G$3*ScoreCard!$G$5</f>
        <v>2</v>
      </c>
      <c r="R3351" s="5">
        <f>laptop_prices3[[#This Row],[Battery Life (hours)]]/ScoreCard!$H$3*ScoreCard!$H$5</f>
        <v>5.7166666666666677</v>
      </c>
      <c r="S3351" s="5">
        <f>ScoreCard!$I$3-laptop_prices3[[#This Row],[Weight (kg)]]/ScoreCard!$I$3*ScoreCard!$I$5</f>
        <v>1.8714285714285714</v>
      </c>
      <c r="T3351" s="6" cm="1">
        <f t="array" ref="T3351">_xlfn.IFS(laptop_prices3[[#This Row],[Storage]]="512GB SSD", 512, laptop_prices3[[#This Row],[Storage]] = "1TB SSD", 1000, laptop_prices3[[#This Row],[Storage]] = "2TB SSD", 2000, laptop_prices3[[#This Row],[Storage]]= "256GB SSD", 256, laptop_prices3[[#This Row],[Storage]] = "1TB HDD", 1000*0.7)</f>
        <v>512</v>
      </c>
      <c r="U3351" s="5">
        <f>laptop_prices3[[#This Row],[Storage Raw Value]]/ScoreCard!$J$3*ScoreCard!$J$5</f>
        <v>2.048</v>
      </c>
    </row>
    <row r="3352" spans="2:21" x14ac:dyDescent="0.2">
      <c r="B3352" s="4" cm="1">
        <f t="array" ref="B3352">SUM(laptop_prices3[[#This Row],[RAM Comp]:[Weight Comp]]+laptop_prices3[[#This Row],[Storage Comp]])</f>
        <v>17.80385714285714</v>
      </c>
      <c r="C3352">
        <v>3350</v>
      </c>
      <c r="D3352" t="s">
        <v>11</v>
      </c>
      <c r="E3352" t="s">
        <v>24</v>
      </c>
      <c r="F3352">
        <v>32</v>
      </c>
      <c r="G3352" t="s">
        <v>29</v>
      </c>
      <c r="H3352" t="s">
        <v>26</v>
      </c>
      <c r="I3352">
        <v>17.3</v>
      </c>
      <c r="J3352" t="s">
        <v>43</v>
      </c>
      <c r="K3352">
        <v>10.5</v>
      </c>
      <c r="L3352">
        <v>2.48</v>
      </c>
      <c r="M3352" t="s">
        <v>22</v>
      </c>
      <c r="N3352">
        <v>2537.5300000000002</v>
      </c>
      <c r="O3352" s="5">
        <f>(ScoreCard!$E$3-laptop_prices3[[#This Row],[Price ($)]])/ScoreCard!$E$3*ScoreCard!$E$5</f>
        <v>3.8260741236949332</v>
      </c>
      <c r="P3352" s="5">
        <f>laptop_prices3[[#This Row],[RAM (GB)]]/ScoreCard!$F$3*ScoreCard!$F$5</f>
        <v>3.5</v>
      </c>
      <c r="Q3352" s="5">
        <f>laptop_prices3[[#This Row],[Screen Size (inch)]]/ScoreCard!$G$3*ScoreCard!$G$5</f>
        <v>2</v>
      </c>
      <c r="R3352" s="5">
        <f>laptop_prices3[[#This Row],[Battery Life (hours)]]/ScoreCard!$H$3*ScoreCard!$H$5</f>
        <v>6.125</v>
      </c>
      <c r="S3352" s="5">
        <f>ScoreCard!$I$3-laptop_prices3[[#This Row],[Weight (kg)]]/ScoreCard!$I$3*ScoreCard!$I$5</f>
        <v>2.0828571428571427</v>
      </c>
      <c r="T3352" s="6" cm="1">
        <f t="array" ref="T3352">_xlfn.IFS(laptop_prices3[[#This Row],[Storage]]="512GB SSD", 512, laptop_prices3[[#This Row],[Storage]] = "1TB SSD", 1000, laptop_prices3[[#This Row],[Storage]] = "2TB SSD", 2000, laptop_prices3[[#This Row],[Storage]]= "256GB SSD", 256, laptop_prices3[[#This Row],[Storage]] = "1TB HDD", 1000*0.7)</f>
        <v>256</v>
      </c>
      <c r="U3352" s="5">
        <f>laptop_prices3[[#This Row],[Storage Raw Value]]/ScoreCard!$J$3*ScoreCard!$J$5</f>
        <v>1.024</v>
      </c>
    </row>
    <row r="3353" spans="2:21" x14ac:dyDescent="0.2">
      <c r="B3353" s="4" cm="1">
        <f t="array" ref="B3353">SUM(laptop_prices3[[#This Row],[RAM Comp]:[Weight Comp]]+laptop_prices3[[#This Row],[Storage Comp]])</f>
        <v>27.579234792182771</v>
      </c>
      <c r="C3353">
        <v>3351</v>
      </c>
      <c r="D3353" t="s">
        <v>11</v>
      </c>
      <c r="E3353" t="s">
        <v>37</v>
      </c>
      <c r="F3353">
        <v>64</v>
      </c>
      <c r="G3353" t="s">
        <v>42</v>
      </c>
      <c r="H3353" t="s">
        <v>40</v>
      </c>
      <c r="I3353">
        <v>16</v>
      </c>
      <c r="J3353" t="s">
        <v>15</v>
      </c>
      <c r="K3353">
        <v>9.1999999999999993</v>
      </c>
      <c r="L3353">
        <v>2.34</v>
      </c>
      <c r="M3353" t="s">
        <v>16</v>
      </c>
      <c r="N3353">
        <v>6748.72</v>
      </c>
      <c r="O3353" s="5">
        <f>(ScoreCard!$E$3-laptop_prices3[[#This Row],[Price ($)]])/ScoreCard!$E$3*ScoreCard!$E$5</f>
        <v>1.8778705907171431</v>
      </c>
      <c r="P3353" s="5">
        <f>laptop_prices3[[#This Row],[RAM (GB)]]/ScoreCard!$F$3*ScoreCard!$F$5</f>
        <v>7</v>
      </c>
      <c r="Q3353" s="5">
        <f>laptop_prices3[[#This Row],[Screen Size (inch)]]/ScoreCard!$G$3*ScoreCard!$G$5</f>
        <v>1.8497109826589595</v>
      </c>
      <c r="R3353" s="5">
        <f>laptop_prices3[[#This Row],[Battery Life (hours)]]/ScoreCard!$H$3*ScoreCard!$H$5</f>
        <v>5.3666666666666663</v>
      </c>
      <c r="S3353" s="5">
        <f>ScoreCard!$I$3-laptop_prices3[[#This Row],[Weight (kg)]]/ScoreCard!$I$3*ScoreCard!$I$5</f>
        <v>2.1628571428571428</v>
      </c>
      <c r="T3353" s="6" cm="1">
        <f t="array" ref="T3353">_xlfn.IFS(laptop_prices3[[#This Row],[Storage]]="512GB SSD", 512, laptop_prices3[[#This Row],[Storage]] = "1TB SSD", 1000, laptop_prices3[[#This Row],[Storage]] = "2TB SSD", 2000, laptop_prices3[[#This Row],[Storage]]= "256GB SSD", 256, laptop_prices3[[#This Row],[Storage]] = "1TB HDD", 1000*0.7)</f>
        <v>700</v>
      </c>
      <c r="U3353" s="5">
        <f>laptop_prices3[[#This Row],[Storage Raw Value]]/ScoreCard!$J$3*ScoreCard!$J$5</f>
        <v>2.8</v>
      </c>
    </row>
    <row r="3354" spans="2:21" x14ac:dyDescent="0.2">
      <c r="B3354" s="4" cm="1">
        <f t="array" ref="B3354">SUM(laptop_prices3[[#This Row],[RAM Comp]:[Weight Comp]]+laptop_prices3[[#This Row],[Storage Comp]])</f>
        <v>45.775191301954308</v>
      </c>
      <c r="C3354">
        <v>3352</v>
      </c>
      <c r="D3354" t="s">
        <v>11</v>
      </c>
      <c r="E3354" t="s">
        <v>48</v>
      </c>
      <c r="F3354">
        <v>32</v>
      </c>
      <c r="G3354" t="s">
        <v>25</v>
      </c>
      <c r="H3354" t="s">
        <v>35</v>
      </c>
      <c r="I3354">
        <v>13.3</v>
      </c>
      <c r="J3354" t="s">
        <v>15</v>
      </c>
      <c r="K3354">
        <v>11.8</v>
      </c>
      <c r="L3354">
        <v>2.88</v>
      </c>
      <c r="M3354" t="s">
        <v>30</v>
      </c>
      <c r="N3354">
        <v>3635.91</v>
      </c>
      <c r="O3354" s="5">
        <f>(ScoreCard!$E$3-laptop_prices3[[#This Row],[Price ($)]])/ScoreCard!$E$3*ScoreCard!$E$5</f>
        <v>3.3179356173458623</v>
      </c>
      <c r="P3354" s="5">
        <f>laptop_prices3[[#This Row],[RAM (GB)]]/ScoreCard!$F$3*ScoreCard!$F$5</f>
        <v>3.5</v>
      </c>
      <c r="Q3354" s="5">
        <f>laptop_prices3[[#This Row],[Screen Size (inch)]]/ScoreCard!$G$3*ScoreCard!$G$5</f>
        <v>1.5375722543352601</v>
      </c>
      <c r="R3354" s="5">
        <f>laptop_prices3[[#This Row],[Battery Life (hours)]]/ScoreCard!$H$3*ScoreCard!$H$5</f>
        <v>6.8833333333333337</v>
      </c>
      <c r="S3354" s="5">
        <f>ScoreCard!$I$3-laptop_prices3[[#This Row],[Weight (kg)]]/ScoreCard!$I$3*ScoreCard!$I$5</f>
        <v>1.8542857142857143</v>
      </c>
      <c r="T3354" s="6" cm="1">
        <f t="array" ref="T3354">_xlfn.IFS(laptop_prices3[[#This Row],[Storage]]="512GB SSD", 512, laptop_prices3[[#This Row],[Storage]] = "1TB SSD", 1000, laptop_prices3[[#This Row],[Storage]] = "2TB SSD", 2000, laptop_prices3[[#This Row],[Storage]]= "256GB SSD", 256, laptop_prices3[[#This Row],[Storage]] = "1TB HDD", 1000*0.7)</f>
        <v>2000</v>
      </c>
      <c r="U3354" s="5">
        <f>laptop_prices3[[#This Row],[Storage Raw Value]]/ScoreCard!$J$3*ScoreCard!$J$5</f>
        <v>8</v>
      </c>
    </row>
    <row r="3355" spans="2:21" x14ac:dyDescent="0.2">
      <c r="B3355" s="4" cm="1">
        <f t="array" ref="B3355">SUM(laptop_prices3[[#This Row],[RAM Comp]:[Weight Comp]]+laptop_prices3[[#This Row],[Storage Comp]])</f>
        <v>40.339119873382877</v>
      </c>
      <c r="C3355">
        <v>3353</v>
      </c>
      <c r="D3355" t="s">
        <v>28</v>
      </c>
      <c r="E3355" t="s">
        <v>12</v>
      </c>
      <c r="F3355">
        <v>4</v>
      </c>
      <c r="G3355" t="s">
        <v>25</v>
      </c>
      <c r="H3355" t="s">
        <v>26</v>
      </c>
      <c r="I3355">
        <v>13.3</v>
      </c>
      <c r="J3355" t="s">
        <v>15</v>
      </c>
      <c r="K3355">
        <v>7.3</v>
      </c>
      <c r="L3355">
        <v>2.44</v>
      </c>
      <c r="M3355" t="s">
        <v>46</v>
      </c>
      <c r="N3355">
        <v>833.98</v>
      </c>
      <c r="O3355" s="5">
        <f>(ScoreCard!$E$3-laptop_prices3[[#This Row],[Price ($)]])/ScoreCard!$E$3*ScoreCard!$E$5</f>
        <v>4.6141796541042277</v>
      </c>
      <c r="P3355" s="5">
        <f>laptop_prices3[[#This Row],[RAM (GB)]]/ScoreCard!$F$3*ScoreCard!$F$5</f>
        <v>0.4375</v>
      </c>
      <c r="Q3355" s="5">
        <f>laptop_prices3[[#This Row],[Screen Size (inch)]]/ScoreCard!$G$3*ScoreCard!$G$5</f>
        <v>1.5375722543352601</v>
      </c>
      <c r="R3355" s="5">
        <f>laptop_prices3[[#This Row],[Battery Life (hours)]]/ScoreCard!$H$3*ScoreCard!$H$5</f>
        <v>4.2583333333333329</v>
      </c>
      <c r="S3355" s="5">
        <f>ScoreCard!$I$3-laptop_prices3[[#This Row],[Weight (kg)]]/ScoreCard!$I$3*ScoreCard!$I$5</f>
        <v>2.1057142857142859</v>
      </c>
      <c r="T3355" s="6" cm="1">
        <f t="array" ref="T3355">_xlfn.IFS(laptop_prices3[[#This Row],[Storage]]="512GB SSD", 512, laptop_prices3[[#This Row],[Storage]] = "1TB SSD", 1000, laptop_prices3[[#This Row],[Storage]] = "2TB SSD", 2000, laptop_prices3[[#This Row],[Storage]]= "256GB SSD", 256, laptop_prices3[[#This Row],[Storage]] = "1TB HDD", 1000*0.7)</f>
        <v>2000</v>
      </c>
      <c r="U3355" s="5">
        <f>laptop_prices3[[#This Row],[Storage Raw Value]]/ScoreCard!$J$3*ScoreCard!$J$5</f>
        <v>8</v>
      </c>
    </row>
    <row r="3356" spans="2:21" x14ac:dyDescent="0.2">
      <c r="B3356" s="4" cm="1">
        <f t="array" ref="B3356">SUM(laptop_prices3[[#This Row],[RAM Comp]:[Weight Comp]]+laptop_prices3[[#This Row],[Storage Comp]])</f>
        <v>14.577857968620975</v>
      </c>
      <c r="C3356">
        <v>3354</v>
      </c>
      <c r="D3356" t="s">
        <v>23</v>
      </c>
      <c r="E3356" t="s">
        <v>12</v>
      </c>
      <c r="F3356">
        <v>32</v>
      </c>
      <c r="G3356" t="s">
        <v>29</v>
      </c>
      <c r="H3356" t="s">
        <v>35</v>
      </c>
      <c r="I3356">
        <v>13.3</v>
      </c>
      <c r="J3356" t="s">
        <v>27</v>
      </c>
      <c r="K3356">
        <v>5.4</v>
      </c>
      <c r="L3356">
        <v>2.11</v>
      </c>
      <c r="M3356" t="s">
        <v>16</v>
      </c>
      <c r="N3356">
        <v>2070.4899999999998</v>
      </c>
      <c r="O3356" s="5">
        <f>(ScoreCard!$E$3-laptop_prices3[[#This Row],[Price ($)]])/ScoreCard!$E$3*ScoreCard!$E$5</f>
        <v>4.0421386988012458</v>
      </c>
      <c r="P3356" s="5">
        <f>laptop_prices3[[#This Row],[RAM (GB)]]/ScoreCard!$F$3*ScoreCard!$F$5</f>
        <v>3.5</v>
      </c>
      <c r="Q3356" s="5">
        <f>laptop_prices3[[#This Row],[Screen Size (inch)]]/ScoreCard!$G$3*ScoreCard!$G$5</f>
        <v>1.5375722543352601</v>
      </c>
      <c r="R3356" s="5">
        <f>laptop_prices3[[#This Row],[Battery Life (hours)]]/ScoreCard!$H$3*ScoreCard!$H$5</f>
        <v>3.15</v>
      </c>
      <c r="S3356" s="5">
        <f>ScoreCard!$I$3-laptop_prices3[[#This Row],[Weight (kg)]]/ScoreCard!$I$3*ScoreCard!$I$5</f>
        <v>2.2942857142857145</v>
      </c>
      <c r="T3356" s="6" cm="1">
        <f t="array" ref="T3356">_xlfn.IFS(laptop_prices3[[#This Row],[Storage]]="512GB SSD", 512, laptop_prices3[[#This Row],[Storage]] = "1TB SSD", 1000, laptop_prices3[[#This Row],[Storage]] = "2TB SSD", 2000, laptop_prices3[[#This Row],[Storage]]= "256GB SSD", 256, laptop_prices3[[#This Row],[Storage]] = "1TB HDD", 1000*0.7)</f>
        <v>256</v>
      </c>
      <c r="U3356" s="5">
        <f>laptop_prices3[[#This Row],[Storage Raw Value]]/ScoreCard!$J$3*ScoreCard!$J$5</f>
        <v>1.024</v>
      </c>
    </row>
    <row r="3357" spans="2:21" x14ac:dyDescent="0.2">
      <c r="B3357" s="4" cm="1">
        <f t="array" ref="B3357">SUM(laptop_prices3[[#This Row],[RAM Comp]:[Weight Comp]]+laptop_prices3[[#This Row],[Storage Comp]])</f>
        <v>24.705520919350398</v>
      </c>
      <c r="C3357">
        <v>3355</v>
      </c>
      <c r="D3357" t="s">
        <v>34</v>
      </c>
      <c r="E3357" t="s">
        <v>31</v>
      </c>
      <c r="F3357">
        <v>4</v>
      </c>
      <c r="G3357" t="s">
        <v>19</v>
      </c>
      <c r="H3357" t="s">
        <v>20</v>
      </c>
      <c r="I3357">
        <v>14</v>
      </c>
      <c r="J3357" t="s">
        <v>21</v>
      </c>
      <c r="K3357">
        <v>6.8</v>
      </c>
      <c r="L3357">
        <v>1.43</v>
      </c>
      <c r="M3357" t="s">
        <v>30</v>
      </c>
      <c r="N3357">
        <v>788.32</v>
      </c>
      <c r="O3357" s="5">
        <f>(ScoreCard!$E$3-laptop_prices3[[#This Row],[Price ($)]])/ScoreCard!$E$3*ScoreCard!$E$5</f>
        <v>4.6353031306787269</v>
      </c>
      <c r="P3357" s="5">
        <f>laptop_prices3[[#This Row],[RAM (GB)]]/ScoreCard!$F$3*ScoreCard!$F$5</f>
        <v>0.4375</v>
      </c>
      <c r="Q3357" s="5">
        <f>laptop_prices3[[#This Row],[Screen Size (inch)]]/ScoreCard!$G$3*ScoreCard!$G$5</f>
        <v>1.6184971098265895</v>
      </c>
      <c r="R3357" s="5">
        <f>laptop_prices3[[#This Row],[Battery Life (hours)]]/ScoreCard!$H$3*ScoreCard!$H$5</f>
        <v>3.9666666666666668</v>
      </c>
      <c r="S3357" s="5">
        <f>ScoreCard!$I$3-laptop_prices3[[#This Row],[Weight (kg)]]/ScoreCard!$I$3*ScoreCard!$I$5</f>
        <v>2.6828571428571428</v>
      </c>
      <c r="T3357" s="6" cm="1">
        <f t="array" ref="T3357">_xlfn.IFS(laptop_prices3[[#This Row],[Storage]]="512GB SSD", 512, laptop_prices3[[#This Row],[Storage]] = "1TB SSD", 1000, laptop_prices3[[#This Row],[Storage]] = "2TB SSD", 2000, laptop_prices3[[#This Row],[Storage]]= "256GB SSD", 256, laptop_prices3[[#This Row],[Storage]] = "1TB HDD", 1000*0.7)</f>
        <v>1000</v>
      </c>
      <c r="U3357" s="5">
        <f>laptop_prices3[[#This Row],[Storage Raw Value]]/ScoreCard!$J$3*ScoreCard!$J$5</f>
        <v>4</v>
      </c>
    </row>
    <row r="3358" spans="2:21" x14ac:dyDescent="0.2">
      <c r="B3358" s="4" cm="1">
        <f t="array" ref="B3358">SUM(laptop_prices3[[#This Row],[RAM Comp]:[Weight Comp]]+laptop_prices3[[#This Row],[Storage Comp]])</f>
        <v>25.51909606385907</v>
      </c>
      <c r="C3358">
        <v>3356</v>
      </c>
      <c r="D3358" t="s">
        <v>17</v>
      </c>
      <c r="E3358" t="s">
        <v>37</v>
      </c>
      <c r="F3358">
        <v>64</v>
      </c>
      <c r="G3358" t="s">
        <v>13</v>
      </c>
      <c r="H3358" t="s">
        <v>35</v>
      </c>
      <c r="I3358">
        <v>13.3</v>
      </c>
      <c r="J3358" t="s">
        <v>27</v>
      </c>
      <c r="K3358">
        <v>10.4</v>
      </c>
      <c r="L3358">
        <v>1.36</v>
      </c>
      <c r="M3358" t="s">
        <v>30</v>
      </c>
      <c r="N3358">
        <v>9037.4500000000007</v>
      </c>
      <c r="O3358" s="5">
        <f>(ScoreCard!$E$3-laptop_prices3[[#This Row],[Price ($)]])/ScoreCard!$E$3*ScoreCard!$E$5</f>
        <v>0.81904591834846352</v>
      </c>
      <c r="P3358" s="5">
        <f>laptop_prices3[[#This Row],[RAM (GB)]]/ScoreCard!$F$3*ScoreCard!$F$5</f>
        <v>7</v>
      </c>
      <c r="Q3358" s="5">
        <f>laptop_prices3[[#This Row],[Screen Size (inch)]]/ScoreCard!$G$3*ScoreCard!$G$5</f>
        <v>1.5375722543352601</v>
      </c>
      <c r="R3358" s="5">
        <f>laptop_prices3[[#This Row],[Battery Life (hours)]]/ScoreCard!$H$3*ScoreCard!$H$5</f>
        <v>6.0666666666666664</v>
      </c>
      <c r="S3358" s="5">
        <f>ScoreCard!$I$3-laptop_prices3[[#This Row],[Weight (kg)]]/ScoreCard!$I$3*ScoreCard!$I$5</f>
        <v>2.7228571428571429</v>
      </c>
      <c r="T3358" s="6" cm="1">
        <f t="array" ref="T3358">_xlfn.IFS(laptop_prices3[[#This Row],[Storage]]="512GB SSD", 512, laptop_prices3[[#This Row],[Storage]] = "1TB SSD", 1000, laptop_prices3[[#This Row],[Storage]] = "2TB SSD", 2000, laptop_prices3[[#This Row],[Storage]]= "256GB SSD", 256, laptop_prices3[[#This Row],[Storage]] = "1TB HDD", 1000*0.7)</f>
        <v>512</v>
      </c>
      <c r="U3358" s="5">
        <f>laptop_prices3[[#This Row],[Storage Raw Value]]/ScoreCard!$J$3*ScoreCard!$J$5</f>
        <v>2.048</v>
      </c>
    </row>
    <row r="3359" spans="2:21" x14ac:dyDescent="0.2">
      <c r="B3359" s="4" cm="1">
        <f t="array" ref="B3359">SUM(laptop_prices3[[#This Row],[RAM Comp]:[Weight Comp]]+laptop_prices3[[#This Row],[Storage Comp]])</f>
        <v>24.71590558766859</v>
      </c>
      <c r="C3359">
        <v>3357</v>
      </c>
      <c r="D3359" t="s">
        <v>38</v>
      </c>
      <c r="E3359" t="s">
        <v>37</v>
      </c>
      <c r="F3359">
        <v>16</v>
      </c>
      <c r="G3359" t="s">
        <v>19</v>
      </c>
      <c r="H3359" t="s">
        <v>44</v>
      </c>
      <c r="I3359">
        <v>13.3</v>
      </c>
      <c r="J3359" t="s">
        <v>27</v>
      </c>
      <c r="K3359">
        <v>5.5</v>
      </c>
      <c r="L3359">
        <v>2.2400000000000002</v>
      </c>
      <c r="M3359" t="s">
        <v>16</v>
      </c>
      <c r="N3359">
        <v>2354.0700000000002</v>
      </c>
      <c r="O3359" s="5">
        <f>(ScoreCard!$E$3-laptop_prices3[[#This Row],[Price ($)]])/ScoreCard!$E$3*ScoreCard!$E$5</f>
        <v>3.910947382835487</v>
      </c>
      <c r="P3359" s="5">
        <f>laptop_prices3[[#This Row],[RAM (GB)]]/ScoreCard!$F$3*ScoreCard!$F$5</f>
        <v>1.75</v>
      </c>
      <c r="Q3359" s="5">
        <f>laptop_prices3[[#This Row],[Screen Size (inch)]]/ScoreCard!$G$3*ScoreCard!$G$5</f>
        <v>1.5375722543352601</v>
      </c>
      <c r="R3359" s="5">
        <f>laptop_prices3[[#This Row],[Battery Life (hours)]]/ScoreCard!$H$3*ScoreCard!$H$5</f>
        <v>3.208333333333333</v>
      </c>
      <c r="S3359" s="5">
        <f>ScoreCard!$I$3-laptop_prices3[[#This Row],[Weight (kg)]]/ScoreCard!$I$3*ScoreCard!$I$5</f>
        <v>2.2199999999999998</v>
      </c>
      <c r="T3359" s="6" cm="1">
        <f t="array" ref="T3359">_xlfn.IFS(laptop_prices3[[#This Row],[Storage]]="512GB SSD", 512, laptop_prices3[[#This Row],[Storage]] = "1TB SSD", 1000, laptop_prices3[[#This Row],[Storage]] = "2TB SSD", 2000, laptop_prices3[[#This Row],[Storage]]= "256GB SSD", 256, laptop_prices3[[#This Row],[Storage]] = "1TB HDD", 1000*0.7)</f>
        <v>1000</v>
      </c>
      <c r="U3359" s="5">
        <f>laptop_prices3[[#This Row],[Storage Raw Value]]/ScoreCard!$J$3*ScoreCard!$J$5</f>
        <v>4</v>
      </c>
    </row>
    <row r="3360" spans="2:21" x14ac:dyDescent="0.2">
      <c r="B3360" s="4" cm="1">
        <f t="array" ref="B3360">SUM(laptop_prices3[[#This Row],[RAM Comp]:[Weight Comp]]+laptop_prices3[[#This Row],[Storage Comp]])</f>
        <v>41.266615744563723</v>
      </c>
      <c r="C3360">
        <v>3358</v>
      </c>
      <c r="D3360" t="s">
        <v>11</v>
      </c>
      <c r="E3360" t="s">
        <v>31</v>
      </c>
      <c r="F3360">
        <v>16</v>
      </c>
      <c r="G3360" t="s">
        <v>25</v>
      </c>
      <c r="H3360" t="s">
        <v>40</v>
      </c>
      <c r="I3360">
        <v>16</v>
      </c>
      <c r="J3360" t="s">
        <v>15</v>
      </c>
      <c r="K3360">
        <v>4.9000000000000004</v>
      </c>
      <c r="L3360">
        <v>1.21</v>
      </c>
      <c r="M3360" t="s">
        <v>46</v>
      </c>
      <c r="N3360">
        <v>1969.36</v>
      </c>
      <c r="O3360" s="5">
        <f>(ScoreCard!$E$3-laptop_prices3[[#This Row],[Price ($)]])/ScoreCard!$E$3*ScoreCard!$E$5</f>
        <v>4.0889240072983783</v>
      </c>
      <c r="P3360" s="5">
        <f>laptop_prices3[[#This Row],[RAM (GB)]]/ScoreCard!$F$3*ScoreCard!$F$5</f>
        <v>1.75</v>
      </c>
      <c r="Q3360" s="5">
        <f>laptop_prices3[[#This Row],[Screen Size (inch)]]/ScoreCard!$G$3*ScoreCard!$G$5</f>
        <v>1.8497109826589595</v>
      </c>
      <c r="R3360" s="5">
        <f>laptop_prices3[[#This Row],[Battery Life (hours)]]/ScoreCard!$H$3*ScoreCard!$H$5</f>
        <v>2.8583333333333338</v>
      </c>
      <c r="S3360" s="5">
        <f>ScoreCard!$I$3-laptop_prices3[[#This Row],[Weight (kg)]]/ScoreCard!$I$3*ScoreCard!$I$5</f>
        <v>2.8085714285714287</v>
      </c>
      <c r="T3360" s="6" cm="1">
        <f t="array" ref="T3360">_xlfn.IFS(laptop_prices3[[#This Row],[Storage]]="512GB SSD", 512, laptop_prices3[[#This Row],[Storage]] = "1TB SSD", 1000, laptop_prices3[[#This Row],[Storage]] = "2TB SSD", 2000, laptop_prices3[[#This Row],[Storage]]= "256GB SSD", 256, laptop_prices3[[#This Row],[Storage]] = "1TB HDD", 1000*0.7)</f>
        <v>2000</v>
      </c>
      <c r="U3360" s="5">
        <f>laptop_prices3[[#This Row],[Storage Raw Value]]/ScoreCard!$J$3*ScoreCard!$J$5</f>
        <v>8</v>
      </c>
    </row>
    <row r="3361" spans="2:21" x14ac:dyDescent="0.2">
      <c r="B3361" s="4" cm="1">
        <f t="array" ref="B3361">SUM(laptop_prices3[[#This Row],[RAM Comp]:[Weight Comp]]+laptop_prices3[[#This Row],[Storage Comp]])</f>
        <v>48.421087255711527</v>
      </c>
      <c r="C3361">
        <v>3359</v>
      </c>
      <c r="D3361" t="s">
        <v>38</v>
      </c>
      <c r="E3361" t="s">
        <v>48</v>
      </c>
      <c r="F3361">
        <v>64</v>
      </c>
      <c r="G3361" t="s">
        <v>25</v>
      </c>
      <c r="H3361" t="s">
        <v>26</v>
      </c>
      <c r="I3361">
        <v>15.6</v>
      </c>
      <c r="J3361" t="s">
        <v>27</v>
      </c>
      <c r="K3361">
        <v>9.4</v>
      </c>
      <c r="L3361">
        <v>2.39</v>
      </c>
      <c r="M3361" t="s">
        <v>16</v>
      </c>
      <c r="N3361">
        <v>5545.06</v>
      </c>
      <c r="O3361" s="5">
        <f>(ScoreCard!$E$3-laptop_prices3[[#This Row],[Price ($)]])/ScoreCard!$E$3*ScoreCard!$E$5</f>
        <v>2.4347143010470136</v>
      </c>
      <c r="P3361" s="5">
        <f>laptop_prices3[[#This Row],[RAM (GB)]]/ScoreCard!$F$3*ScoreCard!$F$5</f>
        <v>7</v>
      </c>
      <c r="Q3361" s="5">
        <f>laptop_prices3[[#This Row],[Screen Size (inch)]]/ScoreCard!$G$3*ScoreCard!$G$5</f>
        <v>1.8034682080924855</v>
      </c>
      <c r="R3361" s="5">
        <f>laptop_prices3[[#This Row],[Battery Life (hours)]]/ScoreCard!$H$3*ScoreCard!$H$5</f>
        <v>5.4833333333333334</v>
      </c>
      <c r="S3361" s="5">
        <f>ScoreCard!$I$3-laptop_prices3[[#This Row],[Weight (kg)]]/ScoreCard!$I$3*ScoreCard!$I$5</f>
        <v>2.1342857142857143</v>
      </c>
      <c r="T3361" s="6" cm="1">
        <f t="array" ref="T3361">_xlfn.IFS(laptop_prices3[[#This Row],[Storage]]="512GB SSD", 512, laptop_prices3[[#This Row],[Storage]] = "1TB SSD", 1000, laptop_prices3[[#This Row],[Storage]] = "2TB SSD", 2000, laptop_prices3[[#This Row],[Storage]]= "256GB SSD", 256, laptop_prices3[[#This Row],[Storage]] = "1TB HDD", 1000*0.7)</f>
        <v>2000</v>
      </c>
      <c r="U3361" s="5">
        <f>laptop_prices3[[#This Row],[Storage Raw Value]]/ScoreCard!$J$3*ScoreCard!$J$5</f>
        <v>8</v>
      </c>
    </row>
    <row r="3362" spans="2:21" x14ac:dyDescent="0.2">
      <c r="B3362" s="4" cm="1">
        <f t="array" ref="B3362">SUM(laptop_prices3[[#This Row],[RAM Comp]:[Weight Comp]]+laptop_prices3[[#This Row],[Storage Comp]])</f>
        <v>15.652191301954307</v>
      </c>
      <c r="C3362">
        <v>3360</v>
      </c>
      <c r="D3362" t="s">
        <v>47</v>
      </c>
      <c r="E3362" t="s">
        <v>41</v>
      </c>
      <c r="F3362">
        <v>8</v>
      </c>
      <c r="G3362" t="s">
        <v>13</v>
      </c>
      <c r="H3362" t="s">
        <v>32</v>
      </c>
      <c r="I3362">
        <v>13.3</v>
      </c>
      <c r="J3362" t="s">
        <v>21</v>
      </c>
      <c r="K3362">
        <v>5.2</v>
      </c>
      <c r="L3362">
        <v>2.6</v>
      </c>
      <c r="M3362" t="s">
        <v>16</v>
      </c>
      <c r="N3362">
        <v>1754.6</v>
      </c>
      <c r="O3362" s="5">
        <f>(ScoreCard!$E$3-laptop_prices3[[#This Row],[Price ($)]])/ScoreCard!$E$3*ScoreCard!$E$5</f>
        <v>4.1882774420145292</v>
      </c>
      <c r="P3362" s="5">
        <f>laptop_prices3[[#This Row],[RAM (GB)]]/ScoreCard!$F$3*ScoreCard!$F$5</f>
        <v>0.875</v>
      </c>
      <c r="Q3362" s="5">
        <f>laptop_prices3[[#This Row],[Screen Size (inch)]]/ScoreCard!$G$3*ScoreCard!$G$5</f>
        <v>1.5375722543352601</v>
      </c>
      <c r="R3362" s="5">
        <f>laptop_prices3[[#This Row],[Battery Life (hours)]]/ScoreCard!$H$3*ScoreCard!$H$5</f>
        <v>3.0333333333333332</v>
      </c>
      <c r="S3362" s="5">
        <f>ScoreCard!$I$3-laptop_prices3[[#This Row],[Weight (kg)]]/ScoreCard!$I$3*ScoreCard!$I$5</f>
        <v>2.0142857142857142</v>
      </c>
      <c r="T3362" s="6" cm="1">
        <f t="array" ref="T3362">_xlfn.IFS(laptop_prices3[[#This Row],[Storage]]="512GB SSD", 512, laptop_prices3[[#This Row],[Storage]] = "1TB SSD", 1000, laptop_prices3[[#This Row],[Storage]] = "2TB SSD", 2000, laptop_prices3[[#This Row],[Storage]]= "256GB SSD", 256, laptop_prices3[[#This Row],[Storage]] = "1TB HDD", 1000*0.7)</f>
        <v>512</v>
      </c>
      <c r="U3362" s="5">
        <f>laptop_prices3[[#This Row],[Storage Raw Value]]/ScoreCard!$J$3*ScoreCard!$J$5</f>
        <v>2.048</v>
      </c>
    </row>
    <row r="3363" spans="2:21" x14ac:dyDescent="0.2">
      <c r="B3363" s="4" cm="1">
        <f t="array" ref="B3363">SUM(laptop_prices3[[#This Row],[RAM Comp]:[Weight Comp]]+laptop_prices3[[#This Row],[Storage Comp]])</f>
        <v>30.090663363611338</v>
      </c>
      <c r="C3363">
        <v>3361</v>
      </c>
      <c r="D3363" t="s">
        <v>11</v>
      </c>
      <c r="E3363" t="s">
        <v>31</v>
      </c>
      <c r="F3363">
        <v>32</v>
      </c>
      <c r="G3363" t="s">
        <v>19</v>
      </c>
      <c r="H3363" t="s">
        <v>40</v>
      </c>
      <c r="I3363">
        <v>16</v>
      </c>
      <c r="J3363" t="s">
        <v>43</v>
      </c>
      <c r="K3363">
        <v>11.6</v>
      </c>
      <c r="L3363">
        <v>2.67</v>
      </c>
      <c r="M3363" t="s">
        <v>30</v>
      </c>
      <c r="N3363">
        <v>2186.0700000000002</v>
      </c>
      <c r="O3363" s="5">
        <f>(ScoreCard!$E$3-laptop_prices3[[#This Row],[Price ($)]])/ScoreCard!$E$3*ScoreCard!$E$5</f>
        <v>3.9886684530176133</v>
      </c>
      <c r="P3363" s="5">
        <f>laptop_prices3[[#This Row],[RAM (GB)]]/ScoreCard!$F$3*ScoreCard!$F$5</f>
        <v>3.5</v>
      </c>
      <c r="Q3363" s="5">
        <f>laptop_prices3[[#This Row],[Screen Size (inch)]]/ScoreCard!$G$3*ScoreCard!$G$5</f>
        <v>1.8497109826589595</v>
      </c>
      <c r="R3363" s="5">
        <f>laptop_prices3[[#This Row],[Battery Life (hours)]]/ScoreCard!$H$3*ScoreCard!$H$5</f>
        <v>6.7666666666666666</v>
      </c>
      <c r="S3363" s="5">
        <f>ScoreCard!$I$3-laptop_prices3[[#This Row],[Weight (kg)]]/ScoreCard!$I$3*ScoreCard!$I$5</f>
        <v>1.9742857142857144</v>
      </c>
      <c r="T3363" s="6" cm="1">
        <f t="array" ref="T3363">_xlfn.IFS(laptop_prices3[[#This Row],[Storage]]="512GB SSD", 512, laptop_prices3[[#This Row],[Storage]] = "1TB SSD", 1000, laptop_prices3[[#This Row],[Storage]] = "2TB SSD", 2000, laptop_prices3[[#This Row],[Storage]]= "256GB SSD", 256, laptop_prices3[[#This Row],[Storage]] = "1TB HDD", 1000*0.7)</f>
        <v>1000</v>
      </c>
      <c r="U3363" s="5">
        <f>laptop_prices3[[#This Row],[Storage Raw Value]]/ScoreCard!$J$3*ScoreCard!$J$5</f>
        <v>4</v>
      </c>
    </row>
    <row r="3364" spans="2:21" x14ac:dyDescent="0.2">
      <c r="B3364" s="4" cm="1">
        <f t="array" ref="B3364">SUM(laptop_prices3[[#This Row],[RAM Comp]:[Weight Comp]]+laptop_prices3[[#This Row],[Storage Comp]])</f>
        <v>13.647801541425817</v>
      </c>
      <c r="C3364">
        <v>3362</v>
      </c>
      <c r="D3364" t="s">
        <v>47</v>
      </c>
      <c r="E3364" t="s">
        <v>41</v>
      </c>
      <c r="F3364">
        <v>16</v>
      </c>
      <c r="G3364" t="s">
        <v>29</v>
      </c>
      <c r="H3364" t="s">
        <v>32</v>
      </c>
      <c r="I3364">
        <v>15.6</v>
      </c>
      <c r="J3364" t="s">
        <v>21</v>
      </c>
      <c r="K3364">
        <v>7.3</v>
      </c>
      <c r="L3364">
        <v>3.08</v>
      </c>
      <c r="M3364" t="s">
        <v>46</v>
      </c>
      <c r="N3364">
        <v>2513.17</v>
      </c>
      <c r="O3364" s="5">
        <f>(ScoreCard!$E$3-laptop_prices3[[#This Row],[Price ($)]])/ScoreCard!$E$3*ScoreCard!$E$5</f>
        <v>3.8373436788713415</v>
      </c>
      <c r="P3364" s="5">
        <f>laptop_prices3[[#This Row],[RAM (GB)]]/ScoreCard!$F$3*ScoreCard!$F$5</f>
        <v>1.75</v>
      </c>
      <c r="Q3364" s="5">
        <f>laptop_prices3[[#This Row],[Screen Size (inch)]]/ScoreCard!$G$3*ScoreCard!$G$5</f>
        <v>1.8034682080924855</v>
      </c>
      <c r="R3364" s="5">
        <f>laptop_prices3[[#This Row],[Battery Life (hours)]]/ScoreCard!$H$3*ScoreCard!$H$5</f>
        <v>4.2583333333333329</v>
      </c>
      <c r="S3364" s="5">
        <f>ScoreCard!$I$3-laptop_prices3[[#This Row],[Weight (kg)]]/ScoreCard!$I$3*ScoreCard!$I$5</f>
        <v>1.74</v>
      </c>
      <c r="T3364" s="6" cm="1">
        <f t="array" ref="T3364">_xlfn.IFS(laptop_prices3[[#This Row],[Storage]]="512GB SSD", 512, laptop_prices3[[#This Row],[Storage]] = "1TB SSD", 1000, laptop_prices3[[#This Row],[Storage]] = "2TB SSD", 2000, laptop_prices3[[#This Row],[Storage]]= "256GB SSD", 256, laptop_prices3[[#This Row],[Storage]] = "1TB HDD", 1000*0.7)</f>
        <v>256</v>
      </c>
      <c r="U3364" s="5">
        <f>laptop_prices3[[#This Row],[Storage Raw Value]]/ScoreCard!$J$3*ScoreCard!$J$5</f>
        <v>1.024</v>
      </c>
    </row>
    <row r="3365" spans="2:21" x14ac:dyDescent="0.2">
      <c r="B3365" s="4" cm="1">
        <f t="array" ref="B3365">SUM(laptop_prices3[[#This Row],[RAM Comp]:[Weight Comp]]+laptop_prices3[[#This Row],[Storage Comp]])</f>
        <v>22.89714285714286</v>
      </c>
      <c r="C3365">
        <v>3363</v>
      </c>
      <c r="D3365" t="s">
        <v>45</v>
      </c>
      <c r="E3365" t="s">
        <v>37</v>
      </c>
      <c r="F3365">
        <v>16</v>
      </c>
      <c r="G3365" t="s">
        <v>42</v>
      </c>
      <c r="H3365" t="s">
        <v>35</v>
      </c>
      <c r="I3365">
        <v>17.3</v>
      </c>
      <c r="J3365" t="s">
        <v>15</v>
      </c>
      <c r="K3365">
        <v>10.199999999999999</v>
      </c>
      <c r="L3365">
        <v>2.63</v>
      </c>
      <c r="M3365" t="s">
        <v>22</v>
      </c>
      <c r="N3365">
        <v>2382.27</v>
      </c>
      <c r="O3365" s="5">
        <f>(ScoreCard!$E$3-laptop_prices3[[#This Row],[Price ($)]])/ScoreCard!$E$3*ScoreCard!$E$5</f>
        <v>3.897901346054915</v>
      </c>
      <c r="P3365" s="5">
        <f>laptop_prices3[[#This Row],[RAM (GB)]]/ScoreCard!$F$3*ScoreCard!$F$5</f>
        <v>1.75</v>
      </c>
      <c r="Q3365" s="5">
        <f>laptop_prices3[[#This Row],[Screen Size (inch)]]/ScoreCard!$G$3*ScoreCard!$G$5</f>
        <v>2</v>
      </c>
      <c r="R3365" s="5">
        <f>laptop_prices3[[#This Row],[Battery Life (hours)]]/ScoreCard!$H$3*ScoreCard!$H$5</f>
        <v>5.95</v>
      </c>
      <c r="S3365" s="5">
        <f>ScoreCard!$I$3-laptop_prices3[[#This Row],[Weight (kg)]]/ScoreCard!$I$3*ScoreCard!$I$5</f>
        <v>1.9971428571428571</v>
      </c>
      <c r="T3365" s="6" cm="1">
        <f t="array" ref="T3365">_xlfn.IFS(laptop_prices3[[#This Row],[Storage]]="512GB SSD", 512, laptop_prices3[[#This Row],[Storage]] = "1TB SSD", 1000, laptop_prices3[[#This Row],[Storage]] = "2TB SSD", 2000, laptop_prices3[[#This Row],[Storage]]= "256GB SSD", 256, laptop_prices3[[#This Row],[Storage]] = "1TB HDD", 1000*0.7)</f>
        <v>700</v>
      </c>
      <c r="U3365" s="5">
        <f>laptop_prices3[[#This Row],[Storage Raw Value]]/ScoreCard!$J$3*ScoreCard!$J$5</f>
        <v>2.8</v>
      </c>
    </row>
    <row r="3366" spans="2:21" x14ac:dyDescent="0.2">
      <c r="B3366" s="4" cm="1">
        <f t="array" ref="B3366">SUM(laptop_prices3[[#This Row],[RAM Comp]:[Weight Comp]]+laptop_prices3[[#This Row],[Storage Comp]])</f>
        <v>18.251830030278008</v>
      </c>
      <c r="C3366">
        <v>3364</v>
      </c>
      <c r="D3366" t="s">
        <v>33</v>
      </c>
      <c r="E3366" t="s">
        <v>31</v>
      </c>
      <c r="F3366">
        <v>4</v>
      </c>
      <c r="G3366" t="s">
        <v>13</v>
      </c>
      <c r="H3366" t="s">
        <v>26</v>
      </c>
      <c r="I3366">
        <v>16</v>
      </c>
      <c r="J3366" t="s">
        <v>43</v>
      </c>
      <c r="K3366">
        <v>8.5</v>
      </c>
      <c r="L3366">
        <v>1.2</v>
      </c>
      <c r="M3366" t="s">
        <v>46</v>
      </c>
      <c r="N3366">
        <v>916.86</v>
      </c>
      <c r="O3366" s="5">
        <f>(ScoreCard!$E$3-laptop_prices3[[#This Row],[Price ($)]])/ScoreCard!$E$3*ScoreCard!$E$5</f>
        <v>4.5758372594810446</v>
      </c>
      <c r="P3366" s="5">
        <f>laptop_prices3[[#This Row],[RAM (GB)]]/ScoreCard!$F$3*ScoreCard!$F$5</f>
        <v>0.4375</v>
      </c>
      <c r="Q3366" s="5">
        <f>laptop_prices3[[#This Row],[Screen Size (inch)]]/ScoreCard!$G$3*ScoreCard!$G$5</f>
        <v>1.8497109826589595</v>
      </c>
      <c r="R3366" s="5">
        <f>laptop_prices3[[#This Row],[Battery Life (hours)]]/ScoreCard!$H$3*ScoreCard!$H$5</f>
        <v>4.9583333333333339</v>
      </c>
      <c r="S3366" s="5">
        <f>ScoreCard!$I$3-laptop_prices3[[#This Row],[Weight (kg)]]/ScoreCard!$I$3*ScoreCard!$I$5</f>
        <v>2.8142857142857141</v>
      </c>
      <c r="T3366" s="6" cm="1">
        <f t="array" ref="T3366">_xlfn.IFS(laptop_prices3[[#This Row],[Storage]]="512GB SSD", 512, laptop_prices3[[#This Row],[Storage]] = "1TB SSD", 1000, laptop_prices3[[#This Row],[Storage]] = "2TB SSD", 2000, laptop_prices3[[#This Row],[Storage]]= "256GB SSD", 256, laptop_prices3[[#This Row],[Storage]] = "1TB HDD", 1000*0.7)</f>
        <v>512</v>
      </c>
      <c r="U3366" s="5">
        <f>laptop_prices3[[#This Row],[Storage Raw Value]]/ScoreCard!$J$3*ScoreCard!$J$5</f>
        <v>2.048</v>
      </c>
    </row>
    <row r="3367" spans="2:21" x14ac:dyDescent="0.2">
      <c r="B3367" s="4" cm="1">
        <f t="array" ref="B3367">SUM(laptop_prices3[[#This Row],[RAM Comp]:[Weight Comp]]+laptop_prices3[[#This Row],[Storage Comp]])</f>
        <v>27.477096063859072</v>
      </c>
      <c r="C3367">
        <v>3365</v>
      </c>
      <c r="D3367" t="s">
        <v>23</v>
      </c>
      <c r="E3367" t="s">
        <v>24</v>
      </c>
      <c r="F3367">
        <v>64</v>
      </c>
      <c r="G3367" t="s">
        <v>42</v>
      </c>
      <c r="H3367" t="s">
        <v>40</v>
      </c>
      <c r="I3367">
        <v>13.3</v>
      </c>
      <c r="J3367" t="s">
        <v>43</v>
      </c>
      <c r="K3367">
        <v>8.6</v>
      </c>
      <c r="L3367">
        <v>1.36</v>
      </c>
      <c r="M3367" t="s">
        <v>30</v>
      </c>
      <c r="N3367">
        <v>1997.81</v>
      </c>
      <c r="O3367" s="5">
        <f>(ScoreCard!$E$3-laptop_prices3[[#This Row],[Price ($)]])/ScoreCard!$E$3*ScoreCard!$E$5</f>
        <v>4.0757623141633701</v>
      </c>
      <c r="P3367" s="5">
        <f>laptop_prices3[[#This Row],[RAM (GB)]]/ScoreCard!$F$3*ScoreCard!$F$5</f>
        <v>7</v>
      </c>
      <c r="Q3367" s="5">
        <f>laptop_prices3[[#This Row],[Screen Size (inch)]]/ScoreCard!$G$3*ScoreCard!$G$5</f>
        <v>1.5375722543352601</v>
      </c>
      <c r="R3367" s="5">
        <f>laptop_prices3[[#This Row],[Battery Life (hours)]]/ScoreCard!$H$3*ScoreCard!$H$5</f>
        <v>5.0166666666666666</v>
      </c>
      <c r="S3367" s="5">
        <f>ScoreCard!$I$3-laptop_prices3[[#This Row],[Weight (kg)]]/ScoreCard!$I$3*ScoreCard!$I$5</f>
        <v>2.7228571428571429</v>
      </c>
      <c r="T3367" s="6" cm="1">
        <f t="array" ref="T3367">_xlfn.IFS(laptop_prices3[[#This Row],[Storage]]="512GB SSD", 512, laptop_prices3[[#This Row],[Storage]] = "1TB SSD", 1000, laptop_prices3[[#This Row],[Storage]] = "2TB SSD", 2000, laptop_prices3[[#This Row],[Storage]]= "256GB SSD", 256, laptop_prices3[[#This Row],[Storage]] = "1TB HDD", 1000*0.7)</f>
        <v>700</v>
      </c>
      <c r="U3367" s="5">
        <f>laptop_prices3[[#This Row],[Storage Raw Value]]/ScoreCard!$J$3*ScoreCard!$J$5</f>
        <v>2.8</v>
      </c>
    </row>
    <row r="3368" spans="2:21" x14ac:dyDescent="0.2">
      <c r="B3368" s="4" cm="1">
        <f t="array" ref="B3368">SUM(laptop_prices3[[#This Row],[RAM Comp]:[Weight Comp]]+laptop_prices3[[#This Row],[Storage Comp]])</f>
        <v>15.64809606385907</v>
      </c>
      <c r="C3368">
        <v>3366</v>
      </c>
      <c r="D3368" t="s">
        <v>11</v>
      </c>
      <c r="E3368" t="s">
        <v>12</v>
      </c>
      <c r="F3368">
        <v>8</v>
      </c>
      <c r="G3368" t="s">
        <v>29</v>
      </c>
      <c r="H3368" t="s">
        <v>32</v>
      </c>
      <c r="I3368">
        <v>13.3</v>
      </c>
      <c r="J3368" t="s">
        <v>15</v>
      </c>
      <c r="K3368">
        <v>11</v>
      </c>
      <c r="L3368">
        <v>1.36</v>
      </c>
      <c r="M3368" t="s">
        <v>16</v>
      </c>
      <c r="N3368">
        <v>1630.34</v>
      </c>
      <c r="O3368" s="5">
        <f>(ScoreCard!$E$3-laptop_prices3[[#This Row],[Price ($)]])/ScoreCard!$E$3*ScoreCard!$E$5</f>
        <v>4.2457632764242383</v>
      </c>
      <c r="P3368" s="5">
        <f>laptop_prices3[[#This Row],[RAM (GB)]]/ScoreCard!$F$3*ScoreCard!$F$5</f>
        <v>0.875</v>
      </c>
      <c r="Q3368" s="5">
        <f>laptop_prices3[[#This Row],[Screen Size (inch)]]/ScoreCard!$G$3*ScoreCard!$G$5</f>
        <v>1.5375722543352601</v>
      </c>
      <c r="R3368" s="5">
        <f>laptop_prices3[[#This Row],[Battery Life (hours)]]/ScoreCard!$H$3*ScoreCard!$H$5</f>
        <v>6.4166666666666661</v>
      </c>
      <c r="S3368" s="5">
        <f>ScoreCard!$I$3-laptop_prices3[[#This Row],[Weight (kg)]]/ScoreCard!$I$3*ScoreCard!$I$5</f>
        <v>2.7228571428571429</v>
      </c>
      <c r="T3368" s="6" cm="1">
        <f t="array" ref="T3368">_xlfn.IFS(laptop_prices3[[#This Row],[Storage]]="512GB SSD", 512, laptop_prices3[[#This Row],[Storage]] = "1TB SSD", 1000, laptop_prices3[[#This Row],[Storage]] = "2TB SSD", 2000, laptop_prices3[[#This Row],[Storage]]= "256GB SSD", 256, laptop_prices3[[#This Row],[Storage]] = "1TB HDD", 1000*0.7)</f>
        <v>256</v>
      </c>
      <c r="U3368" s="5">
        <f>laptop_prices3[[#This Row],[Storage Raw Value]]/ScoreCard!$J$3*ScoreCard!$J$5</f>
        <v>1.024</v>
      </c>
    </row>
    <row r="3369" spans="2:21" x14ac:dyDescent="0.2">
      <c r="B3369" s="4" cm="1">
        <f t="array" ref="B3369">SUM(laptop_prices3[[#This Row],[RAM Comp]:[Weight Comp]]+laptop_prices3[[#This Row],[Storage Comp]])</f>
        <v>27.502380952380953</v>
      </c>
      <c r="C3369">
        <v>3367</v>
      </c>
      <c r="D3369" t="s">
        <v>33</v>
      </c>
      <c r="E3369" t="s">
        <v>48</v>
      </c>
      <c r="F3369">
        <v>64</v>
      </c>
      <c r="G3369" t="s">
        <v>42</v>
      </c>
      <c r="H3369" t="s">
        <v>35</v>
      </c>
      <c r="I3369">
        <v>17.3</v>
      </c>
      <c r="J3369" t="s">
        <v>43</v>
      </c>
      <c r="K3369">
        <v>9.8000000000000007</v>
      </c>
      <c r="L3369">
        <v>3.35</v>
      </c>
      <c r="M3369" t="s">
        <v>30</v>
      </c>
      <c r="N3369">
        <v>2738.45</v>
      </c>
      <c r="O3369" s="5">
        <f>(ScoreCard!$E$3-laptop_prices3[[#This Row],[Price ($)]])/ScoreCard!$E$3*ScoreCard!$E$5</f>
        <v>3.7331234247604526</v>
      </c>
      <c r="P3369" s="5">
        <f>laptop_prices3[[#This Row],[RAM (GB)]]/ScoreCard!$F$3*ScoreCard!$F$5</f>
        <v>7</v>
      </c>
      <c r="Q3369" s="5">
        <f>laptop_prices3[[#This Row],[Screen Size (inch)]]/ScoreCard!$G$3*ScoreCard!$G$5</f>
        <v>2</v>
      </c>
      <c r="R3369" s="5">
        <f>laptop_prices3[[#This Row],[Battery Life (hours)]]/ScoreCard!$H$3*ScoreCard!$H$5</f>
        <v>5.7166666666666677</v>
      </c>
      <c r="S3369" s="5">
        <f>ScoreCard!$I$3-laptop_prices3[[#This Row],[Weight (kg)]]/ScoreCard!$I$3*ScoreCard!$I$5</f>
        <v>1.5857142857142856</v>
      </c>
      <c r="T3369" s="6" cm="1">
        <f t="array" ref="T3369">_xlfn.IFS(laptop_prices3[[#This Row],[Storage]]="512GB SSD", 512, laptop_prices3[[#This Row],[Storage]] = "1TB SSD", 1000, laptop_prices3[[#This Row],[Storage]] = "2TB SSD", 2000, laptop_prices3[[#This Row],[Storage]]= "256GB SSD", 256, laptop_prices3[[#This Row],[Storage]] = "1TB HDD", 1000*0.7)</f>
        <v>700</v>
      </c>
      <c r="U3369" s="5">
        <f>laptop_prices3[[#This Row],[Storage Raw Value]]/ScoreCard!$J$3*ScoreCard!$J$5</f>
        <v>2.8</v>
      </c>
    </row>
    <row r="3370" spans="2:21" x14ac:dyDescent="0.2">
      <c r="B3370" s="4" cm="1">
        <f t="array" ref="B3370">SUM(laptop_prices3[[#This Row],[RAM Comp]:[Weight Comp]]+laptop_prices3[[#This Row],[Storage Comp]])</f>
        <v>21.483520506468484</v>
      </c>
      <c r="C3370">
        <v>3368</v>
      </c>
      <c r="D3370" t="s">
        <v>28</v>
      </c>
      <c r="E3370" t="s">
        <v>12</v>
      </c>
      <c r="F3370">
        <v>16</v>
      </c>
      <c r="G3370" t="s">
        <v>42</v>
      </c>
      <c r="H3370" t="s">
        <v>44</v>
      </c>
      <c r="I3370">
        <v>16</v>
      </c>
      <c r="J3370" t="s">
        <v>15</v>
      </c>
      <c r="K3370">
        <v>6.8</v>
      </c>
      <c r="L3370">
        <v>1.37</v>
      </c>
      <c r="M3370" t="s">
        <v>46</v>
      </c>
      <c r="N3370">
        <v>861.92</v>
      </c>
      <c r="O3370" s="5">
        <f>(ScoreCard!$E$3-laptop_prices3[[#This Row],[Price ($)]])/ScoreCard!$E$3*ScoreCard!$E$5</f>
        <v>4.6012538999322716</v>
      </c>
      <c r="P3370" s="5">
        <f>laptop_prices3[[#This Row],[RAM (GB)]]/ScoreCard!$F$3*ScoreCard!$F$5</f>
        <v>1.75</v>
      </c>
      <c r="Q3370" s="5">
        <f>laptop_prices3[[#This Row],[Screen Size (inch)]]/ScoreCard!$G$3*ScoreCard!$G$5</f>
        <v>1.8497109826589595</v>
      </c>
      <c r="R3370" s="5">
        <f>laptop_prices3[[#This Row],[Battery Life (hours)]]/ScoreCard!$H$3*ScoreCard!$H$5</f>
        <v>3.9666666666666668</v>
      </c>
      <c r="S3370" s="5">
        <f>ScoreCard!$I$3-laptop_prices3[[#This Row],[Weight (kg)]]/ScoreCard!$I$3*ScoreCard!$I$5</f>
        <v>2.7171428571428571</v>
      </c>
      <c r="T3370" s="6" cm="1">
        <f t="array" ref="T3370">_xlfn.IFS(laptop_prices3[[#This Row],[Storage]]="512GB SSD", 512, laptop_prices3[[#This Row],[Storage]] = "1TB SSD", 1000, laptop_prices3[[#This Row],[Storage]] = "2TB SSD", 2000, laptop_prices3[[#This Row],[Storage]]= "256GB SSD", 256, laptop_prices3[[#This Row],[Storage]] = "1TB HDD", 1000*0.7)</f>
        <v>700</v>
      </c>
      <c r="U3370" s="5">
        <f>laptop_prices3[[#This Row],[Storage Raw Value]]/ScoreCard!$J$3*ScoreCard!$J$5</f>
        <v>2.8</v>
      </c>
    </row>
    <row r="3371" spans="2:21" x14ac:dyDescent="0.2">
      <c r="B3371" s="4" cm="1">
        <f t="array" ref="B3371">SUM(laptop_prices3[[#This Row],[RAM Comp]:[Weight Comp]]+laptop_prices3[[#This Row],[Storage Comp]])</f>
        <v>41.239115744563719</v>
      </c>
      <c r="C3371">
        <v>3369</v>
      </c>
      <c r="D3371" t="s">
        <v>11</v>
      </c>
      <c r="E3371" t="s">
        <v>18</v>
      </c>
      <c r="F3371">
        <v>4</v>
      </c>
      <c r="G3371" t="s">
        <v>25</v>
      </c>
      <c r="H3371" t="s">
        <v>26</v>
      </c>
      <c r="I3371">
        <v>16</v>
      </c>
      <c r="J3371" t="s">
        <v>21</v>
      </c>
      <c r="K3371">
        <v>8.1999999999999993</v>
      </c>
      <c r="L3371">
        <v>2.33</v>
      </c>
      <c r="M3371" t="s">
        <v>30</v>
      </c>
      <c r="N3371">
        <v>1499.26</v>
      </c>
      <c r="O3371" s="5">
        <f>(ScoreCard!$E$3-laptop_prices3[[#This Row],[Price ($)]])/ScoreCard!$E$3*ScoreCard!$E$5</f>
        <v>4.3064042161830072</v>
      </c>
      <c r="P3371" s="5">
        <f>laptop_prices3[[#This Row],[RAM (GB)]]/ScoreCard!$F$3*ScoreCard!$F$5</f>
        <v>0.4375</v>
      </c>
      <c r="Q3371" s="5">
        <f>laptop_prices3[[#This Row],[Screen Size (inch)]]/ScoreCard!$G$3*ScoreCard!$G$5</f>
        <v>1.8497109826589595</v>
      </c>
      <c r="R3371" s="5">
        <f>laptop_prices3[[#This Row],[Battery Life (hours)]]/ScoreCard!$H$3*ScoreCard!$H$5</f>
        <v>4.7833333333333323</v>
      </c>
      <c r="S3371" s="5">
        <f>ScoreCard!$I$3-laptop_prices3[[#This Row],[Weight (kg)]]/ScoreCard!$I$3*ScoreCard!$I$5</f>
        <v>2.1685714285714286</v>
      </c>
      <c r="T3371" s="6" cm="1">
        <f t="array" ref="T3371">_xlfn.IFS(laptop_prices3[[#This Row],[Storage]]="512GB SSD", 512, laptop_prices3[[#This Row],[Storage]] = "1TB SSD", 1000, laptop_prices3[[#This Row],[Storage]] = "2TB SSD", 2000, laptop_prices3[[#This Row],[Storage]]= "256GB SSD", 256, laptop_prices3[[#This Row],[Storage]] = "1TB HDD", 1000*0.7)</f>
        <v>2000</v>
      </c>
      <c r="U3371" s="5">
        <f>laptop_prices3[[#This Row],[Storage Raw Value]]/ScoreCard!$J$3*ScoreCard!$J$5</f>
        <v>8</v>
      </c>
    </row>
    <row r="3372" spans="2:21" x14ac:dyDescent="0.2">
      <c r="B3372" s="4" cm="1">
        <f t="array" ref="B3372">SUM(laptop_prices3[[#This Row],[RAM Comp]:[Weight Comp]]+laptop_prices3[[#This Row],[Storage Comp]])</f>
        <v>28.470191301954308</v>
      </c>
      <c r="C3372">
        <v>3370</v>
      </c>
      <c r="D3372" t="s">
        <v>23</v>
      </c>
      <c r="E3372" t="s">
        <v>48</v>
      </c>
      <c r="F3372">
        <v>64</v>
      </c>
      <c r="G3372" t="s">
        <v>42</v>
      </c>
      <c r="H3372" t="s">
        <v>20</v>
      </c>
      <c r="I3372">
        <v>13.3</v>
      </c>
      <c r="J3372" t="s">
        <v>43</v>
      </c>
      <c r="K3372">
        <v>10.9</v>
      </c>
      <c r="L3372">
        <v>1.97</v>
      </c>
      <c r="M3372" t="s">
        <v>30</v>
      </c>
      <c r="N3372">
        <v>2431.0300000000002</v>
      </c>
      <c r="O3372" s="5">
        <f>(ScoreCard!$E$3-laptop_prices3[[#This Row],[Price ($)]])/ScoreCard!$E$3*ScoreCard!$E$5</f>
        <v>3.8753437306853882</v>
      </c>
      <c r="P3372" s="5">
        <f>laptop_prices3[[#This Row],[RAM (GB)]]/ScoreCard!$F$3*ScoreCard!$F$5</f>
        <v>7</v>
      </c>
      <c r="Q3372" s="5">
        <f>laptop_prices3[[#This Row],[Screen Size (inch)]]/ScoreCard!$G$3*ScoreCard!$G$5</f>
        <v>1.5375722543352601</v>
      </c>
      <c r="R3372" s="5">
        <f>laptop_prices3[[#This Row],[Battery Life (hours)]]/ScoreCard!$H$3*ScoreCard!$H$5</f>
        <v>6.3583333333333334</v>
      </c>
      <c r="S3372" s="5">
        <f>ScoreCard!$I$3-laptop_prices3[[#This Row],[Weight (kg)]]/ScoreCard!$I$3*ScoreCard!$I$5</f>
        <v>2.3742857142857146</v>
      </c>
      <c r="T3372" s="6" cm="1">
        <f t="array" ref="T3372">_xlfn.IFS(laptop_prices3[[#This Row],[Storage]]="512GB SSD", 512, laptop_prices3[[#This Row],[Storage]] = "1TB SSD", 1000, laptop_prices3[[#This Row],[Storage]] = "2TB SSD", 2000, laptop_prices3[[#This Row],[Storage]]= "256GB SSD", 256, laptop_prices3[[#This Row],[Storage]] = "1TB HDD", 1000*0.7)</f>
        <v>700</v>
      </c>
      <c r="U3372" s="5">
        <f>laptop_prices3[[#This Row],[Storage Raw Value]]/ScoreCard!$J$3*ScoreCard!$J$5</f>
        <v>2.8</v>
      </c>
    </row>
    <row r="3373" spans="2:21" x14ac:dyDescent="0.2">
      <c r="B3373" s="4" cm="1">
        <f t="array" ref="B3373">SUM(laptop_prices3[[#This Row],[RAM Comp]:[Weight Comp]]+laptop_prices3[[#This Row],[Storage Comp]])</f>
        <v>21.373762730525737</v>
      </c>
      <c r="C3373">
        <v>3371</v>
      </c>
      <c r="D3373" t="s">
        <v>34</v>
      </c>
      <c r="E3373" t="s">
        <v>37</v>
      </c>
      <c r="F3373">
        <v>16</v>
      </c>
      <c r="G3373" t="s">
        <v>42</v>
      </c>
      <c r="H3373" t="s">
        <v>32</v>
      </c>
      <c r="I3373">
        <v>13.3</v>
      </c>
      <c r="J3373" t="s">
        <v>15</v>
      </c>
      <c r="K3373">
        <v>7</v>
      </c>
      <c r="L3373">
        <v>1.22</v>
      </c>
      <c r="M3373" t="s">
        <v>22</v>
      </c>
      <c r="N3373">
        <v>1985.16</v>
      </c>
      <c r="O3373" s="5">
        <f>(ScoreCard!$E$3-laptop_prices3[[#This Row],[Price ($)]])/ScoreCard!$E$3*ScoreCard!$E$5</f>
        <v>4.0816145256979173</v>
      </c>
      <c r="P3373" s="5">
        <f>laptop_prices3[[#This Row],[RAM (GB)]]/ScoreCard!$F$3*ScoreCard!$F$5</f>
        <v>1.75</v>
      </c>
      <c r="Q3373" s="5">
        <f>laptop_prices3[[#This Row],[Screen Size (inch)]]/ScoreCard!$G$3*ScoreCard!$G$5</f>
        <v>1.5375722543352601</v>
      </c>
      <c r="R3373" s="5">
        <f>laptop_prices3[[#This Row],[Battery Life (hours)]]/ScoreCard!$H$3*ScoreCard!$H$5</f>
        <v>4.0833333333333339</v>
      </c>
      <c r="S3373" s="5">
        <f>ScoreCard!$I$3-laptop_prices3[[#This Row],[Weight (kg)]]/ScoreCard!$I$3*ScoreCard!$I$5</f>
        <v>2.8028571428571429</v>
      </c>
      <c r="T3373" s="6" cm="1">
        <f t="array" ref="T3373">_xlfn.IFS(laptop_prices3[[#This Row],[Storage]]="512GB SSD", 512, laptop_prices3[[#This Row],[Storage]] = "1TB SSD", 1000, laptop_prices3[[#This Row],[Storage]] = "2TB SSD", 2000, laptop_prices3[[#This Row],[Storage]]= "256GB SSD", 256, laptop_prices3[[#This Row],[Storage]] = "1TB HDD", 1000*0.7)</f>
        <v>700</v>
      </c>
      <c r="U3373" s="5">
        <f>laptop_prices3[[#This Row],[Storage Raw Value]]/ScoreCard!$J$3*ScoreCard!$J$5</f>
        <v>2.8</v>
      </c>
    </row>
    <row r="3374" spans="2:21" x14ac:dyDescent="0.2">
      <c r="B3374" s="4" cm="1">
        <f t="array" ref="B3374">SUM(laptop_prices3[[#This Row],[RAM Comp]:[Weight Comp]]+laptop_prices3[[#This Row],[Storage Comp]])</f>
        <v>21.621830443159922</v>
      </c>
      <c r="C3374">
        <v>3372</v>
      </c>
      <c r="D3374" t="s">
        <v>34</v>
      </c>
      <c r="E3374" t="s">
        <v>12</v>
      </c>
      <c r="F3374">
        <v>32</v>
      </c>
      <c r="G3374" t="s">
        <v>42</v>
      </c>
      <c r="H3374" t="s">
        <v>44</v>
      </c>
      <c r="I3374">
        <v>14</v>
      </c>
      <c r="J3374" t="s">
        <v>15</v>
      </c>
      <c r="K3374">
        <v>4.5999999999999996</v>
      </c>
      <c r="L3374">
        <v>1.54</v>
      </c>
      <c r="M3374" t="s">
        <v>22</v>
      </c>
      <c r="N3374">
        <v>937.43</v>
      </c>
      <c r="O3374" s="5">
        <f>(ScoreCard!$E$3-laptop_prices3[[#This Row],[Price ($)]])/ScoreCard!$E$3*ScoreCard!$E$5</f>
        <v>4.5663210546379123</v>
      </c>
      <c r="P3374" s="5">
        <f>laptop_prices3[[#This Row],[RAM (GB)]]/ScoreCard!$F$3*ScoreCard!$F$5</f>
        <v>3.5</v>
      </c>
      <c r="Q3374" s="5">
        <f>laptop_prices3[[#This Row],[Screen Size (inch)]]/ScoreCard!$G$3*ScoreCard!$G$5</f>
        <v>1.6184971098265895</v>
      </c>
      <c r="R3374" s="5">
        <f>laptop_prices3[[#This Row],[Battery Life (hours)]]/ScoreCard!$H$3*ScoreCard!$H$5</f>
        <v>2.6833333333333331</v>
      </c>
      <c r="S3374" s="5">
        <f>ScoreCard!$I$3-laptop_prices3[[#This Row],[Weight (kg)]]/ScoreCard!$I$3*ScoreCard!$I$5</f>
        <v>2.62</v>
      </c>
      <c r="T3374" s="6" cm="1">
        <f t="array" ref="T3374">_xlfn.IFS(laptop_prices3[[#This Row],[Storage]]="512GB SSD", 512, laptop_prices3[[#This Row],[Storage]] = "1TB SSD", 1000, laptop_prices3[[#This Row],[Storage]] = "2TB SSD", 2000, laptop_prices3[[#This Row],[Storage]]= "256GB SSD", 256, laptop_prices3[[#This Row],[Storage]] = "1TB HDD", 1000*0.7)</f>
        <v>700</v>
      </c>
      <c r="U3374" s="5">
        <f>laptop_prices3[[#This Row],[Storage Raw Value]]/ScoreCard!$J$3*ScoreCard!$J$5</f>
        <v>2.8</v>
      </c>
    </row>
    <row r="3375" spans="2:21" x14ac:dyDescent="0.2">
      <c r="B3375" s="4" cm="1">
        <f t="array" ref="B3375">SUM(laptop_prices3[[#This Row],[RAM Comp]:[Weight Comp]]+laptop_prices3[[#This Row],[Storage Comp]])</f>
        <v>17.03404844481145</v>
      </c>
      <c r="C3375">
        <v>3373</v>
      </c>
      <c r="D3375" t="s">
        <v>34</v>
      </c>
      <c r="E3375" t="s">
        <v>48</v>
      </c>
      <c r="F3375">
        <v>64</v>
      </c>
      <c r="G3375" t="s">
        <v>29</v>
      </c>
      <c r="H3375" t="s">
        <v>26</v>
      </c>
      <c r="I3375">
        <v>13.3</v>
      </c>
      <c r="J3375" t="s">
        <v>15</v>
      </c>
      <c r="K3375">
        <v>4.5999999999999996</v>
      </c>
      <c r="L3375">
        <v>3.12</v>
      </c>
      <c r="M3375" t="s">
        <v>30</v>
      </c>
      <c r="N3375">
        <v>3824.08</v>
      </c>
      <c r="O3375" s="5">
        <f>(ScoreCard!$E$3-laptop_prices3[[#This Row],[Price ($)]])/ScoreCard!$E$3*ScoreCard!$E$5</f>
        <v>3.2308833924877032</v>
      </c>
      <c r="P3375" s="5">
        <f>laptop_prices3[[#This Row],[RAM (GB)]]/ScoreCard!$F$3*ScoreCard!$F$5</f>
        <v>7</v>
      </c>
      <c r="Q3375" s="5">
        <f>laptop_prices3[[#This Row],[Screen Size (inch)]]/ScoreCard!$G$3*ScoreCard!$G$5</f>
        <v>1.5375722543352601</v>
      </c>
      <c r="R3375" s="5">
        <f>laptop_prices3[[#This Row],[Battery Life (hours)]]/ScoreCard!$H$3*ScoreCard!$H$5</f>
        <v>2.6833333333333331</v>
      </c>
      <c r="S3375" s="5">
        <f>ScoreCard!$I$3-laptop_prices3[[#This Row],[Weight (kg)]]/ScoreCard!$I$3*ScoreCard!$I$5</f>
        <v>1.7171428571428571</v>
      </c>
      <c r="T3375" s="6" cm="1">
        <f t="array" ref="T3375">_xlfn.IFS(laptop_prices3[[#This Row],[Storage]]="512GB SSD", 512, laptop_prices3[[#This Row],[Storage]] = "1TB SSD", 1000, laptop_prices3[[#This Row],[Storage]] = "2TB SSD", 2000, laptop_prices3[[#This Row],[Storage]]= "256GB SSD", 256, laptop_prices3[[#This Row],[Storage]] = "1TB HDD", 1000*0.7)</f>
        <v>256</v>
      </c>
      <c r="U3375" s="5">
        <f>laptop_prices3[[#This Row],[Storage Raw Value]]/ScoreCard!$J$3*ScoreCard!$J$5</f>
        <v>1.024</v>
      </c>
    </row>
    <row r="3376" spans="2:21" x14ac:dyDescent="0.2">
      <c r="B3376" s="4" cm="1">
        <f t="array" ref="B3376">SUM(laptop_prices3[[#This Row],[RAM Comp]:[Weight Comp]]+laptop_prices3[[#This Row],[Storage Comp]])</f>
        <v>21.129782824112304</v>
      </c>
      <c r="C3376">
        <v>3374</v>
      </c>
      <c r="D3376" t="s">
        <v>34</v>
      </c>
      <c r="E3376" t="s">
        <v>41</v>
      </c>
      <c r="F3376">
        <v>32</v>
      </c>
      <c r="G3376" t="s">
        <v>13</v>
      </c>
      <c r="H3376" t="s">
        <v>14</v>
      </c>
      <c r="I3376">
        <v>14</v>
      </c>
      <c r="J3376" t="s">
        <v>21</v>
      </c>
      <c r="K3376">
        <v>10.5</v>
      </c>
      <c r="L3376">
        <v>3.16</v>
      </c>
      <c r="M3376" t="s">
        <v>22</v>
      </c>
      <c r="N3376">
        <v>2299.29</v>
      </c>
      <c r="O3376" s="5">
        <f>(ScoreCard!$E$3-laptop_prices3[[#This Row],[Price ($)]])/ScoreCard!$E$3*ScoreCard!$E$5</f>
        <v>3.9362900032198733</v>
      </c>
      <c r="P3376" s="5">
        <f>laptop_prices3[[#This Row],[RAM (GB)]]/ScoreCard!$F$3*ScoreCard!$F$5</f>
        <v>3.5</v>
      </c>
      <c r="Q3376" s="5">
        <f>laptop_prices3[[#This Row],[Screen Size (inch)]]/ScoreCard!$G$3*ScoreCard!$G$5</f>
        <v>1.6184971098265895</v>
      </c>
      <c r="R3376" s="5">
        <f>laptop_prices3[[#This Row],[Battery Life (hours)]]/ScoreCard!$H$3*ScoreCard!$H$5</f>
        <v>6.125</v>
      </c>
      <c r="S3376" s="5">
        <f>ScoreCard!$I$3-laptop_prices3[[#This Row],[Weight (kg)]]/ScoreCard!$I$3*ScoreCard!$I$5</f>
        <v>1.6942857142857142</v>
      </c>
      <c r="T3376" s="6" cm="1">
        <f t="array" ref="T3376">_xlfn.IFS(laptop_prices3[[#This Row],[Storage]]="512GB SSD", 512, laptop_prices3[[#This Row],[Storage]] = "1TB SSD", 1000, laptop_prices3[[#This Row],[Storage]] = "2TB SSD", 2000, laptop_prices3[[#This Row],[Storage]]= "256GB SSD", 256, laptop_prices3[[#This Row],[Storage]] = "1TB HDD", 1000*0.7)</f>
        <v>512</v>
      </c>
      <c r="U3376" s="5">
        <f>laptop_prices3[[#This Row],[Storage Raw Value]]/ScoreCard!$J$3*ScoreCard!$J$5</f>
        <v>2.048</v>
      </c>
    </row>
    <row r="3377" spans="2:21" x14ac:dyDescent="0.2">
      <c r="B3377" s="4" cm="1">
        <f t="array" ref="B3377">SUM(laptop_prices3[[#This Row],[RAM Comp]:[Weight Comp]]+laptop_prices3[[#This Row],[Storage Comp]])</f>
        <v>40.638020919350396</v>
      </c>
      <c r="C3377">
        <v>3375</v>
      </c>
      <c r="D3377" t="s">
        <v>47</v>
      </c>
      <c r="E3377" t="s">
        <v>12</v>
      </c>
      <c r="F3377">
        <v>16</v>
      </c>
      <c r="G3377" t="s">
        <v>25</v>
      </c>
      <c r="H3377" t="s">
        <v>32</v>
      </c>
      <c r="I3377">
        <v>14</v>
      </c>
      <c r="J3377" t="s">
        <v>27</v>
      </c>
      <c r="K3377">
        <v>5.6</v>
      </c>
      <c r="L3377">
        <v>2.62</v>
      </c>
      <c r="M3377" t="s">
        <v>16</v>
      </c>
      <c r="N3377">
        <v>2126.48</v>
      </c>
      <c r="O3377" s="5">
        <f>(ScoreCard!$E$3-laptop_prices3[[#This Row],[Price ($)]])/ScoreCard!$E$3*ScoreCard!$E$5</f>
        <v>4.0162363016613805</v>
      </c>
      <c r="P3377" s="5">
        <f>laptop_prices3[[#This Row],[RAM (GB)]]/ScoreCard!$F$3*ScoreCard!$F$5</f>
        <v>1.75</v>
      </c>
      <c r="Q3377" s="5">
        <f>laptop_prices3[[#This Row],[Screen Size (inch)]]/ScoreCard!$G$3*ScoreCard!$G$5</f>
        <v>1.6184971098265895</v>
      </c>
      <c r="R3377" s="5">
        <f>laptop_prices3[[#This Row],[Battery Life (hours)]]/ScoreCard!$H$3*ScoreCard!$H$5</f>
        <v>3.2666666666666662</v>
      </c>
      <c r="S3377" s="5">
        <f>ScoreCard!$I$3-laptop_prices3[[#This Row],[Weight (kg)]]/ScoreCard!$I$3*ScoreCard!$I$5</f>
        <v>2.0028571428571427</v>
      </c>
      <c r="T3377" s="6" cm="1">
        <f t="array" ref="T3377">_xlfn.IFS(laptop_prices3[[#This Row],[Storage]]="512GB SSD", 512, laptop_prices3[[#This Row],[Storage]] = "1TB SSD", 1000, laptop_prices3[[#This Row],[Storage]] = "2TB SSD", 2000, laptop_prices3[[#This Row],[Storage]]= "256GB SSD", 256, laptop_prices3[[#This Row],[Storage]] = "1TB HDD", 1000*0.7)</f>
        <v>2000</v>
      </c>
      <c r="U3377" s="5">
        <f>laptop_prices3[[#This Row],[Storage Raw Value]]/ScoreCard!$J$3*ScoreCard!$J$5</f>
        <v>8</v>
      </c>
    </row>
    <row r="3378" spans="2:21" x14ac:dyDescent="0.2">
      <c r="B3378" s="4" cm="1">
        <f t="array" ref="B3378">SUM(laptop_prices3[[#This Row],[RAM Comp]:[Weight Comp]]+laptop_prices3[[#This Row],[Storage Comp]])</f>
        <v>19.099973300302779</v>
      </c>
      <c r="C3378">
        <v>3376</v>
      </c>
      <c r="D3378" t="s">
        <v>38</v>
      </c>
      <c r="E3378" t="s">
        <v>18</v>
      </c>
      <c r="F3378">
        <v>64</v>
      </c>
      <c r="G3378" t="s">
        <v>29</v>
      </c>
      <c r="H3378" t="s">
        <v>26</v>
      </c>
      <c r="I3378">
        <v>14</v>
      </c>
      <c r="J3378" t="s">
        <v>15</v>
      </c>
      <c r="K3378">
        <v>6.7</v>
      </c>
      <c r="L3378">
        <v>1.79</v>
      </c>
      <c r="M3378" t="s">
        <v>46</v>
      </c>
      <c r="N3378">
        <v>3713.82</v>
      </c>
      <c r="O3378" s="5">
        <f>(ScoreCard!$E$3-laptop_prices3[[#This Row],[Price ($)]])/ScoreCard!$E$3*ScoreCard!$E$5</f>
        <v>3.2818924710489012</v>
      </c>
      <c r="P3378" s="5">
        <f>laptop_prices3[[#This Row],[RAM (GB)]]/ScoreCard!$F$3*ScoreCard!$F$5</f>
        <v>7</v>
      </c>
      <c r="Q3378" s="5">
        <f>laptop_prices3[[#This Row],[Screen Size (inch)]]/ScoreCard!$G$3*ScoreCard!$G$5</f>
        <v>1.6184971098265895</v>
      </c>
      <c r="R3378" s="5">
        <f>laptop_prices3[[#This Row],[Battery Life (hours)]]/ScoreCard!$H$3*ScoreCard!$H$5</f>
        <v>3.9083333333333332</v>
      </c>
      <c r="S3378" s="5">
        <f>ScoreCard!$I$3-laptop_prices3[[#This Row],[Weight (kg)]]/ScoreCard!$I$3*ScoreCard!$I$5</f>
        <v>2.4771428571428569</v>
      </c>
      <c r="T3378" s="6" cm="1">
        <f t="array" ref="T3378">_xlfn.IFS(laptop_prices3[[#This Row],[Storage]]="512GB SSD", 512, laptop_prices3[[#This Row],[Storage]] = "1TB SSD", 1000, laptop_prices3[[#This Row],[Storage]] = "2TB SSD", 2000, laptop_prices3[[#This Row],[Storage]]= "256GB SSD", 256, laptop_prices3[[#This Row],[Storage]] = "1TB HDD", 1000*0.7)</f>
        <v>256</v>
      </c>
      <c r="U3378" s="5">
        <f>laptop_prices3[[#This Row],[Storage Raw Value]]/ScoreCard!$J$3*ScoreCard!$J$5</f>
        <v>1.024</v>
      </c>
    </row>
    <row r="3379" spans="2:21" x14ac:dyDescent="0.2">
      <c r="B3379" s="4" cm="1">
        <f t="array" ref="B3379">SUM(laptop_prices3[[#This Row],[RAM Comp]:[Weight Comp]]+laptop_prices3[[#This Row],[Storage Comp]])</f>
        <v>25.227396779521058</v>
      </c>
      <c r="C3379">
        <v>3377</v>
      </c>
      <c r="D3379" t="s">
        <v>28</v>
      </c>
      <c r="E3379" t="s">
        <v>48</v>
      </c>
      <c r="F3379">
        <v>4</v>
      </c>
      <c r="G3379" t="s">
        <v>19</v>
      </c>
      <c r="H3379" t="s">
        <v>44</v>
      </c>
      <c r="I3379">
        <v>15.6</v>
      </c>
      <c r="J3379" t="s">
        <v>43</v>
      </c>
      <c r="K3379">
        <v>8.6999999999999993</v>
      </c>
      <c r="L3379">
        <v>2.78</v>
      </c>
      <c r="M3379" t="s">
        <v>30</v>
      </c>
      <c r="N3379">
        <v>981.19</v>
      </c>
      <c r="O3379" s="5">
        <f>(ScoreCard!$E$3-laptop_prices3[[#This Row],[Price ($)]])/ScoreCard!$E$3*ScoreCard!$E$5</f>
        <v>4.5460765663571392</v>
      </c>
      <c r="P3379" s="5">
        <f>laptop_prices3[[#This Row],[RAM (GB)]]/ScoreCard!$F$3*ScoreCard!$F$5</f>
        <v>0.4375</v>
      </c>
      <c r="Q3379" s="5">
        <f>laptop_prices3[[#This Row],[Screen Size (inch)]]/ScoreCard!$G$3*ScoreCard!$G$5</f>
        <v>1.8034682080924855</v>
      </c>
      <c r="R3379" s="5">
        <f>laptop_prices3[[#This Row],[Battery Life (hours)]]/ScoreCard!$H$3*ScoreCard!$H$5</f>
        <v>5.0750000000000002</v>
      </c>
      <c r="S3379" s="5">
        <f>ScoreCard!$I$3-laptop_prices3[[#This Row],[Weight (kg)]]/ScoreCard!$I$3*ScoreCard!$I$5</f>
        <v>1.9114285714285715</v>
      </c>
      <c r="T3379" s="6" cm="1">
        <f t="array" ref="T3379">_xlfn.IFS(laptop_prices3[[#This Row],[Storage]]="512GB SSD", 512, laptop_prices3[[#This Row],[Storage]] = "1TB SSD", 1000, laptop_prices3[[#This Row],[Storage]] = "2TB SSD", 2000, laptop_prices3[[#This Row],[Storage]]= "256GB SSD", 256, laptop_prices3[[#This Row],[Storage]] = "1TB HDD", 1000*0.7)</f>
        <v>1000</v>
      </c>
      <c r="U3379" s="5">
        <f>laptop_prices3[[#This Row],[Storage Raw Value]]/ScoreCard!$J$3*ScoreCard!$J$5</f>
        <v>4</v>
      </c>
    </row>
    <row r="3380" spans="2:21" x14ac:dyDescent="0.2">
      <c r="B3380" s="4" cm="1">
        <f t="array" ref="B3380">SUM(laptop_prices3[[#This Row],[RAM Comp]:[Weight Comp]]+laptop_prices3[[#This Row],[Storage Comp]])</f>
        <v>40.042857142857144</v>
      </c>
      <c r="C3380">
        <v>3378</v>
      </c>
      <c r="D3380" t="s">
        <v>23</v>
      </c>
      <c r="E3380" t="s">
        <v>48</v>
      </c>
      <c r="F3380">
        <v>8</v>
      </c>
      <c r="G3380" t="s">
        <v>25</v>
      </c>
      <c r="H3380" t="s">
        <v>32</v>
      </c>
      <c r="I3380">
        <v>17.3</v>
      </c>
      <c r="J3380" t="s">
        <v>27</v>
      </c>
      <c r="K3380">
        <v>5.7</v>
      </c>
      <c r="L3380">
        <v>2.9</v>
      </c>
      <c r="M3380" t="s">
        <v>22</v>
      </c>
      <c r="N3380">
        <v>2311.11</v>
      </c>
      <c r="O3380" s="5">
        <f>(ScoreCard!$E$3-laptop_prices3[[#This Row],[Price ($)]])/ScoreCard!$E$3*ScoreCard!$E$5</f>
        <v>3.9308217707820585</v>
      </c>
      <c r="P3380" s="5">
        <f>laptop_prices3[[#This Row],[RAM (GB)]]/ScoreCard!$F$3*ScoreCard!$F$5</f>
        <v>0.875</v>
      </c>
      <c r="Q3380" s="5">
        <f>laptop_prices3[[#This Row],[Screen Size (inch)]]/ScoreCard!$G$3*ScoreCard!$G$5</f>
        <v>2</v>
      </c>
      <c r="R3380" s="5">
        <f>laptop_prices3[[#This Row],[Battery Life (hours)]]/ScoreCard!$H$3*ScoreCard!$H$5</f>
        <v>3.3250000000000002</v>
      </c>
      <c r="S3380" s="5">
        <f>ScoreCard!$I$3-laptop_prices3[[#This Row],[Weight (kg)]]/ScoreCard!$I$3*ScoreCard!$I$5</f>
        <v>1.842857142857143</v>
      </c>
      <c r="T3380" s="6" cm="1">
        <f t="array" ref="T3380">_xlfn.IFS(laptop_prices3[[#This Row],[Storage]]="512GB SSD", 512, laptop_prices3[[#This Row],[Storage]] = "1TB SSD", 1000, laptop_prices3[[#This Row],[Storage]] = "2TB SSD", 2000, laptop_prices3[[#This Row],[Storage]]= "256GB SSD", 256, laptop_prices3[[#This Row],[Storage]] = "1TB HDD", 1000*0.7)</f>
        <v>2000</v>
      </c>
      <c r="U3380" s="5">
        <f>laptop_prices3[[#This Row],[Storage Raw Value]]/ScoreCard!$J$3*ScoreCard!$J$5</f>
        <v>8</v>
      </c>
    </row>
    <row r="3381" spans="2:21" x14ac:dyDescent="0.2">
      <c r="B3381" s="4" cm="1">
        <f t="array" ref="B3381">SUM(laptop_prices3[[#This Row],[RAM Comp]:[Weight Comp]]+laptop_prices3[[#This Row],[Storage Comp]])</f>
        <v>19.394619047619049</v>
      </c>
      <c r="C3381">
        <v>3379</v>
      </c>
      <c r="D3381" t="s">
        <v>28</v>
      </c>
      <c r="E3381" t="s">
        <v>31</v>
      </c>
      <c r="F3381">
        <v>32</v>
      </c>
      <c r="G3381" t="s">
        <v>13</v>
      </c>
      <c r="H3381" t="s">
        <v>32</v>
      </c>
      <c r="I3381">
        <v>17.3</v>
      </c>
      <c r="J3381" t="s">
        <v>43</v>
      </c>
      <c r="K3381">
        <v>5.5</v>
      </c>
      <c r="L3381">
        <v>1.76</v>
      </c>
      <c r="M3381" t="s">
        <v>22</v>
      </c>
      <c r="N3381">
        <v>1559.65</v>
      </c>
      <c r="O3381" s="5">
        <f>(ScoreCard!$E$3-laptop_prices3[[#This Row],[Price ($)]])/ScoreCard!$E$3*ScoreCard!$E$5</f>
        <v>4.2784662672050393</v>
      </c>
      <c r="P3381" s="5">
        <f>laptop_prices3[[#This Row],[RAM (GB)]]/ScoreCard!$F$3*ScoreCard!$F$5</f>
        <v>3.5</v>
      </c>
      <c r="Q3381" s="5">
        <f>laptop_prices3[[#This Row],[Screen Size (inch)]]/ScoreCard!$G$3*ScoreCard!$G$5</f>
        <v>2</v>
      </c>
      <c r="R3381" s="5">
        <f>laptop_prices3[[#This Row],[Battery Life (hours)]]/ScoreCard!$H$3*ScoreCard!$H$5</f>
        <v>3.208333333333333</v>
      </c>
      <c r="S3381" s="5">
        <f>ScoreCard!$I$3-laptop_prices3[[#This Row],[Weight (kg)]]/ScoreCard!$I$3*ScoreCard!$I$5</f>
        <v>2.4942857142857142</v>
      </c>
      <c r="T3381" s="6" cm="1">
        <f t="array" ref="T3381">_xlfn.IFS(laptop_prices3[[#This Row],[Storage]]="512GB SSD", 512, laptop_prices3[[#This Row],[Storage]] = "1TB SSD", 1000, laptop_prices3[[#This Row],[Storage]] = "2TB SSD", 2000, laptop_prices3[[#This Row],[Storage]]= "256GB SSD", 256, laptop_prices3[[#This Row],[Storage]] = "1TB HDD", 1000*0.7)</f>
        <v>512</v>
      </c>
      <c r="U3381" s="5">
        <f>laptop_prices3[[#This Row],[Storage Raw Value]]/ScoreCard!$J$3*ScoreCard!$J$5</f>
        <v>2.048</v>
      </c>
    </row>
    <row r="3382" spans="2:21" x14ac:dyDescent="0.2">
      <c r="B3382" s="4" cm="1">
        <f t="array" ref="B3382">SUM(laptop_prices3[[#This Row],[RAM Comp]:[Weight Comp]]+laptop_prices3[[#This Row],[Storage Comp]])</f>
        <v>20.328087255711534</v>
      </c>
      <c r="C3382">
        <v>3380</v>
      </c>
      <c r="D3382" t="s">
        <v>23</v>
      </c>
      <c r="E3382" t="s">
        <v>48</v>
      </c>
      <c r="F3382">
        <v>32</v>
      </c>
      <c r="G3382" t="s">
        <v>13</v>
      </c>
      <c r="H3382" t="s">
        <v>26</v>
      </c>
      <c r="I3382">
        <v>15.6</v>
      </c>
      <c r="J3382" t="s">
        <v>21</v>
      </c>
      <c r="K3382">
        <v>7.3</v>
      </c>
      <c r="L3382">
        <v>1.62</v>
      </c>
      <c r="M3382" t="s">
        <v>46</v>
      </c>
      <c r="N3382">
        <v>1906.69</v>
      </c>
      <c r="O3382" s="5">
        <f>(ScoreCard!$E$3-laptop_prices3[[#This Row],[Price ($)]])/ScoreCard!$E$3*ScoreCard!$E$5</f>
        <v>4.1179167422288181</v>
      </c>
      <c r="P3382" s="5">
        <f>laptop_prices3[[#This Row],[RAM (GB)]]/ScoreCard!$F$3*ScoreCard!$F$5</f>
        <v>3.5</v>
      </c>
      <c r="Q3382" s="5">
        <f>laptop_prices3[[#This Row],[Screen Size (inch)]]/ScoreCard!$G$3*ScoreCard!$G$5</f>
        <v>1.8034682080924855</v>
      </c>
      <c r="R3382" s="5">
        <f>laptop_prices3[[#This Row],[Battery Life (hours)]]/ScoreCard!$H$3*ScoreCard!$H$5</f>
        <v>4.2583333333333329</v>
      </c>
      <c r="S3382" s="5">
        <f>ScoreCard!$I$3-laptop_prices3[[#This Row],[Weight (kg)]]/ScoreCard!$I$3*ScoreCard!$I$5</f>
        <v>2.5742857142857143</v>
      </c>
      <c r="T3382" s="6" cm="1">
        <f t="array" ref="T3382">_xlfn.IFS(laptop_prices3[[#This Row],[Storage]]="512GB SSD", 512, laptop_prices3[[#This Row],[Storage]] = "1TB SSD", 1000, laptop_prices3[[#This Row],[Storage]] = "2TB SSD", 2000, laptop_prices3[[#This Row],[Storage]]= "256GB SSD", 256, laptop_prices3[[#This Row],[Storage]] = "1TB HDD", 1000*0.7)</f>
        <v>512</v>
      </c>
      <c r="U3382" s="5">
        <f>laptop_prices3[[#This Row],[Storage Raw Value]]/ScoreCard!$J$3*ScoreCard!$J$5</f>
        <v>2.048</v>
      </c>
    </row>
    <row r="3383" spans="2:21" x14ac:dyDescent="0.2">
      <c r="B3383" s="4" cm="1">
        <f t="array" ref="B3383">SUM(laptop_prices3[[#This Row],[RAM Comp]:[Weight Comp]]+laptop_prices3[[#This Row],[Storage Comp]])</f>
        <v>29.072039636663913</v>
      </c>
      <c r="C3383">
        <v>3381</v>
      </c>
      <c r="D3383" t="s">
        <v>33</v>
      </c>
      <c r="E3383" t="s">
        <v>39</v>
      </c>
      <c r="F3383">
        <v>64</v>
      </c>
      <c r="G3383" t="s">
        <v>42</v>
      </c>
      <c r="H3383" t="s">
        <v>35</v>
      </c>
      <c r="I3383">
        <v>15.6</v>
      </c>
      <c r="J3383" t="s">
        <v>21</v>
      </c>
      <c r="K3383">
        <v>10.8</v>
      </c>
      <c r="L3383">
        <v>1.28</v>
      </c>
      <c r="M3383" t="s">
        <v>16</v>
      </c>
      <c r="N3383">
        <v>1900.29</v>
      </c>
      <c r="O3383" s="5">
        <f>(ScoreCard!$E$3-laptop_prices3[[#This Row],[Price ($)]])/ScoreCard!$E$3*ScoreCard!$E$5</f>
        <v>4.1208775449024229</v>
      </c>
      <c r="P3383" s="5">
        <f>laptop_prices3[[#This Row],[RAM (GB)]]/ScoreCard!$F$3*ScoreCard!$F$5</f>
        <v>7</v>
      </c>
      <c r="Q3383" s="5">
        <f>laptop_prices3[[#This Row],[Screen Size (inch)]]/ScoreCard!$G$3*ScoreCard!$G$5</f>
        <v>1.8034682080924855</v>
      </c>
      <c r="R3383" s="5">
        <f>laptop_prices3[[#This Row],[Battery Life (hours)]]/ScoreCard!$H$3*ScoreCard!$H$5</f>
        <v>6.3</v>
      </c>
      <c r="S3383" s="5">
        <f>ScoreCard!$I$3-laptop_prices3[[#This Row],[Weight (kg)]]/ScoreCard!$I$3*ScoreCard!$I$5</f>
        <v>2.7685714285714287</v>
      </c>
      <c r="T3383" s="6" cm="1">
        <f t="array" ref="T3383">_xlfn.IFS(laptop_prices3[[#This Row],[Storage]]="512GB SSD", 512, laptop_prices3[[#This Row],[Storage]] = "1TB SSD", 1000, laptop_prices3[[#This Row],[Storage]] = "2TB SSD", 2000, laptop_prices3[[#This Row],[Storage]]= "256GB SSD", 256, laptop_prices3[[#This Row],[Storage]] = "1TB HDD", 1000*0.7)</f>
        <v>700</v>
      </c>
      <c r="U3383" s="5">
        <f>laptop_prices3[[#This Row],[Storage Raw Value]]/ScoreCard!$J$3*ScoreCard!$J$5</f>
        <v>2.8</v>
      </c>
    </row>
    <row r="3384" spans="2:21" x14ac:dyDescent="0.2">
      <c r="B3384" s="4" cm="1">
        <f t="array" ref="B3384">SUM(laptop_prices3[[#This Row],[RAM Comp]:[Weight Comp]]+laptop_prices3[[#This Row],[Storage Comp]])</f>
        <v>19.887453206716213</v>
      </c>
      <c r="C3384">
        <v>3382</v>
      </c>
      <c r="D3384" t="s">
        <v>28</v>
      </c>
      <c r="E3384" t="s">
        <v>48</v>
      </c>
      <c r="F3384">
        <v>4</v>
      </c>
      <c r="G3384" t="s">
        <v>42</v>
      </c>
      <c r="H3384" t="s">
        <v>26</v>
      </c>
      <c r="I3384">
        <v>13.3</v>
      </c>
      <c r="J3384" t="s">
        <v>27</v>
      </c>
      <c r="K3384">
        <v>6.8</v>
      </c>
      <c r="L3384">
        <v>1.32</v>
      </c>
      <c r="M3384" t="s">
        <v>22</v>
      </c>
      <c r="N3384">
        <v>1673.73</v>
      </c>
      <c r="O3384" s="5">
        <f>(ScoreCard!$E$3-laptop_prices3[[#This Row],[Price ($)]])/ScoreCard!$E$3*ScoreCard!$E$5</f>
        <v>4.2256899595480331</v>
      </c>
      <c r="P3384" s="5">
        <f>laptop_prices3[[#This Row],[RAM (GB)]]/ScoreCard!$F$3*ScoreCard!$F$5</f>
        <v>0.4375</v>
      </c>
      <c r="Q3384" s="5">
        <f>laptop_prices3[[#This Row],[Screen Size (inch)]]/ScoreCard!$G$3*ScoreCard!$G$5</f>
        <v>1.5375722543352601</v>
      </c>
      <c r="R3384" s="5">
        <f>laptop_prices3[[#This Row],[Battery Life (hours)]]/ScoreCard!$H$3*ScoreCard!$H$5</f>
        <v>3.9666666666666668</v>
      </c>
      <c r="S3384" s="5">
        <f>ScoreCard!$I$3-laptop_prices3[[#This Row],[Weight (kg)]]/ScoreCard!$I$3*ScoreCard!$I$5</f>
        <v>2.7457142857142856</v>
      </c>
      <c r="T3384" s="6" cm="1">
        <f t="array" ref="T3384">_xlfn.IFS(laptop_prices3[[#This Row],[Storage]]="512GB SSD", 512, laptop_prices3[[#This Row],[Storage]] = "1TB SSD", 1000, laptop_prices3[[#This Row],[Storage]] = "2TB SSD", 2000, laptop_prices3[[#This Row],[Storage]]= "256GB SSD", 256, laptop_prices3[[#This Row],[Storage]] = "1TB HDD", 1000*0.7)</f>
        <v>700</v>
      </c>
      <c r="U3384" s="5">
        <f>laptop_prices3[[#This Row],[Storage Raw Value]]/ScoreCard!$J$3*ScoreCard!$J$5</f>
        <v>2.8</v>
      </c>
    </row>
    <row r="3385" spans="2:21" x14ac:dyDescent="0.2">
      <c r="B3385" s="4" cm="1">
        <f t="array" ref="B3385">SUM(laptop_prices3[[#This Row],[RAM Comp]:[Weight Comp]]+laptop_prices3[[#This Row],[Storage Comp]])</f>
        <v>19.239658684282958</v>
      </c>
      <c r="C3385">
        <v>3383</v>
      </c>
      <c r="D3385" t="s">
        <v>28</v>
      </c>
      <c r="E3385" t="s">
        <v>12</v>
      </c>
      <c r="F3385">
        <v>8</v>
      </c>
      <c r="G3385" t="s">
        <v>42</v>
      </c>
      <c r="H3385" t="s">
        <v>14</v>
      </c>
      <c r="I3385">
        <v>15.6</v>
      </c>
      <c r="J3385" t="s">
        <v>15</v>
      </c>
      <c r="K3385">
        <v>6.1</v>
      </c>
      <c r="L3385">
        <v>2.97</v>
      </c>
      <c r="M3385" t="s">
        <v>46</v>
      </c>
      <c r="N3385">
        <v>927.75</v>
      </c>
      <c r="O3385" s="5">
        <f>(ScoreCard!$E$3-laptop_prices3[[#This Row],[Price ($)]])/ScoreCard!$E$3*ScoreCard!$E$5</f>
        <v>4.5707992686817391</v>
      </c>
      <c r="P3385" s="5">
        <f>laptop_prices3[[#This Row],[RAM (GB)]]/ScoreCard!$F$3*ScoreCard!$F$5</f>
        <v>0.875</v>
      </c>
      <c r="Q3385" s="5">
        <f>laptop_prices3[[#This Row],[Screen Size (inch)]]/ScoreCard!$G$3*ScoreCard!$G$5</f>
        <v>1.8034682080924855</v>
      </c>
      <c r="R3385" s="5">
        <f>laptop_prices3[[#This Row],[Battery Life (hours)]]/ScoreCard!$H$3*ScoreCard!$H$5</f>
        <v>3.5583333333333331</v>
      </c>
      <c r="S3385" s="5">
        <f>ScoreCard!$I$3-laptop_prices3[[#This Row],[Weight (kg)]]/ScoreCard!$I$3*ScoreCard!$I$5</f>
        <v>1.8028571428571427</v>
      </c>
      <c r="T3385" s="6" cm="1">
        <f t="array" ref="T3385">_xlfn.IFS(laptop_prices3[[#This Row],[Storage]]="512GB SSD", 512, laptop_prices3[[#This Row],[Storage]] = "1TB SSD", 1000, laptop_prices3[[#This Row],[Storage]] = "2TB SSD", 2000, laptop_prices3[[#This Row],[Storage]]= "256GB SSD", 256, laptop_prices3[[#This Row],[Storage]] = "1TB HDD", 1000*0.7)</f>
        <v>700</v>
      </c>
      <c r="U3385" s="5">
        <f>laptop_prices3[[#This Row],[Storage Raw Value]]/ScoreCard!$J$3*ScoreCard!$J$5</f>
        <v>2.8</v>
      </c>
    </row>
    <row r="3386" spans="2:21" x14ac:dyDescent="0.2">
      <c r="B3386" s="4" cm="1">
        <f t="array" ref="B3386">SUM(laptop_prices3[[#This Row],[RAM Comp]:[Weight Comp]]+laptop_prices3[[#This Row],[Storage Comp]])</f>
        <v>33.232334159097164</v>
      </c>
      <c r="C3386">
        <v>3384</v>
      </c>
      <c r="D3386" t="s">
        <v>45</v>
      </c>
      <c r="E3386" t="s">
        <v>37</v>
      </c>
      <c r="F3386">
        <v>64</v>
      </c>
      <c r="G3386" t="s">
        <v>19</v>
      </c>
      <c r="H3386" t="s">
        <v>20</v>
      </c>
      <c r="I3386">
        <v>13.3</v>
      </c>
      <c r="J3386" t="s">
        <v>21</v>
      </c>
      <c r="K3386">
        <v>10.6</v>
      </c>
      <c r="L3386">
        <v>1.73</v>
      </c>
      <c r="M3386" t="s">
        <v>46</v>
      </c>
      <c r="N3386">
        <v>3334.47</v>
      </c>
      <c r="O3386" s="5">
        <f>(ScoreCard!$E$3-laptop_prices3[[#This Row],[Price ($)]])/ScoreCard!$E$3*ScoreCard!$E$5</f>
        <v>3.4573894232726494</v>
      </c>
      <c r="P3386" s="5">
        <f>laptop_prices3[[#This Row],[RAM (GB)]]/ScoreCard!$F$3*ScoreCard!$F$5</f>
        <v>7</v>
      </c>
      <c r="Q3386" s="5">
        <f>laptop_prices3[[#This Row],[Screen Size (inch)]]/ScoreCard!$G$3*ScoreCard!$G$5</f>
        <v>1.5375722543352601</v>
      </c>
      <c r="R3386" s="5">
        <f>laptop_prices3[[#This Row],[Battery Life (hours)]]/ScoreCard!$H$3*ScoreCard!$H$5</f>
        <v>6.1833333333333336</v>
      </c>
      <c r="S3386" s="5">
        <f>ScoreCard!$I$3-laptop_prices3[[#This Row],[Weight (kg)]]/ScoreCard!$I$3*ScoreCard!$I$5</f>
        <v>2.5114285714285716</v>
      </c>
      <c r="T3386" s="6" cm="1">
        <f t="array" ref="T3386">_xlfn.IFS(laptop_prices3[[#This Row],[Storage]]="512GB SSD", 512, laptop_prices3[[#This Row],[Storage]] = "1TB SSD", 1000, laptop_prices3[[#This Row],[Storage]] = "2TB SSD", 2000, laptop_prices3[[#This Row],[Storage]]= "256GB SSD", 256, laptop_prices3[[#This Row],[Storage]] = "1TB HDD", 1000*0.7)</f>
        <v>1000</v>
      </c>
      <c r="U3386" s="5">
        <f>laptop_prices3[[#This Row],[Storage Raw Value]]/ScoreCard!$J$3*ScoreCard!$J$5</f>
        <v>4</v>
      </c>
    </row>
    <row r="3387" spans="2:21" x14ac:dyDescent="0.2">
      <c r="B3387" s="4" cm="1">
        <f t="array" ref="B3387">SUM(laptop_prices3[[#This Row],[RAM Comp]:[Weight Comp]]+laptop_prices3[[#This Row],[Storage Comp]])</f>
        <v>21.315944398568675</v>
      </c>
      <c r="C3387">
        <v>3385</v>
      </c>
      <c r="D3387" t="s">
        <v>47</v>
      </c>
      <c r="E3387" t="s">
        <v>37</v>
      </c>
      <c r="F3387">
        <v>32</v>
      </c>
      <c r="G3387" t="s">
        <v>13</v>
      </c>
      <c r="H3387" t="s">
        <v>14</v>
      </c>
      <c r="I3387">
        <v>15.6</v>
      </c>
      <c r="J3387" t="s">
        <v>43</v>
      </c>
      <c r="K3387">
        <v>10.6</v>
      </c>
      <c r="L3387">
        <v>3.26</v>
      </c>
      <c r="M3387" t="s">
        <v>46</v>
      </c>
      <c r="N3387">
        <v>3728.6</v>
      </c>
      <c r="O3387" s="5">
        <f>(ScoreCard!$E$3-laptop_prices3[[#This Row],[Price ($)]])/ScoreCard!$E$3*ScoreCard!$E$5</f>
        <v>3.275054867374545</v>
      </c>
      <c r="P3387" s="5">
        <f>laptop_prices3[[#This Row],[RAM (GB)]]/ScoreCard!$F$3*ScoreCard!$F$5</f>
        <v>3.5</v>
      </c>
      <c r="Q3387" s="5">
        <f>laptop_prices3[[#This Row],[Screen Size (inch)]]/ScoreCard!$G$3*ScoreCard!$G$5</f>
        <v>1.8034682080924855</v>
      </c>
      <c r="R3387" s="5">
        <f>laptop_prices3[[#This Row],[Battery Life (hours)]]/ScoreCard!$H$3*ScoreCard!$H$5</f>
        <v>6.1833333333333336</v>
      </c>
      <c r="S3387" s="5">
        <f>ScoreCard!$I$3-laptop_prices3[[#This Row],[Weight (kg)]]/ScoreCard!$I$3*ScoreCard!$I$5</f>
        <v>1.6371428571428572</v>
      </c>
      <c r="T3387" s="6" cm="1">
        <f t="array" ref="T3387">_xlfn.IFS(laptop_prices3[[#This Row],[Storage]]="512GB SSD", 512, laptop_prices3[[#This Row],[Storage]] = "1TB SSD", 1000, laptop_prices3[[#This Row],[Storage]] = "2TB SSD", 2000, laptop_prices3[[#This Row],[Storage]]= "256GB SSD", 256, laptop_prices3[[#This Row],[Storage]] = "1TB HDD", 1000*0.7)</f>
        <v>512</v>
      </c>
      <c r="U3387" s="5">
        <f>laptop_prices3[[#This Row],[Storage Raw Value]]/ScoreCard!$J$3*ScoreCard!$J$5</f>
        <v>2.048</v>
      </c>
    </row>
    <row r="3388" spans="2:21" x14ac:dyDescent="0.2">
      <c r="B3388" s="4" cm="1">
        <f t="array" ref="B3388">SUM(laptop_prices3[[#This Row],[RAM Comp]:[Weight Comp]]+laptop_prices3[[#This Row],[Storage Comp]])</f>
        <v>26.571473300302777</v>
      </c>
      <c r="C3388">
        <v>3386</v>
      </c>
      <c r="D3388" t="s">
        <v>23</v>
      </c>
      <c r="E3388" t="s">
        <v>12</v>
      </c>
      <c r="F3388">
        <v>4</v>
      </c>
      <c r="G3388" t="s">
        <v>19</v>
      </c>
      <c r="H3388" t="s">
        <v>32</v>
      </c>
      <c r="I3388">
        <v>14</v>
      </c>
      <c r="J3388" t="s">
        <v>27</v>
      </c>
      <c r="K3388">
        <v>10.9</v>
      </c>
      <c r="L3388">
        <v>2.35</v>
      </c>
      <c r="M3388" t="s">
        <v>16</v>
      </c>
      <c r="N3388">
        <v>1247.93</v>
      </c>
      <c r="O3388" s="5">
        <f>(ScoreCard!$E$3-laptop_prices3[[#This Row],[Price ($)]])/ScoreCard!$E$3*ScoreCard!$E$5</f>
        <v>4.4226758624263036</v>
      </c>
      <c r="P3388" s="5">
        <f>laptop_prices3[[#This Row],[RAM (GB)]]/ScoreCard!$F$3*ScoreCard!$F$5</f>
        <v>0.4375</v>
      </c>
      <c r="Q3388" s="5">
        <f>laptop_prices3[[#This Row],[Screen Size (inch)]]/ScoreCard!$G$3*ScoreCard!$G$5</f>
        <v>1.6184971098265895</v>
      </c>
      <c r="R3388" s="5">
        <f>laptop_prices3[[#This Row],[Battery Life (hours)]]/ScoreCard!$H$3*ScoreCard!$H$5</f>
        <v>6.3583333333333334</v>
      </c>
      <c r="S3388" s="5">
        <f>ScoreCard!$I$3-laptop_prices3[[#This Row],[Weight (kg)]]/ScoreCard!$I$3*ScoreCard!$I$5</f>
        <v>2.157142857142857</v>
      </c>
      <c r="T3388" s="6" cm="1">
        <f t="array" ref="T3388">_xlfn.IFS(laptop_prices3[[#This Row],[Storage]]="512GB SSD", 512, laptop_prices3[[#This Row],[Storage]] = "1TB SSD", 1000, laptop_prices3[[#This Row],[Storage]] = "2TB SSD", 2000, laptop_prices3[[#This Row],[Storage]]= "256GB SSD", 256, laptop_prices3[[#This Row],[Storage]] = "1TB HDD", 1000*0.7)</f>
        <v>1000</v>
      </c>
      <c r="U3388" s="5">
        <f>laptop_prices3[[#This Row],[Storage Raw Value]]/ScoreCard!$J$3*ScoreCard!$J$5</f>
        <v>4</v>
      </c>
    </row>
    <row r="3389" spans="2:21" x14ac:dyDescent="0.2">
      <c r="B3389" s="4" cm="1">
        <f t="array" ref="B3389">SUM(laptop_prices3[[#This Row],[RAM Comp]:[Weight Comp]]+laptop_prices3[[#This Row],[Storage Comp]])</f>
        <v>43.245639966969449</v>
      </c>
      <c r="C3389">
        <v>3387</v>
      </c>
      <c r="D3389" t="s">
        <v>17</v>
      </c>
      <c r="E3389" t="s">
        <v>39</v>
      </c>
      <c r="F3389">
        <v>16</v>
      </c>
      <c r="G3389" t="s">
        <v>25</v>
      </c>
      <c r="H3389" t="s">
        <v>44</v>
      </c>
      <c r="I3389">
        <v>14</v>
      </c>
      <c r="J3389" t="s">
        <v>43</v>
      </c>
      <c r="K3389">
        <v>9.6</v>
      </c>
      <c r="L3389">
        <v>2.14</v>
      </c>
      <c r="M3389" t="s">
        <v>30</v>
      </c>
      <c r="N3389">
        <v>1016.78</v>
      </c>
      <c r="O3389" s="5">
        <f>(ScoreCard!$E$3-laptop_prices3[[#This Row],[Price ($)]])/ScoreCard!$E$3*ScoreCard!$E$5</f>
        <v>4.5296117277393897</v>
      </c>
      <c r="P3389" s="5">
        <f>laptop_prices3[[#This Row],[RAM (GB)]]/ScoreCard!$F$3*ScoreCard!$F$5</f>
        <v>1.75</v>
      </c>
      <c r="Q3389" s="5">
        <f>laptop_prices3[[#This Row],[Screen Size (inch)]]/ScoreCard!$G$3*ScoreCard!$G$5</f>
        <v>1.6184971098265895</v>
      </c>
      <c r="R3389" s="5">
        <f>laptop_prices3[[#This Row],[Battery Life (hours)]]/ScoreCard!$H$3*ScoreCard!$H$5</f>
        <v>5.6</v>
      </c>
      <c r="S3389" s="5">
        <f>ScoreCard!$I$3-laptop_prices3[[#This Row],[Weight (kg)]]/ScoreCard!$I$3*ScoreCard!$I$5</f>
        <v>2.2771428571428571</v>
      </c>
      <c r="T3389" s="6" cm="1">
        <f t="array" ref="T3389">_xlfn.IFS(laptop_prices3[[#This Row],[Storage]]="512GB SSD", 512, laptop_prices3[[#This Row],[Storage]] = "1TB SSD", 1000, laptop_prices3[[#This Row],[Storage]] = "2TB SSD", 2000, laptop_prices3[[#This Row],[Storage]]= "256GB SSD", 256, laptop_prices3[[#This Row],[Storage]] = "1TB HDD", 1000*0.7)</f>
        <v>2000</v>
      </c>
      <c r="U3389" s="5">
        <f>laptop_prices3[[#This Row],[Storage Raw Value]]/ScoreCard!$J$3*ScoreCard!$J$5</f>
        <v>8</v>
      </c>
    </row>
    <row r="3390" spans="2:21" x14ac:dyDescent="0.2">
      <c r="B3390" s="4" cm="1">
        <f t="array" ref="B3390">SUM(laptop_prices3[[#This Row],[RAM Comp]:[Weight Comp]]+laptop_prices3[[#This Row],[Storage Comp]])</f>
        <v>18.372044728874208</v>
      </c>
      <c r="C3390">
        <v>3388</v>
      </c>
      <c r="D3390" t="s">
        <v>38</v>
      </c>
      <c r="E3390" t="s">
        <v>37</v>
      </c>
      <c r="F3390">
        <v>4</v>
      </c>
      <c r="G3390" t="s">
        <v>13</v>
      </c>
      <c r="H3390" t="s">
        <v>44</v>
      </c>
      <c r="I3390">
        <v>14</v>
      </c>
      <c r="J3390" t="s">
        <v>15</v>
      </c>
      <c r="K3390">
        <v>9.6999999999999993</v>
      </c>
      <c r="L3390">
        <v>1.81</v>
      </c>
      <c r="M3390" t="s">
        <v>46</v>
      </c>
      <c r="N3390">
        <v>1159.3900000000001</v>
      </c>
      <c r="O3390" s="5">
        <f>(ScoreCard!$E$3-laptop_prices3[[#This Row],[Price ($)]])/ScoreCard!$E$3*ScoreCard!$E$5</f>
        <v>4.4636367169139559</v>
      </c>
      <c r="P3390" s="5">
        <f>laptop_prices3[[#This Row],[RAM (GB)]]/ScoreCard!$F$3*ScoreCard!$F$5</f>
        <v>0.4375</v>
      </c>
      <c r="Q3390" s="5">
        <f>laptop_prices3[[#This Row],[Screen Size (inch)]]/ScoreCard!$G$3*ScoreCard!$G$5</f>
        <v>1.6184971098265895</v>
      </c>
      <c r="R3390" s="5">
        <f>laptop_prices3[[#This Row],[Battery Life (hours)]]/ScoreCard!$H$3*ScoreCard!$H$5</f>
        <v>5.6583333333333323</v>
      </c>
      <c r="S3390" s="5">
        <f>ScoreCard!$I$3-laptop_prices3[[#This Row],[Weight (kg)]]/ScoreCard!$I$3*ScoreCard!$I$5</f>
        <v>2.4657142857142857</v>
      </c>
      <c r="T3390" s="6" cm="1">
        <f t="array" ref="T3390">_xlfn.IFS(laptop_prices3[[#This Row],[Storage]]="512GB SSD", 512, laptop_prices3[[#This Row],[Storage]] = "1TB SSD", 1000, laptop_prices3[[#This Row],[Storage]] = "2TB SSD", 2000, laptop_prices3[[#This Row],[Storage]]= "256GB SSD", 256, laptop_prices3[[#This Row],[Storage]] = "1TB HDD", 1000*0.7)</f>
        <v>512</v>
      </c>
      <c r="U3390" s="5">
        <f>laptop_prices3[[#This Row],[Storage Raw Value]]/ScoreCard!$J$3*ScoreCard!$J$5</f>
        <v>2.048</v>
      </c>
    </row>
    <row r="3391" spans="2:21" x14ac:dyDescent="0.2">
      <c r="B3391" s="4" cm="1">
        <f t="array" ref="B3391">SUM(laptop_prices3[[#This Row],[RAM Comp]:[Weight Comp]]+laptop_prices3[[#This Row],[Storage Comp]])</f>
        <v>27.571857968620975</v>
      </c>
      <c r="C3391">
        <v>3389</v>
      </c>
      <c r="D3391" t="s">
        <v>45</v>
      </c>
      <c r="E3391" t="s">
        <v>31</v>
      </c>
      <c r="F3391">
        <v>8</v>
      </c>
      <c r="G3391" t="s">
        <v>19</v>
      </c>
      <c r="H3391" t="s">
        <v>40</v>
      </c>
      <c r="I3391">
        <v>13.3</v>
      </c>
      <c r="J3391" t="s">
        <v>21</v>
      </c>
      <c r="K3391">
        <v>11.7</v>
      </c>
      <c r="L3391">
        <v>2.04</v>
      </c>
      <c r="M3391" t="s">
        <v>30</v>
      </c>
      <c r="N3391">
        <v>664.87</v>
      </c>
      <c r="O3391" s="5">
        <f>(ScoreCard!$E$3-laptop_prices3[[#This Row],[Price ($)]])/ScoreCard!$E$3*ScoreCard!$E$5</f>
        <v>4.6924142385000573</v>
      </c>
      <c r="P3391" s="5">
        <f>laptop_prices3[[#This Row],[RAM (GB)]]/ScoreCard!$F$3*ScoreCard!$F$5</f>
        <v>0.875</v>
      </c>
      <c r="Q3391" s="5">
        <f>laptop_prices3[[#This Row],[Screen Size (inch)]]/ScoreCard!$G$3*ScoreCard!$G$5</f>
        <v>1.5375722543352601</v>
      </c>
      <c r="R3391" s="5">
        <f>laptop_prices3[[#This Row],[Battery Life (hours)]]/ScoreCard!$H$3*ScoreCard!$H$5</f>
        <v>6.8250000000000002</v>
      </c>
      <c r="S3391" s="5">
        <f>ScoreCard!$I$3-laptop_prices3[[#This Row],[Weight (kg)]]/ScoreCard!$I$3*ScoreCard!$I$5</f>
        <v>2.3342857142857145</v>
      </c>
      <c r="T3391" s="6" cm="1">
        <f t="array" ref="T3391">_xlfn.IFS(laptop_prices3[[#This Row],[Storage]]="512GB SSD", 512, laptop_prices3[[#This Row],[Storage]] = "1TB SSD", 1000, laptop_prices3[[#This Row],[Storage]] = "2TB SSD", 2000, laptop_prices3[[#This Row],[Storage]]= "256GB SSD", 256, laptop_prices3[[#This Row],[Storage]] = "1TB HDD", 1000*0.7)</f>
        <v>1000</v>
      </c>
      <c r="U3391" s="5">
        <f>laptop_prices3[[#This Row],[Storage Raw Value]]/ScoreCard!$J$3*ScoreCard!$J$5</f>
        <v>4</v>
      </c>
    </row>
    <row r="3392" spans="2:21" x14ac:dyDescent="0.2">
      <c r="B3392" s="4" cm="1">
        <f t="array" ref="B3392">SUM(laptop_prices3[[#This Row],[RAM Comp]:[Weight Comp]]+laptop_prices3[[#This Row],[Storage Comp]])</f>
        <v>40.001857968620975</v>
      </c>
      <c r="C3392">
        <v>3390</v>
      </c>
      <c r="D3392" t="s">
        <v>17</v>
      </c>
      <c r="E3392" t="s">
        <v>41</v>
      </c>
      <c r="F3392">
        <v>8</v>
      </c>
      <c r="G3392" t="s">
        <v>25</v>
      </c>
      <c r="H3392" t="s">
        <v>32</v>
      </c>
      <c r="I3392">
        <v>13.3</v>
      </c>
      <c r="J3392" t="s">
        <v>43</v>
      </c>
      <c r="K3392">
        <v>5.0999999999999996</v>
      </c>
      <c r="L3392">
        <v>1.55</v>
      </c>
      <c r="M3392" t="s">
        <v>22</v>
      </c>
      <c r="N3392">
        <v>2217.11</v>
      </c>
      <c r="O3392" s="5">
        <f>(ScoreCard!$E$3-laptop_prices3[[#This Row],[Price ($)]])/ScoreCard!$E$3*ScoreCard!$E$5</f>
        <v>3.9743085600506296</v>
      </c>
      <c r="P3392" s="5">
        <f>laptop_prices3[[#This Row],[RAM (GB)]]/ScoreCard!$F$3*ScoreCard!$F$5</f>
        <v>0.875</v>
      </c>
      <c r="Q3392" s="5">
        <f>laptop_prices3[[#This Row],[Screen Size (inch)]]/ScoreCard!$G$3*ScoreCard!$G$5</f>
        <v>1.5375722543352601</v>
      </c>
      <c r="R3392" s="5">
        <f>laptop_prices3[[#This Row],[Battery Life (hours)]]/ScoreCard!$H$3*ScoreCard!$H$5</f>
        <v>2.9750000000000001</v>
      </c>
      <c r="S3392" s="5">
        <f>ScoreCard!$I$3-laptop_prices3[[#This Row],[Weight (kg)]]/ScoreCard!$I$3*ScoreCard!$I$5</f>
        <v>2.6142857142857143</v>
      </c>
      <c r="T3392" s="6" cm="1">
        <f t="array" ref="T3392">_xlfn.IFS(laptop_prices3[[#This Row],[Storage]]="512GB SSD", 512, laptop_prices3[[#This Row],[Storage]] = "1TB SSD", 1000, laptop_prices3[[#This Row],[Storage]] = "2TB SSD", 2000, laptop_prices3[[#This Row],[Storage]]= "256GB SSD", 256, laptop_prices3[[#This Row],[Storage]] = "1TB HDD", 1000*0.7)</f>
        <v>2000</v>
      </c>
      <c r="U3392" s="5">
        <f>laptop_prices3[[#This Row],[Storage Raw Value]]/ScoreCard!$J$3*ScoreCard!$J$5</f>
        <v>8</v>
      </c>
    </row>
    <row r="3393" spans="2:21" x14ac:dyDescent="0.2">
      <c r="B3393" s="4" cm="1">
        <f t="array" ref="B3393">SUM(laptop_prices3[[#This Row],[RAM Comp]:[Weight Comp]]+laptop_prices3[[#This Row],[Storage Comp]])</f>
        <v>41.665833333333339</v>
      </c>
      <c r="C3393">
        <v>3391</v>
      </c>
      <c r="D3393" t="s">
        <v>47</v>
      </c>
      <c r="E3393" t="s">
        <v>31</v>
      </c>
      <c r="F3393">
        <v>4</v>
      </c>
      <c r="G3393" t="s">
        <v>25</v>
      </c>
      <c r="H3393" t="s">
        <v>44</v>
      </c>
      <c r="I3393">
        <v>17.3</v>
      </c>
      <c r="J3393" t="s">
        <v>15</v>
      </c>
      <c r="K3393">
        <v>7.9</v>
      </c>
      <c r="L3393">
        <v>1.54</v>
      </c>
      <c r="M3393" t="s">
        <v>46</v>
      </c>
      <c r="N3393">
        <v>802.06</v>
      </c>
      <c r="O3393" s="5">
        <f>(ScoreCard!$E$3-laptop_prices3[[#This Row],[Price ($)]])/ScoreCard!$E$3*ScoreCard!$E$5</f>
        <v>4.6289466574388314</v>
      </c>
      <c r="P3393" s="5">
        <f>laptop_prices3[[#This Row],[RAM (GB)]]/ScoreCard!$F$3*ScoreCard!$F$5</f>
        <v>0.4375</v>
      </c>
      <c r="Q3393" s="5">
        <f>laptop_prices3[[#This Row],[Screen Size (inch)]]/ScoreCard!$G$3*ScoreCard!$G$5</f>
        <v>2</v>
      </c>
      <c r="R3393" s="5">
        <f>laptop_prices3[[#This Row],[Battery Life (hours)]]/ScoreCard!$H$3*ScoreCard!$H$5</f>
        <v>4.6083333333333334</v>
      </c>
      <c r="S3393" s="5">
        <f>ScoreCard!$I$3-laptop_prices3[[#This Row],[Weight (kg)]]/ScoreCard!$I$3*ScoreCard!$I$5</f>
        <v>2.62</v>
      </c>
      <c r="T3393" s="6" cm="1">
        <f t="array" ref="T3393">_xlfn.IFS(laptop_prices3[[#This Row],[Storage]]="512GB SSD", 512, laptop_prices3[[#This Row],[Storage]] = "1TB SSD", 1000, laptop_prices3[[#This Row],[Storage]] = "2TB SSD", 2000, laptop_prices3[[#This Row],[Storage]]= "256GB SSD", 256, laptop_prices3[[#This Row],[Storage]] = "1TB HDD", 1000*0.7)</f>
        <v>2000</v>
      </c>
      <c r="U3393" s="5">
        <f>laptop_prices3[[#This Row],[Storage Raw Value]]/ScoreCard!$J$3*ScoreCard!$J$5</f>
        <v>8</v>
      </c>
    </row>
    <row r="3394" spans="2:21" x14ac:dyDescent="0.2">
      <c r="B3394" s="4" cm="1">
        <f t="array" ref="B3394">SUM(laptop_prices3[[#This Row],[RAM Comp]:[Weight Comp]]+laptop_prices3[[#This Row],[Storage Comp]])</f>
        <v>41.868735205064688</v>
      </c>
      <c r="C3394">
        <v>3392</v>
      </c>
      <c r="D3394" t="s">
        <v>36</v>
      </c>
      <c r="E3394" t="s">
        <v>12</v>
      </c>
      <c r="F3394">
        <v>32</v>
      </c>
      <c r="G3394" t="s">
        <v>25</v>
      </c>
      <c r="H3394" t="s">
        <v>44</v>
      </c>
      <c r="I3394">
        <v>14</v>
      </c>
      <c r="J3394" t="s">
        <v>21</v>
      </c>
      <c r="K3394">
        <v>4.7</v>
      </c>
      <c r="L3394">
        <v>2.61</v>
      </c>
      <c r="M3394" t="s">
        <v>22</v>
      </c>
      <c r="N3394">
        <v>634.66</v>
      </c>
      <c r="O3394" s="5">
        <f>(ScoreCard!$E$3-laptop_prices3[[#This Row],[Price ($)]])/ScoreCard!$E$3*ScoreCard!$E$5</f>
        <v>4.7063901523703073</v>
      </c>
      <c r="P3394" s="5">
        <f>laptop_prices3[[#This Row],[RAM (GB)]]/ScoreCard!$F$3*ScoreCard!$F$5</f>
        <v>3.5</v>
      </c>
      <c r="Q3394" s="5">
        <f>laptop_prices3[[#This Row],[Screen Size (inch)]]/ScoreCard!$G$3*ScoreCard!$G$5</f>
        <v>1.6184971098265895</v>
      </c>
      <c r="R3394" s="5">
        <f>laptop_prices3[[#This Row],[Battery Life (hours)]]/ScoreCard!$H$3*ScoreCard!$H$5</f>
        <v>2.7416666666666667</v>
      </c>
      <c r="S3394" s="5">
        <f>ScoreCard!$I$3-laptop_prices3[[#This Row],[Weight (kg)]]/ScoreCard!$I$3*ScoreCard!$I$5</f>
        <v>2.0085714285714289</v>
      </c>
      <c r="T3394" s="6" cm="1">
        <f t="array" ref="T3394">_xlfn.IFS(laptop_prices3[[#This Row],[Storage]]="512GB SSD", 512, laptop_prices3[[#This Row],[Storage]] = "1TB SSD", 1000, laptop_prices3[[#This Row],[Storage]] = "2TB SSD", 2000, laptop_prices3[[#This Row],[Storage]]= "256GB SSD", 256, laptop_prices3[[#This Row],[Storage]] = "1TB HDD", 1000*0.7)</f>
        <v>2000</v>
      </c>
      <c r="U3394" s="5">
        <f>laptop_prices3[[#This Row],[Storage Raw Value]]/ScoreCard!$J$3*ScoreCard!$J$5</f>
        <v>8</v>
      </c>
    </row>
    <row r="3395" spans="2:21" x14ac:dyDescent="0.2">
      <c r="B3395" s="4" cm="1">
        <f t="array" ref="B3395">SUM(laptop_prices3[[#This Row],[RAM Comp]:[Weight Comp]]+laptop_prices3[[#This Row],[Storage Comp]])</f>
        <v>18.502786540049549</v>
      </c>
      <c r="C3395">
        <v>3393</v>
      </c>
      <c r="D3395" t="s">
        <v>38</v>
      </c>
      <c r="E3395" t="s">
        <v>24</v>
      </c>
      <c r="F3395">
        <v>4</v>
      </c>
      <c r="G3395" t="s">
        <v>13</v>
      </c>
      <c r="H3395" t="s">
        <v>20</v>
      </c>
      <c r="I3395">
        <v>13.3</v>
      </c>
      <c r="J3395" t="s">
        <v>43</v>
      </c>
      <c r="K3395">
        <v>10.199999999999999</v>
      </c>
      <c r="L3395">
        <v>1.95</v>
      </c>
      <c r="M3395" t="s">
        <v>22</v>
      </c>
      <c r="N3395">
        <v>934.55</v>
      </c>
      <c r="O3395" s="5">
        <f>(ScoreCard!$E$3-laptop_prices3[[#This Row],[Price ($)]])/ScoreCard!$E$3*ScoreCard!$E$5</f>
        <v>4.5676534158410345</v>
      </c>
      <c r="P3395" s="5">
        <f>laptop_prices3[[#This Row],[RAM (GB)]]/ScoreCard!$F$3*ScoreCard!$F$5</f>
        <v>0.4375</v>
      </c>
      <c r="Q3395" s="5">
        <f>laptop_prices3[[#This Row],[Screen Size (inch)]]/ScoreCard!$G$3*ScoreCard!$G$5</f>
        <v>1.5375722543352601</v>
      </c>
      <c r="R3395" s="5">
        <f>laptop_prices3[[#This Row],[Battery Life (hours)]]/ScoreCard!$H$3*ScoreCard!$H$5</f>
        <v>5.95</v>
      </c>
      <c r="S3395" s="5">
        <f>ScoreCard!$I$3-laptop_prices3[[#This Row],[Weight (kg)]]/ScoreCard!$I$3*ScoreCard!$I$5</f>
        <v>2.3857142857142857</v>
      </c>
      <c r="T3395" s="6" cm="1">
        <f t="array" ref="T3395">_xlfn.IFS(laptop_prices3[[#This Row],[Storage]]="512GB SSD", 512, laptop_prices3[[#This Row],[Storage]] = "1TB SSD", 1000, laptop_prices3[[#This Row],[Storage]] = "2TB SSD", 2000, laptop_prices3[[#This Row],[Storage]]= "256GB SSD", 256, laptop_prices3[[#This Row],[Storage]] = "1TB HDD", 1000*0.7)</f>
        <v>512</v>
      </c>
      <c r="U3395" s="5">
        <f>laptop_prices3[[#This Row],[Storage Raw Value]]/ScoreCard!$J$3*ScoreCard!$J$5</f>
        <v>2.048</v>
      </c>
    </row>
    <row r="3396" spans="2:21" x14ac:dyDescent="0.2">
      <c r="B3396" s="4" cm="1">
        <f t="array" ref="B3396">SUM(laptop_prices3[[#This Row],[RAM Comp]:[Weight Comp]]+laptop_prices3[[#This Row],[Storage Comp]])</f>
        <v>43.096428571428575</v>
      </c>
      <c r="C3396">
        <v>3394</v>
      </c>
      <c r="D3396" t="s">
        <v>23</v>
      </c>
      <c r="E3396" t="s">
        <v>41</v>
      </c>
      <c r="F3396">
        <v>32</v>
      </c>
      <c r="G3396" t="s">
        <v>25</v>
      </c>
      <c r="H3396" t="s">
        <v>20</v>
      </c>
      <c r="I3396">
        <v>17.3</v>
      </c>
      <c r="J3396" t="s">
        <v>43</v>
      </c>
      <c r="K3396">
        <v>5.7</v>
      </c>
      <c r="L3396">
        <v>2.15</v>
      </c>
      <c r="M3396" t="s">
        <v>22</v>
      </c>
      <c r="N3396">
        <v>2789.49</v>
      </c>
      <c r="O3396" s="5">
        <f>(ScoreCard!$E$3-laptop_prices3[[#This Row],[Price ($)]])/ScoreCard!$E$3*ScoreCard!$E$5</f>
        <v>3.7095110234384543</v>
      </c>
      <c r="P3396" s="5">
        <f>laptop_prices3[[#This Row],[RAM (GB)]]/ScoreCard!$F$3*ScoreCard!$F$5</f>
        <v>3.5</v>
      </c>
      <c r="Q3396" s="5">
        <f>laptop_prices3[[#This Row],[Screen Size (inch)]]/ScoreCard!$G$3*ScoreCard!$G$5</f>
        <v>2</v>
      </c>
      <c r="R3396" s="5">
        <f>laptop_prices3[[#This Row],[Battery Life (hours)]]/ScoreCard!$H$3*ScoreCard!$H$5</f>
        <v>3.3250000000000002</v>
      </c>
      <c r="S3396" s="5">
        <f>ScoreCard!$I$3-laptop_prices3[[#This Row],[Weight (kg)]]/ScoreCard!$I$3*ScoreCard!$I$5</f>
        <v>2.2714285714285714</v>
      </c>
      <c r="T3396" s="6" cm="1">
        <f t="array" ref="T3396">_xlfn.IFS(laptop_prices3[[#This Row],[Storage]]="512GB SSD", 512, laptop_prices3[[#This Row],[Storage]] = "1TB SSD", 1000, laptop_prices3[[#This Row],[Storage]] = "2TB SSD", 2000, laptop_prices3[[#This Row],[Storage]]= "256GB SSD", 256, laptop_prices3[[#This Row],[Storage]] = "1TB HDD", 1000*0.7)</f>
        <v>2000</v>
      </c>
      <c r="U3396" s="5">
        <f>laptop_prices3[[#This Row],[Storage Raw Value]]/ScoreCard!$J$3*ScoreCard!$J$5</f>
        <v>8</v>
      </c>
    </row>
    <row r="3397" spans="2:21" x14ac:dyDescent="0.2">
      <c r="B3397" s="4" cm="1">
        <f t="array" ref="B3397">SUM(laptop_prices3[[#This Row],[RAM Comp]:[Weight Comp]]+laptop_prices3[[#This Row],[Storage Comp]])</f>
        <v>42.764687586017068</v>
      </c>
      <c r="C3397">
        <v>3395</v>
      </c>
      <c r="D3397" t="s">
        <v>36</v>
      </c>
      <c r="E3397" t="s">
        <v>39</v>
      </c>
      <c r="F3397">
        <v>16</v>
      </c>
      <c r="G3397" t="s">
        <v>25</v>
      </c>
      <c r="H3397" t="s">
        <v>32</v>
      </c>
      <c r="I3397">
        <v>14</v>
      </c>
      <c r="J3397" t="s">
        <v>15</v>
      </c>
      <c r="K3397">
        <v>10</v>
      </c>
      <c r="L3397">
        <v>3.39</v>
      </c>
      <c r="M3397" t="s">
        <v>46</v>
      </c>
      <c r="N3397">
        <v>1564.41</v>
      </c>
      <c r="O3397" s="5">
        <f>(ScoreCard!$E$3-laptop_prices3[[#This Row],[Price ($)]])/ScoreCard!$E$3*ScoreCard!$E$5</f>
        <v>4.2762641702165451</v>
      </c>
      <c r="P3397" s="5">
        <f>laptop_prices3[[#This Row],[RAM (GB)]]/ScoreCard!$F$3*ScoreCard!$F$5</f>
        <v>1.75</v>
      </c>
      <c r="Q3397" s="5">
        <f>laptop_prices3[[#This Row],[Screen Size (inch)]]/ScoreCard!$G$3*ScoreCard!$G$5</f>
        <v>1.6184971098265895</v>
      </c>
      <c r="R3397" s="5">
        <f>laptop_prices3[[#This Row],[Battery Life (hours)]]/ScoreCard!$H$3*ScoreCard!$H$5</f>
        <v>5.8333333333333339</v>
      </c>
      <c r="S3397" s="5">
        <f>ScoreCard!$I$3-laptop_prices3[[#This Row],[Weight (kg)]]/ScoreCard!$I$3*ScoreCard!$I$5</f>
        <v>1.5628571428571427</v>
      </c>
      <c r="T3397" s="6" cm="1">
        <f t="array" ref="T3397">_xlfn.IFS(laptop_prices3[[#This Row],[Storage]]="512GB SSD", 512, laptop_prices3[[#This Row],[Storage]] = "1TB SSD", 1000, laptop_prices3[[#This Row],[Storage]] = "2TB SSD", 2000, laptop_prices3[[#This Row],[Storage]]= "256GB SSD", 256, laptop_prices3[[#This Row],[Storage]] = "1TB HDD", 1000*0.7)</f>
        <v>2000</v>
      </c>
      <c r="U3397" s="5">
        <f>laptop_prices3[[#This Row],[Storage Raw Value]]/ScoreCard!$J$3*ScoreCard!$J$5</f>
        <v>8</v>
      </c>
    </row>
    <row r="3398" spans="2:21" x14ac:dyDescent="0.2">
      <c r="B3398" s="4" cm="1">
        <f t="array" ref="B3398">SUM(laptop_prices3[[#This Row],[RAM Comp]:[Weight Comp]]+laptop_prices3[[#This Row],[Storage Comp]])</f>
        <v>27.644687586017067</v>
      </c>
      <c r="C3398">
        <v>3396</v>
      </c>
      <c r="D3398" t="s">
        <v>45</v>
      </c>
      <c r="E3398" t="s">
        <v>12</v>
      </c>
      <c r="F3398">
        <v>64</v>
      </c>
      <c r="G3398" t="s">
        <v>42</v>
      </c>
      <c r="H3398" t="s">
        <v>32</v>
      </c>
      <c r="I3398">
        <v>14</v>
      </c>
      <c r="J3398" t="s">
        <v>15</v>
      </c>
      <c r="K3398">
        <v>10.6</v>
      </c>
      <c r="L3398">
        <v>3.25</v>
      </c>
      <c r="M3398" t="s">
        <v>16</v>
      </c>
      <c r="N3398">
        <v>2199.8200000000002</v>
      </c>
      <c r="O3398" s="5">
        <f>(ScoreCard!$E$3-laptop_prices3[[#This Row],[Price ($)]])/ScoreCard!$E$3*ScoreCard!$E$5</f>
        <v>3.9823073535235403</v>
      </c>
      <c r="P3398" s="5">
        <f>laptop_prices3[[#This Row],[RAM (GB)]]/ScoreCard!$F$3*ScoreCard!$F$5</f>
        <v>7</v>
      </c>
      <c r="Q3398" s="5">
        <f>laptop_prices3[[#This Row],[Screen Size (inch)]]/ScoreCard!$G$3*ScoreCard!$G$5</f>
        <v>1.6184971098265895</v>
      </c>
      <c r="R3398" s="5">
        <f>laptop_prices3[[#This Row],[Battery Life (hours)]]/ScoreCard!$H$3*ScoreCard!$H$5</f>
        <v>6.1833333333333336</v>
      </c>
      <c r="S3398" s="5">
        <f>ScoreCard!$I$3-laptop_prices3[[#This Row],[Weight (kg)]]/ScoreCard!$I$3*ScoreCard!$I$5</f>
        <v>1.6428571428571428</v>
      </c>
      <c r="T3398" s="6" cm="1">
        <f t="array" ref="T3398">_xlfn.IFS(laptop_prices3[[#This Row],[Storage]]="512GB SSD", 512, laptop_prices3[[#This Row],[Storage]] = "1TB SSD", 1000, laptop_prices3[[#This Row],[Storage]] = "2TB SSD", 2000, laptop_prices3[[#This Row],[Storage]]= "256GB SSD", 256, laptop_prices3[[#This Row],[Storage]] = "1TB HDD", 1000*0.7)</f>
        <v>700</v>
      </c>
      <c r="U3398" s="5">
        <f>laptop_prices3[[#This Row],[Storage Raw Value]]/ScoreCard!$J$3*ScoreCard!$J$5</f>
        <v>2.8</v>
      </c>
    </row>
    <row r="3399" spans="2:21" x14ac:dyDescent="0.2">
      <c r="B3399" s="4" cm="1">
        <f t="array" ref="B3399">SUM(laptop_prices3[[#This Row],[RAM Comp]:[Weight Comp]]+laptop_prices3[[#This Row],[Storage Comp]])</f>
        <v>13.574167492430497</v>
      </c>
      <c r="C3399">
        <v>3397</v>
      </c>
      <c r="D3399" t="s">
        <v>33</v>
      </c>
      <c r="E3399" t="s">
        <v>39</v>
      </c>
      <c r="F3399">
        <v>4</v>
      </c>
      <c r="G3399" t="s">
        <v>29</v>
      </c>
      <c r="H3399" t="s">
        <v>35</v>
      </c>
      <c r="I3399">
        <v>13.3</v>
      </c>
      <c r="J3399" t="s">
        <v>27</v>
      </c>
      <c r="K3399">
        <v>8.9</v>
      </c>
      <c r="L3399">
        <v>2.08</v>
      </c>
      <c r="M3399" t="s">
        <v>46</v>
      </c>
      <c r="N3399">
        <v>1597.14</v>
      </c>
      <c r="O3399" s="5">
        <f>(ScoreCard!$E$3-laptop_prices3[[#This Row],[Price ($)]])/ScoreCard!$E$3*ScoreCard!$E$5</f>
        <v>4.2611224402935637</v>
      </c>
      <c r="P3399" s="5">
        <f>laptop_prices3[[#This Row],[RAM (GB)]]/ScoreCard!$F$3*ScoreCard!$F$5</f>
        <v>0.4375</v>
      </c>
      <c r="Q3399" s="5">
        <f>laptop_prices3[[#This Row],[Screen Size (inch)]]/ScoreCard!$G$3*ScoreCard!$G$5</f>
        <v>1.5375722543352601</v>
      </c>
      <c r="R3399" s="5">
        <f>laptop_prices3[[#This Row],[Battery Life (hours)]]/ScoreCard!$H$3*ScoreCard!$H$5</f>
        <v>5.1916666666666664</v>
      </c>
      <c r="S3399" s="5">
        <f>ScoreCard!$I$3-laptop_prices3[[#This Row],[Weight (kg)]]/ScoreCard!$I$3*ScoreCard!$I$5</f>
        <v>2.3114285714285714</v>
      </c>
      <c r="T3399" s="6" cm="1">
        <f t="array" ref="T3399">_xlfn.IFS(laptop_prices3[[#This Row],[Storage]]="512GB SSD", 512, laptop_prices3[[#This Row],[Storage]] = "1TB SSD", 1000, laptop_prices3[[#This Row],[Storage]] = "2TB SSD", 2000, laptop_prices3[[#This Row],[Storage]]= "256GB SSD", 256, laptop_prices3[[#This Row],[Storage]] = "1TB HDD", 1000*0.7)</f>
        <v>256</v>
      </c>
      <c r="U3399" s="5">
        <f>laptop_prices3[[#This Row],[Storage Raw Value]]/ScoreCard!$J$3*ScoreCard!$J$5</f>
        <v>1.024</v>
      </c>
    </row>
    <row r="3400" spans="2:21" x14ac:dyDescent="0.2">
      <c r="B3400" s="4" cm="1">
        <f t="array" ref="B3400">SUM(laptop_prices3[[#This Row],[RAM Comp]:[Weight Comp]]+laptop_prices3[[#This Row],[Storage Comp]])</f>
        <v>46.649211395540881</v>
      </c>
      <c r="C3400">
        <v>3398</v>
      </c>
      <c r="D3400" t="s">
        <v>38</v>
      </c>
      <c r="E3400" t="s">
        <v>41</v>
      </c>
      <c r="F3400">
        <v>32</v>
      </c>
      <c r="G3400" t="s">
        <v>25</v>
      </c>
      <c r="H3400" t="s">
        <v>26</v>
      </c>
      <c r="I3400">
        <v>14</v>
      </c>
      <c r="J3400" t="s">
        <v>15</v>
      </c>
      <c r="K3400">
        <v>11.7</v>
      </c>
      <c r="L3400">
        <v>1.39</v>
      </c>
      <c r="M3400" t="s">
        <v>16</v>
      </c>
      <c r="N3400">
        <v>3361.23</v>
      </c>
      <c r="O3400" s="5">
        <f>(ScoreCard!$E$3-laptop_prices3[[#This Row],[Price ($)]])/ScoreCard!$E$3*ScoreCard!$E$5</f>
        <v>3.4450095670936394</v>
      </c>
      <c r="P3400" s="5">
        <f>laptop_prices3[[#This Row],[RAM (GB)]]/ScoreCard!$F$3*ScoreCard!$F$5</f>
        <v>3.5</v>
      </c>
      <c r="Q3400" s="5">
        <f>laptop_prices3[[#This Row],[Screen Size (inch)]]/ScoreCard!$G$3*ScoreCard!$G$5</f>
        <v>1.6184971098265895</v>
      </c>
      <c r="R3400" s="5">
        <f>laptop_prices3[[#This Row],[Battery Life (hours)]]/ScoreCard!$H$3*ScoreCard!$H$5</f>
        <v>6.8250000000000002</v>
      </c>
      <c r="S3400" s="5">
        <f>ScoreCard!$I$3-laptop_prices3[[#This Row],[Weight (kg)]]/ScoreCard!$I$3*ScoreCard!$I$5</f>
        <v>2.7057142857142855</v>
      </c>
      <c r="T3400" s="6" cm="1">
        <f t="array" ref="T3400">_xlfn.IFS(laptop_prices3[[#This Row],[Storage]]="512GB SSD", 512, laptop_prices3[[#This Row],[Storage]] = "1TB SSD", 1000, laptop_prices3[[#This Row],[Storage]] = "2TB SSD", 2000, laptop_prices3[[#This Row],[Storage]]= "256GB SSD", 256, laptop_prices3[[#This Row],[Storage]] = "1TB HDD", 1000*0.7)</f>
        <v>2000</v>
      </c>
      <c r="U3400" s="5">
        <f>laptop_prices3[[#This Row],[Storage Raw Value]]/ScoreCard!$J$3*ScoreCard!$J$5</f>
        <v>8</v>
      </c>
    </row>
    <row r="3401" spans="2:21" x14ac:dyDescent="0.2">
      <c r="B3401" s="4" cm="1">
        <f t="array" ref="B3401">SUM(laptop_prices3[[#This Row],[RAM Comp]:[Weight Comp]]+laptop_prices3[[#This Row],[Storage Comp]])</f>
        <v>20.903095238095236</v>
      </c>
      <c r="C3401">
        <v>3399</v>
      </c>
      <c r="D3401" t="s">
        <v>17</v>
      </c>
      <c r="E3401" t="s">
        <v>18</v>
      </c>
      <c r="F3401">
        <v>8</v>
      </c>
      <c r="G3401" t="s">
        <v>42</v>
      </c>
      <c r="H3401" t="s">
        <v>20</v>
      </c>
      <c r="I3401">
        <v>17.3</v>
      </c>
      <c r="J3401" t="s">
        <v>21</v>
      </c>
      <c r="K3401">
        <v>7.4</v>
      </c>
      <c r="L3401">
        <v>1.73</v>
      </c>
      <c r="M3401" t="s">
        <v>30</v>
      </c>
      <c r="N3401">
        <v>1354.62</v>
      </c>
      <c r="O3401" s="5">
        <f>(ScoreCard!$E$3-laptop_prices3[[#This Row],[Price ($)]])/ScoreCard!$E$3*ScoreCard!$E$5</f>
        <v>4.3733183566064753</v>
      </c>
      <c r="P3401" s="5">
        <f>laptop_prices3[[#This Row],[RAM (GB)]]/ScoreCard!$F$3*ScoreCard!$F$5</f>
        <v>0.875</v>
      </c>
      <c r="Q3401" s="5">
        <f>laptop_prices3[[#This Row],[Screen Size (inch)]]/ScoreCard!$G$3*ScoreCard!$G$5</f>
        <v>2</v>
      </c>
      <c r="R3401" s="5">
        <f>laptop_prices3[[#This Row],[Battery Life (hours)]]/ScoreCard!$H$3*ScoreCard!$H$5</f>
        <v>4.3166666666666664</v>
      </c>
      <c r="S3401" s="5">
        <f>ScoreCard!$I$3-laptop_prices3[[#This Row],[Weight (kg)]]/ScoreCard!$I$3*ScoreCard!$I$5</f>
        <v>2.5114285714285716</v>
      </c>
      <c r="T3401" s="6" cm="1">
        <f t="array" ref="T3401">_xlfn.IFS(laptop_prices3[[#This Row],[Storage]]="512GB SSD", 512, laptop_prices3[[#This Row],[Storage]] = "1TB SSD", 1000, laptop_prices3[[#This Row],[Storage]] = "2TB SSD", 2000, laptop_prices3[[#This Row],[Storage]]= "256GB SSD", 256, laptop_prices3[[#This Row],[Storage]] = "1TB HDD", 1000*0.7)</f>
        <v>700</v>
      </c>
      <c r="U3401" s="5">
        <f>laptop_prices3[[#This Row],[Storage Raw Value]]/ScoreCard!$J$3*ScoreCard!$J$5</f>
        <v>2.8</v>
      </c>
    </row>
    <row r="3402" spans="2:21" x14ac:dyDescent="0.2">
      <c r="B3402" s="4" cm="1">
        <f t="array" ref="B3402">SUM(laptop_prices3[[#This Row],[RAM Comp]:[Weight Comp]]+laptop_prices3[[#This Row],[Storage Comp]])</f>
        <v>43.716619873382882</v>
      </c>
      <c r="C3402">
        <v>3400</v>
      </c>
      <c r="D3402" t="s">
        <v>17</v>
      </c>
      <c r="E3402" t="s">
        <v>37</v>
      </c>
      <c r="F3402">
        <v>16</v>
      </c>
      <c r="G3402" t="s">
        <v>25</v>
      </c>
      <c r="H3402" t="s">
        <v>32</v>
      </c>
      <c r="I3402">
        <v>13.3</v>
      </c>
      <c r="J3402" t="s">
        <v>21</v>
      </c>
      <c r="K3402">
        <v>11.8</v>
      </c>
      <c r="L3402">
        <v>3.42</v>
      </c>
      <c r="M3402" t="s">
        <v>46</v>
      </c>
      <c r="N3402">
        <v>2198.23</v>
      </c>
      <c r="O3402" s="5">
        <f>(ScoreCard!$E$3-laptop_prices3[[#This Row],[Price ($)]])/ScoreCard!$E$3*ScoreCard!$E$5</f>
        <v>3.9830429279377637</v>
      </c>
      <c r="P3402" s="5">
        <f>laptop_prices3[[#This Row],[RAM (GB)]]/ScoreCard!$F$3*ScoreCard!$F$5</f>
        <v>1.75</v>
      </c>
      <c r="Q3402" s="5">
        <f>laptop_prices3[[#This Row],[Screen Size (inch)]]/ScoreCard!$G$3*ScoreCard!$G$5</f>
        <v>1.5375722543352601</v>
      </c>
      <c r="R3402" s="5">
        <f>laptop_prices3[[#This Row],[Battery Life (hours)]]/ScoreCard!$H$3*ScoreCard!$H$5</f>
        <v>6.8833333333333337</v>
      </c>
      <c r="S3402" s="5">
        <f>ScoreCard!$I$3-laptop_prices3[[#This Row],[Weight (kg)]]/ScoreCard!$I$3*ScoreCard!$I$5</f>
        <v>1.5457142857142858</v>
      </c>
      <c r="T3402" s="6" cm="1">
        <f t="array" ref="T3402">_xlfn.IFS(laptop_prices3[[#This Row],[Storage]]="512GB SSD", 512, laptop_prices3[[#This Row],[Storage]] = "1TB SSD", 1000, laptop_prices3[[#This Row],[Storage]] = "2TB SSD", 2000, laptop_prices3[[#This Row],[Storage]]= "256GB SSD", 256, laptop_prices3[[#This Row],[Storage]] = "1TB HDD", 1000*0.7)</f>
        <v>2000</v>
      </c>
      <c r="U3402" s="5">
        <f>laptop_prices3[[#This Row],[Storage Raw Value]]/ScoreCard!$J$3*ScoreCard!$J$5</f>
        <v>8</v>
      </c>
    </row>
    <row r="3403" spans="2:21" x14ac:dyDescent="0.2">
      <c r="B3403" s="4" cm="1">
        <f t="array" ref="B3403">SUM(laptop_prices3[[#This Row],[RAM Comp]:[Weight Comp]]+laptop_prices3[[#This Row],[Storage Comp]])</f>
        <v>18.534333333333333</v>
      </c>
      <c r="C3403">
        <v>3401</v>
      </c>
      <c r="D3403" t="s">
        <v>34</v>
      </c>
      <c r="E3403" t="s">
        <v>18</v>
      </c>
      <c r="F3403">
        <v>32</v>
      </c>
      <c r="G3403" t="s">
        <v>29</v>
      </c>
      <c r="H3403" t="s">
        <v>35</v>
      </c>
      <c r="I3403">
        <v>17.3</v>
      </c>
      <c r="J3403" t="s">
        <v>15</v>
      </c>
      <c r="K3403">
        <v>10.9</v>
      </c>
      <c r="L3403">
        <v>1.61</v>
      </c>
      <c r="M3403" t="s">
        <v>16</v>
      </c>
      <c r="N3403">
        <v>2629.05</v>
      </c>
      <c r="O3403" s="5">
        <f>(ScoreCard!$E$3-laptop_prices3[[#This Row],[Price ($)]])/ScoreCard!$E$3*ScoreCard!$E$5</f>
        <v>3.7837346454623848</v>
      </c>
      <c r="P3403" s="5">
        <f>laptop_prices3[[#This Row],[RAM (GB)]]/ScoreCard!$F$3*ScoreCard!$F$5</f>
        <v>3.5</v>
      </c>
      <c r="Q3403" s="5">
        <f>laptop_prices3[[#This Row],[Screen Size (inch)]]/ScoreCard!$G$3*ScoreCard!$G$5</f>
        <v>2</v>
      </c>
      <c r="R3403" s="5">
        <f>laptop_prices3[[#This Row],[Battery Life (hours)]]/ScoreCard!$H$3*ScoreCard!$H$5</f>
        <v>6.3583333333333334</v>
      </c>
      <c r="S3403" s="5">
        <f>ScoreCard!$I$3-laptop_prices3[[#This Row],[Weight (kg)]]/ScoreCard!$I$3*ScoreCard!$I$5</f>
        <v>2.58</v>
      </c>
      <c r="T3403" s="6" cm="1">
        <f t="array" ref="T3403">_xlfn.IFS(laptop_prices3[[#This Row],[Storage]]="512GB SSD", 512, laptop_prices3[[#This Row],[Storage]] = "1TB SSD", 1000, laptop_prices3[[#This Row],[Storage]] = "2TB SSD", 2000, laptop_prices3[[#This Row],[Storage]]= "256GB SSD", 256, laptop_prices3[[#This Row],[Storage]] = "1TB HDD", 1000*0.7)</f>
        <v>256</v>
      </c>
      <c r="U3403" s="5">
        <f>laptop_prices3[[#This Row],[Storage Raw Value]]/ScoreCard!$J$3*ScoreCard!$J$5</f>
        <v>1.024</v>
      </c>
    </row>
    <row r="3404" spans="2:21" x14ac:dyDescent="0.2">
      <c r="B3404" s="4" cm="1">
        <f t="array" ref="B3404">SUM(laptop_prices3[[#This Row],[RAM Comp]:[Weight Comp]]+laptop_prices3[[#This Row],[Storage Comp]])</f>
        <v>19.68504844481145</v>
      </c>
      <c r="C3404">
        <v>3402</v>
      </c>
      <c r="D3404" t="s">
        <v>36</v>
      </c>
      <c r="E3404" t="s">
        <v>37</v>
      </c>
      <c r="F3404">
        <v>16</v>
      </c>
      <c r="G3404" t="s">
        <v>13</v>
      </c>
      <c r="H3404" t="s">
        <v>35</v>
      </c>
      <c r="I3404">
        <v>13.3</v>
      </c>
      <c r="J3404" t="s">
        <v>15</v>
      </c>
      <c r="K3404">
        <v>10.3</v>
      </c>
      <c r="L3404">
        <v>2.2799999999999998</v>
      </c>
      <c r="M3404" t="s">
        <v>46</v>
      </c>
      <c r="N3404">
        <v>2378.5300000000002</v>
      </c>
      <c r="O3404" s="5">
        <f>(ScoreCard!$E$3-laptop_prices3[[#This Row],[Price ($)]])/ScoreCard!$E$3*ScoreCard!$E$5</f>
        <v>3.899631565117303</v>
      </c>
      <c r="P3404" s="5">
        <f>laptop_prices3[[#This Row],[RAM (GB)]]/ScoreCard!$F$3*ScoreCard!$F$5</f>
        <v>1.75</v>
      </c>
      <c r="Q3404" s="5">
        <f>laptop_prices3[[#This Row],[Screen Size (inch)]]/ScoreCard!$G$3*ScoreCard!$G$5</f>
        <v>1.5375722543352601</v>
      </c>
      <c r="R3404" s="5">
        <f>laptop_prices3[[#This Row],[Battery Life (hours)]]/ScoreCard!$H$3*ScoreCard!$H$5</f>
        <v>6.0083333333333337</v>
      </c>
      <c r="S3404" s="5">
        <f>ScoreCard!$I$3-laptop_prices3[[#This Row],[Weight (kg)]]/ScoreCard!$I$3*ScoreCard!$I$5</f>
        <v>2.1971428571428575</v>
      </c>
      <c r="T3404" s="6" cm="1">
        <f t="array" ref="T3404">_xlfn.IFS(laptop_prices3[[#This Row],[Storage]]="512GB SSD", 512, laptop_prices3[[#This Row],[Storage]] = "1TB SSD", 1000, laptop_prices3[[#This Row],[Storage]] = "2TB SSD", 2000, laptop_prices3[[#This Row],[Storage]]= "256GB SSD", 256, laptop_prices3[[#This Row],[Storage]] = "1TB HDD", 1000*0.7)</f>
        <v>512</v>
      </c>
      <c r="U3404" s="5">
        <f>laptop_prices3[[#This Row],[Storage Raw Value]]/ScoreCard!$J$3*ScoreCard!$J$5</f>
        <v>2.048</v>
      </c>
    </row>
    <row r="3405" spans="2:21" x14ac:dyDescent="0.2">
      <c r="B3405" s="4" cm="1">
        <f t="array" ref="B3405">SUM(laptop_prices3[[#This Row],[RAM Comp]:[Weight Comp]]+laptop_prices3[[#This Row],[Storage Comp]])</f>
        <v>42.70573011285439</v>
      </c>
      <c r="C3405">
        <v>3403</v>
      </c>
      <c r="D3405" t="s">
        <v>34</v>
      </c>
      <c r="E3405" t="s">
        <v>41</v>
      </c>
      <c r="F3405">
        <v>4</v>
      </c>
      <c r="G3405" t="s">
        <v>25</v>
      </c>
      <c r="H3405" t="s">
        <v>20</v>
      </c>
      <c r="I3405">
        <v>15.6</v>
      </c>
      <c r="J3405" t="s">
        <v>21</v>
      </c>
      <c r="K3405">
        <v>10</v>
      </c>
      <c r="L3405">
        <v>1.52</v>
      </c>
      <c r="M3405" t="s">
        <v>16</v>
      </c>
      <c r="N3405">
        <v>1513.35</v>
      </c>
      <c r="O3405" s="5">
        <f>(ScoreCard!$E$3-laptop_prices3[[#This Row],[Price ($)]])/ScoreCard!$E$3*ScoreCard!$E$5</f>
        <v>4.2998858240468989</v>
      </c>
      <c r="P3405" s="5">
        <f>laptop_prices3[[#This Row],[RAM (GB)]]/ScoreCard!$F$3*ScoreCard!$F$5</f>
        <v>0.4375</v>
      </c>
      <c r="Q3405" s="5">
        <f>laptop_prices3[[#This Row],[Screen Size (inch)]]/ScoreCard!$G$3*ScoreCard!$G$5</f>
        <v>1.8034682080924855</v>
      </c>
      <c r="R3405" s="5">
        <f>laptop_prices3[[#This Row],[Battery Life (hours)]]/ScoreCard!$H$3*ScoreCard!$H$5</f>
        <v>5.8333333333333339</v>
      </c>
      <c r="S3405" s="5">
        <f>ScoreCard!$I$3-laptop_prices3[[#This Row],[Weight (kg)]]/ScoreCard!$I$3*ScoreCard!$I$5</f>
        <v>2.6314285714285717</v>
      </c>
      <c r="T3405" s="6" cm="1">
        <f t="array" ref="T3405">_xlfn.IFS(laptop_prices3[[#This Row],[Storage]]="512GB SSD", 512, laptop_prices3[[#This Row],[Storage]] = "1TB SSD", 1000, laptop_prices3[[#This Row],[Storage]] = "2TB SSD", 2000, laptop_prices3[[#This Row],[Storage]]= "256GB SSD", 256, laptop_prices3[[#This Row],[Storage]] = "1TB HDD", 1000*0.7)</f>
        <v>2000</v>
      </c>
      <c r="U3405" s="5">
        <f>laptop_prices3[[#This Row],[Storage Raw Value]]/ScoreCard!$J$3*ScoreCard!$J$5</f>
        <v>8</v>
      </c>
    </row>
    <row r="3406" spans="2:21" x14ac:dyDescent="0.2">
      <c r="B3406" s="4" cm="1">
        <f t="array" ref="B3406">SUM(laptop_prices3[[#This Row],[RAM Comp]:[Weight Comp]]+laptop_prices3[[#This Row],[Storage Comp]])</f>
        <v>19.091806633636111</v>
      </c>
      <c r="C3406">
        <v>3404</v>
      </c>
      <c r="D3406" t="s">
        <v>17</v>
      </c>
      <c r="E3406" t="s">
        <v>37</v>
      </c>
      <c r="F3406">
        <v>4</v>
      </c>
      <c r="G3406" t="s">
        <v>13</v>
      </c>
      <c r="H3406" t="s">
        <v>20</v>
      </c>
      <c r="I3406">
        <v>14</v>
      </c>
      <c r="J3406" t="s">
        <v>21</v>
      </c>
      <c r="K3406">
        <v>11.6</v>
      </c>
      <c r="L3406">
        <v>2.4900000000000002</v>
      </c>
      <c r="M3406" t="s">
        <v>16</v>
      </c>
      <c r="N3406">
        <v>1686.48</v>
      </c>
      <c r="O3406" s="5">
        <f>(ScoreCard!$E$3-laptop_prices3[[#This Row],[Price ($)]])/ScoreCard!$E$3*ScoreCard!$E$5</f>
        <v>4.2197914854717116</v>
      </c>
      <c r="P3406" s="5">
        <f>laptop_prices3[[#This Row],[RAM (GB)]]/ScoreCard!$F$3*ScoreCard!$F$5</f>
        <v>0.4375</v>
      </c>
      <c r="Q3406" s="5">
        <f>laptop_prices3[[#This Row],[Screen Size (inch)]]/ScoreCard!$G$3*ScoreCard!$G$5</f>
        <v>1.6184971098265895</v>
      </c>
      <c r="R3406" s="5">
        <f>laptop_prices3[[#This Row],[Battery Life (hours)]]/ScoreCard!$H$3*ScoreCard!$H$5</f>
        <v>6.7666666666666666</v>
      </c>
      <c r="S3406" s="5">
        <f>ScoreCard!$I$3-laptop_prices3[[#This Row],[Weight (kg)]]/ScoreCard!$I$3*ScoreCard!$I$5</f>
        <v>2.077142857142857</v>
      </c>
      <c r="T3406" s="6" cm="1">
        <f t="array" ref="T3406">_xlfn.IFS(laptop_prices3[[#This Row],[Storage]]="512GB SSD", 512, laptop_prices3[[#This Row],[Storage]] = "1TB SSD", 1000, laptop_prices3[[#This Row],[Storage]] = "2TB SSD", 2000, laptop_prices3[[#This Row],[Storage]]= "256GB SSD", 256, laptop_prices3[[#This Row],[Storage]] = "1TB HDD", 1000*0.7)</f>
        <v>512</v>
      </c>
      <c r="U3406" s="5">
        <f>laptop_prices3[[#This Row],[Storage Raw Value]]/ScoreCard!$J$3*ScoreCard!$J$5</f>
        <v>2.048</v>
      </c>
    </row>
    <row r="3407" spans="2:21" x14ac:dyDescent="0.2">
      <c r="B3407" s="4" cm="1">
        <f t="array" ref="B3407">SUM(laptop_prices3[[#This Row],[RAM Comp]:[Weight Comp]]+laptop_prices3[[#This Row],[Storage Comp]])</f>
        <v>49.65659234792183</v>
      </c>
      <c r="C3407">
        <v>3405</v>
      </c>
      <c r="D3407" t="s">
        <v>28</v>
      </c>
      <c r="E3407" t="s">
        <v>37</v>
      </c>
      <c r="F3407">
        <v>64</v>
      </c>
      <c r="G3407" t="s">
        <v>25</v>
      </c>
      <c r="H3407" t="s">
        <v>32</v>
      </c>
      <c r="I3407">
        <v>14</v>
      </c>
      <c r="J3407" t="s">
        <v>27</v>
      </c>
      <c r="K3407">
        <v>11.6</v>
      </c>
      <c r="L3407">
        <v>2.15</v>
      </c>
      <c r="M3407" t="s">
        <v>30</v>
      </c>
      <c r="N3407">
        <v>6622.67</v>
      </c>
      <c r="O3407" s="5">
        <f>(ScoreCard!$E$3-laptop_prices3[[#This Row],[Price ($)]])/ScoreCard!$E$3*ScoreCard!$E$5</f>
        <v>1.9361845246246254</v>
      </c>
      <c r="P3407" s="5">
        <f>laptop_prices3[[#This Row],[RAM (GB)]]/ScoreCard!$F$3*ScoreCard!$F$5</f>
        <v>7</v>
      </c>
      <c r="Q3407" s="5">
        <f>laptop_prices3[[#This Row],[Screen Size (inch)]]/ScoreCard!$G$3*ScoreCard!$G$5</f>
        <v>1.6184971098265895</v>
      </c>
      <c r="R3407" s="5">
        <f>laptop_prices3[[#This Row],[Battery Life (hours)]]/ScoreCard!$H$3*ScoreCard!$H$5</f>
        <v>6.7666666666666666</v>
      </c>
      <c r="S3407" s="5">
        <f>ScoreCard!$I$3-laptop_prices3[[#This Row],[Weight (kg)]]/ScoreCard!$I$3*ScoreCard!$I$5</f>
        <v>2.2714285714285714</v>
      </c>
      <c r="T3407" s="6" cm="1">
        <f t="array" ref="T3407">_xlfn.IFS(laptop_prices3[[#This Row],[Storage]]="512GB SSD", 512, laptop_prices3[[#This Row],[Storage]] = "1TB SSD", 1000, laptop_prices3[[#This Row],[Storage]] = "2TB SSD", 2000, laptop_prices3[[#This Row],[Storage]]= "256GB SSD", 256, laptop_prices3[[#This Row],[Storage]] = "1TB HDD", 1000*0.7)</f>
        <v>2000</v>
      </c>
      <c r="U3407" s="5">
        <f>laptop_prices3[[#This Row],[Storage Raw Value]]/ScoreCard!$J$3*ScoreCard!$J$5</f>
        <v>8</v>
      </c>
    </row>
    <row r="3408" spans="2:21" x14ac:dyDescent="0.2">
      <c r="B3408" s="4" cm="1">
        <f t="array" ref="B3408">SUM(laptop_prices3[[#This Row],[RAM Comp]:[Weight Comp]]+laptop_prices3[[#This Row],[Storage Comp]])</f>
        <v>12.949877649325625</v>
      </c>
      <c r="C3408">
        <v>3406</v>
      </c>
      <c r="D3408" t="s">
        <v>38</v>
      </c>
      <c r="E3408" t="s">
        <v>37</v>
      </c>
      <c r="F3408">
        <v>4</v>
      </c>
      <c r="G3408" t="s">
        <v>29</v>
      </c>
      <c r="H3408" t="s">
        <v>26</v>
      </c>
      <c r="I3408">
        <v>16</v>
      </c>
      <c r="J3408" t="s">
        <v>21</v>
      </c>
      <c r="K3408">
        <v>8</v>
      </c>
      <c r="L3408">
        <v>2.8</v>
      </c>
      <c r="M3408" t="s">
        <v>16</v>
      </c>
      <c r="N3408">
        <v>1257.71</v>
      </c>
      <c r="O3408" s="5">
        <f>(ScoreCard!$E$3-laptop_prices3[[#This Row],[Price ($)]])/ScoreCard!$E$3*ScoreCard!$E$5</f>
        <v>4.4181513858407007</v>
      </c>
      <c r="P3408" s="5">
        <f>laptop_prices3[[#This Row],[RAM (GB)]]/ScoreCard!$F$3*ScoreCard!$F$5</f>
        <v>0.4375</v>
      </c>
      <c r="Q3408" s="5">
        <f>laptop_prices3[[#This Row],[Screen Size (inch)]]/ScoreCard!$G$3*ScoreCard!$G$5</f>
        <v>1.8497109826589595</v>
      </c>
      <c r="R3408" s="5">
        <f>laptop_prices3[[#This Row],[Battery Life (hours)]]/ScoreCard!$H$3*ScoreCard!$H$5</f>
        <v>4.6666666666666661</v>
      </c>
      <c r="S3408" s="5">
        <f>ScoreCard!$I$3-laptop_prices3[[#This Row],[Weight (kg)]]/ScoreCard!$I$3*ScoreCard!$I$5</f>
        <v>1.9000000000000001</v>
      </c>
      <c r="T3408" s="6" cm="1">
        <f t="array" ref="T3408">_xlfn.IFS(laptop_prices3[[#This Row],[Storage]]="512GB SSD", 512, laptop_prices3[[#This Row],[Storage]] = "1TB SSD", 1000, laptop_prices3[[#This Row],[Storage]] = "2TB SSD", 2000, laptop_prices3[[#This Row],[Storage]]= "256GB SSD", 256, laptop_prices3[[#This Row],[Storage]] = "1TB HDD", 1000*0.7)</f>
        <v>256</v>
      </c>
      <c r="U3408" s="5">
        <f>laptop_prices3[[#This Row],[Storage Raw Value]]/ScoreCard!$J$3*ScoreCard!$J$5</f>
        <v>1.024</v>
      </c>
    </row>
    <row r="3409" spans="2:21" x14ac:dyDescent="0.2">
      <c r="B3409" s="4" cm="1">
        <f t="array" ref="B3409">SUM(laptop_prices3[[#This Row],[RAM Comp]:[Weight Comp]]+laptop_prices3[[#This Row],[Storage Comp]])</f>
        <v>24.882714285714286</v>
      </c>
      <c r="C3409">
        <v>3407</v>
      </c>
      <c r="D3409" t="s">
        <v>23</v>
      </c>
      <c r="E3409" t="s">
        <v>31</v>
      </c>
      <c r="F3409">
        <v>64</v>
      </c>
      <c r="G3409" t="s">
        <v>13</v>
      </c>
      <c r="H3409" t="s">
        <v>32</v>
      </c>
      <c r="I3409">
        <v>17.3</v>
      </c>
      <c r="J3409" t="s">
        <v>43</v>
      </c>
      <c r="K3409">
        <v>9.3000000000000007</v>
      </c>
      <c r="L3409">
        <v>2.16</v>
      </c>
      <c r="M3409" t="s">
        <v>30</v>
      </c>
      <c r="N3409">
        <v>2125.33</v>
      </c>
      <c r="O3409" s="5">
        <f>(ScoreCard!$E$3-laptop_prices3[[#This Row],[Price ($)]])/ScoreCard!$E$3*ScoreCard!$E$5</f>
        <v>4.0167683208917939</v>
      </c>
      <c r="P3409" s="5">
        <f>laptop_prices3[[#This Row],[RAM (GB)]]/ScoreCard!$F$3*ScoreCard!$F$5</f>
        <v>7</v>
      </c>
      <c r="Q3409" s="5">
        <f>laptop_prices3[[#This Row],[Screen Size (inch)]]/ScoreCard!$G$3*ScoreCard!$G$5</f>
        <v>2</v>
      </c>
      <c r="R3409" s="5">
        <f>laptop_prices3[[#This Row],[Battery Life (hours)]]/ScoreCard!$H$3*ScoreCard!$H$5</f>
        <v>5.4249999999999998</v>
      </c>
      <c r="S3409" s="5">
        <f>ScoreCard!$I$3-laptop_prices3[[#This Row],[Weight (kg)]]/ScoreCard!$I$3*ScoreCard!$I$5</f>
        <v>2.2657142857142856</v>
      </c>
      <c r="T3409" s="6" cm="1">
        <f t="array" ref="T3409">_xlfn.IFS(laptop_prices3[[#This Row],[Storage]]="512GB SSD", 512, laptop_prices3[[#This Row],[Storage]] = "1TB SSD", 1000, laptop_prices3[[#This Row],[Storage]] = "2TB SSD", 2000, laptop_prices3[[#This Row],[Storage]]= "256GB SSD", 256, laptop_prices3[[#This Row],[Storage]] = "1TB HDD", 1000*0.7)</f>
        <v>512</v>
      </c>
      <c r="U3409" s="5">
        <f>laptop_prices3[[#This Row],[Storage Raw Value]]/ScoreCard!$J$3*ScoreCard!$J$5</f>
        <v>2.048</v>
      </c>
    </row>
    <row r="3410" spans="2:21" x14ac:dyDescent="0.2">
      <c r="B3410" s="4" cm="1">
        <f t="array" ref="B3410">SUM(laptop_prices3[[#This Row],[RAM Comp]:[Weight Comp]]+laptop_prices3[[#This Row],[Storage Comp]])</f>
        <v>25.65461904761905</v>
      </c>
      <c r="C3410">
        <v>3408</v>
      </c>
      <c r="D3410" t="s">
        <v>28</v>
      </c>
      <c r="E3410" t="s">
        <v>48</v>
      </c>
      <c r="F3410">
        <v>64</v>
      </c>
      <c r="G3410" t="s">
        <v>13</v>
      </c>
      <c r="H3410" t="s">
        <v>35</v>
      </c>
      <c r="I3410">
        <v>17.3</v>
      </c>
      <c r="J3410" t="s">
        <v>15</v>
      </c>
      <c r="K3410">
        <v>10.3</v>
      </c>
      <c r="L3410">
        <v>1.83</v>
      </c>
      <c r="M3410" t="s">
        <v>16</v>
      </c>
      <c r="N3410">
        <v>4112.1899999999996</v>
      </c>
      <c r="O3410" s="5">
        <f>(ScoreCard!$E$3-laptop_prices3[[#This Row],[Price ($)]])/ScoreCard!$E$3*ScoreCard!$E$5</f>
        <v>3.0975963833795346</v>
      </c>
      <c r="P3410" s="5">
        <f>laptop_prices3[[#This Row],[RAM (GB)]]/ScoreCard!$F$3*ScoreCard!$F$5</f>
        <v>7</v>
      </c>
      <c r="Q3410" s="5">
        <f>laptop_prices3[[#This Row],[Screen Size (inch)]]/ScoreCard!$G$3*ScoreCard!$G$5</f>
        <v>2</v>
      </c>
      <c r="R3410" s="5">
        <f>laptop_prices3[[#This Row],[Battery Life (hours)]]/ScoreCard!$H$3*ScoreCard!$H$5</f>
        <v>6.0083333333333337</v>
      </c>
      <c r="S3410" s="5">
        <f>ScoreCard!$I$3-laptop_prices3[[#This Row],[Weight (kg)]]/ScoreCard!$I$3*ScoreCard!$I$5</f>
        <v>2.4542857142857142</v>
      </c>
      <c r="T3410" s="6" cm="1">
        <f t="array" ref="T3410">_xlfn.IFS(laptop_prices3[[#This Row],[Storage]]="512GB SSD", 512, laptop_prices3[[#This Row],[Storage]] = "1TB SSD", 1000, laptop_prices3[[#This Row],[Storage]] = "2TB SSD", 2000, laptop_prices3[[#This Row],[Storage]]= "256GB SSD", 256, laptop_prices3[[#This Row],[Storage]] = "1TB HDD", 1000*0.7)</f>
        <v>512</v>
      </c>
      <c r="U3410" s="5">
        <f>laptop_prices3[[#This Row],[Storage Raw Value]]/ScoreCard!$J$3*ScoreCard!$J$5</f>
        <v>2.048</v>
      </c>
    </row>
    <row r="3411" spans="2:21" x14ac:dyDescent="0.2">
      <c r="B3411" s="4" cm="1">
        <f t="array" ref="B3411">SUM(laptop_prices3[[#This Row],[RAM Comp]:[Weight Comp]]+laptop_prices3[[#This Row],[Storage Comp]])</f>
        <v>22.765020919350398</v>
      </c>
      <c r="C3411">
        <v>3409</v>
      </c>
      <c r="D3411" t="s">
        <v>34</v>
      </c>
      <c r="E3411" t="s">
        <v>12</v>
      </c>
      <c r="F3411">
        <v>64</v>
      </c>
      <c r="G3411" t="s">
        <v>13</v>
      </c>
      <c r="H3411" t="s">
        <v>26</v>
      </c>
      <c r="I3411">
        <v>14</v>
      </c>
      <c r="J3411" t="s">
        <v>15</v>
      </c>
      <c r="K3411">
        <v>6.5</v>
      </c>
      <c r="L3411">
        <v>2.34</v>
      </c>
      <c r="M3411" t="s">
        <v>16</v>
      </c>
      <c r="N3411">
        <v>2395.34</v>
      </c>
      <c r="O3411" s="5">
        <f>(ScoreCard!$E$3-laptop_prices3[[#This Row],[Price ($)]])/ScoreCard!$E$3*ScoreCard!$E$5</f>
        <v>3.8918548318449133</v>
      </c>
      <c r="P3411" s="5">
        <f>laptop_prices3[[#This Row],[RAM (GB)]]/ScoreCard!$F$3*ScoreCard!$F$5</f>
        <v>7</v>
      </c>
      <c r="Q3411" s="5">
        <f>laptop_prices3[[#This Row],[Screen Size (inch)]]/ScoreCard!$G$3*ScoreCard!$G$5</f>
        <v>1.6184971098265895</v>
      </c>
      <c r="R3411" s="5">
        <f>laptop_prices3[[#This Row],[Battery Life (hours)]]/ScoreCard!$H$3*ScoreCard!$H$5</f>
        <v>3.7916666666666665</v>
      </c>
      <c r="S3411" s="5">
        <f>ScoreCard!$I$3-laptop_prices3[[#This Row],[Weight (kg)]]/ScoreCard!$I$3*ScoreCard!$I$5</f>
        <v>2.1628571428571428</v>
      </c>
      <c r="T3411" s="6" cm="1">
        <f t="array" ref="T3411">_xlfn.IFS(laptop_prices3[[#This Row],[Storage]]="512GB SSD", 512, laptop_prices3[[#This Row],[Storage]] = "1TB SSD", 1000, laptop_prices3[[#This Row],[Storage]] = "2TB SSD", 2000, laptop_prices3[[#This Row],[Storage]]= "256GB SSD", 256, laptop_prices3[[#This Row],[Storage]] = "1TB HDD", 1000*0.7)</f>
        <v>512</v>
      </c>
      <c r="U3411" s="5">
        <f>laptop_prices3[[#This Row],[Storage Raw Value]]/ScoreCard!$J$3*ScoreCard!$J$5</f>
        <v>2.048</v>
      </c>
    </row>
    <row r="3412" spans="2:21" x14ac:dyDescent="0.2">
      <c r="B3412" s="4" cm="1">
        <f t="array" ref="B3412">SUM(laptop_prices3[[#This Row],[RAM Comp]:[Weight Comp]]+laptop_prices3[[#This Row],[Storage Comp]])</f>
        <v>15.121306220754198</v>
      </c>
      <c r="C3412">
        <v>3410</v>
      </c>
      <c r="D3412" t="s">
        <v>28</v>
      </c>
      <c r="E3412" t="s">
        <v>37</v>
      </c>
      <c r="F3412">
        <v>4</v>
      </c>
      <c r="G3412" t="s">
        <v>29</v>
      </c>
      <c r="H3412" t="s">
        <v>20</v>
      </c>
      <c r="I3412">
        <v>16</v>
      </c>
      <c r="J3412" t="s">
        <v>27</v>
      </c>
      <c r="K3412">
        <v>10.4</v>
      </c>
      <c r="L3412">
        <v>1.45</v>
      </c>
      <c r="M3412" t="s">
        <v>46</v>
      </c>
      <c r="N3412">
        <v>2867.36</v>
      </c>
      <c r="O3412" s="5">
        <f>(ScoreCard!$E$3-laptop_prices3[[#This Row],[Price ($)]])/ScoreCard!$E$3*ScoreCard!$E$5</f>
        <v>3.6734863821582024</v>
      </c>
      <c r="P3412" s="5">
        <f>laptop_prices3[[#This Row],[RAM (GB)]]/ScoreCard!$F$3*ScoreCard!$F$5</f>
        <v>0.4375</v>
      </c>
      <c r="Q3412" s="5">
        <f>laptop_prices3[[#This Row],[Screen Size (inch)]]/ScoreCard!$G$3*ScoreCard!$G$5</f>
        <v>1.8497109826589595</v>
      </c>
      <c r="R3412" s="5">
        <f>laptop_prices3[[#This Row],[Battery Life (hours)]]/ScoreCard!$H$3*ScoreCard!$H$5</f>
        <v>6.0666666666666664</v>
      </c>
      <c r="S3412" s="5">
        <f>ScoreCard!$I$3-laptop_prices3[[#This Row],[Weight (kg)]]/ScoreCard!$I$3*ScoreCard!$I$5</f>
        <v>2.6714285714285717</v>
      </c>
      <c r="T3412" s="6" cm="1">
        <f t="array" ref="T3412">_xlfn.IFS(laptop_prices3[[#This Row],[Storage]]="512GB SSD", 512, laptop_prices3[[#This Row],[Storage]] = "1TB SSD", 1000, laptop_prices3[[#This Row],[Storage]] = "2TB SSD", 2000, laptop_prices3[[#This Row],[Storage]]= "256GB SSD", 256, laptop_prices3[[#This Row],[Storage]] = "1TB HDD", 1000*0.7)</f>
        <v>256</v>
      </c>
      <c r="U3412" s="5">
        <f>laptop_prices3[[#This Row],[Storage Raw Value]]/ScoreCard!$J$3*ScoreCard!$J$5</f>
        <v>1.024</v>
      </c>
    </row>
    <row r="3413" spans="2:21" x14ac:dyDescent="0.2">
      <c r="B3413" s="4" cm="1">
        <f t="array" ref="B3413">SUM(laptop_prices3[[#This Row],[RAM Comp]:[Weight Comp]]+laptop_prices3[[#This Row],[Storage Comp]])</f>
        <v>33.007782824112304</v>
      </c>
      <c r="C3413">
        <v>3411</v>
      </c>
      <c r="D3413" t="s">
        <v>36</v>
      </c>
      <c r="E3413" t="s">
        <v>41</v>
      </c>
      <c r="F3413">
        <v>64</v>
      </c>
      <c r="G3413" t="s">
        <v>19</v>
      </c>
      <c r="H3413" t="s">
        <v>40</v>
      </c>
      <c r="I3413">
        <v>14</v>
      </c>
      <c r="J3413" t="s">
        <v>43</v>
      </c>
      <c r="K3413">
        <v>9.9</v>
      </c>
      <c r="L3413">
        <v>1.55</v>
      </c>
      <c r="M3413" t="s">
        <v>30</v>
      </c>
      <c r="N3413">
        <v>3953.82</v>
      </c>
      <c r="O3413" s="5">
        <f>(ScoreCard!$E$3-laptop_prices3[[#This Row],[Price ($)]])/ScoreCard!$E$3*ScoreCard!$E$5</f>
        <v>3.1708623707887207</v>
      </c>
      <c r="P3413" s="5">
        <f>laptop_prices3[[#This Row],[RAM (GB)]]/ScoreCard!$F$3*ScoreCard!$F$5</f>
        <v>7</v>
      </c>
      <c r="Q3413" s="5">
        <f>laptop_prices3[[#This Row],[Screen Size (inch)]]/ScoreCard!$G$3*ScoreCard!$G$5</f>
        <v>1.6184971098265895</v>
      </c>
      <c r="R3413" s="5">
        <f>laptop_prices3[[#This Row],[Battery Life (hours)]]/ScoreCard!$H$3*ScoreCard!$H$5</f>
        <v>5.7750000000000004</v>
      </c>
      <c r="S3413" s="5">
        <f>ScoreCard!$I$3-laptop_prices3[[#This Row],[Weight (kg)]]/ScoreCard!$I$3*ScoreCard!$I$5</f>
        <v>2.6142857142857143</v>
      </c>
      <c r="T3413" s="6" cm="1">
        <f t="array" ref="T3413">_xlfn.IFS(laptop_prices3[[#This Row],[Storage]]="512GB SSD", 512, laptop_prices3[[#This Row],[Storage]] = "1TB SSD", 1000, laptop_prices3[[#This Row],[Storage]] = "2TB SSD", 2000, laptop_prices3[[#This Row],[Storage]]= "256GB SSD", 256, laptop_prices3[[#This Row],[Storage]] = "1TB HDD", 1000*0.7)</f>
        <v>1000</v>
      </c>
      <c r="U3413" s="5">
        <f>laptop_prices3[[#This Row],[Storage Raw Value]]/ScoreCard!$J$3*ScoreCard!$J$5</f>
        <v>4</v>
      </c>
    </row>
    <row r="3414" spans="2:21" x14ac:dyDescent="0.2">
      <c r="B3414" s="4" cm="1">
        <f t="array" ref="B3414">SUM(laptop_prices3[[#This Row],[RAM Comp]:[Weight Comp]]+laptop_prices3[[#This Row],[Storage Comp]])</f>
        <v>17.39825860170658</v>
      </c>
      <c r="C3414">
        <v>3412</v>
      </c>
      <c r="D3414" t="s">
        <v>45</v>
      </c>
      <c r="E3414" t="s">
        <v>37</v>
      </c>
      <c r="F3414">
        <v>4</v>
      </c>
      <c r="G3414" t="s">
        <v>13</v>
      </c>
      <c r="H3414" t="s">
        <v>44</v>
      </c>
      <c r="I3414">
        <v>16</v>
      </c>
      <c r="J3414" t="s">
        <v>15</v>
      </c>
      <c r="K3414">
        <v>8.8000000000000007</v>
      </c>
      <c r="L3414">
        <v>3</v>
      </c>
      <c r="M3414" t="s">
        <v>46</v>
      </c>
      <c r="N3414">
        <v>1360.35</v>
      </c>
      <c r="O3414" s="5">
        <f>(ScoreCard!$E$3-laptop_prices3[[#This Row],[Price ($)]])/ScoreCard!$E$3*ScoreCard!$E$5</f>
        <v>4.3706675129627639</v>
      </c>
      <c r="P3414" s="5">
        <f>laptop_prices3[[#This Row],[RAM (GB)]]/ScoreCard!$F$3*ScoreCard!$F$5</f>
        <v>0.4375</v>
      </c>
      <c r="Q3414" s="5">
        <f>laptop_prices3[[#This Row],[Screen Size (inch)]]/ScoreCard!$G$3*ScoreCard!$G$5</f>
        <v>1.8497109826589595</v>
      </c>
      <c r="R3414" s="5">
        <f>laptop_prices3[[#This Row],[Battery Life (hours)]]/ScoreCard!$H$3*ScoreCard!$H$5</f>
        <v>5.1333333333333337</v>
      </c>
      <c r="S3414" s="5">
        <f>ScoreCard!$I$3-laptop_prices3[[#This Row],[Weight (kg)]]/ScoreCard!$I$3*ScoreCard!$I$5</f>
        <v>1.7857142857142858</v>
      </c>
      <c r="T3414" s="6" cm="1">
        <f t="array" ref="T3414">_xlfn.IFS(laptop_prices3[[#This Row],[Storage]]="512GB SSD", 512, laptop_prices3[[#This Row],[Storage]] = "1TB SSD", 1000, laptop_prices3[[#This Row],[Storage]] = "2TB SSD", 2000, laptop_prices3[[#This Row],[Storage]]= "256GB SSD", 256, laptop_prices3[[#This Row],[Storage]] = "1TB HDD", 1000*0.7)</f>
        <v>512</v>
      </c>
      <c r="U3414" s="5">
        <f>laptop_prices3[[#This Row],[Storage Raw Value]]/ScoreCard!$J$3*ScoreCard!$J$5</f>
        <v>2.048</v>
      </c>
    </row>
    <row r="3415" spans="2:21" x14ac:dyDescent="0.2">
      <c r="B3415" s="4" cm="1">
        <f t="array" ref="B3415">SUM(laptop_prices3[[#This Row],[RAM Comp]:[Weight Comp]]+laptop_prices3[[#This Row],[Storage Comp]])</f>
        <v>39.593333333333334</v>
      </c>
      <c r="C3415">
        <v>3413</v>
      </c>
      <c r="D3415" t="s">
        <v>47</v>
      </c>
      <c r="E3415" t="s">
        <v>41</v>
      </c>
      <c r="F3415">
        <v>8</v>
      </c>
      <c r="G3415" t="s">
        <v>25</v>
      </c>
      <c r="H3415" t="s">
        <v>35</v>
      </c>
      <c r="I3415">
        <v>17.3</v>
      </c>
      <c r="J3415" t="s">
        <v>27</v>
      </c>
      <c r="K3415">
        <v>4.9000000000000004</v>
      </c>
      <c r="L3415">
        <v>2.87</v>
      </c>
      <c r="M3415" t="s">
        <v>30</v>
      </c>
      <c r="N3415">
        <v>4047.62</v>
      </c>
      <c r="O3415" s="5">
        <f>(ScoreCard!$E$3-laptop_prices3[[#This Row],[Price ($)]])/ScoreCard!$E$3*ScoreCard!$E$5</f>
        <v>3.1274681066037004</v>
      </c>
      <c r="P3415" s="5">
        <f>laptop_prices3[[#This Row],[RAM (GB)]]/ScoreCard!$F$3*ScoreCard!$F$5</f>
        <v>0.875</v>
      </c>
      <c r="Q3415" s="5">
        <f>laptop_prices3[[#This Row],[Screen Size (inch)]]/ScoreCard!$G$3*ScoreCard!$G$5</f>
        <v>2</v>
      </c>
      <c r="R3415" s="5">
        <f>laptop_prices3[[#This Row],[Battery Life (hours)]]/ScoreCard!$H$3*ScoreCard!$H$5</f>
        <v>2.8583333333333338</v>
      </c>
      <c r="S3415" s="5">
        <f>ScoreCard!$I$3-laptop_prices3[[#This Row],[Weight (kg)]]/ScoreCard!$I$3*ScoreCard!$I$5</f>
        <v>1.8599999999999999</v>
      </c>
      <c r="T3415" s="6" cm="1">
        <f t="array" ref="T3415">_xlfn.IFS(laptop_prices3[[#This Row],[Storage]]="512GB SSD", 512, laptop_prices3[[#This Row],[Storage]] = "1TB SSD", 1000, laptop_prices3[[#This Row],[Storage]] = "2TB SSD", 2000, laptop_prices3[[#This Row],[Storage]]= "256GB SSD", 256, laptop_prices3[[#This Row],[Storage]] = "1TB HDD", 1000*0.7)</f>
        <v>2000</v>
      </c>
      <c r="U3415" s="5">
        <f>laptop_prices3[[#This Row],[Storage Raw Value]]/ScoreCard!$J$3*ScoreCard!$J$5</f>
        <v>8</v>
      </c>
    </row>
    <row r="3416" spans="2:21" x14ac:dyDescent="0.2">
      <c r="B3416" s="4" cm="1">
        <f t="array" ref="B3416">SUM(laptop_prices3[[#This Row],[RAM Comp]:[Weight Comp]]+laptop_prices3[[#This Row],[Storage Comp]])</f>
        <v>17.638258601706578</v>
      </c>
      <c r="C3416">
        <v>3414</v>
      </c>
      <c r="D3416" t="s">
        <v>34</v>
      </c>
      <c r="E3416" t="s">
        <v>18</v>
      </c>
      <c r="F3416">
        <v>4</v>
      </c>
      <c r="G3416" t="s">
        <v>13</v>
      </c>
      <c r="H3416" t="s">
        <v>35</v>
      </c>
      <c r="I3416">
        <v>16</v>
      </c>
      <c r="J3416" t="s">
        <v>43</v>
      </c>
      <c r="K3416">
        <v>8.8000000000000007</v>
      </c>
      <c r="L3416">
        <v>2.58</v>
      </c>
      <c r="M3416" t="s">
        <v>30</v>
      </c>
      <c r="N3416">
        <v>1198.18</v>
      </c>
      <c r="O3416" s="5">
        <f>(ScoreCard!$E$3-laptop_prices3[[#This Row],[Price ($)]])/ScoreCard!$E$3*ScoreCard!$E$5</f>
        <v>4.4456914769594036</v>
      </c>
      <c r="P3416" s="5">
        <f>laptop_prices3[[#This Row],[RAM (GB)]]/ScoreCard!$F$3*ScoreCard!$F$5</f>
        <v>0.4375</v>
      </c>
      <c r="Q3416" s="5">
        <f>laptop_prices3[[#This Row],[Screen Size (inch)]]/ScoreCard!$G$3*ScoreCard!$G$5</f>
        <v>1.8497109826589595</v>
      </c>
      <c r="R3416" s="5">
        <f>laptop_prices3[[#This Row],[Battery Life (hours)]]/ScoreCard!$H$3*ScoreCard!$H$5</f>
        <v>5.1333333333333337</v>
      </c>
      <c r="S3416" s="5">
        <f>ScoreCard!$I$3-laptop_prices3[[#This Row],[Weight (kg)]]/ScoreCard!$I$3*ScoreCard!$I$5</f>
        <v>2.0257142857142858</v>
      </c>
      <c r="T3416" s="6" cm="1">
        <f t="array" ref="T3416">_xlfn.IFS(laptop_prices3[[#This Row],[Storage]]="512GB SSD", 512, laptop_prices3[[#This Row],[Storage]] = "1TB SSD", 1000, laptop_prices3[[#This Row],[Storage]] = "2TB SSD", 2000, laptop_prices3[[#This Row],[Storage]]= "256GB SSD", 256, laptop_prices3[[#This Row],[Storage]] = "1TB HDD", 1000*0.7)</f>
        <v>512</v>
      </c>
      <c r="U3416" s="5">
        <f>laptop_prices3[[#This Row],[Storage Raw Value]]/ScoreCard!$J$3*ScoreCard!$J$5</f>
        <v>2.048</v>
      </c>
    </row>
    <row r="3417" spans="2:21" x14ac:dyDescent="0.2">
      <c r="B3417" s="4" cm="1">
        <f t="array" ref="B3417">SUM(laptop_prices3[[#This Row],[RAM Comp]:[Weight Comp]]+laptop_prices3[[#This Row],[Storage Comp]])</f>
        <v>19.912068538398017</v>
      </c>
      <c r="C3417">
        <v>3415</v>
      </c>
      <c r="D3417" t="s">
        <v>34</v>
      </c>
      <c r="E3417" t="s">
        <v>18</v>
      </c>
      <c r="F3417">
        <v>16</v>
      </c>
      <c r="G3417" t="s">
        <v>42</v>
      </c>
      <c r="H3417" t="s">
        <v>26</v>
      </c>
      <c r="I3417">
        <v>14</v>
      </c>
      <c r="J3417" t="s">
        <v>27</v>
      </c>
      <c r="K3417">
        <v>5.0999999999999996</v>
      </c>
      <c r="L3417">
        <v>1.98</v>
      </c>
      <c r="M3417" t="s">
        <v>22</v>
      </c>
      <c r="N3417">
        <v>2088.15</v>
      </c>
      <c r="O3417" s="5">
        <f>(ScoreCard!$E$3-laptop_prices3[[#This Row],[Price ($)]])/ScoreCard!$E$3*ScoreCard!$E$5</f>
        <v>4.0339687339237669</v>
      </c>
      <c r="P3417" s="5">
        <f>laptop_prices3[[#This Row],[RAM (GB)]]/ScoreCard!$F$3*ScoreCard!$F$5</f>
        <v>1.75</v>
      </c>
      <c r="Q3417" s="5">
        <f>laptop_prices3[[#This Row],[Screen Size (inch)]]/ScoreCard!$G$3*ScoreCard!$G$5</f>
        <v>1.6184971098265895</v>
      </c>
      <c r="R3417" s="5">
        <f>laptop_prices3[[#This Row],[Battery Life (hours)]]/ScoreCard!$H$3*ScoreCard!$H$5</f>
        <v>2.9750000000000001</v>
      </c>
      <c r="S3417" s="5">
        <f>ScoreCard!$I$3-laptop_prices3[[#This Row],[Weight (kg)]]/ScoreCard!$I$3*ScoreCard!$I$5</f>
        <v>2.3685714285714283</v>
      </c>
      <c r="T3417" s="6" cm="1">
        <f t="array" ref="T3417">_xlfn.IFS(laptop_prices3[[#This Row],[Storage]]="512GB SSD", 512, laptop_prices3[[#This Row],[Storage]] = "1TB SSD", 1000, laptop_prices3[[#This Row],[Storage]] = "2TB SSD", 2000, laptop_prices3[[#This Row],[Storage]]= "256GB SSD", 256, laptop_prices3[[#This Row],[Storage]] = "1TB HDD", 1000*0.7)</f>
        <v>700</v>
      </c>
      <c r="U3417" s="5">
        <f>laptop_prices3[[#This Row],[Storage Raw Value]]/ScoreCard!$J$3*ScoreCard!$J$5</f>
        <v>2.8</v>
      </c>
    </row>
    <row r="3418" spans="2:21" x14ac:dyDescent="0.2">
      <c r="B3418" s="4" cm="1">
        <f t="array" ref="B3418">SUM(laptop_prices3[[#This Row],[RAM Comp]:[Weight Comp]]+laptop_prices3[[#This Row],[Storage Comp]])</f>
        <v>20.55761987338288</v>
      </c>
      <c r="C3418">
        <v>3416</v>
      </c>
      <c r="D3418" t="s">
        <v>33</v>
      </c>
      <c r="E3418" t="s">
        <v>12</v>
      </c>
      <c r="F3418">
        <v>64</v>
      </c>
      <c r="G3418" t="s">
        <v>29</v>
      </c>
      <c r="H3418" t="s">
        <v>14</v>
      </c>
      <c r="I3418">
        <v>13.3</v>
      </c>
      <c r="J3418" t="s">
        <v>15</v>
      </c>
      <c r="K3418">
        <v>9.6999999999999993</v>
      </c>
      <c r="L3418">
        <v>2.16</v>
      </c>
      <c r="M3418" t="s">
        <v>30</v>
      </c>
      <c r="N3418">
        <v>2420.98</v>
      </c>
      <c r="O3418" s="5">
        <f>(ScoreCard!$E$3-laptop_prices3[[#This Row],[Price ($)]])/ScoreCard!$E$3*ScoreCard!$E$5</f>
        <v>3.8799931161337842</v>
      </c>
      <c r="P3418" s="5">
        <f>laptop_prices3[[#This Row],[RAM (GB)]]/ScoreCard!$F$3*ScoreCard!$F$5</f>
        <v>7</v>
      </c>
      <c r="Q3418" s="5">
        <f>laptop_prices3[[#This Row],[Screen Size (inch)]]/ScoreCard!$G$3*ScoreCard!$G$5</f>
        <v>1.5375722543352601</v>
      </c>
      <c r="R3418" s="5">
        <f>laptop_prices3[[#This Row],[Battery Life (hours)]]/ScoreCard!$H$3*ScoreCard!$H$5</f>
        <v>5.6583333333333323</v>
      </c>
      <c r="S3418" s="5">
        <f>ScoreCard!$I$3-laptop_prices3[[#This Row],[Weight (kg)]]/ScoreCard!$I$3*ScoreCard!$I$5</f>
        <v>2.2657142857142856</v>
      </c>
      <c r="T3418" s="6" cm="1">
        <f t="array" ref="T3418">_xlfn.IFS(laptop_prices3[[#This Row],[Storage]]="512GB SSD", 512, laptop_prices3[[#This Row],[Storage]] = "1TB SSD", 1000, laptop_prices3[[#This Row],[Storage]] = "2TB SSD", 2000, laptop_prices3[[#This Row],[Storage]]= "256GB SSD", 256, laptop_prices3[[#This Row],[Storage]] = "1TB HDD", 1000*0.7)</f>
        <v>256</v>
      </c>
      <c r="U3418" s="5">
        <f>laptop_prices3[[#This Row],[Storage Raw Value]]/ScoreCard!$J$3*ScoreCard!$J$5</f>
        <v>1.024</v>
      </c>
    </row>
    <row r="3419" spans="2:21" x14ac:dyDescent="0.2">
      <c r="B3419" s="4" cm="1">
        <f t="array" ref="B3419">SUM(laptop_prices3[[#This Row],[RAM Comp]:[Weight Comp]]+laptop_prices3[[#This Row],[Storage Comp]])</f>
        <v>13.298857142857145</v>
      </c>
      <c r="C3419">
        <v>3417</v>
      </c>
      <c r="D3419" t="s">
        <v>23</v>
      </c>
      <c r="E3419" t="s">
        <v>41</v>
      </c>
      <c r="F3419">
        <v>8</v>
      </c>
      <c r="G3419" t="s">
        <v>29</v>
      </c>
      <c r="H3419" t="s">
        <v>35</v>
      </c>
      <c r="I3419">
        <v>17.3</v>
      </c>
      <c r="J3419" t="s">
        <v>43</v>
      </c>
      <c r="K3419">
        <v>8.1</v>
      </c>
      <c r="L3419">
        <v>3.32</v>
      </c>
      <c r="M3419" t="s">
        <v>46</v>
      </c>
      <c r="N3419">
        <v>1942.28</v>
      </c>
      <c r="O3419" s="5">
        <f>(ScoreCard!$E$3-laptop_prices3[[#This Row],[Price ($)]])/ScoreCard!$E$3*ScoreCard!$E$5</f>
        <v>4.1014519036110686</v>
      </c>
      <c r="P3419" s="5">
        <f>laptop_prices3[[#This Row],[RAM (GB)]]/ScoreCard!$F$3*ScoreCard!$F$5</f>
        <v>0.875</v>
      </c>
      <c r="Q3419" s="5">
        <f>laptop_prices3[[#This Row],[Screen Size (inch)]]/ScoreCard!$G$3*ScoreCard!$G$5</f>
        <v>2</v>
      </c>
      <c r="R3419" s="5">
        <f>laptop_prices3[[#This Row],[Battery Life (hours)]]/ScoreCard!$H$3*ScoreCard!$H$5</f>
        <v>4.7249999999999996</v>
      </c>
      <c r="S3419" s="5">
        <f>ScoreCard!$I$3-laptop_prices3[[#This Row],[Weight (kg)]]/ScoreCard!$I$3*ScoreCard!$I$5</f>
        <v>1.602857142857143</v>
      </c>
      <c r="T3419" s="6" cm="1">
        <f t="array" ref="T3419">_xlfn.IFS(laptop_prices3[[#This Row],[Storage]]="512GB SSD", 512, laptop_prices3[[#This Row],[Storage]] = "1TB SSD", 1000, laptop_prices3[[#This Row],[Storage]] = "2TB SSD", 2000, laptop_prices3[[#This Row],[Storage]]= "256GB SSD", 256, laptop_prices3[[#This Row],[Storage]] = "1TB HDD", 1000*0.7)</f>
        <v>256</v>
      </c>
      <c r="U3419" s="5">
        <f>laptop_prices3[[#This Row],[Storage Raw Value]]/ScoreCard!$J$3*ScoreCard!$J$5</f>
        <v>1.024</v>
      </c>
    </row>
    <row r="3420" spans="2:21" x14ac:dyDescent="0.2">
      <c r="B3420" s="4" cm="1">
        <f t="array" ref="B3420">SUM(laptop_prices3[[#This Row],[RAM Comp]:[Weight Comp]]+laptop_prices3[[#This Row],[Storage Comp]])</f>
        <v>17.85104761904762</v>
      </c>
      <c r="C3420">
        <v>3418</v>
      </c>
      <c r="D3420" t="s">
        <v>28</v>
      </c>
      <c r="E3420" t="s">
        <v>18</v>
      </c>
      <c r="F3420">
        <v>16</v>
      </c>
      <c r="G3420" t="s">
        <v>13</v>
      </c>
      <c r="H3420" t="s">
        <v>26</v>
      </c>
      <c r="I3420">
        <v>17.3</v>
      </c>
      <c r="J3420" t="s">
        <v>27</v>
      </c>
      <c r="K3420">
        <v>7</v>
      </c>
      <c r="L3420">
        <v>2.93</v>
      </c>
      <c r="M3420" t="s">
        <v>16</v>
      </c>
      <c r="N3420">
        <v>2573.94</v>
      </c>
      <c r="O3420" s="5">
        <f>(ScoreCard!$E$3-laptop_prices3[[#This Row],[Price ($)]])/ScoreCard!$E$3*ScoreCard!$E$5</f>
        <v>3.8092299322346284</v>
      </c>
      <c r="P3420" s="5">
        <f>laptop_prices3[[#This Row],[RAM (GB)]]/ScoreCard!$F$3*ScoreCard!$F$5</f>
        <v>1.75</v>
      </c>
      <c r="Q3420" s="5">
        <f>laptop_prices3[[#This Row],[Screen Size (inch)]]/ScoreCard!$G$3*ScoreCard!$G$5</f>
        <v>2</v>
      </c>
      <c r="R3420" s="5">
        <f>laptop_prices3[[#This Row],[Battery Life (hours)]]/ScoreCard!$H$3*ScoreCard!$H$5</f>
        <v>4.0833333333333339</v>
      </c>
      <c r="S3420" s="5">
        <f>ScoreCard!$I$3-laptop_prices3[[#This Row],[Weight (kg)]]/ScoreCard!$I$3*ScoreCard!$I$5</f>
        <v>1.8257142857142856</v>
      </c>
      <c r="T3420" s="6" cm="1">
        <f t="array" ref="T3420">_xlfn.IFS(laptop_prices3[[#This Row],[Storage]]="512GB SSD", 512, laptop_prices3[[#This Row],[Storage]] = "1TB SSD", 1000, laptop_prices3[[#This Row],[Storage]] = "2TB SSD", 2000, laptop_prices3[[#This Row],[Storage]]= "256GB SSD", 256, laptop_prices3[[#This Row],[Storage]] = "1TB HDD", 1000*0.7)</f>
        <v>512</v>
      </c>
      <c r="U3420" s="5">
        <f>laptop_prices3[[#This Row],[Storage Raw Value]]/ScoreCard!$J$3*ScoreCard!$J$5</f>
        <v>2.048</v>
      </c>
    </row>
    <row r="3421" spans="2:21" x14ac:dyDescent="0.2">
      <c r="B3421" s="4" cm="1">
        <f t="array" ref="B3421">SUM(laptop_prices3[[#This Row],[RAM Comp]:[Weight Comp]]+laptop_prices3[[#This Row],[Storage Comp]])</f>
        <v>14.878929397192403</v>
      </c>
      <c r="C3421">
        <v>3419</v>
      </c>
      <c r="D3421" t="s">
        <v>17</v>
      </c>
      <c r="E3421" t="s">
        <v>24</v>
      </c>
      <c r="F3421">
        <v>4</v>
      </c>
      <c r="G3421" t="s">
        <v>29</v>
      </c>
      <c r="H3421" t="s">
        <v>44</v>
      </c>
      <c r="I3421">
        <v>13.3</v>
      </c>
      <c r="J3421" t="s">
        <v>43</v>
      </c>
      <c r="K3421">
        <v>10.5</v>
      </c>
      <c r="L3421">
        <v>1.43</v>
      </c>
      <c r="M3421" t="s">
        <v>22</v>
      </c>
      <c r="N3421">
        <v>922.42</v>
      </c>
      <c r="O3421" s="5">
        <f>(ScoreCard!$E$3-laptop_prices3[[#This Row],[Price ($)]])/ScoreCard!$E$3*ScoreCard!$E$5</f>
        <v>4.5732650621583506</v>
      </c>
      <c r="P3421" s="5">
        <f>laptop_prices3[[#This Row],[RAM (GB)]]/ScoreCard!$F$3*ScoreCard!$F$5</f>
        <v>0.4375</v>
      </c>
      <c r="Q3421" s="5">
        <f>laptop_prices3[[#This Row],[Screen Size (inch)]]/ScoreCard!$G$3*ScoreCard!$G$5</f>
        <v>1.5375722543352601</v>
      </c>
      <c r="R3421" s="5">
        <f>laptop_prices3[[#This Row],[Battery Life (hours)]]/ScoreCard!$H$3*ScoreCard!$H$5</f>
        <v>6.125</v>
      </c>
      <c r="S3421" s="5">
        <f>ScoreCard!$I$3-laptop_prices3[[#This Row],[Weight (kg)]]/ScoreCard!$I$3*ScoreCard!$I$5</f>
        <v>2.6828571428571428</v>
      </c>
      <c r="T3421" s="6" cm="1">
        <f t="array" ref="T3421">_xlfn.IFS(laptop_prices3[[#This Row],[Storage]]="512GB SSD", 512, laptop_prices3[[#This Row],[Storage]] = "1TB SSD", 1000, laptop_prices3[[#This Row],[Storage]] = "2TB SSD", 2000, laptop_prices3[[#This Row],[Storage]]= "256GB SSD", 256, laptop_prices3[[#This Row],[Storage]] = "1TB HDD", 1000*0.7)</f>
        <v>256</v>
      </c>
      <c r="U3421" s="5">
        <f>laptop_prices3[[#This Row],[Storage Raw Value]]/ScoreCard!$J$3*ScoreCard!$J$5</f>
        <v>1.024</v>
      </c>
    </row>
    <row r="3422" spans="2:21" x14ac:dyDescent="0.2">
      <c r="B3422" s="4" cm="1">
        <f t="array" ref="B3422">SUM(laptop_prices3[[#This Row],[RAM Comp]:[Weight Comp]]+laptop_prices3[[#This Row],[Storage Comp]])</f>
        <v>27.130901458849436</v>
      </c>
      <c r="C3422">
        <v>3420</v>
      </c>
      <c r="D3422" t="s">
        <v>17</v>
      </c>
      <c r="E3422" t="s">
        <v>37</v>
      </c>
      <c r="F3422">
        <v>8</v>
      </c>
      <c r="G3422" t="s">
        <v>19</v>
      </c>
      <c r="H3422" t="s">
        <v>35</v>
      </c>
      <c r="I3422">
        <v>16</v>
      </c>
      <c r="J3422" t="s">
        <v>43</v>
      </c>
      <c r="K3422">
        <v>11.8</v>
      </c>
      <c r="L3422">
        <v>3.46</v>
      </c>
      <c r="M3422" t="s">
        <v>22</v>
      </c>
      <c r="N3422">
        <v>2499.52</v>
      </c>
      <c r="O3422" s="5">
        <f>(ScoreCard!$E$3-laptop_prices3[[#This Row],[Price ($)]])/ScoreCard!$E$3*ScoreCard!$E$5</f>
        <v>3.8436585158236398</v>
      </c>
      <c r="P3422" s="5">
        <f>laptop_prices3[[#This Row],[RAM (GB)]]/ScoreCard!$F$3*ScoreCard!$F$5</f>
        <v>0.875</v>
      </c>
      <c r="Q3422" s="5">
        <f>laptop_prices3[[#This Row],[Screen Size (inch)]]/ScoreCard!$G$3*ScoreCard!$G$5</f>
        <v>1.8497109826589595</v>
      </c>
      <c r="R3422" s="5">
        <f>laptop_prices3[[#This Row],[Battery Life (hours)]]/ScoreCard!$H$3*ScoreCard!$H$5</f>
        <v>6.8833333333333337</v>
      </c>
      <c r="S3422" s="5">
        <f>ScoreCard!$I$3-laptop_prices3[[#This Row],[Weight (kg)]]/ScoreCard!$I$3*ScoreCard!$I$5</f>
        <v>1.5228571428571429</v>
      </c>
      <c r="T3422" s="6" cm="1">
        <f t="array" ref="T3422">_xlfn.IFS(laptop_prices3[[#This Row],[Storage]]="512GB SSD", 512, laptop_prices3[[#This Row],[Storage]] = "1TB SSD", 1000, laptop_prices3[[#This Row],[Storage]] = "2TB SSD", 2000, laptop_prices3[[#This Row],[Storage]]= "256GB SSD", 256, laptop_prices3[[#This Row],[Storage]] = "1TB HDD", 1000*0.7)</f>
        <v>1000</v>
      </c>
      <c r="U3422" s="5">
        <f>laptop_prices3[[#This Row],[Storage Raw Value]]/ScoreCard!$J$3*ScoreCard!$J$5</f>
        <v>4</v>
      </c>
    </row>
    <row r="3423" spans="2:21" x14ac:dyDescent="0.2">
      <c r="B3423" s="4" cm="1">
        <f t="array" ref="B3423">SUM(laptop_prices3[[#This Row],[RAM Comp]:[Weight Comp]]+laptop_prices3[[#This Row],[Storage Comp]])</f>
        <v>42.690191301954314</v>
      </c>
      <c r="C3423">
        <v>3421</v>
      </c>
      <c r="D3423" t="s">
        <v>33</v>
      </c>
      <c r="E3423" t="s">
        <v>41</v>
      </c>
      <c r="F3423">
        <v>32</v>
      </c>
      <c r="G3423" t="s">
        <v>25</v>
      </c>
      <c r="H3423" t="s">
        <v>14</v>
      </c>
      <c r="I3423">
        <v>13.3</v>
      </c>
      <c r="J3423" t="s">
        <v>15</v>
      </c>
      <c r="K3423">
        <v>6.1</v>
      </c>
      <c r="L3423">
        <v>2.46</v>
      </c>
      <c r="M3423" t="s">
        <v>22</v>
      </c>
      <c r="N3423">
        <v>3276.19</v>
      </c>
      <c r="O3423" s="5">
        <f>(ScoreCard!$E$3-laptop_prices3[[#This Row],[Price ($)]])/ScoreCard!$E$3*ScoreCard!$E$5</f>
        <v>3.4843512326191628</v>
      </c>
      <c r="P3423" s="5">
        <f>laptop_prices3[[#This Row],[RAM (GB)]]/ScoreCard!$F$3*ScoreCard!$F$5</f>
        <v>3.5</v>
      </c>
      <c r="Q3423" s="5">
        <f>laptop_prices3[[#This Row],[Screen Size (inch)]]/ScoreCard!$G$3*ScoreCard!$G$5</f>
        <v>1.5375722543352601</v>
      </c>
      <c r="R3423" s="5">
        <f>laptop_prices3[[#This Row],[Battery Life (hours)]]/ScoreCard!$H$3*ScoreCard!$H$5</f>
        <v>3.5583333333333331</v>
      </c>
      <c r="S3423" s="5">
        <f>ScoreCard!$I$3-laptop_prices3[[#This Row],[Weight (kg)]]/ScoreCard!$I$3*ScoreCard!$I$5</f>
        <v>2.0942857142857143</v>
      </c>
      <c r="T3423" s="6" cm="1">
        <f t="array" ref="T3423">_xlfn.IFS(laptop_prices3[[#This Row],[Storage]]="512GB SSD", 512, laptop_prices3[[#This Row],[Storage]] = "1TB SSD", 1000, laptop_prices3[[#This Row],[Storage]] = "2TB SSD", 2000, laptop_prices3[[#This Row],[Storage]]= "256GB SSD", 256, laptop_prices3[[#This Row],[Storage]] = "1TB HDD", 1000*0.7)</f>
        <v>2000</v>
      </c>
      <c r="U3423" s="5">
        <f>laptop_prices3[[#This Row],[Storage Raw Value]]/ScoreCard!$J$3*ScoreCard!$J$5</f>
        <v>8</v>
      </c>
    </row>
    <row r="3424" spans="2:21" x14ac:dyDescent="0.2">
      <c r="B3424" s="4" cm="1">
        <f t="array" ref="B3424">SUM(laptop_prices3[[#This Row],[RAM Comp]:[Weight Comp]]+laptop_prices3[[#This Row],[Storage Comp]])</f>
        <v>32.312568125516101</v>
      </c>
      <c r="C3424">
        <v>3422</v>
      </c>
      <c r="D3424" t="s">
        <v>36</v>
      </c>
      <c r="E3424" t="s">
        <v>48</v>
      </c>
      <c r="F3424">
        <v>64</v>
      </c>
      <c r="G3424" t="s">
        <v>19</v>
      </c>
      <c r="H3424" t="s">
        <v>40</v>
      </c>
      <c r="I3424">
        <v>16</v>
      </c>
      <c r="J3424" t="s">
        <v>27</v>
      </c>
      <c r="K3424">
        <v>8.4</v>
      </c>
      <c r="L3424">
        <v>1.64</v>
      </c>
      <c r="M3424" t="s">
        <v>16</v>
      </c>
      <c r="N3424">
        <v>5283.48</v>
      </c>
      <c r="O3424" s="5">
        <f>(ScoreCard!$E$3-laptop_prices3[[#This Row],[Price ($)]])/ScoreCard!$E$3*ScoreCard!$E$5</f>
        <v>2.555727857822256</v>
      </c>
      <c r="P3424" s="5">
        <f>laptop_prices3[[#This Row],[RAM (GB)]]/ScoreCard!$F$3*ScoreCard!$F$5</f>
        <v>7</v>
      </c>
      <c r="Q3424" s="5">
        <f>laptop_prices3[[#This Row],[Screen Size (inch)]]/ScoreCard!$G$3*ScoreCard!$G$5</f>
        <v>1.8497109826589595</v>
      </c>
      <c r="R3424" s="5">
        <f>laptop_prices3[[#This Row],[Battery Life (hours)]]/ScoreCard!$H$3*ScoreCard!$H$5</f>
        <v>4.9000000000000004</v>
      </c>
      <c r="S3424" s="5">
        <f>ScoreCard!$I$3-laptop_prices3[[#This Row],[Weight (kg)]]/ScoreCard!$I$3*ScoreCard!$I$5</f>
        <v>2.5628571428571432</v>
      </c>
      <c r="T3424" s="6" cm="1">
        <f t="array" ref="T3424">_xlfn.IFS(laptop_prices3[[#This Row],[Storage]]="512GB SSD", 512, laptop_prices3[[#This Row],[Storage]] = "1TB SSD", 1000, laptop_prices3[[#This Row],[Storage]] = "2TB SSD", 2000, laptop_prices3[[#This Row],[Storage]]= "256GB SSD", 256, laptop_prices3[[#This Row],[Storage]] = "1TB HDD", 1000*0.7)</f>
        <v>1000</v>
      </c>
      <c r="U3424" s="5">
        <f>laptop_prices3[[#This Row],[Storage Raw Value]]/ScoreCard!$J$3*ScoreCard!$J$5</f>
        <v>4</v>
      </c>
    </row>
    <row r="3425" spans="2:21" x14ac:dyDescent="0.2">
      <c r="B3425" s="4" cm="1">
        <f t="array" ref="B3425">SUM(laptop_prices3[[#This Row],[RAM Comp]:[Weight Comp]]+laptop_prices3[[#This Row],[Storage Comp]])</f>
        <v>46.154449490778973</v>
      </c>
      <c r="C3425">
        <v>3423</v>
      </c>
      <c r="D3425" t="s">
        <v>28</v>
      </c>
      <c r="E3425" t="s">
        <v>31</v>
      </c>
      <c r="F3425">
        <v>32</v>
      </c>
      <c r="G3425" t="s">
        <v>25</v>
      </c>
      <c r="H3425" t="s">
        <v>14</v>
      </c>
      <c r="I3425">
        <v>14</v>
      </c>
      <c r="J3425" t="s">
        <v>27</v>
      </c>
      <c r="K3425">
        <v>11.9</v>
      </c>
      <c r="L3425">
        <v>2.46</v>
      </c>
      <c r="M3425" t="s">
        <v>30</v>
      </c>
      <c r="N3425">
        <v>2143.1999999999998</v>
      </c>
      <c r="O3425" s="5">
        <f>(ScoreCard!$E$3-laptop_prices3[[#This Row],[Price ($)]])/ScoreCard!$E$3*ScoreCard!$E$5</f>
        <v>4.0085012046765884</v>
      </c>
      <c r="P3425" s="5">
        <f>laptop_prices3[[#This Row],[RAM (GB)]]/ScoreCard!$F$3*ScoreCard!$F$5</f>
        <v>3.5</v>
      </c>
      <c r="Q3425" s="5">
        <f>laptop_prices3[[#This Row],[Screen Size (inch)]]/ScoreCard!$G$3*ScoreCard!$G$5</f>
        <v>1.6184971098265895</v>
      </c>
      <c r="R3425" s="5">
        <f>laptop_prices3[[#This Row],[Battery Life (hours)]]/ScoreCard!$H$3*ScoreCard!$H$5</f>
        <v>6.9416666666666664</v>
      </c>
      <c r="S3425" s="5">
        <f>ScoreCard!$I$3-laptop_prices3[[#This Row],[Weight (kg)]]/ScoreCard!$I$3*ScoreCard!$I$5</f>
        <v>2.0942857142857143</v>
      </c>
      <c r="T3425" s="6" cm="1">
        <f t="array" ref="T3425">_xlfn.IFS(laptop_prices3[[#This Row],[Storage]]="512GB SSD", 512, laptop_prices3[[#This Row],[Storage]] = "1TB SSD", 1000, laptop_prices3[[#This Row],[Storage]] = "2TB SSD", 2000, laptop_prices3[[#This Row],[Storage]]= "256GB SSD", 256, laptop_prices3[[#This Row],[Storage]] = "1TB HDD", 1000*0.7)</f>
        <v>2000</v>
      </c>
      <c r="U3425" s="5">
        <f>laptop_prices3[[#This Row],[Storage Raw Value]]/ScoreCard!$J$3*ScoreCard!$J$5</f>
        <v>8</v>
      </c>
    </row>
    <row r="3426" spans="2:21" x14ac:dyDescent="0.2">
      <c r="B3426" s="4" cm="1">
        <f t="array" ref="B3426">SUM(laptop_prices3[[#This Row],[RAM Comp]:[Weight Comp]]+laptop_prices3[[#This Row],[Storage Comp]])</f>
        <v>29.151857968620973</v>
      </c>
      <c r="C3426">
        <v>3424</v>
      </c>
      <c r="D3426" t="s">
        <v>36</v>
      </c>
      <c r="E3426" t="s">
        <v>12</v>
      </c>
      <c r="F3426">
        <v>64</v>
      </c>
      <c r="G3426" t="s">
        <v>19</v>
      </c>
      <c r="H3426" t="s">
        <v>40</v>
      </c>
      <c r="I3426">
        <v>13.3</v>
      </c>
      <c r="J3426" t="s">
        <v>43</v>
      </c>
      <c r="K3426">
        <v>4.8</v>
      </c>
      <c r="L3426">
        <v>2.95</v>
      </c>
      <c r="M3426" t="s">
        <v>16</v>
      </c>
      <c r="N3426">
        <v>1892.48</v>
      </c>
      <c r="O3426" s="5">
        <f>(ScoreCard!$E$3-laptop_prices3[[#This Row],[Price ($)]])/ScoreCard!$E$3*ScoreCard!$E$5</f>
        <v>4.1244906494150566</v>
      </c>
      <c r="P3426" s="5">
        <f>laptop_prices3[[#This Row],[RAM (GB)]]/ScoreCard!$F$3*ScoreCard!$F$5</f>
        <v>7</v>
      </c>
      <c r="Q3426" s="5">
        <f>laptop_prices3[[#This Row],[Screen Size (inch)]]/ScoreCard!$G$3*ScoreCard!$G$5</f>
        <v>1.5375722543352601</v>
      </c>
      <c r="R3426" s="5">
        <f>laptop_prices3[[#This Row],[Battery Life (hours)]]/ScoreCard!$H$3*ScoreCard!$H$5</f>
        <v>2.8</v>
      </c>
      <c r="S3426" s="5">
        <f>ScoreCard!$I$3-laptop_prices3[[#This Row],[Weight (kg)]]/ScoreCard!$I$3*ScoreCard!$I$5</f>
        <v>1.8142857142857143</v>
      </c>
      <c r="T3426" s="6" cm="1">
        <f t="array" ref="T3426">_xlfn.IFS(laptop_prices3[[#This Row],[Storage]]="512GB SSD", 512, laptop_prices3[[#This Row],[Storage]] = "1TB SSD", 1000, laptop_prices3[[#This Row],[Storage]] = "2TB SSD", 2000, laptop_prices3[[#This Row],[Storage]]= "256GB SSD", 256, laptop_prices3[[#This Row],[Storage]] = "1TB HDD", 1000*0.7)</f>
        <v>1000</v>
      </c>
      <c r="U3426" s="5">
        <f>laptop_prices3[[#This Row],[Storage Raw Value]]/ScoreCard!$J$3*ScoreCard!$J$5</f>
        <v>4</v>
      </c>
    </row>
    <row r="3427" spans="2:21" x14ac:dyDescent="0.2">
      <c r="B3427" s="4" cm="1">
        <f t="array" ref="B3427">SUM(laptop_prices3[[#This Row],[RAM Comp]:[Weight Comp]]+laptop_prices3[[#This Row],[Storage Comp]])</f>
        <v>18.969973300302783</v>
      </c>
      <c r="C3427">
        <v>3425</v>
      </c>
      <c r="D3427" t="s">
        <v>23</v>
      </c>
      <c r="E3427" t="s">
        <v>39</v>
      </c>
      <c r="F3427">
        <v>64</v>
      </c>
      <c r="G3427" t="s">
        <v>29</v>
      </c>
      <c r="H3427" t="s">
        <v>44</v>
      </c>
      <c r="I3427">
        <v>14</v>
      </c>
      <c r="J3427" t="s">
        <v>43</v>
      </c>
      <c r="K3427">
        <v>7.3</v>
      </c>
      <c r="L3427">
        <v>2.63</v>
      </c>
      <c r="M3427" t="s">
        <v>16</v>
      </c>
      <c r="N3427">
        <v>1743.69</v>
      </c>
      <c r="O3427" s="5">
        <f>(ScoreCard!$E$3-laptop_prices3[[#This Row],[Price ($)]])/ScoreCard!$E$3*ScoreCard!$E$5</f>
        <v>4.1933246853221906</v>
      </c>
      <c r="P3427" s="5">
        <f>laptop_prices3[[#This Row],[RAM (GB)]]/ScoreCard!$F$3*ScoreCard!$F$5</f>
        <v>7</v>
      </c>
      <c r="Q3427" s="5">
        <f>laptop_prices3[[#This Row],[Screen Size (inch)]]/ScoreCard!$G$3*ScoreCard!$G$5</f>
        <v>1.6184971098265895</v>
      </c>
      <c r="R3427" s="5">
        <f>laptop_prices3[[#This Row],[Battery Life (hours)]]/ScoreCard!$H$3*ScoreCard!$H$5</f>
        <v>4.2583333333333329</v>
      </c>
      <c r="S3427" s="5">
        <f>ScoreCard!$I$3-laptop_prices3[[#This Row],[Weight (kg)]]/ScoreCard!$I$3*ScoreCard!$I$5</f>
        <v>1.9971428571428571</v>
      </c>
      <c r="T3427" s="6" cm="1">
        <f t="array" ref="T3427">_xlfn.IFS(laptop_prices3[[#This Row],[Storage]]="512GB SSD", 512, laptop_prices3[[#This Row],[Storage]] = "1TB SSD", 1000, laptop_prices3[[#This Row],[Storage]] = "2TB SSD", 2000, laptop_prices3[[#This Row],[Storage]]= "256GB SSD", 256, laptop_prices3[[#This Row],[Storage]] = "1TB HDD", 1000*0.7)</f>
        <v>256</v>
      </c>
      <c r="U3427" s="5">
        <f>laptop_prices3[[#This Row],[Storage Raw Value]]/ScoreCard!$J$3*ScoreCard!$J$5</f>
        <v>1.024</v>
      </c>
    </row>
    <row r="3428" spans="2:21" x14ac:dyDescent="0.2">
      <c r="B3428" s="4" cm="1">
        <f t="array" ref="B3428">SUM(laptop_prices3[[#This Row],[RAM Comp]:[Weight Comp]]+laptop_prices3[[#This Row],[Storage Comp]])</f>
        <v>19.225047619047622</v>
      </c>
      <c r="C3428">
        <v>3426</v>
      </c>
      <c r="D3428" t="s">
        <v>23</v>
      </c>
      <c r="E3428" t="s">
        <v>41</v>
      </c>
      <c r="F3428">
        <v>64</v>
      </c>
      <c r="G3428" t="s">
        <v>29</v>
      </c>
      <c r="H3428" t="s">
        <v>20</v>
      </c>
      <c r="I3428">
        <v>17.3</v>
      </c>
      <c r="J3428" t="s">
        <v>21</v>
      </c>
      <c r="K3428">
        <v>5.8</v>
      </c>
      <c r="L3428">
        <v>1.32</v>
      </c>
      <c r="M3428" t="s">
        <v>16</v>
      </c>
      <c r="N3428">
        <v>3728.84</v>
      </c>
      <c r="O3428" s="5">
        <f>(ScoreCard!$E$3-laptop_prices3[[#This Row],[Price ($)]])/ScoreCard!$E$3*ScoreCard!$E$5</f>
        <v>3.274943837274285</v>
      </c>
      <c r="P3428" s="5">
        <f>laptop_prices3[[#This Row],[RAM (GB)]]/ScoreCard!$F$3*ScoreCard!$F$5</f>
        <v>7</v>
      </c>
      <c r="Q3428" s="5">
        <f>laptop_prices3[[#This Row],[Screen Size (inch)]]/ScoreCard!$G$3*ScoreCard!$G$5</f>
        <v>2</v>
      </c>
      <c r="R3428" s="5">
        <f>laptop_prices3[[#This Row],[Battery Life (hours)]]/ScoreCard!$H$3*ScoreCard!$H$5</f>
        <v>3.3833333333333333</v>
      </c>
      <c r="S3428" s="5">
        <f>ScoreCard!$I$3-laptop_prices3[[#This Row],[Weight (kg)]]/ScoreCard!$I$3*ScoreCard!$I$5</f>
        <v>2.7457142857142856</v>
      </c>
      <c r="T3428" s="6" cm="1">
        <f t="array" ref="T3428">_xlfn.IFS(laptop_prices3[[#This Row],[Storage]]="512GB SSD", 512, laptop_prices3[[#This Row],[Storage]] = "1TB SSD", 1000, laptop_prices3[[#This Row],[Storage]] = "2TB SSD", 2000, laptop_prices3[[#This Row],[Storage]]= "256GB SSD", 256, laptop_prices3[[#This Row],[Storage]] = "1TB HDD", 1000*0.7)</f>
        <v>256</v>
      </c>
      <c r="U3428" s="5">
        <f>laptop_prices3[[#This Row],[Storage Raw Value]]/ScoreCard!$J$3*ScoreCard!$J$5</f>
        <v>1.024</v>
      </c>
    </row>
    <row r="3429" spans="2:21" x14ac:dyDescent="0.2">
      <c r="B3429" s="4" cm="1">
        <f t="array" ref="B3429">SUM(laptop_prices3[[#This Row],[RAM Comp]:[Weight Comp]]+laptop_prices3[[#This Row],[Storage Comp]])</f>
        <v>18.048306633636116</v>
      </c>
      <c r="C3429">
        <v>3427</v>
      </c>
      <c r="D3429" t="s">
        <v>34</v>
      </c>
      <c r="E3429" t="s">
        <v>39</v>
      </c>
      <c r="F3429">
        <v>64</v>
      </c>
      <c r="G3429" t="s">
        <v>29</v>
      </c>
      <c r="H3429" t="s">
        <v>35</v>
      </c>
      <c r="I3429">
        <v>14</v>
      </c>
      <c r="J3429" t="s">
        <v>15</v>
      </c>
      <c r="K3429">
        <v>6.2</v>
      </c>
      <c r="L3429">
        <v>3.12</v>
      </c>
      <c r="M3429" t="s">
        <v>30</v>
      </c>
      <c r="N3429">
        <v>3009.83</v>
      </c>
      <c r="O3429" s="5">
        <f>(ScoreCard!$E$3-laptop_prices3[[#This Row],[Price ($)]])/ScoreCard!$E$3*ScoreCard!$E$5</f>
        <v>3.6075761388912535</v>
      </c>
      <c r="P3429" s="5">
        <f>laptop_prices3[[#This Row],[RAM (GB)]]/ScoreCard!$F$3*ScoreCard!$F$5</f>
        <v>7</v>
      </c>
      <c r="Q3429" s="5">
        <f>laptop_prices3[[#This Row],[Screen Size (inch)]]/ScoreCard!$G$3*ScoreCard!$G$5</f>
        <v>1.6184971098265895</v>
      </c>
      <c r="R3429" s="5">
        <f>laptop_prices3[[#This Row],[Battery Life (hours)]]/ScoreCard!$H$3*ScoreCard!$H$5</f>
        <v>3.6166666666666671</v>
      </c>
      <c r="S3429" s="5">
        <f>ScoreCard!$I$3-laptop_prices3[[#This Row],[Weight (kg)]]/ScoreCard!$I$3*ScoreCard!$I$5</f>
        <v>1.7171428571428571</v>
      </c>
      <c r="T3429" s="6" cm="1">
        <f t="array" ref="T3429">_xlfn.IFS(laptop_prices3[[#This Row],[Storage]]="512GB SSD", 512, laptop_prices3[[#This Row],[Storage]] = "1TB SSD", 1000, laptop_prices3[[#This Row],[Storage]] = "2TB SSD", 2000, laptop_prices3[[#This Row],[Storage]]= "256GB SSD", 256, laptop_prices3[[#This Row],[Storage]] = "1TB HDD", 1000*0.7)</f>
        <v>256</v>
      </c>
      <c r="U3429" s="5">
        <f>laptop_prices3[[#This Row],[Storage Raw Value]]/ScoreCard!$J$3*ScoreCard!$J$5</f>
        <v>1.024</v>
      </c>
    </row>
    <row r="3430" spans="2:21" x14ac:dyDescent="0.2">
      <c r="B3430" s="4" cm="1">
        <f t="array" ref="B3430">SUM(laptop_prices3[[#This Row],[RAM Comp]:[Weight Comp]]+laptop_prices3[[#This Row],[Storage Comp]])</f>
        <v>24.165595238095239</v>
      </c>
      <c r="C3430">
        <v>3428</v>
      </c>
      <c r="D3430" t="s">
        <v>34</v>
      </c>
      <c r="E3430" t="s">
        <v>24</v>
      </c>
      <c r="F3430">
        <v>4</v>
      </c>
      <c r="G3430" t="s">
        <v>19</v>
      </c>
      <c r="H3430" t="s">
        <v>40</v>
      </c>
      <c r="I3430">
        <v>17.3</v>
      </c>
      <c r="J3430" t="s">
        <v>21</v>
      </c>
      <c r="K3430">
        <v>6.2</v>
      </c>
      <c r="L3430">
        <v>2.4300000000000002</v>
      </c>
      <c r="M3430" t="s">
        <v>16</v>
      </c>
      <c r="N3430">
        <v>702.67</v>
      </c>
      <c r="O3430" s="5">
        <f>(ScoreCard!$E$3-laptop_prices3[[#This Row],[Price ($)]])/ScoreCard!$E$3*ScoreCard!$E$5</f>
        <v>4.674926997709079</v>
      </c>
      <c r="P3430" s="5">
        <f>laptop_prices3[[#This Row],[RAM (GB)]]/ScoreCard!$F$3*ScoreCard!$F$5</f>
        <v>0.4375</v>
      </c>
      <c r="Q3430" s="5">
        <f>laptop_prices3[[#This Row],[Screen Size (inch)]]/ScoreCard!$G$3*ScoreCard!$G$5</f>
        <v>2</v>
      </c>
      <c r="R3430" s="5">
        <f>laptop_prices3[[#This Row],[Battery Life (hours)]]/ScoreCard!$H$3*ScoreCard!$H$5</f>
        <v>3.6166666666666671</v>
      </c>
      <c r="S3430" s="5">
        <f>ScoreCard!$I$3-laptop_prices3[[#This Row],[Weight (kg)]]/ScoreCard!$I$3*ScoreCard!$I$5</f>
        <v>2.1114285714285712</v>
      </c>
      <c r="T3430" s="6" cm="1">
        <f t="array" ref="T3430">_xlfn.IFS(laptop_prices3[[#This Row],[Storage]]="512GB SSD", 512, laptop_prices3[[#This Row],[Storage]] = "1TB SSD", 1000, laptop_prices3[[#This Row],[Storage]] = "2TB SSD", 2000, laptop_prices3[[#This Row],[Storage]]= "256GB SSD", 256, laptop_prices3[[#This Row],[Storage]] = "1TB HDD", 1000*0.7)</f>
        <v>1000</v>
      </c>
      <c r="U3430" s="5">
        <f>laptop_prices3[[#This Row],[Storage Raw Value]]/ScoreCard!$J$3*ScoreCard!$J$5</f>
        <v>4</v>
      </c>
    </row>
    <row r="3431" spans="2:21" x14ac:dyDescent="0.2">
      <c r="B3431" s="4" cm="1">
        <f t="array" ref="B3431">SUM(laptop_prices3[[#This Row],[RAM Comp]:[Weight Comp]]+laptop_prices3[[#This Row],[Storage Comp]])</f>
        <v>14.126429397192403</v>
      </c>
      <c r="C3431">
        <v>3429</v>
      </c>
      <c r="D3431" t="s">
        <v>38</v>
      </c>
      <c r="E3431" t="s">
        <v>37</v>
      </c>
      <c r="F3431">
        <v>16</v>
      </c>
      <c r="G3431" t="s">
        <v>29</v>
      </c>
      <c r="H3431" t="s">
        <v>44</v>
      </c>
      <c r="I3431">
        <v>13.3</v>
      </c>
      <c r="J3431" t="s">
        <v>43</v>
      </c>
      <c r="K3431">
        <v>8.4</v>
      </c>
      <c r="L3431">
        <v>2.9</v>
      </c>
      <c r="M3431" t="s">
        <v>30</v>
      </c>
      <c r="N3431">
        <v>1360.76</v>
      </c>
      <c r="O3431" s="5">
        <f>(ScoreCard!$E$3-laptop_prices3[[#This Row],[Price ($)]])/ScoreCard!$E$3*ScoreCard!$E$5</f>
        <v>4.370477836541486</v>
      </c>
      <c r="P3431" s="5">
        <f>laptop_prices3[[#This Row],[RAM (GB)]]/ScoreCard!$F$3*ScoreCard!$F$5</f>
        <v>1.75</v>
      </c>
      <c r="Q3431" s="5">
        <f>laptop_prices3[[#This Row],[Screen Size (inch)]]/ScoreCard!$G$3*ScoreCard!$G$5</f>
        <v>1.5375722543352601</v>
      </c>
      <c r="R3431" s="5">
        <f>laptop_prices3[[#This Row],[Battery Life (hours)]]/ScoreCard!$H$3*ScoreCard!$H$5</f>
        <v>4.9000000000000004</v>
      </c>
      <c r="S3431" s="5">
        <f>ScoreCard!$I$3-laptop_prices3[[#This Row],[Weight (kg)]]/ScoreCard!$I$3*ScoreCard!$I$5</f>
        <v>1.842857142857143</v>
      </c>
      <c r="T3431" s="6" cm="1">
        <f t="array" ref="T3431">_xlfn.IFS(laptop_prices3[[#This Row],[Storage]]="512GB SSD", 512, laptop_prices3[[#This Row],[Storage]] = "1TB SSD", 1000, laptop_prices3[[#This Row],[Storage]] = "2TB SSD", 2000, laptop_prices3[[#This Row],[Storage]]= "256GB SSD", 256, laptop_prices3[[#This Row],[Storage]] = "1TB HDD", 1000*0.7)</f>
        <v>256</v>
      </c>
      <c r="U3431" s="5">
        <f>laptop_prices3[[#This Row],[Storage Raw Value]]/ScoreCard!$J$3*ScoreCard!$J$5</f>
        <v>1.024</v>
      </c>
    </row>
    <row r="3432" spans="2:21" x14ac:dyDescent="0.2">
      <c r="B3432" s="4" cm="1">
        <f t="array" ref="B3432">SUM(laptop_prices3[[#This Row],[RAM Comp]:[Weight Comp]]+laptop_prices3[[#This Row],[Storage Comp]])</f>
        <v>41.767380952380947</v>
      </c>
      <c r="C3432">
        <v>3430</v>
      </c>
      <c r="D3432" t="s">
        <v>17</v>
      </c>
      <c r="E3432" t="s">
        <v>39</v>
      </c>
      <c r="F3432">
        <v>16</v>
      </c>
      <c r="G3432" t="s">
        <v>25</v>
      </c>
      <c r="H3432" t="s">
        <v>40</v>
      </c>
      <c r="I3432">
        <v>17.3</v>
      </c>
      <c r="J3432" t="s">
        <v>15</v>
      </c>
      <c r="K3432">
        <v>6.5</v>
      </c>
      <c r="L3432">
        <v>2.23</v>
      </c>
      <c r="M3432" t="s">
        <v>22</v>
      </c>
      <c r="N3432">
        <v>2260.6</v>
      </c>
      <c r="O3432" s="5">
        <f>(ScoreCard!$E$3-laptop_prices3[[#This Row],[Price ($)]])/ScoreCard!$E$3*ScoreCard!$E$5</f>
        <v>3.9541889806326491</v>
      </c>
      <c r="P3432" s="5">
        <f>laptop_prices3[[#This Row],[RAM (GB)]]/ScoreCard!$F$3*ScoreCard!$F$5</f>
        <v>1.75</v>
      </c>
      <c r="Q3432" s="5">
        <f>laptop_prices3[[#This Row],[Screen Size (inch)]]/ScoreCard!$G$3*ScoreCard!$G$5</f>
        <v>2</v>
      </c>
      <c r="R3432" s="5">
        <f>laptop_prices3[[#This Row],[Battery Life (hours)]]/ScoreCard!$H$3*ScoreCard!$H$5</f>
        <v>3.7916666666666665</v>
      </c>
      <c r="S3432" s="5">
        <f>ScoreCard!$I$3-laptop_prices3[[#This Row],[Weight (kg)]]/ScoreCard!$I$3*ScoreCard!$I$5</f>
        <v>2.225714285714286</v>
      </c>
      <c r="T3432" s="6" cm="1">
        <f t="array" ref="T3432">_xlfn.IFS(laptop_prices3[[#This Row],[Storage]]="512GB SSD", 512, laptop_prices3[[#This Row],[Storage]] = "1TB SSD", 1000, laptop_prices3[[#This Row],[Storage]] = "2TB SSD", 2000, laptop_prices3[[#This Row],[Storage]]= "256GB SSD", 256, laptop_prices3[[#This Row],[Storage]] = "1TB HDD", 1000*0.7)</f>
        <v>2000</v>
      </c>
      <c r="U3432" s="5">
        <f>laptop_prices3[[#This Row],[Storage Raw Value]]/ScoreCard!$J$3*ScoreCard!$J$5</f>
        <v>8</v>
      </c>
    </row>
    <row r="3433" spans="2:21" x14ac:dyDescent="0.2">
      <c r="B3433" s="4" cm="1">
        <f t="array" ref="B3433">SUM(laptop_prices3[[#This Row],[RAM Comp]:[Weight Comp]]+laptop_prices3[[#This Row],[Storage Comp]])</f>
        <v>24.19161574456372</v>
      </c>
      <c r="C3433">
        <v>3431</v>
      </c>
      <c r="D3433" t="s">
        <v>28</v>
      </c>
      <c r="E3433" t="s">
        <v>37</v>
      </c>
      <c r="F3433">
        <v>32</v>
      </c>
      <c r="G3433" t="s">
        <v>42</v>
      </c>
      <c r="H3433" t="s">
        <v>35</v>
      </c>
      <c r="I3433">
        <v>16</v>
      </c>
      <c r="J3433" t="s">
        <v>43</v>
      </c>
      <c r="K3433">
        <v>10</v>
      </c>
      <c r="L3433">
        <v>2.96</v>
      </c>
      <c r="M3433" t="s">
        <v>22</v>
      </c>
      <c r="N3433">
        <v>2449.5</v>
      </c>
      <c r="O3433" s="5">
        <f>(ScoreCard!$E$3-laptop_prices3[[#This Row],[Price ($)]])/ScoreCard!$E$3*ScoreCard!$E$5</f>
        <v>3.8667990392195324</v>
      </c>
      <c r="P3433" s="5">
        <f>laptop_prices3[[#This Row],[RAM (GB)]]/ScoreCard!$F$3*ScoreCard!$F$5</f>
        <v>3.5</v>
      </c>
      <c r="Q3433" s="5">
        <f>laptop_prices3[[#This Row],[Screen Size (inch)]]/ScoreCard!$G$3*ScoreCard!$G$5</f>
        <v>1.8497109826589595</v>
      </c>
      <c r="R3433" s="5">
        <f>laptop_prices3[[#This Row],[Battery Life (hours)]]/ScoreCard!$H$3*ScoreCard!$H$5</f>
        <v>5.8333333333333339</v>
      </c>
      <c r="S3433" s="5">
        <f>ScoreCard!$I$3-laptop_prices3[[#This Row],[Weight (kg)]]/ScoreCard!$I$3*ScoreCard!$I$5</f>
        <v>1.8085714285714285</v>
      </c>
      <c r="T3433" s="6" cm="1">
        <f t="array" ref="T3433">_xlfn.IFS(laptop_prices3[[#This Row],[Storage]]="512GB SSD", 512, laptop_prices3[[#This Row],[Storage]] = "1TB SSD", 1000, laptop_prices3[[#This Row],[Storage]] = "2TB SSD", 2000, laptop_prices3[[#This Row],[Storage]]= "256GB SSD", 256, laptop_prices3[[#This Row],[Storage]] = "1TB HDD", 1000*0.7)</f>
        <v>700</v>
      </c>
      <c r="U3433" s="5">
        <f>laptop_prices3[[#This Row],[Storage Raw Value]]/ScoreCard!$J$3*ScoreCard!$J$5</f>
        <v>2.8</v>
      </c>
    </row>
    <row r="3434" spans="2:21" x14ac:dyDescent="0.2">
      <c r="B3434" s="4" cm="1">
        <f t="array" ref="B3434">SUM(laptop_prices3[[#This Row],[RAM Comp]:[Weight Comp]]+laptop_prices3[[#This Row],[Storage Comp]])</f>
        <v>16.945687586017065</v>
      </c>
      <c r="C3434">
        <v>3432</v>
      </c>
      <c r="D3434" t="s">
        <v>28</v>
      </c>
      <c r="E3434" t="s">
        <v>41</v>
      </c>
      <c r="F3434">
        <v>32</v>
      </c>
      <c r="G3434" t="s">
        <v>29</v>
      </c>
      <c r="H3434" t="s">
        <v>14</v>
      </c>
      <c r="I3434">
        <v>14</v>
      </c>
      <c r="J3434" t="s">
        <v>27</v>
      </c>
      <c r="K3434">
        <v>10.3</v>
      </c>
      <c r="L3434">
        <v>3.11</v>
      </c>
      <c r="M3434" t="s">
        <v>16</v>
      </c>
      <c r="N3434">
        <v>4466.93</v>
      </c>
      <c r="O3434" s="5">
        <f>(ScoreCard!$E$3-laptop_prices3[[#This Row],[Price ($)]])/ScoreCard!$E$3*ScoreCard!$E$5</f>
        <v>2.9334846426866319</v>
      </c>
      <c r="P3434" s="5">
        <f>laptop_prices3[[#This Row],[RAM (GB)]]/ScoreCard!$F$3*ScoreCard!$F$5</f>
        <v>3.5</v>
      </c>
      <c r="Q3434" s="5">
        <f>laptop_prices3[[#This Row],[Screen Size (inch)]]/ScoreCard!$G$3*ScoreCard!$G$5</f>
        <v>1.6184971098265895</v>
      </c>
      <c r="R3434" s="5">
        <f>laptop_prices3[[#This Row],[Battery Life (hours)]]/ScoreCard!$H$3*ScoreCard!$H$5</f>
        <v>6.0083333333333337</v>
      </c>
      <c r="S3434" s="5">
        <f>ScoreCard!$I$3-laptop_prices3[[#This Row],[Weight (kg)]]/ScoreCard!$I$3*ScoreCard!$I$5</f>
        <v>1.7228571428571429</v>
      </c>
      <c r="T3434" s="6" cm="1">
        <f t="array" ref="T3434">_xlfn.IFS(laptop_prices3[[#This Row],[Storage]]="512GB SSD", 512, laptop_prices3[[#This Row],[Storage]] = "1TB SSD", 1000, laptop_prices3[[#This Row],[Storage]] = "2TB SSD", 2000, laptop_prices3[[#This Row],[Storage]]= "256GB SSD", 256, laptop_prices3[[#This Row],[Storage]] = "1TB HDD", 1000*0.7)</f>
        <v>256</v>
      </c>
      <c r="U3434" s="5">
        <f>laptop_prices3[[#This Row],[Storage Raw Value]]/ScoreCard!$J$3*ScoreCard!$J$5</f>
        <v>1.024</v>
      </c>
    </row>
    <row r="3435" spans="2:21" x14ac:dyDescent="0.2">
      <c r="B3435" s="4" cm="1">
        <f t="array" ref="B3435">SUM(laptop_prices3[[#This Row],[RAM Comp]:[Weight Comp]]+laptop_prices3[[#This Row],[Storage Comp]])</f>
        <v>18.772611065235342</v>
      </c>
      <c r="C3435">
        <v>3433</v>
      </c>
      <c r="D3435" t="s">
        <v>28</v>
      </c>
      <c r="E3435" t="s">
        <v>12</v>
      </c>
      <c r="F3435">
        <v>16</v>
      </c>
      <c r="G3435" t="s">
        <v>13</v>
      </c>
      <c r="H3435" t="s">
        <v>32</v>
      </c>
      <c r="I3435">
        <v>15.6</v>
      </c>
      <c r="J3435" t="s">
        <v>21</v>
      </c>
      <c r="K3435">
        <v>7.8</v>
      </c>
      <c r="L3435">
        <v>1.79</v>
      </c>
      <c r="M3435" t="s">
        <v>22</v>
      </c>
      <c r="N3435">
        <v>1012.6</v>
      </c>
      <c r="O3435" s="5">
        <f>(ScoreCard!$E$3-laptop_prices3[[#This Row],[Price ($)]])/ScoreCard!$E$3*ScoreCard!$E$5</f>
        <v>4.5315455019855886</v>
      </c>
      <c r="P3435" s="5">
        <f>laptop_prices3[[#This Row],[RAM (GB)]]/ScoreCard!$F$3*ScoreCard!$F$5</f>
        <v>1.75</v>
      </c>
      <c r="Q3435" s="5">
        <f>laptop_prices3[[#This Row],[Screen Size (inch)]]/ScoreCard!$G$3*ScoreCard!$G$5</f>
        <v>1.8034682080924855</v>
      </c>
      <c r="R3435" s="5">
        <f>laptop_prices3[[#This Row],[Battery Life (hours)]]/ScoreCard!$H$3*ScoreCard!$H$5</f>
        <v>4.55</v>
      </c>
      <c r="S3435" s="5">
        <f>ScoreCard!$I$3-laptop_prices3[[#This Row],[Weight (kg)]]/ScoreCard!$I$3*ScoreCard!$I$5</f>
        <v>2.4771428571428569</v>
      </c>
      <c r="T3435" s="6" cm="1">
        <f t="array" ref="T3435">_xlfn.IFS(laptop_prices3[[#This Row],[Storage]]="512GB SSD", 512, laptop_prices3[[#This Row],[Storage]] = "1TB SSD", 1000, laptop_prices3[[#This Row],[Storage]] = "2TB SSD", 2000, laptop_prices3[[#This Row],[Storage]]= "256GB SSD", 256, laptop_prices3[[#This Row],[Storage]] = "1TB HDD", 1000*0.7)</f>
        <v>512</v>
      </c>
      <c r="U3435" s="5">
        <f>laptop_prices3[[#This Row],[Storage Raw Value]]/ScoreCard!$J$3*ScoreCard!$J$5</f>
        <v>2.048</v>
      </c>
    </row>
    <row r="3436" spans="2:21" x14ac:dyDescent="0.2">
      <c r="B3436" s="4" cm="1">
        <f t="array" ref="B3436">SUM(laptop_prices3[[#This Row],[RAM Comp]:[Weight Comp]]+laptop_prices3[[#This Row],[Storage Comp]])</f>
        <v>21.198354252683732</v>
      </c>
      <c r="C3436">
        <v>3434</v>
      </c>
      <c r="D3436" t="s">
        <v>28</v>
      </c>
      <c r="E3436" t="s">
        <v>41</v>
      </c>
      <c r="F3436">
        <v>32</v>
      </c>
      <c r="G3436" t="s">
        <v>13</v>
      </c>
      <c r="H3436" t="s">
        <v>35</v>
      </c>
      <c r="I3436">
        <v>14</v>
      </c>
      <c r="J3436" t="s">
        <v>21</v>
      </c>
      <c r="K3436">
        <v>10.5</v>
      </c>
      <c r="L3436">
        <v>3.04</v>
      </c>
      <c r="M3436" t="s">
        <v>46</v>
      </c>
      <c r="N3436">
        <v>2151.65</v>
      </c>
      <c r="O3436" s="5">
        <f>(ScoreCard!$E$3-laptop_prices3[[#This Row],[Price ($)]])/ScoreCard!$E$3*ScoreCard!$E$5</f>
        <v>4.0045920198965943</v>
      </c>
      <c r="P3436" s="5">
        <f>laptop_prices3[[#This Row],[RAM (GB)]]/ScoreCard!$F$3*ScoreCard!$F$5</f>
        <v>3.5</v>
      </c>
      <c r="Q3436" s="5">
        <f>laptop_prices3[[#This Row],[Screen Size (inch)]]/ScoreCard!$G$3*ScoreCard!$G$5</f>
        <v>1.6184971098265895</v>
      </c>
      <c r="R3436" s="5">
        <f>laptop_prices3[[#This Row],[Battery Life (hours)]]/ScoreCard!$H$3*ScoreCard!$H$5</f>
        <v>6.125</v>
      </c>
      <c r="S3436" s="5">
        <f>ScoreCard!$I$3-laptop_prices3[[#This Row],[Weight (kg)]]/ScoreCard!$I$3*ScoreCard!$I$5</f>
        <v>1.7628571428571429</v>
      </c>
      <c r="T3436" s="6" cm="1">
        <f t="array" ref="T3436">_xlfn.IFS(laptop_prices3[[#This Row],[Storage]]="512GB SSD", 512, laptop_prices3[[#This Row],[Storage]] = "1TB SSD", 1000, laptop_prices3[[#This Row],[Storage]] = "2TB SSD", 2000, laptop_prices3[[#This Row],[Storage]]= "256GB SSD", 256, laptop_prices3[[#This Row],[Storage]] = "1TB HDD", 1000*0.7)</f>
        <v>512</v>
      </c>
      <c r="U3436" s="5">
        <f>laptop_prices3[[#This Row],[Storage Raw Value]]/ScoreCard!$J$3*ScoreCard!$J$5</f>
        <v>2.048</v>
      </c>
    </row>
    <row r="3437" spans="2:21" x14ac:dyDescent="0.2">
      <c r="B3437" s="4" cm="1">
        <f t="array" ref="B3437">SUM(laptop_prices3[[#This Row],[RAM Comp]:[Weight Comp]]+laptop_prices3[[#This Row],[Storage Comp]])</f>
        <v>13.962206303330582</v>
      </c>
      <c r="C3437">
        <v>3435</v>
      </c>
      <c r="D3437" t="s">
        <v>28</v>
      </c>
      <c r="E3437" t="s">
        <v>31</v>
      </c>
      <c r="F3437">
        <v>4</v>
      </c>
      <c r="G3437" t="s">
        <v>29</v>
      </c>
      <c r="H3437" t="s">
        <v>40</v>
      </c>
      <c r="I3437">
        <v>15.6</v>
      </c>
      <c r="J3437" t="s">
        <v>43</v>
      </c>
      <c r="K3437">
        <v>8.6</v>
      </c>
      <c r="L3437">
        <v>1.56</v>
      </c>
      <c r="M3437" t="s">
        <v>22</v>
      </c>
      <c r="N3437">
        <v>986.62</v>
      </c>
      <c r="O3437" s="5">
        <f>(ScoreCard!$E$3-laptop_prices3[[#This Row],[Price ($)]])/ScoreCard!$E$3*ScoreCard!$E$5</f>
        <v>4.5435645103387525</v>
      </c>
      <c r="P3437" s="5">
        <f>laptop_prices3[[#This Row],[RAM (GB)]]/ScoreCard!$F$3*ScoreCard!$F$5</f>
        <v>0.4375</v>
      </c>
      <c r="Q3437" s="5">
        <f>laptop_prices3[[#This Row],[Screen Size (inch)]]/ScoreCard!$G$3*ScoreCard!$G$5</f>
        <v>1.8034682080924855</v>
      </c>
      <c r="R3437" s="5">
        <f>laptop_prices3[[#This Row],[Battery Life (hours)]]/ScoreCard!$H$3*ScoreCard!$H$5</f>
        <v>5.0166666666666666</v>
      </c>
      <c r="S3437" s="5">
        <f>ScoreCard!$I$3-laptop_prices3[[#This Row],[Weight (kg)]]/ScoreCard!$I$3*ScoreCard!$I$5</f>
        <v>2.6085714285714285</v>
      </c>
      <c r="T3437" s="6" cm="1">
        <f t="array" ref="T3437">_xlfn.IFS(laptop_prices3[[#This Row],[Storage]]="512GB SSD", 512, laptop_prices3[[#This Row],[Storage]] = "1TB SSD", 1000, laptop_prices3[[#This Row],[Storage]] = "2TB SSD", 2000, laptop_prices3[[#This Row],[Storage]]= "256GB SSD", 256, laptop_prices3[[#This Row],[Storage]] = "1TB HDD", 1000*0.7)</f>
        <v>256</v>
      </c>
      <c r="U3437" s="5">
        <f>laptop_prices3[[#This Row],[Storage Raw Value]]/ScoreCard!$J$3*ScoreCard!$J$5</f>
        <v>1.024</v>
      </c>
    </row>
    <row r="3438" spans="2:21" x14ac:dyDescent="0.2">
      <c r="B3438" s="4" cm="1">
        <f t="array" ref="B3438">SUM(laptop_prices3[[#This Row],[RAM Comp]:[Weight Comp]]+laptop_prices3[[#This Row],[Storage Comp]])</f>
        <v>45.327039636663919</v>
      </c>
      <c r="C3438">
        <v>3436</v>
      </c>
      <c r="D3438" t="s">
        <v>34</v>
      </c>
      <c r="E3438" t="s">
        <v>31</v>
      </c>
      <c r="F3438">
        <v>32</v>
      </c>
      <c r="G3438" t="s">
        <v>25</v>
      </c>
      <c r="H3438" t="s">
        <v>20</v>
      </c>
      <c r="I3438">
        <v>15.6</v>
      </c>
      <c r="J3438" t="s">
        <v>15</v>
      </c>
      <c r="K3438">
        <v>9.9</v>
      </c>
      <c r="L3438">
        <v>2.19</v>
      </c>
      <c r="M3438" t="s">
        <v>46</v>
      </c>
      <c r="N3438">
        <v>1828.37</v>
      </c>
      <c r="O3438" s="5">
        <f>(ScoreCard!$E$3-laptop_prices3[[#This Row],[Price ($)]])/ScoreCard!$E$3*ScoreCard!$E$5</f>
        <v>4.1541495649470566</v>
      </c>
      <c r="P3438" s="5">
        <f>laptop_prices3[[#This Row],[RAM (GB)]]/ScoreCard!$F$3*ScoreCard!$F$5</f>
        <v>3.5</v>
      </c>
      <c r="Q3438" s="5">
        <f>laptop_prices3[[#This Row],[Screen Size (inch)]]/ScoreCard!$G$3*ScoreCard!$G$5</f>
        <v>1.8034682080924855</v>
      </c>
      <c r="R3438" s="5">
        <f>laptop_prices3[[#This Row],[Battery Life (hours)]]/ScoreCard!$H$3*ScoreCard!$H$5</f>
        <v>5.7750000000000004</v>
      </c>
      <c r="S3438" s="5">
        <f>ScoreCard!$I$3-laptop_prices3[[#This Row],[Weight (kg)]]/ScoreCard!$I$3*ScoreCard!$I$5</f>
        <v>2.2485714285714287</v>
      </c>
      <c r="T3438" s="6" cm="1">
        <f t="array" ref="T3438">_xlfn.IFS(laptop_prices3[[#This Row],[Storage]]="512GB SSD", 512, laptop_prices3[[#This Row],[Storage]] = "1TB SSD", 1000, laptop_prices3[[#This Row],[Storage]] = "2TB SSD", 2000, laptop_prices3[[#This Row],[Storage]]= "256GB SSD", 256, laptop_prices3[[#This Row],[Storage]] = "1TB HDD", 1000*0.7)</f>
        <v>2000</v>
      </c>
      <c r="U3438" s="5">
        <f>laptop_prices3[[#This Row],[Storage Raw Value]]/ScoreCard!$J$3*ScoreCard!$J$5</f>
        <v>8</v>
      </c>
    </row>
    <row r="3439" spans="2:21" x14ac:dyDescent="0.2">
      <c r="B3439" s="4" cm="1">
        <f t="array" ref="B3439">SUM(laptop_prices3[[#This Row],[RAM Comp]:[Weight Comp]]+laptop_prices3[[#This Row],[Storage Comp]])</f>
        <v>26.839234792182765</v>
      </c>
      <c r="C3439">
        <v>3437</v>
      </c>
      <c r="D3439" t="s">
        <v>47</v>
      </c>
      <c r="E3439" t="s">
        <v>41</v>
      </c>
      <c r="F3439">
        <v>32</v>
      </c>
      <c r="G3439" t="s">
        <v>19</v>
      </c>
      <c r="H3439" t="s">
        <v>40</v>
      </c>
      <c r="I3439">
        <v>16</v>
      </c>
      <c r="J3439" t="s">
        <v>15</v>
      </c>
      <c r="K3439">
        <v>6.8</v>
      </c>
      <c r="L3439">
        <v>3.46</v>
      </c>
      <c r="M3439" t="s">
        <v>30</v>
      </c>
      <c r="N3439">
        <v>4546.57</v>
      </c>
      <c r="O3439" s="5">
        <f>(ScoreCard!$E$3-laptop_prices3[[#This Row],[Price ($)]])/ScoreCard!$E$3*ScoreCard!$E$5</f>
        <v>2.8966411544169626</v>
      </c>
      <c r="P3439" s="5">
        <f>laptop_prices3[[#This Row],[RAM (GB)]]/ScoreCard!$F$3*ScoreCard!$F$5</f>
        <v>3.5</v>
      </c>
      <c r="Q3439" s="5">
        <f>laptop_prices3[[#This Row],[Screen Size (inch)]]/ScoreCard!$G$3*ScoreCard!$G$5</f>
        <v>1.8497109826589595</v>
      </c>
      <c r="R3439" s="5">
        <f>laptop_prices3[[#This Row],[Battery Life (hours)]]/ScoreCard!$H$3*ScoreCard!$H$5</f>
        <v>3.9666666666666668</v>
      </c>
      <c r="S3439" s="5">
        <f>ScoreCard!$I$3-laptop_prices3[[#This Row],[Weight (kg)]]/ScoreCard!$I$3*ScoreCard!$I$5</f>
        <v>1.5228571428571429</v>
      </c>
      <c r="T3439" s="6" cm="1">
        <f t="array" ref="T3439">_xlfn.IFS(laptop_prices3[[#This Row],[Storage]]="512GB SSD", 512, laptop_prices3[[#This Row],[Storage]] = "1TB SSD", 1000, laptop_prices3[[#This Row],[Storage]] = "2TB SSD", 2000, laptop_prices3[[#This Row],[Storage]]= "256GB SSD", 256, laptop_prices3[[#This Row],[Storage]] = "1TB HDD", 1000*0.7)</f>
        <v>1000</v>
      </c>
      <c r="U3439" s="5">
        <f>laptop_prices3[[#This Row],[Storage Raw Value]]/ScoreCard!$J$3*ScoreCard!$J$5</f>
        <v>4</v>
      </c>
    </row>
    <row r="3440" spans="2:21" x14ac:dyDescent="0.2">
      <c r="B3440" s="4" cm="1">
        <f t="array" ref="B3440">SUM(laptop_prices3[[#This Row],[RAM Comp]:[Weight Comp]]+laptop_prices3[[#This Row],[Storage Comp]])</f>
        <v>16.07763996696945</v>
      </c>
      <c r="C3440">
        <v>3438</v>
      </c>
      <c r="D3440" t="s">
        <v>47</v>
      </c>
      <c r="E3440" t="s">
        <v>12</v>
      </c>
      <c r="F3440">
        <v>8</v>
      </c>
      <c r="G3440" t="s">
        <v>13</v>
      </c>
      <c r="H3440" t="s">
        <v>32</v>
      </c>
      <c r="I3440">
        <v>14</v>
      </c>
      <c r="J3440" t="s">
        <v>27</v>
      </c>
      <c r="K3440">
        <v>6.3</v>
      </c>
      <c r="L3440">
        <v>3.12</v>
      </c>
      <c r="M3440" t="s">
        <v>46</v>
      </c>
      <c r="N3440">
        <v>1662.14</v>
      </c>
      <c r="O3440" s="5">
        <f>(ScoreCard!$E$3-laptop_prices3[[#This Row],[Price ($)]])/ScoreCard!$E$3*ScoreCard!$E$5</f>
        <v>4.2310517881397649</v>
      </c>
      <c r="P3440" s="5">
        <f>laptop_prices3[[#This Row],[RAM (GB)]]/ScoreCard!$F$3*ScoreCard!$F$5</f>
        <v>0.875</v>
      </c>
      <c r="Q3440" s="5">
        <f>laptop_prices3[[#This Row],[Screen Size (inch)]]/ScoreCard!$G$3*ScoreCard!$G$5</f>
        <v>1.6184971098265895</v>
      </c>
      <c r="R3440" s="5">
        <f>laptop_prices3[[#This Row],[Battery Life (hours)]]/ScoreCard!$H$3*ScoreCard!$H$5</f>
        <v>3.6750000000000003</v>
      </c>
      <c r="S3440" s="5">
        <f>ScoreCard!$I$3-laptop_prices3[[#This Row],[Weight (kg)]]/ScoreCard!$I$3*ScoreCard!$I$5</f>
        <v>1.7171428571428571</v>
      </c>
      <c r="T3440" s="6" cm="1">
        <f t="array" ref="T3440">_xlfn.IFS(laptop_prices3[[#This Row],[Storage]]="512GB SSD", 512, laptop_prices3[[#This Row],[Storage]] = "1TB SSD", 1000, laptop_prices3[[#This Row],[Storage]] = "2TB SSD", 2000, laptop_prices3[[#This Row],[Storage]]= "256GB SSD", 256, laptop_prices3[[#This Row],[Storage]] = "1TB HDD", 1000*0.7)</f>
        <v>512</v>
      </c>
      <c r="U3440" s="5">
        <f>laptop_prices3[[#This Row],[Storage Raw Value]]/ScoreCard!$J$3*ScoreCard!$J$5</f>
        <v>2.048</v>
      </c>
    </row>
    <row r="3441" spans="2:21" x14ac:dyDescent="0.2">
      <c r="B3441" s="4" cm="1">
        <f t="array" ref="B3441">SUM(laptop_prices3[[#This Row],[RAM Comp]:[Weight Comp]]+laptop_prices3[[#This Row],[Storage Comp]])</f>
        <v>23.350611065235341</v>
      </c>
      <c r="C3441">
        <v>3439</v>
      </c>
      <c r="D3441" t="s">
        <v>28</v>
      </c>
      <c r="E3441" t="s">
        <v>24</v>
      </c>
      <c r="F3441">
        <v>16</v>
      </c>
      <c r="G3441" t="s">
        <v>42</v>
      </c>
      <c r="H3441" t="s">
        <v>44</v>
      </c>
      <c r="I3441">
        <v>15.6</v>
      </c>
      <c r="J3441" t="s">
        <v>27</v>
      </c>
      <c r="K3441">
        <v>12</v>
      </c>
      <c r="L3441">
        <v>3.33</v>
      </c>
      <c r="M3441" t="s">
        <v>16</v>
      </c>
      <c r="N3441">
        <v>1331.44</v>
      </c>
      <c r="O3441" s="5">
        <f>(ScoreCard!$E$3-laptop_prices3[[#This Row],[Price ($)]])/ScoreCard!$E$3*ScoreCard!$E$5</f>
        <v>4.3840420137899381</v>
      </c>
      <c r="P3441" s="5">
        <f>laptop_prices3[[#This Row],[RAM (GB)]]/ScoreCard!$F$3*ScoreCard!$F$5</f>
        <v>1.75</v>
      </c>
      <c r="Q3441" s="5">
        <f>laptop_prices3[[#This Row],[Screen Size (inch)]]/ScoreCard!$G$3*ScoreCard!$G$5</f>
        <v>1.8034682080924855</v>
      </c>
      <c r="R3441" s="5">
        <f>laptop_prices3[[#This Row],[Battery Life (hours)]]/ScoreCard!$H$3*ScoreCard!$H$5</f>
        <v>7</v>
      </c>
      <c r="S3441" s="5">
        <f>ScoreCard!$I$3-laptop_prices3[[#This Row],[Weight (kg)]]/ScoreCard!$I$3*ScoreCard!$I$5</f>
        <v>1.5971428571428572</v>
      </c>
      <c r="T3441" s="6" cm="1">
        <f t="array" ref="T3441">_xlfn.IFS(laptop_prices3[[#This Row],[Storage]]="512GB SSD", 512, laptop_prices3[[#This Row],[Storage]] = "1TB SSD", 1000, laptop_prices3[[#This Row],[Storage]] = "2TB SSD", 2000, laptop_prices3[[#This Row],[Storage]]= "256GB SSD", 256, laptop_prices3[[#This Row],[Storage]] = "1TB HDD", 1000*0.7)</f>
        <v>700</v>
      </c>
      <c r="U3441" s="5">
        <f>laptop_prices3[[#This Row],[Storage Raw Value]]/ScoreCard!$J$3*ScoreCard!$J$5</f>
        <v>2.8</v>
      </c>
    </row>
    <row r="3442" spans="2:21" x14ac:dyDescent="0.2">
      <c r="B3442" s="4" cm="1">
        <f t="array" ref="B3442">SUM(laptop_prices3[[#This Row],[RAM Comp]:[Weight Comp]]+laptop_prices3[[#This Row],[Storage Comp]])</f>
        <v>45.353706303330583</v>
      </c>
      <c r="C3442">
        <v>3440</v>
      </c>
      <c r="D3442" t="s">
        <v>45</v>
      </c>
      <c r="E3442" t="s">
        <v>12</v>
      </c>
      <c r="F3442">
        <v>32</v>
      </c>
      <c r="G3442" t="s">
        <v>25</v>
      </c>
      <c r="H3442" t="s">
        <v>44</v>
      </c>
      <c r="I3442">
        <v>15.6</v>
      </c>
      <c r="J3442" t="s">
        <v>43</v>
      </c>
      <c r="K3442">
        <v>10.7</v>
      </c>
      <c r="L3442">
        <v>2.96</v>
      </c>
      <c r="M3442" t="s">
        <v>30</v>
      </c>
      <c r="N3442">
        <v>887.67</v>
      </c>
      <c r="O3442" s="5">
        <f>(ScoreCard!$E$3-laptop_prices3[[#This Row],[Price ($)]])/ScoreCard!$E$3*ScoreCard!$E$5</f>
        <v>4.5893412954251902</v>
      </c>
      <c r="P3442" s="5">
        <f>laptop_prices3[[#This Row],[RAM (GB)]]/ScoreCard!$F$3*ScoreCard!$F$5</f>
        <v>3.5</v>
      </c>
      <c r="Q3442" s="5">
        <f>laptop_prices3[[#This Row],[Screen Size (inch)]]/ScoreCard!$G$3*ScoreCard!$G$5</f>
        <v>1.8034682080924855</v>
      </c>
      <c r="R3442" s="5">
        <f>laptop_prices3[[#This Row],[Battery Life (hours)]]/ScoreCard!$H$3*ScoreCard!$H$5</f>
        <v>6.2416666666666663</v>
      </c>
      <c r="S3442" s="5">
        <f>ScoreCard!$I$3-laptop_prices3[[#This Row],[Weight (kg)]]/ScoreCard!$I$3*ScoreCard!$I$5</f>
        <v>1.8085714285714285</v>
      </c>
      <c r="T3442" s="6" cm="1">
        <f t="array" ref="T3442">_xlfn.IFS(laptop_prices3[[#This Row],[Storage]]="512GB SSD", 512, laptop_prices3[[#This Row],[Storage]] = "1TB SSD", 1000, laptop_prices3[[#This Row],[Storage]] = "2TB SSD", 2000, laptop_prices3[[#This Row],[Storage]]= "256GB SSD", 256, laptop_prices3[[#This Row],[Storage]] = "1TB HDD", 1000*0.7)</f>
        <v>2000</v>
      </c>
      <c r="U3442" s="5">
        <f>laptop_prices3[[#This Row],[Storage Raw Value]]/ScoreCard!$J$3*ScoreCard!$J$5</f>
        <v>8</v>
      </c>
    </row>
    <row r="3443" spans="2:21" x14ac:dyDescent="0.2">
      <c r="B3443" s="4" cm="1">
        <f t="array" ref="B3443">SUM(laptop_prices3[[#This Row],[RAM Comp]:[Weight Comp]]+laptop_prices3[[#This Row],[Storage Comp]])</f>
        <v>17.138857968620975</v>
      </c>
      <c r="C3443">
        <v>3441</v>
      </c>
      <c r="D3443" t="s">
        <v>47</v>
      </c>
      <c r="E3443" t="s">
        <v>12</v>
      </c>
      <c r="F3443">
        <v>8</v>
      </c>
      <c r="G3443" t="s">
        <v>13</v>
      </c>
      <c r="H3443" t="s">
        <v>14</v>
      </c>
      <c r="I3443">
        <v>13.3</v>
      </c>
      <c r="J3443" t="s">
        <v>43</v>
      </c>
      <c r="K3443">
        <v>7.2</v>
      </c>
      <c r="L3443">
        <v>2.04</v>
      </c>
      <c r="M3443" t="s">
        <v>16</v>
      </c>
      <c r="N3443">
        <v>1148.43</v>
      </c>
      <c r="O3443" s="5">
        <f>(ScoreCard!$E$3-laptop_prices3[[#This Row],[Price ($)]])/ScoreCard!$E$3*ScoreCard!$E$5</f>
        <v>4.4687070914925036</v>
      </c>
      <c r="P3443" s="5">
        <f>laptop_prices3[[#This Row],[RAM (GB)]]/ScoreCard!$F$3*ScoreCard!$F$5</f>
        <v>0.875</v>
      </c>
      <c r="Q3443" s="5">
        <f>laptop_prices3[[#This Row],[Screen Size (inch)]]/ScoreCard!$G$3*ScoreCard!$G$5</f>
        <v>1.5375722543352601</v>
      </c>
      <c r="R3443" s="5">
        <f>laptop_prices3[[#This Row],[Battery Life (hours)]]/ScoreCard!$H$3*ScoreCard!$H$5</f>
        <v>4.2</v>
      </c>
      <c r="S3443" s="5">
        <f>ScoreCard!$I$3-laptop_prices3[[#This Row],[Weight (kg)]]/ScoreCard!$I$3*ScoreCard!$I$5</f>
        <v>2.3342857142857145</v>
      </c>
      <c r="T3443" s="6" cm="1">
        <f t="array" ref="T3443">_xlfn.IFS(laptop_prices3[[#This Row],[Storage]]="512GB SSD", 512, laptop_prices3[[#This Row],[Storage]] = "1TB SSD", 1000, laptop_prices3[[#This Row],[Storage]] = "2TB SSD", 2000, laptop_prices3[[#This Row],[Storage]]= "256GB SSD", 256, laptop_prices3[[#This Row],[Storage]] = "1TB HDD", 1000*0.7)</f>
        <v>512</v>
      </c>
      <c r="U3443" s="5">
        <f>laptop_prices3[[#This Row],[Storage Raw Value]]/ScoreCard!$J$3*ScoreCard!$J$5</f>
        <v>2.048</v>
      </c>
    </row>
    <row r="3444" spans="2:21" x14ac:dyDescent="0.2">
      <c r="B3444" s="4" cm="1">
        <f t="array" ref="B3444">SUM(laptop_prices3[[#This Row],[RAM Comp]:[Weight Comp]]+laptop_prices3[[#This Row],[Storage Comp]])</f>
        <v>15.281667492430499</v>
      </c>
      <c r="C3444">
        <v>3442</v>
      </c>
      <c r="D3444" t="s">
        <v>34</v>
      </c>
      <c r="E3444" t="s">
        <v>24</v>
      </c>
      <c r="F3444">
        <v>32</v>
      </c>
      <c r="G3444" t="s">
        <v>29</v>
      </c>
      <c r="H3444" t="s">
        <v>35</v>
      </c>
      <c r="I3444">
        <v>13.3</v>
      </c>
      <c r="J3444" t="s">
        <v>27</v>
      </c>
      <c r="K3444">
        <v>7.4</v>
      </c>
      <c r="L3444">
        <v>2.92</v>
      </c>
      <c r="M3444" t="s">
        <v>22</v>
      </c>
      <c r="N3444">
        <v>2499.5</v>
      </c>
      <c r="O3444" s="5">
        <f>(ScoreCard!$E$3-laptop_prices3[[#This Row],[Price ($)]])/ScoreCard!$E$3*ScoreCard!$E$5</f>
        <v>3.8436677683319949</v>
      </c>
      <c r="P3444" s="5">
        <f>laptop_prices3[[#This Row],[RAM (GB)]]/ScoreCard!$F$3*ScoreCard!$F$5</f>
        <v>3.5</v>
      </c>
      <c r="Q3444" s="5">
        <f>laptop_prices3[[#This Row],[Screen Size (inch)]]/ScoreCard!$G$3*ScoreCard!$G$5</f>
        <v>1.5375722543352601</v>
      </c>
      <c r="R3444" s="5">
        <f>laptop_prices3[[#This Row],[Battery Life (hours)]]/ScoreCard!$H$3*ScoreCard!$H$5</f>
        <v>4.3166666666666664</v>
      </c>
      <c r="S3444" s="5">
        <f>ScoreCard!$I$3-laptop_prices3[[#This Row],[Weight (kg)]]/ScoreCard!$I$3*ScoreCard!$I$5</f>
        <v>1.8314285714285714</v>
      </c>
      <c r="T3444" s="6" cm="1">
        <f t="array" ref="T3444">_xlfn.IFS(laptop_prices3[[#This Row],[Storage]]="512GB SSD", 512, laptop_prices3[[#This Row],[Storage]] = "1TB SSD", 1000, laptop_prices3[[#This Row],[Storage]] = "2TB SSD", 2000, laptop_prices3[[#This Row],[Storage]]= "256GB SSD", 256, laptop_prices3[[#This Row],[Storage]] = "1TB HDD", 1000*0.7)</f>
        <v>256</v>
      </c>
      <c r="U3444" s="5">
        <f>laptop_prices3[[#This Row],[Storage Raw Value]]/ScoreCard!$J$3*ScoreCard!$J$5</f>
        <v>1.024</v>
      </c>
    </row>
    <row r="3445" spans="2:21" x14ac:dyDescent="0.2">
      <c r="B3445" s="4" cm="1">
        <f t="array" ref="B3445">SUM(laptop_prices3[[#This Row],[RAM Comp]:[Weight Comp]]+laptop_prices3[[#This Row],[Storage Comp]])</f>
        <v>13.350449490778971</v>
      </c>
      <c r="C3445">
        <v>3443</v>
      </c>
      <c r="D3445" t="s">
        <v>38</v>
      </c>
      <c r="E3445" t="s">
        <v>37</v>
      </c>
      <c r="F3445">
        <v>8</v>
      </c>
      <c r="G3445" t="s">
        <v>29</v>
      </c>
      <c r="H3445" t="s">
        <v>40</v>
      </c>
      <c r="I3445">
        <v>14</v>
      </c>
      <c r="J3445" t="s">
        <v>27</v>
      </c>
      <c r="K3445">
        <v>8</v>
      </c>
      <c r="L3445">
        <v>2.46</v>
      </c>
      <c r="M3445" t="s">
        <v>22</v>
      </c>
      <c r="N3445">
        <v>2727.06</v>
      </c>
      <c r="O3445" s="5">
        <f>(ScoreCard!$E$3-laptop_prices3[[#This Row],[Price ($)]])/ScoreCard!$E$3*ScoreCard!$E$5</f>
        <v>3.7383927282686336</v>
      </c>
      <c r="P3445" s="5">
        <f>laptop_prices3[[#This Row],[RAM (GB)]]/ScoreCard!$F$3*ScoreCard!$F$5</f>
        <v>0.875</v>
      </c>
      <c r="Q3445" s="5">
        <f>laptop_prices3[[#This Row],[Screen Size (inch)]]/ScoreCard!$G$3*ScoreCard!$G$5</f>
        <v>1.6184971098265895</v>
      </c>
      <c r="R3445" s="5">
        <f>laptop_prices3[[#This Row],[Battery Life (hours)]]/ScoreCard!$H$3*ScoreCard!$H$5</f>
        <v>4.6666666666666661</v>
      </c>
      <c r="S3445" s="5">
        <f>ScoreCard!$I$3-laptop_prices3[[#This Row],[Weight (kg)]]/ScoreCard!$I$3*ScoreCard!$I$5</f>
        <v>2.0942857142857143</v>
      </c>
      <c r="T3445" s="6" cm="1">
        <f t="array" ref="T3445">_xlfn.IFS(laptop_prices3[[#This Row],[Storage]]="512GB SSD", 512, laptop_prices3[[#This Row],[Storage]] = "1TB SSD", 1000, laptop_prices3[[#This Row],[Storage]] = "2TB SSD", 2000, laptop_prices3[[#This Row],[Storage]]= "256GB SSD", 256, laptop_prices3[[#This Row],[Storage]] = "1TB HDD", 1000*0.7)</f>
        <v>256</v>
      </c>
      <c r="U3445" s="5">
        <f>laptop_prices3[[#This Row],[Storage Raw Value]]/ScoreCard!$J$3*ScoreCard!$J$5</f>
        <v>1.024</v>
      </c>
    </row>
    <row r="3446" spans="2:21" x14ac:dyDescent="0.2">
      <c r="B3446" s="4" cm="1">
        <f t="array" ref="B3446">SUM(laptop_prices3[[#This Row],[RAM Comp]:[Weight Comp]]+laptop_prices3[[#This Row],[Storage Comp]])</f>
        <v>13.888261904761904</v>
      </c>
      <c r="C3446">
        <v>3444</v>
      </c>
      <c r="D3446" t="s">
        <v>11</v>
      </c>
      <c r="E3446" t="s">
        <v>18</v>
      </c>
      <c r="F3446">
        <v>4</v>
      </c>
      <c r="G3446" t="s">
        <v>29</v>
      </c>
      <c r="H3446" t="s">
        <v>35</v>
      </c>
      <c r="I3446">
        <v>17.3</v>
      </c>
      <c r="J3446" t="s">
        <v>27</v>
      </c>
      <c r="K3446">
        <v>9.4</v>
      </c>
      <c r="L3446">
        <v>2.85</v>
      </c>
      <c r="M3446" t="s">
        <v>46</v>
      </c>
      <c r="N3446">
        <v>2987.6</v>
      </c>
      <c r="O3446" s="5">
        <f>(ScoreCard!$E$3-laptop_prices3[[#This Row],[Price ($)]])/ScoreCard!$E$3*ScoreCard!$E$5</f>
        <v>3.6178603019278519</v>
      </c>
      <c r="P3446" s="5">
        <f>laptop_prices3[[#This Row],[RAM (GB)]]/ScoreCard!$F$3*ScoreCard!$F$5</f>
        <v>0.4375</v>
      </c>
      <c r="Q3446" s="5">
        <f>laptop_prices3[[#This Row],[Screen Size (inch)]]/ScoreCard!$G$3*ScoreCard!$G$5</f>
        <v>2</v>
      </c>
      <c r="R3446" s="5">
        <f>laptop_prices3[[#This Row],[Battery Life (hours)]]/ScoreCard!$H$3*ScoreCard!$H$5</f>
        <v>5.4833333333333334</v>
      </c>
      <c r="S3446" s="5">
        <f>ScoreCard!$I$3-laptop_prices3[[#This Row],[Weight (kg)]]/ScoreCard!$I$3*ScoreCard!$I$5</f>
        <v>1.8714285714285714</v>
      </c>
      <c r="T3446" s="6" cm="1">
        <f t="array" ref="T3446">_xlfn.IFS(laptop_prices3[[#This Row],[Storage]]="512GB SSD", 512, laptop_prices3[[#This Row],[Storage]] = "1TB SSD", 1000, laptop_prices3[[#This Row],[Storage]] = "2TB SSD", 2000, laptop_prices3[[#This Row],[Storage]]= "256GB SSD", 256, laptop_prices3[[#This Row],[Storage]] = "1TB HDD", 1000*0.7)</f>
        <v>256</v>
      </c>
      <c r="U3446" s="5">
        <f>laptop_prices3[[#This Row],[Storage Raw Value]]/ScoreCard!$J$3*ScoreCard!$J$5</f>
        <v>1.024</v>
      </c>
    </row>
    <row r="3447" spans="2:21" x14ac:dyDescent="0.2">
      <c r="B3447" s="4" cm="1">
        <f t="array" ref="B3447">SUM(laptop_prices3[[#This Row],[RAM Comp]:[Weight Comp]]+laptop_prices3[[#This Row],[Storage Comp]])</f>
        <v>22.614234792182771</v>
      </c>
      <c r="C3447">
        <v>3445</v>
      </c>
      <c r="D3447" t="s">
        <v>33</v>
      </c>
      <c r="E3447" t="s">
        <v>24</v>
      </c>
      <c r="F3447">
        <v>32</v>
      </c>
      <c r="G3447" t="s">
        <v>42</v>
      </c>
      <c r="H3447" t="s">
        <v>35</v>
      </c>
      <c r="I3447">
        <v>16</v>
      </c>
      <c r="J3447" t="s">
        <v>15</v>
      </c>
      <c r="K3447">
        <v>7.1</v>
      </c>
      <c r="L3447">
        <v>2.76</v>
      </c>
      <c r="M3447" t="s">
        <v>22</v>
      </c>
      <c r="N3447">
        <v>1696.23</v>
      </c>
      <c r="O3447" s="5">
        <f>(ScoreCard!$E$3-laptop_prices3[[#This Row],[Price ($)]])/ScoreCard!$E$3*ScoreCard!$E$5</f>
        <v>4.2152808876486416</v>
      </c>
      <c r="P3447" s="5">
        <f>laptop_prices3[[#This Row],[RAM (GB)]]/ScoreCard!$F$3*ScoreCard!$F$5</f>
        <v>3.5</v>
      </c>
      <c r="Q3447" s="5">
        <f>laptop_prices3[[#This Row],[Screen Size (inch)]]/ScoreCard!$G$3*ScoreCard!$G$5</f>
        <v>1.8497109826589595</v>
      </c>
      <c r="R3447" s="5">
        <f>laptop_prices3[[#This Row],[Battery Life (hours)]]/ScoreCard!$H$3*ScoreCard!$H$5</f>
        <v>4.1416666666666666</v>
      </c>
      <c r="S3447" s="5">
        <f>ScoreCard!$I$3-laptop_prices3[[#This Row],[Weight (kg)]]/ScoreCard!$I$3*ScoreCard!$I$5</f>
        <v>1.922857142857143</v>
      </c>
      <c r="T3447" s="6" cm="1">
        <f t="array" ref="T3447">_xlfn.IFS(laptop_prices3[[#This Row],[Storage]]="512GB SSD", 512, laptop_prices3[[#This Row],[Storage]] = "1TB SSD", 1000, laptop_prices3[[#This Row],[Storage]] = "2TB SSD", 2000, laptop_prices3[[#This Row],[Storage]]= "256GB SSD", 256, laptop_prices3[[#This Row],[Storage]] = "1TB HDD", 1000*0.7)</f>
        <v>700</v>
      </c>
      <c r="U3447" s="5">
        <f>laptop_prices3[[#This Row],[Storage Raw Value]]/ScoreCard!$J$3*ScoreCard!$J$5</f>
        <v>2.8</v>
      </c>
    </row>
    <row r="3448" spans="2:21" x14ac:dyDescent="0.2">
      <c r="B3448" s="4" cm="1">
        <f t="array" ref="B3448">SUM(laptop_prices3[[#This Row],[RAM Comp]:[Weight Comp]]+laptop_prices3[[#This Row],[Storage Comp]])</f>
        <v>20.797187586017063</v>
      </c>
      <c r="C3448">
        <v>3446</v>
      </c>
      <c r="D3448" t="s">
        <v>17</v>
      </c>
      <c r="E3448" t="s">
        <v>18</v>
      </c>
      <c r="F3448">
        <v>4</v>
      </c>
      <c r="G3448" t="s">
        <v>42</v>
      </c>
      <c r="H3448" t="s">
        <v>14</v>
      </c>
      <c r="I3448">
        <v>14</v>
      </c>
      <c r="J3448" t="s">
        <v>15</v>
      </c>
      <c r="K3448">
        <v>9.6999999999999993</v>
      </c>
      <c r="L3448">
        <v>2.83</v>
      </c>
      <c r="M3448" t="s">
        <v>16</v>
      </c>
      <c r="N3448">
        <v>1731.38</v>
      </c>
      <c r="O3448" s="5">
        <f>(ScoreCard!$E$3-laptop_prices3[[#This Row],[Price ($)]])/ScoreCard!$E$3*ScoreCard!$E$5</f>
        <v>4.199019604214703</v>
      </c>
      <c r="P3448" s="5">
        <f>laptop_prices3[[#This Row],[RAM (GB)]]/ScoreCard!$F$3*ScoreCard!$F$5</f>
        <v>0.4375</v>
      </c>
      <c r="Q3448" s="5">
        <f>laptop_prices3[[#This Row],[Screen Size (inch)]]/ScoreCard!$G$3*ScoreCard!$G$5</f>
        <v>1.6184971098265895</v>
      </c>
      <c r="R3448" s="5">
        <f>laptop_prices3[[#This Row],[Battery Life (hours)]]/ScoreCard!$H$3*ScoreCard!$H$5</f>
        <v>5.6583333333333323</v>
      </c>
      <c r="S3448" s="5">
        <f>ScoreCard!$I$3-laptop_prices3[[#This Row],[Weight (kg)]]/ScoreCard!$I$3*ScoreCard!$I$5</f>
        <v>1.8828571428571428</v>
      </c>
      <c r="T3448" s="6" cm="1">
        <f t="array" ref="T3448">_xlfn.IFS(laptop_prices3[[#This Row],[Storage]]="512GB SSD", 512, laptop_prices3[[#This Row],[Storage]] = "1TB SSD", 1000, laptop_prices3[[#This Row],[Storage]] = "2TB SSD", 2000, laptop_prices3[[#This Row],[Storage]]= "256GB SSD", 256, laptop_prices3[[#This Row],[Storage]] = "1TB HDD", 1000*0.7)</f>
        <v>700</v>
      </c>
      <c r="U3448" s="5">
        <f>laptop_prices3[[#This Row],[Storage Raw Value]]/ScoreCard!$J$3*ScoreCard!$J$5</f>
        <v>2.8</v>
      </c>
    </row>
    <row r="3449" spans="2:21" x14ac:dyDescent="0.2">
      <c r="B3449" s="4" cm="1">
        <f t="array" ref="B3449">SUM(laptop_prices3[[#This Row],[RAM Comp]:[Weight Comp]]+laptop_prices3[[#This Row],[Storage Comp]])</f>
        <v>24.496563446187722</v>
      </c>
      <c r="C3449">
        <v>3447</v>
      </c>
      <c r="D3449" t="s">
        <v>47</v>
      </c>
      <c r="E3449" t="s">
        <v>41</v>
      </c>
      <c r="F3449">
        <v>32</v>
      </c>
      <c r="G3449" t="s">
        <v>42</v>
      </c>
      <c r="H3449" t="s">
        <v>32</v>
      </c>
      <c r="I3449">
        <v>15.6</v>
      </c>
      <c r="J3449" t="s">
        <v>15</v>
      </c>
      <c r="K3449">
        <v>10.7</v>
      </c>
      <c r="L3449">
        <v>3.06</v>
      </c>
      <c r="M3449" t="s">
        <v>30</v>
      </c>
      <c r="N3449">
        <v>3801.46</v>
      </c>
      <c r="O3449" s="5">
        <f>(ScoreCard!$E$3-laptop_prices3[[#This Row],[Price ($)]])/ScoreCard!$E$3*ScoreCard!$E$5</f>
        <v>3.2413479794372253</v>
      </c>
      <c r="P3449" s="5">
        <f>laptop_prices3[[#This Row],[RAM (GB)]]/ScoreCard!$F$3*ScoreCard!$F$5</f>
        <v>3.5</v>
      </c>
      <c r="Q3449" s="5">
        <f>laptop_prices3[[#This Row],[Screen Size (inch)]]/ScoreCard!$G$3*ScoreCard!$G$5</f>
        <v>1.8034682080924855</v>
      </c>
      <c r="R3449" s="5">
        <f>laptop_prices3[[#This Row],[Battery Life (hours)]]/ScoreCard!$H$3*ScoreCard!$H$5</f>
        <v>6.2416666666666663</v>
      </c>
      <c r="S3449" s="5">
        <f>ScoreCard!$I$3-laptop_prices3[[#This Row],[Weight (kg)]]/ScoreCard!$I$3*ScoreCard!$I$5</f>
        <v>1.7514285714285713</v>
      </c>
      <c r="T3449" s="6" cm="1">
        <f t="array" ref="T3449">_xlfn.IFS(laptop_prices3[[#This Row],[Storage]]="512GB SSD", 512, laptop_prices3[[#This Row],[Storage]] = "1TB SSD", 1000, laptop_prices3[[#This Row],[Storage]] = "2TB SSD", 2000, laptop_prices3[[#This Row],[Storage]]= "256GB SSD", 256, laptop_prices3[[#This Row],[Storage]] = "1TB HDD", 1000*0.7)</f>
        <v>700</v>
      </c>
      <c r="U3449" s="5">
        <f>laptop_prices3[[#This Row],[Storage Raw Value]]/ScoreCard!$J$3*ScoreCard!$J$5</f>
        <v>2.8</v>
      </c>
    </row>
    <row r="3450" spans="2:21" x14ac:dyDescent="0.2">
      <c r="B3450" s="4" cm="1">
        <f t="array" ref="B3450">SUM(laptop_prices3[[#This Row],[RAM Comp]:[Weight Comp]]+laptop_prices3[[#This Row],[Storage Comp]])</f>
        <v>28.465639966969448</v>
      </c>
      <c r="C3450">
        <v>3448</v>
      </c>
      <c r="D3450" t="s">
        <v>36</v>
      </c>
      <c r="E3450" t="s">
        <v>48</v>
      </c>
      <c r="F3450">
        <v>16</v>
      </c>
      <c r="G3450" t="s">
        <v>19</v>
      </c>
      <c r="H3450" t="s">
        <v>35</v>
      </c>
      <c r="I3450">
        <v>14</v>
      </c>
      <c r="J3450" t="s">
        <v>43</v>
      </c>
      <c r="K3450">
        <v>10.8</v>
      </c>
      <c r="L3450">
        <v>1.23</v>
      </c>
      <c r="M3450" t="s">
        <v>16</v>
      </c>
      <c r="N3450">
        <v>1633.54</v>
      </c>
      <c r="O3450" s="5">
        <f>(ScoreCard!$E$3-laptop_prices3[[#This Row],[Price ($)]])/ScoreCard!$E$3*ScoreCard!$E$5</f>
        <v>4.2442828750874364</v>
      </c>
      <c r="P3450" s="5">
        <f>laptop_prices3[[#This Row],[RAM (GB)]]/ScoreCard!$F$3*ScoreCard!$F$5</f>
        <v>1.75</v>
      </c>
      <c r="Q3450" s="5">
        <f>laptop_prices3[[#This Row],[Screen Size (inch)]]/ScoreCard!$G$3*ScoreCard!$G$5</f>
        <v>1.6184971098265895</v>
      </c>
      <c r="R3450" s="5">
        <f>laptop_prices3[[#This Row],[Battery Life (hours)]]/ScoreCard!$H$3*ScoreCard!$H$5</f>
        <v>6.3</v>
      </c>
      <c r="S3450" s="5">
        <f>ScoreCard!$I$3-laptop_prices3[[#This Row],[Weight (kg)]]/ScoreCard!$I$3*ScoreCard!$I$5</f>
        <v>2.7971428571428572</v>
      </c>
      <c r="T3450" s="6" cm="1">
        <f t="array" ref="T3450">_xlfn.IFS(laptop_prices3[[#This Row],[Storage]]="512GB SSD", 512, laptop_prices3[[#This Row],[Storage]] = "1TB SSD", 1000, laptop_prices3[[#This Row],[Storage]] = "2TB SSD", 2000, laptop_prices3[[#This Row],[Storage]]= "256GB SSD", 256, laptop_prices3[[#This Row],[Storage]] = "1TB HDD", 1000*0.7)</f>
        <v>1000</v>
      </c>
      <c r="U3450" s="5">
        <f>laptop_prices3[[#This Row],[Storage Raw Value]]/ScoreCard!$J$3*ScoreCard!$J$5</f>
        <v>4</v>
      </c>
    </row>
    <row r="3451" spans="2:21" x14ac:dyDescent="0.2">
      <c r="B3451" s="4" cm="1">
        <f t="array" ref="B3451">SUM(laptop_prices3[[#This Row],[RAM Comp]:[Weight Comp]]+laptop_prices3[[#This Row],[Storage Comp]])</f>
        <v>18.699286540049549</v>
      </c>
      <c r="C3451">
        <v>3449</v>
      </c>
      <c r="D3451" t="s">
        <v>11</v>
      </c>
      <c r="E3451" t="s">
        <v>12</v>
      </c>
      <c r="F3451">
        <v>64</v>
      </c>
      <c r="G3451" t="s">
        <v>29</v>
      </c>
      <c r="H3451" t="s">
        <v>20</v>
      </c>
      <c r="I3451">
        <v>13.3</v>
      </c>
      <c r="J3451" t="s">
        <v>21</v>
      </c>
      <c r="K3451">
        <v>7.2</v>
      </c>
      <c r="L3451">
        <v>2.86</v>
      </c>
      <c r="M3451" t="s">
        <v>22</v>
      </c>
      <c r="N3451">
        <v>2366.2600000000002</v>
      </c>
      <c r="O3451" s="5">
        <f>(ScoreCard!$E$3-laptop_prices3[[#This Row],[Price ($)]])/ScoreCard!$E$3*ScoreCard!$E$5</f>
        <v>3.9053079789931049</v>
      </c>
      <c r="P3451" s="5">
        <f>laptop_prices3[[#This Row],[RAM (GB)]]/ScoreCard!$F$3*ScoreCard!$F$5</f>
        <v>7</v>
      </c>
      <c r="Q3451" s="5">
        <f>laptop_prices3[[#This Row],[Screen Size (inch)]]/ScoreCard!$G$3*ScoreCard!$G$5</f>
        <v>1.5375722543352601</v>
      </c>
      <c r="R3451" s="5">
        <f>laptop_prices3[[#This Row],[Battery Life (hours)]]/ScoreCard!$H$3*ScoreCard!$H$5</f>
        <v>4.2</v>
      </c>
      <c r="S3451" s="5">
        <f>ScoreCard!$I$3-laptop_prices3[[#This Row],[Weight (kg)]]/ScoreCard!$I$3*ScoreCard!$I$5</f>
        <v>1.8657142857142859</v>
      </c>
      <c r="T3451" s="6" cm="1">
        <f t="array" ref="T3451">_xlfn.IFS(laptop_prices3[[#This Row],[Storage]]="512GB SSD", 512, laptop_prices3[[#This Row],[Storage]] = "1TB SSD", 1000, laptop_prices3[[#This Row],[Storage]] = "2TB SSD", 2000, laptop_prices3[[#This Row],[Storage]]= "256GB SSD", 256, laptop_prices3[[#This Row],[Storage]] = "1TB HDD", 1000*0.7)</f>
        <v>256</v>
      </c>
      <c r="U3451" s="5">
        <f>laptop_prices3[[#This Row],[Storage Raw Value]]/ScoreCard!$J$3*ScoreCard!$J$5</f>
        <v>1.024</v>
      </c>
    </row>
    <row r="3452" spans="2:21" x14ac:dyDescent="0.2">
      <c r="B3452" s="4" cm="1">
        <f t="array" ref="B3452">SUM(laptop_prices3[[#This Row],[RAM Comp]:[Weight Comp]]+laptop_prices3[[#This Row],[Storage Comp]])</f>
        <v>20.857087255711534</v>
      </c>
      <c r="C3452">
        <v>3450</v>
      </c>
      <c r="D3452" t="s">
        <v>33</v>
      </c>
      <c r="E3452" t="s">
        <v>31</v>
      </c>
      <c r="F3452">
        <v>64</v>
      </c>
      <c r="G3452" t="s">
        <v>29</v>
      </c>
      <c r="H3452" t="s">
        <v>35</v>
      </c>
      <c r="I3452">
        <v>15.6</v>
      </c>
      <c r="J3452" t="s">
        <v>21</v>
      </c>
      <c r="K3452">
        <v>10.6</v>
      </c>
      <c r="L3452">
        <v>3.02</v>
      </c>
      <c r="M3452" t="s">
        <v>22</v>
      </c>
      <c r="N3452">
        <v>1702.56</v>
      </c>
      <c r="O3452" s="5">
        <f>(ScoreCard!$E$3-laptop_prices3[[#This Row],[Price ($)]])/ScoreCard!$E$3*ScoreCard!$E$5</f>
        <v>4.2123524687542799</v>
      </c>
      <c r="P3452" s="5">
        <f>laptop_prices3[[#This Row],[RAM (GB)]]/ScoreCard!$F$3*ScoreCard!$F$5</f>
        <v>7</v>
      </c>
      <c r="Q3452" s="5">
        <f>laptop_prices3[[#This Row],[Screen Size (inch)]]/ScoreCard!$G$3*ScoreCard!$G$5</f>
        <v>1.8034682080924855</v>
      </c>
      <c r="R3452" s="5">
        <f>laptop_prices3[[#This Row],[Battery Life (hours)]]/ScoreCard!$H$3*ScoreCard!$H$5</f>
        <v>6.1833333333333336</v>
      </c>
      <c r="S3452" s="5">
        <f>ScoreCard!$I$3-laptop_prices3[[#This Row],[Weight (kg)]]/ScoreCard!$I$3*ScoreCard!$I$5</f>
        <v>1.7742857142857142</v>
      </c>
      <c r="T3452" s="6" cm="1">
        <f t="array" ref="T3452">_xlfn.IFS(laptop_prices3[[#This Row],[Storage]]="512GB SSD", 512, laptop_prices3[[#This Row],[Storage]] = "1TB SSD", 1000, laptop_prices3[[#This Row],[Storage]] = "2TB SSD", 2000, laptop_prices3[[#This Row],[Storage]]= "256GB SSD", 256, laptop_prices3[[#This Row],[Storage]] = "1TB HDD", 1000*0.7)</f>
        <v>256</v>
      </c>
      <c r="U3452" s="5">
        <f>laptop_prices3[[#This Row],[Storage Raw Value]]/ScoreCard!$J$3*ScoreCard!$J$5</f>
        <v>1.024</v>
      </c>
    </row>
    <row r="3453" spans="2:21" x14ac:dyDescent="0.2">
      <c r="B3453" s="4" cm="1">
        <f t="array" ref="B3453">SUM(laptop_prices3[[#This Row],[RAM Comp]:[Weight Comp]]+laptop_prices3[[#This Row],[Storage Comp]])</f>
        <v>40.975372969997252</v>
      </c>
      <c r="C3453">
        <v>3451</v>
      </c>
      <c r="D3453" t="s">
        <v>33</v>
      </c>
      <c r="E3453" t="s">
        <v>39</v>
      </c>
      <c r="F3453">
        <v>8</v>
      </c>
      <c r="G3453" t="s">
        <v>25</v>
      </c>
      <c r="H3453" t="s">
        <v>14</v>
      </c>
      <c r="I3453">
        <v>15.6</v>
      </c>
      <c r="J3453" t="s">
        <v>21</v>
      </c>
      <c r="K3453">
        <v>7.9</v>
      </c>
      <c r="L3453">
        <v>3.17</v>
      </c>
      <c r="M3453" t="s">
        <v>46</v>
      </c>
      <c r="N3453">
        <v>809.82</v>
      </c>
      <c r="O3453" s="5">
        <f>(ScoreCard!$E$3-laptop_prices3[[#This Row],[Price ($)]])/ScoreCard!$E$3*ScoreCard!$E$5</f>
        <v>4.6253566841970866</v>
      </c>
      <c r="P3453" s="5">
        <f>laptop_prices3[[#This Row],[RAM (GB)]]/ScoreCard!$F$3*ScoreCard!$F$5</f>
        <v>0.875</v>
      </c>
      <c r="Q3453" s="5">
        <f>laptop_prices3[[#This Row],[Screen Size (inch)]]/ScoreCard!$G$3*ScoreCard!$G$5</f>
        <v>1.8034682080924855</v>
      </c>
      <c r="R3453" s="5">
        <f>laptop_prices3[[#This Row],[Battery Life (hours)]]/ScoreCard!$H$3*ScoreCard!$H$5</f>
        <v>4.6083333333333334</v>
      </c>
      <c r="S3453" s="5">
        <f>ScoreCard!$I$3-laptop_prices3[[#This Row],[Weight (kg)]]/ScoreCard!$I$3*ScoreCard!$I$5</f>
        <v>1.6885714285714286</v>
      </c>
      <c r="T3453" s="6" cm="1">
        <f t="array" ref="T3453">_xlfn.IFS(laptop_prices3[[#This Row],[Storage]]="512GB SSD", 512, laptop_prices3[[#This Row],[Storage]] = "1TB SSD", 1000, laptop_prices3[[#This Row],[Storage]] = "2TB SSD", 2000, laptop_prices3[[#This Row],[Storage]]= "256GB SSD", 256, laptop_prices3[[#This Row],[Storage]] = "1TB HDD", 1000*0.7)</f>
        <v>2000</v>
      </c>
      <c r="U3453" s="5">
        <f>laptop_prices3[[#This Row],[Storage Raw Value]]/ScoreCard!$J$3*ScoreCard!$J$5</f>
        <v>8</v>
      </c>
    </row>
    <row r="3454" spans="2:21" x14ac:dyDescent="0.2">
      <c r="B3454" s="4" cm="1">
        <f t="array" ref="B3454">SUM(laptop_prices3[[#This Row],[RAM Comp]:[Weight Comp]]+laptop_prices3[[#This Row],[Storage Comp]])</f>
        <v>17.854277731902009</v>
      </c>
      <c r="C3454">
        <v>3452</v>
      </c>
      <c r="D3454" t="s">
        <v>28</v>
      </c>
      <c r="E3454" t="s">
        <v>41</v>
      </c>
      <c r="F3454">
        <v>8</v>
      </c>
      <c r="G3454" t="s">
        <v>13</v>
      </c>
      <c r="H3454" t="s">
        <v>35</v>
      </c>
      <c r="I3454">
        <v>15.6</v>
      </c>
      <c r="J3454" t="s">
        <v>43</v>
      </c>
      <c r="K3454">
        <v>8</v>
      </c>
      <c r="L3454">
        <v>2.0699999999999998</v>
      </c>
      <c r="M3454" t="s">
        <v>30</v>
      </c>
      <c r="N3454">
        <v>1862.26</v>
      </c>
      <c r="O3454" s="5">
        <f>(ScoreCard!$E$3-laptop_prices3[[#This Row],[Price ($)]])/ScoreCard!$E$3*ScoreCard!$E$5</f>
        <v>4.1384711895394837</v>
      </c>
      <c r="P3454" s="5">
        <f>laptop_prices3[[#This Row],[RAM (GB)]]/ScoreCard!$F$3*ScoreCard!$F$5</f>
        <v>0.875</v>
      </c>
      <c r="Q3454" s="5">
        <f>laptop_prices3[[#This Row],[Screen Size (inch)]]/ScoreCard!$G$3*ScoreCard!$G$5</f>
        <v>1.8034682080924855</v>
      </c>
      <c r="R3454" s="5">
        <f>laptop_prices3[[#This Row],[Battery Life (hours)]]/ScoreCard!$H$3*ScoreCard!$H$5</f>
        <v>4.6666666666666661</v>
      </c>
      <c r="S3454" s="5">
        <f>ScoreCard!$I$3-laptop_prices3[[#This Row],[Weight (kg)]]/ScoreCard!$I$3*ScoreCard!$I$5</f>
        <v>2.3171428571428572</v>
      </c>
      <c r="T3454" s="6" cm="1">
        <f t="array" ref="T3454">_xlfn.IFS(laptop_prices3[[#This Row],[Storage]]="512GB SSD", 512, laptop_prices3[[#This Row],[Storage]] = "1TB SSD", 1000, laptop_prices3[[#This Row],[Storage]] = "2TB SSD", 2000, laptop_prices3[[#This Row],[Storage]]= "256GB SSD", 256, laptop_prices3[[#This Row],[Storage]] = "1TB HDD", 1000*0.7)</f>
        <v>512</v>
      </c>
      <c r="U3454" s="5">
        <f>laptop_prices3[[#This Row],[Storage Raw Value]]/ScoreCard!$J$3*ScoreCard!$J$5</f>
        <v>2.048</v>
      </c>
    </row>
    <row r="3455" spans="2:21" x14ac:dyDescent="0.2">
      <c r="B3455" s="4" cm="1">
        <f t="array" ref="B3455">SUM(laptop_prices3[[#This Row],[RAM Comp]:[Weight Comp]]+laptop_prices3[[#This Row],[Storage Comp]])</f>
        <v>25.653282411230386</v>
      </c>
      <c r="C3455">
        <v>3453</v>
      </c>
      <c r="D3455" t="s">
        <v>23</v>
      </c>
      <c r="E3455" t="s">
        <v>41</v>
      </c>
      <c r="F3455">
        <v>16</v>
      </c>
      <c r="G3455" t="s">
        <v>19</v>
      </c>
      <c r="H3455" t="s">
        <v>14</v>
      </c>
      <c r="I3455">
        <v>16</v>
      </c>
      <c r="J3455" t="s">
        <v>15</v>
      </c>
      <c r="K3455">
        <v>5.7</v>
      </c>
      <c r="L3455">
        <v>1.35</v>
      </c>
      <c r="M3455" t="s">
        <v>30</v>
      </c>
      <c r="N3455">
        <v>2604.0300000000002</v>
      </c>
      <c r="O3455" s="5">
        <f>(ScoreCard!$E$3-laptop_prices3[[#This Row],[Price ($)]])/ScoreCard!$E$3*ScoreCard!$E$5</f>
        <v>3.7953095334145082</v>
      </c>
      <c r="P3455" s="5">
        <f>laptop_prices3[[#This Row],[RAM (GB)]]/ScoreCard!$F$3*ScoreCard!$F$5</f>
        <v>1.75</v>
      </c>
      <c r="Q3455" s="5">
        <f>laptop_prices3[[#This Row],[Screen Size (inch)]]/ScoreCard!$G$3*ScoreCard!$G$5</f>
        <v>1.8497109826589595</v>
      </c>
      <c r="R3455" s="5">
        <f>laptop_prices3[[#This Row],[Battery Life (hours)]]/ScoreCard!$H$3*ScoreCard!$H$5</f>
        <v>3.3250000000000002</v>
      </c>
      <c r="S3455" s="5">
        <f>ScoreCard!$I$3-laptop_prices3[[#This Row],[Weight (kg)]]/ScoreCard!$I$3*ScoreCard!$I$5</f>
        <v>2.7285714285714286</v>
      </c>
      <c r="T3455" s="6" cm="1">
        <f t="array" ref="T3455">_xlfn.IFS(laptop_prices3[[#This Row],[Storage]]="512GB SSD", 512, laptop_prices3[[#This Row],[Storage]] = "1TB SSD", 1000, laptop_prices3[[#This Row],[Storage]] = "2TB SSD", 2000, laptop_prices3[[#This Row],[Storage]]= "256GB SSD", 256, laptop_prices3[[#This Row],[Storage]] = "1TB HDD", 1000*0.7)</f>
        <v>1000</v>
      </c>
      <c r="U3455" s="5">
        <f>laptop_prices3[[#This Row],[Storage Raw Value]]/ScoreCard!$J$3*ScoreCard!$J$5</f>
        <v>4</v>
      </c>
    </row>
    <row r="3456" spans="2:21" x14ac:dyDescent="0.2">
      <c r="B3456" s="4" cm="1">
        <f t="array" ref="B3456">SUM(laptop_prices3[[#This Row],[RAM Comp]:[Weight Comp]]+laptop_prices3[[#This Row],[Storage Comp]])</f>
        <v>22.75570630333058</v>
      </c>
      <c r="C3456">
        <v>3454</v>
      </c>
      <c r="D3456" t="s">
        <v>38</v>
      </c>
      <c r="E3456" t="s">
        <v>12</v>
      </c>
      <c r="F3456">
        <v>64</v>
      </c>
      <c r="G3456" t="s">
        <v>13</v>
      </c>
      <c r="H3456" t="s">
        <v>32</v>
      </c>
      <c r="I3456">
        <v>15.6</v>
      </c>
      <c r="J3456" t="s">
        <v>43</v>
      </c>
      <c r="K3456">
        <v>6.5</v>
      </c>
      <c r="L3456">
        <v>2.68</v>
      </c>
      <c r="M3456" t="s">
        <v>22</v>
      </c>
      <c r="N3456">
        <v>2127.83</v>
      </c>
      <c r="O3456" s="5">
        <f>(ScoreCard!$E$3-laptop_prices3[[#This Row],[Price ($)]])/ScoreCard!$E$3*ScoreCard!$E$5</f>
        <v>4.0156117573474166</v>
      </c>
      <c r="P3456" s="5">
        <f>laptop_prices3[[#This Row],[RAM (GB)]]/ScoreCard!$F$3*ScoreCard!$F$5</f>
        <v>7</v>
      </c>
      <c r="Q3456" s="5">
        <f>laptop_prices3[[#This Row],[Screen Size (inch)]]/ScoreCard!$G$3*ScoreCard!$G$5</f>
        <v>1.8034682080924855</v>
      </c>
      <c r="R3456" s="5">
        <f>laptop_prices3[[#This Row],[Battery Life (hours)]]/ScoreCard!$H$3*ScoreCard!$H$5</f>
        <v>3.7916666666666665</v>
      </c>
      <c r="S3456" s="5">
        <f>ScoreCard!$I$3-laptop_prices3[[#This Row],[Weight (kg)]]/ScoreCard!$I$3*ScoreCard!$I$5</f>
        <v>1.9685714285714284</v>
      </c>
      <c r="T3456" s="6" cm="1">
        <f t="array" ref="T3456">_xlfn.IFS(laptop_prices3[[#This Row],[Storage]]="512GB SSD", 512, laptop_prices3[[#This Row],[Storage]] = "1TB SSD", 1000, laptop_prices3[[#This Row],[Storage]] = "2TB SSD", 2000, laptop_prices3[[#This Row],[Storage]]= "256GB SSD", 256, laptop_prices3[[#This Row],[Storage]] = "1TB HDD", 1000*0.7)</f>
        <v>512</v>
      </c>
      <c r="U3456" s="5">
        <f>laptop_prices3[[#This Row],[Storage Raw Value]]/ScoreCard!$J$3*ScoreCard!$J$5</f>
        <v>2.048</v>
      </c>
    </row>
    <row r="3457" spans="2:21" x14ac:dyDescent="0.2">
      <c r="B3457" s="4" cm="1">
        <f t="array" ref="B3457">SUM(laptop_prices3[[#This Row],[RAM Comp]:[Weight Comp]]+laptop_prices3[[#This Row],[Storage Comp]])</f>
        <v>29.879238921001928</v>
      </c>
      <c r="C3457">
        <v>3455</v>
      </c>
      <c r="D3457" t="s">
        <v>33</v>
      </c>
      <c r="E3457" t="s">
        <v>12</v>
      </c>
      <c r="F3457">
        <v>64</v>
      </c>
      <c r="G3457" t="s">
        <v>19</v>
      </c>
      <c r="H3457" t="s">
        <v>40</v>
      </c>
      <c r="I3457">
        <v>13.3</v>
      </c>
      <c r="J3457" t="s">
        <v>21</v>
      </c>
      <c r="K3457">
        <v>5.9</v>
      </c>
      <c r="L3457">
        <v>2.8</v>
      </c>
      <c r="M3457" t="s">
        <v>22</v>
      </c>
      <c r="N3457">
        <v>1816.86</v>
      </c>
      <c r="O3457" s="5">
        <f>(ScoreCard!$E$3-laptop_prices3[[#This Row],[Price ($)]])/ScoreCard!$E$3*ScoreCard!$E$5</f>
        <v>4.1594743835053682</v>
      </c>
      <c r="P3457" s="5">
        <f>laptop_prices3[[#This Row],[RAM (GB)]]/ScoreCard!$F$3*ScoreCard!$F$5</f>
        <v>7</v>
      </c>
      <c r="Q3457" s="5">
        <f>laptop_prices3[[#This Row],[Screen Size (inch)]]/ScoreCard!$G$3*ScoreCard!$G$5</f>
        <v>1.5375722543352601</v>
      </c>
      <c r="R3457" s="5">
        <f>laptop_prices3[[#This Row],[Battery Life (hours)]]/ScoreCard!$H$3*ScoreCard!$H$5</f>
        <v>3.4416666666666669</v>
      </c>
      <c r="S3457" s="5">
        <f>ScoreCard!$I$3-laptop_prices3[[#This Row],[Weight (kg)]]/ScoreCard!$I$3*ScoreCard!$I$5</f>
        <v>1.9000000000000001</v>
      </c>
      <c r="T3457" s="6" cm="1">
        <f t="array" ref="T3457">_xlfn.IFS(laptop_prices3[[#This Row],[Storage]]="512GB SSD", 512, laptop_prices3[[#This Row],[Storage]] = "1TB SSD", 1000, laptop_prices3[[#This Row],[Storage]] = "2TB SSD", 2000, laptop_prices3[[#This Row],[Storage]]= "256GB SSD", 256, laptop_prices3[[#This Row],[Storage]] = "1TB HDD", 1000*0.7)</f>
        <v>1000</v>
      </c>
      <c r="U3457" s="5">
        <f>laptop_prices3[[#This Row],[Storage Raw Value]]/ScoreCard!$J$3*ScoreCard!$J$5</f>
        <v>4</v>
      </c>
    </row>
    <row r="3458" spans="2:21" x14ac:dyDescent="0.2">
      <c r="B3458" s="4" cm="1">
        <f t="array" ref="B3458">SUM(laptop_prices3[[#This Row],[RAM Comp]:[Weight Comp]]+laptop_prices3[[#This Row],[Storage Comp]])</f>
        <v>25.09447701624002</v>
      </c>
      <c r="C3458">
        <v>3456</v>
      </c>
      <c r="D3458" t="s">
        <v>36</v>
      </c>
      <c r="E3458" t="s">
        <v>31</v>
      </c>
      <c r="F3458">
        <v>16</v>
      </c>
      <c r="G3458" t="s">
        <v>19</v>
      </c>
      <c r="H3458" t="s">
        <v>44</v>
      </c>
      <c r="I3458">
        <v>13.3</v>
      </c>
      <c r="J3458" t="s">
        <v>43</v>
      </c>
      <c r="K3458">
        <v>6.1</v>
      </c>
      <c r="L3458">
        <v>2.19</v>
      </c>
      <c r="M3458" t="s">
        <v>30</v>
      </c>
      <c r="N3458">
        <v>573.15</v>
      </c>
      <c r="O3458" s="5">
        <f>(ScoreCard!$E$3-laptop_prices3[[#This Row],[Price ($)]])/ScoreCard!$E$3*ScoreCard!$E$5</f>
        <v>4.7348462418161565</v>
      </c>
      <c r="P3458" s="5">
        <f>laptop_prices3[[#This Row],[RAM (GB)]]/ScoreCard!$F$3*ScoreCard!$F$5</f>
        <v>1.75</v>
      </c>
      <c r="Q3458" s="5">
        <f>laptop_prices3[[#This Row],[Screen Size (inch)]]/ScoreCard!$G$3*ScoreCard!$G$5</f>
        <v>1.5375722543352601</v>
      </c>
      <c r="R3458" s="5">
        <f>laptop_prices3[[#This Row],[Battery Life (hours)]]/ScoreCard!$H$3*ScoreCard!$H$5</f>
        <v>3.5583333333333331</v>
      </c>
      <c r="S3458" s="5">
        <f>ScoreCard!$I$3-laptop_prices3[[#This Row],[Weight (kg)]]/ScoreCard!$I$3*ScoreCard!$I$5</f>
        <v>2.2485714285714287</v>
      </c>
      <c r="T3458" s="6" cm="1">
        <f t="array" ref="T3458">_xlfn.IFS(laptop_prices3[[#This Row],[Storage]]="512GB SSD", 512, laptop_prices3[[#This Row],[Storage]] = "1TB SSD", 1000, laptop_prices3[[#This Row],[Storage]] = "2TB SSD", 2000, laptop_prices3[[#This Row],[Storage]]= "256GB SSD", 256, laptop_prices3[[#This Row],[Storage]] = "1TB HDD", 1000*0.7)</f>
        <v>1000</v>
      </c>
      <c r="U3458" s="5">
        <f>laptop_prices3[[#This Row],[Storage Raw Value]]/ScoreCard!$J$3*ScoreCard!$J$5</f>
        <v>4</v>
      </c>
    </row>
    <row r="3459" spans="2:21" x14ac:dyDescent="0.2">
      <c r="B3459" s="4" cm="1">
        <f t="array" ref="B3459">SUM(laptop_prices3[[#This Row],[RAM Comp]:[Weight Comp]]+laptop_prices3[[#This Row],[Storage Comp]])</f>
        <v>20.425333333333334</v>
      </c>
      <c r="C3459">
        <v>3457</v>
      </c>
      <c r="D3459" t="s">
        <v>17</v>
      </c>
      <c r="E3459" t="s">
        <v>24</v>
      </c>
      <c r="F3459">
        <v>16</v>
      </c>
      <c r="G3459" t="s">
        <v>13</v>
      </c>
      <c r="H3459" t="s">
        <v>40</v>
      </c>
      <c r="I3459">
        <v>17.3</v>
      </c>
      <c r="J3459" t="s">
        <v>21</v>
      </c>
      <c r="K3459">
        <v>10.6</v>
      </c>
      <c r="L3459">
        <v>2.1</v>
      </c>
      <c r="M3459" t="s">
        <v>22</v>
      </c>
      <c r="N3459">
        <v>1408.88</v>
      </c>
      <c r="O3459" s="5">
        <f>(ScoreCard!$E$3-laptop_prices3[[#This Row],[Price ($)]])/ScoreCard!$E$3*ScoreCard!$E$5</f>
        <v>4.3482163014393205</v>
      </c>
      <c r="P3459" s="5">
        <f>laptop_prices3[[#This Row],[RAM (GB)]]/ScoreCard!$F$3*ScoreCard!$F$5</f>
        <v>1.75</v>
      </c>
      <c r="Q3459" s="5">
        <f>laptop_prices3[[#This Row],[Screen Size (inch)]]/ScoreCard!$G$3*ScoreCard!$G$5</f>
        <v>2</v>
      </c>
      <c r="R3459" s="5">
        <f>laptop_prices3[[#This Row],[Battery Life (hours)]]/ScoreCard!$H$3*ScoreCard!$H$5</f>
        <v>6.1833333333333336</v>
      </c>
      <c r="S3459" s="5">
        <f>ScoreCard!$I$3-laptop_prices3[[#This Row],[Weight (kg)]]/ScoreCard!$I$3*ScoreCard!$I$5</f>
        <v>2.2999999999999998</v>
      </c>
      <c r="T3459" s="6" cm="1">
        <f t="array" ref="T3459">_xlfn.IFS(laptop_prices3[[#This Row],[Storage]]="512GB SSD", 512, laptop_prices3[[#This Row],[Storage]] = "1TB SSD", 1000, laptop_prices3[[#This Row],[Storage]] = "2TB SSD", 2000, laptop_prices3[[#This Row],[Storage]]= "256GB SSD", 256, laptop_prices3[[#This Row],[Storage]] = "1TB HDD", 1000*0.7)</f>
        <v>512</v>
      </c>
      <c r="U3459" s="5">
        <f>laptop_prices3[[#This Row],[Storage Raw Value]]/ScoreCard!$J$3*ScoreCard!$J$5</f>
        <v>2.048</v>
      </c>
    </row>
    <row r="3460" spans="2:21" x14ac:dyDescent="0.2">
      <c r="B3460" s="4" cm="1">
        <f t="array" ref="B3460">SUM(laptop_prices3[[#This Row],[RAM Comp]:[Weight Comp]]+laptop_prices3[[#This Row],[Storage Comp]])</f>
        <v>18.84504844481145</v>
      </c>
      <c r="C3460">
        <v>3458</v>
      </c>
      <c r="D3460" t="s">
        <v>47</v>
      </c>
      <c r="E3460" t="s">
        <v>31</v>
      </c>
      <c r="F3460">
        <v>8</v>
      </c>
      <c r="G3460" t="s">
        <v>13</v>
      </c>
      <c r="H3460" t="s">
        <v>32</v>
      </c>
      <c r="I3460">
        <v>13.3</v>
      </c>
      <c r="J3460" t="s">
        <v>21</v>
      </c>
      <c r="K3460">
        <v>9.4</v>
      </c>
      <c r="L3460">
        <v>1.3</v>
      </c>
      <c r="M3460" t="s">
        <v>22</v>
      </c>
      <c r="N3460">
        <v>988.44</v>
      </c>
      <c r="O3460" s="5">
        <f>(ScoreCard!$E$3-laptop_prices3[[#This Row],[Price ($)]])/ScoreCard!$E$3*ScoreCard!$E$5</f>
        <v>4.5427225320784466</v>
      </c>
      <c r="P3460" s="5">
        <f>laptop_prices3[[#This Row],[RAM (GB)]]/ScoreCard!$F$3*ScoreCard!$F$5</f>
        <v>0.875</v>
      </c>
      <c r="Q3460" s="5">
        <f>laptop_prices3[[#This Row],[Screen Size (inch)]]/ScoreCard!$G$3*ScoreCard!$G$5</f>
        <v>1.5375722543352601</v>
      </c>
      <c r="R3460" s="5">
        <f>laptop_prices3[[#This Row],[Battery Life (hours)]]/ScoreCard!$H$3*ScoreCard!$H$5</f>
        <v>5.4833333333333334</v>
      </c>
      <c r="S3460" s="5">
        <f>ScoreCard!$I$3-laptop_prices3[[#This Row],[Weight (kg)]]/ScoreCard!$I$3*ScoreCard!$I$5</f>
        <v>2.7571428571428571</v>
      </c>
      <c r="T3460" s="6" cm="1">
        <f t="array" ref="T3460">_xlfn.IFS(laptop_prices3[[#This Row],[Storage]]="512GB SSD", 512, laptop_prices3[[#This Row],[Storage]] = "1TB SSD", 1000, laptop_prices3[[#This Row],[Storage]] = "2TB SSD", 2000, laptop_prices3[[#This Row],[Storage]]= "256GB SSD", 256, laptop_prices3[[#This Row],[Storage]] = "1TB HDD", 1000*0.7)</f>
        <v>512</v>
      </c>
      <c r="U3460" s="5">
        <f>laptop_prices3[[#This Row],[Storage Raw Value]]/ScoreCard!$J$3*ScoreCard!$J$5</f>
        <v>2.048</v>
      </c>
    </row>
    <row r="3461" spans="2:21" x14ac:dyDescent="0.2">
      <c r="B3461" s="4" cm="1">
        <f t="array" ref="B3461">SUM(laptop_prices3[[#This Row],[RAM Comp]:[Weight Comp]]+laptop_prices3[[#This Row],[Storage Comp]])</f>
        <v>27.365238095238098</v>
      </c>
      <c r="C3461">
        <v>3459</v>
      </c>
      <c r="D3461" t="s">
        <v>17</v>
      </c>
      <c r="E3461" t="s">
        <v>18</v>
      </c>
      <c r="F3461">
        <v>32</v>
      </c>
      <c r="G3461" t="s">
        <v>19</v>
      </c>
      <c r="H3461" t="s">
        <v>40</v>
      </c>
      <c r="I3461">
        <v>17.3</v>
      </c>
      <c r="J3461" t="s">
        <v>21</v>
      </c>
      <c r="K3461">
        <v>6.2</v>
      </c>
      <c r="L3461">
        <v>2.19</v>
      </c>
      <c r="M3461" t="s">
        <v>16</v>
      </c>
      <c r="N3461">
        <v>2409.37</v>
      </c>
      <c r="O3461" s="5">
        <f>(ScoreCard!$E$3-laptop_prices3[[#This Row],[Price ($)]])/ScoreCard!$E$3*ScoreCard!$E$5</f>
        <v>3.8853641972338697</v>
      </c>
      <c r="P3461" s="5">
        <f>laptop_prices3[[#This Row],[RAM (GB)]]/ScoreCard!$F$3*ScoreCard!$F$5</f>
        <v>3.5</v>
      </c>
      <c r="Q3461" s="5">
        <f>laptop_prices3[[#This Row],[Screen Size (inch)]]/ScoreCard!$G$3*ScoreCard!$G$5</f>
        <v>2</v>
      </c>
      <c r="R3461" s="5">
        <f>laptop_prices3[[#This Row],[Battery Life (hours)]]/ScoreCard!$H$3*ScoreCard!$H$5</f>
        <v>3.6166666666666671</v>
      </c>
      <c r="S3461" s="5">
        <f>ScoreCard!$I$3-laptop_prices3[[#This Row],[Weight (kg)]]/ScoreCard!$I$3*ScoreCard!$I$5</f>
        <v>2.2485714285714287</v>
      </c>
      <c r="T3461" s="6" cm="1">
        <f t="array" ref="T3461">_xlfn.IFS(laptop_prices3[[#This Row],[Storage]]="512GB SSD", 512, laptop_prices3[[#This Row],[Storage]] = "1TB SSD", 1000, laptop_prices3[[#This Row],[Storage]] = "2TB SSD", 2000, laptop_prices3[[#This Row],[Storage]]= "256GB SSD", 256, laptop_prices3[[#This Row],[Storage]] = "1TB HDD", 1000*0.7)</f>
        <v>1000</v>
      </c>
      <c r="U3461" s="5">
        <f>laptop_prices3[[#This Row],[Storage Raw Value]]/ScoreCard!$J$3*ScoreCard!$J$5</f>
        <v>4</v>
      </c>
    </row>
    <row r="3462" spans="2:21" x14ac:dyDescent="0.2">
      <c r="B3462" s="4" cm="1">
        <f t="array" ref="B3462">SUM(laptop_prices3[[#This Row],[RAM Comp]:[Weight Comp]]+laptop_prices3[[#This Row],[Storage Comp]])</f>
        <v>42.804234792182768</v>
      </c>
      <c r="C3462">
        <v>3460</v>
      </c>
      <c r="D3462" t="s">
        <v>47</v>
      </c>
      <c r="E3462" t="s">
        <v>48</v>
      </c>
      <c r="F3462">
        <v>32</v>
      </c>
      <c r="G3462" t="s">
        <v>25</v>
      </c>
      <c r="H3462" t="s">
        <v>40</v>
      </c>
      <c r="I3462">
        <v>16</v>
      </c>
      <c r="J3462" t="s">
        <v>27</v>
      </c>
      <c r="K3462">
        <v>5.3</v>
      </c>
      <c r="L3462">
        <v>1.99</v>
      </c>
      <c r="M3462" t="s">
        <v>16</v>
      </c>
      <c r="N3462">
        <v>4638.29</v>
      </c>
      <c r="O3462" s="5">
        <f>(ScoreCard!$E$3-laptop_prices3[[#This Row],[Price ($)]])/ScoreCard!$E$3*ScoreCard!$E$5</f>
        <v>2.8542091511008634</v>
      </c>
      <c r="P3462" s="5">
        <f>laptop_prices3[[#This Row],[RAM (GB)]]/ScoreCard!$F$3*ScoreCard!$F$5</f>
        <v>3.5</v>
      </c>
      <c r="Q3462" s="5">
        <f>laptop_prices3[[#This Row],[Screen Size (inch)]]/ScoreCard!$G$3*ScoreCard!$G$5</f>
        <v>1.8497109826589595</v>
      </c>
      <c r="R3462" s="5">
        <f>laptop_prices3[[#This Row],[Battery Life (hours)]]/ScoreCard!$H$3*ScoreCard!$H$5</f>
        <v>3.0916666666666668</v>
      </c>
      <c r="S3462" s="5">
        <f>ScoreCard!$I$3-laptop_prices3[[#This Row],[Weight (kg)]]/ScoreCard!$I$3*ScoreCard!$I$5</f>
        <v>2.362857142857143</v>
      </c>
      <c r="T3462" s="6" cm="1">
        <f t="array" ref="T3462">_xlfn.IFS(laptop_prices3[[#This Row],[Storage]]="512GB SSD", 512, laptop_prices3[[#This Row],[Storage]] = "1TB SSD", 1000, laptop_prices3[[#This Row],[Storage]] = "2TB SSD", 2000, laptop_prices3[[#This Row],[Storage]]= "256GB SSD", 256, laptop_prices3[[#This Row],[Storage]] = "1TB HDD", 1000*0.7)</f>
        <v>2000</v>
      </c>
      <c r="U3462" s="5">
        <f>laptop_prices3[[#This Row],[Storage Raw Value]]/ScoreCard!$J$3*ScoreCard!$J$5</f>
        <v>8</v>
      </c>
    </row>
    <row r="3463" spans="2:21" x14ac:dyDescent="0.2">
      <c r="B3463" s="4" cm="1">
        <f t="array" ref="B3463">SUM(laptop_prices3[[#This Row],[RAM Comp]:[Weight Comp]]+laptop_prices3[[#This Row],[Storage Comp]])</f>
        <v>45.596377649325625</v>
      </c>
      <c r="C3463">
        <v>3461</v>
      </c>
      <c r="D3463" t="s">
        <v>28</v>
      </c>
      <c r="E3463" t="s">
        <v>37</v>
      </c>
      <c r="F3463">
        <v>32</v>
      </c>
      <c r="G3463" t="s">
        <v>25</v>
      </c>
      <c r="H3463" t="s">
        <v>35</v>
      </c>
      <c r="I3463">
        <v>16</v>
      </c>
      <c r="J3463" t="s">
        <v>21</v>
      </c>
      <c r="K3463">
        <v>10.4</v>
      </c>
      <c r="L3463">
        <v>2.31</v>
      </c>
      <c r="M3463" t="s">
        <v>46</v>
      </c>
      <c r="N3463">
        <v>2560.02</v>
      </c>
      <c r="O3463" s="5">
        <f>(ScoreCard!$E$3-laptop_prices3[[#This Row],[Price ($)]])/ScoreCard!$E$3*ScoreCard!$E$5</f>
        <v>3.8156696780497192</v>
      </c>
      <c r="P3463" s="5">
        <f>laptop_prices3[[#This Row],[RAM (GB)]]/ScoreCard!$F$3*ScoreCard!$F$5</f>
        <v>3.5</v>
      </c>
      <c r="Q3463" s="5">
        <f>laptop_prices3[[#This Row],[Screen Size (inch)]]/ScoreCard!$G$3*ScoreCard!$G$5</f>
        <v>1.8497109826589595</v>
      </c>
      <c r="R3463" s="5">
        <f>laptop_prices3[[#This Row],[Battery Life (hours)]]/ScoreCard!$H$3*ScoreCard!$H$5</f>
        <v>6.0666666666666664</v>
      </c>
      <c r="S3463" s="5">
        <f>ScoreCard!$I$3-laptop_prices3[[#This Row],[Weight (kg)]]/ScoreCard!$I$3*ScoreCard!$I$5</f>
        <v>2.1799999999999997</v>
      </c>
      <c r="T3463" s="6" cm="1">
        <f t="array" ref="T3463">_xlfn.IFS(laptop_prices3[[#This Row],[Storage]]="512GB SSD", 512, laptop_prices3[[#This Row],[Storage]] = "1TB SSD", 1000, laptop_prices3[[#This Row],[Storage]] = "2TB SSD", 2000, laptop_prices3[[#This Row],[Storage]]= "256GB SSD", 256, laptop_prices3[[#This Row],[Storage]] = "1TB HDD", 1000*0.7)</f>
        <v>2000</v>
      </c>
      <c r="U3463" s="5">
        <f>laptop_prices3[[#This Row],[Storage Raw Value]]/ScoreCard!$J$3*ScoreCard!$J$5</f>
        <v>8</v>
      </c>
    </row>
    <row r="3464" spans="2:21" x14ac:dyDescent="0.2">
      <c r="B3464" s="4" cm="1">
        <f t="array" ref="B3464">SUM(laptop_prices3[[#This Row],[RAM Comp]:[Weight Comp]]+laptop_prices3[[#This Row],[Storage Comp]])</f>
        <v>20.622142857142855</v>
      </c>
      <c r="C3464">
        <v>3462</v>
      </c>
      <c r="D3464" t="s">
        <v>23</v>
      </c>
      <c r="E3464" t="s">
        <v>48</v>
      </c>
      <c r="F3464">
        <v>8</v>
      </c>
      <c r="G3464" t="s">
        <v>42</v>
      </c>
      <c r="H3464" t="s">
        <v>32</v>
      </c>
      <c r="I3464">
        <v>17.3</v>
      </c>
      <c r="J3464" t="s">
        <v>15</v>
      </c>
      <c r="K3464">
        <v>7.8</v>
      </c>
      <c r="L3464">
        <v>2.63</v>
      </c>
      <c r="M3464" t="s">
        <v>46</v>
      </c>
      <c r="N3464">
        <v>1372.86</v>
      </c>
      <c r="O3464" s="5">
        <f>(ScoreCard!$E$3-laptop_prices3[[#This Row],[Price ($)]])/ScoreCard!$E$3*ScoreCard!$E$5</f>
        <v>4.364880068986702</v>
      </c>
      <c r="P3464" s="5">
        <f>laptop_prices3[[#This Row],[RAM (GB)]]/ScoreCard!$F$3*ScoreCard!$F$5</f>
        <v>0.875</v>
      </c>
      <c r="Q3464" s="5">
        <f>laptop_prices3[[#This Row],[Screen Size (inch)]]/ScoreCard!$G$3*ScoreCard!$G$5</f>
        <v>2</v>
      </c>
      <c r="R3464" s="5">
        <f>laptop_prices3[[#This Row],[Battery Life (hours)]]/ScoreCard!$H$3*ScoreCard!$H$5</f>
        <v>4.55</v>
      </c>
      <c r="S3464" s="5">
        <f>ScoreCard!$I$3-laptop_prices3[[#This Row],[Weight (kg)]]/ScoreCard!$I$3*ScoreCard!$I$5</f>
        <v>1.9971428571428571</v>
      </c>
      <c r="T3464" s="6" cm="1">
        <f t="array" ref="T3464">_xlfn.IFS(laptop_prices3[[#This Row],[Storage]]="512GB SSD", 512, laptop_prices3[[#This Row],[Storage]] = "1TB SSD", 1000, laptop_prices3[[#This Row],[Storage]] = "2TB SSD", 2000, laptop_prices3[[#This Row],[Storage]]= "256GB SSD", 256, laptop_prices3[[#This Row],[Storage]] = "1TB HDD", 1000*0.7)</f>
        <v>700</v>
      </c>
      <c r="U3464" s="5">
        <f>laptop_prices3[[#This Row],[Storage Raw Value]]/ScoreCard!$J$3*ScoreCard!$J$5</f>
        <v>2.8</v>
      </c>
    </row>
    <row r="3465" spans="2:21" x14ac:dyDescent="0.2">
      <c r="B3465" s="4" cm="1">
        <f t="array" ref="B3465">SUM(laptop_prices3[[#This Row],[RAM Comp]:[Weight Comp]]+laptop_prices3[[#This Row],[Storage Comp]])</f>
        <v>40.182334159097167</v>
      </c>
      <c r="C3465">
        <v>3463</v>
      </c>
      <c r="D3465" t="s">
        <v>34</v>
      </c>
      <c r="E3465" t="s">
        <v>18</v>
      </c>
      <c r="F3465">
        <v>8</v>
      </c>
      <c r="G3465" t="s">
        <v>25</v>
      </c>
      <c r="H3465" t="s">
        <v>26</v>
      </c>
      <c r="I3465">
        <v>13.3</v>
      </c>
      <c r="J3465" t="s">
        <v>21</v>
      </c>
      <c r="K3465">
        <v>7.3</v>
      </c>
      <c r="L3465">
        <v>3.48</v>
      </c>
      <c r="M3465" t="s">
        <v>46</v>
      </c>
      <c r="N3465">
        <v>982.54</v>
      </c>
      <c r="O3465" s="5">
        <f>(ScoreCard!$E$3-laptop_prices3[[#This Row],[Price ($)]])/ScoreCard!$E$3*ScoreCard!$E$5</f>
        <v>4.5454520220431762</v>
      </c>
      <c r="P3465" s="5">
        <f>laptop_prices3[[#This Row],[RAM (GB)]]/ScoreCard!$F$3*ScoreCard!$F$5</f>
        <v>0.875</v>
      </c>
      <c r="Q3465" s="5">
        <f>laptop_prices3[[#This Row],[Screen Size (inch)]]/ScoreCard!$G$3*ScoreCard!$G$5</f>
        <v>1.5375722543352601</v>
      </c>
      <c r="R3465" s="5">
        <f>laptop_prices3[[#This Row],[Battery Life (hours)]]/ScoreCard!$H$3*ScoreCard!$H$5</f>
        <v>4.2583333333333329</v>
      </c>
      <c r="S3465" s="5">
        <f>ScoreCard!$I$3-laptop_prices3[[#This Row],[Weight (kg)]]/ScoreCard!$I$3*ScoreCard!$I$5</f>
        <v>1.5114285714285713</v>
      </c>
      <c r="T3465" s="6" cm="1">
        <f t="array" ref="T3465">_xlfn.IFS(laptop_prices3[[#This Row],[Storage]]="512GB SSD", 512, laptop_prices3[[#This Row],[Storage]] = "1TB SSD", 1000, laptop_prices3[[#This Row],[Storage]] = "2TB SSD", 2000, laptop_prices3[[#This Row],[Storage]]= "256GB SSD", 256, laptop_prices3[[#This Row],[Storage]] = "1TB HDD", 1000*0.7)</f>
        <v>2000</v>
      </c>
      <c r="U3465" s="5">
        <f>laptop_prices3[[#This Row],[Storage Raw Value]]/ScoreCard!$J$3*ScoreCard!$J$5</f>
        <v>8</v>
      </c>
    </row>
    <row r="3466" spans="2:21" x14ac:dyDescent="0.2">
      <c r="B3466" s="4" cm="1">
        <f t="array" ref="B3466">SUM(laptop_prices3[[#This Row],[RAM Comp]:[Weight Comp]]+laptop_prices3[[#This Row],[Storage Comp]])</f>
        <v>24.185952380952383</v>
      </c>
      <c r="C3466">
        <v>3464</v>
      </c>
      <c r="D3466" t="s">
        <v>36</v>
      </c>
      <c r="E3466" t="s">
        <v>37</v>
      </c>
      <c r="F3466">
        <v>16</v>
      </c>
      <c r="G3466" t="s">
        <v>42</v>
      </c>
      <c r="H3466" t="s">
        <v>32</v>
      </c>
      <c r="I3466">
        <v>17.3</v>
      </c>
      <c r="J3466" t="s">
        <v>21</v>
      </c>
      <c r="K3466">
        <v>11.9</v>
      </c>
      <c r="L3466">
        <v>2.11</v>
      </c>
      <c r="M3466" t="s">
        <v>16</v>
      </c>
      <c r="N3466">
        <v>1388.2</v>
      </c>
      <c r="O3466" s="5">
        <f>(ScoreCard!$E$3-laptop_prices3[[#This Row],[Price ($)]])/ScoreCard!$E$3*ScoreCard!$E$5</f>
        <v>4.357783395078406</v>
      </c>
      <c r="P3466" s="5">
        <f>laptop_prices3[[#This Row],[RAM (GB)]]/ScoreCard!$F$3*ScoreCard!$F$5</f>
        <v>1.75</v>
      </c>
      <c r="Q3466" s="5">
        <f>laptop_prices3[[#This Row],[Screen Size (inch)]]/ScoreCard!$G$3*ScoreCard!$G$5</f>
        <v>2</v>
      </c>
      <c r="R3466" s="5">
        <f>laptop_prices3[[#This Row],[Battery Life (hours)]]/ScoreCard!$H$3*ScoreCard!$H$5</f>
        <v>6.9416666666666664</v>
      </c>
      <c r="S3466" s="5">
        <f>ScoreCard!$I$3-laptop_prices3[[#This Row],[Weight (kg)]]/ScoreCard!$I$3*ScoreCard!$I$5</f>
        <v>2.2942857142857145</v>
      </c>
      <c r="T3466" s="6" cm="1">
        <f t="array" ref="T3466">_xlfn.IFS(laptop_prices3[[#This Row],[Storage]]="512GB SSD", 512, laptop_prices3[[#This Row],[Storage]] = "1TB SSD", 1000, laptop_prices3[[#This Row],[Storage]] = "2TB SSD", 2000, laptop_prices3[[#This Row],[Storage]]= "256GB SSD", 256, laptop_prices3[[#This Row],[Storage]] = "1TB HDD", 1000*0.7)</f>
        <v>700</v>
      </c>
      <c r="U3466" s="5">
        <f>laptop_prices3[[#This Row],[Storage Raw Value]]/ScoreCard!$J$3*ScoreCard!$J$5</f>
        <v>2.8</v>
      </c>
    </row>
    <row r="3467" spans="2:21" x14ac:dyDescent="0.2">
      <c r="B3467" s="4" cm="1">
        <f t="array" ref="B3467">SUM(laptop_prices3[[#This Row],[RAM Comp]:[Weight Comp]]+laptop_prices3[[#This Row],[Storage Comp]])</f>
        <v>11.295596063859071</v>
      </c>
      <c r="C3467">
        <v>3465</v>
      </c>
      <c r="D3467" t="s">
        <v>45</v>
      </c>
      <c r="E3467" t="s">
        <v>31</v>
      </c>
      <c r="F3467">
        <v>4</v>
      </c>
      <c r="G3467" t="s">
        <v>29</v>
      </c>
      <c r="H3467" t="s">
        <v>40</v>
      </c>
      <c r="I3467">
        <v>13.3</v>
      </c>
      <c r="J3467" t="s">
        <v>27</v>
      </c>
      <c r="K3467">
        <v>4.7</v>
      </c>
      <c r="L3467">
        <v>1.78</v>
      </c>
      <c r="M3467" t="s">
        <v>16</v>
      </c>
      <c r="N3467">
        <v>1131.32</v>
      </c>
      <c r="O3467" s="5">
        <f>(ScoreCard!$E$3-laptop_prices3[[#This Row],[Price ($)]])/ScoreCard!$E$3*ScoreCard!$E$5</f>
        <v>4.4766226123902193</v>
      </c>
      <c r="P3467" s="5">
        <f>laptop_prices3[[#This Row],[RAM (GB)]]/ScoreCard!$F$3*ScoreCard!$F$5</f>
        <v>0.4375</v>
      </c>
      <c r="Q3467" s="5">
        <f>laptop_prices3[[#This Row],[Screen Size (inch)]]/ScoreCard!$G$3*ScoreCard!$G$5</f>
        <v>1.5375722543352601</v>
      </c>
      <c r="R3467" s="5">
        <f>laptop_prices3[[#This Row],[Battery Life (hours)]]/ScoreCard!$H$3*ScoreCard!$H$5</f>
        <v>2.7416666666666667</v>
      </c>
      <c r="S3467" s="5">
        <f>ScoreCard!$I$3-laptop_prices3[[#This Row],[Weight (kg)]]/ScoreCard!$I$3*ScoreCard!$I$5</f>
        <v>2.4828571428571431</v>
      </c>
      <c r="T3467" s="6" cm="1">
        <f t="array" ref="T3467">_xlfn.IFS(laptop_prices3[[#This Row],[Storage]]="512GB SSD", 512, laptop_prices3[[#This Row],[Storage]] = "1TB SSD", 1000, laptop_prices3[[#This Row],[Storage]] = "2TB SSD", 2000, laptop_prices3[[#This Row],[Storage]]= "256GB SSD", 256, laptop_prices3[[#This Row],[Storage]] = "1TB HDD", 1000*0.7)</f>
        <v>256</v>
      </c>
      <c r="U3467" s="5">
        <f>laptop_prices3[[#This Row],[Storage Raw Value]]/ScoreCard!$J$3*ScoreCard!$J$5</f>
        <v>1.024</v>
      </c>
    </row>
    <row r="3468" spans="2:21" x14ac:dyDescent="0.2">
      <c r="B3468" s="4" cm="1">
        <f t="array" ref="B3468">SUM(laptop_prices3[[#This Row],[RAM Comp]:[Weight Comp]]+laptop_prices3[[#This Row],[Storage Comp]])</f>
        <v>14.321667492430498</v>
      </c>
      <c r="C3468">
        <v>3466</v>
      </c>
      <c r="D3468" t="s">
        <v>23</v>
      </c>
      <c r="E3468" t="s">
        <v>31</v>
      </c>
      <c r="F3468">
        <v>16</v>
      </c>
      <c r="G3468" t="s">
        <v>29</v>
      </c>
      <c r="H3468" t="s">
        <v>32</v>
      </c>
      <c r="I3468">
        <v>13.3</v>
      </c>
      <c r="J3468" t="s">
        <v>21</v>
      </c>
      <c r="K3468">
        <v>8</v>
      </c>
      <c r="L3468">
        <v>2.15</v>
      </c>
      <c r="M3468" t="s">
        <v>22</v>
      </c>
      <c r="N3468">
        <v>922.24</v>
      </c>
      <c r="O3468" s="5">
        <f>(ScoreCard!$E$3-laptop_prices3[[#This Row],[Price ($)]])/ScoreCard!$E$3*ScoreCard!$E$5</f>
        <v>4.573348334733546</v>
      </c>
      <c r="P3468" s="5">
        <f>laptop_prices3[[#This Row],[RAM (GB)]]/ScoreCard!$F$3*ScoreCard!$F$5</f>
        <v>1.75</v>
      </c>
      <c r="Q3468" s="5">
        <f>laptop_prices3[[#This Row],[Screen Size (inch)]]/ScoreCard!$G$3*ScoreCard!$G$5</f>
        <v>1.5375722543352601</v>
      </c>
      <c r="R3468" s="5">
        <f>laptop_prices3[[#This Row],[Battery Life (hours)]]/ScoreCard!$H$3*ScoreCard!$H$5</f>
        <v>4.6666666666666661</v>
      </c>
      <c r="S3468" s="5">
        <f>ScoreCard!$I$3-laptop_prices3[[#This Row],[Weight (kg)]]/ScoreCard!$I$3*ScoreCard!$I$5</f>
        <v>2.2714285714285714</v>
      </c>
      <c r="T3468" s="6" cm="1">
        <f t="array" ref="T3468">_xlfn.IFS(laptop_prices3[[#This Row],[Storage]]="512GB SSD", 512, laptop_prices3[[#This Row],[Storage]] = "1TB SSD", 1000, laptop_prices3[[#This Row],[Storage]] = "2TB SSD", 2000, laptop_prices3[[#This Row],[Storage]]= "256GB SSD", 256, laptop_prices3[[#This Row],[Storage]] = "1TB HDD", 1000*0.7)</f>
        <v>256</v>
      </c>
      <c r="U3468" s="5">
        <f>laptop_prices3[[#This Row],[Storage Raw Value]]/ScoreCard!$J$3*ScoreCard!$J$5</f>
        <v>1.024</v>
      </c>
    </row>
    <row r="3469" spans="2:21" x14ac:dyDescent="0.2">
      <c r="B3469" s="4" cm="1">
        <f t="array" ref="B3469">SUM(laptop_prices3[[#This Row],[RAM Comp]:[Weight Comp]]+laptop_prices3[[#This Row],[Storage Comp]])</f>
        <v>44.668973300302781</v>
      </c>
      <c r="C3469">
        <v>3467</v>
      </c>
      <c r="D3469" t="s">
        <v>17</v>
      </c>
      <c r="E3469" t="s">
        <v>18</v>
      </c>
      <c r="F3469">
        <v>32</v>
      </c>
      <c r="G3469" t="s">
        <v>25</v>
      </c>
      <c r="H3469" t="s">
        <v>14</v>
      </c>
      <c r="I3469">
        <v>14</v>
      </c>
      <c r="J3469" t="s">
        <v>27</v>
      </c>
      <c r="K3469">
        <v>10</v>
      </c>
      <c r="L3469">
        <v>3.12</v>
      </c>
      <c r="M3469" t="s">
        <v>46</v>
      </c>
      <c r="N3469">
        <v>4445.51</v>
      </c>
      <c r="O3469" s="5">
        <f>(ScoreCard!$E$3-laptop_prices3[[#This Row],[Price ($)]])/ScoreCard!$E$3*ScoreCard!$E$5</f>
        <v>2.9433940791348534</v>
      </c>
      <c r="P3469" s="5">
        <f>laptop_prices3[[#This Row],[RAM (GB)]]/ScoreCard!$F$3*ScoreCard!$F$5</f>
        <v>3.5</v>
      </c>
      <c r="Q3469" s="5">
        <f>laptop_prices3[[#This Row],[Screen Size (inch)]]/ScoreCard!$G$3*ScoreCard!$G$5</f>
        <v>1.6184971098265895</v>
      </c>
      <c r="R3469" s="5">
        <f>laptop_prices3[[#This Row],[Battery Life (hours)]]/ScoreCard!$H$3*ScoreCard!$H$5</f>
        <v>5.8333333333333339</v>
      </c>
      <c r="S3469" s="5">
        <f>ScoreCard!$I$3-laptop_prices3[[#This Row],[Weight (kg)]]/ScoreCard!$I$3*ScoreCard!$I$5</f>
        <v>1.7171428571428571</v>
      </c>
      <c r="T3469" s="6" cm="1">
        <f t="array" ref="T3469">_xlfn.IFS(laptop_prices3[[#This Row],[Storage]]="512GB SSD", 512, laptop_prices3[[#This Row],[Storage]] = "1TB SSD", 1000, laptop_prices3[[#This Row],[Storage]] = "2TB SSD", 2000, laptop_prices3[[#This Row],[Storage]]= "256GB SSD", 256, laptop_prices3[[#This Row],[Storage]] = "1TB HDD", 1000*0.7)</f>
        <v>2000</v>
      </c>
      <c r="U3469" s="5">
        <f>laptop_prices3[[#This Row],[Storage Raw Value]]/ScoreCard!$J$3*ScoreCard!$J$5</f>
        <v>8</v>
      </c>
    </row>
    <row r="3470" spans="2:21" x14ac:dyDescent="0.2">
      <c r="B3470" s="4" cm="1">
        <f t="array" ref="B3470">SUM(laptop_prices3[[#This Row],[RAM Comp]:[Weight Comp]]+laptop_prices3[[#This Row],[Storage Comp]])</f>
        <v>13.910238921001927</v>
      </c>
      <c r="C3470">
        <v>3468</v>
      </c>
      <c r="D3470" t="s">
        <v>36</v>
      </c>
      <c r="E3470" t="s">
        <v>24</v>
      </c>
      <c r="F3470">
        <v>8</v>
      </c>
      <c r="G3470" t="s">
        <v>29</v>
      </c>
      <c r="H3470" t="s">
        <v>26</v>
      </c>
      <c r="I3470">
        <v>13.3</v>
      </c>
      <c r="J3470" t="s">
        <v>15</v>
      </c>
      <c r="K3470">
        <v>9.5</v>
      </c>
      <c r="L3470">
        <v>2.87</v>
      </c>
      <c r="M3470" t="s">
        <v>46</v>
      </c>
      <c r="N3470">
        <v>1144.23</v>
      </c>
      <c r="O3470" s="5">
        <f>(ScoreCard!$E$3-laptop_prices3[[#This Row],[Price ($)]])/ScoreCard!$E$3*ScoreCard!$E$5</f>
        <v>4.4706501182470575</v>
      </c>
      <c r="P3470" s="5">
        <f>laptop_prices3[[#This Row],[RAM (GB)]]/ScoreCard!$F$3*ScoreCard!$F$5</f>
        <v>0.875</v>
      </c>
      <c r="Q3470" s="5">
        <f>laptop_prices3[[#This Row],[Screen Size (inch)]]/ScoreCard!$G$3*ScoreCard!$G$5</f>
        <v>1.5375722543352601</v>
      </c>
      <c r="R3470" s="5">
        <f>laptop_prices3[[#This Row],[Battery Life (hours)]]/ScoreCard!$H$3*ScoreCard!$H$5</f>
        <v>5.5416666666666661</v>
      </c>
      <c r="S3470" s="5">
        <f>ScoreCard!$I$3-laptop_prices3[[#This Row],[Weight (kg)]]/ScoreCard!$I$3*ScoreCard!$I$5</f>
        <v>1.8599999999999999</v>
      </c>
      <c r="T3470" s="6" cm="1">
        <f t="array" ref="T3470">_xlfn.IFS(laptop_prices3[[#This Row],[Storage]]="512GB SSD", 512, laptop_prices3[[#This Row],[Storage]] = "1TB SSD", 1000, laptop_prices3[[#This Row],[Storage]] = "2TB SSD", 2000, laptop_prices3[[#This Row],[Storage]]= "256GB SSD", 256, laptop_prices3[[#This Row],[Storage]] = "1TB HDD", 1000*0.7)</f>
        <v>256</v>
      </c>
      <c r="U3470" s="5">
        <f>laptop_prices3[[#This Row],[Storage Raw Value]]/ScoreCard!$J$3*ScoreCard!$J$5</f>
        <v>1.024</v>
      </c>
    </row>
    <row r="3471" spans="2:21" x14ac:dyDescent="0.2">
      <c r="B3471" s="4" cm="1">
        <f t="array" ref="B3471">SUM(laptop_prices3[[#This Row],[RAM Comp]:[Weight Comp]]+laptop_prices3[[#This Row],[Storage Comp]])</f>
        <v>41.315548444811448</v>
      </c>
      <c r="C3471">
        <v>3469</v>
      </c>
      <c r="D3471" t="s">
        <v>45</v>
      </c>
      <c r="E3471" t="s">
        <v>48</v>
      </c>
      <c r="F3471">
        <v>4</v>
      </c>
      <c r="G3471" t="s">
        <v>25</v>
      </c>
      <c r="H3471" t="s">
        <v>35</v>
      </c>
      <c r="I3471">
        <v>13.3</v>
      </c>
      <c r="J3471" t="s">
        <v>27</v>
      </c>
      <c r="K3471">
        <v>8.1999999999999993</v>
      </c>
      <c r="L3471">
        <v>1.65</v>
      </c>
      <c r="M3471" t="s">
        <v>30</v>
      </c>
      <c r="N3471">
        <v>1908.87</v>
      </c>
      <c r="O3471" s="5">
        <f>(ScoreCard!$E$3-laptop_prices3[[#This Row],[Price ($)]])/ScoreCard!$E$3*ScoreCard!$E$5</f>
        <v>4.1169082188181214</v>
      </c>
      <c r="P3471" s="5">
        <f>laptop_prices3[[#This Row],[RAM (GB)]]/ScoreCard!$F$3*ScoreCard!$F$5</f>
        <v>0.4375</v>
      </c>
      <c r="Q3471" s="5">
        <f>laptop_prices3[[#This Row],[Screen Size (inch)]]/ScoreCard!$G$3*ScoreCard!$G$5</f>
        <v>1.5375722543352601</v>
      </c>
      <c r="R3471" s="5">
        <f>laptop_prices3[[#This Row],[Battery Life (hours)]]/ScoreCard!$H$3*ScoreCard!$H$5</f>
        <v>4.7833333333333323</v>
      </c>
      <c r="S3471" s="5">
        <f>ScoreCard!$I$3-laptop_prices3[[#This Row],[Weight (kg)]]/ScoreCard!$I$3*ScoreCard!$I$5</f>
        <v>2.5571428571428569</v>
      </c>
      <c r="T3471" s="6" cm="1">
        <f t="array" ref="T3471">_xlfn.IFS(laptop_prices3[[#This Row],[Storage]]="512GB SSD", 512, laptop_prices3[[#This Row],[Storage]] = "1TB SSD", 1000, laptop_prices3[[#This Row],[Storage]] = "2TB SSD", 2000, laptop_prices3[[#This Row],[Storage]]= "256GB SSD", 256, laptop_prices3[[#This Row],[Storage]] = "1TB HDD", 1000*0.7)</f>
        <v>2000</v>
      </c>
      <c r="U3471" s="5">
        <f>laptop_prices3[[#This Row],[Storage Raw Value]]/ScoreCard!$J$3*ScoreCard!$J$5</f>
        <v>8</v>
      </c>
    </row>
    <row r="3472" spans="2:21" x14ac:dyDescent="0.2">
      <c r="B3472" s="4" cm="1">
        <f t="array" ref="B3472">SUM(laptop_prices3[[#This Row],[RAM Comp]:[Weight Comp]]+laptop_prices3[[#This Row],[Storage Comp]])</f>
        <v>19.799687586017065</v>
      </c>
      <c r="C3472">
        <v>3470</v>
      </c>
      <c r="D3472" t="s">
        <v>45</v>
      </c>
      <c r="E3472" t="s">
        <v>41</v>
      </c>
      <c r="F3472">
        <v>16</v>
      </c>
      <c r="G3472" t="s">
        <v>42</v>
      </c>
      <c r="H3472" t="s">
        <v>14</v>
      </c>
      <c r="I3472">
        <v>14</v>
      </c>
      <c r="J3472" t="s">
        <v>27</v>
      </c>
      <c r="K3472">
        <v>4.3</v>
      </c>
      <c r="L3472">
        <v>1.36</v>
      </c>
      <c r="M3472" t="s">
        <v>46</v>
      </c>
      <c r="N3472">
        <v>2675.48</v>
      </c>
      <c r="O3472" s="5">
        <f>(ScoreCard!$E$3-laptop_prices3[[#This Row],[Price ($)]])/ScoreCard!$E$3*ScoreCard!$E$5</f>
        <v>3.7622549473162175</v>
      </c>
      <c r="P3472" s="5">
        <f>laptop_prices3[[#This Row],[RAM (GB)]]/ScoreCard!$F$3*ScoreCard!$F$5</f>
        <v>1.75</v>
      </c>
      <c r="Q3472" s="5">
        <f>laptop_prices3[[#This Row],[Screen Size (inch)]]/ScoreCard!$G$3*ScoreCard!$G$5</f>
        <v>1.6184971098265895</v>
      </c>
      <c r="R3472" s="5">
        <f>laptop_prices3[[#This Row],[Battery Life (hours)]]/ScoreCard!$H$3*ScoreCard!$H$5</f>
        <v>2.5083333333333333</v>
      </c>
      <c r="S3472" s="5">
        <f>ScoreCard!$I$3-laptop_prices3[[#This Row],[Weight (kg)]]/ScoreCard!$I$3*ScoreCard!$I$5</f>
        <v>2.7228571428571429</v>
      </c>
      <c r="T3472" s="6" cm="1">
        <f t="array" ref="T3472">_xlfn.IFS(laptop_prices3[[#This Row],[Storage]]="512GB SSD", 512, laptop_prices3[[#This Row],[Storage]] = "1TB SSD", 1000, laptop_prices3[[#This Row],[Storage]] = "2TB SSD", 2000, laptop_prices3[[#This Row],[Storage]]= "256GB SSD", 256, laptop_prices3[[#This Row],[Storage]] = "1TB HDD", 1000*0.7)</f>
        <v>700</v>
      </c>
      <c r="U3472" s="5">
        <f>laptop_prices3[[#This Row],[Storage Raw Value]]/ScoreCard!$J$3*ScoreCard!$J$5</f>
        <v>2.8</v>
      </c>
    </row>
    <row r="3473" spans="2:21" x14ac:dyDescent="0.2">
      <c r="B3473" s="4" cm="1">
        <f t="array" ref="B3473">SUM(laptop_prices3[[#This Row],[RAM Comp]:[Weight Comp]]+laptop_prices3[[#This Row],[Storage Comp]])</f>
        <v>16.364782824112304</v>
      </c>
      <c r="C3473">
        <v>3471</v>
      </c>
      <c r="D3473" t="s">
        <v>34</v>
      </c>
      <c r="E3473" t="s">
        <v>48</v>
      </c>
      <c r="F3473">
        <v>8</v>
      </c>
      <c r="G3473" t="s">
        <v>13</v>
      </c>
      <c r="H3473" t="s">
        <v>40</v>
      </c>
      <c r="I3473">
        <v>14</v>
      </c>
      <c r="J3473" t="s">
        <v>27</v>
      </c>
      <c r="K3473">
        <v>6.9</v>
      </c>
      <c r="L3473">
        <v>3.23</v>
      </c>
      <c r="M3473" t="s">
        <v>22</v>
      </c>
      <c r="N3473">
        <v>2051.5100000000002</v>
      </c>
      <c r="O3473" s="5">
        <f>(ScoreCard!$E$3-laptop_prices3[[#This Row],[Price ($)]])/ScoreCard!$E$3*ScoreCard!$E$5</f>
        <v>4.0509193292301546</v>
      </c>
      <c r="P3473" s="5">
        <f>laptop_prices3[[#This Row],[RAM (GB)]]/ScoreCard!$F$3*ScoreCard!$F$5</f>
        <v>0.875</v>
      </c>
      <c r="Q3473" s="5">
        <f>laptop_prices3[[#This Row],[Screen Size (inch)]]/ScoreCard!$G$3*ScoreCard!$G$5</f>
        <v>1.6184971098265895</v>
      </c>
      <c r="R3473" s="5">
        <f>laptop_prices3[[#This Row],[Battery Life (hours)]]/ScoreCard!$H$3*ScoreCard!$H$5</f>
        <v>4.0250000000000004</v>
      </c>
      <c r="S3473" s="5">
        <f>ScoreCard!$I$3-laptop_prices3[[#This Row],[Weight (kg)]]/ScoreCard!$I$3*ScoreCard!$I$5</f>
        <v>1.6542857142857144</v>
      </c>
      <c r="T3473" s="6" cm="1">
        <f t="array" ref="T3473">_xlfn.IFS(laptop_prices3[[#This Row],[Storage]]="512GB SSD", 512, laptop_prices3[[#This Row],[Storage]] = "1TB SSD", 1000, laptop_prices3[[#This Row],[Storage]] = "2TB SSD", 2000, laptop_prices3[[#This Row],[Storage]]= "256GB SSD", 256, laptop_prices3[[#This Row],[Storage]] = "1TB HDD", 1000*0.7)</f>
        <v>512</v>
      </c>
      <c r="U3473" s="5">
        <f>laptop_prices3[[#This Row],[Storage Raw Value]]/ScoreCard!$J$3*ScoreCard!$J$5</f>
        <v>2.048</v>
      </c>
    </row>
    <row r="3474" spans="2:21" x14ac:dyDescent="0.2">
      <c r="B3474" s="4" cm="1">
        <f t="array" ref="B3474">SUM(laptop_prices3[[#This Row],[RAM Comp]:[Weight Comp]]+laptop_prices3[[#This Row],[Storage Comp]])</f>
        <v>27.735901458849433</v>
      </c>
      <c r="C3474">
        <v>3472</v>
      </c>
      <c r="D3474" t="s">
        <v>11</v>
      </c>
      <c r="E3474" t="s">
        <v>37</v>
      </c>
      <c r="F3474">
        <v>32</v>
      </c>
      <c r="G3474" t="s">
        <v>19</v>
      </c>
      <c r="H3474" t="s">
        <v>14</v>
      </c>
      <c r="I3474">
        <v>16</v>
      </c>
      <c r="J3474" t="s">
        <v>15</v>
      </c>
      <c r="K3474">
        <v>8.1999999999999993</v>
      </c>
      <c r="L3474">
        <v>3.32</v>
      </c>
      <c r="M3474" t="s">
        <v>22</v>
      </c>
      <c r="N3474">
        <v>5301.22</v>
      </c>
      <c r="O3474" s="5">
        <f>(ScoreCard!$E$3-laptop_prices3[[#This Row],[Price ($)]])/ScoreCard!$E$3*ScoreCard!$E$5</f>
        <v>2.5475208829113569</v>
      </c>
      <c r="P3474" s="5">
        <f>laptop_prices3[[#This Row],[RAM (GB)]]/ScoreCard!$F$3*ScoreCard!$F$5</f>
        <v>3.5</v>
      </c>
      <c r="Q3474" s="5">
        <f>laptop_prices3[[#This Row],[Screen Size (inch)]]/ScoreCard!$G$3*ScoreCard!$G$5</f>
        <v>1.8497109826589595</v>
      </c>
      <c r="R3474" s="5">
        <f>laptop_prices3[[#This Row],[Battery Life (hours)]]/ScoreCard!$H$3*ScoreCard!$H$5</f>
        <v>4.7833333333333323</v>
      </c>
      <c r="S3474" s="5">
        <f>ScoreCard!$I$3-laptop_prices3[[#This Row],[Weight (kg)]]/ScoreCard!$I$3*ScoreCard!$I$5</f>
        <v>1.602857142857143</v>
      </c>
      <c r="T3474" s="6" cm="1">
        <f t="array" ref="T3474">_xlfn.IFS(laptop_prices3[[#This Row],[Storage]]="512GB SSD", 512, laptop_prices3[[#This Row],[Storage]] = "1TB SSD", 1000, laptop_prices3[[#This Row],[Storage]] = "2TB SSD", 2000, laptop_prices3[[#This Row],[Storage]]= "256GB SSD", 256, laptop_prices3[[#This Row],[Storage]] = "1TB HDD", 1000*0.7)</f>
        <v>1000</v>
      </c>
      <c r="U3474" s="5">
        <f>laptop_prices3[[#This Row],[Storage Raw Value]]/ScoreCard!$J$3*ScoreCard!$J$5</f>
        <v>4</v>
      </c>
    </row>
    <row r="3475" spans="2:21" x14ac:dyDescent="0.2">
      <c r="B3475" s="4" cm="1">
        <f t="array" ref="B3475">SUM(laptop_prices3[[#This Row],[RAM Comp]:[Weight Comp]]+laptop_prices3[[#This Row],[Storage Comp]])</f>
        <v>26.55238095238095</v>
      </c>
      <c r="C3475">
        <v>3473</v>
      </c>
      <c r="D3475" t="s">
        <v>11</v>
      </c>
      <c r="E3475" t="s">
        <v>12</v>
      </c>
      <c r="F3475">
        <v>8</v>
      </c>
      <c r="G3475" t="s">
        <v>19</v>
      </c>
      <c r="H3475" t="s">
        <v>14</v>
      </c>
      <c r="I3475">
        <v>17.3</v>
      </c>
      <c r="J3475" t="s">
        <v>43</v>
      </c>
      <c r="K3475">
        <v>10.1</v>
      </c>
      <c r="L3475">
        <v>3</v>
      </c>
      <c r="M3475" t="s">
        <v>30</v>
      </c>
      <c r="N3475">
        <v>1526.12</v>
      </c>
      <c r="O3475" s="5">
        <f>(ScoreCard!$E$3-laptop_prices3[[#This Row],[Price ($)]])/ScoreCard!$E$3*ScoreCard!$E$5</f>
        <v>4.2939780974622215</v>
      </c>
      <c r="P3475" s="5">
        <f>laptop_prices3[[#This Row],[RAM (GB)]]/ScoreCard!$F$3*ScoreCard!$F$5</f>
        <v>0.875</v>
      </c>
      <c r="Q3475" s="5">
        <f>laptop_prices3[[#This Row],[Screen Size (inch)]]/ScoreCard!$G$3*ScoreCard!$G$5</f>
        <v>2</v>
      </c>
      <c r="R3475" s="5">
        <f>laptop_prices3[[#This Row],[Battery Life (hours)]]/ScoreCard!$H$3*ScoreCard!$H$5</f>
        <v>5.8916666666666666</v>
      </c>
      <c r="S3475" s="5">
        <f>ScoreCard!$I$3-laptop_prices3[[#This Row],[Weight (kg)]]/ScoreCard!$I$3*ScoreCard!$I$5</f>
        <v>1.7857142857142858</v>
      </c>
      <c r="T3475" s="6" cm="1">
        <f t="array" ref="T3475">_xlfn.IFS(laptop_prices3[[#This Row],[Storage]]="512GB SSD", 512, laptop_prices3[[#This Row],[Storage]] = "1TB SSD", 1000, laptop_prices3[[#This Row],[Storage]] = "2TB SSD", 2000, laptop_prices3[[#This Row],[Storage]]= "256GB SSD", 256, laptop_prices3[[#This Row],[Storage]] = "1TB HDD", 1000*0.7)</f>
        <v>1000</v>
      </c>
      <c r="U3475" s="5">
        <f>laptop_prices3[[#This Row],[Storage Raw Value]]/ScoreCard!$J$3*ScoreCard!$J$5</f>
        <v>4</v>
      </c>
    </row>
    <row r="3476" spans="2:21" x14ac:dyDescent="0.2">
      <c r="B3476" s="4" cm="1">
        <f t="array" ref="B3476">SUM(laptop_prices3[[#This Row],[RAM Comp]:[Weight Comp]]+laptop_prices3[[#This Row],[Storage Comp]])</f>
        <v>17.834182493806768</v>
      </c>
      <c r="C3476">
        <v>3474</v>
      </c>
      <c r="D3476" t="s">
        <v>17</v>
      </c>
      <c r="E3476" t="s">
        <v>18</v>
      </c>
      <c r="F3476">
        <v>8</v>
      </c>
      <c r="G3476" t="s">
        <v>42</v>
      </c>
      <c r="H3476" t="s">
        <v>32</v>
      </c>
      <c r="I3476">
        <v>15.6</v>
      </c>
      <c r="J3476" t="s">
        <v>43</v>
      </c>
      <c r="K3476">
        <v>4.2</v>
      </c>
      <c r="L3476">
        <v>3.49</v>
      </c>
      <c r="M3476" t="s">
        <v>30</v>
      </c>
      <c r="N3476">
        <v>1619.06</v>
      </c>
      <c r="O3476" s="5">
        <f>(ScoreCard!$E$3-laptop_prices3[[#This Row],[Price ($)]])/ScoreCard!$E$3*ScoreCard!$E$5</f>
        <v>4.2509816911364675</v>
      </c>
      <c r="P3476" s="5">
        <f>laptop_prices3[[#This Row],[RAM (GB)]]/ScoreCard!$F$3*ScoreCard!$F$5</f>
        <v>0.875</v>
      </c>
      <c r="Q3476" s="5">
        <f>laptop_prices3[[#This Row],[Screen Size (inch)]]/ScoreCard!$G$3*ScoreCard!$G$5</f>
        <v>1.8034682080924855</v>
      </c>
      <c r="R3476" s="5">
        <f>laptop_prices3[[#This Row],[Battery Life (hours)]]/ScoreCard!$H$3*ScoreCard!$H$5</f>
        <v>2.4500000000000002</v>
      </c>
      <c r="S3476" s="5">
        <f>ScoreCard!$I$3-laptop_prices3[[#This Row],[Weight (kg)]]/ScoreCard!$I$3*ScoreCard!$I$5</f>
        <v>1.5057142857142856</v>
      </c>
      <c r="T3476" s="6" cm="1">
        <f t="array" ref="T3476">_xlfn.IFS(laptop_prices3[[#This Row],[Storage]]="512GB SSD", 512, laptop_prices3[[#This Row],[Storage]] = "1TB SSD", 1000, laptop_prices3[[#This Row],[Storage]] = "2TB SSD", 2000, laptop_prices3[[#This Row],[Storage]]= "256GB SSD", 256, laptop_prices3[[#This Row],[Storage]] = "1TB HDD", 1000*0.7)</f>
        <v>700</v>
      </c>
      <c r="U3476" s="5">
        <f>laptop_prices3[[#This Row],[Storage Raw Value]]/ScoreCard!$J$3*ScoreCard!$J$5</f>
        <v>2.8</v>
      </c>
    </row>
    <row r="3477" spans="2:21" x14ac:dyDescent="0.2">
      <c r="B3477" s="4" cm="1">
        <f t="array" ref="B3477">SUM(laptop_prices3[[#This Row],[RAM Comp]:[Weight Comp]]+laptop_prices3[[#This Row],[Storage Comp]])</f>
        <v>43.039715111478117</v>
      </c>
      <c r="C3477">
        <v>3475</v>
      </c>
      <c r="D3477" t="s">
        <v>45</v>
      </c>
      <c r="E3477" t="s">
        <v>31</v>
      </c>
      <c r="F3477">
        <v>16</v>
      </c>
      <c r="G3477" t="s">
        <v>25</v>
      </c>
      <c r="H3477" t="s">
        <v>32</v>
      </c>
      <c r="I3477">
        <v>13.3</v>
      </c>
      <c r="J3477" t="s">
        <v>27</v>
      </c>
      <c r="K3477">
        <v>8.6999999999999993</v>
      </c>
      <c r="L3477">
        <v>1.44</v>
      </c>
      <c r="M3477" t="s">
        <v>46</v>
      </c>
      <c r="N3477">
        <v>1610.33</v>
      </c>
      <c r="O3477" s="5">
        <f>(ScoreCard!$E$3-laptop_prices3[[#This Row],[Price ($)]])/ScoreCard!$E$3*ScoreCard!$E$5</f>
        <v>4.2550204110334313</v>
      </c>
      <c r="P3477" s="5">
        <f>laptop_prices3[[#This Row],[RAM (GB)]]/ScoreCard!$F$3*ScoreCard!$F$5</f>
        <v>1.75</v>
      </c>
      <c r="Q3477" s="5">
        <f>laptop_prices3[[#This Row],[Screen Size (inch)]]/ScoreCard!$G$3*ScoreCard!$G$5</f>
        <v>1.5375722543352601</v>
      </c>
      <c r="R3477" s="5">
        <f>laptop_prices3[[#This Row],[Battery Life (hours)]]/ScoreCard!$H$3*ScoreCard!$H$5</f>
        <v>5.0750000000000002</v>
      </c>
      <c r="S3477" s="5">
        <f>ScoreCard!$I$3-laptop_prices3[[#This Row],[Weight (kg)]]/ScoreCard!$I$3*ScoreCard!$I$5</f>
        <v>2.677142857142857</v>
      </c>
      <c r="T3477" s="6" cm="1">
        <f t="array" ref="T3477">_xlfn.IFS(laptop_prices3[[#This Row],[Storage]]="512GB SSD", 512, laptop_prices3[[#This Row],[Storage]] = "1TB SSD", 1000, laptop_prices3[[#This Row],[Storage]] = "2TB SSD", 2000, laptop_prices3[[#This Row],[Storage]]= "256GB SSD", 256, laptop_prices3[[#This Row],[Storage]] = "1TB HDD", 1000*0.7)</f>
        <v>2000</v>
      </c>
      <c r="U3477" s="5">
        <f>laptop_prices3[[#This Row],[Storage Raw Value]]/ScoreCard!$J$3*ScoreCard!$J$5</f>
        <v>8</v>
      </c>
    </row>
    <row r="3478" spans="2:21" x14ac:dyDescent="0.2">
      <c r="B3478" s="4" cm="1">
        <f t="array" ref="B3478">SUM(laptop_prices3[[#This Row],[RAM Comp]:[Weight Comp]]+laptop_prices3[[#This Row],[Storage Comp]])</f>
        <v>17.408857968620978</v>
      </c>
      <c r="C3478">
        <v>3476</v>
      </c>
      <c r="D3478" t="s">
        <v>17</v>
      </c>
      <c r="E3478" t="s">
        <v>12</v>
      </c>
      <c r="F3478">
        <v>16</v>
      </c>
      <c r="G3478" t="s">
        <v>13</v>
      </c>
      <c r="H3478" t="s">
        <v>14</v>
      </c>
      <c r="I3478">
        <v>13.3</v>
      </c>
      <c r="J3478" t="s">
        <v>43</v>
      </c>
      <c r="K3478">
        <v>6.3</v>
      </c>
      <c r="L3478">
        <v>2.1800000000000002</v>
      </c>
      <c r="M3478" t="s">
        <v>30</v>
      </c>
      <c r="N3478">
        <v>1282.47</v>
      </c>
      <c r="O3478" s="5">
        <f>(ScoreCard!$E$3-laptop_prices3[[#This Row],[Price ($)]])/ScoreCard!$E$3*ScoreCard!$E$5</f>
        <v>4.4066967804971933</v>
      </c>
      <c r="P3478" s="5">
        <f>laptop_prices3[[#This Row],[RAM (GB)]]/ScoreCard!$F$3*ScoreCard!$F$5</f>
        <v>1.75</v>
      </c>
      <c r="Q3478" s="5">
        <f>laptop_prices3[[#This Row],[Screen Size (inch)]]/ScoreCard!$G$3*ScoreCard!$G$5</f>
        <v>1.5375722543352601</v>
      </c>
      <c r="R3478" s="5">
        <f>laptop_prices3[[#This Row],[Battery Life (hours)]]/ScoreCard!$H$3*ScoreCard!$H$5</f>
        <v>3.6750000000000003</v>
      </c>
      <c r="S3478" s="5">
        <f>ScoreCard!$I$3-laptop_prices3[[#This Row],[Weight (kg)]]/ScoreCard!$I$3*ScoreCard!$I$5</f>
        <v>2.2542857142857144</v>
      </c>
      <c r="T3478" s="6" cm="1">
        <f t="array" ref="T3478">_xlfn.IFS(laptop_prices3[[#This Row],[Storage]]="512GB SSD", 512, laptop_prices3[[#This Row],[Storage]] = "1TB SSD", 1000, laptop_prices3[[#This Row],[Storage]] = "2TB SSD", 2000, laptop_prices3[[#This Row],[Storage]]= "256GB SSD", 256, laptop_prices3[[#This Row],[Storage]] = "1TB HDD", 1000*0.7)</f>
        <v>512</v>
      </c>
      <c r="U3478" s="5">
        <f>laptop_prices3[[#This Row],[Storage Raw Value]]/ScoreCard!$J$3*ScoreCard!$J$5</f>
        <v>2.048</v>
      </c>
    </row>
    <row r="3479" spans="2:21" x14ac:dyDescent="0.2">
      <c r="B3479" s="4" cm="1">
        <f t="array" ref="B3479">SUM(laptop_prices3[[#This Row],[RAM Comp]:[Weight Comp]]+laptop_prices3[[#This Row],[Storage Comp]])</f>
        <v>19.404896779521057</v>
      </c>
      <c r="C3479">
        <v>3477</v>
      </c>
      <c r="D3479" t="s">
        <v>38</v>
      </c>
      <c r="E3479" t="s">
        <v>31</v>
      </c>
      <c r="F3479">
        <v>8</v>
      </c>
      <c r="G3479" t="s">
        <v>42</v>
      </c>
      <c r="H3479" t="s">
        <v>44</v>
      </c>
      <c r="I3479">
        <v>15.6</v>
      </c>
      <c r="J3479" t="s">
        <v>43</v>
      </c>
      <c r="K3479">
        <v>5.0999999999999996</v>
      </c>
      <c r="L3479">
        <v>1.66</v>
      </c>
      <c r="M3479" t="s">
        <v>46</v>
      </c>
      <c r="N3479">
        <v>581.11</v>
      </c>
      <c r="O3479" s="5">
        <f>(ScoreCard!$E$3-laptop_prices3[[#This Row],[Price ($)]])/ScoreCard!$E$3*ScoreCard!$E$5</f>
        <v>4.7311637434908596</v>
      </c>
      <c r="P3479" s="5">
        <f>laptop_prices3[[#This Row],[RAM (GB)]]/ScoreCard!$F$3*ScoreCard!$F$5</f>
        <v>0.875</v>
      </c>
      <c r="Q3479" s="5">
        <f>laptop_prices3[[#This Row],[Screen Size (inch)]]/ScoreCard!$G$3*ScoreCard!$G$5</f>
        <v>1.8034682080924855</v>
      </c>
      <c r="R3479" s="5">
        <f>laptop_prices3[[#This Row],[Battery Life (hours)]]/ScoreCard!$H$3*ScoreCard!$H$5</f>
        <v>2.9750000000000001</v>
      </c>
      <c r="S3479" s="5">
        <f>ScoreCard!$I$3-laptop_prices3[[#This Row],[Weight (kg)]]/ScoreCard!$I$3*ScoreCard!$I$5</f>
        <v>2.5514285714285716</v>
      </c>
      <c r="T3479" s="6" cm="1">
        <f t="array" ref="T3479">_xlfn.IFS(laptop_prices3[[#This Row],[Storage]]="512GB SSD", 512, laptop_prices3[[#This Row],[Storage]] = "1TB SSD", 1000, laptop_prices3[[#This Row],[Storage]] = "2TB SSD", 2000, laptop_prices3[[#This Row],[Storage]]= "256GB SSD", 256, laptop_prices3[[#This Row],[Storage]] = "1TB HDD", 1000*0.7)</f>
        <v>700</v>
      </c>
      <c r="U3479" s="5">
        <f>laptop_prices3[[#This Row],[Storage Raw Value]]/ScoreCard!$J$3*ScoreCard!$J$5</f>
        <v>2.8</v>
      </c>
    </row>
    <row r="3480" spans="2:21" x14ac:dyDescent="0.2">
      <c r="B3480" s="4" cm="1">
        <f t="array" ref="B3480">SUM(laptop_prices3[[#This Row],[RAM Comp]:[Weight Comp]]+laptop_prices3[[#This Row],[Storage Comp]])</f>
        <v>23.839211395540875</v>
      </c>
      <c r="C3480">
        <v>3478</v>
      </c>
      <c r="D3480" t="s">
        <v>38</v>
      </c>
      <c r="E3480" t="s">
        <v>48</v>
      </c>
      <c r="F3480">
        <v>32</v>
      </c>
      <c r="G3480" t="s">
        <v>42</v>
      </c>
      <c r="H3480" t="s">
        <v>20</v>
      </c>
      <c r="I3480">
        <v>14</v>
      </c>
      <c r="J3480" t="s">
        <v>43</v>
      </c>
      <c r="K3480">
        <v>9.9</v>
      </c>
      <c r="L3480">
        <v>3.07</v>
      </c>
      <c r="M3480" t="s">
        <v>30</v>
      </c>
      <c r="N3480">
        <v>1570.99</v>
      </c>
      <c r="O3480" s="5">
        <f>(ScoreCard!$E$3-laptop_prices3[[#This Row],[Price ($)]])/ScoreCard!$E$3*ScoreCard!$E$5</f>
        <v>4.2732200949677459</v>
      </c>
      <c r="P3480" s="5">
        <f>laptop_prices3[[#This Row],[RAM (GB)]]/ScoreCard!$F$3*ScoreCard!$F$5</f>
        <v>3.5</v>
      </c>
      <c r="Q3480" s="5">
        <f>laptop_prices3[[#This Row],[Screen Size (inch)]]/ScoreCard!$G$3*ScoreCard!$G$5</f>
        <v>1.6184971098265895</v>
      </c>
      <c r="R3480" s="5">
        <f>laptop_prices3[[#This Row],[Battery Life (hours)]]/ScoreCard!$H$3*ScoreCard!$H$5</f>
        <v>5.7750000000000004</v>
      </c>
      <c r="S3480" s="5">
        <f>ScoreCard!$I$3-laptop_prices3[[#This Row],[Weight (kg)]]/ScoreCard!$I$3*ScoreCard!$I$5</f>
        <v>1.7457142857142858</v>
      </c>
      <c r="T3480" s="6" cm="1">
        <f t="array" ref="T3480">_xlfn.IFS(laptop_prices3[[#This Row],[Storage]]="512GB SSD", 512, laptop_prices3[[#This Row],[Storage]] = "1TB SSD", 1000, laptop_prices3[[#This Row],[Storage]] = "2TB SSD", 2000, laptop_prices3[[#This Row],[Storage]]= "256GB SSD", 256, laptop_prices3[[#This Row],[Storage]] = "1TB HDD", 1000*0.7)</f>
        <v>700</v>
      </c>
      <c r="U3480" s="5">
        <f>laptop_prices3[[#This Row],[Storage Raw Value]]/ScoreCard!$J$3*ScoreCard!$J$5</f>
        <v>2.8</v>
      </c>
    </row>
    <row r="3481" spans="2:21" x14ac:dyDescent="0.2">
      <c r="B3481" s="4" cm="1">
        <f t="array" ref="B3481">SUM(laptop_prices3[[#This Row],[RAM Comp]:[Weight Comp]]+laptop_prices3[[#This Row],[Storage Comp]])</f>
        <v>18.234758601706581</v>
      </c>
      <c r="C3481">
        <v>3479</v>
      </c>
      <c r="D3481" t="s">
        <v>17</v>
      </c>
      <c r="E3481" t="s">
        <v>48</v>
      </c>
      <c r="F3481">
        <v>32</v>
      </c>
      <c r="G3481" t="s">
        <v>29</v>
      </c>
      <c r="H3481" t="s">
        <v>44</v>
      </c>
      <c r="I3481">
        <v>16</v>
      </c>
      <c r="J3481" t="s">
        <v>15</v>
      </c>
      <c r="K3481">
        <v>11.8</v>
      </c>
      <c r="L3481">
        <v>2.79</v>
      </c>
      <c r="M3481" t="s">
        <v>46</v>
      </c>
      <c r="N3481">
        <v>2599.6799999999998</v>
      </c>
      <c r="O3481" s="5">
        <f>(ScoreCard!$E$3-laptop_prices3[[#This Row],[Price ($)]])/ScoreCard!$E$3*ScoreCard!$E$5</f>
        <v>3.7973219539817245</v>
      </c>
      <c r="P3481" s="5">
        <f>laptop_prices3[[#This Row],[RAM (GB)]]/ScoreCard!$F$3*ScoreCard!$F$5</f>
        <v>3.5</v>
      </c>
      <c r="Q3481" s="5">
        <f>laptop_prices3[[#This Row],[Screen Size (inch)]]/ScoreCard!$G$3*ScoreCard!$G$5</f>
        <v>1.8497109826589595</v>
      </c>
      <c r="R3481" s="5">
        <f>laptop_prices3[[#This Row],[Battery Life (hours)]]/ScoreCard!$H$3*ScoreCard!$H$5</f>
        <v>6.8833333333333337</v>
      </c>
      <c r="S3481" s="5">
        <f>ScoreCard!$I$3-laptop_prices3[[#This Row],[Weight (kg)]]/ScoreCard!$I$3*ScoreCard!$I$5</f>
        <v>1.9057142857142857</v>
      </c>
      <c r="T3481" s="6" cm="1">
        <f t="array" ref="T3481">_xlfn.IFS(laptop_prices3[[#This Row],[Storage]]="512GB SSD", 512, laptop_prices3[[#This Row],[Storage]] = "1TB SSD", 1000, laptop_prices3[[#This Row],[Storage]] = "2TB SSD", 2000, laptop_prices3[[#This Row],[Storage]]= "256GB SSD", 256, laptop_prices3[[#This Row],[Storage]] = "1TB HDD", 1000*0.7)</f>
        <v>256</v>
      </c>
      <c r="U3481" s="5">
        <f>laptop_prices3[[#This Row],[Storage Raw Value]]/ScoreCard!$J$3*ScoreCard!$J$5</f>
        <v>1.024</v>
      </c>
    </row>
    <row r="3482" spans="2:21" x14ac:dyDescent="0.2">
      <c r="B3482" s="4" cm="1">
        <f t="array" ref="B3482">SUM(laptop_prices3[[#This Row],[RAM Comp]:[Weight Comp]]+laptop_prices3[[#This Row],[Storage Comp]])</f>
        <v>28.4877539223782</v>
      </c>
      <c r="C3482">
        <v>3480</v>
      </c>
      <c r="D3482" t="s">
        <v>34</v>
      </c>
      <c r="E3482" t="s">
        <v>41</v>
      </c>
      <c r="F3482">
        <v>32</v>
      </c>
      <c r="G3482" t="s">
        <v>19</v>
      </c>
      <c r="H3482" t="s">
        <v>35</v>
      </c>
      <c r="I3482">
        <v>15.6</v>
      </c>
      <c r="J3482" t="s">
        <v>27</v>
      </c>
      <c r="K3482">
        <v>9</v>
      </c>
      <c r="L3482">
        <v>2.74</v>
      </c>
      <c r="M3482" t="s">
        <v>46</v>
      </c>
      <c r="N3482">
        <v>4753.57</v>
      </c>
      <c r="O3482" s="5">
        <f>(ScoreCard!$E$3-laptop_prices3[[#This Row],[Price ($)]])/ScoreCard!$E$3*ScoreCard!$E$5</f>
        <v>2.8008776929425565</v>
      </c>
      <c r="P3482" s="5">
        <f>laptop_prices3[[#This Row],[RAM (GB)]]/ScoreCard!$F$3*ScoreCard!$F$5</f>
        <v>3.5</v>
      </c>
      <c r="Q3482" s="5">
        <f>laptop_prices3[[#This Row],[Screen Size (inch)]]/ScoreCard!$G$3*ScoreCard!$G$5</f>
        <v>1.8034682080924855</v>
      </c>
      <c r="R3482" s="5">
        <f>laptop_prices3[[#This Row],[Battery Life (hours)]]/ScoreCard!$H$3*ScoreCard!$H$5</f>
        <v>5.25</v>
      </c>
      <c r="S3482" s="5">
        <f>ScoreCard!$I$3-laptop_prices3[[#This Row],[Weight (kg)]]/ScoreCard!$I$3*ScoreCard!$I$5</f>
        <v>1.9342857142857142</v>
      </c>
      <c r="T3482" s="6" cm="1">
        <f t="array" ref="T3482">_xlfn.IFS(laptop_prices3[[#This Row],[Storage]]="512GB SSD", 512, laptop_prices3[[#This Row],[Storage]] = "1TB SSD", 1000, laptop_prices3[[#This Row],[Storage]] = "2TB SSD", 2000, laptop_prices3[[#This Row],[Storage]]= "256GB SSD", 256, laptop_prices3[[#This Row],[Storage]] = "1TB HDD", 1000*0.7)</f>
        <v>1000</v>
      </c>
      <c r="U3482" s="5">
        <f>laptop_prices3[[#This Row],[Storage Raw Value]]/ScoreCard!$J$3*ScoreCard!$J$5</f>
        <v>4</v>
      </c>
    </row>
    <row r="3483" spans="2:21" x14ac:dyDescent="0.2">
      <c r="B3483" s="4" cm="1">
        <f t="array" ref="B3483">SUM(laptop_prices3[[#This Row],[RAM Comp]:[Weight Comp]]+laptop_prices3[[#This Row],[Storage Comp]])</f>
        <v>16.705234792182772</v>
      </c>
      <c r="C3483">
        <v>3481</v>
      </c>
      <c r="D3483" t="s">
        <v>47</v>
      </c>
      <c r="E3483" t="s">
        <v>48</v>
      </c>
      <c r="F3483">
        <v>16</v>
      </c>
      <c r="G3483" t="s">
        <v>29</v>
      </c>
      <c r="H3483" t="s">
        <v>40</v>
      </c>
      <c r="I3483">
        <v>16</v>
      </c>
      <c r="J3483" t="s">
        <v>43</v>
      </c>
      <c r="K3483">
        <v>11.6</v>
      </c>
      <c r="L3483">
        <v>2.2000000000000002</v>
      </c>
      <c r="M3483" t="s">
        <v>16</v>
      </c>
      <c r="N3483">
        <v>2130.15</v>
      </c>
      <c r="O3483" s="5">
        <f>(ScoreCard!$E$3-laptop_prices3[[#This Row],[Price ($)]])/ScoreCard!$E$3*ScoreCard!$E$5</f>
        <v>4.0145384663782355</v>
      </c>
      <c r="P3483" s="5">
        <f>laptop_prices3[[#This Row],[RAM (GB)]]/ScoreCard!$F$3*ScoreCard!$F$5</f>
        <v>1.75</v>
      </c>
      <c r="Q3483" s="5">
        <f>laptop_prices3[[#This Row],[Screen Size (inch)]]/ScoreCard!$G$3*ScoreCard!$G$5</f>
        <v>1.8497109826589595</v>
      </c>
      <c r="R3483" s="5">
        <f>laptop_prices3[[#This Row],[Battery Life (hours)]]/ScoreCard!$H$3*ScoreCard!$H$5</f>
        <v>6.7666666666666666</v>
      </c>
      <c r="S3483" s="5">
        <f>ScoreCard!$I$3-laptop_prices3[[#This Row],[Weight (kg)]]/ScoreCard!$I$3*ScoreCard!$I$5</f>
        <v>2.2428571428571429</v>
      </c>
      <c r="T3483" s="6" cm="1">
        <f t="array" ref="T3483">_xlfn.IFS(laptop_prices3[[#This Row],[Storage]]="512GB SSD", 512, laptop_prices3[[#This Row],[Storage]] = "1TB SSD", 1000, laptop_prices3[[#This Row],[Storage]] = "2TB SSD", 2000, laptop_prices3[[#This Row],[Storage]]= "256GB SSD", 256, laptop_prices3[[#This Row],[Storage]] = "1TB HDD", 1000*0.7)</f>
        <v>256</v>
      </c>
      <c r="U3483" s="5">
        <f>laptop_prices3[[#This Row],[Storage Raw Value]]/ScoreCard!$J$3*ScoreCard!$J$5</f>
        <v>1.024</v>
      </c>
    </row>
    <row r="3484" spans="2:21" x14ac:dyDescent="0.2">
      <c r="B3484" s="4" cm="1">
        <f t="array" ref="B3484">SUM(laptop_prices3[[#This Row],[RAM Comp]:[Weight Comp]]+laptop_prices3[[#This Row],[Storage Comp]])</f>
        <v>27.466377649325626</v>
      </c>
      <c r="C3484">
        <v>3482</v>
      </c>
      <c r="D3484" t="s">
        <v>33</v>
      </c>
      <c r="E3484" t="s">
        <v>39</v>
      </c>
      <c r="F3484">
        <v>32</v>
      </c>
      <c r="G3484" t="s">
        <v>19</v>
      </c>
      <c r="H3484" t="s">
        <v>40</v>
      </c>
      <c r="I3484">
        <v>16</v>
      </c>
      <c r="J3484" t="s">
        <v>27</v>
      </c>
      <c r="K3484">
        <v>6.2</v>
      </c>
      <c r="L3484">
        <v>1.75</v>
      </c>
      <c r="M3484" t="s">
        <v>30</v>
      </c>
      <c r="N3484">
        <v>2856.92</v>
      </c>
      <c r="O3484" s="5">
        <f>(ScoreCard!$E$3-laptop_prices3[[#This Row],[Price ($)]])/ScoreCard!$E$3*ScoreCard!$E$5</f>
        <v>3.6783161915195208</v>
      </c>
      <c r="P3484" s="5">
        <f>laptop_prices3[[#This Row],[RAM (GB)]]/ScoreCard!$F$3*ScoreCard!$F$5</f>
        <v>3.5</v>
      </c>
      <c r="Q3484" s="5">
        <f>laptop_prices3[[#This Row],[Screen Size (inch)]]/ScoreCard!$G$3*ScoreCard!$G$5</f>
        <v>1.8497109826589595</v>
      </c>
      <c r="R3484" s="5">
        <f>laptop_prices3[[#This Row],[Battery Life (hours)]]/ScoreCard!$H$3*ScoreCard!$H$5</f>
        <v>3.6166666666666671</v>
      </c>
      <c r="S3484" s="5">
        <f>ScoreCard!$I$3-laptop_prices3[[#This Row],[Weight (kg)]]/ScoreCard!$I$3*ScoreCard!$I$5</f>
        <v>2.5</v>
      </c>
      <c r="T3484" s="6" cm="1">
        <f t="array" ref="T3484">_xlfn.IFS(laptop_prices3[[#This Row],[Storage]]="512GB SSD", 512, laptop_prices3[[#This Row],[Storage]] = "1TB SSD", 1000, laptop_prices3[[#This Row],[Storage]] = "2TB SSD", 2000, laptop_prices3[[#This Row],[Storage]]= "256GB SSD", 256, laptop_prices3[[#This Row],[Storage]] = "1TB HDD", 1000*0.7)</f>
        <v>1000</v>
      </c>
      <c r="U3484" s="5">
        <f>laptop_prices3[[#This Row],[Storage Raw Value]]/ScoreCard!$J$3*ScoreCard!$J$5</f>
        <v>4</v>
      </c>
    </row>
    <row r="3485" spans="2:21" x14ac:dyDescent="0.2">
      <c r="B3485" s="4" cm="1">
        <f t="array" ref="B3485">SUM(laptop_prices3[[#This Row],[RAM Comp]:[Weight Comp]]+laptop_prices3[[#This Row],[Storage Comp]])</f>
        <v>43.294000825763831</v>
      </c>
      <c r="C3485">
        <v>3483</v>
      </c>
      <c r="D3485" t="s">
        <v>33</v>
      </c>
      <c r="E3485" t="s">
        <v>12</v>
      </c>
      <c r="F3485">
        <v>32</v>
      </c>
      <c r="G3485" t="s">
        <v>25</v>
      </c>
      <c r="H3485" t="s">
        <v>26</v>
      </c>
      <c r="I3485">
        <v>13.3</v>
      </c>
      <c r="J3485" t="s">
        <v>21</v>
      </c>
      <c r="K3485">
        <v>6.9</v>
      </c>
      <c r="L3485">
        <v>2.2200000000000002</v>
      </c>
      <c r="M3485" t="s">
        <v>30</v>
      </c>
      <c r="N3485">
        <v>1220.42</v>
      </c>
      <c r="O3485" s="5">
        <f>(ScoreCard!$E$3-laptop_prices3[[#This Row],[Price ($)]])/ScoreCard!$E$3*ScoreCard!$E$5</f>
        <v>4.4354026876686268</v>
      </c>
      <c r="P3485" s="5">
        <f>laptop_prices3[[#This Row],[RAM (GB)]]/ScoreCard!$F$3*ScoreCard!$F$5</f>
        <v>3.5</v>
      </c>
      <c r="Q3485" s="5">
        <f>laptop_prices3[[#This Row],[Screen Size (inch)]]/ScoreCard!$G$3*ScoreCard!$G$5</f>
        <v>1.5375722543352601</v>
      </c>
      <c r="R3485" s="5">
        <f>laptop_prices3[[#This Row],[Battery Life (hours)]]/ScoreCard!$H$3*ScoreCard!$H$5</f>
        <v>4.0250000000000004</v>
      </c>
      <c r="S3485" s="5">
        <f>ScoreCard!$I$3-laptop_prices3[[#This Row],[Weight (kg)]]/ScoreCard!$I$3*ScoreCard!$I$5</f>
        <v>2.2314285714285713</v>
      </c>
      <c r="T3485" s="6" cm="1">
        <f t="array" ref="T3485">_xlfn.IFS(laptop_prices3[[#This Row],[Storage]]="512GB SSD", 512, laptop_prices3[[#This Row],[Storage]] = "1TB SSD", 1000, laptop_prices3[[#This Row],[Storage]] = "2TB SSD", 2000, laptop_prices3[[#This Row],[Storage]]= "256GB SSD", 256, laptop_prices3[[#This Row],[Storage]] = "1TB HDD", 1000*0.7)</f>
        <v>2000</v>
      </c>
      <c r="U3485" s="5">
        <f>laptop_prices3[[#This Row],[Storage Raw Value]]/ScoreCard!$J$3*ScoreCard!$J$5</f>
        <v>8</v>
      </c>
    </row>
    <row r="3486" spans="2:21" x14ac:dyDescent="0.2">
      <c r="B3486" s="4" cm="1">
        <f t="array" ref="B3486">SUM(laptop_prices3[[#This Row],[RAM Comp]:[Weight Comp]]+laptop_prices3[[#This Row],[Storage Comp]])</f>
        <v>42.75411574456372</v>
      </c>
      <c r="C3486">
        <v>3484</v>
      </c>
      <c r="D3486" t="s">
        <v>11</v>
      </c>
      <c r="E3486" t="s">
        <v>41</v>
      </c>
      <c r="F3486">
        <v>4</v>
      </c>
      <c r="G3486" t="s">
        <v>25</v>
      </c>
      <c r="H3486" t="s">
        <v>32</v>
      </c>
      <c r="I3486">
        <v>16</v>
      </c>
      <c r="J3486" t="s">
        <v>21</v>
      </c>
      <c r="K3486">
        <v>9.6999999999999993</v>
      </c>
      <c r="L3486">
        <v>1.21</v>
      </c>
      <c r="M3486" t="s">
        <v>46</v>
      </c>
      <c r="N3486">
        <v>2116.1799999999998</v>
      </c>
      <c r="O3486" s="5">
        <f>(ScoreCard!$E$3-laptop_prices3[[#This Row],[Price ($)]])/ScoreCard!$E$3*ScoreCard!$E$5</f>
        <v>4.0210013434642127</v>
      </c>
      <c r="P3486" s="5">
        <f>laptop_prices3[[#This Row],[RAM (GB)]]/ScoreCard!$F$3*ScoreCard!$F$5</f>
        <v>0.4375</v>
      </c>
      <c r="Q3486" s="5">
        <f>laptop_prices3[[#This Row],[Screen Size (inch)]]/ScoreCard!$G$3*ScoreCard!$G$5</f>
        <v>1.8497109826589595</v>
      </c>
      <c r="R3486" s="5">
        <f>laptop_prices3[[#This Row],[Battery Life (hours)]]/ScoreCard!$H$3*ScoreCard!$H$5</f>
        <v>5.6583333333333323</v>
      </c>
      <c r="S3486" s="5">
        <f>ScoreCard!$I$3-laptop_prices3[[#This Row],[Weight (kg)]]/ScoreCard!$I$3*ScoreCard!$I$5</f>
        <v>2.8085714285714287</v>
      </c>
      <c r="T3486" s="6" cm="1">
        <f t="array" ref="T3486">_xlfn.IFS(laptop_prices3[[#This Row],[Storage]]="512GB SSD", 512, laptop_prices3[[#This Row],[Storage]] = "1TB SSD", 1000, laptop_prices3[[#This Row],[Storage]] = "2TB SSD", 2000, laptop_prices3[[#This Row],[Storage]]= "256GB SSD", 256, laptop_prices3[[#This Row],[Storage]] = "1TB HDD", 1000*0.7)</f>
        <v>2000</v>
      </c>
      <c r="U3486" s="5">
        <f>laptop_prices3[[#This Row],[Storage Raw Value]]/ScoreCard!$J$3*ScoreCard!$J$5</f>
        <v>8</v>
      </c>
    </row>
    <row r="3487" spans="2:21" x14ac:dyDescent="0.2">
      <c r="B3487" s="4" cm="1">
        <f t="array" ref="B3487">SUM(laptop_prices3[[#This Row],[RAM Comp]:[Weight Comp]]+laptop_prices3[[#This Row],[Storage Comp]])</f>
        <v>21.833830443159918</v>
      </c>
      <c r="C3487">
        <v>3485</v>
      </c>
      <c r="D3487" t="s">
        <v>38</v>
      </c>
      <c r="E3487" t="s">
        <v>31</v>
      </c>
      <c r="F3487">
        <v>32</v>
      </c>
      <c r="G3487" t="s">
        <v>13</v>
      </c>
      <c r="H3487" t="s">
        <v>40</v>
      </c>
      <c r="I3487">
        <v>14</v>
      </c>
      <c r="J3487" t="s">
        <v>21</v>
      </c>
      <c r="K3487">
        <v>10.6</v>
      </c>
      <c r="L3487">
        <v>2.0299999999999998</v>
      </c>
      <c r="M3487" t="s">
        <v>16</v>
      </c>
      <c r="N3487">
        <v>1207.77</v>
      </c>
      <c r="O3487" s="5">
        <f>(ScoreCard!$E$3-laptop_prices3[[#This Row],[Price ($)]])/ScoreCard!$E$3*ScoreCard!$E$5</f>
        <v>4.441254899203174</v>
      </c>
      <c r="P3487" s="5">
        <f>laptop_prices3[[#This Row],[RAM (GB)]]/ScoreCard!$F$3*ScoreCard!$F$5</f>
        <v>3.5</v>
      </c>
      <c r="Q3487" s="5">
        <f>laptop_prices3[[#This Row],[Screen Size (inch)]]/ScoreCard!$G$3*ScoreCard!$G$5</f>
        <v>1.6184971098265895</v>
      </c>
      <c r="R3487" s="5">
        <f>laptop_prices3[[#This Row],[Battery Life (hours)]]/ScoreCard!$H$3*ScoreCard!$H$5</f>
        <v>6.1833333333333336</v>
      </c>
      <c r="S3487" s="5">
        <f>ScoreCard!$I$3-laptop_prices3[[#This Row],[Weight (kg)]]/ScoreCard!$I$3*ScoreCard!$I$5</f>
        <v>2.34</v>
      </c>
      <c r="T3487" s="6" cm="1">
        <f t="array" ref="T3487">_xlfn.IFS(laptop_prices3[[#This Row],[Storage]]="512GB SSD", 512, laptop_prices3[[#This Row],[Storage]] = "1TB SSD", 1000, laptop_prices3[[#This Row],[Storage]] = "2TB SSD", 2000, laptop_prices3[[#This Row],[Storage]]= "256GB SSD", 256, laptop_prices3[[#This Row],[Storage]] = "1TB HDD", 1000*0.7)</f>
        <v>512</v>
      </c>
      <c r="U3487" s="5">
        <f>laptop_prices3[[#This Row],[Storage Raw Value]]/ScoreCard!$J$3*ScoreCard!$J$5</f>
        <v>2.048</v>
      </c>
    </row>
    <row r="3488" spans="2:21" x14ac:dyDescent="0.2">
      <c r="B3488" s="4" cm="1">
        <f t="array" ref="B3488">SUM(laptop_prices3[[#This Row],[RAM Comp]:[Weight Comp]]+laptop_prices3[[#This Row],[Storage Comp]])</f>
        <v>19.436401871731352</v>
      </c>
      <c r="C3488">
        <v>3486</v>
      </c>
      <c r="D3488" t="s">
        <v>45</v>
      </c>
      <c r="E3488" t="s">
        <v>41</v>
      </c>
      <c r="F3488">
        <v>64</v>
      </c>
      <c r="G3488" t="s">
        <v>29</v>
      </c>
      <c r="H3488" t="s">
        <v>14</v>
      </c>
      <c r="I3488">
        <v>14</v>
      </c>
      <c r="J3488" t="s">
        <v>27</v>
      </c>
      <c r="K3488">
        <v>7.6</v>
      </c>
      <c r="L3488">
        <v>2.12</v>
      </c>
      <c r="M3488" t="s">
        <v>16</v>
      </c>
      <c r="N3488">
        <v>6499.67</v>
      </c>
      <c r="O3488" s="5">
        <f>(ScoreCard!$E$3-laptop_prices3[[#This Row],[Price ($)]])/ScoreCard!$E$3*ScoreCard!$E$5</f>
        <v>1.9930874510079679</v>
      </c>
      <c r="P3488" s="5">
        <f>laptop_prices3[[#This Row],[RAM (GB)]]/ScoreCard!$F$3*ScoreCard!$F$5</f>
        <v>7</v>
      </c>
      <c r="Q3488" s="5">
        <f>laptop_prices3[[#This Row],[Screen Size (inch)]]/ScoreCard!$G$3*ScoreCard!$G$5</f>
        <v>1.6184971098265895</v>
      </c>
      <c r="R3488" s="5">
        <f>laptop_prices3[[#This Row],[Battery Life (hours)]]/ScoreCard!$H$3*ScoreCard!$H$5</f>
        <v>4.4333333333333336</v>
      </c>
      <c r="S3488" s="5">
        <f>ScoreCard!$I$3-laptop_prices3[[#This Row],[Weight (kg)]]/ScoreCard!$I$3*ScoreCard!$I$5</f>
        <v>2.2885714285714283</v>
      </c>
      <c r="T3488" s="6" cm="1">
        <f t="array" ref="T3488">_xlfn.IFS(laptop_prices3[[#This Row],[Storage]]="512GB SSD", 512, laptop_prices3[[#This Row],[Storage]] = "1TB SSD", 1000, laptop_prices3[[#This Row],[Storage]] = "2TB SSD", 2000, laptop_prices3[[#This Row],[Storage]]= "256GB SSD", 256, laptop_prices3[[#This Row],[Storage]] = "1TB HDD", 1000*0.7)</f>
        <v>256</v>
      </c>
      <c r="U3488" s="5">
        <f>laptop_prices3[[#This Row],[Storage Raw Value]]/ScoreCard!$J$3*ScoreCard!$J$5</f>
        <v>1.024</v>
      </c>
    </row>
    <row r="3489" spans="2:21" x14ac:dyDescent="0.2">
      <c r="B3489" s="4" cm="1">
        <f t="array" ref="B3489">SUM(laptop_prices3[[#This Row],[RAM Comp]:[Weight Comp]]+laptop_prices3[[#This Row],[Storage Comp]])</f>
        <v>28.385878062207542</v>
      </c>
      <c r="C3489">
        <v>3487</v>
      </c>
      <c r="D3489" t="s">
        <v>45</v>
      </c>
      <c r="E3489" t="s">
        <v>24</v>
      </c>
      <c r="F3489">
        <v>16</v>
      </c>
      <c r="G3489" t="s">
        <v>19</v>
      </c>
      <c r="H3489" t="s">
        <v>26</v>
      </c>
      <c r="I3489">
        <v>14</v>
      </c>
      <c r="J3489" t="s">
        <v>21</v>
      </c>
      <c r="K3489">
        <v>11.3</v>
      </c>
      <c r="L3489">
        <v>1.88</v>
      </c>
      <c r="M3489" t="s">
        <v>46</v>
      </c>
      <c r="N3489">
        <v>1100.6500000000001</v>
      </c>
      <c r="O3489" s="5">
        <f>(ScoreCard!$E$3-laptop_prices3[[#This Row],[Price ($)]])/ScoreCard!$E$3*ScoreCard!$E$5</f>
        <v>4.4908113339526343</v>
      </c>
      <c r="P3489" s="5">
        <f>laptop_prices3[[#This Row],[RAM (GB)]]/ScoreCard!$F$3*ScoreCard!$F$5</f>
        <v>1.75</v>
      </c>
      <c r="Q3489" s="5">
        <f>laptop_prices3[[#This Row],[Screen Size (inch)]]/ScoreCard!$G$3*ScoreCard!$G$5</f>
        <v>1.6184971098265895</v>
      </c>
      <c r="R3489" s="5">
        <f>laptop_prices3[[#This Row],[Battery Life (hours)]]/ScoreCard!$H$3*ScoreCard!$H$5</f>
        <v>6.5916666666666677</v>
      </c>
      <c r="S3489" s="5">
        <f>ScoreCard!$I$3-laptop_prices3[[#This Row],[Weight (kg)]]/ScoreCard!$I$3*ScoreCard!$I$5</f>
        <v>2.4257142857142857</v>
      </c>
      <c r="T3489" s="6" cm="1">
        <f t="array" ref="T3489">_xlfn.IFS(laptop_prices3[[#This Row],[Storage]]="512GB SSD", 512, laptop_prices3[[#This Row],[Storage]] = "1TB SSD", 1000, laptop_prices3[[#This Row],[Storage]] = "2TB SSD", 2000, laptop_prices3[[#This Row],[Storage]]= "256GB SSD", 256, laptop_prices3[[#This Row],[Storage]] = "1TB HDD", 1000*0.7)</f>
        <v>1000</v>
      </c>
      <c r="U3489" s="5">
        <f>laptop_prices3[[#This Row],[Storage Raw Value]]/ScoreCard!$J$3*ScoreCard!$J$5</f>
        <v>4</v>
      </c>
    </row>
    <row r="3490" spans="2:21" x14ac:dyDescent="0.2">
      <c r="B3490" s="4" cm="1">
        <f t="array" ref="B3490">SUM(laptop_prices3[[#This Row],[RAM Comp]:[Weight Comp]]+laptop_prices3[[#This Row],[Storage Comp]])</f>
        <v>15.21523479218277</v>
      </c>
      <c r="C3490">
        <v>3488</v>
      </c>
      <c r="D3490" t="s">
        <v>34</v>
      </c>
      <c r="E3490" t="s">
        <v>41</v>
      </c>
      <c r="F3490">
        <v>8</v>
      </c>
      <c r="G3490" t="s">
        <v>29</v>
      </c>
      <c r="H3490" t="s">
        <v>20</v>
      </c>
      <c r="I3490">
        <v>16</v>
      </c>
      <c r="J3490" t="s">
        <v>27</v>
      </c>
      <c r="K3490">
        <v>11.3</v>
      </c>
      <c r="L3490">
        <v>2.97</v>
      </c>
      <c r="M3490" t="s">
        <v>30</v>
      </c>
      <c r="N3490">
        <v>3040.78</v>
      </c>
      <c r="O3490" s="5">
        <f>(ScoreCard!$E$3-laptop_prices3[[#This Row],[Price ($)]])/ScoreCard!$E$3*ScoreCard!$E$5</f>
        <v>3.593257882211867</v>
      </c>
      <c r="P3490" s="5">
        <f>laptop_prices3[[#This Row],[RAM (GB)]]/ScoreCard!$F$3*ScoreCard!$F$5</f>
        <v>0.875</v>
      </c>
      <c r="Q3490" s="5">
        <f>laptop_prices3[[#This Row],[Screen Size (inch)]]/ScoreCard!$G$3*ScoreCard!$G$5</f>
        <v>1.8497109826589595</v>
      </c>
      <c r="R3490" s="5">
        <f>laptop_prices3[[#This Row],[Battery Life (hours)]]/ScoreCard!$H$3*ScoreCard!$H$5</f>
        <v>6.5916666666666677</v>
      </c>
      <c r="S3490" s="5">
        <f>ScoreCard!$I$3-laptop_prices3[[#This Row],[Weight (kg)]]/ScoreCard!$I$3*ScoreCard!$I$5</f>
        <v>1.8028571428571427</v>
      </c>
      <c r="T3490" s="6" cm="1">
        <f t="array" ref="T3490">_xlfn.IFS(laptop_prices3[[#This Row],[Storage]]="512GB SSD", 512, laptop_prices3[[#This Row],[Storage]] = "1TB SSD", 1000, laptop_prices3[[#This Row],[Storage]] = "2TB SSD", 2000, laptop_prices3[[#This Row],[Storage]]= "256GB SSD", 256, laptop_prices3[[#This Row],[Storage]] = "1TB HDD", 1000*0.7)</f>
        <v>256</v>
      </c>
      <c r="U3490" s="5">
        <f>laptop_prices3[[#This Row],[Storage Raw Value]]/ScoreCard!$J$3*ScoreCard!$J$5</f>
        <v>1.024</v>
      </c>
    </row>
    <row r="3491" spans="2:21" x14ac:dyDescent="0.2">
      <c r="B3491" s="4" cm="1">
        <f t="array" ref="B3491">SUM(laptop_prices3[[#This Row],[RAM Comp]:[Weight Comp]]+laptop_prices3[[#This Row],[Storage Comp]])</f>
        <v>41.47876273052573</v>
      </c>
      <c r="C3491">
        <v>3489</v>
      </c>
      <c r="D3491" t="s">
        <v>47</v>
      </c>
      <c r="E3491" t="s">
        <v>24</v>
      </c>
      <c r="F3491">
        <v>8</v>
      </c>
      <c r="G3491" t="s">
        <v>25</v>
      </c>
      <c r="H3491" t="s">
        <v>14</v>
      </c>
      <c r="I3491">
        <v>13.3</v>
      </c>
      <c r="J3491" t="s">
        <v>43</v>
      </c>
      <c r="K3491">
        <v>8.1999999999999993</v>
      </c>
      <c r="L3491">
        <v>2.13</v>
      </c>
      <c r="M3491" t="s">
        <v>22</v>
      </c>
      <c r="N3491">
        <v>1380.63</v>
      </c>
      <c r="O3491" s="5">
        <f>(ScoreCard!$E$3-laptop_prices3[[#This Row],[Price ($)]])/ScoreCard!$E$3*ScoreCard!$E$5</f>
        <v>4.3612854694907792</v>
      </c>
      <c r="P3491" s="5">
        <f>laptop_prices3[[#This Row],[RAM (GB)]]/ScoreCard!$F$3*ScoreCard!$F$5</f>
        <v>0.875</v>
      </c>
      <c r="Q3491" s="5">
        <f>laptop_prices3[[#This Row],[Screen Size (inch)]]/ScoreCard!$G$3*ScoreCard!$G$5</f>
        <v>1.5375722543352601</v>
      </c>
      <c r="R3491" s="5">
        <f>laptop_prices3[[#This Row],[Battery Life (hours)]]/ScoreCard!$H$3*ScoreCard!$H$5</f>
        <v>4.7833333333333323</v>
      </c>
      <c r="S3491" s="5">
        <f>ScoreCard!$I$3-laptop_prices3[[#This Row],[Weight (kg)]]/ScoreCard!$I$3*ScoreCard!$I$5</f>
        <v>2.2828571428571429</v>
      </c>
      <c r="T3491" s="6" cm="1">
        <f t="array" ref="T3491">_xlfn.IFS(laptop_prices3[[#This Row],[Storage]]="512GB SSD", 512, laptop_prices3[[#This Row],[Storage]] = "1TB SSD", 1000, laptop_prices3[[#This Row],[Storage]] = "2TB SSD", 2000, laptop_prices3[[#This Row],[Storage]]= "256GB SSD", 256, laptop_prices3[[#This Row],[Storage]] = "1TB HDD", 1000*0.7)</f>
        <v>2000</v>
      </c>
      <c r="U3491" s="5">
        <f>laptop_prices3[[#This Row],[Storage Raw Value]]/ScoreCard!$J$3*ScoreCard!$J$5</f>
        <v>8</v>
      </c>
    </row>
    <row r="3492" spans="2:21" x14ac:dyDescent="0.2">
      <c r="B3492" s="4" cm="1">
        <f t="array" ref="B3492">SUM(laptop_prices3[[#This Row],[RAM Comp]:[Weight Comp]]+laptop_prices3[[#This Row],[Storage Comp]])</f>
        <v>23.080520919350398</v>
      </c>
      <c r="C3492">
        <v>3490</v>
      </c>
      <c r="D3492" t="s">
        <v>28</v>
      </c>
      <c r="E3492" t="s">
        <v>24</v>
      </c>
      <c r="F3492">
        <v>4</v>
      </c>
      <c r="G3492" t="s">
        <v>19</v>
      </c>
      <c r="H3492" t="s">
        <v>35</v>
      </c>
      <c r="I3492">
        <v>14</v>
      </c>
      <c r="J3492" t="s">
        <v>15</v>
      </c>
      <c r="K3492">
        <v>4.7</v>
      </c>
      <c r="L3492">
        <v>2.13</v>
      </c>
      <c r="M3492" t="s">
        <v>16</v>
      </c>
      <c r="N3492">
        <v>1165.3699999999999</v>
      </c>
      <c r="O3492" s="5">
        <f>(ScoreCard!$E$3-laptop_prices3[[#This Row],[Price ($)]])/ScoreCard!$E$3*ScoreCard!$E$5</f>
        <v>4.4608702169158052</v>
      </c>
      <c r="P3492" s="5">
        <f>laptop_prices3[[#This Row],[RAM (GB)]]/ScoreCard!$F$3*ScoreCard!$F$5</f>
        <v>0.4375</v>
      </c>
      <c r="Q3492" s="5">
        <f>laptop_prices3[[#This Row],[Screen Size (inch)]]/ScoreCard!$G$3*ScoreCard!$G$5</f>
        <v>1.6184971098265895</v>
      </c>
      <c r="R3492" s="5">
        <f>laptop_prices3[[#This Row],[Battery Life (hours)]]/ScoreCard!$H$3*ScoreCard!$H$5</f>
        <v>2.7416666666666667</v>
      </c>
      <c r="S3492" s="5">
        <f>ScoreCard!$I$3-laptop_prices3[[#This Row],[Weight (kg)]]/ScoreCard!$I$3*ScoreCard!$I$5</f>
        <v>2.2828571428571429</v>
      </c>
      <c r="T3492" s="6" cm="1">
        <f t="array" ref="T3492">_xlfn.IFS(laptop_prices3[[#This Row],[Storage]]="512GB SSD", 512, laptop_prices3[[#This Row],[Storage]] = "1TB SSD", 1000, laptop_prices3[[#This Row],[Storage]] = "2TB SSD", 2000, laptop_prices3[[#This Row],[Storage]]= "256GB SSD", 256, laptop_prices3[[#This Row],[Storage]] = "1TB HDD", 1000*0.7)</f>
        <v>1000</v>
      </c>
      <c r="U3492" s="5">
        <f>laptop_prices3[[#This Row],[Storage Raw Value]]/ScoreCard!$J$3*ScoreCard!$J$5</f>
        <v>4</v>
      </c>
    </row>
    <row r="3493" spans="2:21" x14ac:dyDescent="0.2">
      <c r="B3493" s="4" cm="1">
        <f t="array" ref="B3493">SUM(laptop_prices3[[#This Row],[RAM Comp]:[Weight Comp]]+laptop_prices3[[#This Row],[Storage Comp]])</f>
        <v>18.206830443159923</v>
      </c>
      <c r="C3493">
        <v>3491</v>
      </c>
      <c r="D3493" t="s">
        <v>36</v>
      </c>
      <c r="E3493" t="s">
        <v>41</v>
      </c>
      <c r="F3493">
        <v>8</v>
      </c>
      <c r="G3493" t="s">
        <v>42</v>
      </c>
      <c r="H3493" t="s">
        <v>20</v>
      </c>
      <c r="I3493">
        <v>14</v>
      </c>
      <c r="J3493" t="s">
        <v>15</v>
      </c>
      <c r="K3493">
        <v>4</v>
      </c>
      <c r="L3493">
        <v>2.31</v>
      </c>
      <c r="M3493" t="s">
        <v>30</v>
      </c>
      <c r="N3493">
        <v>1590.63</v>
      </c>
      <c r="O3493" s="5">
        <f>(ScoreCard!$E$3-laptop_prices3[[#This Row],[Price ($)]])/ScoreCard!$E$3*ScoreCard!$E$5</f>
        <v>4.2641341317631216</v>
      </c>
      <c r="P3493" s="5">
        <f>laptop_prices3[[#This Row],[RAM (GB)]]/ScoreCard!$F$3*ScoreCard!$F$5</f>
        <v>0.875</v>
      </c>
      <c r="Q3493" s="5">
        <f>laptop_prices3[[#This Row],[Screen Size (inch)]]/ScoreCard!$G$3*ScoreCard!$G$5</f>
        <v>1.6184971098265895</v>
      </c>
      <c r="R3493" s="5">
        <f>laptop_prices3[[#This Row],[Battery Life (hours)]]/ScoreCard!$H$3*ScoreCard!$H$5</f>
        <v>2.333333333333333</v>
      </c>
      <c r="S3493" s="5">
        <f>ScoreCard!$I$3-laptop_prices3[[#This Row],[Weight (kg)]]/ScoreCard!$I$3*ScoreCard!$I$5</f>
        <v>2.1799999999999997</v>
      </c>
      <c r="T3493" s="6" cm="1">
        <f t="array" ref="T3493">_xlfn.IFS(laptop_prices3[[#This Row],[Storage]]="512GB SSD", 512, laptop_prices3[[#This Row],[Storage]] = "1TB SSD", 1000, laptop_prices3[[#This Row],[Storage]] = "2TB SSD", 2000, laptop_prices3[[#This Row],[Storage]]= "256GB SSD", 256, laptop_prices3[[#This Row],[Storage]] = "1TB HDD", 1000*0.7)</f>
        <v>700</v>
      </c>
      <c r="U3493" s="5">
        <f>laptop_prices3[[#This Row],[Storage Raw Value]]/ScoreCard!$J$3*ScoreCard!$J$5</f>
        <v>2.8</v>
      </c>
    </row>
    <row r="3494" spans="2:21" x14ac:dyDescent="0.2">
      <c r="B3494" s="4" cm="1">
        <f t="array" ref="B3494">SUM(laptop_prices3[[#This Row],[RAM Comp]:[Weight Comp]]+laptop_prices3[[#This Row],[Storage Comp]])</f>
        <v>21.227544728874211</v>
      </c>
      <c r="C3494">
        <v>3492</v>
      </c>
      <c r="D3494" t="s">
        <v>17</v>
      </c>
      <c r="E3494" t="s">
        <v>41</v>
      </c>
      <c r="F3494">
        <v>16</v>
      </c>
      <c r="G3494" t="s">
        <v>42</v>
      </c>
      <c r="H3494" t="s">
        <v>32</v>
      </c>
      <c r="I3494">
        <v>14</v>
      </c>
      <c r="J3494" t="s">
        <v>27</v>
      </c>
      <c r="K3494">
        <v>7.6</v>
      </c>
      <c r="L3494">
        <v>2.23</v>
      </c>
      <c r="M3494" t="s">
        <v>22</v>
      </c>
      <c r="N3494">
        <v>3686.8</v>
      </c>
      <c r="O3494" s="5">
        <f>(ScoreCard!$E$3-laptop_prices3[[#This Row],[Price ($)]])/ScoreCard!$E$3*ScoreCard!$E$5</f>
        <v>3.2943926098365268</v>
      </c>
      <c r="P3494" s="5">
        <f>laptop_prices3[[#This Row],[RAM (GB)]]/ScoreCard!$F$3*ScoreCard!$F$5</f>
        <v>1.75</v>
      </c>
      <c r="Q3494" s="5">
        <f>laptop_prices3[[#This Row],[Screen Size (inch)]]/ScoreCard!$G$3*ScoreCard!$G$5</f>
        <v>1.6184971098265895</v>
      </c>
      <c r="R3494" s="5">
        <f>laptop_prices3[[#This Row],[Battery Life (hours)]]/ScoreCard!$H$3*ScoreCard!$H$5</f>
        <v>4.4333333333333336</v>
      </c>
      <c r="S3494" s="5">
        <f>ScoreCard!$I$3-laptop_prices3[[#This Row],[Weight (kg)]]/ScoreCard!$I$3*ScoreCard!$I$5</f>
        <v>2.225714285714286</v>
      </c>
      <c r="T3494" s="6" cm="1">
        <f t="array" ref="T3494">_xlfn.IFS(laptop_prices3[[#This Row],[Storage]]="512GB SSD", 512, laptop_prices3[[#This Row],[Storage]] = "1TB SSD", 1000, laptop_prices3[[#This Row],[Storage]] = "2TB SSD", 2000, laptop_prices3[[#This Row],[Storage]]= "256GB SSD", 256, laptop_prices3[[#This Row],[Storage]] = "1TB HDD", 1000*0.7)</f>
        <v>700</v>
      </c>
      <c r="U3494" s="5">
        <f>laptop_prices3[[#This Row],[Storage Raw Value]]/ScoreCard!$J$3*ScoreCard!$J$5</f>
        <v>2.8</v>
      </c>
    </row>
    <row r="3495" spans="2:21" x14ac:dyDescent="0.2">
      <c r="B3495" s="4" cm="1">
        <f t="array" ref="B3495">SUM(laptop_prices3[[#This Row],[RAM Comp]:[Weight Comp]]+laptop_prices3[[#This Row],[Storage Comp]])</f>
        <v>18.847563446187724</v>
      </c>
      <c r="C3495">
        <v>3493</v>
      </c>
      <c r="D3495" t="s">
        <v>36</v>
      </c>
      <c r="E3495" t="s">
        <v>37</v>
      </c>
      <c r="F3495">
        <v>64</v>
      </c>
      <c r="G3495" t="s">
        <v>29</v>
      </c>
      <c r="H3495" t="s">
        <v>35</v>
      </c>
      <c r="I3495">
        <v>15.6</v>
      </c>
      <c r="J3495" t="s">
        <v>15</v>
      </c>
      <c r="K3495">
        <v>7.4</v>
      </c>
      <c r="L3495">
        <v>3.27</v>
      </c>
      <c r="M3495" t="s">
        <v>46</v>
      </c>
      <c r="N3495">
        <v>5503.95</v>
      </c>
      <c r="O3495" s="5">
        <f>(ScoreCard!$E$3-laptop_prices3[[#This Row],[Price ($)]])/ScoreCard!$E$3*ScoreCard!$E$5</f>
        <v>2.453732831970747</v>
      </c>
      <c r="P3495" s="5">
        <f>laptop_prices3[[#This Row],[RAM (GB)]]/ScoreCard!$F$3*ScoreCard!$F$5</f>
        <v>7</v>
      </c>
      <c r="Q3495" s="5">
        <f>laptop_prices3[[#This Row],[Screen Size (inch)]]/ScoreCard!$G$3*ScoreCard!$G$5</f>
        <v>1.8034682080924855</v>
      </c>
      <c r="R3495" s="5">
        <f>laptop_prices3[[#This Row],[Battery Life (hours)]]/ScoreCard!$H$3*ScoreCard!$H$5</f>
        <v>4.3166666666666664</v>
      </c>
      <c r="S3495" s="5">
        <f>ScoreCard!$I$3-laptop_prices3[[#This Row],[Weight (kg)]]/ScoreCard!$I$3*ScoreCard!$I$5</f>
        <v>1.6314285714285715</v>
      </c>
      <c r="T3495" s="6" cm="1">
        <f t="array" ref="T3495">_xlfn.IFS(laptop_prices3[[#This Row],[Storage]]="512GB SSD", 512, laptop_prices3[[#This Row],[Storage]] = "1TB SSD", 1000, laptop_prices3[[#This Row],[Storage]] = "2TB SSD", 2000, laptop_prices3[[#This Row],[Storage]]= "256GB SSD", 256, laptop_prices3[[#This Row],[Storage]] = "1TB HDD", 1000*0.7)</f>
        <v>256</v>
      </c>
      <c r="U3495" s="5">
        <f>laptop_prices3[[#This Row],[Storage Raw Value]]/ScoreCard!$J$3*ScoreCard!$J$5</f>
        <v>1.024</v>
      </c>
    </row>
    <row r="3496" spans="2:21" x14ac:dyDescent="0.2">
      <c r="B3496" s="4" cm="1">
        <f t="array" ref="B3496">SUM(laptop_prices3[[#This Row],[RAM Comp]:[Weight Comp]]+laptop_prices3[[#This Row],[Storage Comp]])</f>
        <v>40.50016377649326</v>
      </c>
      <c r="C3496">
        <v>3494</v>
      </c>
      <c r="D3496" t="s">
        <v>47</v>
      </c>
      <c r="E3496" t="s">
        <v>12</v>
      </c>
      <c r="F3496">
        <v>16</v>
      </c>
      <c r="G3496" t="s">
        <v>25</v>
      </c>
      <c r="H3496" t="s">
        <v>14</v>
      </c>
      <c r="I3496">
        <v>14</v>
      </c>
      <c r="J3496" t="s">
        <v>21</v>
      </c>
      <c r="K3496">
        <v>4.0999999999999996</v>
      </c>
      <c r="L3496">
        <v>1.33</v>
      </c>
      <c r="M3496" t="s">
        <v>16</v>
      </c>
      <c r="N3496">
        <v>1113.05</v>
      </c>
      <c r="O3496" s="5">
        <f>(ScoreCard!$E$3-laptop_prices3[[#This Row],[Price ($)]])/ScoreCard!$E$3*ScoreCard!$E$5</f>
        <v>4.4850747787725256</v>
      </c>
      <c r="P3496" s="5">
        <f>laptop_prices3[[#This Row],[RAM (GB)]]/ScoreCard!$F$3*ScoreCard!$F$5</f>
        <v>1.75</v>
      </c>
      <c r="Q3496" s="5">
        <f>laptop_prices3[[#This Row],[Screen Size (inch)]]/ScoreCard!$G$3*ScoreCard!$G$5</f>
        <v>1.6184971098265895</v>
      </c>
      <c r="R3496" s="5">
        <f>laptop_prices3[[#This Row],[Battery Life (hours)]]/ScoreCard!$H$3*ScoreCard!$H$5</f>
        <v>2.3916666666666662</v>
      </c>
      <c r="S3496" s="5">
        <f>ScoreCard!$I$3-laptop_prices3[[#This Row],[Weight (kg)]]/ScoreCard!$I$3*ScoreCard!$I$5</f>
        <v>2.74</v>
      </c>
      <c r="T3496" s="6" cm="1">
        <f t="array" ref="T3496">_xlfn.IFS(laptop_prices3[[#This Row],[Storage]]="512GB SSD", 512, laptop_prices3[[#This Row],[Storage]] = "1TB SSD", 1000, laptop_prices3[[#This Row],[Storage]] = "2TB SSD", 2000, laptop_prices3[[#This Row],[Storage]]= "256GB SSD", 256, laptop_prices3[[#This Row],[Storage]] = "1TB HDD", 1000*0.7)</f>
        <v>2000</v>
      </c>
      <c r="U3496" s="5">
        <f>laptop_prices3[[#This Row],[Storage Raw Value]]/ScoreCard!$J$3*ScoreCard!$J$5</f>
        <v>8</v>
      </c>
    </row>
    <row r="3497" spans="2:21" x14ac:dyDescent="0.2">
      <c r="B3497" s="4" cm="1">
        <f t="array" ref="B3497">SUM(laptop_prices3[[#This Row],[RAM Comp]:[Weight Comp]]+laptop_prices3[[#This Row],[Storage Comp]])</f>
        <v>11.700357968620974</v>
      </c>
      <c r="C3497">
        <v>3495</v>
      </c>
      <c r="D3497" t="s">
        <v>11</v>
      </c>
      <c r="E3497" t="s">
        <v>18</v>
      </c>
      <c r="F3497">
        <v>4</v>
      </c>
      <c r="G3497" t="s">
        <v>29</v>
      </c>
      <c r="H3497" t="s">
        <v>35</v>
      </c>
      <c r="I3497">
        <v>13.3</v>
      </c>
      <c r="J3497" t="s">
        <v>43</v>
      </c>
      <c r="K3497">
        <v>5.0999999999999996</v>
      </c>
      <c r="L3497">
        <v>1.48</v>
      </c>
      <c r="M3497" t="s">
        <v>22</v>
      </c>
      <c r="N3497">
        <v>1626.54</v>
      </c>
      <c r="O3497" s="5">
        <f>(ScoreCard!$E$3-laptop_prices3[[#This Row],[Price ($)]])/ScoreCard!$E$3*ScoreCard!$E$5</f>
        <v>4.2475212530116915</v>
      </c>
      <c r="P3497" s="5">
        <f>laptop_prices3[[#This Row],[RAM (GB)]]/ScoreCard!$F$3*ScoreCard!$F$5</f>
        <v>0.4375</v>
      </c>
      <c r="Q3497" s="5">
        <f>laptop_prices3[[#This Row],[Screen Size (inch)]]/ScoreCard!$G$3*ScoreCard!$G$5</f>
        <v>1.5375722543352601</v>
      </c>
      <c r="R3497" s="5">
        <f>laptop_prices3[[#This Row],[Battery Life (hours)]]/ScoreCard!$H$3*ScoreCard!$H$5</f>
        <v>2.9750000000000001</v>
      </c>
      <c r="S3497" s="5">
        <f>ScoreCard!$I$3-laptop_prices3[[#This Row],[Weight (kg)]]/ScoreCard!$I$3*ScoreCard!$I$5</f>
        <v>2.6542857142857144</v>
      </c>
      <c r="T3497" s="6" cm="1">
        <f t="array" ref="T3497">_xlfn.IFS(laptop_prices3[[#This Row],[Storage]]="512GB SSD", 512, laptop_prices3[[#This Row],[Storage]] = "1TB SSD", 1000, laptop_prices3[[#This Row],[Storage]] = "2TB SSD", 2000, laptop_prices3[[#This Row],[Storage]]= "256GB SSD", 256, laptop_prices3[[#This Row],[Storage]] = "1TB HDD", 1000*0.7)</f>
        <v>256</v>
      </c>
      <c r="U3497" s="5">
        <f>laptop_prices3[[#This Row],[Storage Raw Value]]/ScoreCard!$J$3*ScoreCard!$J$5</f>
        <v>1.024</v>
      </c>
    </row>
    <row r="3498" spans="2:21" x14ac:dyDescent="0.2">
      <c r="B3498" s="4" cm="1">
        <f t="array" ref="B3498">SUM(laptop_prices3[[#This Row],[RAM Comp]:[Weight Comp]]+laptop_prices3[[#This Row],[Storage Comp]])</f>
        <v>41.855357142857144</v>
      </c>
      <c r="C3498">
        <v>3496</v>
      </c>
      <c r="D3498" t="s">
        <v>23</v>
      </c>
      <c r="E3498" t="s">
        <v>39</v>
      </c>
      <c r="F3498">
        <v>4</v>
      </c>
      <c r="G3498" t="s">
        <v>25</v>
      </c>
      <c r="H3498" t="s">
        <v>32</v>
      </c>
      <c r="I3498">
        <v>17.3</v>
      </c>
      <c r="J3498" t="s">
        <v>43</v>
      </c>
      <c r="K3498">
        <v>9.9</v>
      </c>
      <c r="L3498">
        <v>3.25</v>
      </c>
      <c r="M3498" t="s">
        <v>30</v>
      </c>
      <c r="N3498">
        <v>1111.18</v>
      </c>
      <c r="O3498" s="5">
        <f>(ScoreCard!$E$3-laptop_prices3[[#This Row],[Price ($)]])/ScoreCard!$E$3*ScoreCard!$E$5</f>
        <v>4.4859398883037187</v>
      </c>
      <c r="P3498" s="5">
        <f>laptop_prices3[[#This Row],[RAM (GB)]]/ScoreCard!$F$3*ScoreCard!$F$5</f>
        <v>0.4375</v>
      </c>
      <c r="Q3498" s="5">
        <f>laptop_prices3[[#This Row],[Screen Size (inch)]]/ScoreCard!$G$3*ScoreCard!$G$5</f>
        <v>2</v>
      </c>
      <c r="R3498" s="5">
        <f>laptop_prices3[[#This Row],[Battery Life (hours)]]/ScoreCard!$H$3*ScoreCard!$H$5</f>
        <v>5.7750000000000004</v>
      </c>
      <c r="S3498" s="5">
        <f>ScoreCard!$I$3-laptop_prices3[[#This Row],[Weight (kg)]]/ScoreCard!$I$3*ScoreCard!$I$5</f>
        <v>1.6428571428571428</v>
      </c>
      <c r="T3498" s="6" cm="1">
        <f t="array" ref="T3498">_xlfn.IFS(laptop_prices3[[#This Row],[Storage]]="512GB SSD", 512, laptop_prices3[[#This Row],[Storage]] = "1TB SSD", 1000, laptop_prices3[[#This Row],[Storage]] = "2TB SSD", 2000, laptop_prices3[[#This Row],[Storage]]= "256GB SSD", 256, laptop_prices3[[#This Row],[Storage]] = "1TB HDD", 1000*0.7)</f>
        <v>2000</v>
      </c>
      <c r="U3498" s="5">
        <f>laptop_prices3[[#This Row],[Storage Raw Value]]/ScoreCard!$J$3*ScoreCard!$J$5</f>
        <v>8</v>
      </c>
    </row>
    <row r="3499" spans="2:21" x14ac:dyDescent="0.2">
      <c r="B3499" s="4" cm="1">
        <f t="array" ref="B3499">SUM(laptop_prices3[[#This Row],[RAM Comp]:[Weight Comp]]+laptop_prices3[[#This Row],[Storage Comp]])</f>
        <v>39.861143682906686</v>
      </c>
      <c r="C3499">
        <v>3497</v>
      </c>
      <c r="D3499" t="s">
        <v>45</v>
      </c>
      <c r="E3499" t="s">
        <v>39</v>
      </c>
      <c r="F3499">
        <v>8</v>
      </c>
      <c r="G3499" t="s">
        <v>25</v>
      </c>
      <c r="H3499" t="s">
        <v>40</v>
      </c>
      <c r="I3499">
        <v>13.3</v>
      </c>
      <c r="J3499" t="s">
        <v>27</v>
      </c>
      <c r="K3499">
        <v>4.8</v>
      </c>
      <c r="L3499">
        <v>1.49</v>
      </c>
      <c r="M3499" t="s">
        <v>30</v>
      </c>
      <c r="N3499">
        <v>1684.91</v>
      </c>
      <c r="O3499" s="5">
        <f>(ScoreCard!$E$3-laptop_prices3[[#This Row],[Price ($)]])/ScoreCard!$E$3*ScoreCard!$E$5</f>
        <v>4.22051780737758</v>
      </c>
      <c r="P3499" s="5">
        <f>laptop_prices3[[#This Row],[RAM (GB)]]/ScoreCard!$F$3*ScoreCard!$F$5</f>
        <v>0.875</v>
      </c>
      <c r="Q3499" s="5">
        <f>laptop_prices3[[#This Row],[Screen Size (inch)]]/ScoreCard!$G$3*ScoreCard!$G$5</f>
        <v>1.5375722543352601</v>
      </c>
      <c r="R3499" s="5">
        <f>laptop_prices3[[#This Row],[Battery Life (hours)]]/ScoreCard!$H$3*ScoreCard!$H$5</f>
        <v>2.8</v>
      </c>
      <c r="S3499" s="5">
        <f>ScoreCard!$I$3-laptop_prices3[[#This Row],[Weight (kg)]]/ScoreCard!$I$3*ScoreCard!$I$5</f>
        <v>2.6485714285714286</v>
      </c>
      <c r="T3499" s="6" cm="1">
        <f t="array" ref="T3499">_xlfn.IFS(laptop_prices3[[#This Row],[Storage]]="512GB SSD", 512, laptop_prices3[[#This Row],[Storage]] = "1TB SSD", 1000, laptop_prices3[[#This Row],[Storage]] = "2TB SSD", 2000, laptop_prices3[[#This Row],[Storage]]= "256GB SSD", 256, laptop_prices3[[#This Row],[Storage]] = "1TB HDD", 1000*0.7)</f>
        <v>2000</v>
      </c>
      <c r="U3499" s="5">
        <f>laptop_prices3[[#This Row],[Storage Raw Value]]/ScoreCard!$J$3*ScoreCard!$J$5</f>
        <v>8</v>
      </c>
    </row>
    <row r="3500" spans="2:21" x14ac:dyDescent="0.2">
      <c r="B3500" s="4" cm="1">
        <f t="array" ref="B3500">SUM(laptop_prices3[[#This Row],[RAM Comp]:[Weight Comp]]+laptop_prices3[[#This Row],[Storage Comp]])</f>
        <v>17.735706303330581</v>
      </c>
      <c r="C3500">
        <v>3498</v>
      </c>
      <c r="D3500" t="s">
        <v>23</v>
      </c>
      <c r="E3500" t="s">
        <v>18</v>
      </c>
      <c r="F3500">
        <v>32</v>
      </c>
      <c r="G3500" t="s">
        <v>13</v>
      </c>
      <c r="H3500" t="s">
        <v>14</v>
      </c>
      <c r="I3500">
        <v>15.6</v>
      </c>
      <c r="J3500" t="s">
        <v>15</v>
      </c>
      <c r="K3500">
        <v>4.0999999999999996</v>
      </c>
      <c r="L3500">
        <v>2.89</v>
      </c>
      <c r="M3500" t="s">
        <v>16</v>
      </c>
      <c r="N3500">
        <v>2587.8000000000002</v>
      </c>
      <c r="O3500" s="5">
        <f>(ScoreCard!$E$3-laptop_prices3[[#This Row],[Price ($)]])/ScoreCard!$E$3*ScoreCard!$E$5</f>
        <v>3.802817943944603</v>
      </c>
      <c r="P3500" s="5">
        <f>laptop_prices3[[#This Row],[RAM (GB)]]/ScoreCard!$F$3*ScoreCard!$F$5</f>
        <v>3.5</v>
      </c>
      <c r="Q3500" s="5">
        <f>laptop_prices3[[#This Row],[Screen Size (inch)]]/ScoreCard!$G$3*ScoreCard!$G$5</f>
        <v>1.8034682080924855</v>
      </c>
      <c r="R3500" s="5">
        <f>laptop_prices3[[#This Row],[Battery Life (hours)]]/ScoreCard!$H$3*ScoreCard!$H$5</f>
        <v>2.3916666666666662</v>
      </c>
      <c r="S3500" s="5">
        <f>ScoreCard!$I$3-laptop_prices3[[#This Row],[Weight (kg)]]/ScoreCard!$I$3*ScoreCard!$I$5</f>
        <v>1.8485714285714285</v>
      </c>
      <c r="T3500" s="6" cm="1">
        <f t="array" ref="T3500">_xlfn.IFS(laptop_prices3[[#This Row],[Storage]]="512GB SSD", 512, laptop_prices3[[#This Row],[Storage]] = "1TB SSD", 1000, laptop_prices3[[#This Row],[Storage]] = "2TB SSD", 2000, laptop_prices3[[#This Row],[Storage]]= "256GB SSD", 256, laptop_prices3[[#This Row],[Storage]] = "1TB HDD", 1000*0.7)</f>
        <v>512</v>
      </c>
      <c r="U3500" s="5">
        <f>laptop_prices3[[#This Row],[Storage Raw Value]]/ScoreCard!$J$3*ScoreCard!$J$5</f>
        <v>2.048</v>
      </c>
    </row>
    <row r="3501" spans="2:21" x14ac:dyDescent="0.2">
      <c r="B3501" s="4" cm="1">
        <f t="array" ref="B3501">SUM(laptop_prices3[[#This Row],[RAM Comp]:[Weight Comp]]+laptop_prices3[[#This Row],[Storage Comp]])</f>
        <v>21.245119047619049</v>
      </c>
      <c r="C3501">
        <v>3499</v>
      </c>
      <c r="D3501" t="s">
        <v>47</v>
      </c>
      <c r="E3501" t="s">
        <v>18</v>
      </c>
      <c r="F3501">
        <v>4</v>
      </c>
      <c r="G3501" t="s">
        <v>42</v>
      </c>
      <c r="H3501" t="s">
        <v>14</v>
      </c>
      <c r="I3501">
        <v>17.3</v>
      </c>
      <c r="J3501" t="s">
        <v>27</v>
      </c>
      <c r="K3501">
        <v>10</v>
      </c>
      <c r="L3501">
        <v>3.02</v>
      </c>
      <c r="M3501" t="s">
        <v>22</v>
      </c>
      <c r="N3501">
        <v>2289.7800000000002</v>
      </c>
      <c r="O3501" s="5">
        <f>(ScoreCard!$E$3-laptop_prices3[[#This Row],[Price ($)]])/ScoreCard!$E$3*ScoreCard!$E$5</f>
        <v>3.9406895709426819</v>
      </c>
      <c r="P3501" s="5">
        <f>laptop_prices3[[#This Row],[RAM (GB)]]/ScoreCard!$F$3*ScoreCard!$F$5</f>
        <v>0.4375</v>
      </c>
      <c r="Q3501" s="5">
        <f>laptop_prices3[[#This Row],[Screen Size (inch)]]/ScoreCard!$G$3*ScoreCard!$G$5</f>
        <v>2</v>
      </c>
      <c r="R3501" s="5">
        <f>laptop_prices3[[#This Row],[Battery Life (hours)]]/ScoreCard!$H$3*ScoreCard!$H$5</f>
        <v>5.8333333333333339</v>
      </c>
      <c r="S3501" s="5">
        <f>ScoreCard!$I$3-laptop_prices3[[#This Row],[Weight (kg)]]/ScoreCard!$I$3*ScoreCard!$I$5</f>
        <v>1.7742857142857142</v>
      </c>
      <c r="T3501" s="6" cm="1">
        <f t="array" ref="T3501">_xlfn.IFS(laptop_prices3[[#This Row],[Storage]]="512GB SSD", 512, laptop_prices3[[#This Row],[Storage]] = "1TB SSD", 1000, laptop_prices3[[#This Row],[Storage]] = "2TB SSD", 2000, laptop_prices3[[#This Row],[Storage]]= "256GB SSD", 256, laptop_prices3[[#This Row],[Storage]] = "1TB HDD", 1000*0.7)</f>
        <v>700</v>
      </c>
      <c r="U3501" s="5">
        <f>laptop_prices3[[#This Row],[Storage Raw Value]]/ScoreCard!$J$3*ScoreCard!$J$5</f>
        <v>2.8</v>
      </c>
    </row>
    <row r="3502" spans="2:21" x14ac:dyDescent="0.2">
      <c r="B3502" s="4" cm="1">
        <f t="array" ref="B3502">SUM(laptop_prices3[[#This Row],[RAM Comp]:[Weight Comp]]+laptop_prices3[[#This Row],[Storage Comp]])</f>
        <v>24.692857142857143</v>
      </c>
      <c r="C3502">
        <v>3500</v>
      </c>
      <c r="D3502" t="s">
        <v>38</v>
      </c>
      <c r="E3502" t="s">
        <v>41</v>
      </c>
      <c r="F3502">
        <v>64</v>
      </c>
      <c r="G3502" t="s">
        <v>42</v>
      </c>
      <c r="H3502" t="s">
        <v>32</v>
      </c>
      <c r="I3502">
        <v>17.3</v>
      </c>
      <c r="J3502" t="s">
        <v>15</v>
      </c>
      <c r="K3502">
        <v>4.2</v>
      </c>
      <c r="L3502">
        <v>2.5499999999999998</v>
      </c>
      <c r="M3502" t="s">
        <v>30</v>
      </c>
      <c r="N3502">
        <v>4504.45</v>
      </c>
      <c r="O3502" s="5">
        <f>(ScoreCard!$E$3-laptop_prices3[[#This Row],[Price ($)]])/ScoreCard!$E$3*ScoreCard!$E$5</f>
        <v>2.9161269370126242</v>
      </c>
      <c r="P3502" s="5">
        <f>laptop_prices3[[#This Row],[RAM (GB)]]/ScoreCard!$F$3*ScoreCard!$F$5</f>
        <v>7</v>
      </c>
      <c r="Q3502" s="5">
        <f>laptop_prices3[[#This Row],[Screen Size (inch)]]/ScoreCard!$G$3*ScoreCard!$G$5</f>
        <v>2</v>
      </c>
      <c r="R3502" s="5">
        <f>laptop_prices3[[#This Row],[Battery Life (hours)]]/ScoreCard!$H$3*ScoreCard!$H$5</f>
        <v>2.4500000000000002</v>
      </c>
      <c r="S3502" s="5">
        <f>ScoreCard!$I$3-laptop_prices3[[#This Row],[Weight (kg)]]/ScoreCard!$I$3*ScoreCard!$I$5</f>
        <v>2.0428571428571427</v>
      </c>
      <c r="T3502" s="6" cm="1">
        <f t="array" ref="T3502">_xlfn.IFS(laptop_prices3[[#This Row],[Storage]]="512GB SSD", 512, laptop_prices3[[#This Row],[Storage]] = "1TB SSD", 1000, laptop_prices3[[#This Row],[Storage]] = "2TB SSD", 2000, laptop_prices3[[#This Row],[Storage]]= "256GB SSD", 256, laptop_prices3[[#This Row],[Storage]] = "1TB HDD", 1000*0.7)</f>
        <v>700</v>
      </c>
      <c r="U3502" s="5">
        <f>laptop_prices3[[#This Row],[Storage Raw Value]]/ScoreCard!$J$3*ScoreCard!$J$5</f>
        <v>2.8</v>
      </c>
    </row>
    <row r="3503" spans="2:21" x14ac:dyDescent="0.2">
      <c r="B3503" s="4" cm="1">
        <f t="array" ref="B3503">SUM(laptop_prices3[[#This Row],[RAM Comp]:[Weight Comp]]+laptop_prices3[[#This Row],[Storage Comp]])</f>
        <v>22.579896779521057</v>
      </c>
      <c r="C3503">
        <v>3501</v>
      </c>
      <c r="D3503" t="s">
        <v>17</v>
      </c>
      <c r="E3503" t="s">
        <v>41</v>
      </c>
      <c r="F3503">
        <v>32</v>
      </c>
      <c r="G3503" t="s">
        <v>42</v>
      </c>
      <c r="H3503" t="s">
        <v>40</v>
      </c>
      <c r="I3503">
        <v>15.6</v>
      </c>
      <c r="J3503" t="s">
        <v>27</v>
      </c>
      <c r="K3503">
        <v>5.7</v>
      </c>
      <c r="L3503">
        <v>1.31</v>
      </c>
      <c r="M3503" t="s">
        <v>22</v>
      </c>
      <c r="N3503">
        <v>5637.55</v>
      </c>
      <c r="O3503" s="5">
        <f>(ScoreCard!$E$3-laptop_prices3[[#This Row],[Price ($)]])/ScoreCard!$E$3*ScoreCard!$E$5</f>
        <v>2.3919260761592467</v>
      </c>
      <c r="P3503" s="5">
        <f>laptop_prices3[[#This Row],[RAM (GB)]]/ScoreCard!$F$3*ScoreCard!$F$5</f>
        <v>3.5</v>
      </c>
      <c r="Q3503" s="5">
        <f>laptop_prices3[[#This Row],[Screen Size (inch)]]/ScoreCard!$G$3*ScoreCard!$G$5</f>
        <v>1.8034682080924855</v>
      </c>
      <c r="R3503" s="5">
        <f>laptop_prices3[[#This Row],[Battery Life (hours)]]/ScoreCard!$H$3*ScoreCard!$H$5</f>
        <v>3.3250000000000002</v>
      </c>
      <c r="S3503" s="5">
        <f>ScoreCard!$I$3-laptop_prices3[[#This Row],[Weight (kg)]]/ScoreCard!$I$3*ScoreCard!$I$5</f>
        <v>2.7514285714285713</v>
      </c>
      <c r="T3503" s="6" cm="1">
        <f t="array" ref="T3503">_xlfn.IFS(laptop_prices3[[#This Row],[Storage]]="512GB SSD", 512, laptop_prices3[[#This Row],[Storage]] = "1TB SSD", 1000, laptop_prices3[[#This Row],[Storage]] = "2TB SSD", 2000, laptop_prices3[[#This Row],[Storage]]= "256GB SSD", 256, laptop_prices3[[#This Row],[Storage]] = "1TB HDD", 1000*0.7)</f>
        <v>700</v>
      </c>
      <c r="U3503" s="5">
        <f>laptop_prices3[[#This Row],[Storage Raw Value]]/ScoreCard!$J$3*ScoreCard!$J$5</f>
        <v>2.8</v>
      </c>
    </row>
    <row r="3504" spans="2:21" x14ac:dyDescent="0.2">
      <c r="B3504" s="4" cm="1">
        <f t="array" ref="B3504">SUM(laptop_prices3[[#This Row],[RAM Comp]:[Weight Comp]]+laptop_prices3[[#This Row],[Storage Comp]])</f>
        <v>43.964420589044863</v>
      </c>
      <c r="C3504">
        <v>3502</v>
      </c>
      <c r="D3504" t="s">
        <v>38</v>
      </c>
      <c r="E3504" t="s">
        <v>12</v>
      </c>
      <c r="F3504">
        <v>32</v>
      </c>
      <c r="G3504" t="s">
        <v>25</v>
      </c>
      <c r="H3504" t="s">
        <v>40</v>
      </c>
      <c r="I3504">
        <v>15.6</v>
      </c>
      <c r="J3504" t="s">
        <v>27</v>
      </c>
      <c r="K3504">
        <v>6.8</v>
      </c>
      <c r="L3504">
        <v>1.41</v>
      </c>
      <c r="M3504" t="s">
        <v>16</v>
      </c>
      <c r="N3504">
        <v>2360.34</v>
      </c>
      <c r="O3504" s="5">
        <f>(ScoreCard!$E$3-laptop_prices3[[#This Row],[Price ($)]])/ScoreCard!$E$3*ScoreCard!$E$5</f>
        <v>3.9080467214661896</v>
      </c>
      <c r="P3504" s="5">
        <f>laptop_prices3[[#This Row],[RAM (GB)]]/ScoreCard!$F$3*ScoreCard!$F$5</f>
        <v>3.5</v>
      </c>
      <c r="Q3504" s="5">
        <f>laptop_prices3[[#This Row],[Screen Size (inch)]]/ScoreCard!$G$3*ScoreCard!$G$5</f>
        <v>1.8034682080924855</v>
      </c>
      <c r="R3504" s="5">
        <f>laptop_prices3[[#This Row],[Battery Life (hours)]]/ScoreCard!$H$3*ScoreCard!$H$5</f>
        <v>3.9666666666666668</v>
      </c>
      <c r="S3504" s="5">
        <f>ScoreCard!$I$3-laptop_prices3[[#This Row],[Weight (kg)]]/ScoreCard!$I$3*ScoreCard!$I$5</f>
        <v>2.6942857142857144</v>
      </c>
      <c r="T3504" s="6" cm="1">
        <f t="array" ref="T3504">_xlfn.IFS(laptop_prices3[[#This Row],[Storage]]="512GB SSD", 512, laptop_prices3[[#This Row],[Storage]] = "1TB SSD", 1000, laptop_prices3[[#This Row],[Storage]] = "2TB SSD", 2000, laptop_prices3[[#This Row],[Storage]]= "256GB SSD", 256, laptop_prices3[[#This Row],[Storage]] = "1TB HDD", 1000*0.7)</f>
        <v>2000</v>
      </c>
      <c r="U3504" s="5">
        <f>laptop_prices3[[#This Row],[Storage Raw Value]]/ScoreCard!$J$3*ScoreCard!$J$5</f>
        <v>8</v>
      </c>
    </row>
    <row r="3505" spans="2:21" x14ac:dyDescent="0.2">
      <c r="B3505" s="4" cm="1">
        <f t="array" ref="B3505">SUM(laptop_prices3[[#This Row],[RAM Comp]:[Weight Comp]]+laptop_prices3[[#This Row],[Storage Comp]])</f>
        <v>11.992682493806772</v>
      </c>
      <c r="C3505">
        <v>3503</v>
      </c>
      <c r="D3505" t="s">
        <v>17</v>
      </c>
      <c r="E3505" t="s">
        <v>18</v>
      </c>
      <c r="F3505">
        <v>4</v>
      </c>
      <c r="G3505" t="s">
        <v>29</v>
      </c>
      <c r="H3505" t="s">
        <v>44</v>
      </c>
      <c r="I3505">
        <v>15.6</v>
      </c>
      <c r="J3505" t="s">
        <v>27</v>
      </c>
      <c r="K3505">
        <v>5.4</v>
      </c>
      <c r="L3505">
        <v>1.74</v>
      </c>
      <c r="M3505" t="s">
        <v>46</v>
      </c>
      <c r="N3505">
        <v>1925.36</v>
      </c>
      <c r="O3505" s="5">
        <f>(ScoreCard!$E$3-laptop_prices3[[#This Row],[Price ($)]])/ScoreCard!$E$3*ScoreCard!$E$5</f>
        <v>4.109279525679411</v>
      </c>
      <c r="P3505" s="5">
        <f>laptop_prices3[[#This Row],[RAM (GB)]]/ScoreCard!$F$3*ScoreCard!$F$5</f>
        <v>0.4375</v>
      </c>
      <c r="Q3505" s="5">
        <f>laptop_prices3[[#This Row],[Screen Size (inch)]]/ScoreCard!$G$3*ScoreCard!$G$5</f>
        <v>1.8034682080924855</v>
      </c>
      <c r="R3505" s="5">
        <f>laptop_prices3[[#This Row],[Battery Life (hours)]]/ScoreCard!$H$3*ScoreCard!$H$5</f>
        <v>3.15</v>
      </c>
      <c r="S3505" s="5">
        <f>ScoreCard!$I$3-laptop_prices3[[#This Row],[Weight (kg)]]/ScoreCard!$I$3*ScoreCard!$I$5</f>
        <v>2.5057142857142858</v>
      </c>
      <c r="T3505" s="6" cm="1">
        <f t="array" ref="T3505">_xlfn.IFS(laptop_prices3[[#This Row],[Storage]]="512GB SSD", 512, laptop_prices3[[#This Row],[Storage]] = "1TB SSD", 1000, laptop_prices3[[#This Row],[Storage]] = "2TB SSD", 2000, laptop_prices3[[#This Row],[Storage]]= "256GB SSD", 256, laptop_prices3[[#This Row],[Storage]] = "1TB HDD", 1000*0.7)</f>
        <v>256</v>
      </c>
      <c r="U3505" s="5">
        <f>laptop_prices3[[#This Row],[Storage Raw Value]]/ScoreCard!$J$3*ScoreCard!$J$5</f>
        <v>1.024</v>
      </c>
    </row>
    <row r="3506" spans="2:21" x14ac:dyDescent="0.2">
      <c r="B3506" s="4" cm="1">
        <f t="array" ref="B3506">SUM(laptop_prices3[[#This Row],[RAM Comp]:[Weight Comp]]+laptop_prices3[[#This Row],[Storage Comp]])</f>
        <v>19.53438095238095</v>
      </c>
      <c r="C3506">
        <v>3504</v>
      </c>
      <c r="D3506" t="s">
        <v>11</v>
      </c>
      <c r="E3506" t="s">
        <v>24</v>
      </c>
      <c r="F3506">
        <v>8</v>
      </c>
      <c r="G3506" t="s">
        <v>13</v>
      </c>
      <c r="H3506" t="s">
        <v>32</v>
      </c>
      <c r="I3506">
        <v>17.3</v>
      </c>
      <c r="J3506" t="s">
        <v>15</v>
      </c>
      <c r="K3506">
        <v>10.7</v>
      </c>
      <c r="L3506">
        <v>2.23</v>
      </c>
      <c r="M3506" t="s">
        <v>46</v>
      </c>
      <c r="N3506">
        <v>2097.12</v>
      </c>
      <c r="O3506" s="5">
        <f>(ScoreCard!$E$3-laptop_prices3[[#This Row],[Price ($)]])/ScoreCard!$E$3*ScoreCard!$E$5</f>
        <v>4.0298189839265417</v>
      </c>
      <c r="P3506" s="5">
        <f>laptop_prices3[[#This Row],[RAM (GB)]]/ScoreCard!$F$3*ScoreCard!$F$5</f>
        <v>0.875</v>
      </c>
      <c r="Q3506" s="5">
        <f>laptop_prices3[[#This Row],[Screen Size (inch)]]/ScoreCard!$G$3*ScoreCard!$G$5</f>
        <v>2</v>
      </c>
      <c r="R3506" s="5">
        <f>laptop_prices3[[#This Row],[Battery Life (hours)]]/ScoreCard!$H$3*ScoreCard!$H$5</f>
        <v>6.2416666666666663</v>
      </c>
      <c r="S3506" s="5">
        <f>ScoreCard!$I$3-laptop_prices3[[#This Row],[Weight (kg)]]/ScoreCard!$I$3*ScoreCard!$I$5</f>
        <v>2.225714285714286</v>
      </c>
      <c r="T3506" s="6" cm="1">
        <f t="array" ref="T3506">_xlfn.IFS(laptop_prices3[[#This Row],[Storage]]="512GB SSD", 512, laptop_prices3[[#This Row],[Storage]] = "1TB SSD", 1000, laptop_prices3[[#This Row],[Storage]] = "2TB SSD", 2000, laptop_prices3[[#This Row],[Storage]]= "256GB SSD", 256, laptop_prices3[[#This Row],[Storage]] = "1TB HDD", 1000*0.7)</f>
        <v>512</v>
      </c>
      <c r="U3506" s="5">
        <f>laptop_prices3[[#This Row],[Storage Raw Value]]/ScoreCard!$J$3*ScoreCard!$J$5</f>
        <v>2.048</v>
      </c>
    </row>
    <row r="3507" spans="2:21" x14ac:dyDescent="0.2">
      <c r="B3507" s="4" cm="1">
        <f t="array" ref="B3507">SUM(laptop_prices3[[#This Row],[RAM Comp]:[Weight Comp]]+laptop_prices3[[#This Row],[Storage Comp]])</f>
        <v>41.586190476190474</v>
      </c>
      <c r="C3507">
        <v>3505</v>
      </c>
      <c r="D3507" t="s">
        <v>38</v>
      </c>
      <c r="E3507" t="s">
        <v>37</v>
      </c>
      <c r="F3507">
        <v>8</v>
      </c>
      <c r="G3507" t="s">
        <v>25</v>
      </c>
      <c r="H3507" t="s">
        <v>40</v>
      </c>
      <c r="I3507">
        <v>17.3</v>
      </c>
      <c r="J3507" t="s">
        <v>15</v>
      </c>
      <c r="K3507">
        <v>6.7</v>
      </c>
      <c r="L3507">
        <v>1.22</v>
      </c>
      <c r="M3507" t="s">
        <v>22</v>
      </c>
      <c r="N3507">
        <v>2271.02</v>
      </c>
      <c r="O3507" s="5">
        <f>(ScoreCard!$E$3-laptop_prices3[[#This Row],[Price ($)]])/ScoreCard!$E$3*ScoreCard!$E$5</f>
        <v>3.9493684237796867</v>
      </c>
      <c r="P3507" s="5">
        <f>laptop_prices3[[#This Row],[RAM (GB)]]/ScoreCard!$F$3*ScoreCard!$F$5</f>
        <v>0.875</v>
      </c>
      <c r="Q3507" s="5">
        <f>laptop_prices3[[#This Row],[Screen Size (inch)]]/ScoreCard!$G$3*ScoreCard!$G$5</f>
        <v>2</v>
      </c>
      <c r="R3507" s="5">
        <f>laptop_prices3[[#This Row],[Battery Life (hours)]]/ScoreCard!$H$3*ScoreCard!$H$5</f>
        <v>3.9083333333333332</v>
      </c>
      <c r="S3507" s="5">
        <f>ScoreCard!$I$3-laptop_prices3[[#This Row],[Weight (kg)]]/ScoreCard!$I$3*ScoreCard!$I$5</f>
        <v>2.8028571428571429</v>
      </c>
      <c r="T3507" s="6" cm="1">
        <f t="array" ref="T3507">_xlfn.IFS(laptop_prices3[[#This Row],[Storage]]="512GB SSD", 512, laptop_prices3[[#This Row],[Storage]] = "1TB SSD", 1000, laptop_prices3[[#This Row],[Storage]] = "2TB SSD", 2000, laptop_prices3[[#This Row],[Storage]]= "256GB SSD", 256, laptop_prices3[[#This Row],[Storage]] = "1TB HDD", 1000*0.7)</f>
        <v>2000</v>
      </c>
      <c r="U3507" s="5">
        <f>laptop_prices3[[#This Row],[Storage Raw Value]]/ScoreCard!$J$3*ScoreCard!$J$5</f>
        <v>8</v>
      </c>
    </row>
    <row r="3508" spans="2:21" x14ac:dyDescent="0.2">
      <c r="B3508" s="4" cm="1">
        <f t="array" ref="B3508">SUM(laptop_prices3[[#This Row],[RAM Comp]:[Weight Comp]]+laptop_prices3[[#This Row],[Storage Comp]])</f>
        <v>15.275238921001927</v>
      </c>
      <c r="C3508">
        <v>3506</v>
      </c>
      <c r="D3508" t="s">
        <v>47</v>
      </c>
      <c r="E3508" t="s">
        <v>41</v>
      </c>
      <c r="F3508">
        <v>16</v>
      </c>
      <c r="G3508" t="s">
        <v>29</v>
      </c>
      <c r="H3508" t="s">
        <v>35</v>
      </c>
      <c r="I3508">
        <v>13.3</v>
      </c>
      <c r="J3508" t="s">
        <v>21</v>
      </c>
      <c r="K3508">
        <v>8.9</v>
      </c>
      <c r="L3508">
        <v>1.4</v>
      </c>
      <c r="M3508" t="s">
        <v>16</v>
      </c>
      <c r="N3508">
        <v>2098.84</v>
      </c>
      <c r="O3508" s="5">
        <f>(ScoreCard!$E$3-laptop_prices3[[#This Row],[Price ($)]])/ScoreCard!$E$3*ScoreCard!$E$5</f>
        <v>4.0290232682080109</v>
      </c>
      <c r="P3508" s="5">
        <f>laptop_prices3[[#This Row],[RAM (GB)]]/ScoreCard!$F$3*ScoreCard!$F$5</f>
        <v>1.75</v>
      </c>
      <c r="Q3508" s="5">
        <f>laptop_prices3[[#This Row],[Screen Size (inch)]]/ScoreCard!$G$3*ScoreCard!$G$5</f>
        <v>1.5375722543352601</v>
      </c>
      <c r="R3508" s="5">
        <f>laptop_prices3[[#This Row],[Battery Life (hours)]]/ScoreCard!$H$3*ScoreCard!$H$5</f>
        <v>5.1916666666666664</v>
      </c>
      <c r="S3508" s="5">
        <f>ScoreCard!$I$3-laptop_prices3[[#This Row],[Weight (kg)]]/ScoreCard!$I$3*ScoreCard!$I$5</f>
        <v>2.7</v>
      </c>
      <c r="T3508" s="6" cm="1">
        <f t="array" ref="T3508">_xlfn.IFS(laptop_prices3[[#This Row],[Storage]]="512GB SSD", 512, laptop_prices3[[#This Row],[Storage]] = "1TB SSD", 1000, laptop_prices3[[#This Row],[Storage]] = "2TB SSD", 2000, laptop_prices3[[#This Row],[Storage]]= "256GB SSD", 256, laptop_prices3[[#This Row],[Storage]] = "1TB HDD", 1000*0.7)</f>
        <v>256</v>
      </c>
      <c r="U3508" s="5">
        <f>laptop_prices3[[#This Row],[Storage Raw Value]]/ScoreCard!$J$3*ScoreCard!$J$5</f>
        <v>1.024</v>
      </c>
    </row>
    <row r="3509" spans="2:21" x14ac:dyDescent="0.2">
      <c r="B3509" s="4" cm="1">
        <f t="array" ref="B3509">SUM(laptop_prices3[[#This Row],[RAM Comp]:[Weight Comp]]+laptop_prices3[[#This Row],[Storage Comp]])</f>
        <v>14.666187173135151</v>
      </c>
      <c r="C3509">
        <v>3507</v>
      </c>
      <c r="D3509" t="s">
        <v>34</v>
      </c>
      <c r="E3509" t="s">
        <v>18</v>
      </c>
      <c r="F3509">
        <v>32</v>
      </c>
      <c r="G3509" t="s">
        <v>29</v>
      </c>
      <c r="H3509" t="s">
        <v>14</v>
      </c>
      <c r="I3509">
        <v>16</v>
      </c>
      <c r="J3509" t="s">
        <v>15</v>
      </c>
      <c r="K3509">
        <v>5.8</v>
      </c>
      <c r="L3509">
        <v>2.91</v>
      </c>
      <c r="M3509" t="s">
        <v>16</v>
      </c>
      <c r="N3509">
        <v>2734.17</v>
      </c>
      <c r="O3509" s="5">
        <f>(ScoreCard!$E$3-laptop_prices3[[#This Row],[Price ($)]])/ScoreCard!$E$3*ScoreCard!$E$5</f>
        <v>3.7351034615484258</v>
      </c>
      <c r="P3509" s="5">
        <f>laptop_prices3[[#This Row],[RAM (GB)]]/ScoreCard!$F$3*ScoreCard!$F$5</f>
        <v>3.5</v>
      </c>
      <c r="Q3509" s="5">
        <f>laptop_prices3[[#This Row],[Screen Size (inch)]]/ScoreCard!$G$3*ScoreCard!$G$5</f>
        <v>1.8497109826589595</v>
      </c>
      <c r="R3509" s="5">
        <f>laptop_prices3[[#This Row],[Battery Life (hours)]]/ScoreCard!$H$3*ScoreCard!$H$5</f>
        <v>3.3833333333333333</v>
      </c>
      <c r="S3509" s="5">
        <f>ScoreCard!$I$3-laptop_prices3[[#This Row],[Weight (kg)]]/ScoreCard!$I$3*ScoreCard!$I$5</f>
        <v>1.837142857142857</v>
      </c>
      <c r="T3509" s="6" cm="1">
        <f t="array" ref="T3509">_xlfn.IFS(laptop_prices3[[#This Row],[Storage]]="512GB SSD", 512, laptop_prices3[[#This Row],[Storage]] = "1TB SSD", 1000, laptop_prices3[[#This Row],[Storage]] = "2TB SSD", 2000, laptop_prices3[[#This Row],[Storage]]= "256GB SSD", 256, laptop_prices3[[#This Row],[Storage]] = "1TB HDD", 1000*0.7)</f>
        <v>256</v>
      </c>
      <c r="U3509" s="5">
        <f>laptop_prices3[[#This Row],[Storage Raw Value]]/ScoreCard!$J$3*ScoreCard!$J$5</f>
        <v>1.024</v>
      </c>
    </row>
    <row r="3510" spans="2:21" x14ac:dyDescent="0.2">
      <c r="B3510" s="4" cm="1">
        <f t="array" ref="B3510">SUM(laptop_prices3[[#This Row],[RAM Comp]:[Weight Comp]]+laptop_prices3[[#This Row],[Storage Comp]])</f>
        <v>41.452039636663912</v>
      </c>
      <c r="C3510">
        <v>3508</v>
      </c>
      <c r="D3510" t="s">
        <v>38</v>
      </c>
      <c r="E3510" t="s">
        <v>18</v>
      </c>
      <c r="F3510">
        <v>8</v>
      </c>
      <c r="G3510" t="s">
        <v>25</v>
      </c>
      <c r="H3510" t="s">
        <v>44</v>
      </c>
      <c r="I3510">
        <v>15.6</v>
      </c>
      <c r="J3510" t="s">
        <v>21</v>
      </c>
      <c r="K3510">
        <v>8.1</v>
      </c>
      <c r="L3510">
        <v>2.54</v>
      </c>
      <c r="M3510" t="s">
        <v>16</v>
      </c>
      <c r="N3510">
        <v>654.66</v>
      </c>
      <c r="O3510" s="5">
        <f>(ScoreCard!$E$3-laptop_prices3[[#This Row],[Price ($)]])/ScoreCard!$E$3*ScoreCard!$E$5</f>
        <v>4.6971376440152923</v>
      </c>
      <c r="P3510" s="5">
        <f>laptop_prices3[[#This Row],[RAM (GB)]]/ScoreCard!$F$3*ScoreCard!$F$5</f>
        <v>0.875</v>
      </c>
      <c r="Q3510" s="5">
        <f>laptop_prices3[[#This Row],[Screen Size (inch)]]/ScoreCard!$G$3*ScoreCard!$G$5</f>
        <v>1.8034682080924855</v>
      </c>
      <c r="R3510" s="5">
        <f>laptop_prices3[[#This Row],[Battery Life (hours)]]/ScoreCard!$H$3*ScoreCard!$H$5</f>
        <v>4.7249999999999996</v>
      </c>
      <c r="S3510" s="5">
        <f>ScoreCard!$I$3-laptop_prices3[[#This Row],[Weight (kg)]]/ScoreCard!$I$3*ScoreCard!$I$5</f>
        <v>2.0485714285714285</v>
      </c>
      <c r="T3510" s="6" cm="1">
        <f t="array" ref="T3510">_xlfn.IFS(laptop_prices3[[#This Row],[Storage]]="512GB SSD", 512, laptop_prices3[[#This Row],[Storage]] = "1TB SSD", 1000, laptop_prices3[[#This Row],[Storage]] = "2TB SSD", 2000, laptop_prices3[[#This Row],[Storage]]= "256GB SSD", 256, laptop_prices3[[#This Row],[Storage]] = "1TB HDD", 1000*0.7)</f>
        <v>2000</v>
      </c>
      <c r="U3510" s="5">
        <f>laptop_prices3[[#This Row],[Storage Raw Value]]/ScoreCard!$J$3*ScoreCard!$J$5</f>
        <v>8</v>
      </c>
    </row>
    <row r="3511" spans="2:21" x14ac:dyDescent="0.2">
      <c r="B3511" s="4" cm="1">
        <f t="array" ref="B3511">SUM(laptop_prices3[[#This Row],[RAM Comp]:[Weight Comp]]+laptop_prices3[[#This Row],[Storage Comp]])</f>
        <v>21.200905587668593</v>
      </c>
      <c r="C3511">
        <v>3509</v>
      </c>
      <c r="D3511" t="s">
        <v>28</v>
      </c>
      <c r="E3511" t="s">
        <v>31</v>
      </c>
      <c r="F3511">
        <v>16</v>
      </c>
      <c r="G3511" t="s">
        <v>42</v>
      </c>
      <c r="H3511" t="s">
        <v>32</v>
      </c>
      <c r="I3511">
        <v>13.3</v>
      </c>
      <c r="J3511" t="s">
        <v>27</v>
      </c>
      <c r="K3511">
        <v>8.8000000000000007</v>
      </c>
      <c r="L3511">
        <v>3.36</v>
      </c>
      <c r="M3511" t="s">
        <v>30</v>
      </c>
      <c r="N3511">
        <v>1370.21</v>
      </c>
      <c r="O3511" s="5">
        <f>(ScoreCard!$E$3-laptop_prices3[[#This Row],[Price ($)]])/ScoreCard!$E$3*ScoreCard!$E$5</f>
        <v>4.3661060263437417</v>
      </c>
      <c r="P3511" s="5">
        <f>laptop_prices3[[#This Row],[RAM (GB)]]/ScoreCard!$F$3*ScoreCard!$F$5</f>
        <v>1.75</v>
      </c>
      <c r="Q3511" s="5">
        <f>laptop_prices3[[#This Row],[Screen Size (inch)]]/ScoreCard!$G$3*ScoreCard!$G$5</f>
        <v>1.5375722543352601</v>
      </c>
      <c r="R3511" s="5">
        <f>laptop_prices3[[#This Row],[Battery Life (hours)]]/ScoreCard!$H$3*ScoreCard!$H$5</f>
        <v>5.1333333333333337</v>
      </c>
      <c r="S3511" s="5">
        <f>ScoreCard!$I$3-laptop_prices3[[#This Row],[Weight (kg)]]/ScoreCard!$I$3*ScoreCard!$I$5</f>
        <v>1.58</v>
      </c>
      <c r="T3511" s="6" cm="1">
        <f t="array" ref="T3511">_xlfn.IFS(laptop_prices3[[#This Row],[Storage]]="512GB SSD", 512, laptop_prices3[[#This Row],[Storage]] = "1TB SSD", 1000, laptop_prices3[[#This Row],[Storage]] = "2TB SSD", 2000, laptop_prices3[[#This Row],[Storage]]= "256GB SSD", 256, laptop_prices3[[#This Row],[Storage]] = "1TB HDD", 1000*0.7)</f>
        <v>700</v>
      </c>
      <c r="U3511" s="5">
        <f>laptop_prices3[[#This Row],[Storage Raw Value]]/ScoreCard!$J$3*ScoreCard!$J$5</f>
        <v>2.8</v>
      </c>
    </row>
    <row r="3512" spans="2:21" x14ac:dyDescent="0.2">
      <c r="B3512" s="4" cm="1">
        <f t="array" ref="B3512">SUM(laptop_prices3[[#This Row],[RAM Comp]:[Weight Comp]]+laptop_prices3[[#This Row],[Storage Comp]])</f>
        <v>49.743497109826592</v>
      </c>
      <c r="C3512">
        <v>3510</v>
      </c>
      <c r="D3512" t="s">
        <v>36</v>
      </c>
      <c r="E3512" t="s">
        <v>37</v>
      </c>
      <c r="F3512">
        <v>64</v>
      </c>
      <c r="G3512" t="s">
        <v>25</v>
      </c>
      <c r="H3512" t="s">
        <v>32</v>
      </c>
      <c r="I3512">
        <v>14</v>
      </c>
      <c r="J3512" t="s">
        <v>43</v>
      </c>
      <c r="K3512">
        <v>11.7</v>
      </c>
      <c r="L3512">
        <v>2.1</v>
      </c>
      <c r="M3512" t="s">
        <v>30</v>
      </c>
      <c r="N3512">
        <v>4012.72</v>
      </c>
      <c r="O3512" s="5">
        <f>(ScoreCard!$E$3-laptop_prices3[[#This Row],[Price ($)]])/ScoreCard!$E$3*ScoreCard!$E$5</f>
        <v>3.1436137336832015</v>
      </c>
      <c r="P3512" s="5">
        <f>laptop_prices3[[#This Row],[RAM (GB)]]/ScoreCard!$F$3*ScoreCard!$F$5</f>
        <v>7</v>
      </c>
      <c r="Q3512" s="5">
        <f>laptop_prices3[[#This Row],[Screen Size (inch)]]/ScoreCard!$G$3*ScoreCard!$G$5</f>
        <v>1.6184971098265895</v>
      </c>
      <c r="R3512" s="5">
        <f>laptop_prices3[[#This Row],[Battery Life (hours)]]/ScoreCard!$H$3*ScoreCard!$H$5</f>
        <v>6.8250000000000002</v>
      </c>
      <c r="S3512" s="5">
        <f>ScoreCard!$I$3-laptop_prices3[[#This Row],[Weight (kg)]]/ScoreCard!$I$3*ScoreCard!$I$5</f>
        <v>2.2999999999999998</v>
      </c>
      <c r="T3512" s="6" cm="1">
        <f t="array" ref="T3512">_xlfn.IFS(laptop_prices3[[#This Row],[Storage]]="512GB SSD", 512, laptop_prices3[[#This Row],[Storage]] = "1TB SSD", 1000, laptop_prices3[[#This Row],[Storage]] = "2TB SSD", 2000, laptop_prices3[[#This Row],[Storage]]= "256GB SSD", 256, laptop_prices3[[#This Row],[Storage]] = "1TB HDD", 1000*0.7)</f>
        <v>2000</v>
      </c>
      <c r="U3512" s="5">
        <f>laptop_prices3[[#This Row],[Storage Raw Value]]/ScoreCard!$J$3*ScoreCard!$J$5</f>
        <v>8</v>
      </c>
    </row>
    <row r="3513" spans="2:21" x14ac:dyDescent="0.2">
      <c r="B3513" s="4" cm="1">
        <f t="array" ref="B3513">SUM(laptop_prices3[[#This Row],[RAM Comp]:[Weight Comp]]+laptop_prices3[[#This Row],[Storage Comp]])</f>
        <v>13.057354252683734</v>
      </c>
      <c r="C3513">
        <v>3511</v>
      </c>
      <c r="D3513" t="s">
        <v>11</v>
      </c>
      <c r="E3513" t="s">
        <v>31</v>
      </c>
      <c r="F3513">
        <v>16</v>
      </c>
      <c r="G3513" t="s">
        <v>29</v>
      </c>
      <c r="H3513" t="s">
        <v>35</v>
      </c>
      <c r="I3513">
        <v>14</v>
      </c>
      <c r="J3513" t="s">
        <v>43</v>
      </c>
      <c r="K3513">
        <v>5.4</v>
      </c>
      <c r="L3513">
        <v>1.85</v>
      </c>
      <c r="M3513" t="s">
        <v>16</v>
      </c>
      <c r="N3513">
        <v>1487.16</v>
      </c>
      <c r="O3513" s="5">
        <f>(ScoreCard!$E$3-laptop_prices3[[#This Row],[Price ($)]])/ScoreCard!$E$3*ScoreCard!$E$5</f>
        <v>4.3120019837377912</v>
      </c>
      <c r="P3513" s="5">
        <f>laptop_prices3[[#This Row],[RAM (GB)]]/ScoreCard!$F$3*ScoreCard!$F$5</f>
        <v>1.75</v>
      </c>
      <c r="Q3513" s="5">
        <f>laptop_prices3[[#This Row],[Screen Size (inch)]]/ScoreCard!$G$3*ScoreCard!$G$5</f>
        <v>1.6184971098265895</v>
      </c>
      <c r="R3513" s="5">
        <f>laptop_prices3[[#This Row],[Battery Life (hours)]]/ScoreCard!$H$3*ScoreCard!$H$5</f>
        <v>3.15</v>
      </c>
      <c r="S3513" s="5">
        <f>ScoreCard!$I$3-laptop_prices3[[#This Row],[Weight (kg)]]/ScoreCard!$I$3*ScoreCard!$I$5</f>
        <v>2.4428571428571431</v>
      </c>
      <c r="T3513" s="6" cm="1">
        <f t="array" ref="T3513">_xlfn.IFS(laptop_prices3[[#This Row],[Storage]]="512GB SSD", 512, laptop_prices3[[#This Row],[Storage]] = "1TB SSD", 1000, laptop_prices3[[#This Row],[Storage]] = "2TB SSD", 2000, laptop_prices3[[#This Row],[Storage]]= "256GB SSD", 256, laptop_prices3[[#This Row],[Storage]] = "1TB HDD", 1000*0.7)</f>
        <v>256</v>
      </c>
      <c r="U3513" s="5">
        <f>laptop_prices3[[#This Row],[Storage Raw Value]]/ScoreCard!$J$3*ScoreCard!$J$5</f>
        <v>1.024</v>
      </c>
    </row>
    <row r="3514" spans="2:21" x14ac:dyDescent="0.2">
      <c r="B3514" s="4" cm="1">
        <f t="array" ref="B3514">SUM(laptop_prices3[[#This Row],[RAM Comp]:[Weight Comp]]+laptop_prices3[[#This Row],[Storage Comp]])</f>
        <v>12.484762730525736</v>
      </c>
      <c r="C3514">
        <v>3512</v>
      </c>
      <c r="D3514" t="s">
        <v>28</v>
      </c>
      <c r="E3514" t="s">
        <v>31</v>
      </c>
      <c r="F3514">
        <v>8</v>
      </c>
      <c r="G3514" t="s">
        <v>29</v>
      </c>
      <c r="H3514" t="s">
        <v>40</v>
      </c>
      <c r="I3514">
        <v>13.3</v>
      </c>
      <c r="J3514" t="s">
        <v>27</v>
      </c>
      <c r="K3514">
        <v>6.4</v>
      </c>
      <c r="L3514">
        <v>2.2000000000000002</v>
      </c>
      <c r="M3514" t="s">
        <v>46</v>
      </c>
      <c r="N3514">
        <v>1409.33</v>
      </c>
      <c r="O3514" s="5">
        <f>(ScoreCard!$E$3-laptop_prices3[[#This Row],[Price ($)]])/ScoreCard!$E$3*ScoreCard!$E$5</f>
        <v>4.3480081200013316</v>
      </c>
      <c r="P3514" s="5">
        <f>laptop_prices3[[#This Row],[RAM (GB)]]/ScoreCard!$F$3*ScoreCard!$F$5</f>
        <v>0.875</v>
      </c>
      <c r="Q3514" s="5">
        <f>laptop_prices3[[#This Row],[Screen Size (inch)]]/ScoreCard!$G$3*ScoreCard!$G$5</f>
        <v>1.5375722543352601</v>
      </c>
      <c r="R3514" s="5">
        <f>laptop_prices3[[#This Row],[Battery Life (hours)]]/ScoreCard!$H$3*ScoreCard!$H$5</f>
        <v>3.7333333333333334</v>
      </c>
      <c r="S3514" s="5">
        <f>ScoreCard!$I$3-laptop_prices3[[#This Row],[Weight (kg)]]/ScoreCard!$I$3*ScoreCard!$I$5</f>
        <v>2.2428571428571429</v>
      </c>
      <c r="T3514" s="6" cm="1">
        <f t="array" ref="T3514">_xlfn.IFS(laptop_prices3[[#This Row],[Storage]]="512GB SSD", 512, laptop_prices3[[#This Row],[Storage]] = "1TB SSD", 1000, laptop_prices3[[#This Row],[Storage]] = "2TB SSD", 2000, laptop_prices3[[#This Row],[Storage]]= "256GB SSD", 256, laptop_prices3[[#This Row],[Storage]] = "1TB HDD", 1000*0.7)</f>
        <v>256</v>
      </c>
      <c r="U3514" s="5">
        <f>laptop_prices3[[#This Row],[Storage Raw Value]]/ScoreCard!$J$3*ScoreCard!$J$5</f>
        <v>1.024</v>
      </c>
    </row>
    <row r="3515" spans="2:21" x14ac:dyDescent="0.2">
      <c r="B3515" s="4" cm="1">
        <f t="array" ref="B3515">SUM(laptop_prices3[[#This Row],[RAM Comp]:[Weight Comp]]+laptop_prices3[[#This Row],[Storage Comp]])</f>
        <v>46.861615744563721</v>
      </c>
      <c r="C3515">
        <v>3513</v>
      </c>
      <c r="D3515" t="s">
        <v>34</v>
      </c>
      <c r="E3515" t="s">
        <v>39</v>
      </c>
      <c r="F3515">
        <v>64</v>
      </c>
      <c r="G3515" t="s">
        <v>25</v>
      </c>
      <c r="H3515" t="s">
        <v>14</v>
      </c>
      <c r="I3515">
        <v>16</v>
      </c>
      <c r="J3515" t="s">
        <v>27</v>
      </c>
      <c r="K3515">
        <v>7</v>
      </c>
      <c r="L3515">
        <v>2.75</v>
      </c>
      <c r="M3515" t="s">
        <v>30</v>
      </c>
      <c r="N3515">
        <v>4330.32</v>
      </c>
      <c r="O3515" s="5">
        <f>(ScoreCard!$E$3-laptop_prices3[[#This Row],[Price ($)]])/ScoreCard!$E$3*ScoreCard!$E$5</f>
        <v>2.9966839010055626</v>
      </c>
      <c r="P3515" s="5">
        <f>laptop_prices3[[#This Row],[RAM (GB)]]/ScoreCard!$F$3*ScoreCard!$F$5</f>
        <v>7</v>
      </c>
      <c r="Q3515" s="5">
        <f>laptop_prices3[[#This Row],[Screen Size (inch)]]/ScoreCard!$G$3*ScoreCard!$G$5</f>
        <v>1.8497109826589595</v>
      </c>
      <c r="R3515" s="5">
        <f>laptop_prices3[[#This Row],[Battery Life (hours)]]/ScoreCard!$H$3*ScoreCard!$H$5</f>
        <v>4.0833333333333339</v>
      </c>
      <c r="S3515" s="5">
        <f>ScoreCard!$I$3-laptop_prices3[[#This Row],[Weight (kg)]]/ScoreCard!$I$3*ScoreCard!$I$5</f>
        <v>1.9285714285714286</v>
      </c>
      <c r="T3515" s="6" cm="1">
        <f t="array" ref="T3515">_xlfn.IFS(laptop_prices3[[#This Row],[Storage]]="512GB SSD", 512, laptop_prices3[[#This Row],[Storage]] = "1TB SSD", 1000, laptop_prices3[[#This Row],[Storage]] = "2TB SSD", 2000, laptop_prices3[[#This Row],[Storage]]= "256GB SSD", 256, laptop_prices3[[#This Row],[Storage]] = "1TB HDD", 1000*0.7)</f>
        <v>2000</v>
      </c>
      <c r="U3515" s="5">
        <f>laptop_prices3[[#This Row],[Storage Raw Value]]/ScoreCard!$J$3*ScoreCard!$J$5</f>
        <v>8</v>
      </c>
    </row>
    <row r="3516" spans="2:21" x14ac:dyDescent="0.2">
      <c r="B3516" s="4" cm="1">
        <f t="array" ref="B3516">SUM(laptop_prices3[[#This Row],[RAM Comp]:[Weight Comp]]+laptop_prices3[[#This Row],[Storage Comp]])</f>
        <v>23.745020919350402</v>
      </c>
      <c r="C3516">
        <v>3514</v>
      </c>
      <c r="D3516" t="s">
        <v>17</v>
      </c>
      <c r="E3516" t="s">
        <v>24</v>
      </c>
      <c r="F3516">
        <v>64</v>
      </c>
      <c r="G3516" t="s">
        <v>13</v>
      </c>
      <c r="H3516" t="s">
        <v>14</v>
      </c>
      <c r="I3516">
        <v>14</v>
      </c>
      <c r="J3516" t="s">
        <v>21</v>
      </c>
      <c r="K3516">
        <v>7.7</v>
      </c>
      <c r="L3516">
        <v>1.85</v>
      </c>
      <c r="M3516" t="s">
        <v>22</v>
      </c>
      <c r="N3516">
        <v>2846.14</v>
      </c>
      <c r="O3516" s="5">
        <f>(ScoreCard!$E$3-laptop_prices3[[#This Row],[Price ($)]])/ScoreCard!$E$3*ScoreCard!$E$5</f>
        <v>3.6833032935228744</v>
      </c>
      <c r="P3516" s="5">
        <f>laptop_prices3[[#This Row],[RAM (GB)]]/ScoreCard!$F$3*ScoreCard!$F$5</f>
        <v>7</v>
      </c>
      <c r="Q3516" s="5">
        <f>laptop_prices3[[#This Row],[Screen Size (inch)]]/ScoreCard!$G$3*ScoreCard!$G$5</f>
        <v>1.6184971098265895</v>
      </c>
      <c r="R3516" s="5">
        <f>laptop_prices3[[#This Row],[Battery Life (hours)]]/ScoreCard!$H$3*ScoreCard!$H$5</f>
        <v>4.4916666666666671</v>
      </c>
      <c r="S3516" s="5">
        <f>ScoreCard!$I$3-laptop_prices3[[#This Row],[Weight (kg)]]/ScoreCard!$I$3*ScoreCard!$I$5</f>
        <v>2.4428571428571431</v>
      </c>
      <c r="T3516" s="6" cm="1">
        <f t="array" ref="T3516">_xlfn.IFS(laptop_prices3[[#This Row],[Storage]]="512GB SSD", 512, laptop_prices3[[#This Row],[Storage]] = "1TB SSD", 1000, laptop_prices3[[#This Row],[Storage]] = "2TB SSD", 2000, laptop_prices3[[#This Row],[Storage]]= "256GB SSD", 256, laptop_prices3[[#This Row],[Storage]] = "1TB HDD", 1000*0.7)</f>
        <v>512</v>
      </c>
      <c r="U3516" s="5">
        <f>laptop_prices3[[#This Row],[Storage Raw Value]]/ScoreCard!$J$3*ScoreCard!$J$5</f>
        <v>2.048</v>
      </c>
    </row>
    <row r="3517" spans="2:21" x14ac:dyDescent="0.2">
      <c r="B3517" s="4" cm="1">
        <f t="array" ref="B3517">SUM(laptop_prices3[[#This Row],[RAM Comp]:[Weight Comp]]+laptop_prices3[[#This Row],[Storage Comp]])</f>
        <v>22.047619047619047</v>
      </c>
      <c r="C3517">
        <v>3515</v>
      </c>
      <c r="D3517" t="s">
        <v>34</v>
      </c>
      <c r="E3517" t="s">
        <v>24</v>
      </c>
      <c r="F3517">
        <v>16</v>
      </c>
      <c r="G3517" t="s">
        <v>42</v>
      </c>
      <c r="H3517" t="s">
        <v>35</v>
      </c>
      <c r="I3517">
        <v>17.3</v>
      </c>
      <c r="J3517" t="s">
        <v>21</v>
      </c>
      <c r="K3517">
        <v>9.4</v>
      </c>
      <c r="L3517">
        <v>3.3</v>
      </c>
      <c r="M3517" t="s">
        <v>30</v>
      </c>
      <c r="N3517">
        <v>1067.3599999999999</v>
      </c>
      <c r="O3517" s="5">
        <f>(ScoreCard!$E$3-laptop_prices3[[#This Row],[Price ($)]])/ScoreCard!$E$3*ScoreCard!$E$5</f>
        <v>4.5062121341095569</v>
      </c>
      <c r="P3517" s="5">
        <f>laptop_prices3[[#This Row],[RAM (GB)]]/ScoreCard!$F$3*ScoreCard!$F$5</f>
        <v>1.75</v>
      </c>
      <c r="Q3517" s="5">
        <f>laptop_prices3[[#This Row],[Screen Size (inch)]]/ScoreCard!$G$3*ScoreCard!$G$5</f>
        <v>2</v>
      </c>
      <c r="R3517" s="5">
        <f>laptop_prices3[[#This Row],[Battery Life (hours)]]/ScoreCard!$H$3*ScoreCard!$H$5</f>
        <v>5.4833333333333334</v>
      </c>
      <c r="S3517" s="5">
        <f>ScoreCard!$I$3-laptop_prices3[[#This Row],[Weight (kg)]]/ScoreCard!$I$3*ScoreCard!$I$5</f>
        <v>1.6142857142857143</v>
      </c>
      <c r="T3517" s="6" cm="1">
        <f t="array" ref="T3517">_xlfn.IFS(laptop_prices3[[#This Row],[Storage]]="512GB SSD", 512, laptop_prices3[[#This Row],[Storage]] = "1TB SSD", 1000, laptop_prices3[[#This Row],[Storage]] = "2TB SSD", 2000, laptop_prices3[[#This Row],[Storage]]= "256GB SSD", 256, laptop_prices3[[#This Row],[Storage]] = "1TB HDD", 1000*0.7)</f>
        <v>700</v>
      </c>
      <c r="U3517" s="5">
        <f>laptop_prices3[[#This Row],[Storage Raw Value]]/ScoreCard!$J$3*ScoreCard!$J$5</f>
        <v>2.8</v>
      </c>
    </row>
    <row r="3518" spans="2:21" x14ac:dyDescent="0.2">
      <c r="B3518" s="4" cm="1">
        <f t="array" ref="B3518">SUM(laptop_prices3[[#This Row],[RAM Comp]:[Weight Comp]]+laptop_prices3[[#This Row],[Storage Comp]])</f>
        <v>28.424953206716214</v>
      </c>
      <c r="C3518">
        <v>3516</v>
      </c>
      <c r="D3518" t="s">
        <v>34</v>
      </c>
      <c r="E3518" t="s">
        <v>18</v>
      </c>
      <c r="F3518">
        <v>16</v>
      </c>
      <c r="G3518" t="s">
        <v>19</v>
      </c>
      <c r="H3518" t="s">
        <v>14</v>
      </c>
      <c r="I3518">
        <v>13.3</v>
      </c>
      <c r="J3518" t="s">
        <v>27</v>
      </c>
      <c r="K3518">
        <v>11.3</v>
      </c>
      <c r="L3518">
        <v>1.67</v>
      </c>
      <c r="M3518" t="s">
        <v>46</v>
      </c>
      <c r="N3518">
        <v>2382.64</v>
      </c>
      <c r="O3518" s="5">
        <f>(ScoreCard!$E$3-laptop_prices3[[#This Row],[Price ($)]])/ScoreCard!$E$3*ScoreCard!$E$5</f>
        <v>3.8977301746503477</v>
      </c>
      <c r="P3518" s="5">
        <f>laptop_prices3[[#This Row],[RAM (GB)]]/ScoreCard!$F$3*ScoreCard!$F$5</f>
        <v>1.75</v>
      </c>
      <c r="Q3518" s="5">
        <f>laptop_prices3[[#This Row],[Screen Size (inch)]]/ScoreCard!$G$3*ScoreCard!$G$5</f>
        <v>1.5375722543352601</v>
      </c>
      <c r="R3518" s="5">
        <f>laptop_prices3[[#This Row],[Battery Life (hours)]]/ScoreCard!$H$3*ScoreCard!$H$5</f>
        <v>6.5916666666666677</v>
      </c>
      <c r="S3518" s="5">
        <f>ScoreCard!$I$3-laptop_prices3[[#This Row],[Weight (kg)]]/ScoreCard!$I$3*ScoreCard!$I$5</f>
        <v>2.5457142857142858</v>
      </c>
      <c r="T3518" s="6" cm="1">
        <f t="array" ref="T3518">_xlfn.IFS(laptop_prices3[[#This Row],[Storage]]="512GB SSD", 512, laptop_prices3[[#This Row],[Storage]] = "1TB SSD", 1000, laptop_prices3[[#This Row],[Storage]] = "2TB SSD", 2000, laptop_prices3[[#This Row],[Storage]]= "256GB SSD", 256, laptop_prices3[[#This Row],[Storage]] = "1TB HDD", 1000*0.7)</f>
        <v>1000</v>
      </c>
      <c r="U3518" s="5">
        <f>laptop_prices3[[#This Row],[Storage Raw Value]]/ScoreCard!$J$3*ScoreCard!$J$5</f>
        <v>4</v>
      </c>
    </row>
    <row r="3519" spans="2:21" x14ac:dyDescent="0.2">
      <c r="B3519" s="4" cm="1">
        <f t="array" ref="B3519">SUM(laptop_prices3[[#This Row],[RAM Comp]:[Weight Comp]]+laptop_prices3[[#This Row],[Storage Comp]])</f>
        <v>22.610134874759147</v>
      </c>
      <c r="C3519">
        <v>3517</v>
      </c>
      <c r="D3519" t="s">
        <v>23</v>
      </c>
      <c r="E3519" t="s">
        <v>18</v>
      </c>
      <c r="F3519">
        <v>16</v>
      </c>
      <c r="G3519" t="s">
        <v>42</v>
      </c>
      <c r="H3519" t="s">
        <v>35</v>
      </c>
      <c r="I3519">
        <v>15.6</v>
      </c>
      <c r="J3519" t="s">
        <v>27</v>
      </c>
      <c r="K3519">
        <v>9.8000000000000007</v>
      </c>
      <c r="L3519">
        <v>2.38</v>
      </c>
      <c r="M3519" t="s">
        <v>22</v>
      </c>
      <c r="N3519">
        <v>2246.1</v>
      </c>
      <c r="O3519" s="5">
        <f>(ScoreCard!$E$3-laptop_prices3[[#This Row],[Price ($)]])/ScoreCard!$E$3*ScoreCard!$E$5</f>
        <v>3.9608970491900353</v>
      </c>
      <c r="P3519" s="5">
        <f>laptop_prices3[[#This Row],[RAM (GB)]]/ScoreCard!$F$3*ScoreCard!$F$5</f>
        <v>1.75</v>
      </c>
      <c r="Q3519" s="5">
        <f>laptop_prices3[[#This Row],[Screen Size (inch)]]/ScoreCard!$G$3*ScoreCard!$G$5</f>
        <v>1.8034682080924855</v>
      </c>
      <c r="R3519" s="5">
        <f>laptop_prices3[[#This Row],[Battery Life (hours)]]/ScoreCard!$H$3*ScoreCard!$H$5</f>
        <v>5.7166666666666677</v>
      </c>
      <c r="S3519" s="5">
        <f>ScoreCard!$I$3-laptop_prices3[[#This Row],[Weight (kg)]]/ScoreCard!$I$3*ScoreCard!$I$5</f>
        <v>2.14</v>
      </c>
      <c r="T3519" s="6" cm="1">
        <f t="array" ref="T3519">_xlfn.IFS(laptop_prices3[[#This Row],[Storage]]="512GB SSD", 512, laptop_prices3[[#This Row],[Storage]] = "1TB SSD", 1000, laptop_prices3[[#This Row],[Storage]] = "2TB SSD", 2000, laptop_prices3[[#This Row],[Storage]]= "256GB SSD", 256, laptop_prices3[[#This Row],[Storage]] = "1TB HDD", 1000*0.7)</f>
        <v>700</v>
      </c>
      <c r="U3519" s="5">
        <f>laptop_prices3[[#This Row],[Storage Raw Value]]/ScoreCard!$J$3*ScoreCard!$J$5</f>
        <v>2.8</v>
      </c>
    </row>
    <row r="3520" spans="2:21" x14ac:dyDescent="0.2">
      <c r="B3520" s="4" cm="1">
        <f t="array" ref="B3520">SUM(laptop_prices3[[#This Row],[RAM Comp]:[Weight Comp]]+laptop_prices3[[#This Row],[Storage Comp]])</f>
        <v>11.490330443159921</v>
      </c>
      <c r="C3520">
        <v>3518</v>
      </c>
      <c r="D3520" t="s">
        <v>47</v>
      </c>
      <c r="E3520" t="s">
        <v>39</v>
      </c>
      <c r="F3520">
        <v>4</v>
      </c>
      <c r="G3520" t="s">
        <v>29</v>
      </c>
      <c r="H3520" t="s">
        <v>40</v>
      </c>
      <c r="I3520">
        <v>14</v>
      </c>
      <c r="J3520" t="s">
        <v>21</v>
      </c>
      <c r="K3520">
        <v>6.1</v>
      </c>
      <c r="L3520">
        <v>3.01</v>
      </c>
      <c r="M3520" t="s">
        <v>22</v>
      </c>
      <c r="N3520">
        <v>1074.73</v>
      </c>
      <c r="O3520" s="5">
        <f>(ScoreCard!$E$3-laptop_prices3[[#This Row],[Price ($)]])/ScoreCard!$E$3*ScoreCard!$E$5</f>
        <v>4.502802584780734</v>
      </c>
      <c r="P3520" s="5">
        <f>laptop_prices3[[#This Row],[RAM (GB)]]/ScoreCard!$F$3*ScoreCard!$F$5</f>
        <v>0.4375</v>
      </c>
      <c r="Q3520" s="5">
        <f>laptop_prices3[[#This Row],[Screen Size (inch)]]/ScoreCard!$G$3*ScoreCard!$G$5</f>
        <v>1.6184971098265895</v>
      </c>
      <c r="R3520" s="5">
        <f>laptop_prices3[[#This Row],[Battery Life (hours)]]/ScoreCard!$H$3*ScoreCard!$H$5</f>
        <v>3.5583333333333331</v>
      </c>
      <c r="S3520" s="5">
        <f>ScoreCard!$I$3-laptop_prices3[[#This Row],[Weight (kg)]]/ScoreCard!$I$3*ScoreCard!$I$5</f>
        <v>1.78</v>
      </c>
      <c r="T3520" s="6" cm="1">
        <f t="array" ref="T3520">_xlfn.IFS(laptop_prices3[[#This Row],[Storage]]="512GB SSD", 512, laptop_prices3[[#This Row],[Storage]] = "1TB SSD", 1000, laptop_prices3[[#This Row],[Storage]] = "2TB SSD", 2000, laptop_prices3[[#This Row],[Storage]]= "256GB SSD", 256, laptop_prices3[[#This Row],[Storage]] = "1TB HDD", 1000*0.7)</f>
        <v>256</v>
      </c>
      <c r="U3520" s="5">
        <f>laptop_prices3[[#This Row],[Storage Raw Value]]/ScoreCard!$J$3*ScoreCard!$J$5</f>
        <v>1.024</v>
      </c>
    </row>
    <row r="3521" spans="2:21" x14ac:dyDescent="0.2">
      <c r="B3521" s="4" cm="1">
        <f t="array" ref="B3521">SUM(laptop_prices3[[#This Row],[RAM Comp]:[Weight Comp]]+laptop_prices3[[#This Row],[Storage Comp]])</f>
        <v>26.492068538398016</v>
      </c>
      <c r="C3521">
        <v>3519</v>
      </c>
      <c r="D3521" t="s">
        <v>34</v>
      </c>
      <c r="E3521" t="s">
        <v>37</v>
      </c>
      <c r="F3521">
        <v>64</v>
      </c>
      <c r="G3521" t="s">
        <v>42</v>
      </c>
      <c r="H3521" t="s">
        <v>35</v>
      </c>
      <c r="I3521">
        <v>14</v>
      </c>
      <c r="J3521" t="s">
        <v>43</v>
      </c>
      <c r="K3521">
        <v>6.9</v>
      </c>
      <c r="L3521">
        <v>1.49</v>
      </c>
      <c r="M3521" t="s">
        <v>46</v>
      </c>
      <c r="N3521">
        <v>3342.11</v>
      </c>
      <c r="O3521" s="5">
        <f>(ScoreCard!$E$3-laptop_prices3[[#This Row],[Price ($)]])/ScoreCard!$E$3*ScoreCard!$E$5</f>
        <v>3.4538549650810331</v>
      </c>
      <c r="P3521" s="5">
        <f>laptop_prices3[[#This Row],[RAM (GB)]]/ScoreCard!$F$3*ScoreCard!$F$5</f>
        <v>7</v>
      </c>
      <c r="Q3521" s="5">
        <f>laptop_prices3[[#This Row],[Screen Size (inch)]]/ScoreCard!$G$3*ScoreCard!$G$5</f>
        <v>1.6184971098265895</v>
      </c>
      <c r="R3521" s="5">
        <f>laptop_prices3[[#This Row],[Battery Life (hours)]]/ScoreCard!$H$3*ScoreCard!$H$5</f>
        <v>4.0250000000000004</v>
      </c>
      <c r="S3521" s="5">
        <f>ScoreCard!$I$3-laptop_prices3[[#This Row],[Weight (kg)]]/ScoreCard!$I$3*ScoreCard!$I$5</f>
        <v>2.6485714285714286</v>
      </c>
      <c r="T3521" s="6" cm="1">
        <f t="array" ref="T3521">_xlfn.IFS(laptop_prices3[[#This Row],[Storage]]="512GB SSD", 512, laptop_prices3[[#This Row],[Storage]] = "1TB SSD", 1000, laptop_prices3[[#This Row],[Storage]] = "2TB SSD", 2000, laptop_prices3[[#This Row],[Storage]]= "256GB SSD", 256, laptop_prices3[[#This Row],[Storage]] = "1TB HDD", 1000*0.7)</f>
        <v>700</v>
      </c>
      <c r="U3521" s="5">
        <f>laptop_prices3[[#This Row],[Storage Raw Value]]/ScoreCard!$J$3*ScoreCard!$J$5</f>
        <v>2.8</v>
      </c>
    </row>
    <row r="3522" spans="2:21" x14ac:dyDescent="0.2">
      <c r="B3522" s="4" cm="1">
        <f t="array" ref="B3522">SUM(laptop_prices3[[#This Row],[RAM Comp]:[Weight Comp]]+laptop_prices3[[#This Row],[Storage Comp]])</f>
        <v>18.186115744563722</v>
      </c>
      <c r="C3522">
        <v>3520</v>
      </c>
      <c r="D3522" t="s">
        <v>23</v>
      </c>
      <c r="E3522" t="s">
        <v>39</v>
      </c>
      <c r="F3522">
        <v>4</v>
      </c>
      <c r="G3522" t="s">
        <v>13</v>
      </c>
      <c r="H3522" t="s">
        <v>40</v>
      </c>
      <c r="I3522">
        <v>16</v>
      </c>
      <c r="J3522" t="s">
        <v>15</v>
      </c>
      <c r="K3522">
        <v>9.6999999999999993</v>
      </c>
      <c r="L3522">
        <v>2.54</v>
      </c>
      <c r="M3522" t="s">
        <v>16</v>
      </c>
      <c r="N3522">
        <v>1390.74</v>
      </c>
      <c r="O3522" s="5">
        <f>(ScoreCard!$E$3-laptop_prices3[[#This Row],[Price ($)]])/ScoreCard!$E$3*ScoreCard!$E$5</f>
        <v>4.3566083265173186</v>
      </c>
      <c r="P3522" s="5">
        <f>laptop_prices3[[#This Row],[RAM (GB)]]/ScoreCard!$F$3*ScoreCard!$F$5</f>
        <v>0.4375</v>
      </c>
      <c r="Q3522" s="5">
        <f>laptop_prices3[[#This Row],[Screen Size (inch)]]/ScoreCard!$G$3*ScoreCard!$G$5</f>
        <v>1.8497109826589595</v>
      </c>
      <c r="R3522" s="5">
        <f>laptop_prices3[[#This Row],[Battery Life (hours)]]/ScoreCard!$H$3*ScoreCard!$H$5</f>
        <v>5.6583333333333323</v>
      </c>
      <c r="S3522" s="5">
        <f>ScoreCard!$I$3-laptop_prices3[[#This Row],[Weight (kg)]]/ScoreCard!$I$3*ScoreCard!$I$5</f>
        <v>2.0485714285714285</v>
      </c>
      <c r="T3522" s="6" cm="1">
        <f t="array" ref="T3522">_xlfn.IFS(laptop_prices3[[#This Row],[Storage]]="512GB SSD", 512, laptop_prices3[[#This Row],[Storage]] = "1TB SSD", 1000, laptop_prices3[[#This Row],[Storage]] = "2TB SSD", 2000, laptop_prices3[[#This Row],[Storage]]= "256GB SSD", 256, laptop_prices3[[#This Row],[Storage]] = "1TB HDD", 1000*0.7)</f>
        <v>512</v>
      </c>
      <c r="U3522" s="5">
        <f>laptop_prices3[[#This Row],[Storage Raw Value]]/ScoreCard!$J$3*ScoreCard!$J$5</f>
        <v>2.048</v>
      </c>
    </row>
    <row r="3523" spans="2:21" x14ac:dyDescent="0.2">
      <c r="B3523" s="4" cm="1">
        <f t="array" ref="B3523">SUM(laptop_prices3[[#This Row],[RAM Comp]:[Weight Comp]]+laptop_prices3[[#This Row],[Storage Comp]])</f>
        <v>20.980523809523813</v>
      </c>
      <c r="C3523">
        <v>3521</v>
      </c>
      <c r="D3523" t="s">
        <v>36</v>
      </c>
      <c r="E3523" t="s">
        <v>24</v>
      </c>
      <c r="F3523">
        <v>64</v>
      </c>
      <c r="G3523" t="s">
        <v>29</v>
      </c>
      <c r="H3523" t="s">
        <v>32</v>
      </c>
      <c r="I3523">
        <v>17.3</v>
      </c>
      <c r="J3523" t="s">
        <v>21</v>
      </c>
      <c r="K3523">
        <v>10.7</v>
      </c>
      <c r="L3523">
        <v>3.25</v>
      </c>
      <c r="M3523" t="s">
        <v>16</v>
      </c>
      <c r="N3523">
        <v>2338.25</v>
      </c>
      <c r="O3523" s="5">
        <f>(ScoreCard!$E$3-laptop_prices3[[#This Row],[Price ($)]])/ScoreCard!$E$3*ScoreCard!$E$5</f>
        <v>3.9182661169443032</v>
      </c>
      <c r="P3523" s="5">
        <f>laptop_prices3[[#This Row],[RAM (GB)]]/ScoreCard!$F$3*ScoreCard!$F$5</f>
        <v>7</v>
      </c>
      <c r="Q3523" s="5">
        <f>laptop_prices3[[#This Row],[Screen Size (inch)]]/ScoreCard!$G$3*ScoreCard!$G$5</f>
        <v>2</v>
      </c>
      <c r="R3523" s="5">
        <f>laptop_prices3[[#This Row],[Battery Life (hours)]]/ScoreCard!$H$3*ScoreCard!$H$5</f>
        <v>6.2416666666666663</v>
      </c>
      <c r="S3523" s="5">
        <f>ScoreCard!$I$3-laptop_prices3[[#This Row],[Weight (kg)]]/ScoreCard!$I$3*ScoreCard!$I$5</f>
        <v>1.6428571428571428</v>
      </c>
      <c r="T3523" s="6" cm="1">
        <f t="array" ref="T3523">_xlfn.IFS(laptop_prices3[[#This Row],[Storage]]="512GB SSD", 512, laptop_prices3[[#This Row],[Storage]] = "1TB SSD", 1000, laptop_prices3[[#This Row],[Storage]] = "2TB SSD", 2000, laptop_prices3[[#This Row],[Storage]]= "256GB SSD", 256, laptop_prices3[[#This Row],[Storage]] = "1TB HDD", 1000*0.7)</f>
        <v>256</v>
      </c>
      <c r="U3523" s="5">
        <f>laptop_prices3[[#This Row],[Storage Raw Value]]/ScoreCard!$J$3*ScoreCard!$J$5</f>
        <v>1.024</v>
      </c>
    </row>
    <row r="3524" spans="2:21" x14ac:dyDescent="0.2">
      <c r="B3524" s="4" cm="1">
        <f t="array" ref="B3524">SUM(laptop_prices3[[#This Row],[RAM Comp]:[Weight Comp]]+laptop_prices3[[#This Row],[Storage Comp]])</f>
        <v>18.920048444811449</v>
      </c>
      <c r="C3524">
        <v>3522</v>
      </c>
      <c r="D3524" t="s">
        <v>36</v>
      </c>
      <c r="E3524" t="s">
        <v>41</v>
      </c>
      <c r="F3524">
        <v>8</v>
      </c>
      <c r="G3524" t="s">
        <v>13</v>
      </c>
      <c r="H3524" t="s">
        <v>44</v>
      </c>
      <c r="I3524">
        <v>13.3</v>
      </c>
      <c r="J3524" t="s">
        <v>15</v>
      </c>
      <c r="K3524">
        <v>10.9</v>
      </c>
      <c r="L3524">
        <v>2.7</v>
      </c>
      <c r="M3524" t="s">
        <v>16</v>
      </c>
      <c r="N3524">
        <v>1397.34</v>
      </c>
      <c r="O3524" s="5">
        <f>(ScoreCard!$E$3-laptop_prices3[[#This Row],[Price ($)]])/ScoreCard!$E$3*ScoreCard!$E$5</f>
        <v>4.3535549987601634</v>
      </c>
      <c r="P3524" s="5">
        <f>laptop_prices3[[#This Row],[RAM (GB)]]/ScoreCard!$F$3*ScoreCard!$F$5</f>
        <v>0.875</v>
      </c>
      <c r="Q3524" s="5">
        <f>laptop_prices3[[#This Row],[Screen Size (inch)]]/ScoreCard!$G$3*ScoreCard!$G$5</f>
        <v>1.5375722543352601</v>
      </c>
      <c r="R3524" s="5">
        <f>laptop_prices3[[#This Row],[Battery Life (hours)]]/ScoreCard!$H$3*ScoreCard!$H$5</f>
        <v>6.3583333333333334</v>
      </c>
      <c r="S3524" s="5">
        <f>ScoreCard!$I$3-laptop_prices3[[#This Row],[Weight (kg)]]/ScoreCard!$I$3*ScoreCard!$I$5</f>
        <v>1.9571428571428571</v>
      </c>
      <c r="T3524" s="6" cm="1">
        <f t="array" ref="T3524">_xlfn.IFS(laptop_prices3[[#This Row],[Storage]]="512GB SSD", 512, laptop_prices3[[#This Row],[Storage]] = "1TB SSD", 1000, laptop_prices3[[#This Row],[Storage]] = "2TB SSD", 2000, laptop_prices3[[#This Row],[Storage]]= "256GB SSD", 256, laptop_prices3[[#This Row],[Storage]] = "1TB HDD", 1000*0.7)</f>
        <v>512</v>
      </c>
      <c r="U3524" s="5">
        <f>laptop_prices3[[#This Row],[Storage Raw Value]]/ScoreCard!$J$3*ScoreCard!$J$5</f>
        <v>2.048</v>
      </c>
    </row>
    <row r="3525" spans="2:21" x14ac:dyDescent="0.2">
      <c r="B3525" s="4" cm="1">
        <f t="array" ref="B3525">SUM(laptop_prices3[[#This Row],[RAM Comp]:[Weight Comp]]+laptop_prices3[[#This Row],[Storage Comp]])</f>
        <v>19.454000825763831</v>
      </c>
      <c r="C3525">
        <v>3523</v>
      </c>
      <c r="D3525" t="s">
        <v>28</v>
      </c>
      <c r="E3525" t="s">
        <v>37</v>
      </c>
      <c r="F3525">
        <v>16</v>
      </c>
      <c r="G3525" t="s">
        <v>42</v>
      </c>
      <c r="H3525" t="s">
        <v>26</v>
      </c>
      <c r="I3525">
        <v>13.3</v>
      </c>
      <c r="J3525" t="s">
        <v>15</v>
      </c>
      <c r="K3525">
        <v>5.0999999999999996</v>
      </c>
      <c r="L3525">
        <v>2.64</v>
      </c>
      <c r="M3525" t="s">
        <v>22</v>
      </c>
      <c r="N3525">
        <v>2049.0700000000002</v>
      </c>
      <c r="O3525" s="5">
        <f>(ScoreCard!$E$3-laptop_prices3[[#This Row],[Price ($)]])/ScoreCard!$E$3*ScoreCard!$E$5</f>
        <v>4.0520481352494659</v>
      </c>
      <c r="P3525" s="5">
        <f>laptop_prices3[[#This Row],[RAM (GB)]]/ScoreCard!$F$3*ScoreCard!$F$5</f>
        <v>1.75</v>
      </c>
      <c r="Q3525" s="5">
        <f>laptop_prices3[[#This Row],[Screen Size (inch)]]/ScoreCard!$G$3*ScoreCard!$G$5</f>
        <v>1.5375722543352601</v>
      </c>
      <c r="R3525" s="5">
        <f>laptop_prices3[[#This Row],[Battery Life (hours)]]/ScoreCard!$H$3*ScoreCard!$H$5</f>
        <v>2.9750000000000001</v>
      </c>
      <c r="S3525" s="5">
        <f>ScoreCard!$I$3-laptop_prices3[[#This Row],[Weight (kg)]]/ScoreCard!$I$3*ScoreCard!$I$5</f>
        <v>1.9914285714285713</v>
      </c>
      <c r="T3525" s="6" cm="1">
        <f t="array" ref="T3525">_xlfn.IFS(laptop_prices3[[#This Row],[Storage]]="512GB SSD", 512, laptop_prices3[[#This Row],[Storage]] = "1TB SSD", 1000, laptop_prices3[[#This Row],[Storage]] = "2TB SSD", 2000, laptop_prices3[[#This Row],[Storage]]= "256GB SSD", 256, laptop_prices3[[#This Row],[Storage]] = "1TB HDD", 1000*0.7)</f>
        <v>700</v>
      </c>
      <c r="U3525" s="5">
        <f>laptop_prices3[[#This Row],[Storage Raw Value]]/ScoreCard!$J$3*ScoreCard!$J$5</f>
        <v>2.8</v>
      </c>
    </row>
    <row r="3526" spans="2:21" x14ac:dyDescent="0.2">
      <c r="B3526" s="4" cm="1">
        <f t="array" ref="B3526">SUM(laptop_prices3[[#This Row],[RAM Comp]:[Weight Comp]]+laptop_prices3[[#This Row],[Storage Comp]])</f>
        <v>19.912806220754199</v>
      </c>
      <c r="C3526">
        <v>3524</v>
      </c>
      <c r="D3526" t="s">
        <v>34</v>
      </c>
      <c r="E3526" t="s">
        <v>18</v>
      </c>
      <c r="F3526">
        <v>16</v>
      </c>
      <c r="G3526" t="s">
        <v>42</v>
      </c>
      <c r="H3526" t="s">
        <v>32</v>
      </c>
      <c r="I3526">
        <v>16</v>
      </c>
      <c r="J3526" t="s">
        <v>43</v>
      </c>
      <c r="K3526">
        <v>5.9</v>
      </c>
      <c r="L3526">
        <v>3.2</v>
      </c>
      <c r="M3526" t="s">
        <v>22</v>
      </c>
      <c r="N3526">
        <v>1501.81</v>
      </c>
      <c r="O3526" s="5">
        <f>(ScoreCard!$E$3-laptop_prices3[[#This Row],[Price ($)]])/ScoreCard!$E$3*ScoreCard!$E$5</f>
        <v>4.3052245213677427</v>
      </c>
      <c r="P3526" s="5">
        <f>laptop_prices3[[#This Row],[RAM (GB)]]/ScoreCard!$F$3*ScoreCard!$F$5</f>
        <v>1.75</v>
      </c>
      <c r="Q3526" s="5">
        <f>laptop_prices3[[#This Row],[Screen Size (inch)]]/ScoreCard!$G$3*ScoreCard!$G$5</f>
        <v>1.8497109826589595</v>
      </c>
      <c r="R3526" s="5">
        <f>laptop_prices3[[#This Row],[Battery Life (hours)]]/ScoreCard!$H$3*ScoreCard!$H$5</f>
        <v>3.4416666666666669</v>
      </c>
      <c r="S3526" s="5">
        <f>ScoreCard!$I$3-laptop_prices3[[#This Row],[Weight (kg)]]/ScoreCard!$I$3*ScoreCard!$I$5</f>
        <v>1.6714285714285713</v>
      </c>
      <c r="T3526" s="6" cm="1">
        <f t="array" ref="T3526">_xlfn.IFS(laptop_prices3[[#This Row],[Storage]]="512GB SSD", 512, laptop_prices3[[#This Row],[Storage]] = "1TB SSD", 1000, laptop_prices3[[#This Row],[Storage]] = "2TB SSD", 2000, laptop_prices3[[#This Row],[Storage]]= "256GB SSD", 256, laptop_prices3[[#This Row],[Storage]] = "1TB HDD", 1000*0.7)</f>
        <v>700</v>
      </c>
      <c r="U3526" s="5">
        <f>laptop_prices3[[#This Row],[Storage Raw Value]]/ScoreCard!$J$3*ScoreCard!$J$5</f>
        <v>2.8</v>
      </c>
    </row>
    <row r="3527" spans="2:21" x14ac:dyDescent="0.2">
      <c r="B3527" s="4" cm="1">
        <f t="array" ref="B3527">SUM(laptop_prices3[[#This Row],[RAM Comp]:[Weight Comp]]+laptop_prices3[[#This Row],[Storage Comp]])</f>
        <v>44.624285714285712</v>
      </c>
      <c r="C3527">
        <v>3525</v>
      </c>
      <c r="D3527" t="s">
        <v>23</v>
      </c>
      <c r="E3527" t="s">
        <v>12</v>
      </c>
      <c r="F3527">
        <v>16</v>
      </c>
      <c r="G3527" t="s">
        <v>25</v>
      </c>
      <c r="H3527" t="s">
        <v>44</v>
      </c>
      <c r="I3527">
        <v>17.3</v>
      </c>
      <c r="J3527" t="s">
        <v>27</v>
      </c>
      <c r="K3527">
        <v>10.8</v>
      </c>
      <c r="L3527">
        <v>1.62</v>
      </c>
      <c r="M3527" t="s">
        <v>30</v>
      </c>
      <c r="N3527">
        <v>1126.53</v>
      </c>
      <c r="O3527" s="5">
        <f>(ScoreCard!$E$3-laptop_prices3[[#This Row],[Price ($)]])/ScoreCard!$E$3*ScoreCard!$E$5</f>
        <v>4.4788385881412447</v>
      </c>
      <c r="P3527" s="5">
        <f>laptop_prices3[[#This Row],[RAM (GB)]]/ScoreCard!$F$3*ScoreCard!$F$5</f>
        <v>1.75</v>
      </c>
      <c r="Q3527" s="5">
        <f>laptop_prices3[[#This Row],[Screen Size (inch)]]/ScoreCard!$G$3*ScoreCard!$G$5</f>
        <v>2</v>
      </c>
      <c r="R3527" s="5">
        <f>laptop_prices3[[#This Row],[Battery Life (hours)]]/ScoreCard!$H$3*ScoreCard!$H$5</f>
        <v>6.3</v>
      </c>
      <c r="S3527" s="5">
        <f>ScoreCard!$I$3-laptop_prices3[[#This Row],[Weight (kg)]]/ScoreCard!$I$3*ScoreCard!$I$5</f>
        <v>2.5742857142857143</v>
      </c>
      <c r="T3527" s="6" cm="1">
        <f t="array" ref="T3527">_xlfn.IFS(laptop_prices3[[#This Row],[Storage]]="512GB SSD", 512, laptop_prices3[[#This Row],[Storage]] = "1TB SSD", 1000, laptop_prices3[[#This Row],[Storage]] = "2TB SSD", 2000, laptop_prices3[[#This Row],[Storage]]= "256GB SSD", 256, laptop_prices3[[#This Row],[Storage]] = "1TB HDD", 1000*0.7)</f>
        <v>2000</v>
      </c>
      <c r="U3527" s="5">
        <f>laptop_prices3[[#This Row],[Storage Raw Value]]/ScoreCard!$J$3*ScoreCard!$J$5</f>
        <v>8</v>
      </c>
    </row>
    <row r="3528" spans="2:21" x14ac:dyDescent="0.2">
      <c r="B3528" s="4" cm="1">
        <f t="array" ref="B3528">SUM(laptop_prices3[[#This Row],[RAM Comp]:[Weight Comp]]+laptop_prices3[[#This Row],[Storage Comp]])</f>
        <v>22.411234792182768</v>
      </c>
      <c r="C3528">
        <v>3526</v>
      </c>
      <c r="D3528" t="s">
        <v>36</v>
      </c>
      <c r="E3528" t="s">
        <v>12</v>
      </c>
      <c r="F3528">
        <v>32</v>
      </c>
      <c r="G3528" t="s">
        <v>13</v>
      </c>
      <c r="H3528" t="s">
        <v>35</v>
      </c>
      <c r="I3528">
        <v>16</v>
      </c>
      <c r="J3528" t="s">
        <v>43</v>
      </c>
      <c r="K3528">
        <v>10.4</v>
      </c>
      <c r="L3528">
        <v>1.22</v>
      </c>
      <c r="M3528" t="s">
        <v>46</v>
      </c>
      <c r="N3528">
        <v>1567.91</v>
      </c>
      <c r="O3528" s="5">
        <f>(ScoreCard!$E$3-laptop_prices3[[#This Row],[Price ($)]])/ScoreCard!$E$3*ScoreCard!$E$5</f>
        <v>4.2746449812544176</v>
      </c>
      <c r="P3528" s="5">
        <f>laptop_prices3[[#This Row],[RAM (GB)]]/ScoreCard!$F$3*ScoreCard!$F$5</f>
        <v>3.5</v>
      </c>
      <c r="Q3528" s="5">
        <f>laptop_prices3[[#This Row],[Screen Size (inch)]]/ScoreCard!$G$3*ScoreCard!$G$5</f>
        <v>1.8497109826589595</v>
      </c>
      <c r="R3528" s="5">
        <f>laptop_prices3[[#This Row],[Battery Life (hours)]]/ScoreCard!$H$3*ScoreCard!$H$5</f>
        <v>6.0666666666666664</v>
      </c>
      <c r="S3528" s="5">
        <f>ScoreCard!$I$3-laptop_prices3[[#This Row],[Weight (kg)]]/ScoreCard!$I$3*ScoreCard!$I$5</f>
        <v>2.8028571428571429</v>
      </c>
      <c r="T3528" s="6" cm="1">
        <f t="array" ref="T3528">_xlfn.IFS(laptop_prices3[[#This Row],[Storage]]="512GB SSD", 512, laptop_prices3[[#This Row],[Storage]] = "1TB SSD", 1000, laptop_prices3[[#This Row],[Storage]] = "2TB SSD", 2000, laptop_prices3[[#This Row],[Storage]]= "256GB SSD", 256, laptop_prices3[[#This Row],[Storage]] = "1TB HDD", 1000*0.7)</f>
        <v>512</v>
      </c>
      <c r="U3528" s="5">
        <f>laptop_prices3[[#This Row],[Storage Raw Value]]/ScoreCard!$J$3*ScoreCard!$J$5</f>
        <v>2.048</v>
      </c>
    </row>
    <row r="3529" spans="2:21" x14ac:dyDescent="0.2">
      <c r="B3529" s="4" cm="1">
        <f t="array" ref="B3529">SUM(laptop_prices3[[#This Row],[RAM Comp]:[Weight Comp]]+laptop_prices3[[#This Row],[Storage Comp]])</f>
        <v>30.067142857142855</v>
      </c>
      <c r="C3529">
        <v>3527</v>
      </c>
      <c r="D3529" t="s">
        <v>47</v>
      </c>
      <c r="E3529" t="s">
        <v>48</v>
      </c>
      <c r="F3529">
        <v>64</v>
      </c>
      <c r="G3529" t="s">
        <v>19</v>
      </c>
      <c r="H3529" t="s">
        <v>14</v>
      </c>
      <c r="I3529">
        <v>17.3</v>
      </c>
      <c r="J3529" t="s">
        <v>21</v>
      </c>
      <c r="K3529">
        <v>5.4</v>
      </c>
      <c r="L3529">
        <v>2.77</v>
      </c>
      <c r="M3529" t="s">
        <v>16</v>
      </c>
      <c r="N3529">
        <v>3499.99</v>
      </c>
      <c r="O3529" s="5">
        <f>(ScoreCard!$E$3-laptop_prices3[[#This Row],[Price ($)]])/ScoreCard!$E$3*ScoreCard!$E$5</f>
        <v>3.3808156641265446</v>
      </c>
      <c r="P3529" s="5">
        <f>laptop_prices3[[#This Row],[RAM (GB)]]/ScoreCard!$F$3*ScoreCard!$F$5</f>
        <v>7</v>
      </c>
      <c r="Q3529" s="5">
        <f>laptop_prices3[[#This Row],[Screen Size (inch)]]/ScoreCard!$G$3*ScoreCard!$G$5</f>
        <v>2</v>
      </c>
      <c r="R3529" s="5">
        <f>laptop_prices3[[#This Row],[Battery Life (hours)]]/ScoreCard!$H$3*ScoreCard!$H$5</f>
        <v>3.15</v>
      </c>
      <c r="S3529" s="5">
        <f>ScoreCard!$I$3-laptop_prices3[[#This Row],[Weight (kg)]]/ScoreCard!$I$3*ScoreCard!$I$5</f>
        <v>1.917142857142857</v>
      </c>
      <c r="T3529" s="6" cm="1">
        <f t="array" ref="T3529">_xlfn.IFS(laptop_prices3[[#This Row],[Storage]]="512GB SSD", 512, laptop_prices3[[#This Row],[Storage]] = "1TB SSD", 1000, laptop_prices3[[#This Row],[Storage]] = "2TB SSD", 2000, laptop_prices3[[#This Row],[Storage]]= "256GB SSD", 256, laptop_prices3[[#This Row],[Storage]] = "1TB HDD", 1000*0.7)</f>
        <v>1000</v>
      </c>
      <c r="U3529" s="5">
        <f>laptop_prices3[[#This Row],[Storage Raw Value]]/ScoreCard!$J$3*ScoreCard!$J$5</f>
        <v>4</v>
      </c>
    </row>
    <row r="3530" spans="2:21" x14ac:dyDescent="0.2">
      <c r="B3530" s="4" cm="1">
        <f t="array" ref="B3530">SUM(laptop_prices3[[#This Row],[RAM Comp]:[Weight Comp]]+laptop_prices3[[#This Row],[Storage Comp]])</f>
        <v>41.826619873382882</v>
      </c>
      <c r="C3530">
        <v>3528</v>
      </c>
      <c r="D3530" t="s">
        <v>34</v>
      </c>
      <c r="E3530" t="s">
        <v>18</v>
      </c>
      <c r="F3530">
        <v>8</v>
      </c>
      <c r="G3530" t="s">
        <v>25</v>
      </c>
      <c r="H3530" t="s">
        <v>40</v>
      </c>
      <c r="I3530">
        <v>13.3</v>
      </c>
      <c r="J3530" t="s">
        <v>15</v>
      </c>
      <c r="K3530">
        <v>9.1</v>
      </c>
      <c r="L3530">
        <v>2.44</v>
      </c>
      <c r="M3530" t="s">
        <v>30</v>
      </c>
      <c r="N3530">
        <v>1564.86</v>
      </c>
      <c r="O3530" s="5">
        <f>(ScoreCard!$E$3-laptop_prices3[[#This Row],[Price ($)]])/ScoreCard!$E$3*ScoreCard!$E$5</f>
        <v>4.2760559887785572</v>
      </c>
      <c r="P3530" s="5">
        <f>laptop_prices3[[#This Row],[RAM (GB)]]/ScoreCard!$F$3*ScoreCard!$F$5</f>
        <v>0.875</v>
      </c>
      <c r="Q3530" s="5">
        <f>laptop_prices3[[#This Row],[Screen Size (inch)]]/ScoreCard!$G$3*ScoreCard!$G$5</f>
        <v>1.5375722543352601</v>
      </c>
      <c r="R3530" s="5">
        <f>laptop_prices3[[#This Row],[Battery Life (hours)]]/ScoreCard!$H$3*ScoreCard!$H$5</f>
        <v>5.3083333333333336</v>
      </c>
      <c r="S3530" s="5">
        <f>ScoreCard!$I$3-laptop_prices3[[#This Row],[Weight (kg)]]/ScoreCard!$I$3*ScoreCard!$I$5</f>
        <v>2.1057142857142859</v>
      </c>
      <c r="T3530" s="6" cm="1">
        <f t="array" ref="T3530">_xlfn.IFS(laptop_prices3[[#This Row],[Storage]]="512GB SSD", 512, laptop_prices3[[#This Row],[Storage]] = "1TB SSD", 1000, laptop_prices3[[#This Row],[Storage]] = "2TB SSD", 2000, laptop_prices3[[#This Row],[Storage]]= "256GB SSD", 256, laptop_prices3[[#This Row],[Storage]] = "1TB HDD", 1000*0.7)</f>
        <v>2000</v>
      </c>
      <c r="U3530" s="5">
        <f>laptop_prices3[[#This Row],[Storage Raw Value]]/ScoreCard!$J$3*ScoreCard!$J$5</f>
        <v>8</v>
      </c>
    </row>
    <row r="3531" spans="2:21" x14ac:dyDescent="0.2">
      <c r="B3531" s="4" cm="1">
        <f t="array" ref="B3531">SUM(laptop_prices3[[#This Row],[RAM Comp]:[Weight Comp]]+laptop_prices3[[#This Row],[Storage Comp]])</f>
        <v>23.470714285714287</v>
      </c>
      <c r="C3531">
        <v>3529</v>
      </c>
      <c r="D3531" t="s">
        <v>36</v>
      </c>
      <c r="E3531" t="s">
        <v>31</v>
      </c>
      <c r="F3531">
        <v>32</v>
      </c>
      <c r="G3531" t="s">
        <v>42</v>
      </c>
      <c r="H3531" t="s">
        <v>40</v>
      </c>
      <c r="I3531">
        <v>17.3</v>
      </c>
      <c r="J3531" t="s">
        <v>15</v>
      </c>
      <c r="K3531">
        <v>6.9</v>
      </c>
      <c r="L3531">
        <v>1.32</v>
      </c>
      <c r="M3531" t="s">
        <v>46</v>
      </c>
      <c r="N3531">
        <v>1487.63</v>
      </c>
      <c r="O3531" s="5">
        <f>(ScoreCard!$E$3-laptop_prices3[[#This Row],[Price ($)]])/ScoreCard!$E$3*ScoreCard!$E$5</f>
        <v>4.3117845497914491</v>
      </c>
      <c r="P3531" s="5">
        <f>laptop_prices3[[#This Row],[RAM (GB)]]/ScoreCard!$F$3*ScoreCard!$F$5</f>
        <v>3.5</v>
      </c>
      <c r="Q3531" s="5">
        <f>laptop_prices3[[#This Row],[Screen Size (inch)]]/ScoreCard!$G$3*ScoreCard!$G$5</f>
        <v>2</v>
      </c>
      <c r="R3531" s="5">
        <f>laptop_prices3[[#This Row],[Battery Life (hours)]]/ScoreCard!$H$3*ScoreCard!$H$5</f>
        <v>4.0250000000000004</v>
      </c>
      <c r="S3531" s="5">
        <f>ScoreCard!$I$3-laptop_prices3[[#This Row],[Weight (kg)]]/ScoreCard!$I$3*ScoreCard!$I$5</f>
        <v>2.7457142857142856</v>
      </c>
      <c r="T3531" s="6" cm="1">
        <f t="array" ref="T3531">_xlfn.IFS(laptop_prices3[[#This Row],[Storage]]="512GB SSD", 512, laptop_prices3[[#This Row],[Storage]] = "1TB SSD", 1000, laptop_prices3[[#This Row],[Storage]] = "2TB SSD", 2000, laptop_prices3[[#This Row],[Storage]]= "256GB SSD", 256, laptop_prices3[[#This Row],[Storage]] = "1TB HDD", 1000*0.7)</f>
        <v>700</v>
      </c>
      <c r="U3531" s="5">
        <f>laptop_prices3[[#This Row],[Storage Raw Value]]/ScoreCard!$J$3*ScoreCard!$J$5</f>
        <v>2.8</v>
      </c>
    </row>
    <row r="3532" spans="2:21" x14ac:dyDescent="0.2">
      <c r="B3532" s="4" cm="1">
        <f t="array" ref="B3532">SUM(laptop_prices3[[#This Row],[RAM Comp]:[Weight Comp]]+laptop_prices3[[#This Row],[Storage Comp]])</f>
        <v>26.828524635287643</v>
      </c>
      <c r="C3532">
        <v>3530</v>
      </c>
      <c r="D3532" t="s">
        <v>28</v>
      </c>
      <c r="E3532" t="s">
        <v>37</v>
      </c>
      <c r="F3532">
        <v>16</v>
      </c>
      <c r="G3532" t="s">
        <v>19</v>
      </c>
      <c r="H3532" t="s">
        <v>26</v>
      </c>
      <c r="I3532">
        <v>13.3</v>
      </c>
      <c r="J3532" t="s">
        <v>15</v>
      </c>
      <c r="K3532">
        <v>9.1999999999999993</v>
      </c>
      <c r="L3532">
        <v>2.3199999999999998</v>
      </c>
      <c r="M3532" t="s">
        <v>30</v>
      </c>
      <c r="N3532">
        <v>2356.62</v>
      </c>
      <c r="O3532" s="5">
        <f>(ScoreCard!$E$3-laptop_prices3[[#This Row],[Price ($)]])/ScoreCard!$E$3*ScoreCard!$E$5</f>
        <v>3.9097676880202221</v>
      </c>
      <c r="P3532" s="5">
        <f>laptop_prices3[[#This Row],[RAM (GB)]]/ScoreCard!$F$3*ScoreCard!$F$5</f>
        <v>1.75</v>
      </c>
      <c r="Q3532" s="5">
        <f>laptop_prices3[[#This Row],[Screen Size (inch)]]/ScoreCard!$G$3*ScoreCard!$G$5</f>
        <v>1.5375722543352601</v>
      </c>
      <c r="R3532" s="5">
        <f>laptop_prices3[[#This Row],[Battery Life (hours)]]/ScoreCard!$H$3*ScoreCard!$H$5</f>
        <v>5.3666666666666663</v>
      </c>
      <c r="S3532" s="5">
        <f>ScoreCard!$I$3-laptop_prices3[[#This Row],[Weight (kg)]]/ScoreCard!$I$3*ScoreCard!$I$5</f>
        <v>2.1742857142857144</v>
      </c>
      <c r="T3532" s="6" cm="1">
        <f t="array" ref="T3532">_xlfn.IFS(laptop_prices3[[#This Row],[Storage]]="512GB SSD", 512, laptop_prices3[[#This Row],[Storage]] = "1TB SSD", 1000, laptop_prices3[[#This Row],[Storage]] = "2TB SSD", 2000, laptop_prices3[[#This Row],[Storage]]= "256GB SSD", 256, laptop_prices3[[#This Row],[Storage]] = "1TB HDD", 1000*0.7)</f>
        <v>1000</v>
      </c>
      <c r="U3532" s="5">
        <f>laptop_prices3[[#This Row],[Storage Raw Value]]/ScoreCard!$J$3*ScoreCard!$J$5</f>
        <v>4</v>
      </c>
    </row>
    <row r="3533" spans="2:21" x14ac:dyDescent="0.2">
      <c r="B3533" s="4" cm="1">
        <f t="array" ref="B3533">SUM(laptop_prices3[[#This Row],[RAM Comp]:[Weight Comp]]+laptop_prices3[[#This Row],[Storage Comp]])</f>
        <v>18.220587255711536</v>
      </c>
      <c r="C3533">
        <v>3531</v>
      </c>
      <c r="D3533" t="s">
        <v>45</v>
      </c>
      <c r="E3533" t="s">
        <v>24</v>
      </c>
      <c r="F3533">
        <v>4</v>
      </c>
      <c r="G3533" t="s">
        <v>13</v>
      </c>
      <c r="H3533" t="s">
        <v>35</v>
      </c>
      <c r="I3533">
        <v>15.6</v>
      </c>
      <c r="J3533" t="s">
        <v>15</v>
      </c>
      <c r="K3533">
        <v>8.8000000000000007</v>
      </c>
      <c r="L3533">
        <v>1.48</v>
      </c>
      <c r="M3533" t="s">
        <v>30</v>
      </c>
      <c r="N3533">
        <v>1282.6199999999999</v>
      </c>
      <c r="O3533" s="5">
        <f>(ScoreCard!$E$3-laptop_prices3[[#This Row],[Price ($)]])/ScoreCard!$E$3*ScoreCard!$E$5</f>
        <v>4.40662738668453</v>
      </c>
      <c r="P3533" s="5">
        <f>laptop_prices3[[#This Row],[RAM (GB)]]/ScoreCard!$F$3*ScoreCard!$F$5</f>
        <v>0.4375</v>
      </c>
      <c r="Q3533" s="5">
        <f>laptop_prices3[[#This Row],[Screen Size (inch)]]/ScoreCard!$G$3*ScoreCard!$G$5</f>
        <v>1.8034682080924855</v>
      </c>
      <c r="R3533" s="5">
        <f>laptop_prices3[[#This Row],[Battery Life (hours)]]/ScoreCard!$H$3*ScoreCard!$H$5</f>
        <v>5.1333333333333337</v>
      </c>
      <c r="S3533" s="5">
        <f>ScoreCard!$I$3-laptop_prices3[[#This Row],[Weight (kg)]]/ScoreCard!$I$3*ScoreCard!$I$5</f>
        <v>2.6542857142857144</v>
      </c>
      <c r="T3533" s="6" cm="1">
        <f t="array" ref="T3533">_xlfn.IFS(laptop_prices3[[#This Row],[Storage]]="512GB SSD", 512, laptop_prices3[[#This Row],[Storage]] = "1TB SSD", 1000, laptop_prices3[[#This Row],[Storage]] = "2TB SSD", 2000, laptop_prices3[[#This Row],[Storage]]= "256GB SSD", 256, laptop_prices3[[#This Row],[Storage]] = "1TB HDD", 1000*0.7)</f>
        <v>512</v>
      </c>
      <c r="U3533" s="5">
        <f>laptop_prices3[[#This Row],[Storage Raw Value]]/ScoreCard!$J$3*ScoreCard!$J$5</f>
        <v>2.048</v>
      </c>
    </row>
    <row r="3534" spans="2:21" x14ac:dyDescent="0.2">
      <c r="B3534" s="4" cm="1">
        <f t="array" ref="B3534">SUM(laptop_prices3[[#This Row],[RAM Comp]:[Weight Comp]]+laptop_prices3[[#This Row],[Storage Comp]])</f>
        <v>21.872096063859072</v>
      </c>
      <c r="C3534">
        <v>3532</v>
      </c>
      <c r="D3534" t="s">
        <v>36</v>
      </c>
      <c r="E3534" t="s">
        <v>48</v>
      </c>
      <c r="F3534">
        <v>32</v>
      </c>
      <c r="G3534" t="s">
        <v>42</v>
      </c>
      <c r="H3534" t="s">
        <v>20</v>
      </c>
      <c r="I3534">
        <v>13.3</v>
      </c>
      <c r="J3534" t="s">
        <v>43</v>
      </c>
      <c r="K3534">
        <v>6.5</v>
      </c>
      <c r="L3534">
        <v>2.9</v>
      </c>
      <c r="M3534" t="s">
        <v>30</v>
      </c>
      <c r="N3534">
        <v>1543.55</v>
      </c>
      <c r="O3534" s="5">
        <f>(ScoreCard!$E$3-laptop_prices3[[#This Row],[Price ($)]])/ScoreCard!$E$3*ScoreCard!$E$5</f>
        <v>4.2859145364308269</v>
      </c>
      <c r="P3534" s="5">
        <f>laptop_prices3[[#This Row],[RAM (GB)]]/ScoreCard!$F$3*ScoreCard!$F$5</f>
        <v>3.5</v>
      </c>
      <c r="Q3534" s="5">
        <f>laptop_prices3[[#This Row],[Screen Size (inch)]]/ScoreCard!$G$3*ScoreCard!$G$5</f>
        <v>1.5375722543352601</v>
      </c>
      <c r="R3534" s="5">
        <f>laptop_prices3[[#This Row],[Battery Life (hours)]]/ScoreCard!$H$3*ScoreCard!$H$5</f>
        <v>3.7916666666666665</v>
      </c>
      <c r="S3534" s="5">
        <f>ScoreCard!$I$3-laptop_prices3[[#This Row],[Weight (kg)]]/ScoreCard!$I$3*ScoreCard!$I$5</f>
        <v>1.842857142857143</v>
      </c>
      <c r="T3534" s="6" cm="1">
        <f t="array" ref="T3534">_xlfn.IFS(laptop_prices3[[#This Row],[Storage]]="512GB SSD", 512, laptop_prices3[[#This Row],[Storage]] = "1TB SSD", 1000, laptop_prices3[[#This Row],[Storage]] = "2TB SSD", 2000, laptop_prices3[[#This Row],[Storage]]= "256GB SSD", 256, laptop_prices3[[#This Row],[Storage]] = "1TB HDD", 1000*0.7)</f>
        <v>700</v>
      </c>
      <c r="U3534" s="5">
        <f>laptop_prices3[[#This Row],[Storage Raw Value]]/ScoreCard!$J$3*ScoreCard!$J$5</f>
        <v>2.8</v>
      </c>
    </row>
    <row r="3535" spans="2:21" x14ac:dyDescent="0.2">
      <c r="B3535" s="4" cm="1">
        <f t="array" ref="B3535">SUM(laptop_prices3[[#This Row],[RAM Comp]:[Weight Comp]]+laptop_prices3[[#This Row],[Storage Comp]])</f>
        <v>40.298706303330576</v>
      </c>
      <c r="C3535">
        <v>3533</v>
      </c>
      <c r="D3535" t="s">
        <v>47</v>
      </c>
      <c r="E3535" t="s">
        <v>18</v>
      </c>
      <c r="F3535">
        <v>8</v>
      </c>
      <c r="G3535" t="s">
        <v>25</v>
      </c>
      <c r="H3535" t="s">
        <v>14</v>
      </c>
      <c r="I3535">
        <v>15.6</v>
      </c>
      <c r="J3535" t="s">
        <v>15</v>
      </c>
      <c r="K3535">
        <v>5.3</v>
      </c>
      <c r="L3535">
        <v>1.7</v>
      </c>
      <c r="M3535" t="s">
        <v>22</v>
      </c>
      <c r="N3535">
        <v>2106.5300000000002</v>
      </c>
      <c r="O3535" s="5">
        <f>(ScoreCard!$E$3-laptop_prices3[[#This Row],[Price ($)]])/ScoreCard!$E$3*ScoreCard!$E$5</f>
        <v>4.0254656787455074</v>
      </c>
      <c r="P3535" s="5">
        <f>laptop_prices3[[#This Row],[RAM (GB)]]/ScoreCard!$F$3*ScoreCard!$F$5</f>
        <v>0.875</v>
      </c>
      <c r="Q3535" s="5">
        <f>laptop_prices3[[#This Row],[Screen Size (inch)]]/ScoreCard!$G$3*ScoreCard!$G$5</f>
        <v>1.8034682080924855</v>
      </c>
      <c r="R3535" s="5">
        <f>laptop_prices3[[#This Row],[Battery Life (hours)]]/ScoreCard!$H$3*ScoreCard!$H$5</f>
        <v>3.0916666666666668</v>
      </c>
      <c r="S3535" s="5">
        <f>ScoreCard!$I$3-laptop_prices3[[#This Row],[Weight (kg)]]/ScoreCard!$I$3*ScoreCard!$I$5</f>
        <v>2.5285714285714285</v>
      </c>
      <c r="T3535" s="6" cm="1">
        <f t="array" ref="T3535">_xlfn.IFS(laptop_prices3[[#This Row],[Storage]]="512GB SSD", 512, laptop_prices3[[#This Row],[Storage]] = "1TB SSD", 1000, laptop_prices3[[#This Row],[Storage]] = "2TB SSD", 2000, laptop_prices3[[#This Row],[Storage]]= "256GB SSD", 256, laptop_prices3[[#This Row],[Storage]] = "1TB HDD", 1000*0.7)</f>
        <v>2000</v>
      </c>
      <c r="U3535" s="5">
        <f>laptop_prices3[[#This Row],[Storage Raw Value]]/ScoreCard!$J$3*ScoreCard!$J$5</f>
        <v>8</v>
      </c>
    </row>
    <row r="3536" spans="2:21" x14ac:dyDescent="0.2">
      <c r="B3536" s="4" cm="1">
        <f t="array" ref="B3536">SUM(laptop_prices3[[#This Row],[RAM Comp]:[Weight Comp]]+laptop_prices3[[#This Row],[Storage Comp]])</f>
        <v>17.221523809523809</v>
      </c>
      <c r="C3536">
        <v>3534</v>
      </c>
      <c r="D3536" t="s">
        <v>11</v>
      </c>
      <c r="E3536" t="s">
        <v>31</v>
      </c>
      <c r="F3536">
        <v>8</v>
      </c>
      <c r="G3536" t="s">
        <v>13</v>
      </c>
      <c r="H3536" t="s">
        <v>20</v>
      </c>
      <c r="I3536">
        <v>17.3</v>
      </c>
      <c r="J3536" t="s">
        <v>43</v>
      </c>
      <c r="K3536">
        <v>6.5</v>
      </c>
      <c r="L3536">
        <v>1.99</v>
      </c>
      <c r="M3536" t="s">
        <v>16</v>
      </c>
      <c r="N3536">
        <v>1394.65</v>
      </c>
      <c r="O3536" s="5">
        <f>(ScoreCard!$E$3-laptop_prices3[[#This Row],[Price ($)]])/ScoreCard!$E$3*ScoreCard!$E$5</f>
        <v>4.3547994611339131</v>
      </c>
      <c r="P3536" s="5">
        <f>laptop_prices3[[#This Row],[RAM (GB)]]/ScoreCard!$F$3*ScoreCard!$F$5</f>
        <v>0.875</v>
      </c>
      <c r="Q3536" s="5">
        <f>laptop_prices3[[#This Row],[Screen Size (inch)]]/ScoreCard!$G$3*ScoreCard!$G$5</f>
        <v>2</v>
      </c>
      <c r="R3536" s="5">
        <f>laptop_prices3[[#This Row],[Battery Life (hours)]]/ScoreCard!$H$3*ScoreCard!$H$5</f>
        <v>3.7916666666666665</v>
      </c>
      <c r="S3536" s="5">
        <f>ScoreCard!$I$3-laptop_prices3[[#This Row],[Weight (kg)]]/ScoreCard!$I$3*ScoreCard!$I$5</f>
        <v>2.362857142857143</v>
      </c>
      <c r="T3536" s="6" cm="1">
        <f t="array" ref="T3536">_xlfn.IFS(laptop_prices3[[#This Row],[Storage]]="512GB SSD", 512, laptop_prices3[[#This Row],[Storage]] = "1TB SSD", 1000, laptop_prices3[[#This Row],[Storage]] = "2TB SSD", 2000, laptop_prices3[[#This Row],[Storage]]= "256GB SSD", 256, laptop_prices3[[#This Row],[Storage]] = "1TB HDD", 1000*0.7)</f>
        <v>512</v>
      </c>
      <c r="U3536" s="5">
        <f>laptop_prices3[[#This Row],[Storage Raw Value]]/ScoreCard!$J$3*ScoreCard!$J$5</f>
        <v>2.048</v>
      </c>
    </row>
    <row r="3537" spans="2:21" x14ac:dyDescent="0.2">
      <c r="B3537" s="4" cm="1">
        <f t="array" ref="B3537">SUM(laptop_prices3[[#This Row],[RAM Comp]:[Weight Comp]]+laptop_prices3[[#This Row],[Storage Comp]])</f>
        <v>16.328381778144784</v>
      </c>
      <c r="C3537">
        <v>3535</v>
      </c>
      <c r="D3537" t="s">
        <v>28</v>
      </c>
      <c r="E3537" t="s">
        <v>18</v>
      </c>
      <c r="F3537">
        <v>8</v>
      </c>
      <c r="G3537" t="s">
        <v>13</v>
      </c>
      <c r="H3537" t="s">
        <v>44</v>
      </c>
      <c r="I3537">
        <v>13.3</v>
      </c>
      <c r="J3537" t="s">
        <v>15</v>
      </c>
      <c r="K3537">
        <v>6.8</v>
      </c>
      <c r="L3537">
        <v>3.05</v>
      </c>
      <c r="M3537" t="s">
        <v>16</v>
      </c>
      <c r="N3537">
        <v>1127.1400000000001</v>
      </c>
      <c r="O3537" s="5">
        <f>(ScoreCard!$E$3-laptop_prices3[[#This Row],[Price ($)]])/ScoreCard!$E$3*ScoreCard!$E$5</f>
        <v>4.4785563866364173</v>
      </c>
      <c r="P3537" s="5">
        <f>laptop_prices3[[#This Row],[RAM (GB)]]/ScoreCard!$F$3*ScoreCard!$F$5</f>
        <v>0.875</v>
      </c>
      <c r="Q3537" s="5">
        <f>laptop_prices3[[#This Row],[Screen Size (inch)]]/ScoreCard!$G$3*ScoreCard!$G$5</f>
        <v>1.5375722543352601</v>
      </c>
      <c r="R3537" s="5">
        <f>laptop_prices3[[#This Row],[Battery Life (hours)]]/ScoreCard!$H$3*ScoreCard!$H$5</f>
        <v>3.9666666666666668</v>
      </c>
      <c r="S3537" s="5">
        <f>ScoreCard!$I$3-laptop_prices3[[#This Row],[Weight (kg)]]/ScoreCard!$I$3*ScoreCard!$I$5</f>
        <v>1.7571428571428573</v>
      </c>
      <c r="T3537" s="6" cm="1">
        <f t="array" ref="T3537">_xlfn.IFS(laptop_prices3[[#This Row],[Storage]]="512GB SSD", 512, laptop_prices3[[#This Row],[Storage]] = "1TB SSD", 1000, laptop_prices3[[#This Row],[Storage]] = "2TB SSD", 2000, laptop_prices3[[#This Row],[Storage]]= "256GB SSD", 256, laptop_prices3[[#This Row],[Storage]] = "1TB HDD", 1000*0.7)</f>
        <v>512</v>
      </c>
      <c r="U3537" s="5">
        <f>laptop_prices3[[#This Row],[Storage Raw Value]]/ScoreCard!$J$3*ScoreCard!$J$5</f>
        <v>2.048</v>
      </c>
    </row>
    <row r="3538" spans="2:21" x14ac:dyDescent="0.2">
      <c r="B3538" s="4" cm="1">
        <f t="array" ref="B3538">SUM(laptop_prices3[[#This Row],[RAM Comp]:[Weight Comp]]+laptop_prices3[[#This Row],[Storage Comp]])</f>
        <v>21.028354252683734</v>
      </c>
      <c r="C3538">
        <v>3536</v>
      </c>
      <c r="D3538" t="s">
        <v>38</v>
      </c>
      <c r="E3538" t="s">
        <v>41</v>
      </c>
      <c r="F3538">
        <v>32</v>
      </c>
      <c r="G3538" t="s">
        <v>13</v>
      </c>
      <c r="H3538" t="s">
        <v>32</v>
      </c>
      <c r="I3538">
        <v>14</v>
      </c>
      <c r="J3538" t="s">
        <v>15</v>
      </c>
      <c r="K3538">
        <v>8.6999999999999993</v>
      </c>
      <c r="L3538">
        <v>1.5</v>
      </c>
      <c r="M3538" t="s">
        <v>22</v>
      </c>
      <c r="N3538">
        <v>3186.51</v>
      </c>
      <c r="O3538" s="5">
        <f>(ScoreCard!$E$3-laptop_prices3[[#This Row],[Price ($)]])/ScoreCard!$E$3*ScoreCard!$E$5</f>
        <v>3.5258394800830501</v>
      </c>
      <c r="P3538" s="5">
        <f>laptop_prices3[[#This Row],[RAM (GB)]]/ScoreCard!$F$3*ScoreCard!$F$5</f>
        <v>3.5</v>
      </c>
      <c r="Q3538" s="5">
        <f>laptop_prices3[[#This Row],[Screen Size (inch)]]/ScoreCard!$G$3*ScoreCard!$G$5</f>
        <v>1.6184971098265895</v>
      </c>
      <c r="R3538" s="5">
        <f>laptop_prices3[[#This Row],[Battery Life (hours)]]/ScoreCard!$H$3*ScoreCard!$H$5</f>
        <v>5.0750000000000002</v>
      </c>
      <c r="S3538" s="5">
        <f>ScoreCard!$I$3-laptop_prices3[[#This Row],[Weight (kg)]]/ScoreCard!$I$3*ScoreCard!$I$5</f>
        <v>2.6428571428571428</v>
      </c>
      <c r="T3538" s="6" cm="1">
        <f t="array" ref="T3538">_xlfn.IFS(laptop_prices3[[#This Row],[Storage]]="512GB SSD", 512, laptop_prices3[[#This Row],[Storage]] = "1TB SSD", 1000, laptop_prices3[[#This Row],[Storage]] = "2TB SSD", 2000, laptop_prices3[[#This Row],[Storage]]= "256GB SSD", 256, laptop_prices3[[#This Row],[Storage]] = "1TB HDD", 1000*0.7)</f>
        <v>512</v>
      </c>
      <c r="U3538" s="5">
        <f>laptop_prices3[[#This Row],[Storage Raw Value]]/ScoreCard!$J$3*ScoreCard!$J$5</f>
        <v>2.048</v>
      </c>
    </row>
    <row r="3539" spans="2:21" x14ac:dyDescent="0.2">
      <c r="B3539" s="4" cm="1">
        <f t="array" ref="B3539">SUM(laptop_prices3[[#This Row],[RAM Comp]:[Weight Comp]]+laptop_prices3[[#This Row],[Storage Comp]])</f>
        <v>20.058825350949625</v>
      </c>
      <c r="C3539">
        <v>3537</v>
      </c>
      <c r="D3539" t="s">
        <v>38</v>
      </c>
      <c r="E3539" t="s">
        <v>12</v>
      </c>
      <c r="F3539">
        <v>4</v>
      </c>
      <c r="G3539" t="s">
        <v>42</v>
      </c>
      <c r="H3539" t="s">
        <v>20</v>
      </c>
      <c r="I3539">
        <v>15.6</v>
      </c>
      <c r="J3539" t="s">
        <v>21</v>
      </c>
      <c r="K3539">
        <v>7.5</v>
      </c>
      <c r="L3539">
        <v>2.2000000000000002</v>
      </c>
      <c r="M3539" t="s">
        <v>22</v>
      </c>
      <c r="N3539">
        <v>518.11</v>
      </c>
      <c r="O3539" s="5">
        <f>(ScoreCard!$E$3-laptop_prices3[[#This Row],[Price ($)]])/ScoreCard!$E$3*ScoreCard!$E$5</f>
        <v>4.760309144809157</v>
      </c>
      <c r="P3539" s="5">
        <f>laptop_prices3[[#This Row],[RAM (GB)]]/ScoreCard!$F$3*ScoreCard!$F$5</f>
        <v>0.4375</v>
      </c>
      <c r="Q3539" s="5">
        <f>laptop_prices3[[#This Row],[Screen Size (inch)]]/ScoreCard!$G$3*ScoreCard!$G$5</f>
        <v>1.8034682080924855</v>
      </c>
      <c r="R3539" s="5">
        <f>laptop_prices3[[#This Row],[Battery Life (hours)]]/ScoreCard!$H$3*ScoreCard!$H$5</f>
        <v>4.375</v>
      </c>
      <c r="S3539" s="5">
        <f>ScoreCard!$I$3-laptop_prices3[[#This Row],[Weight (kg)]]/ScoreCard!$I$3*ScoreCard!$I$5</f>
        <v>2.2428571428571429</v>
      </c>
      <c r="T3539" s="6" cm="1">
        <f t="array" ref="T3539">_xlfn.IFS(laptop_prices3[[#This Row],[Storage]]="512GB SSD", 512, laptop_prices3[[#This Row],[Storage]] = "1TB SSD", 1000, laptop_prices3[[#This Row],[Storage]] = "2TB SSD", 2000, laptop_prices3[[#This Row],[Storage]]= "256GB SSD", 256, laptop_prices3[[#This Row],[Storage]] = "1TB HDD", 1000*0.7)</f>
        <v>700</v>
      </c>
      <c r="U3539" s="5">
        <f>laptop_prices3[[#This Row],[Storage Raw Value]]/ScoreCard!$J$3*ScoreCard!$J$5</f>
        <v>2.8</v>
      </c>
    </row>
    <row r="3540" spans="2:21" x14ac:dyDescent="0.2">
      <c r="B3540" s="4" cm="1">
        <f t="array" ref="B3540">SUM(laptop_prices3[[#This Row],[RAM Comp]:[Weight Comp]]+laptop_prices3[[#This Row],[Storage Comp]])</f>
        <v>16.695095238095238</v>
      </c>
      <c r="C3540">
        <v>3538</v>
      </c>
      <c r="D3540" t="s">
        <v>23</v>
      </c>
      <c r="E3540" t="s">
        <v>31</v>
      </c>
      <c r="F3540">
        <v>8</v>
      </c>
      <c r="G3540" t="s">
        <v>13</v>
      </c>
      <c r="H3540" t="s">
        <v>35</v>
      </c>
      <c r="I3540">
        <v>17.3</v>
      </c>
      <c r="J3540" t="s">
        <v>27</v>
      </c>
      <c r="K3540">
        <v>5</v>
      </c>
      <c r="L3540">
        <v>1.38</v>
      </c>
      <c r="M3540" t="s">
        <v>30</v>
      </c>
      <c r="N3540">
        <v>1464.19</v>
      </c>
      <c r="O3540" s="5">
        <f>(ScoreCard!$E$3-laptop_prices3[[#This Row],[Price ($)]])/ScoreCard!$E$3*ScoreCard!$E$5</f>
        <v>4.3226284895835256</v>
      </c>
      <c r="P3540" s="5">
        <f>laptop_prices3[[#This Row],[RAM (GB)]]/ScoreCard!$F$3*ScoreCard!$F$5</f>
        <v>0.875</v>
      </c>
      <c r="Q3540" s="5">
        <f>laptop_prices3[[#This Row],[Screen Size (inch)]]/ScoreCard!$G$3*ScoreCard!$G$5</f>
        <v>2</v>
      </c>
      <c r="R3540" s="5">
        <f>laptop_prices3[[#This Row],[Battery Life (hours)]]/ScoreCard!$H$3*ScoreCard!$H$5</f>
        <v>2.916666666666667</v>
      </c>
      <c r="S3540" s="5">
        <f>ScoreCard!$I$3-laptop_prices3[[#This Row],[Weight (kg)]]/ScoreCard!$I$3*ScoreCard!$I$5</f>
        <v>2.7114285714285717</v>
      </c>
      <c r="T3540" s="6" cm="1">
        <f t="array" ref="T3540">_xlfn.IFS(laptop_prices3[[#This Row],[Storage]]="512GB SSD", 512, laptop_prices3[[#This Row],[Storage]] = "1TB SSD", 1000, laptop_prices3[[#This Row],[Storage]] = "2TB SSD", 2000, laptop_prices3[[#This Row],[Storage]]= "256GB SSD", 256, laptop_prices3[[#This Row],[Storage]] = "1TB HDD", 1000*0.7)</f>
        <v>512</v>
      </c>
      <c r="U3540" s="5">
        <f>laptop_prices3[[#This Row],[Storage Raw Value]]/ScoreCard!$J$3*ScoreCard!$J$5</f>
        <v>2.048</v>
      </c>
    </row>
    <row r="3541" spans="2:21" x14ac:dyDescent="0.2">
      <c r="B3541" s="4" cm="1">
        <f t="array" ref="B3541">SUM(laptop_prices3[[#This Row],[RAM Comp]:[Weight Comp]]+laptop_prices3[[#This Row],[Storage Comp]])</f>
        <v>42.501563446187724</v>
      </c>
      <c r="C3541">
        <v>3539</v>
      </c>
      <c r="D3541" t="s">
        <v>17</v>
      </c>
      <c r="E3541" t="s">
        <v>37</v>
      </c>
      <c r="F3541">
        <v>32</v>
      </c>
      <c r="G3541" t="s">
        <v>25</v>
      </c>
      <c r="H3541" t="s">
        <v>20</v>
      </c>
      <c r="I3541">
        <v>15.6</v>
      </c>
      <c r="J3541" t="s">
        <v>21</v>
      </c>
      <c r="K3541">
        <v>4.4000000000000004</v>
      </c>
      <c r="L3541">
        <v>1.52</v>
      </c>
      <c r="M3541" t="s">
        <v>22</v>
      </c>
      <c r="N3541">
        <v>3451.69</v>
      </c>
      <c r="O3541" s="5">
        <f>(ScoreCard!$E$3-laptop_prices3[[#This Row],[Price ($)]])/ScoreCard!$E$3*ScoreCard!$E$5</f>
        <v>3.4031604718039055</v>
      </c>
      <c r="P3541" s="5">
        <f>laptop_prices3[[#This Row],[RAM (GB)]]/ScoreCard!$F$3*ScoreCard!$F$5</f>
        <v>3.5</v>
      </c>
      <c r="Q3541" s="5">
        <f>laptop_prices3[[#This Row],[Screen Size (inch)]]/ScoreCard!$G$3*ScoreCard!$G$5</f>
        <v>1.8034682080924855</v>
      </c>
      <c r="R3541" s="5">
        <f>laptop_prices3[[#This Row],[Battery Life (hours)]]/ScoreCard!$H$3*ScoreCard!$H$5</f>
        <v>2.5666666666666669</v>
      </c>
      <c r="S3541" s="5">
        <f>ScoreCard!$I$3-laptop_prices3[[#This Row],[Weight (kg)]]/ScoreCard!$I$3*ScoreCard!$I$5</f>
        <v>2.6314285714285717</v>
      </c>
      <c r="T3541" s="6" cm="1">
        <f t="array" ref="T3541">_xlfn.IFS(laptop_prices3[[#This Row],[Storage]]="512GB SSD", 512, laptop_prices3[[#This Row],[Storage]] = "1TB SSD", 1000, laptop_prices3[[#This Row],[Storage]] = "2TB SSD", 2000, laptop_prices3[[#This Row],[Storage]]= "256GB SSD", 256, laptop_prices3[[#This Row],[Storage]] = "1TB HDD", 1000*0.7)</f>
        <v>2000</v>
      </c>
      <c r="U3541" s="5">
        <f>laptop_prices3[[#This Row],[Storage Raw Value]]/ScoreCard!$J$3*ScoreCard!$J$5</f>
        <v>8</v>
      </c>
    </row>
    <row r="3542" spans="2:21" x14ac:dyDescent="0.2">
      <c r="B3542" s="4" cm="1">
        <f t="array" ref="B3542">SUM(laptop_prices3[[#This Row],[RAM Comp]:[Weight Comp]]+laptop_prices3[[#This Row],[Storage Comp]])</f>
        <v>27.244238921001923</v>
      </c>
      <c r="C3542">
        <v>3540</v>
      </c>
      <c r="D3542" t="s">
        <v>11</v>
      </c>
      <c r="E3542" t="s">
        <v>48</v>
      </c>
      <c r="F3542">
        <v>16</v>
      </c>
      <c r="G3542" t="s">
        <v>19</v>
      </c>
      <c r="H3542" t="s">
        <v>32</v>
      </c>
      <c r="I3542">
        <v>13.3</v>
      </c>
      <c r="J3542" t="s">
        <v>27</v>
      </c>
      <c r="K3542">
        <v>11</v>
      </c>
      <c r="L3542">
        <v>3.43</v>
      </c>
      <c r="M3542" t="s">
        <v>22</v>
      </c>
      <c r="N3542">
        <v>3693.77</v>
      </c>
      <c r="O3542" s="5">
        <f>(ScoreCard!$E$3-laptop_prices3[[#This Row],[Price ($)]])/ScoreCard!$E$3*ScoreCard!$E$5</f>
        <v>3.2911681106748034</v>
      </c>
      <c r="P3542" s="5">
        <f>laptop_prices3[[#This Row],[RAM (GB)]]/ScoreCard!$F$3*ScoreCard!$F$5</f>
        <v>1.75</v>
      </c>
      <c r="Q3542" s="5">
        <f>laptop_prices3[[#This Row],[Screen Size (inch)]]/ScoreCard!$G$3*ScoreCard!$G$5</f>
        <v>1.5375722543352601</v>
      </c>
      <c r="R3542" s="5">
        <f>laptop_prices3[[#This Row],[Battery Life (hours)]]/ScoreCard!$H$3*ScoreCard!$H$5</f>
        <v>6.4166666666666661</v>
      </c>
      <c r="S3542" s="5">
        <f>ScoreCard!$I$3-laptop_prices3[[#This Row],[Weight (kg)]]/ScoreCard!$I$3*ScoreCard!$I$5</f>
        <v>1.5399999999999998</v>
      </c>
      <c r="T3542" s="6" cm="1">
        <f t="array" ref="T3542">_xlfn.IFS(laptop_prices3[[#This Row],[Storage]]="512GB SSD", 512, laptop_prices3[[#This Row],[Storage]] = "1TB SSD", 1000, laptop_prices3[[#This Row],[Storage]] = "2TB SSD", 2000, laptop_prices3[[#This Row],[Storage]]= "256GB SSD", 256, laptop_prices3[[#This Row],[Storage]] = "1TB HDD", 1000*0.7)</f>
        <v>1000</v>
      </c>
      <c r="U3542" s="5">
        <f>laptop_prices3[[#This Row],[Storage Raw Value]]/ScoreCard!$J$3*ScoreCard!$J$5</f>
        <v>4</v>
      </c>
    </row>
    <row r="3543" spans="2:21" x14ac:dyDescent="0.2">
      <c r="B3543" s="4" cm="1">
        <f t="array" ref="B3543">SUM(laptop_prices3[[#This Row],[RAM Comp]:[Weight Comp]]+laptop_prices3[[#This Row],[Storage Comp]])</f>
        <v>14.599944398568676</v>
      </c>
      <c r="C3543">
        <v>3541</v>
      </c>
      <c r="D3543" t="s">
        <v>45</v>
      </c>
      <c r="E3543" t="s">
        <v>24</v>
      </c>
      <c r="F3543">
        <v>16</v>
      </c>
      <c r="G3543" t="s">
        <v>29</v>
      </c>
      <c r="H3543" t="s">
        <v>35</v>
      </c>
      <c r="I3543">
        <v>15.6</v>
      </c>
      <c r="J3543" t="s">
        <v>27</v>
      </c>
      <c r="K3543">
        <v>7.6</v>
      </c>
      <c r="L3543">
        <v>1.72</v>
      </c>
      <c r="M3543" t="s">
        <v>16</v>
      </c>
      <c r="N3543">
        <v>2041.25</v>
      </c>
      <c r="O3543" s="5">
        <f>(ScoreCard!$E$3-laptop_prices3[[#This Row],[Price ($)]])/ScoreCard!$E$3*ScoreCard!$E$5</f>
        <v>4.0556658660162768</v>
      </c>
      <c r="P3543" s="5">
        <f>laptop_prices3[[#This Row],[RAM (GB)]]/ScoreCard!$F$3*ScoreCard!$F$5</f>
        <v>1.75</v>
      </c>
      <c r="Q3543" s="5">
        <f>laptop_prices3[[#This Row],[Screen Size (inch)]]/ScoreCard!$G$3*ScoreCard!$G$5</f>
        <v>1.8034682080924855</v>
      </c>
      <c r="R3543" s="5">
        <f>laptop_prices3[[#This Row],[Battery Life (hours)]]/ScoreCard!$H$3*ScoreCard!$H$5</f>
        <v>4.4333333333333336</v>
      </c>
      <c r="S3543" s="5">
        <f>ScoreCard!$I$3-laptop_prices3[[#This Row],[Weight (kg)]]/ScoreCard!$I$3*ScoreCard!$I$5</f>
        <v>2.5171428571428569</v>
      </c>
      <c r="T3543" s="6" cm="1">
        <f t="array" ref="T3543">_xlfn.IFS(laptop_prices3[[#This Row],[Storage]]="512GB SSD", 512, laptop_prices3[[#This Row],[Storage]] = "1TB SSD", 1000, laptop_prices3[[#This Row],[Storage]] = "2TB SSD", 2000, laptop_prices3[[#This Row],[Storage]]= "256GB SSD", 256, laptop_prices3[[#This Row],[Storage]] = "1TB HDD", 1000*0.7)</f>
        <v>256</v>
      </c>
      <c r="U3543" s="5">
        <f>laptop_prices3[[#This Row],[Storage Raw Value]]/ScoreCard!$J$3*ScoreCard!$J$5</f>
        <v>1.024</v>
      </c>
    </row>
    <row r="3544" spans="2:21" x14ac:dyDescent="0.2">
      <c r="B3544" s="4" cm="1">
        <f t="array" ref="B3544">SUM(laptop_prices3[[#This Row],[RAM Comp]:[Weight Comp]]+laptop_prices3[[#This Row],[Storage Comp]])</f>
        <v>21.972396779521056</v>
      </c>
      <c r="C3544">
        <v>3542</v>
      </c>
      <c r="D3544" t="s">
        <v>28</v>
      </c>
      <c r="E3544" t="s">
        <v>31</v>
      </c>
      <c r="F3544">
        <v>4</v>
      </c>
      <c r="G3544" t="s">
        <v>42</v>
      </c>
      <c r="H3544" t="s">
        <v>32</v>
      </c>
      <c r="I3544">
        <v>15.6</v>
      </c>
      <c r="J3544" t="s">
        <v>27</v>
      </c>
      <c r="K3544">
        <v>10.8</v>
      </c>
      <c r="L3544">
        <v>2.2200000000000002</v>
      </c>
      <c r="M3544" t="s">
        <v>22</v>
      </c>
      <c r="N3544">
        <v>1272.24</v>
      </c>
      <c r="O3544" s="5">
        <f>(ScoreCard!$E$3-laptop_prices3[[#This Row],[Price ($)]])/ScoreCard!$E$3*ScoreCard!$E$5</f>
        <v>4.4114294385207833</v>
      </c>
      <c r="P3544" s="5">
        <f>laptop_prices3[[#This Row],[RAM (GB)]]/ScoreCard!$F$3*ScoreCard!$F$5</f>
        <v>0.4375</v>
      </c>
      <c r="Q3544" s="5">
        <f>laptop_prices3[[#This Row],[Screen Size (inch)]]/ScoreCard!$G$3*ScoreCard!$G$5</f>
        <v>1.8034682080924855</v>
      </c>
      <c r="R3544" s="5">
        <f>laptop_prices3[[#This Row],[Battery Life (hours)]]/ScoreCard!$H$3*ScoreCard!$H$5</f>
        <v>6.3</v>
      </c>
      <c r="S3544" s="5">
        <f>ScoreCard!$I$3-laptop_prices3[[#This Row],[Weight (kg)]]/ScoreCard!$I$3*ScoreCard!$I$5</f>
        <v>2.2314285714285713</v>
      </c>
      <c r="T3544" s="6" cm="1">
        <f t="array" ref="T3544">_xlfn.IFS(laptop_prices3[[#This Row],[Storage]]="512GB SSD", 512, laptop_prices3[[#This Row],[Storage]] = "1TB SSD", 1000, laptop_prices3[[#This Row],[Storage]] = "2TB SSD", 2000, laptop_prices3[[#This Row],[Storage]]= "256GB SSD", 256, laptop_prices3[[#This Row],[Storage]] = "1TB HDD", 1000*0.7)</f>
        <v>700</v>
      </c>
      <c r="U3544" s="5">
        <f>laptop_prices3[[#This Row],[Storage Raw Value]]/ScoreCard!$J$3*ScoreCard!$J$5</f>
        <v>2.8</v>
      </c>
    </row>
    <row r="3545" spans="2:21" x14ac:dyDescent="0.2">
      <c r="B3545" s="4" cm="1">
        <f t="array" ref="B3545">SUM(laptop_prices3[[#This Row],[RAM Comp]:[Weight Comp]]+laptop_prices3[[#This Row],[Storage Comp]])</f>
        <v>20.753091935039912</v>
      </c>
      <c r="C3545">
        <v>3543</v>
      </c>
      <c r="D3545" t="s">
        <v>17</v>
      </c>
      <c r="E3545" t="s">
        <v>31</v>
      </c>
      <c r="F3545">
        <v>64</v>
      </c>
      <c r="G3545" t="s">
        <v>29</v>
      </c>
      <c r="H3545" t="s">
        <v>32</v>
      </c>
      <c r="I3545">
        <v>16</v>
      </c>
      <c r="J3545" t="s">
        <v>21</v>
      </c>
      <c r="K3545">
        <v>9.5</v>
      </c>
      <c r="L3545">
        <v>2.16</v>
      </c>
      <c r="M3545" t="s">
        <v>16</v>
      </c>
      <c r="N3545">
        <v>2503.83</v>
      </c>
      <c r="O3545" s="5">
        <f>(ScoreCard!$E$3-laptop_prices3[[#This Row],[Price ($)]])/ScoreCard!$E$3*ScoreCard!$E$5</f>
        <v>3.8416646002731341</v>
      </c>
      <c r="P3545" s="5">
        <f>laptop_prices3[[#This Row],[RAM (GB)]]/ScoreCard!$F$3*ScoreCard!$F$5</f>
        <v>7</v>
      </c>
      <c r="Q3545" s="5">
        <f>laptop_prices3[[#This Row],[Screen Size (inch)]]/ScoreCard!$G$3*ScoreCard!$G$5</f>
        <v>1.8497109826589595</v>
      </c>
      <c r="R3545" s="5">
        <f>laptop_prices3[[#This Row],[Battery Life (hours)]]/ScoreCard!$H$3*ScoreCard!$H$5</f>
        <v>5.5416666666666661</v>
      </c>
      <c r="S3545" s="5">
        <f>ScoreCard!$I$3-laptop_prices3[[#This Row],[Weight (kg)]]/ScoreCard!$I$3*ScoreCard!$I$5</f>
        <v>2.2657142857142856</v>
      </c>
      <c r="T3545" s="6" cm="1">
        <f t="array" ref="T3545">_xlfn.IFS(laptop_prices3[[#This Row],[Storage]]="512GB SSD", 512, laptop_prices3[[#This Row],[Storage]] = "1TB SSD", 1000, laptop_prices3[[#This Row],[Storage]] = "2TB SSD", 2000, laptop_prices3[[#This Row],[Storage]]= "256GB SSD", 256, laptop_prices3[[#This Row],[Storage]] = "1TB HDD", 1000*0.7)</f>
        <v>256</v>
      </c>
      <c r="U3545" s="5">
        <f>laptop_prices3[[#This Row],[Storage Raw Value]]/ScoreCard!$J$3*ScoreCard!$J$5</f>
        <v>1.024</v>
      </c>
    </row>
    <row r="3546" spans="2:21" x14ac:dyDescent="0.2">
      <c r="B3546" s="4" cm="1">
        <f t="array" ref="B3546">SUM(laptop_prices3[[#This Row],[RAM Comp]:[Weight Comp]]+laptop_prices3[[#This Row],[Storage Comp]])</f>
        <v>18.036357968620976</v>
      </c>
      <c r="C3546">
        <v>3544</v>
      </c>
      <c r="D3546" t="s">
        <v>34</v>
      </c>
      <c r="E3546" t="s">
        <v>31</v>
      </c>
      <c r="F3546">
        <v>4</v>
      </c>
      <c r="G3546" t="s">
        <v>13</v>
      </c>
      <c r="H3546" t="s">
        <v>44</v>
      </c>
      <c r="I3546">
        <v>13.3</v>
      </c>
      <c r="J3546" t="s">
        <v>21</v>
      </c>
      <c r="K3546">
        <v>9.9</v>
      </c>
      <c r="L3546">
        <v>2.46</v>
      </c>
      <c r="M3546" t="s">
        <v>22</v>
      </c>
      <c r="N3546">
        <v>462.19</v>
      </c>
      <c r="O3546" s="5">
        <f>(ScoreCard!$E$3-laptop_prices3[[#This Row],[Price ($)]])/ScoreCard!$E$3*ScoreCard!$E$5</f>
        <v>4.7861791581697792</v>
      </c>
      <c r="P3546" s="5">
        <f>laptop_prices3[[#This Row],[RAM (GB)]]/ScoreCard!$F$3*ScoreCard!$F$5</f>
        <v>0.4375</v>
      </c>
      <c r="Q3546" s="5">
        <f>laptop_prices3[[#This Row],[Screen Size (inch)]]/ScoreCard!$G$3*ScoreCard!$G$5</f>
        <v>1.5375722543352601</v>
      </c>
      <c r="R3546" s="5">
        <f>laptop_prices3[[#This Row],[Battery Life (hours)]]/ScoreCard!$H$3*ScoreCard!$H$5</f>
        <v>5.7750000000000004</v>
      </c>
      <c r="S3546" s="5">
        <f>ScoreCard!$I$3-laptop_prices3[[#This Row],[Weight (kg)]]/ScoreCard!$I$3*ScoreCard!$I$5</f>
        <v>2.0942857142857143</v>
      </c>
      <c r="T3546" s="6" cm="1">
        <f t="array" ref="T3546">_xlfn.IFS(laptop_prices3[[#This Row],[Storage]]="512GB SSD", 512, laptop_prices3[[#This Row],[Storage]] = "1TB SSD", 1000, laptop_prices3[[#This Row],[Storage]] = "2TB SSD", 2000, laptop_prices3[[#This Row],[Storage]]= "256GB SSD", 256, laptop_prices3[[#This Row],[Storage]] = "1TB HDD", 1000*0.7)</f>
        <v>512</v>
      </c>
      <c r="U3546" s="5">
        <f>laptop_prices3[[#This Row],[Storage Raw Value]]/ScoreCard!$J$3*ScoreCard!$J$5</f>
        <v>2.048</v>
      </c>
    </row>
    <row r="3547" spans="2:21" x14ac:dyDescent="0.2">
      <c r="B3547" s="4" cm="1">
        <f t="array" ref="B3547">SUM(laptop_prices3[[#This Row],[RAM Comp]:[Weight Comp]]+laptop_prices3[[#This Row],[Storage Comp]])</f>
        <v>15.558309523809523</v>
      </c>
      <c r="C3547">
        <v>3545</v>
      </c>
      <c r="D3547" t="s">
        <v>28</v>
      </c>
      <c r="E3547" t="s">
        <v>48</v>
      </c>
      <c r="F3547">
        <v>4</v>
      </c>
      <c r="G3547" t="s">
        <v>13</v>
      </c>
      <c r="H3547" t="s">
        <v>20</v>
      </c>
      <c r="I3547">
        <v>17.3</v>
      </c>
      <c r="J3547" t="s">
        <v>21</v>
      </c>
      <c r="K3547">
        <v>5.3</v>
      </c>
      <c r="L3547">
        <v>2.91</v>
      </c>
      <c r="M3547" t="s">
        <v>30</v>
      </c>
      <c r="N3547">
        <v>977.17</v>
      </c>
      <c r="O3547" s="5">
        <f>(ScoreCard!$E$3-laptop_prices3[[#This Row],[Price ($)]])/ScoreCard!$E$3*ScoreCard!$E$5</f>
        <v>4.5479363205364978</v>
      </c>
      <c r="P3547" s="5">
        <f>laptop_prices3[[#This Row],[RAM (GB)]]/ScoreCard!$F$3*ScoreCard!$F$5</f>
        <v>0.4375</v>
      </c>
      <c r="Q3547" s="5">
        <f>laptop_prices3[[#This Row],[Screen Size (inch)]]/ScoreCard!$G$3*ScoreCard!$G$5</f>
        <v>2</v>
      </c>
      <c r="R3547" s="5">
        <f>laptop_prices3[[#This Row],[Battery Life (hours)]]/ScoreCard!$H$3*ScoreCard!$H$5</f>
        <v>3.0916666666666668</v>
      </c>
      <c r="S3547" s="5">
        <f>ScoreCard!$I$3-laptop_prices3[[#This Row],[Weight (kg)]]/ScoreCard!$I$3*ScoreCard!$I$5</f>
        <v>1.837142857142857</v>
      </c>
      <c r="T3547" s="6" cm="1">
        <f t="array" ref="T3547">_xlfn.IFS(laptop_prices3[[#This Row],[Storage]]="512GB SSD", 512, laptop_prices3[[#This Row],[Storage]] = "1TB SSD", 1000, laptop_prices3[[#This Row],[Storage]] = "2TB SSD", 2000, laptop_prices3[[#This Row],[Storage]]= "256GB SSD", 256, laptop_prices3[[#This Row],[Storage]] = "1TB HDD", 1000*0.7)</f>
        <v>512</v>
      </c>
      <c r="U3547" s="5">
        <f>laptop_prices3[[#This Row],[Storage Raw Value]]/ScoreCard!$J$3*ScoreCard!$J$5</f>
        <v>2.048</v>
      </c>
    </row>
    <row r="3548" spans="2:21" x14ac:dyDescent="0.2">
      <c r="B3548" s="4" cm="1">
        <f t="array" ref="B3548">SUM(laptop_prices3[[#This Row],[RAM Comp]:[Weight Comp]]+laptop_prices3[[#This Row],[Storage Comp]])</f>
        <v>18.082520919350401</v>
      </c>
      <c r="C3548">
        <v>3546</v>
      </c>
      <c r="D3548" t="s">
        <v>23</v>
      </c>
      <c r="E3548" t="s">
        <v>18</v>
      </c>
      <c r="F3548">
        <v>4</v>
      </c>
      <c r="G3548" t="s">
        <v>13</v>
      </c>
      <c r="H3548" t="s">
        <v>14</v>
      </c>
      <c r="I3548">
        <v>14</v>
      </c>
      <c r="J3548" t="s">
        <v>43</v>
      </c>
      <c r="K3548">
        <v>8.9</v>
      </c>
      <c r="L3548">
        <v>1.5</v>
      </c>
      <c r="M3548" t="s">
        <v>46</v>
      </c>
      <c r="N3548">
        <v>1240.4100000000001</v>
      </c>
      <c r="O3548" s="5">
        <f>(ScoreCard!$E$3-laptop_prices3[[#This Row],[Price ($)]])/ScoreCard!$E$3*ScoreCard!$E$5</f>
        <v>4.4261548055677897</v>
      </c>
      <c r="P3548" s="5">
        <f>laptop_prices3[[#This Row],[RAM (GB)]]/ScoreCard!$F$3*ScoreCard!$F$5</f>
        <v>0.4375</v>
      </c>
      <c r="Q3548" s="5">
        <f>laptop_prices3[[#This Row],[Screen Size (inch)]]/ScoreCard!$G$3*ScoreCard!$G$5</f>
        <v>1.6184971098265895</v>
      </c>
      <c r="R3548" s="5">
        <f>laptop_prices3[[#This Row],[Battery Life (hours)]]/ScoreCard!$H$3*ScoreCard!$H$5</f>
        <v>5.1916666666666664</v>
      </c>
      <c r="S3548" s="5">
        <f>ScoreCard!$I$3-laptop_prices3[[#This Row],[Weight (kg)]]/ScoreCard!$I$3*ScoreCard!$I$5</f>
        <v>2.6428571428571428</v>
      </c>
      <c r="T3548" s="6" cm="1">
        <f t="array" ref="T3548">_xlfn.IFS(laptop_prices3[[#This Row],[Storage]]="512GB SSD", 512, laptop_prices3[[#This Row],[Storage]] = "1TB SSD", 1000, laptop_prices3[[#This Row],[Storage]] = "2TB SSD", 2000, laptop_prices3[[#This Row],[Storage]]= "256GB SSD", 256, laptop_prices3[[#This Row],[Storage]] = "1TB HDD", 1000*0.7)</f>
        <v>512</v>
      </c>
      <c r="U3548" s="5">
        <f>laptop_prices3[[#This Row],[Storage Raw Value]]/ScoreCard!$J$3*ScoreCard!$J$5</f>
        <v>2.048</v>
      </c>
    </row>
    <row r="3549" spans="2:21" x14ac:dyDescent="0.2">
      <c r="B3549" s="4" cm="1">
        <f t="array" ref="B3549">SUM(laptop_prices3[[#This Row],[RAM Comp]:[Weight Comp]]+laptop_prices3[[#This Row],[Storage Comp]])</f>
        <v>42.609539636663911</v>
      </c>
      <c r="C3549">
        <v>3547</v>
      </c>
      <c r="D3549" t="s">
        <v>34</v>
      </c>
      <c r="E3549" t="s">
        <v>37</v>
      </c>
      <c r="F3549">
        <v>4</v>
      </c>
      <c r="G3549" t="s">
        <v>25</v>
      </c>
      <c r="H3549" t="s">
        <v>20</v>
      </c>
      <c r="I3549">
        <v>15.6</v>
      </c>
      <c r="J3549" t="s">
        <v>21</v>
      </c>
      <c r="K3549">
        <v>9.6</v>
      </c>
      <c r="L3549">
        <v>1.28</v>
      </c>
      <c r="M3549" t="s">
        <v>16</v>
      </c>
      <c r="N3549">
        <v>1390.99</v>
      </c>
      <c r="O3549" s="5">
        <f>(ScoreCard!$E$3-laptop_prices3[[#This Row],[Price ($)]])/ScoreCard!$E$3*ScoreCard!$E$5</f>
        <v>4.356492670162881</v>
      </c>
      <c r="P3549" s="5">
        <f>laptop_prices3[[#This Row],[RAM (GB)]]/ScoreCard!$F$3*ScoreCard!$F$5</f>
        <v>0.4375</v>
      </c>
      <c r="Q3549" s="5">
        <f>laptop_prices3[[#This Row],[Screen Size (inch)]]/ScoreCard!$G$3*ScoreCard!$G$5</f>
        <v>1.8034682080924855</v>
      </c>
      <c r="R3549" s="5">
        <f>laptop_prices3[[#This Row],[Battery Life (hours)]]/ScoreCard!$H$3*ScoreCard!$H$5</f>
        <v>5.6</v>
      </c>
      <c r="S3549" s="5">
        <f>ScoreCard!$I$3-laptop_prices3[[#This Row],[Weight (kg)]]/ScoreCard!$I$3*ScoreCard!$I$5</f>
        <v>2.7685714285714287</v>
      </c>
      <c r="T3549" s="6" cm="1">
        <f t="array" ref="T3549">_xlfn.IFS(laptop_prices3[[#This Row],[Storage]]="512GB SSD", 512, laptop_prices3[[#This Row],[Storage]] = "1TB SSD", 1000, laptop_prices3[[#This Row],[Storage]] = "2TB SSD", 2000, laptop_prices3[[#This Row],[Storage]]= "256GB SSD", 256, laptop_prices3[[#This Row],[Storage]] = "1TB HDD", 1000*0.7)</f>
        <v>2000</v>
      </c>
      <c r="U3549" s="5">
        <f>laptop_prices3[[#This Row],[Storage Raw Value]]/ScoreCard!$J$3*ScoreCard!$J$5</f>
        <v>8</v>
      </c>
    </row>
    <row r="3550" spans="2:21" x14ac:dyDescent="0.2">
      <c r="B3550" s="4" cm="1">
        <f t="array" ref="B3550">SUM(laptop_prices3[[#This Row],[RAM Comp]:[Weight Comp]]+laptop_prices3[[#This Row],[Storage Comp]])</f>
        <v>18.629234792182768</v>
      </c>
      <c r="C3550">
        <v>3548</v>
      </c>
      <c r="D3550" t="s">
        <v>38</v>
      </c>
      <c r="E3550" t="s">
        <v>12</v>
      </c>
      <c r="F3550">
        <v>8</v>
      </c>
      <c r="G3550" t="s">
        <v>42</v>
      </c>
      <c r="H3550" t="s">
        <v>35</v>
      </c>
      <c r="I3550">
        <v>16</v>
      </c>
      <c r="J3550" t="s">
        <v>27</v>
      </c>
      <c r="K3550">
        <v>4.7</v>
      </c>
      <c r="L3550">
        <v>2.69</v>
      </c>
      <c r="M3550" t="s">
        <v>30</v>
      </c>
      <c r="N3550">
        <v>1253.8900000000001</v>
      </c>
      <c r="O3550" s="5">
        <f>(ScoreCard!$E$3-laptop_prices3[[#This Row],[Price ($)]])/ScoreCard!$E$3*ScoreCard!$E$5</f>
        <v>4.4199186149365097</v>
      </c>
      <c r="P3550" s="5">
        <f>laptop_prices3[[#This Row],[RAM (GB)]]/ScoreCard!$F$3*ScoreCard!$F$5</f>
        <v>0.875</v>
      </c>
      <c r="Q3550" s="5">
        <f>laptop_prices3[[#This Row],[Screen Size (inch)]]/ScoreCard!$G$3*ScoreCard!$G$5</f>
        <v>1.8497109826589595</v>
      </c>
      <c r="R3550" s="5">
        <f>laptop_prices3[[#This Row],[Battery Life (hours)]]/ScoreCard!$H$3*ScoreCard!$H$5</f>
        <v>2.7416666666666667</v>
      </c>
      <c r="S3550" s="5">
        <f>ScoreCard!$I$3-laptop_prices3[[#This Row],[Weight (kg)]]/ScoreCard!$I$3*ScoreCard!$I$5</f>
        <v>1.9628571428571429</v>
      </c>
      <c r="T3550" s="6" cm="1">
        <f t="array" ref="T3550">_xlfn.IFS(laptop_prices3[[#This Row],[Storage]]="512GB SSD", 512, laptop_prices3[[#This Row],[Storage]] = "1TB SSD", 1000, laptop_prices3[[#This Row],[Storage]] = "2TB SSD", 2000, laptop_prices3[[#This Row],[Storage]]= "256GB SSD", 256, laptop_prices3[[#This Row],[Storage]] = "1TB HDD", 1000*0.7)</f>
        <v>700</v>
      </c>
      <c r="U3550" s="5">
        <f>laptop_prices3[[#This Row],[Storage Raw Value]]/ScoreCard!$J$3*ScoreCard!$J$5</f>
        <v>2.8</v>
      </c>
    </row>
    <row r="3551" spans="2:21" x14ac:dyDescent="0.2">
      <c r="B3551" s="4" cm="1">
        <f t="array" ref="B3551">SUM(laptop_prices3[[#This Row],[RAM Comp]:[Weight Comp]]+laptop_prices3[[#This Row],[Storage Comp]])</f>
        <v>15.820710982658959</v>
      </c>
      <c r="C3551">
        <v>3549</v>
      </c>
      <c r="D3551" t="s">
        <v>17</v>
      </c>
      <c r="E3551" t="s">
        <v>18</v>
      </c>
      <c r="F3551">
        <v>8</v>
      </c>
      <c r="G3551" t="s">
        <v>29</v>
      </c>
      <c r="H3551" t="s">
        <v>35</v>
      </c>
      <c r="I3551">
        <v>16</v>
      </c>
      <c r="J3551" t="s">
        <v>27</v>
      </c>
      <c r="K3551">
        <v>10.8</v>
      </c>
      <c r="L3551">
        <v>1.4</v>
      </c>
      <c r="M3551" t="s">
        <v>22</v>
      </c>
      <c r="N3551">
        <v>3265.88</v>
      </c>
      <c r="O3551" s="5">
        <f>(ScoreCard!$E$3-laptop_prices3[[#This Row],[Price ($)]])/ScoreCard!$E$3*ScoreCard!$E$5</f>
        <v>3.489120900676173</v>
      </c>
      <c r="P3551" s="5">
        <f>laptop_prices3[[#This Row],[RAM (GB)]]/ScoreCard!$F$3*ScoreCard!$F$5</f>
        <v>0.875</v>
      </c>
      <c r="Q3551" s="5">
        <f>laptop_prices3[[#This Row],[Screen Size (inch)]]/ScoreCard!$G$3*ScoreCard!$G$5</f>
        <v>1.8497109826589595</v>
      </c>
      <c r="R3551" s="5">
        <f>laptop_prices3[[#This Row],[Battery Life (hours)]]/ScoreCard!$H$3*ScoreCard!$H$5</f>
        <v>6.3</v>
      </c>
      <c r="S3551" s="5">
        <f>ScoreCard!$I$3-laptop_prices3[[#This Row],[Weight (kg)]]/ScoreCard!$I$3*ScoreCard!$I$5</f>
        <v>2.7</v>
      </c>
      <c r="T3551" s="6" cm="1">
        <f t="array" ref="T3551">_xlfn.IFS(laptop_prices3[[#This Row],[Storage]]="512GB SSD", 512, laptop_prices3[[#This Row],[Storage]] = "1TB SSD", 1000, laptop_prices3[[#This Row],[Storage]] = "2TB SSD", 2000, laptop_prices3[[#This Row],[Storage]]= "256GB SSD", 256, laptop_prices3[[#This Row],[Storage]] = "1TB HDD", 1000*0.7)</f>
        <v>256</v>
      </c>
      <c r="U3551" s="5">
        <f>laptop_prices3[[#This Row],[Storage Raw Value]]/ScoreCard!$J$3*ScoreCard!$J$5</f>
        <v>1.024</v>
      </c>
    </row>
    <row r="3552" spans="2:21" x14ac:dyDescent="0.2">
      <c r="B3552" s="4" cm="1">
        <f t="array" ref="B3552">SUM(laptop_prices3[[#This Row],[RAM Comp]:[Weight Comp]]+laptop_prices3[[#This Row],[Storage Comp]])</f>
        <v>25.151234792182766</v>
      </c>
      <c r="C3552">
        <v>3550</v>
      </c>
      <c r="D3552" t="s">
        <v>36</v>
      </c>
      <c r="E3552" t="s">
        <v>12</v>
      </c>
      <c r="F3552">
        <v>64</v>
      </c>
      <c r="G3552" t="s">
        <v>13</v>
      </c>
      <c r="H3552" t="s">
        <v>20</v>
      </c>
      <c r="I3552">
        <v>16</v>
      </c>
      <c r="J3552" t="s">
        <v>15</v>
      </c>
      <c r="K3552">
        <v>10.4</v>
      </c>
      <c r="L3552">
        <v>2.5499999999999998</v>
      </c>
      <c r="M3552" t="s">
        <v>16</v>
      </c>
      <c r="N3552">
        <v>2662.01</v>
      </c>
      <c r="O3552" s="5">
        <f>(ScoreCard!$E$3-laptop_prices3[[#This Row],[Price ($)]])/ScoreCard!$E$3*ScoreCard!$E$5</f>
        <v>3.7684865116933199</v>
      </c>
      <c r="P3552" s="5">
        <f>laptop_prices3[[#This Row],[RAM (GB)]]/ScoreCard!$F$3*ScoreCard!$F$5</f>
        <v>7</v>
      </c>
      <c r="Q3552" s="5">
        <f>laptop_prices3[[#This Row],[Screen Size (inch)]]/ScoreCard!$G$3*ScoreCard!$G$5</f>
        <v>1.8497109826589595</v>
      </c>
      <c r="R3552" s="5">
        <f>laptop_prices3[[#This Row],[Battery Life (hours)]]/ScoreCard!$H$3*ScoreCard!$H$5</f>
        <v>6.0666666666666664</v>
      </c>
      <c r="S3552" s="5">
        <f>ScoreCard!$I$3-laptop_prices3[[#This Row],[Weight (kg)]]/ScoreCard!$I$3*ScoreCard!$I$5</f>
        <v>2.0428571428571427</v>
      </c>
      <c r="T3552" s="6" cm="1">
        <f t="array" ref="T3552">_xlfn.IFS(laptop_prices3[[#This Row],[Storage]]="512GB SSD", 512, laptop_prices3[[#This Row],[Storage]] = "1TB SSD", 1000, laptop_prices3[[#This Row],[Storage]] = "2TB SSD", 2000, laptop_prices3[[#This Row],[Storage]]= "256GB SSD", 256, laptop_prices3[[#This Row],[Storage]] = "1TB HDD", 1000*0.7)</f>
        <v>512</v>
      </c>
      <c r="U3552" s="5">
        <f>laptop_prices3[[#This Row],[Storage Raw Value]]/ScoreCard!$J$3*ScoreCard!$J$5</f>
        <v>2.048</v>
      </c>
    </row>
    <row r="3553" spans="2:21" x14ac:dyDescent="0.2">
      <c r="B3553" s="4" cm="1">
        <f t="array" ref="B3553">SUM(laptop_prices3[[#This Row],[RAM Comp]:[Weight Comp]]+laptop_prices3[[#This Row],[Storage Comp]])</f>
        <v>42.164687586017067</v>
      </c>
      <c r="C3553">
        <v>3551</v>
      </c>
      <c r="D3553" t="s">
        <v>23</v>
      </c>
      <c r="E3553" t="s">
        <v>24</v>
      </c>
      <c r="F3553">
        <v>8</v>
      </c>
      <c r="G3553" t="s">
        <v>25</v>
      </c>
      <c r="H3553" t="s">
        <v>44</v>
      </c>
      <c r="I3553">
        <v>14</v>
      </c>
      <c r="J3553" t="s">
        <v>21</v>
      </c>
      <c r="K3553">
        <v>9.1</v>
      </c>
      <c r="L3553">
        <v>1.99</v>
      </c>
      <c r="M3553" t="s">
        <v>46</v>
      </c>
      <c r="N3553">
        <v>735</v>
      </c>
      <c r="O3553" s="5">
        <f>(ScoreCard!$E$3-laptop_prices3[[#This Row],[Price ($)]])/ScoreCard!$E$3*ScoreCard!$E$5</f>
        <v>4.6599703179531975</v>
      </c>
      <c r="P3553" s="5">
        <f>laptop_prices3[[#This Row],[RAM (GB)]]/ScoreCard!$F$3*ScoreCard!$F$5</f>
        <v>0.875</v>
      </c>
      <c r="Q3553" s="5">
        <f>laptop_prices3[[#This Row],[Screen Size (inch)]]/ScoreCard!$G$3*ScoreCard!$G$5</f>
        <v>1.6184971098265895</v>
      </c>
      <c r="R3553" s="5">
        <f>laptop_prices3[[#This Row],[Battery Life (hours)]]/ScoreCard!$H$3*ScoreCard!$H$5</f>
        <v>5.3083333333333336</v>
      </c>
      <c r="S3553" s="5">
        <f>ScoreCard!$I$3-laptop_prices3[[#This Row],[Weight (kg)]]/ScoreCard!$I$3*ScoreCard!$I$5</f>
        <v>2.362857142857143</v>
      </c>
      <c r="T3553" s="6" cm="1">
        <f t="array" ref="T3553">_xlfn.IFS(laptop_prices3[[#This Row],[Storage]]="512GB SSD", 512, laptop_prices3[[#This Row],[Storage]] = "1TB SSD", 1000, laptop_prices3[[#This Row],[Storage]] = "2TB SSD", 2000, laptop_prices3[[#This Row],[Storage]]= "256GB SSD", 256, laptop_prices3[[#This Row],[Storage]] = "1TB HDD", 1000*0.7)</f>
        <v>2000</v>
      </c>
      <c r="U3553" s="5">
        <f>laptop_prices3[[#This Row],[Storage Raw Value]]/ScoreCard!$J$3*ScoreCard!$J$5</f>
        <v>8</v>
      </c>
    </row>
    <row r="3554" spans="2:21" x14ac:dyDescent="0.2">
      <c r="B3554" s="4" cm="1">
        <f t="array" ref="B3554">SUM(laptop_prices3[[#This Row],[RAM Comp]:[Weight Comp]]+laptop_prices3[[#This Row],[Storage Comp]])</f>
        <v>25.118259014588492</v>
      </c>
      <c r="C3554">
        <v>3552</v>
      </c>
      <c r="D3554" t="s">
        <v>28</v>
      </c>
      <c r="E3554" t="s">
        <v>18</v>
      </c>
      <c r="F3554">
        <v>16</v>
      </c>
      <c r="G3554" t="s">
        <v>19</v>
      </c>
      <c r="H3554" t="s">
        <v>44</v>
      </c>
      <c r="I3554">
        <v>14</v>
      </c>
      <c r="J3554" t="s">
        <v>15</v>
      </c>
      <c r="K3554">
        <v>6.1</v>
      </c>
      <c r="L3554">
        <v>2.29</v>
      </c>
      <c r="M3554" t="s">
        <v>16</v>
      </c>
      <c r="N3554">
        <v>1369.38</v>
      </c>
      <c r="O3554" s="5">
        <f>(ScoreCard!$E$3-laptop_prices3[[#This Row],[Price ($)]])/ScoreCard!$E$3*ScoreCard!$E$5</f>
        <v>4.3664900054404754</v>
      </c>
      <c r="P3554" s="5">
        <f>laptop_prices3[[#This Row],[RAM (GB)]]/ScoreCard!$F$3*ScoreCard!$F$5</f>
        <v>1.75</v>
      </c>
      <c r="Q3554" s="5">
        <f>laptop_prices3[[#This Row],[Screen Size (inch)]]/ScoreCard!$G$3*ScoreCard!$G$5</f>
        <v>1.6184971098265895</v>
      </c>
      <c r="R3554" s="5">
        <f>laptop_prices3[[#This Row],[Battery Life (hours)]]/ScoreCard!$H$3*ScoreCard!$H$5</f>
        <v>3.5583333333333331</v>
      </c>
      <c r="S3554" s="5">
        <f>ScoreCard!$I$3-laptop_prices3[[#This Row],[Weight (kg)]]/ScoreCard!$I$3*ScoreCard!$I$5</f>
        <v>2.1914285714285713</v>
      </c>
      <c r="T3554" s="6" cm="1">
        <f t="array" ref="T3554">_xlfn.IFS(laptop_prices3[[#This Row],[Storage]]="512GB SSD", 512, laptop_prices3[[#This Row],[Storage]] = "1TB SSD", 1000, laptop_prices3[[#This Row],[Storage]] = "2TB SSD", 2000, laptop_prices3[[#This Row],[Storage]]= "256GB SSD", 256, laptop_prices3[[#This Row],[Storage]] = "1TB HDD", 1000*0.7)</f>
        <v>1000</v>
      </c>
      <c r="U3554" s="5">
        <f>laptop_prices3[[#This Row],[Storage Raw Value]]/ScoreCard!$J$3*ScoreCard!$J$5</f>
        <v>4</v>
      </c>
    </row>
    <row r="3555" spans="2:21" x14ac:dyDescent="0.2">
      <c r="B3555" s="4" cm="1">
        <f t="array" ref="B3555">SUM(laptop_prices3[[#This Row],[RAM Comp]:[Weight Comp]]+laptop_prices3[[#This Row],[Storage Comp]])</f>
        <v>25.110163776493255</v>
      </c>
      <c r="C3555">
        <v>3553</v>
      </c>
      <c r="D3555" t="s">
        <v>28</v>
      </c>
      <c r="E3555" t="s">
        <v>39</v>
      </c>
      <c r="F3555">
        <v>8</v>
      </c>
      <c r="G3555" t="s">
        <v>19</v>
      </c>
      <c r="H3555" t="s">
        <v>35</v>
      </c>
      <c r="I3555">
        <v>14</v>
      </c>
      <c r="J3555" t="s">
        <v>27</v>
      </c>
      <c r="K3555">
        <v>7.4</v>
      </c>
      <c r="L3555">
        <v>2.1</v>
      </c>
      <c r="M3555" t="s">
        <v>46</v>
      </c>
      <c r="N3555">
        <v>1561.91</v>
      </c>
      <c r="O3555" s="5">
        <f>(ScoreCard!$E$3-laptop_prices3[[#This Row],[Price ($)]])/ScoreCard!$E$3*ScoreCard!$E$5</f>
        <v>4.2774207337609225</v>
      </c>
      <c r="P3555" s="5">
        <f>laptop_prices3[[#This Row],[RAM (GB)]]/ScoreCard!$F$3*ScoreCard!$F$5</f>
        <v>0.875</v>
      </c>
      <c r="Q3555" s="5">
        <f>laptop_prices3[[#This Row],[Screen Size (inch)]]/ScoreCard!$G$3*ScoreCard!$G$5</f>
        <v>1.6184971098265895</v>
      </c>
      <c r="R3555" s="5">
        <f>laptop_prices3[[#This Row],[Battery Life (hours)]]/ScoreCard!$H$3*ScoreCard!$H$5</f>
        <v>4.3166666666666664</v>
      </c>
      <c r="S3555" s="5">
        <f>ScoreCard!$I$3-laptop_prices3[[#This Row],[Weight (kg)]]/ScoreCard!$I$3*ScoreCard!$I$5</f>
        <v>2.2999999999999998</v>
      </c>
      <c r="T3555" s="6" cm="1">
        <f t="array" ref="T3555">_xlfn.IFS(laptop_prices3[[#This Row],[Storage]]="512GB SSD", 512, laptop_prices3[[#This Row],[Storage]] = "1TB SSD", 1000, laptop_prices3[[#This Row],[Storage]] = "2TB SSD", 2000, laptop_prices3[[#This Row],[Storage]]= "256GB SSD", 256, laptop_prices3[[#This Row],[Storage]] = "1TB HDD", 1000*0.7)</f>
        <v>1000</v>
      </c>
      <c r="U3555" s="5">
        <f>laptop_prices3[[#This Row],[Storage Raw Value]]/ScoreCard!$J$3*ScoreCard!$J$5</f>
        <v>4</v>
      </c>
    </row>
    <row r="3556" spans="2:21" x14ac:dyDescent="0.2">
      <c r="B3556" s="4" cm="1">
        <f t="array" ref="B3556">SUM(laptop_prices3[[#This Row],[RAM Comp]:[Weight Comp]]+laptop_prices3[[#This Row],[Storage Comp]])</f>
        <v>42.85495320671621</v>
      </c>
      <c r="C3556">
        <v>3554</v>
      </c>
      <c r="D3556" t="s">
        <v>17</v>
      </c>
      <c r="E3556" t="s">
        <v>18</v>
      </c>
      <c r="F3556">
        <v>8</v>
      </c>
      <c r="G3556" t="s">
        <v>25</v>
      </c>
      <c r="H3556" t="s">
        <v>14</v>
      </c>
      <c r="I3556">
        <v>13.3</v>
      </c>
      <c r="J3556" t="s">
        <v>15</v>
      </c>
      <c r="K3556">
        <v>11</v>
      </c>
      <c r="L3556">
        <v>2.58</v>
      </c>
      <c r="M3556" t="s">
        <v>22</v>
      </c>
      <c r="N3556">
        <v>2324.67</v>
      </c>
      <c r="O3556" s="5">
        <f>(ScoreCard!$E$3-laptop_prices3[[#This Row],[Price ($)]])/ScoreCard!$E$3*ScoreCard!$E$5</f>
        <v>3.9245485701173588</v>
      </c>
      <c r="P3556" s="5">
        <f>laptop_prices3[[#This Row],[RAM (GB)]]/ScoreCard!$F$3*ScoreCard!$F$5</f>
        <v>0.875</v>
      </c>
      <c r="Q3556" s="5">
        <f>laptop_prices3[[#This Row],[Screen Size (inch)]]/ScoreCard!$G$3*ScoreCard!$G$5</f>
        <v>1.5375722543352601</v>
      </c>
      <c r="R3556" s="5">
        <f>laptop_prices3[[#This Row],[Battery Life (hours)]]/ScoreCard!$H$3*ScoreCard!$H$5</f>
        <v>6.4166666666666661</v>
      </c>
      <c r="S3556" s="5">
        <f>ScoreCard!$I$3-laptop_prices3[[#This Row],[Weight (kg)]]/ScoreCard!$I$3*ScoreCard!$I$5</f>
        <v>2.0257142857142858</v>
      </c>
      <c r="T3556" s="6" cm="1">
        <f t="array" ref="T3556">_xlfn.IFS(laptop_prices3[[#This Row],[Storage]]="512GB SSD", 512, laptop_prices3[[#This Row],[Storage]] = "1TB SSD", 1000, laptop_prices3[[#This Row],[Storage]] = "2TB SSD", 2000, laptop_prices3[[#This Row],[Storage]]= "256GB SSD", 256, laptop_prices3[[#This Row],[Storage]] = "1TB HDD", 1000*0.7)</f>
        <v>2000</v>
      </c>
      <c r="U3556" s="5">
        <f>laptop_prices3[[#This Row],[Storage Raw Value]]/ScoreCard!$J$3*ScoreCard!$J$5</f>
        <v>8</v>
      </c>
    </row>
    <row r="3557" spans="2:21" x14ac:dyDescent="0.2">
      <c r="B3557" s="4" cm="1">
        <f t="array" ref="B3557">SUM(laptop_prices3[[#This Row],[RAM Comp]:[Weight Comp]]+laptop_prices3[[#This Row],[Storage Comp]])</f>
        <v>34.018048444811448</v>
      </c>
      <c r="C3557">
        <v>3555</v>
      </c>
      <c r="D3557" t="s">
        <v>17</v>
      </c>
      <c r="E3557" t="s">
        <v>41</v>
      </c>
      <c r="F3557">
        <v>64</v>
      </c>
      <c r="G3557" t="s">
        <v>19</v>
      </c>
      <c r="H3557" t="s">
        <v>14</v>
      </c>
      <c r="I3557">
        <v>13.3</v>
      </c>
      <c r="J3557" t="s">
        <v>43</v>
      </c>
      <c r="K3557">
        <v>11.8</v>
      </c>
      <c r="L3557">
        <v>1.58</v>
      </c>
      <c r="M3557" t="s">
        <v>22</v>
      </c>
      <c r="N3557">
        <v>5629.66</v>
      </c>
      <c r="O3557" s="5">
        <f>(ScoreCard!$E$3-laptop_prices3[[#This Row],[Price ($)]])/ScoreCard!$E$3*ScoreCard!$E$5</f>
        <v>2.3955761907053001</v>
      </c>
      <c r="P3557" s="5">
        <f>laptop_prices3[[#This Row],[RAM (GB)]]/ScoreCard!$F$3*ScoreCard!$F$5</f>
        <v>7</v>
      </c>
      <c r="Q3557" s="5">
        <f>laptop_prices3[[#This Row],[Screen Size (inch)]]/ScoreCard!$G$3*ScoreCard!$G$5</f>
        <v>1.5375722543352601</v>
      </c>
      <c r="R3557" s="5">
        <f>laptop_prices3[[#This Row],[Battery Life (hours)]]/ScoreCard!$H$3*ScoreCard!$H$5</f>
        <v>6.8833333333333337</v>
      </c>
      <c r="S3557" s="5">
        <f>ScoreCard!$I$3-laptop_prices3[[#This Row],[Weight (kg)]]/ScoreCard!$I$3*ScoreCard!$I$5</f>
        <v>2.597142857142857</v>
      </c>
      <c r="T3557" s="6" cm="1">
        <f t="array" ref="T3557">_xlfn.IFS(laptop_prices3[[#This Row],[Storage]]="512GB SSD", 512, laptop_prices3[[#This Row],[Storage]] = "1TB SSD", 1000, laptop_prices3[[#This Row],[Storage]] = "2TB SSD", 2000, laptop_prices3[[#This Row],[Storage]]= "256GB SSD", 256, laptop_prices3[[#This Row],[Storage]] = "1TB HDD", 1000*0.7)</f>
        <v>1000</v>
      </c>
      <c r="U3557" s="5">
        <f>laptop_prices3[[#This Row],[Storage Raw Value]]/ScoreCard!$J$3*ScoreCard!$J$5</f>
        <v>4</v>
      </c>
    </row>
    <row r="3558" spans="2:21" x14ac:dyDescent="0.2">
      <c r="B3558" s="4" cm="1">
        <f t="array" ref="B3558">SUM(laptop_prices3[[#This Row],[RAM Comp]:[Weight Comp]]+laptop_prices3[[#This Row],[Storage Comp]])</f>
        <v>40.969687586017066</v>
      </c>
      <c r="C3558">
        <v>3556</v>
      </c>
      <c r="D3558" t="s">
        <v>38</v>
      </c>
      <c r="E3558" t="s">
        <v>24</v>
      </c>
      <c r="F3558">
        <v>8</v>
      </c>
      <c r="G3558" t="s">
        <v>25</v>
      </c>
      <c r="H3558" t="s">
        <v>26</v>
      </c>
      <c r="I3558">
        <v>14</v>
      </c>
      <c r="J3558" t="s">
        <v>27</v>
      </c>
      <c r="K3558">
        <v>7.6</v>
      </c>
      <c r="L3558">
        <v>2.5499999999999998</v>
      </c>
      <c r="M3558" t="s">
        <v>16</v>
      </c>
      <c r="N3558">
        <v>1605.89</v>
      </c>
      <c r="O3558" s="5">
        <f>(ScoreCard!$E$3-laptop_prices3[[#This Row],[Price ($)]])/ScoreCard!$E$3*ScoreCard!$E$5</f>
        <v>4.2570744678882448</v>
      </c>
      <c r="P3558" s="5">
        <f>laptop_prices3[[#This Row],[RAM (GB)]]/ScoreCard!$F$3*ScoreCard!$F$5</f>
        <v>0.875</v>
      </c>
      <c r="Q3558" s="5">
        <f>laptop_prices3[[#This Row],[Screen Size (inch)]]/ScoreCard!$G$3*ScoreCard!$G$5</f>
        <v>1.6184971098265895</v>
      </c>
      <c r="R3558" s="5">
        <f>laptop_prices3[[#This Row],[Battery Life (hours)]]/ScoreCard!$H$3*ScoreCard!$H$5</f>
        <v>4.4333333333333336</v>
      </c>
      <c r="S3558" s="5">
        <f>ScoreCard!$I$3-laptop_prices3[[#This Row],[Weight (kg)]]/ScoreCard!$I$3*ScoreCard!$I$5</f>
        <v>2.0428571428571427</v>
      </c>
      <c r="T3558" s="6" cm="1">
        <f t="array" ref="T3558">_xlfn.IFS(laptop_prices3[[#This Row],[Storage]]="512GB SSD", 512, laptop_prices3[[#This Row],[Storage]] = "1TB SSD", 1000, laptop_prices3[[#This Row],[Storage]] = "2TB SSD", 2000, laptop_prices3[[#This Row],[Storage]]= "256GB SSD", 256, laptop_prices3[[#This Row],[Storage]] = "1TB HDD", 1000*0.7)</f>
        <v>2000</v>
      </c>
      <c r="U3558" s="5">
        <f>laptop_prices3[[#This Row],[Storage Raw Value]]/ScoreCard!$J$3*ScoreCard!$J$5</f>
        <v>8</v>
      </c>
    </row>
    <row r="3559" spans="2:21" x14ac:dyDescent="0.2">
      <c r="B3559" s="4" cm="1">
        <f t="array" ref="B3559">SUM(laptop_prices3[[#This Row],[RAM Comp]:[Weight Comp]]+laptop_prices3[[#This Row],[Storage Comp]])</f>
        <v>29.396087255711535</v>
      </c>
      <c r="C3559">
        <v>3557</v>
      </c>
      <c r="D3559" t="s">
        <v>34</v>
      </c>
      <c r="E3559" t="s">
        <v>37</v>
      </c>
      <c r="F3559">
        <v>64</v>
      </c>
      <c r="G3559" t="s">
        <v>19</v>
      </c>
      <c r="H3559" t="s">
        <v>35</v>
      </c>
      <c r="I3559">
        <v>15.6</v>
      </c>
      <c r="J3559" t="s">
        <v>15</v>
      </c>
      <c r="K3559">
        <v>4.9000000000000004</v>
      </c>
      <c r="L3559">
        <v>3.09</v>
      </c>
      <c r="M3559" t="s">
        <v>30</v>
      </c>
      <c r="N3559">
        <v>5510.73</v>
      </c>
      <c r="O3559" s="5">
        <f>(ScoreCard!$E$3-laptop_prices3[[#This Row],[Price ($)]])/ScoreCard!$E$3*ScoreCard!$E$5</f>
        <v>2.4505962316383973</v>
      </c>
      <c r="P3559" s="5">
        <f>laptop_prices3[[#This Row],[RAM (GB)]]/ScoreCard!$F$3*ScoreCard!$F$5</f>
        <v>7</v>
      </c>
      <c r="Q3559" s="5">
        <f>laptop_prices3[[#This Row],[Screen Size (inch)]]/ScoreCard!$G$3*ScoreCard!$G$5</f>
        <v>1.8034682080924855</v>
      </c>
      <c r="R3559" s="5">
        <f>laptop_prices3[[#This Row],[Battery Life (hours)]]/ScoreCard!$H$3*ScoreCard!$H$5</f>
        <v>2.8583333333333338</v>
      </c>
      <c r="S3559" s="5">
        <f>ScoreCard!$I$3-laptop_prices3[[#This Row],[Weight (kg)]]/ScoreCard!$I$3*ScoreCard!$I$5</f>
        <v>1.7342857142857144</v>
      </c>
      <c r="T3559" s="6" cm="1">
        <f t="array" ref="T3559">_xlfn.IFS(laptop_prices3[[#This Row],[Storage]]="512GB SSD", 512, laptop_prices3[[#This Row],[Storage]] = "1TB SSD", 1000, laptop_prices3[[#This Row],[Storage]] = "2TB SSD", 2000, laptop_prices3[[#This Row],[Storage]]= "256GB SSD", 256, laptop_prices3[[#This Row],[Storage]] = "1TB HDD", 1000*0.7)</f>
        <v>1000</v>
      </c>
      <c r="U3559" s="5">
        <f>laptop_prices3[[#This Row],[Storage Raw Value]]/ScoreCard!$J$3*ScoreCard!$J$5</f>
        <v>4</v>
      </c>
    </row>
    <row r="3560" spans="2:21" x14ac:dyDescent="0.2">
      <c r="B3560" s="4" cm="1">
        <f t="array" ref="B3560">SUM(laptop_prices3[[#This Row],[RAM Comp]:[Weight Comp]]+laptop_prices3[[#This Row],[Storage Comp]])</f>
        <v>42.151354252683731</v>
      </c>
      <c r="C3560">
        <v>3558</v>
      </c>
      <c r="D3560" t="s">
        <v>17</v>
      </c>
      <c r="E3560" t="s">
        <v>24</v>
      </c>
      <c r="F3560">
        <v>8</v>
      </c>
      <c r="G3560" t="s">
        <v>25</v>
      </c>
      <c r="H3560" t="s">
        <v>35</v>
      </c>
      <c r="I3560">
        <v>14</v>
      </c>
      <c r="J3560" t="s">
        <v>43</v>
      </c>
      <c r="K3560">
        <v>9.9</v>
      </c>
      <c r="L3560">
        <v>2.83</v>
      </c>
      <c r="M3560" t="s">
        <v>16</v>
      </c>
      <c r="N3560">
        <v>1424.69</v>
      </c>
      <c r="O3560" s="5">
        <f>(ScoreCard!$E$3-laptop_prices3[[#This Row],[Price ($)]])/ScoreCard!$E$3*ScoreCard!$E$5</f>
        <v>4.3409021935846805</v>
      </c>
      <c r="P3560" s="5">
        <f>laptop_prices3[[#This Row],[RAM (GB)]]/ScoreCard!$F$3*ScoreCard!$F$5</f>
        <v>0.875</v>
      </c>
      <c r="Q3560" s="5">
        <f>laptop_prices3[[#This Row],[Screen Size (inch)]]/ScoreCard!$G$3*ScoreCard!$G$5</f>
        <v>1.6184971098265895</v>
      </c>
      <c r="R3560" s="5">
        <f>laptop_prices3[[#This Row],[Battery Life (hours)]]/ScoreCard!$H$3*ScoreCard!$H$5</f>
        <v>5.7750000000000004</v>
      </c>
      <c r="S3560" s="5">
        <f>ScoreCard!$I$3-laptop_prices3[[#This Row],[Weight (kg)]]/ScoreCard!$I$3*ScoreCard!$I$5</f>
        <v>1.8828571428571428</v>
      </c>
      <c r="T3560" s="6" cm="1">
        <f t="array" ref="T3560">_xlfn.IFS(laptop_prices3[[#This Row],[Storage]]="512GB SSD", 512, laptop_prices3[[#This Row],[Storage]] = "1TB SSD", 1000, laptop_prices3[[#This Row],[Storage]] = "2TB SSD", 2000, laptop_prices3[[#This Row],[Storage]]= "256GB SSD", 256, laptop_prices3[[#This Row],[Storage]] = "1TB HDD", 1000*0.7)</f>
        <v>2000</v>
      </c>
      <c r="U3560" s="5">
        <f>laptop_prices3[[#This Row],[Storage Raw Value]]/ScoreCard!$J$3*ScoreCard!$J$5</f>
        <v>8</v>
      </c>
    </row>
    <row r="3561" spans="2:21" x14ac:dyDescent="0.2">
      <c r="B3561" s="4" cm="1">
        <f t="array" ref="B3561">SUM(laptop_prices3[[#This Row],[RAM Comp]:[Weight Comp]]+laptop_prices3[[#This Row],[Storage Comp]])</f>
        <v>48.068571428571431</v>
      </c>
      <c r="C3561">
        <v>3559</v>
      </c>
      <c r="D3561" t="s">
        <v>28</v>
      </c>
      <c r="E3561" t="s">
        <v>37</v>
      </c>
      <c r="F3561">
        <v>64</v>
      </c>
      <c r="G3561" t="s">
        <v>25</v>
      </c>
      <c r="H3561" t="s">
        <v>44</v>
      </c>
      <c r="I3561">
        <v>17.3</v>
      </c>
      <c r="J3561" t="s">
        <v>15</v>
      </c>
      <c r="K3561">
        <v>8.4</v>
      </c>
      <c r="L3561">
        <v>2.33</v>
      </c>
      <c r="M3561" t="s">
        <v>16</v>
      </c>
      <c r="N3561">
        <v>3517.57</v>
      </c>
      <c r="O3561" s="5">
        <f>(ScoreCard!$E$3-laptop_prices3[[#This Row],[Price ($)]])/ScoreCard!$E$3*ScoreCard!$E$5</f>
        <v>3.3726827092824863</v>
      </c>
      <c r="P3561" s="5">
        <f>laptop_prices3[[#This Row],[RAM (GB)]]/ScoreCard!$F$3*ScoreCard!$F$5</f>
        <v>7</v>
      </c>
      <c r="Q3561" s="5">
        <f>laptop_prices3[[#This Row],[Screen Size (inch)]]/ScoreCard!$G$3*ScoreCard!$G$5</f>
        <v>2</v>
      </c>
      <c r="R3561" s="5">
        <f>laptop_prices3[[#This Row],[Battery Life (hours)]]/ScoreCard!$H$3*ScoreCard!$H$5</f>
        <v>4.9000000000000004</v>
      </c>
      <c r="S3561" s="5">
        <f>ScoreCard!$I$3-laptop_prices3[[#This Row],[Weight (kg)]]/ScoreCard!$I$3*ScoreCard!$I$5</f>
        <v>2.1685714285714286</v>
      </c>
      <c r="T3561" s="6" cm="1">
        <f t="array" ref="T3561">_xlfn.IFS(laptop_prices3[[#This Row],[Storage]]="512GB SSD", 512, laptop_prices3[[#This Row],[Storage]] = "1TB SSD", 1000, laptop_prices3[[#This Row],[Storage]] = "2TB SSD", 2000, laptop_prices3[[#This Row],[Storage]]= "256GB SSD", 256, laptop_prices3[[#This Row],[Storage]] = "1TB HDD", 1000*0.7)</f>
        <v>2000</v>
      </c>
      <c r="U3561" s="5">
        <f>laptop_prices3[[#This Row],[Storage Raw Value]]/ScoreCard!$J$3*ScoreCard!$J$5</f>
        <v>8</v>
      </c>
    </row>
    <row r="3562" spans="2:21" x14ac:dyDescent="0.2">
      <c r="B3562" s="4" cm="1">
        <f t="array" ref="B3562">SUM(laptop_prices3[[#This Row],[RAM Comp]:[Weight Comp]]+laptop_prices3[[#This Row],[Storage Comp]])</f>
        <v>21.747691301954305</v>
      </c>
      <c r="C3562">
        <v>3560</v>
      </c>
      <c r="D3562" t="s">
        <v>28</v>
      </c>
      <c r="E3562" t="s">
        <v>31</v>
      </c>
      <c r="F3562">
        <v>4</v>
      </c>
      <c r="G3562" t="s">
        <v>42</v>
      </c>
      <c r="H3562" t="s">
        <v>32</v>
      </c>
      <c r="I3562">
        <v>13.3</v>
      </c>
      <c r="J3562" t="s">
        <v>15</v>
      </c>
      <c r="K3562">
        <v>10.9</v>
      </c>
      <c r="L3562">
        <v>2.25</v>
      </c>
      <c r="M3562" t="s">
        <v>30</v>
      </c>
      <c r="N3562">
        <v>674.83</v>
      </c>
      <c r="O3562" s="5">
        <f>(ScoreCard!$E$3-laptop_prices3[[#This Row],[Price ($)]])/ScoreCard!$E$3*ScoreCard!$E$5</f>
        <v>4.6878064893392599</v>
      </c>
      <c r="P3562" s="5">
        <f>laptop_prices3[[#This Row],[RAM (GB)]]/ScoreCard!$F$3*ScoreCard!$F$5</f>
        <v>0.4375</v>
      </c>
      <c r="Q3562" s="5">
        <f>laptop_prices3[[#This Row],[Screen Size (inch)]]/ScoreCard!$G$3*ScoreCard!$G$5</f>
        <v>1.5375722543352601</v>
      </c>
      <c r="R3562" s="5">
        <f>laptop_prices3[[#This Row],[Battery Life (hours)]]/ScoreCard!$H$3*ScoreCard!$H$5</f>
        <v>6.3583333333333334</v>
      </c>
      <c r="S3562" s="5">
        <f>ScoreCard!$I$3-laptop_prices3[[#This Row],[Weight (kg)]]/ScoreCard!$I$3*ScoreCard!$I$5</f>
        <v>2.2142857142857144</v>
      </c>
      <c r="T3562" s="6" cm="1">
        <f t="array" ref="T3562">_xlfn.IFS(laptop_prices3[[#This Row],[Storage]]="512GB SSD", 512, laptop_prices3[[#This Row],[Storage]] = "1TB SSD", 1000, laptop_prices3[[#This Row],[Storage]] = "2TB SSD", 2000, laptop_prices3[[#This Row],[Storage]]= "256GB SSD", 256, laptop_prices3[[#This Row],[Storage]] = "1TB HDD", 1000*0.7)</f>
        <v>700</v>
      </c>
      <c r="U3562" s="5">
        <f>laptop_prices3[[#This Row],[Storage Raw Value]]/ScoreCard!$J$3*ScoreCard!$J$5</f>
        <v>2.8</v>
      </c>
    </row>
    <row r="3563" spans="2:21" x14ac:dyDescent="0.2">
      <c r="B3563" s="4" cm="1">
        <f t="array" ref="B3563">SUM(laptop_prices3[[#This Row],[RAM Comp]:[Weight Comp]]+laptop_prices3[[#This Row],[Storage Comp]])</f>
        <v>30.622334159097164</v>
      </c>
      <c r="C3563">
        <v>3561</v>
      </c>
      <c r="D3563" t="s">
        <v>47</v>
      </c>
      <c r="E3563" t="s">
        <v>31</v>
      </c>
      <c r="F3563">
        <v>64</v>
      </c>
      <c r="G3563" t="s">
        <v>19</v>
      </c>
      <c r="H3563" t="s">
        <v>32</v>
      </c>
      <c r="I3563">
        <v>13.3</v>
      </c>
      <c r="J3563" t="s">
        <v>21</v>
      </c>
      <c r="K3563">
        <v>6.4</v>
      </c>
      <c r="L3563">
        <v>2.0099999999999998</v>
      </c>
      <c r="M3563" t="s">
        <v>30</v>
      </c>
      <c r="N3563">
        <v>2202.11</v>
      </c>
      <c r="O3563" s="5">
        <f>(ScoreCard!$E$3-laptop_prices3[[#This Row],[Price ($)]])/ScoreCard!$E$3*ScoreCard!$E$5</f>
        <v>3.9812479413168904</v>
      </c>
      <c r="P3563" s="5">
        <f>laptop_prices3[[#This Row],[RAM (GB)]]/ScoreCard!$F$3*ScoreCard!$F$5</f>
        <v>7</v>
      </c>
      <c r="Q3563" s="5">
        <f>laptop_prices3[[#This Row],[Screen Size (inch)]]/ScoreCard!$G$3*ScoreCard!$G$5</f>
        <v>1.5375722543352601</v>
      </c>
      <c r="R3563" s="5">
        <f>laptop_prices3[[#This Row],[Battery Life (hours)]]/ScoreCard!$H$3*ScoreCard!$H$5</f>
        <v>3.7333333333333334</v>
      </c>
      <c r="S3563" s="5">
        <f>ScoreCard!$I$3-laptop_prices3[[#This Row],[Weight (kg)]]/ScoreCard!$I$3*ScoreCard!$I$5</f>
        <v>2.3514285714285714</v>
      </c>
      <c r="T3563" s="6" cm="1">
        <f t="array" ref="T3563">_xlfn.IFS(laptop_prices3[[#This Row],[Storage]]="512GB SSD", 512, laptop_prices3[[#This Row],[Storage]] = "1TB SSD", 1000, laptop_prices3[[#This Row],[Storage]] = "2TB SSD", 2000, laptop_prices3[[#This Row],[Storage]]= "256GB SSD", 256, laptop_prices3[[#This Row],[Storage]] = "1TB HDD", 1000*0.7)</f>
        <v>1000</v>
      </c>
      <c r="U3563" s="5">
        <f>laptop_prices3[[#This Row],[Storage Raw Value]]/ScoreCard!$J$3*ScoreCard!$J$5</f>
        <v>4</v>
      </c>
    </row>
    <row r="3564" spans="2:21" x14ac:dyDescent="0.2">
      <c r="B3564" s="4" cm="1">
        <f t="array" ref="B3564">SUM(laptop_prices3[[#This Row],[RAM Comp]:[Weight Comp]]+laptop_prices3[[#This Row],[Storage Comp]])</f>
        <v>20.932782824112302</v>
      </c>
      <c r="C3564">
        <v>3562</v>
      </c>
      <c r="D3564" t="s">
        <v>17</v>
      </c>
      <c r="E3564" t="s">
        <v>39</v>
      </c>
      <c r="F3564">
        <v>8</v>
      </c>
      <c r="G3564" t="s">
        <v>42</v>
      </c>
      <c r="H3564" t="s">
        <v>32</v>
      </c>
      <c r="I3564">
        <v>14</v>
      </c>
      <c r="J3564" t="s">
        <v>27</v>
      </c>
      <c r="K3564">
        <v>9.3000000000000007</v>
      </c>
      <c r="L3564">
        <v>2.95</v>
      </c>
      <c r="M3564" t="s">
        <v>16</v>
      </c>
      <c r="N3564">
        <v>2063.44</v>
      </c>
      <c r="O3564" s="5">
        <f>(ScoreCard!$E$3-laptop_prices3[[#This Row],[Price ($)]])/ScoreCard!$E$3*ScoreCard!$E$5</f>
        <v>4.0454002079963871</v>
      </c>
      <c r="P3564" s="5">
        <f>laptop_prices3[[#This Row],[RAM (GB)]]/ScoreCard!$F$3*ScoreCard!$F$5</f>
        <v>0.875</v>
      </c>
      <c r="Q3564" s="5">
        <f>laptop_prices3[[#This Row],[Screen Size (inch)]]/ScoreCard!$G$3*ScoreCard!$G$5</f>
        <v>1.6184971098265895</v>
      </c>
      <c r="R3564" s="5">
        <f>laptop_prices3[[#This Row],[Battery Life (hours)]]/ScoreCard!$H$3*ScoreCard!$H$5</f>
        <v>5.4249999999999998</v>
      </c>
      <c r="S3564" s="5">
        <f>ScoreCard!$I$3-laptop_prices3[[#This Row],[Weight (kg)]]/ScoreCard!$I$3*ScoreCard!$I$5</f>
        <v>1.8142857142857143</v>
      </c>
      <c r="T3564" s="6" cm="1">
        <f t="array" ref="T3564">_xlfn.IFS(laptop_prices3[[#This Row],[Storage]]="512GB SSD", 512, laptop_prices3[[#This Row],[Storage]] = "1TB SSD", 1000, laptop_prices3[[#This Row],[Storage]] = "2TB SSD", 2000, laptop_prices3[[#This Row],[Storage]]= "256GB SSD", 256, laptop_prices3[[#This Row],[Storage]] = "1TB HDD", 1000*0.7)</f>
        <v>700</v>
      </c>
      <c r="U3564" s="5">
        <f>laptop_prices3[[#This Row],[Storage Raw Value]]/ScoreCard!$J$3*ScoreCard!$J$5</f>
        <v>2.8</v>
      </c>
    </row>
    <row r="3565" spans="2:21" x14ac:dyDescent="0.2">
      <c r="B3565" s="4" cm="1">
        <f t="array" ref="B3565">SUM(laptop_prices3[[#This Row],[RAM Comp]:[Weight Comp]]+laptop_prices3[[#This Row],[Storage Comp]])</f>
        <v>42.725667492430496</v>
      </c>
      <c r="C3565">
        <v>3563</v>
      </c>
      <c r="D3565" t="s">
        <v>47</v>
      </c>
      <c r="E3565" t="s">
        <v>48</v>
      </c>
      <c r="F3565">
        <v>16</v>
      </c>
      <c r="G3565" t="s">
        <v>25</v>
      </c>
      <c r="H3565" t="s">
        <v>35</v>
      </c>
      <c r="I3565">
        <v>13.3</v>
      </c>
      <c r="J3565" t="s">
        <v>27</v>
      </c>
      <c r="K3565">
        <v>9.1999999999999993</v>
      </c>
      <c r="L3565">
        <v>2.5</v>
      </c>
      <c r="M3565" t="s">
        <v>22</v>
      </c>
      <c r="N3565">
        <v>3173.07</v>
      </c>
      <c r="O3565" s="5">
        <f>(ScoreCard!$E$3-laptop_prices3[[#This Row],[Price ($)]])/ScoreCard!$E$3*ScoreCard!$E$5</f>
        <v>3.532057165697621</v>
      </c>
      <c r="P3565" s="5">
        <f>laptop_prices3[[#This Row],[RAM (GB)]]/ScoreCard!$F$3*ScoreCard!$F$5</f>
        <v>1.75</v>
      </c>
      <c r="Q3565" s="5">
        <f>laptop_prices3[[#This Row],[Screen Size (inch)]]/ScoreCard!$G$3*ScoreCard!$G$5</f>
        <v>1.5375722543352601</v>
      </c>
      <c r="R3565" s="5">
        <f>laptop_prices3[[#This Row],[Battery Life (hours)]]/ScoreCard!$H$3*ScoreCard!$H$5</f>
        <v>5.3666666666666663</v>
      </c>
      <c r="S3565" s="5">
        <f>ScoreCard!$I$3-laptop_prices3[[#This Row],[Weight (kg)]]/ScoreCard!$I$3*ScoreCard!$I$5</f>
        <v>2.0714285714285712</v>
      </c>
      <c r="T3565" s="6" cm="1">
        <f t="array" ref="T3565">_xlfn.IFS(laptop_prices3[[#This Row],[Storage]]="512GB SSD", 512, laptop_prices3[[#This Row],[Storage]] = "1TB SSD", 1000, laptop_prices3[[#This Row],[Storage]] = "2TB SSD", 2000, laptop_prices3[[#This Row],[Storage]]= "256GB SSD", 256, laptop_prices3[[#This Row],[Storage]] = "1TB HDD", 1000*0.7)</f>
        <v>2000</v>
      </c>
      <c r="U3565" s="5">
        <f>laptop_prices3[[#This Row],[Storage Raw Value]]/ScoreCard!$J$3*ScoreCard!$J$5</f>
        <v>8</v>
      </c>
    </row>
    <row r="3566" spans="2:21" x14ac:dyDescent="0.2">
      <c r="B3566" s="4" cm="1">
        <f t="array" ref="B3566">SUM(laptop_prices3[[#This Row],[RAM Comp]:[Weight Comp]]+laptop_prices3[[#This Row],[Storage Comp]])</f>
        <v>25.427992017616297</v>
      </c>
      <c r="C3566">
        <v>3564</v>
      </c>
      <c r="D3566" t="s">
        <v>36</v>
      </c>
      <c r="E3566" t="s">
        <v>18</v>
      </c>
      <c r="F3566">
        <v>8</v>
      </c>
      <c r="G3566" t="s">
        <v>19</v>
      </c>
      <c r="H3566" t="s">
        <v>44</v>
      </c>
      <c r="I3566">
        <v>15.6</v>
      </c>
      <c r="J3566" t="s">
        <v>43</v>
      </c>
      <c r="K3566">
        <v>8</v>
      </c>
      <c r="L3566">
        <v>2.48</v>
      </c>
      <c r="M3566" t="s">
        <v>30</v>
      </c>
      <c r="N3566">
        <v>838.06</v>
      </c>
      <c r="O3566" s="5">
        <f>(ScoreCard!$E$3-laptop_prices3[[#This Row],[Price ($)]])/ScoreCard!$E$3*ScoreCard!$E$5</f>
        <v>4.6122921423998049</v>
      </c>
      <c r="P3566" s="5">
        <f>laptop_prices3[[#This Row],[RAM (GB)]]/ScoreCard!$F$3*ScoreCard!$F$5</f>
        <v>0.875</v>
      </c>
      <c r="Q3566" s="5">
        <f>laptop_prices3[[#This Row],[Screen Size (inch)]]/ScoreCard!$G$3*ScoreCard!$G$5</f>
        <v>1.8034682080924855</v>
      </c>
      <c r="R3566" s="5">
        <f>laptop_prices3[[#This Row],[Battery Life (hours)]]/ScoreCard!$H$3*ScoreCard!$H$5</f>
        <v>4.6666666666666661</v>
      </c>
      <c r="S3566" s="5">
        <f>ScoreCard!$I$3-laptop_prices3[[#This Row],[Weight (kg)]]/ScoreCard!$I$3*ScoreCard!$I$5</f>
        <v>2.0828571428571427</v>
      </c>
      <c r="T3566" s="6" cm="1">
        <f t="array" ref="T3566">_xlfn.IFS(laptop_prices3[[#This Row],[Storage]]="512GB SSD", 512, laptop_prices3[[#This Row],[Storage]] = "1TB SSD", 1000, laptop_prices3[[#This Row],[Storage]] = "2TB SSD", 2000, laptop_prices3[[#This Row],[Storage]]= "256GB SSD", 256, laptop_prices3[[#This Row],[Storage]] = "1TB HDD", 1000*0.7)</f>
        <v>1000</v>
      </c>
      <c r="U3566" s="5">
        <f>laptop_prices3[[#This Row],[Storage Raw Value]]/ScoreCard!$J$3*ScoreCard!$J$5</f>
        <v>4</v>
      </c>
    </row>
    <row r="3567" spans="2:21" x14ac:dyDescent="0.2">
      <c r="B3567" s="4" cm="1">
        <f t="array" ref="B3567">SUM(laptop_prices3[[#This Row],[RAM Comp]:[Weight Comp]]+laptop_prices3[[#This Row],[Storage Comp]])</f>
        <v>12.987087255711533</v>
      </c>
      <c r="C3567">
        <v>3565</v>
      </c>
      <c r="D3567" t="s">
        <v>45</v>
      </c>
      <c r="E3567" t="s">
        <v>48</v>
      </c>
      <c r="F3567">
        <v>16</v>
      </c>
      <c r="G3567" t="s">
        <v>29</v>
      </c>
      <c r="H3567" t="s">
        <v>26</v>
      </c>
      <c r="I3567">
        <v>15.6</v>
      </c>
      <c r="J3567" t="s">
        <v>43</v>
      </c>
      <c r="K3567">
        <v>4.5999999999999996</v>
      </c>
      <c r="L3567">
        <v>1.48</v>
      </c>
      <c r="M3567" t="s">
        <v>30</v>
      </c>
      <c r="N3567">
        <v>1580.08</v>
      </c>
      <c r="O3567" s="5">
        <f>(ScoreCard!$E$3-laptop_prices3[[#This Row],[Price ($)]])/ScoreCard!$E$3*ScoreCard!$E$5</f>
        <v>4.2690148299203914</v>
      </c>
      <c r="P3567" s="5">
        <f>laptop_prices3[[#This Row],[RAM (GB)]]/ScoreCard!$F$3*ScoreCard!$F$5</f>
        <v>1.75</v>
      </c>
      <c r="Q3567" s="5">
        <f>laptop_prices3[[#This Row],[Screen Size (inch)]]/ScoreCard!$G$3*ScoreCard!$G$5</f>
        <v>1.8034682080924855</v>
      </c>
      <c r="R3567" s="5">
        <f>laptop_prices3[[#This Row],[Battery Life (hours)]]/ScoreCard!$H$3*ScoreCard!$H$5</f>
        <v>2.6833333333333331</v>
      </c>
      <c r="S3567" s="5">
        <f>ScoreCard!$I$3-laptop_prices3[[#This Row],[Weight (kg)]]/ScoreCard!$I$3*ScoreCard!$I$5</f>
        <v>2.6542857142857144</v>
      </c>
      <c r="T3567" s="6" cm="1">
        <f t="array" ref="T3567">_xlfn.IFS(laptop_prices3[[#This Row],[Storage]]="512GB SSD", 512, laptop_prices3[[#This Row],[Storage]] = "1TB SSD", 1000, laptop_prices3[[#This Row],[Storage]] = "2TB SSD", 2000, laptop_prices3[[#This Row],[Storage]]= "256GB SSD", 256, laptop_prices3[[#This Row],[Storage]] = "1TB HDD", 1000*0.7)</f>
        <v>256</v>
      </c>
      <c r="U3567" s="5">
        <f>laptop_prices3[[#This Row],[Storage Raw Value]]/ScoreCard!$J$3*ScoreCard!$J$5</f>
        <v>1.024</v>
      </c>
    </row>
    <row r="3568" spans="2:21" x14ac:dyDescent="0.2">
      <c r="B3568" s="4" cm="1">
        <f t="array" ref="B3568">SUM(laptop_prices3[[#This Row],[RAM Comp]:[Weight Comp]]+laptop_prices3[[#This Row],[Storage Comp]])</f>
        <v>22.720429397192405</v>
      </c>
      <c r="C3568">
        <v>3566</v>
      </c>
      <c r="D3568" t="s">
        <v>23</v>
      </c>
      <c r="E3568" t="s">
        <v>37</v>
      </c>
      <c r="F3568">
        <v>8</v>
      </c>
      <c r="G3568" t="s">
        <v>42</v>
      </c>
      <c r="H3568" t="s">
        <v>32</v>
      </c>
      <c r="I3568">
        <v>13.3</v>
      </c>
      <c r="J3568" t="s">
        <v>21</v>
      </c>
      <c r="K3568">
        <v>11.7</v>
      </c>
      <c r="L3568">
        <v>2.13</v>
      </c>
      <c r="M3568" t="s">
        <v>46</v>
      </c>
      <c r="N3568">
        <v>1217.96</v>
      </c>
      <c r="O3568" s="5">
        <f>(ScoreCard!$E$3-laptop_prices3[[#This Row],[Price ($)]])/ScoreCard!$E$3*ScoreCard!$E$5</f>
        <v>4.4365407461962931</v>
      </c>
      <c r="P3568" s="5">
        <f>laptop_prices3[[#This Row],[RAM (GB)]]/ScoreCard!$F$3*ScoreCard!$F$5</f>
        <v>0.875</v>
      </c>
      <c r="Q3568" s="5">
        <f>laptop_prices3[[#This Row],[Screen Size (inch)]]/ScoreCard!$G$3*ScoreCard!$G$5</f>
        <v>1.5375722543352601</v>
      </c>
      <c r="R3568" s="5">
        <f>laptop_prices3[[#This Row],[Battery Life (hours)]]/ScoreCard!$H$3*ScoreCard!$H$5</f>
        <v>6.8250000000000002</v>
      </c>
      <c r="S3568" s="5">
        <f>ScoreCard!$I$3-laptop_prices3[[#This Row],[Weight (kg)]]/ScoreCard!$I$3*ScoreCard!$I$5</f>
        <v>2.2828571428571429</v>
      </c>
      <c r="T3568" s="6" cm="1">
        <f t="array" ref="T3568">_xlfn.IFS(laptop_prices3[[#This Row],[Storage]]="512GB SSD", 512, laptop_prices3[[#This Row],[Storage]] = "1TB SSD", 1000, laptop_prices3[[#This Row],[Storage]] = "2TB SSD", 2000, laptop_prices3[[#This Row],[Storage]]= "256GB SSD", 256, laptop_prices3[[#This Row],[Storage]] = "1TB HDD", 1000*0.7)</f>
        <v>700</v>
      </c>
      <c r="U3568" s="5">
        <f>laptop_prices3[[#This Row],[Storage Raw Value]]/ScoreCard!$J$3*ScoreCard!$J$5</f>
        <v>2.8</v>
      </c>
    </row>
    <row r="3569" spans="2:21" x14ac:dyDescent="0.2">
      <c r="B3569" s="4" cm="1">
        <f t="array" ref="B3569">SUM(laptop_prices3[[#This Row],[RAM Comp]:[Weight Comp]]+laptop_prices3[[#This Row],[Storage Comp]])</f>
        <v>26.015901458849434</v>
      </c>
      <c r="C3569">
        <v>3567</v>
      </c>
      <c r="D3569" t="s">
        <v>33</v>
      </c>
      <c r="E3569" t="s">
        <v>18</v>
      </c>
      <c r="F3569">
        <v>16</v>
      </c>
      <c r="G3569" t="s">
        <v>19</v>
      </c>
      <c r="H3569" t="s">
        <v>20</v>
      </c>
      <c r="I3569">
        <v>16</v>
      </c>
      <c r="J3569" t="s">
        <v>43</v>
      </c>
      <c r="K3569">
        <v>6.4</v>
      </c>
      <c r="L3569">
        <v>1.43</v>
      </c>
      <c r="M3569" t="s">
        <v>46</v>
      </c>
      <c r="N3569">
        <v>1763.68</v>
      </c>
      <c r="O3569" s="5">
        <f>(ScoreCard!$E$3-laptop_prices3[[#This Row],[Price ($)]])/ScoreCard!$E$3*ScoreCard!$E$5</f>
        <v>4.1840768032213536</v>
      </c>
      <c r="P3569" s="5">
        <f>laptop_prices3[[#This Row],[RAM (GB)]]/ScoreCard!$F$3*ScoreCard!$F$5</f>
        <v>1.75</v>
      </c>
      <c r="Q3569" s="5">
        <f>laptop_prices3[[#This Row],[Screen Size (inch)]]/ScoreCard!$G$3*ScoreCard!$G$5</f>
        <v>1.8497109826589595</v>
      </c>
      <c r="R3569" s="5">
        <f>laptop_prices3[[#This Row],[Battery Life (hours)]]/ScoreCard!$H$3*ScoreCard!$H$5</f>
        <v>3.7333333333333334</v>
      </c>
      <c r="S3569" s="5">
        <f>ScoreCard!$I$3-laptop_prices3[[#This Row],[Weight (kg)]]/ScoreCard!$I$3*ScoreCard!$I$5</f>
        <v>2.6828571428571428</v>
      </c>
      <c r="T3569" s="6" cm="1">
        <f t="array" ref="T3569">_xlfn.IFS(laptop_prices3[[#This Row],[Storage]]="512GB SSD", 512, laptop_prices3[[#This Row],[Storage]] = "1TB SSD", 1000, laptop_prices3[[#This Row],[Storage]] = "2TB SSD", 2000, laptop_prices3[[#This Row],[Storage]]= "256GB SSD", 256, laptop_prices3[[#This Row],[Storage]] = "1TB HDD", 1000*0.7)</f>
        <v>1000</v>
      </c>
      <c r="U3569" s="5">
        <f>laptop_prices3[[#This Row],[Storage Raw Value]]/ScoreCard!$J$3*ScoreCard!$J$5</f>
        <v>4</v>
      </c>
    </row>
    <row r="3570" spans="2:21" x14ac:dyDescent="0.2">
      <c r="B3570" s="4" cm="1">
        <f t="array" ref="B3570">SUM(laptop_prices3[[#This Row],[RAM Comp]:[Weight Comp]]+laptop_prices3[[#This Row],[Storage Comp]])</f>
        <v>24.474472887420866</v>
      </c>
      <c r="C3570">
        <v>3568</v>
      </c>
      <c r="D3570" t="s">
        <v>34</v>
      </c>
      <c r="E3570" t="s">
        <v>39</v>
      </c>
      <c r="F3570">
        <v>32</v>
      </c>
      <c r="G3570" t="s">
        <v>42</v>
      </c>
      <c r="H3570" t="s">
        <v>44</v>
      </c>
      <c r="I3570">
        <v>16</v>
      </c>
      <c r="J3570" t="s">
        <v>27</v>
      </c>
      <c r="K3570">
        <v>8.8000000000000007</v>
      </c>
      <c r="L3570">
        <v>1.24</v>
      </c>
      <c r="M3570" t="s">
        <v>16</v>
      </c>
      <c r="N3570">
        <v>1765.61</v>
      </c>
      <c r="O3570" s="5">
        <f>(ScoreCard!$E$3-laptop_prices3[[#This Row],[Price ($)]])/ScoreCard!$E$3*ScoreCard!$E$5</f>
        <v>4.1831839361650944</v>
      </c>
      <c r="P3570" s="5">
        <f>laptop_prices3[[#This Row],[RAM (GB)]]/ScoreCard!$F$3*ScoreCard!$F$5</f>
        <v>3.5</v>
      </c>
      <c r="Q3570" s="5">
        <f>laptop_prices3[[#This Row],[Screen Size (inch)]]/ScoreCard!$G$3*ScoreCard!$G$5</f>
        <v>1.8497109826589595</v>
      </c>
      <c r="R3570" s="5">
        <f>laptop_prices3[[#This Row],[Battery Life (hours)]]/ScoreCard!$H$3*ScoreCard!$H$5</f>
        <v>5.1333333333333337</v>
      </c>
      <c r="S3570" s="5">
        <f>ScoreCard!$I$3-laptop_prices3[[#This Row],[Weight (kg)]]/ScoreCard!$I$3*ScoreCard!$I$5</f>
        <v>2.7914285714285714</v>
      </c>
      <c r="T3570" s="6" cm="1">
        <f t="array" ref="T3570">_xlfn.IFS(laptop_prices3[[#This Row],[Storage]]="512GB SSD", 512, laptop_prices3[[#This Row],[Storage]] = "1TB SSD", 1000, laptop_prices3[[#This Row],[Storage]] = "2TB SSD", 2000, laptop_prices3[[#This Row],[Storage]]= "256GB SSD", 256, laptop_prices3[[#This Row],[Storage]] = "1TB HDD", 1000*0.7)</f>
        <v>700</v>
      </c>
      <c r="U3570" s="5">
        <f>laptop_prices3[[#This Row],[Storage Raw Value]]/ScoreCard!$J$3*ScoreCard!$J$5</f>
        <v>2.8</v>
      </c>
    </row>
    <row r="3571" spans="2:21" x14ac:dyDescent="0.2">
      <c r="B3571" s="4" cm="1">
        <f t="array" ref="B3571">SUM(laptop_prices3[[#This Row],[RAM Comp]:[Weight Comp]]+laptop_prices3[[#This Row],[Storage Comp]])</f>
        <v>40.784285714285716</v>
      </c>
      <c r="C3571">
        <v>3569</v>
      </c>
      <c r="D3571" t="s">
        <v>23</v>
      </c>
      <c r="E3571" t="s">
        <v>12</v>
      </c>
      <c r="F3571">
        <v>8</v>
      </c>
      <c r="G3571" t="s">
        <v>25</v>
      </c>
      <c r="H3571" t="s">
        <v>35</v>
      </c>
      <c r="I3571">
        <v>17.3</v>
      </c>
      <c r="J3571" t="s">
        <v>43</v>
      </c>
      <c r="K3571">
        <v>7.5</v>
      </c>
      <c r="L3571">
        <v>3.44</v>
      </c>
      <c r="M3571" t="s">
        <v>16</v>
      </c>
      <c r="N3571">
        <v>1076.5</v>
      </c>
      <c r="O3571" s="5">
        <f>(ScoreCard!$E$3-laptop_prices3[[#This Row],[Price ($)]])/ScoreCard!$E$3*ScoreCard!$E$5</f>
        <v>4.5019837377913152</v>
      </c>
      <c r="P3571" s="5">
        <f>laptop_prices3[[#This Row],[RAM (GB)]]/ScoreCard!$F$3*ScoreCard!$F$5</f>
        <v>0.875</v>
      </c>
      <c r="Q3571" s="5">
        <f>laptop_prices3[[#This Row],[Screen Size (inch)]]/ScoreCard!$G$3*ScoreCard!$G$5</f>
        <v>2</v>
      </c>
      <c r="R3571" s="5">
        <f>laptop_prices3[[#This Row],[Battery Life (hours)]]/ScoreCard!$H$3*ScoreCard!$H$5</f>
        <v>4.375</v>
      </c>
      <c r="S3571" s="5">
        <f>ScoreCard!$I$3-laptop_prices3[[#This Row],[Weight (kg)]]/ScoreCard!$I$3*ScoreCard!$I$5</f>
        <v>1.5342857142857143</v>
      </c>
      <c r="T3571" s="6" cm="1">
        <f t="array" ref="T3571">_xlfn.IFS(laptop_prices3[[#This Row],[Storage]]="512GB SSD", 512, laptop_prices3[[#This Row],[Storage]] = "1TB SSD", 1000, laptop_prices3[[#This Row],[Storage]] = "2TB SSD", 2000, laptop_prices3[[#This Row],[Storage]]= "256GB SSD", 256, laptop_prices3[[#This Row],[Storage]] = "1TB HDD", 1000*0.7)</f>
        <v>2000</v>
      </c>
      <c r="U3571" s="5">
        <f>laptop_prices3[[#This Row],[Storage Raw Value]]/ScoreCard!$J$3*ScoreCard!$J$5</f>
        <v>8</v>
      </c>
    </row>
    <row r="3572" spans="2:21" x14ac:dyDescent="0.2">
      <c r="B3572" s="4" cm="1">
        <f t="array" ref="B3572">SUM(laptop_prices3[[#This Row],[RAM Comp]:[Weight Comp]]+laptop_prices3[[#This Row],[Storage Comp]])</f>
        <v>16.416596063859068</v>
      </c>
      <c r="C3572">
        <v>3570</v>
      </c>
      <c r="D3572" t="s">
        <v>28</v>
      </c>
      <c r="E3572" t="s">
        <v>48</v>
      </c>
      <c r="F3572">
        <v>4</v>
      </c>
      <c r="G3572" t="s">
        <v>13</v>
      </c>
      <c r="H3572" t="s">
        <v>40</v>
      </c>
      <c r="I3572">
        <v>13.3</v>
      </c>
      <c r="J3572" t="s">
        <v>43</v>
      </c>
      <c r="K3572">
        <v>6.8</v>
      </c>
      <c r="L3572">
        <v>2.13</v>
      </c>
      <c r="M3572" t="s">
        <v>46</v>
      </c>
      <c r="N3572">
        <v>1029.49</v>
      </c>
      <c r="O3572" s="5">
        <f>(ScoreCard!$E$3-laptop_prices3[[#This Row],[Price ($)]])/ScoreCard!$E$3*ScoreCard!$E$5</f>
        <v>4.5237317586797783</v>
      </c>
      <c r="P3572" s="5">
        <f>laptop_prices3[[#This Row],[RAM (GB)]]/ScoreCard!$F$3*ScoreCard!$F$5</f>
        <v>0.4375</v>
      </c>
      <c r="Q3572" s="5">
        <f>laptop_prices3[[#This Row],[Screen Size (inch)]]/ScoreCard!$G$3*ScoreCard!$G$5</f>
        <v>1.5375722543352601</v>
      </c>
      <c r="R3572" s="5">
        <f>laptop_prices3[[#This Row],[Battery Life (hours)]]/ScoreCard!$H$3*ScoreCard!$H$5</f>
        <v>3.9666666666666668</v>
      </c>
      <c r="S3572" s="5">
        <f>ScoreCard!$I$3-laptop_prices3[[#This Row],[Weight (kg)]]/ScoreCard!$I$3*ScoreCard!$I$5</f>
        <v>2.2828571428571429</v>
      </c>
      <c r="T3572" s="6" cm="1">
        <f t="array" ref="T3572">_xlfn.IFS(laptop_prices3[[#This Row],[Storage]]="512GB SSD", 512, laptop_prices3[[#This Row],[Storage]] = "1TB SSD", 1000, laptop_prices3[[#This Row],[Storage]] = "2TB SSD", 2000, laptop_prices3[[#This Row],[Storage]]= "256GB SSD", 256, laptop_prices3[[#This Row],[Storage]] = "1TB HDD", 1000*0.7)</f>
        <v>512</v>
      </c>
      <c r="U3572" s="5">
        <f>laptop_prices3[[#This Row],[Storage Raw Value]]/ScoreCard!$J$3*ScoreCard!$J$5</f>
        <v>2.048</v>
      </c>
    </row>
    <row r="3573" spans="2:21" x14ac:dyDescent="0.2">
      <c r="B3573" s="4" cm="1">
        <f t="array" ref="B3573">SUM(laptop_prices3[[#This Row],[RAM Comp]:[Weight Comp]]+laptop_prices3[[#This Row],[Storage Comp]])</f>
        <v>32.032782824112303</v>
      </c>
      <c r="C3573">
        <v>3571</v>
      </c>
      <c r="D3573" t="s">
        <v>34</v>
      </c>
      <c r="E3573" t="s">
        <v>37</v>
      </c>
      <c r="F3573">
        <v>64</v>
      </c>
      <c r="G3573" t="s">
        <v>19</v>
      </c>
      <c r="H3573" t="s">
        <v>26</v>
      </c>
      <c r="I3573">
        <v>14</v>
      </c>
      <c r="J3573" t="s">
        <v>21</v>
      </c>
      <c r="K3573">
        <v>9.6</v>
      </c>
      <c r="L3573">
        <v>2.95</v>
      </c>
      <c r="M3573" t="s">
        <v>30</v>
      </c>
      <c r="N3573">
        <v>3257.35</v>
      </c>
      <c r="O3573" s="5">
        <f>(ScoreCard!$E$3-laptop_prices3[[#This Row],[Price ($)]])/ScoreCard!$E$3*ScoreCard!$E$5</f>
        <v>3.4930670954895868</v>
      </c>
      <c r="P3573" s="5">
        <f>laptop_prices3[[#This Row],[RAM (GB)]]/ScoreCard!$F$3*ScoreCard!$F$5</f>
        <v>7</v>
      </c>
      <c r="Q3573" s="5">
        <f>laptop_prices3[[#This Row],[Screen Size (inch)]]/ScoreCard!$G$3*ScoreCard!$G$5</f>
        <v>1.6184971098265895</v>
      </c>
      <c r="R3573" s="5">
        <f>laptop_prices3[[#This Row],[Battery Life (hours)]]/ScoreCard!$H$3*ScoreCard!$H$5</f>
        <v>5.6</v>
      </c>
      <c r="S3573" s="5">
        <f>ScoreCard!$I$3-laptop_prices3[[#This Row],[Weight (kg)]]/ScoreCard!$I$3*ScoreCard!$I$5</f>
        <v>1.8142857142857143</v>
      </c>
      <c r="T3573" s="6" cm="1">
        <f t="array" ref="T3573">_xlfn.IFS(laptop_prices3[[#This Row],[Storage]]="512GB SSD", 512, laptop_prices3[[#This Row],[Storage]] = "1TB SSD", 1000, laptop_prices3[[#This Row],[Storage]] = "2TB SSD", 2000, laptop_prices3[[#This Row],[Storage]]= "256GB SSD", 256, laptop_prices3[[#This Row],[Storage]] = "1TB HDD", 1000*0.7)</f>
        <v>1000</v>
      </c>
      <c r="U3573" s="5">
        <f>laptop_prices3[[#This Row],[Storage Raw Value]]/ScoreCard!$J$3*ScoreCard!$J$5</f>
        <v>4</v>
      </c>
    </row>
    <row r="3574" spans="2:21" x14ac:dyDescent="0.2">
      <c r="B3574" s="4" cm="1">
        <f t="array" ref="B3574">SUM(laptop_prices3[[#This Row],[RAM Comp]:[Weight Comp]]+laptop_prices3[[#This Row],[Storage Comp]])</f>
        <v>12.268572254335261</v>
      </c>
      <c r="C3574">
        <v>3572</v>
      </c>
      <c r="D3574" t="s">
        <v>34</v>
      </c>
      <c r="E3574" t="s">
        <v>18</v>
      </c>
      <c r="F3574">
        <v>8</v>
      </c>
      <c r="G3574" t="s">
        <v>29</v>
      </c>
      <c r="H3574" t="s">
        <v>32</v>
      </c>
      <c r="I3574">
        <v>13.3</v>
      </c>
      <c r="J3574" t="s">
        <v>21</v>
      </c>
      <c r="K3574">
        <v>6</v>
      </c>
      <c r="L3574">
        <v>2.17</v>
      </c>
      <c r="M3574" t="s">
        <v>22</v>
      </c>
      <c r="N3574">
        <v>1117.77</v>
      </c>
      <c r="O3574" s="5">
        <f>(ScoreCard!$E$3-laptop_prices3[[#This Row],[Price ($)]])/ScoreCard!$E$3*ScoreCard!$E$5</f>
        <v>4.4828911868007415</v>
      </c>
      <c r="P3574" s="5">
        <f>laptop_prices3[[#This Row],[RAM (GB)]]/ScoreCard!$F$3*ScoreCard!$F$5</f>
        <v>0.875</v>
      </c>
      <c r="Q3574" s="5">
        <f>laptop_prices3[[#This Row],[Screen Size (inch)]]/ScoreCard!$G$3*ScoreCard!$G$5</f>
        <v>1.5375722543352601</v>
      </c>
      <c r="R3574" s="5">
        <f>laptop_prices3[[#This Row],[Battery Life (hours)]]/ScoreCard!$H$3*ScoreCard!$H$5</f>
        <v>3.5</v>
      </c>
      <c r="S3574" s="5">
        <f>ScoreCard!$I$3-laptop_prices3[[#This Row],[Weight (kg)]]/ScoreCard!$I$3*ScoreCard!$I$5</f>
        <v>2.2599999999999998</v>
      </c>
      <c r="T3574" s="6" cm="1">
        <f t="array" ref="T3574">_xlfn.IFS(laptop_prices3[[#This Row],[Storage]]="512GB SSD", 512, laptop_prices3[[#This Row],[Storage]] = "1TB SSD", 1000, laptop_prices3[[#This Row],[Storage]] = "2TB SSD", 2000, laptop_prices3[[#This Row],[Storage]]= "256GB SSD", 256, laptop_prices3[[#This Row],[Storage]] = "1TB HDD", 1000*0.7)</f>
        <v>256</v>
      </c>
      <c r="U3574" s="5">
        <f>laptop_prices3[[#This Row],[Storage Raw Value]]/ScoreCard!$J$3*ScoreCard!$J$5</f>
        <v>1.024</v>
      </c>
    </row>
    <row r="3575" spans="2:21" x14ac:dyDescent="0.2">
      <c r="B3575" s="4" cm="1">
        <f t="array" ref="B3575">SUM(laptop_prices3[[#This Row],[RAM Comp]:[Weight Comp]]+laptop_prices3[[#This Row],[Storage Comp]])</f>
        <v>24.434830030278007</v>
      </c>
      <c r="C3575">
        <v>3573</v>
      </c>
      <c r="D3575" t="s">
        <v>28</v>
      </c>
      <c r="E3575" t="s">
        <v>39</v>
      </c>
      <c r="F3575">
        <v>4</v>
      </c>
      <c r="G3575" t="s">
        <v>19</v>
      </c>
      <c r="H3575" t="s">
        <v>20</v>
      </c>
      <c r="I3575">
        <v>16</v>
      </c>
      <c r="J3575" t="s">
        <v>21</v>
      </c>
      <c r="K3575">
        <v>6.4</v>
      </c>
      <c r="L3575">
        <v>1.9</v>
      </c>
      <c r="M3575" t="s">
        <v>46</v>
      </c>
      <c r="N3575">
        <v>771.52</v>
      </c>
      <c r="O3575" s="5">
        <f>(ScoreCard!$E$3-laptop_prices3[[#This Row],[Price ($)]])/ScoreCard!$E$3*ScoreCard!$E$5</f>
        <v>4.6430752376969391</v>
      </c>
      <c r="P3575" s="5">
        <f>laptop_prices3[[#This Row],[RAM (GB)]]/ScoreCard!$F$3*ScoreCard!$F$5</f>
        <v>0.4375</v>
      </c>
      <c r="Q3575" s="5">
        <f>laptop_prices3[[#This Row],[Screen Size (inch)]]/ScoreCard!$G$3*ScoreCard!$G$5</f>
        <v>1.8497109826589595</v>
      </c>
      <c r="R3575" s="5">
        <f>laptop_prices3[[#This Row],[Battery Life (hours)]]/ScoreCard!$H$3*ScoreCard!$H$5</f>
        <v>3.7333333333333334</v>
      </c>
      <c r="S3575" s="5">
        <f>ScoreCard!$I$3-laptop_prices3[[#This Row],[Weight (kg)]]/ScoreCard!$I$3*ScoreCard!$I$5</f>
        <v>2.4142857142857146</v>
      </c>
      <c r="T3575" s="6" cm="1">
        <f t="array" ref="T3575">_xlfn.IFS(laptop_prices3[[#This Row],[Storage]]="512GB SSD", 512, laptop_prices3[[#This Row],[Storage]] = "1TB SSD", 1000, laptop_prices3[[#This Row],[Storage]] = "2TB SSD", 2000, laptop_prices3[[#This Row],[Storage]]= "256GB SSD", 256, laptop_prices3[[#This Row],[Storage]] = "1TB HDD", 1000*0.7)</f>
        <v>1000</v>
      </c>
      <c r="U3575" s="5">
        <f>laptop_prices3[[#This Row],[Storage Raw Value]]/ScoreCard!$J$3*ScoreCard!$J$5</f>
        <v>4</v>
      </c>
    </row>
    <row r="3576" spans="2:21" x14ac:dyDescent="0.2">
      <c r="B3576" s="4" cm="1">
        <f t="array" ref="B3576">SUM(laptop_prices3[[#This Row],[RAM Comp]:[Weight Comp]]+laptop_prices3[[#This Row],[Storage Comp]])</f>
        <v>29.206592347921827</v>
      </c>
      <c r="C3576">
        <v>3574</v>
      </c>
      <c r="D3576" t="s">
        <v>17</v>
      </c>
      <c r="E3576" t="s">
        <v>39</v>
      </c>
      <c r="F3576">
        <v>32</v>
      </c>
      <c r="G3576" t="s">
        <v>19</v>
      </c>
      <c r="H3576" t="s">
        <v>35</v>
      </c>
      <c r="I3576">
        <v>14</v>
      </c>
      <c r="J3576" t="s">
        <v>21</v>
      </c>
      <c r="K3576">
        <v>11</v>
      </c>
      <c r="L3576">
        <v>3.2</v>
      </c>
      <c r="M3576" t="s">
        <v>16</v>
      </c>
      <c r="N3576">
        <v>1885.31</v>
      </c>
      <c r="O3576" s="5">
        <f>(ScoreCard!$E$3-laptop_prices3[[#This Row],[Price ($)]])/ScoreCard!$E$3*ScoreCard!$E$5</f>
        <v>4.12780767366033</v>
      </c>
      <c r="P3576" s="5">
        <f>laptop_prices3[[#This Row],[RAM (GB)]]/ScoreCard!$F$3*ScoreCard!$F$5</f>
        <v>3.5</v>
      </c>
      <c r="Q3576" s="5">
        <f>laptop_prices3[[#This Row],[Screen Size (inch)]]/ScoreCard!$G$3*ScoreCard!$G$5</f>
        <v>1.6184971098265895</v>
      </c>
      <c r="R3576" s="5">
        <f>laptop_prices3[[#This Row],[Battery Life (hours)]]/ScoreCard!$H$3*ScoreCard!$H$5</f>
        <v>6.4166666666666661</v>
      </c>
      <c r="S3576" s="5">
        <f>ScoreCard!$I$3-laptop_prices3[[#This Row],[Weight (kg)]]/ScoreCard!$I$3*ScoreCard!$I$5</f>
        <v>1.6714285714285713</v>
      </c>
      <c r="T3576" s="6" cm="1">
        <f t="array" ref="T3576">_xlfn.IFS(laptop_prices3[[#This Row],[Storage]]="512GB SSD", 512, laptop_prices3[[#This Row],[Storage]] = "1TB SSD", 1000, laptop_prices3[[#This Row],[Storage]] = "2TB SSD", 2000, laptop_prices3[[#This Row],[Storage]]= "256GB SSD", 256, laptop_prices3[[#This Row],[Storage]] = "1TB HDD", 1000*0.7)</f>
        <v>1000</v>
      </c>
      <c r="U3576" s="5">
        <f>laptop_prices3[[#This Row],[Storage Raw Value]]/ScoreCard!$J$3*ScoreCard!$J$5</f>
        <v>4</v>
      </c>
    </row>
    <row r="3577" spans="2:21" x14ac:dyDescent="0.2">
      <c r="B3577" s="4" cm="1">
        <f t="array" ref="B3577">SUM(laptop_prices3[[#This Row],[RAM Comp]:[Weight Comp]]+laptop_prices3[[#This Row],[Storage Comp]])</f>
        <v>17.471472887420866</v>
      </c>
      <c r="C3577">
        <v>3575</v>
      </c>
      <c r="D3577" t="s">
        <v>23</v>
      </c>
      <c r="E3577" t="s">
        <v>41</v>
      </c>
      <c r="F3577">
        <v>16</v>
      </c>
      <c r="G3577" t="s">
        <v>13</v>
      </c>
      <c r="H3577" t="s">
        <v>44</v>
      </c>
      <c r="I3577">
        <v>16</v>
      </c>
      <c r="J3577" t="s">
        <v>27</v>
      </c>
      <c r="K3577">
        <v>5.5</v>
      </c>
      <c r="L3577">
        <v>1.8</v>
      </c>
      <c r="M3577" t="s">
        <v>46</v>
      </c>
      <c r="N3577">
        <v>2392.11</v>
      </c>
      <c r="O3577" s="5">
        <f>(ScoreCard!$E$3-laptop_prices3[[#This Row],[Price ($)]])/ScoreCard!$E$3*ScoreCard!$E$5</f>
        <v>3.8933491119442474</v>
      </c>
      <c r="P3577" s="5">
        <f>laptop_prices3[[#This Row],[RAM (GB)]]/ScoreCard!$F$3*ScoreCard!$F$5</f>
        <v>1.75</v>
      </c>
      <c r="Q3577" s="5">
        <f>laptop_prices3[[#This Row],[Screen Size (inch)]]/ScoreCard!$G$3*ScoreCard!$G$5</f>
        <v>1.8497109826589595</v>
      </c>
      <c r="R3577" s="5">
        <f>laptop_prices3[[#This Row],[Battery Life (hours)]]/ScoreCard!$H$3*ScoreCard!$H$5</f>
        <v>3.208333333333333</v>
      </c>
      <c r="S3577" s="5">
        <f>ScoreCard!$I$3-laptop_prices3[[#This Row],[Weight (kg)]]/ScoreCard!$I$3*ScoreCard!$I$5</f>
        <v>2.4714285714285715</v>
      </c>
      <c r="T3577" s="6" cm="1">
        <f t="array" ref="T3577">_xlfn.IFS(laptop_prices3[[#This Row],[Storage]]="512GB SSD", 512, laptop_prices3[[#This Row],[Storage]] = "1TB SSD", 1000, laptop_prices3[[#This Row],[Storage]] = "2TB SSD", 2000, laptop_prices3[[#This Row],[Storage]]= "256GB SSD", 256, laptop_prices3[[#This Row],[Storage]] = "1TB HDD", 1000*0.7)</f>
        <v>512</v>
      </c>
      <c r="U3577" s="5">
        <f>laptop_prices3[[#This Row],[Storage Raw Value]]/ScoreCard!$J$3*ScoreCard!$J$5</f>
        <v>2.048</v>
      </c>
    </row>
    <row r="3578" spans="2:21" x14ac:dyDescent="0.2">
      <c r="B3578" s="4" cm="1">
        <f t="array" ref="B3578">SUM(laptop_prices3[[#This Row],[RAM Comp]:[Weight Comp]]+laptop_prices3[[#This Row],[Storage Comp]])</f>
        <v>27.156615744563723</v>
      </c>
      <c r="C3578">
        <v>3576</v>
      </c>
      <c r="D3578" t="s">
        <v>23</v>
      </c>
      <c r="E3578" t="s">
        <v>39</v>
      </c>
      <c r="F3578">
        <v>8</v>
      </c>
      <c r="G3578" t="s">
        <v>19</v>
      </c>
      <c r="H3578" t="s">
        <v>20</v>
      </c>
      <c r="I3578">
        <v>16</v>
      </c>
      <c r="J3578" t="s">
        <v>27</v>
      </c>
      <c r="K3578">
        <v>10.6</v>
      </c>
      <c r="L3578">
        <v>2.19</v>
      </c>
      <c r="M3578" t="s">
        <v>16</v>
      </c>
      <c r="N3578">
        <v>1957.04</v>
      </c>
      <c r="O3578" s="5">
        <f>(ScoreCard!$E$3-laptop_prices3[[#This Row],[Price ($)]])/ScoreCard!$E$3*ScoreCard!$E$5</f>
        <v>4.0946235524450678</v>
      </c>
      <c r="P3578" s="5">
        <f>laptop_prices3[[#This Row],[RAM (GB)]]/ScoreCard!$F$3*ScoreCard!$F$5</f>
        <v>0.875</v>
      </c>
      <c r="Q3578" s="5">
        <f>laptop_prices3[[#This Row],[Screen Size (inch)]]/ScoreCard!$G$3*ScoreCard!$G$5</f>
        <v>1.8497109826589595</v>
      </c>
      <c r="R3578" s="5">
        <f>laptop_prices3[[#This Row],[Battery Life (hours)]]/ScoreCard!$H$3*ScoreCard!$H$5</f>
        <v>6.1833333333333336</v>
      </c>
      <c r="S3578" s="5">
        <f>ScoreCard!$I$3-laptop_prices3[[#This Row],[Weight (kg)]]/ScoreCard!$I$3*ScoreCard!$I$5</f>
        <v>2.2485714285714287</v>
      </c>
      <c r="T3578" s="6" cm="1">
        <f t="array" ref="T3578">_xlfn.IFS(laptop_prices3[[#This Row],[Storage]]="512GB SSD", 512, laptop_prices3[[#This Row],[Storage]] = "1TB SSD", 1000, laptop_prices3[[#This Row],[Storage]] = "2TB SSD", 2000, laptop_prices3[[#This Row],[Storage]]= "256GB SSD", 256, laptop_prices3[[#This Row],[Storage]] = "1TB HDD", 1000*0.7)</f>
        <v>1000</v>
      </c>
      <c r="U3578" s="5">
        <f>laptop_prices3[[#This Row],[Storage Raw Value]]/ScoreCard!$J$3*ScoreCard!$J$5</f>
        <v>4</v>
      </c>
    </row>
    <row r="3579" spans="2:21" x14ac:dyDescent="0.2">
      <c r="B3579" s="4" cm="1">
        <f t="array" ref="B3579">SUM(laptop_prices3[[#This Row],[RAM Comp]:[Weight Comp]]+laptop_prices3[[#This Row],[Storage Comp]])</f>
        <v>20.656710982658957</v>
      </c>
      <c r="C3579">
        <v>3577</v>
      </c>
      <c r="D3579" t="s">
        <v>36</v>
      </c>
      <c r="E3579" t="s">
        <v>37</v>
      </c>
      <c r="F3579">
        <v>32</v>
      </c>
      <c r="G3579" t="s">
        <v>13</v>
      </c>
      <c r="H3579" t="s">
        <v>44</v>
      </c>
      <c r="I3579">
        <v>16</v>
      </c>
      <c r="J3579" t="s">
        <v>15</v>
      </c>
      <c r="K3579">
        <v>7.5</v>
      </c>
      <c r="L3579">
        <v>1.33</v>
      </c>
      <c r="M3579" t="s">
        <v>46</v>
      </c>
      <c r="N3579">
        <v>2565.27</v>
      </c>
      <c r="O3579" s="5">
        <f>(ScoreCard!$E$3-laptop_prices3[[#This Row],[Price ($)]])/ScoreCard!$E$3*ScoreCard!$E$5</f>
        <v>3.8132408946065279</v>
      </c>
      <c r="P3579" s="5">
        <f>laptop_prices3[[#This Row],[RAM (GB)]]/ScoreCard!$F$3*ScoreCard!$F$5</f>
        <v>3.5</v>
      </c>
      <c r="Q3579" s="5">
        <f>laptop_prices3[[#This Row],[Screen Size (inch)]]/ScoreCard!$G$3*ScoreCard!$G$5</f>
        <v>1.8497109826589595</v>
      </c>
      <c r="R3579" s="5">
        <f>laptop_prices3[[#This Row],[Battery Life (hours)]]/ScoreCard!$H$3*ScoreCard!$H$5</f>
        <v>4.375</v>
      </c>
      <c r="S3579" s="5">
        <f>ScoreCard!$I$3-laptop_prices3[[#This Row],[Weight (kg)]]/ScoreCard!$I$3*ScoreCard!$I$5</f>
        <v>2.74</v>
      </c>
      <c r="T3579" s="6" cm="1">
        <f t="array" ref="T3579">_xlfn.IFS(laptop_prices3[[#This Row],[Storage]]="512GB SSD", 512, laptop_prices3[[#This Row],[Storage]] = "1TB SSD", 1000, laptop_prices3[[#This Row],[Storage]] = "2TB SSD", 2000, laptop_prices3[[#This Row],[Storage]]= "256GB SSD", 256, laptop_prices3[[#This Row],[Storage]] = "1TB HDD", 1000*0.7)</f>
        <v>512</v>
      </c>
      <c r="U3579" s="5">
        <f>laptop_prices3[[#This Row],[Storage Raw Value]]/ScoreCard!$J$3*ScoreCard!$J$5</f>
        <v>2.048</v>
      </c>
    </row>
    <row r="3580" spans="2:21" x14ac:dyDescent="0.2">
      <c r="B3580" s="4" cm="1">
        <f t="array" ref="B3580">SUM(laptop_prices3[[#This Row],[RAM Comp]:[Weight Comp]]+laptop_prices3[[#This Row],[Storage Comp]])</f>
        <v>23.27845238095238</v>
      </c>
      <c r="C3580">
        <v>3578</v>
      </c>
      <c r="D3580" t="s">
        <v>45</v>
      </c>
      <c r="E3580" t="s">
        <v>39</v>
      </c>
      <c r="F3580">
        <v>4</v>
      </c>
      <c r="G3580" t="s">
        <v>19</v>
      </c>
      <c r="H3580" t="s">
        <v>20</v>
      </c>
      <c r="I3580">
        <v>17.3</v>
      </c>
      <c r="J3580" t="s">
        <v>27</v>
      </c>
      <c r="K3580">
        <v>5.6</v>
      </c>
      <c r="L3580">
        <v>3.37</v>
      </c>
      <c r="M3580" t="s">
        <v>16</v>
      </c>
      <c r="N3580">
        <v>1615.11</v>
      </c>
      <c r="O3580" s="5">
        <f>(ScoreCard!$E$3-laptop_prices3[[#This Row],[Price ($)]])/ScoreCard!$E$3*ScoreCard!$E$5</f>
        <v>4.2528090615365821</v>
      </c>
      <c r="P3580" s="5">
        <f>laptop_prices3[[#This Row],[RAM (GB)]]/ScoreCard!$F$3*ScoreCard!$F$5</f>
        <v>0.4375</v>
      </c>
      <c r="Q3580" s="5">
        <f>laptop_prices3[[#This Row],[Screen Size (inch)]]/ScoreCard!$G$3*ScoreCard!$G$5</f>
        <v>2</v>
      </c>
      <c r="R3580" s="5">
        <f>laptop_prices3[[#This Row],[Battery Life (hours)]]/ScoreCard!$H$3*ScoreCard!$H$5</f>
        <v>3.2666666666666662</v>
      </c>
      <c r="S3580" s="5">
        <f>ScoreCard!$I$3-laptop_prices3[[#This Row],[Weight (kg)]]/ScoreCard!$I$3*ScoreCard!$I$5</f>
        <v>1.5742857142857143</v>
      </c>
      <c r="T3580" s="6" cm="1">
        <f t="array" ref="T3580">_xlfn.IFS(laptop_prices3[[#This Row],[Storage]]="512GB SSD", 512, laptop_prices3[[#This Row],[Storage]] = "1TB SSD", 1000, laptop_prices3[[#This Row],[Storage]] = "2TB SSD", 2000, laptop_prices3[[#This Row],[Storage]]= "256GB SSD", 256, laptop_prices3[[#This Row],[Storage]] = "1TB HDD", 1000*0.7)</f>
        <v>1000</v>
      </c>
      <c r="U3580" s="5">
        <f>laptop_prices3[[#This Row],[Storage Raw Value]]/ScoreCard!$J$3*ScoreCard!$J$5</f>
        <v>4</v>
      </c>
    </row>
    <row r="3581" spans="2:21" x14ac:dyDescent="0.2">
      <c r="B3581" s="4" cm="1">
        <f t="array" ref="B3581">SUM(laptop_prices3[[#This Row],[RAM Comp]:[Weight Comp]]+laptop_prices3[[#This Row],[Storage Comp]])</f>
        <v>29.296666666666667</v>
      </c>
      <c r="C3581">
        <v>3579</v>
      </c>
      <c r="D3581" t="s">
        <v>45</v>
      </c>
      <c r="E3581" t="s">
        <v>12</v>
      </c>
      <c r="F3581">
        <v>16</v>
      </c>
      <c r="G3581" t="s">
        <v>19</v>
      </c>
      <c r="H3581" t="s">
        <v>35</v>
      </c>
      <c r="I3581">
        <v>17.3</v>
      </c>
      <c r="J3581" t="s">
        <v>43</v>
      </c>
      <c r="K3581">
        <v>11.6</v>
      </c>
      <c r="L3581">
        <v>1.26</v>
      </c>
      <c r="M3581" t="s">
        <v>16</v>
      </c>
      <c r="N3581">
        <v>1249.9000000000001</v>
      </c>
      <c r="O3581" s="5">
        <f>(ScoreCard!$E$3-laptop_prices3[[#This Row],[Price ($)]])/ScoreCard!$E$3*ScoreCard!$E$5</f>
        <v>4.4217644903533344</v>
      </c>
      <c r="P3581" s="5">
        <f>laptop_prices3[[#This Row],[RAM (GB)]]/ScoreCard!$F$3*ScoreCard!$F$5</f>
        <v>1.75</v>
      </c>
      <c r="Q3581" s="5">
        <f>laptop_prices3[[#This Row],[Screen Size (inch)]]/ScoreCard!$G$3*ScoreCard!$G$5</f>
        <v>2</v>
      </c>
      <c r="R3581" s="5">
        <f>laptop_prices3[[#This Row],[Battery Life (hours)]]/ScoreCard!$H$3*ScoreCard!$H$5</f>
        <v>6.7666666666666666</v>
      </c>
      <c r="S3581" s="5">
        <f>ScoreCard!$I$3-laptop_prices3[[#This Row],[Weight (kg)]]/ScoreCard!$I$3*ScoreCard!$I$5</f>
        <v>2.7800000000000002</v>
      </c>
      <c r="T3581" s="6" cm="1">
        <f t="array" ref="T3581">_xlfn.IFS(laptop_prices3[[#This Row],[Storage]]="512GB SSD", 512, laptop_prices3[[#This Row],[Storage]] = "1TB SSD", 1000, laptop_prices3[[#This Row],[Storage]] = "2TB SSD", 2000, laptop_prices3[[#This Row],[Storage]]= "256GB SSD", 256, laptop_prices3[[#This Row],[Storage]] = "1TB HDD", 1000*0.7)</f>
        <v>1000</v>
      </c>
      <c r="U3581" s="5">
        <f>laptop_prices3[[#This Row],[Storage Raw Value]]/ScoreCard!$J$3*ScoreCard!$J$5</f>
        <v>4</v>
      </c>
    </row>
    <row r="3582" spans="2:21" x14ac:dyDescent="0.2">
      <c r="B3582" s="4" cm="1">
        <f t="array" ref="B3582">SUM(laptop_prices3[[#This Row],[RAM Comp]:[Weight Comp]]+laptop_prices3[[#This Row],[Storage Comp]])</f>
        <v>19.288857968620974</v>
      </c>
      <c r="C3582">
        <v>3580</v>
      </c>
      <c r="D3582" t="s">
        <v>36</v>
      </c>
      <c r="E3582" t="s">
        <v>37</v>
      </c>
      <c r="F3582">
        <v>32</v>
      </c>
      <c r="G3582" t="s">
        <v>13</v>
      </c>
      <c r="H3582" t="s">
        <v>26</v>
      </c>
      <c r="I3582">
        <v>13.3</v>
      </c>
      <c r="J3582" t="s">
        <v>27</v>
      </c>
      <c r="K3582">
        <v>5.7</v>
      </c>
      <c r="L3582">
        <v>1.34</v>
      </c>
      <c r="M3582" t="s">
        <v>30</v>
      </c>
      <c r="N3582">
        <v>4225.49</v>
      </c>
      <c r="O3582" s="5">
        <f>(ScoreCard!$E$3-laptop_prices3[[#This Row],[Price ($)]])/ScoreCard!$E$3*ScoreCard!$E$5</f>
        <v>3.045180923548374</v>
      </c>
      <c r="P3582" s="5">
        <f>laptop_prices3[[#This Row],[RAM (GB)]]/ScoreCard!$F$3*ScoreCard!$F$5</f>
        <v>3.5</v>
      </c>
      <c r="Q3582" s="5">
        <f>laptop_prices3[[#This Row],[Screen Size (inch)]]/ScoreCard!$G$3*ScoreCard!$G$5</f>
        <v>1.5375722543352601</v>
      </c>
      <c r="R3582" s="5">
        <f>laptop_prices3[[#This Row],[Battery Life (hours)]]/ScoreCard!$H$3*ScoreCard!$H$5</f>
        <v>3.3250000000000002</v>
      </c>
      <c r="S3582" s="5">
        <f>ScoreCard!$I$3-laptop_prices3[[#This Row],[Weight (kg)]]/ScoreCard!$I$3*ScoreCard!$I$5</f>
        <v>2.734285714285714</v>
      </c>
      <c r="T3582" s="6" cm="1">
        <f t="array" ref="T3582">_xlfn.IFS(laptop_prices3[[#This Row],[Storage]]="512GB SSD", 512, laptop_prices3[[#This Row],[Storage]] = "1TB SSD", 1000, laptop_prices3[[#This Row],[Storage]] = "2TB SSD", 2000, laptop_prices3[[#This Row],[Storage]]= "256GB SSD", 256, laptop_prices3[[#This Row],[Storage]] = "1TB HDD", 1000*0.7)</f>
        <v>512</v>
      </c>
      <c r="U3582" s="5">
        <f>laptop_prices3[[#This Row],[Storage Raw Value]]/ScoreCard!$J$3*ScoreCard!$J$5</f>
        <v>2.048</v>
      </c>
    </row>
    <row r="3583" spans="2:21" x14ac:dyDescent="0.2">
      <c r="B3583" s="4" cm="1">
        <f t="array" ref="B3583">SUM(laptop_prices3[[#This Row],[RAM Comp]:[Weight Comp]]+laptop_prices3[[#This Row],[Storage Comp]])</f>
        <v>16.70780154142582</v>
      </c>
      <c r="C3583">
        <v>3581</v>
      </c>
      <c r="D3583" t="s">
        <v>45</v>
      </c>
      <c r="E3583" t="s">
        <v>18</v>
      </c>
      <c r="F3583">
        <v>16</v>
      </c>
      <c r="G3583" t="s">
        <v>29</v>
      </c>
      <c r="H3583" t="s">
        <v>20</v>
      </c>
      <c r="I3583">
        <v>15.6</v>
      </c>
      <c r="J3583" t="s">
        <v>43</v>
      </c>
      <c r="K3583">
        <v>10.9</v>
      </c>
      <c r="L3583">
        <v>1.4</v>
      </c>
      <c r="M3583" t="s">
        <v>30</v>
      </c>
      <c r="N3583">
        <v>1694.14</v>
      </c>
      <c r="O3583" s="5">
        <f>(ScoreCard!$E$3-laptop_prices3[[#This Row],[Price ($)]])/ScoreCard!$E$3*ScoreCard!$E$5</f>
        <v>4.2162477747717411</v>
      </c>
      <c r="P3583" s="5">
        <f>laptop_prices3[[#This Row],[RAM (GB)]]/ScoreCard!$F$3*ScoreCard!$F$5</f>
        <v>1.75</v>
      </c>
      <c r="Q3583" s="5">
        <f>laptop_prices3[[#This Row],[Screen Size (inch)]]/ScoreCard!$G$3*ScoreCard!$G$5</f>
        <v>1.8034682080924855</v>
      </c>
      <c r="R3583" s="5">
        <f>laptop_prices3[[#This Row],[Battery Life (hours)]]/ScoreCard!$H$3*ScoreCard!$H$5</f>
        <v>6.3583333333333334</v>
      </c>
      <c r="S3583" s="5">
        <f>ScoreCard!$I$3-laptop_prices3[[#This Row],[Weight (kg)]]/ScoreCard!$I$3*ScoreCard!$I$5</f>
        <v>2.7</v>
      </c>
      <c r="T3583" s="6" cm="1">
        <f t="array" ref="T3583">_xlfn.IFS(laptop_prices3[[#This Row],[Storage]]="512GB SSD", 512, laptop_prices3[[#This Row],[Storage]] = "1TB SSD", 1000, laptop_prices3[[#This Row],[Storage]] = "2TB SSD", 2000, laptop_prices3[[#This Row],[Storage]]= "256GB SSD", 256, laptop_prices3[[#This Row],[Storage]] = "1TB HDD", 1000*0.7)</f>
        <v>256</v>
      </c>
      <c r="U3583" s="5">
        <f>laptop_prices3[[#This Row],[Storage Raw Value]]/ScoreCard!$J$3*ScoreCard!$J$5</f>
        <v>1.024</v>
      </c>
    </row>
    <row r="3584" spans="2:21" x14ac:dyDescent="0.2">
      <c r="B3584" s="4" cm="1">
        <f t="array" ref="B3584">SUM(laptop_prices3[[#This Row],[RAM Comp]:[Weight Comp]]+laptop_prices3[[#This Row],[Storage Comp]])</f>
        <v>16.498334159097165</v>
      </c>
      <c r="C3584">
        <v>3582</v>
      </c>
      <c r="D3584" t="s">
        <v>11</v>
      </c>
      <c r="E3584" t="s">
        <v>37</v>
      </c>
      <c r="F3584">
        <v>32</v>
      </c>
      <c r="G3584" t="s">
        <v>29</v>
      </c>
      <c r="H3584" t="s">
        <v>32</v>
      </c>
      <c r="I3584">
        <v>13.3</v>
      </c>
      <c r="J3584" t="s">
        <v>27</v>
      </c>
      <c r="K3584">
        <v>8.8000000000000007</v>
      </c>
      <c r="L3584">
        <v>2.2200000000000002</v>
      </c>
      <c r="M3584" t="s">
        <v>16</v>
      </c>
      <c r="N3584">
        <v>6654.65</v>
      </c>
      <c r="O3584" s="5">
        <f>(ScoreCard!$E$3-laptop_prices3[[#This Row],[Price ($)]])/ScoreCard!$E$3*ScoreCard!$E$5</f>
        <v>1.9213897637649566</v>
      </c>
      <c r="P3584" s="5">
        <f>laptop_prices3[[#This Row],[RAM (GB)]]/ScoreCard!$F$3*ScoreCard!$F$5</f>
        <v>3.5</v>
      </c>
      <c r="Q3584" s="5">
        <f>laptop_prices3[[#This Row],[Screen Size (inch)]]/ScoreCard!$G$3*ScoreCard!$G$5</f>
        <v>1.5375722543352601</v>
      </c>
      <c r="R3584" s="5">
        <f>laptop_prices3[[#This Row],[Battery Life (hours)]]/ScoreCard!$H$3*ScoreCard!$H$5</f>
        <v>5.1333333333333337</v>
      </c>
      <c r="S3584" s="5">
        <f>ScoreCard!$I$3-laptop_prices3[[#This Row],[Weight (kg)]]/ScoreCard!$I$3*ScoreCard!$I$5</f>
        <v>2.2314285714285713</v>
      </c>
      <c r="T3584" s="6" cm="1">
        <f t="array" ref="T3584">_xlfn.IFS(laptop_prices3[[#This Row],[Storage]]="512GB SSD", 512, laptop_prices3[[#This Row],[Storage]] = "1TB SSD", 1000, laptop_prices3[[#This Row],[Storage]] = "2TB SSD", 2000, laptop_prices3[[#This Row],[Storage]]= "256GB SSD", 256, laptop_prices3[[#This Row],[Storage]] = "1TB HDD", 1000*0.7)</f>
        <v>256</v>
      </c>
      <c r="U3584" s="5">
        <f>laptop_prices3[[#This Row],[Storage Raw Value]]/ScoreCard!$J$3*ScoreCard!$J$5</f>
        <v>1.024</v>
      </c>
    </row>
    <row r="3585" spans="2:21" x14ac:dyDescent="0.2">
      <c r="B3585" s="4" cm="1">
        <f t="array" ref="B3585">SUM(laptop_prices3[[#This Row],[RAM Comp]:[Weight Comp]]+laptop_prices3[[#This Row],[Storage Comp]])</f>
        <v>32.986381778144782</v>
      </c>
      <c r="C3585">
        <v>3583</v>
      </c>
      <c r="D3585" t="s">
        <v>47</v>
      </c>
      <c r="E3585" t="s">
        <v>24</v>
      </c>
      <c r="F3585">
        <v>64</v>
      </c>
      <c r="G3585" t="s">
        <v>19</v>
      </c>
      <c r="H3585" t="s">
        <v>14</v>
      </c>
      <c r="I3585">
        <v>13.3</v>
      </c>
      <c r="J3585" t="s">
        <v>27</v>
      </c>
      <c r="K3585">
        <v>10.1</v>
      </c>
      <c r="L3585">
        <v>1.65</v>
      </c>
      <c r="M3585" t="s">
        <v>22</v>
      </c>
      <c r="N3585">
        <v>5005.1499999999996</v>
      </c>
      <c r="O3585" s="5">
        <f>(ScoreCard!$E$3-laptop_prices3[[#This Row],[Price ($)]])/ScoreCard!$E$3*ScoreCard!$E$5</f>
        <v>2.6844903903448225</v>
      </c>
      <c r="P3585" s="5">
        <f>laptop_prices3[[#This Row],[RAM (GB)]]/ScoreCard!$F$3*ScoreCard!$F$5</f>
        <v>7</v>
      </c>
      <c r="Q3585" s="5">
        <f>laptop_prices3[[#This Row],[Screen Size (inch)]]/ScoreCard!$G$3*ScoreCard!$G$5</f>
        <v>1.5375722543352601</v>
      </c>
      <c r="R3585" s="5">
        <f>laptop_prices3[[#This Row],[Battery Life (hours)]]/ScoreCard!$H$3*ScoreCard!$H$5</f>
        <v>5.8916666666666666</v>
      </c>
      <c r="S3585" s="5">
        <f>ScoreCard!$I$3-laptop_prices3[[#This Row],[Weight (kg)]]/ScoreCard!$I$3*ScoreCard!$I$5</f>
        <v>2.5571428571428569</v>
      </c>
      <c r="T3585" s="6" cm="1">
        <f t="array" ref="T3585">_xlfn.IFS(laptop_prices3[[#This Row],[Storage]]="512GB SSD", 512, laptop_prices3[[#This Row],[Storage]] = "1TB SSD", 1000, laptop_prices3[[#This Row],[Storage]] = "2TB SSD", 2000, laptop_prices3[[#This Row],[Storage]]= "256GB SSD", 256, laptop_prices3[[#This Row],[Storage]] = "1TB HDD", 1000*0.7)</f>
        <v>1000</v>
      </c>
      <c r="U3585" s="5">
        <f>laptop_prices3[[#This Row],[Storage Raw Value]]/ScoreCard!$J$3*ScoreCard!$J$5</f>
        <v>4</v>
      </c>
    </row>
    <row r="3586" spans="2:21" x14ac:dyDescent="0.2">
      <c r="B3586" s="4" cm="1">
        <f t="array" ref="B3586">SUM(laptop_prices3[[#This Row],[RAM Comp]:[Weight Comp]]+laptop_prices3[[#This Row],[Storage Comp]])</f>
        <v>14.5265209193504</v>
      </c>
      <c r="C3586">
        <v>3584</v>
      </c>
      <c r="D3586" t="s">
        <v>28</v>
      </c>
      <c r="E3586" t="s">
        <v>12</v>
      </c>
      <c r="F3586">
        <v>4</v>
      </c>
      <c r="G3586" t="s">
        <v>29</v>
      </c>
      <c r="H3586" t="s">
        <v>14</v>
      </c>
      <c r="I3586">
        <v>14</v>
      </c>
      <c r="J3586" t="s">
        <v>15</v>
      </c>
      <c r="K3586">
        <v>10.1</v>
      </c>
      <c r="L3586">
        <v>1.78</v>
      </c>
      <c r="M3586" t="s">
        <v>22</v>
      </c>
      <c r="N3586">
        <v>1075.93</v>
      </c>
      <c r="O3586" s="5">
        <f>(ScoreCard!$E$3-laptop_prices3[[#This Row],[Price ($)]])/ScoreCard!$E$3*ScoreCard!$E$5</f>
        <v>4.5022474342794325</v>
      </c>
      <c r="P3586" s="5">
        <f>laptop_prices3[[#This Row],[RAM (GB)]]/ScoreCard!$F$3*ScoreCard!$F$5</f>
        <v>0.4375</v>
      </c>
      <c r="Q3586" s="5">
        <f>laptop_prices3[[#This Row],[Screen Size (inch)]]/ScoreCard!$G$3*ScoreCard!$G$5</f>
        <v>1.6184971098265895</v>
      </c>
      <c r="R3586" s="5">
        <f>laptop_prices3[[#This Row],[Battery Life (hours)]]/ScoreCard!$H$3*ScoreCard!$H$5</f>
        <v>5.8916666666666666</v>
      </c>
      <c r="S3586" s="5">
        <f>ScoreCard!$I$3-laptop_prices3[[#This Row],[Weight (kg)]]/ScoreCard!$I$3*ScoreCard!$I$5</f>
        <v>2.4828571428571431</v>
      </c>
      <c r="T3586" s="6" cm="1">
        <f t="array" ref="T3586">_xlfn.IFS(laptop_prices3[[#This Row],[Storage]]="512GB SSD", 512, laptop_prices3[[#This Row],[Storage]] = "1TB SSD", 1000, laptop_prices3[[#This Row],[Storage]] = "2TB SSD", 2000, laptop_prices3[[#This Row],[Storage]]= "256GB SSD", 256, laptop_prices3[[#This Row],[Storage]] = "1TB HDD", 1000*0.7)</f>
        <v>256</v>
      </c>
      <c r="U3586" s="5">
        <f>laptop_prices3[[#This Row],[Storage Raw Value]]/ScoreCard!$J$3*ScoreCard!$J$5</f>
        <v>1.024</v>
      </c>
    </row>
    <row r="3587" spans="2:21" x14ac:dyDescent="0.2">
      <c r="B3587" s="4" cm="1">
        <f t="array" ref="B3587">SUM(laptop_prices3[[#This Row],[RAM Comp]:[Weight Comp]]+laptop_prices3[[#This Row],[Storage Comp]])</f>
        <v>23.31930663363611</v>
      </c>
      <c r="C3587">
        <v>3585</v>
      </c>
      <c r="D3587" t="s">
        <v>11</v>
      </c>
      <c r="E3587" t="s">
        <v>24</v>
      </c>
      <c r="F3587">
        <v>64</v>
      </c>
      <c r="G3587" t="s">
        <v>13</v>
      </c>
      <c r="H3587" t="s">
        <v>26</v>
      </c>
      <c r="I3587">
        <v>14</v>
      </c>
      <c r="J3587" t="s">
        <v>15</v>
      </c>
      <c r="K3587">
        <v>6.5</v>
      </c>
      <c r="L3587">
        <v>1.37</v>
      </c>
      <c r="M3587" t="s">
        <v>30</v>
      </c>
      <c r="N3587">
        <v>4571.21</v>
      </c>
      <c r="O3587" s="5">
        <f>(ScoreCard!$E$3-laptop_prices3[[#This Row],[Price ($)]])/ScoreCard!$E$3*ScoreCard!$E$5</f>
        <v>2.8852420641235836</v>
      </c>
      <c r="P3587" s="5">
        <f>laptop_prices3[[#This Row],[RAM (GB)]]/ScoreCard!$F$3*ScoreCard!$F$5</f>
        <v>7</v>
      </c>
      <c r="Q3587" s="5">
        <f>laptop_prices3[[#This Row],[Screen Size (inch)]]/ScoreCard!$G$3*ScoreCard!$G$5</f>
        <v>1.6184971098265895</v>
      </c>
      <c r="R3587" s="5">
        <f>laptop_prices3[[#This Row],[Battery Life (hours)]]/ScoreCard!$H$3*ScoreCard!$H$5</f>
        <v>3.7916666666666665</v>
      </c>
      <c r="S3587" s="5">
        <f>ScoreCard!$I$3-laptop_prices3[[#This Row],[Weight (kg)]]/ScoreCard!$I$3*ScoreCard!$I$5</f>
        <v>2.7171428571428571</v>
      </c>
      <c r="T3587" s="6" cm="1">
        <f t="array" ref="T3587">_xlfn.IFS(laptop_prices3[[#This Row],[Storage]]="512GB SSD", 512, laptop_prices3[[#This Row],[Storage]] = "1TB SSD", 1000, laptop_prices3[[#This Row],[Storage]] = "2TB SSD", 2000, laptop_prices3[[#This Row],[Storage]]= "256GB SSD", 256, laptop_prices3[[#This Row],[Storage]] = "1TB HDD", 1000*0.7)</f>
        <v>512</v>
      </c>
      <c r="U3587" s="5">
        <f>laptop_prices3[[#This Row],[Storage Raw Value]]/ScoreCard!$J$3*ScoreCard!$J$5</f>
        <v>2.048</v>
      </c>
    </row>
    <row r="3588" spans="2:21" x14ac:dyDescent="0.2">
      <c r="B3588" s="4" cm="1">
        <f t="array" ref="B3588">SUM(laptop_prices3[[#This Row],[RAM Comp]:[Weight Comp]]+laptop_prices3[[#This Row],[Storage Comp]])</f>
        <v>21.638333333333335</v>
      </c>
      <c r="C3588">
        <v>3586</v>
      </c>
      <c r="D3588" t="s">
        <v>36</v>
      </c>
      <c r="E3588" t="s">
        <v>24</v>
      </c>
      <c r="F3588">
        <v>16</v>
      </c>
      <c r="G3588" t="s">
        <v>42</v>
      </c>
      <c r="H3588" t="s">
        <v>14</v>
      </c>
      <c r="I3588">
        <v>17.3</v>
      </c>
      <c r="J3588" t="s">
        <v>27</v>
      </c>
      <c r="K3588">
        <v>6.7</v>
      </c>
      <c r="L3588">
        <v>1.26</v>
      </c>
      <c r="M3588" t="s">
        <v>16</v>
      </c>
      <c r="N3588">
        <v>1855.29</v>
      </c>
      <c r="O3588" s="5">
        <f>(ScoreCard!$E$3-laptop_prices3[[#This Row],[Price ($)]])/ScoreCard!$E$3*ScoreCard!$E$5</f>
        <v>4.1416956887012075</v>
      </c>
      <c r="P3588" s="5">
        <f>laptop_prices3[[#This Row],[RAM (GB)]]/ScoreCard!$F$3*ScoreCard!$F$5</f>
        <v>1.75</v>
      </c>
      <c r="Q3588" s="5">
        <f>laptop_prices3[[#This Row],[Screen Size (inch)]]/ScoreCard!$G$3*ScoreCard!$G$5</f>
        <v>2</v>
      </c>
      <c r="R3588" s="5">
        <f>laptop_prices3[[#This Row],[Battery Life (hours)]]/ScoreCard!$H$3*ScoreCard!$H$5</f>
        <v>3.9083333333333332</v>
      </c>
      <c r="S3588" s="5">
        <f>ScoreCard!$I$3-laptop_prices3[[#This Row],[Weight (kg)]]/ScoreCard!$I$3*ScoreCard!$I$5</f>
        <v>2.7800000000000002</v>
      </c>
      <c r="T3588" s="6" cm="1">
        <f t="array" ref="T3588">_xlfn.IFS(laptop_prices3[[#This Row],[Storage]]="512GB SSD", 512, laptop_prices3[[#This Row],[Storage]] = "1TB SSD", 1000, laptop_prices3[[#This Row],[Storage]] = "2TB SSD", 2000, laptop_prices3[[#This Row],[Storage]]= "256GB SSD", 256, laptop_prices3[[#This Row],[Storage]] = "1TB HDD", 1000*0.7)</f>
        <v>700</v>
      </c>
      <c r="U3588" s="5">
        <f>laptop_prices3[[#This Row],[Storage Raw Value]]/ScoreCard!$J$3*ScoreCard!$J$5</f>
        <v>2.8</v>
      </c>
    </row>
    <row r="3589" spans="2:21" x14ac:dyDescent="0.2">
      <c r="B3589" s="4" cm="1">
        <f t="array" ref="B3589">SUM(laptop_prices3[[#This Row],[RAM Comp]:[Weight Comp]]+laptop_prices3[[#This Row],[Storage Comp]])</f>
        <v>20.430849160473436</v>
      </c>
      <c r="C3589">
        <v>3587</v>
      </c>
      <c r="D3589" t="s">
        <v>17</v>
      </c>
      <c r="E3589" t="s">
        <v>48</v>
      </c>
      <c r="F3589">
        <v>16</v>
      </c>
      <c r="G3589" t="s">
        <v>42</v>
      </c>
      <c r="H3589" t="s">
        <v>32</v>
      </c>
      <c r="I3589">
        <v>15.6</v>
      </c>
      <c r="J3589" t="s">
        <v>27</v>
      </c>
      <c r="K3589">
        <v>5.3</v>
      </c>
      <c r="L3589">
        <v>1.6</v>
      </c>
      <c r="M3589" t="s">
        <v>46</v>
      </c>
      <c r="N3589">
        <v>3032.69</v>
      </c>
      <c r="O3589" s="5">
        <f>(ScoreCard!$E$3-laptop_prices3[[#This Row],[Price ($)]])/ScoreCard!$E$3*ScoreCard!$E$5</f>
        <v>3.5970005218414709</v>
      </c>
      <c r="P3589" s="5">
        <f>laptop_prices3[[#This Row],[RAM (GB)]]/ScoreCard!$F$3*ScoreCard!$F$5</f>
        <v>1.75</v>
      </c>
      <c r="Q3589" s="5">
        <f>laptop_prices3[[#This Row],[Screen Size (inch)]]/ScoreCard!$G$3*ScoreCard!$G$5</f>
        <v>1.8034682080924855</v>
      </c>
      <c r="R3589" s="5">
        <f>laptop_prices3[[#This Row],[Battery Life (hours)]]/ScoreCard!$H$3*ScoreCard!$H$5</f>
        <v>3.0916666666666668</v>
      </c>
      <c r="S3589" s="5">
        <f>ScoreCard!$I$3-laptop_prices3[[#This Row],[Weight (kg)]]/ScoreCard!$I$3*ScoreCard!$I$5</f>
        <v>2.5857142857142854</v>
      </c>
      <c r="T3589" s="6" cm="1">
        <f t="array" ref="T3589">_xlfn.IFS(laptop_prices3[[#This Row],[Storage]]="512GB SSD", 512, laptop_prices3[[#This Row],[Storage]] = "1TB SSD", 1000, laptop_prices3[[#This Row],[Storage]] = "2TB SSD", 2000, laptop_prices3[[#This Row],[Storage]]= "256GB SSD", 256, laptop_prices3[[#This Row],[Storage]] = "1TB HDD", 1000*0.7)</f>
        <v>700</v>
      </c>
      <c r="U3589" s="5">
        <f>laptop_prices3[[#This Row],[Storage Raw Value]]/ScoreCard!$J$3*ScoreCard!$J$5</f>
        <v>2.8</v>
      </c>
    </row>
    <row r="3590" spans="2:21" x14ac:dyDescent="0.2">
      <c r="B3590" s="4" cm="1">
        <f t="array" ref="B3590">SUM(laptop_prices3[[#This Row],[RAM Comp]:[Weight Comp]]+laptop_prices3[[#This Row],[Storage Comp]])</f>
        <v>25.318735205064684</v>
      </c>
      <c r="C3590">
        <v>3588</v>
      </c>
      <c r="D3590" t="s">
        <v>33</v>
      </c>
      <c r="E3590" t="s">
        <v>37</v>
      </c>
      <c r="F3590">
        <v>16</v>
      </c>
      <c r="G3590" t="s">
        <v>19</v>
      </c>
      <c r="H3590" t="s">
        <v>26</v>
      </c>
      <c r="I3590">
        <v>14</v>
      </c>
      <c r="J3590" t="s">
        <v>43</v>
      </c>
      <c r="K3590">
        <v>7.1</v>
      </c>
      <c r="L3590">
        <v>2.96</v>
      </c>
      <c r="M3590" t="s">
        <v>16</v>
      </c>
      <c r="N3590">
        <v>1854.68</v>
      </c>
      <c r="O3590" s="5">
        <f>(ScoreCard!$E$3-laptop_prices3[[#This Row],[Price ($)]])/ScoreCard!$E$3*ScoreCard!$E$5</f>
        <v>4.141977890206034</v>
      </c>
      <c r="P3590" s="5">
        <f>laptop_prices3[[#This Row],[RAM (GB)]]/ScoreCard!$F$3*ScoreCard!$F$5</f>
        <v>1.75</v>
      </c>
      <c r="Q3590" s="5">
        <f>laptop_prices3[[#This Row],[Screen Size (inch)]]/ScoreCard!$G$3*ScoreCard!$G$5</f>
        <v>1.6184971098265895</v>
      </c>
      <c r="R3590" s="5">
        <f>laptop_prices3[[#This Row],[Battery Life (hours)]]/ScoreCard!$H$3*ScoreCard!$H$5</f>
        <v>4.1416666666666666</v>
      </c>
      <c r="S3590" s="5">
        <f>ScoreCard!$I$3-laptop_prices3[[#This Row],[Weight (kg)]]/ScoreCard!$I$3*ScoreCard!$I$5</f>
        <v>1.8085714285714285</v>
      </c>
      <c r="T3590" s="6" cm="1">
        <f t="array" ref="T3590">_xlfn.IFS(laptop_prices3[[#This Row],[Storage]]="512GB SSD", 512, laptop_prices3[[#This Row],[Storage]] = "1TB SSD", 1000, laptop_prices3[[#This Row],[Storage]] = "2TB SSD", 2000, laptop_prices3[[#This Row],[Storage]]= "256GB SSD", 256, laptop_prices3[[#This Row],[Storage]] = "1TB HDD", 1000*0.7)</f>
        <v>1000</v>
      </c>
      <c r="U3590" s="5">
        <f>laptop_prices3[[#This Row],[Storage Raw Value]]/ScoreCard!$J$3*ScoreCard!$J$5</f>
        <v>4</v>
      </c>
    </row>
    <row r="3591" spans="2:21" x14ac:dyDescent="0.2">
      <c r="B3591" s="4" cm="1">
        <f t="array" ref="B3591">SUM(laptop_prices3[[#This Row],[RAM Comp]:[Weight Comp]]+laptop_prices3[[#This Row],[Storage Comp]])</f>
        <v>26.873877649325625</v>
      </c>
      <c r="C3591">
        <v>3589</v>
      </c>
      <c r="D3591" t="s">
        <v>33</v>
      </c>
      <c r="E3591" t="s">
        <v>39</v>
      </c>
      <c r="F3591">
        <v>4</v>
      </c>
      <c r="G3591" t="s">
        <v>19</v>
      </c>
      <c r="H3591" t="s">
        <v>26</v>
      </c>
      <c r="I3591">
        <v>16</v>
      </c>
      <c r="J3591" t="s">
        <v>21</v>
      </c>
      <c r="K3591">
        <v>11.6</v>
      </c>
      <c r="L3591">
        <v>2.94</v>
      </c>
      <c r="M3591" t="s">
        <v>46</v>
      </c>
      <c r="N3591">
        <v>904.55</v>
      </c>
      <c r="O3591" s="5">
        <f>(ScoreCard!$E$3-laptop_prices3[[#This Row],[Price ($)]])/ScoreCard!$E$3*ScoreCard!$E$5</f>
        <v>4.581532178373557</v>
      </c>
      <c r="P3591" s="5">
        <f>laptop_prices3[[#This Row],[RAM (GB)]]/ScoreCard!$F$3*ScoreCard!$F$5</f>
        <v>0.4375</v>
      </c>
      <c r="Q3591" s="5">
        <f>laptop_prices3[[#This Row],[Screen Size (inch)]]/ScoreCard!$G$3*ScoreCard!$G$5</f>
        <v>1.8497109826589595</v>
      </c>
      <c r="R3591" s="5">
        <f>laptop_prices3[[#This Row],[Battery Life (hours)]]/ScoreCard!$H$3*ScoreCard!$H$5</f>
        <v>6.7666666666666666</v>
      </c>
      <c r="S3591" s="5">
        <f>ScoreCard!$I$3-laptop_prices3[[#This Row],[Weight (kg)]]/ScoreCard!$I$3*ScoreCard!$I$5</f>
        <v>1.82</v>
      </c>
      <c r="T3591" s="6" cm="1">
        <f t="array" ref="T3591">_xlfn.IFS(laptop_prices3[[#This Row],[Storage]]="512GB SSD", 512, laptop_prices3[[#This Row],[Storage]] = "1TB SSD", 1000, laptop_prices3[[#This Row],[Storage]] = "2TB SSD", 2000, laptop_prices3[[#This Row],[Storage]]= "256GB SSD", 256, laptop_prices3[[#This Row],[Storage]] = "1TB HDD", 1000*0.7)</f>
        <v>1000</v>
      </c>
      <c r="U3591" s="5">
        <f>laptop_prices3[[#This Row],[Storage Raw Value]]/ScoreCard!$J$3*ScoreCard!$J$5</f>
        <v>4</v>
      </c>
    </row>
    <row r="3592" spans="2:21" x14ac:dyDescent="0.2">
      <c r="B3592" s="4" cm="1">
        <f t="array" ref="B3592">SUM(laptop_prices3[[#This Row],[RAM Comp]:[Weight Comp]]+laptop_prices3[[#This Row],[Storage Comp]])</f>
        <v>44.274761904761903</v>
      </c>
      <c r="C3592">
        <v>3590</v>
      </c>
      <c r="D3592" t="s">
        <v>38</v>
      </c>
      <c r="E3592" t="s">
        <v>18</v>
      </c>
      <c r="F3592">
        <v>16</v>
      </c>
      <c r="G3592" t="s">
        <v>25</v>
      </c>
      <c r="H3592" t="s">
        <v>26</v>
      </c>
      <c r="I3592">
        <v>17.3</v>
      </c>
      <c r="J3592" t="s">
        <v>43</v>
      </c>
      <c r="K3592">
        <v>11.2</v>
      </c>
      <c r="L3592">
        <v>2.64</v>
      </c>
      <c r="M3592" t="s">
        <v>30</v>
      </c>
      <c r="N3592">
        <v>1770.93</v>
      </c>
      <c r="O3592" s="5">
        <f>(ScoreCard!$E$3-laptop_prices3[[#This Row],[Price ($)]])/ScoreCard!$E$3*ScoreCard!$E$5</f>
        <v>4.18072276894266</v>
      </c>
      <c r="P3592" s="5">
        <f>laptop_prices3[[#This Row],[RAM (GB)]]/ScoreCard!$F$3*ScoreCard!$F$5</f>
        <v>1.75</v>
      </c>
      <c r="Q3592" s="5">
        <f>laptop_prices3[[#This Row],[Screen Size (inch)]]/ScoreCard!$G$3*ScoreCard!$G$5</f>
        <v>2</v>
      </c>
      <c r="R3592" s="5">
        <f>laptop_prices3[[#This Row],[Battery Life (hours)]]/ScoreCard!$H$3*ScoreCard!$H$5</f>
        <v>6.5333333333333323</v>
      </c>
      <c r="S3592" s="5">
        <f>ScoreCard!$I$3-laptop_prices3[[#This Row],[Weight (kg)]]/ScoreCard!$I$3*ScoreCard!$I$5</f>
        <v>1.9914285714285713</v>
      </c>
      <c r="T3592" s="6" cm="1">
        <f t="array" ref="T3592">_xlfn.IFS(laptop_prices3[[#This Row],[Storage]]="512GB SSD", 512, laptop_prices3[[#This Row],[Storage]] = "1TB SSD", 1000, laptop_prices3[[#This Row],[Storage]] = "2TB SSD", 2000, laptop_prices3[[#This Row],[Storage]]= "256GB SSD", 256, laptop_prices3[[#This Row],[Storage]] = "1TB HDD", 1000*0.7)</f>
        <v>2000</v>
      </c>
      <c r="U3592" s="5">
        <f>laptop_prices3[[#This Row],[Storage Raw Value]]/ScoreCard!$J$3*ScoreCard!$J$5</f>
        <v>8</v>
      </c>
    </row>
    <row r="3593" spans="2:21" x14ac:dyDescent="0.2">
      <c r="B3593" s="4" cm="1">
        <f t="array" ref="B3593">SUM(laptop_prices3[[#This Row],[RAM Comp]:[Weight Comp]]+laptop_prices3[[#This Row],[Storage Comp]])</f>
        <v>15.32159606385907</v>
      </c>
      <c r="C3593">
        <v>3591</v>
      </c>
      <c r="D3593" t="s">
        <v>11</v>
      </c>
      <c r="E3593" t="s">
        <v>41</v>
      </c>
      <c r="F3593">
        <v>4</v>
      </c>
      <c r="G3593" t="s">
        <v>13</v>
      </c>
      <c r="H3593" t="s">
        <v>20</v>
      </c>
      <c r="I3593">
        <v>13.3</v>
      </c>
      <c r="J3593" t="s">
        <v>43</v>
      </c>
      <c r="K3593">
        <v>4.0999999999999996</v>
      </c>
      <c r="L3593">
        <v>1.29</v>
      </c>
      <c r="M3593" t="s">
        <v>16</v>
      </c>
      <c r="N3593">
        <v>2127.46</v>
      </c>
      <c r="O3593" s="5">
        <f>(ScoreCard!$E$3-laptop_prices3[[#This Row],[Price ($)]])/ScoreCard!$E$3*ScoreCard!$E$5</f>
        <v>4.0157829287519844</v>
      </c>
      <c r="P3593" s="5">
        <f>laptop_prices3[[#This Row],[RAM (GB)]]/ScoreCard!$F$3*ScoreCard!$F$5</f>
        <v>0.4375</v>
      </c>
      <c r="Q3593" s="5">
        <f>laptop_prices3[[#This Row],[Screen Size (inch)]]/ScoreCard!$G$3*ScoreCard!$G$5</f>
        <v>1.5375722543352601</v>
      </c>
      <c r="R3593" s="5">
        <f>laptop_prices3[[#This Row],[Battery Life (hours)]]/ScoreCard!$H$3*ScoreCard!$H$5</f>
        <v>2.3916666666666662</v>
      </c>
      <c r="S3593" s="5">
        <f>ScoreCard!$I$3-laptop_prices3[[#This Row],[Weight (kg)]]/ScoreCard!$I$3*ScoreCard!$I$5</f>
        <v>2.7628571428571429</v>
      </c>
      <c r="T3593" s="6" cm="1">
        <f t="array" ref="T3593">_xlfn.IFS(laptop_prices3[[#This Row],[Storage]]="512GB SSD", 512, laptop_prices3[[#This Row],[Storage]] = "1TB SSD", 1000, laptop_prices3[[#This Row],[Storage]] = "2TB SSD", 2000, laptop_prices3[[#This Row],[Storage]]= "256GB SSD", 256, laptop_prices3[[#This Row],[Storage]] = "1TB HDD", 1000*0.7)</f>
        <v>512</v>
      </c>
      <c r="U3593" s="5">
        <f>laptop_prices3[[#This Row],[Storage Raw Value]]/ScoreCard!$J$3*ScoreCard!$J$5</f>
        <v>2.048</v>
      </c>
    </row>
    <row r="3594" spans="2:21" x14ac:dyDescent="0.2">
      <c r="B3594" s="4" cm="1">
        <f t="array" ref="B3594">SUM(laptop_prices3[[#This Row],[RAM Comp]:[Weight Comp]]+laptop_prices3[[#This Row],[Storage Comp]])</f>
        <v>22.911190476190477</v>
      </c>
      <c r="C3594">
        <v>3592</v>
      </c>
      <c r="D3594" t="s">
        <v>38</v>
      </c>
      <c r="E3594" t="s">
        <v>18</v>
      </c>
      <c r="F3594">
        <v>16</v>
      </c>
      <c r="G3594" t="s">
        <v>42</v>
      </c>
      <c r="H3594" t="s">
        <v>32</v>
      </c>
      <c r="I3594">
        <v>17.3</v>
      </c>
      <c r="J3594" t="s">
        <v>43</v>
      </c>
      <c r="K3594">
        <v>10.9</v>
      </c>
      <c r="L3594">
        <v>3.32</v>
      </c>
      <c r="M3594" t="s">
        <v>46</v>
      </c>
      <c r="N3594">
        <v>1388.44</v>
      </c>
      <c r="O3594" s="5">
        <f>(ScoreCard!$E$3-laptop_prices3[[#This Row],[Price ($)]])/ScoreCard!$E$3*ScoreCard!$E$5</f>
        <v>4.3576723649781455</v>
      </c>
      <c r="P3594" s="5">
        <f>laptop_prices3[[#This Row],[RAM (GB)]]/ScoreCard!$F$3*ScoreCard!$F$5</f>
        <v>1.75</v>
      </c>
      <c r="Q3594" s="5">
        <f>laptop_prices3[[#This Row],[Screen Size (inch)]]/ScoreCard!$G$3*ScoreCard!$G$5</f>
        <v>2</v>
      </c>
      <c r="R3594" s="5">
        <f>laptop_prices3[[#This Row],[Battery Life (hours)]]/ScoreCard!$H$3*ScoreCard!$H$5</f>
        <v>6.3583333333333334</v>
      </c>
      <c r="S3594" s="5">
        <f>ScoreCard!$I$3-laptop_prices3[[#This Row],[Weight (kg)]]/ScoreCard!$I$3*ScoreCard!$I$5</f>
        <v>1.602857142857143</v>
      </c>
      <c r="T3594" s="6" cm="1">
        <f t="array" ref="T3594">_xlfn.IFS(laptop_prices3[[#This Row],[Storage]]="512GB SSD", 512, laptop_prices3[[#This Row],[Storage]] = "1TB SSD", 1000, laptop_prices3[[#This Row],[Storage]] = "2TB SSD", 2000, laptop_prices3[[#This Row],[Storage]]= "256GB SSD", 256, laptop_prices3[[#This Row],[Storage]] = "1TB HDD", 1000*0.7)</f>
        <v>700</v>
      </c>
      <c r="U3594" s="5">
        <f>laptop_prices3[[#This Row],[Storage Raw Value]]/ScoreCard!$J$3*ScoreCard!$J$5</f>
        <v>2.8</v>
      </c>
    </row>
    <row r="3595" spans="2:21" x14ac:dyDescent="0.2">
      <c r="B3595" s="4" cm="1">
        <f t="array" ref="B3595">SUM(laptop_prices3[[#This Row],[RAM Comp]:[Weight Comp]]+laptop_prices3[[#This Row],[Storage Comp]])</f>
        <v>22.698758601706579</v>
      </c>
      <c r="C3595">
        <v>3593</v>
      </c>
      <c r="D3595" t="s">
        <v>45</v>
      </c>
      <c r="E3595" t="s">
        <v>12</v>
      </c>
      <c r="F3595">
        <v>16</v>
      </c>
      <c r="G3595" t="s">
        <v>42</v>
      </c>
      <c r="H3595" t="s">
        <v>26</v>
      </c>
      <c r="I3595">
        <v>16</v>
      </c>
      <c r="J3595" t="s">
        <v>27</v>
      </c>
      <c r="K3595">
        <v>10</v>
      </c>
      <c r="L3595">
        <v>2.5099999999999998</v>
      </c>
      <c r="M3595" t="s">
        <v>30</v>
      </c>
      <c r="N3595">
        <v>1586.06</v>
      </c>
      <c r="O3595" s="5">
        <f>(ScoreCard!$E$3-laptop_prices3[[#This Row],[Price ($)]])/ScoreCard!$E$3*ScoreCard!$E$5</f>
        <v>4.2662483299222416</v>
      </c>
      <c r="P3595" s="5">
        <f>laptop_prices3[[#This Row],[RAM (GB)]]/ScoreCard!$F$3*ScoreCard!$F$5</f>
        <v>1.75</v>
      </c>
      <c r="Q3595" s="5">
        <f>laptop_prices3[[#This Row],[Screen Size (inch)]]/ScoreCard!$G$3*ScoreCard!$G$5</f>
        <v>1.8497109826589595</v>
      </c>
      <c r="R3595" s="5">
        <f>laptop_prices3[[#This Row],[Battery Life (hours)]]/ScoreCard!$H$3*ScoreCard!$H$5</f>
        <v>5.8333333333333339</v>
      </c>
      <c r="S3595" s="5">
        <f>ScoreCard!$I$3-laptop_prices3[[#This Row],[Weight (kg)]]/ScoreCard!$I$3*ScoreCard!$I$5</f>
        <v>2.0657142857142858</v>
      </c>
      <c r="T3595" s="6" cm="1">
        <f t="array" ref="T3595">_xlfn.IFS(laptop_prices3[[#This Row],[Storage]]="512GB SSD", 512, laptop_prices3[[#This Row],[Storage]] = "1TB SSD", 1000, laptop_prices3[[#This Row],[Storage]] = "2TB SSD", 2000, laptop_prices3[[#This Row],[Storage]]= "256GB SSD", 256, laptop_prices3[[#This Row],[Storage]] = "1TB HDD", 1000*0.7)</f>
        <v>700</v>
      </c>
      <c r="U3595" s="5">
        <f>laptop_prices3[[#This Row],[Storage Raw Value]]/ScoreCard!$J$3*ScoreCard!$J$5</f>
        <v>2.8</v>
      </c>
    </row>
    <row r="3596" spans="2:21" x14ac:dyDescent="0.2">
      <c r="B3596" s="4" cm="1">
        <f t="array" ref="B3596">SUM(laptop_prices3[[#This Row],[RAM Comp]:[Weight Comp]]+laptop_prices3[[#This Row],[Storage Comp]])</f>
        <v>13.880953206716212</v>
      </c>
      <c r="C3596">
        <v>3594</v>
      </c>
      <c r="D3596" t="s">
        <v>36</v>
      </c>
      <c r="E3596" t="s">
        <v>41</v>
      </c>
      <c r="F3596">
        <v>8</v>
      </c>
      <c r="G3596" t="s">
        <v>29</v>
      </c>
      <c r="H3596" t="s">
        <v>35</v>
      </c>
      <c r="I3596">
        <v>13.3</v>
      </c>
      <c r="J3596" t="s">
        <v>21</v>
      </c>
      <c r="K3596">
        <v>8</v>
      </c>
      <c r="L3596">
        <v>1.39</v>
      </c>
      <c r="M3596" t="s">
        <v>30</v>
      </c>
      <c r="N3596">
        <v>1266.83</v>
      </c>
      <c r="O3596" s="5">
        <f>(ScoreCard!$E$3-laptop_prices3[[#This Row],[Price ($)]])/ScoreCard!$E$3*ScoreCard!$E$5</f>
        <v>4.4139322420308149</v>
      </c>
      <c r="P3596" s="5">
        <f>laptop_prices3[[#This Row],[RAM (GB)]]/ScoreCard!$F$3*ScoreCard!$F$5</f>
        <v>0.875</v>
      </c>
      <c r="Q3596" s="5">
        <f>laptop_prices3[[#This Row],[Screen Size (inch)]]/ScoreCard!$G$3*ScoreCard!$G$5</f>
        <v>1.5375722543352601</v>
      </c>
      <c r="R3596" s="5">
        <f>laptop_prices3[[#This Row],[Battery Life (hours)]]/ScoreCard!$H$3*ScoreCard!$H$5</f>
        <v>4.6666666666666661</v>
      </c>
      <c r="S3596" s="5">
        <f>ScoreCard!$I$3-laptop_prices3[[#This Row],[Weight (kg)]]/ScoreCard!$I$3*ScoreCard!$I$5</f>
        <v>2.7057142857142855</v>
      </c>
      <c r="T3596" s="6" cm="1">
        <f t="array" ref="T3596">_xlfn.IFS(laptop_prices3[[#This Row],[Storage]]="512GB SSD", 512, laptop_prices3[[#This Row],[Storage]] = "1TB SSD", 1000, laptop_prices3[[#This Row],[Storage]] = "2TB SSD", 2000, laptop_prices3[[#This Row],[Storage]]= "256GB SSD", 256, laptop_prices3[[#This Row],[Storage]] = "1TB HDD", 1000*0.7)</f>
        <v>256</v>
      </c>
      <c r="U3596" s="5">
        <f>laptop_prices3[[#This Row],[Storage Raw Value]]/ScoreCard!$J$3*ScoreCard!$J$5</f>
        <v>1.024</v>
      </c>
    </row>
    <row r="3597" spans="2:21" x14ac:dyDescent="0.2">
      <c r="B3597" s="4" cm="1">
        <f t="array" ref="B3597">SUM(laptop_prices3[[#This Row],[RAM Comp]:[Weight Comp]]+laptop_prices3[[#This Row],[Storage Comp]])</f>
        <v>30.480849160473436</v>
      </c>
      <c r="C3597">
        <v>3595</v>
      </c>
      <c r="D3597" t="s">
        <v>17</v>
      </c>
      <c r="E3597" t="s">
        <v>48</v>
      </c>
      <c r="F3597">
        <v>64</v>
      </c>
      <c r="G3597" t="s">
        <v>19</v>
      </c>
      <c r="H3597" t="s">
        <v>44</v>
      </c>
      <c r="I3597">
        <v>15.6</v>
      </c>
      <c r="J3597" t="s">
        <v>21</v>
      </c>
      <c r="K3597">
        <v>5.3</v>
      </c>
      <c r="L3597">
        <v>1.6</v>
      </c>
      <c r="M3597" t="s">
        <v>46</v>
      </c>
      <c r="N3597">
        <v>2407.4</v>
      </c>
      <c r="O3597" s="5">
        <f>(ScoreCard!$E$3-laptop_prices3[[#This Row],[Price ($)]])/ScoreCard!$E$3*ScoreCard!$E$5</f>
        <v>3.8862755693068389</v>
      </c>
      <c r="P3597" s="5">
        <f>laptop_prices3[[#This Row],[RAM (GB)]]/ScoreCard!$F$3*ScoreCard!$F$5</f>
        <v>7</v>
      </c>
      <c r="Q3597" s="5">
        <f>laptop_prices3[[#This Row],[Screen Size (inch)]]/ScoreCard!$G$3*ScoreCard!$G$5</f>
        <v>1.8034682080924855</v>
      </c>
      <c r="R3597" s="5">
        <f>laptop_prices3[[#This Row],[Battery Life (hours)]]/ScoreCard!$H$3*ScoreCard!$H$5</f>
        <v>3.0916666666666668</v>
      </c>
      <c r="S3597" s="5">
        <f>ScoreCard!$I$3-laptop_prices3[[#This Row],[Weight (kg)]]/ScoreCard!$I$3*ScoreCard!$I$5</f>
        <v>2.5857142857142854</v>
      </c>
      <c r="T3597" s="6" cm="1">
        <f t="array" ref="T3597">_xlfn.IFS(laptop_prices3[[#This Row],[Storage]]="512GB SSD", 512, laptop_prices3[[#This Row],[Storage]] = "1TB SSD", 1000, laptop_prices3[[#This Row],[Storage]] = "2TB SSD", 2000, laptop_prices3[[#This Row],[Storage]]= "256GB SSD", 256, laptop_prices3[[#This Row],[Storage]] = "1TB HDD", 1000*0.7)</f>
        <v>1000</v>
      </c>
      <c r="U3597" s="5">
        <f>laptop_prices3[[#This Row],[Storage Raw Value]]/ScoreCard!$J$3*ScoreCard!$J$5</f>
        <v>4</v>
      </c>
    </row>
    <row r="3598" spans="2:21" x14ac:dyDescent="0.2">
      <c r="B3598" s="4" cm="1">
        <f t="array" ref="B3598">SUM(laptop_prices3[[#This Row],[RAM Comp]:[Weight Comp]]+laptop_prices3[[#This Row],[Storage Comp]])</f>
        <v>21.899330443159926</v>
      </c>
      <c r="C3598">
        <v>3596</v>
      </c>
      <c r="D3598" t="s">
        <v>45</v>
      </c>
      <c r="E3598" t="s">
        <v>12</v>
      </c>
      <c r="F3598">
        <v>4</v>
      </c>
      <c r="G3598" t="s">
        <v>42</v>
      </c>
      <c r="H3598" t="s">
        <v>35</v>
      </c>
      <c r="I3598">
        <v>14</v>
      </c>
      <c r="J3598" t="s">
        <v>43</v>
      </c>
      <c r="K3598">
        <v>10.6</v>
      </c>
      <c r="L3598">
        <v>1.82</v>
      </c>
      <c r="M3598" t="s">
        <v>46</v>
      </c>
      <c r="N3598">
        <v>629.32000000000005</v>
      </c>
      <c r="O3598" s="5">
        <f>(ScoreCard!$E$3-laptop_prices3[[#This Row],[Price ($)]])/ScoreCard!$E$3*ScoreCard!$E$5</f>
        <v>4.7088605721010968</v>
      </c>
      <c r="P3598" s="5">
        <f>laptop_prices3[[#This Row],[RAM (GB)]]/ScoreCard!$F$3*ScoreCard!$F$5</f>
        <v>0.4375</v>
      </c>
      <c r="Q3598" s="5">
        <f>laptop_prices3[[#This Row],[Screen Size (inch)]]/ScoreCard!$G$3*ScoreCard!$G$5</f>
        <v>1.6184971098265895</v>
      </c>
      <c r="R3598" s="5">
        <f>laptop_prices3[[#This Row],[Battery Life (hours)]]/ScoreCard!$H$3*ScoreCard!$H$5</f>
        <v>6.1833333333333336</v>
      </c>
      <c r="S3598" s="5">
        <f>ScoreCard!$I$3-laptop_prices3[[#This Row],[Weight (kg)]]/ScoreCard!$I$3*ScoreCard!$I$5</f>
        <v>2.46</v>
      </c>
      <c r="T3598" s="6" cm="1">
        <f t="array" ref="T3598">_xlfn.IFS(laptop_prices3[[#This Row],[Storage]]="512GB SSD", 512, laptop_prices3[[#This Row],[Storage]] = "1TB SSD", 1000, laptop_prices3[[#This Row],[Storage]] = "2TB SSD", 2000, laptop_prices3[[#This Row],[Storage]]= "256GB SSD", 256, laptop_prices3[[#This Row],[Storage]] = "1TB HDD", 1000*0.7)</f>
        <v>700</v>
      </c>
      <c r="U3598" s="5">
        <f>laptop_prices3[[#This Row],[Storage Raw Value]]/ScoreCard!$J$3*ScoreCard!$J$5</f>
        <v>2.8</v>
      </c>
    </row>
    <row r="3599" spans="2:21" x14ac:dyDescent="0.2">
      <c r="B3599" s="4" cm="1">
        <f t="array" ref="B3599">SUM(laptop_prices3[[#This Row],[RAM Comp]:[Weight Comp]]+laptop_prices3[[#This Row],[Storage Comp]])</f>
        <v>25.67992568125516</v>
      </c>
      <c r="C3599">
        <v>3597</v>
      </c>
      <c r="D3599" t="s">
        <v>17</v>
      </c>
      <c r="E3599" t="s">
        <v>18</v>
      </c>
      <c r="F3599">
        <v>16</v>
      </c>
      <c r="G3599" t="s">
        <v>19</v>
      </c>
      <c r="H3599" t="s">
        <v>44</v>
      </c>
      <c r="I3599">
        <v>14</v>
      </c>
      <c r="J3599" t="s">
        <v>21</v>
      </c>
      <c r="K3599">
        <v>7.2</v>
      </c>
      <c r="L3599">
        <v>2.4300000000000002</v>
      </c>
      <c r="M3599" t="s">
        <v>46</v>
      </c>
      <c r="N3599">
        <v>1288.29</v>
      </c>
      <c r="O3599" s="5">
        <f>(ScoreCard!$E$3-laptop_prices3[[#This Row],[Price ($)]])/ScoreCard!$E$3*ScoreCard!$E$5</f>
        <v>4.4040043005658838</v>
      </c>
      <c r="P3599" s="5">
        <f>laptop_prices3[[#This Row],[RAM (GB)]]/ScoreCard!$F$3*ScoreCard!$F$5</f>
        <v>1.75</v>
      </c>
      <c r="Q3599" s="5">
        <f>laptop_prices3[[#This Row],[Screen Size (inch)]]/ScoreCard!$G$3*ScoreCard!$G$5</f>
        <v>1.6184971098265895</v>
      </c>
      <c r="R3599" s="5">
        <f>laptop_prices3[[#This Row],[Battery Life (hours)]]/ScoreCard!$H$3*ScoreCard!$H$5</f>
        <v>4.2</v>
      </c>
      <c r="S3599" s="5">
        <f>ScoreCard!$I$3-laptop_prices3[[#This Row],[Weight (kg)]]/ScoreCard!$I$3*ScoreCard!$I$5</f>
        <v>2.1114285714285712</v>
      </c>
      <c r="T3599" s="6" cm="1">
        <f t="array" ref="T3599">_xlfn.IFS(laptop_prices3[[#This Row],[Storage]]="512GB SSD", 512, laptop_prices3[[#This Row],[Storage]] = "1TB SSD", 1000, laptop_prices3[[#This Row],[Storage]] = "2TB SSD", 2000, laptop_prices3[[#This Row],[Storage]]= "256GB SSD", 256, laptop_prices3[[#This Row],[Storage]] = "1TB HDD", 1000*0.7)</f>
        <v>1000</v>
      </c>
      <c r="U3599" s="5">
        <f>laptop_prices3[[#This Row],[Storage Raw Value]]/ScoreCard!$J$3*ScoreCard!$J$5</f>
        <v>4</v>
      </c>
    </row>
    <row r="3600" spans="2:21" x14ac:dyDescent="0.2">
      <c r="B3600" s="4" cm="1">
        <f t="array" ref="B3600">SUM(laptop_prices3[[#This Row],[RAM Comp]:[Weight Comp]]+laptop_prices3[[#This Row],[Storage Comp]])</f>
        <v>20.216420589044866</v>
      </c>
      <c r="C3600">
        <v>3598</v>
      </c>
      <c r="D3600" t="s">
        <v>47</v>
      </c>
      <c r="E3600" t="s">
        <v>18</v>
      </c>
      <c r="F3600">
        <v>16</v>
      </c>
      <c r="G3600" t="s">
        <v>13</v>
      </c>
      <c r="H3600" t="s">
        <v>20</v>
      </c>
      <c r="I3600">
        <v>15.6</v>
      </c>
      <c r="J3600" t="s">
        <v>27</v>
      </c>
      <c r="K3600">
        <v>11</v>
      </c>
      <c r="L3600">
        <v>2.5299999999999998</v>
      </c>
      <c r="M3600" t="s">
        <v>46</v>
      </c>
      <c r="N3600">
        <v>3435.47</v>
      </c>
      <c r="O3600" s="5">
        <f>(ScoreCard!$E$3-laptop_prices3[[#This Row],[Price ($)]])/ScoreCard!$E$3*ScoreCard!$E$5</f>
        <v>3.4106642560798233</v>
      </c>
      <c r="P3600" s="5">
        <f>laptop_prices3[[#This Row],[RAM (GB)]]/ScoreCard!$F$3*ScoreCard!$F$5</f>
        <v>1.75</v>
      </c>
      <c r="Q3600" s="5">
        <f>laptop_prices3[[#This Row],[Screen Size (inch)]]/ScoreCard!$G$3*ScoreCard!$G$5</f>
        <v>1.8034682080924855</v>
      </c>
      <c r="R3600" s="5">
        <f>laptop_prices3[[#This Row],[Battery Life (hours)]]/ScoreCard!$H$3*ScoreCard!$H$5</f>
        <v>6.4166666666666661</v>
      </c>
      <c r="S3600" s="5">
        <f>ScoreCard!$I$3-laptop_prices3[[#This Row],[Weight (kg)]]/ScoreCard!$I$3*ScoreCard!$I$5</f>
        <v>2.0542857142857143</v>
      </c>
      <c r="T3600" s="6" cm="1">
        <f t="array" ref="T3600">_xlfn.IFS(laptop_prices3[[#This Row],[Storage]]="512GB SSD", 512, laptop_prices3[[#This Row],[Storage]] = "1TB SSD", 1000, laptop_prices3[[#This Row],[Storage]] = "2TB SSD", 2000, laptop_prices3[[#This Row],[Storage]]= "256GB SSD", 256, laptop_prices3[[#This Row],[Storage]] = "1TB HDD", 1000*0.7)</f>
        <v>512</v>
      </c>
      <c r="U3600" s="5">
        <f>laptop_prices3[[#This Row],[Storage Raw Value]]/ScoreCard!$J$3*ScoreCard!$J$5</f>
        <v>2.048</v>
      </c>
    </row>
    <row r="3601" spans="2:21" x14ac:dyDescent="0.2">
      <c r="B3601" s="4" cm="1">
        <f t="array" ref="B3601">SUM(laptop_prices3[[#This Row],[RAM Comp]:[Weight Comp]]+laptop_prices3[[#This Row],[Storage Comp]])</f>
        <v>29.023571428571429</v>
      </c>
      <c r="C3601">
        <v>3599</v>
      </c>
      <c r="D3601" t="s">
        <v>11</v>
      </c>
      <c r="E3601" t="s">
        <v>41</v>
      </c>
      <c r="F3601">
        <v>32</v>
      </c>
      <c r="G3601" t="s">
        <v>19</v>
      </c>
      <c r="H3601" t="s">
        <v>32</v>
      </c>
      <c r="I3601">
        <v>17.3</v>
      </c>
      <c r="J3601" t="s">
        <v>43</v>
      </c>
      <c r="K3601">
        <v>8.6999999999999993</v>
      </c>
      <c r="L3601">
        <v>1.84</v>
      </c>
      <c r="M3601" t="s">
        <v>22</v>
      </c>
      <c r="N3601">
        <v>4456.88</v>
      </c>
      <c r="O3601" s="5">
        <f>(ScoreCard!$E$3-laptop_prices3[[#This Row],[Price ($)]])/ScoreCard!$E$3*ScoreCard!$E$5</f>
        <v>2.938134028135027</v>
      </c>
      <c r="P3601" s="5">
        <f>laptop_prices3[[#This Row],[RAM (GB)]]/ScoreCard!$F$3*ScoreCard!$F$5</f>
        <v>3.5</v>
      </c>
      <c r="Q3601" s="5">
        <f>laptop_prices3[[#This Row],[Screen Size (inch)]]/ScoreCard!$G$3*ScoreCard!$G$5</f>
        <v>2</v>
      </c>
      <c r="R3601" s="5">
        <f>laptop_prices3[[#This Row],[Battery Life (hours)]]/ScoreCard!$H$3*ScoreCard!$H$5</f>
        <v>5.0750000000000002</v>
      </c>
      <c r="S3601" s="5">
        <f>ScoreCard!$I$3-laptop_prices3[[#This Row],[Weight (kg)]]/ScoreCard!$I$3*ScoreCard!$I$5</f>
        <v>2.4485714285714284</v>
      </c>
      <c r="T3601" s="6" cm="1">
        <f t="array" ref="T3601">_xlfn.IFS(laptop_prices3[[#This Row],[Storage]]="512GB SSD", 512, laptop_prices3[[#This Row],[Storage]] = "1TB SSD", 1000, laptop_prices3[[#This Row],[Storage]] = "2TB SSD", 2000, laptop_prices3[[#This Row],[Storage]]= "256GB SSD", 256, laptop_prices3[[#This Row],[Storage]] = "1TB HDD", 1000*0.7)</f>
        <v>1000</v>
      </c>
      <c r="U3601" s="5">
        <f>laptop_prices3[[#This Row],[Storage Raw Value]]/ScoreCard!$J$3*ScoreCard!$J$5</f>
        <v>4</v>
      </c>
    </row>
    <row r="3602" spans="2:21" x14ac:dyDescent="0.2">
      <c r="B3602" s="4" cm="1">
        <f t="array" ref="B3602">SUM(laptop_prices3[[#This Row],[RAM Comp]:[Weight Comp]]+laptop_prices3[[#This Row],[Storage Comp]])</f>
        <v>47.521325350949624</v>
      </c>
      <c r="C3602">
        <v>3600</v>
      </c>
      <c r="D3602" t="s">
        <v>11</v>
      </c>
      <c r="E3602" t="s">
        <v>37</v>
      </c>
      <c r="F3602">
        <v>64</v>
      </c>
      <c r="G3602" t="s">
        <v>25</v>
      </c>
      <c r="H3602" t="s">
        <v>44</v>
      </c>
      <c r="I3602">
        <v>15.6</v>
      </c>
      <c r="J3602" t="s">
        <v>15</v>
      </c>
      <c r="K3602">
        <v>8.6999999999999993</v>
      </c>
      <c r="L3602">
        <v>3.25</v>
      </c>
      <c r="M3602" t="s">
        <v>16</v>
      </c>
      <c r="N3602">
        <v>5295.72</v>
      </c>
      <c r="O3602" s="5">
        <f>(ScoreCard!$E$3-laptop_prices3[[#This Row],[Price ($)]])/ScoreCard!$E$3*ScoreCard!$E$5</f>
        <v>2.5500653227089858</v>
      </c>
      <c r="P3602" s="5">
        <f>laptop_prices3[[#This Row],[RAM (GB)]]/ScoreCard!$F$3*ScoreCard!$F$5</f>
        <v>7</v>
      </c>
      <c r="Q3602" s="5">
        <f>laptop_prices3[[#This Row],[Screen Size (inch)]]/ScoreCard!$G$3*ScoreCard!$G$5</f>
        <v>1.8034682080924855</v>
      </c>
      <c r="R3602" s="5">
        <f>laptop_prices3[[#This Row],[Battery Life (hours)]]/ScoreCard!$H$3*ScoreCard!$H$5</f>
        <v>5.0750000000000002</v>
      </c>
      <c r="S3602" s="5">
        <f>ScoreCard!$I$3-laptop_prices3[[#This Row],[Weight (kg)]]/ScoreCard!$I$3*ScoreCard!$I$5</f>
        <v>1.6428571428571428</v>
      </c>
      <c r="T3602" s="6" cm="1">
        <f t="array" ref="T3602">_xlfn.IFS(laptop_prices3[[#This Row],[Storage]]="512GB SSD", 512, laptop_prices3[[#This Row],[Storage]] = "1TB SSD", 1000, laptop_prices3[[#This Row],[Storage]] = "2TB SSD", 2000, laptop_prices3[[#This Row],[Storage]]= "256GB SSD", 256, laptop_prices3[[#This Row],[Storage]] = "1TB HDD", 1000*0.7)</f>
        <v>2000</v>
      </c>
      <c r="U3602" s="5">
        <f>laptop_prices3[[#This Row],[Storage Raw Value]]/ScoreCard!$J$3*ScoreCard!$J$5</f>
        <v>8</v>
      </c>
    </row>
    <row r="3603" spans="2:21" x14ac:dyDescent="0.2">
      <c r="B3603" s="4" cm="1">
        <f t="array" ref="B3603">SUM(laptop_prices3[[#This Row],[RAM Comp]:[Weight Comp]]+laptop_prices3[[#This Row],[Storage Comp]])</f>
        <v>40.34238095238095</v>
      </c>
      <c r="C3603">
        <v>3601</v>
      </c>
      <c r="D3603" t="s">
        <v>38</v>
      </c>
      <c r="E3603" t="s">
        <v>41</v>
      </c>
      <c r="F3603">
        <v>16</v>
      </c>
      <c r="G3603" t="s">
        <v>25</v>
      </c>
      <c r="H3603" t="s">
        <v>14</v>
      </c>
      <c r="I3603">
        <v>17.3</v>
      </c>
      <c r="J3603" t="s">
        <v>15</v>
      </c>
      <c r="K3603">
        <v>4.4000000000000004</v>
      </c>
      <c r="L3603">
        <v>2.58</v>
      </c>
      <c r="M3603" t="s">
        <v>46</v>
      </c>
      <c r="N3603">
        <v>2594.3000000000002</v>
      </c>
      <c r="O3603" s="5">
        <f>(ScoreCard!$E$3-laptop_prices3[[#This Row],[Price ($)]])/ScoreCard!$E$3*ScoreCard!$E$5</f>
        <v>3.7998108787292226</v>
      </c>
      <c r="P3603" s="5">
        <f>laptop_prices3[[#This Row],[RAM (GB)]]/ScoreCard!$F$3*ScoreCard!$F$5</f>
        <v>1.75</v>
      </c>
      <c r="Q3603" s="5">
        <f>laptop_prices3[[#This Row],[Screen Size (inch)]]/ScoreCard!$G$3*ScoreCard!$G$5</f>
        <v>2</v>
      </c>
      <c r="R3603" s="5">
        <f>laptop_prices3[[#This Row],[Battery Life (hours)]]/ScoreCard!$H$3*ScoreCard!$H$5</f>
        <v>2.5666666666666669</v>
      </c>
      <c r="S3603" s="5">
        <f>ScoreCard!$I$3-laptop_prices3[[#This Row],[Weight (kg)]]/ScoreCard!$I$3*ScoreCard!$I$5</f>
        <v>2.0257142857142858</v>
      </c>
      <c r="T3603" s="6" cm="1">
        <f t="array" ref="T3603">_xlfn.IFS(laptop_prices3[[#This Row],[Storage]]="512GB SSD", 512, laptop_prices3[[#This Row],[Storage]] = "1TB SSD", 1000, laptop_prices3[[#This Row],[Storage]] = "2TB SSD", 2000, laptop_prices3[[#This Row],[Storage]]= "256GB SSD", 256, laptop_prices3[[#This Row],[Storage]] = "1TB HDD", 1000*0.7)</f>
        <v>2000</v>
      </c>
      <c r="U3603" s="5">
        <f>laptop_prices3[[#This Row],[Storage Raw Value]]/ScoreCard!$J$3*ScoreCard!$J$5</f>
        <v>8</v>
      </c>
    </row>
    <row r="3604" spans="2:21" x14ac:dyDescent="0.2">
      <c r="B3604" s="4" cm="1">
        <f t="array" ref="B3604">SUM(laptop_prices3[[#This Row],[RAM Comp]:[Weight Comp]]+laptop_prices3[[#This Row],[Storage Comp]])</f>
        <v>14.239571428571431</v>
      </c>
      <c r="C3604">
        <v>3602</v>
      </c>
      <c r="D3604" t="s">
        <v>11</v>
      </c>
      <c r="E3604" t="s">
        <v>18</v>
      </c>
      <c r="F3604">
        <v>8</v>
      </c>
      <c r="G3604" t="s">
        <v>29</v>
      </c>
      <c r="H3604" t="s">
        <v>32</v>
      </c>
      <c r="I3604">
        <v>17.3</v>
      </c>
      <c r="J3604" t="s">
        <v>15</v>
      </c>
      <c r="K3604">
        <v>8.4</v>
      </c>
      <c r="L3604">
        <v>1.98</v>
      </c>
      <c r="M3604" t="s">
        <v>16</v>
      </c>
      <c r="N3604">
        <v>2537.35</v>
      </c>
      <c r="O3604" s="5">
        <f>(ScoreCard!$E$3-laptop_prices3[[#This Row],[Price ($)]])/ScoreCard!$E$3*ScoreCard!$E$5</f>
        <v>3.8261573962701285</v>
      </c>
      <c r="P3604" s="5">
        <f>laptop_prices3[[#This Row],[RAM (GB)]]/ScoreCard!$F$3*ScoreCard!$F$5</f>
        <v>0.875</v>
      </c>
      <c r="Q3604" s="5">
        <f>laptop_prices3[[#This Row],[Screen Size (inch)]]/ScoreCard!$G$3*ScoreCard!$G$5</f>
        <v>2</v>
      </c>
      <c r="R3604" s="5">
        <f>laptop_prices3[[#This Row],[Battery Life (hours)]]/ScoreCard!$H$3*ScoreCard!$H$5</f>
        <v>4.9000000000000004</v>
      </c>
      <c r="S3604" s="5">
        <f>ScoreCard!$I$3-laptop_prices3[[#This Row],[Weight (kg)]]/ScoreCard!$I$3*ScoreCard!$I$5</f>
        <v>2.3685714285714283</v>
      </c>
      <c r="T3604" s="6" cm="1">
        <f t="array" ref="T3604">_xlfn.IFS(laptop_prices3[[#This Row],[Storage]]="512GB SSD", 512, laptop_prices3[[#This Row],[Storage]] = "1TB SSD", 1000, laptop_prices3[[#This Row],[Storage]] = "2TB SSD", 2000, laptop_prices3[[#This Row],[Storage]]= "256GB SSD", 256, laptop_prices3[[#This Row],[Storage]] = "1TB HDD", 1000*0.7)</f>
        <v>256</v>
      </c>
      <c r="U3604" s="5">
        <f>laptop_prices3[[#This Row],[Storage Raw Value]]/ScoreCard!$J$3*ScoreCard!$J$5</f>
        <v>1.024</v>
      </c>
    </row>
    <row r="3605" spans="2:21" x14ac:dyDescent="0.2">
      <c r="B3605" s="4" cm="1">
        <f t="array" ref="B3605">SUM(laptop_prices3[[#This Row],[RAM Comp]:[Weight Comp]]+laptop_prices3[[#This Row],[Storage Comp]])</f>
        <v>23.520730112854388</v>
      </c>
      <c r="C3605">
        <v>3603</v>
      </c>
      <c r="D3605" t="s">
        <v>47</v>
      </c>
      <c r="E3605" t="s">
        <v>41</v>
      </c>
      <c r="F3605">
        <v>4</v>
      </c>
      <c r="G3605" t="s">
        <v>19</v>
      </c>
      <c r="H3605" t="s">
        <v>20</v>
      </c>
      <c r="I3605">
        <v>15.6</v>
      </c>
      <c r="J3605" t="s">
        <v>43</v>
      </c>
      <c r="K3605">
        <v>5.5</v>
      </c>
      <c r="L3605">
        <v>2.5</v>
      </c>
      <c r="M3605" t="s">
        <v>16</v>
      </c>
      <c r="N3605">
        <v>1985.63</v>
      </c>
      <c r="O3605" s="5">
        <f>(ScoreCard!$E$3-laptop_prices3[[#This Row],[Price ($)]])/ScoreCard!$E$3*ScoreCard!$E$5</f>
        <v>4.0813970917515743</v>
      </c>
      <c r="P3605" s="5">
        <f>laptop_prices3[[#This Row],[RAM (GB)]]/ScoreCard!$F$3*ScoreCard!$F$5</f>
        <v>0.4375</v>
      </c>
      <c r="Q3605" s="5">
        <f>laptop_prices3[[#This Row],[Screen Size (inch)]]/ScoreCard!$G$3*ScoreCard!$G$5</f>
        <v>1.8034682080924855</v>
      </c>
      <c r="R3605" s="5">
        <f>laptop_prices3[[#This Row],[Battery Life (hours)]]/ScoreCard!$H$3*ScoreCard!$H$5</f>
        <v>3.208333333333333</v>
      </c>
      <c r="S3605" s="5">
        <f>ScoreCard!$I$3-laptop_prices3[[#This Row],[Weight (kg)]]/ScoreCard!$I$3*ScoreCard!$I$5</f>
        <v>2.0714285714285712</v>
      </c>
      <c r="T3605" s="6" cm="1">
        <f t="array" ref="T3605">_xlfn.IFS(laptop_prices3[[#This Row],[Storage]]="512GB SSD", 512, laptop_prices3[[#This Row],[Storage]] = "1TB SSD", 1000, laptop_prices3[[#This Row],[Storage]] = "2TB SSD", 2000, laptop_prices3[[#This Row],[Storage]]= "256GB SSD", 256, laptop_prices3[[#This Row],[Storage]] = "1TB HDD", 1000*0.7)</f>
        <v>1000</v>
      </c>
      <c r="U3605" s="5">
        <f>laptop_prices3[[#This Row],[Storage Raw Value]]/ScoreCard!$J$3*ScoreCard!$J$5</f>
        <v>4</v>
      </c>
    </row>
    <row r="3606" spans="2:21" x14ac:dyDescent="0.2">
      <c r="B3606" s="4" cm="1">
        <f t="array" ref="B3606">SUM(laptop_prices3[[#This Row],[RAM Comp]:[Weight Comp]]+laptop_prices3[[#This Row],[Storage Comp]])</f>
        <v>45.249182493806771</v>
      </c>
      <c r="C3606">
        <v>3604</v>
      </c>
      <c r="D3606" t="s">
        <v>17</v>
      </c>
      <c r="E3606" t="s">
        <v>18</v>
      </c>
      <c r="F3606">
        <v>32</v>
      </c>
      <c r="G3606" t="s">
        <v>25</v>
      </c>
      <c r="H3606" t="s">
        <v>26</v>
      </c>
      <c r="I3606">
        <v>15.6</v>
      </c>
      <c r="J3606" t="s">
        <v>43</v>
      </c>
      <c r="K3606">
        <v>9.6</v>
      </c>
      <c r="L3606">
        <v>2.02</v>
      </c>
      <c r="M3606" t="s">
        <v>46</v>
      </c>
      <c r="N3606">
        <v>3060.13</v>
      </c>
      <c r="O3606" s="5">
        <f>(ScoreCard!$E$3-laptop_prices3[[#This Row],[Price ($)]])/ScoreCard!$E$3*ScoreCard!$E$5</f>
        <v>3.5843060803783904</v>
      </c>
      <c r="P3606" s="5">
        <f>laptop_prices3[[#This Row],[RAM (GB)]]/ScoreCard!$F$3*ScoreCard!$F$5</f>
        <v>3.5</v>
      </c>
      <c r="Q3606" s="5">
        <f>laptop_prices3[[#This Row],[Screen Size (inch)]]/ScoreCard!$G$3*ScoreCard!$G$5</f>
        <v>1.8034682080924855</v>
      </c>
      <c r="R3606" s="5">
        <f>laptop_prices3[[#This Row],[Battery Life (hours)]]/ScoreCard!$H$3*ScoreCard!$H$5</f>
        <v>5.6</v>
      </c>
      <c r="S3606" s="5">
        <f>ScoreCard!$I$3-laptop_prices3[[#This Row],[Weight (kg)]]/ScoreCard!$I$3*ScoreCard!$I$5</f>
        <v>2.3457142857142856</v>
      </c>
      <c r="T3606" s="6" cm="1">
        <f t="array" ref="T3606">_xlfn.IFS(laptop_prices3[[#This Row],[Storage]]="512GB SSD", 512, laptop_prices3[[#This Row],[Storage]] = "1TB SSD", 1000, laptop_prices3[[#This Row],[Storage]] = "2TB SSD", 2000, laptop_prices3[[#This Row],[Storage]]= "256GB SSD", 256, laptop_prices3[[#This Row],[Storage]] = "1TB HDD", 1000*0.7)</f>
        <v>2000</v>
      </c>
      <c r="U3606" s="5">
        <f>laptop_prices3[[#This Row],[Storage Raw Value]]/ScoreCard!$J$3*ScoreCard!$J$5</f>
        <v>8</v>
      </c>
    </row>
    <row r="3607" spans="2:21" x14ac:dyDescent="0.2">
      <c r="B3607" s="4" cm="1">
        <f t="array" ref="B3607">SUM(laptop_prices3[[#This Row],[RAM Comp]:[Weight Comp]]+laptop_prices3[[#This Row],[Storage Comp]])</f>
        <v>17.264306633636114</v>
      </c>
      <c r="C3607">
        <v>3605</v>
      </c>
      <c r="D3607" t="s">
        <v>33</v>
      </c>
      <c r="E3607" t="s">
        <v>31</v>
      </c>
      <c r="F3607">
        <v>16</v>
      </c>
      <c r="G3607" t="s">
        <v>13</v>
      </c>
      <c r="H3607" t="s">
        <v>35</v>
      </c>
      <c r="I3607">
        <v>14</v>
      </c>
      <c r="J3607" t="s">
        <v>27</v>
      </c>
      <c r="K3607">
        <v>5.6</v>
      </c>
      <c r="L3607">
        <v>1.86</v>
      </c>
      <c r="M3607" t="s">
        <v>30</v>
      </c>
      <c r="N3607">
        <v>1594.83</v>
      </c>
      <c r="O3607" s="5">
        <f>(ScoreCard!$E$3-laptop_prices3[[#This Row],[Price ($)]])/ScoreCard!$E$3*ScoreCard!$E$5</f>
        <v>4.2621911050085677</v>
      </c>
      <c r="P3607" s="5">
        <f>laptop_prices3[[#This Row],[RAM (GB)]]/ScoreCard!$F$3*ScoreCard!$F$5</f>
        <v>1.75</v>
      </c>
      <c r="Q3607" s="5">
        <f>laptop_prices3[[#This Row],[Screen Size (inch)]]/ScoreCard!$G$3*ScoreCard!$G$5</f>
        <v>1.6184971098265895</v>
      </c>
      <c r="R3607" s="5">
        <f>laptop_prices3[[#This Row],[Battery Life (hours)]]/ScoreCard!$H$3*ScoreCard!$H$5</f>
        <v>3.2666666666666662</v>
      </c>
      <c r="S3607" s="5">
        <f>ScoreCard!$I$3-laptop_prices3[[#This Row],[Weight (kg)]]/ScoreCard!$I$3*ScoreCard!$I$5</f>
        <v>2.4371428571428568</v>
      </c>
      <c r="T3607" s="6" cm="1">
        <f t="array" ref="T3607">_xlfn.IFS(laptop_prices3[[#This Row],[Storage]]="512GB SSD", 512, laptop_prices3[[#This Row],[Storage]] = "1TB SSD", 1000, laptop_prices3[[#This Row],[Storage]] = "2TB SSD", 2000, laptop_prices3[[#This Row],[Storage]]= "256GB SSD", 256, laptop_prices3[[#This Row],[Storage]] = "1TB HDD", 1000*0.7)</f>
        <v>512</v>
      </c>
      <c r="U3607" s="5">
        <f>laptop_prices3[[#This Row],[Storage Raw Value]]/ScoreCard!$J$3*ScoreCard!$J$5</f>
        <v>2.048</v>
      </c>
    </row>
    <row r="3608" spans="2:21" x14ac:dyDescent="0.2">
      <c r="B3608" s="4" cm="1">
        <f t="array" ref="B3608">SUM(laptop_prices3[[#This Row],[RAM Comp]:[Weight Comp]]+laptop_prices3[[#This Row],[Storage Comp]])</f>
        <v>47.216377649325622</v>
      </c>
      <c r="C3608">
        <v>3606</v>
      </c>
      <c r="D3608" t="s">
        <v>23</v>
      </c>
      <c r="E3608" t="s">
        <v>41</v>
      </c>
      <c r="F3608">
        <v>64</v>
      </c>
      <c r="G3608" t="s">
        <v>25</v>
      </c>
      <c r="H3608" t="s">
        <v>26</v>
      </c>
      <c r="I3608">
        <v>16</v>
      </c>
      <c r="J3608" t="s">
        <v>21</v>
      </c>
      <c r="K3608">
        <v>8</v>
      </c>
      <c r="L3608">
        <v>3.15</v>
      </c>
      <c r="M3608" t="s">
        <v>22</v>
      </c>
      <c r="N3608">
        <v>3678.66</v>
      </c>
      <c r="O3608" s="5">
        <f>(ScoreCard!$E$3-laptop_prices3[[#This Row],[Price ($)]])/ScoreCard!$E$3*ScoreCard!$E$5</f>
        <v>3.2981583807370178</v>
      </c>
      <c r="P3608" s="5">
        <f>laptop_prices3[[#This Row],[RAM (GB)]]/ScoreCard!$F$3*ScoreCard!$F$5</f>
        <v>7</v>
      </c>
      <c r="Q3608" s="5">
        <f>laptop_prices3[[#This Row],[Screen Size (inch)]]/ScoreCard!$G$3*ScoreCard!$G$5</f>
        <v>1.8497109826589595</v>
      </c>
      <c r="R3608" s="5">
        <f>laptop_prices3[[#This Row],[Battery Life (hours)]]/ScoreCard!$H$3*ScoreCard!$H$5</f>
        <v>4.6666666666666661</v>
      </c>
      <c r="S3608" s="5">
        <f>ScoreCard!$I$3-laptop_prices3[[#This Row],[Weight (kg)]]/ScoreCard!$I$3*ScoreCard!$I$5</f>
        <v>1.7</v>
      </c>
      <c r="T3608" s="6" cm="1">
        <f t="array" ref="T3608">_xlfn.IFS(laptop_prices3[[#This Row],[Storage]]="512GB SSD", 512, laptop_prices3[[#This Row],[Storage]] = "1TB SSD", 1000, laptop_prices3[[#This Row],[Storage]] = "2TB SSD", 2000, laptop_prices3[[#This Row],[Storage]]= "256GB SSD", 256, laptop_prices3[[#This Row],[Storage]] = "1TB HDD", 1000*0.7)</f>
        <v>2000</v>
      </c>
      <c r="U3608" s="5">
        <f>laptop_prices3[[#This Row],[Storage Raw Value]]/ScoreCard!$J$3*ScoreCard!$J$5</f>
        <v>8</v>
      </c>
    </row>
    <row r="3609" spans="2:21" x14ac:dyDescent="0.2">
      <c r="B3609" s="4" cm="1">
        <f t="array" ref="B3609">SUM(laptop_prices3[[#This Row],[RAM Comp]:[Weight Comp]]+laptop_prices3[[#This Row],[Storage Comp]])</f>
        <v>20.207142857142856</v>
      </c>
      <c r="C3609">
        <v>3607</v>
      </c>
      <c r="D3609" t="s">
        <v>28</v>
      </c>
      <c r="E3609" t="s">
        <v>41</v>
      </c>
      <c r="F3609">
        <v>16</v>
      </c>
      <c r="G3609" t="s">
        <v>42</v>
      </c>
      <c r="H3609" t="s">
        <v>26</v>
      </c>
      <c r="I3609">
        <v>17.3</v>
      </c>
      <c r="J3609" t="s">
        <v>21</v>
      </c>
      <c r="K3609">
        <v>6</v>
      </c>
      <c r="L3609">
        <v>3.05</v>
      </c>
      <c r="M3609" t="s">
        <v>30</v>
      </c>
      <c r="N3609">
        <v>1539.91</v>
      </c>
      <c r="O3609" s="5">
        <f>(ScoreCard!$E$3-laptop_prices3[[#This Row],[Price ($)]])/ScoreCard!$E$3*ScoreCard!$E$5</f>
        <v>4.2875984929514397</v>
      </c>
      <c r="P3609" s="5">
        <f>laptop_prices3[[#This Row],[RAM (GB)]]/ScoreCard!$F$3*ScoreCard!$F$5</f>
        <v>1.75</v>
      </c>
      <c r="Q3609" s="5">
        <f>laptop_prices3[[#This Row],[Screen Size (inch)]]/ScoreCard!$G$3*ScoreCard!$G$5</f>
        <v>2</v>
      </c>
      <c r="R3609" s="5">
        <f>laptop_prices3[[#This Row],[Battery Life (hours)]]/ScoreCard!$H$3*ScoreCard!$H$5</f>
        <v>3.5</v>
      </c>
      <c r="S3609" s="5">
        <f>ScoreCard!$I$3-laptop_prices3[[#This Row],[Weight (kg)]]/ScoreCard!$I$3*ScoreCard!$I$5</f>
        <v>1.7571428571428573</v>
      </c>
      <c r="T3609" s="6" cm="1">
        <f t="array" ref="T3609">_xlfn.IFS(laptop_prices3[[#This Row],[Storage]]="512GB SSD", 512, laptop_prices3[[#This Row],[Storage]] = "1TB SSD", 1000, laptop_prices3[[#This Row],[Storage]] = "2TB SSD", 2000, laptop_prices3[[#This Row],[Storage]]= "256GB SSD", 256, laptop_prices3[[#This Row],[Storage]] = "1TB HDD", 1000*0.7)</f>
        <v>700</v>
      </c>
      <c r="U3609" s="5">
        <f>laptop_prices3[[#This Row],[Storage Raw Value]]/ScoreCard!$J$3*ScoreCard!$J$5</f>
        <v>2.8</v>
      </c>
    </row>
    <row r="3610" spans="2:21" x14ac:dyDescent="0.2">
      <c r="B3610" s="4" cm="1">
        <f t="array" ref="B3610">SUM(laptop_prices3[[#This Row],[RAM Comp]:[Weight Comp]]+laptop_prices3[[#This Row],[Storage Comp]])</f>
        <v>26.84989677952106</v>
      </c>
      <c r="C3610">
        <v>3608</v>
      </c>
      <c r="D3610" t="s">
        <v>36</v>
      </c>
      <c r="E3610" t="s">
        <v>18</v>
      </c>
      <c r="F3610">
        <v>32</v>
      </c>
      <c r="G3610" t="s">
        <v>19</v>
      </c>
      <c r="H3610" t="s">
        <v>32</v>
      </c>
      <c r="I3610">
        <v>15.6</v>
      </c>
      <c r="J3610" t="s">
        <v>21</v>
      </c>
      <c r="K3610">
        <v>6.3</v>
      </c>
      <c r="L3610">
        <v>2.85</v>
      </c>
      <c r="M3610" t="s">
        <v>30</v>
      </c>
      <c r="N3610">
        <v>1962.55</v>
      </c>
      <c r="O3610" s="5">
        <f>(ScoreCard!$E$3-laptop_prices3[[#This Row],[Price ($)]])/ScoreCard!$E$3*ScoreCard!$E$5</f>
        <v>4.092074486393261</v>
      </c>
      <c r="P3610" s="5">
        <f>laptop_prices3[[#This Row],[RAM (GB)]]/ScoreCard!$F$3*ScoreCard!$F$5</f>
        <v>3.5</v>
      </c>
      <c r="Q3610" s="5">
        <f>laptop_prices3[[#This Row],[Screen Size (inch)]]/ScoreCard!$G$3*ScoreCard!$G$5</f>
        <v>1.8034682080924855</v>
      </c>
      <c r="R3610" s="5">
        <f>laptop_prices3[[#This Row],[Battery Life (hours)]]/ScoreCard!$H$3*ScoreCard!$H$5</f>
        <v>3.6750000000000003</v>
      </c>
      <c r="S3610" s="5">
        <f>ScoreCard!$I$3-laptop_prices3[[#This Row],[Weight (kg)]]/ScoreCard!$I$3*ScoreCard!$I$5</f>
        <v>1.8714285714285714</v>
      </c>
      <c r="T3610" s="6" cm="1">
        <f t="array" ref="T3610">_xlfn.IFS(laptop_prices3[[#This Row],[Storage]]="512GB SSD", 512, laptop_prices3[[#This Row],[Storage]] = "1TB SSD", 1000, laptop_prices3[[#This Row],[Storage]] = "2TB SSD", 2000, laptop_prices3[[#This Row],[Storage]]= "256GB SSD", 256, laptop_prices3[[#This Row],[Storage]] = "1TB HDD", 1000*0.7)</f>
        <v>1000</v>
      </c>
      <c r="U3610" s="5">
        <f>laptop_prices3[[#This Row],[Storage Raw Value]]/ScoreCard!$J$3*ScoreCard!$J$5</f>
        <v>4</v>
      </c>
    </row>
    <row r="3611" spans="2:21" x14ac:dyDescent="0.2">
      <c r="B3611" s="4" cm="1">
        <f t="array" ref="B3611">SUM(laptop_prices3[[#This Row],[RAM Comp]:[Weight Comp]]+laptop_prices3[[#This Row],[Storage Comp]])</f>
        <v>41.958758601706577</v>
      </c>
      <c r="C3611">
        <v>3609</v>
      </c>
      <c r="D3611" t="s">
        <v>34</v>
      </c>
      <c r="E3611" t="s">
        <v>39</v>
      </c>
      <c r="F3611">
        <v>16</v>
      </c>
      <c r="G3611" t="s">
        <v>25</v>
      </c>
      <c r="H3611" t="s">
        <v>44</v>
      </c>
      <c r="I3611">
        <v>16</v>
      </c>
      <c r="J3611" t="s">
        <v>21</v>
      </c>
      <c r="K3611">
        <v>6.4</v>
      </c>
      <c r="L3611">
        <v>1.53</v>
      </c>
      <c r="M3611" t="s">
        <v>16</v>
      </c>
      <c r="N3611">
        <v>908.19</v>
      </c>
      <c r="O3611" s="5">
        <f>(ScoreCard!$E$3-laptop_prices3[[#This Row],[Price ($)]])/ScoreCard!$E$3*ScoreCard!$E$5</f>
        <v>4.5798482218529442</v>
      </c>
      <c r="P3611" s="5">
        <f>laptop_prices3[[#This Row],[RAM (GB)]]/ScoreCard!$F$3*ScoreCard!$F$5</f>
        <v>1.75</v>
      </c>
      <c r="Q3611" s="5">
        <f>laptop_prices3[[#This Row],[Screen Size (inch)]]/ScoreCard!$G$3*ScoreCard!$G$5</f>
        <v>1.8497109826589595</v>
      </c>
      <c r="R3611" s="5">
        <f>laptop_prices3[[#This Row],[Battery Life (hours)]]/ScoreCard!$H$3*ScoreCard!$H$5</f>
        <v>3.7333333333333334</v>
      </c>
      <c r="S3611" s="5">
        <f>ScoreCard!$I$3-laptop_prices3[[#This Row],[Weight (kg)]]/ScoreCard!$I$3*ScoreCard!$I$5</f>
        <v>2.6257142857142854</v>
      </c>
      <c r="T3611" s="6" cm="1">
        <f t="array" ref="T3611">_xlfn.IFS(laptop_prices3[[#This Row],[Storage]]="512GB SSD", 512, laptop_prices3[[#This Row],[Storage]] = "1TB SSD", 1000, laptop_prices3[[#This Row],[Storage]] = "2TB SSD", 2000, laptop_prices3[[#This Row],[Storage]]= "256GB SSD", 256, laptop_prices3[[#This Row],[Storage]] = "1TB HDD", 1000*0.7)</f>
        <v>2000</v>
      </c>
      <c r="U3611" s="5">
        <f>laptop_prices3[[#This Row],[Storage Raw Value]]/ScoreCard!$J$3*ScoreCard!$J$5</f>
        <v>8</v>
      </c>
    </row>
    <row r="3612" spans="2:21" x14ac:dyDescent="0.2">
      <c r="B3612" s="4" cm="1">
        <f t="array" ref="B3612">SUM(laptop_prices3[[#This Row],[RAM Comp]:[Weight Comp]]+laptop_prices3[[#This Row],[Storage Comp]])</f>
        <v>16.702068125516103</v>
      </c>
      <c r="C3612">
        <v>3610</v>
      </c>
      <c r="D3612" t="s">
        <v>34</v>
      </c>
      <c r="E3612" t="s">
        <v>41</v>
      </c>
      <c r="F3612">
        <v>4</v>
      </c>
      <c r="G3612" t="s">
        <v>13</v>
      </c>
      <c r="H3612" t="s">
        <v>26</v>
      </c>
      <c r="I3612">
        <v>16</v>
      </c>
      <c r="J3612" t="s">
        <v>21</v>
      </c>
      <c r="K3612">
        <v>6</v>
      </c>
      <c r="L3612">
        <v>1.36</v>
      </c>
      <c r="M3612" t="s">
        <v>46</v>
      </c>
      <c r="N3612">
        <v>1379.92</v>
      </c>
      <c r="O3612" s="5">
        <f>(ScoreCard!$E$3-laptop_prices3[[#This Row],[Price ($)]])/ScoreCard!$E$3*ScoreCard!$E$5</f>
        <v>4.3616139335373818</v>
      </c>
      <c r="P3612" s="5">
        <f>laptop_prices3[[#This Row],[RAM (GB)]]/ScoreCard!$F$3*ScoreCard!$F$5</f>
        <v>0.4375</v>
      </c>
      <c r="Q3612" s="5">
        <f>laptop_prices3[[#This Row],[Screen Size (inch)]]/ScoreCard!$G$3*ScoreCard!$G$5</f>
        <v>1.8497109826589595</v>
      </c>
      <c r="R3612" s="5">
        <f>laptop_prices3[[#This Row],[Battery Life (hours)]]/ScoreCard!$H$3*ScoreCard!$H$5</f>
        <v>3.5</v>
      </c>
      <c r="S3612" s="5">
        <f>ScoreCard!$I$3-laptop_prices3[[#This Row],[Weight (kg)]]/ScoreCard!$I$3*ScoreCard!$I$5</f>
        <v>2.7228571428571429</v>
      </c>
      <c r="T3612" s="6" cm="1">
        <f t="array" ref="T3612">_xlfn.IFS(laptop_prices3[[#This Row],[Storage]]="512GB SSD", 512, laptop_prices3[[#This Row],[Storage]] = "1TB SSD", 1000, laptop_prices3[[#This Row],[Storage]] = "2TB SSD", 2000, laptop_prices3[[#This Row],[Storage]]= "256GB SSD", 256, laptop_prices3[[#This Row],[Storage]] = "1TB HDD", 1000*0.7)</f>
        <v>512</v>
      </c>
      <c r="U3612" s="5">
        <f>laptop_prices3[[#This Row],[Storage Raw Value]]/ScoreCard!$J$3*ScoreCard!$J$5</f>
        <v>2.048</v>
      </c>
    </row>
    <row r="3613" spans="2:21" x14ac:dyDescent="0.2">
      <c r="B3613" s="4" cm="1">
        <f t="array" ref="B3613">SUM(laptop_prices3[[#This Row],[RAM Comp]:[Weight Comp]]+laptop_prices3[[#This Row],[Storage Comp]])</f>
        <v>23.362806220754198</v>
      </c>
      <c r="C3613">
        <v>3611</v>
      </c>
      <c r="D3613" t="s">
        <v>17</v>
      </c>
      <c r="E3613" t="s">
        <v>12</v>
      </c>
      <c r="F3613">
        <v>32</v>
      </c>
      <c r="G3613" t="s">
        <v>42</v>
      </c>
      <c r="H3613" t="s">
        <v>35</v>
      </c>
      <c r="I3613">
        <v>16</v>
      </c>
      <c r="J3613" t="s">
        <v>21</v>
      </c>
      <c r="K3613">
        <v>7.1</v>
      </c>
      <c r="L3613">
        <v>1.45</v>
      </c>
      <c r="M3613" t="s">
        <v>46</v>
      </c>
      <c r="N3613">
        <v>1519.13</v>
      </c>
      <c r="O3613" s="5">
        <f>(ScoreCard!$E$3-laptop_prices3[[#This Row],[Price ($)]])/ScoreCard!$E$3*ScoreCard!$E$5</f>
        <v>4.2972118491323004</v>
      </c>
      <c r="P3613" s="5">
        <f>laptop_prices3[[#This Row],[RAM (GB)]]/ScoreCard!$F$3*ScoreCard!$F$5</f>
        <v>3.5</v>
      </c>
      <c r="Q3613" s="5">
        <f>laptop_prices3[[#This Row],[Screen Size (inch)]]/ScoreCard!$G$3*ScoreCard!$G$5</f>
        <v>1.8497109826589595</v>
      </c>
      <c r="R3613" s="5">
        <f>laptop_prices3[[#This Row],[Battery Life (hours)]]/ScoreCard!$H$3*ScoreCard!$H$5</f>
        <v>4.1416666666666666</v>
      </c>
      <c r="S3613" s="5">
        <f>ScoreCard!$I$3-laptop_prices3[[#This Row],[Weight (kg)]]/ScoreCard!$I$3*ScoreCard!$I$5</f>
        <v>2.6714285714285717</v>
      </c>
      <c r="T3613" s="6" cm="1">
        <f t="array" ref="T3613">_xlfn.IFS(laptop_prices3[[#This Row],[Storage]]="512GB SSD", 512, laptop_prices3[[#This Row],[Storage]] = "1TB SSD", 1000, laptop_prices3[[#This Row],[Storage]] = "2TB SSD", 2000, laptop_prices3[[#This Row],[Storage]]= "256GB SSD", 256, laptop_prices3[[#This Row],[Storage]] = "1TB HDD", 1000*0.7)</f>
        <v>700</v>
      </c>
      <c r="U3613" s="5">
        <f>laptop_prices3[[#This Row],[Storage Raw Value]]/ScoreCard!$J$3*ScoreCard!$J$5</f>
        <v>2.8</v>
      </c>
    </row>
    <row r="3614" spans="2:21" x14ac:dyDescent="0.2">
      <c r="B3614" s="4" cm="1">
        <f t="array" ref="B3614">SUM(laptop_prices3[[#This Row],[RAM Comp]:[Weight Comp]]+laptop_prices3[[#This Row],[Storage Comp]])</f>
        <v>32.00119047619048</v>
      </c>
      <c r="C3614">
        <v>3612</v>
      </c>
      <c r="D3614" t="s">
        <v>33</v>
      </c>
      <c r="E3614" t="s">
        <v>41</v>
      </c>
      <c r="F3614">
        <v>64</v>
      </c>
      <c r="G3614" t="s">
        <v>19</v>
      </c>
      <c r="H3614" t="s">
        <v>20</v>
      </c>
      <c r="I3614">
        <v>17.3</v>
      </c>
      <c r="J3614" t="s">
        <v>43</v>
      </c>
      <c r="K3614">
        <v>8.5</v>
      </c>
      <c r="L3614">
        <v>2.5499999999999998</v>
      </c>
      <c r="M3614" t="s">
        <v>30</v>
      </c>
      <c r="N3614">
        <v>4306.51</v>
      </c>
      <c r="O3614" s="5">
        <f>(ScoreCard!$E$3-laptop_prices3[[#This Row],[Price ($)]])/ScoreCard!$E$3*ScoreCard!$E$5</f>
        <v>3.0076990122022078</v>
      </c>
      <c r="P3614" s="5">
        <f>laptop_prices3[[#This Row],[RAM (GB)]]/ScoreCard!$F$3*ScoreCard!$F$5</f>
        <v>7</v>
      </c>
      <c r="Q3614" s="5">
        <f>laptop_prices3[[#This Row],[Screen Size (inch)]]/ScoreCard!$G$3*ScoreCard!$G$5</f>
        <v>2</v>
      </c>
      <c r="R3614" s="5">
        <f>laptop_prices3[[#This Row],[Battery Life (hours)]]/ScoreCard!$H$3*ScoreCard!$H$5</f>
        <v>4.9583333333333339</v>
      </c>
      <c r="S3614" s="5">
        <f>ScoreCard!$I$3-laptop_prices3[[#This Row],[Weight (kg)]]/ScoreCard!$I$3*ScoreCard!$I$5</f>
        <v>2.0428571428571427</v>
      </c>
      <c r="T3614" s="6" cm="1">
        <f t="array" ref="T3614">_xlfn.IFS(laptop_prices3[[#This Row],[Storage]]="512GB SSD", 512, laptop_prices3[[#This Row],[Storage]] = "1TB SSD", 1000, laptop_prices3[[#This Row],[Storage]] = "2TB SSD", 2000, laptop_prices3[[#This Row],[Storage]]= "256GB SSD", 256, laptop_prices3[[#This Row],[Storage]] = "1TB HDD", 1000*0.7)</f>
        <v>1000</v>
      </c>
      <c r="U3614" s="5">
        <f>laptop_prices3[[#This Row],[Storage Raw Value]]/ScoreCard!$J$3*ScoreCard!$J$5</f>
        <v>4</v>
      </c>
    </row>
    <row r="3615" spans="2:21" x14ac:dyDescent="0.2">
      <c r="B3615" s="4" cm="1">
        <f t="array" ref="B3615">SUM(laptop_prices3[[#This Row],[RAM Comp]:[Weight Comp]]+laptop_prices3[[#This Row],[Storage Comp]])</f>
        <v>20.746047619047623</v>
      </c>
      <c r="C3615">
        <v>3613</v>
      </c>
      <c r="D3615" t="s">
        <v>36</v>
      </c>
      <c r="E3615" t="s">
        <v>31</v>
      </c>
      <c r="F3615">
        <v>32</v>
      </c>
      <c r="G3615" t="s">
        <v>13</v>
      </c>
      <c r="H3615" t="s">
        <v>35</v>
      </c>
      <c r="I3615">
        <v>17.3</v>
      </c>
      <c r="J3615" t="s">
        <v>43</v>
      </c>
      <c r="K3615">
        <v>9.1</v>
      </c>
      <c r="L3615">
        <v>3.07</v>
      </c>
      <c r="M3615" t="s">
        <v>30</v>
      </c>
      <c r="N3615">
        <v>1539.39</v>
      </c>
      <c r="O3615" s="5">
        <f>(ScoreCard!$E$3-laptop_prices3[[#This Row],[Price ($)]])/ScoreCard!$E$3*ScoreCard!$E$5</f>
        <v>4.2878390581686698</v>
      </c>
      <c r="P3615" s="5">
        <f>laptop_prices3[[#This Row],[RAM (GB)]]/ScoreCard!$F$3*ScoreCard!$F$5</f>
        <v>3.5</v>
      </c>
      <c r="Q3615" s="5">
        <f>laptop_prices3[[#This Row],[Screen Size (inch)]]/ScoreCard!$G$3*ScoreCard!$G$5</f>
        <v>2</v>
      </c>
      <c r="R3615" s="5">
        <f>laptop_prices3[[#This Row],[Battery Life (hours)]]/ScoreCard!$H$3*ScoreCard!$H$5</f>
        <v>5.3083333333333336</v>
      </c>
      <c r="S3615" s="5">
        <f>ScoreCard!$I$3-laptop_prices3[[#This Row],[Weight (kg)]]/ScoreCard!$I$3*ScoreCard!$I$5</f>
        <v>1.7457142857142858</v>
      </c>
      <c r="T3615" s="6" cm="1">
        <f t="array" ref="T3615">_xlfn.IFS(laptop_prices3[[#This Row],[Storage]]="512GB SSD", 512, laptop_prices3[[#This Row],[Storage]] = "1TB SSD", 1000, laptop_prices3[[#This Row],[Storage]] = "2TB SSD", 2000, laptop_prices3[[#This Row],[Storage]]= "256GB SSD", 256, laptop_prices3[[#This Row],[Storage]] = "1TB HDD", 1000*0.7)</f>
        <v>512</v>
      </c>
      <c r="U3615" s="5">
        <f>laptop_prices3[[#This Row],[Storage Raw Value]]/ScoreCard!$J$3*ScoreCard!$J$5</f>
        <v>2.048</v>
      </c>
    </row>
    <row r="3616" spans="2:21" x14ac:dyDescent="0.2">
      <c r="B3616" s="4" cm="1">
        <f t="array" ref="B3616">SUM(laptop_prices3[[#This Row],[RAM Comp]:[Weight Comp]]+laptop_prices3[[#This Row],[Storage Comp]])</f>
        <v>26.680429397192402</v>
      </c>
      <c r="C3616">
        <v>3614</v>
      </c>
      <c r="D3616" t="s">
        <v>47</v>
      </c>
      <c r="E3616" t="s">
        <v>12</v>
      </c>
      <c r="F3616">
        <v>64</v>
      </c>
      <c r="G3616" t="s">
        <v>42</v>
      </c>
      <c r="H3616" t="s">
        <v>20</v>
      </c>
      <c r="I3616">
        <v>13.3</v>
      </c>
      <c r="J3616" t="s">
        <v>15</v>
      </c>
      <c r="K3616">
        <v>8.4</v>
      </c>
      <c r="L3616">
        <v>2.5499999999999998</v>
      </c>
      <c r="M3616" t="s">
        <v>16</v>
      </c>
      <c r="N3616">
        <v>2565.42</v>
      </c>
      <c r="O3616" s="5">
        <f>(ScoreCard!$E$3-laptop_prices3[[#This Row],[Price ($)]])/ScoreCard!$E$3*ScoreCard!$E$5</f>
        <v>3.8131715007938647</v>
      </c>
      <c r="P3616" s="5">
        <f>laptop_prices3[[#This Row],[RAM (GB)]]/ScoreCard!$F$3*ScoreCard!$F$5</f>
        <v>7</v>
      </c>
      <c r="Q3616" s="5">
        <f>laptop_prices3[[#This Row],[Screen Size (inch)]]/ScoreCard!$G$3*ScoreCard!$G$5</f>
        <v>1.5375722543352601</v>
      </c>
      <c r="R3616" s="5">
        <f>laptop_prices3[[#This Row],[Battery Life (hours)]]/ScoreCard!$H$3*ScoreCard!$H$5</f>
        <v>4.9000000000000004</v>
      </c>
      <c r="S3616" s="5">
        <f>ScoreCard!$I$3-laptop_prices3[[#This Row],[Weight (kg)]]/ScoreCard!$I$3*ScoreCard!$I$5</f>
        <v>2.0428571428571427</v>
      </c>
      <c r="T3616" s="6" cm="1">
        <f t="array" ref="T3616">_xlfn.IFS(laptop_prices3[[#This Row],[Storage]]="512GB SSD", 512, laptop_prices3[[#This Row],[Storage]] = "1TB SSD", 1000, laptop_prices3[[#This Row],[Storage]] = "2TB SSD", 2000, laptop_prices3[[#This Row],[Storage]]= "256GB SSD", 256, laptop_prices3[[#This Row],[Storage]] = "1TB HDD", 1000*0.7)</f>
        <v>700</v>
      </c>
      <c r="U3616" s="5">
        <f>laptop_prices3[[#This Row],[Storage Raw Value]]/ScoreCard!$J$3*ScoreCard!$J$5</f>
        <v>2.8</v>
      </c>
    </row>
    <row r="3617" spans="2:21" x14ac:dyDescent="0.2">
      <c r="B3617" s="4" cm="1">
        <f t="array" ref="B3617">SUM(laptop_prices3[[#This Row],[RAM Comp]:[Weight Comp]]+laptop_prices3[[#This Row],[Storage Comp]])</f>
        <v>28.334285714285713</v>
      </c>
      <c r="C3617">
        <v>3615</v>
      </c>
      <c r="D3617" t="s">
        <v>34</v>
      </c>
      <c r="E3617" t="s">
        <v>48</v>
      </c>
      <c r="F3617">
        <v>32</v>
      </c>
      <c r="G3617" t="s">
        <v>19</v>
      </c>
      <c r="H3617" t="s">
        <v>26</v>
      </c>
      <c r="I3617">
        <v>17.3</v>
      </c>
      <c r="J3617" t="s">
        <v>21</v>
      </c>
      <c r="K3617">
        <v>8.4</v>
      </c>
      <c r="L3617">
        <v>2.74</v>
      </c>
      <c r="M3617" t="s">
        <v>46</v>
      </c>
      <c r="N3617">
        <v>1851.07</v>
      </c>
      <c r="O3617" s="5">
        <f>(ScoreCard!$E$3-laptop_prices3[[#This Row],[Price ($)]])/ScoreCard!$E$3*ScoreCard!$E$5</f>
        <v>4.1436479679641156</v>
      </c>
      <c r="P3617" s="5">
        <f>laptop_prices3[[#This Row],[RAM (GB)]]/ScoreCard!$F$3*ScoreCard!$F$5</f>
        <v>3.5</v>
      </c>
      <c r="Q3617" s="5">
        <f>laptop_prices3[[#This Row],[Screen Size (inch)]]/ScoreCard!$G$3*ScoreCard!$G$5</f>
        <v>2</v>
      </c>
      <c r="R3617" s="5">
        <f>laptop_prices3[[#This Row],[Battery Life (hours)]]/ScoreCard!$H$3*ScoreCard!$H$5</f>
        <v>4.9000000000000004</v>
      </c>
      <c r="S3617" s="5">
        <f>ScoreCard!$I$3-laptop_prices3[[#This Row],[Weight (kg)]]/ScoreCard!$I$3*ScoreCard!$I$5</f>
        <v>1.9342857142857142</v>
      </c>
      <c r="T3617" s="6" cm="1">
        <f t="array" ref="T3617">_xlfn.IFS(laptop_prices3[[#This Row],[Storage]]="512GB SSD", 512, laptop_prices3[[#This Row],[Storage]] = "1TB SSD", 1000, laptop_prices3[[#This Row],[Storage]] = "2TB SSD", 2000, laptop_prices3[[#This Row],[Storage]]= "256GB SSD", 256, laptop_prices3[[#This Row],[Storage]] = "1TB HDD", 1000*0.7)</f>
        <v>1000</v>
      </c>
      <c r="U3617" s="5">
        <f>laptop_prices3[[#This Row],[Storage Raw Value]]/ScoreCard!$J$3*ScoreCard!$J$5</f>
        <v>4</v>
      </c>
    </row>
    <row r="3618" spans="2:21" x14ac:dyDescent="0.2">
      <c r="B3618" s="4" cm="1">
        <f t="array" ref="B3618">SUM(laptop_prices3[[#This Row],[RAM Comp]:[Weight Comp]]+laptop_prices3[[#This Row],[Storage Comp]])</f>
        <v>21.285523809523813</v>
      </c>
      <c r="C3618">
        <v>3616</v>
      </c>
      <c r="D3618" t="s">
        <v>23</v>
      </c>
      <c r="E3618" t="s">
        <v>48</v>
      </c>
      <c r="F3618">
        <v>64</v>
      </c>
      <c r="G3618" t="s">
        <v>29</v>
      </c>
      <c r="H3618" t="s">
        <v>14</v>
      </c>
      <c r="I3618">
        <v>17.3</v>
      </c>
      <c r="J3618" t="s">
        <v>27</v>
      </c>
      <c r="K3618">
        <v>10.4</v>
      </c>
      <c r="L3618">
        <v>2.41</v>
      </c>
      <c r="M3618" t="s">
        <v>22</v>
      </c>
      <c r="N3618">
        <v>5514.45</v>
      </c>
      <c r="O3618" s="5">
        <f>(ScoreCard!$E$3-laptop_prices3[[#This Row],[Price ($)]])/ScoreCard!$E$3*ScoreCard!$E$5</f>
        <v>2.4488752650843644</v>
      </c>
      <c r="P3618" s="5">
        <f>laptop_prices3[[#This Row],[RAM (GB)]]/ScoreCard!$F$3*ScoreCard!$F$5</f>
        <v>7</v>
      </c>
      <c r="Q3618" s="5">
        <f>laptop_prices3[[#This Row],[Screen Size (inch)]]/ScoreCard!$G$3*ScoreCard!$G$5</f>
        <v>2</v>
      </c>
      <c r="R3618" s="5">
        <f>laptop_prices3[[#This Row],[Battery Life (hours)]]/ScoreCard!$H$3*ScoreCard!$H$5</f>
        <v>6.0666666666666664</v>
      </c>
      <c r="S3618" s="5">
        <f>ScoreCard!$I$3-laptop_prices3[[#This Row],[Weight (kg)]]/ScoreCard!$I$3*ScoreCard!$I$5</f>
        <v>2.1228571428571428</v>
      </c>
      <c r="T3618" s="6" cm="1">
        <f t="array" ref="T3618">_xlfn.IFS(laptop_prices3[[#This Row],[Storage]]="512GB SSD", 512, laptop_prices3[[#This Row],[Storage]] = "1TB SSD", 1000, laptop_prices3[[#This Row],[Storage]] = "2TB SSD", 2000, laptop_prices3[[#This Row],[Storage]]= "256GB SSD", 256, laptop_prices3[[#This Row],[Storage]] = "1TB HDD", 1000*0.7)</f>
        <v>256</v>
      </c>
      <c r="U3618" s="5">
        <f>laptop_prices3[[#This Row],[Storage Raw Value]]/ScoreCard!$J$3*ScoreCard!$J$5</f>
        <v>1.024</v>
      </c>
    </row>
    <row r="3619" spans="2:21" x14ac:dyDescent="0.2">
      <c r="B3619" s="4" cm="1">
        <f t="array" ref="B3619">SUM(laptop_prices3[[#This Row],[RAM Comp]:[Weight Comp]]+laptop_prices3[[#This Row],[Storage Comp]])</f>
        <v>22.799896779521056</v>
      </c>
      <c r="C3619">
        <v>3617</v>
      </c>
      <c r="D3619" t="s">
        <v>28</v>
      </c>
      <c r="E3619" t="s">
        <v>41</v>
      </c>
      <c r="F3619">
        <v>8</v>
      </c>
      <c r="G3619" t="s">
        <v>42</v>
      </c>
      <c r="H3619" t="s">
        <v>44</v>
      </c>
      <c r="I3619">
        <v>15.6</v>
      </c>
      <c r="J3619" t="s">
        <v>43</v>
      </c>
      <c r="K3619">
        <v>11.4</v>
      </c>
      <c r="L3619">
        <v>2.15</v>
      </c>
      <c r="M3619" t="s">
        <v>22</v>
      </c>
      <c r="N3619">
        <v>921.37</v>
      </c>
      <c r="O3619" s="5">
        <f>(ScoreCard!$E$3-laptop_prices3[[#This Row],[Price ($)]])/ScoreCard!$E$3*ScoreCard!$E$5</f>
        <v>4.5737508188469889</v>
      </c>
      <c r="P3619" s="5">
        <f>laptop_prices3[[#This Row],[RAM (GB)]]/ScoreCard!$F$3*ScoreCard!$F$5</f>
        <v>0.875</v>
      </c>
      <c r="Q3619" s="5">
        <f>laptop_prices3[[#This Row],[Screen Size (inch)]]/ScoreCard!$G$3*ScoreCard!$G$5</f>
        <v>1.8034682080924855</v>
      </c>
      <c r="R3619" s="5">
        <f>laptop_prices3[[#This Row],[Battery Life (hours)]]/ScoreCard!$H$3*ScoreCard!$H$5</f>
        <v>6.65</v>
      </c>
      <c r="S3619" s="5">
        <f>ScoreCard!$I$3-laptop_prices3[[#This Row],[Weight (kg)]]/ScoreCard!$I$3*ScoreCard!$I$5</f>
        <v>2.2714285714285714</v>
      </c>
      <c r="T3619" s="6" cm="1">
        <f t="array" ref="T3619">_xlfn.IFS(laptop_prices3[[#This Row],[Storage]]="512GB SSD", 512, laptop_prices3[[#This Row],[Storage]] = "1TB SSD", 1000, laptop_prices3[[#This Row],[Storage]] = "2TB SSD", 2000, laptop_prices3[[#This Row],[Storage]]= "256GB SSD", 256, laptop_prices3[[#This Row],[Storage]] = "1TB HDD", 1000*0.7)</f>
        <v>700</v>
      </c>
      <c r="U3619" s="5">
        <f>laptop_prices3[[#This Row],[Storage Raw Value]]/ScoreCard!$J$3*ScoreCard!$J$5</f>
        <v>2.8</v>
      </c>
    </row>
    <row r="3620" spans="2:21" x14ac:dyDescent="0.2">
      <c r="B3620" s="4" cm="1">
        <f t="array" ref="B3620">SUM(laptop_prices3[[#This Row],[RAM Comp]:[Weight Comp]]+laptop_prices3[[#This Row],[Storage Comp]])</f>
        <v>21.390571428571427</v>
      </c>
      <c r="C3620">
        <v>3618</v>
      </c>
      <c r="D3620" t="s">
        <v>47</v>
      </c>
      <c r="E3620" t="s">
        <v>24</v>
      </c>
      <c r="F3620">
        <v>32</v>
      </c>
      <c r="G3620" t="s">
        <v>13</v>
      </c>
      <c r="H3620" t="s">
        <v>44</v>
      </c>
      <c r="I3620">
        <v>17.3</v>
      </c>
      <c r="J3620" t="s">
        <v>43</v>
      </c>
      <c r="K3620">
        <v>9</v>
      </c>
      <c r="L3620">
        <v>1.84</v>
      </c>
      <c r="M3620" t="s">
        <v>30</v>
      </c>
      <c r="N3620">
        <v>1621.45</v>
      </c>
      <c r="O3620" s="5">
        <f>(ScoreCard!$E$3-laptop_prices3[[#This Row],[Price ($)]])/ScoreCard!$E$3*ScoreCard!$E$5</f>
        <v>4.2498760163880425</v>
      </c>
      <c r="P3620" s="5">
        <f>laptop_prices3[[#This Row],[RAM (GB)]]/ScoreCard!$F$3*ScoreCard!$F$5</f>
        <v>3.5</v>
      </c>
      <c r="Q3620" s="5">
        <f>laptop_prices3[[#This Row],[Screen Size (inch)]]/ScoreCard!$G$3*ScoreCard!$G$5</f>
        <v>2</v>
      </c>
      <c r="R3620" s="5">
        <f>laptop_prices3[[#This Row],[Battery Life (hours)]]/ScoreCard!$H$3*ScoreCard!$H$5</f>
        <v>5.25</v>
      </c>
      <c r="S3620" s="5">
        <f>ScoreCard!$I$3-laptop_prices3[[#This Row],[Weight (kg)]]/ScoreCard!$I$3*ScoreCard!$I$5</f>
        <v>2.4485714285714284</v>
      </c>
      <c r="T3620" s="6" cm="1">
        <f t="array" ref="T3620">_xlfn.IFS(laptop_prices3[[#This Row],[Storage]]="512GB SSD", 512, laptop_prices3[[#This Row],[Storage]] = "1TB SSD", 1000, laptop_prices3[[#This Row],[Storage]] = "2TB SSD", 2000, laptop_prices3[[#This Row],[Storage]]= "256GB SSD", 256, laptop_prices3[[#This Row],[Storage]] = "1TB HDD", 1000*0.7)</f>
        <v>512</v>
      </c>
      <c r="U3620" s="5">
        <f>laptop_prices3[[#This Row],[Storage Raw Value]]/ScoreCard!$J$3*ScoreCard!$J$5</f>
        <v>2.048</v>
      </c>
    </row>
    <row r="3621" spans="2:21" x14ac:dyDescent="0.2">
      <c r="B3621" s="4" cm="1">
        <f t="array" ref="B3621">SUM(laptop_prices3[[#This Row],[RAM Comp]:[Weight Comp]]+laptop_prices3[[#This Row],[Storage Comp]])</f>
        <v>26.184925681255162</v>
      </c>
      <c r="C3621">
        <v>3619</v>
      </c>
      <c r="D3621" t="s">
        <v>36</v>
      </c>
      <c r="E3621" t="s">
        <v>48</v>
      </c>
      <c r="F3621">
        <v>8</v>
      </c>
      <c r="G3621" t="s">
        <v>19</v>
      </c>
      <c r="H3621" t="s">
        <v>26</v>
      </c>
      <c r="I3621">
        <v>14</v>
      </c>
      <c r="J3621" t="s">
        <v>21</v>
      </c>
      <c r="K3621">
        <v>8.4</v>
      </c>
      <c r="L3621">
        <v>1.24</v>
      </c>
      <c r="M3621" t="s">
        <v>22</v>
      </c>
      <c r="N3621">
        <v>924.42</v>
      </c>
      <c r="O3621" s="5">
        <f>(ScoreCard!$E$3-laptop_prices3[[#This Row],[Price ($)]])/ScoreCard!$E$3*ScoreCard!$E$5</f>
        <v>4.5723398113228502</v>
      </c>
      <c r="P3621" s="5">
        <f>laptop_prices3[[#This Row],[RAM (GB)]]/ScoreCard!$F$3*ScoreCard!$F$5</f>
        <v>0.875</v>
      </c>
      <c r="Q3621" s="5">
        <f>laptop_prices3[[#This Row],[Screen Size (inch)]]/ScoreCard!$G$3*ScoreCard!$G$5</f>
        <v>1.6184971098265895</v>
      </c>
      <c r="R3621" s="5">
        <f>laptop_prices3[[#This Row],[Battery Life (hours)]]/ScoreCard!$H$3*ScoreCard!$H$5</f>
        <v>4.9000000000000004</v>
      </c>
      <c r="S3621" s="5">
        <f>ScoreCard!$I$3-laptop_prices3[[#This Row],[Weight (kg)]]/ScoreCard!$I$3*ScoreCard!$I$5</f>
        <v>2.7914285714285714</v>
      </c>
      <c r="T3621" s="6" cm="1">
        <f t="array" ref="T3621">_xlfn.IFS(laptop_prices3[[#This Row],[Storage]]="512GB SSD", 512, laptop_prices3[[#This Row],[Storage]] = "1TB SSD", 1000, laptop_prices3[[#This Row],[Storage]] = "2TB SSD", 2000, laptop_prices3[[#This Row],[Storage]]= "256GB SSD", 256, laptop_prices3[[#This Row],[Storage]] = "1TB HDD", 1000*0.7)</f>
        <v>1000</v>
      </c>
      <c r="U3621" s="5">
        <f>laptop_prices3[[#This Row],[Storage Raw Value]]/ScoreCard!$J$3*ScoreCard!$J$5</f>
        <v>4</v>
      </c>
    </row>
    <row r="3622" spans="2:21" x14ac:dyDescent="0.2">
      <c r="B3622" s="4" cm="1">
        <f t="array" ref="B3622">SUM(laptop_prices3[[#This Row],[RAM Comp]:[Weight Comp]]+laptop_prices3[[#This Row],[Storage Comp]])</f>
        <v>24.516377649325626</v>
      </c>
      <c r="C3622">
        <v>3620</v>
      </c>
      <c r="D3622" t="s">
        <v>34</v>
      </c>
      <c r="E3622" t="s">
        <v>18</v>
      </c>
      <c r="F3622">
        <v>64</v>
      </c>
      <c r="G3622" t="s">
        <v>42</v>
      </c>
      <c r="H3622" t="s">
        <v>44</v>
      </c>
      <c r="I3622">
        <v>16</v>
      </c>
      <c r="J3622" t="s">
        <v>21</v>
      </c>
      <c r="K3622">
        <v>4.4000000000000004</v>
      </c>
      <c r="L3622">
        <v>2.8</v>
      </c>
      <c r="M3622" t="s">
        <v>46</v>
      </c>
      <c r="N3622">
        <v>1475.9</v>
      </c>
      <c r="O3622" s="5">
        <f>(ScoreCard!$E$3-laptop_prices3[[#This Row],[Price ($)]])/ScoreCard!$E$3*ScoreCard!$E$5</f>
        <v>4.3172111459416653</v>
      </c>
      <c r="P3622" s="5">
        <f>laptop_prices3[[#This Row],[RAM (GB)]]/ScoreCard!$F$3*ScoreCard!$F$5</f>
        <v>7</v>
      </c>
      <c r="Q3622" s="5">
        <f>laptop_prices3[[#This Row],[Screen Size (inch)]]/ScoreCard!$G$3*ScoreCard!$G$5</f>
        <v>1.8497109826589595</v>
      </c>
      <c r="R3622" s="5">
        <f>laptop_prices3[[#This Row],[Battery Life (hours)]]/ScoreCard!$H$3*ScoreCard!$H$5</f>
        <v>2.5666666666666669</v>
      </c>
      <c r="S3622" s="5">
        <f>ScoreCard!$I$3-laptop_prices3[[#This Row],[Weight (kg)]]/ScoreCard!$I$3*ScoreCard!$I$5</f>
        <v>1.9000000000000001</v>
      </c>
      <c r="T3622" s="6" cm="1">
        <f t="array" ref="T3622">_xlfn.IFS(laptop_prices3[[#This Row],[Storage]]="512GB SSD", 512, laptop_prices3[[#This Row],[Storage]] = "1TB SSD", 1000, laptop_prices3[[#This Row],[Storage]] = "2TB SSD", 2000, laptop_prices3[[#This Row],[Storage]]= "256GB SSD", 256, laptop_prices3[[#This Row],[Storage]] = "1TB HDD", 1000*0.7)</f>
        <v>700</v>
      </c>
      <c r="U3622" s="5">
        <f>laptop_prices3[[#This Row],[Storage Raw Value]]/ScoreCard!$J$3*ScoreCard!$J$5</f>
        <v>2.8</v>
      </c>
    </row>
    <row r="3623" spans="2:21" x14ac:dyDescent="0.2">
      <c r="B3623" s="4" cm="1">
        <f t="array" ref="B3623">SUM(laptop_prices3[[#This Row],[RAM Comp]:[Weight Comp]]+laptop_prices3[[#This Row],[Storage Comp]])</f>
        <v>49.102515827140103</v>
      </c>
      <c r="C3623">
        <v>3621</v>
      </c>
      <c r="D3623" t="s">
        <v>38</v>
      </c>
      <c r="E3623" t="s">
        <v>18</v>
      </c>
      <c r="F3623">
        <v>64</v>
      </c>
      <c r="G3623" t="s">
        <v>25</v>
      </c>
      <c r="H3623" t="s">
        <v>14</v>
      </c>
      <c r="I3623">
        <v>15.6</v>
      </c>
      <c r="J3623" t="s">
        <v>43</v>
      </c>
      <c r="K3623">
        <v>10</v>
      </c>
      <c r="L3623">
        <v>1.81</v>
      </c>
      <c r="M3623" t="s">
        <v>22</v>
      </c>
      <c r="N3623">
        <v>3192.05</v>
      </c>
      <c r="O3623" s="5">
        <f>(ScoreCard!$E$3-laptop_prices3[[#This Row],[Price ($)]])/ScoreCard!$E$3*ScoreCard!$E$5</f>
        <v>3.5232765352687112</v>
      </c>
      <c r="P3623" s="5">
        <f>laptop_prices3[[#This Row],[RAM (GB)]]/ScoreCard!$F$3*ScoreCard!$F$5</f>
        <v>7</v>
      </c>
      <c r="Q3623" s="5">
        <f>laptop_prices3[[#This Row],[Screen Size (inch)]]/ScoreCard!$G$3*ScoreCard!$G$5</f>
        <v>1.8034682080924855</v>
      </c>
      <c r="R3623" s="5">
        <f>laptop_prices3[[#This Row],[Battery Life (hours)]]/ScoreCard!$H$3*ScoreCard!$H$5</f>
        <v>5.8333333333333339</v>
      </c>
      <c r="S3623" s="5">
        <f>ScoreCard!$I$3-laptop_prices3[[#This Row],[Weight (kg)]]/ScoreCard!$I$3*ScoreCard!$I$5</f>
        <v>2.4657142857142857</v>
      </c>
      <c r="T3623" s="6" cm="1">
        <f t="array" ref="T3623">_xlfn.IFS(laptop_prices3[[#This Row],[Storage]]="512GB SSD", 512, laptop_prices3[[#This Row],[Storage]] = "1TB SSD", 1000, laptop_prices3[[#This Row],[Storage]] = "2TB SSD", 2000, laptop_prices3[[#This Row],[Storage]]= "256GB SSD", 256, laptop_prices3[[#This Row],[Storage]] = "1TB HDD", 1000*0.7)</f>
        <v>2000</v>
      </c>
      <c r="U3623" s="5">
        <f>laptop_prices3[[#This Row],[Storage Raw Value]]/ScoreCard!$J$3*ScoreCard!$J$5</f>
        <v>8</v>
      </c>
    </row>
    <row r="3624" spans="2:21" x14ac:dyDescent="0.2">
      <c r="B3624" s="4" cm="1">
        <f t="array" ref="B3624">SUM(laptop_prices3[[#This Row],[RAM Comp]:[Weight Comp]]+laptop_prices3[[#This Row],[Storage Comp]])</f>
        <v>19.915476190476191</v>
      </c>
      <c r="C3624">
        <v>3622</v>
      </c>
      <c r="D3624" t="s">
        <v>11</v>
      </c>
      <c r="E3624" t="s">
        <v>48</v>
      </c>
      <c r="F3624">
        <v>16</v>
      </c>
      <c r="G3624" t="s">
        <v>42</v>
      </c>
      <c r="H3624" t="s">
        <v>40</v>
      </c>
      <c r="I3624">
        <v>17.3</v>
      </c>
      <c r="J3624" t="s">
        <v>27</v>
      </c>
      <c r="K3624">
        <v>5.5</v>
      </c>
      <c r="L3624">
        <v>3.05</v>
      </c>
      <c r="M3624" t="s">
        <v>22</v>
      </c>
      <c r="N3624">
        <v>3391.82</v>
      </c>
      <c r="O3624" s="5">
        <f>(ScoreCard!$E$3-laptop_prices3[[#This Row],[Price ($)]])/ScoreCard!$E$3*ScoreCard!$E$5</f>
        <v>3.4308578555646436</v>
      </c>
      <c r="P3624" s="5">
        <f>laptop_prices3[[#This Row],[RAM (GB)]]/ScoreCard!$F$3*ScoreCard!$F$5</f>
        <v>1.75</v>
      </c>
      <c r="Q3624" s="5">
        <f>laptop_prices3[[#This Row],[Screen Size (inch)]]/ScoreCard!$G$3*ScoreCard!$G$5</f>
        <v>2</v>
      </c>
      <c r="R3624" s="5">
        <f>laptop_prices3[[#This Row],[Battery Life (hours)]]/ScoreCard!$H$3*ScoreCard!$H$5</f>
        <v>3.208333333333333</v>
      </c>
      <c r="S3624" s="5">
        <f>ScoreCard!$I$3-laptop_prices3[[#This Row],[Weight (kg)]]/ScoreCard!$I$3*ScoreCard!$I$5</f>
        <v>1.7571428571428573</v>
      </c>
      <c r="T3624" s="6" cm="1">
        <f t="array" ref="T3624">_xlfn.IFS(laptop_prices3[[#This Row],[Storage]]="512GB SSD", 512, laptop_prices3[[#This Row],[Storage]] = "1TB SSD", 1000, laptop_prices3[[#This Row],[Storage]] = "2TB SSD", 2000, laptop_prices3[[#This Row],[Storage]]= "256GB SSD", 256, laptop_prices3[[#This Row],[Storage]] = "1TB HDD", 1000*0.7)</f>
        <v>700</v>
      </c>
      <c r="U3624" s="5">
        <f>laptop_prices3[[#This Row],[Storage Raw Value]]/ScoreCard!$J$3*ScoreCard!$J$5</f>
        <v>2.8</v>
      </c>
    </row>
    <row r="3625" spans="2:21" x14ac:dyDescent="0.2">
      <c r="B3625" s="4" cm="1">
        <f t="array" ref="B3625">SUM(laptop_prices3[[#This Row],[RAM Comp]:[Weight Comp]]+laptop_prices3[[#This Row],[Storage Comp]])</f>
        <v>40.535667492430498</v>
      </c>
      <c r="C3625">
        <v>3623</v>
      </c>
      <c r="D3625" t="s">
        <v>33</v>
      </c>
      <c r="E3625" t="s">
        <v>31</v>
      </c>
      <c r="F3625">
        <v>16</v>
      </c>
      <c r="G3625" t="s">
        <v>25</v>
      </c>
      <c r="H3625" t="s">
        <v>14</v>
      </c>
      <c r="I3625">
        <v>13.3</v>
      </c>
      <c r="J3625" t="s">
        <v>27</v>
      </c>
      <c r="K3625">
        <v>6.2</v>
      </c>
      <c r="L3625">
        <v>3.27</v>
      </c>
      <c r="M3625" t="s">
        <v>16</v>
      </c>
      <c r="N3625">
        <v>1594.52</v>
      </c>
      <c r="O3625" s="5">
        <f>(ScoreCard!$E$3-laptop_prices3[[#This Row],[Price ($)]])/ScoreCard!$E$3*ScoreCard!$E$5</f>
        <v>4.2623345188880704</v>
      </c>
      <c r="P3625" s="5">
        <f>laptop_prices3[[#This Row],[RAM (GB)]]/ScoreCard!$F$3*ScoreCard!$F$5</f>
        <v>1.75</v>
      </c>
      <c r="Q3625" s="5">
        <f>laptop_prices3[[#This Row],[Screen Size (inch)]]/ScoreCard!$G$3*ScoreCard!$G$5</f>
        <v>1.5375722543352601</v>
      </c>
      <c r="R3625" s="5">
        <f>laptop_prices3[[#This Row],[Battery Life (hours)]]/ScoreCard!$H$3*ScoreCard!$H$5</f>
        <v>3.6166666666666671</v>
      </c>
      <c r="S3625" s="5">
        <f>ScoreCard!$I$3-laptop_prices3[[#This Row],[Weight (kg)]]/ScoreCard!$I$3*ScoreCard!$I$5</f>
        <v>1.6314285714285715</v>
      </c>
      <c r="T3625" s="6" cm="1">
        <f t="array" ref="T3625">_xlfn.IFS(laptop_prices3[[#This Row],[Storage]]="512GB SSD", 512, laptop_prices3[[#This Row],[Storage]] = "1TB SSD", 1000, laptop_prices3[[#This Row],[Storage]] = "2TB SSD", 2000, laptop_prices3[[#This Row],[Storage]]= "256GB SSD", 256, laptop_prices3[[#This Row],[Storage]] = "1TB HDD", 1000*0.7)</f>
        <v>2000</v>
      </c>
      <c r="U3625" s="5">
        <f>laptop_prices3[[#This Row],[Storage Raw Value]]/ScoreCard!$J$3*ScoreCard!$J$5</f>
        <v>8</v>
      </c>
    </row>
    <row r="3626" spans="2:21" x14ac:dyDescent="0.2">
      <c r="B3626" s="4" cm="1">
        <f t="array" ref="B3626">SUM(laptop_prices3[[#This Row],[RAM Comp]:[Weight Comp]]+laptop_prices3[[#This Row],[Storage Comp]])</f>
        <v>21.765333333333334</v>
      </c>
      <c r="C3626">
        <v>3624</v>
      </c>
      <c r="D3626" t="s">
        <v>36</v>
      </c>
      <c r="E3626" t="s">
        <v>24</v>
      </c>
      <c r="F3626">
        <v>64</v>
      </c>
      <c r="G3626" t="s">
        <v>13</v>
      </c>
      <c r="H3626" t="s">
        <v>32</v>
      </c>
      <c r="I3626">
        <v>17.3</v>
      </c>
      <c r="J3626" t="s">
        <v>15</v>
      </c>
      <c r="K3626">
        <v>5.2</v>
      </c>
      <c r="L3626">
        <v>3.43</v>
      </c>
      <c r="M3626" t="s">
        <v>16</v>
      </c>
      <c r="N3626">
        <v>3396.06</v>
      </c>
      <c r="O3626" s="5">
        <f>(ScoreCard!$E$3-laptop_prices3[[#This Row],[Price ($)]])/ScoreCard!$E$3*ScoreCard!$E$5</f>
        <v>3.4288963237933805</v>
      </c>
      <c r="P3626" s="5">
        <f>laptop_prices3[[#This Row],[RAM (GB)]]/ScoreCard!$F$3*ScoreCard!$F$5</f>
        <v>7</v>
      </c>
      <c r="Q3626" s="5">
        <f>laptop_prices3[[#This Row],[Screen Size (inch)]]/ScoreCard!$G$3*ScoreCard!$G$5</f>
        <v>2</v>
      </c>
      <c r="R3626" s="5">
        <f>laptop_prices3[[#This Row],[Battery Life (hours)]]/ScoreCard!$H$3*ScoreCard!$H$5</f>
        <v>3.0333333333333332</v>
      </c>
      <c r="S3626" s="5">
        <f>ScoreCard!$I$3-laptop_prices3[[#This Row],[Weight (kg)]]/ScoreCard!$I$3*ScoreCard!$I$5</f>
        <v>1.5399999999999998</v>
      </c>
      <c r="T3626" s="6" cm="1">
        <f t="array" ref="T3626">_xlfn.IFS(laptop_prices3[[#This Row],[Storage]]="512GB SSD", 512, laptop_prices3[[#This Row],[Storage]] = "1TB SSD", 1000, laptop_prices3[[#This Row],[Storage]] = "2TB SSD", 2000, laptop_prices3[[#This Row],[Storage]]= "256GB SSD", 256, laptop_prices3[[#This Row],[Storage]] = "1TB HDD", 1000*0.7)</f>
        <v>512</v>
      </c>
      <c r="U3626" s="5">
        <f>laptop_prices3[[#This Row],[Storage Raw Value]]/ScoreCard!$J$3*ScoreCard!$J$5</f>
        <v>2.048</v>
      </c>
    </row>
    <row r="3627" spans="2:21" x14ac:dyDescent="0.2">
      <c r="B3627" s="4" cm="1">
        <f t="array" ref="B3627">SUM(laptop_prices3[[#This Row],[RAM Comp]:[Weight Comp]]+laptop_prices3[[#This Row],[Storage Comp]])</f>
        <v>20.721687586017062</v>
      </c>
      <c r="C3627">
        <v>3625</v>
      </c>
      <c r="D3627" t="s">
        <v>17</v>
      </c>
      <c r="E3627" t="s">
        <v>18</v>
      </c>
      <c r="F3627">
        <v>16</v>
      </c>
      <c r="G3627" t="s">
        <v>13</v>
      </c>
      <c r="H3627" t="s">
        <v>44</v>
      </c>
      <c r="I3627">
        <v>14</v>
      </c>
      <c r="J3627" t="s">
        <v>15</v>
      </c>
      <c r="K3627">
        <v>10.9</v>
      </c>
      <c r="L3627">
        <v>1.22</v>
      </c>
      <c r="M3627" t="s">
        <v>16</v>
      </c>
      <c r="N3627">
        <v>1779.17</v>
      </c>
      <c r="O3627" s="5">
        <f>(ScoreCard!$E$3-laptop_prices3[[#This Row],[Price ($)]])/ScoreCard!$E$3*ScoreCard!$E$5</f>
        <v>4.1769107355003943</v>
      </c>
      <c r="P3627" s="5">
        <f>laptop_prices3[[#This Row],[RAM (GB)]]/ScoreCard!$F$3*ScoreCard!$F$5</f>
        <v>1.75</v>
      </c>
      <c r="Q3627" s="5">
        <f>laptop_prices3[[#This Row],[Screen Size (inch)]]/ScoreCard!$G$3*ScoreCard!$G$5</f>
        <v>1.6184971098265895</v>
      </c>
      <c r="R3627" s="5">
        <f>laptop_prices3[[#This Row],[Battery Life (hours)]]/ScoreCard!$H$3*ScoreCard!$H$5</f>
        <v>6.3583333333333334</v>
      </c>
      <c r="S3627" s="5">
        <f>ScoreCard!$I$3-laptop_prices3[[#This Row],[Weight (kg)]]/ScoreCard!$I$3*ScoreCard!$I$5</f>
        <v>2.8028571428571429</v>
      </c>
      <c r="T3627" s="6" cm="1">
        <f t="array" ref="T3627">_xlfn.IFS(laptop_prices3[[#This Row],[Storage]]="512GB SSD", 512, laptop_prices3[[#This Row],[Storage]] = "1TB SSD", 1000, laptop_prices3[[#This Row],[Storage]] = "2TB SSD", 2000, laptop_prices3[[#This Row],[Storage]]= "256GB SSD", 256, laptop_prices3[[#This Row],[Storage]] = "1TB HDD", 1000*0.7)</f>
        <v>512</v>
      </c>
      <c r="U3627" s="5">
        <f>laptop_prices3[[#This Row],[Storage Raw Value]]/ScoreCard!$J$3*ScoreCard!$J$5</f>
        <v>2.048</v>
      </c>
    </row>
    <row r="3628" spans="2:21" x14ac:dyDescent="0.2">
      <c r="B3628" s="4" cm="1">
        <f t="array" ref="B3628">SUM(laptop_prices3[[#This Row],[RAM Comp]:[Weight Comp]]+laptop_prices3[[#This Row],[Storage Comp]])</f>
        <v>48.85638177814478</v>
      </c>
      <c r="C3628">
        <v>3626</v>
      </c>
      <c r="D3628" t="s">
        <v>36</v>
      </c>
      <c r="E3628" t="s">
        <v>41</v>
      </c>
      <c r="F3628">
        <v>64</v>
      </c>
      <c r="G3628" t="s">
        <v>25</v>
      </c>
      <c r="H3628" t="s">
        <v>32</v>
      </c>
      <c r="I3628">
        <v>13.3</v>
      </c>
      <c r="J3628" t="s">
        <v>43</v>
      </c>
      <c r="K3628">
        <v>10.7</v>
      </c>
      <c r="L3628">
        <v>2.4900000000000002</v>
      </c>
      <c r="M3628" t="s">
        <v>30</v>
      </c>
      <c r="N3628">
        <v>3823.67</v>
      </c>
      <c r="O3628" s="5">
        <f>(ScoreCard!$E$3-laptop_prices3[[#This Row],[Price ($)]])/ScoreCard!$E$3*ScoreCard!$E$5</f>
        <v>3.231073068908981</v>
      </c>
      <c r="P3628" s="5">
        <f>laptop_prices3[[#This Row],[RAM (GB)]]/ScoreCard!$F$3*ScoreCard!$F$5</f>
        <v>7</v>
      </c>
      <c r="Q3628" s="5">
        <f>laptop_prices3[[#This Row],[Screen Size (inch)]]/ScoreCard!$G$3*ScoreCard!$G$5</f>
        <v>1.5375722543352601</v>
      </c>
      <c r="R3628" s="5">
        <f>laptop_prices3[[#This Row],[Battery Life (hours)]]/ScoreCard!$H$3*ScoreCard!$H$5</f>
        <v>6.2416666666666663</v>
      </c>
      <c r="S3628" s="5">
        <f>ScoreCard!$I$3-laptop_prices3[[#This Row],[Weight (kg)]]/ScoreCard!$I$3*ScoreCard!$I$5</f>
        <v>2.077142857142857</v>
      </c>
      <c r="T3628" s="6" cm="1">
        <f t="array" ref="T3628">_xlfn.IFS(laptop_prices3[[#This Row],[Storage]]="512GB SSD", 512, laptop_prices3[[#This Row],[Storage]] = "1TB SSD", 1000, laptop_prices3[[#This Row],[Storage]] = "2TB SSD", 2000, laptop_prices3[[#This Row],[Storage]]= "256GB SSD", 256, laptop_prices3[[#This Row],[Storage]] = "1TB HDD", 1000*0.7)</f>
        <v>2000</v>
      </c>
      <c r="U3628" s="5">
        <f>laptop_prices3[[#This Row],[Storage Raw Value]]/ScoreCard!$J$3*ScoreCard!$J$5</f>
        <v>8</v>
      </c>
    </row>
    <row r="3629" spans="2:21" x14ac:dyDescent="0.2">
      <c r="B3629" s="4" cm="1">
        <f t="array" ref="B3629">SUM(laptop_prices3[[#This Row],[RAM Comp]:[Weight Comp]]+laptop_prices3[[#This Row],[Storage Comp]])</f>
        <v>42.179234792182768</v>
      </c>
      <c r="C3629">
        <v>3627</v>
      </c>
      <c r="D3629" t="s">
        <v>28</v>
      </c>
      <c r="E3629" t="s">
        <v>12</v>
      </c>
      <c r="F3629">
        <v>8</v>
      </c>
      <c r="G3629" t="s">
        <v>25</v>
      </c>
      <c r="H3629" t="s">
        <v>35</v>
      </c>
      <c r="I3629">
        <v>16</v>
      </c>
      <c r="J3629" t="s">
        <v>21</v>
      </c>
      <c r="K3629">
        <v>10.1</v>
      </c>
      <c r="L3629">
        <v>3.39</v>
      </c>
      <c r="M3629" t="s">
        <v>46</v>
      </c>
      <c r="N3629">
        <v>940.66</v>
      </c>
      <c r="O3629" s="5">
        <f>(ScoreCard!$E$3-laptop_prices3[[#This Row],[Price ($)]])/ScoreCard!$E$3*ScoreCard!$E$5</f>
        <v>4.5648267745385773</v>
      </c>
      <c r="P3629" s="5">
        <f>laptop_prices3[[#This Row],[RAM (GB)]]/ScoreCard!$F$3*ScoreCard!$F$5</f>
        <v>0.875</v>
      </c>
      <c r="Q3629" s="5">
        <f>laptop_prices3[[#This Row],[Screen Size (inch)]]/ScoreCard!$G$3*ScoreCard!$G$5</f>
        <v>1.8497109826589595</v>
      </c>
      <c r="R3629" s="5">
        <f>laptop_prices3[[#This Row],[Battery Life (hours)]]/ScoreCard!$H$3*ScoreCard!$H$5</f>
        <v>5.8916666666666666</v>
      </c>
      <c r="S3629" s="5">
        <f>ScoreCard!$I$3-laptop_prices3[[#This Row],[Weight (kg)]]/ScoreCard!$I$3*ScoreCard!$I$5</f>
        <v>1.5628571428571427</v>
      </c>
      <c r="T3629" s="6" cm="1">
        <f t="array" ref="T3629">_xlfn.IFS(laptop_prices3[[#This Row],[Storage]]="512GB SSD", 512, laptop_prices3[[#This Row],[Storage]] = "1TB SSD", 1000, laptop_prices3[[#This Row],[Storage]] = "2TB SSD", 2000, laptop_prices3[[#This Row],[Storage]]= "256GB SSD", 256, laptop_prices3[[#This Row],[Storage]] = "1TB HDD", 1000*0.7)</f>
        <v>2000</v>
      </c>
      <c r="U3629" s="5">
        <f>laptop_prices3[[#This Row],[Storage Raw Value]]/ScoreCard!$J$3*ScoreCard!$J$5</f>
        <v>8</v>
      </c>
    </row>
    <row r="3630" spans="2:21" x14ac:dyDescent="0.2">
      <c r="B3630" s="4" cm="1">
        <f t="array" ref="B3630">SUM(laptop_prices3[[#This Row],[RAM Comp]:[Weight Comp]]+laptop_prices3[[#This Row],[Storage Comp]])</f>
        <v>43.255163776493255</v>
      </c>
      <c r="C3630">
        <v>3628</v>
      </c>
      <c r="D3630" t="s">
        <v>23</v>
      </c>
      <c r="E3630" t="s">
        <v>41</v>
      </c>
      <c r="F3630">
        <v>8</v>
      </c>
      <c r="G3630" t="s">
        <v>25</v>
      </c>
      <c r="H3630" t="s">
        <v>32</v>
      </c>
      <c r="I3630">
        <v>14</v>
      </c>
      <c r="J3630" t="s">
        <v>15</v>
      </c>
      <c r="K3630">
        <v>11.9</v>
      </c>
      <c r="L3630">
        <v>2.94</v>
      </c>
      <c r="M3630" t="s">
        <v>22</v>
      </c>
      <c r="N3630">
        <v>2164.41</v>
      </c>
      <c r="O3630" s="5">
        <f>(ScoreCard!$E$3-laptop_prices3[[#This Row],[Price ($)]])/ScoreCard!$E$3*ScoreCard!$E$5</f>
        <v>3.9986889195660948</v>
      </c>
      <c r="P3630" s="5">
        <f>laptop_prices3[[#This Row],[RAM (GB)]]/ScoreCard!$F$3*ScoreCard!$F$5</f>
        <v>0.875</v>
      </c>
      <c r="Q3630" s="5">
        <f>laptop_prices3[[#This Row],[Screen Size (inch)]]/ScoreCard!$G$3*ScoreCard!$G$5</f>
        <v>1.6184971098265895</v>
      </c>
      <c r="R3630" s="5">
        <f>laptop_prices3[[#This Row],[Battery Life (hours)]]/ScoreCard!$H$3*ScoreCard!$H$5</f>
        <v>6.9416666666666664</v>
      </c>
      <c r="S3630" s="5">
        <f>ScoreCard!$I$3-laptop_prices3[[#This Row],[Weight (kg)]]/ScoreCard!$I$3*ScoreCard!$I$5</f>
        <v>1.82</v>
      </c>
      <c r="T3630" s="6" cm="1">
        <f t="array" ref="T3630">_xlfn.IFS(laptop_prices3[[#This Row],[Storage]]="512GB SSD", 512, laptop_prices3[[#This Row],[Storage]] = "1TB SSD", 1000, laptop_prices3[[#This Row],[Storage]] = "2TB SSD", 2000, laptop_prices3[[#This Row],[Storage]]= "256GB SSD", 256, laptop_prices3[[#This Row],[Storage]] = "1TB HDD", 1000*0.7)</f>
        <v>2000</v>
      </c>
      <c r="U3630" s="5">
        <f>laptop_prices3[[#This Row],[Storage Raw Value]]/ScoreCard!$J$3*ScoreCard!$J$5</f>
        <v>8</v>
      </c>
    </row>
    <row r="3631" spans="2:21" x14ac:dyDescent="0.2">
      <c r="B3631" s="4" cm="1">
        <f t="array" ref="B3631">SUM(laptop_prices3[[#This Row],[RAM Comp]:[Weight Comp]]+laptop_prices3[[#This Row],[Storage Comp]])</f>
        <v>25.653735205064685</v>
      </c>
      <c r="C3631">
        <v>3629</v>
      </c>
      <c r="D3631" t="s">
        <v>28</v>
      </c>
      <c r="E3631" t="s">
        <v>18</v>
      </c>
      <c r="F3631">
        <v>32</v>
      </c>
      <c r="G3631" t="s">
        <v>42</v>
      </c>
      <c r="H3631" t="s">
        <v>40</v>
      </c>
      <c r="I3631">
        <v>14</v>
      </c>
      <c r="J3631" t="s">
        <v>43</v>
      </c>
      <c r="K3631">
        <v>11.6</v>
      </c>
      <c r="L3631">
        <v>1.63</v>
      </c>
      <c r="M3631" t="s">
        <v>46</v>
      </c>
      <c r="N3631">
        <v>1536.53</v>
      </c>
      <c r="O3631" s="5">
        <f>(ScoreCard!$E$3-laptop_prices3[[#This Row],[Price ($)]])/ScoreCard!$E$3*ScoreCard!$E$5</f>
        <v>4.2891621668634361</v>
      </c>
      <c r="P3631" s="5">
        <f>laptop_prices3[[#This Row],[RAM (GB)]]/ScoreCard!$F$3*ScoreCard!$F$5</f>
        <v>3.5</v>
      </c>
      <c r="Q3631" s="5">
        <f>laptop_prices3[[#This Row],[Screen Size (inch)]]/ScoreCard!$G$3*ScoreCard!$G$5</f>
        <v>1.6184971098265895</v>
      </c>
      <c r="R3631" s="5">
        <f>laptop_prices3[[#This Row],[Battery Life (hours)]]/ScoreCard!$H$3*ScoreCard!$H$5</f>
        <v>6.7666666666666666</v>
      </c>
      <c r="S3631" s="5">
        <f>ScoreCard!$I$3-laptop_prices3[[#This Row],[Weight (kg)]]/ScoreCard!$I$3*ScoreCard!$I$5</f>
        <v>2.5685714285714285</v>
      </c>
      <c r="T3631" s="6" cm="1">
        <f t="array" ref="T3631">_xlfn.IFS(laptop_prices3[[#This Row],[Storage]]="512GB SSD", 512, laptop_prices3[[#This Row],[Storage]] = "1TB SSD", 1000, laptop_prices3[[#This Row],[Storage]] = "2TB SSD", 2000, laptop_prices3[[#This Row],[Storage]]= "256GB SSD", 256, laptop_prices3[[#This Row],[Storage]] = "1TB HDD", 1000*0.7)</f>
        <v>700</v>
      </c>
      <c r="U3631" s="5">
        <f>laptop_prices3[[#This Row],[Storage Raw Value]]/ScoreCard!$J$3*ScoreCard!$J$5</f>
        <v>2.8</v>
      </c>
    </row>
    <row r="3632" spans="2:21" x14ac:dyDescent="0.2">
      <c r="B3632" s="4" cm="1">
        <f t="array" ref="B3632">SUM(laptop_prices3[[#This Row],[RAM Comp]:[Weight Comp]]+laptop_prices3[[#This Row],[Storage Comp]])</f>
        <v>43.375134874759155</v>
      </c>
      <c r="C3632">
        <v>3630</v>
      </c>
      <c r="D3632" t="s">
        <v>17</v>
      </c>
      <c r="E3632" t="s">
        <v>12</v>
      </c>
      <c r="F3632">
        <v>32</v>
      </c>
      <c r="G3632" t="s">
        <v>25</v>
      </c>
      <c r="H3632" t="s">
        <v>32</v>
      </c>
      <c r="I3632">
        <v>15.6</v>
      </c>
      <c r="J3632" t="s">
        <v>15</v>
      </c>
      <c r="K3632">
        <v>7.7</v>
      </c>
      <c r="L3632">
        <v>3.36</v>
      </c>
      <c r="M3632" t="s">
        <v>30</v>
      </c>
      <c r="N3632">
        <v>2571.87</v>
      </c>
      <c r="O3632" s="5">
        <f>(ScoreCard!$E$3-laptop_prices3[[#This Row],[Price ($)]])/ScoreCard!$E$3*ScoreCard!$E$5</f>
        <v>3.8101875668493723</v>
      </c>
      <c r="P3632" s="5">
        <f>laptop_prices3[[#This Row],[RAM (GB)]]/ScoreCard!$F$3*ScoreCard!$F$5</f>
        <v>3.5</v>
      </c>
      <c r="Q3632" s="5">
        <f>laptop_prices3[[#This Row],[Screen Size (inch)]]/ScoreCard!$G$3*ScoreCard!$G$5</f>
        <v>1.8034682080924855</v>
      </c>
      <c r="R3632" s="5">
        <f>laptop_prices3[[#This Row],[Battery Life (hours)]]/ScoreCard!$H$3*ScoreCard!$H$5</f>
        <v>4.4916666666666671</v>
      </c>
      <c r="S3632" s="5">
        <f>ScoreCard!$I$3-laptop_prices3[[#This Row],[Weight (kg)]]/ScoreCard!$I$3*ScoreCard!$I$5</f>
        <v>1.58</v>
      </c>
      <c r="T3632" s="6" cm="1">
        <f t="array" ref="T3632">_xlfn.IFS(laptop_prices3[[#This Row],[Storage]]="512GB SSD", 512, laptop_prices3[[#This Row],[Storage]] = "1TB SSD", 1000, laptop_prices3[[#This Row],[Storage]] = "2TB SSD", 2000, laptop_prices3[[#This Row],[Storage]]= "256GB SSD", 256, laptop_prices3[[#This Row],[Storage]] = "1TB HDD", 1000*0.7)</f>
        <v>2000</v>
      </c>
      <c r="U3632" s="5">
        <f>laptop_prices3[[#This Row],[Storage Raw Value]]/ScoreCard!$J$3*ScoreCard!$J$5</f>
        <v>8</v>
      </c>
    </row>
    <row r="3633" spans="2:21" x14ac:dyDescent="0.2">
      <c r="B3633" s="4" cm="1">
        <f t="array" ref="B3633">SUM(laptop_prices3[[#This Row],[RAM Comp]:[Weight Comp]]+laptop_prices3[[#This Row],[Storage Comp]])</f>
        <v>18.200492017616295</v>
      </c>
      <c r="C3633">
        <v>3631</v>
      </c>
      <c r="D3633" t="s">
        <v>34</v>
      </c>
      <c r="E3633" t="s">
        <v>41</v>
      </c>
      <c r="F3633">
        <v>4</v>
      </c>
      <c r="G3633" t="s">
        <v>42</v>
      </c>
      <c r="H3633" t="s">
        <v>40</v>
      </c>
      <c r="I3633">
        <v>15.6</v>
      </c>
      <c r="J3633" t="s">
        <v>27</v>
      </c>
      <c r="K3633">
        <v>5</v>
      </c>
      <c r="L3633">
        <v>2.9</v>
      </c>
      <c r="M3633" t="s">
        <v>46</v>
      </c>
      <c r="N3633">
        <v>2137.61</v>
      </c>
      <c r="O3633" s="5">
        <f>(ScoreCard!$E$3-laptop_prices3[[#This Row],[Price ($)]])/ScoreCard!$E$3*ScoreCard!$E$5</f>
        <v>4.0110872807618145</v>
      </c>
      <c r="P3633" s="5">
        <f>laptop_prices3[[#This Row],[RAM (GB)]]/ScoreCard!$F$3*ScoreCard!$F$5</f>
        <v>0.4375</v>
      </c>
      <c r="Q3633" s="5">
        <f>laptop_prices3[[#This Row],[Screen Size (inch)]]/ScoreCard!$G$3*ScoreCard!$G$5</f>
        <v>1.8034682080924855</v>
      </c>
      <c r="R3633" s="5">
        <f>laptop_prices3[[#This Row],[Battery Life (hours)]]/ScoreCard!$H$3*ScoreCard!$H$5</f>
        <v>2.916666666666667</v>
      </c>
      <c r="S3633" s="5">
        <f>ScoreCard!$I$3-laptop_prices3[[#This Row],[Weight (kg)]]/ScoreCard!$I$3*ScoreCard!$I$5</f>
        <v>1.842857142857143</v>
      </c>
      <c r="T3633" s="6" cm="1">
        <f t="array" ref="T3633">_xlfn.IFS(laptop_prices3[[#This Row],[Storage]]="512GB SSD", 512, laptop_prices3[[#This Row],[Storage]] = "1TB SSD", 1000, laptop_prices3[[#This Row],[Storage]] = "2TB SSD", 2000, laptop_prices3[[#This Row],[Storage]]= "256GB SSD", 256, laptop_prices3[[#This Row],[Storage]] = "1TB HDD", 1000*0.7)</f>
        <v>700</v>
      </c>
      <c r="U3633" s="5">
        <f>laptop_prices3[[#This Row],[Storage Raw Value]]/ScoreCard!$J$3*ScoreCard!$J$5</f>
        <v>2.8</v>
      </c>
    </row>
    <row r="3634" spans="2:21" x14ac:dyDescent="0.2">
      <c r="B3634" s="4" cm="1">
        <f t="array" ref="B3634">SUM(laptop_prices3[[#This Row],[RAM Comp]:[Weight Comp]]+laptop_prices3[[#This Row],[Storage Comp]])</f>
        <v>40.814761904761902</v>
      </c>
      <c r="C3634">
        <v>3632</v>
      </c>
      <c r="D3634" t="s">
        <v>34</v>
      </c>
      <c r="E3634" t="s">
        <v>48</v>
      </c>
      <c r="F3634">
        <v>16</v>
      </c>
      <c r="G3634" t="s">
        <v>25</v>
      </c>
      <c r="H3634" t="s">
        <v>14</v>
      </c>
      <c r="I3634">
        <v>17.3</v>
      </c>
      <c r="J3634" t="s">
        <v>21</v>
      </c>
      <c r="K3634">
        <v>5.2</v>
      </c>
      <c r="L3634">
        <v>2.57</v>
      </c>
      <c r="M3634" t="s">
        <v>46</v>
      </c>
      <c r="N3634">
        <v>1247.6199999999999</v>
      </c>
      <c r="O3634" s="5">
        <f>(ScoreCard!$E$3-laptop_prices3[[#This Row],[Price ($)]])/ScoreCard!$E$3*ScoreCard!$E$5</f>
        <v>4.4228192763058063</v>
      </c>
      <c r="P3634" s="5">
        <f>laptop_prices3[[#This Row],[RAM (GB)]]/ScoreCard!$F$3*ScoreCard!$F$5</f>
        <v>1.75</v>
      </c>
      <c r="Q3634" s="5">
        <f>laptop_prices3[[#This Row],[Screen Size (inch)]]/ScoreCard!$G$3*ScoreCard!$G$5</f>
        <v>2</v>
      </c>
      <c r="R3634" s="5">
        <f>laptop_prices3[[#This Row],[Battery Life (hours)]]/ScoreCard!$H$3*ScoreCard!$H$5</f>
        <v>3.0333333333333332</v>
      </c>
      <c r="S3634" s="5">
        <f>ScoreCard!$I$3-laptop_prices3[[#This Row],[Weight (kg)]]/ScoreCard!$I$3*ScoreCard!$I$5</f>
        <v>2.0314285714285716</v>
      </c>
      <c r="T3634" s="6" cm="1">
        <f t="array" ref="T3634">_xlfn.IFS(laptop_prices3[[#This Row],[Storage]]="512GB SSD", 512, laptop_prices3[[#This Row],[Storage]] = "1TB SSD", 1000, laptop_prices3[[#This Row],[Storage]] = "2TB SSD", 2000, laptop_prices3[[#This Row],[Storage]]= "256GB SSD", 256, laptop_prices3[[#This Row],[Storage]] = "1TB HDD", 1000*0.7)</f>
        <v>2000</v>
      </c>
      <c r="U3634" s="5">
        <f>laptop_prices3[[#This Row],[Storage Raw Value]]/ScoreCard!$J$3*ScoreCard!$J$5</f>
        <v>8</v>
      </c>
    </row>
    <row r="3635" spans="2:21" x14ac:dyDescent="0.2">
      <c r="B3635" s="4" cm="1">
        <f t="array" ref="B3635">SUM(laptop_prices3[[#This Row],[RAM Comp]:[Weight Comp]]+laptop_prices3[[#This Row],[Storage Comp]])</f>
        <v>22.879782824112304</v>
      </c>
      <c r="C3635">
        <v>3633</v>
      </c>
      <c r="D3635" t="s">
        <v>38</v>
      </c>
      <c r="E3635" t="s">
        <v>18</v>
      </c>
      <c r="F3635">
        <v>64</v>
      </c>
      <c r="G3635" t="s">
        <v>13</v>
      </c>
      <c r="H3635" t="s">
        <v>26</v>
      </c>
      <c r="I3635">
        <v>14</v>
      </c>
      <c r="J3635" t="s">
        <v>15</v>
      </c>
      <c r="K3635">
        <v>7.5</v>
      </c>
      <c r="L3635">
        <v>3.16</v>
      </c>
      <c r="M3635" t="s">
        <v>46</v>
      </c>
      <c r="N3635">
        <v>3740.26</v>
      </c>
      <c r="O3635" s="5">
        <f>(ScoreCard!$E$3-laptop_prices3[[#This Row],[Price ($)]])/ScoreCard!$E$3*ScoreCard!$E$5</f>
        <v>3.2696606550035714</v>
      </c>
      <c r="P3635" s="5">
        <f>laptop_prices3[[#This Row],[RAM (GB)]]/ScoreCard!$F$3*ScoreCard!$F$5</f>
        <v>7</v>
      </c>
      <c r="Q3635" s="5">
        <f>laptop_prices3[[#This Row],[Screen Size (inch)]]/ScoreCard!$G$3*ScoreCard!$G$5</f>
        <v>1.6184971098265895</v>
      </c>
      <c r="R3635" s="5">
        <f>laptop_prices3[[#This Row],[Battery Life (hours)]]/ScoreCard!$H$3*ScoreCard!$H$5</f>
        <v>4.375</v>
      </c>
      <c r="S3635" s="5">
        <f>ScoreCard!$I$3-laptop_prices3[[#This Row],[Weight (kg)]]/ScoreCard!$I$3*ScoreCard!$I$5</f>
        <v>1.6942857142857142</v>
      </c>
      <c r="T3635" s="6" cm="1">
        <f t="array" ref="T3635">_xlfn.IFS(laptop_prices3[[#This Row],[Storage]]="512GB SSD", 512, laptop_prices3[[#This Row],[Storage]] = "1TB SSD", 1000, laptop_prices3[[#This Row],[Storage]] = "2TB SSD", 2000, laptop_prices3[[#This Row],[Storage]]= "256GB SSD", 256, laptop_prices3[[#This Row],[Storage]] = "1TB HDD", 1000*0.7)</f>
        <v>512</v>
      </c>
      <c r="U3635" s="5">
        <f>laptop_prices3[[#This Row],[Storage Raw Value]]/ScoreCard!$J$3*ScoreCard!$J$5</f>
        <v>2.048</v>
      </c>
    </row>
    <row r="3636" spans="2:21" x14ac:dyDescent="0.2">
      <c r="B3636" s="4" cm="1">
        <f t="array" ref="B3636">SUM(laptop_prices3[[#This Row],[RAM Comp]:[Weight Comp]]+laptop_prices3[[#This Row],[Storage Comp]])</f>
        <v>28.372753922378195</v>
      </c>
      <c r="C3636">
        <v>3634</v>
      </c>
      <c r="D3636" t="s">
        <v>28</v>
      </c>
      <c r="E3636" t="s">
        <v>31</v>
      </c>
      <c r="F3636">
        <v>64</v>
      </c>
      <c r="G3636" t="s">
        <v>42</v>
      </c>
      <c r="H3636" t="s">
        <v>20</v>
      </c>
      <c r="I3636">
        <v>15.6</v>
      </c>
      <c r="J3636" t="s">
        <v>43</v>
      </c>
      <c r="K3636">
        <v>11.1</v>
      </c>
      <c r="L3636">
        <v>2.81</v>
      </c>
      <c r="M3636" t="s">
        <v>22</v>
      </c>
      <c r="N3636">
        <v>1935.17</v>
      </c>
      <c r="O3636" s="5">
        <f>(ScoreCard!$E$3-laptop_prices3[[#This Row],[Price ($)]])/ScoreCard!$E$3*ScoreCard!$E$5</f>
        <v>4.1047411703312768</v>
      </c>
      <c r="P3636" s="5">
        <f>laptop_prices3[[#This Row],[RAM (GB)]]/ScoreCard!$F$3*ScoreCard!$F$5</f>
        <v>7</v>
      </c>
      <c r="Q3636" s="5">
        <f>laptop_prices3[[#This Row],[Screen Size (inch)]]/ScoreCard!$G$3*ScoreCard!$G$5</f>
        <v>1.8034682080924855</v>
      </c>
      <c r="R3636" s="5">
        <f>laptop_prices3[[#This Row],[Battery Life (hours)]]/ScoreCard!$H$3*ScoreCard!$H$5</f>
        <v>6.4749999999999996</v>
      </c>
      <c r="S3636" s="5">
        <f>ScoreCard!$I$3-laptop_prices3[[#This Row],[Weight (kg)]]/ScoreCard!$I$3*ScoreCard!$I$5</f>
        <v>1.8942857142857144</v>
      </c>
      <c r="T3636" s="6" cm="1">
        <f t="array" ref="T3636">_xlfn.IFS(laptop_prices3[[#This Row],[Storage]]="512GB SSD", 512, laptop_prices3[[#This Row],[Storage]] = "1TB SSD", 1000, laptop_prices3[[#This Row],[Storage]] = "2TB SSD", 2000, laptop_prices3[[#This Row],[Storage]]= "256GB SSD", 256, laptop_prices3[[#This Row],[Storage]] = "1TB HDD", 1000*0.7)</f>
        <v>700</v>
      </c>
      <c r="U3636" s="5">
        <f>laptop_prices3[[#This Row],[Storage Raw Value]]/ScoreCard!$J$3*ScoreCard!$J$5</f>
        <v>2.8</v>
      </c>
    </row>
    <row r="3637" spans="2:21" x14ac:dyDescent="0.2">
      <c r="B3637" s="4" cm="1">
        <f t="array" ref="B3637">SUM(laptop_prices3[[#This Row],[RAM Comp]:[Weight Comp]]+laptop_prices3[[#This Row],[Storage Comp]])</f>
        <v>23.809949077897056</v>
      </c>
      <c r="C3637">
        <v>3635</v>
      </c>
      <c r="D3637" t="s">
        <v>38</v>
      </c>
      <c r="E3637" t="s">
        <v>31</v>
      </c>
      <c r="F3637">
        <v>32</v>
      </c>
      <c r="G3637" t="s">
        <v>42</v>
      </c>
      <c r="H3637" t="s">
        <v>35</v>
      </c>
      <c r="I3637">
        <v>16</v>
      </c>
      <c r="J3637" t="s">
        <v>43</v>
      </c>
      <c r="K3637">
        <v>7.7</v>
      </c>
      <c r="L3637">
        <v>1.28</v>
      </c>
      <c r="M3637" t="s">
        <v>30</v>
      </c>
      <c r="N3637">
        <v>1282.04</v>
      </c>
      <c r="O3637" s="5">
        <f>(ScoreCard!$E$3-laptop_prices3[[#This Row],[Price ($)]])/ScoreCard!$E$3*ScoreCard!$E$5</f>
        <v>4.4068957094268253</v>
      </c>
      <c r="P3637" s="5">
        <f>laptop_prices3[[#This Row],[RAM (GB)]]/ScoreCard!$F$3*ScoreCard!$F$5</f>
        <v>3.5</v>
      </c>
      <c r="Q3637" s="5">
        <f>laptop_prices3[[#This Row],[Screen Size (inch)]]/ScoreCard!$G$3*ScoreCard!$G$5</f>
        <v>1.8497109826589595</v>
      </c>
      <c r="R3637" s="5">
        <f>laptop_prices3[[#This Row],[Battery Life (hours)]]/ScoreCard!$H$3*ScoreCard!$H$5</f>
        <v>4.4916666666666671</v>
      </c>
      <c r="S3637" s="5">
        <f>ScoreCard!$I$3-laptop_prices3[[#This Row],[Weight (kg)]]/ScoreCard!$I$3*ScoreCard!$I$5</f>
        <v>2.7685714285714287</v>
      </c>
      <c r="T3637" s="6" cm="1">
        <f t="array" ref="T3637">_xlfn.IFS(laptop_prices3[[#This Row],[Storage]]="512GB SSD", 512, laptop_prices3[[#This Row],[Storage]] = "1TB SSD", 1000, laptop_prices3[[#This Row],[Storage]] = "2TB SSD", 2000, laptop_prices3[[#This Row],[Storage]]= "256GB SSD", 256, laptop_prices3[[#This Row],[Storage]] = "1TB HDD", 1000*0.7)</f>
        <v>700</v>
      </c>
      <c r="U3637" s="5">
        <f>laptop_prices3[[#This Row],[Storage Raw Value]]/ScoreCard!$J$3*ScoreCard!$J$5</f>
        <v>2.8</v>
      </c>
    </row>
    <row r="3638" spans="2:21" x14ac:dyDescent="0.2">
      <c r="B3638" s="4" cm="1">
        <f t="array" ref="B3638">SUM(laptop_prices3[[#This Row],[RAM Comp]:[Weight Comp]]+laptop_prices3[[#This Row],[Storage Comp]])</f>
        <v>23.720306220754196</v>
      </c>
      <c r="C3638">
        <v>3636</v>
      </c>
      <c r="D3638" t="s">
        <v>23</v>
      </c>
      <c r="E3638" t="s">
        <v>18</v>
      </c>
      <c r="F3638">
        <v>4</v>
      </c>
      <c r="G3638" t="s">
        <v>19</v>
      </c>
      <c r="H3638" t="s">
        <v>44</v>
      </c>
      <c r="I3638">
        <v>16</v>
      </c>
      <c r="J3638" t="s">
        <v>15</v>
      </c>
      <c r="K3638">
        <v>5.9</v>
      </c>
      <c r="L3638">
        <v>2.64</v>
      </c>
      <c r="M3638" t="s">
        <v>30</v>
      </c>
      <c r="N3638">
        <v>1115.18</v>
      </c>
      <c r="O3638" s="5">
        <f>(ScoreCard!$E$3-laptop_prices3[[#This Row],[Price ($)]])/ScoreCard!$E$3*ScoreCard!$E$5</f>
        <v>4.4840893866327161</v>
      </c>
      <c r="P3638" s="5">
        <f>laptop_prices3[[#This Row],[RAM (GB)]]/ScoreCard!$F$3*ScoreCard!$F$5</f>
        <v>0.4375</v>
      </c>
      <c r="Q3638" s="5">
        <f>laptop_prices3[[#This Row],[Screen Size (inch)]]/ScoreCard!$G$3*ScoreCard!$G$5</f>
        <v>1.8497109826589595</v>
      </c>
      <c r="R3638" s="5">
        <f>laptop_prices3[[#This Row],[Battery Life (hours)]]/ScoreCard!$H$3*ScoreCard!$H$5</f>
        <v>3.4416666666666669</v>
      </c>
      <c r="S3638" s="5">
        <f>ScoreCard!$I$3-laptop_prices3[[#This Row],[Weight (kg)]]/ScoreCard!$I$3*ScoreCard!$I$5</f>
        <v>1.9914285714285713</v>
      </c>
      <c r="T3638" s="6" cm="1">
        <f t="array" ref="T3638">_xlfn.IFS(laptop_prices3[[#This Row],[Storage]]="512GB SSD", 512, laptop_prices3[[#This Row],[Storage]] = "1TB SSD", 1000, laptop_prices3[[#This Row],[Storage]] = "2TB SSD", 2000, laptop_prices3[[#This Row],[Storage]]= "256GB SSD", 256, laptop_prices3[[#This Row],[Storage]] = "1TB HDD", 1000*0.7)</f>
        <v>1000</v>
      </c>
      <c r="U3638" s="5">
        <f>laptop_prices3[[#This Row],[Storage Raw Value]]/ScoreCard!$J$3*ScoreCard!$J$5</f>
        <v>4</v>
      </c>
    </row>
    <row r="3639" spans="2:21" x14ac:dyDescent="0.2">
      <c r="B3639" s="4" cm="1">
        <f t="array" ref="B3639">SUM(laptop_prices3[[#This Row],[RAM Comp]:[Weight Comp]]+laptop_prices3[[#This Row],[Storage Comp]])</f>
        <v>27.289472887420867</v>
      </c>
      <c r="C3639">
        <v>3637</v>
      </c>
      <c r="D3639" t="s">
        <v>45</v>
      </c>
      <c r="E3639" t="s">
        <v>12</v>
      </c>
      <c r="F3639">
        <v>64</v>
      </c>
      <c r="G3639" t="s">
        <v>42</v>
      </c>
      <c r="H3639" t="s">
        <v>20</v>
      </c>
      <c r="I3639">
        <v>16</v>
      </c>
      <c r="J3639" t="s">
        <v>43</v>
      </c>
      <c r="K3639">
        <v>7.9</v>
      </c>
      <c r="L3639">
        <v>1.52</v>
      </c>
      <c r="M3639" t="s">
        <v>16</v>
      </c>
      <c r="N3639">
        <v>1847.85</v>
      </c>
      <c r="O3639" s="5">
        <f>(ScoreCard!$E$3-laptop_prices3[[#This Row],[Price ($)]])/ScoreCard!$E$3*ScoreCard!$E$5</f>
        <v>4.1451376218092726</v>
      </c>
      <c r="P3639" s="5">
        <f>laptop_prices3[[#This Row],[RAM (GB)]]/ScoreCard!$F$3*ScoreCard!$F$5</f>
        <v>7</v>
      </c>
      <c r="Q3639" s="5">
        <f>laptop_prices3[[#This Row],[Screen Size (inch)]]/ScoreCard!$G$3*ScoreCard!$G$5</f>
        <v>1.8497109826589595</v>
      </c>
      <c r="R3639" s="5">
        <f>laptop_prices3[[#This Row],[Battery Life (hours)]]/ScoreCard!$H$3*ScoreCard!$H$5</f>
        <v>4.6083333333333334</v>
      </c>
      <c r="S3639" s="5">
        <f>ScoreCard!$I$3-laptop_prices3[[#This Row],[Weight (kg)]]/ScoreCard!$I$3*ScoreCard!$I$5</f>
        <v>2.6314285714285717</v>
      </c>
      <c r="T3639" s="6" cm="1">
        <f t="array" ref="T3639">_xlfn.IFS(laptop_prices3[[#This Row],[Storage]]="512GB SSD", 512, laptop_prices3[[#This Row],[Storage]] = "1TB SSD", 1000, laptop_prices3[[#This Row],[Storage]] = "2TB SSD", 2000, laptop_prices3[[#This Row],[Storage]]= "256GB SSD", 256, laptop_prices3[[#This Row],[Storage]] = "1TB HDD", 1000*0.7)</f>
        <v>700</v>
      </c>
      <c r="U3639" s="5">
        <f>laptop_prices3[[#This Row],[Storage Raw Value]]/ScoreCard!$J$3*ScoreCard!$J$5</f>
        <v>2.8</v>
      </c>
    </row>
    <row r="3640" spans="2:21" x14ac:dyDescent="0.2">
      <c r="B3640" s="4" cm="1">
        <f t="array" ref="B3640">SUM(laptop_prices3[[#This Row],[RAM Comp]:[Weight Comp]]+laptop_prices3[[#This Row],[Storage Comp]])</f>
        <v>17.022087255711533</v>
      </c>
      <c r="C3640">
        <v>3638</v>
      </c>
      <c r="D3640" t="s">
        <v>28</v>
      </c>
      <c r="E3640" t="s">
        <v>18</v>
      </c>
      <c r="F3640">
        <v>64</v>
      </c>
      <c r="G3640" t="s">
        <v>29</v>
      </c>
      <c r="H3640" t="s">
        <v>32</v>
      </c>
      <c r="I3640">
        <v>15.6</v>
      </c>
      <c r="J3640" t="s">
        <v>21</v>
      </c>
      <c r="K3640">
        <v>4.3</v>
      </c>
      <c r="L3640">
        <v>3.3</v>
      </c>
      <c r="M3640" t="s">
        <v>16</v>
      </c>
      <c r="N3640">
        <v>2818.35</v>
      </c>
      <c r="O3640" s="5">
        <f>(ScoreCard!$E$3-laptop_prices3[[#This Row],[Price ($)]])/ScoreCard!$E$3*ScoreCard!$E$5</f>
        <v>3.6961596538821673</v>
      </c>
      <c r="P3640" s="5">
        <f>laptop_prices3[[#This Row],[RAM (GB)]]/ScoreCard!$F$3*ScoreCard!$F$5</f>
        <v>7</v>
      </c>
      <c r="Q3640" s="5">
        <f>laptop_prices3[[#This Row],[Screen Size (inch)]]/ScoreCard!$G$3*ScoreCard!$G$5</f>
        <v>1.8034682080924855</v>
      </c>
      <c r="R3640" s="5">
        <f>laptop_prices3[[#This Row],[Battery Life (hours)]]/ScoreCard!$H$3*ScoreCard!$H$5</f>
        <v>2.5083333333333333</v>
      </c>
      <c r="S3640" s="5">
        <f>ScoreCard!$I$3-laptop_prices3[[#This Row],[Weight (kg)]]/ScoreCard!$I$3*ScoreCard!$I$5</f>
        <v>1.6142857142857143</v>
      </c>
      <c r="T3640" s="6" cm="1">
        <f t="array" ref="T3640">_xlfn.IFS(laptop_prices3[[#This Row],[Storage]]="512GB SSD", 512, laptop_prices3[[#This Row],[Storage]] = "1TB SSD", 1000, laptop_prices3[[#This Row],[Storage]] = "2TB SSD", 2000, laptop_prices3[[#This Row],[Storage]]= "256GB SSD", 256, laptop_prices3[[#This Row],[Storage]] = "1TB HDD", 1000*0.7)</f>
        <v>256</v>
      </c>
      <c r="U3640" s="5">
        <f>laptop_prices3[[#This Row],[Storage Raw Value]]/ScoreCard!$J$3*ScoreCard!$J$5</f>
        <v>1.024</v>
      </c>
    </row>
    <row r="3641" spans="2:21" x14ac:dyDescent="0.2">
      <c r="B3641" s="4" cm="1">
        <f t="array" ref="B3641">SUM(laptop_prices3[[#This Row],[RAM Comp]:[Weight Comp]]+laptop_prices3[[#This Row],[Storage Comp]])</f>
        <v>17.5675209193504</v>
      </c>
      <c r="C3641">
        <v>3639</v>
      </c>
      <c r="D3641" t="s">
        <v>23</v>
      </c>
      <c r="E3641" t="s">
        <v>18</v>
      </c>
      <c r="F3641">
        <v>4</v>
      </c>
      <c r="G3641" t="s">
        <v>13</v>
      </c>
      <c r="H3641" t="s">
        <v>26</v>
      </c>
      <c r="I3641">
        <v>14</v>
      </c>
      <c r="J3641" t="s">
        <v>43</v>
      </c>
      <c r="K3641">
        <v>9.8000000000000007</v>
      </c>
      <c r="L3641">
        <v>3.32</v>
      </c>
      <c r="M3641" t="s">
        <v>30</v>
      </c>
      <c r="N3641">
        <v>1255.6400000000001</v>
      </c>
      <c r="O3641" s="5">
        <f>(ScoreCard!$E$3-laptop_prices3[[#This Row],[Price ($)]])/ScoreCard!$E$3*ScoreCard!$E$5</f>
        <v>4.419109020455446</v>
      </c>
      <c r="P3641" s="5">
        <f>laptop_prices3[[#This Row],[RAM (GB)]]/ScoreCard!$F$3*ScoreCard!$F$5</f>
        <v>0.4375</v>
      </c>
      <c r="Q3641" s="5">
        <f>laptop_prices3[[#This Row],[Screen Size (inch)]]/ScoreCard!$G$3*ScoreCard!$G$5</f>
        <v>1.6184971098265895</v>
      </c>
      <c r="R3641" s="5">
        <f>laptop_prices3[[#This Row],[Battery Life (hours)]]/ScoreCard!$H$3*ScoreCard!$H$5</f>
        <v>5.7166666666666677</v>
      </c>
      <c r="S3641" s="5">
        <f>ScoreCard!$I$3-laptop_prices3[[#This Row],[Weight (kg)]]/ScoreCard!$I$3*ScoreCard!$I$5</f>
        <v>1.602857142857143</v>
      </c>
      <c r="T3641" s="6" cm="1">
        <f t="array" ref="T3641">_xlfn.IFS(laptop_prices3[[#This Row],[Storage]]="512GB SSD", 512, laptop_prices3[[#This Row],[Storage]] = "1TB SSD", 1000, laptop_prices3[[#This Row],[Storage]] = "2TB SSD", 2000, laptop_prices3[[#This Row],[Storage]]= "256GB SSD", 256, laptop_prices3[[#This Row],[Storage]] = "1TB HDD", 1000*0.7)</f>
        <v>512</v>
      </c>
      <c r="U3641" s="5">
        <f>laptop_prices3[[#This Row],[Storage Raw Value]]/ScoreCard!$J$3*ScoreCard!$J$5</f>
        <v>2.048</v>
      </c>
    </row>
    <row r="3642" spans="2:21" x14ac:dyDescent="0.2">
      <c r="B3642" s="4" cm="1">
        <f t="array" ref="B3642">SUM(laptop_prices3[[#This Row],[RAM Comp]:[Weight Comp]]+laptop_prices3[[#This Row],[Storage Comp]])</f>
        <v>24.989710982658956</v>
      </c>
      <c r="C3642">
        <v>3640</v>
      </c>
      <c r="D3642" t="s">
        <v>47</v>
      </c>
      <c r="E3642" t="s">
        <v>24</v>
      </c>
      <c r="F3642">
        <v>16</v>
      </c>
      <c r="G3642" t="s">
        <v>19</v>
      </c>
      <c r="H3642" t="s">
        <v>20</v>
      </c>
      <c r="I3642">
        <v>16</v>
      </c>
      <c r="J3642" t="s">
        <v>21</v>
      </c>
      <c r="K3642">
        <v>6.6</v>
      </c>
      <c r="L3642">
        <v>3.43</v>
      </c>
      <c r="M3642" t="s">
        <v>22</v>
      </c>
      <c r="N3642">
        <v>1447.54</v>
      </c>
      <c r="O3642" s="5">
        <f>(ScoreCard!$E$3-laptop_prices3[[#This Row],[Price ($)]])/ScoreCard!$E$3*ScoreCard!$E$5</f>
        <v>4.3303312027890764</v>
      </c>
      <c r="P3642" s="5">
        <f>laptop_prices3[[#This Row],[RAM (GB)]]/ScoreCard!$F$3*ScoreCard!$F$5</f>
        <v>1.75</v>
      </c>
      <c r="Q3642" s="5">
        <f>laptop_prices3[[#This Row],[Screen Size (inch)]]/ScoreCard!$G$3*ScoreCard!$G$5</f>
        <v>1.8497109826589595</v>
      </c>
      <c r="R3642" s="5">
        <f>laptop_prices3[[#This Row],[Battery Life (hours)]]/ScoreCard!$H$3*ScoreCard!$H$5</f>
        <v>3.8499999999999996</v>
      </c>
      <c r="S3642" s="5">
        <f>ScoreCard!$I$3-laptop_prices3[[#This Row],[Weight (kg)]]/ScoreCard!$I$3*ScoreCard!$I$5</f>
        <v>1.5399999999999998</v>
      </c>
      <c r="T3642" s="6" cm="1">
        <f t="array" ref="T3642">_xlfn.IFS(laptop_prices3[[#This Row],[Storage]]="512GB SSD", 512, laptop_prices3[[#This Row],[Storage]] = "1TB SSD", 1000, laptop_prices3[[#This Row],[Storage]] = "2TB SSD", 2000, laptop_prices3[[#This Row],[Storage]]= "256GB SSD", 256, laptop_prices3[[#This Row],[Storage]] = "1TB HDD", 1000*0.7)</f>
        <v>1000</v>
      </c>
      <c r="U3642" s="5">
        <f>laptop_prices3[[#This Row],[Storage Raw Value]]/ScoreCard!$J$3*ScoreCard!$J$5</f>
        <v>4</v>
      </c>
    </row>
    <row r="3643" spans="2:21" x14ac:dyDescent="0.2">
      <c r="B3643" s="4" cm="1">
        <f t="array" ref="B3643">SUM(laptop_prices3[[#This Row],[RAM Comp]:[Weight Comp]]+laptop_prices3[[#This Row],[Storage Comp]])</f>
        <v>15.543753922378201</v>
      </c>
      <c r="C3643">
        <v>3641</v>
      </c>
      <c r="D3643" t="s">
        <v>28</v>
      </c>
      <c r="E3643" t="s">
        <v>31</v>
      </c>
      <c r="F3643">
        <v>8</v>
      </c>
      <c r="G3643" t="s">
        <v>29</v>
      </c>
      <c r="H3643" t="s">
        <v>40</v>
      </c>
      <c r="I3643">
        <v>15.6</v>
      </c>
      <c r="J3643" t="s">
        <v>43</v>
      </c>
      <c r="K3643">
        <v>11.1</v>
      </c>
      <c r="L3643">
        <v>2.11</v>
      </c>
      <c r="M3643" t="s">
        <v>16</v>
      </c>
      <c r="N3643">
        <v>931.55</v>
      </c>
      <c r="O3643" s="5">
        <f>(ScoreCard!$E$3-laptop_prices3[[#This Row],[Price ($)]])/ScoreCard!$E$3*ScoreCard!$E$5</f>
        <v>4.5690412920942869</v>
      </c>
      <c r="P3643" s="5">
        <f>laptop_prices3[[#This Row],[RAM (GB)]]/ScoreCard!$F$3*ScoreCard!$F$5</f>
        <v>0.875</v>
      </c>
      <c r="Q3643" s="5">
        <f>laptop_prices3[[#This Row],[Screen Size (inch)]]/ScoreCard!$G$3*ScoreCard!$G$5</f>
        <v>1.8034682080924855</v>
      </c>
      <c r="R3643" s="5">
        <f>laptop_prices3[[#This Row],[Battery Life (hours)]]/ScoreCard!$H$3*ScoreCard!$H$5</f>
        <v>6.4749999999999996</v>
      </c>
      <c r="S3643" s="5">
        <f>ScoreCard!$I$3-laptop_prices3[[#This Row],[Weight (kg)]]/ScoreCard!$I$3*ScoreCard!$I$5</f>
        <v>2.2942857142857145</v>
      </c>
      <c r="T3643" s="6" cm="1">
        <f t="array" ref="T3643">_xlfn.IFS(laptop_prices3[[#This Row],[Storage]]="512GB SSD", 512, laptop_prices3[[#This Row],[Storage]] = "1TB SSD", 1000, laptop_prices3[[#This Row],[Storage]] = "2TB SSD", 2000, laptop_prices3[[#This Row],[Storage]]= "256GB SSD", 256, laptop_prices3[[#This Row],[Storage]] = "1TB HDD", 1000*0.7)</f>
        <v>256</v>
      </c>
      <c r="U3643" s="5">
        <f>laptop_prices3[[#This Row],[Storage Raw Value]]/ScoreCard!$J$3*ScoreCard!$J$5</f>
        <v>1.024</v>
      </c>
    </row>
    <row r="3644" spans="2:21" x14ac:dyDescent="0.2">
      <c r="B3644" s="4" cm="1">
        <f t="array" ref="B3644">SUM(laptop_prices3[[#This Row],[RAM Comp]:[Weight Comp]]+laptop_prices3[[#This Row],[Storage Comp]])</f>
        <v>12.777972887420866</v>
      </c>
      <c r="C3644">
        <v>3642</v>
      </c>
      <c r="D3644" t="s">
        <v>11</v>
      </c>
      <c r="E3644" t="s">
        <v>48</v>
      </c>
      <c r="F3644">
        <v>4</v>
      </c>
      <c r="G3644" t="s">
        <v>29</v>
      </c>
      <c r="H3644" t="s">
        <v>40</v>
      </c>
      <c r="I3644">
        <v>16</v>
      </c>
      <c r="J3644" t="s">
        <v>21</v>
      </c>
      <c r="K3644">
        <v>7</v>
      </c>
      <c r="L3644">
        <v>2.08</v>
      </c>
      <c r="M3644" t="s">
        <v>16</v>
      </c>
      <c r="N3644">
        <v>1613.47</v>
      </c>
      <c r="O3644" s="5">
        <f>(ScoreCard!$E$3-laptop_prices3[[#This Row],[Price ($)]])/ScoreCard!$E$3*ScoreCard!$E$5</f>
        <v>4.2535677672216945</v>
      </c>
      <c r="P3644" s="5">
        <f>laptop_prices3[[#This Row],[RAM (GB)]]/ScoreCard!$F$3*ScoreCard!$F$5</f>
        <v>0.4375</v>
      </c>
      <c r="Q3644" s="5">
        <f>laptop_prices3[[#This Row],[Screen Size (inch)]]/ScoreCard!$G$3*ScoreCard!$G$5</f>
        <v>1.8497109826589595</v>
      </c>
      <c r="R3644" s="5">
        <f>laptop_prices3[[#This Row],[Battery Life (hours)]]/ScoreCard!$H$3*ScoreCard!$H$5</f>
        <v>4.0833333333333339</v>
      </c>
      <c r="S3644" s="5">
        <f>ScoreCard!$I$3-laptop_prices3[[#This Row],[Weight (kg)]]/ScoreCard!$I$3*ScoreCard!$I$5</f>
        <v>2.3114285714285714</v>
      </c>
      <c r="T3644" s="6" cm="1">
        <f t="array" ref="T3644">_xlfn.IFS(laptop_prices3[[#This Row],[Storage]]="512GB SSD", 512, laptop_prices3[[#This Row],[Storage]] = "1TB SSD", 1000, laptop_prices3[[#This Row],[Storage]] = "2TB SSD", 2000, laptop_prices3[[#This Row],[Storage]]= "256GB SSD", 256, laptop_prices3[[#This Row],[Storage]] = "1TB HDD", 1000*0.7)</f>
        <v>256</v>
      </c>
      <c r="U3644" s="5">
        <f>laptop_prices3[[#This Row],[Storage Raw Value]]/ScoreCard!$J$3*ScoreCard!$J$5</f>
        <v>1.024</v>
      </c>
    </row>
    <row r="3645" spans="2:21" x14ac:dyDescent="0.2">
      <c r="B3645" s="4" cm="1">
        <f t="array" ref="B3645">SUM(laptop_prices3[[#This Row],[RAM Comp]:[Weight Comp]]+laptop_prices3[[#This Row],[Storage Comp]])</f>
        <v>17.968377649325628</v>
      </c>
      <c r="C3645">
        <v>3643</v>
      </c>
      <c r="D3645" t="s">
        <v>36</v>
      </c>
      <c r="E3645" t="s">
        <v>39</v>
      </c>
      <c r="F3645">
        <v>16</v>
      </c>
      <c r="G3645" t="s">
        <v>13</v>
      </c>
      <c r="H3645" t="s">
        <v>35</v>
      </c>
      <c r="I3645">
        <v>16</v>
      </c>
      <c r="J3645" t="s">
        <v>43</v>
      </c>
      <c r="K3645">
        <v>7.4</v>
      </c>
      <c r="L3645">
        <v>2.87</v>
      </c>
      <c r="M3645" t="s">
        <v>22</v>
      </c>
      <c r="N3645">
        <v>1241.28</v>
      </c>
      <c r="O3645" s="5">
        <f>(ScoreCard!$E$3-laptop_prices3[[#This Row],[Price ($)]])/ScoreCard!$E$3*ScoreCard!$E$5</f>
        <v>4.4257523214543459</v>
      </c>
      <c r="P3645" s="5">
        <f>laptop_prices3[[#This Row],[RAM (GB)]]/ScoreCard!$F$3*ScoreCard!$F$5</f>
        <v>1.75</v>
      </c>
      <c r="Q3645" s="5">
        <f>laptop_prices3[[#This Row],[Screen Size (inch)]]/ScoreCard!$G$3*ScoreCard!$G$5</f>
        <v>1.8497109826589595</v>
      </c>
      <c r="R3645" s="5">
        <f>laptop_prices3[[#This Row],[Battery Life (hours)]]/ScoreCard!$H$3*ScoreCard!$H$5</f>
        <v>4.3166666666666664</v>
      </c>
      <c r="S3645" s="5">
        <f>ScoreCard!$I$3-laptop_prices3[[#This Row],[Weight (kg)]]/ScoreCard!$I$3*ScoreCard!$I$5</f>
        <v>1.8599999999999999</v>
      </c>
      <c r="T3645" s="6" cm="1">
        <f t="array" ref="T3645">_xlfn.IFS(laptop_prices3[[#This Row],[Storage]]="512GB SSD", 512, laptop_prices3[[#This Row],[Storage]] = "1TB SSD", 1000, laptop_prices3[[#This Row],[Storage]] = "2TB SSD", 2000, laptop_prices3[[#This Row],[Storage]]= "256GB SSD", 256, laptop_prices3[[#This Row],[Storage]] = "1TB HDD", 1000*0.7)</f>
        <v>512</v>
      </c>
      <c r="U3645" s="5">
        <f>laptop_prices3[[#This Row],[Storage Raw Value]]/ScoreCard!$J$3*ScoreCard!$J$5</f>
        <v>2.048</v>
      </c>
    </row>
    <row r="3646" spans="2:21" x14ac:dyDescent="0.2">
      <c r="B3646" s="4" cm="1">
        <f t="array" ref="B3646">SUM(laptop_prices3[[#This Row],[RAM Comp]:[Weight Comp]]+laptop_prices3[[#This Row],[Storage Comp]])</f>
        <v>18.50921098265896</v>
      </c>
      <c r="C3646">
        <v>3644</v>
      </c>
      <c r="D3646" t="s">
        <v>28</v>
      </c>
      <c r="E3646" t="s">
        <v>37</v>
      </c>
      <c r="F3646">
        <v>4</v>
      </c>
      <c r="G3646" t="s">
        <v>13</v>
      </c>
      <c r="H3646" t="s">
        <v>32</v>
      </c>
      <c r="I3646">
        <v>16</v>
      </c>
      <c r="J3646" t="s">
        <v>15</v>
      </c>
      <c r="K3646">
        <v>9</v>
      </c>
      <c r="L3646">
        <v>1.26</v>
      </c>
      <c r="M3646" t="s">
        <v>30</v>
      </c>
      <c r="N3646">
        <v>2188.5100000000002</v>
      </c>
      <c r="O3646" s="5">
        <f>(ScoreCard!$E$3-laptop_prices3[[#This Row],[Price ($)]])/ScoreCard!$E$3*ScoreCard!$E$5</f>
        <v>3.9875396469983011</v>
      </c>
      <c r="P3646" s="5">
        <f>laptop_prices3[[#This Row],[RAM (GB)]]/ScoreCard!$F$3*ScoreCard!$F$5</f>
        <v>0.4375</v>
      </c>
      <c r="Q3646" s="5">
        <f>laptop_prices3[[#This Row],[Screen Size (inch)]]/ScoreCard!$G$3*ScoreCard!$G$5</f>
        <v>1.8497109826589595</v>
      </c>
      <c r="R3646" s="5">
        <f>laptop_prices3[[#This Row],[Battery Life (hours)]]/ScoreCard!$H$3*ScoreCard!$H$5</f>
        <v>5.25</v>
      </c>
      <c r="S3646" s="5">
        <f>ScoreCard!$I$3-laptop_prices3[[#This Row],[Weight (kg)]]/ScoreCard!$I$3*ScoreCard!$I$5</f>
        <v>2.7800000000000002</v>
      </c>
      <c r="T3646" s="6" cm="1">
        <f t="array" ref="T3646">_xlfn.IFS(laptop_prices3[[#This Row],[Storage]]="512GB SSD", 512, laptop_prices3[[#This Row],[Storage]] = "1TB SSD", 1000, laptop_prices3[[#This Row],[Storage]] = "2TB SSD", 2000, laptop_prices3[[#This Row],[Storage]]= "256GB SSD", 256, laptop_prices3[[#This Row],[Storage]] = "1TB HDD", 1000*0.7)</f>
        <v>512</v>
      </c>
      <c r="U3646" s="5">
        <f>laptop_prices3[[#This Row],[Storage Raw Value]]/ScoreCard!$J$3*ScoreCard!$J$5</f>
        <v>2.048</v>
      </c>
    </row>
    <row r="3647" spans="2:21" x14ac:dyDescent="0.2">
      <c r="B3647" s="4" cm="1">
        <f t="array" ref="B3647">SUM(laptop_prices3[[#This Row],[RAM Comp]:[Weight Comp]]+laptop_prices3[[#This Row],[Storage Comp]])</f>
        <v>19.929068538398017</v>
      </c>
      <c r="C3647">
        <v>3645</v>
      </c>
      <c r="D3647" t="s">
        <v>11</v>
      </c>
      <c r="E3647" t="s">
        <v>31</v>
      </c>
      <c r="F3647">
        <v>8</v>
      </c>
      <c r="G3647" t="s">
        <v>13</v>
      </c>
      <c r="H3647" t="s">
        <v>26</v>
      </c>
      <c r="I3647">
        <v>14</v>
      </c>
      <c r="J3647" t="s">
        <v>27</v>
      </c>
      <c r="K3647">
        <v>11.1</v>
      </c>
      <c r="L3647">
        <v>1.28</v>
      </c>
      <c r="M3647" t="s">
        <v>16</v>
      </c>
      <c r="N3647">
        <v>2053.66</v>
      </c>
      <c r="O3647" s="5">
        <f>(ScoreCard!$E$3-laptop_prices3[[#This Row],[Price ($)]])/ScoreCard!$E$3*ScoreCard!$E$5</f>
        <v>4.0499246845819901</v>
      </c>
      <c r="P3647" s="5">
        <f>laptop_prices3[[#This Row],[RAM (GB)]]/ScoreCard!$F$3*ScoreCard!$F$5</f>
        <v>0.875</v>
      </c>
      <c r="Q3647" s="5">
        <f>laptop_prices3[[#This Row],[Screen Size (inch)]]/ScoreCard!$G$3*ScoreCard!$G$5</f>
        <v>1.6184971098265895</v>
      </c>
      <c r="R3647" s="5">
        <f>laptop_prices3[[#This Row],[Battery Life (hours)]]/ScoreCard!$H$3*ScoreCard!$H$5</f>
        <v>6.4749999999999996</v>
      </c>
      <c r="S3647" s="5">
        <f>ScoreCard!$I$3-laptop_prices3[[#This Row],[Weight (kg)]]/ScoreCard!$I$3*ScoreCard!$I$5</f>
        <v>2.7685714285714287</v>
      </c>
      <c r="T3647" s="6" cm="1">
        <f t="array" ref="T3647">_xlfn.IFS(laptop_prices3[[#This Row],[Storage]]="512GB SSD", 512, laptop_prices3[[#This Row],[Storage]] = "1TB SSD", 1000, laptop_prices3[[#This Row],[Storage]] = "2TB SSD", 2000, laptop_prices3[[#This Row],[Storage]]= "256GB SSD", 256, laptop_prices3[[#This Row],[Storage]] = "1TB HDD", 1000*0.7)</f>
        <v>512</v>
      </c>
      <c r="U3647" s="5">
        <f>laptop_prices3[[#This Row],[Storage Raw Value]]/ScoreCard!$J$3*ScoreCard!$J$5</f>
        <v>2.048</v>
      </c>
    </row>
    <row r="3648" spans="2:21" x14ac:dyDescent="0.2">
      <c r="B3648" s="4" cm="1">
        <f t="array" ref="B3648">SUM(laptop_prices3[[#This Row],[RAM Comp]:[Weight Comp]]+laptop_prices3[[#This Row],[Storage Comp]])</f>
        <v>28.436139554087532</v>
      </c>
      <c r="C3648">
        <v>3646</v>
      </c>
      <c r="D3648" t="s">
        <v>45</v>
      </c>
      <c r="E3648" t="s">
        <v>18</v>
      </c>
      <c r="F3648">
        <v>16</v>
      </c>
      <c r="G3648" t="s">
        <v>19</v>
      </c>
      <c r="H3648" t="s">
        <v>26</v>
      </c>
      <c r="I3648">
        <v>16</v>
      </c>
      <c r="J3648" t="s">
        <v>43</v>
      </c>
      <c r="K3648">
        <v>10.5</v>
      </c>
      <c r="L3648">
        <v>1.38</v>
      </c>
      <c r="M3648" t="s">
        <v>22</v>
      </c>
      <c r="N3648">
        <v>1539.07</v>
      </c>
      <c r="O3648" s="5">
        <f>(ScoreCard!$E$3-laptop_prices3[[#This Row],[Price ($)]])/ScoreCard!$E$3*ScoreCard!$E$5</f>
        <v>4.2879870983023496</v>
      </c>
      <c r="P3648" s="5">
        <f>laptop_prices3[[#This Row],[RAM (GB)]]/ScoreCard!$F$3*ScoreCard!$F$5</f>
        <v>1.75</v>
      </c>
      <c r="Q3648" s="5">
        <f>laptop_prices3[[#This Row],[Screen Size (inch)]]/ScoreCard!$G$3*ScoreCard!$G$5</f>
        <v>1.8497109826589595</v>
      </c>
      <c r="R3648" s="5">
        <f>laptop_prices3[[#This Row],[Battery Life (hours)]]/ScoreCard!$H$3*ScoreCard!$H$5</f>
        <v>6.125</v>
      </c>
      <c r="S3648" s="5">
        <f>ScoreCard!$I$3-laptop_prices3[[#This Row],[Weight (kg)]]/ScoreCard!$I$3*ScoreCard!$I$5</f>
        <v>2.7114285714285717</v>
      </c>
      <c r="T3648" s="6" cm="1">
        <f t="array" ref="T3648">_xlfn.IFS(laptop_prices3[[#This Row],[Storage]]="512GB SSD", 512, laptop_prices3[[#This Row],[Storage]] = "1TB SSD", 1000, laptop_prices3[[#This Row],[Storage]] = "2TB SSD", 2000, laptop_prices3[[#This Row],[Storage]]= "256GB SSD", 256, laptop_prices3[[#This Row],[Storage]] = "1TB HDD", 1000*0.7)</f>
        <v>1000</v>
      </c>
      <c r="U3648" s="5">
        <f>laptop_prices3[[#This Row],[Storage Raw Value]]/ScoreCard!$J$3*ScoreCard!$J$5</f>
        <v>4</v>
      </c>
    </row>
    <row r="3649" spans="2:21" x14ac:dyDescent="0.2">
      <c r="B3649" s="4" cm="1">
        <f t="array" ref="B3649">SUM(laptop_prices3[[#This Row],[RAM Comp]:[Weight Comp]]+laptop_prices3[[#This Row],[Storage Comp]])</f>
        <v>28.948809523809523</v>
      </c>
      <c r="C3649">
        <v>3647</v>
      </c>
      <c r="D3649" t="s">
        <v>11</v>
      </c>
      <c r="E3649" t="s">
        <v>39</v>
      </c>
      <c r="F3649">
        <v>64</v>
      </c>
      <c r="G3649" t="s">
        <v>19</v>
      </c>
      <c r="H3649" t="s">
        <v>14</v>
      </c>
      <c r="I3649">
        <v>17.3</v>
      </c>
      <c r="J3649" t="s">
        <v>21</v>
      </c>
      <c r="K3649">
        <v>4.0999999999999996</v>
      </c>
      <c r="L3649">
        <v>3.4</v>
      </c>
      <c r="M3649" t="s">
        <v>16</v>
      </c>
      <c r="N3649">
        <v>3179.9</v>
      </c>
      <c r="O3649" s="5">
        <f>(ScoreCard!$E$3-laptop_prices3[[#This Row],[Price ($)]])/ScoreCard!$E$3*ScoreCard!$E$5</f>
        <v>3.5288974340943828</v>
      </c>
      <c r="P3649" s="5">
        <f>laptop_prices3[[#This Row],[RAM (GB)]]/ScoreCard!$F$3*ScoreCard!$F$5</f>
        <v>7</v>
      </c>
      <c r="Q3649" s="5">
        <f>laptop_prices3[[#This Row],[Screen Size (inch)]]/ScoreCard!$G$3*ScoreCard!$G$5</f>
        <v>2</v>
      </c>
      <c r="R3649" s="5">
        <f>laptop_prices3[[#This Row],[Battery Life (hours)]]/ScoreCard!$H$3*ScoreCard!$H$5</f>
        <v>2.3916666666666662</v>
      </c>
      <c r="S3649" s="5">
        <f>ScoreCard!$I$3-laptop_prices3[[#This Row],[Weight (kg)]]/ScoreCard!$I$3*ScoreCard!$I$5</f>
        <v>1.5571428571428572</v>
      </c>
      <c r="T3649" s="6" cm="1">
        <f t="array" ref="T3649">_xlfn.IFS(laptop_prices3[[#This Row],[Storage]]="512GB SSD", 512, laptop_prices3[[#This Row],[Storage]] = "1TB SSD", 1000, laptop_prices3[[#This Row],[Storage]] = "2TB SSD", 2000, laptop_prices3[[#This Row],[Storage]]= "256GB SSD", 256, laptop_prices3[[#This Row],[Storage]] = "1TB HDD", 1000*0.7)</f>
        <v>1000</v>
      </c>
      <c r="U3649" s="5">
        <f>laptop_prices3[[#This Row],[Storage Raw Value]]/ScoreCard!$J$3*ScoreCard!$J$5</f>
        <v>4</v>
      </c>
    </row>
    <row r="3650" spans="2:21" x14ac:dyDescent="0.2">
      <c r="B3650" s="4" cm="1">
        <f t="array" ref="B3650">SUM(laptop_prices3[[#This Row],[RAM Comp]:[Weight Comp]]+laptop_prices3[[#This Row],[Storage Comp]])</f>
        <v>25.755849160473439</v>
      </c>
      <c r="C3650">
        <v>3648</v>
      </c>
      <c r="D3650" t="s">
        <v>38</v>
      </c>
      <c r="E3650" t="s">
        <v>39</v>
      </c>
      <c r="F3650">
        <v>16</v>
      </c>
      <c r="G3650" t="s">
        <v>19</v>
      </c>
      <c r="H3650" t="s">
        <v>20</v>
      </c>
      <c r="I3650">
        <v>15.6</v>
      </c>
      <c r="J3650" t="s">
        <v>43</v>
      </c>
      <c r="K3650">
        <v>6.2</v>
      </c>
      <c r="L3650">
        <v>1.6</v>
      </c>
      <c r="M3650" t="s">
        <v>30</v>
      </c>
      <c r="N3650">
        <v>1241.22</v>
      </c>
      <c r="O3650" s="5">
        <f>(ScoreCard!$E$3-laptop_prices3[[#This Row],[Price ($)]])/ScoreCard!$E$3*ScoreCard!$E$5</f>
        <v>4.4257800789794119</v>
      </c>
      <c r="P3650" s="5">
        <f>laptop_prices3[[#This Row],[RAM (GB)]]/ScoreCard!$F$3*ScoreCard!$F$5</f>
        <v>1.75</v>
      </c>
      <c r="Q3650" s="5">
        <f>laptop_prices3[[#This Row],[Screen Size (inch)]]/ScoreCard!$G$3*ScoreCard!$G$5</f>
        <v>1.8034682080924855</v>
      </c>
      <c r="R3650" s="5">
        <f>laptop_prices3[[#This Row],[Battery Life (hours)]]/ScoreCard!$H$3*ScoreCard!$H$5</f>
        <v>3.6166666666666671</v>
      </c>
      <c r="S3650" s="5">
        <f>ScoreCard!$I$3-laptop_prices3[[#This Row],[Weight (kg)]]/ScoreCard!$I$3*ScoreCard!$I$5</f>
        <v>2.5857142857142854</v>
      </c>
      <c r="T3650" s="6" cm="1">
        <f t="array" ref="T3650">_xlfn.IFS(laptop_prices3[[#This Row],[Storage]]="512GB SSD", 512, laptop_prices3[[#This Row],[Storage]] = "1TB SSD", 1000, laptop_prices3[[#This Row],[Storage]] = "2TB SSD", 2000, laptop_prices3[[#This Row],[Storage]]= "256GB SSD", 256, laptop_prices3[[#This Row],[Storage]] = "1TB HDD", 1000*0.7)</f>
        <v>1000</v>
      </c>
      <c r="U3650" s="5">
        <f>laptop_prices3[[#This Row],[Storage Raw Value]]/ScoreCard!$J$3*ScoreCard!$J$5</f>
        <v>4</v>
      </c>
    </row>
    <row r="3651" spans="2:21" x14ac:dyDescent="0.2">
      <c r="B3651" s="4" cm="1">
        <f t="array" ref="B3651">SUM(laptop_prices3[[#This Row],[RAM Comp]:[Weight Comp]]+laptop_prices3[[#This Row],[Storage Comp]])</f>
        <v>19.511092347921828</v>
      </c>
      <c r="C3651">
        <v>3649</v>
      </c>
      <c r="D3651" t="s">
        <v>33</v>
      </c>
      <c r="E3651" t="s">
        <v>31</v>
      </c>
      <c r="F3651">
        <v>4</v>
      </c>
      <c r="G3651" t="s">
        <v>13</v>
      </c>
      <c r="H3651" t="s">
        <v>44</v>
      </c>
      <c r="I3651">
        <v>14</v>
      </c>
      <c r="J3651" t="s">
        <v>21</v>
      </c>
      <c r="K3651">
        <v>11.3</v>
      </c>
      <c r="L3651">
        <v>1.45</v>
      </c>
      <c r="M3651" t="s">
        <v>46</v>
      </c>
      <c r="N3651">
        <v>376.72</v>
      </c>
      <c r="O3651" s="5">
        <f>(ScoreCard!$E$3-laptop_prices3[[#This Row],[Price ($)]])/ScoreCard!$E$3*ScoreCard!$E$5</f>
        <v>4.8257197526249369</v>
      </c>
      <c r="P3651" s="5">
        <f>laptop_prices3[[#This Row],[RAM (GB)]]/ScoreCard!$F$3*ScoreCard!$F$5</f>
        <v>0.4375</v>
      </c>
      <c r="Q3651" s="5">
        <f>laptop_prices3[[#This Row],[Screen Size (inch)]]/ScoreCard!$G$3*ScoreCard!$G$5</f>
        <v>1.6184971098265895</v>
      </c>
      <c r="R3651" s="5">
        <f>laptop_prices3[[#This Row],[Battery Life (hours)]]/ScoreCard!$H$3*ScoreCard!$H$5</f>
        <v>6.5916666666666677</v>
      </c>
      <c r="S3651" s="5">
        <f>ScoreCard!$I$3-laptop_prices3[[#This Row],[Weight (kg)]]/ScoreCard!$I$3*ScoreCard!$I$5</f>
        <v>2.6714285714285717</v>
      </c>
      <c r="T3651" s="6" cm="1">
        <f t="array" ref="T3651">_xlfn.IFS(laptop_prices3[[#This Row],[Storage]]="512GB SSD", 512, laptop_prices3[[#This Row],[Storage]] = "1TB SSD", 1000, laptop_prices3[[#This Row],[Storage]] = "2TB SSD", 2000, laptop_prices3[[#This Row],[Storage]]= "256GB SSD", 256, laptop_prices3[[#This Row],[Storage]] = "1TB HDD", 1000*0.7)</f>
        <v>512</v>
      </c>
      <c r="U3651" s="5">
        <f>laptop_prices3[[#This Row],[Storage Raw Value]]/ScoreCard!$J$3*ScoreCard!$J$5</f>
        <v>2.048</v>
      </c>
    </row>
    <row r="3652" spans="2:21" x14ac:dyDescent="0.2">
      <c r="B3652" s="4" cm="1">
        <f t="array" ref="B3652">SUM(laptop_prices3[[#This Row],[RAM Comp]:[Weight Comp]]+laptop_prices3[[#This Row],[Storage Comp]])</f>
        <v>39.78161987338288</v>
      </c>
      <c r="C3652">
        <v>3650</v>
      </c>
      <c r="D3652" t="s">
        <v>23</v>
      </c>
      <c r="E3652" t="s">
        <v>37</v>
      </c>
      <c r="F3652">
        <v>8</v>
      </c>
      <c r="G3652" t="s">
        <v>25</v>
      </c>
      <c r="H3652" t="s">
        <v>32</v>
      </c>
      <c r="I3652">
        <v>13.3</v>
      </c>
      <c r="J3652" t="s">
        <v>27</v>
      </c>
      <c r="K3652">
        <v>5.8</v>
      </c>
      <c r="L3652">
        <v>2.65</v>
      </c>
      <c r="M3652" t="s">
        <v>22</v>
      </c>
      <c r="N3652">
        <v>2836.88</v>
      </c>
      <c r="O3652" s="5">
        <f>(ScoreCard!$E$3-laptop_prices3[[#This Row],[Price ($)]])/ScoreCard!$E$3*ScoreCard!$E$5</f>
        <v>3.6875872048912459</v>
      </c>
      <c r="P3652" s="5">
        <f>laptop_prices3[[#This Row],[RAM (GB)]]/ScoreCard!$F$3*ScoreCard!$F$5</f>
        <v>0.875</v>
      </c>
      <c r="Q3652" s="5">
        <f>laptop_prices3[[#This Row],[Screen Size (inch)]]/ScoreCard!$G$3*ScoreCard!$G$5</f>
        <v>1.5375722543352601</v>
      </c>
      <c r="R3652" s="5">
        <f>laptop_prices3[[#This Row],[Battery Life (hours)]]/ScoreCard!$H$3*ScoreCard!$H$5</f>
        <v>3.3833333333333333</v>
      </c>
      <c r="S3652" s="5">
        <f>ScoreCard!$I$3-laptop_prices3[[#This Row],[Weight (kg)]]/ScoreCard!$I$3*ScoreCard!$I$5</f>
        <v>1.9857142857142858</v>
      </c>
      <c r="T3652" s="6" cm="1">
        <f t="array" ref="T3652">_xlfn.IFS(laptop_prices3[[#This Row],[Storage]]="512GB SSD", 512, laptop_prices3[[#This Row],[Storage]] = "1TB SSD", 1000, laptop_prices3[[#This Row],[Storage]] = "2TB SSD", 2000, laptop_prices3[[#This Row],[Storage]]= "256GB SSD", 256, laptop_prices3[[#This Row],[Storage]] = "1TB HDD", 1000*0.7)</f>
        <v>2000</v>
      </c>
      <c r="U3652" s="5">
        <f>laptop_prices3[[#This Row],[Storage Raw Value]]/ScoreCard!$J$3*ScoreCard!$J$5</f>
        <v>8</v>
      </c>
    </row>
    <row r="3653" spans="2:21" x14ac:dyDescent="0.2">
      <c r="B3653" s="4" cm="1">
        <f t="array" ref="B3653">SUM(laptop_prices3[[#This Row],[RAM Comp]:[Weight Comp]]+laptop_prices3[[#This Row],[Storage Comp]])</f>
        <v>19.895786540049546</v>
      </c>
      <c r="C3653">
        <v>3651</v>
      </c>
      <c r="D3653" t="s">
        <v>28</v>
      </c>
      <c r="E3653" t="s">
        <v>12</v>
      </c>
      <c r="F3653">
        <v>4</v>
      </c>
      <c r="G3653" t="s">
        <v>42</v>
      </c>
      <c r="H3653" t="s">
        <v>26</v>
      </c>
      <c r="I3653">
        <v>13.3</v>
      </c>
      <c r="J3653" t="s">
        <v>43</v>
      </c>
      <c r="K3653">
        <v>7.5</v>
      </c>
      <c r="L3653">
        <v>2.02</v>
      </c>
      <c r="M3653" t="s">
        <v>16</v>
      </c>
      <c r="N3653">
        <v>570.97</v>
      </c>
      <c r="O3653" s="5">
        <f>(ScoreCard!$E$3-laptop_prices3[[#This Row],[Price ($)]])/ScoreCard!$E$3*ScoreCard!$E$5</f>
        <v>4.7358547652268532</v>
      </c>
      <c r="P3653" s="5">
        <f>laptop_prices3[[#This Row],[RAM (GB)]]/ScoreCard!$F$3*ScoreCard!$F$5</f>
        <v>0.4375</v>
      </c>
      <c r="Q3653" s="5">
        <f>laptop_prices3[[#This Row],[Screen Size (inch)]]/ScoreCard!$G$3*ScoreCard!$G$5</f>
        <v>1.5375722543352601</v>
      </c>
      <c r="R3653" s="5">
        <f>laptop_prices3[[#This Row],[Battery Life (hours)]]/ScoreCard!$H$3*ScoreCard!$H$5</f>
        <v>4.375</v>
      </c>
      <c r="S3653" s="5">
        <f>ScoreCard!$I$3-laptop_prices3[[#This Row],[Weight (kg)]]/ScoreCard!$I$3*ScoreCard!$I$5</f>
        <v>2.3457142857142856</v>
      </c>
      <c r="T3653" s="6" cm="1">
        <f t="array" ref="T3653">_xlfn.IFS(laptop_prices3[[#This Row],[Storage]]="512GB SSD", 512, laptop_prices3[[#This Row],[Storage]] = "1TB SSD", 1000, laptop_prices3[[#This Row],[Storage]] = "2TB SSD", 2000, laptop_prices3[[#This Row],[Storage]]= "256GB SSD", 256, laptop_prices3[[#This Row],[Storage]] = "1TB HDD", 1000*0.7)</f>
        <v>700</v>
      </c>
      <c r="U3653" s="5">
        <f>laptop_prices3[[#This Row],[Storage Raw Value]]/ScoreCard!$J$3*ScoreCard!$J$5</f>
        <v>2.8</v>
      </c>
    </row>
    <row r="3654" spans="2:21" x14ac:dyDescent="0.2">
      <c r="B3654" s="4" cm="1">
        <f t="array" ref="B3654">SUM(laptop_prices3[[#This Row],[RAM Comp]:[Weight Comp]]+laptop_prices3[[#This Row],[Storage Comp]])</f>
        <v>25.272976190476193</v>
      </c>
      <c r="C3654">
        <v>3652</v>
      </c>
      <c r="D3654" t="s">
        <v>38</v>
      </c>
      <c r="E3654" t="s">
        <v>48</v>
      </c>
      <c r="F3654">
        <v>4</v>
      </c>
      <c r="G3654" t="s">
        <v>19</v>
      </c>
      <c r="H3654" t="s">
        <v>14</v>
      </c>
      <c r="I3654">
        <v>17.3</v>
      </c>
      <c r="J3654" t="s">
        <v>27</v>
      </c>
      <c r="K3654">
        <v>8.5</v>
      </c>
      <c r="L3654">
        <v>2.84</v>
      </c>
      <c r="M3654" t="s">
        <v>46</v>
      </c>
      <c r="N3654">
        <v>2096.91</v>
      </c>
      <c r="O3654" s="5">
        <f>(ScoreCard!$E$3-laptop_prices3[[#This Row],[Price ($)]])/ScoreCard!$E$3*ScoreCard!$E$5</f>
        <v>4.0299161352642701</v>
      </c>
      <c r="P3654" s="5">
        <f>laptop_prices3[[#This Row],[RAM (GB)]]/ScoreCard!$F$3*ScoreCard!$F$5</f>
        <v>0.4375</v>
      </c>
      <c r="Q3654" s="5">
        <f>laptop_prices3[[#This Row],[Screen Size (inch)]]/ScoreCard!$G$3*ScoreCard!$G$5</f>
        <v>2</v>
      </c>
      <c r="R3654" s="5">
        <f>laptop_prices3[[#This Row],[Battery Life (hours)]]/ScoreCard!$H$3*ScoreCard!$H$5</f>
        <v>4.9583333333333339</v>
      </c>
      <c r="S3654" s="5">
        <f>ScoreCard!$I$3-laptop_prices3[[#This Row],[Weight (kg)]]/ScoreCard!$I$3*ScoreCard!$I$5</f>
        <v>1.8771428571428572</v>
      </c>
      <c r="T3654" s="6" cm="1">
        <f t="array" ref="T3654">_xlfn.IFS(laptop_prices3[[#This Row],[Storage]]="512GB SSD", 512, laptop_prices3[[#This Row],[Storage]] = "1TB SSD", 1000, laptop_prices3[[#This Row],[Storage]] = "2TB SSD", 2000, laptop_prices3[[#This Row],[Storage]]= "256GB SSD", 256, laptop_prices3[[#This Row],[Storage]] = "1TB HDD", 1000*0.7)</f>
        <v>1000</v>
      </c>
      <c r="U3654" s="5">
        <f>laptop_prices3[[#This Row],[Storage Raw Value]]/ScoreCard!$J$3*ScoreCard!$J$5</f>
        <v>4</v>
      </c>
    </row>
    <row r="3655" spans="2:21" x14ac:dyDescent="0.2">
      <c r="B3655" s="4" cm="1">
        <f t="array" ref="B3655">SUM(laptop_prices3[[#This Row],[RAM Comp]:[Weight Comp]]+laptop_prices3[[#This Row],[Storage Comp]])</f>
        <v>17.232901458849437</v>
      </c>
      <c r="C3655">
        <v>3653</v>
      </c>
      <c r="D3655" t="s">
        <v>23</v>
      </c>
      <c r="E3655" t="s">
        <v>37</v>
      </c>
      <c r="F3655">
        <v>8</v>
      </c>
      <c r="G3655" t="s">
        <v>13</v>
      </c>
      <c r="H3655" t="s">
        <v>40</v>
      </c>
      <c r="I3655">
        <v>16</v>
      </c>
      <c r="J3655" t="s">
        <v>43</v>
      </c>
      <c r="K3655">
        <v>7.6</v>
      </c>
      <c r="L3655">
        <v>2.83</v>
      </c>
      <c r="M3655" t="s">
        <v>22</v>
      </c>
      <c r="N3655">
        <v>1713.47</v>
      </c>
      <c r="O3655" s="5">
        <f>(ScoreCard!$E$3-laptop_prices3[[#This Row],[Price ($)]])/ScoreCard!$E$3*ScoreCard!$E$5</f>
        <v>4.2073052254466186</v>
      </c>
      <c r="P3655" s="5">
        <f>laptop_prices3[[#This Row],[RAM (GB)]]/ScoreCard!$F$3*ScoreCard!$F$5</f>
        <v>0.875</v>
      </c>
      <c r="Q3655" s="5">
        <f>laptop_prices3[[#This Row],[Screen Size (inch)]]/ScoreCard!$G$3*ScoreCard!$G$5</f>
        <v>1.8497109826589595</v>
      </c>
      <c r="R3655" s="5">
        <f>laptop_prices3[[#This Row],[Battery Life (hours)]]/ScoreCard!$H$3*ScoreCard!$H$5</f>
        <v>4.4333333333333336</v>
      </c>
      <c r="S3655" s="5">
        <f>ScoreCard!$I$3-laptop_prices3[[#This Row],[Weight (kg)]]/ScoreCard!$I$3*ScoreCard!$I$5</f>
        <v>1.8828571428571428</v>
      </c>
      <c r="T3655" s="6" cm="1">
        <f t="array" ref="T3655">_xlfn.IFS(laptop_prices3[[#This Row],[Storage]]="512GB SSD", 512, laptop_prices3[[#This Row],[Storage]] = "1TB SSD", 1000, laptop_prices3[[#This Row],[Storage]] = "2TB SSD", 2000, laptop_prices3[[#This Row],[Storage]]= "256GB SSD", 256, laptop_prices3[[#This Row],[Storage]] = "1TB HDD", 1000*0.7)</f>
        <v>512</v>
      </c>
      <c r="U3655" s="5">
        <f>laptop_prices3[[#This Row],[Storage Raw Value]]/ScoreCard!$J$3*ScoreCard!$J$5</f>
        <v>2.048</v>
      </c>
    </row>
    <row r="3656" spans="2:21" x14ac:dyDescent="0.2">
      <c r="B3656" s="4" cm="1">
        <f t="array" ref="B3656">SUM(laptop_prices3[[#This Row],[RAM Comp]:[Weight Comp]]+laptop_prices3[[#This Row],[Storage Comp]])</f>
        <v>21.799277731902009</v>
      </c>
      <c r="C3656">
        <v>3654</v>
      </c>
      <c r="D3656" t="s">
        <v>23</v>
      </c>
      <c r="E3656" t="s">
        <v>12</v>
      </c>
      <c r="F3656">
        <v>32</v>
      </c>
      <c r="G3656" t="s">
        <v>13</v>
      </c>
      <c r="H3656" t="s">
        <v>35</v>
      </c>
      <c r="I3656">
        <v>15.6</v>
      </c>
      <c r="J3656" t="s">
        <v>15</v>
      </c>
      <c r="K3656">
        <v>10.4</v>
      </c>
      <c r="L3656">
        <v>2.21</v>
      </c>
      <c r="M3656" t="s">
        <v>30</v>
      </c>
      <c r="N3656">
        <v>1917.79</v>
      </c>
      <c r="O3656" s="5">
        <f>(ScoreCard!$E$3-laptop_prices3[[#This Row],[Price ($)]])/ScoreCard!$E$3*ScoreCard!$E$5</f>
        <v>4.1127816000917852</v>
      </c>
      <c r="P3656" s="5">
        <f>laptop_prices3[[#This Row],[RAM (GB)]]/ScoreCard!$F$3*ScoreCard!$F$5</f>
        <v>3.5</v>
      </c>
      <c r="Q3656" s="5">
        <f>laptop_prices3[[#This Row],[Screen Size (inch)]]/ScoreCard!$G$3*ScoreCard!$G$5</f>
        <v>1.8034682080924855</v>
      </c>
      <c r="R3656" s="5">
        <f>laptop_prices3[[#This Row],[Battery Life (hours)]]/ScoreCard!$H$3*ScoreCard!$H$5</f>
        <v>6.0666666666666664</v>
      </c>
      <c r="S3656" s="5">
        <f>ScoreCard!$I$3-laptop_prices3[[#This Row],[Weight (kg)]]/ScoreCard!$I$3*ScoreCard!$I$5</f>
        <v>2.2371428571428571</v>
      </c>
      <c r="T3656" s="6" cm="1">
        <f t="array" ref="T3656">_xlfn.IFS(laptop_prices3[[#This Row],[Storage]]="512GB SSD", 512, laptop_prices3[[#This Row],[Storage]] = "1TB SSD", 1000, laptop_prices3[[#This Row],[Storage]] = "2TB SSD", 2000, laptop_prices3[[#This Row],[Storage]]= "256GB SSD", 256, laptop_prices3[[#This Row],[Storage]] = "1TB HDD", 1000*0.7)</f>
        <v>512</v>
      </c>
      <c r="U3656" s="5">
        <f>laptop_prices3[[#This Row],[Storage Raw Value]]/ScoreCard!$J$3*ScoreCard!$J$5</f>
        <v>2.048</v>
      </c>
    </row>
    <row r="3657" spans="2:21" x14ac:dyDescent="0.2">
      <c r="B3657" s="4" cm="1">
        <f t="array" ref="B3657">SUM(laptop_prices3[[#This Row],[RAM Comp]:[Weight Comp]]+laptop_prices3[[#This Row],[Storage Comp]])</f>
        <v>27.21971098265896</v>
      </c>
      <c r="C3657">
        <v>3655</v>
      </c>
      <c r="D3657" t="s">
        <v>11</v>
      </c>
      <c r="E3657" t="s">
        <v>48</v>
      </c>
      <c r="F3657">
        <v>64</v>
      </c>
      <c r="G3657" t="s">
        <v>42</v>
      </c>
      <c r="H3657" t="s">
        <v>26</v>
      </c>
      <c r="I3657">
        <v>16</v>
      </c>
      <c r="J3657" t="s">
        <v>27</v>
      </c>
      <c r="K3657">
        <v>7.8</v>
      </c>
      <c r="L3657">
        <v>1.54</v>
      </c>
      <c r="M3657" t="s">
        <v>16</v>
      </c>
      <c r="N3657">
        <v>6693.77</v>
      </c>
      <c r="O3657" s="5">
        <f>(ScoreCard!$E$3-laptop_prices3[[#This Row],[Price ($)]])/ScoreCard!$E$3*ScoreCard!$E$5</f>
        <v>1.9032918574225468</v>
      </c>
      <c r="P3657" s="5">
        <f>laptop_prices3[[#This Row],[RAM (GB)]]/ScoreCard!$F$3*ScoreCard!$F$5</f>
        <v>7</v>
      </c>
      <c r="Q3657" s="5">
        <f>laptop_prices3[[#This Row],[Screen Size (inch)]]/ScoreCard!$G$3*ScoreCard!$G$5</f>
        <v>1.8497109826589595</v>
      </c>
      <c r="R3657" s="5">
        <f>laptop_prices3[[#This Row],[Battery Life (hours)]]/ScoreCard!$H$3*ScoreCard!$H$5</f>
        <v>4.55</v>
      </c>
      <c r="S3657" s="5">
        <f>ScoreCard!$I$3-laptop_prices3[[#This Row],[Weight (kg)]]/ScoreCard!$I$3*ScoreCard!$I$5</f>
        <v>2.62</v>
      </c>
      <c r="T3657" s="6" cm="1">
        <f t="array" ref="T3657">_xlfn.IFS(laptop_prices3[[#This Row],[Storage]]="512GB SSD", 512, laptop_prices3[[#This Row],[Storage]] = "1TB SSD", 1000, laptop_prices3[[#This Row],[Storage]] = "2TB SSD", 2000, laptop_prices3[[#This Row],[Storage]]= "256GB SSD", 256, laptop_prices3[[#This Row],[Storage]] = "1TB HDD", 1000*0.7)</f>
        <v>700</v>
      </c>
      <c r="U3657" s="5">
        <f>laptop_prices3[[#This Row],[Storage Raw Value]]/ScoreCard!$J$3*ScoreCard!$J$5</f>
        <v>2.8</v>
      </c>
    </row>
    <row r="3658" spans="2:21" x14ac:dyDescent="0.2">
      <c r="B3658" s="4" cm="1">
        <f t="array" ref="B3658">SUM(laptop_prices3[[#This Row],[RAM Comp]:[Weight Comp]]+laptop_prices3[[#This Row],[Storage Comp]])</f>
        <v>22.030163776493254</v>
      </c>
      <c r="C3658">
        <v>3656</v>
      </c>
      <c r="D3658" t="s">
        <v>17</v>
      </c>
      <c r="E3658" t="s">
        <v>18</v>
      </c>
      <c r="F3658">
        <v>32</v>
      </c>
      <c r="G3658" t="s">
        <v>42</v>
      </c>
      <c r="H3658" t="s">
        <v>26</v>
      </c>
      <c r="I3658">
        <v>14</v>
      </c>
      <c r="J3658" t="s">
        <v>43</v>
      </c>
      <c r="K3658">
        <v>5.3</v>
      </c>
      <c r="L3658">
        <v>1.54</v>
      </c>
      <c r="M3658" t="s">
        <v>30</v>
      </c>
      <c r="N3658">
        <v>2323.2600000000002</v>
      </c>
      <c r="O3658" s="5">
        <f>(ScoreCard!$E$3-laptop_prices3[[#This Row],[Price ($)]])/ScoreCard!$E$3*ScoreCard!$E$5</f>
        <v>3.9252008719563873</v>
      </c>
      <c r="P3658" s="5">
        <f>laptop_prices3[[#This Row],[RAM (GB)]]/ScoreCard!$F$3*ScoreCard!$F$5</f>
        <v>3.5</v>
      </c>
      <c r="Q3658" s="5">
        <f>laptop_prices3[[#This Row],[Screen Size (inch)]]/ScoreCard!$G$3*ScoreCard!$G$5</f>
        <v>1.6184971098265895</v>
      </c>
      <c r="R3658" s="5">
        <f>laptop_prices3[[#This Row],[Battery Life (hours)]]/ScoreCard!$H$3*ScoreCard!$H$5</f>
        <v>3.0916666666666668</v>
      </c>
      <c r="S3658" s="5">
        <f>ScoreCard!$I$3-laptop_prices3[[#This Row],[Weight (kg)]]/ScoreCard!$I$3*ScoreCard!$I$5</f>
        <v>2.62</v>
      </c>
      <c r="T3658" s="6" cm="1">
        <f t="array" ref="T3658">_xlfn.IFS(laptop_prices3[[#This Row],[Storage]]="512GB SSD", 512, laptop_prices3[[#This Row],[Storage]] = "1TB SSD", 1000, laptop_prices3[[#This Row],[Storage]] = "2TB SSD", 2000, laptop_prices3[[#This Row],[Storage]]= "256GB SSD", 256, laptop_prices3[[#This Row],[Storage]] = "1TB HDD", 1000*0.7)</f>
        <v>700</v>
      </c>
      <c r="U3658" s="5">
        <f>laptop_prices3[[#This Row],[Storage Raw Value]]/ScoreCard!$J$3*ScoreCard!$J$5</f>
        <v>2.8</v>
      </c>
    </row>
    <row r="3659" spans="2:21" x14ac:dyDescent="0.2">
      <c r="B3659" s="4" cm="1">
        <f t="array" ref="B3659">SUM(laptop_prices3[[#This Row],[RAM Comp]:[Weight Comp]]+laptop_prices3[[#This Row],[Storage Comp]])</f>
        <v>16.195020919350398</v>
      </c>
      <c r="C3659">
        <v>3657</v>
      </c>
      <c r="D3659" t="s">
        <v>17</v>
      </c>
      <c r="E3659" t="s">
        <v>31</v>
      </c>
      <c r="F3659">
        <v>16</v>
      </c>
      <c r="G3659" t="s">
        <v>13</v>
      </c>
      <c r="H3659" t="s">
        <v>32</v>
      </c>
      <c r="I3659">
        <v>14</v>
      </c>
      <c r="J3659" t="s">
        <v>43</v>
      </c>
      <c r="K3659">
        <v>4.0999999999999996</v>
      </c>
      <c r="L3659">
        <v>2.2000000000000002</v>
      </c>
      <c r="M3659" t="s">
        <v>46</v>
      </c>
      <c r="N3659">
        <v>1354.78</v>
      </c>
      <c r="O3659" s="5">
        <f>(ScoreCard!$E$3-laptop_prices3[[#This Row],[Price ($)]])/ScoreCard!$E$3*ScoreCard!$E$5</f>
        <v>4.3732443365396358</v>
      </c>
      <c r="P3659" s="5">
        <f>laptop_prices3[[#This Row],[RAM (GB)]]/ScoreCard!$F$3*ScoreCard!$F$5</f>
        <v>1.75</v>
      </c>
      <c r="Q3659" s="5">
        <f>laptop_prices3[[#This Row],[Screen Size (inch)]]/ScoreCard!$G$3*ScoreCard!$G$5</f>
        <v>1.6184971098265895</v>
      </c>
      <c r="R3659" s="5">
        <f>laptop_prices3[[#This Row],[Battery Life (hours)]]/ScoreCard!$H$3*ScoreCard!$H$5</f>
        <v>2.3916666666666662</v>
      </c>
      <c r="S3659" s="5">
        <f>ScoreCard!$I$3-laptop_prices3[[#This Row],[Weight (kg)]]/ScoreCard!$I$3*ScoreCard!$I$5</f>
        <v>2.2428571428571429</v>
      </c>
      <c r="T3659" s="6" cm="1">
        <f t="array" ref="T3659">_xlfn.IFS(laptop_prices3[[#This Row],[Storage]]="512GB SSD", 512, laptop_prices3[[#This Row],[Storage]] = "1TB SSD", 1000, laptop_prices3[[#This Row],[Storage]] = "2TB SSD", 2000, laptop_prices3[[#This Row],[Storage]]= "256GB SSD", 256, laptop_prices3[[#This Row],[Storage]] = "1TB HDD", 1000*0.7)</f>
        <v>512</v>
      </c>
      <c r="U3659" s="5">
        <f>laptop_prices3[[#This Row],[Storage Raw Value]]/ScoreCard!$J$3*ScoreCard!$J$5</f>
        <v>2.048</v>
      </c>
    </row>
    <row r="3660" spans="2:21" x14ac:dyDescent="0.2">
      <c r="B3660" s="4" cm="1">
        <f t="array" ref="B3660">SUM(laptop_prices3[[#This Row],[RAM Comp]:[Weight Comp]]+laptop_prices3[[#This Row],[Storage Comp]])</f>
        <v>47.036190476190484</v>
      </c>
      <c r="C3660">
        <v>3658</v>
      </c>
      <c r="D3660" t="s">
        <v>36</v>
      </c>
      <c r="E3660" t="s">
        <v>12</v>
      </c>
      <c r="F3660">
        <v>64</v>
      </c>
      <c r="G3660" t="s">
        <v>25</v>
      </c>
      <c r="H3660" t="s">
        <v>35</v>
      </c>
      <c r="I3660">
        <v>17.3</v>
      </c>
      <c r="J3660" t="s">
        <v>21</v>
      </c>
      <c r="K3660">
        <v>7.6</v>
      </c>
      <c r="L3660">
        <v>3.32</v>
      </c>
      <c r="M3660" t="s">
        <v>22</v>
      </c>
      <c r="N3660">
        <v>1774.7</v>
      </c>
      <c r="O3660" s="5">
        <f>(ScoreCard!$E$3-laptop_prices3[[#This Row],[Price ($)]])/ScoreCard!$E$3*ScoreCard!$E$5</f>
        <v>4.1789786711177399</v>
      </c>
      <c r="P3660" s="5">
        <f>laptop_prices3[[#This Row],[RAM (GB)]]/ScoreCard!$F$3*ScoreCard!$F$5</f>
        <v>7</v>
      </c>
      <c r="Q3660" s="5">
        <f>laptop_prices3[[#This Row],[Screen Size (inch)]]/ScoreCard!$G$3*ScoreCard!$G$5</f>
        <v>2</v>
      </c>
      <c r="R3660" s="5">
        <f>laptop_prices3[[#This Row],[Battery Life (hours)]]/ScoreCard!$H$3*ScoreCard!$H$5</f>
        <v>4.4333333333333336</v>
      </c>
      <c r="S3660" s="5">
        <f>ScoreCard!$I$3-laptop_prices3[[#This Row],[Weight (kg)]]/ScoreCard!$I$3*ScoreCard!$I$5</f>
        <v>1.602857142857143</v>
      </c>
      <c r="T3660" s="6" cm="1">
        <f t="array" ref="T3660">_xlfn.IFS(laptop_prices3[[#This Row],[Storage]]="512GB SSD", 512, laptop_prices3[[#This Row],[Storage]] = "1TB SSD", 1000, laptop_prices3[[#This Row],[Storage]] = "2TB SSD", 2000, laptop_prices3[[#This Row],[Storage]]= "256GB SSD", 256, laptop_prices3[[#This Row],[Storage]] = "1TB HDD", 1000*0.7)</f>
        <v>2000</v>
      </c>
      <c r="U3660" s="5">
        <f>laptop_prices3[[#This Row],[Storage Raw Value]]/ScoreCard!$J$3*ScoreCard!$J$5</f>
        <v>8</v>
      </c>
    </row>
    <row r="3661" spans="2:21" x14ac:dyDescent="0.2">
      <c r="B3661" s="4" cm="1">
        <f t="array" ref="B3661">SUM(laptop_prices3[[#This Row],[RAM Comp]:[Weight Comp]]+laptop_prices3[[#This Row],[Storage Comp]])</f>
        <v>25.996381778144784</v>
      </c>
      <c r="C3661">
        <v>3659</v>
      </c>
      <c r="D3661" t="s">
        <v>17</v>
      </c>
      <c r="E3661" t="s">
        <v>41</v>
      </c>
      <c r="F3661">
        <v>32</v>
      </c>
      <c r="G3661" t="s">
        <v>19</v>
      </c>
      <c r="H3661" t="s">
        <v>14</v>
      </c>
      <c r="I3661">
        <v>13.3</v>
      </c>
      <c r="J3661" t="s">
        <v>27</v>
      </c>
      <c r="K3661">
        <v>5.9</v>
      </c>
      <c r="L3661">
        <v>3.47</v>
      </c>
      <c r="M3661" t="s">
        <v>30</v>
      </c>
      <c r="N3661">
        <v>6091.5</v>
      </c>
      <c r="O3661" s="5">
        <f>(ScoreCard!$E$3-laptop_prices3[[#This Row],[Price ($)]])/ScoreCard!$E$3*ScoreCard!$E$5</f>
        <v>2.1819172677712926</v>
      </c>
      <c r="P3661" s="5">
        <f>laptop_prices3[[#This Row],[RAM (GB)]]/ScoreCard!$F$3*ScoreCard!$F$5</f>
        <v>3.5</v>
      </c>
      <c r="Q3661" s="5">
        <f>laptop_prices3[[#This Row],[Screen Size (inch)]]/ScoreCard!$G$3*ScoreCard!$G$5</f>
        <v>1.5375722543352601</v>
      </c>
      <c r="R3661" s="5">
        <f>laptop_prices3[[#This Row],[Battery Life (hours)]]/ScoreCard!$H$3*ScoreCard!$H$5</f>
        <v>3.4416666666666669</v>
      </c>
      <c r="S3661" s="5">
        <f>ScoreCard!$I$3-laptop_prices3[[#This Row],[Weight (kg)]]/ScoreCard!$I$3*ScoreCard!$I$5</f>
        <v>1.5171428571428571</v>
      </c>
      <c r="T3661" s="6" cm="1">
        <f t="array" ref="T3661">_xlfn.IFS(laptop_prices3[[#This Row],[Storage]]="512GB SSD", 512, laptop_prices3[[#This Row],[Storage]] = "1TB SSD", 1000, laptop_prices3[[#This Row],[Storage]] = "2TB SSD", 2000, laptop_prices3[[#This Row],[Storage]]= "256GB SSD", 256, laptop_prices3[[#This Row],[Storage]] = "1TB HDD", 1000*0.7)</f>
        <v>1000</v>
      </c>
      <c r="U3661" s="5">
        <f>laptop_prices3[[#This Row],[Storage Raw Value]]/ScoreCard!$J$3*ScoreCard!$J$5</f>
        <v>4</v>
      </c>
    </row>
    <row r="3662" spans="2:21" x14ac:dyDescent="0.2">
      <c r="B3662" s="4" cm="1">
        <f t="array" ref="B3662">SUM(laptop_prices3[[#This Row],[RAM Comp]:[Weight Comp]]+laptop_prices3[[#This Row],[Storage Comp]])</f>
        <v>16.973830443159923</v>
      </c>
      <c r="C3662">
        <v>3660</v>
      </c>
      <c r="D3662" t="s">
        <v>47</v>
      </c>
      <c r="E3662" t="s">
        <v>31</v>
      </c>
      <c r="F3662">
        <v>16</v>
      </c>
      <c r="G3662" t="s">
        <v>13</v>
      </c>
      <c r="H3662" t="s">
        <v>44</v>
      </c>
      <c r="I3662">
        <v>14</v>
      </c>
      <c r="J3662" t="s">
        <v>21</v>
      </c>
      <c r="K3662">
        <v>5.2</v>
      </c>
      <c r="L3662">
        <v>1.96</v>
      </c>
      <c r="M3662" t="s">
        <v>16</v>
      </c>
      <c r="N3662">
        <v>688.17</v>
      </c>
      <c r="O3662" s="5">
        <f>(ScoreCard!$E$3-laptop_prices3[[#This Row],[Price ($)]])/ScoreCard!$E$3*ScoreCard!$E$5</f>
        <v>4.6816350662664643</v>
      </c>
      <c r="P3662" s="5">
        <f>laptop_prices3[[#This Row],[RAM (GB)]]/ScoreCard!$F$3*ScoreCard!$F$5</f>
        <v>1.75</v>
      </c>
      <c r="Q3662" s="5">
        <f>laptop_prices3[[#This Row],[Screen Size (inch)]]/ScoreCard!$G$3*ScoreCard!$G$5</f>
        <v>1.6184971098265895</v>
      </c>
      <c r="R3662" s="5">
        <f>laptop_prices3[[#This Row],[Battery Life (hours)]]/ScoreCard!$H$3*ScoreCard!$H$5</f>
        <v>3.0333333333333332</v>
      </c>
      <c r="S3662" s="5">
        <f>ScoreCard!$I$3-laptop_prices3[[#This Row],[Weight (kg)]]/ScoreCard!$I$3*ScoreCard!$I$5</f>
        <v>2.38</v>
      </c>
      <c r="T3662" s="6" cm="1">
        <f t="array" ref="T3662">_xlfn.IFS(laptop_prices3[[#This Row],[Storage]]="512GB SSD", 512, laptop_prices3[[#This Row],[Storage]] = "1TB SSD", 1000, laptop_prices3[[#This Row],[Storage]] = "2TB SSD", 2000, laptop_prices3[[#This Row],[Storage]]= "256GB SSD", 256, laptop_prices3[[#This Row],[Storage]] = "1TB HDD", 1000*0.7)</f>
        <v>512</v>
      </c>
      <c r="U3662" s="5">
        <f>laptop_prices3[[#This Row],[Storage Raw Value]]/ScoreCard!$J$3*ScoreCard!$J$5</f>
        <v>2.048</v>
      </c>
    </row>
    <row r="3663" spans="2:21" x14ac:dyDescent="0.2">
      <c r="B3663" s="4" cm="1">
        <f t="array" ref="B3663">SUM(laptop_prices3[[#This Row],[RAM Comp]:[Weight Comp]]+laptop_prices3[[#This Row],[Storage Comp]])</f>
        <v>16.876539636663914</v>
      </c>
      <c r="C3663">
        <v>3661</v>
      </c>
      <c r="D3663" t="s">
        <v>11</v>
      </c>
      <c r="E3663" t="s">
        <v>12</v>
      </c>
      <c r="F3663">
        <v>4</v>
      </c>
      <c r="G3663" t="s">
        <v>13</v>
      </c>
      <c r="H3663" t="s">
        <v>40</v>
      </c>
      <c r="I3663">
        <v>15.6</v>
      </c>
      <c r="J3663" t="s">
        <v>15</v>
      </c>
      <c r="K3663">
        <v>6.3</v>
      </c>
      <c r="L3663">
        <v>1.28</v>
      </c>
      <c r="M3663" t="s">
        <v>46</v>
      </c>
      <c r="N3663">
        <v>1428.02</v>
      </c>
      <c r="O3663" s="5">
        <f>(ScoreCard!$E$3-laptop_prices3[[#This Row],[Price ($)]])/ScoreCard!$E$3*ScoreCard!$E$5</f>
        <v>4.3393616509435704</v>
      </c>
      <c r="P3663" s="5">
        <f>laptop_prices3[[#This Row],[RAM (GB)]]/ScoreCard!$F$3*ScoreCard!$F$5</f>
        <v>0.4375</v>
      </c>
      <c r="Q3663" s="5">
        <f>laptop_prices3[[#This Row],[Screen Size (inch)]]/ScoreCard!$G$3*ScoreCard!$G$5</f>
        <v>1.8034682080924855</v>
      </c>
      <c r="R3663" s="5">
        <f>laptop_prices3[[#This Row],[Battery Life (hours)]]/ScoreCard!$H$3*ScoreCard!$H$5</f>
        <v>3.6750000000000003</v>
      </c>
      <c r="S3663" s="5">
        <f>ScoreCard!$I$3-laptop_prices3[[#This Row],[Weight (kg)]]/ScoreCard!$I$3*ScoreCard!$I$5</f>
        <v>2.7685714285714287</v>
      </c>
      <c r="T3663" s="6" cm="1">
        <f t="array" ref="T3663">_xlfn.IFS(laptop_prices3[[#This Row],[Storage]]="512GB SSD", 512, laptop_prices3[[#This Row],[Storage]] = "1TB SSD", 1000, laptop_prices3[[#This Row],[Storage]] = "2TB SSD", 2000, laptop_prices3[[#This Row],[Storage]]= "256GB SSD", 256, laptop_prices3[[#This Row],[Storage]] = "1TB HDD", 1000*0.7)</f>
        <v>512</v>
      </c>
      <c r="U3663" s="5">
        <f>laptop_prices3[[#This Row],[Storage Raw Value]]/ScoreCard!$J$3*ScoreCard!$J$5</f>
        <v>2.048</v>
      </c>
    </row>
    <row r="3664" spans="2:21" x14ac:dyDescent="0.2">
      <c r="B3664" s="4" cm="1">
        <f t="array" ref="B3664">SUM(laptop_prices3[[#This Row],[RAM Comp]:[Weight Comp]]+laptop_prices3[[#This Row],[Storage Comp]])</f>
        <v>19.074782824112305</v>
      </c>
      <c r="C3664">
        <v>3662</v>
      </c>
      <c r="D3664" t="s">
        <v>17</v>
      </c>
      <c r="E3664" t="s">
        <v>18</v>
      </c>
      <c r="F3664">
        <v>16</v>
      </c>
      <c r="G3664" t="s">
        <v>13</v>
      </c>
      <c r="H3664" t="s">
        <v>20</v>
      </c>
      <c r="I3664">
        <v>14</v>
      </c>
      <c r="J3664" t="s">
        <v>21</v>
      </c>
      <c r="K3664">
        <v>8.4</v>
      </c>
      <c r="L3664">
        <v>1.55</v>
      </c>
      <c r="M3664" t="s">
        <v>22</v>
      </c>
      <c r="N3664">
        <v>1847.65</v>
      </c>
      <c r="O3664" s="5">
        <f>(ScoreCard!$E$3-laptop_prices3[[#This Row],[Price ($)]])/ScoreCard!$E$3*ScoreCard!$E$5</f>
        <v>4.145230146892823</v>
      </c>
      <c r="P3664" s="5">
        <f>laptop_prices3[[#This Row],[RAM (GB)]]/ScoreCard!$F$3*ScoreCard!$F$5</f>
        <v>1.75</v>
      </c>
      <c r="Q3664" s="5">
        <f>laptop_prices3[[#This Row],[Screen Size (inch)]]/ScoreCard!$G$3*ScoreCard!$G$5</f>
        <v>1.6184971098265895</v>
      </c>
      <c r="R3664" s="5">
        <f>laptop_prices3[[#This Row],[Battery Life (hours)]]/ScoreCard!$H$3*ScoreCard!$H$5</f>
        <v>4.9000000000000004</v>
      </c>
      <c r="S3664" s="5">
        <f>ScoreCard!$I$3-laptop_prices3[[#This Row],[Weight (kg)]]/ScoreCard!$I$3*ScoreCard!$I$5</f>
        <v>2.6142857142857143</v>
      </c>
      <c r="T3664" s="6" cm="1">
        <f t="array" ref="T3664">_xlfn.IFS(laptop_prices3[[#This Row],[Storage]]="512GB SSD", 512, laptop_prices3[[#This Row],[Storage]] = "1TB SSD", 1000, laptop_prices3[[#This Row],[Storage]] = "2TB SSD", 2000, laptop_prices3[[#This Row],[Storage]]= "256GB SSD", 256, laptop_prices3[[#This Row],[Storage]] = "1TB HDD", 1000*0.7)</f>
        <v>512</v>
      </c>
      <c r="U3664" s="5">
        <f>laptop_prices3[[#This Row],[Storage Raw Value]]/ScoreCard!$J$3*ScoreCard!$J$5</f>
        <v>2.048</v>
      </c>
    </row>
    <row r="3665" spans="2:21" x14ac:dyDescent="0.2">
      <c r="B3665" s="4" cm="1">
        <f t="array" ref="B3665">SUM(laptop_prices3[[#This Row],[RAM Comp]:[Weight Comp]]+laptop_prices3[[#This Row],[Storage Comp]])</f>
        <v>12.582444398568676</v>
      </c>
      <c r="C3665">
        <v>3663</v>
      </c>
      <c r="D3665" t="s">
        <v>45</v>
      </c>
      <c r="E3665" t="s">
        <v>24</v>
      </c>
      <c r="F3665">
        <v>4</v>
      </c>
      <c r="G3665" t="s">
        <v>29</v>
      </c>
      <c r="H3665" t="s">
        <v>40</v>
      </c>
      <c r="I3665">
        <v>15.6</v>
      </c>
      <c r="J3665" t="s">
        <v>15</v>
      </c>
      <c r="K3665">
        <v>7.9</v>
      </c>
      <c r="L3665">
        <v>3.26</v>
      </c>
      <c r="M3665" t="s">
        <v>16</v>
      </c>
      <c r="N3665">
        <v>1261.7</v>
      </c>
      <c r="O3665" s="5">
        <f>(ScoreCard!$E$3-laptop_prices3[[#This Row],[Price ($)]])/ScoreCard!$E$3*ScoreCard!$E$5</f>
        <v>4.416305510423876</v>
      </c>
      <c r="P3665" s="5">
        <f>laptop_prices3[[#This Row],[RAM (GB)]]/ScoreCard!$F$3*ScoreCard!$F$5</f>
        <v>0.4375</v>
      </c>
      <c r="Q3665" s="5">
        <f>laptop_prices3[[#This Row],[Screen Size (inch)]]/ScoreCard!$G$3*ScoreCard!$G$5</f>
        <v>1.8034682080924855</v>
      </c>
      <c r="R3665" s="5">
        <f>laptop_prices3[[#This Row],[Battery Life (hours)]]/ScoreCard!$H$3*ScoreCard!$H$5</f>
        <v>4.6083333333333334</v>
      </c>
      <c r="S3665" s="5">
        <f>ScoreCard!$I$3-laptop_prices3[[#This Row],[Weight (kg)]]/ScoreCard!$I$3*ScoreCard!$I$5</f>
        <v>1.6371428571428572</v>
      </c>
      <c r="T3665" s="6" cm="1">
        <f t="array" ref="T3665">_xlfn.IFS(laptop_prices3[[#This Row],[Storage]]="512GB SSD", 512, laptop_prices3[[#This Row],[Storage]] = "1TB SSD", 1000, laptop_prices3[[#This Row],[Storage]] = "2TB SSD", 2000, laptop_prices3[[#This Row],[Storage]]= "256GB SSD", 256, laptop_prices3[[#This Row],[Storage]] = "1TB HDD", 1000*0.7)</f>
        <v>256</v>
      </c>
      <c r="U3665" s="5">
        <f>laptop_prices3[[#This Row],[Storage Raw Value]]/ScoreCard!$J$3*ScoreCard!$J$5</f>
        <v>1.024</v>
      </c>
    </row>
    <row r="3666" spans="2:21" x14ac:dyDescent="0.2">
      <c r="B3666" s="4" cm="1">
        <f t="array" ref="B3666">SUM(laptop_prices3[[#This Row],[RAM Comp]:[Weight Comp]]+laptop_prices3[[#This Row],[Storage Comp]])</f>
        <v>16.557429397192401</v>
      </c>
      <c r="C3666">
        <v>3664</v>
      </c>
      <c r="D3666" t="s">
        <v>34</v>
      </c>
      <c r="E3666" t="s">
        <v>31</v>
      </c>
      <c r="F3666">
        <v>8</v>
      </c>
      <c r="G3666" t="s">
        <v>13</v>
      </c>
      <c r="H3666" t="s">
        <v>14</v>
      </c>
      <c r="I3666">
        <v>13.3</v>
      </c>
      <c r="J3666" t="s">
        <v>43</v>
      </c>
      <c r="K3666">
        <v>5.4</v>
      </c>
      <c r="L3666">
        <v>1.22</v>
      </c>
      <c r="M3666" t="s">
        <v>16</v>
      </c>
      <c r="N3666">
        <v>741.38</v>
      </c>
      <c r="O3666" s="5">
        <f>(ScoreCard!$E$3-laptop_prices3[[#This Row],[Price ($)]])/ScoreCard!$E$3*ScoreCard!$E$5</f>
        <v>4.6570187677879478</v>
      </c>
      <c r="P3666" s="5">
        <f>laptop_prices3[[#This Row],[RAM (GB)]]/ScoreCard!$F$3*ScoreCard!$F$5</f>
        <v>0.875</v>
      </c>
      <c r="Q3666" s="5">
        <f>laptop_prices3[[#This Row],[Screen Size (inch)]]/ScoreCard!$G$3*ScoreCard!$G$5</f>
        <v>1.5375722543352601</v>
      </c>
      <c r="R3666" s="5">
        <f>laptop_prices3[[#This Row],[Battery Life (hours)]]/ScoreCard!$H$3*ScoreCard!$H$5</f>
        <v>3.15</v>
      </c>
      <c r="S3666" s="5">
        <f>ScoreCard!$I$3-laptop_prices3[[#This Row],[Weight (kg)]]/ScoreCard!$I$3*ScoreCard!$I$5</f>
        <v>2.8028571428571429</v>
      </c>
      <c r="T3666" s="6" cm="1">
        <f t="array" ref="T3666">_xlfn.IFS(laptop_prices3[[#This Row],[Storage]]="512GB SSD", 512, laptop_prices3[[#This Row],[Storage]] = "1TB SSD", 1000, laptop_prices3[[#This Row],[Storage]] = "2TB SSD", 2000, laptop_prices3[[#This Row],[Storage]]= "256GB SSD", 256, laptop_prices3[[#This Row],[Storage]] = "1TB HDD", 1000*0.7)</f>
        <v>512</v>
      </c>
      <c r="U3666" s="5">
        <f>laptop_prices3[[#This Row],[Storage Raw Value]]/ScoreCard!$J$3*ScoreCard!$J$5</f>
        <v>2.048</v>
      </c>
    </row>
    <row r="3667" spans="2:21" x14ac:dyDescent="0.2">
      <c r="B3667" s="4" cm="1">
        <f t="array" ref="B3667">SUM(laptop_prices3[[#This Row],[RAM Comp]:[Weight Comp]]+laptop_prices3[[#This Row],[Storage Comp]])</f>
        <v>15.372611065235343</v>
      </c>
      <c r="C3667">
        <v>3665</v>
      </c>
      <c r="D3667" t="s">
        <v>34</v>
      </c>
      <c r="E3667" t="s">
        <v>12</v>
      </c>
      <c r="F3667">
        <v>8</v>
      </c>
      <c r="G3667" t="s">
        <v>13</v>
      </c>
      <c r="H3667" t="s">
        <v>35</v>
      </c>
      <c r="I3667">
        <v>15.6</v>
      </c>
      <c r="J3667" t="s">
        <v>27</v>
      </c>
      <c r="K3667">
        <v>4.5</v>
      </c>
      <c r="L3667">
        <v>2.84</v>
      </c>
      <c r="M3667" t="s">
        <v>30</v>
      </c>
      <c r="N3667">
        <v>1536.93</v>
      </c>
      <c r="O3667" s="5">
        <f>(ScoreCard!$E$3-laptop_prices3[[#This Row],[Price ($)]])/ScoreCard!$E$3*ScoreCard!$E$5</f>
        <v>4.2889771166963362</v>
      </c>
      <c r="P3667" s="5">
        <f>laptop_prices3[[#This Row],[RAM (GB)]]/ScoreCard!$F$3*ScoreCard!$F$5</f>
        <v>0.875</v>
      </c>
      <c r="Q3667" s="5">
        <f>laptop_prices3[[#This Row],[Screen Size (inch)]]/ScoreCard!$G$3*ScoreCard!$G$5</f>
        <v>1.8034682080924855</v>
      </c>
      <c r="R3667" s="5">
        <f>laptop_prices3[[#This Row],[Battery Life (hours)]]/ScoreCard!$H$3*ScoreCard!$H$5</f>
        <v>2.625</v>
      </c>
      <c r="S3667" s="5">
        <f>ScoreCard!$I$3-laptop_prices3[[#This Row],[Weight (kg)]]/ScoreCard!$I$3*ScoreCard!$I$5</f>
        <v>1.8771428571428572</v>
      </c>
      <c r="T3667" s="6" cm="1">
        <f t="array" ref="T3667">_xlfn.IFS(laptop_prices3[[#This Row],[Storage]]="512GB SSD", 512, laptop_prices3[[#This Row],[Storage]] = "1TB SSD", 1000, laptop_prices3[[#This Row],[Storage]] = "2TB SSD", 2000, laptop_prices3[[#This Row],[Storage]]= "256GB SSD", 256, laptop_prices3[[#This Row],[Storage]] = "1TB HDD", 1000*0.7)</f>
        <v>512</v>
      </c>
      <c r="U3667" s="5">
        <f>laptop_prices3[[#This Row],[Storage Raw Value]]/ScoreCard!$J$3*ScoreCard!$J$5</f>
        <v>2.048</v>
      </c>
    </row>
    <row r="3668" spans="2:21" x14ac:dyDescent="0.2">
      <c r="B3668" s="4" cm="1">
        <f t="array" ref="B3668">SUM(laptop_prices3[[#This Row],[RAM Comp]:[Weight Comp]]+laptop_prices3[[#This Row],[Storage Comp]])</f>
        <v>12.622563446187723</v>
      </c>
      <c r="C3668">
        <v>3666</v>
      </c>
      <c r="D3668" t="s">
        <v>33</v>
      </c>
      <c r="E3668" t="s">
        <v>48</v>
      </c>
      <c r="F3668">
        <v>8</v>
      </c>
      <c r="G3668" t="s">
        <v>29</v>
      </c>
      <c r="H3668" t="s">
        <v>44</v>
      </c>
      <c r="I3668">
        <v>15.6</v>
      </c>
      <c r="J3668" t="s">
        <v>21</v>
      </c>
      <c r="K3668">
        <v>6.2</v>
      </c>
      <c r="L3668">
        <v>2.2200000000000002</v>
      </c>
      <c r="M3668" t="s">
        <v>46</v>
      </c>
      <c r="N3668">
        <v>937.21</v>
      </c>
      <c r="O3668" s="5">
        <f>(ScoreCard!$E$3-laptop_prices3[[#This Row],[Price ($)]])/ScoreCard!$E$3*ScoreCard!$E$5</f>
        <v>4.5664228322298168</v>
      </c>
      <c r="P3668" s="5">
        <f>laptop_prices3[[#This Row],[RAM (GB)]]/ScoreCard!$F$3*ScoreCard!$F$5</f>
        <v>0.875</v>
      </c>
      <c r="Q3668" s="5">
        <f>laptop_prices3[[#This Row],[Screen Size (inch)]]/ScoreCard!$G$3*ScoreCard!$G$5</f>
        <v>1.8034682080924855</v>
      </c>
      <c r="R3668" s="5">
        <f>laptop_prices3[[#This Row],[Battery Life (hours)]]/ScoreCard!$H$3*ScoreCard!$H$5</f>
        <v>3.6166666666666671</v>
      </c>
      <c r="S3668" s="5">
        <f>ScoreCard!$I$3-laptop_prices3[[#This Row],[Weight (kg)]]/ScoreCard!$I$3*ScoreCard!$I$5</f>
        <v>2.2314285714285713</v>
      </c>
      <c r="T3668" s="6" cm="1">
        <f t="array" ref="T3668">_xlfn.IFS(laptop_prices3[[#This Row],[Storage]]="512GB SSD", 512, laptop_prices3[[#This Row],[Storage]] = "1TB SSD", 1000, laptop_prices3[[#This Row],[Storage]] = "2TB SSD", 2000, laptop_prices3[[#This Row],[Storage]]= "256GB SSD", 256, laptop_prices3[[#This Row],[Storage]] = "1TB HDD", 1000*0.7)</f>
        <v>256</v>
      </c>
      <c r="U3668" s="5">
        <f>laptop_prices3[[#This Row],[Storage Raw Value]]/ScoreCard!$J$3*ScoreCard!$J$5</f>
        <v>1.024</v>
      </c>
    </row>
    <row r="3669" spans="2:21" x14ac:dyDescent="0.2">
      <c r="B3669" s="4" cm="1">
        <f t="array" ref="B3669">SUM(laptop_prices3[[#This Row],[RAM Comp]:[Weight Comp]]+laptop_prices3[[#This Row],[Storage Comp]])</f>
        <v>20.265715111478119</v>
      </c>
      <c r="C3669">
        <v>3667</v>
      </c>
      <c r="D3669" t="s">
        <v>11</v>
      </c>
      <c r="E3669" t="s">
        <v>41</v>
      </c>
      <c r="F3669">
        <v>64</v>
      </c>
      <c r="G3669" t="s">
        <v>29</v>
      </c>
      <c r="H3669" t="s">
        <v>26</v>
      </c>
      <c r="I3669">
        <v>13.3</v>
      </c>
      <c r="J3669" t="s">
        <v>27</v>
      </c>
      <c r="K3669">
        <v>8.6999999999999993</v>
      </c>
      <c r="L3669">
        <v>1.65</v>
      </c>
      <c r="M3669" t="s">
        <v>30</v>
      </c>
      <c r="N3669">
        <v>9729.41</v>
      </c>
      <c r="O3669" s="5">
        <f>(ScoreCard!$E$3-laptop_prices3[[#This Row],[Price ($)]])/ScoreCard!$E$3*ScoreCard!$E$5</f>
        <v>0.49892763428165349</v>
      </c>
      <c r="P3669" s="5">
        <f>laptop_prices3[[#This Row],[RAM (GB)]]/ScoreCard!$F$3*ScoreCard!$F$5</f>
        <v>7</v>
      </c>
      <c r="Q3669" s="5">
        <f>laptop_prices3[[#This Row],[Screen Size (inch)]]/ScoreCard!$G$3*ScoreCard!$G$5</f>
        <v>1.5375722543352601</v>
      </c>
      <c r="R3669" s="5">
        <f>laptop_prices3[[#This Row],[Battery Life (hours)]]/ScoreCard!$H$3*ScoreCard!$H$5</f>
        <v>5.0750000000000002</v>
      </c>
      <c r="S3669" s="5">
        <f>ScoreCard!$I$3-laptop_prices3[[#This Row],[Weight (kg)]]/ScoreCard!$I$3*ScoreCard!$I$5</f>
        <v>2.5571428571428569</v>
      </c>
      <c r="T3669" s="6" cm="1">
        <f t="array" ref="T3669">_xlfn.IFS(laptop_prices3[[#This Row],[Storage]]="512GB SSD", 512, laptop_prices3[[#This Row],[Storage]] = "1TB SSD", 1000, laptop_prices3[[#This Row],[Storage]] = "2TB SSD", 2000, laptop_prices3[[#This Row],[Storage]]= "256GB SSD", 256, laptop_prices3[[#This Row],[Storage]] = "1TB HDD", 1000*0.7)</f>
        <v>256</v>
      </c>
      <c r="U3669" s="5">
        <f>laptop_prices3[[#This Row],[Storage Raw Value]]/ScoreCard!$J$3*ScoreCard!$J$5</f>
        <v>1.024</v>
      </c>
    </row>
    <row r="3670" spans="2:21" x14ac:dyDescent="0.2">
      <c r="B3670" s="4" cm="1">
        <f t="array" ref="B3670">SUM(laptop_prices3[[#This Row],[RAM Comp]:[Weight Comp]]+laptop_prices3[[#This Row],[Storage Comp]])</f>
        <v>44.141190476190481</v>
      </c>
      <c r="C3670">
        <v>3668</v>
      </c>
      <c r="D3670" t="s">
        <v>38</v>
      </c>
      <c r="E3670" t="s">
        <v>37</v>
      </c>
      <c r="F3670">
        <v>32</v>
      </c>
      <c r="G3670" t="s">
        <v>25</v>
      </c>
      <c r="H3670" t="s">
        <v>32</v>
      </c>
      <c r="I3670">
        <v>17.3</v>
      </c>
      <c r="J3670" t="s">
        <v>27</v>
      </c>
      <c r="K3670">
        <v>8.5</v>
      </c>
      <c r="L3670">
        <v>3.18</v>
      </c>
      <c r="M3670" t="s">
        <v>16</v>
      </c>
      <c r="N3670">
        <v>4831.96</v>
      </c>
      <c r="O3670" s="5">
        <f>(ScoreCard!$E$3-laptop_prices3[[#This Row],[Price ($)]])/ScoreCard!$E$3*ScoreCard!$E$5</f>
        <v>2.764612486445075</v>
      </c>
      <c r="P3670" s="5">
        <f>laptop_prices3[[#This Row],[RAM (GB)]]/ScoreCard!$F$3*ScoreCard!$F$5</f>
        <v>3.5</v>
      </c>
      <c r="Q3670" s="5">
        <f>laptop_prices3[[#This Row],[Screen Size (inch)]]/ScoreCard!$G$3*ScoreCard!$G$5</f>
        <v>2</v>
      </c>
      <c r="R3670" s="5">
        <f>laptop_prices3[[#This Row],[Battery Life (hours)]]/ScoreCard!$H$3*ScoreCard!$H$5</f>
        <v>4.9583333333333339</v>
      </c>
      <c r="S3670" s="5">
        <f>ScoreCard!$I$3-laptop_prices3[[#This Row],[Weight (kg)]]/ScoreCard!$I$3*ScoreCard!$I$5</f>
        <v>1.6828571428571428</v>
      </c>
      <c r="T3670" s="6" cm="1">
        <f t="array" ref="T3670">_xlfn.IFS(laptop_prices3[[#This Row],[Storage]]="512GB SSD", 512, laptop_prices3[[#This Row],[Storage]] = "1TB SSD", 1000, laptop_prices3[[#This Row],[Storage]] = "2TB SSD", 2000, laptop_prices3[[#This Row],[Storage]]= "256GB SSD", 256, laptop_prices3[[#This Row],[Storage]] = "1TB HDD", 1000*0.7)</f>
        <v>2000</v>
      </c>
      <c r="U3670" s="5">
        <f>laptop_prices3[[#This Row],[Storage Raw Value]]/ScoreCard!$J$3*ScoreCard!$J$5</f>
        <v>8</v>
      </c>
    </row>
    <row r="3671" spans="2:21" x14ac:dyDescent="0.2">
      <c r="B3671" s="4" cm="1">
        <f t="array" ref="B3671">SUM(laptop_prices3[[#This Row],[RAM Comp]:[Weight Comp]]+laptop_prices3[[#This Row],[Storage Comp]])</f>
        <v>28.571853839801818</v>
      </c>
      <c r="C3671">
        <v>3669</v>
      </c>
      <c r="D3671" t="s">
        <v>34</v>
      </c>
      <c r="E3671" t="s">
        <v>48</v>
      </c>
      <c r="F3671">
        <v>64</v>
      </c>
      <c r="G3671" t="s">
        <v>42</v>
      </c>
      <c r="H3671" t="s">
        <v>32</v>
      </c>
      <c r="I3671">
        <v>16</v>
      </c>
      <c r="J3671" t="s">
        <v>43</v>
      </c>
      <c r="K3671">
        <v>10.5</v>
      </c>
      <c r="L3671">
        <v>1.93</v>
      </c>
      <c r="M3671" t="s">
        <v>16</v>
      </c>
      <c r="N3671">
        <v>2803.18</v>
      </c>
      <c r="O3671" s="5">
        <f>(ScoreCard!$E$3-laptop_prices3[[#This Row],[Price ($)]])/ScoreCard!$E$3*ScoreCard!$E$5</f>
        <v>3.7031776814694464</v>
      </c>
      <c r="P3671" s="5">
        <f>laptop_prices3[[#This Row],[RAM (GB)]]/ScoreCard!$F$3*ScoreCard!$F$5</f>
        <v>7</v>
      </c>
      <c r="Q3671" s="5">
        <f>laptop_prices3[[#This Row],[Screen Size (inch)]]/ScoreCard!$G$3*ScoreCard!$G$5</f>
        <v>1.8497109826589595</v>
      </c>
      <c r="R3671" s="5">
        <f>laptop_prices3[[#This Row],[Battery Life (hours)]]/ScoreCard!$H$3*ScoreCard!$H$5</f>
        <v>6.125</v>
      </c>
      <c r="S3671" s="5">
        <f>ScoreCard!$I$3-laptop_prices3[[#This Row],[Weight (kg)]]/ScoreCard!$I$3*ScoreCard!$I$5</f>
        <v>2.3971428571428572</v>
      </c>
      <c r="T3671" s="6" cm="1">
        <f t="array" ref="T3671">_xlfn.IFS(laptop_prices3[[#This Row],[Storage]]="512GB SSD", 512, laptop_prices3[[#This Row],[Storage]] = "1TB SSD", 1000, laptop_prices3[[#This Row],[Storage]] = "2TB SSD", 2000, laptop_prices3[[#This Row],[Storage]]= "256GB SSD", 256, laptop_prices3[[#This Row],[Storage]] = "1TB HDD", 1000*0.7)</f>
        <v>700</v>
      </c>
      <c r="U3671" s="5">
        <f>laptop_prices3[[#This Row],[Storage Raw Value]]/ScoreCard!$J$3*ScoreCard!$J$5</f>
        <v>2.8</v>
      </c>
    </row>
    <row r="3672" spans="2:21" x14ac:dyDescent="0.2">
      <c r="B3672" s="4" cm="1">
        <f t="array" ref="B3672">SUM(laptop_prices3[[#This Row],[RAM Comp]:[Weight Comp]]+laptop_prices3[[#This Row],[Storage Comp]])</f>
        <v>42.532810349573353</v>
      </c>
      <c r="C3672">
        <v>3670</v>
      </c>
      <c r="D3672" t="s">
        <v>17</v>
      </c>
      <c r="E3672" t="s">
        <v>39</v>
      </c>
      <c r="F3672">
        <v>16</v>
      </c>
      <c r="G3672" t="s">
        <v>25</v>
      </c>
      <c r="H3672" t="s">
        <v>26</v>
      </c>
      <c r="I3672">
        <v>13.3</v>
      </c>
      <c r="J3672" t="s">
        <v>43</v>
      </c>
      <c r="K3672">
        <v>9.8000000000000007</v>
      </c>
      <c r="L3672">
        <v>3.45</v>
      </c>
      <c r="M3672" t="s">
        <v>22</v>
      </c>
      <c r="N3672">
        <v>1619.71</v>
      </c>
      <c r="O3672" s="5">
        <f>(ScoreCard!$E$3-laptop_prices3[[#This Row],[Price ($)]])/ScoreCard!$E$3*ScoreCard!$E$5</f>
        <v>4.2506809846149283</v>
      </c>
      <c r="P3672" s="5">
        <f>laptop_prices3[[#This Row],[RAM (GB)]]/ScoreCard!$F$3*ScoreCard!$F$5</f>
        <v>1.75</v>
      </c>
      <c r="Q3672" s="5">
        <f>laptop_prices3[[#This Row],[Screen Size (inch)]]/ScoreCard!$G$3*ScoreCard!$G$5</f>
        <v>1.5375722543352601</v>
      </c>
      <c r="R3672" s="5">
        <f>laptop_prices3[[#This Row],[Battery Life (hours)]]/ScoreCard!$H$3*ScoreCard!$H$5</f>
        <v>5.7166666666666677</v>
      </c>
      <c r="S3672" s="5">
        <f>ScoreCard!$I$3-laptop_prices3[[#This Row],[Weight (kg)]]/ScoreCard!$I$3*ScoreCard!$I$5</f>
        <v>1.5285714285714285</v>
      </c>
      <c r="T3672" s="6" cm="1">
        <f t="array" ref="T3672">_xlfn.IFS(laptop_prices3[[#This Row],[Storage]]="512GB SSD", 512, laptop_prices3[[#This Row],[Storage]] = "1TB SSD", 1000, laptop_prices3[[#This Row],[Storage]] = "2TB SSD", 2000, laptop_prices3[[#This Row],[Storage]]= "256GB SSD", 256, laptop_prices3[[#This Row],[Storage]] = "1TB HDD", 1000*0.7)</f>
        <v>2000</v>
      </c>
      <c r="U3672" s="5">
        <f>laptop_prices3[[#This Row],[Storage Raw Value]]/ScoreCard!$J$3*ScoreCard!$J$5</f>
        <v>8</v>
      </c>
    </row>
    <row r="3673" spans="2:21" x14ac:dyDescent="0.2">
      <c r="B3673" s="4" cm="1">
        <f t="array" ref="B3673">SUM(laptop_prices3[[#This Row],[RAM Comp]:[Weight Comp]]+laptop_prices3[[#This Row],[Storage Comp]])</f>
        <v>45.349715111478119</v>
      </c>
      <c r="C3673">
        <v>3671</v>
      </c>
      <c r="D3673" t="s">
        <v>36</v>
      </c>
      <c r="E3673" t="s">
        <v>41</v>
      </c>
      <c r="F3673">
        <v>64</v>
      </c>
      <c r="G3673" t="s">
        <v>25</v>
      </c>
      <c r="H3673" t="s">
        <v>44</v>
      </c>
      <c r="I3673">
        <v>13.3</v>
      </c>
      <c r="J3673" t="s">
        <v>21</v>
      </c>
      <c r="K3673">
        <v>5.0999999999999996</v>
      </c>
      <c r="L3673">
        <v>2.91</v>
      </c>
      <c r="M3673" t="s">
        <v>30</v>
      </c>
      <c r="N3673">
        <v>2098</v>
      </c>
      <c r="O3673" s="5">
        <f>(ScoreCard!$E$3-laptop_prices3[[#This Row],[Price ($)]])/ScoreCard!$E$3*ScoreCard!$E$5</f>
        <v>4.0294118735589217</v>
      </c>
      <c r="P3673" s="5">
        <f>laptop_prices3[[#This Row],[RAM (GB)]]/ScoreCard!$F$3*ScoreCard!$F$5</f>
        <v>7</v>
      </c>
      <c r="Q3673" s="5">
        <f>laptop_prices3[[#This Row],[Screen Size (inch)]]/ScoreCard!$G$3*ScoreCard!$G$5</f>
        <v>1.5375722543352601</v>
      </c>
      <c r="R3673" s="5">
        <f>laptop_prices3[[#This Row],[Battery Life (hours)]]/ScoreCard!$H$3*ScoreCard!$H$5</f>
        <v>2.9750000000000001</v>
      </c>
      <c r="S3673" s="5">
        <f>ScoreCard!$I$3-laptop_prices3[[#This Row],[Weight (kg)]]/ScoreCard!$I$3*ScoreCard!$I$5</f>
        <v>1.837142857142857</v>
      </c>
      <c r="T3673" s="6" cm="1">
        <f t="array" ref="T3673">_xlfn.IFS(laptop_prices3[[#This Row],[Storage]]="512GB SSD", 512, laptop_prices3[[#This Row],[Storage]] = "1TB SSD", 1000, laptop_prices3[[#This Row],[Storage]] = "2TB SSD", 2000, laptop_prices3[[#This Row],[Storage]]= "256GB SSD", 256, laptop_prices3[[#This Row],[Storage]] = "1TB HDD", 1000*0.7)</f>
        <v>2000</v>
      </c>
      <c r="U3673" s="5">
        <f>laptop_prices3[[#This Row],[Storage Raw Value]]/ScoreCard!$J$3*ScoreCard!$J$5</f>
        <v>8</v>
      </c>
    </row>
    <row r="3674" spans="2:21" x14ac:dyDescent="0.2">
      <c r="B3674" s="4" cm="1">
        <f t="array" ref="B3674">SUM(laptop_prices3[[#This Row],[RAM Comp]:[Weight Comp]]+laptop_prices3[[#This Row],[Storage Comp]])</f>
        <v>24.969782824112301</v>
      </c>
      <c r="C3674">
        <v>3672</v>
      </c>
      <c r="D3674" t="s">
        <v>17</v>
      </c>
      <c r="E3674" t="s">
        <v>24</v>
      </c>
      <c r="F3674">
        <v>64</v>
      </c>
      <c r="G3674" t="s">
        <v>13</v>
      </c>
      <c r="H3674" t="s">
        <v>26</v>
      </c>
      <c r="I3674">
        <v>14</v>
      </c>
      <c r="J3674" t="s">
        <v>43</v>
      </c>
      <c r="K3674">
        <v>9.3000000000000007</v>
      </c>
      <c r="L3674">
        <v>1.34</v>
      </c>
      <c r="M3674" t="s">
        <v>46</v>
      </c>
      <c r="N3674">
        <v>3166.37</v>
      </c>
      <c r="O3674" s="5">
        <f>(ScoreCard!$E$3-laptop_prices3[[#This Row],[Price ($)]])/ScoreCard!$E$3*ScoreCard!$E$5</f>
        <v>3.5351567559965509</v>
      </c>
      <c r="P3674" s="5">
        <f>laptop_prices3[[#This Row],[RAM (GB)]]/ScoreCard!$F$3*ScoreCard!$F$5</f>
        <v>7</v>
      </c>
      <c r="Q3674" s="5">
        <f>laptop_prices3[[#This Row],[Screen Size (inch)]]/ScoreCard!$G$3*ScoreCard!$G$5</f>
        <v>1.6184971098265895</v>
      </c>
      <c r="R3674" s="5">
        <f>laptop_prices3[[#This Row],[Battery Life (hours)]]/ScoreCard!$H$3*ScoreCard!$H$5</f>
        <v>5.4249999999999998</v>
      </c>
      <c r="S3674" s="5">
        <f>ScoreCard!$I$3-laptop_prices3[[#This Row],[Weight (kg)]]/ScoreCard!$I$3*ScoreCard!$I$5</f>
        <v>2.734285714285714</v>
      </c>
      <c r="T3674" s="6" cm="1">
        <f t="array" ref="T3674">_xlfn.IFS(laptop_prices3[[#This Row],[Storage]]="512GB SSD", 512, laptop_prices3[[#This Row],[Storage]] = "1TB SSD", 1000, laptop_prices3[[#This Row],[Storage]] = "2TB SSD", 2000, laptop_prices3[[#This Row],[Storage]]= "256GB SSD", 256, laptop_prices3[[#This Row],[Storage]] = "1TB HDD", 1000*0.7)</f>
        <v>512</v>
      </c>
      <c r="U3674" s="5">
        <f>laptop_prices3[[#This Row],[Storage Raw Value]]/ScoreCard!$J$3*ScoreCard!$J$5</f>
        <v>2.048</v>
      </c>
    </row>
    <row r="3675" spans="2:21" x14ac:dyDescent="0.2">
      <c r="B3675" s="4" cm="1">
        <f t="array" ref="B3675">SUM(laptop_prices3[[#This Row],[RAM Comp]:[Weight Comp]]+laptop_prices3[[#This Row],[Storage Comp]])</f>
        <v>22.43804844481145</v>
      </c>
      <c r="C3675">
        <v>3673</v>
      </c>
      <c r="D3675" t="s">
        <v>38</v>
      </c>
      <c r="E3675" t="s">
        <v>12</v>
      </c>
      <c r="F3675">
        <v>32</v>
      </c>
      <c r="G3675" t="s">
        <v>42</v>
      </c>
      <c r="H3675" t="s">
        <v>26</v>
      </c>
      <c r="I3675">
        <v>13.3</v>
      </c>
      <c r="J3675" t="s">
        <v>43</v>
      </c>
      <c r="K3675">
        <v>7</v>
      </c>
      <c r="L3675">
        <v>2.42</v>
      </c>
      <c r="M3675" t="s">
        <v>30</v>
      </c>
      <c r="N3675">
        <v>1123.8</v>
      </c>
      <c r="O3675" s="5">
        <f>(ScoreCard!$E$3-laptop_prices3[[#This Row],[Price ($)]])/ScoreCard!$E$3*ScoreCard!$E$5</f>
        <v>4.4801015555317045</v>
      </c>
      <c r="P3675" s="5">
        <f>laptop_prices3[[#This Row],[RAM (GB)]]/ScoreCard!$F$3*ScoreCard!$F$5</f>
        <v>3.5</v>
      </c>
      <c r="Q3675" s="5">
        <f>laptop_prices3[[#This Row],[Screen Size (inch)]]/ScoreCard!$G$3*ScoreCard!$G$5</f>
        <v>1.5375722543352601</v>
      </c>
      <c r="R3675" s="5">
        <f>laptop_prices3[[#This Row],[Battery Life (hours)]]/ScoreCard!$H$3*ScoreCard!$H$5</f>
        <v>4.0833333333333339</v>
      </c>
      <c r="S3675" s="5">
        <f>ScoreCard!$I$3-laptop_prices3[[#This Row],[Weight (kg)]]/ScoreCard!$I$3*ScoreCard!$I$5</f>
        <v>2.1171428571428574</v>
      </c>
      <c r="T3675" s="6" cm="1">
        <f t="array" ref="T3675">_xlfn.IFS(laptop_prices3[[#This Row],[Storage]]="512GB SSD", 512, laptop_prices3[[#This Row],[Storage]] = "1TB SSD", 1000, laptop_prices3[[#This Row],[Storage]] = "2TB SSD", 2000, laptop_prices3[[#This Row],[Storage]]= "256GB SSD", 256, laptop_prices3[[#This Row],[Storage]] = "1TB HDD", 1000*0.7)</f>
        <v>700</v>
      </c>
      <c r="U3675" s="5">
        <f>laptop_prices3[[#This Row],[Storage Raw Value]]/ScoreCard!$J$3*ScoreCard!$J$5</f>
        <v>2.8</v>
      </c>
    </row>
    <row r="3676" spans="2:21" x14ac:dyDescent="0.2">
      <c r="B3676" s="4" cm="1">
        <f t="array" ref="B3676">SUM(laptop_prices3[[#This Row],[RAM Comp]:[Weight Comp]]+laptop_prices3[[#This Row],[Storage Comp]])</f>
        <v>20.559286540049545</v>
      </c>
      <c r="C3676">
        <v>3674</v>
      </c>
      <c r="D3676" t="s">
        <v>47</v>
      </c>
      <c r="E3676" t="s">
        <v>24</v>
      </c>
      <c r="F3676">
        <v>64</v>
      </c>
      <c r="G3676" t="s">
        <v>29</v>
      </c>
      <c r="H3676" t="s">
        <v>32</v>
      </c>
      <c r="I3676">
        <v>13.3</v>
      </c>
      <c r="J3676" t="s">
        <v>43</v>
      </c>
      <c r="K3676">
        <v>10.8</v>
      </c>
      <c r="L3676">
        <v>3.28</v>
      </c>
      <c r="M3676" t="s">
        <v>46</v>
      </c>
      <c r="N3676">
        <v>3151.78</v>
      </c>
      <c r="O3676" s="5">
        <f>(ScoreCard!$E$3-laptop_prices3[[#This Row],[Price ($)]])/ScoreCard!$E$3*ScoreCard!$E$5</f>
        <v>3.5419064608415334</v>
      </c>
      <c r="P3676" s="5">
        <f>laptop_prices3[[#This Row],[RAM (GB)]]/ScoreCard!$F$3*ScoreCard!$F$5</f>
        <v>7</v>
      </c>
      <c r="Q3676" s="5">
        <f>laptop_prices3[[#This Row],[Screen Size (inch)]]/ScoreCard!$G$3*ScoreCard!$G$5</f>
        <v>1.5375722543352601</v>
      </c>
      <c r="R3676" s="5">
        <f>laptop_prices3[[#This Row],[Battery Life (hours)]]/ScoreCard!$H$3*ScoreCard!$H$5</f>
        <v>6.3</v>
      </c>
      <c r="S3676" s="5">
        <f>ScoreCard!$I$3-laptop_prices3[[#This Row],[Weight (kg)]]/ScoreCard!$I$3*ScoreCard!$I$5</f>
        <v>1.6257142857142859</v>
      </c>
      <c r="T3676" s="6" cm="1">
        <f t="array" ref="T3676">_xlfn.IFS(laptop_prices3[[#This Row],[Storage]]="512GB SSD", 512, laptop_prices3[[#This Row],[Storage]] = "1TB SSD", 1000, laptop_prices3[[#This Row],[Storage]] = "2TB SSD", 2000, laptop_prices3[[#This Row],[Storage]]= "256GB SSD", 256, laptop_prices3[[#This Row],[Storage]] = "1TB HDD", 1000*0.7)</f>
        <v>256</v>
      </c>
      <c r="U3676" s="5">
        <f>laptop_prices3[[#This Row],[Storage Raw Value]]/ScoreCard!$J$3*ScoreCard!$J$5</f>
        <v>1.024</v>
      </c>
    </row>
    <row r="3677" spans="2:21" x14ac:dyDescent="0.2">
      <c r="B3677" s="4" cm="1">
        <f t="array" ref="B3677">SUM(laptop_prices3[[#This Row],[RAM Comp]:[Weight Comp]]+laptop_prices3[[#This Row],[Storage Comp]])</f>
        <v>22.373497109826587</v>
      </c>
      <c r="C3677">
        <v>3675</v>
      </c>
      <c r="D3677" t="s">
        <v>36</v>
      </c>
      <c r="E3677" t="s">
        <v>24</v>
      </c>
      <c r="F3677">
        <v>16</v>
      </c>
      <c r="G3677" t="s">
        <v>42</v>
      </c>
      <c r="H3677" t="s">
        <v>44</v>
      </c>
      <c r="I3677">
        <v>14</v>
      </c>
      <c r="J3677" t="s">
        <v>27</v>
      </c>
      <c r="K3677">
        <v>9.3000000000000007</v>
      </c>
      <c r="L3677">
        <v>1.96</v>
      </c>
      <c r="M3677" t="s">
        <v>22</v>
      </c>
      <c r="N3677">
        <v>1173.3900000000001</v>
      </c>
      <c r="O3677" s="5">
        <f>(ScoreCard!$E$3-laptop_prices3[[#This Row],[Price ($)]])/ScoreCard!$E$3*ScoreCard!$E$5</f>
        <v>4.4571599610654449</v>
      </c>
      <c r="P3677" s="5">
        <f>laptop_prices3[[#This Row],[RAM (GB)]]/ScoreCard!$F$3*ScoreCard!$F$5</f>
        <v>1.75</v>
      </c>
      <c r="Q3677" s="5">
        <f>laptop_prices3[[#This Row],[Screen Size (inch)]]/ScoreCard!$G$3*ScoreCard!$G$5</f>
        <v>1.6184971098265895</v>
      </c>
      <c r="R3677" s="5">
        <f>laptop_prices3[[#This Row],[Battery Life (hours)]]/ScoreCard!$H$3*ScoreCard!$H$5</f>
        <v>5.4249999999999998</v>
      </c>
      <c r="S3677" s="5">
        <f>ScoreCard!$I$3-laptop_prices3[[#This Row],[Weight (kg)]]/ScoreCard!$I$3*ScoreCard!$I$5</f>
        <v>2.38</v>
      </c>
      <c r="T3677" s="6" cm="1">
        <f t="array" ref="T3677">_xlfn.IFS(laptop_prices3[[#This Row],[Storage]]="512GB SSD", 512, laptop_prices3[[#This Row],[Storage]] = "1TB SSD", 1000, laptop_prices3[[#This Row],[Storage]] = "2TB SSD", 2000, laptop_prices3[[#This Row],[Storage]]= "256GB SSD", 256, laptop_prices3[[#This Row],[Storage]] = "1TB HDD", 1000*0.7)</f>
        <v>700</v>
      </c>
      <c r="U3677" s="5">
        <f>laptop_prices3[[#This Row],[Storage Raw Value]]/ScoreCard!$J$3*ScoreCard!$J$5</f>
        <v>2.8</v>
      </c>
    </row>
    <row r="3678" spans="2:21" x14ac:dyDescent="0.2">
      <c r="B3678" s="4" cm="1">
        <f t="array" ref="B3678">SUM(laptop_prices3[[#This Row],[RAM Comp]:[Weight Comp]]+laptop_prices3[[#This Row],[Storage Comp]])</f>
        <v>19.89861574456372</v>
      </c>
      <c r="C3678">
        <v>3676</v>
      </c>
      <c r="D3678" t="s">
        <v>11</v>
      </c>
      <c r="E3678" t="s">
        <v>24</v>
      </c>
      <c r="F3678">
        <v>16</v>
      </c>
      <c r="G3678" t="s">
        <v>13</v>
      </c>
      <c r="H3678" t="s">
        <v>32</v>
      </c>
      <c r="I3678">
        <v>16</v>
      </c>
      <c r="J3678" t="s">
        <v>27</v>
      </c>
      <c r="K3678">
        <v>9.6999999999999993</v>
      </c>
      <c r="L3678">
        <v>1.84</v>
      </c>
      <c r="M3678" t="s">
        <v>22</v>
      </c>
      <c r="N3678">
        <v>3274.5</v>
      </c>
      <c r="O3678" s="5">
        <f>(ScoreCard!$E$3-laptop_prices3[[#This Row],[Price ($)]])/ScoreCard!$E$3*ScoreCard!$E$5</f>
        <v>3.4851330695751614</v>
      </c>
      <c r="P3678" s="5">
        <f>laptop_prices3[[#This Row],[RAM (GB)]]/ScoreCard!$F$3*ScoreCard!$F$5</f>
        <v>1.75</v>
      </c>
      <c r="Q3678" s="5">
        <f>laptop_prices3[[#This Row],[Screen Size (inch)]]/ScoreCard!$G$3*ScoreCard!$G$5</f>
        <v>1.8497109826589595</v>
      </c>
      <c r="R3678" s="5">
        <f>laptop_prices3[[#This Row],[Battery Life (hours)]]/ScoreCard!$H$3*ScoreCard!$H$5</f>
        <v>5.6583333333333323</v>
      </c>
      <c r="S3678" s="5">
        <f>ScoreCard!$I$3-laptop_prices3[[#This Row],[Weight (kg)]]/ScoreCard!$I$3*ScoreCard!$I$5</f>
        <v>2.4485714285714284</v>
      </c>
      <c r="T3678" s="6" cm="1">
        <f t="array" ref="T3678">_xlfn.IFS(laptop_prices3[[#This Row],[Storage]]="512GB SSD", 512, laptop_prices3[[#This Row],[Storage]] = "1TB SSD", 1000, laptop_prices3[[#This Row],[Storage]] = "2TB SSD", 2000, laptop_prices3[[#This Row],[Storage]]= "256GB SSD", 256, laptop_prices3[[#This Row],[Storage]] = "1TB HDD", 1000*0.7)</f>
        <v>512</v>
      </c>
      <c r="U3678" s="5">
        <f>laptop_prices3[[#This Row],[Storage Raw Value]]/ScoreCard!$J$3*ScoreCard!$J$5</f>
        <v>2.048</v>
      </c>
    </row>
    <row r="3679" spans="2:21" x14ac:dyDescent="0.2">
      <c r="B3679" s="4" cm="1">
        <f t="array" ref="B3679">SUM(laptop_prices3[[#This Row],[RAM Comp]:[Weight Comp]]+laptop_prices3[[#This Row],[Storage Comp]])</f>
        <v>19.580191301954308</v>
      </c>
      <c r="C3679">
        <v>3677</v>
      </c>
      <c r="D3679" t="s">
        <v>33</v>
      </c>
      <c r="E3679" t="s">
        <v>37</v>
      </c>
      <c r="F3679">
        <v>8</v>
      </c>
      <c r="G3679" t="s">
        <v>42</v>
      </c>
      <c r="H3679" t="s">
        <v>32</v>
      </c>
      <c r="I3679">
        <v>13.3</v>
      </c>
      <c r="J3679" t="s">
        <v>15</v>
      </c>
      <c r="K3679">
        <v>7.6</v>
      </c>
      <c r="L3679">
        <v>3.44</v>
      </c>
      <c r="M3679" t="s">
        <v>16</v>
      </c>
      <c r="N3679">
        <v>1694.89</v>
      </c>
      <c r="O3679" s="5">
        <f>(ScoreCard!$E$3-laptop_prices3[[#This Row],[Price ($)]])/ScoreCard!$E$3*ScoreCard!$E$5</f>
        <v>4.2159008057084275</v>
      </c>
      <c r="P3679" s="5">
        <f>laptop_prices3[[#This Row],[RAM (GB)]]/ScoreCard!$F$3*ScoreCard!$F$5</f>
        <v>0.875</v>
      </c>
      <c r="Q3679" s="5">
        <f>laptop_prices3[[#This Row],[Screen Size (inch)]]/ScoreCard!$G$3*ScoreCard!$G$5</f>
        <v>1.5375722543352601</v>
      </c>
      <c r="R3679" s="5">
        <f>laptop_prices3[[#This Row],[Battery Life (hours)]]/ScoreCard!$H$3*ScoreCard!$H$5</f>
        <v>4.4333333333333336</v>
      </c>
      <c r="S3679" s="5">
        <f>ScoreCard!$I$3-laptop_prices3[[#This Row],[Weight (kg)]]/ScoreCard!$I$3*ScoreCard!$I$5</f>
        <v>1.5342857142857143</v>
      </c>
      <c r="T3679" s="6" cm="1">
        <f t="array" ref="T3679">_xlfn.IFS(laptop_prices3[[#This Row],[Storage]]="512GB SSD", 512, laptop_prices3[[#This Row],[Storage]] = "1TB SSD", 1000, laptop_prices3[[#This Row],[Storage]] = "2TB SSD", 2000, laptop_prices3[[#This Row],[Storage]]= "256GB SSD", 256, laptop_prices3[[#This Row],[Storage]] = "1TB HDD", 1000*0.7)</f>
        <v>700</v>
      </c>
      <c r="U3679" s="5">
        <f>laptop_prices3[[#This Row],[Storage Raw Value]]/ScoreCard!$J$3*ScoreCard!$J$5</f>
        <v>2.8</v>
      </c>
    </row>
    <row r="3680" spans="2:21" x14ac:dyDescent="0.2">
      <c r="B3680" s="4" cm="1">
        <f t="array" ref="B3680">SUM(laptop_prices3[[#This Row],[RAM Comp]:[Weight Comp]]+laptop_prices3[[#This Row],[Storage Comp]])</f>
        <v>22.510639966969443</v>
      </c>
      <c r="C3680">
        <v>3678</v>
      </c>
      <c r="D3680" t="s">
        <v>45</v>
      </c>
      <c r="E3680" t="s">
        <v>37</v>
      </c>
      <c r="F3680">
        <v>8</v>
      </c>
      <c r="G3680" t="s">
        <v>42</v>
      </c>
      <c r="H3680" t="s">
        <v>20</v>
      </c>
      <c r="I3680">
        <v>14</v>
      </c>
      <c r="J3680" t="s">
        <v>15</v>
      </c>
      <c r="K3680">
        <v>10.8</v>
      </c>
      <c r="L3680">
        <v>1.72</v>
      </c>
      <c r="M3680" t="s">
        <v>46</v>
      </c>
      <c r="N3680">
        <v>1739.68</v>
      </c>
      <c r="O3680" s="5">
        <f>(ScoreCard!$E$3-laptop_prices3[[#This Row],[Price ($)]])/ScoreCard!$E$3*ScoreCard!$E$5</f>
        <v>4.1951798132473712</v>
      </c>
      <c r="P3680" s="5">
        <f>laptop_prices3[[#This Row],[RAM (GB)]]/ScoreCard!$F$3*ScoreCard!$F$5</f>
        <v>0.875</v>
      </c>
      <c r="Q3680" s="5">
        <f>laptop_prices3[[#This Row],[Screen Size (inch)]]/ScoreCard!$G$3*ScoreCard!$G$5</f>
        <v>1.6184971098265895</v>
      </c>
      <c r="R3680" s="5">
        <f>laptop_prices3[[#This Row],[Battery Life (hours)]]/ScoreCard!$H$3*ScoreCard!$H$5</f>
        <v>6.3</v>
      </c>
      <c r="S3680" s="5">
        <f>ScoreCard!$I$3-laptop_prices3[[#This Row],[Weight (kg)]]/ScoreCard!$I$3*ScoreCard!$I$5</f>
        <v>2.5171428571428569</v>
      </c>
      <c r="T3680" s="6" cm="1">
        <f t="array" ref="T3680">_xlfn.IFS(laptop_prices3[[#This Row],[Storage]]="512GB SSD", 512, laptop_prices3[[#This Row],[Storage]] = "1TB SSD", 1000, laptop_prices3[[#This Row],[Storage]] = "2TB SSD", 2000, laptop_prices3[[#This Row],[Storage]]= "256GB SSD", 256, laptop_prices3[[#This Row],[Storage]] = "1TB HDD", 1000*0.7)</f>
        <v>700</v>
      </c>
      <c r="U3680" s="5">
        <f>laptop_prices3[[#This Row],[Storage Raw Value]]/ScoreCard!$J$3*ScoreCard!$J$5</f>
        <v>2.8</v>
      </c>
    </row>
    <row r="3681" spans="2:21" x14ac:dyDescent="0.2">
      <c r="B3681" s="4" cm="1">
        <f t="array" ref="B3681">SUM(laptop_prices3[[#This Row],[RAM Comp]:[Weight Comp]]+laptop_prices3[[#This Row],[Storage Comp]])</f>
        <v>26.374710982658961</v>
      </c>
      <c r="C3681">
        <v>3679</v>
      </c>
      <c r="D3681" t="s">
        <v>28</v>
      </c>
      <c r="E3681" t="s">
        <v>41</v>
      </c>
      <c r="F3681">
        <v>64</v>
      </c>
      <c r="G3681" t="s">
        <v>42</v>
      </c>
      <c r="H3681" t="s">
        <v>40</v>
      </c>
      <c r="I3681">
        <v>16</v>
      </c>
      <c r="J3681" t="s">
        <v>21</v>
      </c>
      <c r="K3681">
        <v>6.9</v>
      </c>
      <c r="L3681">
        <v>2.1</v>
      </c>
      <c r="M3681" t="s">
        <v>22</v>
      </c>
      <c r="N3681">
        <v>3035.26</v>
      </c>
      <c r="O3681" s="5">
        <f>(ScoreCard!$E$3-laptop_prices3[[#This Row],[Price ($)]])/ScoreCard!$E$3*ScoreCard!$E$5</f>
        <v>3.5958115745178514</v>
      </c>
      <c r="P3681" s="5">
        <f>laptop_prices3[[#This Row],[RAM (GB)]]/ScoreCard!$F$3*ScoreCard!$F$5</f>
        <v>7</v>
      </c>
      <c r="Q3681" s="5">
        <f>laptop_prices3[[#This Row],[Screen Size (inch)]]/ScoreCard!$G$3*ScoreCard!$G$5</f>
        <v>1.8497109826589595</v>
      </c>
      <c r="R3681" s="5">
        <f>laptop_prices3[[#This Row],[Battery Life (hours)]]/ScoreCard!$H$3*ScoreCard!$H$5</f>
        <v>4.0250000000000004</v>
      </c>
      <c r="S3681" s="5">
        <f>ScoreCard!$I$3-laptop_prices3[[#This Row],[Weight (kg)]]/ScoreCard!$I$3*ScoreCard!$I$5</f>
        <v>2.2999999999999998</v>
      </c>
      <c r="T3681" s="6" cm="1">
        <f t="array" ref="T3681">_xlfn.IFS(laptop_prices3[[#This Row],[Storage]]="512GB SSD", 512, laptop_prices3[[#This Row],[Storage]] = "1TB SSD", 1000, laptop_prices3[[#This Row],[Storage]] = "2TB SSD", 2000, laptop_prices3[[#This Row],[Storage]]= "256GB SSD", 256, laptop_prices3[[#This Row],[Storage]] = "1TB HDD", 1000*0.7)</f>
        <v>700</v>
      </c>
      <c r="U3681" s="5">
        <f>laptop_prices3[[#This Row],[Storage Raw Value]]/ScoreCard!$J$3*ScoreCard!$J$5</f>
        <v>2.8</v>
      </c>
    </row>
    <row r="3682" spans="2:21" x14ac:dyDescent="0.2">
      <c r="B3682" s="4" cm="1">
        <f t="array" ref="B3682">SUM(laptop_prices3[[#This Row],[RAM Comp]:[Weight Comp]]+laptop_prices3[[#This Row],[Storage Comp]])</f>
        <v>21.550520919350397</v>
      </c>
      <c r="C3682">
        <v>3680</v>
      </c>
      <c r="D3682" t="s">
        <v>17</v>
      </c>
      <c r="E3682" t="s">
        <v>37</v>
      </c>
      <c r="F3682">
        <v>4</v>
      </c>
      <c r="G3682" t="s">
        <v>42</v>
      </c>
      <c r="H3682" t="s">
        <v>44</v>
      </c>
      <c r="I3682">
        <v>14</v>
      </c>
      <c r="J3682" t="s">
        <v>21</v>
      </c>
      <c r="K3682">
        <v>10.1</v>
      </c>
      <c r="L3682">
        <v>1.92</v>
      </c>
      <c r="M3682" t="s">
        <v>22</v>
      </c>
      <c r="N3682">
        <v>1097.17</v>
      </c>
      <c r="O3682" s="5">
        <f>(ScoreCard!$E$3-laptop_prices3[[#This Row],[Price ($)]])/ScoreCard!$E$3*ScoreCard!$E$5</f>
        <v>4.4924212704064068</v>
      </c>
      <c r="P3682" s="5">
        <f>laptop_prices3[[#This Row],[RAM (GB)]]/ScoreCard!$F$3*ScoreCard!$F$5</f>
        <v>0.4375</v>
      </c>
      <c r="Q3682" s="5">
        <f>laptop_prices3[[#This Row],[Screen Size (inch)]]/ScoreCard!$G$3*ScoreCard!$G$5</f>
        <v>1.6184971098265895</v>
      </c>
      <c r="R3682" s="5">
        <f>laptop_prices3[[#This Row],[Battery Life (hours)]]/ScoreCard!$H$3*ScoreCard!$H$5</f>
        <v>5.8916666666666666</v>
      </c>
      <c r="S3682" s="5">
        <f>ScoreCard!$I$3-laptop_prices3[[#This Row],[Weight (kg)]]/ScoreCard!$I$3*ScoreCard!$I$5</f>
        <v>2.402857142857143</v>
      </c>
      <c r="T3682" s="6" cm="1">
        <f t="array" ref="T3682">_xlfn.IFS(laptop_prices3[[#This Row],[Storage]]="512GB SSD", 512, laptop_prices3[[#This Row],[Storage]] = "1TB SSD", 1000, laptop_prices3[[#This Row],[Storage]] = "2TB SSD", 2000, laptop_prices3[[#This Row],[Storage]]= "256GB SSD", 256, laptop_prices3[[#This Row],[Storage]] = "1TB HDD", 1000*0.7)</f>
        <v>700</v>
      </c>
      <c r="U3682" s="5">
        <f>laptop_prices3[[#This Row],[Storage Raw Value]]/ScoreCard!$J$3*ScoreCard!$J$5</f>
        <v>2.8</v>
      </c>
    </row>
    <row r="3683" spans="2:21" x14ac:dyDescent="0.2">
      <c r="B3683" s="4" cm="1">
        <f t="array" ref="B3683">SUM(laptop_prices3[[#This Row],[RAM Comp]:[Weight Comp]]+laptop_prices3[[#This Row],[Storage Comp]])</f>
        <v>23.767187173135149</v>
      </c>
      <c r="C3683">
        <v>3681</v>
      </c>
      <c r="D3683" t="s">
        <v>47</v>
      </c>
      <c r="E3683" t="s">
        <v>18</v>
      </c>
      <c r="F3683">
        <v>64</v>
      </c>
      <c r="G3683" t="s">
        <v>13</v>
      </c>
      <c r="H3683" t="s">
        <v>35</v>
      </c>
      <c r="I3683">
        <v>16</v>
      </c>
      <c r="J3683" t="s">
        <v>27</v>
      </c>
      <c r="K3683">
        <v>7.9</v>
      </c>
      <c r="L3683">
        <v>2.42</v>
      </c>
      <c r="M3683" t="s">
        <v>16</v>
      </c>
      <c r="N3683">
        <v>6923.52</v>
      </c>
      <c r="O3683" s="5">
        <f>(ScoreCard!$E$3-laptop_prices3[[#This Row],[Price ($)]])/ScoreCard!$E$3*ScoreCard!$E$5</f>
        <v>1.7970036676943115</v>
      </c>
      <c r="P3683" s="5">
        <f>laptop_prices3[[#This Row],[RAM (GB)]]/ScoreCard!$F$3*ScoreCard!$F$5</f>
        <v>7</v>
      </c>
      <c r="Q3683" s="5">
        <f>laptop_prices3[[#This Row],[Screen Size (inch)]]/ScoreCard!$G$3*ScoreCard!$G$5</f>
        <v>1.8497109826589595</v>
      </c>
      <c r="R3683" s="5">
        <f>laptop_prices3[[#This Row],[Battery Life (hours)]]/ScoreCard!$H$3*ScoreCard!$H$5</f>
        <v>4.6083333333333334</v>
      </c>
      <c r="S3683" s="5">
        <f>ScoreCard!$I$3-laptop_prices3[[#This Row],[Weight (kg)]]/ScoreCard!$I$3*ScoreCard!$I$5</f>
        <v>2.1171428571428574</v>
      </c>
      <c r="T3683" s="6" cm="1">
        <f t="array" ref="T3683">_xlfn.IFS(laptop_prices3[[#This Row],[Storage]]="512GB SSD", 512, laptop_prices3[[#This Row],[Storage]] = "1TB SSD", 1000, laptop_prices3[[#This Row],[Storage]] = "2TB SSD", 2000, laptop_prices3[[#This Row],[Storage]]= "256GB SSD", 256, laptop_prices3[[#This Row],[Storage]] = "1TB HDD", 1000*0.7)</f>
        <v>512</v>
      </c>
      <c r="U3683" s="5">
        <f>laptop_prices3[[#This Row],[Storage Raw Value]]/ScoreCard!$J$3*ScoreCard!$J$5</f>
        <v>2.048</v>
      </c>
    </row>
    <row r="3684" spans="2:21" x14ac:dyDescent="0.2">
      <c r="B3684" s="4" cm="1">
        <f t="array" ref="B3684">SUM(laptop_prices3[[#This Row],[RAM Comp]:[Weight Comp]]+laptop_prices3[[#This Row],[Storage Comp]])</f>
        <v>26.433468208092485</v>
      </c>
      <c r="C3684">
        <v>3682</v>
      </c>
      <c r="D3684" t="s">
        <v>47</v>
      </c>
      <c r="E3684" t="s">
        <v>24</v>
      </c>
      <c r="F3684">
        <v>64</v>
      </c>
      <c r="G3684" t="s">
        <v>42</v>
      </c>
      <c r="H3684" t="s">
        <v>20</v>
      </c>
      <c r="I3684">
        <v>15.6</v>
      </c>
      <c r="J3684" t="s">
        <v>27</v>
      </c>
      <c r="K3684">
        <v>6.6</v>
      </c>
      <c r="L3684">
        <v>1.61</v>
      </c>
      <c r="M3684" t="s">
        <v>22</v>
      </c>
      <c r="N3684">
        <v>4594.03</v>
      </c>
      <c r="O3684" s="5">
        <f>(ScoreCard!$E$3-laptop_prices3[[#This Row],[Price ($)]])/ScoreCard!$E$3*ScoreCard!$E$5</f>
        <v>2.8746849520905116</v>
      </c>
      <c r="P3684" s="5">
        <f>laptop_prices3[[#This Row],[RAM (GB)]]/ScoreCard!$F$3*ScoreCard!$F$5</f>
        <v>7</v>
      </c>
      <c r="Q3684" s="5">
        <f>laptop_prices3[[#This Row],[Screen Size (inch)]]/ScoreCard!$G$3*ScoreCard!$G$5</f>
        <v>1.8034682080924855</v>
      </c>
      <c r="R3684" s="5">
        <f>laptop_prices3[[#This Row],[Battery Life (hours)]]/ScoreCard!$H$3*ScoreCard!$H$5</f>
        <v>3.8499999999999996</v>
      </c>
      <c r="S3684" s="5">
        <f>ScoreCard!$I$3-laptop_prices3[[#This Row],[Weight (kg)]]/ScoreCard!$I$3*ScoreCard!$I$5</f>
        <v>2.58</v>
      </c>
      <c r="T3684" s="6" cm="1">
        <f t="array" ref="T3684">_xlfn.IFS(laptop_prices3[[#This Row],[Storage]]="512GB SSD", 512, laptop_prices3[[#This Row],[Storage]] = "1TB SSD", 1000, laptop_prices3[[#This Row],[Storage]] = "2TB SSD", 2000, laptop_prices3[[#This Row],[Storage]]= "256GB SSD", 256, laptop_prices3[[#This Row],[Storage]] = "1TB HDD", 1000*0.7)</f>
        <v>700</v>
      </c>
      <c r="U3684" s="5">
        <f>laptop_prices3[[#This Row],[Storage Raw Value]]/ScoreCard!$J$3*ScoreCard!$J$5</f>
        <v>2.8</v>
      </c>
    </row>
    <row r="3685" spans="2:21" x14ac:dyDescent="0.2">
      <c r="B3685" s="4" cm="1">
        <f t="array" ref="B3685">SUM(laptop_prices3[[#This Row],[RAM Comp]:[Weight Comp]]+laptop_prices3[[#This Row],[Storage Comp]])</f>
        <v>11.318691301954308</v>
      </c>
      <c r="C3685">
        <v>3683</v>
      </c>
      <c r="D3685" t="s">
        <v>28</v>
      </c>
      <c r="E3685" t="s">
        <v>37</v>
      </c>
      <c r="F3685">
        <v>4</v>
      </c>
      <c r="G3685" t="s">
        <v>29</v>
      </c>
      <c r="H3685" t="s">
        <v>26</v>
      </c>
      <c r="I3685">
        <v>13.3</v>
      </c>
      <c r="J3685" t="s">
        <v>27</v>
      </c>
      <c r="K3685">
        <v>5.2</v>
      </c>
      <c r="L3685">
        <v>2.25</v>
      </c>
      <c r="M3685" t="s">
        <v>22</v>
      </c>
      <c r="N3685">
        <v>2618.94</v>
      </c>
      <c r="O3685" s="5">
        <f>(ScoreCard!$E$3-laptop_prices3[[#This Row],[Price ($)]])/ScoreCard!$E$3*ScoreCard!$E$5</f>
        <v>3.7884117884358446</v>
      </c>
      <c r="P3685" s="5">
        <f>laptop_prices3[[#This Row],[RAM (GB)]]/ScoreCard!$F$3*ScoreCard!$F$5</f>
        <v>0.4375</v>
      </c>
      <c r="Q3685" s="5">
        <f>laptop_prices3[[#This Row],[Screen Size (inch)]]/ScoreCard!$G$3*ScoreCard!$G$5</f>
        <v>1.5375722543352601</v>
      </c>
      <c r="R3685" s="5">
        <f>laptop_prices3[[#This Row],[Battery Life (hours)]]/ScoreCard!$H$3*ScoreCard!$H$5</f>
        <v>3.0333333333333332</v>
      </c>
      <c r="S3685" s="5">
        <f>ScoreCard!$I$3-laptop_prices3[[#This Row],[Weight (kg)]]/ScoreCard!$I$3*ScoreCard!$I$5</f>
        <v>2.2142857142857144</v>
      </c>
      <c r="T3685" s="6" cm="1">
        <f t="array" ref="T3685">_xlfn.IFS(laptop_prices3[[#This Row],[Storage]]="512GB SSD", 512, laptop_prices3[[#This Row],[Storage]] = "1TB SSD", 1000, laptop_prices3[[#This Row],[Storage]] = "2TB SSD", 2000, laptop_prices3[[#This Row],[Storage]]= "256GB SSD", 256, laptop_prices3[[#This Row],[Storage]] = "1TB HDD", 1000*0.7)</f>
        <v>256</v>
      </c>
      <c r="U3685" s="5">
        <f>laptop_prices3[[#This Row],[Storage Raw Value]]/ScoreCard!$J$3*ScoreCard!$J$5</f>
        <v>1.024</v>
      </c>
    </row>
    <row r="3686" spans="2:21" x14ac:dyDescent="0.2">
      <c r="B3686" s="4" cm="1">
        <f t="array" ref="B3686">SUM(laptop_prices3[[#This Row],[RAM Comp]:[Weight Comp]]+laptop_prices3[[#This Row],[Storage Comp]])</f>
        <v>41.285997109826596</v>
      </c>
      <c r="C3686">
        <v>3684</v>
      </c>
      <c r="D3686" t="s">
        <v>34</v>
      </c>
      <c r="E3686" t="s">
        <v>41</v>
      </c>
      <c r="F3686">
        <v>4</v>
      </c>
      <c r="G3686" t="s">
        <v>25</v>
      </c>
      <c r="H3686" t="s">
        <v>44</v>
      </c>
      <c r="I3686">
        <v>14</v>
      </c>
      <c r="J3686" t="s">
        <v>27</v>
      </c>
      <c r="K3686">
        <v>9</v>
      </c>
      <c r="L3686">
        <v>2.66</v>
      </c>
      <c r="M3686" t="s">
        <v>22</v>
      </c>
      <c r="N3686">
        <v>1793.72</v>
      </c>
      <c r="O3686" s="5">
        <f>(ScoreCard!$E$3-laptop_prices3[[#This Row],[Price ($)]])/ScoreCard!$E$3*ScoreCard!$E$5</f>
        <v>4.170179535672121</v>
      </c>
      <c r="P3686" s="5">
        <f>laptop_prices3[[#This Row],[RAM (GB)]]/ScoreCard!$F$3*ScoreCard!$F$5</f>
        <v>0.4375</v>
      </c>
      <c r="Q3686" s="5">
        <f>laptop_prices3[[#This Row],[Screen Size (inch)]]/ScoreCard!$G$3*ScoreCard!$G$5</f>
        <v>1.6184971098265895</v>
      </c>
      <c r="R3686" s="5">
        <f>laptop_prices3[[#This Row],[Battery Life (hours)]]/ScoreCard!$H$3*ScoreCard!$H$5</f>
        <v>5.25</v>
      </c>
      <c r="S3686" s="5">
        <f>ScoreCard!$I$3-laptop_prices3[[#This Row],[Weight (kg)]]/ScoreCard!$I$3*ScoreCard!$I$5</f>
        <v>1.98</v>
      </c>
      <c r="T3686" s="6" cm="1">
        <f t="array" ref="T3686">_xlfn.IFS(laptop_prices3[[#This Row],[Storage]]="512GB SSD", 512, laptop_prices3[[#This Row],[Storage]] = "1TB SSD", 1000, laptop_prices3[[#This Row],[Storage]] = "2TB SSD", 2000, laptop_prices3[[#This Row],[Storage]]= "256GB SSD", 256, laptop_prices3[[#This Row],[Storage]] = "1TB HDD", 1000*0.7)</f>
        <v>2000</v>
      </c>
      <c r="U3686" s="5">
        <f>laptop_prices3[[#This Row],[Storage Raw Value]]/ScoreCard!$J$3*ScoreCard!$J$5</f>
        <v>8</v>
      </c>
    </row>
    <row r="3687" spans="2:21" x14ac:dyDescent="0.2">
      <c r="B3687" s="4" cm="1">
        <f t="array" ref="B3687">SUM(laptop_prices3[[#This Row],[RAM Comp]:[Weight Comp]]+laptop_prices3[[#This Row],[Storage Comp]])</f>
        <v>22.664472887420864</v>
      </c>
      <c r="C3687">
        <v>3685</v>
      </c>
      <c r="D3687" t="s">
        <v>47</v>
      </c>
      <c r="E3687" t="s">
        <v>39</v>
      </c>
      <c r="F3687">
        <v>16</v>
      </c>
      <c r="G3687" t="s">
        <v>42</v>
      </c>
      <c r="H3687" t="s">
        <v>32</v>
      </c>
      <c r="I3687">
        <v>16</v>
      </c>
      <c r="J3687" t="s">
        <v>43</v>
      </c>
      <c r="K3687">
        <v>10</v>
      </c>
      <c r="L3687">
        <v>2.57</v>
      </c>
      <c r="M3687" t="s">
        <v>30</v>
      </c>
      <c r="N3687">
        <v>1528.78</v>
      </c>
      <c r="O3687" s="5">
        <f>(ScoreCard!$E$3-laptop_prices3[[#This Row],[Price ($)]])/ScoreCard!$E$3*ScoreCard!$E$5</f>
        <v>4.2927475138510047</v>
      </c>
      <c r="P3687" s="5">
        <f>laptop_prices3[[#This Row],[RAM (GB)]]/ScoreCard!$F$3*ScoreCard!$F$5</f>
        <v>1.75</v>
      </c>
      <c r="Q3687" s="5">
        <f>laptop_prices3[[#This Row],[Screen Size (inch)]]/ScoreCard!$G$3*ScoreCard!$G$5</f>
        <v>1.8497109826589595</v>
      </c>
      <c r="R3687" s="5">
        <f>laptop_prices3[[#This Row],[Battery Life (hours)]]/ScoreCard!$H$3*ScoreCard!$H$5</f>
        <v>5.8333333333333339</v>
      </c>
      <c r="S3687" s="5">
        <f>ScoreCard!$I$3-laptop_prices3[[#This Row],[Weight (kg)]]/ScoreCard!$I$3*ScoreCard!$I$5</f>
        <v>2.0314285714285716</v>
      </c>
      <c r="T3687" s="6" cm="1">
        <f t="array" ref="T3687">_xlfn.IFS(laptop_prices3[[#This Row],[Storage]]="512GB SSD", 512, laptop_prices3[[#This Row],[Storage]] = "1TB SSD", 1000, laptop_prices3[[#This Row],[Storage]] = "2TB SSD", 2000, laptop_prices3[[#This Row],[Storage]]= "256GB SSD", 256, laptop_prices3[[#This Row],[Storage]] = "1TB HDD", 1000*0.7)</f>
        <v>700</v>
      </c>
      <c r="U3687" s="5">
        <f>laptop_prices3[[#This Row],[Storage Raw Value]]/ScoreCard!$J$3*ScoreCard!$J$5</f>
        <v>2.8</v>
      </c>
    </row>
    <row r="3688" spans="2:21" x14ac:dyDescent="0.2">
      <c r="B3688" s="4" cm="1">
        <f t="array" ref="B3688">SUM(laptop_prices3[[#This Row],[RAM Comp]:[Weight Comp]]+laptop_prices3[[#This Row],[Storage Comp]])</f>
        <v>22.360238095238095</v>
      </c>
      <c r="C3688">
        <v>3686</v>
      </c>
      <c r="D3688" t="s">
        <v>28</v>
      </c>
      <c r="E3688" t="s">
        <v>12</v>
      </c>
      <c r="F3688">
        <v>32</v>
      </c>
      <c r="G3688" t="s">
        <v>42</v>
      </c>
      <c r="H3688" t="s">
        <v>26</v>
      </c>
      <c r="I3688">
        <v>17.3</v>
      </c>
      <c r="J3688" t="s">
        <v>27</v>
      </c>
      <c r="K3688">
        <v>5.3</v>
      </c>
      <c r="L3688">
        <v>1.63</v>
      </c>
      <c r="M3688" t="s">
        <v>22</v>
      </c>
      <c r="N3688">
        <v>1923.7</v>
      </c>
      <c r="O3688" s="5">
        <f>(ScoreCard!$E$3-laptop_prices3[[#This Row],[Price ($)]])/ScoreCard!$E$3*ScoreCard!$E$5</f>
        <v>4.1100474838728775</v>
      </c>
      <c r="P3688" s="5">
        <f>laptop_prices3[[#This Row],[RAM (GB)]]/ScoreCard!$F$3*ScoreCard!$F$5</f>
        <v>3.5</v>
      </c>
      <c r="Q3688" s="5">
        <f>laptop_prices3[[#This Row],[Screen Size (inch)]]/ScoreCard!$G$3*ScoreCard!$G$5</f>
        <v>2</v>
      </c>
      <c r="R3688" s="5">
        <f>laptop_prices3[[#This Row],[Battery Life (hours)]]/ScoreCard!$H$3*ScoreCard!$H$5</f>
        <v>3.0916666666666668</v>
      </c>
      <c r="S3688" s="5">
        <f>ScoreCard!$I$3-laptop_prices3[[#This Row],[Weight (kg)]]/ScoreCard!$I$3*ScoreCard!$I$5</f>
        <v>2.5685714285714285</v>
      </c>
      <c r="T3688" s="6" cm="1">
        <f t="array" ref="T3688">_xlfn.IFS(laptop_prices3[[#This Row],[Storage]]="512GB SSD", 512, laptop_prices3[[#This Row],[Storage]] = "1TB SSD", 1000, laptop_prices3[[#This Row],[Storage]] = "2TB SSD", 2000, laptop_prices3[[#This Row],[Storage]]= "256GB SSD", 256, laptop_prices3[[#This Row],[Storage]] = "1TB HDD", 1000*0.7)</f>
        <v>700</v>
      </c>
      <c r="U3688" s="5">
        <f>laptop_prices3[[#This Row],[Storage Raw Value]]/ScoreCard!$J$3*ScoreCard!$J$5</f>
        <v>2.8</v>
      </c>
    </row>
    <row r="3689" spans="2:21" x14ac:dyDescent="0.2">
      <c r="B3689" s="4" cm="1">
        <f t="array" ref="B3689">SUM(laptop_prices3[[#This Row],[RAM Comp]:[Weight Comp]]+laptop_prices3[[#This Row],[Storage Comp]])</f>
        <v>18.604544728874206</v>
      </c>
      <c r="C3689">
        <v>3687</v>
      </c>
      <c r="D3689" t="s">
        <v>23</v>
      </c>
      <c r="E3689" t="s">
        <v>39</v>
      </c>
      <c r="F3689">
        <v>32</v>
      </c>
      <c r="G3689" t="s">
        <v>13</v>
      </c>
      <c r="H3689" t="s">
        <v>26</v>
      </c>
      <c r="I3689">
        <v>14</v>
      </c>
      <c r="J3689" t="s">
        <v>43</v>
      </c>
      <c r="K3689">
        <v>4.3</v>
      </c>
      <c r="L3689">
        <v>1.25</v>
      </c>
      <c r="M3689" t="s">
        <v>16</v>
      </c>
      <c r="N3689">
        <v>1455.83</v>
      </c>
      <c r="O3689" s="5">
        <f>(ScoreCard!$E$3-laptop_prices3[[#This Row],[Price ($)]])/ScoreCard!$E$3*ScoreCard!$E$5</f>
        <v>4.3264960380759216</v>
      </c>
      <c r="P3689" s="5">
        <f>laptop_prices3[[#This Row],[RAM (GB)]]/ScoreCard!$F$3*ScoreCard!$F$5</f>
        <v>3.5</v>
      </c>
      <c r="Q3689" s="5">
        <f>laptop_prices3[[#This Row],[Screen Size (inch)]]/ScoreCard!$G$3*ScoreCard!$G$5</f>
        <v>1.6184971098265895</v>
      </c>
      <c r="R3689" s="5">
        <f>laptop_prices3[[#This Row],[Battery Life (hours)]]/ScoreCard!$H$3*ScoreCard!$H$5</f>
        <v>2.5083333333333333</v>
      </c>
      <c r="S3689" s="5">
        <f>ScoreCard!$I$3-laptop_prices3[[#This Row],[Weight (kg)]]/ScoreCard!$I$3*ScoreCard!$I$5</f>
        <v>2.7857142857142856</v>
      </c>
      <c r="T3689" s="6" cm="1">
        <f t="array" ref="T3689">_xlfn.IFS(laptop_prices3[[#This Row],[Storage]]="512GB SSD", 512, laptop_prices3[[#This Row],[Storage]] = "1TB SSD", 1000, laptop_prices3[[#This Row],[Storage]] = "2TB SSD", 2000, laptop_prices3[[#This Row],[Storage]]= "256GB SSD", 256, laptop_prices3[[#This Row],[Storage]] = "1TB HDD", 1000*0.7)</f>
        <v>512</v>
      </c>
      <c r="U3689" s="5">
        <f>laptop_prices3[[#This Row],[Storage Raw Value]]/ScoreCard!$J$3*ScoreCard!$J$5</f>
        <v>2.048</v>
      </c>
    </row>
    <row r="3690" spans="2:21" x14ac:dyDescent="0.2">
      <c r="B3690" s="4" cm="1">
        <f t="array" ref="B3690">SUM(laptop_prices3[[#This Row],[RAM Comp]:[Weight Comp]]+laptop_prices3[[#This Row],[Storage Comp]])</f>
        <v>25.436139554087529</v>
      </c>
      <c r="C3690">
        <v>3688</v>
      </c>
      <c r="D3690" t="s">
        <v>33</v>
      </c>
      <c r="E3690" t="s">
        <v>31</v>
      </c>
      <c r="F3690">
        <v>64</v>
      </c>
      <c r="G3690" t="s">
        <v>42</v>
      </c>
      <c r="H3690" t="s">
        <v>20</v>
      </c>
      <c r="I3690">
        <v>16</v>
      </c>
      <c r="J3690" t="s">
        <v>27</v>
      </c>
      <c r="K3690">
        <v>6.3</v>
      </c>
      <c r="L3690">
        <v>3.13</v>
      </c>
      <c r="M3690" t="s">
        <v>46</v>
      </c>
      <c r="N3690">
        <v>2964.97</v>
      </c>
      <c r="O3690" s="5">
        <f>(ScoreCard!$E$3-laptop_prices3[[#This Row],[Price ($)]])/ScoreCard!$E$3*ScoreCard!$E$5</f>
        <v>3.6283295151315524</v>
      </c>
      <c r="P3690" s="5">
        <f>laptop_prices3[[#This Row],[RAM (GB)]]/ScoreCard!$F$3*ScoreCard!$F$5</f>
        <v>7</v>
      </c>
      <c r="Q3690" s="5">
        <f>laptop_prices3[[#This Row],[Screen Size (inch)]]/ScoreCard!$G$3*ScoreCard!$G$5</f>
        <v>1.8497109826589595</v>
      </c>
      <c r="R3690" s="5">
        <f>laptop_prices3[[#This Row],[Battery Life (hours)]]/ScoreCard!$H$3*ScoreCard!$H$5</f>
        <v>3.6750000000000003</v>
      </c>
      <c r="S3690" s="5">
        <f>ScoreCard!$I$3-laptop_prices3[[#This Row],[Weight (kg)]]/ScoreCard!$I$3*ScoreCard!$I$5</f>
        <v>1.7114285714285715</v>
      </c>
      <c r="T3690" s="6" cm="1">
        <f t="array" ref="T3690">_xlfn.IFS(laptop_prices3[[#This Row],[Storage]]="512GB SSD", 512, laptop_prices3[[#This Row],[Storage]] = "1TB SSD", 1000, laptop_prices3[[#This Row],[Storage]] = "2TB SSD", 2000, laptop_prices3[[#This Row],[Storage]]= "256GB SSD", 256, laptop_prices3[[#This Row],[Storage]] = "1TB HDD", 1000*0.7)</f>
        <v>700</v>
      </c>
      <c r="U3690" s="5">
        <f>laptop_prices3[[#This Row],[Storage Raw Value]]/ScoreCard!$J$3*ScoreCard!$J$5</f>
        <v>2.8</v>
      </c>
    </row>
    <row r="3691" spans="2:21" x14ac:dyDescent="0.2">
      <c r="B3691" s="4" cm="1">
        <f t="array" ref="B3691">SUM(laptop_prices3[[#This Row],[RAM Comp]:[Weight Comp]]+laptop_prices3[[#This Row],[Storage Comp]])</f>
        <v>12.807381778144785</v>
      </c>
      <c r="C3691">
        <v>3689</v>
      </c>
      <c r="D3691" t="s">
        <v>28</v>
      </c>
      <c r="E3691" t="s">
        <v>31</v>
      </c>
      <c r="F3691">
        <v>16</v>
      </c>
      <c r="G3691" t="s">
        <v>29</v>
      </c>
      <c r="H3691" t="s">
        <v>35</v>
      </c>
      <c r="I3691">
        <v>13.3</v>
      </c>
      <c r="J3691" t="s">
        <v>15</v>
      </c>
      <c r="K3691">
        <v>5.6</v>
      </c>
      <c r="L3691">
        <v>2.35</v>
      </c>
      <c r="M3691" t="s">
        <v>30</v>
      </c>
      <c r="N3691">
        <v>1207.52</v>
      </c>
      <c r="O3691" s="5">
        <f>(ScoreCard!$E$3-laptop_prices3[[#This Row],[Price ($)]])/ScoreCard!$E$3*ScoreCard!$E$5</f>
        <v>4.4413705555576115</v>
      </c>
      <c r="P3691" s="5">
        <f>laptop_prices3[[#This Row],[RAM (GB)]]/ScoreCard!$F$3*ScoreCard!$F$5</f>
        <v>1.75</v>
      </c>
      <c r="Q3691" s="5">
        <f>laptop_prices3[[#This Row],[Screen Size (inch)]]/ScoreCard!$G$3*ScoreCard!$G$5</f>
        <v>1.5375722543352601</v>
      </c>
      <c r="R3691" s="5">
        <f>laptop_prices3[[#This Row],[Battery Life (hours)]]/ScoreCard!$H$3*ScoreCard!$H$5</f>
        <v>3.2666666666666662</v>
      </c>
      <c r="S3691" s="5">
        <f>ScoreCard!$I$3-laptop_prices3[[#This Row],[Weight (kg)]]/ScoreCard!$I$3*ScoreCard!$I$5</f>
        <v>2.157142857142857</v>
      </c>
      <c r="T3691" s="6" cm="1">
        <f t="array" ref="T3691">_xlfn.IFS(laptop_prices3[[#This Row],[Storage]]="512GB SSD", 512, laptop_prices3[[#This Row],[Storage]] = "1TB SSD", 1000, laptop_prices3[[#This Row],[Storage]] = "2TB SSD", 2000, laptop_prices3[[#This Row],[Storage]]= "256GB SSD", 256, laptop_prices3[[#This Row],[Storage]] = "1TB HDD", 1000*0.7)</f>
        <v>256</v>
      </c>
      <c r="U3691" s="5">
        <f>laptop_prices3[[#This Row],[Storage Raw Value]]/ScoreCard!$J$3*ScoreCard!$J$5</f>
        <v>1.024</v>
      </c>
    </row>
    <row r="3692" spans="2:21" x14ac:dyDescent="0.2">
      <c r="B3692" s="4" cm="1">
        <f t="array" ref="B3692">SUM(laptop_prices3[[#This Row],[RAM Comp]:[Weight Comp]]+laptop_prices3[[#This Row],[Storage Comp]])</f>
        <v>30.529047619047617</v>
      </c>
      <c r="C3692">
        <v>3690</v>
      </c>
      <c r="D3692" t="s">
        <v>23</v>
      </c>
      <c r="E3692" t="s">
        <v>18</v>
      </c>
      <c r="F3692">
        <v>32</v>
      </c>
      <c r="G3692" t="s">
        <v>19</v>
      </c>
      <c r="H3692" t="s">
        <v>14</v>
      </c>
      <c r="I3692">
        <v>17.3</v>
      </c>
      <c r="J3692" t="s">
        <v>43</v>
      </c>
      <c r="K3692">
        <v>11.8</v>
      </c>
      <c r="L3692">
        <v>2.37</v>
      </c>
      <c r="M3692" t="s">
        <v>30</v>
      </c>
      <c r="N3692">
        <v>2248.75</v>
      </c>
      <c r="O3692" s="5">
        <f>(ScoreCard!$E$3-laptop_prices3[[#This Row],[Price ($)]])/ScoreCard!$E$3*ScoreCard!$E$5</f>
        <v>3.9596710918329956</v>
      </c>
      <c r="P3692" s="5">
        <f>laptop_prices3[[#This Row],[RAM (GB)]]/ScoreCard!$F$3*ScoreCard!$F$5</f>
        <v>3.5</v>
      </c>
      <c r="Q3692" s="5">
        <f>laptop_prices3[[#This Row],[Screen Size (inch)]]/ScoreCard!$G$3*ScoreCard!$G$5</f>
        <v>2</v>
      </c>
      <c r="R3692" s="5">
        <f>laptop_prices3[[#This Row],[Battery Life (hours)]]/ScoreCard!$H$3*ScoreCard!$H$5</f>
        <v>6.8833333333333337</v>
      </c>
      <c r="S3692" s="5">
        <f>ScoreCard!$I$3-laptop_prices3[[#This Row],[Weight (kg)]]/ScoreCard!$I$3*ScoreCard!$I$5</f>
        <v>2.1457142857142859</v>
      </c>
      <c r="T3692" s="6" cm="1">
        <f t="array" ref="T3692">_xlfn.IFS(laptop_prices3[[#This Row],[Storage]]="512GB SSD", 512, laptop_prices3[[#This Row],[Storage]] = "1TB SSD", 1000, laptop_prices3[[#This Row],[Storage]] = "2TB SSD", 2000, laptop_prices3[[#This Row],[Storage]]= "256GB SSD", 256, laptop_prices3[[#This Row],[Storage]] = "1TB HDD", 1000*0.7)</f>
        <v>1000</v>
      </c>
      <c r="U3692" s="5">
        <f>laptop_prices3[[#This Row],[Storage Raw Value]]/ScoreCard!$J$3*ScoreCard!$J$5</f>
        <v>4</v>
      </c>
    </row>
    <row r="3693" spans="2:21" x14ac:dyDescent="0.2">
      <c r="B3693" s="4" cm="1">
        <f t="array" ref="B3693">SUM(laptop_prices3[[#This Row],[RAM Comp]:[Weight Comp]]+laptop_prices3[[#This Row],[Storage Comp]])</f>
        <v>40.28459606385907</v>
      </c>
      <c r="C3693">
        <v>3691</v>
      </c>
      <c r="D3693" t="s">
        <v>28</v>
      </c>
      <c r="E3693" t="s">
        <v>37</v>
      </c>
      <c r="F3693">
        <v>4</v>
      </c>
      <c r="G3693" t="s">
        <v>25</v>
      </c>
      <c r="H3693" t="s">
        <v>35</v>
      </c>
      <c r="I3693">
        <v>13.3</v>
      </c>
      <c r="J3693" t="s">
        <v>15</v>
      </c>
      <c r="K3693">
        <v>8</v>
      </c>
      <c r="L3693">
        <v>3.25</v>
      </c>
      <c r="M3693" t="s">
        <v>30</v>
      </c>
      <c r="N3693">
        <v>1941.84</v>
      </c>
      <c r="O3693" s="5">
        <f>(ScoreCard!$E$3-laptop_prices3[[#This Row],[Price ($)]])/ScoreCard!$E$3*ScoreCard!$E$5</f>
        <v>4.1016554587948786</v>
      </c>
      <c r="P3693" s="5">
        <f>laptop_prices3[[#This Row],[RAM (GB)]]/ScoreCard!$F$3*ScoreCard!$F$5</f>
        <v>0.4375</v>
      </c>
      <c r="Q3693" s="5">
        <f>laptop_prices3[[#This Row],[Screen Size (inch)]]/ScoreCard!$G$3*ScoreCard!$G$5</f>
        <v>1.5375722543352601</v>
      </c>
      <c r="R3693" s="5">
        <f>laptop_prices3[[#This Row],[Battery Life (hours)]]/ScoreCard!$H$3*ScoreCard!$H$5</f>
        <v>4.6666666666666661</v>
      </c>
      <c r="S3693" s="5">
        <f>ScoreCard!$I$3-laptop_prices3[[#This Row],[Weight (kg)]]/ScoreCard!$I$3*ScoreCard!$I$5</f>
        <v>1.6428571428571428</v>
      </c>
      <c r="T3693" s="6" cm="1">
        <f t="array" ref="T3693">_xlfn.IFS(laptop_prices3[[#This Row],[Storage]]="512GB SSD", 512, laptop_prices3[[#This Row],[Storage]] = "1TB SSD", 1000, laptop_prices3[[#This Row],[Storage]] = "2TB SSD", 2000, laptop_prices3[[#This Row],[Storage]]= "256GB SSD", 256, laptop_prices3[[#This Row],[Storage]] = "1TB HDD", 1000*0.7)</f>
        <v>2000</v>
      </c>
      <c r="U3693" s="5">
        <f>laptop_prices3[[#This Row],[Storage Raw Value]]/ScoreCard!$J$3*ScoreCard!$J$5</f>
        <v>8</v>
      </c>
    </row>
    <row r="3694" spans="2:21" x14ac:dyDescent="0.2">
      <c r="B3694" s="4" cm="1">
        <f t="array" ref="B3694">SUM(laptop_prices3[[#This Row],[RAM Comp]:[Weight Comp]]+laptop_prices3[[#This Row],[Storage Comp]])</f>
        <v>31.245905587668595</v>
      </c>
      <c r="C3694">
        <v>3692</v>
      </c>
      <c r="D3694" t="s">
        <v>38</v>
      </c>
      <c r="E3694" t="s">
        <v>39</v>
      </c>
      <c r="F3694">
        <v>64</v>
      </c>
      <c r="G3694" t="s">
        <v>19</v>
      </c>
      <c r="H3694" t="s">
        <v>20</v>
      </c>
      <c r="I3694">
        <v>13.3</v>
      </c>
      <c r="J3694" t="s">
        <v>43</v>
      </c>
      <c r="K3694">
        <v>7.9</v>
      </c>
      <c r="L3694">
        <v>2.4500000000000002</v>
      </c>
      <c r="M3694" t="s">
        <v>46</v>
      </c>
      <c r="N3694">
        <v>2418</v>
      </c>
      <c r="O3694" s="5">
        <f>(ScoreCard!$E$3-laptop_prices3[[#This Row],[Price ($)]])/ScoreCard!$E$3*ScoreCard!$E$5</f>
        <v>3.8813717398786811</v>
      </c>
      <c r="P3694" s="5">
        <f>laptop_prices3[[#This Row],[RAM (GB)]]/ScoreCard!$F$3*ScoreCard!$F$5</f>
        <v>7</v>
      </c>
      <c r="Q3694" s="5">
        <f>laptop_prices3[[#This Row],[Screen Size (inch)]]/ScoreCard!$G$3*ScoreCard!$G$5</f>
        <v>1.5375722543352601</v>
      </c>
      <c r="R3694" s="5">
        <f>laptop_prices3[[#This Row],[Battery Life (hours)]]/ScoreCard!$H$3*ScoreCard!$H$5</f>
        <v>4.6083333333333334</v>
      </c>
      <c r="S3694" s="5">
        <f>ScoreCard!$I$3-laptop_prices3[[#This Row],[Weight (kg)]]/ScoreCard!$I$3*ScoreCard!$I$5</f>
        <v>2.0999999999999996</v>
      </c>
      <c r="T3694" s="6" cm="1">
        <f t="array" ref="T3694">_xlfn.IFS(laptop_prices3[[#This Row],[Storage]]="512GB SSD", 512, laptop_prices3[[#This Row],[Storage]] = "1TB SSD", 1000, laptop_prices3[[#This Row],[Storage]] = "2TB SSD", 2000, laptop_prices3[[#This Row],[Storage]]= "256GB SSD", 256, laptop_prices3[[#This Row],[Storage]] = "1TB HDD", 1000*0.7)</f>
        <v>1000</v>
      </c>
      <c r="U3694" s="5">
        <f>laptop_prices3[[#This Row],[Storage Raw Value]]/ScoreCard!$J$3*ScoreCard!$J$5</f>
        <v>4</v>
      </c>
    </row>
    <row r="3695" spans="2:21" x14ac:dyDescent="0.2">
      <c r="B3695" s="4" cm="1">
        <f t="array" ref="B3695">SUM(laptop_prices3[[#This Row],[RAM Comp]:[Weight Comp]]+laptop_prices3[[#This Row],[Storage Comp]])</f>
        <v>26.886904761904763</v>
      </c>
      <c r="C3695">
        <v>3693</v>
      </c>
      <c r="D3695" t="s">
        <v>36</v>
      </c>
      <c r="E3695" t="s">
        <v>41</v>
      </c>
      <c r="F3695">
        <v>8</v>
      </c>
      <c r="G3695" t="s">
        <v>19</v>
      </c>
      <c r="H3695" t="s">
        <v>35</v>
      </c>
      <c r="I3695">
        <v>17.3</v>
      </c>
      <c r="J3695" t="s">
        <v>27</v>
      </c>
      <c r="K3695">
        <v>9.4</v>
      </c>
      <c r="L3695">
        <v>1.7</v>
      </c>
      <c r="M3695" t="s">
        <v>22</v>
      </c>
      <c r="N3695">
        <v>3140.95</v>
      </c>
      <c r="O3695" s="5">
        <f>(ScoreCard!$E$3-laptop_prices3[[#This Row],[Price ($)]])/ScoreCard!$E$3*ScoreCard!$E$5</f>
        <v>3.546916694115775</v>
      </c>
      <c r="P3695" s="5">
        <f>laptop_prices3[[#This Row],[RAM (GB)]]/ScoreCard!$F$3*ScoreCard!$F$5</f>
        <v>0.875</v>
      </c>
      <c r="Q3695" s="5">
        <f>laptop_prices3[[#This Row],[Screen Size (inch)]]/ScoreCard!$G$3*ScoreCard!$G$5</f>
        <v>2</v>
      </c>
      <c r="R3695" s="5">
        <f>laptop_prices3[[#This Row],[Battery Life (hours)]]/ScoreCard!$H$3*ScoreCard!$H$5</f>
        <v>5.4833333333333334</v>
      </c>
      <c r="S3695" s="5">
        <f>ScoreCard!$I$3-laptop_prices3[[#This Row],[Weight (kg)]]/ScoreCard!$I$3*ScoreCard!$I$5</f>
        <v>2.5285714285714285</v>
      </c>
      <c r="T3695" s="6" cm="1">
        <f t="array" ref="T3695">_xlfn.IFS(laptop_prices3[[#This Row],[Storage]]="512GB SSD", 512, laptop_prices3[[#This Row],[Storage]] = "1TB SSD", 1000, laptop_prices3[[#This Row],[Storage]] = "2TB SSD", 2000, laptop_prices3[[#This Row],[Storage]]= "256GB SSD", 256, laptop_prices3[[#This Row],[Storage]] = "1TB HDD", 1000*0.7)</f>
        <v>1000</v>
      </c>
      <c r="U3695" s="5">
        <f>laptop_prices3[[#This Row],[Storage Raw Value]]/ScoreCard!$J$3*ScoreCard!$J$5</f>
        <v>4</v>
      </c>
    </row>
    <row r="3696" spans="2:21" x14ac:dyDescent="0.2">
      <c r="B3696" s="4" cm="1">
        <f t="array" ref="B3696">SUM(laptop_prices3[[#This Row],[RAM Comp]:[Weight Comp]]+laptop_prices3[[#This Row],[Storage Comp]])</f>
        <v>43.423230112854384</v>
      </c>
      <c r="C3696">
        <v>3694</v>
      </c>
      <c r="D3696" t="s">
        <v>33</v>
      </c>
      <c r="E3696" t="s">
        <v>12</v>
      </c>
      <c r="F3696">
        <v>16</v>
      </c>
      <c r="G3696" t="s">
        <v>25</v>
      </c>
      <c r="H3696" t="s">
        <v>44</v>
      </c>
      <c r="I3696">
        <v>15.6</v>
      </c>
      <c r="J3696" t="s">
        <v>21</v>
      </c>
      <c r="K3696">
        <v>10.9</v>
      </c>
      <c r="L3696">
        <v>3.48</v>
      </c>
      <c r="M3696" t="s">
        <v>22</v>
      </c>
      <c r="N3696">
        <v>686.11</v>
      </c>
      <c r="O3696" s="5">
        <f>(ScoreCard!$E$3-laptop_prices3[[#This Row],[Price ($)]])/ScoreCard!$E$3*ScoreCard!$E$5</f>
        <v>4.6825880746270307</v>
      </c>
      <c r="P3696" s="5">
        <f>laptop_prices3[[#This Row],[RAM (GB)]]/ScoreCard!$F$3*ScoreCard!$F$5</f>
        <v>1.75</v>
      </c>
      <c r="Q3696" s="5">
        <f>laptop_prices3[[#This Row],[Screen Size (inch)]]/ScoreCard!$G$3*ScoreCard!$G$5</f>
        <v>1.8034682080924855</v>
      </c>
      <c r="R3696" s="5">
        <f>laptop_prices3[[#This Row],[Battery Life (hours)]]/ScoreCard!$H$3*ScoreCard!$H$5</f>
        <v>6.3583333333333334</v>
      </c>
      <c r="S3696" s="5">
        <f>ScoreCard!$I$3-laptop_prices3[[#This Row],[Weight (kg)]]/ScoreCard!$I$3*ScoreCard!$I$5</f>
        <v>1.5114285714285713</v>
      </c>
      <c r="T3696" s="6" cm="1">
        <f t="array" ref="T3696">_xlfn.IFS(laptop_prices3[[#This Row],[Storage]]="512GB SSD", 512, laptop_prices3[[#This Row],[Storage]] = "1TB SSD", 1000, laptop_prices3[[#This Row],[Storage]] = "2TB SSD", 2000, laptop_prices3[[#This Row],[Storage]]= "256GB SSD", 256, laptop_prices3[[#This Row],[Storage]] = "1TB HDD", 1000*0.7)</f>
        <v>2000</v>
      </c>
      <c r="U3696" s="5">
        <f>laptop_prices3[[#This Row],[Storage Raw Value]]/ScoreCard!$J$3*ScoreCard!$J$5</f>
        <v>8</v>
      </c>
    </row>
    <row r="3697" spans="2:21" x14ac:dyDescent="0.2">
      <c r="B3697" s="4" cm="1">
        <f t="array" ref="B3697">SUM(laptop_prices3[[#This Row],[RAM Comp]:[Weight Comp]]+laptop_prices3[[#This Row],[Storage Comp]])</f>
        <v>26.144715111478114</v>
      </c>
      <c r="C3697">
        <v>3695</v>
      </c>
      <c r="D3697" t="s">
        <v>17</v>
      </c>
      <c r="E3697" t="s">
        <v>31</v>
      </c>
      <c r="F3697">
        <v>32</v>
      </c>
      <c r="G3697" t="s">
        <v>19</v>
      </c>
      <c r="H3697" t="s">
        <v>20</v>
      </c>
      <c r="I3697">
        <v>13.3</v>
      </c>
      <c r="J3697" t="s">
        <v>43</v>
      </c>
      <c r="K3697">
        <v>5.4</v>
      </c>
      <c r="L3697">
        <v>2.7</v>
      </c>
      <c r="M3697" t="s">
        <v>46</v>
      </c>
      <c r="N3697">
        <v>1872.56</v>
      </c>
      <c r="O3697" s="5">
        <f>(ScoreCard!$E$3-laptop_prices3[[#This Row],[Price ($)]])/ScoreCard!$E$3*ScoreCard!$E$5</f>
        <v>4.1337061477366515</v>
      </c>
      <c r="P3697" s="5">
        <f>laptop_prices3[[#This Row],[RAM (GB)]]/ScoreCard!$F$3*ScoreCard!$F$5</f>
        <v>3.5</v>
      </c>
      <c r="Q3697" s="5">
        <f>laptop_prices3[[#This Row],[Screen Size (inch)]]/ScoreCard!$G$3*ScoreCard!$G$5</f>
        <v>1.5375722543352601</v>
      </c>
      <c r="R3697" s="5">
        <f>laptop_prices3[[#This Row],[Battery Life (hours)]]/ScoreCard!$H$3*ScoreCard!$H$5</f>
        <v>3.15</v>
      </c>
      <c r="S3697" s="5">
        <f>ScoreCard!$I$3-laptop_prices3[[#This Row],[Weight (kg)]]/ScoreCard!$I$3*ScoreCard!$I$5</f>
        <v>1.9571428571428571</v>
      </c>
      <c r="T3697" s="6" cm="1">
        <f t="array" ref="T3697">_xlfn.IFS(laptop_prices3[[#This Row],[Storage]]="512GB SSD", 512, laptop_prices3[[#This Row],[Storage]] = "1TB SSD", 1000, laptop_prices3[[#This Row],[Storage]] = "2TB SSD", 2000, laptop_prices3[[#This Row],[Storage]]= "256GB SSD", 256, laptop_prices3[[#This Row],[Storage]] = "1TB HDD", 1000*0.7)</f>
        <v>1000</v>
      </c>
      <c r="U3697" s="5">
        <f>laptop_prices3[[#This Row],[Storage Raw Value]]/ScoreCard!$J$3*ScoreCard!$J$5</f>
        <v>4</v>
      </c>
    </row>
    <row r="3698" spans="2:21" x14ac:dyDescent="0.2">
      <c r="B3698" s="4" cm="1">
        <f t="array" ref="B3698">SUM(laptop_prices3[[#This Row],[RAM Comp]:[Weight Comp]]+laptop_prices3[[#This Row],[Storage Comp]])</f>
        <v>44.126857968620975</v>
      </c>
      <c r="C3698">
        <v>3696</v>
      </c>
      <c r="D3698" t="s">
        <v>34</v>
      </c>
      <c r="E3698" t="s">
        <v>39</v>
      </c>
      <c r="F3698">
        <v>16</v>
      </c>
      <c r="G3698" t="s">
        <v>25</v>
      </c>
      <c r="H3698" t="s">
        <v>26</v>
      </c>
      <c r="I3698">
        <v>13.3</v>
      </c>
      <c r="J3698" t="s">
        <v>21</v>
      </c>
      <c r="K3698">
        <v>11.7</v>
      </c>
      <c r="L3698">
        <v>2.6</v>
      </c>
      <c r="M3698" t="s">
        <v>30</v>
      </c>
      <c r="N3698">
        <v>1087.74</v>
      </c>
      <c r="O3698" s="5">
        <f>(ScoreCard!$E$3-laptop_prices3[[#This Row],[Price ($)]])/ScoreCard!$E$3*ScoreCard!$E$5</f>
        <v>4.496783828095797</v>
      </c>
      <c r="P3698" s="5">
        <f>laptop_prices3[[#This Row],[RAM (GB)]]/ScoreCard!$F$3*ScoreCard!$F$5</f>
        <v>1.75</v>
      </c>
      <c r="Q3698" s="5">
        <f>laptop_prices3[[#This Row],[Screen Size (inch)]]/ScoreCard!$G$3*ScoreCard!$G$5</f>
        <v>1.5375722543352601</v>
      </c>
      <c r="R3698" s="5">
        <f>laptop_prices3[[#This Row],[Battery Life (hours)]]/ScoreCard!$H$3*ScoreCard!$H$5</f>
        <v>6.8250000000000002</v>
      </c>
      <c r="S3698" s="5">
        <f>ScoreCard!$I$3-laptop_prices3[[#This Row],[Weight (kg)]]/ScoreCard!$I$3*ScoreCard!$I$5</f>
        <v>2.0142857142857142</v>
      </c>
      <c r="T3698" s="6" cm="1">
        <f t="array" ref="T3698">_xlfn.IFS(laptop_prices3[[#This Row],[Storage]]="512GB SSD", 512, laptop_prices3[[#This Row],[Storage]] = "1TB SSD", 1000, laptop_prices3[[#This Row],[Storage]] = "2TB SSD", 2000, laptop_prices3[[#This Row],[Storage]]= "256GB SSD", 256, laptop_prices3[[#This Row],[Storage]] = "1TB HDD", 1000*0.7)</f>
        <v>2000</v>
      </c>
      <c r="U3698" s="5">
        <f>laptop_prices3[[#This Row],[Storage Raw Value]]/ScoreCard!$J$3*ScoreCard!$J$5</f>
        <v>8</v>
      </c>
    </row>
    <row r="3699" spans="2:21" x14ac:dyDescent="0.2">
      <c r="B3699" s="4" cm="1">
        <f t="array" ref="B3699">SUM(laptop_prices3[[#This Row],[RAM Comp]:[Weight Comp]]+laptop_prices3[[#This Row],[Storage Comp]])</f>
        <v>38.645544315992296</v>
      </c>
      <c r="C3699">
        <v>3697</v>
      </c>
      <c r="D3699" t="s">
        <v>38</v>
      </c>
      <c r="E3699" t="s">
        <v>39</v>
      </c>
      <c r="F3699">
        <v>4</v>
      </c>
      <c r="G3699" t="s">
        <v>25</v>
      </c>
      <c r="H3699" t="s">
        <v>32</v>
      </c>
      <c r="I3699">
        <v>16</v>
      </c>
      <c r="J3699" t="s">
        <v>15</v>
      </c>
      <c r="K3699">
        <v>4.9000000000000004</v>
      </c>
      <c r="L3699">
        <v>3.5</v>
      </c>
      <c r="M3699" t="s">
        <v>46</v>
      </c>
      <c r="N3699">
        <v>1121.7</v>
      </c>
      <c r="O3699" s="5">
        <f>(ScoreCard!$E$3-laptop_prices3[[#This Row],[Price ($)]])/ScoreCard!$E$3*ScoreCard!$E$5</f>
        <v>4.4810730689089802</v>
      </c>
      <c r="P3699" s="5">
        <f>laptop_prices3[[#This Row],[RAM (GB)]]/ScoreCard!$F$3*ScoreCard!$F$5</f>
        <v>0.4375</v>
      </c>
      <c r="Q3699" s="5">
        <f>laptop_prices3[[#This Row],[Screen Size (inch)]]/ScoreCard!$G$3*ScoreCard!$G$5</f>
        <v>1.8497109826589595</v>
      </c>
      <c r="R3699" s="5">
        <f>laptop_prices3[[#This Row],[Battery Life (hours)]]/ScoreCard!$H$3*ScoreCard!$H$5</f>
        <v>2.8583333333333338</v>
      </c>
      <c r="S3699" s="5">
        <f>ScoreCard!$I$3-laptop_prices3[[#This Row],[Weight (kg)]]/ScoreCard!$I$3*ScoreCard!$I$5</f>
        <v>1.5</v>
      </c>
      <c r="T3699" s="6" cm="1">
        <f t="array" ref="T3699">_xlfn.IFS(laptop_prices3[[#This Row],[Storage]]="512GB SSD", 512, laptop_prices3[[#This Row],[Storage]] = "1TB SSD", 1000, laptop_prices3[[#This Row],[Storage]] = "2TB SSD", 2000, laptop_prices3[[#This Row],[Storage]]= "256GB SSD", 256, laptop_prices3[[#This Row],[Storage]] = "1TB HDD", 1000*0.7)</f>
        <v>2000</v>
      </c>
      <c r="U3699" s="5">
        <f>laptop_prices3[[#This Row],[Storage Raw Value]]/ScoreCard!$J$3*ScoreCard!$J$5</f>
        <v>8</v>
      </c>
    </row>
    <row r="3700" spans="2:21" x14ac:dyDescent="0.2">
      <c r="B3700" s="4" cm="1">
        <f t="array" ref="B3700">SUM(laptop_prices3[[#This Row],[RAM Comp]:[Weight Comp]]+laptop_prices3[[#This Row],[Storage Comp]])</f>
        <v>30.743286540049546</v>
      </c>
      <c r="C3700">
        <v>3698</v>
      </c>
      <c r="D3700" t="s">
        <v>34</v>
      </c>
      <c r="E3700" t="s">
        <v>24</v>
      </c>
      <c r="F3700">
        <v>64</v>
      </c>
      <c r="G3700" t="s">
        <v>19</v>
      </c>
      <c r="H3700" t="s">
        <v>20</v>
      </c>
      <c r="I3700">
        <v>13.3</v>
      </c>
      <c r="J3700" t="s">
        <v>27</v>
      </c>
      <c r="K3700">
        <v>6</v>
      </c>
      <c r="L3700">
        <v>1.39</v>
      </c>
      <c r="M3700" t="s">
        <v>22</v>
      </c>
      <c r="N3700">
        <v>3875.08</v>
      </c>
      <c r="O3700" s="5">
        <f>(ScoreCard!$E$3-laptop_prices3[[#This Row],[Price ($)]])/ScoreCard!$E$3*ScoreCard!$E$5</f>
        <v>3.207289496182415</v>
      </c>
      <c r="P3700" s="5">
        <f>laptop_prices3[[#This Row],[RAM (GB)]]/ScoreCard!$F$3*ScoreCard!$F$5</f>
        <v>7</v>
      </c>
      <c r="Q3700" s="5">
        <f>laptop_prices3[[#This Row],[Screen Size (inch)]]/ScoreCard!$G$3*ScoreCard!$G$5</f>
        <v>1.5375722543352601</v>
      </c>
      <c r="R3700" s="5">
        <f>laptop_prices3[[#This Row],[Battery Life (hours)]]/ScoreCard!$H$3*ScoreCard!$H$5</f>
        <v>3.5</v>
      </c>
      <c r="S3700" s="5">
        <f>ScoreCard!$I$3-laptop_prices3[[#This Row],[Weight (kg)]]/ScoreCard!$I$3*ScoreCard!$I$5</f>
        <v>2.7057142857142855</v>
      </c>
      <c r="T3700" s="6" cm="1">
        <f t="array" ref="T3700">_xlfn.IFS(laptop_prices3[[#This Row],[Storage]]="512GB SSD", 512, laptop_prices3[[#This Row],[Storage]] = "1TB SSD", 1000, laptop_prices3[[#This Row],[Storage]] = "2TB SSD", 2000, laptop_prices3[[#This Row],[Storage]]= "256GB SSD", 256, laptop_prices3[[#This Row],[Storage]] = "1TB HDD", 1000*0.7)</f>
        <v>1000</v>
      </c>
      <c r="U3700" s="5">
        <f>laptop_prices3[[#This Row],[Storage Raw Value]]/ScoreCard!$J$3*ScoreCard!$J$5</f>
        <v>4</v>
      </c>
    </row>
    <row r="3701" spans="2:21" x14ac:dyDescent="0.2">
      <c r="B3701" s="4" cm="1">
        <f t="array" ref="B3701">SUM(laptop_prices3[[#This Row],[RAM Comp]:[Weight Comp]]+laptop_prices3[[#This Row],[Storage Comp]])</f>
        <v>42.281500825763828</v>
      </c>
      <c r="C3701">
        <v>3699</v>
      </c>
      <c r="D3701" t="s">
        <v>45</v>
      </c>
      <c r="E3701" t="s">
        <v>18</v>
      </c>
      <c r="F3701">
        <v>4</v>
      </c>
      <c r="G3701" t="s">
        <v>25</v>
      </c>
      <c r="H3701" t="s">
        <v>35</v>
      </c>
      <c r="I3701">
        <v>13.3</v>
      </c>
      <c r="J3701" t="s">
        <v>21</v>
      </c>
      <c r="K3701">
        <v>11.1</v>
      </c>
      <c r="L3701">
        <v>2.92</v>
      </c>
      <c r="M3701" t="s">
        <v>16</v>
      </c>
      <c r="N3701">
        <v>939.43</v>
      </c>
      <c r="O3701" s="5">
        <f>(ScoreCard!$E$3-laptop_prices3[[#This Row],[Price ($)]])/ScoreCard!$E$3*ScoreCard!$E$5</f>
        <v>4.5653958038024109</v>
      </c>
      <c r="P3701" s="5">
        <f>laptop_prices3[[#This Row],[RAM (GB)]]/ScoreCard!$F$3*ScoreCard!$F$5</f>
        <v>0.4375</v>
      </c>
      <c r="Q3701" s="5">
        <f>laptop_prices3[[#This Row],[Screen Size (inch)]]/ScoreCard!$G$3*ScoreCard!$G$5</f>
        <v>1.5375722543352601</v>
      </c>
      <c r="R3701" s="5">
        <f>laptop_prices3[[#This Row],[Battery Life (hours)]]/ScoreCard!$H$3*ScoreCard!$H$5</f>
        <v>6.4749999999999996</v>
      </c>
      <c r="S3701" s="5">
        <f>ScoreCard!$I$3-laptop_prices3[[#This Row],[Weight (kg)]]/ScoreCard!$I$3*ScoreCard!$I$5</f>
        <v>1.8314285714285714</v>
      </c>
      <c r="T3701" s="6" cm="1">
        <f t="array" ref="T3701">_xlfn.IFS(laptop_prices3[[#This Row],[Storage]]="512GB SSD", 512, laptop_prices3[[#This Row],[Storage]] = "1TB SSD", 1000, laptop_prices3[[#This Row],[Storage]] = "2TB SSD", 2000, laptop_prices3[[#This Row],[Storage]]= "256GB SSD", 256, laptop_prices3[[#This Row],[Storage]] = "1TB HDD", 1000*0.7)</f>
        <v>2000</v>
      </c>
      <c r="U3701" s="5">
        <f>laptop_prices3[[#This Row],[Storage Raw Value]]/ScoreCard!$J$3*ScoreCard!$J$5</f>
        <v>8</v>
      </c>
    </row>
    <row r="3702" spans="2:21" x14ac:dyDescent="0.2">
      <c r="B3702" s="4" cm="1">
        <f t="array" ref="B3702">SUM(laptop_prices3[[#This Row],[RAM Comp]:[Weight Comp]]+laptop_prices3[[#This Row],[Storage Comp]])</f>
        <v>25.226354252683734</v>
      </c>
      <c r="C3702">
        <v>3700</v>
      </c>
      <c r="D3702" t="s">
        <v>23</v>
      </c>
      <c r="E3702" t="s">
        <v>39</v>
      </c>
      <c r="F3702">
        <v>32</v>
      </c>
      <c r="G3702" t="s">
        <v>42</v>
      </c>
      <c r="H3702" t="s">
        <v>26</v>
      </c>
      <c r="I3702">
        <v>14</v>
      </c>
      <c r="J3702" t="s">
        <v>27</v>
      </c>
      <c r="K3702">
        <v>11.7</v>
      </c>
      <c r="L3702">
        <v>2.48</v>
      </c>
      <c r="M3702" t="s">
        <v>16</v>
      </c>
      <c r="N3702">
        <v>2089.9</v>
      </c>
      <c r="O3702" s="5">
        <f>(ScoreCard!$E$3-laptop_prices3[[#This Row],[Price ($)]])/ScoreCard!$E$3*ScoreCard!$E$5</f>
        <v>4.0331591394427031</v>
      </c>
      <c r="P3702" s="5">
        <f>laptop_prices3[[#This Row],[RAM (GB)]]/ScoreCard!$F$3*ScoreCard!$F$5</f>
        <v>3.5</v>
      </c>
      <c r="Q3702" s="5">
        <f>laptop_prices3[[#This Row],[Screen Size (inch)]]/ScoreCard!$G$3*ScoreCard!$G$5</f>
        <v>1.6184971098265895</v>
      </c>
      <c r="R3702" s="5">
        <f>laptop_prices3[[#This Row],[Battery Life (hours)]]/ScoreCard!$H$3*ScoreCard!$H$5</f>
        <v>6.8250000000000002</v>
      </c>
      <c r="S3702" s="5">
        <f>ScoreCard!$I$3-laptop_prices3[[#This Row],[Weight (kg)]]/ScoreCard!$I$3*ScoreCard!$I$5</f>
        <v>2.0828571428571427</v>
      </c>
      <c r="T3702" s="6" cm="1">
        <f t="array" ref="T3702">_xlfn.IFS(laptop_prices3[[#This Row],[Storage]]="512GB SSD", 512, laptop_prices3[[#This Row],[Storage]] = "1TB SSD", 1000, laptop_prices3[[#This Row],[Storage]] = "2TB SSD", 2000, laptop_prices3[[#This Row],[Storage]]= "256GB SSD", 256, laptop_prices3[[#This Row],[Storage]] = "1TB HDD", 1000*0.7)</f>
        <v>700</v>
      </c>
      <c r="U3702" s="5">
        <f>laptop_prices3[[#This Row],[Storage Raw Value]]/ScoreCard!$J$3*ScoreCard!$J$5</f>
        <v>2.8</v>
      </c>
    </row>
    <row r="3703" spans="2:21" x14ac:dyDescent="0.2">
      <c r="B3703" s="4" cm="1">
        <f t="array" ref="B3703">SUM(laptop_prices3[[#This Row],[RAM Comp]:[Weight Comp]]+laptop_prices3[[#This Row],[Storage Comp]])</f>
        <v>18.984453206716211</v>
      </c>
      <c r="C3703">
        <v>3701</v>
      </c>
      <c r="D3703" t="s">
        <v>47</v>
      </c>
      <c r="E3703" t="s">
        <v>12</v>
      </c>
      <c r="F3703">
        <v>4</v>
      </c>
      <c r="G3703" t="s">
        <v>13</v>
      </c>
      <c r="H3703" t="s">
        <v>14</v>
      </c>
      <c r="I3703">
        <v>13.3</v>
      </c>
      <c r="J3703" t="s">
        <v>43</v>
      </c>
      <c r="K3703">
        <v>11.3</v>
      </c>
      <c r="L3703">
        <v>2.23</v>
      </c>
      <c r="M3703" t="s">
        <v>30</v>
      </c>
      <c r="N3703">
        <v>874.34</v>
      </c>
      <c r="O3703" s="5">
        <f>(ScoreCard!$E$3-laptop_prices3[[#This Row],[Price ($)]])/ScoreCard!$E$3*ScoreCard!$E$5</f>
        <v>4.5955080922438079</v>
      </c>
      <c r="P3703" s="5">
        <f>laptop_prices3[[#This Row],[RAM (GB)]]/ScoreCard!$F$3*ScoreCard!$F$5</f>
        <v>0.4375</v>
      </c>
      <c r="Q3703" s="5">
        <f>laptop_prices3[[#This Row],[Screen Size (inch)]]/ScoreCard!$G$3*ScoreCard!$G$5</f>
        <v>1.5375722543352601</v>
      </c>
      <c r="R3703" s="5">
        <f>laptop_prices3[[#This Row],[Battery Life (hours)]]/ScoreCard!$H$3*ScoreCard!$H$5</f>
        <v>6.5916666666666677</v>
      </c>
      <c r="S3703" s="5">
        <f>ScoreCard!$I$3-laptop_prices3[[#This Row],[Weight (kg)]]/ScoreCard!$I$3*ScoreCard!$I$5</f>
        <v>2.225714285714286</v>
      </c>
      <c r="T3703" s="6" cm="1">
        <f t="array" ref="T3703">_xlfn.IFS(laptop_prices3[[#This Row],[Storage]]="512GB SSD", 512, laptop_prices3[[#This Row],[Storage]] = "1TB SSD", 1000, laptop_prices3[[#This Row],[Storage]] = "2TB SSD", 2000, laptop_prices3[[#This Row],[Storage]]= "256GB SSD", 256, laptop_prices3[[#This Row],[Storage]] = "1TB HDD", 1000*0.7)</f>
        <v>512</v>
      </c>
      <c r="U3703" s="5">
        <f>laptop_prices3[[#This Row],[Storage Raw Value]]/ScoreCard!$J$3*ScoreCard!$J$5</f>
        <v>2.048</v>
      </c>
    </row>
    <row r="3704" spans="2:21" x14ac:dyDescent="0.2">
      <c r="B3704" s="4" cm="1">
        <f t="array" ref="B3704">SUM(laptop_prices3[[#This Row],[RAM Comp]:[Weight Comp]]+laptop_prices3[[#This Row],[Storage Comp]])</f>
        <v>26.54923892100193</v>
      </c>
      <c r="C3704">
        <v>3702</v>
      </c>
      <c r="D3704" t="s">
        <v>28</v>
      </c>
      <c r="E3704" t="s">
        <v>48</v>
      </c>
      <c r="F3704">
        <v>16</v>
      </c>
      <c r="G3704" t="s">
        <v>19</v>
      </c>
      <c r="H3704" t="s">
        <v>40</v>
      </c>
      <c r="I3704">
        <v>13.3</v>
      </c>
      <c r="J3704" t="s">
        <v>27</v>
      </c>
      <c r="K3704">
        <v>8.3000000000000007</v>
      </c>
      <c r="L3704">
        <v>1.89</v>
      </c>
      <c r="M3704" t="s">
        <v>46</v>
      </c>
      <c r="N3704">
        <v>2559</v>
      </c>
      <c r="O3704" s="5">
        <f>(ScoreCard!$E$3-laptop_prices3[[#This Row],[Price ($)]])/ScoreCard!$E$3*ScoreCard!$E$5</f>
        <v>3.8161415559758249</v>
      </c>
      <c r="P3704" s="5">
        <f>laptop_prices3[[#This Row],[RAM (GB)]]/ScoreCard!$F$3*ScoreCard!$F$5</f>
        <v>1.75</v>
      </c>
      <c r="Q3704" s="5">
        <f>laptop_prices3[[#This Row],[Screen Size (inch)]]/ScoreCard!$G$3*ScoreCard!$G$5</f>
        <v>1.5375722543352601</v>
      </c>
      <c r="R3704" s="5">
        <f>laptop_prices3[[#This Row],[Battery Life (hours)]]/ScoreCard!$H$3*ScoreCard!$H$5</f>
        <v>4.8416666666666677</v>
      </c>
      <c r="S3704" s="5">
        <f>ScoreCard!$I$3-laptop_prices3[[#This Row],[Weight (kg)]]/ScoreCard!$I$3*ScoreCard!$I$5</f>
        <v>2.42</v>
      </c>
      <c r="T3704" s="6" cm="1">
        <f t="array" ref="T3704">_xlfn.IFS(laptop_prices3[[#This Row],[Storage]]="512GB SSD", 512, laptop_prices3[[#This Row],[Storage]] = "1TB SSD", 1000, laptop_prices3[[#This Row],[Storage]] = "2TB SSD", 2000, laptop_prices3[[#This Row],[Storage]]= "256GB SSD", 256, laptop_prices3[[#This Row],[Storage]] = "1TB HDD", 1000*0.7)</f>
        <v>1000</v>
      </c>
      <c r="U3704" s="5">
        <f>laptop_prices3[[#This Row],[Storage Raw Value]]/ScoreCard!$J$3*ScoreCard!$J$5</f>
        <v>4</v>
      </c>
    </row>
    <row r="3705" spans="2:21" x14ac:dyDescent="0.2">
      <c r="B3705" s="4" cm="1">
        <f t="array" ref="B3705">SUM(laptop_prices3[[#This Row],[RAM Comp]:[Weight Comp]]+laptop_prices3[[#This Row],[Storage Comp]])</f>
        <v>27.275952380952383</v>
      </c>
      <c r="C3705">
        <v>3703</v>
      </c>
      <c r="D3705" t="s">
        <v>34</v>
      </c>
      <c r="E3705" t="s">
        <v>24</v>
      </c>
      <c r="F3705">
        <v>32</v>
      </c>
      <c r="G3705" t="s">
        <v>19</v>
      </c>
      <c r="H3705" t="s">
        <v>40</v>
      </c>
      <c r="I3705">
        <v>17.3</v>
      </c>
      <c r="J3705" t="s">
        <v>15</v>
      </c>
      <c r="K3705">
        <v>5.9</v>
      </c>
      <c r="L3705">
        <v>2.04</v>
      </c>
      <c r="M3705" t="s">
        <v>46</v>
      </c>
      <c r="N3705">
        <v>2259.69</v>
      </c>
      <c r="O3705" s="5">
        <f>(ScoreCard!$E$3-laptop_prices3[[#This Row],[Price ($)]])/ScoreCard!$E$3*ScoreCard!$E$5</f>
        <v>3.9546099697628021</v>
      </c>
      <c r="P3705" s="5">
        <f>laptop_prices3[[#This Row],[RAM (GB)]]/ScoreCard!$F$3*ScoreCard!$F$5</f>
        <v>3.5</v>
      </c>
      <c r="Q3705" s="5">
        <f>laptop_prices3[[#This Row],[Screen Size (inch)]]/ScoreCard!$G$3*ScoreCard!$G$5</f>
        <v>2</v>
      </c>
      <c r="R3705" s="5">
        <f>laptop_prices3[[#This Row],[Battery Life (hours)]]/ScoreCard!$H$3*ScoreCard!$H$5</f>
        <v>3.4416666666666669</v>
      </c>
      <c r="S3705" s="5">
        <f>ScoreCard!$I$3-laptop_prices3[[#This Row],[Weight (kg)]]/ScoreCard!$I$3*ScoreCard!$I$5</f>
        <v>2.3342857142857145</v>
      </c>
      <c r="T3705" s="6" cm="1">
        <f t="array" ref="T3705">_xlfn.IFS(laptop_prices3[[#This Row],[Storage]]="512GB SSD", 512, laptop_prices3[[#This Row],[Storage]] = "1TB SSD", 1000, laptop_prices3[[#This Row],[Storage]] = "2TB SSD", 2000, laptop_prices3[[#This Row],[Storage]]= "256GB SSD", 256, laptop_prices3[[#This Row],[Storage]] = "1TB HDD", 1000*0.7)</f>
        <v>1000</v>
      </c>
      <c r="U3705" s="5">
        <f>laptop_prices3[[#This Row],[Storage Raw Value]]/ScoreCard!$J$3*ScoreCard!$J$5</f>
        <v>4</v>
      </c>
    </row>
    <row r="3706" spans="2:21" x14ac:dyDescent="0.2">
      <c r="B3706" s="4" cm="1">
        <f t="array" ref="B3706">SUM(laptop_prices3[[#This Row],[RAM Comp]:[Weight Comp]]+laptop_prices3[[#This Row],[Storage Comp]])</f>
        <v>21.904472887420866</v>
      </c>
      <c r="C3706">
        <v>3704</v>
      </c>
      <c r="D3706" t="s">
        <v>36</v>
      </c>
      <c r="E3706" t="s">
        <v>39</v>
      </c>
      <c r="F3706">
        <v>8</v>
      </c>
      <c r="G3706" t="s">
        <v>42</v>
      </c>
      <c r="H3706" t="s">
        <v>26</v>
      </c>
      <c r="I3706">
        <v>16</v>
      </c>
      <c r="J3706" t="s">
        <v>43</v>
      </c>
      <c r="K3706">
        <v>9.1</v>
      </c>
      <c r="L3706">
        <v>1.45</v>
      </c>
      <c r="M3706" t="s">
        <v>46</v>
      </c>
      <c r="N3706">
        <v>1063.58</v>
      </c>
      <c r="O3706" s="5">
        <f>(ScoreCard!$E$3-laptop_prices3[[#This Row],[Price ($)]])/ScoreCard!$E$3*ScoreCard!$E$5</f>
        <v>4.507960858188655</v>
      </c>
      <c r="P3706" s="5">
        <f>laptop_prices3[[#This Row],[RAM (GB)]]/ScoreCard!$F$3*ScoreCard!$F$5</f>
        <v>0.875</v>
      </c>
      <c r="Q3706" s="5">
        <f>laptop_prices3[[#This Row],[Screen Size (inch)]]/ScoreCard!$G$3*ScoreCard!$G$5</f>
        <v>1.8497109826589595</v>
      </c>
      <c r="R3706" s="5">
        <f>laptop_prices3[[#This Row],[Battery Life (hours)]]/ScoreCard!$H$3*ScoreCard!$H$5</f>
        <v>5.3083333333333336</v>
      </c>
      <c r="S3706" s="5">
        <f>ScoreCard!$I$3-laptop_prices3[[#This Row],[Weight (kg)]]/ScoreCard!$I$3*ScoreCard!$I$5</f>
        <v>2.6714285714285717</v>
      </c>
      <c r="T3706" s="6" cm="1">
        <f t="array" ref="T3706">_xlfn.IFS(laptop_prices3[[#This Row],[Storage]]="512GB SSD", 512, laptop_prices3[[#This Row],[Storage]] = "1TB SSD", 1000, laptop_prices3[[#This Row],[Storage]] = "2TB SSD", 2000, laptop_prices3[[#This Row],[Storage]]= "256GB SSD", 256, laptop_prices3[[#This Row],[Storage]] = "1TB HDD", 1000*0.7)</f>
        <v>700</v>
      </c>
      <c r="U3706" s="5">
        <f>laptop_prices3[[#This Row],[Storage Raw Value]]/ScoreCard!$J$3*ScoreCard!$J$5</f>
        <v>2.8</v>
      </c>
    </row>
    <row r="3707" spans="2:21" x14ac:dyDescent="0.2">
      <c r="B3707" s="4" cm="1">
        <f t="array" ref="B3707">SUM(laptop_prices3[[#This Row],[RAM Comp]:[Weight Comp]]+laptop_prices3[[#This Row],[Storage Comp]])</f>
        <v>16.220896779521055</v>
      </c>
      <c r="C3707">
        <v>3705</v>
      </c>
      <c r="D3707" t="s">
        <v>36</v>
      </c>
      <c r="E3707" t="s">
        <v>12</v>
      </c>
      <c r="F3707">
        <v>16</v>
      </c>
      <c r="G3707" t="s">
        <v>29</v>
      </c>
      <c r="H3707" t="s">
        <v>44</v>
      </c>
      <c r="I3707">
        <v>15.6</v>
      </c>
      <c r="J3707" t="s">
        <v>15</v>
      </c>
      <c r="K3707">
        <v>10.8</v>
      </c>
      <c r="L3707">
        <v>2.15</v>
      </c>
      <c r="M3707" t="s">
        <v>22</v>
      </c>
      <c r="N3707">
        <v>902.12</v>
      </c>
      <c r="O3707" s="5">
        <f>(ScoreCard!$E$3-laptop_prices3[[#This Row],[Price ($)]])/ScoreCard!$E$3*ScoreCard!$E$5</f>
        <v>4.5826563581386912</v>
      </c>
      <c r="P3707" s="5">
        <f>laptop_prices3[[#This Row],[RAM (GB)]]/ScoreCard!$F$3*ScoreCard!$F$5</f>
        <v>1.75</v>
      </c>
      <c r="Q3707" s="5">
        <f>laptop_prices3[[#This Row],[Screen Size (inch)]]/ScoreCard!$G$3*ScoreCard!$G$5</f>
        <v>1.8034682080924855</v>
      </c>
      <c r="R3707" s="5">
        <f>laptop_prices3[[#This Row],[Battery Life (hours)]]/ScoreCard!$H$3*ScoreCard!$H$5</f>
        <v>6.3</v>
      </c>
      <c r="S3707" s="5">
        <f>ScoreCard!$I$3-laptop_prices3[[#This Row],[Weight (kg)]]/ScoreCard!$I$3*ScoreCard!$I$5</f>
        <v>2.2714285714285714</v>
      </c>
      <c r="T3707" s="6" cm="1">
        <f t="array" ref="T3707">_xlfn.IFS(laptop_prices3[[#This Row],[Storage]]="512GB SSD", 512, laptop_prices3[[#This Row],[Storage]] = "1TB SSD", 1000, laptop_prices3[[#This Row],[Storage]] = "2TB SSD", 2000, laptop_prices3[[#This Row],[Storage]]= "256GB SSD", 256, laptop_prices3[[#This Row],[Storage]] = "1TB HDD", 1000*0.7)</f>
        <v>256</v>
      </c>
      <c r="U3707" s="5">
        <f>laptop_prices3[[#This Row],[Storage Raw Value]]/ScoreCard!$J$3*ScoreCard!$J$5</f>
        <v>1.024</v>
      </c>
    </row>
    <row r="3708" spans="2:21" x14ac:dyDescent="0.2">
      <c r="B3708" s="4" cm="1">
        <f t="array" ref="B3708">SUM(laptop_prices3[[#This Row],[RAM Comp]:[Weight Comp]]+laptop_prices3[[#This Row],[Storage Comp]])</f>
        <v>21.707634874759151</v>
      </c>
      <c r="C3708">
        <v>3706</v>
      </c>
      <c r="D3708" t="s">
        <v>33</v>
      </c>
      <c r="E3708" t="s">
        <v>41</v>
      </c>
      <c r="F3708">
        <v>4</v>
      </c>
      <c r="G3708" t="s">
        <v>42</v>
      </c>
      <c r="H3708" t="s">
        <v>35</v>
      </c>
      <c r="I3708">
        <v>15.6</v>
      </c>
      <c r="J3708" t="s">
        <v>15</v>
      </c>
      <c r="K3708">
        <v>11.6</v>
      </c>
      <c r="L3708">
        <v>3.5</v>
      </c>
      <c r="M3708" t="s">
        <v>16</v>
      </c>
      <c r="N3708">
        <v>1794.17</v>
      </c>
      <c r="O3708" s="5">
        <f>(ScoreCard!$E$3-laptop_prices3[[#This Row],[Price ($)]])/ScoreCard!$E$3*ScoreCard!$E$5</f>
        <v>4.169971354234133</v>
      </c>
      <c r="P3708" s="5">
        <f>laptop_prices3[[#This Row],[RAM (GB)]]/ScoreCard!$F$3*ScoreCard!$F$5</f>
        <v>0.4375</v>
      </c>
      <c r="Q3708" s="5">
        <f>laptop_prices3[[#This Row],[Screen Size (inch)]]/ScoreCard!$G$3*ScoreCard!$G$5</f>
        <v>1.8034682080924855</v>
      </c>
      <c r="R3708" s="5">
        <f>laptop_prices3[[#This Row],[Battery Life (hours)]]/ScoreCard!$H$3*ScoreCard!$H$5</f>
        <v>6.7666666666666666</v>
      </c>
      <c r="S3708" s="5">
        <f>ScoreCard!$I$3-laptop_prices3[[#This Row],[Weight (kg)]]/ScoreCard!$I$3*ScoreCard!$I$5</f>
        <v>1.5</v>
      </c>
      <c r="T3708" s="6" cm="1">
        <f t="array" ref="T3708">_xlfn.IFS(laptop_prices3[[#This Row],[Storage]]="512GB SSD", 512, laptop_prices3[[#This Row],[Storage]] = "1TB SSD", 1000, laptop_prices3[[#This Row],[Storage]] = "2TB SSD", 2000, laptop_prices3[[#This Row],[Storage]]= "256GB SSD", 256, laptop_prices3[[#This Row],[Storage]] = "1TB HDD", 1000*0.7)</f>
        <v>700</v>
      </c>
      <c r="U3708" s="5">
        <f>laptop_prices3[[#This Row],[Storage Raw Value]]/ScoreCard!$J$3*ScoreCard!$J$5</f>
        <v>2.8</v>
      </c>
    </row>
    <row r="3709" spans="2:21" x14ac:dyDescent="0.2">
      <c r="B3709" s="4" cm="1">
        <f t="array" ref="B3709">SUM(laptop_prices3[[#This Row],[RAM Comp]:[Weight Comp]]+laptop_prices3[[#This Row],[Storage Comp]])</f>
        <v>27.912857142857142</v>
      </c>
      <c r="C3709">
        <v>3707</v>
      </c>
      <c r="D3709" t="s">
        <v>45</v>
      </c>
      <c r="E3709" t="s">
        <v>12</v>
      </c>
      <c r="F3709">
        <v>64</v>
      </c>
      <c r="G3709" t="s">
        <v>42</v>
      </c>
      <c r="H3709" t="s">
        <v>26</v>
      </c>
      <c r="I3709">
        <v>17.3</v>
      </c>
      <c r="J3709" t="s">
        <v>21</v>
      </c>
      <c r="K3709">
        <v>10.199999999999999</v>
      </c>
      <c r="L3709">
        <v>3.04</v>
      </c>
      <c r="M3709" t="s">
        <v>46</v>
      </c>
      <c r="N3709">
        <v>1578.82</v>
      </c>
      <c r="O3709" s="5">
        <f>(ScoreCard!$E$3-laptop_prices3[[#This Row],[Price ($)]])/ScoreCard!$E$3*ScoreCard!$E$5</f>
        <v>4.2695977379467571</v>
      </c>
      <c r="P3709" s="5">
        <f>laptop_prices3[[#This Row],[RAM (GB)]]/ScoreCard!$F$3*ScoreCard!$F$5</f>
        <v>7</v>
      </c>
      <c r="Q3709" s="5">
        <f>laptop_prices3[[#This Row],[Screen Size (inch)]]/ScoreCard!$G$3*ScoreCard!$G$5</f>
        <v>2</v>
      </c>
      <c r="R3709" s="5">
        <f>laptop_prices3[[#This Row],[Battery Life (hours)]]/ScoreCard!$H$3*ScoreCard!$H$5</f>
        <v>5.95</v>
      </c>
      <c r="S3709" s="5">
        <f>ScoreCard!$I$3-laptop_prices3[[#This Row],[Weight (kg)]]/ScoreCard!$I$3*ScoreCard!$I$5</f>
        <v>1.7628571428571429</v>
      </c>
      <c r="T3709" s="6" cm="1">
        <f t="array" ref="T3709">_xlfn.IFS(laptop_prices3[[#This Row],[Storage]]="512GB SSD", 512, laptop_prices3[[#This Row],[Storage]] = "1TB SSD", 1000, laptop_prices3[[#This Row],[Storage]] = "2TB SSD", 2000, laptop_prices3[[#This Row],[Storage]]= "256GB SSD", 256, laptop_prices3[[#This Row],[Storage]] = "1TB HDD", 1000*0.7)</f>
        <v>700</v>
      </c>
      <c r="U3709" s="5">
        <f>laptop_prices3[[#This Row],[Storage Raw Value]]/ScoreCard!$J$3*ScoreCard!$J$5</f>
        <v>2.8</v>
      </c>
    </row>
    <row r="3710" spans="2:21" x14ac:dyDescent="0.2">
      <c r="B3710" s="4" cm="1">
        <f t="array" ref="B3710">SUM(laptop_prices3[[#This Row],[RAM Comp]:[Weight Comp]]+laptop_prices3[[#This Row],[Storage Comp]])</f>
        <v>50.502277731902012</v>
      </c>
      <c r="C3710">
        <v>3708</v>
      </c>
      <c r="D3710" t="s">
        <v>23</v>
      </c>
      <c r="E3710" t="s">
        <v>39</v>
      </c>
      <c r="F3710">
        <v>64</v>
      </c>
      <c r="G3710" t="s">
        <v>25</v>
      </c>
      <c r="H3710" t="s">
        <v>35</v>
      </c>
      <c r="I3710">
        <v>15.6</v>
      </c>
      <c r="J3710" t="s">
        <v>21</v>
      </c>
      <c r="K3710">
        <v>11.9</v>
      </c>
      <c r="L3710">
        <v>1.3</v>
      </c>
      <c r="M3710" t="s">
        <v>22</v>
      </c>
      <c r="N3710">
        <v>2217.61</v>
      </c>
      <c r="O3710" s="5">
        <f>(ScoreCard!$E$3-laptop_prices3[[#This Row],[Price ($)]])/ScoreCard!$E$3*ScoreCard!$E$5</f>
        <v>3.974077247341754</v>
      </c>
      <c r="P3710" s="5">
        <f>laptop_prices3[[#This Row],[RAM (GB)]]/ScoreCard!$F$3*ScoreCard!$F$5</f>
        <v>7</v>
      </c>
      <c r="Q3710" s="5">
        <f>laptop_prices3[[#This Row],[Screen Size (inch)]]/ScoreCard!$G$3*ScoreCard!$G$5</f>
        <v>1.8034682080924855</v>
      </c>
      <c r="R3710" s="5">
        <f>laptop_prices3[[#This Row],[Battery Life (hours)]]/ScoreCard!$H$3*ScoreCard!$H$5</f>
        <v>6.9416666666666664</v>
      </c>
      <c r="S3710" s="5">
        <f>ScoreCard!$I$3-laptop_prices3[[#This Row],[Weight (kg)]]/ScoreCard!$I$3*ScoreCard!$I$5</f>
        <v>2.7571428571428571</v>
      </c>
      <c r="T3710" s="6" cm="1">
        <f t="array" ref="T3710">_xlfn.IFS(laptop_prices3[[#This Row],[Storage]]="512GB SSD", 512, laptop_prices3[[#This Row],[Storage]] = "1TB SSD", 1000, laptop_prices3[[#This Row],[Storage]] = "2TB SSD", 2000, laptop_prices3[[#This Row],[Storage]]= "256GB SSD", 256, laptop_prices3[[#This Row],[Storage]] = "1TB HDD", 1000*0.7)</f>
        <v>2000</v>
      </c>
      <c r="U3710" s="5">
        <f>laptop_prices3[[#This Row],[Storage Raw Value]]/ScoreCard!$J$3*ScoreCard!$J$5</f>
        <v>8</v>
      </c>
    </row>
    <row r="3711" spans="2:21" x14ac:dyDescent="0.2">
      <c r="B3711" s="4" cm="1">
        <f t="array" ref="B3711">SUM(laptop_prices3[[#This Row],[RAM Comp]:[Weight Comp]]+laptop_prices3[[#This Row],[Storage Comp]])</f>
        <v>30.397806220754198</v>
      </c>
      <c r="C3711">
        <v>3709</v>
      </c>
      <c r="D3711" t="s">
        <v>11</v>
      </c>
      <c r="E3711" t="s">
        <v>39</v>
      </c>
      <c r="F3711">
        <v>64</v>
      </c>
      <c r="G3711" t="s">
        <v>19</v>
      </c>
      <c r="H3711" t="s">
        <v>26</v>
      </c>
      <c r="I3711">
        <v>16</v>
      </c>
      <c r="J3711" t="s">
        <v>43</v>
      </c>
      <c r="K3711">
        <v>5</v>
      </c>
      <c r="L3711">
        <v>1.52</v>
      </c>
      <c r="M3711" t="s">
        <v>22</v>
      </c>
      <c r="N3711">
        <v>3859.84</v>
      </c>
      <c r="O3711" s="5">
        <f>(ScoreCard!$E$3-laptop_prices3[[#This Row],[Price ($)]])/ScoreCard!$E$3*ScoreCard!$E$5</f>
        <v>3.2143399075489363</v>
      </c>
      <c r="P3711" s="5">
        <f>laptop_prices3[[#This Row],[RAM (GB)]]/ScoreCard!$F$3*ScoreCard!$F$5</f>
        <v>7</v>
      </c>
      <c r="Q3711" s="5">
        <f>laptop_prices3[[#This Row],[Screen Size (inch)]]/ScoreCard!$G$3*ScoreCard!$G$5</f>
        <v>1.8497109826589595</v>
      </c>
      <c r="R3711" s="5">
        <f>laptop_prices3[[#This Row],[Battery Life (hours)]]/ScoreCard!$H$3*ScoreCard!$H$5</f>
        <v>2.916666666666667</v>
      </c>
      <c r="S3711" s="5">
        <f>ScoreCard!$I$3-laptop_prices3[[#This Row],[Weight (kg)]]/ScoreCard!$I$3*ScoreCard!$I$5</f>
        <v>2.6314285714285717</v>
      </c>
      <c r="T3711" s="6" cm="1">
        <f t="array" ref="T3711">_xlfn.IFS(laptop_prices3[[#This Row],[Storage]]="512GB SSD", 512, laptop_prices3[[#This Row],[Storage]] = "1TB SSD", 1000, laptop_prices3[[#This Row],[Storage]] = "2TB SSD", 2000, laptop_prices3[[#This Row],[Storage]]= "256GB SSD", 256, laptop_prices3[[#This Row],[Storage]] = "1TB HDD", 1000*0.7)</f>
        <v>1000</v>
      </c>
      <c r="U3711" s="5">
        <f>laptop_prices3[[#This Row],[Storage Raw Value]]/ScoreCard!$J$3*ScoreCard!$J$5</f>
        <v>4</v>
      </c>
    </row>
    <row r="3712" spans="2:21" x14ac:dyDescent="0.2">
      <c r="B3712" s="4" cm="1">
        <f t="array" ref="B3712">SUM(laptop_prices3[[#This Row],[RAM Comp]:[Weight Comp]]+laptop_prices3[[#This Row],[Storage Comp]])</f>
        <v>25.251619873382879</v>
      </c>
      <c r="C3712">
        <v>3710</v>
      </c>
      <c r="D3712" t="s">
        <v>23</v>
      </c>
      <c r="E3712" t="s">
        <v>31</v>
      </c>
      <c r="F3712">
        <v>64</v>
      </c>
      <c r="G3712" t="s">
        <v>42</v>
      </c>
      <c r="H3712" t="s">
        <v>20</v>
      </c>
      <c r="I3712">
        <v>13.3</v>
      </c>
      <c r="J3712" t="s">
        <v>43</v>
      </c>
      <c r="K3712">
        <v>5.5</v>
      </c>
      <c r="L3712">
        <v>2.09</v>
      </c>
      <c r="M3712" t="s">
        <v>22</v>
      </c>
      <c r="N3712">
        <v>1553.98</v>
      </c>
      <c r="O3712" s="5">
        <f>(ScoreCard!$E$3-laptop_prices3[[#This Row],[Price ($)]])/ScoreCard!$E$3*ScoreCard!$E$5</f>
        <v>4.2810893533236865</v>
      </c>
      <c r="P3712" s="5">
        <f>laptop_prices3[[#This Row],[RAM (GB)]]/ScoreCard!$F$3*ScoreCard!$F$5</f>
        <v>7</v>
      </c>
      <c r="Q3712" s="5">
        <f>laptop_prices3[[#This Row],[Screen Size (inch)]]/ScoreCard!$G$3*ScoreCard!$G$5</f>
        <v>1.5375722543352601</v>
      </c>
      <c r="R3712" s="5">
        <f>laptop_prices3[[#This Row],[Battery Life (hours)]]/ScoreCard!$H$3*ScoreCard!$H$5</f>
        <v>3.208333333333333</v>
      </c>
      <c r="S3712" s="5">
        <f>ScoreCard!$I$3-laptop_prices3[[#This Row],[Weight (kg)]]/ScoreCard!$I$3*ScoreCard!$I$5</f>
        <v>2.305714285714286</v>
      </c>
      <c r="T3712" s="6" cm="1">
        <f t="array" ref="T3712">_xlfn.IFS(laptop_prices3[[#This Row],[Storage]]="512GB SSD", 512, laptop_prices3[[#This Row],[Storage]] = "1TB SSD", 1000, laptop_prices3[[#This Row],[Storage]] = "2TB SSD", 2000, laptop_prices3[[#This Row],[Storage]]= "256GB SSD", 256, laptop_prices3[[#This Row],[Storage]] = "1TB HDD", 1000*0.7)</f>
        <v>700</v>
      </c>
      <c r="U3712" s="5">
        <f>laptop_prices3[[#This Row],[Storage Raw Value]]/ScoreCard!$J$3*ScoreCard!$J$5</f>
        <v>2.8</v>
      </c>
    </row>
    <row r="3713" spans="2:21" x14ac:dyDescent="0.2">
      <c r="B3713" s="4" cm="1">
        <f t="array" ref="B3713">SUM(laptop_prices3[[#This Row],[RAM Comp]:[Weight Comp]]+laptop_prices3[[#This Row],[Storage Comp]])</f>
        <v>22.574238921001928</v>
      </c>
      <c r="C3713">
        <v>3711</v>
      </c>
      <c r="D3713" t="s">
        <v>11</v>
      </c>
      <c r="E3713" t="s">
        <v>39</v>
      </c>
      <c r="F3713">
        <v>8</v>
      </c>
      <c r="G3713" t="s">
        <v>42</v>
      </c>
      <c r="H3713" t="s">
        <v>20</v>
      </c>
      <c r="I3713">
        <v>13.3</v>
      </c>
      <c r="J3713" t="s">
        <v>43</v>
      </c>
      <c r="K3713">
        <v>11.9</v>
      </c>
      <c r="L3713">
        <v>2.59</v>
      </c>
      <c r="M3713" t="s">
        <v>30</v>
      </c>
      <c r="N3713">
        <v>1233.71</v>
      </c>
      <c r="O3713" s="5">
        <f>(ScoreCard!$E$3-laptop_prices3[[#This Row],[Price ($)]])/ScoreCard!$E$3*ScoreCard!$E$5</f>
        <v>4.4292543958667192</v>
      </c>
      <c r="P3713" s="5">
        <f>laptop_prices3[[#This Row],[RAM (GB)]]/ScoreCard!$F$3*ScoreCard!$F$5</f>
        <v>0.875</v>
      </c>
      <c r="Q3713" s="5">
        <f>laptop_prices3[[#This Row],[Screen Size (inch)]]/ScoreCard!$G$3*ScoreCard!$G$5</f>
        <v>1.5375722543352601</v>
      </c>
      <c r="R3713" s="5">
        <f>laptop_prices3[[#This Row],[Battery Life (hours)]]/ScoreCard!$H$3*ScoreCard!$H$5</f>
        <v>6.9416666666666664</v>
      </c>
      <c r="S3713" s="5">
        <f>ScoreCard!$I$3-laptop_prices3[[#This Row],[Weight (kg)]]/ScoreCard!$I$3*ScoreCard!$I$5</f>
        <v>2.02</v>
      </c>
      <c r="T3713" s="6" cm="1">
        <f t="array" ref="T3713">_xlfn.IFS(laptop_prices3[[#This Row],[Storage]]="512GB SSD", 512, laptop_prices3[[#This Row],[Storage]] = "1TB SSD", 1000, laptop_prices3[[#This Row],[Storage]] = "2TB SSD", 2000, laptop_prices3[[#This Row],[Storage]]= "256GB SSD", 256, laptop_prices3[[#This Row],[Storage]] = "1TB HDD", 1000*0.7)</f>
        <v>700</v>
      </c>
      <c r="U3713" s="5">
        <f>laptop_prices3[[#This Row],[Storage Raw Value]]/ScoreCard!$J$3*ScoreCard!$J$5</f>
        <v>2.8</v>
      </c>
    </row>
    <row r="3714" spans="2:21" x14ac:dyDescent="0.2">
      <c r="B3714" s="4" cm="1">
        <f t="array" ref="B3714">SUM(laptop_prices3[[#This Row],[RAM Comp]:[Weight Comp]]+laptop_prices3[[#This Row],[Storage Comp]])</f>
        <v>22.73375860170658</v>
      </c>
      <c r="C3714">
        <v>3712</v>
      </c>
      <c r="D3714" t="s">
        <v>11</v>
      </c>
      <c r="E3714" t="s">
        <v>31</v>
      </c>
      <c r="F3714">
        <v>16</v>
      </c>
      <c r="G3714" t="s">
        <v>42</v>
      </c>
      <c r="H3714" t="s">
        <v>35</v>
      </c>
      <c r="I3714">
        <v>16</v>
      </c>
      <c r="J3714" t="s">
        <v>43</v>
      </c>
      <c r="K3714">
        <v>9.1</v>
      </c>
      <c r="L3714">
        <v>1.53</v>
      </c>
      <c r="M3714" t="s">
        <v>16</v>
      </c>
      <c r="N3714">
        <v>1284.3599999999999</v>
      </c>
      <c r="O3714" s="5">
        <f>(ScoreCard!$E$3-laptop_prices3[[#This Row],[Price ($)]])/ScoreCard!$E$3*ScoreCard!$E$5</f>
        <v>4.4058224184576433</v>
      </c>
      <c r="P3714" s="5">
        <f>laptop_prices3[[#This Row],[RAM (GB)]]/ScoreCard!$F$3*ScoreCard!$F$5</f>
        <v>1.75</v>
      </c>
      <c r="Q3714" s="5">
        <f>laptop_prices3[[#This Row],[Screen Size (inch)]]/ScoreCard!$G$3*ScoreCard!$G$5</f>
        <v>1.8497109826589595</v>
      </c>
      <c r="R3714" s="5">
        <f>laptop_prices3[[#This Row],[Battery Life (hours)]]/ScoreCard!$H$3*ScoreCard!$H$5</f>
        <v>5.3083333333333336</v>
      </c>
      <c r="S3714" s="5">
        <f>ScoreCard!$I$3-laptop_prices3[[#This Row],[Weight (kg)]]/ScoreCard!$I$3*ScoreCard!$I$5</f>
        <v>2.6257142857142854</v>
      </c>
      <c r="T3714" s="6" cm="1">
        <f t="array" ref="T3714">_xlfn.IFS(laptop_prices3[[#This Row],[Storage]]="512GB SSD", 512, laptop_prices3[[#This Row],[Storage]] = "1TB SSD", 1000, laptop_prices3[[#This Row],[Storage]] = "2TB SSD", 2000, laptop_prices3[[#This Row],[Storage]]= "256GB SSD", 256, laptop_prices3[[#This Row],[Storage]] = "1TB HDD", 1000*0.7)</f>
        <v>700</v>
      </c>
      <c r="U3714" s="5">
        <f>laptop_prices3[[#This Row],[Storage Raw Value]]/ScoreCard!$J$3*ScoreCard!$J$5</f>
        <v>2.8</v>
      </c>
    </row>
    <row r="3715" spans="2:21" x14ac:dyDescent="0.2">
      <c r="B3715" s="4" cm="1">
        <f t="array" ref="B3715">SUM(laptop_prices3[[#This Row],[RAM Comp]:[Weight Comp]]+laptop_prices3[[#This Row],[Storage Comp]])</f>
        <v>28.480372969997248</v>
      </c>
      <c r="C3715">
        <v>3713</v>
      </c>
      <c r="D3715" t="s">
        <v>34</v>
      </c>
      <c r="E3715" t="s">
        <v>18</v>
      </c>
      <c r="F3715">
        <v>16</v>
      </c>
      <c r="G3715" t="s">
        <v>19</v>
      </c>
      <c r="H3715" t="s">
        <v>40</v>
      </c>
      <c r="I3715">
        <v>15.6</v>
      </c>
      <c r="J3715" t="s">
        <v>43</v>
      </c>
      <c r="K3715">
        <v>10.9</v>
      </c>
      <c r="L3715">
        <v>1.63</v>
      </c>
      <c r="M3715" t="s">
        <v>30</v>
      </c>
      <c r="N3715">
        <v>1519.29</v>
      </c>
      <c r="O3715" s="5">
        <f>(ScoreCard!$E$3-laptop_prices3[[#This Row],[Price ($)]])/ScoreCard!$E$3*ScoreCard!$E$5</f>
        <v>4.29713782906546</v>
      </c>
      <c r="P3715" s="5">
        <f>laptop_prices3[[#This Row],[RAM (GB)]]/ScoreCard!$F$3*ScoreCard!$F$5</f>
        <v>1.75</v>
      </c>
      <c r="Q3715" s="5">
        <f>laptop_prices3[[#This Row],[Screen Size (inch)]]/ScoreCard!$G$3*ScoreCard!$G$5</f>
        <v>1.8034682080924855</v>
      </c>
      <c r="R3715" s="5">
        <f>laptop_prices3[[#This Row],[Battery Life (hours)]]/ScoreCard!$H$3*ScoreCard!$H$5</f>
        <v>6.3583333333333334</v>
      </c>
      <c r="S3715" s="5">
        <f>ScoreCard!$I$3-laptop_prices3[[#This Row],[Weight (kg)]]/ScoreCard!$I$3*ScoreCard!$I$5</f>
        <v>2.5685714285714285</v>
      </c>
      <c r="T3715" s="6" cm="1">
        <f t="array" ref="T3715">_xlfn.IFS(laptop_prices3[[#This Row],[Storage]]="512GB SSD", 512, laptop_prices3[[#This Row],[Storage]] = "1TB SSD", 1000, laptop_prices3[[#This Row],[Storage]] = "2TB SSD", 2000, laptop_prices3[[#This Row],[Storage]]= "256GB SSD", 256, laptop_prices3[[#This Row],[Storage]] = "1TB HDD", 1000*0.7)</f>
        <v>1000</v>
      </c>
      <c r="U3715" s="5">
        <f>laptop_prices3[[#This Row],[Storage Raw Value]]/ScoreCard!$J$3*ScoreCard!$J$5</f>
        <v>4</v>
      </c>
    </row>
    <row r="3716" spans="2:21" x14ac:dyDescent="0.2">
      <c r="B3716" s="4" cm="1">
        <f t="array" ref="B3716">SUM(laptop_prices3[[#This Row],[RAM Comp]:[Weight Comp]]+laptop_prices3[[#This Row],[Storage Comp]])</f>
        <v>28.311190476190475</v>
      </c>
      <c r="C3716">
        <v>3714</v>
      </c>
      <c r="D3716" t="s">
        <v>34</v>
      </c>
      <c r="E3716" t="s">
        <v>48</v>
      </c>
      <c r="F3716">
        <v>32</v>
      </c>
      <c r="G3716" t="s">
        <v>19</v>
      </c>
      <c r="H3716" t="s">
        <v>32</v>
      </c>
      <c r="I3716">
        <v>17.3</v>
      </c>
      <c r="J3716" t="s">
        <v>21</v>
      </c>
      <c r="K3716">
        <v>7.9</v>
      </c>
      <c r="L3716">
        <v>2.27</v>
      </c>
      <c r="M3716" t="s">
        <v>16</v>
      </c>
      <c r="N3716">
        <v>1937.71</v>
      </c>
      <c r="O3716" s="5">
        <f>(ScoreCard!$E$3-laptop_prices3[[#This Row],[Price ($)]])/ScoreCard!$E$3*ScoreCard!$E$5</f>
        <v>4.1035661017701894</v>
      </c>
      <c r="P3716" s="5">
        <f>laptop_prices3[[#This Row],[RAM (GB)]]/ScoreCard!$F$3*ScoreCard!$F$5</f>
        <v>3.5</v>
      </c>
      <c r="Q3716" s="5">
        <f>laptop_prices3[[#This Row],[Screen Size (inch)]]/ScoreCard!$G$3*ScoreCard!$G$5</f>
        <v>2</v>
      </c>
      <c r="R3716" s="5">
        <f>laptop_prices3[[#This Row],[Battery Life (hours)]]/ScoreCard!$H$3*ScoreCard!$H$5</f>
        <v>4.6083333333333334</v>
      </c>
      <c r="S3716" s="5">
        <f>ScoreCard!$I$3-laptop_prices3[[#This Row],[Weight (kg)]]/ScoreCard!$I$3*ScoreCard!$I$5</f>
        <v>2.2028571428571428</v>
      </c>
      <c r="T3716" s="6" cm="1">
        <f t="array" ref="T3716">_xlfn.IFS(laptop_prices3[[#This Row],[Storage]]="512GB SSD", 512, laptop_prices3[[#This Row],[Storage]] = "1TB SSD", 1000, laptop_prices3[[#This Row],[Storage]] = "2TB SSD", 2000, laptop_prices3[[#This Row],[Storage]]= "256GB SSD", 256, laptop_prices3[[#This Row],[Storage]] = "1TB HDD", 1000*0.7)</f>
        <v>1000</v>
      </c>
      <c r="U3716" s="5">
        <f>laptop_prices3[[#This Row],[Storage Raw Value]]/ScoreCard!$J$3*ScoreCard!$J$5</f>
        <v>4</v>
      </c>
    </row>
    <row r="3717" spans="2:21" x14ac:dyDescent="0.2">
      <c r="B3717" s="4" cm="1">
        <f t="array" ref="B3717">SUM(laptop_prices3[[#This Row],[RAM Comp]:[Weight Comp]]+laptop_prices3[[#This Row],[Storage Comp]])</f>
        <v>13.875687586017065</v>
      </c>
      <c r="C3717">
        <v>3715</v>
      </c>
      <c r="D3717" t="s">
        <v>23</v>
      </c>
      <c r="E3717" t="s">
        <v>41</v>
      </c>
      <c r="F3717">
        <v>8</v>
      </c>
      <c r="G3717" t="s">
        <v>29</v>
      </c>
      <c r="H3717" t="s">
        <v>35</v>
      </c>
      <c r="I3717">
        <v>14</v>
      </c>
      <c r="J3717" t="s">
        <v>27</v>
      </c>
      <c r="K3717">
        <v>9.4</v>
      </c>
      <c r="L3717">
        <v>2.97</v>
      </c>
      <c r="M3717" t="s">
        <v>30</v>
      </c>
      <c r="N3717">
        <v>2853.63</v>
      </c>
      <c r="O3717" s="5">
        <f>(ScoreCard!$E$3-laptop_prices3[[#This Row],[Price ($)]])/ScoreCard!$E$3*ScoreCard!$E$5</f>
        <v>3.6798382291439209</v>
      </c>
      <c r="P3717" s="5">
        <f>laptop_prices3[[#This Row],[RAM (GB)]]/ScoreCard!$F$3*ScoreCard!$F$5</f>
        <v>0.875</v>
      </c>
      <c r="Q3717" s="5">
        <f>laptop_prices3[[#This Row],[Screen Size (inch)]]/ScoreCard!$G$3*ScoreCard!$G$5</f>
        <v>1.6184971098265895</v>
      </c>
      <c r="R3717" s="5">
        <f>laptop_prices3[[#This Row],[Battery Life (hours)]]/ScoreCard!$H$3*ScoreCard!$H$5</f>
        <v>5.4833333333333334</v>
      </c>
      <c r="S3717" s="5">
        <f>ScoreCard!$I$3-laptop_prices3[[#This Row],[Weight (kg)]]/ScoreCard!$I$3*ScoreCard!$I$5</f>
        <v>1.8028571428571427</v>
      </c>
      <c r="T3717" s="6" cm="1">
        <f t="array" ref="T3717">_xlfn.IFS(laptop_prices3[[#This Row],[Storage]]="512GB SSD", 512, laptop_prices3[[#This Row],[Storage]] = "1TB SSD", 1000, laptop_prices3[[#This Row],[Storage]] = "2TB SSD", 2000, laptop_prices3[[#This Row],[Storage]]= "256GB SSD", 256, laptop_prices3[[#This Row],[Storage]] = "1TB HDD", 1000*0.7)</f>
        <v>256</v>
      </c>
      <c r="U3717" s="5">
        <f>laptop_prices3[[#This Row],[Storage Raw Value]]/ScoreCard!$J$3*ScoreCard!$J$5</f>
        <v>1.024</v>
      </c>
    </row>
    <row r="3718" spans="2:21" x14ac:dyDescent="0.2">
      <c r="B3718" s="4" cm="1">
        <f t="array" ref="B3718">SUM(laptop_prices3[[#This Row],[RAM Comp]:[Weight Comp]]+laptop_prices3[[#This Row],[Storage Comp]])</f>
        <v>20.757372969997249</v>
      </c>
      <c r="C3718">
        <v>3716</v>
      </c>
      <c r="D3718" t="s">
        <v>17</v>
      </c>
      <c r="E3718" t="s">
        <v>39</v>
      </c>
      <c r="F3718">
        <v>32</v>
      </c>
      <c r="G3718" t="s">
        <v>13</v>
      </c>
      <c r="H3718" t="s">
        <v>14</v>
      </c>
      <c r="I3718">
        <v>15.6</v>
      </c>
      <c r="J3718" t="s">
        <v>15</v>
      </c>
      <c r="K3718">
        <v>8.8000000000000007</v>
      </c>
      <c r="L3718">
        <v>2.4</v>
      </c>
      <c r="M3718" t="s">
        <v>16</v>
      </c>
      <c r="N3718">
        <v>2948.28</v>
      </c>
      <c r="O3718" s="5">
        <f>(ScoreCard!$E$3-laptop_prices3[[#This Row],[Price ($)]])/ScoreCard!$E$3*ScoreCard!$E$5</f>
        <v>3.6360507333538115</v>
      </c>
      <c r="P3718" s="5">
        <f>laptop_prices3[[#This Row],[RAM (GB)]]/ScoreCard!$F$3*ScoreCard!$F$5</f>
        <v>3.5</v>
      </c>
      <c r="Q3718" s="5">
        <f>laptop_prices3[[#This Row],[Screen Size (inch)]]/ScoreCard!$G$3*ScoreCard!$G$5</f>
        <v>1.8034682080924855</v>
      </c>
      <c r="R3718" s="5">
        <f>laptop_prices3[[#This Row],[Battery Life (hours)]]/ScoreCard!$H$3*ScoreCard!$H$5</f>
        <v>5.1333333333333337</v>
      </c>
      <c r="S3718" s="5">
        <f>ScoreCard!$I$3-laptop_prices3[[#This Row],[Weight (kg)]]/ScoreCard!$I$3*ScoreCard!$I$5</f>
        <v>2.1285714285714286</v>
      </c>
      <c r="T3718" s="6" cm="1">
        <f t="array" ref="T3718">_xlfn.IFS(laptop_prices3[[#This Row],[Storage]]="512GB SSD", 512, laptop_prices3[[#This Row],[Storage]] = "1TB SSD", 1000, laptop_prices3[[#This Row],[Storage]] = "2TB SSD", 2000, laptop_prices3[[#This Row],[Storage]]= "256GB SSD", 256, laptop_prices3[[#This Row],[Storage]] = "1TB HDD", 1000*0.7)</f>
        <v>512</v>
      </c>
      <c r="U3718" s="5">
        <f>laptop_prices3[[#This Row],[Storage Raw Value]]/ScoreCard!$J$3*ScoreCard!$J$5</f>
        <v>2.048</v>
      </c>
    </row>
    <row r="3719" spans="2:21" x14ac:dyDescent="0.2">
      <c r="B3719" s="4" cm="1">
        <f t="array" ref="B3719">SUM(laptop_prices3[[#This Row],[RAM Comp]:[Weight Comp]]+laptop_prices3[[#This Row],[Storage Comp]])</f>
        <v>23.26192568125516</v>
      </c>
      <c r="C3719">
        <v>3717</v>
      </c>
      <c r="D3719" t="s">
        <v>34</v>
      </c>
      <c r="E3719" t="s">
        <v>41</v>
      </c>
      <c r="F3719">
        <v>64</v>
      </c>
      <c r="G3719" t="s">
        <v>13</v>
      </c>
      <c r="H3719" t="s">
        <v>44</v>
      </c>
      <c r="I3719">
        <v>14</v>
      </c>
      <c r="J3719" t="s">
        <v>43</v>
      </c>
      <c r="K3719">
        <v>8.4</v>
      </c>
      <c r="L3719">
        <v>3.41</v>
      </c>
      <c r="M3719" t="s">
        <v>46</v>
      </c>
      <c r="N3719">
        <v>2608.38</v>
      </c>
      <c r="O3719" s="5">
        <f>(ScoreCard!$E$3-laptop_prices3[[#This Row],[Price ($)]])/ScoreCard!$E$3*ScoreCard!$E$5</f>
        <v>3.7932971128472932</v>
      </c>
      <c r="P3719" s="5">
        <f>laptop_prices3[[#This Row],[RAM (GB)]]/ScoreCard!$F$3*ScoreCard!$F$5</f>
        <v>7</v>
      </c>
      <c r="Q3719" s="5">
        <f>laptop_prices3[[#This Row],[Screen Size (inch)]]/ScoreCard!$G$3*ScoreCard!$G$5</f>
        <v>1.6184971098265895</v>
      </c>
      <c r="R3719" s="5">
        <f>laptop_prices3[[#This Row],[Battery Life (hours)]]/ScoreCard!$H$3*ScoreCard!$H$5</f>
        <v>4.9000000000000004</v>
      </c>
      <c r="S3719" s="5">
        <f>ScoreCard!$I$3-laptop_prices3[[#This Row],[Weight (kg)]]/ScoreCard!$I$3*ScoreCard!$I$5</f>
        <v>1.5514285714285714</v>
      </c>
      <c r="T3719" s="6" cm="1">
        <f t="array" ref="T3719">_xlfn.IFS(laptop_prices3[[#This Row],[Storage]]="512GB SSD", 512, laptop_prices3[[#This Row],[Storage]] = "1TB SSD", 1000, laptop_prices3[[#This Row],[Storage]] = "2TB SSD", 2000, laptop_prices3[[#This Row],[Storage]]= "256GB SSD", 256, laptop_prices3[[#This Row],[Storage]] = "1TB HDD", 1000*0.7)</f>
        <v>512</v>
      </c>
      <c r="U3719" s="5">
        <f>laptop_prices3[[#This Row],[Storage Raw Value]]/ScoreCard!$J$3*ScoreCard!$J$5</f>
        <v>2.048</v>
      </c>
    </row>
    <row r="3720" spans="2:21" x14ac:dyDescent="0.2">
      <c r="B3720" s="4" cm="1">
        <f t="array" ref="B3720">SUM(laptop_prices3[[#This Row],[RAM Comp]:[Weight Comp]]+laptop_prices3[[#This Row],[Storage Comp]])</f>
        <v>18.27842857142857</v>
      </c>
      <c r="C3720">
        <v>3718</v>
      </c>
      <c r="D3720" t="s">
        <v>38</v>
      </c>
      <c r="E3720" t="s">
        <v>31</v>
      </c>
      <c r="F3720">
        <v>8</v>
      </c>
      <c r="G3720" t="s">
        <v>13</v>
      </c>
      <c r="H3720" t="s">
        <v>26</v>
      </c>
      <c r="I3720">
        <v>17.3</v>
      </c>
      <c r="J3720" t="s">
        <v>21</v>
      </c>
      <c r="K3720">
        <v>8.4</v>
      </c>
      <c r="L3720">
        <v>2.08</v>
      </c>
      <c r="M3720" t="s">
        <v>16</v>
      </c>
      <c r="N3720">
        <v>838.52</v>
      </c>
      <c r="O3720" s="5">
        <f>(ScoreCard!$E$3-laptop_prices3[[#This Row],[Price ($)]])/ScoreCard!$E$3*ScoreCard!$E$5</f>
        <v>4.612079334707639</v>
      </c>
      <c r="P3720" s="5">
        <f>laptop_prices3[[#This Row],[RAM (GB)]]/ScoreCard!$F$3*ScoreCard!$F$5</f>
        <v>0.875</v>
      </c>
      <c r="Q3720" s="5">
        <f>laptop_prices3[[#This Row],[Screen Size (inch)]]/ScoreCard!$G$3*ScoreCard!$G$5</f>
        <v>2</v>
      </c>
      <c r="R3720" s="5">
        <f>laptop_prices3[[#This Row],[Battery Life (hours)]]/ScoreCard!$H$3*ScoreCard!$H$5</f>
        <v>4.9000000000000004</v>
      </c>
      <c r="S3720" s="5">
        <f>ScoreCard!$I$3-laptop_prices3[[#This Row],[Weight (kg)]]/ScoreCard!$I$3*ScoreCard!$I$5</f>
        <v>2.3114285714285714</v>
      </c>
      <c r="T3720" s="6" cm="1">
        <f t="array" ref="T3720">_xlfn.IFS(laptop_prices3[[#This Row],[Storage]]="512GB SSD", 512, laptop_prices3[[#This Row],[Storage]] = "1TB SSD", 1000, laptop_prices3[[#This Row],[Storage]] = "2TB SSD", 2000, laptop_prices3[[#This Row],[Storage]]= "256GB SSD", 256, laptop_prices3[[#This Row],[Storage]] = "1TB HDD", 1000*0.7)</f>
        <v>512</v>
      </c>
      <c r="U3720" s="5">
        <f>laptop_prices3[[#This Row],[Storage Raw Value]]/ScoreCard!$J$3*ScoreCard!$J$5</f>
        <v>2.048</v>
      </c>
    </row>
    <row r="3721" spans="2:21" x14ac:dyDescent="0.2">
      <c r="B3721" s="4" cm="1">
        <f t="array" ref="B3721">SUM(laptop_prices3[[#This Row],[RAM Comp]:[Weight Comp]]+laptop_prices3[[#This Row],[Storage Comp]])</f>
        <v>26.772992017616296</v>
      </c>
      <c r="C3721">
        <v>3719</v>
      </c>
      <c r="D3721" t="s">
        <v>11</v>
      </c>
      <c r="E3721" t="s">
        <v>12</v>
      </c>
      <c r="F3721">
        <v>64</v>
      </c>
      <c r="G3721" t="s">
        <v>42</v>
      </c>
      <c r="H3721" t="s">
        <v>14</v>
      </c>
      <c r="I3721">
        <v>15.6</v>
      </c>
      <c r="J3721" t="s">
        <v>43</v>
      </c>
      <c r="K3721">
        <v>6.8</v>
      </c>
      <c r="L3721">
        <v>1.22</v>
      </c>
      <c r="M3721" t="s">
        <v>30</v>
      </c>
      <c r="N3721">
        <v>2799.75</v>
      </c>
      <c r="O3721" s="5">
        <f>(ScoreCard!$E$3-laptop_prices3[[#This Row],[Price ($)]])/ScoreCard!$E$3*ScoreCard!$E$5</f>
        <v>3.7047644866523317</v>
      </c>
      <c r="P3721" s="5">
        <f>laptop_prices3[[#This Row],[RAM (GB)]]/ScoreCard!$F$3*ScoreCard!$F$5</f>
        <v>7</v>
      </c>
      <c r="Q3721" s="5">
        <f>laptop_prices3[[#This Row],[Screen Size (inch)]]/ScoreCard!$G$3*ScoreCard!$G$5</f>
        <v>1.8034682080924855</v>
      </c>
      <c r="R3721" s="5">
        <f>laptop_prices3[[#This Row],[Battery Life (hours)]]/ScoreCard!$H$3*ScoreCard!$H$5</f>
        <v>3.9666666666666668</v>
      </c>
      <c r="S3721" s="5">
        <f>ScoreCard!$I$3-laptop_prices3[[#This Row],[Weight (kg)]]/ScoreCard!$I$3*ScoreCard!$I$5</f>
        <v>2.8028571428571429</v>
      </c>
      <c r="T3721" s="6" cm="1">
        <f t="array" ref="T3721">_xlfn.IFS(laptop_prices3[[#This Row],[Storage]]="512GB SSD", 512, laptop_prices3[[#This Row],[Storage]] = "1TB SSD", 1000, laptop_prices3[[#This Row],[Storage]] = "2TB SSD", 2000, laptop_prices3[[#This Row],[Storage]]= "256GB SSD", 256, laptop_prices3[[#This Row],[Storage]] = "1TB HDD", 1000*0.7)</f>
        <v>700</v>
      </c>
      <c r="U3721" s="5">
        <f>laptop_prices3[[#This Row],[Storage Raw Value]]/ScoreCard!$J$3*ScoreCard!$J$5</f>
        <v>2.8</v>
      </c>
    </row>
    <row r="3722" spans="2:21" x14ac:dyDescent="0.2">
      <c r="B3722" s="4" cm="1">
        <f t="array" ref="B3722">SUM(laptop_prices3[[#This Row],[RAM Comp]:[Weight Comp]]+laptop_prices3[[#This Row],[Storage Comp]])</f>
        <v>18.43485714285714</v>
      </c>
      <c r="C3722">
        <v>3720</v>
      </c>
      <c r="D3722" t="s">
        <v>38</v>
      </c>
      <c r="E3722" t="s">
        <v>48</v>
      </c>
      <c r="F3722">
        <v>16</v>
      </c>
      <c r="G3722" t="s">
        <v>13</v>
      </c>
      <c r="H3722" t="s">
        <v>35</v>
      </c>
      <c r="I3722">
        <v>17.3</v>
      </c>
      <c r="J3722" t="s">
        <v>21</v>
      </c>
      <c r="K3722">
        <v>6.6</v>
      </c>
      <c r="L3722">
        <v>1.5</v>
      </c>
      <c r="M3722" t="s">
        <v>16</v>
      </c>
      <c r="N3722">
        <v>1353.93</v>
      </c>
      <c r="O3722" s="5">
        <f>(ScoreCard!$E$3-laptop_prices3[[#This Row],[Price ($)]])/ScoreCard!$E$3*ScoreCard!$E$5</f>
        <v>4.3736375681447237</v>
      </c>
      <c r="P3722" s="5">
        <f>laptop_prices3[[#This Row],[RAM (GB)]]/ScoreCard!$F$3*ScoreCard!$F$5</f>
        <v>1.75</v>
      </c>
      <c r="Q3722" s="5">
        <f>laptop_prices3[[#This Row],[Screen Size (inch)]]/ScoreCard!$G$3*ScoreCard!$G$5</f>
        <v>2</v>
      </c>
      <c r="R3722" s="5">
        <f>laptop_prices3[[#This Row],[Battery Life (hours)]]/ScoreCard!$H$3*ScoreCard!$H$5</f>
        <v>3.8499999999999996</v>
      </c>
      <c r="S3722" s="5">
        <f>ScoreCard!$I$3-laptop_prices3[[#This Row],[Weight (kg)]]/ScoreCard!$I$3*ScoreCard!$I$5</f>
        <v>2.6428571428571428</v>
      </c>
      <c r="T3722" s="6" cm="1">
        <f t="array" ref="T3722">_xlfn.IFS(laptop_prices3[[#This Row],[Storage]]="512GB SSD", 512, laptop_prices3[[#This Row],[Storage]] = "1TB SSD", 1000, laptop_prices3[[#This Row],[Storage]] = "2TB SSD", 2000, laptop_prices3[[#This Row],[Storage]]= "256GB SSD", 256, laptop_prices3[[#This Row],[Storage]] = "1TB HDD", 1000*0.7)</f>
        <v>512</v>
      </c>
      <c r="U3722" s="5">
        <f>laptop_prices3[[#This Row],[Storage Raw Value]]/ScoreCard!$J$3*ScoreCard!$J$5</f>
        <v>2.048</v>
      </c>
    </row>
    <row r="3723" spans="2:21" x14ac:dyDescent="0.2">
      <c r="B3723" s="4" cm="1">
        <f t="array" ref="B3723">SUM(laptop_prices3[[#This Row],[RAM Comp]:[Weight Comp]]+laptop_prices3[[#This Row],[Storage Comp]])</f>
        <v>23.691377649325624</v>
      </c>
      <c r="C3723">
        <v>3721</v>
      </c>
      <c r="D3723" t="s">
        <v>28</v>
      </c>
      <c r="E3723" t="s">
        <v>18</v>
      </c>
      <c r="F3723">
        <v>16</v>
      </c>
      <c r="G3723" t="s">
        <v>19</v>
      </c>
      <c r="H3723" t="s">
        <v>14</v>
      </c>
      <c r="I3723">
        <v>16</v>
      </c>
      <c r="J3723" t="s">
        <v>27</v>
      </c>
      <c r="K3723">
        <v>4.0999999999999996</v>
      </c>
      <c r="L3723">
        <v>3.15</v>
      </c>
      <c r="M3723" t="s">
        <v>22</v>
      </c>
      <c r="N3723">
        <v>2715.2</v>
      </c>
      <c r="O3723" s="5">
        <f>(ScoreCard!$E$3-laptop_prices3[[#This Row],[Price ($)]])/ScoreCard!$E$3*ScoreCard!$E$5</f>
        <v>3.7438794657231576</v>
      </c>
      <c r="P3723" s="5">
        <f>laptop_prices3[[#This Row],[RAM (GB)]]/ScoreCard!$F$3*ScoreCard!$F$5</f>
        <v>1.75</v>
      </c>
      <c r="Q3723" s="5">
        <f>laptop_prices3[[#This Row],[Screen Size (inch)]]/ScoreCard!$G$3*ScoreCard!$G$5</f>
        <v>1.8497109826589595</v>
      </c>
      <c r="R3723" s="5">
        <f>laptop_prices3[[#This Row],[Battery Life (hours)]]/ScoreCard!$H$3*ScoreCard!$H$5</f>
        <v>2.3916666666666662</v>
      </c>
      <c r="S3723" s="5">
        <f>ScoreCard!$I$3-laptop_prices3[[#This Row],[Weight (kg)]]/ScoreCard!$I$3*ScoreCard!$I$5</f>
        <v>1.7</v>
      </c>
      <c r="T3723" s="6" cm="1">
        <f t="array" ref="T3723">_xlfn.IFS(laptop_prices3[[#This Row],[Storage]]="512GB SSD", 512, laptop_prices3[[#This Row],[Storage]] = "1TB SSD", 1000, laptop_prices3[[#This Row],[Storage]] = "2TB SSD", 2000, laptop_prices3[[#This Row],[Storage]]= "256GB SSD", 256, laptop_prices3[[#This Row],[Storage]] = "1TB HDD", 1000*0.7)</f>
        <v>1000</v>
      </c>
      <c r="U3723" s="5">
        <f>laptop_prices3[[#This Row],[Storage Raw Value]]/ScoreCard!$J$3*ScoreCard!$J$5</f>
        <v>4</v>
      </c>
    </row>
    <row r="3724" spans="2:21" x14ac:dyDescent="0.2">
      <c r="B3724" s="4" cm="1">
        <f t="array" ref="B3724">SUM(laptop_prices3[[#This Row],[RAM Comp]:[Weight Comp]]+laptop_prices3[[#This Row],[Storage Comp]])</f>
        <v>31.81540187173135</v>
      </c>
      <c r="C3724">
        <v>3722</v>
      </c>
      <c r="D3724" t="s">
        <v>38</v>
      </c>
      <c r="E3724" t="s">
        <v>12</v>
      </c>
      <c r="F3724">
        <v>64</v>
      </c>
      <c r="G3724" t="s">
        <v>19</v>
      </c>
      <c r="H3724" t="s">
        <v>40</v>
      </c>
      <c r="I3724">
        <v>14</v>
      </c>
      <c r="J3724" t="s">
        <v>43</v>
      </c>
      <c r="K3724">
        <v>9.1</v>
      </c>
      <c r="L3724">
        <v>2.82</v>
      </c>
      <c r="M3724" t="s">
        <v>16</v>
      </c>
      <c r="N3724">
        <v>2036.02</v>
      </c>
      <c r="O3724" s="5">
        <f>(ScoreCard!$E$3-laptop_prices3[[#This Row],[Price ($)]])/ScoreCard!$E$3*ScoreCard!$E$5</f>
        <v>4.058085396951113</v>
      </c>
      <c r="P3724" s="5">
        <f>laptop_prices3[[#This Row],[RAM (GB)]]/ScoreCard!$F$3*ScoreCard!$F$5</f>
        <v>7</v>
      </c>
      <c r="Q3724" s="5">
        <f>laptop_prices3[[#This Row],[Screen Size (inch)]]/ScoreCard!$G$3*ScoreCard!$G$5</f>
        <v>1.6184971098265895</v>
      </c>
      <c r="R3724" s="5">
        <f>laptop_prices3[[#This Row],[Battery Life (hours)]]/ScoreCard!$H$3*ScoreCard!$H$5</f>
        <v>5.3083333333333336</v>
      </c>
      <c r="S3724" s="5">
        <f>ScoreCard!$I$3-laptop_prices3[[#This Row],[Weight (kg)]]/ScoreCard!$I$3*ScoreCard!$I$5</f>
        <v>1.8885714285714286</v>
      </c>
      <c r="T3724" s="6" cm="1">
        <f t="array" ref="T3724">_xlfn.IFS(laptop_prices3[[#This Row],[Storage]]="512GB SSD", 512, laptop_prices3[[#This Row],[Storage]] = "1TB SSD", 1000, laptop_prices3[[#This Row],[Storage]] = "2TB SSD", 2000, laptop_prices3[[#This Row],[Storage]]= "256GB SSD", 256, laptop_prices3[[#This Row],[Storage]] = "1TB HDD", 1000*0.7)</f>
        <v>1000</v>
      </c>
      <c r="U3724" s="5">
        <f>laptop_prices3[[#This Row],[Storage Raw Value]]/ScoreCard!$J$3*ScoreCard!$J$5</f>
        <v>4</v>
      </c>
    </row>
    <row r="3725" spans="2:21" x14ac:dyDescent="0.2">
      <c r="B3725" s="4" cm="1">
        <f t="array" ref="B3725">SUM(laptop_prices3[[#This Row],[RAM Comp]:[Weight Comp]]+laptop_prices3[[#This Row],[Storage Comp]])</f>
        <v>24.122992017616294</v>
      </c>
      <c r="C3725">
        <v>3723</v>
      </c>
      <c r="D3725" t="s">
        <v>36</v>
      </c>
      <c r="E3725" t="s">
        <v>31</v>
      </c>
      <c r="F3725">
        <v>8</v>
      </c>
      <c r="G3725" t="s">
        <v>19</v>
      </c>
      <c r="H3725" t="s">
        <v>35</v>
      </c>
      <c r="I3725">
        <v>15.6</v>
      </c>
      <c r="J3725" t="s">
        <v>27</v>
      </c>
      <c r="K3725">
        <v>5.9</v>
      </c>
      <c r="L3725">
        <v>2.62</v>
      </c>
      <c r="M3725" t="s">
        <v>30</v>
      </c>
      <c r="N3725">
        <v>1648.14</v>
      </c>
      <c r="O3725" s="5">
        <f>(ScoreCard!$E$3-laptop_prices3[[#This Row],[Price ($)]])/ScoreCard!$E$3*ScoreCard!$E$5</f>
        <v>4.2375285439882751</v>
      </c>
      <c r="P3725" s="5">
        <f>laptop_prices3[[#This Row],[RAM (GB)]]/ScoreCard!$F$3*ScoreCard!$F$5</f>
        <v>0.875</v>
      </c>
      <c r="Q3725" s="5">
        <f>laptop_prices3[[#This Row],[Screen Size (inch)]]/ScoreCard!$G$3*ScoreCard!$G$5</f>
        <v>1.8034682080924855</v>
      </c>
      <c r="R3725" s="5">
        <f>laptop_prices3[[#This Row],[Battery Life (hours)]]/ScoreCard!$H$3*ScoreCard!$H$5</f>
        <v>3.4416666666666669</v>
      </c>
      <c r="S3725" s="5">
        <f>ScoreCard!$I$3-laptop_prices3[[#This Row],[Weight (kg)]]/ScoreCard!$I$3*ScoreCard!$I$5</f>
        <v>2.0028571428571427</v>
      </c>
      <c r="T3725" s="6" cm="1">
        <f t="array" ref="T3725">_xlfn.IFS(laptop_prices3[[#This Row],[Storage]]="512GB SSD", 512, laptop_prices3[[#This Row],[Storage]] = "1TB SSD", 1000, laptop_prices3[[#This Row],[Storage]] = "2TB SSD", 2000, laptop_prices3[[#This Row],[Storage]]= "256GB SSD", 256, laptop_prices3[[#This Row],[Storage]] = "1TB HDD", 1000*0.7)</f>
        <v>1000</v>
      </c>
      <c r="U3725" s="5">
        <f>laptop_prices3[[#This Row],[Storage Raw Value]]/ScoreCard!$J$3*ScoreCard!$J$5</f>
        <v>4</v>
      </c>
    </row>
    <row r="3726" spans="2:21" x14ac:dyDescent="0.2">
      <c r="B3726" s="4" cm="1">
        <f t="array" ref="B3726">SUM(laptop_prices3[[#This Row],[RAM Comp]:[Weight Comp]]+laptop_prices3[[#This Row],[Storage Comp]])</f>
        <v>15.684753922378199</v>
      </c>
      <c r="C3726">
        <v>3724</v>
      </c>
      <c r="D3726" t="s">
        <v>36</v>
      </c>
      <c r="E3726" t="s">
        <v>31</v>
      </c>
      <c r="F3726">
        <v>8</v>
      </c>
      <c r="G3726" t="s">
        <v>13</v>
      </c>
      <c r="H3726" t="s">
        <v>20</v>
      </c>
      <c r="I3726">
        <v>15.6</v>
      </c>
      <c r="J3726" t="s">
        <v>27</v>
      </c>
      <c r="K3726">
        <v>4.8</v>
      </c>
      <c r="L3726">
        <v>2.6</v>
      </c>
      <c r="M3726" t="s">
        <v>46</v>
      </c>
      <c r="N3726">
        <v>1602.32</v>
      </c>
      <c r="O3726" s="5">
        <f>(ScoreCard!$E$3-laptop_prices3[[#This Row],[Price ($)]])/ScoreCard!$E$3*ScoreCard!$E$5</f>
        <v>4.2587260406296146</v>
      </c>
      <c r="P3726" s="5">
        <f>laptop_prices3[[#This Row],[RAM (GB)]]/ScoreCard!$F$3*ScoreCard!$F$5</f>
        <v>0.875</v>
      </c>
      <c r="Q3726" s="5">
        <f>laptop_prices3[[#This Row],[Screen Size (inch)]]/ScoreCard!$G$3*ScoreCard!$G$5</f>
        <v>1.8034682080924855</v>
      </c>
      <c r="R3726" s="5">
        <f>laptop_prices3[[#This Row],[Battery Life (hours)]]/ScoreCard!$H$3*ScoreCard!$H$5</f>
        <v>2.8</v>
      </c>
      <c r="S3726" s="5">
        <f>ScoreCard!$I$3-laptop_prices3[[#This Row],[Weight (kg)]]/ScoreCard!$I$3*ScoreCard!$I$5</f>
        <v>2.0142857142857142</v>
      </c>
      <c r="T3726" s="6" cm="1">
        <f t="array" ref="T3726">_xlfn.IFS(laptop_prices3[[#This Row],[Storage]]="512GB SSD", 512, laptop_prices3[[#This Row],[Storage]] = "1TB SSD", 1000, laptop_prices3[[#This Row],[Storage]] = "2TB SSD", 2000, laptop_prices3[[#This Row],[Storage]]= "256GB SSD", 256, laptop_prices3[[#This Row],[Storage]] = "1TB HDD", 1000*0.7)</f>
        <v>512</v>
      </c>
      <c r="U3726" s="5">
        <f>laptop_prices3[[#This Row],[Storage Raw Value]]/ScoreCard!$J$3*ScoreCard!$J$5</f>
        <v>2.048</v>
      </c>
    </row>
    <row r="3727" spans="2:21" x14ac:dyDescent="0.2">
      <c r="B3727" s="4" cm="1">
        <f t="array" ref="B3727">SUM(laptop_prices3[[#This Row],[RAM Comp]:[Weight Comp]]+laptop_prices3[[#This Row],[Storage Comp]])</f>
        <v>19.670111065235343</v>
      </c>
      <c r="C3727">
        <v>3725</v>
      </c>
      <c r="D3727" t="s">
        <v>23</v>
      </c>
      <c r="E3727" t="s">
        <v>24</v>
      </c>
      <c r="F3727">
        <v>4</v>
      </c>
      <c r="G3727" t="s">
        <v>13</v>
      </c>
      <c r="H3727" t="s">
        <v>44</v>
      </c>
      <c r="I3727">
        <v>15.6</v>
      </c>
      <c r="J3727" t="s">
        <v>21</v>
      </c>
      <c r="K3727">
        <v>12</v>
      </c>
      <c r="L3727">
        <v>2.21</v>
      </c>
      <c r="M3727" t="s">
        <v>46</v>
      </c>
      <c r="N3727">
        <v>571.41</v>
      </c>
      <c r="O3727" s="5">
        <f>(ScoreCard!$E$3-laptop_prices3[[#This Row],[Price ($)]])/ScoreCard!$E$3*ScoreCard!$E$5</f>
        <v>4.7356512100430423</v>
      </c>
      <c r="P3727" s="5">
        <f>laptop_prices3[[#This Row],[RAM (GB)]]/ScoreCard!$F$3*ScoreCard!$F$5</f>
        <v>0.4375</v>
      </c>
      <c r="Q3727" s="5">
        <f>laptop_prices3[[#This Row],[Screen Size (inch)]]/ScoreCard!$G$3*ScoreCard!$G$5</f>
        <v>1.8034682080924855</v>
      </c>
      <c r="R3727" s="5">
        <f>laptop_prices3[[#This Row],[Battery Life (hours)]]/ScoreCard!$H$3*ScoreCard!$H$5</f>
        <v>7</v>
      </c>
      <c r="S3727" s="5">
        <f>ScoreCard!$I$3-laptop_prices3[[#This Row],[Weight (kg)]]/ScoreCard!$I$3*ScoreCard!$I$5</f>
        <v>2.2371428571428571</v>
      </c>
      <c r="T3727" s="6" cm="1">
        <f t="array" ref="T3727">_xlfn.IFS(laptop_prices3[[#This Row],[Storage]]="512GB SSD", 512, laptop_prices3[[#This Row],[Storage]] = "1TB SSD", 1000, laptop_prices3[[#This Row],[Storage]] = "2TB SSD", 2000, laptop_prices3[[#This Row],[Storage]]= "256GB SSD", 256, laptop_prices3[[#This Row],[Storage]] = "1TB HDD", 1000*0.7)</f>
        <v>512</v>
      </c>
      <c r="U3727" s="5">
        <f>laptop_prices3[[#This Row],[Storage Raw Value]]/ScoreCard!$J$3*ScoreCard!$J$5</f>
        <v>2.048</v>
      </c>
    </row>
    <row r="3728" spans="2:21" x14ac:dyDescent="0.2">
      <c r="B3728" s="4" cm="1">
        <f t="array" ref="B3728">SUM(laptop_prices3[[#This Row],[RAM Comp]:[Weight Comp]]+laptop_prices3[[#This Row],[Storage Comp]])</f>
        <v>16.042191301954308</v>
      </c>
      <c r="C3728">
        <v>3726</v>
      </c>
      <c r="D3728" t="s">
        <v>38</v>
      </c>
      <c r="E3728" t="s">
        <v>48</v>
      </c>
      <c r="F3728">
        <v>8</v>
      </c>
      <c r="G3728" t="s">
        <v>13</v>
      </c>
      <c r="H3728" t="s">
        <v>40</v>
      </c>
      <c r="I3728">
        <v>13.3</v>
      </c>
      <c r="J3728" t="s">
        <v>15</v>
      </c>
      <c r="K3728">
        <v>5.8</v>
      </c>
      <c r="L3728">
        <v>2.5299999999999998</v>
      </c>
      <c r="M3728" t="s">
        <v>46</v>
      </c>
      <c r="N3728">
        <v>1641.16</v>
      </c>
      <c r="O3728" s="5">
        <f>(ScoreCard!$E$3-laptop_prices3[[#This Row],[Price ($)]])/ScoreCard!$E$3*ScoreCard!$E$5</f>
        <v>4.2407576694041751</v>
      </c>
      <c r="P3728" s="5">
        <f>laptop_prices3[[#This Row],[RAM (GB)]]/ScoreCard!$F$3*ScoreCard!$F$5</f>
        <v>0.875</v>
      </c>
      <c r="Q3728" s="5">
        <f>laptop_prices3[[#This Row],[Screen Size (inch)]]/ScoreCard!$G$3*ScoreCard!$G$5</f>
        <v>1.5375722543352601</v>
      </c>
      <c r="R3728" s="5">
        <f>laptop_prices3[[#This Row],[Battery Life (hours)]]/ScoreCard!$H$3*ScoreCard!$H$5</f>
        <v>3.3833333333333333</v>
      </c>
      <c r="S3728" s="5">
        <f>ScoreCard!$I$3-laptop_prices3[[#This Row],[Weight (kg)]]/ScoreCard!$I$3*ScoreCard!$I$5</f>
        <v>2.0542857142857143</v>
      </c>
      <c r="T3728" s="6" cm="1">
        <f t="array" ref="T3728">_xlfn.IFS(laptop_prices3[[#This Row],[Storage]]="512GB SSD", 512, laptop_prices3[[#This Row],[Storage]] = "1TB SSD", 1000, laptop_prices3[[#This Row],[Storage]] = "2TB SSD", 2000, laptop_prices3[[#This Row],[Storage]]= "256GB SSD", 256, laptop_prices3[[#This Row],[Storage]] = "1TB HDD", 1000*0.7)</f>
        <v>512</v>
      </c>
      <c r="U3728" s="5">
        <f>laptop_prices3[[#This Row],[Storage Raw Value]]/ScoreCard!$J$3*ScoreCard!$J$5</f>
        <v>2.048</v>
      </c>
    </row>
    <row r="3729" spans="2:21" x14ac:dyDescent="0.2">
      <c r="B3729" s="4" cm="1">
        <f t="array" ref="B3729">SUM(laptop_prices3[[#This Row],[RAM Comp]:[Weight Comp]]+laptop_prices3[[#This Row],[Storage Comp]])</f>
        <v>11.873334159097165</v>
      </c>
      <c r="C3729">
        <v>3727</v>
      </c>
      <c r="D3729" t="s">
        <v>47</v>
      </c>
      <c r="E3729" t="s">
        <v>24</v>
      </c>
      <c r="F3729">
        <v>16</v>
      </c>
      <c r="G3729" t="s">
        <v>29</v>
      </c>
      <c r="H3729" t="s">
        <v>32</v>
      </c>
      <c r="I3729">
        <v>13.3</v>
      </c>
      <c r="J3729" t="s">
        <v>21</v>
      </c>
      <c r="K3729">
        <v>4.9000000000000004</v>
      </c>
      <c r="L3729">
        <v>3.27</v>
      </c>
      <c r="M3729" t="s">
        <v>46</v>
      </c>
      <c r="N3729">
        <v>1227.51</v>
      </c>
      <c r="O3729" s="5">
        <f>(ScoreCard!$E$3-laptop_prices3[[#This Row],[Price ($)]])/ScoreCard!$E$3*ScoreCard!$E$5</f>
        <v>4.4321226734567745</v>
      </c>
      <c r="P3729" s="5">
        <f>laptop_prices3[[#This Row],[RAM (GB)]]/ScoreCard!$F$3*ScoreCard!$F$5</f>
        <v>1.75</v>
      </c>
      <c r="Q3729" s="5">
        <f>laptop_prices3[[#This Row],[Screen Size (inch)]]/ScoreCard!$G$3*ScoreCard!$G$5</f>
        <v>1.5375722543352601</v>
      </c>
      <c r="R3729" s="5">
        <f>laptop_prices3[[#This Row],[Battery Life (hours)]]/ScoreCard!$H$3*ScoreCard!$H$5</f>
        <v>2.8583333333333338</v>
      </c>
      <c r="S3729" s="5">
        <f>ScoreCard!$I$3-laptop_prices3[[#This Row],[Weight (kg)]]/ScoreCard!$I$3*ScoreCard!$I$5</f>
        <v>1.6314285714285715</v>
      </c>
      <c r="T3729" s="6" cm="1">
        <f t="array" ref="T3729">_xlfn.IFS(laptop_prices3[[#This Row],[Storage]]="512GB SSD", 512, laptop_prices3[[#This Row],[Storage]] = "1TB SSD", 1000, laptop_prices3[[#This Row],[Storage]] = "2TB SSD", 2000, laptop_prices3[[#This Row],[Storage]]= "256GB SSD", 256, laptop_prices3[[#This Row],[Storage]] = "1TB HDD", 1000*0.7)</f>
        <v>256</v>
      </c>
      <c r="U3729" s="5">
        <f>laptop_prices3[[#This Row],[Storage Raw Value]]/ScoreCard!$J$3*ScoreCard!$J$5</f>
        <v>1.024</v>
      </c>
    </row>
    <row r="3730" spans="2:21" x14ac:dyDescent="0.2">
      <c r="B3730" s="4" cm="1">
        <f t="array" ref="B3730">SUM(laptop_prices3[[#This Row],[RAM Comp]:[Weight Comp]]+laptop_prices3[[#This Row],[Storage Comp]])</f>
        <v>42.71918249380677</v>
      </c>
      <c r="C3730">
        <v>3728</v>
      </c>
      <c r="D3730" t="s">
        <v>45</v>
      </c>
      <c r="E3730" t="s">
        <v>37</v>
      </c>
      <c r="F3730">
        <v>16</v>
      </c>
      <c r="G3730" t="s">
        <v>25</v>
      </c>
      <c r="H3730" t="s">
        <v>26</v>
      </c>
      <c r="I3730">
        <v>15.6</v>
      </c>
      <c r="J3730" t="s">
        <v>15</v>
      </c>
      <c r="K3730">
        <v>8.4</v>
      </c>
      <c r="L3730">
        <v>2.16</v>
      </c>
      <c r="M3730" t="s">
        <v>46</v>
      </c>
      <c r="N3730">
        <v>2869.56</v>
      </c>
      <c r="O3730" s="5">
        <f>(ScoreCard!$E$3-laptop_prices3[[#This Row],[Price ($)]])/ScoreCard!$E$3*ScoreCard!$E$5</f>
        <v>3.6724686062391516</v>
      </c>
      <c r="P3730" s="5">
        <f>laptop_prices3[[#This Row],[RAM (GB)]]/ScoreCard!$F$3*ScoreCard!$F$5</f>
        <v>1.75</v>
      </c>
      <c r="Q3730" s="5">
        <f>laptop_prices3[[#This Row],[Screen Size (inch)]]/ScoreCard!$G$3*ScoreCard!$G$5</f>
        <v>1.8034682080924855</v>
      </c>
      <c r="R3730" s="5">
        <f>laptop_prices3[[#This Row],[Battery Life (hours)]]/ScoreCard!$H$3*ScoreCard!$H$5</f>
        <v>4.9000000000000004</v>
      </c>
      <c r="S3730" s="5">
        <f>ScoreCard!$I$3-laptop_prices3[[#This Row],[Weight (kg)]]/ScoreCard!$I$3*ScoreCard!$I$5</f>
        <v>2.2657142857142856</v>
      </c>
      <c r="T3730" s="6" cm="1">
        <f t="array" ref="T3730">_xlfn.IFS(laptop_prices3[[#This Row],[Storage]]="512GB SSD", 512, laptop_prices3[[#This Row],[Storage]] = "1TB SSD", 1000, laptop_prices3[[#This Row],[Storage]] = "2TB SSD", 2000, laptop_prices3[[#This Row],[Storage]]= "256GB SSD", 256, laptop_prices3[[#This Row],[Storage]] = "1TB HDD", 1000*0.7)</f>
        <v>2000</v>
      </c>
      <c r="U3730" s="5">
        <f>laptop_prices3[[#This Row],[Storage Raw Value]]/ScoreCard!$J$3*ScoreCard!$J$5</f>
        <v>8</v>
      </c>
    </row>
    <row r="3731" spans="2:21" x14ac:dyDescent="0.2">
      <c r="B3731" s="4" cm="1">
        <f t="array" ref="B3731">SUM(laptop_prices3[[#This Row],[RAM Comp]:[Weight Comp]]+laptop_prices3[[#This Row],[Storage Comp]])</f>
        <v>14.17030154142582</v>
      </c>
      <c r="C3731">
        <v>3729</v>
      </c>
      <c r="D3731" t="s">
        <v>23</v>
      </c>
      <c r="E3731" t="s">
        <v>18</v>
      </c>
      <c r="F3731">
        <v>4</v>
      </c>
      <c r="G3731" t="s">
        <v>29</v>
      </c>
      <c r="H3731" t="s">
        <v>32</v>
      </c>
      <c r="I3731">
        <v>15.6</v>
      </c>
      <c r="J3731" t="s">
        <v>15</v>
      </c>
      <c r="K3731">
        <v>8.8000000000000007</v>
      </c>
      <c r="L3731">
        <v>1.4</v>
      </c>
      <c r="M3731" t="s">
        <v>22</v>
      </c>
      <c r="N3731">
        <v>1420.57</v>
      </c>
      <c r="O3731" s="5">
        <f>(ScoreCard!$E$3-laptop_prices3[[#This Row],[Price ($)]])/ScoreCard!$E$3*ScoreCard!$E$5</f>
        <v>4.3428082103058143</v>
      </c>
      <c r="P3731" s="5">
        <f>laptop_prices3[[#This Row],[RAM (GB)]]/ScoreCard!$F$3*ScoreCard!$F$5</f>
        <v>0.4375</v>
      </c>
      <c r="Q3731" s="5">
        <f>laptop_prices3[[#This Row],[Screen Size (inch)]]/ScoreCard!$G$3*ScoreCard!$G$5</f>
        <v>1.8034682080924855</v>
      </c>
      <c r="R3731" s="5">
        <f>laptop_prices3[[#This Row],[Battery Life (hours)]]/ScoreCard!$H$3*ScoreCard!$H$5</f>
        <v>5.1333333333333337</v>
      </c>
      <c r="S3731" s="5">
        <f>ScoreCard!$I$3-laptop_prices3[[#This Row],[Weight (kg)]]/ScoreCard!$I$3*ScoreCard!$I$5</f>
        <v>2.7</v>
      </c>
      <c r="T3731" s="6" cm="1">
        <f t="array" ref="T3731">_xlfn.IFS(laptop_prices3[[#This Row],[Storage]]="512GB SSD", 512, laptop_prices3[[#This Row],[Storage]] = "1TB SSD", 1000, laptop_prices3[[#This Row],[Storage]] = "2TB SSD", 2000, laptop_prices3[[#This Row],[Storage]]= "256GB SSD", 256, laptop_prices3[[#This Row],[Storage]] = "1TB HDD", 1000*0.7)</f>
        <v>256</v>
      </c>
      <c r="U3731" s="5">
        <f>laptop_prices3[[#This Row],[Storage Raw Value]]/ScoreCard!$J$3*ScoreCard!$J$5</f>
        <v>1.024</v>
      </c>
    </row>
    <row r="3732" spans="2:21" x14ac:dyDescent="0.2">
      <c r="B3732" s="4" cm="1">
        <f t="array" ref="B3732">SUM(laptop_prices3[[#This Row],[RAM Comp]:[Weight Comp]]+laptop_prices3[[#This Row],[Storage Comp]])</f>
        <v>20.460230112854394</v>
      </c>
      <c r="C3732">
        <v>3730</v>
      </c>
      <c r="D3732" t="s">
        <v>34</v>
      </c>
      <c r="E3732" t="s">
        <v>48</v>
      </c>
      <c r="F3732">
        <v>32</v>
      </c>
      <c r="G3732" t="s">
        <v>13</v>
      </c>
      <c r="H3732" t="s">
        <v>26</v>
      </c>
      <c r="I3732">
        <v>15.6</v>
      </c>
      <c r="J3732" t="s">
        <v>27</v>
      </c>
      <c r="K3732">
        <v>8.8000000000000007</v>
      </c>
      <c r="L3732">
        <v>2.92</v>
      </c>
      <c r="M3732" t="s">
        <v>22</v>
      </c>
      <c r="N3732">
        <v>3558.3</v>
      </c>
      <c r="O3732" s="5">
        <f>(ScoreCard!$E$3-laptop_prices3[[#This Row],[Price ($)]])/ScoreCard!$E$3*ScoreCard!$E$5</f>
        <v>3.3538399760174982</v>
      </c>
      <c r="P3732" s="5">
        <f>laptop_prices3[[#This Row],[RAM (GB)]]/ScoreCard!$F$3*ScoreCard!$F$5</f>
        <v>3.5</v>
      </c>
      <c r="Q3732" s="5">
        <f>laptop_prices3[[#This Row],[Screen Size (inch)]]/ScoreCard!$G$3*ScoreCard!$G$5</f>
        <v>1.8034682080924855</v>
      </c>
      <c r="R3732" s="5">
        <f>laptop_prices3[[#This Row],[Battery Life (hours)]]/ScoreCard!$H$3*ScoreCard!$H$5</f>
        <v>5.1333333333333337</v>
      </c>
      <c r="S3732" s="5">
        <f>ScoreCard!$I$3-laptop_prices3[[#This Row],[Weight (kg)]]/ScoreCard!$I$3*ScoreCard!$I$5</f>
        <v>1.8314285714285714</v>
      </c>
      <c r="T3732" s="6" cm="1">
        <f t="array" ref="T3732">_xlfn.IFS(laptop_prices3[[#This Row],[Storage]]="512GB SSD", 512, laptop_prices3[[#This Row],[Storage]] = "1TB SSD", 1000, laptop_prices3[[#This Row],[Storage]] = "2TB SSD", 2000, laptop_prices3[[#This Row],[Storage]]= "256GB SSD", 256, laptop_prices3[[#This Row],[Storage]] = "1TB HDD", 1000*0.7)</f>
        <v>512</v>
      </c>
      <c r="U3732" s="5">
        <f>laptop_prices3[[#This Row],[Storage Raw Value]]/ScoreCard!$J$3*ScoreCard!$J$5</f>
        <v>2.048</v>
      </c>
    </row>
    <row r="3733" spans="2:21" x14ac:dyDescent="0.2">
      <c r="B3733" s="4" cm="1">
        <f t="array" ref="B3733">SUM(laptop_prices3[[#This Row],[RAM Comp]:[Weight Comp]]+laptop_prices3[[#This Row],[Storage Comp]])</f>
        <v>28.997753922378198</v>
      </c>
      <c r="C3733">
        <v>3731</v>
      </c>
      <c r="D3733" t="s">
        <v>17</v>
      </c>
      <c r="E3733" t="s">
        <v>37</v>
      </c>
      <c r="F3733">
        <v>32</v>
      </c>
      <c r="G3733" t="s">
        <v>19</v>
      </c>
      <c r="H3733" t="s">
        <v>44</v>
      </c>
      <c r="I3733">
        <v>15.6</v>
      </c>
      <c r="J3733" t="s">
        <v>15</v>
      </c>
      <c r="K3733">
        <v>9.6</v>
      </c>
      <c r="L3733">
        <v>2.46</v>
      </c>
      <c r="M3733" t="s">
        <v>30</v>
      </c>
      <c r="N3733">
        <v>3408.32</v>
      </c>
      <c r="O3733" s="5">
        <f>(ScoreCard!$E$3-laptop_prices3[[#This Row],[Price ($)]])/ScoreCard!$E$3*ScoreCard!$E$5</f>
        <v>3.4232245361717561</v>
      </c>
      <c r="P3733" s="5">
        <f>laptop_prices3[[#This Row],[RAM (GB)]]/ScoreCard!$F$3*ScoreCard!$F$5</f>
        <v>3.5</v>
      </c>
      <c r="Q3733" s="5">
        <f>laptop_prices3[[#This Row],[Screen Size (inch)]]/ScoreCard!$G$3*ScoreCard!$G$5</f>
        <v>1.8034682080924855</v>
      </c>
      <c r="R3733" s="5">
        <f>laptop_prices3[[#This Row],[Battery Life (hours)]]/ScoreCard!$H$3*ScoreCard!$H$5</f>
        <v>5.6</v>
      </c>
      <c r="S3733" s="5">
        <f>ScoreCard!$I$3-laptop_prices3[[#This Row],[Weight (kg)]]/ScoreCard!$I$3*ScoreCard!$I$5</f>
        <v>2.0942857142857143</v>
      </c>
      <c r="T3733" s="6" cm="1">
        <f t="array" ref="T3733">_xlfn.IFS(laptop_prices3[[#This Row],[Storage]]="512GB SSD", 512, laptop_prices3[[#This Row],[Storage]] = "1TB SSD", 1000, laptop_prices3[[#This Row],[Storage]] = "2TB SSD", 2000, laptop_prices3[[#This Row],[Storage]]= "256GB SSD", 256, laptop_prices3[[#This Row],[Storage]] = "1TB HDD", 1000*0.7)</f>
        <v>1000</v>
      </c>
      <c r="U3733" s="5">
        <f>laptop_prices3[[#This Row],[Storage Raw Value]]/ScoreCard!$J$3*ScoreCard!$J$5</f>
        <v>4</v>
      </c>
    </row>
    <row r="3734" spans="2:21" x14ac:dyDescent="0.2">
      <c r="B3734" s="4" cm="1">
        <f t="array" ref="B3734">SUM(laptop_prices3[[#This Row],[RAM Comp]:[Weight Comp]]+laptop_prices3[[#This Row],[Storage Comp]])</f>
        <v>19.426834159097165</v>
      </c>
      <c r="C3734">
        <v>3732</v>
      </c>
      <c r="D3734" t="s">
        <v>23</v>
      </c>
      <c r="E3734" t="s">
        <v>31</v>
      </c>
      <c r="F3734">
        <v>4</v>
      </c>
      <c r="G3734" t="s">
        <v>13</v>
      </c>
      <c r="H3734" t="s">
        <v>40</v>
      </c>
      <c r="I3734">
        <v>13.3</v>
      </c>
      <c r="J3734" t="s">
        <v>21</v>
      </c>
      <c r="K3734">
        <v>11.5</v>
      </c>
      <c r="L3734">
        <v>1.66</v>
      </c>
      <c r="M3734" t="s">
        <v>46</v>
      </c>
      <c r="N3734">
        <v>660.52</v>
      </c>
      <c r="O3734" s="5">
        <f>(ScoreCard!$E$3-laptop_prices3[[#This Row],[Price ($)]])/ScoreCard!$E$3*ScoreCard!$E$5</f>
        <v>4.6944266590672727</v>
      </c>
      <c r="P3734" s="5">
        <f>laptop_prices3[[#This Row],[RAM (GB)]]/ScoreCard!$F$3*ScoreCard!$F$5</f>
        <v>0.4375</v>
      </c>
      <c r="Q3734" s="5">
        <f>laptop_prices3[[#This Row],[Screen Size (inch)]]/ScoreCard!$G$3*ScoreCard!$G$5</f>
        <v>1.5375722543352601</v>
      </c>
      <c r="R3734" s="5">
        <f>laptop_prices3[[#This Row],[Battery Life (hours)]]/ScoreCard!$H$3*ScoreCard!$H$5</f>
        <v>6.7083333333333339</v>
      </c>
      <c r="S3734" s="5">
        <f>ScoreCard!$I$3-laptop_prices3[[#This Row],[Weight (kg)]]/ScoreCard!$I$3*ScoreCard!$I$5</f>
        <v>2.5514285714285716</v>
      </c>
      <c r="T3734" s="6" cm="1">
        <f t="array" ref="T3734">_xlfn.IFS(laptop_prices3[[#This Row],[Storage]]="512GB SSD", 512, laptop_prices3[[#This Row],[Storage]] = "1TB SSD", 1000, laptop_prices3[[#This Row],[Storage]] = "2TB SSD", 2000, laptop_prices3[[#This Row],[Storage]]= "256GB SSD", 256, laptop_prices3[[#This Row],[Storage]] = "1TB HDD", 1000*0.7)</f>
        <v>512</v>
      </c>
      <c r="U3734" s="5">
        <f>laptop_prices3[[#This Row],[Storage Raw Value]]/ScoreCard!$J$3*ScoreCard!$J$5</f>
        <v>2.048</v>
      </c>
    </row>
    <row r="3735" spans="2:21" x14ac:dyDescent="0.2">
      <c r="B3735" s="4" cm="1">
        <f t="array" ref="B3735">SUM(laptop_prices3[[#This Row],[RAM Comp]:[Weight Comp]]+laptop_prices3[[#This Row],[Storage Comp]])</f>
        <v>46.449687586017063</v>
      </c>
      <c r="C3735">
        <v>3733</v>
      </c>
      <c r="D3735" t="s">
        <v>28</v>
      </c>
      <c r="E3735" t="s">
        <v>12</v>
      </c>
      <c r="F3735">
        <v>64</v>
      </c>
      <c r="G3735" t="s">
        <v>25</v>
      </c>
      <c r="H3735" t="s">
        <v>26</v>
      </c>
      <c r="I3735">
        <v>14</v>
      </c>
      <c r="J3735" t="s">
        <v>15</v>
      </c>
      <c r="K3735">
        <v>6.7</v>
      </c>
      <c r="L3735">
        <v>2.76</v>
      </c>
      <c r="M3735" t="s">
        <v>46</v>
      </c>
      <c r="N3735">
        <v>2503.42</v>
      </c>
      <c r="O3735" s="5">
        <f>(ScoreCard!$E$3-laptop_prices3[[#This Row],[Price ($)]])/ScoreCard!$E$3*ScoreCard!$E$5</f>
        <v>3.8418542766944119</v>
      </c>
      <c r="P3735" s="5">
        <f>laptop_prices3[[#This Row],[RAM (GB)]]/ScoreCard!$F$3*ScoreCard!$F$5</f>
        <v>7</v>
      </c>
      <c r="Q3735" s="5">
        <f>laptop_prices3[[#This Row],[Screen Size (inch)]]/ScoreCard!$G$3*ScoreCard!$G$5</f>
        <v>1.6184971098265895</v>
      </c>
      <c r="R3735" s="5">
        <f>laptop_prices3[[#This Row],[Battery Life (hours)]]/ScoreCard!$H$3*ScoreCard!$H$5</f>
        <v>3.9083333333333332</v>
      </c>
      <c r="S3735" s="5">
        <f>ScoreCard!$I$3-laptop_prices3[[#This Row],[Weight (kg)]]/ScoreCard!$I$3*ScoreCard!$I$5</f>
        <v>1.922857142857143</v>
      </c>
      <c r="T3735" s="6" cm="1">
        <f t="array" ref="T3735">_xlfn.IFS(laptop_prices3[[#This Row],[Storage]]="512GB SSD", 512, laptop_prices3[[#This Row],[Storage]] = "1TB SSD", 1000, laptop_prices3[[#This Row],[Storage]] = "2TB SSD", 2000, laptop_prices3[[#This Row],[Storage]]= "256GB SSD", 256, laptop_prices3[[#This Row],[Storage]] = "1TB HDD", 1000*0.7)</f>
        <v>2000</v>
      </c>
      <c r="U3735" s="5">
        <f>laptop_prices3[[#This Row],[Storage Raw Value]]/ScoreCard!$J$3*ScoreCard!$J$5</f>
        <v>8</v>
      </c>
    </row>
    <row r="3736" spans="2:21" x14ac:dyDescent="0.2">
      <c r="B3736" s="4" cm="1">
        <f t="array" ref="B3736">SUM(laptop_prices3[[#This Row],[RAM Comp]:[Weight Comp]]+laptop_prices3[[#This Row],[Storage Comp]])</f>
        <v>18.827134874759153</v>
      </c>
      <c r="C3736">
        <v>3734</v>
      </c>
      <c r="D3736" t="s">
        <v>45</v>
      </c>
      <c r="E3736" t="s">
        <v>48</v>
      </c>
      <c r="F3736">
        <v>32</v>
      </c>
      <c r="G3736" t="s">
        <v>13</v>
      </c>
      <c r="H3736" t="s">
        <v>40</v>
      </c>
      <c r="I3736">
        <v>15.6</v>
      </c>
      <c r="J3736" t="s">
        <v>27</v>
      </c>
      <c r="K3736">
        <v>6.5</v>
      </c>
      <c r="L3736">
        <v>3.43</v>
      </c>
      <c r="M3736" t="s">
        <v>30</v>
      </c>
      <c r="N3736">
        <v>3751.1</v>
      </c>
      <c r="O3736" s="5">
        <f>(ScoreCard!$E$3-laptop_prices3[[#This Row],[Price ($)]])/ScoreCard!$E$3*ScoreCard!$E$5</f>
        <v>3.2646457954751531</v>
      </c>
      <c r="P3736" s="5">
        <f>laptop_prices3[[#This Row],[RAM (GB)]]/ScoreCard!$F$3*ScoreCard!$F$5</f>
        <v>3.5</v>
      </c>
      <c r="Q3736" s="5">
        <f>laptop_prices3[[#This Row],[Screen Size (inch)]]/ScoreCard!$G$3*ScoreCard!$G$5</f>
        <v>1.8034682080924855</v>
      </c>
      <c r="R3736" s="5">
        <f>laptop_prices3[[#This Row],[Battery Life (hours)]]/ScoreCard!$H$3*ScoreCard!$H$5</f>
        <v>3.7916666666666665</v>
      </c>
      <c r="S3736" s="5">
        <f>ScoreCard!$I$3-laptop_prices3[[#This Row],[Weight (kg)]]/ScoreCard!$I$3*ScoreCard!$I$5</f>
        <v>1.5399999999999998</v>
      </c>
      <c r="T3736" s="6" cm="1">
        <f t="array" ref="T3736">_xlfn.IFS(laptop_prices3[[#This Row],[Storage]]="512GB SSD", 512, laptop_prices3[[#This Row],[Storage]] = "1TB SSD", 1000, laptop_prices3[[#This Row],[Storage]] = "2TB SSD", 2000, laptop_prices3[[#This Row],[Storage]]= "256GB SSD", 256, laptop_prices3[[#This Row],[Storage]] = "1TB HDD", 1000*0.7)</f>
        <v>512</v>
      </c>
      <c r="U3736" s="5">
        <f>laptop_prices3[[#This Row],[Storage Raw Value]]/ScoreCard!$J$3*ScoreCard!$J$5</f>
        <v>2.048</v>
      </c>
    </row>
    <row r="3737" spans="2:21" x14ac:dyDescent="0.2">
      <c r="B3737" s="4" cm="1">
        <f t="array" ref="B3737">SUM(laptop_prices3[[#This Row],[RAM Comp]:[Weight Comp]]+laptop_prices3[[#This Row],[Storage Comp]])</f>
        <v>21.800401871731349</v>
      </c>
      <c r="C3737">
        <v>3735</v>
      </c>
      <c r="D3737" t="s">
        <v>23</v>
      </c>
      <c r="E3737" t="s">
        <v>41</v>
      </c>
      <c r="F3737">
        <v>8</v>
      </c>
      <c r="G3737" t="s">
        <v>42</v>
      </c>
      <c r="H3737" t="s">
        <v>44</v>
      </c>
      <c r="I3737">
        <v>14</v>
      </c>
      <c r="J3737" t="s">
        <v>15</v>
      </c>
      <c r="K3737">
        <v>9.6999999999999993</v>
      </c>
      <c r="L3737">
        <v>1.84</v>
      </c>
      <c r="M3737" t="s">
        <v>46</v>
      </c>
      <c r="N3737">
        <v>1303.3599999999999</v>
      </c>
      <c r="O3737" s="5">
        <f>(ScoreCard!$E$3-laptop_prices3[[#This Row],[Price ($)]])/ScoreCard!$E$3*ScoreCard!$E$5</f>
        <v>4.3970325355203794</v>
      </c>
      <c r="P3737" s="5">
        <f>laptop_prices3[[#This Row],[RAM (GB)]]/ScoreCard!$F$3*ScoreCard!$F$5</f>
        <v>0.875</v>
      </c>
      <c r="Q3737" s="5">
        <f>laptop_prices3[[#This Row],[Screen Size (inch)]]/ScoreCard!$G$3*ScoreCard!$G$5</f>
        <v>1.6184971098265895</v>
      </c>
      <c r="R3737" s="5">
        <f>laptop_prices3[[#This Row],[Battery Life (hours)]]/ScoreCard!$H$3*ScoreCard!$H$5</f>
        <v>5.6583333333333323</v>
      </c>
      <c r="S3737" s="5">
        <f>ScoreCard!$I$3-laptop_prices3[[#This Row],[Weight (kg)]]/ScoreCard!$I$3*ScoreCard!$I$5</f>
        <v>2.4485714285714284</v>
      </c>
      <c r="T3737" s="6" cm="1">
        <f t="array" ref="T3737">_xlfn.IFS(laptop_prices3[[#This Row],[Storage]]="512GB SSD", 512, laptop_prices3[[#This Row],[Storage]] = "1TB SSD", 1000, laptop_prices3[[#This Row],[Storage]] = "2TB SSD", 2000, laptop_prices3[[#This Row],[Storage]]= "256GB SSD", 256, laptop_prices3[[#This Row],[Storage]] = "1TB HDD", 1000*0.7)</f>
        <v>700</v>
      </c>
      <c r="U3737" s="5">
        <f>laptop_prices3[[#This Row],[Storage Raw Value]]/ScoreCard!$J$3*ScoreCard!$J$5</f>
        <v>2.8</v>
      </c>
    </row>
    <row r="3738" spans="2:21" x14ac:dyDescent="0.2">
      <c r="B3738" s="4" cm="1">
        <f t="array" ref="B3738">SUM(laptop_prices3[[#This Row],[RAM Comp]:[Weight Comp]]+laptop_prices3[[#This Row],[Storage Comp]])</f>
        <v>11.844996696944674</v>
      </c>
      <c r="C3738">
        <v>3736</v>
      </c>
      <c r="D3738" t="s">
        <v>33</v>
      </c>
      <c r="E3738" t="s">
        <v>18</v>
      </c>
      <c r="F3738">
        <v>8</v>
      </c>
      <c r="G3738" t="s">
        <v>29</v>
      </c>
      <c r="H3738" t="s">
        <v>40</v>
      </c>
      <c r="I3738">
        <v>16</v>
      </c>
      <c r="J3738" t="s">
        <v>43</v>
      </c>
      <c r="K3738">
        <v>4.2</v>
      </c>
      <c r="L3738">
        <v>1.62</v>
      </c>
      <c r="M3738" t="s">
        <v>46</v>
      </c>
      <c r="N3738">
        <v>1477.92</v>
      </c>
      <c r="O3738" s="5">
        <f>(ScoreCard!$E$3-laptop_prices3[[#This Row],[Price ($)]])/ScoreCard!$E$3*ScoreCard!$E$5</f>
        <v>4.3162766425978081</v>
      </c>
      <c r="P3738" s="5">
        <f>laptop_prices3[[#This Row],[RAM (GB)]]/ScoreCard!$F$3*ScoreCard!$F$5</f>
        <v>0.875</v>
      </c>
      <c r="Q3738" s="5">
        <f>laptop_prices3[[#This Row],[Screen Size (inch)]]/ScoreCard!$G$3*ScoreCard!$G$5</f>
        <v>1.8497109826589595</v>
      </c>
      <c r="R3738" s="5">
        <f>laptop_prices3[[#This Row],[Battery Life (hours)]]/ScoreCard!$H$3*ScoreCard!$H$5</f>
        <v>2.4500000000000002</v>
      </c>
      <c r="S3738" s="5">
        <f>ScoreCard!$I$3-laptop_prices3[[#This Row],[Weight (kg)]]/ScoreCard!$I$3*ScoreCard!$I$5</f>
        <v>2.5742857142857143</v>
      </c>
      <c r="T3738" s="6" cm="1">
        <f t="array" ref="T3738">_xlfn.IFS(laptop_prices3[[#This Row],[Storage]]="512GB SSD", 512, laptop_prices3[[#This Row],[Storage]] = "1TB SSD", 1000, laptop_prices3[[#This Row],[Storage]] = "2TB SSD", 2000, laptop_prices3[[#This Row],[Storage]]= "256GB SSD", 256, laptop_prices3[[#This Row],[Storage]] = "1TB HDD", 1000*0.7)</f>
        <v>256</v>
      </c>
      <c r="U3738" s="5">
        <f>laptop_prices3[[#This Row],[Storage Raw Value]]/ScoreCard!$J$3*ScoreCard!$J$5</f>
        <v>1.024</v>
      </c>
    </row>
    <row r="3739" spans="2:21" x14ac:dyDescent="0.2">
      <c r="B3739" s="4" cm="1">
        <f t="array" ref="B3739">SUM(laptop_prices3[[#This Row],[RAM Comp]:[Weight Comp]]+laptop_prices3[[#This Row],[Storage Comp]])</f>
        <v>17.110182493806771</v>
      </c>
      <c r="C3739">
        <v>3737</v>
      </c>
      <c r="D3739" t="s">
        <v>38</v>
      </c>
      <c r="E3739" t="s">
        <v>18</v>
      </c>
      <c r="F3739">
        <v>32</v>
      </c>
      <c r="G3739" t="s">
        <v>29</v>
      </c>
      <c r="H3739" t="s">
        <v>14</v>
      </c>
      <c r="I3739">
        <v>15.6</v>
      </c>
      <c r="J3739" t="s">
        <v>15</v>
      </c>
      <c r="K3739">
        <v>10.5</v>
      </c>
      <c r="L3739">
        <v>3.35</v>
      </c>
      <c r="M3739" t="s">
        <v>16</v>
      </c>
      <c r="N3739">
        <v>2641.73</v>
      </c>
      <c r="O3739" s="5">
        <f>(ScoreCard!$E$3-laptop_prices3[[#This Row],[Price ($)]])/ScoreCard!$E$3*ScoreCard!$E$5</f>
        <v>3.7778685551653051</v>
      </c>
      <c r="P3739" s="5">
        <f>laptop_prices3[[#This Row],[RAM (GB)]]/ScoreCard!$F$3*ScoreCard!$F$5</f>
        <v>3.5</v>
      </c>
      <c r="Q3739" s="5">
        <f>laptop_prices3[[#This Row],[Screen Size (inch)]]/ScoreCard!$G$3*ScoreCard!$G$5</f>
        <v>1.8034682080924855</v>
      </c>
      <c r="R3739" s="5">
        <f>laptop_prices3[[#This Row],[Battery Life (hours)]]/ScoreCard!$H$3*ScoreCard!$H$5</f>
        <v>6.125</v>
      </c>
      <c r="S3739" s="5">
        <f>ScoreCard!$I$3-laptop_prices3[[#This Row],[Weight (kg)]]/ScoreCard!$I$3*ScoreCard!$I$5</f>
        <v>1.5857142857142856</v>
      </c>
      <c r="T3739" s="6" cm="1">
        <f t="array" ref="T3739">_xlfn.IFS(laptop_prices3[[#This Row],[Storage]]="512GB SSD", 512, laptop_prices3[[#This Row],[Storage]] = "1TB SSD", 1000, laptop_prices3[[#This Row],[Storage]] = "2TB SSD", 2000, laptop_prices3[[#This Row],[Storage]]= "256GB SSD", 256, laptop_prices3[[#This Row],[Storage]] = "1TB HDD", 1000*0.7)</f>
        <v>256</v>
      </c>
      <c r="U3739" s="5">
        <f>laptop_prices3[[#This Row],[Storage Raw Value]]/ScoreCard!$J$3*ScoreCard!$J$5</f>
        <v>1.024</v>
      </c>
    </row>
    <row r="3740" spans="2:21" x14ac:dyDescent="0.2">
      <c r="B3740" s="4" cm="1">
        <f t="array" ref="B3740">SUM(laptop_prices3[[#This Row],[RAM Comp]:[Weight Comp]]+laptop_prices3[[#This Row],[Storage Comp]])</f>
        <v>17.794425681255163</v>
      </c>
      <c r="C3740">
        <v>3738</v>
      </c>
      <c r="D3740" t="s">
        <v>11</v>
      </c>
      <c r="E3740" t="s">
        <v>39</v>
      </c>
      <c r="F3740">
        <v>4</v>
      </c>
      <c r="G3740" t="s">
        <v>13</v>
      </c>
      <c r="H3740" t="s">
        <v>32</v>
      </c>
      <c r="I3740">
        <v>14</v>
      </c>
      <c r="J3740" t="s">
        <v>27</v>
      </c>
      <c r="K3740">
        <v>8.6999999999999993</v>
      </c>
      <c r="L3740">
        <v>1.8</v>
      </c>
      <c r="M3740" t="s">
        <v>22</v>
      </c>
      <c r="N3740">
        <v>2254.7399999999998</v>
      </c>
      <c r="O3740" s="5">
        <f>(ScoreCard!$E$3-laptop_prices3[[#This Row],[Price ($)]])/ScoreCard!$E$3*ScoreCard!$E$5</f>
        <v>3.9568999655806691</v>
      </c>
      <c r="P3740" s="5">
        <f>laptop_prices3[[#This Row],[RAM (GB)]]/ScoreCard!$F$3*ScoreCard!$F$5</f>
        <v>0.4375</v>
      </c>
      <c r="Q3740" s="5">
        <f>laptop_prices3[[#This Row],[Screen Size (inch)]]/ScoreCard!$G$3*ScoreCard!$G$5</f>
        <v>1.6184971098265895</v>
      </c>
      <c r="R3740" s="5">
        <f>laptop_prices3[[#This Row],[Battery Life (hours)]]/ScoreCard!$H$3*ScoreCard!$H$5</f>
        <v>5.0750000000000002</v>
      </c>
      <c r="S3740" s="5">
        <f>ScoreCard!$I$3-laptop_prices3[[#This Row],[Weight (kg)]]/ScoreCard!$I$3*ScoreCard!$I$5</f>
        <v>2.4714285714285715</v>
      </c>
      <c r="T3740" s="6" cm="1">
        <f t="array" ref="T3740">_xlfn.IFS(laptop_prices3[[#This Row],[Storage]]="512GB SSD", 512, laptop_prices3[[#This Row],[Storage]] = "1TB SSD", 1000, laptop_prices3[[#This Row],[Storage]] = "2TB SSD", 2000, laptop_prices3[[#This Row],[Storage]]= "256GB SSD", 256, laptop_prices3[[#This Row],[Storage]] = "1TB HDD", 1000*0.7)</f>
        <v>512</v>
      </c>
      <c r="U3740" s="5">
        <f>laptop_prices3[[#This Row],[Storage Raw Value]]/ScoreCard!$J$3*ScoreCard!$J$5</f>
        <v>2.048</v>
      </c>
    </row>
    <row r="3741" spans="2:21" x14ac:dyDescent="0.2">
      <c r="B3741" s="4" cm="1">
        <f t="array" ref="B3741">SUM(laptop_prices3[[#This Row],[RAM Comp]:[Weight Comp]]+laptop_prices3[[#This Row],[Storage Comp]])</f>
        <v>20.400182493806774</v>
      </c>
      <c r="C3741">
        <v>3739</v>
      </c>
      <c r="D3741" t="s">
        <v>33</v>
      </c>
      <c r="E3741" t="s">
        <v>41</v>
      </c>
      <c r="F3741">
        <v>64</v>
      </c>
      <c r="G3741" t="s">
        <v>29</v>
      </c>
      <c r="H3741" t="s">
        <v>32</v>
      </c>
      <c r="I3741">
        <v>15.6</v>
      </c>
      <c r="J3741" t="s">
        <v>43</v>
      </c>
      <c r="K3741">
        <v>8.6999999999999993</v>
      </c>
      <c r="L3741">
        <v>1.88</v>
      </c>
      <c r="M3741" t="s">
        <v>46</v>
      </c>
      <c r="N3741">
        <v>4381.4399999999996</v>
      </c>
      <c r="O3741" s="5">
        <f>(ScoreCard!$E$3-laptop_prices3[[#This Row],[Price ($)]])/ScoreCard!$E$3*ScoreCard!$E$5</f>
        <v>2.9730344896501442</v>
      </c>
      <c r="P3741" s="5">
        <f>laptop_prices3[[#This Row],[RAM (GB)]]/ScoreCard!$F$3*ScoreCard!$F$5</f>
        <v>7</v>
      </c>
      <c r="Q3741" s="5">
        <f>laptop_prices3[[#This Row],[Screen Size (inch)]]/ScoreCard!$G$3*ScoreCard!$G$5</f>
        <v>1.8034682080924855</v>
      </c>
      <c r="R3741" s="5">
        <f>laptop_prices3[[#This Row],[Battery Life (hours)]]/ScoreCard!$H$3*ScoreCard!$H$5</f>
        <v>5.0750000000000002</v>
      </c>
      <c r="S3741" s="5">
        <f>ScoreCard!$I$3-laptop_prices3[[#This Row],[Weight (kg)]]/ScoreCard!$I$3*ScoreCard!$I$5</f>
        <v>2.4257142857142857</v>
      </c>
      <c r="T3741" s="6" cm="1">
        <f t="array" ref="T3741">_xlfn.IFS(laptop_prices3[[#This Row],[Storage]]="512GB SSD", 512, laptop_prices3[[#This Row],[Storage]] = "1TB SSD", 1000, laptop_prices3[[#This Row],[Storage]] = "2TB SSD", 2000, laptop_prices3[[#This Row],[Storage]]= "256GB SSD", 256, laptop_prices3[[#This Row],[Storage]] = "1TB HDD", 1000*0.7)</f>
        <v>256</v>
      </c>
      <c r="U3741" s="5">
        <f>laptop_prices3[[#This Row],[Storage Raw Value]]/ScoreCard!$J$3*ScoreCard!$J$5</f>
        <v>1.024</v>
      </c>
    </row>
    <row r="3742" spans="2:21" x14ac:dyDescent="0.2">
      <c r="B3742" s="4" cm="1">
        <f t="array" ref="B3742">SUM(laptop_prices3[[#This Row],[RAM Comp]:[Weight Comp]]+laptop_prices3[[#This Row],[Storage Comp]])</f>
        <v>18.938087255711533</v>
      </c>
      <c r="C3742">
        <v>3740</v>
      </c>
      <c r="D3742" t="s">
        <v>34</v>
      </c>
      <c r="E3742" t="s">
        <v>39</v>
      </c>
      <c r="F3742">
        <v>16</v>
      </c>
      <c r="G3742" t="s">
        <v>13</v>
      </c>
      <c r="H3742" t="s">
        <v>20</v>
      </c>
      <c r="I3742">
        <v>15.6</v>
      </c>
      <c r="J3742" t="s">
        <v>43</v>
      </c>
      <c r="K3742">
        <v>9.6999999999999993</v>
      </c>
      <c r="L3742">
        <v>3.44</v>
      </c>
      <c r="M3742" t="s">
        <v>22</v>
      </c>
      <c r="N3742">
        <v>1195.28</v>
      </c>
      <c r="O3742" s="5">
        <f>(ScoreCard!$E$3-laptop_prices3[[#This Row],[Price ($)]])/ScoreCard!$E$3*ScoreCard!$E$5</f>
        <v>4.4470330906708808</v>
      </c>
      <c r="P3742" s="5">
        <f>laptop_prices3[[#This Row],[RAM (GB)]]/ScoreCard!$F$3*ScoreCard!$F$5</f>
        <v>1.75</v>
      </c>
      <c r="Q3742" s="5">
        <f>laptop_prices3[[#This Row],[Screen Size (inch)]]/ScoreCard!$G$3*ScoreCard!$G$5</f>
        <v>1.8034682080924855</v>
      </c>
      <c r="R3742" s="5">
        <f>laptop_prices3[[#This Row],[Battery Life (hours)]]/ScoreCard!$H$3*ScoreCard!$H$5</f>
        <v>5.6583333333333323</v>
      </c>
      <c r="S3742" s="5">
        <f>ScoreCard!$I$3-laptop_prices3[[#This Row],[Weight (kg)]]/ScoreCard!$I$3*ScoreCard!$I$5</f>
        <v>1.5342857142857143</v>
      </c>
      <c r="T3742" s="6" cm="1">
        <f t="array" ref="T3742">_xlfn.IFS(laptop_prices3[[#This Row],[Storage]]="512GB SSD", 512, laptop_prices3[[#This Row],[Storage]] = "1TB SSD", 1000, laptop_prices3[[#This Row],[Storage]] = "2TB SSD", 2000, laptop_prices3[[#This Row],[Storage]]= "256GB SSD", 256, laptop_prices3[[#This Row],[Storage]] = "1TB HDD", 1000*0.7)</f>
        <v>512</v>
      </c>
      <c r="U3742" s="5">
        <f>laptop_prices3[[#This Row],[Storage Raw Value]]/ScoreCard!$J$3*ScoreCard!$J$5</f>
        <v>2.048</v>
      </c>
    </row>
    <row r="3743" spans="2:21" x14ac:dyDescent="0.2">
      <c r="B3743" s="4" cm="1">
        <f t="array" ref="B3743">SUM(laptop_prices3[[#This Row],[RAM Comp]:[Weight Comp]]+laptop_prices3[[#This Row],[Storage Comp]])</f>
        <v>20.512401871731349</v>
      </c>
      <c r="C3743">
        <v>3741</v>
      </c>
      <c r="D3743" t="s">
        <v>47</v>
      </c>
      <c r="E3743" t="s">
        <v>37</v>
      </c>
      <c r="F3743">
        <v>32</v>
      </c>
      <c r="G3743" t="s">
        <v>13</v>
      </c>
      <c r="H3743" t="s">
        <v>35</v>
      </c>
      <c r="I3743">
        <v>14</v>
      </c>
      <c r="J3743" t="s">
        <v>27</v>
      </c>
      <c r="K3743">
        <v>7.6</v>
      </c>
      <c r="L3743">
        <v>1.28</v>
      </c>
      <c r="M3743" t="s">
        <v>30</v>
      </c>
      <c r="N3743">
        <v>5551.23</v>
      </c>
      <c r="O3743" s="5">
        <f>(ScoreCard!$E$3-laptop_prices3[[#This Row],[Price ($)]])/ScoreCard!$E$3*ScoreCard!$E$5</f>
        <v>2.4318599022194918</v>
      </c>
      <c r="P3743" s="5">
        <f>laptop_prices3[[#This Row],[RAM (GB)]]/ScoreCard!$F$3*ScoreCard!$F$5</f>
        <v>3.5</v>
      </c>
      <c r="Q3743" s="5">
        <f>laptop_prices3[[#This Row],[Screen Size (inch)]]/ScoreCard!$G$3*ScoreCard!$G$5</f>
        <v>1.6184971098265895</v>
      </c>
      <c r="R3743" s="5">
        <f>laptop_prices3[[#This Row],[Battery Life (hours)]]/ScoreCard!$H$3*ScoreCard!$H$5</f>
        <v>4.4333333333333336</v>
      </c>
      <c r="S3743" s="5">
        <f>ScoreCard!$I$3-laptop_prices3[[#This Row],[Weight (kg)]]/ScoreCard!$I$3*ScoreCard!$I$5</f>
        <v>2.7685714285714287</v>
      </c>
      <c r="T3743" s="6" cm="1">
        <f t="array" ref="T3743">_xlfn.IFS(laptop_prices3[[#This Row],[Storage]]="512GB SSD", 512, laptop_prices3[[#This Row],[Storage]] = "1TB SSD", 1000, laptop_prices3[[#This Row],[Storage]] = "2TB SSD", 2000, laptop_prices3[[#This Row],[Storage]]= "256GB SSD", 256, laptop_prices3[[#This Row],[Storage]] = "1TB HDD", 1000*0.7)</f>
        <v>512</v>
      </c>
      <c r="U3743" s="5">
        <f>laptop_prices3[[#This Row],[Storage Raw Value]]/ScoreCard!$J$3*ScoreCard!$J$5</f>
        <v>2.048</v>
      </c>
    </row>
    <row r="3744" spans="2:21" x14ac:dyDescent="0.2">
      <c r="B3744" s="4" cm="1">
        <f t="array" ref="B3744">SUM(laptop_prices3[[#This Row],[RAM Comp]:[Weight Comp]]+laptop_prices3[[#This Row],[Storage Comp]])</f>
        <v>21.932191301954305</v>
      </c>
      <c r="C3744">
        <v>3742</v>
      </c>
      <c r="D3744" t="s">
        <v>23</v>
      </c>
      <c r="E3744" t="s">
        <v>18</v>
      </c>
      <c r="F3744">
        <v>64</v>
      </c>
      <c r="G3744" t="s">
        <v>13</v>
      </c>
      <c r="H3744" t="s">
        <v>32</v>
      </c>
      <c r="I3744">
        <v>13.3</v>
      </c>
      <c r="J3744" t="s">
        <v>27</v>
      </c>
      <c r="K3744">
        <v>4.3</v>
      </c>
      <c r="L3744">
        <v>1.41</v>
      </c>
      <c r="M3744" t="s">
        <v>30</v>
      </c>
      <c r="N3744">
        <v>4867.83</v>
      </c>
      <c r="O3744" s="5">
        <f>(ScoreCard!$E$3-laptop_prices3[[#This Row],[Price ($)]])/ScoreCard!$E$3*ScoreCard!$E$5</f>
        <v>2.7480181127103558</v>
      </c>
      <c r="P3744" s="5">
        <f>laptop_prices3[[#This Row],[RAM (GB)]]/ScoreCard!$F$3*ScoreCard!$F$5</f>
        <v>7</v>
      </c>
      <c r="Q3744" s="5">
        <f>laptop_prices3[[#This Row],[Screen Size (inch)]]/ScoreCard!$G$3*ScoreCard!$G$5</f>
        <v>1.5375722543352601</v>
      </c>
      <c r="R3744" s="5">
        <f>laptop_prices3[[#This Row],[Battery Life (hours)]]/ScoreCard!$H$3*ScoreCard!$H$5</f>
        <v>2.5083333333333333</v>
      </c>
      <c r="S3744" s="5">
        <f>ScoreCard!$I$3-laptop_prices3[[#This Row],[Weight (kg)]]/ScoreCard!$I$3*ScoreCard!$I$5</f>
        <v>2.6942857142857144</v>
      </c>
      <c r="T3744" s="6" cm="1">
        <f t="array" ref="T3744">_xlfn.IFS(laptop_prices3[[#This Row],[Storage]]="512GB SSD", 512, laptop_prices3[[#This Row],[Storage]] = "1TB SSD", 1000, laptop_prices3[[#This Row],[Storage]] = "2TB SSD", 2000, laptop_prices3[[#This Row],[Storage]]= "256GB SSD", 256, laptop_prices3[[#This Row],[Storage]] = "1TB HDD", 1000*0.7)</f>
        <v>512</v>
      </c>
      <c r="U3744" s="5">
        <f>laptop_prices3[[#This Row],[Storage Raw Value]]/ScoreCard!$J$3*ScoreCard!$J$5</f>
        <v>2.048</v>
      </c>
    </row>
    <row r="3745" spans="2:21" x14ac:dyDescent="0.2">
      <c r="B3745" s="4" cm="1">
        <f t="array" ref="B3745">SUM(laptop_prices3[[#This Row],[RAM Comp]:[Weight Comp]]+laptop_prices3[[#This Row],[Storage Comp]])</f>
        <v>45.646381778144786</v>
      </c>
      <c r="C3745">
        <v>3743</v>
      </c>
      <c r="D3745" t="s">
        <v>11</v>
      </c>
      <c r="E3745" t="s">
        <v>39</v>
      </c>
      <c r="F3745">
        <v>32</v>
      </c>
      <c r="G3745" t="s">
        <v>25</v>
      </c>
      <c r="H3745" t="s">
        <v>32</v>
      </c>
      <c r="I3745">
        <v>13.3</v>
      </c>
      <c r="J3745" t="s">
        <v>43</v>
      </c>
      <c r="K3745">
        <v>10.1</v>
      </c>
      <c r="L3745">
        <v>1.37</v>
      </c>
      <c r="M3745" t="s">
        <v>16</v>
      </c>
      <c r="N3745">
        <v>2500.77</v>
      </c>
      <c r="O3745" s="5">
        <f>(ScoreCard!$E$3-laptop_prices3[[#This Row],[Price ($)]])/ScoreCard!$E$3*ScoreCard!$E$5</f>
        <v>3.8430802340514507</v>
      </c>
      <c r="P3745" s="5">
        <f>laptop_prices3[[#This Row],[RAM (GB)]]/ScoreCard!$F$3*ScoreCard!$F$5</f>
        <v>3.5</v>
      </c>
      <c r="Q3745" s="5">
        <f>laptop_prices3[[#This Row],[Screen Size (inch)]]/ScoreCard!$G$3*ScoreCard!$G$5</f>
        <v>1.5375722543352601</v>
      </c>
      <c r="R3745" s="5">
        <f>laptop_prices3[[#This Row],[Battery Life (hours)]]/ScoreCard!$H$3*ScoreCard!$H$5</f>
        <v>5.8916666666666666</v>
      </c>
      <c r="S3745" s="5">
        <f>ScoreCard!$I$3-laptop_prices3[[#This Row],[Weight (kg)]]/ScoreCard!$I$3*ScoreCard!$I$5</f>
        <v>2.7171428571428571</v>
      </c>
      <c r="T3745" s="6" cm="1">
        <f t="array" ref="T3745">_xlfn.IFS(laptop_prices3[[#This Row],[Storage]]="512GB SSD", 512, laptop_prices3[[#This Row],[Storage]] = "1TB SSD", 1000, laptop_prices3[[#This Row],[Storage]] = "2TB SSD", 2000, laptop_prices3[[#This Row],[Storage]]= "256GB SSD", 256, laptop_prices3[[#This Row],[Storage]] = "1TB HDD", 1000*0.7)</f>
        <v>2000</v>
      </c>
      <c r="U3745" s="5">
        <f>laptop_prices3[[#This Row],[Storage Raw Value]]/ScoreCard!$J$3*ScoreCard!$J$5</f>
        <v>8</v>
      </c>
    </row>
    <row r="3746" spans="2:21" x14ac:dyDescent="0.2">
      <c r="B3746" s="4" cm="1">
        <f t="array" ref="B3746">SUM(laptop_prices3[[#This Row],[RAM Comp]:[Weight Comp]]+laptop_prices3[[#This Row],[Storage Comp]])</f>
        <v>18.751761904761906</v>
      </c>
      <c r="C3746">
        <v>3744</v>
      </c>
      <c r="D3746" t="s">
        <v>11</v>
      </c>
      <c r="E3746" t="s">
        <v>39</v>
      </c>
      <c r="F3746">
        <v>8</v>
      </c>
      <c r="G3746" t="s">
        <v>13</v>
      </c>
      <c r="H3746" t="s">
        <v>32</v>
      </c>
      <c r="I3746">
        <v>17.3</v>
      </c>
      <c r="J3746" t="s">
        <v>21</v>
      </c>
      <c r="K3746">
        <v>8.8000000000000007</v>
      </c>
      <c r="L3746">
        <v>1.66</v>
      </c>
      <c r="M3746" t="s">
        <v>22</v>
      </c>
      <c r="N3746">
        <v>1317.39</v>
      </c>
      <c r="O3746" s="5">
        <f>(ScoreCard!$E$3-laptop_prices3[[#This Row],[Price ($)]])/ScoreCard!$E$3*ScoreCard!$E$5</f>
        <v>4.3905419009093363</v>
      </c>
      <c r="P3746" s="5">
        <f>laptop_prices3[[#This Row],[RAM (GB)]]/ScoreCard!$F$3*ScoreCard!$F$5</f>
        <v>0.875</v>
      </c>
      <c r="Q3746" s="5">
        <f>laptop_prices3[[#This Row],[Screen Size (inch)]]/ScoreCard!$G$3*ScoreCard!$G$5</f>
        <v>2</v>
      </c>
      <c r="R3746" s="5">
        <f>laptop_prices3[[#This Row],[Battery Life (hours)]]/ScoreCard!$H$3*ScoreCard!$H$5</f>
        <v>5.1333333333333337</v>
      </c>
      <c r="S3746" s="5">
        <f>ScoreCard!$I$3-laptop_prices3[[#This Row],[Weight (kg)]]/ScoreCard!$I$3*ScoreCard!$I$5</f>
        <v>2.5514285714285716</v>
      </c>
      <c r="T3746" s="6" cm="1">
        <f t="array" ref="T3746">_xlfn.IFS(laptop_prices3[[#This Row],[Storage]]="512GB SSD", 512, laptop_prices3[[#This Row],[Storage]] = "1TB SSD", 1000, laptop_prices3[[#This Row],[Storage]] = "2TB SSD", 2000, laptop_prices3[[#This Row],[Storage]]= "256GB SSD", 256, laptop_prices3[[#This Row],[Storage]] = "1TB HDD", 1000*0.7)</f>
        <v>512</v>
      </c>
      <c r="U3746" s="5">
        <f>laptop_prices3[[#This Row],[Storage Raw Value]]/ScoreCard!$J$3*ScoreCard!$J$5</f>
        <v>2.048</v>
      </c>
    </row>
    <row r="3747" spans="2:21" x14ac:dyDescent="0.2">
      <c r="B3747" s="4" cm="1">
        <f t="array" ref="B3747">SUM(laptop_prices3[[#This Row],[RAM Comp]:[Weight Comp]]+laptop_prices3[[#This Row],[Storage Comp]])</f>
        <v>17.9425209193504</v>
      </c>
      <c r="C3747">
        <v>3745</v>
      </c>
      <c r="D3747" t="s">
        <v>28</v>
      </c>
      <c r="E3747" t="s">
        <v>24</v>
      </c>
      <c r="F3747">
        <v>4</v>
      </c>
      <c r="G3747" t="s">
        <v>13</v>
      </c>
      <c r="H3747" t="s">
        <v>32</v>
      </c>
      <c r="I3747">
        <v>14</v>
      </c>
      <c r="J3747" t="s">
        <v>27</v>
      </c>
      <c r="K3747">
        <v>10.1</v>
      </c>
      <c r="L3747">
        <v>2.97</v>
      </c>
      <c r="M3747" t="s">
        <v>46</v>
      </c>
      <c r="N3747">
        <v>1471.08</v>
      </c>
      <c r="O3747" s="5">
        <f>(ScoreCard!$E$3-laptop_prices3[[#This Row],[Price ($)]])/ScoreCard!$E$3*ScoreCard!$E$5</f>
        <v>4.3194410004552237</v>
      </c>
      <c r="P3747" s="5">
        <f>laptop_prices3[[#This Row],[RAM (GB)]]/ScoreCard!$F$3*ScoreCard!$F$5</f>
        <v>0.4375</v>
      </c>
      <c r="Q3747" s="5">
        <f>laptop_prices3[[#This Row],[Screen Size (inch)]]/ScoreCard!$G$3*ScoreCard!$G$5</f>
        <v>1.6184971098265895</v>
      </c>
      <c r="R3747" s="5">
        <f>laptop_prices3[[#This Row],[Battery Life (hours)]]/ScoreCard!$H$3*ScoreCard!$H$5</f>
        <v>5.8916666666666666</v>
      </c>
      <c r="S3747" s="5">
        <f>ScoreCard!$I$3-laptop_prices3[[#This Row],[Weight (kg)]]/ScoreCard!$I$3*ScoreCard!$I$5</f>
        <v>1.8028571428571427</v>
      </c>
      <c r="T3747" s="6" cm="1">
        <f t="array" ref="T3747">_xlfn.IFS(laptop_prices3[[#This Row],[Storage]]="512GB SSD", 512, laptop_prices3[[#This Row],[Storage]] = "1TB SSD", 1000, laptop_prices3[[#This Row],[Storage]] = "2TB SSD", 2000, laptop_prices3[[#This Row],[Storage]]= "256GB SSD", 256, laptop_prices3[[#This Row],[Storage]] = "1TB HDD", 1000*0.7)</f>
        <v>512</v>
      </c>
      <c r="U3747" s="5">
        <f>laptop_prices3[[#This Row],[Storage Raw Value]]/ScoreCard!$J$3*ScoreCard!$J$5</f>
        <v>2.048</v>
      </c>
    </row>
    <row r="3748" spans="2:21" x14ac:dyDescent="0.2">
      <c r="B3748" s="4" cm="1">
        <f t="array" ref="B3748">SUM(laptop_prices3[[#This Row],[RAM Comp]:[Weight Comp]]+laptop_prices3[[#This Row],[Storage Comp]])</f>
        <v>23.270667492430498</v>
      </c>
      <c r="C3748">
        <v>3746</v>
      </c>
      <c r="D3748" t="s">
        <v>28</v>
      </c>
      <c r="E3748" t="s">
        <v>41</v>
      </c>
      <c r="F3748">
        <v>8</v>
      </c>
      <c r="G3748" t="s">
        <v>19</v>
      </c>
      <c r="H3748" t="s">
        <v>40</v>
      </c>
      <c r="I3748">
        <v>13.3</v>
      </c>
      <c r="J3748" t="s">
        <v>15</v>
      </c>
      <c r="K3748">
        <v>5.6</v>
      </c>
      <c r="L3748">
        <v>3.34</v>
      </c>
      <c r="M3748" t="s">
        <v>30</v>
      </c>
      <c r="N3748">
        <v>2053.5300000000002</v>
      </c>
      <c r="O3748" s="5">
        <f>(ScoreCard!$E$3-laptop_prices3[[#This Row],[Price ($)]])/ScoreCard!$E$3*ScoreCard!$E$5</f>
        <v>4.0499848258862974</v>
      </c>
      <c r="P3748" s="5">
        <f>laptop_prices3[[#This Row],[RAM (GB)]]/ScoreCard!$F$3*ScoreCard!$F$5</f>
        <v>0.875</v>
      </c>
      <c r="Q3748" s="5">
        <f>laptop_prices3[[#This Row],[Screen Size (inch)]]/ScoreCard!$G$3*ScoreCard!$G$5</f>
        <v>1.5375722543352601</v>
      </c>
      <c r="R3748" s="5">
        <f>laptop_prices3[[#This Row],[Battery Life (hours)]]/ScoreCard!$H$3*ScoreCard!$H$5</f>
        <v>3.2666666666666662</v>
      </c>
      <c r="S3748" s="5">
        <f>ScoreCard!$I$3-laptop_prices3[[#This Row],[Weight (kg)]]/ScoreCard!$I$3*ScoreCard!$I$5</f>
        <v>1.5914285714285714</v>
      </c>
      <c r="T3748" s="6" cm="1">
        <f t="array" ref="T3748">_xlfn.IFS(laptop_prices3[[#This Row],[Storage]]="512GB SSD", 512, laptop_prices3[[#This Row],[Storage]] = "1TB SSD", 1000, laptop_prices3[[#This Row],[Storage]] = "2TB SSD", 2000, laptop_prices3[[#This Row],[Storage]]= "256GB SSD", 256, laptop_prices3[[#This Row],[Storage]] = "1TB HDD", 1000*0.7)</f>
        <v>1000</v>
      </c>
      <c r="U3748" s="5">
        <f>laptop_prices3[[#This Row],[Storage Raw Value]]/ScoreCard!$J$3*ScoreCard!$J$5</f>
        <v>4</v>
      </c>
    </row>
    <row r="3749" spans="2:21" x14ac:dyDescent="0.2">
      <c r="B3749" s="4" cm="1">
        <f t="array" ref="B3749">SUM(laptop_prices3[[#This Row],[RAM Comp]:[Weight Comp]]+laptop_prices3[[#This Row],[Storage Comp]])</f>
        <v>19.09740187173135</v>
      </c>
      <c r="C3749">
        <v>3747</v>
      </c>
      <c r="D3749" t="s">
        <v>28</v>
      </c>
      <c r="E3749" t="s">
        <v>24</v>
      </c>
      <c r="F3749">
        <v>8</v>
      </c>
      <c r="G3749" t="s">
        <v>13</v>
      </c>
      <c r="H3749" t="s">
        <v>44</v>
      </c>
      <c r="I3749">
        <v>14</v>
      </c>
      <c r="J3749" t="s">
        <v>27</v>
      </c>
      <c r="K3749">
        <v>11.8</v>
      </c>
      <c r="L3749">
        <v>3.45</v>
      </c>
      <c r="M3749" t="s">
        <v>46</v>
      </c>
      <c r="N3749">
        <v>1202.8599999999999</v>
      </c>
      <c r="O3749" s="5">
        <f>(ScoreCard!$E$3-laptop_prices3[[#This Row],[Price ($)]])/ScoreCard!$E$3*ScoreCard!$E$5</f>
        <v>4.4435263900043296</v>
      </c>
      <c r="P3749" s="5">
        <f>laptop_prices3[[#This Row],[RAM (GB)]]/ScoreCard!$F$3*ScoreCard!$F$5</f>
        <v>0.875</v>
      </c>
      <c r="Q3749" s="5">
        <f>laptop_prices3[[#This Row],[Screen Size (inch)]]/ScoreCard!$G$3*ScoreCard!$G$5</f>
        <v>1.6184971098265895</v>
      </c>
      <c r="R3749" s="5">
        <f>laptop_prices3[[#This Row],[Battery Life (hours)]]/ScoreCard!$H$3*ScoreCard!$H$5</f>
        <v>6.8833333333333337</v>
      </c>
      <c r="S3749" s="5">
        <f>ScoreCard!$I$3-laptop_prices3[[#This Row],[Weight (kg)]]/ScoreCard!$I$3*ScoreCard!$I$5</f>
        <v>1.5285714285714285</v>
      </c>
      <c r="T3749" s="6" cm="1">
        <f t="array" ref="T3749">_xlfn.IFS(laptop_prices3[[#This Row],[Storage]]="512GB SSD", 512, laptop_prices3[[#This Row],[Storage]] = "1TB SSD", 1000, laptop_prices3[[#This Row],[Storage]] = "2TB SSD", 2000, laptop_prices3[[#This Row],[Storage]]= "256GB SSD", 256, laptop_prices3[[#This Row],[Storage]] = "1TB HDD", 1000*0.7)</f>
        <v>512</v>
      </c>
      <c r="U3749" s="5">
        <f>laptop_prices3[[#This Row],[Storage Raw Value]]/ScoreCard!$J$3*ScoreCard!$J$5</f>
        <v>2.048</v>
      </c>
    </row>
    <row r="3750" spans="2:21" x14ac:dyDescent="0.2">
      <c r="B3750" s="4" cm="1">
        <f t="array" ref="B3750">SUM(laptop_prices3[[#This Row],[RAM Comp]:[Weight Comp]]+laptop_prices3[[#This Row],[Storage Comp]])</f>
        <v>24.540833333333335</v>
      </c>
      <c r="C3750">
        <v>3748</v>
      </c>
      <c r="D3750" t="s">
        <v>28</v>
      </c>
      <c r="E3750" t="s">
        <v>18</v>
      </c>
      <c r="F3750">
        <v>4</v>
      </c>
      <c r="G3750" t="s">
        <v>19</v>
      </c>
      <c r="H3750" t="s">
        <v>44</v>
      </c>
      <c r="I3750">
        <v>17.3</v>
      </c>
      <c r="J3750" t="s">
        <v>21</v>
      </c>
      <c r="K3750">
        <v>7</v>
      </c>
      <c r="L3750">
        <v>2.59</v>
      </c>
      <c r="M3750" t="s">
        <v>46</v>
      </c>
      <c r="N3750">
        <v>569.4</v>
      </c>
      <c r="O3750" s="5">
        <f>(ScoreCard!$E$3-laptop_prices3[[#This Row],[Price ($)]])/ScoreCard!$E$3*ScoreCard!$E$5</f>
        <v>4.7365810871327216</v>
      </c>
      <c r="P3750" s="5">
        <f>laptop_prices3[[#This Row],[RAM (GB)]]/ScoreCard!$F$3*ScoreCard!$F$5</f>
        <v>0.4375</v>
      </c>
      <c r="Q3750" s="5">
        <f>laptop_prices3[[#This Row],[Screen Size (inch)]]/ScoreCard!$G$3*ScoreCard!$G$5</f>
        <v>2</v>
      </c>
      <c r="R3750" s="5">
        <f>laptop_prices3[[#This Row],[Battery Life (hours)]]/ScoreCard!$H$3*ScoreCard!$H$5</f>
        <v>4.0833333333333339</v>
      </c>
      <c r="S3750" s="5">
        <f>ScoreCard!$I$3-laptop_prices3[[#This Row],[Weight (kg)]]/ScoreCard!$I$3*ScoreCard!$I$5</f>
        <v>2.02</v>
      </c>
      <c r="T3750" s="6" cm="1">
        <f t="array" ref="T3750">_xlfn.IFS(laptop_prices3[[#This Row],[Storage]]="512GB SSD", 512, laptop_prices3[[#This Row],[Storage]] = "1TB SSD", 1000, laptop_prices3[[#This Row],[Storage]] = "2TB SSD", 2000, laptop_prices3[[#This Row],[Storage]]= "256GB SSD", 256, laptop_prices3[[#This Row],[Storage]] = "1TB HDD", 1000*0.7)</f>
        <v>1000</v>
      </c>
      <c r="U3750" s="5">
        <f>laptop_prices3[[#This Row],[Storage Raw Value]]/ScoreCard!$J$3*ScoreCard!$J$5</f>
        <v>4</v>
      </c>
    </row>
    <row r="3751" spans="2:21" x14ac:dyDescent="0.2">
      <c r="B3751" s="4" cm="1">
        <f t="array" ref="B3751">SUM(laptop_prices3[[#This Row],[RAM Comp]:[Weight Comp]]+laptop_prices3[[#This Row],[Storage Comp]])</f>
        <v>22.055667492430498</v>
      </c>
      <c r="C3751">
        <v>3749</v>
      </c>
      <c r="D3751" t="s">
        <v>23</v>
      </c>
      <c r="E3751" t="s">
        <v>48</v>
      </c>
      <c r="F3751">
        <v>16</v>
      </c>
      <c r="G3751" t="s">
        <v>42</v>
      </c>
      <c r="H3751" t="s">
        <v>35</v>
      </c>
      <c r="I3751">
        <v>13.3</v>
      </c>
      <c r="J3751" t="s">
        <v>21</v>
      </c>
      <c r="K3751">
        <v>8.6</v>
      </c>
      <c r="L3751">
        <v>1.66</v>
      </c>
      <c r="M3751" t="s">
        <v>46</v>
      </c>
      <c r="N3751">
        <v>1181.92</v>
      </c>
      <c r="O3751" s="5">
        <f>(ScoreCard!$E$3-laptop_prices3[[#This Row],[Price ($)]])/ScoreCard!$E$3*ScoreCard!$E$5</f>
        <v>4.4532137662520306</v>
      </c>
      <c r="P3751" s="5">
        <f>laptop_prices3[[#This Row],[RAM (GB)]]/ScoreCard!$F$3*ScoreCard!$F$5</f>
        <v>1.75</v>
      </c>
      <c r="Q3751" s="5">
        <f>laptop_prices3[[#This Row],[Screen Size (inch)]]/ScoreCard!$G$3*ScoreCard!$G$5</f>
        <v>1.5375722543352601</v>
      </c>
      <c r="R3751" s="5">
        <f>laptop_prices3[[#This Row],[Battery Life (hours)]]/ScoreCard!$H$3*ScoreCard!$H$5</f>
        <v>5.0166666666666666</v>
      </c>
      <c r="S3751" s="5">
        <f>ScoreCard!$I$3-laptop_prices3[[#This Row],[Weight (kg)]]/ScoreCard!$I$3*ScoreCard!$I$5</f>
        <v>2.5514285714285716</v>
      </c>
      <c r="T3751" s="6" cm="1">
        <f t="array" ref="T3751">_xlfn.IFS(laptop_prices3[[#This Row],[Storage]]="512GB SSD", 512, laptop_prices3[[#This Row],[Storage]] = "1TB SSD", 1000, laptop_prices3[[#This Row],[Storage]] = "2TB SSD", 2000, laptop_prices3[[#This Row],[Storage]]= "256GB SSD", 256, laptop_prices3[[#This Row],[Storage]] = "1TB HDD", 1000*0.7)</f>
        <v>700</v>
      </c>
      <c r="U3751" s="5">
        <f>laptop_prices3[[#This Row],[Storage Raw Value]]/ScoreCard!$J$3*ScoreCard!$J$5</f>
        <v>2.8</v>
      </c>
    </row>
    <row r="3752" spans="2:21" x14ac:dyDescent="0.2">
      <c r="B3752" s="4" cm="1">
        <f t="array" ref="B3752">SUM(laptop_prices3[[#This Row],[RAM Comp]:[Weight Comp]]+laptop_prices3[[#This Row],[Storage Comp]])</f>
        <v>22.906285714285712</v>
      </c>
      <c r="C3752">
        <v>3750</v>
      </c>
      <c r="D3752" t="s">
        <v>11</v>
      </c>
      <c r="E3752" t="s">
        <v>41</v>
      </c>
      <c r="F3752">
        <v>32</v>
      </c>
      <c r="G3752" t="s">
        <v>13</v>
      </c>
      <c r="H3752" t="s">
        <v>32</v>
      </c>
      <c r="I3752">
        <v>17.3</v>
      </c>
      <c r="J3752" t="s">
        <v>21</v>
      </c>
      <c r="K3752">
        <v>12</v>
      </c>
      <c r="L3752">
        <v>2.25</v>
      </c>
      <c r="M3752" t="s">
        <v>30</v>
      </c>
      <c r="N3752">
        <v>3511.43</v>
      </c>
      <c r="O3752" s="5">
        <f>(ScoreCard!$E$3-laptop_prices3[[#This Row],[Price ($)]])/ScoreCard!$E$3*ScoreCard!$E$5</f>
        <v>3.3755232293474755</v>
      </c>
      <c r="P3752" s="5">
        <f>laptop_prices3[[#This Row],[RAM (GB)]]/ScoreCard!$F$3*ScoreCard!$F$5</f>
        <v>3.5</v>
      </c>
      <c r="Q3752" s="5">
        <f>laptop_prices3[[#This Row],[Screen Size (inch)]]/ScoreCard!$G$3*ScoreCard!$G$5</f>
        <v>2</v>
      </c>
      <c r="R3752" s="5">
        <f>laptop_prices3[[#This Row],[Battery Life (hours)]]/ScoreCard!$H$3*ScoreCard!$H$5</f>
        <v>7</v>
      </c>
      <c r="S3752" s="5">
        <f>ScoreCard!$I$3-laptop_prices3[[#This Row],[Weight (kg)]]/ScoreCard!$I$3*ScoreCard!$I$5</f>
        <v>2.2142857142857144</v>
      </c>
      <c r="T3752" s="6" cm="1">
        <f t="array" ref="T3752">_xlfn.IFS(laptop_prices3[[#This Row],[Storage]]="512GB SSD", 512, laptop_prices3[[#This Row],[Storage]] = "1TB SSD", 1000, laptop_prices3[[#This Row],[Storage]] = "2TB SSD", 2000, laptop_prices3[[#This Row],[Storage]]= "256GB SSD", 256, laptop_prices3[[#This Row],[Storage]] = "1TB HDD", 1000*0.7)</f>
        <v>512</v>
      </c>
      <c r="U3752" s="5">
        <f>laptop_prices3[[#This Row],[Storage Raw Value]]/ScoreCard!$J$3*ScoreCard!$J$5</f>
        <v>2.048</v>
      </c>
    </row>
    <row r="3753" spans="2:21" x14ac:dyDescent="0.2">
      <c r="B3753" s="4" cm="1">
        <f t="array" ref="B3753">SUM(laptop_prices3[[#This Row],[RAM Comp]:[Weight Comp]]+laptop_prices3[[#This Row],[Storage Comp]])</f>
        <v>14.119996696944673</v>
      </c>
      <c r="C3753">
        <v>3751</v>
      </c>
      <c r="D3753" t="s">
        <v>34</v>
      </c>
      <c r="E3753" t="s">
        <v>18</v>
      </c>
      <c r="F3753">
        <v>8</v>
      </c>
      <c r="G3753" t="s">
        <v>29</v>
      </c>
      <c r="H3753" t="s">
        <v>32</v>
      </c>
      <c r="I3753">
        <v>16</v>
      </c>
      <c r="J3753" t="s">
        <v>27</v>
      </c>
      <c r="K3753">
        <v>8.1</v>
      </c>
      <c r="L3753">
        <v>1.62</v>
      </c>
      <c r="M3753" t="s">
        <v>22</v>
      </c>
      <c r="N3753">
        <v>2420.6999999999998</v>
      </c>
      <c r="O3753" s="5">
        <f>(ScoreCard!$E$3-laptop_prices3[[#This Row],[Price ($)]])/ScoreCard!$E$3*ScoreCard!$E$5</f>
        <v>3.8801226512507547</v>
      </c>
      <c r="P3753" s="5">
        <f>laptop_prices3[[#This Row],[RAM (GB)]]/ScoreCard!$F$3*ScoreCard!$F$5</f>
        <v>0.875</v>
      </c>
      <c r="Q3753" s="5">
        <f>laptop_prices3[[#This Row],[Screen Size (inch)]]/ScoreCard!$G$3*ScoreCard!$G$5</f>
        <v>1.8497109826589595</v>
      </c>
      <c r="R3753" s="5">
        <f>laptop_prices3[[#This Row],[Battery Life (hours)]]/ScoreCard!$H$3*ScoreCard!$H$5</f>
        <v>4.7249999999999996</v>
      </c>
      <c r="S3753" s="5">
        <f>ScoreCard!$I$3-laptop_prices3[[#This Row],[Weight (kg)]]/ScoreCard!$I$3*ScoreCard!$I$5</f>
        <v>2.5742857142857143</v>
      </c>
      <c r="T3753" s="6" cm="1">
        <f t="array" ref="T3753">_xlfn.IFS(laptop_prices3[[#This Row],[Storage]]="512GB SSD", 512, laptop_prices3[[#This Row],[Storage]] = "1TB SSD", 1000, laptop_prices3[[#This Row],[Storage]] = "2TB SSD", 2000, laptop_prices3[[#This Row],[Storage]]= "256GB SSD", 256, laptop_prices3[[#This Row],[Storage]] = "1TB HDD", 1000*0.7)</f>
        <v>256</v>
      </c>
      <c r="U3753" s="5">
        <f>laptop_prices3[[#This Row],[Storage Raw Value]]/ScoreCard!$J$3*ScoreCard!$J$5</f>
        <v>1.024</v>
      </c>
    </row>
    <row r="3754" spans="2:21" x14ac:dyDescent="0.2">
      <c r="B3754" s="4" cm="1">
        <f t="array" ref="B3754">SUM(laptop_prices3[[#This Row],[RAM Comp]:[Weight Comp]]+laptop_prices3[[#This Row],[Storage Comp]])</f>
        <v>15.915687586017068</v>
      </c>
      <c r="C3754">
        <v>3752</v>
      </c>
      <c r="D3754" t="s">
        <v>36</v>
      </c>
      <c r="E3754" t="s">
        <v>31</v>
      </c>
      <c r="F3754">
        <v>8</v>
      </c>
      <c r="G3754" t="s">
        <v>29</v>
      </c>
      <c r="H3754" t="s">
        <v>32</v>
      </c>
      <c r="I3754">
        <v>14</v>
      </c>
      <c r="J3754" t="s">
        <v>15</v>
      </c>
      <c r="K3754">
        <v>11.8</v>
      </c>
      <c r="L3754">
        <v>1.85</v>
      </c>
      <c r="M3754" t="s">
        <v>16</v>
      </c>
      <c r="N3754">
        <v>1134.6500000000001</v>
      </c>
      <c r="O3754" s="5">
        <f>(ScoreCard!$E$3-laptop_prices3[[#This Row],[Price ($)]])/ScoreCard!$E$3*ScoreCard!$E$5</f>
        <v>4.4750820697491092</v>
      </c>
      <c r="P3754" s="5">
        <f>laptop_prices3[[#This Row],[RAM (GB)]]/ScoreCard!$F$3*ScoreCard!$F$5</f>
        <v>0.875</v>
      </c>
      <c r="Q3754" s="5">
        <f>laptop_prices3[[#This Row],[Screen Size (inch)]]/ScoreCard!$G$3*ScoreCard!$G$5</f>
        <v>1.6184971098265895</v>
      </c>
      <c r="R3754" s="5">
        <f>laptop_prices3[[#This Row],[Battery Life (hours)]]/ScoreCard!$H$3*ScoreCard!$H$5</f>
        <v>6.8833333333333337</v>
      </c>
      <c r="S3754" s="5">
        <f>ScoreCard!$I$3-laptop_prices3[[#This Row],[Weight (kg)]]/ScoreCard!$I$3*ScoreCard!$I$5</f>
        <v>2.4428571428571431</v>
      </c>
      <c r="T3754" s="6" cm="1">
        <f t="array" ref="T3754">_xlfn.IFS(laptop_prices3[[#This Row],[Storage]]="512GB SSD", 512, laptop_prices3[[#This Row],[Storage]] = "1TB SSD", 1000, laptop_prices3[[#This Row],[Storage]] = "2TB SSD", 2000, laptop_prices3[[#This Row],[Storage]]= "256GB SSD", 256, laptop_prices3[[#This Row],[Storage]] = "1TB HDD", 1000*0.7)</f>
        <v>256</v>
      </c>
      <c r="U3754" s="5">
        <f>laptop_prices3[[#This Row],[Storage Raw Value]]/ScoreCard!$J$3*ScoreCard!$J$5</f>
        <v>1.024</v>
      </c>
    </row>
    <row r="3755" spans="2:21" x14ac:dyDescent="0.2">
      <c r="B3755" s="4" cm="1">
        <f t="array" ref="B3755">SUM(laptop_prices3[[#This Row],[RAM Comp]:[Weight Comp]]+laptop_prices3[[#This Row],[Storage Comp]])</f>
        <v>40.730000000000004</v>
      </c>
      <c r="C3755">
        <v>3753</v>
      </c>
      <c r="D3755" t="s">
        <v>34</v>
      </c>
      <c r="E3755" t="s">
        <v>39</v>
      </c>
      <c r="F3755">
        <v>8</v>
      </c>
      <c r="G3755" t="s">
        <v>25</v>
      </c>
      <c r="H3755" t="s">
        <v>20</v>
      </c>
      <c r="I3755">
        <v>17.3</v>
      </c>
      <c r="J3755" t="s">
        <v>27</v>
      </c>
      <c r="K3755">
        <v>6.3</v>
      </c>
      <c r="L3755">
        <v>2.31</v>
      </c>
      <c r="M3755" t="s">
        <v>16</v>
      </c>
      <c r="N3755">
        <v>1922.57</v>
      </c>
      <c r="O3755" s="5">
        <f>(ScoreCard!$E$3-laptop_prices3[[#This Row],[Price ($)]])/ScoreCard!$E$3*ScoreCard!$E$5</f>
        <v>4.1105702505949369</v>
      </c>
      <c r="P3755" s="5">
        <f>laptop_prices3[[#This Row],[RAM (GB)]]/ScoreCard!$F$3*ScoreCard!$F$5</f>
        <v>0.875</v>
      </c>
      <c r="Q3755" s="5">
        <f>laptop_prices3[[#This Row],[Screen Size (inch)]]/ScoreCard!$G$3*ScoreCard!$G$5</f>
        <v>2</v>
      </c>
      <c r="R3755" s="5">
        <f>laptop_prices3[[#This Row],[Battery Life (hours)]]/ScoreCard!$H$3*ScoreCard!$H$5</f>
        <v>3.6750000000000003</v>
      </c>
      <c r="S3755" s="5">
        <f>ScoreCard!$I$3-laptop_prices3[[#This Row],[Weight (kg)]]/ScoreCard!$I$3*ScoreCard!$I$5</f>
        <v>2.1799999999999997</v>
      </c>
      <c r="T3755" s="6" cm="1">
        <f t="array" ref="T3755">_xlfn.IFS(laptop_prices3[[#This Row],[Storage]]="512GB SSD", 512, laptop_prices3[[#This Row],[Storage]] = "1TB SSD", 1000, laptop_prices3[[#This Row],[Storage]] = "2TB SSD", 2000, laptop_prices3[[#This Row],[Storage]]= "256GB SSD", 256, laptop_prices3[[#This Row],[Storage]] = "1TB HDD", 1000*0.7)</f>
        <v>2000</v>
      </c>
      <c r="U3755" s="5">
        <f>laptop_prices3[[#This Row],[Storage Raw Value]]/ScoreCard!$J$3*ScoreCard!$J$5</f>
        <v>8</v>
      </c>
    </row>
    <row r="3756" spans="2:21" x14ac:dyDescent="0.2">
      <c r="B3756" s="4" cm="1">
        <f t="array" ref="B3756">SUM(laptop_prices3[[#This Row],[RAM Comp]:[Weight Comp]]+laptop_prices3[[#This Row],[Storage Comp]])</f>
        <v>40.745663363611342</v>
      </c>
      <c r="C3756">
        <v>3754</v>
      </c>
      <c r="D3756" t="s">
        <v>17</v>
      </c>
      <c r="E3756" t="s">
        <v>41</v>
      </c>
      <c r="F3756">
        <v>8</v>
      </c>
      <c r="G3756" t="s">
        <v>25</v>
      </c>
      <c r="H3756" t="s">
        <v>32</v>
      </c>
      <c r="I3756">
        <v>16</v>
      </c>
      <c r="J3756" t="s">
        <v>21</v>
      </c>
      <c r="K3756">
        <v>6.8</v>
      </c>
      <c r="L3756">
        <v>2.5299999999999998</v>
      </c>
      <c r="M3756" t="s">
        <v>22</v>
      </c>
      <c r="N3756">
        <v>2246.77</v>
      </c>
      <c r="O3756" s="5">
        <f>(ScoreCard!$E$3-laptop_prices3[[#This Row],[Price ($)]])/ScoreCard!$E$3*ScoreCard!$E$5</f>
        <v>3.9605870901601419</v>
      </c>
      <c r="P3756" s="5">
        <f>laptop_prices3[[#This Row],[RAM (GB)]]/ScoreCard!$F$3*ScoreCard!$F$5</f>
        <v>0.875</v>
      </c>
      <c r="Q3756" s="5">
        <f>laptop_prices3[[#This Row],[Screen Size (inch)]]/ScoreCard!$G$3*ScoreCard!$G$5</f>
        <v>1.8497109826589595</v>
      </c>
      <c r="R3756" s="5">
        <f>laptop_prices3[[#This Row],[Battery Life (hours)]]/ScoreCard!$H$3*ScoreCard!$H$5</f>
        <v>3.9666666666666668</v>
      </c>
      <c r="S3756" s="5">
        <f>ScoreCard!$I$3-laptop_prices3[[#This Row],[Weight (kg)]]/ScoreCard!$I$3*ScoreCard!$I$5</f>
        <v>2.0542857142857143</v>
      </c>
      <c r="T3756" s="6" cm="1">
        <f t="array" ref="T3756">_xlfn.IFS(laptop_prices3[[#This Row],[Storage]]="512GB SSD", 512, laptop_prices3[[#This Row],[Storage]] = "1TB SSD", 1000, laptop_prices3[[#This Row],[Storage]] = "2TB SSD", 2000, laptop_prices3[[#This Row],[Storage]]= "256GB SSD", 256, laptop_prices3[[#This Row],[Storage]] = "1TB HDD", 1000*0.7)</f>
        <v>2000</v>
      </c>
      <c r="U3756" s="5">
        <f>laptop_prices3[[#This Row],[Storage Raw Value]]/ScoreCard!$J$3*ScoreCard!$J$5</f>
        <v>8</v>
      </c>
    </row>
    <row r="3757" spans="2:21" x14ac:dyDescent="0.2">
      <c r="B3757" s="4" cm="1">
        <f t="array" ref="B3757">SUM(laptop_prices3[[#This Row],[RAM Comp]:[Weight Comp]]+laptop_prices3[[#This Row],[Storage Comp]])</f>
        <v>18.610230112854392</v>
      </c>
      <c r="C3757">
        <v>3755</v>
      </c>
      <c r="D3757" t="s">
        <v>33</v>
      </c>
      <c r="E3757" t="s">
        <v>41</v>
      </c>
      <c r="F3757">
        <v>8</v>
      </c>
      <c r="G3757" t="s">
        <v>13</v>
      </c>
      <c r="H3757" t="s">
        <v>40</v>
      </c>
      <c r="I3757">
        <v>15.6</v>
      </c>
      <c r="J3757" t="s">
        <v>21</v>
      </c>
      <c r="K3757">
        <v>9.1</v>
      </c>
      <c r="L3757">
        <v>1.87</v>
      </c>
      <c r="M3757" t="s">
        <v>22</v>
      </c>
      <c r="N3757">
        <v>1507.93</v>
      </c>
      <c r="O3757" s="5">
        <f>(ScoreCard!$E$3-laptop_prices3[[#This Row],[Price ($)]])/ScoreCard!$E$3*ScoreCard!$E$5</f>
        <v>4.3023932538111085</v>
      </c>
      <c r="P3757" s="5">
        <f>laptop_prices3[[#This Row],[RAM (GB)]]/ScoreCard!$F$3*ScoreCard!$F$5</f>
        <v>0.875</v>
      </c>
      <c r="Q3757" s="5">
        <f>laptop_prices3[[#This Row],[Screen Size (inch)]]/ScoreCard!$G$3*ScoreCard!$G$5</f>
        <v>1.8034682080924855</v>
      </c>
      <c r="R3757" s="5">
        <f>laptop_prices3[[#This Row],[Battery Life (hours)]]/ScoreCard!$H$3*ScoreCard!$H$5</f>
        <v>5.3083333333333336</v>
      </c>
      <c r="S3757" s="5">
        <f>ScoreCard!$I$3-laptop_prices3[[#This Row],[Weight (kg)]]/ScoreCard!$I$3*ScoreCard!$I$5</f>
        <v>2.4314285714285715</v>
      </c>
      <c r="T3757" s="6" cm="1">
        <f t="array" ref="T3757">_xlfn.IFS(laptop_prices3[[#This Row],[Storage]]="512GB SSD", 512, laptop_prices3[[#This Row],[Storage]] = "1TB SSD", 1000, laptop_prices3[[#This Row],[Storage]] = "2TB SSD", 2000, laptop_prices3[[#This Row],[Storage]]= "256GB SSD", 256, laptop_prices3[[#This Row],[Storage]] = "1TB HDD", 1000*0.7)</f>
        <v>512</v>
      </c>
      <c r="U3757" s="5">
        <f>laptop_prices3[[#This Row],[Storage Raw Value]]/ScoreCard!$J$3*ScoreCard!$J$5</f>
        <v>2.048</v>
      </c>
    </row>
    <row r="3758" spans="2:21" x14ac:dyDescent="0.2">
      <c r="B3758" s="4" cm="1">
        <f t="array" ref="B3758">SUM(laptop_prices3[[#This Row],[RAM Comp]:[Weight Comp]]+laptop_prices3[[#This Row],[Storage Comp]])</f>
        <v>45.887091935039919</v>
      </c>
      <c r="C3758">
        <v>3756</v>
      </c>
      <c r="D3758" t="s">
        <v>17</v>
      </c>
      <c r="E3758" t="s">
        <v>39</v>
      </c>
      <c r="F3758">
        <v>32</v>
      </c>
      <c r="G3758" t="s">
        <v>25</v>
      </c>
      <c r="H3758" t="s">
        <v>40</v>
      </c>
      <c r="I3758">
        <v>16</v>
      </c>
      <c r="J3758" t="s">
        <v>15</v>
      </c>
      <c r="K3758">
        <v>11.3</v>
      </c>
      <c r="L3758">
        <v>2.72</v>
      </c>
      <c r="M3758" t="s">
        <v>16</v>
      </c>
      <c r="N3758">
        <v>3116.32</v>
      </c>
      <c r="O3758" s="5">
        <f>(ScoreCard!$E$3-laptop_prices3[[#This Row],[Price ($)]])/ScoreCard!$E$3*ScoreCard!$E$5</f>
        <v>3.558311158154976</v>
      </c>
      <c r="P3758" s="5">
        <f>laptop_prices3[[#This Row],[RAM (GB)]]/ScoreCard!$F$3*ScoreCard!$F$5</f>
        <v>3.5</v>
      </c>
      <c r="Q3758" s="5">
        <f>laptop_prices3[[#This Row],[Screen Size (inch)]]/ScoreCard!$G$3*ScoreCard!$G$5</f>
        <v>1.8497109826589595</v>
      </c>
      <c r="R3758" s="5">
        <f>laptop_prices3[[#This Row],[Battery Life (hours)]]/ScoreCard!$H$3*ScoreCard!$H$5</f>
        <v>6.5916666666666677</v>
      </c>
      <c r="S3758" s="5">
        <f>ScoreCard!$I$3-laptop_prices3[[#This Row],[Weight (kg)]]/ScoreCard!$I$3*ScoreCard!$I$5</f>
        <v>1.9457142857142855</v>
      </c>
      <c r="T3758" s="6" cm="1">
        <f t="array" ref="T3758">_xlfn.IFS(laptop_prices3[[#This Row],[Storage]]="512GB SSD", 512, laptop_prices3[[#This Row],[Storage]] = "1TB SSD", 1000, laptop_prices3[[#This Row],[Storage]] = "2TB SSD", 2000, laptop_prices3[[#This Row],[Storage]]= "256GB SSD", 256, laptop_prices3[[#This Row],[Storage]] = "1TB HDD", 1000*0.7)</f>
        <v>2000</v>
      </c>
      <c r="U3758" s="5">
        <f>laptop_prices3[[#This Row],[Storage Raw Value]]/ScoreCard!$J$3*ScoreCard!$J$5</f>
        <v>8</v>
      </c>
    </row>
    <row r="3759" spans="2:21" x14ac:dyDescent="0.2">
      <c r="B3759" s="4" cm="1">
        <f t="array" ref="B3759">SUM(laptop_prices3[[#This Row],[RAM Comp]:[Weight Comp]]+laptop_prices3[[#This Row],[Storage Comp]])</f>
        <v>20.055571428571426</v>
      </c>
      <c r="C3759">
        <v>3757</v>
      </c>
      <c r="D3759" t="s">
        <v>23</v>
      </c>
      <c r="E3759" t="s">
        <v>39</v>
      </c>
      <c r="F3759">
        <v>16</v>
      </c>
      <c r="G3759" t="s">
        <v>13</v>
      </c>
      <c r="H3759" t="s">
        <v>44</v>
      </c>
      <c r="I3759">
        <v>17.3</v>
      </c>
      <c r="J3759" t="s">
        <v>43</v>
      </c>
      <c r="K3759">
        <v>9.3000000000000007</v>
      </c>
      <c r="L3759">
        <v>1.42</v>
      </c>
      <c r="M3759" t="s">
        <v>30</v>
      </c>
      <c r="N3759">
        <v>995.95</v>
      </c>
      <c r="O3759" s="5">
        <f>(ScoreCard!$E$3-laptop_prices3[[#This Row],[Price ($)]])/ScoreCard!$E$3*ScoreCard!$E$5</f>
        <v>4.5392482151911375</v>
      </c>
      <c r="P3759" s="5">
        <f>laptop_prices3[[#This Row],[RAM (GB)]]/ScoreCard!$F$3*ScoreCard!$F$5</f>
        <v>1.75</v>
      </c>
      <c r="Q3759" s="5">
        <f>laptop_prices3[[#This Row],[Screen Size (inch)]]/ScoreCard!$G$3*ScoreCard!$G$5</f>
        <v>2</v>
      </c>
      <c r="R3759" s="5">
        <f>laptop_prices3[[#This Row],[Battery Life (hours)]]/ScoreCard!$H$3*ScoreCard!$H$5</f>
        <v>5.4249999999999998</v>
      </c>
      <c r="S3759" s="5">
        <f>ScoreCard!$I$3-laptop_prices3[[#This Row],[Weight (kg)]]/ScoreCard!$I$3*ScoreCard!$I$5</f>
        <v>2.6885714285714286</v>
      </c>
      <c r="T3759" s="6" cm="1">
        <f t="array" ref="T3759">_xlfn.IFS(laptop_prices3[[#This Row],[Storage]]="512GB SSD", 512, laptop_prices3[[#This Row],[Storage]] = "1TB SSD", 1000, laptop_prices3[[#This Row],[Storage]] = "2TB SSD", 2000, laptop_prices3[[#This Row],[Storage]]= "256GB SSD", 256, laptop_prices3[[#This Row],[Storage]] = "1TB HDD", 1000*0.7)</f>
        <v>512</v>
      </c>
      <c r="U3759" s="5">
        <f>laptop_prices3[[#This Row],[Storage Raw Value]]/ScoreCard!$J$3*ScoreCard!$J$5</f>
        <v>2.048</v>
      </c>
    </row>
    <row r="3760" spans="2:21" x14ac:dyDescent="0.2">
      <c r="B3760" s="4" cm="1">
        <f t="array" ref="B3760">SUM(laptop_prices3[[#This Row],[RAM Comp]:[Weight Comp]]+laptop_prices3[[#This Row],[Storage Comp]])</f>
        <v>44.668286540049543</v>
      </c>
      <c r="C3760">
        <v>3758</v>
      </c>
      <c r="D3760" t="s">
        <v>11</v>
      </c>
      <c r="E3760" t="s">
        <v>39</v>
      </c>
      <c r="F3760">
        <v>32</v>
      </c>
      <c r="G3760" t="s">
        <v>25</v>
      </c>
      <c r="H3760" t="s">
        <v>20</v>
      </c>
      <c r="I3760">
        <v>13.3</v>
      </c>
      <c r="J3760" t="s">
        <v>15</v>
      </c>
      <c r="K3760">
        <v>10.5</v>
      </c>
      <c r="L3760">
        <v>3.49</v>
      </c>
      <c r="M3760" t="s">
        <v>30</v>
      </c>
      <c r="N3760">
        <v>2953.07</v>
      </c>
      <c r="O3760" s="5">
        <f>(ScoreCard!$E$3-laptop_prices3[[#This Row],[Price ($)]])/ScoreCard!$E$3*ScoreCard!$E$5</f>
        <v>3.6338347576027861</v>
      </c>
      <c r="P3760" s="5">
        <f>laptop_prices3[[#This Row],[RAM (GB)]]/ScoreCard!$F$3*ScoreCard!$F$5</f>
        <v>3.5</v>
      </c>
      <c r="Q3760" s="5">
        <f>laptop_prices3[[#This Row],[Screen Size (inch)]]/ScoreCard!$G$3*ScoreCard!$G$5</f>
        <v>1.5375722543352601</v>
      </c>
      <c r="R3760" s="5">
        <f>laptop_prices3[[#This Row],[Battery Life (hours)]]/ScoreCard!$H$3*ScoreCard!$H$5</f>
        <v>6.125</v>
      </c>
      <c r="S3760" s="5">
        <f>ScoreCard!$I$3-laptop_prices3[[#This Row],[Weight (kg)]]/ScoreCard!$I$3*ScoreCard!$I$5</f>
        <v>1.5057142857142856</v>
      </c>
      <c r="T3760" s="6" cm="1">
        <f t="array" ref="T3760">_xlfn.IFS(laptop_prices3[[#This Row],[Storage]]="512GB SSD", 512, laptop_prices3[[#This Row],[Storage]] = "1TB SSD", 1000, laptop_prices3[[#This Row],[Storage]] = "2TB SSD", 2000, laptop_prices3[[#This Row],[Storage]]= "256GB SSD", 256, laptop_prices3[[#This Row],[Storage]] = "1TB HDD", 1000*0.7)</f>
        <v>2000</v>
      </c>
      <c r="U3760" s="5">
        <f>laptop_prices3[[#This Row],[Storage Raw Value]]/ScoreCard!$J$3*ScoreCard!$J$5</f>
        <v>8</v>
      </c>
    </row>
    <row r="3761" spans="2:21" x14ac:dyDescent="0.2">
      <c r="B3761" s="4" cm="1">
        <f t="array" ref="B3761">SUM(laptop_prices3[[#This Row],[RAM Comp]:[Weight Comp]]+laptop_prices3[[#This Row],[Storage Comp]])</f>
        <v>17.010999999999999</v>
      </c>
      <c r="C3761">
        <v>3759</v>
      </c>
      <c r="D3761" t="s">
        <v>47</v>
      </c>
      <c r="E3761" t="s">
        <v>31</v>
      </c>
      <c r="F3761">
        <v>32</v>
      </c>
      <c r="G3761" t="s">
        <v>29</v>
      </c>
      <c r="H3761" t="s">
        <v>14</v>
      </c>
      <c r="I3761">
        <v>17.3</v>
      </c>
      <c r="J3761" t="s">
        <v>43</v>
      </c>
      <c r="K3761">
        <v>8.6999999999999993</v>
      </c>
      <c r="L3761">
        <v>2.0299999999999998</v>
      </c>
      <c r="M3761" t="s">
        <v>30</v>
      </c>
      <c r="N3761">
        <v>1988.8</v>
      </c>
      <c r="O3761" s="5">
        <f>(ScoreCard!$E$3-laptop_prices3[[#This Row],[Price ($)]])/ScoreCard!$E$3*ScoreCard!$E$5</f>
        <v>4.0799305691773045</v>
      </c>
      <c r="P3761" s="5">
        <f>laptop_prices3[[#This Row],[RAM (GB)]]/ScoreCard!$F$3*ScoreCard!$F$5</f>
        <v>3.5</v>
      </c>
      <c r="Q3761" s="5">
        <f>laptop_prices3[[#This Row],[Screen Size (inch)]]/ScoreCard!$G$3*ScoreCard!$G$5</f>
        <v>2</v>
      </c>
      <c r="R3761" s="5">
        <f>laptop_prices3[[#This Row],[Battery Life (hours)]]/ScoreCard!$H$3*ScoreCard!$H$5</f>
        <v>5.0750000000000002</v>
      </c>
      <c r="S3761" s="5">
        <f>ScoreCard!$I$3-laptop_prices3[[#This Row],[Weight (kg)]]/ScoreCard!$I$3*ScoreCard!$I$5</f>
        <v>2.34</v>
      </c>
      <c r="T3761" s="6" cm="1">
        <f t="array" ref="T3761">_xlfn.IFS(laptop_prices3[[#This Row],[Storage]]="512GB SSD", 512, laptop_prices3[[#This Row],[Storage]] = "1TB SSD", 1000, laptop_prices3[[#This Row],[Storage]] = "2TB SSD", 2000, laptop_prices3[[#This Row],[Storage]]= "256GB SSD", 256, laptop_prices3[[#This Row],[Storage]] = "1TB HDD", 1000*0.7)</f>
        <v>256</v>
      </c>
      <c r="U3761" s="5">
        <f>laptop_prices3[[#This Row],[Storage Raw Value]]/ScoreCard!$J$3*ScoreCard!$J$5</f>
        <v>1.024</v>
      </c>
    </row>
    <row r="3762" spans="2:21" x14ac:dyDescent="0.2">
      <c r="B3762" s="4" cm="1">
        <f t="array" ref="B3762">SUM(laptop_prices3[[#This Row],[RAM Comp]:[Weight Comp]]+laptop_prices3[[#This Row],[Storage Comp]])</f>
        <v>18.444568538398016</v>
      </c>
      <c r="C3762">
        <v>3760</v>
      </c>
      <c r="D3762" t="s">
        <v>17</v>
      </c>
      <c r="E3762" t="s">
        <v>18</v>
      </c>
      <c r="F3762">
        <v>4</v>
      </c>
      <c r="G3762" t="s">
        <v>42</v>
      </c>
      <c r="H3762" t="s">
        <v>26</v>
      </c>
      <c r="I3762">
        <v>14</v>
      </c>
      <c r="J3762" t="s">
        <v>15</v>
      </c>
      <c r="K3762">
        <v>6</v>
      </c>
      <c r="L3762">
        <v>3.17</v>
      </c>
      <c r="M3762" t="s">
        <v>22</v>
      </c>
      <c r="N3762">
        <v>1630.53</v>
      </c>
      <c r="O3762" s="5">
        <f>(ScoreCard!$E$3-laptop_prices3[[#This Row],[Price ($)]])/ScoreCard!$E$3*ScoreCard!$E$5</f>
        <v>4.2456753775948659</v>
      </c>
      <c r="P3762" s="5">
        <f>laptop_prices3[[#This Row],[RAM (GB)]]/ScoreCard!$F$3*ScoreCard!$F$5</f>
        <v>0.4375</v>
      </c>
      <c r="Q3762" s="5">
        <f>laptop_prices3[[#This Row],[Screen Size (inch)]]/ScoreCard!$G$3*ScoreCard!$G$5</f>
        <v>1.6184971098265895</v>
      </c>
      <c r="R3762" s="5">
        <f>laptop_prices3[[#This Row],[Battery Life (hours)]]/ScoreCard!$H$3*ScoreCard!$H$5</f>
        <v>3.5</v>
      </c>
      <c r="S3762" s="5">
        <f>ScoreCard!$I$3-laptop_prices3[[#This Row],[Weight (kg)]]/ScoreCard!$I$3*ScoreCard!$I$5</f>
        <v>1.6885714285714286</v>
      </c>
      <c r="T3762" s="6" cm="1">
        <f t="array" ref="T3762">_xlfn.IFS(laptop_prices3[[#This Row],[Storage]]="512GB SSD", 512, laptop_prices3[[#This Row],[Storage]] = "1TB SSD", 1000, laptop_prices3[[#This Row],[Storage]] = "2TB SSD", 2000, laptop_prices3[[#This Row],[Storage]]= "256GB SSD", 256, laptop_prices3[[#This Row],[Storage]] = "1TB HDD", 1000*0.7)</f>
        <v>700</v>
      </c>
      <c r="U3762" s="5">
        <f>laptop_prices3[[#This Row],[Storage Raw Value]]/ScoreCard!$J$3*ScoreCard!$J$5</f>
        <v>2.8</v>
      </c>
    </row>
    <row r="3763" spans="2:21" x14ac:dyDescent="0.2">
      <c r="B3763" s="4" cm="1">
        <f t="array" ref="B3763">SUM(laptop_prices3[[#This Row],[RAM Comp]:[Weight Comp]]+laptop_prices3[[#This Row],[Storage Comp]])</f>
        <v>21.043020919350397</v>
      </c>
      <c r="C3763">
        <v>3761</v>
      </c>
      <c r="D3763" t="s">
        <v>17</v>
      </c>
      <c r="E3763" t="s">
        <v>31</v>
      </c>
      <c r="F3763">
        <v>16</v>
      </c>
      <c r="G3763" t="s">
        <v>42</v>
      </c>
      <c r="H3763" t="s">
        <v>26</v>
      </c>
      <c r="I3763">
        <v>14</v>
      </c>
      <c r="J3763" t="s">
        <v>27</v>
      </c>
      <c r="K3763">
        <v>6.5</v>
      </c>
      <c r="L3763">
        <v>1.43</v>
      </c>
      <c r="M3763" t="s">
        <v>30</v>
      </c>
      <c r="N3763">
        <v>2081.36</v>
      </c>
      <c r="O3763" s="5">
        <f>(ScoreCard!$E$3-laptop_prices3[[#This Row],[Price ($)]])/ScoreCard!$E$3*ScoreCard!$E$5</f>
        <v>4.0371099605102936</v>
      </c>
      <c r="P3763" s="5">
        <f>laptop_prices3[[#This Row],[RAM (GB)]]/ScoreCard!$F$3*ScoreCard!$F$5</f>
        <v>1.75</v>
      </c>
      <c r="Q3763" s="5">
        <f>laptop_prices3[[#This Row],[Screen Size (inch)]]/ScoreCard!$G$3*ScoreCard!$G$5</f>
        <v>1.6184971098265895</v>
      </c>
      <c r="R3763" s="5">
        <f>laptop_prices3[[#This Row],[Battery Life (hours)]]/ScoreCard!$H$3*ScoreCard!$H$5</f>
        <v>3.7916666666666665</v>
      </c>
      <c r="S3763" s="5">
        <f>ScoreCard!$I$3-laptop_prices3[[#This Row],[Weight (kg)]]/ScoreCard!$I$3*ScoreCard!$I$5</f>
        <v>2.6828571428571428</v>
      </c>
      <c r="T3763" s="6" cm="1">
        <f t="array" ref="T3763">_xlfn.IFS(laptop_prices3[[#This Row],[Storage]]="512GB SSD", 512, laptop_prices3[[#This Row],[Storage]] = "1TB SSD", 1000, laptop_prices3[[#This Row],[Storage]] = "2TB SSD", 2000, laptop_prices3[[#This Row],[Storage]]= "256GB SSD", 256, laptop_prices3[[#This Row],[Storage]] = "1TB HDD", 1000*0.7)</f>
        <v>700</v>
      </c>
      <c r="U3763" s="5">
        <f>laptop_prices3[[#This Row],[Storage Raw Value]]/ScoreCard!$J$3*ScoreCard!$J$5</f>
        <v>2.8</v>
      </c>
    </row>
    <row r="3764" spans="2:21" x14ac:dyDescent="0.2">
      <c r="B3764" s="4" cm="1">
        <f t="array" ref="B3764">SUM(laptop_prices3[[#This Row],[RAM Comp]:[Weight Comp]]+laptop_prices3[[#This Row],[Storage Comp]])</f>
        <v>12.726611065235343</v>
      </c>
      <c r="C3764">
        <v>3762</v>
      </c>
      <c r="D3764" t="s">
        <v>38</v>
      </c>
      <c r="E3764" t="s">
        <v>31</v>
      </c>
      <c r="F3764">
        <v>8</v>
      </c>
      <c r="G3764" t="s">
        <v>29</v>
      </c>
      <c r="H3764" t="s">
        <v>32</v>
      </c>
      <c r="I3764">
        <v>15.6</v>
      </c>
      <c r="J3764" t="s">
        <v>21</v>
      </c>
      <c r="K3764">
        <v>6.3</v>
      </c>
      <c r="L3764">
        <v>2.14</v>
      </c>
      <c r="M3764" t="s">
        <v>22</v>
      </c>
      <c r="N3764">
        <v>900.23</v>
      </c>
      <c r="O3764" s="5">
        <f>(ScoreCard!$E$3-laptop_prices3[[#This Row],[Price ($)]])/ScoreCard!$E$3*ScoreCard!$E$5</f>
        <v>4.5835307201782403</v>
      </c>
      <c r="P3764" s="5">
        <f>laptop_prices3[[#This Row],[RAM (GB)]]/ScoreCard!$F$3*ScoreCard!$F$5</f>
        <v>0.875</v>
      </c>
      <c r="Q3764" s="5">
        <f>laptop_prices3[[#This Row],[Screen Size (inch)]]/ScoreCard!$G$3*ScoreCard!$G$5</f>
        <v>1.8034682080924855</v>
      </c>
      <c r="R3764" s="5">
        <f>laptop_prices3[[#This Row],[Battery Life (hours)]]/ScoreCard!$H$3*ScoreCard!$H$5</f>
        <v>3.6750000000000003</v>
      </c>
      <c r="S3764" s="5">
        <f>ScoreCard!$I$3-laptop_prices3[[#This Row],[Weight (kg)]]/ScoreCard!$I$3*ScoreCard!$I$5</f>
        <v>2.2771428571428571</v>
      </c>
      <c r="T3764" s="6" cm="1">
        <f t="array" ref="T3764">_xlfn.IFS(laptop_prices3[[#This Row],[Storage]]="512GB SSD", 512, laptop_prices3[[#This Row],[Storage]] = "1TB SSD", 1000, laptop_prices3[[#This Row],[Storage]] = "2TB SSD", 2000, laptop_prices3[[#This Row],[Storage]]= "256GB SSD", 256, laptop_prices3[[#This Row],[Storage]] = "1TB HDD", 1000*0.7)</f>
        <v>256</v>
      </c>
      <c r="U3764" s="5">
        <f>laptop_prices3[[#This Row],[Storage Raw Value]]/ScoreCard!$J$3*ScoreCard!$J$5</f>
        <v>1.024</v>
      </c>
    </row>
    <row r="3765" spans="2:21" x14ac:dyDescent="0.2">
      <c r="B3765" s="4" cm="1">
        <f t="array" ref="B3765">SUM(laptop_prices3[[#This Row],[RAM Comp]:[Weight Comp]]+laptop_prices3[[#This Row],[Storage Comp]])</f>
        <v>44.286563446187728</v>
      </c>
      <c r="C3765">
        <v>3763</v>
      </c>
      <c r="D3765" t="s">
        <v>36</v>
      </c>
      <c r="E3765" t="s">
        <v>37</v>
      </c>
      <c r="F3765">
        <v>32</v>
      </c>
      <c r="G3765" t="s">
        <v>25</v>
      </c>
      <c r="H3765" t="s">
        <v>40</v>
      </c>
      <c r="I3765">
        <v>15.6</v>
      </c>
      <c r="J3765" t="s">
        <v>43</v>
      </c>
      <c r="K3765">
        <v>8.9</v>
      </c>
      <c r="L3765">
        <v>2.99</v>
      </c>
      <c r="M3765" t="s">
        <v>30</v>
      </c>
      <c r="N3765">
        <v>2815.63</v>
      </c>
      <c r="O3765" s="5">
        <f>(ScoreCard!$E$3-laptop_prices3[[#This Row],[Price ($)]])/ScoreCard!$E$3*ScoreCard!$E$5</f>
        <v>3.6974179950184496</v>
      </c>
      <c r="P3765" s="5">
        <f>laptop_prices3[[#This Row],[RAM (GB)]]/ScoreCard!$F$3*ScoreCard!$F$5</f>
        <v>3.5</v>
      </c>
      <c r="Q3765" s="5">
        <f>laptop_prices3[[#This Row],[Screen Size (inch)]]/ScoreCard!$G$3*ScoreCard!$G$5</f>
        <v>1.8034682080924855</v>
      </c>
      <c r="R3765" s="5">
        <f>laptop_prices3[[#This Row],[Battery Life (hours)]]/ScoreCard!$H$3*ScoreCard!$H$5</f>
        <v>5.1916666666666664</v>
      </c>
      <c r="S3765" s="5">
        <f>ScoreCard!$I$3-laptop_prices3[[#This Row],[Weight (kg)]]/ScoreCard!$I$3*ScoreCard!$I$5</f>
        <v>1.7914285714285714</v>
      </c>
      <c r="T3765" s="6" cm="1">
        <f t="array" ref="T3765">_xlfn.IFS(laptop_prices3[[#This Row],[Storage]]="512GB SSD", 512, laptop_prices3[[#This Row],[Storage]] = "1TB SSD", 1000, laptop_prices3[[#This Row],[Storage]] = "2TB SSD", 2000, laptop_prices3[[#This Row],[Storage]]= "256GB SSD", 256, laptop_prices3[[#This Row],[Storage]] = "1TB HDD", 1000*0.7)</f>
        <v>2000</v>
      </c>
      <c r="U3765" s="5">
        <f>laptop_prices3[[#This Row],[Storage Raw Value]]/ScoreCard!$J$3*ScoreCard!$J$5</f>
        <v>8</v>
      </c>
    </row>
    <row r="3766" spans="2:21" x14ac:dyDescent="0.2">
      <c r="B3766" s="4" cm="1">
        <f t="array" ref="B3766">SUM(laptop_prices3[[#This Row],[RAM Comp]:[Weight Comp]]+laptop_prices3[[#This Row],[Storage Comp]])</f>
        <v>25.218690476190474</v>
      </c>
      <c r="C3766">
        <v>3764</v>
      </c>
      <c r="D3766" t="s">
        <v>23</v>
      </c>
      <c r="E3766" t="s">
        <v>24</v>
      </c>
      <c r="F3766">
        <v>4</v>
      </c>
      <c r="G3766" t="s">
        <v>19</v>
      </c>
      <c r="H3766" t="s">
        <v>32</v>
      </c>
      <c r="I3766">
        <v>17.3</v>
      </c>
      <c r="J3766" t="s">
        <v>27</v>
      </c>
      <c r="K3766">
        <v>7.3</v>
      </c>
      <c r="L3766">
        <v>1.71</v>
      </c>
      <c r="M3766" t="s">
        <v>22</v>
      </c>
      <c r="N3766">
        <v>1505.81</v>
      </c>
      <c r="O3766" s="5">
        <f>(ScoreCard!$E$3-laptop_prices3[[#This Row],[Price ($)]])/ScoreCard!$E$3*ScoreCard!$E$5</f>
        <v>4.30337401969674</v>
      </c>
      <c r="P3766" s="5">
        <f>laptop_prices3[[#This Row],[RAM (GB)]]/ScoreCard!$F$3*ScoreCard!$F$5</f>
        <v>0.4375</v>
      </c>
      <c r="Q3766" s="5">
        <f>laptop_prices3[[#This Row],[Screen Size (inch)]]/ScoreCard!$G$3*ScoreCard!$G$5</f>
        <v>2</v>
      </c>
      <c r="R3766" s="5">
        <f>laptop_prices3[[#This Row],[Battery Life (hours)]]/ScoreCard!$H$3*ScoreCard!$H$5</f>
        <v>4.2583333333333329</v>
      </c>
      <c r="S3766" s="5">
        <f>ScoreCard!$I$3-laptop_prices3[[#This Row],[Weight (kg)]]/ScoreCard!$I$3*ScoreCard!$I$5</f>
        <v>2.5228571428571431</v>
      </c>
      <c r="T3766" s="6" cm="1">
        <f t="array" ref="T3766">_xlfn.IFS(laptop_prices3[[#This Row],[Storage]]="512GB SSD", 512, laptop_prices3[[#This Row],[Storage]] = "1TB SSD", 1000, laptop_prices3[[#This Row],[Storage]] = "2TB SSD", 2000, laptop_prices3[[#This Row],[Storage]]= "256GB SSD", 256, laptop_prices3[[#This Row],[Storage]] = "1TB HDD", 1000*0.7)</f>
        <v>1000</v>
      </c>
      <c r="U3766" s="5">
        <f>laptop_prices3[[#This Row],[Storage Raw Value]]/ScoreCard!$J$3*ScoreCard!$J$5</f>
        <v>4</v>
      </c>
    </row>
    <row r="3767" spans="2:21" x14ac:dyDescent="0.2">
      <c r="B3767" s="4" cm="1">
        <f t="array" ref="B3767">SUM(laptop_prices3[[#This Row],[RAM Comp]:[Weight Comp]]+laptop_prices3[[#This Row],[Storage Comp]])</f>
        <v>42.664896779521058</v>
      </c>
      <c r="C3767">
        <v>3765</v>
      </c>
      <c r="D3767" t="s">
        <v>38</v>
      </c>
      <c r="E3767" t="s">
        <v>24</v>
      </c>
      <c r="F3767">
        <v>8</v>
      </c>
      <c r="G3767" t="s">
        <v>25</v>
      </c>
      <c r="H3767" t="s">
        <v>20</v>
      </c>
      <c r="I3767">
        <v>15.6</v>
      </c>
      <c r="J3767" t="s">
        <v>43</v>
      </c>
      <c r="K3767">
        <v>11.1</v>
      </c>
      <c r="L3767">
        <v>3.48</v>
      </c>
      <c r="M3767" t="s">
        <v>46</v>
      </c>
      <c r="N3767">
        <v>1252.1300000000001</v>
      </c>
      <c r="O3767" s="5">
        <f>(ScoreCard!$E$3-laptop_prices3[[#This Row],[Price ($)]])/ScoreCard!$E$3*ScoreCard!$E$5</f>
        <v>4.4207328356717506</v>
      </c>
      <c r="P3767" s="5">
        <f>laptop_prices3[[#This Row],[RAM (GB)]]/ScoreCard!$F$3*ScoreCard!$F$5</f>
        <v>0.875</v>
      </c>
      <c r="Q3767" s="5">
        <f>laptop_prices3[[#This Row],[Screen Size (inch)]]/ScoreCard!$G$3*ScoreCard!$G$5</f>
        <v>1.8034682080924855</v>
      </c>
      <c r="R3767" s="5">
        <f>laptop_prices3[[#This Row],[Battery Life (hours)]]/ScoreCard!$H$3*ScoreCard!$H$5</f>
        <v>6.4749999999999996</v>
      </c>
      <c r="S3767" s="5">
        <f>ScoreCard!$I$3-laptop_prices3[[#This Row],[Weight (kg)]]/ScoreCard!$I$3*ScoreCard!$I$5</f>
        <v>1.5114285714285713</v>
      </c>
      <c r="T3767" s="6" cm="1">
        <f t="array" ref="T3767">_xlfn.IFS(laptop_prices3[[#This Row],[Storage]]="512GB SSD", 512, laptop_prices3[[#This Row],[Storage]] = "1TB SSD", 1000, laptop_prices3[[#This Row],[Storage]] = "2TB SSD", 2000, laptop_prices3[[#This Row],[Storage]]= "256GB SSD", 256, laptop_prices3[[#This Row],[Storage]] = "1TB HDD", 1000*0.7)</f>
        <v>2000</v>
      </c>
      <c r="U3767" s="5">
        <f>laptop_prices3[[#This Row],[Storage Raw Value]]/ScoreCard!$J$3*ScoreCard!$J$5</f>
        <v>8</v>
      </c>
    </row>
    <row r="3768" spans="2:21" x14ac:dyDescent="0.2">
      <c r="B3768" s="4" cm="1">
        <f t="array" ref="B3768">SUM(laptop_prices3[[#This Row],[RAM Comp]:[Weight Comp]]+laptop_prices3[[#This Row],[Storage Comp]])</f>
        <v>26.851377649325627</v>
      </c>
      <c r="C3768">
        <v>3766</v>
      </c>
      <c r="D3768" t="s">
        <v>17</v>
      </c>
      <c r="E3768" t="s">
        <v>12</v>
      </c>
      <c r="F3768">
        <v>64</v>
      </c>
      <c r="G3768" t="s">
        <v>42</v>
      </c>
      <c r="H3768" t="s">
        <v>14</v>
      </c>
      <c r="I3768">
        <v>16</v>
      </c>
      <c r="J3768" t="s">
        <v>27</v>
      </c>
      <c r="K3768">
        <v>7.1</v>
      </c>
      <c r="L3768">
        <v>1.47</v>
      </c>
      <c r="M3768" t="s">
        <v>46</v>
      </c>
      <c r="N3768">
        <v>4179.72</v>
      </c>
      <c r="O3768" s="5">
        <f>(ScoreCard!$E$3-laptop_prices3[[#This Row],[Price ($)]])/ScoreCard!$E$3*ScoreCard!$E$5</f>
        <v>3.0663552889188255</v>
      </c>
      <c r="P3768" s="5">
        <f>laptop_prices3[[#This Row],[RAM (GB)]]/ScoreCard!$F$3*ScoreCard!$F$5</f>
        <v>7</v>
      </c>
      <c r="Q3768" s="5">
        <f>laptop_prices3[[#This Row],[Screen Size (inch)]]/ScoreCard!$G$3*ScoreCard!$G$5</f>
        <v>1.8497109826589595</v>
      </c>
      <c r="R3768" s="5">
        <f>laptop_prices3[[#This Row],[Battery Life (hours)]]/ScoreCard!$H$3*ScoreCard!$H$5</f>
        <v>4.1416666666666666</v>
      </c>
      <c r="S3768" s="5">
        <f>ScoreCard!$I$3-laptop_prices3[[#This Row],[Weight (kg)]]/ScoreCard!$I$3*ScoreCard!$I$5</f>
        <v>2.66</v>
      </c>
      <c r="T3768" s="6" cm="1">
        <f t="array" ref="T3768">_xlfn.IFS(laptop_prices3[[#This Row],[Storage]]="512GB SSD", 512, laptop_prices3[[#This Row],[Storage]] = "1TB SSD", 1000, laptop_prices3[[#This Row],[Storage]] = "2TB SSD", 2000, laptop_prices3[[#This Row],[Storage]]= "256GB SSD", 256, laptop_prices3[[#This Row],[Storage]] = "1TB HDD", 1000*0.7)</f>
        <v>700</v>
      </c>
      <c r="U3768" s="5">
        <f>laptop_prices3[[#This Row],[Storage Raw Value]]/ScoreCard!$J$3*ScoreCard!$J$5</f>
        <v>2.8</v>
      </c>
    </row>
    <row r="3769" spans="2:21" x14ac:dyDescent="0.2">
      <c r="B3769" s="4" cm="1">
        <f t="array" ref="B3769">SUM(laptop_prices3[[#This Row],[RAM Comp]:[Weight Comp]]+laptop_prices3[[#This Row],[Storage Comp]])</f>
        <v>18.292833333333334</v>
      </c>
      <c r="C3769">
        <v>3767</v>
      </c>
      <c r="D3769" t="s">
        <v>33</v>
      </c>
      <c r="E3769" t="s">
        <v>18</v>
      </c>
      <c r="F3769">
        <v>4</v>
      </c>
      <c r="G3769" t="s">
        <v>13</v>
      </c>
      <c r="H3769" t="s">
        <v>26</v>
      </c>
      <c r="I3769">
        <v>17.3</v>
      </c>
      <c r="J3769" t="s">
        <v>43</v>
      </c>
      <c r="K3769">
        <v>9.4</v>
      </c>
      <c r="L3769">
        <v>2.31</v>
      </c>
      <c r="M3769" t="s">
        <v>30</v>
      </c>
      <c r="N3769">
        <v>1171.1300000000001</v>
      </c>
      <c r="O3769" s="5">
        <f>(ScoreCard!$E$3-laptop_prices3[[#This Row],[Price ($)]])/ScoreCard!$E$3*ScoreCard!$E$5</f>
        <v>4.4582054945095617</v>
      </c>
      <c r="P3769" s="5">
        <f>laptop_prices3[[#This Row],[RAM (GB)]]/ScoreCard!$F$3*ScoreCard!$F$5</f>
        <v>0.4375</v>
      </c>
      <c r="Q3769" s="5">
        <f>laptop_prices3[[#This Row],[Screen Size (inch)]]/ScoreCard!$G$3*ScoreCard!$G$5</f>
        <v>2</v>
      </c>
      <c r="R3769" s="5">
        <f>laptop_prices3[[#This Row],[Battery Life (hours)]]/ScoreCard!$H$3*ScoreCard!$H$5</f>
        <v>5.4833333333333334</v>
      </c>
      <c r="S3769" s="5">
        <f>ScoreCard!$I$3-laptop_prices3[[#This Row],[Weight (kg)]]/ScoreCard!$I$3*ScoreCard!$I$5</f>
        <v>2.1799999999999997</v>
      </c>
      <c r="T3769" s="6" cm="1">
        <f t="array" ref="T3769">_xlfn.IFS(laptop_prices3[[#This Row],[Storage]]="512GB SSD", 512, laptop_prices3[[#This Row],[Storage]] = "1TB SSD", 1000, laptop_prices3[[#This Row],[Storage]] = "2TB SSD", 2000, laptop_prices3[[#This Row],[Storage]]= "256GB SSD", 256, laptop_prices3[[#This Row],[Storage]] = "1TB HDD", 1000*0.7)</f>
        <v>512</v>
      </c>
      <c r="U3769" s="5">
        <f>laptop_prices3[[#This Row],[Storage Raw Value]]/ScoreCard!$J$3*ScoreCard!$J$5</f>
        <v>2.048</v>
      </c>
    </row>
    <row r="3770" spans="2:21" x14ac:dyDescent="0.2">
      <c r="B3770" s="4" cm="1">
        <f t="array" ref="B3770">SUM(laptop_prices3[[#This Row],[RAM Comp]:[Weight Comp]]+laptop_prices3[[#This Row],[Storage Comp]])</f>
        <v>38.727663776493259</v>
      </c>
      <c r="C3770">
        <v>3768</v>
      </c>
      <c r="D3770" t="s">
        <v>17</v>
      </c>
      <c r="E3770" t="s">
        <v>41</v>
      </c>
      <c r="F3770">
        <v>4</v>
      </c>
      <c r="G3770" t="s">
        <v>25</v>
      </c>
      <c r="H3770" t="s">
        <v>20</v>
      </c>
      <c r="I3770">
        <v>14</v>
      </c>
      <c r="J3770" t="s">
        <v>27</v>
      </c>
      <c r="K3770">
        <v>5.3</v>
      </c>
      <c r="L3770">
        <v>3.36</v>
      </c>
      <c r="M3770" t="s">
        <v>16</v>
      </c>
      <c r="N3770">
        <v>3481.23</v>
      </c>
      <c r="O3770" s="5">
        <f>(ScoreCard!$E$3-laptop_prices3[[#This Row],[Price ($)]])/ScoreCard!$E$3*ScoreCard!$E$5</f>
        <v>3.3894945169635489</v>
      </c>
      <c r="P3770" s="5">
        <f>laptop_prices3[[#This Row],[RAM (GB)]]/ScoreCard!$F$3*ScoreCard!$F$5</f>
        <v>0.4375</v>
      </c>
      <c r="Q3770" s="5">
        <f>laptop_prices3[[#This Row],[Screen Size (inch)]]/ScoreCard!$G$3*ScoreCard!$G$5</f>
        <v>1.6184971098265895</v>
      </c>
      <c r="R3770" s="5">
        <f>laptop_prices3[[#This Row],[Battery Life (hours)]]/ScoreCard!$H$3*ScoreCard!$H$5</f>
        <v>3.0916666666666668</v>
      </c>
      <c r="S3770" s="5">
        <f>ScoreCard!$I$3-laptop_prices3[[#This Row],[Weight (kg)]]/ScoreCard!$I$3*ScoreCard!$I$5</f>
        <v>1.58</v>
      </c>
      <c r="T3770" s="6" cm="1">
        <f t="array" ref="T3770">_xlfn.IFS(laptop_prices3[[#This Row],[Storage]]="512GB SSD", 512, laptop_prices3[[#This Row],[Storage]] = "1TB SSD", 1000, laptop_prices3[[#This Row],[Storage]] = "2TB SSD", 2000, laptop_prices3[[#This Row],[Storage]]= "256GB SSD", 256, laptop_prices3[[#This Row],[Storage]] = "1TB HDD", 1000*0.7)</f>
        <v>2000</v>
      </c>
      <c r="U3770" s="5">
        <f>laptop_prices3[[#This Row],[Storage Raw Value]]/ScoreCard!$J$3*ScoreCard!$J$5</f>
        <v>8</v>
      </c>
    </row>
    <row r="3771" spans="2:21" x14ac:dyDescent="0.2">
      <c r="B3771" s="4" cm="1">
        <f t="array" ref="B3771">SUM(laptop_prices3[[#This Row],[RAM Comp]:[Weight Comp]]+laptop_prices3[[#This Row],[Storage Comp]])</f>
        <v>14.166163776493256</v>
      </c>
      <c r="C3771">
        <v>3769</v>
      </c>
      <c r="D3771" t="s">
        <v>34</v>
      </c>
      <c r="E3771" t="s">
        <v>48</v>
      </c>
      <c r="F3771">
        <v>16</v>
      </c>
      <c r="G3771" t="s">
        <v>29</v>
      </c>
      <c r="H3771" t="s">
        <v>20</v>
      </c>
      <c r="I3771">
        <v>14</v>
      </c>
      <c r="J3771" t="s">
        <v>15</v>
      </c>
      <c r="K3771">
        <v>8.3000000000000007</v>
      </c>
      <c r="L3771">
        <v>2.87</v>
      </c>
      <c r="M3771" t="s">
        <v>22</v>
      </c>
      <c r="N3771">
        <v>1973.81</v>
      </c>
      <c r="O3771" s="5">
        <f>(ScoreCard!$E$3-laptop_prices3[[#This Row],[Price ($)]])/ScoreCard!$E$3*ScoreCard!$E$5</f>
        <v>4.0868653241893877</v>
      </c>
      <c r="P3771" s="5">
        <f>laptop_prices3[[#This Row],[RAM (GB)]]/ScoreCard!$F$3*ScoreCard!$F$5</f>
        <v>1.75</v>
      </c>
      <c r="Q3771" s="5">
        <f>laptop_prices3[[#This Row],[Screen Size (inch)]]/ScoreCard!$G$3*ScoreCard!$G$5</f>
        <v>1.6184971098265895</v>
      </c>
      <c r="R3771" s="5">
        <f>laptop_prices3[[#This Row],[Battery Life (hours)]]/ScoreCard!$H$3*ScoreCard!$H$5</f>
        <v>4.8416666666666677</v>
      </c>
      <c r="S3771" s="5">
        <f>ScoreCard!$I$3-laptop_prices3[[#This Row],[Weight (kg)]]/ScoreCard!$I$3*ScoreCard!$I$5</f>
        <v>1.8599999999999999</v>
      </c>
      <c r="T3771" s="6" cm="1">
        <f t="array" ref="T3771">_xlfn.IFS(laptop_prices3[[#This Row],[Storage]]="512GB SSD", 512, laptop_prices3[[#This Row],[Storage]] = "1TB SSD", 1000, laptop_prices3[[#This Row],[Storage]] = "2TB SSD", 2000, laptop_prices3[[#This Row],[Storage]]= "256GB SSD", 256, laptop_prices3[[#This Row],[Storage]] = "1TB HDD", 1000*0.7)</f>
        <v>256</v>
      </c>
      <c r="U3771" s="5">
        <f>laptop_prices3[[#This Row],[Storage Raw Value]]/ScoreCard!$J$3*ScoreCard!$J$5</f>
        <v>1.024</v>
      </c>
    </row>
    <row r="3772" spans="2:21" x14ac:dyDescent="0.2">
      <c r="B3772" s="4" cm="1">
        <f t="array" ref="B3772">SUM(laptop_prices3[[#This Row],[RAM Comp]:[Weight Comp]]+laptop_prices3[[#This Row],[Storage Comp]])</f>
        <v>24.069277731902009</v>
      </c>
      <c r="C3772">
        <v>3770</v>
      </c>
      <c r="D3772" t="s">
        <v>17</v>
      </c>
      <c r="E3772" t="s">
        <v>37</v>
      </c>
      <c r="F3772">
        <v>64</v>
      </c>
      <c r="G3772" t="s">
        <v>13</v>
      </c>
      <c r="H3772" t="s">
        <v>35</v>
      </c>
      <c r="I3772">
        <v>15.6</v>
      </c>
      <c r="J3772" t="s">
        <v>15</v>
      </c>
      <c r="K3772">
        <v>7.4</v>
      </c>
      <c r="L3772">
        <v>1.3</v>
      </c>
      <c r="M3772" t="s">
        <v>22</v>
      </c>
      <c r="N3772">
        <v>7551.04</v>
      </c>
      <c r="O3772" s="5">
        <f>(ScoreCard!$E$3-laptop_prices3[[#This Row],[Price ($)]])/ScoreCard!$E$3*ScoreCard!$E$5</f>
        <v>1.5066969655473597</v>
      </c>
      <c r="P3772" s="5">
        <f>laptop_prices3[[#This Row],[RAM (GB)]]/ScoreCard!$F$3*ScoreCard!$F$5</f>
        <v>7</v>
      </c>
      <c r="Q3772" s="5">
        <f>laptop_prices3[[#This Row],[Screen Size (inch)]]/ScoreCard!$G$3*ScoreCard!$G$5</f>
        <v>1.8034682080924855</v>
      </c>
      <c r="R3772" s="5">
        <f>laptop_prices3[[#This Row],[Battery Life (hours)]]/ScoreCard!$H$3*ScoreCard!$H$5</f>
        <v>4.3166666666666664</v>
      </c>
      <c r="S3772" s="5">
        <f>ScoreCard!$I$3-laptop_prices3[[#This Row],[Weight (kg)]]/ScoreCard!$I$3*ScoreCard!$I$5</f>
        <v>2.7571428571428571</v>
      </c>
      <c r="T3772" s="6" cm="1">
        <f t="array" ref="T3772">_xlfn.IFS(laptop_prices3[[#This Row],[Storage]]="512GB SSD", 512, laptop_prices3[[#This Row],[Storage]] = "1TB SSD", 1000, laptop_prices3[[#This Row],[Storage]] = "2TB SSD", 2000, laptop_prices3[[#This Row],[Storage]]= "256GB SSD", 256, laptop_prices3[[#This Row],[Storage]] = "1TB HDD", 1000*0.7)</f>
        <v>512</v>
      </c>
      <c r="U3772" s="5">
        <f>laptop_prices3[[#This Row],[Storage Raw Value]]/ScoreCard!$J$3*ScoreCard!$J$5</f>
        <v>2.048</v>
      </c>
    </row>
    <row r="3773" spans="2:21" x14ac:dyDescent="0.2">
      <c r="B3773" s="4" cm="1">
        <f t="array" ref="B3773">SUM(laptop_prices3[[#This Row],[RAM Comp]:[Weight Comp]]+laptop_prices3[[#This Row],[Storage Comp]])</f>
        <v>18.782904761904764</v>
      </c>
      <c r="C3773">
        <v>3771</v>
      </c>
      <c r="D3773" t="s">
        <v>34</v>
      </c>
      <c r="E3773" t="s">
        <v>41</v>
      </c>
      <c r="F3773">
        <v>64</v>
      </c>
      <c r="G3773" t="s">
        <v>29</v>
      </c>
      <c r="H3773" t="s">
        <v>44</v>
      </c>
      <c r="I3773">
        <v>17.3</v>
      </c>
      <c r="J3773" t="s">
        <v>15</v>
      </c>
      <c r="K3773">
        <v>6.1</v>
      </c>
      <c r="L3773">
        <v>2.4</v>
      </c>
      <c r="M3773" t="s">
        <v>16</v>
      </c>
      <c r="N3773">
        <v>3572.77</v>
      </c>
      <c r="O3773" s="5">
        <f>(ScoreCard!$E$3-laptop_prices3[[#This Row],[Price ($)]])/ScoreCard!$E$3*ScoreCard!$E$5</f>
        <v>3.3471457862226446</v>
      </c>
      <c r="P3773" s="5">
        <f>laptop_prices3[[#This Row],[RAM (GB)]]/ScoreCard!$F$3*ScoreCard!$F$5</f>
        <v>7</v>
      </c>
      <c r="Q3773" s="5">
        <f>laptop_prices3[[#This Row],[Screen Size (inch)]]/ScoreCard!$G$3*ScoreCard!$G$5</f>
        <v>2</v>
      </c>
      <c r="R3773" s="5">
        <f>laptop_prices3[[#This Row],[Battery Life (hours)]]/ScoreCard!$H$3*ScoreCard!$H$5</f>
        <v>3.5583333333333331</v>
      </c>
      <c r="S3773" s="5">
        <f>ScoreCard!$I$3-laptop_prices3[[#This Row],[Weight (kg)]]/ScoreCard!$I$3*ScoreCard!$I$5</f>
        <v>2.1285714285714286</v>
      </c>
      <c r="T3773" s="6" cm="1">
        <f t="array" ref="T3773">_xlfn.IFS(laptop_prices3[[#This Row],[Storage]]="512GB SSD", 512, laptop_prices3[[#This Row],[Storage]] = "1TB SSD", 1000, laptop_prices3[[#This Row],[Storage]] = "2TB SSD", 2000, laptop_prices3[[#This Row],[Storage]]= "256GB SSD", 256, laptop_prices3[[#This Row],[Storage]] = "1TB HDD", 1000*0.7)</f>
        <v>256</v>
      </c>
      <c r="U3773" s="5">
        <f>laptop_prices3[[#This Row],[Storage Raw Value]]/ScoreCard!$J$3*ScoreCard!$J$5</f>
        <v>1.024</v>
      </c>
    </row>
    <row r="3774" spans="2:21" x14ac:dyDescent="0.2">
      <c r="B3774" s="4" cm="1">
        <f t="array" ref="B3774">SUM(laptop_prices3[[#This Row],[RAM Comp]:[Weight Comp]]+laptop_prices3[[#This Row],[Storage Comp]])</f>
        <v>13.055523809523811</v>
      </c>
      <c r="C3774">
        <v>3772</v>
      </c>
      <c r="D3774" t="s">
        <v>34</v>
      </c>
      <c r="E3774" t="s">
        <v>18</v>
      </c>
      <c r="F3774">
        <v>16</v>
      </c>
      <c r="G3774" t="s">
        <v>29</v>
      </c>
      <c r="H3774" t="s">
        <v>44</v>
      </c>
      <c r="I3774">
        <v>17.3</v>
      </c>
      <c r="J3774" t="s">
        <v>21</v>
      </c>
      <c r="K3774">
        <v>4.4000000000000004</v>
      </c>
      <c r="L3774">
        <v>1.5</v>
      </c>
      <c r="M3774" t="s">
        <v>46</v>
      </c>
      <c r="N3774">
        <v>929.79</v>
      </c>
      <c r="O3774" s="5">
        <f>(ScoreCard!$E$3-laptop_prices3[[#This Row],[Price ($)]])/ScoreCard!$E$3*ScoreCard!$E$5</f>
        <v>4.5698555128295286</v>
      </c>
      <c r="P3774" s="5">
        <f>laptop_prices3[[#This Row],[RAM (GB)]]/ScoreCard!$F$3*ScoreCard!$F$5</f>
        <v>1.75</v>
      </c>
      <c r="Q3774" s="5">
        <f>laptop_prices3[[#This Row],[Screen Size (inch)]]/ScoreCard!$G$3*ScoreCard!$G$5</f>
        <v>2</v>
      </c>
      <c r="R3774" s="5">
        <f>laptop_prices3[[#This Row],[Battery Life (hours)]]/ScoreCard!$H$3*ScoreCard!$H$5</f>
        <v>2.5666666666666669</v>
      </c>
      <c r="S3774" s="5">
        <f>ScoreCard!$I$3-laptop_prices3[[#This Row],[Weight (kg)]]/ScoreCard!$I$3*ScoreCard!$I$5</f>
        <v>2.6428571428571428</v>
      </c>
      <c r="T3774" s="6" cm="1">
        <f t="array" ref="T3774">_xlfn.IFS(laptop_prices3[[#This Row],[Storage]]="512GB SSD", 512, laptop_prices3[[#This Row],[Storage]] = "1TB SSD", 1000, laptop_prices3[[#This Row],[Storage]] = "2TB SSD", 2000, laptop_prices3[[#This Row],[Storage]]= "256GB SSD", 256, laptop_prices3[[#This Row],[Storage]] = "1TB HDD", 1000*0.7)</f>
        <v>256</v>
      </c>
      <c r="U3774" s="5">
        <f>laptop_prices3[[#This Row],[Storage Raw Value]]/ScoreCard!$J$3*ScoreCard!$J$5</f>
        <v>1.024</v>
      </c>
    </row>
    <row r="3775" spans="2:21" x14ac:dyDescent="0.2">
      <c r="B3775" s="4" cm="1">
        <f t="array" ref="B3775">SUM(laptop_prices3[[#This Row],[RAM Comp]:[Weight Comp]]+laptop_prices3[[#This Row],[Storage Comp]])</f>
        <v>18.542667492430496</v>
      </c>
      <c r="C3775">
        <v>3773</v>
      </c>
      <c r="D3775" t="s">
        <v>17</v>
      </c>
      <c r="E3775" t="s">
        <v>39</v>
      </c>
      <c r="F3775">
        <v>32</v>
      </c>
      <c r="G3775" t="s">
        <v>13</v>
      </c>
      <c r="H3775" t="s">
        <v>14</v>
      </c>
      <c r="I3775">
        <v>13.3</v>
      </c>
      <c r="J3775" t="s">
        <v>15</v>
      </c>
      <c r="K3775">
        <v>5.9</v>
      </c>
      <c r="L3775">
        <v>2.85</v>
      </c>
      <c r="M3775" t="s">
        <v>22</v>
      </c>
      <c r="N3775">
        <v>2748.86</v>
      </c>
      <c r="O3775" s="5">
        <f>(ScoreCard!$E$3-laptop_prices3[[#This Row],[Price ($)]])/ScoreCard!$E$3*ScoreCard!$E$5</f>
        <v>3.7283074941616667</v>
      </c>
      <c r="P3775" s="5">
        <f>laptop_prices3[[#This Row],[RAM (GB)]]/ScoreCard!$F$3*ScoreCard!$F$5</f>
        <v>3.5</v>
      </c>
      <c r="Q3775" s="5">
        <f>laptop_prices3[[#This Row],[Screen Size (inch)]]/ScoreCard!$G$3*ScoreCard!$G$5</f>
        <v>1.5375722543352601</v>
      </c>
      <c r="R3775" s="5">
        <f>laptop_prices3[[#This Row],[Battery Life (hours)]]/ScoreCard!$H$3*ScoreCard!$H$5</f>
        <v>3.4416666666666669</v>
      </c>
      <c r="S3775" s="5">
        <f>ScoreCard!$I$3-laptop_prices3[[#This Row],[Weight (kg)]]/ScoreCard!$I$3*ScoreCard!$I$5</f>
        <v>1.8714285714285714</v>
      </c>
      <c r="T3775" s="6" cm="1">
        <f t="array" ref="T3775">_xlfn.IFS(laptop_prices3[[#This Row],[Storage]]="512GB SSD", 512, laptop_prices3[[#This Row],[Storage]] = "1TB SSD", 1000, laptop_prices3[[#This Row],[Storage]] = "2TB SSD", 2000, laptop_prices3[[#This Row],[Storage]]= "256GB SSD", 256, laptop_prices3[[#This Row],[Storage]] = "1TB HDD", 1000*0.7)</f>
        <v>512</v>
      </c>
      <c r="U3775" s="5">
        <f>laptop_prices3[[#This Row],[Storage Raw Value]]/ScoreCard!$J$3*ScoreCard!$J$5</f>
        <v>2.048</v>
      </c>
    </row>
    <row r="3776" spans="2:21" x14ac:dyDescent="0.2">
      <c r="B3776" s="4" cm="1">
        <f t="array" ref="B3776">SUM(laptop_prices3[[#This Row],[RAM Comp]:[Weight Comp]]+laptop_prices3[[#This Row],[Storage Comp]])</f>
        <v>19.687330030278005</v>
      </c>
      <c r="C3776">
        <v>3774</v>
      </c>
      <c r="D3776" t="s">
        <v>28</v>
      </c>
      <c r="E3776" t="s">
        <v>18</v>
      </c>
      <c r="F3776">
        <v>16</v>
      </c>
      <c r="G3776" t="s">
        <v>42</v>
      </c>
      <c r="H3776" t="s">
        <v>20</v>
      </c>
      <c r="I3776">
        <v>16</v>
      </c>
      <c r="J3776" t="s">
        <v>21</v>
      </c>
      <c r="K3776">
        <v>5.2</v>
      </c>
      <c r="L3776">
        <v>2.88</v>
      </c>
      <c r="M3776" t="s">
        <v>46</v>
      </c>
      <c r="N3776">
        <v>1088.8800000000001</v>
      </c>
      <c r="O3776" s="5">
        <f>(ScoreCard!$E$3-laptop_prices3[[#This Row],[Price ($)]])/ScoreCard!$E$3*ScoreCard!$E$5</f>
        <v>4.4962564351195606</v>
      </c>
      <c r="P3776" s="5">
        <f>laptop_prices3[[#This Row],[RAM (GB)]]/ScoreCard!$F$3*ScoreCard!$F$5</f>
        <v>1.75</v>
      </c>
      <c r="Q3776" s="5">
        <f>laptop_prices3[[#This Row],[Screen Size (inch)]]/ScoreCard!$G$3*ScoreCard!$G$5</f>
        <v>1.8497109826589595</v>
      </c>
      <c r="R3776" s="5">
        <f>laptop_prices3[[#This Row],[Battery Life (hours)]]/ScoreCard!$H$3*ScoreCard!$H$5</f>
        <v>3.0333333333333332</v>
      </c>
      <c r="S3776" s="5">
        <f>ScoreCard!$I$3-laptop_prices3[[#This Row],[Weight (kg)]]/ScoreCard!$I$3*ScoreCard!$I$5</f>
        <v>1.8542857142857143</v>
      </c>
      <c r="T3776" s="6" cm="1">
        <f t="array" ref="T3776">_xlfn.IFS(laptop_prices3[[#This Row],[Storage]]="512GB SSD", 512, laptop_prices3[[#This Row],[Storage]] = "1TB SSD", 1000, laptop_prices3[[#This Row],[Storage]] = "2TB SSD", 2000, laptop_prices3[[#This Row],[Storage]]= "256GB SSD", 256, laptop_prices3[[#This Row],[Storage]] = "1TB HDD", 1000*0.7)</f>
        <v>700</v>
      </c>
      <c r="U3776" s="5">
        <f>laptop_prices3[[#This Row],[Storage Raw Value]]/ScoreCard!$J$3*ScoreCard!$J$5</f>
        <v>2.8</v>
      </c>
    </row>
    <row r="3777" spans="2:21" x14ac:dyDescent="0.2">
      <c r="B3777" s="4" cm="1">
        <f t="array" ref="B3777">SUM(laptop_prices3[[#This Row],[RAM Comp]:[Weight Comp]]+laptop_prices3[[#This Row],[Storage Comp]])</f>
        <v>17.549306633636114</v>
      </c>
      <c r="C3777">
        <v>3775</v>
      </c>
      <c r="D3777" t="s">
        <v>38</v>
      </c>
      <c r="E3777" t="s">
        <v>37</v>
      </c>
      <c r="F3777">
        <v>16</v>
      </c>
      <c r="G3777" t="s">
        <v>13</v>
      </c>
      <c r="H3777" t="s">
        <v>14</v>
      </c>
      <c r="I3777">
        <v>14</v>
      </c>
      <c r="J3777" t="s">
        <v>21</v>
      </c>
      <c r="K3777">
        <v>6.5</v>
      </c>
      <c r="L3777">
        <v>2.2799999999999998</v>
      </c>
      <c r="M3777" t="s">
        <v>22</v>
      </c>
      <c r="N3777">
        <v>1730.12</v>
      </c>
      <c r="O3777" s="5">
        <f>(ScoreCard!$E$3-laptop_prices3[[#This Row],[Price ($)]])/ScoreCard!$E$3*ScoreCard!$E$5</f>
        <v>4.1996025122410678</v>
      </c>
      <c r="P3777" s="5">
        <f>laptop_prices3[[#This Row],[RAM (GB)]]/ScoreCard!$F$3*ScoreCard!$F$5</f>
        <v>1.75</v>
      </c>
      <c r="Q3777" s="5">
        <f>laptop_prices3[[#This Row],[Screen Size (inch)]]/ScoreCard!$G$3*ScoreCard!$G$5</f>
        <v>1.6184971098265895</v>
      </c>
      <c r="R3777" s="5">
        <f>laptop_prices3[[#This Row],[Battery Life (hours)]]/ScoreCard!$H$3*ScoreCard!$H$5</f>
        <v>3.7916666666666665</v>
      </c>
      <c r="S3777" s="5">
        <f>ScoreCard!$I$3-laptop_prices3[[#This Row],[Weight (kg)]]/ScoreCard!$I$3*ScoreCard!$I$5</f>
        <v>2.1971428571428575</v>
      </c>
      <c r="T3777" s="6" cm="1">
        <f t="array" ref="T3777">_xlfn.IFS(laptop_prices3[[#This Row],[Storage]]="512GB SSD", 512, laptop_prices3[[#This Row],[Storage]] = "1TB SSD", 1000, laptop_prices3[[#This Row],[Storage]] = "2TB SSD", 2000, laptop_prices3[[#This Row],[Storage]]= "256GB SSD", 256, laptop_prices3[[#This Row],[Storage]] = "1TB HDD", 1000*0.7)</f>
        <v>512</v>
      </c>
      <c r="U3777" s="5">
        <f>laptop_prices3[[#This Row],[Storage Raw Value]]/ScoreCard!$J$3*ScoreCard!$J$5</f>
        <v>2.048</v>
      </c>
    </row>
    <row r="3778" spans="2:21" x14ac:dyDescent="0.2">
      <c r="B3778" s="4" cm="1">
        <f t="array" ref="B3778">SUM(laptop_prices3[[#This Row],[RAM Comp]:[Weight Comp]]+laptop_prices3[[#This Row],[Storage Comp]])</f>
        <v>33.04904761904762</v>
      </c>
      <c r="C3778">
        <v>3776</v>
      </c>
      <c r="D3778" t="s">
        <v>45</v>
      </c>
      <c r="E3778" t="s">
        <v>37</v>
      </c>
      <c r="F3778">
        <v>64</v>
      </c>
      <c r="G3778" t="s">
        <v>19</v>
      </c>
      <c r="H3778" t="s">
        <v>40</v>
      </c>
      <c r="I3778">
        <v>17.3</v>
      </c>
      <c r="J3778" t="s">
        <v>27</v>
      </c>
      <c r="K3778">
        <v>10.6</v>
      </c>
      <c r="L3778">
        <v>2.86</v>
      </c>
      <c r="M3778" t="s">
        <v>46</v>
      </c>
      <c r="N3778">
        <v>7077.82</v>
      </c>
      <c r="O3778" s="5">
        <f>(ScoreCard!$E$3-laptop_prices3[[#This Row],[Price ($)]])/ScoreCard!$E$3*ScoreCard!$E$5</f>
        <v>1.7256205657353707</v>
      </c>
      <c r="P3778" s="5">
        <f>laptop_prices3[[#This Row],[RAM (GB)]]/ScoreCard!$F$3*ScoreCard!$F$5</f>
        <v>7</v>
      </c>
      <c r="Q3778" s="5">
        <f>laptop_prices3[[#This Row],[Screen Size (inch)]]/ScoreCard!$G$3*ScoreCard!$G$5</f>
        <v>2</v>
      </c>
      <c r="R3778" s="5">
        <f>laptop_prices3[[#This Row],[Battery Life (hours)]]/ScoreCard!$H$3*ScoreCard!$H$5</f>
        <v>6.1833333333333336</v>
      </c>
      <c r="S3778" s="5">
        <f>ScoreCard!$I$3-laptop_prices3[[#This Row],[Weight (kg)]]/ScoreCard!$I$3*ScoreCard!$I$5</f>
        <v>1.8657142857142859</v>
      </c>
      <c r="T3778" s="6" cm="1">
        <f t="array" ref="T3778">_xlfn.IFS(laptop_prices3[[#This Row],[Storage]]="512GB SSD", 512, laptop_prices3[[#This Row],[Storage]] = "1TB SSD", 1000, laptop_prices3[[#This Row],[Storage]] = "2TB SSD", 2000, laptop_prices3[[#This Row],[Storage]]= "256GB SSD", 256, laptop_prices3[[#This Row],[Storage]] = "1TB HDD", 1000*0.7)</f>
        <v>1000</v>
      </c>
      <c r="U3778" s="5">
        <f>laptop_prices3[[#This Row],[Storage Raw Value]]/ScoreCard!$J$3*ScoreCard!$J$5</f>
        <v>4</v>
      </c>
    </row>
    <row r="3779" spans="2:21" x14ac:dyDescent="0.2">
      <c r="B3779" s="4" cm="1">
        <f t="array" ref="B3779">SUM(laptop_prices3[[#This Row],[RAM Comp]:[Weight Comp]]+laptop_prices3[[#This Row],[Storage Comp]])</f>
        <v>25.953571428571429</v>
      </c>
      <c r="C3779">
        <v>3777</v>
      </c>
      <c r="D3779" t="s">
        <v>23</v>
      </c>
      <c r="E3779" t="s">
        <v>31</v>
      </c>
      <c r="F3779">
        <v>16</v>
      </c>
      <c r="G3779" t="s">
        <v>19</v>
      </c>
      <c r="H3779" t="s">
        <v>35</v>
      </c>
      <c r="I3779">
        <v>17.3</v>
      </c>
      <c r="J3779" t="s">
        <v>21</v>
      </c>
      <c r="K3779">
        <v>6.3</v>
      </c>
      <c r="L3779">
        <v>1.7</v>
      </c>
      <c r="M3779" t="s">
        <v>22</v>
      </c>
      <c r="N3779">
        <v>980.81</v>
      </c>
      <c r="O3779" s="5">
        <f>(ScoreCard!$E$3-laptop_prices3[[#This Row],[Price ($)]])/ScoreCard!$E$3*ScoreCard!$E$5</f>
        <v>4.546252364015885</v>
      </c>
      <c r="P3779" s="5">
        <f>laptop_prices3[[#This Row],[RAM (GB)]]/ScoreCard!$F$3*ScoreCard!$F$5</f>
        <v>1.75</v>
      </c>
      <c r="Q3779" s="5">
        <f>laptop_prices3[[#This Row],[Screen Size (inch)]]/ScoreCard!$G$3*ScoreCard!$G$5</f>
        <v>2</v>
      </c>
      <c r="R3779" s="5">
        <f>laptop_prices3[[#This Row],[Battery Life (hours)]]/ScoreCard!$H$3*ScoreCard!$H$5</f>
        <v>3.6750000000000003</v>
      </c>
      <c r="S3779" s="5">
        <f>ScoreCard!$I$3-laptop_prices3[[#This Row],[Weight (kg)]]/ScoreCard!$I$3*ScoreCard!$I$5</f>
        <v>2.5285714285714285</v>
      </c>
      <c r="T3779" s="6" cm="1">
        <f t="array" ref="T3779">_xlfn.IFS(laptop_prices3[[#This Row],[Storage]]="512GB SSD", 512, laptop_prices3[[#This Row],[Storage]] = "1TB SSD", 1000, laptop_prices3[[#This Row],[Storage]] = "2TB SSD", 2000, laptop_prices3[[#This Row],[Storage]]= "256GB SSD", 256, laptop_prices3[[#This Row],[Storage]] = "1TB HDD", 1000*0.7)</f>
        <v>1000</v>
      </c>
      <c r="U3779" s="5">
        <f>laptop_prices3[[#This Row],[Storage Raw Value]]/ScoreCard!$J$3*ScoreCard!$J$5</f>
        <v>4</v>
      </c>
    </row>
    <row r="3780" spans="2:21" x14ac:dyDescent="0.2">
      <c r="B3780" s="4" cm="1">
        <f t="array" ref="B3780">SUM(laptop_prices3[[#This Row],[RAM Comp]:[Weight Comp]]+laptop_prices3[[#This Row],[Storage Comp]])</f>
        <v>47.043735205064692</v>
      </c>
      <c r="C3780">
        <v>3778</v>
      </c>
      <c r="D3780" t="s">
        <v>23</v>
      </c>
      <c r="E3780" t="s">
        <v>12</v>
      </c>
      <c r="F3780">
        <v>64</v>
      </c>
      <c r="G3780" t="s">
        <v>25</v>
      </c>
      <c r="H3780" t="s">
        <v>40</v>
      </c>
      <c r="I3780">
        <v>14</v>
      </c>
      <c r="J3780" t="s">
        <v>27</v>
      </c>
      <c r="K3780">
        <v>6.2</v>
      </c>
      <c r="L3780">
        <v>1.21</v>
      </c>
      <c r="M3780" t="s">
        <v>16</v>
      </c>
      <c r="N3780">
        <v>3363.72</v>
      </c>
      <c r="O3780" s="5">
        <f>(ScoreCard!$E$3-laptop_prices3[[#This Row],[Price ($)]])/ScoreCard!$E$3*ScoreCard!$E$5</f>
        <v>3.44385762980344</v>
      </c>
      <c r="P3780" s="5">
        <f>laptop_prices3[[#This Row],[RAM (GB)]]/ScoreCard!$F$3*ScoreCard!$F$5</f>
        <v>7</v>
      </c>
      <c r="Q3780" s="5">
        <f>laptop_prices3[[#This Row],[Screen Size (inch)]]/ScoreCard!$G$3*ScoreCard!$G$5</f>
        <v>1.6184971098265895</v>
      </c>
      <c r="R3780" s="5">
        <f>laptop_prices3[[#This Row],[Battery Life (hours)]]/ScoreCard!$H$3*ScoreCard!$H$5</f>
        <v>3.6166666666666671</v>
      </c>
      <c r="S3780" s="5">
        <f>ScoreCard!$I$3-laptop_prices3[[#This Row],[Weight (kg)]]/ScoreCard!$I$3*ScoreCard!$I$5</f>
        <v>2.8085714285714287</v>
      </c>
      <c r="T3780" s="6" cm="1">
        <f t="array" ref="T3780">_xlfn.IFS(laptop_prices3[[#This Row],[Storage]]="512GB SSD", 512, laptop_prices3[[#This Row],[Storage]] = "1TB SSD", 1000, laptop_prices3[[#This Row],[Storage]] = "2TB SSD", 2000, laptop_prices3[[#This Row],[Storage]]= "256GB SSD", 256, laptop_prices3[[#This Row],[Storage]] = "1TB HDD", 1000*0.7)</f>
        <v>2000</v>
      </c>
      <c r="U3780" s="5">
        <f>laptop_prices3[[#This Row],[Storage Raw Value]]/ScoreCard!$J$3*ScoreCard!$J$5</f>
        <v>8</v>
      </c>
    </row>
    <row r="3781" spans="2:21" x14ac:dyDescent="0.2">
      <c r="B3781" s="4" cm="1">
        <f t="array" ref="B3781">SUM(laptop_prices3[[#This Row],[RAM Comp]:[Weight Comp]]+laptop_prices3[[#This Row],[Storage Comp]])</f>
        <v>42.054539636663911</v>
      </c>
      <c r="C3781">
        <v>3779</v>
      </c>
      <c r="D3781" t="s">
        <v>38</v>
      </c>
      <c r="E3781" t="s">
        <v>12</v>
      </c>
      <c r="F3781">
        <v>4</v>
      </c>
      <c r="G3781" t="s">
        <v>25</v>
      </c>
      <c r="H3781" t="s">
        <v>44</v>
      </c>
      <c r="I3781">
        <v>15.6</v>
      </c>
      <c r="J3781" t="s">
        <v>43</v>
      </c>
      <c r="K3781">
        <v>10.5</v>
      </c>
      <c r="L3781">
        <v>3.17</v>
      </c>
      <c r="M3781" t="s">
        <v>30</v>
      </c>
      <c r="N3781">
        <v>597.5</v>
      </c>
      <c r="O3781" s="5">
        <f>(ScoreCard!$E$3-laptop_prices3[[#This Row],[Price ($)]])/ScoreCard!$E$3*ScoreCard!$E$5</f>
        <v>4.7235813128939261</v>
      </c>
      <c r="P3781" s="5">
        <f>laptop_prices3[[#This Row],[RAM (GB)]]/ScoreCard!$F$3*ScoreCard!$F$5</f>
        <v>0.4375</v>
      </c>
      <c r="Q3781" s="5">
        <f>laptop_prices3[[#This Row],[Screen Size (inch)]]/ScoreCard!$G$3*ScoreCard!$G$5</f>
        <v>1.8034682080924855</v>
      </c>
      <c r="R3781" s="5">
        <f>laptop_prices3[[#This Row],[Battery Life (hours)]]/ScoreCard!$H$3*ScoreCard!$H$5</f>
        <v>6.125</v>
      </c>
      <c r="S3781" s="5">
        <f>ScoreCard!$I$3-laptop_prices3[[#This Row],[Weight (kg)]]/ScoreCard!$I$3*ScoreCard!$I$5</f>
        <v>1.6885714285714286</v>
      </c>
      <c r="T3781" s="6" cm="1">
        <f t="array" ref="T3781">_xlfn.IFS(laptop_prices3[[#This Row],[Storage]]="512GB SSD", 512, laptop_prices3[[#This Row],[Storage]] = "1TB SSD", 1000, laptop_prices3[[#This Row],[Storage]] = "2TB SSD", 2000, laptop_prices3[[#This Row],[Storage]]= "256GB SSD", 256, laptop_prices3[[#This Row],[Storage]] = "1TB HDD", 1000*0.7)</f>
        <v>2000</v>
      </c>
      <c r="U3781" s="5">
        <f>laptop_prices3[[#This Row],[Storage Raw Value]]/ScoreCard!$J$3*ScoreCard!$J$5</f>
        <v>8</v>
      </c>
    </row>
    <row r="3782" spans="2:21" x14ac:dyDescent="0.2">
      <c r="B3782" s="4" cm="1">
        <f t="array" ref="B3782">SUM(laptop_prices3[[#This Row],[RAM Comp]:[Weight Comp]]+laptop_prices3[[#This Row],[Storage Comp]])</f>
        <v>19.636354252683734</v>
      </c>
      <c r="C3782">
        <v>3780</v>
      </c>
      <c r="D3782" t="s">
        <v>36</v>
      </c>
      <c r="E3782" t="s">
        <v>48</v>
      </c>
      <c r="F3782">
        <v>16</v>
      </c>
      <c r="G3782" t="s">
        <v>42</v>
      </c>
      <c r="H3782" t="s">
        <v>14</v>
      </c>
      <c r="I3782">
        <v>14</v>
      </c>
      <c r="J3782" t="s">
        <v>43</v>
      </c>
      <c r="K3782">
        <v>4.5</v>
      </c>
      <c r="L3782">
        <v>1.85</v>
      </c>
      <c r="M3782" t="s">
        <v>16</v>
      </c>
      <c r="N3782">
        <v>1380.44</v>
      </c>
      <c r="O3782" s="5">
        <f>(ScoreCard!$E$3-laptop_prices3[[#This Row],[Price ($)]])/ScoreCard!$E$3*ScoreCard!$E$5</f>
        <v>4.3613733683201508</v>
      </c>
      <c r="P3782" s="5">
        <f>laptop_prices3[[#This Row],[RAM (GB)]]/ScoreCard!$F$3*ScoreCard!$F$5</f>
        <v>1.75</v>
      </c>
      <c r="Q3782" s="5">
        <f>laptop_prices3[[#This Row],[Screen Size (inch)]]/ScoreCard!$G$3*ScoreCard!$G$5</f>
        <v>1.6184971098265895</v>
      </c>
      <c r="R3782" s="5">
        <f>laptop_prices3[[#This Row],[Battery Life (hours)]]/ScoreCard!$H$3*ScoreCard!$H$5</f>
        <v>2.625</v>
      </c>
      <c r="S3782" s="5">
        <f>ScoreCard!$I$3-laptop_prices3[[#This Row],[Weight (kg)]]/ScoreCard!$I$3*ScoreCard!$I$5</f>
        <v>2.4428571428571431</v>
      </c>
      <c r="T3782" s="6" cm="1">
        <f t="array" ref="T3782">_xlfn.IFS(laptop_prices3[[#This Row],[Storage]]="512GB SSD", 512, laptop_prices3[[#This Row],[Storage]] = "1TB SSD", 1000, laptop_prices3[[#This Row],[Storage]] = "2TB SSD", 2000, laptop_prices3[[#This Row],[Storage]]= "256GB SSD", 256, laptop_prices3[[#This Row],[Storage]] = "1TB HDD", 1000*0.7)</f>
        <v>700</v>
      </c>
      <c r="U3782" s="5">
        <f>laptop_prices3[[#This Row],[Storage Raw Value]]/ScoreCard!$J$3*ScoreCard!$J$5</f>
        <v>2.8</v>
      </c>
    </row>
    <row r="3783" spans="2:21" x14ac:dyDescent="0.2">
      <c r="B3783" s="4" cm="1">
        <f t="array" ref="B3783">SUM(laptop_prices3[[#This Row],[RAM Comp]:[Weight Comp]]+laptop_prices3[[#This Row],[Storage Comp]])</f>
        <v>33.104182493806768</v>
      </c>
      <c r="C3783">
        <v>3781</v>
      </c>
      <c r="D3783" t="s">
        <v>23</v>
      </c>
      <c r="E3783" t="s">
        <v>39</v>
      </c>
      <c r="F3783">
        <v>64</v>
      </c>
      <c r="G3783" t="s">
        <v>19</v>
      </c>
      <c r="H3783" t="s">
        <v>20</v>
      </c>
      <c r="I3783">
        <v>15.6</v>
      </c>
      <c r="J3783" t="s">
        <v>43</v>
      </c>
      <c r="K3783">
        <v>11.1</v>
      </c>
      <c r="L3783">
        <v>2.93</v>
      </c>
      <c r="M3783" t="s">
        <v>16</v>
      </c>
      <c r="N3783">
        <v>2760.14</v>
      </c>
      <c r="O3783" s="5">
        <f>(ScoreCard!$E$3-laptop_prices3[[#This Row],[Price ($)]])/ScoreCard!$E$3*ScoreCard!$E$5</f>
        <v>3.7230890794494389</v>
      </c>
      <c r="P3783" s="5">
        <f>laptop_prices3[[#This Row],[RAM (GB)]]/ScoreCard!$F$3*ScoreCard!$F$5</f>
        <v>7</v>
      </c>
      <c r="Q3783" s="5">
        <f>laptop_prices3[[#This Row],[Screen Size (inch)]]/ScoreCard!$G$3*ScoreCard!$G$5</f>
        <v>1.8034682080924855</v>
      </c>
      <c r="R3783" s="5">
        <f>laptop_prices3[[#This Row],[Battery Life (hours)]]/ScoreCard!$H$3*ScoreCard!$H$5</f>
        <v>6.4749999999999996</v>
      </c>
      <c r="S3783" s="5">
        <f>ScoreCard!$I$3-laptop_prices3[[#This Row],[Weight (kg)]]/ScoreCard!$I$3*ScoreCard!$I$5</f>
        <v>1.8257142857142856</v>
      </c>
      <c r="T3783" s="6" cm="1">
        <f t="array" ref="T3783">_xlfn.IFS(laptop_prices3[[#This Row],[Storage]]="512GB SSD", 512, laptop_prices3[[#This Row],[Storage]] = "1TB SSD", 1000, laptop_prices3[[#This Row],[Storage]] = "2TB SSD", 2000, laptop_prices3[[#This Row],[Storage]]= "256GB SSD", 256, laptop_prices3[[#This Row],[Storage]] = "1TB HDD", 1000*0.7)</f>
        <v>1000</v>
      </c>
      <c r="U3783" s="5">
        <f>laptop_prices3[[#This Row],[Storage Raw Value]]/ScoreCard!$J$3*ScoreCard!$J$5</f>
        <v>4</v>
      </c>
    </row>
    <row r="3784" spans="2:21" x14ac:dyDescent="0.2">
      <c r="B3784" s="4" cm="1">
        <f t="array" ref="B3784">SUM(laptop_prices3[[#This Row],[RAM Comp]:[Weight Comp]]+laptop_prices3[[#This Row],[Storage Comp]])</f>
        <v>23.684039636663915</v>
      </c>
      <c r="C3784">
        <v>3782</v>
      </c>
      <c r="D3784" t="s">
        <v>38</v>
      </c>
      <c r="E3784" t="s">
        <v>48</v>
      </c>
      <c r="F3784">
        <v>64</v>
      </c>
      <c r="G3784" t="s">
        <v>13</v>
      </c>
      <c r="H3784" t="s">
        <v>20</v>
      </c>
      <c r="I3784">
        <v>15.6</v>
      </c>
      <c r="J3784" t="s">
        <v>43</v>
      </c>
      <c r="K3784">
        <v>7.2</v>
      </c>
      <c r="L3784">
        <v>1.77</v>
      </c>
      <c r="M3784" t="s">
        <v>30</v>
      </c>
      <c r="N3784">
        <v>3232.52</v>
      </c>
      <c r="O3784" s="5">
        <f>(ScoreCard!$E$3-laptop_prices3[[#This Row],[Price ($)]])/ScoreCard!$E$3*ScoreCard!$E$5</f>
        <v>3.5045540846123382</v>
      </c>
      <c r="P3784" s="5">
        <f>laptop_prices3[[#This Row],[RAM (GB)]]/ScoreCard!$F$3*ScoreCard!$F$5</f>
        <v>7</v>
      </c>
      <c r="Q3784" s="5">
        <f>laptop_prices3[[#This Row],[Screen Size (inch)]]/ScoreCard!$G$3*ScoreCard!$G$5</f>
        <v>1.8034682080924855</v>
      </c>
      <c r="R3784" s="5">
        <f>laptop_prices3[[#This Row],[Battery Life (hours)]]/ScoreCard!$H$3*ScoreCard!$H$5</f>
        <v>4.2</v>
      </c>
      <c r="S3784" s="5">
        <f>ScoreCard!$I$3-laptop_prices3[[#This Row],[Weight (kg)]]/ScoreCard!$I$3*ScoreCard!$I$5</f>
        <v>2.4885714285714284</v>
      </c>
      <c r="T3784" s="6" cm="1">
        <f t="array" ref="T3784">_xlfn.IFS(laptop_prices3[[#This Row],[Storage]]="512GB SSD", 512, laptop_prices3[[#This Row],[Storage]] = "1TB SSD", 1000, laptop_prices3[[#This Row],[Storage]] = "2TB SSD", 2000, laptop_prices3[[#This Row],[Storage]]= "256GB SSD", 256, laptop_prices3[[#This Row],[Storage]] = "1TB HDD", 1000*0.7)</f>
        <v>512</v>
      </c>
      <c r="U3784" s="5">
        <f>laptop_prices3[[#This Row],[Storage Raw Value]]/ScoreCard!$J$3*ScoreCard!$J$5</f>
        <v>2.048</v>
      </c>
    </row>
    <row r="3785" spans="2:21" x14ac:dyDescent="0.2">
      <c r="B3785" s="4" cm="1">
        <f t="array" ref="B3785">SUM(laptop_prices3[[#This Row],[RAM Comp]:[Weight Comp]]+laptop_prices3[[#This Row],[Storage Comp]])</f>
        <v>25.790667492430501</v>
      </c>
      <c r="C3785">
        <v>3783</v>
      </c>
      <c r="D3785" t="s">
        <v>36</v>
      </c>
      <c r="E3785" t="s">
        <v>39</v>
      </c>
      <c r="F3785">
        <v>64</v>
      </c>
      <c r="G3785" t="s">
        <v>42</v>
      </c>
      <c r="H3785" t="s">
        <v>14</v>
      </c>
      <c r="I3785">
        <v>13.3</v>
      </c>
      <c r="J3785" t="s">
        <v>27</v>
      </c>
      <c r="K3785">
        <v>7.1</v>
      </c>
      <c r="L3785">
        <v>2.78</v>
      </c>
      <c r="M3785" t="s">
        <v>30</v>
      </c>
      <c r="N3785">
        <v>3232.81</v>
      </c>
      <c r="O3785" s="5">
        <f>(ScoreCard!$E$3-laptop_prices3[[#This Row],[Price ($)]])/ScoreCard!$E$3*ScoreCard!$E$5</f>
        <v>3.504419923241191</v>
      </c>
      <c r="P3785" s="5">
        <f>laptop_prices3[[#This Row],[RAM (GB)]]/ScoreCard!$F$3*ScoreCard!$F$5</f>
        <v>7</v>
      </c>
      <c r="Q3785" s="5">
        <f>laptop_prices3[[#This Row],[Screen Size (inch)]]/ScoreCard!$G$3*ScoreCard!$G$5</f>
        <v>1.5375722543352601</v>
      </c>
      <c r="R3785" s="5">
        <f>laptop_prices3[[#This Row],[Battery Life (hours)]]/ScoreCard!$H$3*ScoreCard!$H$5</f>
        <v>4.1416666666666666</v>
      </c>
      <c r="S3785" s="5">
        <f>ScoreCard!$I$3-laptop_prices3[[#This Row],[Weight (kg)]]/ScoreCard!$I$3*ScoreCard!$I$5</f>
        <v>1.9114285714285715</v>
      </c>
      <c r="T3785" s="6" cm="1">
        <f t="array" ref="T3785">_xlfn.IFS(laptop_prices3[[#This Row],[Storage]]="512GB SSD", 512, laptop_prices3[[#This Row],[Storage]] = "1TB SSD", 1000, laptop_prices3[[#This Row],[Storage]] = "2TB SSD", 2000, laptop_prices3[[#This Row],[Storage]]= "256GB SSD", 256, laptop_prices3[[#This Row],[Storage]] = "1TB HDD", 1000*0.7)</f>
        <v>700</v>
      </c>
      <c r="U3785" s="5">
        <f>laptop_prices3[[#This Row],[Storage Raw Value]]/ScoreCard!$J$3*ScoreCard!$J$5</f>
        <v>2.8</v>
      </c>
    </row>
    <row r="3786" spans="2:21" x14ac:dyDescent="0.2">
      <c r="B3786" s="4" cm="1">
        <f t="array" ref="B3786">SUM(laptop_prices3[[#This Row],[RAM Comp]:[Weight Comp]]+laptop_prices3[[#This Row],[Storage Comp]])</f>
        <v>14.996115744563722</v>
      </c>
      <c r="C3786">
        <v>3784</v>
      </c>
      <c r="D3786" t="s">
        <v>17</v>
      </c>
      <c r="E3786" t="s">
        <v>31</v>
      </c>
      <c r="F3786">
        <v>4</v>
      </c>
      <c r="G3786" t="s">
        <v>13</v>
      </c>
      <c r="H3786" t="s">
        <v>35</v>
      </c>
      <c r="I3786">
        <v>16</v>
      </c>
      <c r="J3786" t="s">
        <v>27</v>
      </c>
      <c r="K3786">
        <v>4.3</v>
      </c>
      <c r="L3786">
        <v>2.61</v>
      </c>
      <c r="M3786" t="s">
        <v>22</v>
      </c>
      <c r="N3786">
        <v>1889.98</v>
      </c>
      <c r="O3786" s="5">
        <f>(ScoreCard!$E$3-laptop_prices3[[#This Row],[Price ($)]])/ScoreCard!$E$3*ScoreCard!$E$5</f>
        <v>4.1256472129594339</v>
      </c>
      <c r="P3786" s="5">
        <f>laptop_prices3[[#This Row],[RAM (GB)]]/ScoreCard!$F$3*ScoreCard!$F$5</f>
        <v>0.4375</v>
      </c>
      <c r="Q3786" s="5">
        <f>laptop_prices3[[#This Row],[Screen Size (inch)]]/ScoreCard!$G$3*ScoreCard!$G$5</f>
        <v>1.8497109826589595</v>
      </c>
      <c r="R3786" s="5">
        <f>laptop_prices3[[#This Row],[Battery Life (hours)]]/ScoreCard!$H$3*ScoreCard!$H$5</f>
        <v>2.5083333333333333</v>
      </c>
      <c r="S3786" s="5">
        <f>ScoreCard!$I$3-laptop_prices3[[#This Row],[Weight (kg)]]/ScoreCard!$I$3*ScoreCard!$I$5</f>
        <v>2.0085714285714289</v>
      </c>
      <c r="T3786" s="6" cm="1">
        <f t="array" ref="T3786">_xlfn.IFS(laptop_prices3[[#This Row],[Storage]]="512GB SSD", 512, laptop_prices3[[#This Row],[Storage]] = "1TB SSD", 1000, laptop_prices3[[#This Row],[Storage]] = "2TB SSD", 2000, laptop_prices3[[#This Row],[Storage]]= "256GB SSD", 256, laptop_prices3[[#This Row],[Storage]] = "1TB HDD", 1000*0.7)</f>
        <v>512</v>
      </c>
      <c r="U3786" s="5">
        <f>laptop_prices3[[#This Row],[Storage Raw Value]]/ScoreCard!$J$3*ScoreCard!$J$5</f>
        <v>2.048</v>
      </c>
    </row>
    <row r="3787" spans="2:21" x14ac:dyDescent="0.2">
      <c r="B3787" s="4" cm="1">
        <f t="array" ref="B3787">SUM(laptop_prices3[[#This Row],[RAM Comp]:[Weight Comp]]+laptop_prices3[[#This Row],[Storage Comp]])</f>
        <v>19.004810349573354</v>
      </c>
      <c r="C3787">
        <v>3785</v>
      </c>
      <c r="D3787" t="s">
        <v>28</v>
      </c>
      <c r="E3787" t="s">
        <v>39</v>
      </c>
      <c r="F3787">
        <v>8</v>
      </c>
      <c r="G3787" t="s">
        <v>13</v>
      </c>
      <c r="H3787" t="s">
        <v>14</v>
      </c>
      <c r="I3787">
        <v>13.3</v>
      </c>
      <c r="J3787" t="s">
        <v>43</v>
      </c>
      <c r="K3787">
        <v>11.3</v>
      </c>
      <c r="L3787">
        <v>2.96</v>
      </c>
      <c r="M3787" t="s">
        <v>46</v>
      </c>
      <c r="N3787">
        <v>1080.29</v>
      </c>
      <c r="O3787" s="5">
        <f>(ScoreCard!$E$3-laptop_prices3[[#This Row],[Price ($)]])/ScoreCard!$E$3*ScoreCard!$E$5</f>
        <v>4.50023038745804</v>
      </c>
      <c r="P3787" s="5">
        <f>laptop_prices3[[#This Row],[RAM (GB)]]/ScoreCard!$F$3*ScoreCard!$F$5</f>
        <v>0.875</v>
      </c>
      <c r="Q3787" s="5">
        <f>laptop_prices3[[#This Row],[Screen Size (inch)]]/ScoreCard!$G$3*ScoreCard!$G$5</f>
        <v>1.5375722543352601</v>
      </c>
      <c r="R3787" s="5">
        <f>laptop_prices3[[#This Row],[Battery Life (hours)]]/ScoreCard!$H$3*ScoreCard!$H$5</f>
        <v>6.5916666666666677</v>
      </c>
      <c r="S3787" s="5">
        <f>ScoreCard!$I$3-laptop_prices3[[#This Row],[Weight (kg)]]/ScoreCard!$I$3*ScoreCard!$I$5</f>
        <v>1.8085714285714285</v>
      </c>
      <c r="T3787" s="6" cm="1">
        <f t="array" ref="T3787">_xlfn.IFS(laptop_prices3[[#This Row],[Storage]]="512GB SSD", 512, laptop_prices3[[#This Row],[Storage]] = "1TB SSD", 1000, laptop_prices3[[#This Row],[Storage]] = "2TB SSD", 2000, laptop_prices3[[#This Row],[Storage]]= "256GB SSD", 256, laptop_prices3[[#This Row],[Storage]] = "1TB HDD", 1000*0.7)</f>
        <v>512</v>
      </c>
      <c r="U3787" s="5">
        <f>laptop_prices3[[#This Row],[Storage Raw Value]]/ScoreCard!$J$3*ScoreCard!$J$5</f>
        <v>2.048</v>
      </c>
    </row>
    <row r="3788" spans="2:21" x14ac:dyDescent="0.2">
      <c r="B3788" s="4" cm="1">
        <f t="array" ref="B3788">SUM(laptop_prices3[[#This Row],[RAM Comp]:[Weight Comp]]+laptop_prices3[[#This Row],[Storage Comp]])</f>
        <v>25.47037296999725</v>
      </c>
      <c r="C3788">
        <v>3786</v>
      </c>
      <c r="D3788" t="s">
        <v>34</v>
      </c>
      <c r="E3788" t="s">
        <v>31</v>
      </c>
      <c r="F3788">
        <v>16</v>
      </c>
      <c r="G3788" t="s">
        <v>19</v>
      </c>
      <c r="H3788" t="s">
        <v>44</v>
      </c>
      <c r="I3788">
        <v>15.6</v>
      </c>
      <c r="J3788" t="s">
        <v>15</v>
      </c>
      <c r="K3788">
        <v>6.7</v>
      </c>
      <c r="L3788">
        <v>2.61</v>
      </c>
      <c r="M3788" t="s">
        <v>16</v>
      </c>
      <c r="N3788">
        <v>1078.83</v>
      </c>
      <c r="O3788" s="5">
        <f>(ScoreCard!$E$3-laptop_prices3[[#This Row],[Price ($)]])/ScoreCard!$E$3*ScoreCard!$E$5</f>
        <v>4.5009058205679562</v>
      </c>
      <c r="P3788" s="5">
        <f>laptop_prices3[[#This Row],[RAM (GB)]]/ScoreCard!$F$3*ScoreCard!$F$5</f>
        <v>1.75</v>
      </c>
      <c r="Q3788" s="5">
        <f>laptop_prices3[[#This Row],[Screen Size (inch)]]/ScoreCard!$G$3*ScoreCard!$G$5</f>
        <v>1.8034682080924855</v>
      </c>
      <c r="R3788" s="5">
        <f>laptop_prices3[[#This Row],[Battery Life (hours)]]/ScoreCard!$H$3*ScoreCard!$H$5</f>
        <v>3.9083333333333332</v>
      </c>
      <c r="S3788" s="5">
        <f>ScoreCard!$I$3-laptop_prices3[[#This Row],[Weight (kg)]]/ScoreCard!$I$3*ScoreCard!$I$5</f>
        <v>2.0085714285714289</v>
      </c>
      <c r="T3788" s="6" cm="1">
        <f t="array" ref="T3788">_xlfn.IFS(laptop_prices3[[#This Row],[Storage]]="512GB SSD", 512, laptop_prices3[[#This Row],[Storage]] = "1TB SSD", 1000, laptop_prices3[[#This Row],[Storage]] = "2TB SSD", 2000, laptop_prices3[[#This Row],[Storage]]= "256GB SSD", 256, laptop_prices3[[#This Row],[Storage]] = "1TB HDD", 1000*0.7)</f>
        <v>1000</v>
      </c>
      <c r="U3788" s="5">
        <f>laptop_prices3[[#This Row],[Storage Raw Value]]/ScoreCard!$J$3*ScoreCard!$J$5</f>
        <v>4</v>
      </c>
    </row>
    <row r="3789" spans="2:21" x14ac:dyDescent="0.2">
      <c r="B3789" s="4" cm="1">
        <f t="array" ref="B3789">SUM(laptop_prices3[[#This Row],[RAM Comp]:[Weight Comp]]+laptop_prices3[[#This Row],[Storage Comp]])</f>
        <v>19.761715111478118</v>
      </c>
      <c r="C3789">
        <v>3787</v>
      </c>
      <c r="D3789" t="s">
        <v>11</v>
      </c>
      <c r="E3789" t="s">
        <v>24</v>
      </c>
      <c r="F3789">
        <v>8</v>
      </c>
      <c r="G3789" t="s">
        <v>13</v>
      </c>
      <c r="H3789" t="s">
        <v>40</v>
      </c>
      <c r="I3789">
        <v>13.3</v>
      </c>
      <c r="J3789" t="s">
        <v>21</v>
      </c>
      <c r="K3789">
        <v>12</v>
      </c>
      <c r="L3789">
        <v>2.35</v>
      </c>
      <c r="M3789" t="s">
        <v>22</v>
      </c>
      <c r="N3789">
        <v>1240.02</v>
      </c>
      <c r="O3789" s="5">
        <f>(ScoreCard!$E$3-laptop_prices3[[#This Row],[Price ($)]])/ScoreCard!$E$3*ScoreCard!$E$5</f>
        <v>4.4263352294807117</v>
      </c>
      <c r="P3789" s="5">
        <f>laptop_prices3[[#This Row],[RAM (GB)]]/ScoreCard!$F$3*ScoreCard!$F$5</f>
        <v>0.875</v>
      </c>
      <c r="Q3789" s="5">
        <f>laptop_prices3[[#This Row],[Screen Size (inch)]]/ScoreCard!$G$3*ScoreCard!$G$5</f>
        <v>1.5375722543352601</v>
      </c>
      <c r="R3789" s="5">
        <f>laptop_prices3[[#This Row],[Battery Life (hours)]]/ScoreCard!$H$3*ScoreCard!$H$5</f>
        <v>7</v>
      </c>
      <c r="S3789" s="5">
        <f>ScoreCard!$I$3-laptop_prices3[[#This Row],[Weight (kg)]]/ScoreCard!$I$3*ScoreCard!$I$5</f>
        <v>2.157142857142857</v>
      </c>
      <c r="T3789" s="6" cm="1">
        <f t="array" ref="T3789">_xlfn.IFS(laptop_prices3[[#This Row],[Storage]]="512GB SSD", 512, laptop_prices3[[#This Row],[Storage]] = "1TB SSD", 1000, laptop_prices3[[#This Row],[Storage]] = "2TB SSD", 2000, laptop_prices3[[#This Row],[Storage]]= "256GB SSD", 256, laptop_prices3[[#This Row],[Storage]] = "1TB HDD", 1000*0.7)</f>
        <v>512</v>
      </c>
      <c r="U3789" s="5">
        <f>laptop_prices3[[#This Row],[Storage Raw Value]]/ScoreCard!$J$3*ScoreCard!$J$5</f>
        <v>2.048</v>
      </c>
    </row>
    <row r="3790" spans="2:21" x14ac:dyDescent="0.2">
      <c r="B3790" s="4" cm="1">
        <f t="array" ref="B3790">SUM(laptop_prices3[[#This Row],[RAM Comp]:[Weight Comp]]+laptop_prices3[[#This Row],[Storage Comp]])</f>
        <v>25.25930154142582</v>
      </c>
      <c r="C3790">
        <v>3788</v>
      </c>
      <c r="D3790" t="s">
        <v>11</v>
      </c>
      <c r="E3790" t="s">
        <v>18</v>
      </c>
      <c r="F3790">
        <v>4</v>
      </c>
      <c r="G3790" t="s">
        <v>19</v>
      </c>
      <c r="H3790" t="s">
        <v>32</v>
      </c>
      <c r="I3790">
        <v>15.6</v>
      </c>
      <c r="J3790" t="s">
        <v>21</v>
      </c>
      <c r="K3790">
        <v>8.5</v>
      </c>
      <c r="L3790">
        <v>2.52</v>
      </c>
      <c r="M3790" t="s">
        <v>46</v>
      </c>
      <c r="N3790">
        <v>1456.63</v>
      </c>
      <c r="O3790" s="5">
        <f>(ScoreCard!$E$3-laptop_prices3[[#This Row],[Price ($)]])/ScoreCard!$E$3*ScoreCard!$E$5</f>
        <v>4.3261259377417218</v>
      </c>
      <c r="P3790" s="5">
        <f>laptop_prices3[[#This Row],[RAM (GB)]]/ScoreCard!$F$3*ScoreCard!$F$5</f>
        <v>0.4375</v>
      </c>
      <c r="Q3790" s="5">
        <f>laptop_prices3[[#This Row],[Screen Size (inch)]]/ScoreCard!$G$3*ScoreCard!$G$5</f>
        <v>1.8034682080924855</v>
      </c>
      <c r="R3790" s="5">
        <f>laptop_prices3[[#This Row],[Battery Life (hours)]]/ScoreCard!$H$3*ScoreCard!$H$5</f>
        <v>4.9583333333333339</v>
      </c>
      <c r="S3790" s="5">
        <f>ScoreCard!$I$3-laptop_prices3[[#This Row],[Weight (kg)]]/ScoreCard!$I$3*ScoreCard!$I$5</f>
        <v>2.06</v>
      </c>
      <c r="T3790" s="6" cm="1">
        <f t="array" ref="T3790">_xlfn.IFS(laptop_prices3[[#This Row],[Storage]]="512GB SSD", 512, laptop_prices3[[#This Row],[Storage]] = "1TB SSD", 1000, laptop_prices3[[#This Row],[Storage]] = "2TB SSD", 2000, laptop_prices3[[#This Row],[Storage]]= "256GB SSD", 256, laptop_prices3[[#This Row],[Storage]] = "1TB HDD", 1000*0.7)</f>
        <v>1000</v>
      </c>
      <c r="U3790" s="5">
        <f>laptop_prices3[[#This Row],[Storage Raw Value]]/ScoreCard!$J$3*ScoreCard!$J$5</f>
        <v>4</v>
      </c>
    </row>
    <row r="3791" spans="2:21" x14ac:dyDescent="0.2">
      <c r="B3791" s="4" cm="1">
        <f t="array" ref="B3791">SUM(laptop_prices3[[#This Row],[RAM Comp]:[Weight Comp]]+laptop_prices3[[#This Row],[Storage Comp]])</f>
        <v>26.951143682906686</v>
      </c>
      <c r="C3791">
        <v>3789</v>
      </c>
      <c r="D3791" t="s">
        <v>45</v>
      </c>
      <c r="E3791" t="s">
        <v>48</v>
      </c>
      <c r="F3791">
        <v>32</v>
      </c>
      <c r="G3791" t="s">
        <v>19</v>
      </c>
      <c r="H3791" t="s">
        <v>44</v>
      </c>
      <c r="I3791">
        <v>13.3</v>
      </c>
      <c r="J3791" t="s">
        <v>43</v>
      </c>
      <c r="K3791">
        <v>6.9</v>
      </c>
      <c r="L3791">
        <v>2.82</v>
      </c>
      <c r="M3791" t="s">
        <v>22</v>
      </c>
      <c r="N3791">
        <v>1342.25</v>
      </c>
      <c r="O3791" s="5">
        <f>(ScoreCard!$E$3-laptop_prices3[[#This Row],[Price ($)]])/ScoreCard!$E$3*ScoreCard!$E$5</f>
        <v>4.3790410330240528</v>
      </c>
      <c r="P3791" s="5">
        <f>laptop_prices3[[#This Row],[RAM (GB)]]/ScoreCard!$F$3*ScoreCard!$F$5</f>
        <v>3.5</v>
      </c>
      <c r="Q3791" s="5">
        <f>laptop_prices3[[#This Row],[Screen Size (inch)]]/ScoreCard!$G$3*ScoreCard!$G$5</f>
        <v>1.5375722543352601</v>
      </c>
      <c r="R3791" s="5">
        <f>laptop_prices3[[#This Row],[Battery Life (hours)]]/ScoreCard!$H$3*ScoreCard!$H$5</f>
        <v>4.0250000000000004</v>
      </c>
      <c r="S3791" s="5">
        <f>ScoreCard!$I$3-laptop_prices3[[#This Row],[Weight (kg)]]/ScoreCard!$I$3*ScoreCard!$I$5</f>
        <v>1.8885714285714286</v>
      </c>
      <c r="T3791" s="6" cm="1">
        <f t="array" ref="T3791">_xlfn.IFS(laptop_prices3[[#This Row],[Storage]]="512GB SSD", 512, laptop_prices3[[#This Row],[Storage]] = "1TB SSD", 1000, laptop_prices3[[#This Row],[Storage]] = "2TB SSD", 2000, laptop_prices3[[#This Row],[Storage]]= "256GB SSD", 256, laptop_prices3[[#This Row],[Storage]] = "1TB HDD", 1000*0.7)</f>
        <v>1000</v>
      </c>
      <c r="U3791" s="5">
        <f>laptop_prices3[[#This Row],[Storage Raw Value]]/ScoreCard!$J$3*ScoreCard!$J$5</f>
        <v>4</v>
      </c>
    </row>
    <row r="3792" spans="2:21" x14ac:dyDescent="0.2">
      <c r="B3792" s="4" cm="1">
        <f t="array" ref="B3792">SUM(laptop_prices3[[#This Row],[RAM Comp]:[Weight Comp]]+laptop_prices3[[#This Row],[Storage Comp]])</f>
        <v>41.251853839801811</v>
      </c>
      <c r="C3792">
        <v>3790</v>
      </c>
      <c r="D3792" t="s">
        <v>34</v>
      </c>
      <c r="E3792" t="s">
        <v>24</v>
      </c>
      <c r="F3792">
        <v>16</v>
      </c>
      <c r="G3792" t="s">
        <v>25</v>
      </c>
      <c r="H3792" t="s">
        <v>40</v>
      </c>
      <c r="I3792">
        <v>16</v>
      </c>
      <c r="J3792" t="s">
        <v>15</v>
      </c>
      <c r="K3792">
        <v>5.0999999999999996</v>
      </c>
      <c r="L3792">
        <v>1.44</v>
      </c>
      <c r="M3792" t="s">
        <v>16</v>
      </c>
      <c r="N3792">
        <v>1541.85</v>
      </c>
      <c r="O3792" s="5">
        <f>(ScoreCard!$E$3-laptop_prices3[[#This Row],[Price ($)]])/ScoreCard!$E$3*ScoreCard!$E$5</f>
        <v>4.2867009996410026</v>
      </c>
      <c r="P3792" s="5">
        <f>laptop_prices3[[#This Row],[RAM (GB)]]/ScoreCard!$F$3*ScoreCard!$F$5</f>
        <v>1.75</v>
      </c>
      <c r="Q3792" s="5">
        <f>laptop_prices3[[#This Row],[Screen Size (inch)]]/ScoreCard!$G$3*ScoreCard!$G$5</f>
        <v>1.8497109826589595</v>
      </c>
      <c r="R3792" s="5">
        <f>laptop_prices3[[#This Row],[Battery Life (hours)]]/ScoreCard!$H$3*ScoreCard!$H$5</f>
        <v>2.9750000000000001</v>
      </c>
      <c r="S3792" s="5">
        <f>ScoreCard!$I$3-laptop_prices3[[#This Row],[Weight (kg)]]/ScoreCard!$I$3*ScoreCard!$I$5</f>
        <v>2.677142857142857</v>
      </c>
      <c r="T3792" s="6" cm="1">
        <f t="array" ref="T3792">_xlfn.IFS(laptop_prices3[[#This Row],[Storage]]="512GB SSD", 512, laptop_prices3[[#This Row],[Storage]] = "1TB SSD", 1000, laptop_prices3[[#This Row],[Storage]] = "2TB SSD", 2000, laptop_prices3[[#This Row],[Storage]]= "256GB SSD", 256, laptop_prices3[[#This Row],[Storage]] = "1TB HDD", 1000*0.7)</f>
        <v>2000</v>
      </c>
      <c r="U3792" s="5">
        <f>laptop_prices3[[#This Row],[Storage Raw Value]]/ScoreCard!$J$3*ScoreCard!$J$5</f>
        <v>8</v>
      </c>
    </row>
    <row r="3793" spans="2:21" x14ac:dyDescent="0.2">
      <c r="B3793" s="4" cm="1">
        <f t="array" ref="B3793">SUM(laptop_prices3[[#This Row],[RAM Comp]:[Weight Comp]]+laptop_prices3[[#This Row],[Storage Comp]])</f>
        <v>24.087611065235343</v>
      </c>
      <c r="C3793">
        <v>3791</v>
      </c>
      <c r="D3793" t="s">
        <v>11</v>
      </c>
      <c r="E3793" t="s">
        <v>37</v>
      </c>
      <c r="F3793">
        <v>64</v>
      </c>
      <c r="G3793" t="s">
        <v>13</v>
      </c>
      <c r="H3793" t="s">
        <v>32</v>
      </c>
      <c r="I3793">
        <v>15.6</v>
      </c>
      <c r="J3793" t="s">
        <v>27</v>
      </c>
      <c r="K3793">
        <v>7.5</v>
      </c>
      <c r="L3793">
        <v>1.37</v>
      </c>
      <c r="M3793" t="s">
        <v>16</v>
      </c>
      <c r="N3793">
        <v>10807.88</v>
      </c>
      <c r="O3793" s="5">
        <f>(ScoreCard!$E$3-laptop_prices3[[#This Row],[Price ($)]])/ScoreCard!$E$3*ScoreCard!$E$5</f>
        <v>0</v>
      </c>
      <c r="P3793" s="5">
        <f>laptop_prices3[[#This Row],[RAM (GB)]]/ScoreCard!$F$3*ScoreCard!$F$5</f>
        <v>7</v>
      </c>
      <c r="Q3793" s="5">
        <f>laptop_prices3[[#This Row],[Screen Size (inch)]]/ScoreCard!$G$3*ScoreCard!$G$5</f>
        <v>1.8034682080924855</v>
      </c>
      <c r="R3793" s="5">
        <f>laptop_prices3[[#This Row],[Battery Life (hours)]]/ScoreCard!$H$3*ScoreCard!$H$5</f>
        <v>4.375</v>
      </c>
      <c r="S3793" s="5">
        <f>ScoreCard!$I$3-laptop_prices3[[#This Row],[Weight (kg)]]/ScoreCard!$I$3*ScoreCard!$I$5</f>
        <v>2.7171428571428571</v>
      </c>
      <c r="T3793" s="6" cm="1">
        <f t="array" ref="T3793">_xlfn.IFS(laptop_prices3[[#This Row],[Storage]]="512GB SSD", 512, laptop_prices3[[#This Row],[Storage]] = "1TB SSD", 1000, laptop_prices3[[#This Row],[Storage]] = "2TB SSD", 2000, laptop_prices3[[#This Row],[Storage]]= "256GB SSD", 256, laptop_prices3[[#This Row],[Storage]] = "1TB HDD", 1000*0.7)</f>
        <v>512</v>
      </c>
      <c r="U3793" s="5">
        <f>laptop_prices3[[#This Row],[Storage Raw Value]]/ScoreCard!$J$3*ScoreCard!$J$5</f>
        <v>2.048</v>
      </c>
    </row>
    <row r="3794" spans="2:21" x14ac:dyDescent="0.2">
      <c r="B3794" s="4" cm="1">
        <f t="array" ref="B3794">SUM(laptop_prices3[[#This Row],[RAM Comp]:[Weight Comp]]+laptop_prices3[[#This Row],[Storage Comp]])</f>
        <v>24.689992017616298</v>
      </c>
      <c r="C3794">
        <v>3792</v>
      </c>
      <c r="D3794" t="s">
        <v>17</v>
      </c>
      <c r="E3794" t="s">
        <v>18</v>
      </c>
      <c r="F3794">
        <v>64</v>
      </c>
      <c r="G3794" t="s">
        <v>13</v>
      </c>
      <c r="H3794" t="s">
        <v>14</v>
      </c>
      <c r="I3794">
        <v>15.6</v>
      </c>
      <c r="J3794" t="s">
        <v>15</v>
      </c>
      <c r="K3794">
        <v>10.1</v>
      </c>
      <c r="L3794">
        <v>2.97</v>
      </c>
      <c r="M3794" t="s">
        <v>22</v>
      </c>
      <c r="N3794">
        <v>5748.21</v>
      </c>
      <c r="O3794" s="5">
        <f>(ScoreCard!$E$3-laptop_prices3[[#This Row],[Price ($)]])/ScoreCard!$E$3*ScoreCard!$E$5</f>
        <v>2.3407319474309483</v>
      </c>
      <c r="P3794" s="5">
        <f>laptop_prices3[[#This Row],[RAM (GB)]]/ScoreCard!$F$3*ScoreCard!$F$5</f>
        <v>7</v>
      </c>
      <c r="Q3794" s="5">
        <f>laptop_prices3[[#This Row],[Screen Size (inch)]]/ScoreCard!$G$3*ScoreCard!$G$5</f>
        <v>1.8034682080924855</v>
      </c>
      <c r="R3794" s="5">
        <f>laptop_prices3[[#This Row],[Battery Life (hours)]]/ScoreCard!$H$3*ScoreCard!$H$5</f>
        <v>5.8916666666666666</v>
      </c>
      <c r="S3794" s="5">
        <f>ScoreCard!$I$3-laptop_prices3[[#This Row],[Weight (kg)]]/ScoreCard!$I$3*ScoreCard!$I$5</f>
        <v>1.8028571428571427</v>
      </c>
      <c r="T3794" s="6" cm="1">
        <f t="array" ref="T3794">_xlfn.IFS(laptop_prices3[[#This Row],[Storage]]="512GB SSD", 512, laptop_prices3[[#This Row],[Storage]] = "1TB SSD", 1000, laptop_prices3[[#This Row],[Storage]] = "2TB SSD", 2000, laptop_prices3[[#This Row],[Storage]]= "256GB SSD", 256, laptop_prices3[[#This Row],[Storage]] = "1TB HDD", 1000*0.7)</f>
        <v>512</v>
      </c>
      <c r="U3794" s="5">
        <f>laptop_prices3[[#This Row],[Storage Raw Value]]/ScoreCard!$J$3*ScoreCard!$J$5</f>
        <v>2.048</v>
      </c>
    </row>
    <row r="3795" spans="2:21" x14ac:dyDescent="0.2">
      <c r="B3795" s="4" cm="1">
        <f t="array" ref="B3795">SUM(laptop_prices3[[#This Row],[RAM Comp]:[Weight Comp]]+laptop_prices3[[#This Row],[Storage Comp]])</f>
        <v>41.475595238095238</v>
      </c>
      <c r="C3795">
        <v>3793</v>
      </c>
      <c r="D3795" t="s">
        <v>11</v>
      </c>
      <c r="E3795" t="s">
        <v>31</v>
      </c>
      <c r="F3795">
        <v>4</v>
      </c>
      <c r="G3795" t="s">
        <v>25</v>
      </c>
      <c r="H3795" t="s">
        <v>14</v>
      </c>
      <c r="I3795">
        <v>17.3</v>
      </c>
      <c r="J3795" t="s">
        <v>21</v>
      </c>
      <c r="K3795">
        <v>9.1999999999999993</v>
      </c>
      <c r="L3795">
        <v>3.2</v>
      </c>
      <c r="M3795" t="s">
        <v>22</v>
      </c>
      <c r="N3795">
        <v>1165.44</v>
      </c>
      <c r="O3795" s="5">
        <f>(ScoreCard!$E$3-laptop_prices3[[#This Row],[Price ($)]])/ScoreCard!$E$3*ScoreCard!$E$5</f>
        <v>4.460837833136563</v>
      </c>
      <c r="P3795" s="5">
        <f>laptop_prices3[[#This Row],[RAM (GB)]]/ScoreCard!$F$3*ScoreCard!$F$5</f>
        <v>0.4375</v>
      </c>
      <c r="Q3795" s="5">
        <f>laptop_prices3[[#This Row],[Screen Size (inch)]]/ScoreCard!$G$3*ScoreCard!$G$5</f>
        <v>2</v>
      </c>
      <c r="R3795" s="5">
        <f>laptop_prices3[[#This Row],[Battery Life (hours)]]/ScoreCard!$H$3*ScoreCard!$H$5</f>
        <v>5.3666666666666663</v>
      </c>
      <c r="S3795" s="5">
        <f>ScoreCard!$I$3-laptop_prices3[[#This Row],[Weight (kg)]]/ScoreCard!$I$3*ScoreCard!$I$5</f>
        <v>1.6714285714285713</v>
      </c>
      <c r="T3795" s="6" cm="1">
        <f t="array" ref="T3795">_xlfn.IFS(laptop_prices3[[#This Row],[Storage]]="512GB SSD", 512, laptop_prices3[[#This Row],[Storage]] = "1TB SSD", 1000, laptop_prices3[[#This Row],[Storage]] = "2TB SSD", 2000, laptop_prices3[[#This Row],[Storage]]= "256GB SSD", 256, laptop_prices3[[#This Row],[Storage]] = "1TB HDD", 1000*0.7)</f>
        <v>2000</v>
      </c>
      <c r="U3795" s="5">
        <f>laptop_prices3[[#This Row],[Storage Raw Value]]/ScoreCard!$J$3*ScoreCard!$J$5</f>
        <v>8</v>
      </c>
    </row>
    <row r="3796" spans="2:21" x14ac:dyDescent="0.2">
      <c r="B3796" s="4" cm="1">
        <f t="array" ref="B3796">SUM(laptop_prices3[[#This Row],[RAM Comp]:[Weight Comp]]+laptop_prices3[[#This Row],[Storage Comp]])</f>
        <v>15.817325350949627</v>
      </c>
      <c r="C3796">
        <v>3794</v>
      </c>
      <c r="D3796" t="s">
        <v>36</v>
      </c>
      <c r="E3796" t="s">
        <v>12</v>
      </c>
      <c r="F3796">
        <v>16</v>
      </c>
      <c r="G3796" t="s">
        <v>29</v>
      </c>
      <c r="H3796" t="s">
        <v>44</v>
      </c>
      <c r="I3796">
        <v>15.6</v>
      </c>
      <c r="J3796" t="s">
        <v>21</v>
      </c>
      <c r="K3796">
        <v>10.5</v>
      </c>
      <c r="L3796">
        <v>2.5499999999999998</v>
      </c>
      <c r="M3796" t="s">
        <v>46</v>
      </c>
      <c r="N3796">
        <v>579.69000000000005</v>
      </c>
      <c r="O3796" s="5">
        <f>(ScoreCard!$E$3-laptop_prices3[[#This Row],[Price ($)]])/ScoreCard!$E$3*ScoreCard!$E$5</f>
        <v>4.7318206715840656</v>
      </c>
      <c r="P3796" s="5">
        <f>laptop_prices3[[#This Row],[RAM (GB)]]/ScoreCard!$F$3*ScoreCard!$F$5</f>
        <v>1.75</v>
      </c>
      <c r="Q3796" s="5">
        <f>laptop_prices3[[#This Row],[Screen Size (inch)]]/ScoreCard!$G$3*ScoreCard!$G$5</f>
        <v>1.8034682080924855</v>
      </c>
      <c r="R3796" s="5">
        <f>laptop_prices3[[#This Row],[Battery Life (hours)]]/ScoreCard!$H$3*ScoreCard!$H$5</f>
        <v>6.125</v>
      </c>
      <c r="S3796" s="5">
        <f>ScoreCard!$I$3-laptop_prices3[[#This Row],[Weight (kg)]]/ScoreCard!$I$3*ScoreCard!$I$5</f>
        <v>2.0428571428571427</v>
      </c>
      <c r="T3796" s="6" cm="1">
        <f t="array" ref="T3796">_xlfn.IFS(laptop_prices3[[#This Row],[Storage]]="512GB SSD", 512, laptop_prices3[[#This Row],[Storage]] = "1TB SSD", 1000, laptop_prices3[[#This Row],[Storage]] = "2TB SSD", 2000, laptop_prices3[[#This Row],[Storage]]= "256GB SSD", 256, laptop_prices3[[#This Row],[Storage]] = "1TB HDD", 1000*0.7)</f>
        <v>256</v>
      </c>
      <c r="U3796" s="5">
        <f>laptop_prices3[[#This Row],[Storage Raw Value]]/ScoreCard!$J$3*ScoreCard!$J$5</f>
        <v>1.024</v>
      </c>
    </row>
    <row r="3797" spans="2:21" x14ac:dyDescent="0.2">
      <c r="B3797" s="4" cm="1">
        <f t="array" ref="B3797">SUM(laptop_prices3[[#This Row],[RAM Comp]:[Weight Comp]]+laptop_prices3[[#This Row],[Storage Comp]])</f>
        <v>11.347235205064685</v>
      </c>
      <c r="C3797">
        <v>3795</v>
      </c>
      <c r="D3797" t="s">
        <v>45</v>
      </c>
      <c r="E3797" t="s">
        <v>37</v>
      </c>
      <c r="F3797">
        <v>4</v>
      </c>
      <c r="G3797" t="s">
        <v>29</v>
      </c>
      <c r="H3797" t="s">
        <v>32</v>
      </c>
      <c r="I3797">
        <v>14</v>
      </c>
      <c r="J3797" t="s">
        <v>43</v>
      </c>
      <c r="K3797">
        <v>5.6</v>
      </c>
      <c r="L3797">
        <v>2.75</v>
      </c>
      <c r="M3797" t="s">
        <v>30</v>
      </c>
      <c r="N3797">
        <v>1477.4</v>
      </c>
      <c r="O3797" s="5">
        <f>(ScoreCard!$E$3-laptop_prices3[[#This Row],[Price ($)]])/ScoreCard!$E$3*ScoreCard!$E$5</f>
        <v>4.3165172078150391</v>
      </c>
      <c r="P3797" s="5">
        <f>laptop_prices3[[#This Row],[RAM (GB)]]/ScoreCard!$F$3*ScoreCard!$F$5</f>
        <v>0.4375</v>
      </c>
      <c r="Q3797" s="5">
        <f>laptop_prices3[[#This Row],[Screen Size (inch)]]/ScoreCard!$G$3*ScoreCard!$G$5</f>
        <v>1.6184971098265895</v>
      </c>
      <c r="R3797" s="5">
        <f>laptop_prices3[[#This Row],[Battery Life (hours)]]/ScoreCard!$H$3*ScoreCard!$H$5</f>
        <v>3.2666666666666662</v>
      </c>
      <c r="S3797" s="5">
        <f>ScoreCard!$I$3-laptop_prices3[[#This Row],[Weight (kg)]]/ScoreCard!$I$3*ScoreCard!$I$5</f>
        <v>1.9285714285714286</v>
      </c>
      <c r="T3797" s="6" cm="1">
        <f t="array" ref="T3797">_xlfn.IFS(laptop_prices3[[#This Row],[Storage]]="512GB SSD", 512, laptop_prices3[[#This Row],[Storage]] = "1TB SSD", 1000, laptop_prices3[[#This Row],[Storage]] = "2TB SSD", 2000, laptop_prices3[[#This Row],[Storage]]= "256GB SSD", 256, laptop_prices3[[#This Row],[Storage]] = "1TB HDD", 1000*0.7)</f>
        <v>256</v>
      </c>
      <c r="U3797" s="5">
        <f>laptop_prices3[[#This Row],[Storage Raw Value]]/ScoreCard!$J$3*ScoreCard!$J$5</f>
        <v>1.024</v>
      </c>
    </row>
    <row r="3798" spans="2:21" x14ac:dyDescent="0.2">
      <c r="B3798" s="4" cm="1">
        <f t="array" ref="B3798">SUM(laptop_prices3[[#This Row],[RAM Comp]:[Weight Comp]]+laptop_prices3[[#This Row],[Storage Comp]])</f>
        <v>18.223904761904762</v>
      </c>
      <c r="C3798">
        <v>3796</v>
      </c>
      <c r="D3798" t="s">
        <v>36</v>
      </c>
      <c r="E3798" t="s">
        <v>48</v>
      </c>
      <c r="F3798">
        <v>8</v>
      </c>
      <c r="G3798" t="s">
        <v>13</v>
      </c>
      <c r="H3798" t="s">
        <v>14</v>
      </c>
      <c r="I3798">
        <v>17.3</v>
      </c>
      <c r="J3798" t="s">
        <v>21</v>
      </c>
      <c r="K3798">
        <v>9.1</v>
      </c>
      <c r="L3798">
        <v>2.89</v>
      </c>
      <c r="M3798" t="s">
        <v>22</v>
      </c>
      <c r="N3798">
        <v>1260.55</v>
      </c>
      <c r="O3798" s="5">
        <f>(ScoreCard!$E$3-laptop_prices3[[#This Row],[Price ($)]])/ScoreCard!$E$3*ScoreCard!$E$5</f>
        <v>4.4168375296542894</v>
      </c>
      <c r="P3798" s="5">
        <f>laptop_prices3[[#This Row],[RAM (GB)]]/ScoreCard!$F$3*ScoreCard!$F$5</f>
        <v>0.875</v>
      </c>
      <c r="Q3798" s="5">
        <f>laptop_prices3[[#This Row],[Screen Size (inch)]]/ScoreCard!$G$3*ScoreCard!$G$5</f>
        <v>2</v>
      </c>
      <c r="R3798" s="5">
        <f>laptop_prices3[[#This Row],[Battery Life (hours)]]/ScoreCard!$H$3*ScoreCard!$H$5</f>
        <v>5.3083333333333336</v>
      </c>
      <c r="S3798" s="5">
        <f>ScoreCard!$I$3-laptop_prices3[[#This Row],[Weight (kg)]]/ScoreCard!$I$3*ScoreCard!$I$5</f>
        <v>1.8485714285714285</v>
      </c>
      <c r="T3798" s="6" cm="1">
        <f t="array" ref="T3798">_xlfn.IFS(laptop_prices3[[#This Row],[Storage]]="512GB SSD", 512, laptop_prices3[[#This Row],[Storage]] = "1TB SSD", 1000, laptop_prices3[[#This Row],[Storage]] = "2TB SSD", 2000, laptop_prices3[[#This Row],[Storage]]= "256GB SSD", 256, laptop_prices3[[#This Row],[Storage]] = "1TB HDD", 1000*0.7)</f>
        <v>512</v>
      </c>
      <c r="U3798" s="5">
        <f>laptop_prices3[[#This Row],[Storage Raw Value]]/ScoreCard!$J$3*ScoreCard!$J$5</f>
        <v>2.048</v>
      </c>
    </row>
    <row r="3799" spans="2:21" x14ac:dyDescent="0.2">
      <c r="B3799" s="4" cm="1">
        <f t="array" ref="B3799">SUM(laptop_prices3[[#This Row],[RAM Comp]:[Weight Comp]]+laptop_prices3[[#This Row],[Storage Comp]])</f>
        <v>16.079925268373245</v>
      </c>
      <c r="C3799">
        <v>3797</v>
      </c>
      <c r="D3799" t="s">
        <v>34</v>
      </c>
      <c r="E3799" t="s">
        <v>41</v>
      </c>
      <c r="F3799">
        <v>4</v>
      </c>
      <c r="G3799" t="s">
        <v>13</v>
      </c>
      <c r="H3799" t="s">
        <v>40</v>
      </c>
      <c r="I3799">
        <v>16</v>
      </c>
      <c r="J3799" t="s">
        <v>15</v>
      </c>
      <c r="K3799">
        <v>5.0999999999999996</v>
      </c>
      <c r="L3799">
        <v>1.53</v>
      </c>
      <c r="M3799" t="s">
        <v>22</v>
      </c>
      <c r="N3799">
        <v>1989.8</v>
      </c>
      <c r="O3799" s="5">
        <f>(ScoreCard!$E$3-laptop_prices3[[#This Row],[Price ($)]])/ScoreCard!$E$3*ScoreCard!$E$5</f>
        <v>4.0794679437595533</v>
      </c>
      <c r="P3799" s="5">
        <f>laptop_prices3[[#This Row],[RAM (GB)]]/ScoreCard!$F$3*ScoreCard!$F$5</f>
        <v>0.4375</v>
      </c>
      <c r="Q3799" s="5">
        <f>laptop_prices3[[#This Row],[Screen Size (inch)]]/ScoreCard!$G$3*ScoreCard!$G$5</f>
        <v>1.8497109826589595</v>
      </c>
      <c r="R3799" s="5">
        <f>laptop_prices3[[#This Row],[Battery Life (hours)]]/ScoreCard!$H$3*ScoreCard!$H$5</f>
        <v>2.9750000000000001</v>
      </c>
      <c r="S3799" s="5">
        <f>ScoreCard!$I$3-laptop_prices3[[#This Row],[Weight (kg)]]/ScoreCard!$I$3*ScoreCard!$I$5</f>
        <v>2.6257142857142854</v>
      </c>
      <c r="T3799" s="6" cm="1">
        <f t="array" ref="T3799">_xlfn.IFS(laptop_prices3[[#This Row],[Storage]]="512GB SSD", 512, laptop_prices3[[#This Row],[Storage]] = "1TB SSD", 1000, laptop_prices3[[#This Row],[Storage]] = "2TB SSD", 2000, laptop_prices3[[#This Row],[Storage]]= "256GB SSD", 256, laptop_prices3[[#This Row],[Storage]] = "1TB HDD", 1000*0.7)</f>
        <v>512</v>
      </c>
      <c r="U3799" s="5">
        <f>laptop_prices3[[#This Row],[Storage Raw Value]]/ScoreCard!$J$3*ScoreCard!$J$5</f>
        <v>2.048</v>
      </c>
    </row>
    <row r="3800" spans="2:21" x14ac:dyDescent="0.2">
      <c r="B3800" s="4" cm="1">
        <f t="array" ref="B3800">SUM(laptop_prices3[[#This Row],[RAM Comp]:[Weight Comp]]+laptop_prices3[[#This Row],[Storage Comp]])</f>
        <v>25.738259014588493</v>
      </c>
      <c r="C3800">
        <v>3798</v>
      </c>
      <c r="D3800" t="s">
        <v>23</v>
      </c>
      <c r="E3800" t="s">
        <v>31</v>
      </c>
      <c r="F3800">
        <v>32</v>
      </c>
      <c r="G3800" t="s">
        <v>19</v>
      </c>
      <c r="H3800" t="s">
        <v>44</v>
      </c>
      <c r="I3800">
        <v>14</v>
      </c>
      <c r="J3800" t="s">
        <v>15</v>
      </c>
      <c r="K3800">
        <v>4.3</v>
      </c>
      <c r="L3800">
        <v>2.4300000000000002</v>
      </c>
      <c r="M3800" t="s">
        <v>30</v>
      </c>
      <c r="N3800">
        <v>1042.44</v>
      </c>
      <c r="O3800" s="5">
        <f>(ScoreCard!$E$3-laptop_prices3[[#This Row],[Price ($)]])/ScoreCard!$E$3*ScoreCard!$E$5</f>
        <v>4.5177407595199055</v>
      </c>
      <c r="P3800" s="5">
        <f>laptop_prices3[[#This Row],[RAM (GB)]]/ScoreCard!$F$3*ScoreCard!$F$5</f>
        <v>3.5</v>
      </c>
      <c r="Q3800" s="5">
        <f>laptop_prices3[[#This Row],[Screen Size (inch)]]/ScoreCard!$G$3*ScoreCard!$G$5</f>
        <v>1.6184971098265895</v>
      </c>
      <c r="R3800" s="5">
        <f>laptop_prices3[[#This Row],[Battery Life (hours)]]/ScoreCard!$H$3*ScoreCard!$H$5</f>
        <v>2.5083333333333333</v>
      </c>
      <c r="S3800" s="5">
        <f>ScoreCard!$I$3-laptop_prices3[[#This Row],[Weight (kg)]]/ScoreCard!$I$3*ScoreCard!$I$5</f>
        <v>2.1114285714285712</v>
      </c>
      <c r="T3800" s="6" cm="1">
        <f t="array" ref="T3800">_xlfn.IFS(laptop_prices3[[#This Row],[Storage]]="512GB SSD", 512, laptop_prices3[[#This Row],[Storage]] = "1TB SSD", 1000, laptop_prices3[[#This Row],[Storage]] = "2TB SSD", 2000, laptop_prices3[[#This Row],[Storage]]= "256GB SSD", 256, laptop_prices3[[#This Row],[Storage]] = "1TB HDD", 1000*0.7)</f>
        <v>1000</v>
      </c>
      <c r="U3800" s="5">
        <f>laptop_prices3[[#This Row],[Storage Raw Value]]/ScoreCard!$J$3*ScoreCard!$J$5</f>
        <v>4</v>
      </c>
    </row>
    <row r="3801" spans="2:21" x14ac:dyDescent="0.2">
      <c r="B3801" s="4" cm="1">
        <f t="array" ref="B3801">SUM(laptop_prices3[[#This Row],[RAM Comp]:[Weight Comp]]+laptop_prices3[[#This Row],[Storage Comp]])</f>
        <v>41.917515827140107</v>
      </c>
      <c r="C3801">
        <v>3799</v>
      </c>
      <c r="D3801" t="s">
        <v>38</v>
      </c>
      <c r="E3801" t="s">
        <v>39</v>
      </c>
      <c r="F3801">
        <v>32</v>
      </c>
      <c r="G3801" t="s">
        <v>25</v>
      </c>
      <c r="H3801" t="s">
        <v>40</v>
      </c>
      <c r="I3801">
        <v>15.6</v>
      </c>
      <c r="J3801" t="s">
        <v>15</v>
      </c>
      <c r="K3801">
        <v>4.3</v>
      </c>
      <c r="L3801">
        <v>2.44</v>
      </c>
      <c r="M3801" t="s">
        <v>22</v>
      </c>
      <c r="N3801">
        <v>2068.2399999999998</v>
      </c>
      <c r="O3801" s="5">
        <f>(ScoreCard!$E$3-laptop_prices3[[#This Row],[Price ($)]])/ScoreCard!$E$3*ScoreCard!$E$5</f>
        <v>4.0431796059911838</v>
      </c>
      <c r="P3801" s="5">
        <f>laptop_prices3[[#This Row],[RAM (GB)]]/ScoreCard!$F$3*ScoreCard!$F$5</f>
        <v>3.5</v>
      </c>
      <c r="Q3801" s="5">
        <f>laptop_prices3[[#This Row],[Screen Size (inch)]]/ScoreCard!$G$3*ScoreCard!$G$5</f>
        <v>1.8034682080924855</v>
      </c>
      <c r="R3801" s="5">
        <f>laptop_prices3[[#This Row],[Battery Life (hours)]]/ScoreCard!$H$3*ScoreCard!$H$5</f>
        <v>2.5083333333333333</v>
      </c>
      <c r="S3801" s="5">
        <f>ScoreCard!$I$3-laptop_prices3[[#This Row],[Weight (kg)]]/ScoreCard!$I$3*ScoreCard!$I$5</f>
        <v>2.1057142857142859</v>
      </c>
      <c r="T3801" s="6" cm="1">
        <f t="array" ref="T3801">_xlfn.IFS(laptop_prices3[[#This Row],[Storage]]="512GB SSD", 512, laptop_prices3[[#This Row],[Storage]] = "1TB SSD", 1000, laptop_prices3[[#This Row],[Storage]] = "2TB SSD", 2000, laptop_prices3[[#This Row],[Storage]]= "256GB SSD", 256, laptop_prices3[[#This Row],[Storage]] = "1TB HDD", 1000*0.7)</f>
        <v>2000</v>
      </c>
      <c r="U3801" s="5">
        <f>laptop_prices3[[#This Row],[Storage Raw Value]]/ScoreCard!$J$3*ScoreCard!$J$5</f>
        <v>8</v>
      </c>
    </row>
    <row r="3802" spans="2:21" x14ac:dyDescent="0.2">
      <c r="B3802" s="4" cm="1">
        <f t="array" ref="B3802">SUM(laptop_prices3[[#This Row],[RAM Comp]:[Weight Comp]]+laptop_prices3[[#This Row],[Storage Comp]])</f>
        <v>26.254715111478117</v>
      </c>
      <c r="C3802">
        <v>3800</v>
      </c>
      <c r="D3802" t="s">
        <v>47</v>
      </c>
      <c r="E3802" t="s">
        <v>37</v>
      </c>
      <c r="F3802">
        <v>16</v>
      </c>
      <c r="G3802" t="s">
        <v>19</v>
      </c>
      <c r="H3802" t="s">
        <v>44</v>
      </c>
      <c r="I3802">
        <v>13.3</v>
      </c>
      <c r="J3802" t="s">
        <v>43</v>
      </c>
      <c r="K3802">
        <v>9</v>
      </c>
      <c r="L3802">
        <v>3.12</v>
      </c>
      <c r="M3802" t="s">
        <v>16</v>
      </c>
      <c r="N3802">
        <v>1823.71</v>
      </c>
      <c r="O3802" s="5">
        <f>(ScoreCard!$E$3-laptop_prices3[[#This Row],[Price ($)]])/ScoreCard!$E$3*ScoreCard!$E$5</f>
        <v>4.1563053993937755</v>
      </c>
      <c r="P3802" s="5">
        <f>laptop_prices3[[#This Row],[RAM (GB)]]/ScoreCard!$F$3*ScoreCard!$F$5</f>
        <v>1.75</v>
      </c>
      <c r="Q3802" s="5">
        <f>laptop_prices3[[#This Row],[Screen Size (inch)]]/ScoreCard!$G$3*ScoreCard!$G$5</f>
        <v>1.5375722543352601</v>
      </c>
      <c r="R3802" s="5">
        <f>laptop_prices3[[#This Row],[Battery Life (hours)]]/ScoreCard!$H$3*ScoreCard!$H$5</f>
        <v>5.25</v>
      </c>
      <c r="S3802" s="5">
        <f>ScoreCard!$I$3-laptop_prices3[[#This Row],[Weight (kg)]]/ScoreCard!$I$3*ScoreCard!$I$5</f>
        <v>1.7171428571428571</v>
      </c>
      <c r="T3802" s="6" cm="1">
        <f t="array" ref="T3802">_xlfn.IFS(laptop_prices3[[#This Row],[Storage]]="512GB SSD", 512, laptop_prices3[[#This Row],[Storage]] = "1TB SSD", 1000, laptop_prices3[[#This Row],[Storage]] = "2TB SSD", 2000, laptop_prices3[[#This Row],[Storage]]= "256GB SSD", 256, laptop_prices3[[#This Row],[Storage]] = "1TB HDD", 1000*0.7)</f>
        <v>1000</v>
      </c>
      <c r="U3802" s="5">
        <f>laptop_prices3[[#This Row],[Storage Raw Value]]/ScoreCard!$J$3*ScoreCard!$J$5</f>
        <v>4</v>
      </c>
    </row>
    <row r="3803" spans="2:21" x14ac:dyDescent="0.2">
      <c r="B3803" s="4" cm="1">
        <f t="array" ref="B3803">SUM(laptop_prices3[[#This Row],[RAM Comp]:[Weight Comp]]+laptop_prices3[[#This Row],[Storage Comp]])</f>
        <v>12.289520506468483</v>
      </c>
      <c r="C3803">
        <v>3801</v>
      </c>
      <c r="D3803" t="s">
        <v>36</v>
      </c>
      <c r="E3803" t="s">
        <v>24</v>
      </c>
      <c r="F3803">
        <v>16</v>
      </c>
      <c r="G3803" t="s">
        <v>29</v>
      </c>
      <c r="H3803" t="s">
        <v>20</v>
      </c>
      <c r="I3803">
        <v>16</v>
      </c>
      <c r="J3803" t="s">
        <v>15</v>
      </c>
      <c r="K3803">
        <v>5</v>
      </c>
      <c r="L3803">
        <v>3.19</v>
      </c>
      <c r="M3803" t="s">
        <v>22</v>
      </c>
      <c r="N3803">
        <v>1602.42</v>
      </c>
      <c r="O3803" s="5">
        <f>(ScoreCard!$E$3-laptop_prices3[[#This Row],[Price ($)]])/ScoreCard!$E$3*ScoreCard!$E$5</f>
        <v>4.2586797780878394</v>
      </c>
      <c r="P3803" s="5">
        <f>laptop_prices3[[#This Row],[RAM (GB)]]/ScoreCard!$F$3*ScoreCard!$F$5</f>
        <v>1.75</v>
      </c>
      <c r="Q3803" s="5">
        <f>laptop_prices3[[#This Row],[Screen Size (inch)]]/ScoreCard!$G$3*ScoreCard!$G$5</f>
        <v>1.8497109826589595</v>
      </c>
      <c r="R3803" s="5">
        <f>laptop_prices3[[#This Row],[Battery Life (hours)]]/ScoreCard!$H$3*ScoreCard!$H$5</f>
        <v>2.916666666666667</v>
      </c>
      <c r="S3803" s="5">
        <f>ScoreCard!$I$3-laptop_prices3[[#This Row],[Weight (kg)]]/ScoreCard!$I$3*ScoreCard!$I$5</f>
        <v>1.6771428571428573</v>
      </c>
      <c r="T3803" s="6" cm="1">
        <f t="array" ref="T3803">_xlfn.IFS(laptop_prices3[[#This Row],[Storage]]="512GB SSD", 512, laptop_prices3[[#This Row],[Storage]] = "1TB SSD", 1000, laptop_prices3[[#This Row],[Storage]] = "2TB SSD", 2000, laptop_prices3[[#This Row],[Storage]]= "256GB SSD", 256, laptop_prices3[[#This Row],[Storage]] = "1TB HDD", 1000*0.7)</f>
        <v>256</v>
      </c>
      <c r="U3803" s="5">
        <f>laptop_prices3[[#This Row],[Storage Raw Value]]/ScoreCard!$J$3*ScoreCard!$J$5</f>
        <v>1.024</v>
      </c>
    </row>
    <row r="3804" spans="2:21" x14ac:dyDescent="0.2">
      <c r="B3804" s="4" cm="1">
        <f t="array" ref="B3804">SUM(laptop_prices3[[#This Row],[RAM Comp]:[Weight Comp]]+laptop_prices3[[#This Row],[Storage Comp]])</f>
        <v>19.199782824112305</v>
      </c>
      <c r="C3804">
        <v>3802</v>
      </c>
      <c r="D3804" t="s">
        <v>11</v>
      </c>
      <c r="E3804" t="s">
        <v>24</v>
      </c>
      <c r="F3804">
        <v>32</v>
      </c>
      <c r="G3804" t="s">
        <v>13</v>
      </c>
      <c r="H3804" t="s">
        <v>35</v>
      </c>
      <c r="I3804">
        <v>14</v>
      </c>
      <c r="J3804" t="s">
        <v>15</v>
      </c>
      <c r="K3804">
        <v>6.3</v>
      </c>
      <c r="L3804">
        <v>2.25</v>
      </c>
      <c r="M3804" t="s">
        <v>30</v>
      </c>
      <c r="N3804">
        <v>2834.77</v>
      </c>
      <c r="O3804" s="5">
        <f>(ScoreCard!$E$3-laptop_prices3[[#This Row],[Price ($)]])/ScoreCard!$E$3*ScoreCard!$E$5</f>
        <v>3.6885633445227</v>
      </c>
      <c r="P3804" s="5">
        <f>laptop_prices3[[#This Row],[RAM (GB)]]/ScoreCard!$F$3*ScoreCard!$F$5</f>
        <v>3.5</v>
      </c>
      <c r="Q3804" s="5">
        <f>laptop_prices3[[#This Row],[Screen Size (inch)]]/ScoreCard!$G$3*ScoreCard!$G$5</f>
        <v>1.6184971098265895</v>
      </c>
      <c r="R3804" s="5">
        <f>laptop_prices3[[#This Row],[Battery Life (hours)]]/ScoreCard!$H$3*ScoreCard!$H$5</f>
        <v>3.6750000000000003</v>
      </c>
      <c r="S3804" s="5">
        <f>ScoreCard!$I$3-laptop_prices3[[#This Row],[Weight (kg)]]/ScoreCard!$I$3*ScoreCard!$I$5</f>
        <v>2.2142857142857144</v>
      </c>
      <c r="T3804" s="6" cm="1">
        <f t="array" ref="T3804">_xlfn.IFS(laptop_prices3[[#This Row],[Storage]]="512GB SSD", 512, laptop_prices3[[#This Row],[Storage]] = "1TB SSD", 1000, laptop_prices3[[#This Row],[Storage]] = "2TB SSD", 2000, laptop_prices3[[#This Row],[Storage]]= "256GB SSD", 256, laptop_prices3[[#This Row],[Storage]] = "1TB HDD", 1000*0.7)</f>
        <v>512</v>
      </c>
      <c r="U3804" s="5">
        <f>laptop_prices3[[#This Row],[Storage Raw Value]]/ScoreCard!$J$3*ScoreCard!$J$5</f>
        <v>2.048</v>
      </c>
    </row>
    <row r="3805" spans="2:21" x14ac:dyDescent="0.2">
      <c r="B3805" s="4" cm="1">
        <f t="array" ref="B3805">SUM(laptop_prices3[[#This Row],[RAM Comp]:[Weight Comp]]+laptop_prices3[[#This Row],[Storage Comp]])</f>
        <v>27.370611065235344</v>
      </c>
      <c r="C3805">
        <v>3803</v>
      </c>
      <c r="D3805" t="s">
        <v>33</v>
      </c>
      <c r="E3805" t="s">
        <v>12</v>
      </c>
      <c r="F3805">
        <v>64</v>
      </c>
      <c r="G3805" t="s">
        <v>42</v>
      </c>
      <c r="H3805" t="s">
        <v>32</v>
      </c>
      <c r="I3805">
        <v>15.6</v>
      </c>
      <c r="J3805" t="s">
        <v>21</v>
      </c>
      <c r="K3805">
        <v>9</v>
      </c>
      <c r="L3805">
        <v>2.42</v>
      </c>
      <c r="M3805" t="s">
        <v>16</v>
      </c>
      <c r="N3805">
        <v>1535.39</v>
      </c>
      <c r="O3805" s="5">
        <f>(ScoreCard!$E$3-laptop_prices3[[#This Row],[Price ($)]])/ScoreCard!$E$3*ScoreCard!$E$5</f>
        <v>4.2896895598396725</v>
      </c>
      <c r="P3805" s="5">
        <f>laptop_prices3[[#This Row],[RAM (GB)]]/ScoreCard!$F$3*ScoreCard!$F$5</f>
        <v>7</v>
      </c>
      <c r="Q3805" s="5">
        <f>laptop_prices3[[#This Row],[Screen Size (inch)]]/ScoreCard!$G$3*ScoreCard!$G$5</f>
        <v>1.8034682080924855</v>
      </c>
      <c r="R3805" s="5">
        <f>laptop_prices3[[#This Row],[Battery Life (hours)]]/ScoreCard!$H$3*ScoreCard!$H$5</f>
        <v>5.25</v>
      </c>
      <c r="S3805" s="5">
        <f>ScoreCard!$I$3-laptop_prices3[[#This Row],[Weight (kg)]]/ScoreCard!$I$3*ScoreCard!$I$5</f>
        <v>2.1171428571428574</v>
      </c>
      <c r="T3805" s="6" cm="1">
        <f t="array" ref="T3805">_xlfn.IFS(laptop_prices3[[#This Row],[Storage]]="512GB SSD", 512, laptop_prices3[[#This Row],[Storage]] = "1TB SSD", 1000, laptop_prices3[[#This Row],[Storage]] = "2TB SSD", 2000, laptop_prices3[[#This Row],[Storage]]= "256GB SSD", 256, laptop_prices3[[#This Row],[Storage]] = "1TB HDD", 1000*0.7)</f>
        <v>700</v>
      </c>
      <c r="U3805" s="5">
        <f>laptop_prices3[[#This Row],[Storage Raw Value]]/ScoreCard!$J$3*ScoreCard!$J$5</f>
        <v>2.8</v>
      </c>
    </row>
    <row r="3806" spans="2:21" x14ac:dyDescent="0.2">
      <c r="B3806" s="4" cm="1">
        <f t="array" ref="B3806">SUM(laptop_prices3[[#This Row],[RAM Comp]:[Weight Comp]]+laptop_prices3[[#This Row],[Storage Comp]])</f>
        <v>25.319523809523805</v>
      </c>
      <c r="C3806">
        <v>3804</v>
      </c>
      <c r="D3806" t="s">
        <v>23</v>
      </c>
      <c r="E3806" t="s">
        <v>39</v>
      </c>
      <c r="F3806">
        <v>32</v>
      </c>
      <c r="G3806" t="s">
        <v>42</v>
      </c>
      <c r="H3806" t="s">
        <v>35</v>
      </c>
      <c r="I3806">
        <v>17.3</v>
      </c>
      <c r="J3806" t="s">
        <v>43</v>
      </c>
      <c r="K3806">
        <v>11</v>
      </c>
      <c r="L3806">
        <v>2.27</v>
      </c>
      <c r="M3806" t="s">
        <v>16</v>
      </c>
      <c r="N3806">
        <v>1430.17</v>
      </c>
      <c r="O3806" s="5">
        <f>(ScoreCard!$E$3-laptop_prices3[[#This Row],[Price ($)]])/ScoreCard!$E$3*ScoreCard!$E$5</f>
        <v>4.3383670062954067</v>
      </c>
      <c r="P3806" s="5">
        <f>laptop_prices3[[#This Row],[RAM (GB)]]/ScoreCard!$F$3*ScoreCard!$F$5</f>
        <v>3.5</v>
      </c>
      <c r="Q3806" s="5">
        <f>laptop_prices3[[#This Row],[Screen Size (inch)]]/ScoreCard!$G$3*ScoreCard!$G$5</f>
        <v>2</v>
      </c>
      <c r="R3806" s="5">
        <f>laptop_prices3[[#This Row],[Battery Life (hours)]]/ScoreCard!$H$3*ScoreCard!$H$5</f>
        <v>6.4166666666666661</v>
      </c>
      <c r="S3806" s="5">
        <f>ScoreCard!$I$3-laptop_prices3[[#This Row],[Weight (kg)]]/ScoreCard!$I$3*ScoreCard!$I$5</f>
        <v>2.2028571428571428</v>
      </c>
      <c r="T3806" s="6" cm="1">
        <f t="array" ref="T3806">_xlfn.IFS(laptop_prices3[[#This Row],[Storage]]="512GB SSD", 512, laptop_prices3[[#This Row],[Storage]] = "1TB SSD", 1000, laptop_prices3[[#This Row],[Storage]] = "2TB SSD", 2000, laptop_prices3[[#This Row],[Storage]]= "256GB SSD", 256, laptop_prices3[[#This Row],[Storage]] = "1TB HDD", 1000*0.7)</f>
        <v>700</v>
      </c>
      <c r="U3806" s="5">
        <f>laptop_prices3[[#This Row],[Storage Raw Value]]/ScoreCard!$J$3*ScoreCard!$J$5</f>
        <v>2.8</v>
      </c>
    </row>
    <row r="3807" spans="2:21" x14ac:dyDescent="0.2">
      <c r="B3807" s="4" cm="1">
        <f t="array" ref="B3807">SUM(laptop_prices3[[#This Row],[RAM Comp]:[Weight Comp]]+laptop_prices3[[#This Row],[Storage Comp]])</f>
        <v>29.570476190476192</v>
      </c>
      <c r="C3807">
        <v>3805</v>
      </c>
      <c r="D3807" t="s">
        <v>33</v>
      </c>
      <c r="E3807" t="s">
        <v>12</v>
      </c>
      <c r="F3807">
        <v>32</v>
      </c>
      <c r="G3807" t="s">
        <v>19</v>
      </c>
      <c r="H3807" t="s">
        <v>14</v>
      </c>
      <c r="I3807">
        <v>17.3</v>
      </c>
      <c r="J3807" t="s">
        <v>43</v>
      </c>
      <c r="K3807">
        <v>10</v>
      </c>
      <c r="L3807">
        <v>2.21</v>
      </c>
      <c r="M3807" t="s">
        <v>46</v>
      </c>
      <c r="N3807">
        <v>1517.66</v>
      </c>
      <c r="O3807" s="5">
        <f>(ScoreCard!$E$3-laptop_prices3[[#This Row],[Price ($)]])/ScoreCard!$E$3*ScoreCard!$E$5</f>
        <v>4.2978919084963936</v>
      </c>
      <c r="P3807" s="5">
        <f>laptop_prices3[[#This Row],[RAM (GB)]]/ScoreCard!$F$3*ScoreCard!$F$5</f>
        <v>3.5</v>
      </c>
      <c r="Q3807" s="5">
        <f>laptop_prices3[[#This Row],[Screen Size (inch)]]/ScoreCard!$G$3*ScoreCard!$G$5</f>
        <v>2</v>
      </c>
      <c r="R3807" s="5">
        <f>laptop_prices3[[#This Row],[Battery Life (hours)]]/ScoreCard!$H$3*ScoreCard!$H$5</f>
        <v>5.8333333333333339</v>
      </c>
      <c r="S3807" s="5">
        <f>ScoreCard!$I$3-laptop_prices3[[#This Row],[Weight (kg)]]/ScoreCard!$I$3*ScoreCard!$I$5</f>
        <v>2.2371428571428571</v>
      </c>
      <c r="T3807" s="6" cm="1">
        <f t="array" ref="T3807">_xlfn.IFS(laptop_prices3[[#This Row],[Storage]]="512GB SSD", 512, laptop_prices3[[#This Row],[Storage]] = "1TB SSD", 1000, laptop_prices3[[#This Row],[Storage]] = "2TB SSD", 2000, laptop_prices3[[#This Row],[Storage]]= "256GB SSD", 256, laptop_prices3[[#This Row],[Storage]] = "1TB HDD", 1000*0.7)</f>
        <v>1000</v>
      </c>
      <c r="U3807" s="5">
        <f>laptop_prices3[[#This Row],[Storage Raw Value]]/ScoreCard!$J$3*ScoreCard!$J$5</f>
        <v>4</v>
      </c>
    </row>
    <row r="3808" spans="2:21" x14ac:dyDescent="0.2">
      <c r="B3808" s="4" cm="1">
        <f t="array" ref="B3808">SUM(laptop_prices3[[#This Row],[RAM Comp]:[Weight Comp]]+laptop_prices3[[#This Row],[Storage Comp]])</f>
        <v>46.68685796862097</v>
      </c>
      <c r="C3808">
        <v>3806</v>
      </c>
      <c r="D3808" t="s">
        <v>23</v>
      </c>
      <c r="E3808" t="s">
        <v>37</v>
      </c>
      <c r="F3808">
        <v>64</v>
      </c>
      <c r="G3808" t="s">
        <v>25</v>
      </c>
      <c r="H3808" t="s">
        <v>26</v>
      </c>
      <c r="I3808">
        <v>13.3</v>
      </c>
      <c r="J3808" t="s">
        <v>43</v>
      </c>
      <c r="K3808">
        <v>7.5</v>
      </c>
      <c r="L3808">
        <v>3.02</v>
      </c>
      <c r="M3808" t="s">
        <v>22</v>
      </c>
      <c r="N3808">
        <v>3849.33</v>
      </c>
      <c r="O3808" s="5">
        <f>(ScoreCard!$E$3-laptop_prices3[[#This Row],[Price ($)]])/ScoreCard!$E$3*ScoreCard!$E$5</f>
        <v>3.2192021006894969</v>
      </c>
      <c r="P3808" s="5">
        <f>laptop_prices3[[#This Row],[RAM (GB)]]/ScoreCard!$F$3*ScoreCard!$F$5</f>
        <v>7</v>
      </c>
      <c r="Q3808" s="5">
        <f>laptop_prices3[[#This Row],[Screen Size (inch)]]/ScoreCard!$G$3*ScoreCard!$G$5</f>
        <v>1.5375722543352601</v>
      </c>
      <c r="R3808" s="5">
        <f>laptop_prices3[[#This Row],[Battery Life (hours)]]/ScoreCard!$H$3*ScoreCard!$H$5</f>
        <v>4.375</v>
      </c>
      <c r="S3808" s="5">
        <f>ScoreCard!$I$3-laptop_prices3[[#This Row],[Weight (kg)]]/ScoreCard!$I$3*ScoreCard!$I$5</f>
        <v>1.7742857142857142</v>
      </c>
      <c r="T3808" s="6" cm="1">
        <f t="array" ref="T3808">_xlfn.IFS(laptop_prices3[[#This Row],[Storage]]="512GB SSD", 512, laptop_prices3[[#This Row],[Storage]] = "1TB SSD", 1000, laptop_prices3[[#This Row],[Storage]] = "2TB SSD", 2000, laptop_prices3[[#This Row],[Storage]]= "256GB SSD", 256, laptop_prices3[[#This Row],[Storage]] = "1TB HDD", 1000*0.7)</f>
        <v>2000</v>
      </c>
      <c r="U3808" s="5">
        <f>laptop_prices3[[#This Row],[Storage Raw Value]]/ScoreCard!$J$3*ScoreCard!$J$5</f>
        <v>8</v>
      </c>
    </row>
    <row r="3809" spans="2:21" x14ac:dyDescent="0.2">
      <c r="B3809" s="4" cm="1">
        <f t="array" ref="B3809">SUM(laptop_prices3[[#This Row],[RAM Comp]:[Weight Comp]]+laptop_prices3[[#This Row],[Storage Comp]])</f>
        <v>28.267782824112302</v>
      </c>
      <c r="C3809">
        <v>3807</v>
      </c>
      <c r="D3809" t="s">
        <v>47</v>
      </c>
      <c r="E3809" t="s">
        <v>41</v>
      </c>
      <c r="F3809">
        <v>16</v>
      </c>
      <c r="G3809" t="s">
        <v>19</v>
      </c>
      <c r="H3809" t="s">
        <v>14</v>
      </c>
      <c r="I3809">
        <v>14</v>
      </c>
      <c r="J3809" t="s">
        <v>15</v>
      </c>
      <c r="K3809">
        <v>10.5</v>
      </c>
      <c r="L3809">
        <v>1.27</v>
      </c>
      <c r="M3809" t="s">
        <v>30</v>
      </c>
      <c r="N3809">
        <v>3174.41</v>
      </c>
      <c r="O3809" s="5">
        <f>(ScoreCard!$E$3-laptop_prices3[[#This Row],[Price ($)]])/ScoreCard!$E$3*ScoreCard!$E$5</f>
        <v>3.5314372476378346</v>
      </c>
      <c r="P3809" s="5">
        <f>laptop_prices3[[#This Row],[RAM (GB)]]/ScoreCard!$F$3*ScoreCard!$F$5</f>
        <v>1.75</v>
      </c>
      <c r="Q3809" s="5">
        <f>laptop_prices3[[#This Row],[Screen Size (inch)]]/ScoreCard!$G$3*ScoreCard!$G$5</f>
        <v>1.6184971098265895</v>
      </c>
      <c r="R3809" s="5">
        <f>laptop_prices3[[#This Row],[Battery Life (hours)]]/ScoreCard!$H$3*ScoreCard!$H$5</f>
        <v>6.125</v>
      </c>
      <c r="S3809" s="5">
        <f>ScoreCard!$I$3-laptop_prices3[[#This Row],[Weight (kg)]]/ScoreCard!$I$3*ScoreCard!$I$5</f>
        <v>2.774285714285714</v>
      </c>
      <c r="T3809" s="6" cm="1">
        <f t="array" ref="T3809">_xlfn.IFS(laptop_prices3[[#This Row],[Storage]]="512GB SSD", 512, laptop_prices3[[#This Row],[Storage]] = "1TB SSD", 1000, laptop_prices3[[#This Row],[Storage]] = "2TB SSD", 2000, laptop_prices3[[#This Row],[Storage]]= "256GB SSD", 256, laptop_prices3[[#This Row],[Storage]] = "1TB HDD", 1000*0.7)</f>
        <v>1000</v>
      </c>
      <c r="U3809" s="5">
        <f>laptop_prices3[[#This Row],[Storage Raw Value]]/ScoreCard!$J$3*ScoreCard!$J$5</f>
        <v>4</v>
      </c>
    </row>
    <row r="3810" spans="2:21" x14ac:dyDescent="0.2">
      <c r="B3810" s="4" cm="1">
        <f t="array" ref="B3810">SUM(laptop_prices3[[#This Row],[RAM Comp]:[Weight Comp]]+laptop_prices3[[#This Row],[Storage Comp]])</f>
        <v>40.22242568125516</v>
      </c>
      <c r="C3810">
        <v>3808</v>
      </c>
      <c r="D3810" t="s">
        <v>38</v>
      </c>
      <c r="E3810" t="s">
        <v>39</v>
      </c>
      <c r="F3810">
        <v>4</v>
      </c>
      <c r="G3810" t="s">
        <v>25</v>
      </c>
      <c r="H3810" t="s">
        <v>26</v>
      </c>
      <c r="I3810">
        <v>14</v>
      </c>
      <c r="J3810" t="s">
        <v>27</v>
      </c>
      <c r="K3810">
        <v>7.5</v>
      </c>
      <c r="L3810">
        <v>2.99</v>
      </c>
      <c r="M3810" t="s">
        <v>22</v>
      </c>
      <c r="N3810">
        <v>1531.43</v>
      </c>
      <c r="O3810" s="5">
        <f>(ScoreCard!$E$3-laptop_prices3[[#This Row],[Price ($)]])/ScoreCard!$E$3*ScoreCard!$E$5</f>
        <v>4.2915215564939651</v>
      </c>
      <c r="P3810" s="5">
        <f>laptop_prices3[[#This Row],[RAM (GB)]]/ScoreCard!$F$3*ScoreCard!$F$5</f>
        <v>0.4375</v>
      </c>
      <c r="Q3810" s="5">
        <f>laptop_prices3[[#This Row],[Screen Size (inch)]]/ScoreCard!$G$3*ScoreCard!$G$5</f>
        <v>1.6184971098265895</v>
      </c>
      <c r="R3810" s="5">
        <f>laptop_prices3[[#This Row],[Battery Life (hours)]]/ScoreCard!$H$3*ScoreCard!$H$5</f>
        <v>4.375</v>
      </c>
      <c r="S3810" s="5">
        <f>ScoreCard!$I$3-laptop_prices3[[#This Row],[Weight (kg)]]/ScoreCard!$I$3*ScoreCard!$I$5</f>
        <v>1.7914285714285714</v>
      </c>
      <c r="T3810" s="6" cm="1">
        <f t="array" ref="T3810">_xlfn.IFS(laptop_prices3[[#This Row],[Storage]]="512GB SSD", 512, laptop_prices3[[#This Row],[Storage]] = "1TB SSD", 1000, laptop_prices3[[#This Row],[Storage]] = "2TB SSD", 2000, laptop_prices3[[#This Row],[Storage]]= "256GB SSD", 256, laptop_prices3[[#This Row],[Storage]] = "1TB HDD", 1000*0.7)</f>
        <v>2000</v>
      </c>
      <c r="U3810" s="5">
        <f>laptop_prices3[[#This Row],[Storage Raw Value]]/ScoreCard!$J$3*ScoreCard!$J$5</f>
        <v>8</v>
      </c>
    </row>
    <row r="3811" spans="2:21" x14ac:dyDescent="0.2">
      <c r="B3811" s="4" cm="1">
        <f t="array" ref="B3811">SUM(laptop_prices3[[#This Row],[RAM Comp]:[Weight Comp]]+laptop_prices3[[#This Row],[Storage Comp]])</f>
        <v>17.324282411230389</v>
      </c>
      <c r="C3811">
        <v>3809</v>
      </c>
      <c r="D3811" t="s">
        <v>11</v>
      </c>
      <c r="E3811" t="s">
        <v>39</v>
      </c>
      <c r="F3811">
        <v>32</v>
      </c>
      <c r="G3811" t="s">
        <v>29</v>
      </c>
      <c r="H3811" t="s">
        <v>26</v>
      </c>
      <c r="I3811">
        <v>16</v>
      </c>
      <c r="J3811" t="s">
        <v>43</v>
      </c>
      <c r="K3811">
        <v>10.199999999999999</v>
      </c>
      <c r="L3811">
        <v>2.75</v>
      </c>
      <c r="M3811" t="s">
        <v>46</v>
      </c>
      <c r="N3811">
        <v>2703.24</v>
      </c>
      <c r="O3811" s="5">
        <f>(ScoreCard!$E$3-laptop_prices3[[#This Row],[Price ($)]])/ScoreCard!$E$3*ScoreCard!$E$5</f>
        <v>3.7494124657194567</v>
      </c>
      <c r="P3811" s="5">
        <f>laptop_prices3[[#This Row],[RAM (GB)]]/ScoreCard!$F$3*ScoreCard!$F$5</f>
        <v>3.5</v>
      </c>
      <c r="Q3811" s="5">
        <f>laptop_prices3[[#This Row],[Screen Size (inch)]]/ScoreCard!$G$3*ScoreCard!$G$5</f>
        <v>1.8497109826589595</v>
      </c>
      <c r="R3811" s="5">
        <f>laptop_prices3[[#This Row],[Battery Life (hours)]]/ScoreCard!$H$3*ScoreCard!$H$5</f>
        <v>5.95</v>
      </c>
      <c r="S3811" s="5">
        <f>ScoreCard!$I$3-laptop_prices3[[#This Row],[Weight (kg)]]/ScoreCard!$I$3*ScoreCard!$I$5</f>
        <v>1.9285714285714286</v>
      </c>
      <c r="T3811" s="6" cm="1">
        <f t="array" ref="T3811">_xlfn.IFS(laptop_prices3[[#This Row],[Storage]]="512GB SSD", 512, laptop_prices3[[#This Row],[Storage]] = "1TB SSD", 1000, laptop_prices3[[#This Row],[Storage]] = "2TB SSD", 2000, laptop_prices3[[#This Row],[Storage]]= "256GB SSD", 256, laptop_prices3[[#This Row],[Storage]] = "1TB HDD", 1000*0.7)</f>
        <v>256</v>
      </c>
      <c r="U3811" s="5">
        <f>laptop_prices3[[#This Row],[Storage Raw Value]]/ScoreCard!$J$3*ScoreCard!$J$5</f>
        <v>1.024</v>
      </c>
    </row>
    <row r="3812" spans="2:21" x14ac:dyDescent="0.2">
      <c r="B3812" s="4" cm="1">
        <f t="array" ref="B3812">SUM(laptop_prices3[[#This Row],[RAM Comp]:[Weight Comp]]+laptop_prices3[[#This Row],[Storage Comp]])</f>
        <v>20.155524635287641</v>
      </c>
      <c r="C3812">
        <v>3810</v>
      </c>
      <c r="D3812" t="s">
        <v>28</v>
      </c>
      <c r="E3812" t="s">
        <v>31</v>
      </c>
      <c r="F3812">
        <v>16</v>
      </c>
      <c r="G3812" t="s">
        <v>13</v>
      </c>
      <c r="H3812" t="s">
        <v>20</v>
      </c>
      <c r="I3812">
        <v>13.3</v>
      </c>
      <c r="J3812" t="s">
        <v>21</v>
      </c>
      <c r="K3812">
        <v>11.9</v>
      </c>
      <c r="L3812">
        <v>3.09</v>
      </c>
      <c r="M3812" t="s">
        <v>46</v>
      </c>
      <c r="N3812">
        <v>990.24</v>
      </c>
      <c r="O3812" s="5">
        <f>(ScoreCard!$E$3-laptop_prices3[[#This Row],[Price ($)]])/ScoreCard!$E$3*ScoreCard!$E$5</f>
        <v>4.5418898063264947</v>
      </c>
      <c r="P3812" s="5">
        <f>laptop_prices3[[#This Row],[RAM (GB)]]/ScoreCard!$F$3*ScoreCard!$F$5</f>
        <v>1.75</v>
      </c>
      <c r="Q3812" s="5">
        <f>laptop_prices3[[#This Row],[Screen Size (inch)]]/ScoreCard!$G$3*ScoreCard!$G$5</f>
        <v>1.5375722543352601</v>
      </c>
      <c r="R3812" s="5">
        <f>laptop_prices3[[#This Row],[Battery Life (hours)]]/ScoreCard!$H$3*ScoreCard!$H$5</f>
        <v>6.9416666666666664</v>
      </c>
      <c r="S3812" s="5">
        <f>ScoreCard!$I$3-laptop_prices3[[#This Row],[Weight (kg)]]/ScoreCard!$I$3*ScoreCard!$I$5</f>
        <v>1.7342857142857144</v>
      </c>
      <c r="T3812" s="6" cm="1">
        <f t="array" ref="T3812">_xlfn.IFS(laptop_prices3[[#This Row],[Storage]]="512GB SSD", 512, laptop_prices3[[#This Row],[Storage]] = "1TB SSD", 1000, laptop_prices3[[#This Row],[Storage]] = "2TB SSD", 2000, laptop_prices3[[#This Row],[Storage]]= "256GB SSD", 256, laptop_prices3[[#This Row],[Storage]] = "1TB HDD", 1000*0.7)</f>
        <v>512</v>
      </c>
      <c r="U3812" s="5">
        <f>laptop_prices3[[#This Row],[Storage Raw Value]]/ScoreCard!$J$3*ScoreCard!$J$5</f>
        <v>2.048</v>
      </c>
    </row>
    <row r="3813" spans="2:21" x14ac:dyDescent="0.2">
      <c r="B3813" s="4" cm="1">
        <f t="array" ref="B3813">SUM(laptop_prices3[[#This Row],[RAM Comp]:[Weight Comp]]+laptop_prices3[[#This Row],[Storage Comp]])</f>
        <v>16.000706303330581</v>
      </c>
      <c r="C3813">
        <v>3811</v>
      </c>
      <c r="D3813" t="s">
        <v>47</v>
      </c>
      <c r="E3813" t="s">
        <v>48</v>
      </c>
      <c r="F3813">
        <v>8</v>
      </c>
      <c r="G3813" t="s">
        <v>13</v>
      </c>
      <c r="H3813" t="s">
        <v>35</v>
      </c>
      <c r="I3813">
        <v>15.6</v>
      </c>
      <c r="J3813" t="s">
        <v>21</v>
      </c>
      <c r="K3813">
        <v>5.9</v>
      </c>
      <c r="L3813">
        <v>3.17</v>
      </c>
      <c r="M3813" t="s">
        <v>22</v>
      </c>
      <c r="N3813">
        <v>1540.66</v>
      </c>
      <c r="O3813" s="5">
        <f>(ScoreCard!$E$3-laptop_prices3[[#This Row],[Price ($)]])/ScoreCard!$E$3*ScoreCard!$E$5</f>
        <v>4.2872515238881261</v>
      </c>
      <c r="P3813" s="5">
        <f>laptop_prices3[[#This Row],[RAM (GB)]]/ScoreCard!$F$3*ScoreCard!$F$5</f>
        <v>0.875</v>
      </c>
      <c r="Q3813" s="5">
        <f>laptop_prices3[[#This Row],[Screen Size (inch)]]/ScoreCard!$G$3*ScoreCard!$G$5</f>
        <v>1.8034682080924855</v>
      </c>
      <c r="R3813" s="5">
        <f>laptop_prices3[[#This Row],[Battery Life (hours)]]/ScoreCard!$H$3*ScoreCard!$H$5</f>
        <v>3.4416666666666669</v>
      </c>
      <c r="S3813" s="5">
        <f>ScoreCard!$I$3-laptop_prices3[[#This Row],[Weight (kg)]]/ScoreCard!$I$3*ScoreCard!$I$5</f>
        <v>1.6885714285714286</v>
      </c>
      <c r="T3813" s="6" cm="1">
        <f t="array" ref="T3813">_xlfn.IFS(laptop_prices3[[#This Row],[Storage]]="512GB SSD", 512, laptop_prices3[[#This Row],[Storage]] = "1TB SSD", 1000, laptop_prices3[[#This Row],[Storage]] = "2TB SSD", 2000, laptop_prices3[[#This Row],[Storage]]= "256GB SSD", 256, laptop_prices3[[#This Row],[Storage]] = "1TB HDD", 1000*0.7)</f>
        <v>512</v>
      </c>
      <c r="U3813" s="5">
        <f>laptop_prices3[[#This Row],[Storage Raw Value]]/ScoreCard!$J$3*ScoreCard!$J$5</f>
        <v>2.048</v>
      </c>
    </row>
    <row r="3814" spans="2:21" x14ac:dyDescent="0.2">
      <c r="B3814" s="4" cm="1">
        <f t="array" ref="B3814">SUM(laptop_prices3[[#This Row],[RAM Comp]:[Weight Comp]]+laptop_prices3[[#This Row],[Storage Comp]])</f>
        <v>27.556949490778969</v>
      </c>
      <c r="C3814">
        <v>3812</v>
      </c>
      <c r="D3814" t="s">
        <v>33</v>
      </c>
      <c r="E3814" t="s">
        <v>31</v>
      </c>
      <c r="F3814">
        <v>4</v>
      </c>
      <c r="G3814" t="s">
        <v>19</v>
      </c>
      <c r="H3814" t="s">
        <v>14</v>
      </c>
      <c r="I3814">
        <v>14</v>
      </c>
      <c r="J3814" t="s">
        <v>15</v>
      </c>
      <c r="K3814">
        <v>11.6</v>
      </c>
      <c r="L3814">
        <v>1.34</v>
      </c>
      <c r="M3814" t="s">
        <v>30</v>
      </c>
      <c r="N3814">
        <v>989.5</v>
      </c>
      <c r="O3814" s="5">
        <f>(ScoreCard!$E$3-laptop_prices3[[#This Row],[Price ($)]])/ScoreCard!$E$3*ScoreCard!$E$5</f>
        <v>4.5422321491356303</v>
      </c>
      <c r="P3814" s="5">
        <f>laptop_prices3[[#This Row],[RAM (GB)]]/ScoreCard!$F$3*ScoreCard!$F$5</f>
        <v>0.4375</v>
      </c>
      <c r="Q3814" s="5">
        <f>laptop_prices3[[#This Row],[Screen Size (inch)]]/ScoreCard!$G$3*ScoreCard!$G$5</f>
        <v>1.6184971098265895</v>
      </c>
      <c r="R3814" s="5">
        <f>laptop_prices3[[#This Row],[Battery Life (hours)]]/ScoreCard!$H$3*ScoreCard!$H$5</f>
        <v>6.7666666666666666</v>
      </c>
      <c r="S3814" s="5">
        <f>ScoreCard!$I$3-laptop_prices3[[#This Row],[Weight (kg)]]/ScoreCard!$I$3*ScoreCard!$I$5</f>
        <v>2.734285714285714</v>
      </c>
      <c r="T3814" s="6" cm="1">
        <f t="array" ref="T3814">_xlfn.IFS(laptop_prices3[[#This Row],[Storage]]="512GB SSD", 512, laptop_prices3[[#This Row],[Storage]] = "1TB SSD", 1000, laptop_prices3[[#This Row],[Storage]] = "2TB SSD", 2000, laptop_prices3[[#This Row],[Storage]]= "256GB SSD", 256, laptop_prices3[[#This Row],[Storage]] = "1TB HDD", 1000*0.7)</f>
        <v>1000</v>
      </c>
      <c r="U3814" s="5">
        <f>laptop_prices3[[#This Row],[Storage Raw Value]]/ScoreCard!$J$3*ScoreCard!$J$5</f>
        <v>4</v>
      </c>
    </row>
    <row r="3815" spans="2:21" x14ac:dyDescent="0.2">
      <c r="B3815" s="4" cm="1">
        <f t="array" ref="B3815">SUM(laptop_prices3[[#This Row],[RAM Comp]:[Weight Comp]]+laptop_prices3[[#This Row],[Storage Comp]])</f>
        <v>18.56454472887421</v>
      </c>
      <c r="C3815">
        <v>3813</v>
      </c>
      <c r="D3815" t="s">
        <v>45</v>
      </c>
      <c r="E3815" t="s">
        <v>37</v>
      </c>
      <c r="F3815">
        <v>16</v>
      </c>
      <c r="G3815" t="s">
        <v>13</v>
      </c>
      <c r="H3815" t="s">
        <v>35</v>
      </c>
      <c r="I3815">
        <v>14</v>
      </c>
      <c r="J3815" t="s">
        <v>15</v>
      </c>
      <c r="K3815">
        <v>7.3</v>
      </c>
      <c r="L3815">
        <v>1.32</v>
      </c>
      <c r="M3815" t="s">
        <v>30</v>
      </c>
      <c r="N3815">
        <v>2566.79</v>
      </c>
      <c r="O3815" s="5">
        <f>(ScoreCard!$E$3-laptop_prices3[[#This Row],[Price ($)]])/ScoreCard!$E$3*ScoreCard!$E$5</f>
        <v>3.8125377039715467</v>
      </c>
      <c r="P3815" s="5">
        <f>laptop_prices3[[#This Row],[RAM (GB)]]/ScoreCard!$F$3*ScoreCard!$F$5</f>
        <v>1.75</v>
      </c>
      <c r="Q3815" s="5">
        <f>laptop_prices3[[#This Row],[Screen Size (inch)]]/ScoreCard!$G$3*ScoreCard!$G$5</f>
        <v>1.6184971098265895</v>
      </c>
      <c r="R3815" s="5">
        <f>laptop_prices3[[#This Row],[Battery Life (hours)]]/ScoreCard!$H$3*ScoreCard!$H$5</f>
        <v>4.2583333333333329</v>
      </c>
      <c r="S3815" s="5">
        <f>ScoreCard!$I$3-laptop_prices3[[#This Row],[Weight (kg)]]/ScoreCard!$I$3*ScoreCard!$I$5</f>
        <v>2.7457142857142856</v>
      </c>
      <c r="T3815" s="6" cm="1">
        <f t="array" ref="T3815">_xlfn.IFS(laptop_prices3[[#This Row],[Storage]]="512GB SSD", 512, laptop_prices3[[#This Row],[Storage]] = "1TB SSD", 1000, laptop_prices3[[#This Row],[Storage]] = "2TB SSD", 2000, laptop_prices3[[#This Row],[Storage]]= "256GB SSD", 256, laptop_prices3[[#This Row],[Storage]] = "1TB HDD", 1000*0.7)</f>
        <v>512</v>
      </c>
      <c r="U3815" s="5">
        <f>laptop_prices3[[#This Row],[Storage Raw Value]]/ScoreCard!$J$3*ScoreCard!$J$5</f>
        <v>2.048</v>
      </c>
    </row>
    <row r="3816" spans="2:21" x14ac:dyDescent="0.2">
      <c r="B3816" s="4" cm="1">
        <f t="array" ref="B3816">SUM(laptop_prices3[[#This Row],[RAM Comp]:[Weight Comp]]+laptop_prices3[[#This Row],[Storage Comp]])</f>
        <v>16.253563446187723</v>
      </c>
      <c r="C3816">
        <v>3814</v>
      </c>
      <c r="D3816" t="s">
        <v>33</v>
      </c>
      <c r="E3816" t="s">
        <v>37</v>
      </c>
      <c r="F3816">
        <v>16</v>
      </c>
      <c r="G3816" t="s">
        <v>13</v>
      </c>
      <c r="H3816" t="s">
        <v>32</v>
      </c>
      <c r="I3816">
        <v>15.6</v>
      </c>
      <c r="J3816" t="s">
        <v>27</v>
      </c>
      <c r="K3816">
        <v>5</v>
      </c>
      <c r="L3816">
        <v>3.34</v>
      </c>
      <c r="M3816" t="s">
        <v>22</v>
      </c>
      <c r="N3816">
        <v>3605.23</v>
      </c>
      <c r="O3816" s="5">
        <f>(ScoreCard!$E$3-laptop_prices3[[#This Row],[Price ($)]])/ScoreCard!$E$3*ScoreCard!$E$5</f>
        <v>3.3321289651624557</v>
      </c>
      <c r="P3816" s="5">
        <f>laptop_prices3[[#This Row],[RAM (GB)]]/ScoreCard!$F$3*ScoreCard!$F$5</f>
        <v>1.75</v>
      </c>
      <c r="Q3816" s="5">
        <f>laptop_prices3[[#This Row],[Screen Size (inch)]]/ScoreCard!$G$3*ScoreCard!$G$5</f>
        <v>1.8034682080924855</v>
      </c>
      <c r="R3816" s="5">
        <f>laptop_prices3[[#This Row],[Battery Life (hours)]]/ScoreCard!$H$3*ScoreCard!$H$5</f>
        <v>2.916666666666667</v>
      </c>
      <c r="S3816" s="5">
        <f>ScoreCard!$I$3-laptop_prices3[[#This Row],[Weight (kg)]]/ScoreCard!$I$3*ScoreCard!$I$5</f>
        <v>1.5914285714285714</v>
      </c>
      <c r="T3816" s="6" cm="1">
        <f t="array" ref="T3816">_xlfn.IFS(laptop_prices3[[#This Row],[Storage]]="512GB SSD", 512, laptop_prices3[[#This Row],[Storage]] = "1TB SSD", 1000, laptop_prices3[[#This Row],[Storage]] = "2TB SSD", 2000, laptop_prices3[[#This Row],[Storage]]= "256GB SSD", 256, laptop_prices3[[#This Row],[Storage]] = "1TB HDD", 1000*0.7)</f>
        <v>512</v>
      </c>
      <c r="U3816" s="5">
        <f>laptop_prices3[[#This Row],[Storage Raw Value]]/ScoreCard!$J$3*ScoreCard!$J$5</f>
        <v>2.048</v>
      </c>
    </row>
    <row r="3817" spans="2:21" x14ac:dyDescent="0.2">
      <c r="B3817" s="4" cm="1">
        <f t="array" ref="B3817">SUM(laptop_prices3[[#This Row],[RAM Comp]:[Weight Comp]]+laptop_prices3[[#This Row],[Storage Comp]])</f>
        <v>22.563690476190473</v>
      </c>
      <c r="C3817">
        <v>3815</v>
      </c>
      <c r="D3817" t="s">
        <v>17</v>
      </c>
      <c r="E3817" t="s">
        <v>41</v>
      </c>
      <c r="F3817">
        <v>4</v>
      </c>
      <c r="G3817" t="s">
        <v>42</v>
      </c>
      <c r="H3817" t="s">
        <v>32</v>
      </c>
      <c r="I3817">
        <v>17.3</v>
      </c>
      <c r="J3817" t="s">
        <v>43</v>
      </c>
      <c r="K3817">
        <v>11.8</v>
      </c>
      <c r="L3817">
        <v>2.5499999999999998</v>
      </c>
      <c r="M3817" t="s">
        <v>30</v>
      </c>
      <c r="N3817">
        <v>2064.61</v>
      </c>
      <c r="O3817" s="5">
        <f>(ScoreCard!$E$3-laptop_prices3[[#This Row],[Price ($)]])/ScoreCard!$E$3*ScoreCard!$E$5</f>
        <v>4.0448589362576195</v>
      </c>
      <c r="P3817" s="5">
        <f>laptop_prices3[[#This Row],[RAM (GB)]]/ScoreCard!$F$3*ScoreCard!$F$5</f>
        <v>0.4375</v>
      </c>
      <c r="Q3817" s="5">
        <f>laptop_prices3[[#This Row],[Screen Size (inch)]]/ScoreCard!$G$3*ScoreCard!$G$5</f>
        <v>2</v>
      </c>
      <c r="R3817" s="5">
        <f>laptop_prices3[[#This Row],[Battery Life (hours)]]/ScoreCard!$H$3*ScoreCard!$H$5</f>
        <v>6.8833333333333337</v>
      </c>
      <c r="S3817" s="5">
        <f>ScoreCard!$I$3-laptop_prices3[[#This Row],[Weight (kg)]]/ScoreCard!$I$3*ScoreCard!$I$5</f>
        <v>2.0428571428571427</v>
      </c>
      <c r="T3817" s="6" cm="1">
        <f t="array" ref="T3817">_xlfn.IFS(laptop_prices3[[#This Row],[Storage]]="512GB SSD", 512, laptop_prices3[[#This Row],[Storage]] = "1TB SSD", 1000, laptop_prices3[[#This Row],[Storage]] = "2TB SSD", 2000, laptop_prices3[[#This Row],[Storage]]= "256GB SSD", 256, laptop_prices3[[#This Row],[Storage]] = "1TB HDD", 1000*0.7)</f>
        <v>700</v>
      </c>
      <c r="U3817" s="5">
        <f>laptop_prices3[[#This Row],[Storage Raw Value]]/ScoreCard!$J$3*ScoreCard!$J$5</f>
        <v>2.8</v>
      </c>
    </row>
    <row r="3818" spans="2:21" x14ac:dyDescent="0.2">
      <c r="B3818" s="4" cm="1">
        <f t="array" ref="B3818">SUM(laptop_prices3[[#This Row],[RAM Comp]:[Weight Comp]]+laptop_prices3[[#This Row],[Storage Comp]])</f>
        <v>21.874834159097166</v>
      </c>
      <c r="C3818">
        <v>3816</v>
      </c>
      <c r="D3818" t="s">
        <v>33</v>
      </c>
      <c r="E3818" t="s">
        <v>48</v>
      </c>
      <c r="F3818">
        <v>4</v>
      </c>
      <c r="G3818" t="s">
        <v>42</v>
      </c>
      <c r="H3818" t="s">
        <v>40</v>
      </c>
      <c r="I3818">
        <v>13.3</v>
      </c>
      <c r="J3818" t="s">
        <v>27</v>
      </c>
      <c r="K3818">
        <v>11.5</v>
      </c>
      <c r="L3818">
        <v>2.64</v>
      </c>
      <c r="M3818" t="s">
        <v>22</v>
      </c>
      <c r="N3818">
        <v>1710.62</v>
      </c>
      <c r="O3818" s="5">
        <f>(ScoreCard!$E$3-laptop_prices3[[#This Row],[Price ($)]])/ScoreCard!$E$3*ScoreCard!$E$5</f>
        <v>4.2086237078872077</v>
      </c>
      <c r="P3818" s="5">
        <f>laptop_prices3[[#This Row],[RAM (GB)]]/ScoreCard!$F$3*ScoreCard!$F$5</f>
        <v>0.4375</v>
      </c>
      <c r="Q3818" s="5">
        <f>laptop_prices3[[#This Row],[Screen Size (inch)]]/ScoreCard!$G$3*ScoreCard!$G$5</f>
        <v>1.5375722543352601</v>
      </c>
      <c r="R3818" s="5">
        <f>laptop_prices3[[#This Row],[Battery Life (hours)]]/ScoreCard!$H$3*ScoreCard!$H$5</f>
        <v>6.7083333333333339</v>
      </c>
      <c r="S3818" s="5">
        <f>ScoreCard!$I$3-laptop_prices3[[#This Row],[Weight (kg)]]/ScoreCard!$I$3*ScoreCard!$I$5</f>
        <v>1.9914285714285713</v>
      </c>
      <c r="T3818" s="6" cm="1">
        <f t="array" ref="T3818">_xlfn.IFS(laptop_prices3[[#This Row],[Storage]]="512GB SSD", 512, laptop_prices3[[#This Row],[Storage]] = "1TB SSD", 1000, laptop_prices3[[#This Row],[Storage]] = "2TB SSD", 2000, laptop_prices3[[#This Row],[Storage]]= "256GB SSD", 256, laptop_prices3[[#This Row],[Storage]] = "1TB HDD", 1000*0.7)</f>
        <v>700</v>
      </c>
      <c r="U3818" s="5">
        <f>laptop_prices3[[#This Row],[Storage Raw Value]]/ScoreCard!$J$3*ScoreCard!$J$5</f>
        <v>2.8</v>
      </c>
    </row>
    <row r="3819" spans="2:21" x14ac:dyDescent="0.2">
      <c r="B3819" s="4" cm="1">
        <f t="array" ref="B3819">SUM(laptop_prices3[[#This Row],[RAM Comp]:[Weight Comp]]+laptop_prices3[[#This Row],[Storage Comp]])</f>
        <v>26.946853839801818</v>
      </c>
      <c r="C3819">
        <v>3817</v>
      </c>
      <c r="D3819" t="s">
        <v>38</v>
      </c>
      <c r="E3819" t="s">
        <v>18</v>
      </c>
      <c r="F3819">
        <v>16</v>
      </c>
      <c r="G3819" t="s">
        <v>19</v>
      </c>
      <c r="H3819" t="s">
        <v>26</v>
      </c>
      <c r="I3819">
        <v>16</v>
      </c>
      <c r="J3819" t="s">
        <v>27</v>
      </c>
      <c r="K3819">
        <v>7.8</v>
      </c>
      <c r="L3819">
        <v>1.23</v>
      </c>
      <c r="M3819" t="s">
        <v>30</v>
      </c>
      <c r="N3819">
        <v>2735.23</v>
      </c>
      <c r="O3819" s="5">
        <f>(ScoreCard!$E$3-laptop_prices3[[#This Row],[Price ($)]])/ScoreCard!$E$3*ScoreCard!$E$5</f>
        <v>3.7346130786056104</v>
      </c>
      <c r="P3819" s="5">
        <f>laptop_prices3[[#This Row],[RAM (GB)]]/ScoreCard!$F$3*ScoreCard!$F$5</f>
        <v>1.75</v>
      </c>
      <c r="Q3819" s="5">
        <f>laptop_prices3[[#This Row],[Screen Size (inch)]]/ScoreCard!$G$3*ScoreCard!$G$5</f>
        <v>1.8497109826589595</v>
      </c>
      <c r="R3819" s="5">
        <f>laptop_prices3[[#This Row],[Battery Life (hours)]]/ScoreCard!$H$3*ScoreCard!$H$5</f>
        <v>4.55</v>
      </c>
      <c r="S3819" s="5">
        <f>ScoreCard!$I$3-laptop_prices3[[#This Row],[Weight (kg)]]/ScoreCard!$I$3*ScoreCard!$I$5</f>
        <v>2.7971428571428572</v>
      </c>
      <c r="T3819" s="6" cm="1">
        <f t="array" ref="T3819">_xlfn.IFS(laptop_prices3[[#This Row],[Storage]]="512GB SSD", 512, laptop_prices3[[#This Row],[Storage]] = "1TB SSD", 1000, laptop_prices3[[#This Row],[Storage]] = "2TB SSD", 2000, laptop_prices3[[#This Row],[Storage]]= "256GB SSD", 256, laptop_prices3[[#This Row],[Storage]] = "1TB HDD", 1000*0.7)</f>
        <v>1000</v>
      </c>
      <c r="U3819" s="5">
        <f>laptop_prices3[[#This Row],[Storage Raw Value]]/ScoreCard!$J$3*ScoreCard!$J$5</f>
        <v>4</v>
      </c>
    </row>
    <row r="3820" spans="2:21" x14ac:dyDescent="0.2">
      <c r="B3820" s="4" cm="1">
        <f t="array" ref="B3820">SUM(laptop_prices3[[#This Row],[RAM Comp]:[Weight Comp]]+laptop_prices3[[#This Row],[Storage Comp]])</f>
        <v>27.548762730525734</v>
      </c>
      <c r="C3820">
        <v>3818</v>
      </c>
      <c r="D3820" t="s">
        <v>38</v>
      </c>
      <c r="E3820" t="s">
        <v>31</v>
      </c>
      <c r="F3820">
        <v>16</v>
      </c>
      <c r="G3820" t="s">
        <v>19</v>
      </c>
      <c r="H3820" t="s">
        <v>35</v>
      </c>
      <c r="I3820">
        <v>13.3</v>
      </c>
      <c r="J3820" t="s">
        <v>15</v>
      </c>
      <c r="K3820">
        <v>9.6999999999999993</v>
      </c>
      <c r="L3820">
        <v>1.57</v>
      </c>
      <c r="M3820" t="s">
        <v>30</v>
      </c>
      <c r="N3820">
        <v>1122.74</v>
      </c>
      <c r="O3820" s="5">
        <f>(ScoreCard!$E$3-laptop_prices3[[#This Row],[Price ($)]])/ScoreCard!$E$3*ScoreCard!$E$5</f>
        <v>4.4805919384745208</v>
      </c>
      <c r="P3820" s="5">
        <f>laptop_prices3[[#This Row],[RAM (GB)]]/ScoreCard!$F$3*ScoreCard!$F$5</f>
        <v>1.75</v>
      </c>
      <c r="Q3820" s="5">
        <f>laptop_prices3[[#This Row],[Screen Size (inch)]]/ScoreCard!$G$3*ScoreCard!$G$5</f>
        <v>1.5375722543352601</v>
      </c>
      <c r="R3820" s="5">
        <f>laptop_prices3[[#This Row],[Battery Life (hours)]]/ScoreCard!$H$3*ScoreCard!$H$5</f>
        <v>5.6583333333333323</v>
      </c>
      <c r="S3820" s="5">
        <f>ScoreCard!$I$3-laptop_prices3[[#This Row],[Weight (kg)]]/ScoreCard!$I$3*ScoreCard!$I$5</f>
        <v>2.6028571428571428</v>
      </c>
      <c r="T3820" s="6" cm="1">
        <f t="array" ref="T3820">_xlfn.IFS(laptop_prices3[[#This Row],[Storage]]="512GB SSD", 512, laptop_prices3[[#This Row],[Storage]] = "1TB SSD", 1000, laptop_prices3[[#This Row],[Storage]] = "2TB SSD", 2000, laptop_prices3[[#This Row],[Storage]]= "256GB SSD", 256, laptop_prices3[[#This Row],[Storage]] = "1TB HDD", 1000*0.7)</f>
        <v>1000</v>
      </c>
      <c r="U3820" s="5">
        <f>laptop_prices3[[#This Row],[Storage Raw Value]]/ScoreCard!$J$3*ScoreCard!$J$5</f>
        <v>4</v>
      </c>
    </row>
    <row r="3821" spans="2:21" x14ac:dyDescent="0.2">
      <c r="B3821" s="4" cm="1">
        <f t="array" ref="B3821">SUM(laptop_prices3[[#This Row],[RAM Comp]:[Weight Comp]]+laptop_prices3[[#This Row],[Storage Comp]])</f>
        <v>20.072782824112302</v>
      </c>
      <c r="C3821">
        <v>3819</v>
      </c>
      <c r="D3821" t="s">
        <v>11</v>
      </c>
      <c r="E3821" t="s">
        <v>31</v>
      </c>
      <c r="F3821">
        <v>8</v>
      </c>
      <c r="G3821" t="s">
        <v>42</v>
      </c>
      <c r="H3821" t="s">
        <v>26</v>
      </c>
      <c r="I3821">
        <v>14</v>
      </c>
      <c r="J3821" t="s">
        <v>43</v>
      </c>
      <c r="K3821">
        <v>8.1</v>
      </c>
      <c r="L3821">
        <v>3.23</v>
      </c>
      <c r="M3821" t="s">
        <v>16</v>
      </c>
      <c r="N3821">
        <v>1160.18</v>
      </c>
      <c r="O3821" s="5">
        <f>(ScoreCard!$E$3-laptop_prices3[[#This Row],[Price ($)]])/ScoreCard!$E$3*ScoreCard!$E$5</f>
        <v>4.4632712428339323</v>
      </c>
      <c r="P3821" s="5">
        <f>laptop_prices3[[#This Row],[RAM (GB)]]/ScoreCard!$F$3*ScoreCard!$F$5</f>
        <v>0.875</v>
      </c>
      <c r="Q3821" s="5">
        <f>laptop_prices3[[#This Row],[Screen Size (inch)]]/ScoreCard!$G$3*ScoreCard!$G$5</f>
        <v>1.6184971098265895</v>
      </c>
      <c r="R3821" s="5">
        <f>laptop_prices3[[#This Row],[Battery Life (hours)]]/ScoreCard!$H$3*ScoreCard!$H$5</f>
        <v>4.7249999999999996</v>
      </c>
      <c r="S3821" s="5">
        <f>ScoreCard!$I$3-laptop_prices3[[#This Row],[Weight (kg)]]/ScoreCard!$I$3*ScoreCard!$I$5</f>
        <v>1.6542857142857144</v>
      </c>
      <c r="T3821" s="6" cm="1">
        <f t="array" ref="T3821">_xlfn.IFS(laptop_prices3[[#This Row],[Storage]]="512GB SSD", 512, laptop_prices3[[#This Row],[Storage]] = "1TB SSD", 1000, laptop_prices3[[#This Row],[Storage]] = "2TB SSD", 2000, laptop_prices3[[#This Row],[Storage]]= "256GB SSD", 256, laptop_prices3[[#This Row],[Storage]] = "1TB HDD", 1000*0.7)</f>
        <v>700</v>
      </c>
      <c r="U3821" s="5">
        <f>laptop_prices3[[#This Row],[Storage Raw Value]]/ScoreCard!$J$3*ScoreCard!$J$5</f>
        <v>2.8</v>
      </c>
    </row>
    <row r="3822" spans="2:21" x14ac:dyDescent="0.2">
      <c r="B3822" s="4" cm="1">
        <f t="array" ref="B3822">SUM(laptop_prices3[[#This Row],[RAM Comp]:[Weight Comp]]+laptop_prices3[[#This Row],[Storage Comp]])</f>
        <v>39.860786540049546</v>
      </c>
      <c r="C3822">
        <v>3820</v>
      </c>
      <c r="D3822" t="s">
        <v>11</v>
      </c>
      <c r="E3822" t="s">
        <v>37</v>
      </c>
      <c r="F3822">
        <v>4</v>
      </c>
      <c r="G3822" t="s">
        <v>25</v>
      </c>
      <c r="H3822" t="s">
        <v>14</v>
      </c>
      <c r="I3822">
        <v>13.3</v>
      </c>
      <c r="J3822" t="s">
        <v>21</v>
      </c>
      <c r="K3822">
        <v>6</v>
      </c>
      <c r="L3822">
        <v>1.95</v>
      </c>
      <c r="M3822" t="s">
        <v>16</v>
      </c>
      <c r="N3822">
        <v>1947.86</v>
      </c>
      <c r="O3822" s="5">
        <f>(ScoreCard!$E$3-laptop_prices3[[#This Row],[Price ($)]])/ScoreCard!$E$3*ScoreCard!$E$5</f>
        <v>4.0988704537800196</v>
      </c>
      <c r="P3822" s="5">
        <f>laptop_prices3[[#This Row],[RAM (GB)]]/ScoreCard!$F$3*ScoreCard!$F$5</f>
        <v>0.4375</v>
      </c>
      <c r="Q3822" s="5">
        <f>laptop_prices3[[#This Row],[Screen Size (inch)]]/ScoreCard!$G$3*ScoreCard!$G$5</f>
        <v>1.5375722543352601</v>
      </c>
      <c r="R3822" s="5">
        <f>laptop_prices3[[#This Row],[Battery Life (hours)]]/ScoreCard!$H$3*ScoreCard!$H$5</f>
        <v>3.5</v>
      </c>
      <c r="S3822" s="5">
        <f>ScoreCard!$I$3-laptop_prices3[[#This Row],[Weight (kg)]]/ScoreCard!$I$3*ScoreCard!$I$5</f>
        <v>2.3857142857142857</v>
      </c>
      <c r="T3822" s="6" cm="1">
        <f t="array" ref="T3822">_xlfn.IFS(laptop_prices3[[#This Row],[Storage]]="512GB SSD", 512, laptop_prices3[[#This Row],[Storage]] = "1TB SSD", 1000, laptop_prices3[[#This Row],[Storage]] = "2TB SSD", 2000, laptop_prices3[[#This Row],[Storage]]= "256GB SSD", 256, laptop_prices3[[#This Row],[Storage]] = "1TB HDD", 1000*0.7)</f>
        <v>2000</v>
      </c>
      <c r="U3822" s="5">
        <f>laptop_prices3[[#This Row],[Storage Raw Value]]/ScoreCard!$J$3*ScoreCard!$J$5</f>
        <v>8</v>
      </c>
    </row>
    <row r="3823" spans="2:21" x14ac:dyDescent="0.2">
      <c r="B3823" s="4" cm="1">
        <f t="array" ref="B3823">SUM(laptop_prices3[[#This Row],[RAM Comp]:[Weight Comp]]+laptop_prices3[[#This Row],[Storage Comp]])</f>
        <v>11.531639966969447</v>
      </c>
      <c r="C3823">
        <v>3821</v>
      </c>
      <c r="D3823" t="s">
        <v>11</v>
      </c>
      <c r="E3823" t="s">
        <v>48</v>
      </c>
      <c r="F3823">
        <v>8</v>
      </c>
      <c r="G3823" t="s">
        <v>29</v>
      </c>
      <c r="H3823" t="s">
        <v>44</v>
      </c>
      <c r="I3823">
        <v>14</v>
      </c>
      <c r="J3823" t="s">
        <v>43</v>
      </c>
      <c r="K3823">
        <v>4.5</v>
      </c>
      <c r="L3823">
        <v>2.0699999999999998</v>
      </c>
      <c r="M3823" t="s">
        <v>22</v>
      </c>
      <c r="N3823">
        <v>1222.4000000000001</v>
      </c>
      <c r="O3823" s="5">
        <f>(ScoreCard!$E$3-laptop_prices3[[#This Row],[Price ($)]])/ScoreCard!$E$3*ScoreCard!$E$5</f>
        <v>4.4344866893414805</v>
      </c>
      <c r="P3823" s="5">
        <f>laptop_prices3[[#This Row],[RAM (GB)]]/ScoreCard!$F$3*ScoreCard!$F$5</f>
        <v>0.875</v>
      </c>
      <c r="Q3823" s="5">
        <f>laptop_prices3[[#This Row],[Screen Size (inch)]]/ScoreCard!$G$3*ScoreCard!$G$5</f>
        <v>1.6184971098265895</v>
      </c>
      <c r="R3823" s="5">
        <f>laptop_prices3[[#This Row],[Battery Life (hours)]]/ScoreCard!$H$3*ScoreCard!$H$5</f>
        <v>2.625</v>
      </c>
      <c r="S3823" s="5">
        <f>ScoreCard!$I$3-laptop_prices3[[#This Row],[Weight (kg)]]/ScoreCard!$I$3*ScoreCard!$I$5</f>
        <v>2.3171428571428572</v>
      </c>
      <c r="T3823" s="6" cm="1">
        <f t="array" ref="T3823">_xlfn.IFS(laptop_prices3[[#This Row],[Storage]]="512GB SSD", 512, laptop_prices3[[#This Row],[Storage]] = "1TB SSD", 1000, laptop_prices3[[#This Row],[Storage]] = "2TB SSD", 2000, laptop_prices3[[#This Row],[Storage]]= "256GB SSD", 256, laptop_prices3[[#This Row],[Storage]] = "1TB HDD", 1000*0.7)</f>
        <v>256</v>
      </c>
      <c r="U3823" s="5">
        <f>laptop_prices3[[#This Row],[Storage Raw Value]]/ScoreCard!$J$3*ScoreCard!$J$5</f>
        <v>1.024</v>
      </c>
    </row>
    <row r="3824" spans="2:21" x14ac:dyDescent="0.2">
      <c r="B3824" s="4" cm="1">
        <f t="array" ref="B3824">SUM(laptop_prices3[[#This Row],[RAM Comp]:[Weight Comp]]+laptop_prices3[[#This Row],[Storage Comp]])</f>
        <v>27.567330030278004</v>
      </c>
      <c r="C3824">
        <v>3822</v>
      </c>
      <c r="D3824" t="s">
        <v>33</v>
      </c>
      <c r="E3824" t="s">
        <v>18</v>
      </c>
      <c r="F3824">
        <v>8</v>
      </c>
      <c r="G3824" t="s">
        <v>19</v>
      </c>
      <c r="H3824" t="s">
        <v>32</v>
      </c>
      <c r="I3824">
        <v>16</v>
      </c>
      <c r="J3824" t="s">
        <v>43</v>
      </c>
      <c r="K3824">
        <v>11.5</v>
      </c>
      <c r="L3824">
        <v>2.39</v>
      </c>
      <c r="M3824" t="s">
        <v>16</v>
      </c>
      <c r="N3824">
        <v>1335.46</v>
      </c>
      <c r="O3824" s="5">
        <f>(ScoreCard!$E$3-laptop_prices3[[#This Row],[Price ($)]])/ScoreCard!$E$3*ScoreCard!$E$5</f>
        <v>4.3821822596105795</v>
      </c>
      <c r="P3824" s="5">
        <f>laptop_prices3[[#This Row],[RAM (GB)]]/ScoreCard!$F$3*ScoreCard!$F$5</f>
        <v>0.875</v>
      </c>
      <c r="Q3824" s="5">
        <f>laptop_prices3[[#This Row],[Screen Size (inch)]]/ScoreCard!$G$3*ScoreCard!$G$5</f>
        <v>1.8497109826589595</v>
      </c>
      <c r="R3824" s="5">
        <f>laptop_prices3[[#This Row],[Battery Life (hours)]]/ScoreCard!$H$3*ScoreCard!$H$5</f>
        <v>6.7083333333333339</v>
      </c>
      <c r="S3824" s="5">
        <f>ScoreCard!$I$3-laptop_prices3[[#This Row],[Weight (kg)]]/ScoreCard!$I$3*ScoreCard!$I$5</f>
        <v>2.1342857142857143</v>
      </c>
      <c r="T3824" s="6" cm="1">
        <f t="array" ref="T3824">_xlfn.IFS(laptop_prices3[[#This Row],[Storage]]="512GB SSD", 512, laptop_prices3[[#This Row],[Storage]] = "1TB SSD", 1000, laptop_prices3[[#This Row],[Storage]] = "2TB SSD", 2000, laptop_prices3[[#This Row],[Storage]]= "256GB SSD", 256, laptop_prices3[[#This Row],[Storage]] = "1TB HDD", 1000*0.7)</f>
        <v>1000</v>
      </c>
      <c r="U3824" s="5">
        <f>laptop_prices3[[#This Row],[Storage Raw Value]]/ScoreCard!$J$3*ScoreCard!$J$5</f>
        <v>4</v>
      </c>
    </row>
    <row r="3825" spans="2:21" x14ac:dyDescent="0.2">
      <c r="B3825" s="4" cm="1">
        <f t="array" ref="B3825">SUM(laptop_prices3[[#This Row],[RAM Comp]:[Weight Comp]]+laptop_prices3[[#This Row],[Storage Comp]])</f>
        <v>43.321206303330584</v>
      </c>
      <c r="C3825">
        <v>3823</v>
      </c>
      <c r="D3825" t="s">
        <v>11</v>
      </c>
      <c r="E3825" t="s">
        <v>39</v>
      </c>
      <c r="F3825">
        <v>4</v>
      </c>
      <c r="G3825" t="s">
        <v>25</v>
      </c>
      <c r="H3825" t="s">
        <v>35</v>
      </c>
      <c r="I3825">
        <v>15.6</v>
      </c>
      <c r="J3825" t="s">
        <v>15</v>
      </c>
      <c r="K3825">
        <v>11.3</v>
      </c>
      <c r="L3825">
        <v>1.77</v>
      </c>
      <c r="M3825" t="s">
        <v>22</v>
      </c>
      <c r="N3825">
        <v>1970.58</v>
      </c>
      <c r="O3825" s="5">
        <f>(ScoreCard!$E$3-laptop_prices3[[#This Row],[Price ($)]])/ScoreCard!$E$3*ScoreCard!$E$5</f>
        <v>4.0883596042887227</v>
      </c>
      <c r="P3825" s="5">
        <f>laptop_prices3[[#This Row],[RAM (GB)]]/ScoreCard!$F$3*ScoreCard!$F$5</f>
        <v>0.4375</v>
      </c>
      <c r="Q3825" s="5">
        <f>laptop_prices3[[#This Row],[Screen Size (inch)]]/ScoreCard!$G$3*ScoreCard!$G$5</f>
        <v>1.8034682080924855</v>
      </c>
      <c r="R3825" s="5">
        <f>laptop_prices3[[#This Row],[Battery Life (hours)]]/ScoreCard!$H$3*ScoreCard!$H$5</f>
        <v>6.5916666666666677</v>
      </c>
      <c r="S3825" s="5">
        <f>ScoreCard!$I$3-laptop_prices3[[#This Row],[Weight (kg)]]/ScoreCard!$I$3*ScoreCard!$I$5</f>
        <v>2.4885714285714284</v>
      </c>
      <c r="T3825" s="6" cm="1">
        <f t="array" ref="T3825">_xlfn.IFS(laptop_prices3[[#This Row],[Storage]]="512GB SSD", 512, laptop_prices3[[#This Row],[Storage]] = "1TB SSD", 1000, laptop_prices3[[#This Row],[Storage]] = "2TB SSD", 2000, laptop_prices3[[#This Row],[Storage]]= "256GB SSD", 256, laptop_prices3[[#This Row],[Storage]] = "1TB HDD", 1000*0.7)</f>
        <v>2000</v>
      </c>
      <c r="U3825" s="5">
        <f>laptop_prices3[[#This Row],[Storage Raw Value]]/ScoreCard!$J$3*ScoreCard!$J$5</f>
        <v>8</v>
      </c>
    </row>
    <row r="3826" spans="2:21" x14ac:dyDescent="0.2">
      <c r="B3826" s="4" cm="1">
        <f t="array" ref="B3826">SUM(laptop_prices3[[#This Row],[RAM Comp]:[Weight Comp]]+laptop_prices3[[#This Row],[Storage Comp]])</f>
        <v>19.613830443159923</v>
      </c>
      <c r="C3826">
        <v>3824</v>
      </c>
      <c r="D3826" t="s">
        <v>36</v>
      </c>
      <c r="E3826" t="s">
        <v>18</v>
      </c>
      <c r="F3826">
        <v>16</v>
      </c>
      <c r="G3826" t="s">
        <v>13</v>
      </c>
      <c r="H3826" t="s">
        <v>44</v>
      </c>
      <c r="I3826">
        <v>14</v>
      </c>
      <c r="J3826" t="s">
        <v>27</v>
      </c>
      <c r="K3826">
        <v>10</v>
      </c>
      <c r="L3826">
        <v>2.2400000000000002</v>
      </c>
      <c r="M3826" t="s">
        <v>46</v>
      </c>
      <c r="N3826">
        <v>1589.41</v>
      </c>
      <c r="O3826" s="5">
        <f>(ScoreCard!$E$3-laptop_prices3[[#This Row],[Price ($)]])/ScoreCard!$E$3*ScoreCard!$E$5</f>
        <v>4.2646985347727764</v>
      </c>
      <c r="P3826" s="5">
        <f>laptop_prices3[[#This Row],[RAM (GB)]]/ScoreCard!$F$3*ScoreCard!$F$5</f>
        <v>1.75</v>
      </c>
      <c r="Q3826" s="5">
        <f>laptop_prices3[[#This Row],[Screen Size (inch)]]/ScoreCard!$G$3*ScoreCard!$G$5</f>
        <v>1.6184971098265895</v>
      </c>
      <c r="R3826" s="5">
        <f>laptop_prices3[[#This Row],[Battery Life (hours)]]/ScoreCard!$H$3*ScoreCard!$H$5</f>
        <v>5.8333333333333339</v>
      </c>
      <c r="S3826" s="5">
        <f>ScoreCard!$I$3-laptop_prices3[[#This Row],[Weight (kg)]]/ScoreCard!$I$3*ScoreCard!$I$5</f>
        <v>2.2199999999999998</v>
      </c>
      <c r="T3826" s="6" cm="1">
        <f t="array" ref="T3826">_xlfn.IFS(laptop_prices3[[#This Row],[Storage]]="512GB SSD", 512, laptop_prices3[[#This Row],[Storage]] = "1TB SSD", 1000, laptop_prices3[[#This Row],[Storage]] = "2TB SSD", 2000, laptop_prices3[[#This Row],[Storage]]= "256GB SSD", 256, laptop_prices3[[#This Row],[Storage]] = "1TB HDD", 1000*0.7)</f>
        <v>512</v>
      </c>
      <c r="U3826" s="5">
        <f>laptop_prices3[[#This Row],[Storage Raw Value]]/ScoreCard!$J$3*ScoreCard!$J$5</f>
        <v>2.048</v>
      </c>
    </row>
    <row r="3827" spans="2:21" x14ac:dyDescent="0.2">
      <c r="B3827" s="4" cm="1">
        <f t="array" ref="B3827">SUM(laptop_prices3[[#This Row],[RAM Comp]:[Weight Comp]]+laptop_prices3[[#This Row],[Storage Comp]])</f>
        <v>24.436920589044867</v>
      </c>
      <c r="C3827">
        <v>3825</v>
      </c>
      <c r="D3827" t="s">
        <v>23</v>
      </c>
      <c r="E3827" t="s">
        <v>12</v>
      </c>
      <c r="F3827">
        <v>4</v>
      </c>
      <c r="G3827" t="s">
        <v>19</v>
      </c>
      <c r="H3827" t="s">
        <v>32</v>
      </c>
      <c r="I3827">
        <v>15.6</v>
      </c>
      <c r="J3827" t="s">
        <v>15</v>
      </c>
      <c r="K3827">
        <v>7.1</v>
      </c>
      <c r="L3827">
        <v>2.5299999999999998</v>
      </c>
      <c r="M3827" t="s">
        <v>22</v>
      </c>
      <c r="N3827">
        <v>950.82</v>
      </c>
      <c r="O3827" s="5">
        <f>(ScoreCard!$E$3-laptop_prices3[[#This Row],[Price ($)]])/ScoreCard!$E$3*ScoreCard!$E$5</f>
        <v>4.5601265002942295</v>
      </c>
      <c r="P3827" s="5">
        <f>laptop_prices3[[#This Row],[RAM (GB)]]/ScoreCard!$F$3*ScoreCard!$F$5</f>
        <v>0.4375</v>
      </c>
      <c r="Q3827" s="5">
        <f>laptop_prices3[[#This Row],[Screen Size (inch)]]/ScoreCard!$G$3*ScoreCard!$G$5</f>
        <v>1.8034682080924855</v>
      </c>
      <c r="R3827" s="5">
        <f>laptop_prices3[[#This Row],[Battery Life (hours)]]/ScoreCard!$H$3*ScoreCard!$H$5</f>
        <v>4.1416666666666666</v>
      </c>
      <c r="S3827" s="5">
        <f>ScoreCard!$I$3-laptop_prices3[[#This Row],[Weight (kg)]]/ScoreCard!$I$3*ScoreCard!$I$5</f>
        <v>2.0542857142857143</v>
      </c>
      <c r="T3827" s="6" cm="1">
        <f t="array" ref="T3827">_xlfn.IFS(laptop_prices3[[#This Row],[Storage]]="512GB SSD", 512, laptop_prices3[[#This Row],[Storage]] = "1TB SSD", 1000, laptop_prices3[[#This Row],[Storage]] = "2TB SSD", 2000, laptop_prices3[[#This Row],[Storage]]= "256GB SSD", 256, laptop_prices3[[#This Row],[Storage]] = "1TB HDD", 1000*0.7)</f>
        <v>1000</v>
      </c>
      <c r="U3827" s="5">
        <f>laptop_prices3[[#This Row],[Storage Raw Value]]/ScoreCard!$J$3*ScoreCard!$J$5</f>
        <v>4</v>
      </c>
    </row>
    <row r="3828" spans="2:21" x14ac:dyDescent="0.2">
      <c r="B3828" s="4" cm="1">
        <f t="array" ref="B3828">SUM(laptop_prices3[[#This Row],[RAM Comp]:[Weight Comp]]+laptop_prices3[[#This Row],[Storage Comp]])</f>
        <v>18.138377649325626</v>
      </c>
      <c r="C3828">
        <v>3826</v>
      </c>
      <c r="D3828" t="s">
        <v>36</v>
      </c>
      <c r="E3828" t="s">
        <v>12</v>
      </c>
      <c r="F3828">
        <v>8</v>
      </c>
      <c r="G3828" t="s">
        <v>13</v>
      </c>
      <c r="H3828" t="s">
        <v>40</v>
      </c>
      <c r="I3828">
        <v>16</v>
      </c>
      <c r="J3828" t="s">
        <v>15</v>
      </c>
      <c r="K3828">
        <v>8.3000000000000007</v>
      </c>
      <c r="L3828">
        <v>1.96</v>
      </c>
      <c r="M3828" t="s">
        <v>16</v>
      </c>
      <c r="N3828">
        <v>1033.71</v>
      </c>
      <c r="O3828" s="5">
        <f>(ScoreCard!$E$3-laptop_prices3[[#This Row],[Price ($)]])/ScoreCard!$E$3*ScoreCard!$E$5</f>
        <v>4.5217794794168693</v>
      </c>
      <c r="P3828" s="5">
        <f>laptop_prices3[[#This Row],[RAM (GB)]]/ScoreCard!$F$3*ScoreCard!$F$5</f>
        <v>0.875</v>
      </c>
      <c r="Q3828" s="5">
        <f>laptop_prices3[[#This Row],[Screen Size (inch)]]/ScoreCard!$G$3*ScoreCard!$G$5</f>
        <v>1.8497109826589595</v>
      </c>
      <c r="R3828" s="5">
        <f>laptop_prices3[[#This Row],[Battery Life (hours)]]/ScoreCard!$H$3*ScoreCard!$H$5</f>
        <v>4.8416666666666677</v>
      </c>
      <c r="S3828" s="5">
        <f>ScoreCard!$I$3-laptop_prices3[[#This Row],[Weight (kg)]]/ScoreCard!$I$3*ScoreCard!$I$5</f>
        <v>2.38</v>
      </c>
      <c r="T3828" s="6" cm="1">
        <f t="array" ref="T3828">_xlfn.IFS(laptop_prices3[[#This Row],[Storage]]="512GB SSD", 512, laptop_prices3[[#This Row],[Storage]] = "1TB SSD", 1000, laptop_prices3[[#This Row],[Storage]] = "2TB SSD", 2000, laptop_prices3[[#This Row],[Storage]]= "256GB SSD", 256, laptop_prices3[[#This Row],[Storage]] = "1TB HDD", 1000*0.7)</f>
        <v>512</v>
      </c>
      <c r="U3828" s="5">
        <f>laptop_prices3[[#This Row],[Storage Raw Value]]/ScoreCard!$J$3*ScoreCard!$J$5</f>
        <v>2.048</v>
      </c>
    </row>
    <row r="3829" spans="2:21" x14ac:dyDescent="0.2">
      <c r="B3829" s="4" cm="1">
        <f t="array" ref="B3829">SUM(laptop_prices3[[#This Row],[RAM Comp]:[Weight Comp]]+laptop_prices3[[#This Row],[Storage Comp]])</f>
        <v>22.948853839801817</v>
      </c>
      <c r="C3829">
        <v>3827</v>
      </c>
      <c r="D3829" t="s">
        <v>23</v>
      </c>
      <c r="E3829" t="s">
        <v>12</v>
      </c>
      <c r="F3829">
        <v>32</v>
      </c>
      <c r="G3829" t="s">
        <v>13</v>
      </c>
      <c r="H3829" t="s">
        <v>44</v>
      </c>
      <c r="I3829">
        <v>16</v>
      </c>
      <c r="J3829" t="s">
        <v>27</v>
      </c>
      <c r="K3829">
        <v>11.4</v>
      </c>
      <c r="L3829">
        <v>1.3</v>
      </c>
      <c r="M3829" t="s">
        <v>46</v>
      </c>
      <c r="N3829">
        <v>1580.47</v>
      </c>
      <c r="O3829" s="5">
        <f>(ScoreCard!$E$3-laptop_prices3[[#This Row],[Price ($)]])/ScoreCard!$E$3*ScoreCard!$E$5</f>
        <v>4.2688344060074694</v>
      </c>
      <c r="P3829" s="5">
        <f>laptop_prices3[[#This Row],[RAM (GB)]]/ScoreCard!$F$3*ScoreCard!$F$5</f>
        <v>3.5</v>
      </c>
      <c r="Q3829" s="5">
        <f>laptop_prices3[[#This Row],[Screen Size (inch)]]/ScoreCard!$G$3*ScoreCard!$G$5</f>
        <v>1.8497109826589595</v>
      </c>
      <c r="R3829" s="5">
        <f>laptop_prices3[[#This Row],[Battery Life (hours)]]/ScoreCard!$H$3*ScoreCard!$H$5</f>
        <v>6.65</v>
      </c>
      <c r="S3829" s="5">
        <f>ScoreCard!$I$3-laptop_prices3[[#This Row],[Weight (kg)]]/ScoreCard!$I$3*ScoreCard!$I$5</f>
        <v>2.7571428571428571</v>
      </c>
      <c r="T3829" s="6" cm="1">
        <f t="array" ref="T3829">_xlfn.IFS(laptop_prices3[[#This Row],[Storage]]="512GB SSD", 512, laptop_prices3[[#This Row],[Storage]] = "1TB SSD", 1000, laptop_prices3[[#This Row],[Storage]] = "2TB SSD", 2000, laptop_prices3[[#This Row],[Storage]]= "256GB SSD", 256, laptop_prices3[[#This Row],[Storage]] = "1TB HDD", 1000*0.7)</f>
        <v>512</v>
      </c>
      <c r="U3829" s="5">
        <f>laptop_prices3[[#This Row],[Storage Raw Value]]/ScoreCard!$J$3*ScoreCard!$J$5</f>
        <v>2.048</v>
      </c>
    </row>
    <row r="3830" spans="2:21" x14ac:dyDescent="0.2">
      <c r="B3830" s="4" cm="1">
        <f t="array" ref="B3830">SUM(laptop_prices3[[#This Row],[RAM Comp]:[Weight Comp]]+laptop_prices3[[#This Row],[Storage Comp]])</f>
        <v>22.350044315992292</v>
      </c>
      <c r="C3830">
        <v>3828</v>
      </c>
      <c r="D3830" t="s">
        <v>34</v>
      </c>
      <c r="E3830" t="s">
        <v>37</v>
      </c>
      <c r="F3830">
        <v>64</v>
      </c>
      <c r="G3830" t="s">
        <v>13</v>
      </c>
      <c r="H3830" t="s">
        <v>35</v>
      </c>
      <c r="I3830">
        <v>16</v>
      </c>
      <c r="J3830" t="s">
        <v>43</v>
      </c>
      <c r="K3830">
        <v>5.5</v>
      </c>
      <c r="L3830">
        <v>2.4500000000000002</v>
      </c>
      <c r="M3830" t="s">
        <v>22</v>
      </c>
      <c r="N3830">
        <v>4342.3500000000004</v>
      </c>
      <c r="O3830" s="5">
        <f>(ScoreCard!$E$3-laptop_prices3[[#This Row],[Price ($)]])/ScoreCard!$E$3*ScoreCard!$E$5</f>
        <v>2.9911185172300208</v>
      </c>
      <c r="P3830" s="5">
        <f>laptop_prices3[[#This Row],[RAM (GB)]]/ScoreCard!$F$3*ScoreCard!$F$5</f>
        <v>7</v>
      </c>
      <c r="Q3830" s="5">
        <f>laptop_prices3[[#This Row],[Screen Size (inch)]]/ScoreCard!$G$3*ScoreCard!$G$5</f>
        <v>1.8497109826589595</v>
      </c>
      <c r="R3830" s="5">
        <f>laptop_prices3[[#This Row],[Battery Life (hours)]]/ScoreCard!$H$3*ScoreCard!$H$5</f>
        <v>3.208333333333333</v>
      </c>
      <c r="S3830" s="5">
        <f>ScoreCard!$I$3-laptop_prices3[[#This Row],[Weight (kg)]]/ScoreCard!$I$3*ScoreCard!$I$5</f>
        <v>2.0999999999999996</v>
      </c>
      <c r="T3830" s="6" cm="1">
        <f t="array" ref="T3830">_xlfn.IFS(laptop_prices3[[#This Row],[Storage]]="512GB SSD", 512, laptop_prices3[[#This Row],[Storage]] = "1TB SSD", 1000, laptop_prices3[[#This Row],[Storage]] = "2TB SSD", 2000, laptop_prices3[[#This Row],[Storage]]= "256GB SSD", 256, laptop_prices3[[#This Row],[Storage]] = "1TB HDD", 1000*0.7)</f>
        <v>512</v>
      </c>
      <c r="U3830" s="5">
        <f>laptop_prices3[[#This Row],[Storage Raw Value]]/ScoreCard!$J$3*ScoreCard!$J$5</f>
        <v>2.048</v>
      </c>
    </row>
    <row r="3831" spans="2:21" x14ac:dyDescent="0.2">
      <c r="B3831" s="4" cm="1">
        <f t="array" ref="B3831">SUM(laptop_prices3[[#This Row],[RAM Comp]:[Weight Comp]]+laptop_prices3[[#This Row],[Storage Comp]])</f>
        <v>12.117738921001928</v>
      </c>
      <c r="C3831">
        <v>3829</v>
      </c>
      <c r="D3831" t="s">
        <v>23</v>
      </c>
      <c r="E3831" t="s">
        <v>24</v>
      </c>
      <c r="F3831">
        <v>4</v>
      </c>
      <c r="G3831" t="s">
        <v>29</v>
      </c>
      <c r="H3831" t="s">
        <v>40</v>
      </c>
      <c r="I3831">
        <v>13.3</v>
      </c>
      <c r="J3831" t="s">
        <v>43</v>
      </c>
      <c r="K3831">
        <v>5.6</v>
      </c>
      <c r="L3831">
        <v>1.26</v>
      </c>
      <c r="M3831" t="s">
        <v>30</v>
      </c>
      <c r="N3831">
        <v>783.22</v>
      </c>
      <c r="O3831" s="5">
        <f>(ScoreCard!$E$3-laptop_prices3[[#This Row],[Price ($)]])/ScoreCard!$E$3*ScoreCard!$E$5</f>
        <v>4.6376625203092559</v>
      </c>
      <c r="P3831" s="5">
        <f>laptop_prices3[[#This Row],[RAM (GB)]]/ScoreCard!$F$3*ScoreCard!$F$5</f>
        <v>0.4375</v>
      </c>
      <c r="Q3831" s="5">
        <f>laptop_prices3[[#This Row],[Screen Size (inch)]]/ScoreCard!$G$3*ScoreCard!$G$5</f>
        <v>1.5375722543352601</v>
      </c>
      <c r="R3831" s="5">
        <f>laptop_prices3[[#This Row],[Battery Life (hours)]]/ScoreCard!$H$3*ScoreCard!$H$5</f>
        <v>3.2666666666666662</v>
      </c>
      <c r="S3831" s="5">
        <f>ScoreCard!$I$3-laptop_prices3[[#This Row],[Weight (kg)]]/ScoreCard!$I$3*ScoreCard!$I$5</f>
        <v>2.7800000000000002</v>
      </c>
      <c r="T3831" s="6" cm="1">
        <f t="array" ref="T3831">_xlfn.IFS(laptop_prices3[[#This Row],[Storage]]="512GB SSD", 512, laptop_prices3[[#This Row],[Storage]] = "1TB SSD", 1000, laptop_prices3[[#This Row],[Storage]] = "2TB SSD", 2000, laptop_prices3[[#This Row],[Storage]]= "256GB SSD", 256, laptop_prices3[[#This Row],[Storage]] = "1TB HDD", 1000*0.7)</f>
        <v>256</v>
      </c>
      <c r="U3831" s="5">
        <f>laptop_prices3[[#This Row],[Storage Raw Value]]/ScoreCard!$J$3*ScoreCard!$J$5</f>
        <v>1.024</v>
      </c>
    </row>
    <row r="3832" spans="2:21" x14ac:dyDescent="0.2">
      <c r="B3832" s="4" cm="1">
        <f t="array" ref="B3832">SUM(laptop_prices3[[#This Row],[RAM Comp]:[Weight Comp]]+laptop_prices3[[#This Row],[Storage Comp]])</f>
        <v>24.016857968620975</v>
      </c>
      <c r="C3832">
        <v>3830</v>
      </c>
      <c r="D3832" t="s">
        <v>23</v>
      </c>
      <c r="E3832" t="s">
        <v>18</v>
      </c>
      <c r="F3832">
        <v>32</v>
      </c>
      <c r="G3832" t="s">
        <v>42</v>
      </c>
      <c r="H3832" t="s">
        <v>26</v>
      </c>
      <c r="I3832">
        <v>13.3</v>
      </c>
      <c r="J3832" t="s">
        <v>21</v>
      </c>
      <c r="K3832">
        <v>10.5</v>
      </c>
      <c r="L3832">
        <v>3.23</v>
      </c>
      <c r="M3832" t="s">
        <v>22</v>
      </c>
      <c r="N3832">
        <v>1536.96</v>
      </c>
      <c r="O3832" s="5">
        <f>(ScoreCard!$E$3-laptop_prices3[[#This Row],[Price ($)]])/ScoreCard!$E$3*ScoreCard!$E$5</f>
        <v>4.2889632379338032</v>
      </c>
      <c r="P3832" s="5">
        <f>laptop_prices3[[#This Row],[RAM (GB)]]/ScoreCard!$F$3*ScoreCard!$F$5</f>
        <v>3.5</v>
      </c>
      <c r="Q3832" s="5">
        <f>laptop_prices3[[#This Row],[Screen Size (inch)]]/ScoreCard!$G$3*ScoreCard!$G$5</f>
        <v>1.5375722543352601</v>
      </c>
      <c r="R3832" s="5">
        <f>laptop_prices3[[#This Row],[Battery Life (hours)]]/ScoreCard!$H$3*ScoreCard!$H$5</f>
        <v>6.125</v>
      </c>
      <c r="S3832" s="5">
        <f>ScoreCard!$I$3-laptop_prices3[[#This Row],[Weight (kg)]]/ScoreCard!$I$3*ScoreCard!$I$5</f>
        <v>1.6542857142857144</v>
      </c>
      <c r="T3832" s="6" cm="1">
        <f t="array" ref="T3832">_xlfn.IFS(laptop_prices3[[#This Row],[Storage]]="512GB SSD", 512, laptop_prices3[[#This Row],[Storage]] = "1TB SSD", 1000, laptop_prices3[[#This Row],[Storage]] = "2TB SSD", 2000, laptop_prices3[[#This Row],[Storage]]= "256GB SSD", 256, laptop_prices3[[#This Row],[Storage]] = "1TB HDD", 1000*0.7)</f>
        <v>700</v>
      </c>
      <c r="U3832" s="5">
        <f>laptop_prices3[[#This Row],[Storage Raw Value]]/ScoreCard!$J$3*ScoreCard!$J$5</f>
        <v>2.8</v>
      </c>
    </row>
    <row r="3833" spans="2:21" x14ac:dyDescent="0.2">
      <c r="B3833" s="4" cm="1">
        <f t="array" ref="B3833">SUM(laptop_prices3[[#This Row],[RAM Comp]:[Weight Comp]]+laptop_prices3[[#This Row],[Storage Comp]])</f>
        <v>20.987619047619045</v>
      </c>
      <c r="C3833">
        <v>3831</v>
      </c>
      <c r="D3833" t="s">
        <v>45</v>
      </c>
      <c r="E3833" t="s">
        <v>37</v>
      </c>
      <c r="F3833">
        <v>8</v>
      </c>
      <c r="G3833" t="s">
        <v>42</v>
      </c>
      <c r="H3833" t="s">
        <v>44</v>
      </c>
      <c r="I3833">
        <v>17.3</v>
      </c>
      <c r="J3833" t="s">
        <v>21</v>
      </c>
      <c r="K3833">
        <v>7.3</v>
      </c>
      <c r="L3833">
        <v>1.48</v>
      </c>
      <c r="M3833" t="s">
        <v>16</v>
      </c>
      <c r="N3833">
        <v>991.72</v>
      </c>
      <c r="O3833" s="5">
        <f>(ScoreCard!$E$3-laptop_prices3[[#This Row],[Price ($)]])/ScoreCard!$E$3*ScoreCard!$E$5</f>
        <v>4.5412051207082245</v>
      </c>
      <c r="P3833" s="5">
        <f>laptop_prices3[[#This Row],[RAM (GB)]]/ScoreCard!$F$3*ScoreCard!$F$5</f>
        <v>0.875</v>
      </c>
      <c r="Q3833" s="5">
        <f>laptop_prices3[[#This Row],[Screen Size (inch)]]/ScoreCard!$G$3*ScoreCard!$G$5</f>
        <v>2</v>
      </c>
      <c r="R3833" s="5">
        <f>laptop_prices3[[#This Row],[Battery Life (hours)]]/ScoreCard!$H$3*ScoreCard!$H$5</f>
        <v>4.2583333333333329</v>
      </c>
      <c r="S3833" s="5">
        <f>ScoreCard!$I$3-laptop_prices3[[#This Row],[Weight (kg)]]/ScoreCard!$I$3*ScoreCard!$I$5</f>
        <v>2.6542857142857144</v>
      </c>
      <c r="T3833" s="6" cm="1">
        <f t="array" ref="T3833">_xlfn.IFS(laptop_prices3[[#This Row],[Storage]]="512GB SSD", 512, laptop_prices3[[#This Row],[Storage]] = "1TB SSD", 1000, laptop_prices3[[#This Row],[Storage]] = "2TB SSD", 2000, laptop_prices3[[#This Row],[Storage]]= "256GB SSD", 256, laptop_prices3[[#This Row],[Storage]] = "1TB HDD", 1000*0.7)</f>
        <v>700</v>
      </c>
      <c r="U3833" s="5">
        <f>laptop_prices3[[#This Row],[Storage Raw Value]]/ScoreCard!$J$3*ScoreCard!$J$5</f>
        <v>2.8</v>
      </c>
    </row>
    <row r="3834" spans="2:21" x14ac:dyDescent="0.2">
      <c r="B3834" s="4" cm="1">
        <f t="array" ref="B3834">SUM(laptop_prices3[[#This Row],[RAM Comp]:[Weight Comp]]+laptop_prices3[[#This Row],[Storage Comp]])</f>
        <v>41.77444949077897</v>
      </c>
      <c r="C3834">
        <v>3832</v>
      </c>
      <c r="D3834" t="s">
        <v>23</v>
      </c>
      <c r="E3834" t="s">
        <v>18</v>
      </c>
      <c r="F3834">
        <v>8</v>
      </c>
      <c r="G3834" t="s">
        <v>25</v>
      </c>
      <c r="H3834" t="s">
        <v>40</v>
      </c>
      <c r="I3834">
        <v>14</v>
      </c>
      <c r="J3834" t="s">
        <v>21</v>
      </c>
      <c r="K3834">
        <v>8</v>
      </c>
      <c r="L3834">
        <v>1.55</v>
      </c>
      <c r="M3834" t="s">
        <v>22</v>
      </c>
      <c r="N3834">
        <v>1181.72</v>
      </c>
      <c r="O3834" s="5">
        <f>(ScoreCard!$E$3-laptop_prices3[[#This Row],[Price ($)]])/ScoreCard!$E$3*ScoreCard!$E$5</f>
        <v>4.453306291335581</v>
      </c>
      <c r="P3834" s="5">
        <f>laptop_prices3[[#This Row],[RAM (GB)]]/ScoreCard!$F$3*ScoreCard!$F$5</f>
        <v>0.875</v>
      </c>
      <c r="Q3834" s="5">
        <f>laptop_prices3[[#This Row],[Screen Size (inch)]]/ScoreCard!$G$3*ScoreCard!$G$5</f>
        <v>1.6184971098265895</v>
      </c>
      <c r="R3834" s="5">
        <f>laptop_prices3[[#This Row],[Battery Life (hours)]]/ScoreCard!$H$3*ScoreCard!$H$5</f>
        <v>4.6666666666666661</v>
      </c>
      <c r="S3834" s="5">
        <f>ScoreCard!$I$3-laptop_prices3[[#This Row],[Weight (kg)]]/ScoreCard!$I$3*ScoreCard!$I$5</f>
        <v>2.6142857142857143</v>
      </c>
      <c r="T3834" s="6" cm="1">
        <f t="array" ref="T3834">_xlfn.IFS(laptop_prices3[[#This Row],[Storage]]="512GB SSD", 512, laptop_prices3[[#This Row],[Storage]] = "1TB SSD", 1000, laptop_prices3[[#This Row],[Storage]] = "2TB SSD", 2000, laptop_prices3[[#This Row],[Storage]]= "256GB SSD", 256, laptop_prices3[[#This Row],[Storage]] = "1TB HDD", 1000*0.7)</f>
        <v>2000</v>
      </c>
      <c r="U3834" s="5">
        <f>laptop_prices3[[#This Row],[Storage Raw Value]]/ScoreCard!$J$3*ScoreCard!$J$5</f>
        <v>8</v>
      </c>
    </row>
    <row r="3835" spans="2:21" x14ac:dyDescent="0.2">
      <c r="B3835" s="4" cm="1">
        <f t="array" ref="B3835">SUM(laptop_prices3[[#This Row],[RAM Comp]:[Weight Comp]]+laptop_prices3[[#This Row],[Storage Comp]])</f>
        <v>25.888944398568675</v>
      </c>
      <c r="C3835">
        <v>3833</v>
      </c>
      <c r="D3835" t="s">
        <v>38</v>
      </c>
      <c r="E3835" t="s">
        <v>41</v>
      </c>
      <c r="F3835">
        <v>64</v>
      </c>
      <c r="G3835" t="s">
        <v>42</v>
      </c>
      <c r="H3835" t="s">
        <v>26</v>
      </c>
      <c r="I3835">
        <v>15.6</v>
      </c>
      <c r="J3835" t="s">
        <v>43</v>
      </c>
      <c r="K3835">
        <v>5.5</v>
      </c>
      <c r="L3835">
        <v>1.44</v>
      </c>
      <c r="M3835" t="s">
        <v>46</v>
      </c>
      <c r="N3835">
        <v>3517.02</v>
      </c>
      <c r="O3835" s="5">
        <f>(ScoreCard!$E$3-laptop_prices3[[#This Row],[Price ($)]])/ScoreCard!$E$3*ScoreCard!$E$5</f>
        <v>3.3729371532622494</v>
      </c>
      <c r="P3835" s="5">
        <f>laptop_prices3[[#This Row],[RAM (GB)]]/ScoreCard!$F$3*ScoreCard!$F$5</f>
        <v>7</v>
      </c>
      <c r="Q3835" s="5">
        <f>laptop_prices3[[#This Row],[Screen Size (inch)]]/ScoreCard!$G$3*ScoreCard!$G$5</f>
        <v>1.8034682080924855</v>
      </c>
      <c r="R3835" s="5">
        <f>laptop_prices3[[#This Row],[Battery Life (hours)]]/ScoreCard!$H$3*ScoreCard!$H$5</f>
        <v>3.208333333333333</v>
      </c>
      <c r="S3835" s="5">
        <f>ScoreCard!$I$3-laptop_prices3[[#This Row],[Weight (kg)]]/ScoreCard!$I$3*ScoreCard!$I$5</f>
        <v>2.677142857142857</v>
      </c>
      <c r="T3835" s="6" cm="1">
        <f t="array" ref="T3835">_xlfn.IFS(laptop_prices3[[#This Row],[Storage]]="512GB SSD", 512, laptop_prices3[[#This Row],[Storage]] = "1TB SSD", 1000, laptop_prices3[[#This Row],[Storage]] = "2TB SSD", 2000, laptop_prices3[[#This Row],[Storage]]= "256GB SSD", 256, laptop_prices3[[#This Row],[Storage]] = "1TB HDD", 1000*0.7)</f>
        <v>700</v>
      </c>
      <c r="U3835" s="5">
        <f>laptop_prices3[[#This Row],[Storage Raw Value]]/ScoreCard!$J$3*ScoreCard!$J$5</f>
        <v>2.8</v>
      </c>
    </row>
    <row r="3836" spans="2:21" x14ac:dyDescent="0.2">
      <c r="B3836" s="4" cm="1">
        <f t="array" ref="B3836">SUM(laptop_prices3[[#This Row],[RAM Comp]:[Weight Comp]]+laptop_prices3[[#This Row],[Storage Comp]])</f>
        <v>17.412666666666667</v>
      </c>
      <c r="C3836">
        <v>3834</v>
      </c>
      <c r="D3836" t="s">
        <v>11</v>
      </c>
      <c r="E3836" t="s">
        <v>37</v>
      </c>
      <c r="F3836">
        <v>32</v>
      </c>
      <c r="G3836" t="s">
        <v>29</v>
      </c>
      <c r="H3836" t="s">
        <v>20</v>
      </c>
      <c r="I3836">
        <v>17.3</v>
      </c>
      <c r="J3836" t="s">
        <v>27</v>
      </c>
      <c r="K3836">
        <v>9.8000000000000007</v>
      </c>
      <c r="L3836">
        <v>2.4500000000000002</v>
      </c>
      <c r="M3836" t="s">
        <v>30</v>
      </c>
      <c r="N3836">
        <v>7115.5</v>
      </c>
      <c r="O3836" s="5">
        <f>(ScoreCard!$E$3-laptop_prices3[[#This Row],[Price ($)]])/ScoreCard!$E$3*ScoreCard!$E$5</f>
        <v>1.7081888399945222</v>
      </c>
      <c r="P3836" s="5">
        <f>laptop_prices3[[#This Row],[RAM (GB)]]/ScoreCard!$F$3*ScoreCard!$F$5</f>
        <v>3.5</v>
      </c>
      <c r="Q3836" s="5">
        <f>laptop_prices3[[#This Row],[Screen Size (inch)]]/ScoreCard!$G$3*ScoreCard!$G$5</f>
        <v>2</v>
      </c>
      <c r="R3836" s="5">
        <f>laptop_prices3[[#This Row],[Battery Life (hours)]]/ScoreCard!$H$3*ScoreCard!$H$5</f>
        <v>5.7166666666666677</v>
      </c>
      <c r="S3836" s="5">
        <f>ScoreCard!$I$3-laptop_prices3[[#This Row],[Weight (kg)]]/ScoreCard!$I$3*ScoreCard!$I$5</f>
        <v>2.0999999999999996</v>
      </c>
      <c r="T3836" s="6" cm="1">
        <f t="array" ref="T3836">_xlfn.IFS(laptop_prices3[[#This Row],[Storage]]="512GB SSD", 512, laptop_prices3[[#This Row],[Storage]] = "1TB SSD", 1000, laptop_prices3[[#This Row],[Storage]] = "2TB SSD", 2000, laptop_prices3[[#This Row],[Storage]]= "256GB SSD", 256, laptop_prices3[[#This Row],[Storage]] = "1TB HDD", 1000*0.7)</f>
        <v>256</v>
      </c>
      <c r="U3836" s="5">
        <f>laptop_prices3[[#This Row],[Storage Raw Value]]/ScoreCard!$J$3*ScoreCard!$J$5</f>
        <v>1.024</v>
      </c>
    </row>
    <row r="3837" spans="2:21" x14ac:dyDescent="0.2">
      <c r="B3837" s="4" cm="1">
        <f t="array" ref="B3837">SUM(laptop_prices3[[#This Row],[RAM Comp]:[Weight Comp]]+laptop_prices3[[#This Row],[Storage Comp]])</f>
        <v>24.000095238095238</v>
      </c>
      <c r="C3837">
        <v>3835</v>
      </c>
      <c r="D3837" t="s">
        <v>38</v>
      </c>
      <c r="E3837" t="s">
        <v>48</v>
      </c>
      <c r="F3837">
        <v>64</v>
      </c>
      <c r="G3837" t="s">
        <v>13</v>
      </c>
      <c r="H3837" t="s">
        <v>26</v>
      </c>
      <c r="I3837">
        <v>17.3</v>
      </c>
      <c r="J3837" t="s">
        <v>21</v>
      </c>
      <c r="K3837">
        <v>8.6</v>
      </c>
      <c r="L3837">
        <v>2.99</v>
      </c>
      <c r="M3837" t="s">
        <v>22</v>
      </c>
      <c r="N3837">
        <v>2677.87</v>
      </c>
      <c r="O3837" s="5">
        <f>(ScoreCard!$E$3-laptop_prices3[[#This Row],[Price ($)]])/ScoreCard!$E$3*ScoreCard!$E$5</f>
        <v>3.7611492725677929</v>
      </c>
      <c r="P3837" s="5">
        <f>laptop_prices3[[#This Row],[RAM (GB)]]/ScoreCard!$F$3*ScoreCard!$F$5</f>
        <v>7</v>
      </c>
      <c r="Q3837" s="5">
        <f>laptop_prices3[[#This Row],[Screen Size (inch)]]/ScoreCard!$G$3*ScoreCard!$G$5</f>
        <v>2</v>
      </c>
      <c r="R3837" s="5">
        <f>laptop_prices3[[#This Row],[Battery Life (hours)]]/ScoreCard!$H$3*ScoreCard!$H$5</f>
        <v>5.0166666666666666</v>
      </c>
      <c r="S3837" s="5">
        <f>ScoreCard!$I$3-laptop_prices3[[#This Row],[Weight (kg)]]/ScoreCard!$I$3*ScoreCard!$I$5</f>
        <v>1.7914285714285714</v>
      </c>
      <c r="T3837" s="6" cm="1">
        <f t="array" ref="T3837">_xlfn.IFS(laptop_prices3[[#This Row],[Storage]]="512GB SSD", 512, laptop_prices3[[#This Row],[Storage]] = "1TB SSD", 1000, laptop_prices3[[#This Row],[Storage]] = "2TB SSD", 2000, laptop_prices3[[#This Row],[Storage]]= "256GB SSD", 256, laptop_prices3[[#This Row],[Storage]] = "1TB HDD", 1000*0.7)</f>
        <v>512</v>
      </c>
      <c r="U3837" s="5">
        <f>laptop_prices3[[#This Row],[Storage Raw Value]]/ScoreCard!$J$3*ScoreCard!$J$5</f>
        <v>2.048</v>
      </c>
    </row>
    <row r="3838" spans="2:21" x14ac:dyDescent="0.2">
      <c r="B3838" s="4" cm="1">
        <f t="array" ref="B3838">SUM(laptop_prices3[[#This Row],[RAM Comp]:[Weight Comp]]+laptop_prices3[[#This Row],[Storage Comp]])</f>
        <v>15.180472887420866</v>
      </c>
      <c r="C3838">
        <v>3836</v>
      </c>
      <c r="D3838" t="s">
        <v>45</v>
      </c>
      <c r="E3838" t="s">
        <v>39</v>
      </c>
      <c r="F3838">
        <v>8</v>
      </c>
      <c r="G3838" t="s">
        <v>29</v>
      </c>
      <c r="H3838" t="s">
        <v>32</v>
      </c>
      <c r="I3838">
        <v>16</v>
      </c>
      <c r="J3838" t="s">
        <v>21</v>
      </c>
      <c r="K3838">
        <v>10.3</v>
      </c>
      <c r="L3838">
        <v>2.0099999999999998</v>
      </c>
      <c r="M3838" t="s">
        <v>16</v>
      </c>
      <c r="N3838">
        <v>987.48</v>
      </c>
      <c r="O3838" s="5">
        <f>(ScoreCard!$E$3-laptop_prices3[[#This Row],[Price ($)]])/ScoreCard!$E$3*ScoreCard!$E$5</f>
        <v>4.5431666524794876</v>
      </c>
      <c r="P3838" s="5">
        <f>laptop_prices3[[#This Row],[RAM (GB)]]/ScoreCard!$F$3*ScoreCard!$F$5</f>
        <v>0.875</v>
      </c>
      <c r="Q3838" s="5">
        <f>laptop_prices3[[#This Row],[Screen Size (inch)]]/ScoreCard!$G$3*ScoreCard!$G$5</f>
        <v>1.8497109826589595</v>
      </c>
      <c r="R3838" s="5">
        <f>laptop_prices3[[#This Row],[Battery Life (hours)]]/ScoreCard!$H$3*ScoreCard!$H$5</f>
        <v>6.0083333333333337</v>
      </c>
      <c r="S3838" s="5">
        <f>ScoreCard!$I$3-laptop_prices3[[#This Row],[Weight (kg)]]/ScoreCard!$I$3*ScoreCard!$I$5</f>
        <v>2.3514285714285714</v>
      </c>
      <c r="T3838" s="6" cm="1">
        <f t="array" ref="T3838">_xlfn.IFS(laptop_prices3[[#This Row],[Storage]]="512GB SSD", 512, laptop_prices3[[#This Row],[Storage]] = "1TB SSD", 1000, laptop_prices3[[#This Row],[Storage]] = "2TB SSD", 2000, laptop_prices3[[#This Row],[Storage]]= "256GB SSD", 256, laptop_prices3[[#This Row],[Storage]] = "1TB HDD", 1000*0.7)</f>
        <v>256</v>
      </c>
      <c r="U3838" s="5">
        <f>laptop_prices3[[#This Row],[Storage Raw Value]]/ScoreCard!$J$3*ScoreCard!$J$5</f>
        <v>1.024</v>
      </c>
    </row>
    <row r="3839" spans="2:21" x14ac:dyDescent="0.2">
      <c r="B3839" s="4" cm="1">
        <f t="array" ref="B3839">SUM(laptop_prices3[[#This Row],[RAM Comp]:[Weight Comp]]+laptop_prices3[[#This Row],[Storage Comp]])</f>
        <v>16.862667492430496</v>
      </c>
      <c r="C3839">
        <v>3837</v>
      </c>
      <c r="D3839" t="s">
        <v>23</v>
      </c>
      <c r="E3839" t="s">
        <v>48</v>
      </c>
      <c r="F3839">
        <v>8</v>
      </c>
      <c r="G3839" t="s">
        <v>13</v>
      </c>
      <c r="H3839" t="s">
        <v>32</v>
      </c>
      <c r="I3839">
        <v>13.3</v>
      </c>
      <c r="J3839" t="s">
        <v>15</v>
      </c>
      <c r="K3839">
        <v>8</v>
      </c>
      <c r="L3839">
        <v>3.34</v>
      </c>
      <c r="M3839" t="s">
        <v>30</v>
      </c>
      <c r="N3839">
        <v>1451.79</v>
      </c>
      <c r="O3839" s="5">
        <f>(ScoreCard!$E$3-laptop_prices3[[#This Row],[Price ($)]])/ScoreCard!$E$3*ScoreCard!$E$5</f>
        <v>4.3283650447636361</v>
      </c>
      <c r="P3839" s="5">
        <f>laptop_prices3[[#This Row],[RAM (GB)]]/ScoreCard!$F$3*ScoreCard!$F$5</f>
        <v>0.875</v>
      </c>
      <c r="Q3839" s="5">
        <f>laptop_prices3[[#This Row],[Screen Size (inch)]]/ScoreCard!$G$3*ScoreCard!$G$5</f>
        <v>1.5375722543352601</v>
      </c>
      <c r="R3839" s="5">
        <f>laptop_prices3[[#This Row],[Battery Life (hours)]]/ScoreCard!$H$3*ScoreCard!$H$5</f>
        <v>4.6666666666666661</v>
      </c>
      <c r="S3839" s="5">
        <f>ScoreCard!$I$3-laptop_prices3[[#This Row],[Weight (kg)]]/ScoreCard!$I$3*ScoreCard!$I$5</f>
        <v>1.5914285714285714</v>
      </c>
      <c r="T3839" s="6" cm="1">
        <f t="array" ref="T3839">_xlfn.IFS(laptop_prices3[[#This Row],[Storage]]="512GB SSD", 512, laptop_prices3[[#This Row],[Storage]] = "1TB SSD", 1000, laptop_prices3[[#This Row],[Storage]] = "2TB SSD", 2000, laptop_prices3[[#This Row],[Storage]]= "256GB SSD", 256, laptop_prices3[[#This Row],[Storage]] = "1TB HDD", 1000*0.7)</f>
        <v>512</v>
      </c>
      <c r="U3839" s="5">
        <f>laptop_prices3[[#This Row],[Storage Raw Value]]/ScoreCard!$J$3*ScoreCard!$J$5</f>
        <v>2.048</v>
      </c>
    </row>
    <row r="3840" spans="2:21" x14ac:dyDescent="0.2">
      <c r="B3840" s="4" cm="1">
        <f t="array" ref="B3840">SUM(laptop_prices3[[#This Row],[RAM Comp]:[Weight Comp]]+laptop_prices3[[#This Row],[Storage Comp]])</f>
        <v>33.270134874759151</v>
      </c>
      <c r="C3840">
        <v>3838</v>
      </c>
      <c r="D3840" t="s">
        <v>38</v>
      </c>
      <c r="E3840" t="s">
        <v>18</v>
      </c>
      <c r="F3840">
        <v>64</v>
      </c>
      <c r="G3840" t="s">
        <v>19</v>
      </c>
      <c r="H3840" t="s">
        <v>20</v>
      </c>
      <c r="I3840">
        <v>15.6</v>
      </c>
      <c r="J3840" t="s">
        <v>27</v>
      </c>
      <c r="K3840">
        <v>11.6</v>
      </c>
      <c r="L3840">
        <v>3.15</v>
      </c>
      <c r="M3840" t="s">
        <v>30</v>
      </c>
      <c r="N3840">
        <v>5469.88</v>
      </c>
      <c r="O3840" s="5">
        <f>(ScoreCard!$E$3-laptop_prices3[[#This Row],[Price ($)]])/ScoreCard!$E$3*ScoreCard!$E$5</f>
        <v>2.4694944799535152</v>
      </c>
      <c r="P3840" s="5">
        <f>laptop_prices3[[#This Row],[RAM (GB)]]/ScoreCard!$F$3*ScoreCard!$F$5</f>
        <v>7</v>
      </c>
      <c r="Q3840" s="5">
        <f>laptop_prices3[[#This Row],[Screen Size (inch)]]/ScoreCard!$G$3*ScoreCard!$G$5</f>
        <v>1.8034682080924855</v>
      </c>
      <c r="R3840" s="5">
        <f>laptop_prices3[[#This Row],[Battery Life (hours)]]/ScoreCard!$H$3*ScoreCard!$H$5</f>
        <v>6.7666666666666666</v>
      </c>
      <c r="S3840" s="5">
        <f>ScoreCard!$I$3-laptop_prices3[[#This Row],[Weight (kg)]]/ScoreCard!$I$3*ScoreCard!$I$5</f>
        <v>1.7</v>
      </c>
      <c r="T3840" s="6" cm="1">
        <f t="array" ref="T3840">_xlfn.IFS(laptop_prices3[[#This Row],[Storage]]="512GB SSD", 512, laptop_prices3[[#This Row],[Storage]] = "1TB SSD", 1000, laptop_prices3[[#This Row],[Storage]] = "2TB SSD", 2000, laptop_prices3[[#This Row],[Storage]]= "256GB SSD", 256, laptop_prices3[[#This Row],[Storage]] = "1TB HDD", 1000*0.7)</f>
        <v>1000</v>
      </c>
      <c r="U3840" s="5">
        <f>laptop_prices3[[#This Row],[Storage Raw Value]]/ScoreCard!$J$3*ScoreCard!$J$5</f>
        <v>4</v>
      </c>
    </row>
    <row r="3841" spans="2:21" x14ac:dyDescent="0.2">
      <c r="B3841" s="4" cm="1">
        <f t="array" ref="B3841">SUM(laptop_prices3[[#This Row],[RAM Comp]:[Weight Comp]]+laptop_prices3[[#This Row],[Storage Comp]])</f>
        <v>12.772116157445636</v>
      </c>
      <c r="C3841">
        <v>3839</v>
      </c>
      <c r="D3841" t="s">
        <v>11</v>
      </c>
      <c r="E3841" t="s">
        <v>48</v>
      </c>
      <c r="F3841">
        <v>8</v>
      </c>
      <c r="G3841" t="s">
        <v>29</v>
      </c>
      <c r="H3841" t="s">
        <v>32</v>
      </c>
      <c r="I3841">
        <v>14</v>
      </c>
      <c r="J3841" t="s">
        <v>15</v>
      </c>
      <c r="K3841">
        <v>7.9</v>
      </c>
      <c r="L3841">
        <v>3.37</v>
      </c>
      <c r="M3841" t="s">
        <v>30</v>
      </c>
      <c r="N3841">
        <v>2431.88</v>
      </c>
      <c r="O3841" s="5">
        <f>(ScoreCard!$E$3-laptop_prices3[[#This Row],[Price ($)]])/ScoreCard!$E$3*ScoreCard!$E$5</f>
        <v>3.8749504990803008</v>
      </c>
      <c r="P3841" s="5">
        <f>laptop_prices3[[#This Row],[RAM (GB)]]/ScoreCard!$F$3*ScoreCard!$F$5</f>
        <v>0.875</v>
      </c>
      <c r="Q3841" s="5">
        <f>laptop_prices3[[#This Row],[Screen Size (inch)]]/ScoreCard!$G$3*ScoreCard!$G$5</f>
        <v>1.6184971098265895</v>
      </c>
      <c r="R3841" s="5">
        <f>laptop_prices3[[#This Row],[Battery Life (hours)]]/ScoreCard!$H$3*ScoreCard!$H$5</f>
        <v>4.6083333333333334</v>
      </c>
      <c r="S3841" s="5">
        <f>ScoreCard!$I$3-laptop_prices3[[#This Row],[Weight (kg)]]/ScoreCard!$I$3*ScoreCard!$I$5</f>
        <v>1.5742857142857143</v>
      </c>
      <c r="T3841" s="6" cm="1">
        <f t="array" ref="T3841">_xlfn.IFS(laptop_prices3[[#This Row],[Storage]]="512GB SSD", 512, laptop_prices3[[#This Row],[Storage]] = "1TB SSD", 1000, laptop_prices3[[#This Row],[Storage]] = "2TB SSD", 2000, laptop_prices3[[#This Row],[Storage]]= "256GB SSD", 256, laptop_prices3[[#This Row],[Storage]] = "1TB HDD", 1000*0.7)</f>
        <v>256</v>
      </c>
      <c r="U3841" s="5">
        <f>laptop_prices3[[#This Row],[Storage Raw Value]]/ScoreCard!$J$3*ScoreCard!$J$5</f>
        <v>1.024</v>
      </c>
    </row>
    <row r="3842" spans="2:21" x14ac:dyDescent="0.2">
      <c r="B3842" s="4" cm="1">
        <f t="array" ref="B3842">SUM(laptop_prices3[[#This Row],[RAM Comp]:[Weight Comp]]+laptop_prices3[[#This Row],[Storage Comp]])</f>
        <v>43.356904761904765</v>
      </c>
      <c r="C3842">
        <v>3840</v>
      </c>
      <c r="D3842" t="s">
        <v>28</v>
      </c>
      <c r="E3842" t="s">
        <v>39</v>
      </c>
      <c r="F3842">
        <v>8</v>
      </c>
      <c r="G3842" t="s">
        <v>25</v>
      </c>
      <c r="H3842" t="s">
        <v>40</v>
      </c>
      <c r="I3842">
        <v>17.3</v>
      </c>
      <c r="J3842" t="s">
        <v>21</v>
      </c>
      <c r="K3842">
        <v>10</v>
      </c>
      <c r="L3842">
        <v>1.49</v>
      </c>
      <c r="M3842" t="s">
        <v>16</v>
      </c>
      <c r="N3842">
        <v>954.01</v>
      </c>
      <c r="O3842" s="5">
        <f>(ScoreCard!$E$3-laptop_prices3[[#This Row],[Price ($)]])/ScoreCard!$E$3*ScoreCard!$E$5</f>
        <v>4.5586507252116046</v>
      </c>
      <c r="P3842" s="5">
        <f>laptop_prices3[[#This Row],[RAM (GB)]]/ScoreCard!$F$3*ScoreCard!$F$5</f>
        <v>0.875</v>
      </c>
      <c r="Q3842" s="5">
        <f>laptop_prices3[[#This Row],[Screen Size (inch)]]/ScoreCard!$G$3*ScoreCard!$G$5</f>
        <v>2</v>
      </c>
      <c r="R3842" s="5">
        <f>laptop_prices3[[#This Row],[Battery Life (hours)]]/ScoreCard!$H$3*ScoreCard!$H$5</f>
        <v>5.8333333333333339</v>
      </c>
      <c r="S3842" s="5">
        <f>ScoreCard!$I$3-laptop_prices3[[#This Row],[Weight (kg)]]/ScoreCard!$I$3*ScoreCard!$I$5</f>
        <v>2.6485714285714286</v>
      </c>
      <c r="T3842" s="6" cm="1">
        <f t="array" ref="T3842">_xlfn.IFS(laptop_prices3[[#This Row],[Storage]]="512GB SSD", 512, laptop_prices3[[#This Row],[Storage]] = "1TB SSD", 1000, laptop_prices3[[#This Row],[Storage]] = "2TB SSD", 2000, laptop_prices3[[#This Row],[Storage]]= "256GB SSD", 256, laptop_prices3[[#This Row],[Storage]] = "1TB HDD", 1000*0.7)</f>
        <v>2000</v>
      </c>
      <c r="U3842" s="5">
        <f>laptop_prices3[[#This Row],[Storage Raw Value]]/ScoreCard!$J$3*ScoreCard!$J$5</f>
        <v>8</v>
      </c>
    </row>
    <row r="3843" spans="2:21" x14ac:dyDescent="0.2">
      <c r="B3843" s="4" cm="1">
        <f t="array" ref="B3843">SUM(laptop_prices3[[#This Row],[RAM Comp]:[Weight Comp]]+laptop_prices3[[#This Row],[Storage Comp]])</f>
        <v>42.147380952380956</v>
      </c>
      <c r="C3843">
        <v>3841</v>
      </c>
      <c r="D3843" t="s">
        <v>45</v>
      </c>
      <c r="E3843" t="s">
        <v>24</v>
      </c>
      <c r="F3843">
        <v>8</v>
      </c>
      <c r="G3843" t="s">
        <v>25</v>
      </c>
      <c r="H3843" t="s">
        <v>35</v>
      </c>
      <c r="I3843">
        <v>17.3</v>
      </c>
      <c r="J3843" t="s">
        <v>43</v>
      </c>
      <c r="K3843">
        <v>9.1999999999999993</v>
      </c>
      <c r="L3843">
        <v>2.79</v>
      </c>
      <c r="M3843" t="s">
        <v>16</v>
      </c>
      <c r="N3843">
        <v>1122.99</v>
      </c>
      <c r="O3843" s="5">
        <f>(ScoreCard!$E$3-laptop_prices3[[#This Row],[Price ($)]])/ScoreCard!$E$3*ScoreCard!$E$5</f>
        <v>4.4804762821200832</v>
      </c>
      <c r="P3843" s="5">
        <f>laptop_prices3[[#This Row],[RAM (GB)]]/ScoreCard!$F$3*ScoreCard!$F$5</f>
        <v>0.875</v>
      </c>
      <c r="Q3843" s="5">
        <f>laptop_prices3[[#This Row],[Screen Size (inch)]]/ScoreCard!$G$3*ScoreCard!$G$5</f>
        <v>2</v>
      </c>
      <c r="R3843" s="5">
        <f>laptop_prices3[[#This Row],[Battery Life (hours)]]/ScoreCard!$H$3*ScoreCard!$H$5</f>
        <v>5.3666666666666663</v>
      </c>
      <c r="S3843" s="5">
        <f>ScoreCard!$I$3-laptop_prices3[[#This Row],[Weight (kg)]]/ScoreCard!$I$3*ScoreCard!$I$5</f>
        <v>1.9057142857142857</v>
      </c>
      <c r="T3843" s="6" cm="1">
        <f t="array" ref="T3843">_xlfn.IFS(laptop_prices3[[#This Row],[Storage]]="512GB SSD", 512, laptop_prices3[[#This Row],[Storage]] = "1TB SSD", 1000, laptop_prices3[[#This Row],[Storage]] = "2TB SSD", 2000, laptop_prices3[[#This Row],[Storage]]= "256GB SSD", 256, laptop_prices3[[#This Row],[Storage]] = "1TB HDD", 1000*0.7)</f>
        <v>2000</v>
      </c>
      <c r="U3843" s="5">
        <f>laptop_prices3[[#This Row],[Storage Raw Value]]/ScoreCard!$J$3*ScoreCard!$J$5</f>
        <v>8</v>
      </c>
    </row>
    <row r="3844" spans="2:21" x14ac:dyDescent="0.2">
      <c r="B3844" s="4" cm="1">
        <f t="array" ref="B3844">SUM(laptop_prices3[[#This Row],[RAM Comp]:[Weight Comp]]+laptop_prices3[[#This Row],[Storage Comp]])</f>
        <v>14.508020506468483</v>
      </c>
      <c r="C3844">
        <v>3842</v>
      </c>
      <c r="D3844" t="s">
        <v>45</v>
      </c>
      <c r="E3844" t="s">
        <v>18</v>
      </c>
      <c r="F3844">
        <v>4</v>
      </c>
      <c r="G3844" t="s">
        <v>13</v>
      </c>
      <c r="H3844" t="s">
        <v>14</v>
      </c>
      <c r="I3844">
        <v>16</v>
      </c>
      <c r="J3844" t="s">
        <v>43</v>
      </c>
      <c r="K3844">
        <v>4.0999999999999996</v>
      </c>
      <c r="L3844">
        <v>3.26</v>
      </c>
      <c r="M3844" t="s">
        <v>46</v>
      </c>
      <c r="N3844">
        <v>1266.72</v>
      </c>
      <c r="O3844" s="5">
        <f>(ScoreCard!$E$3-laptop_prices3[[#This Row],[Price ($)]])/ScoreCard!$E$3*ScoreCard!$E$5</f>
        <v>4.4139831308267672</v>
      </c>
      <c r="P3844" s="5">
        <f>laptop_prices3[[#This Row],[RAM (GB)]]/ScoreCard!$F$3*ScoreCard!$F$5</f>
        <v>0.4375</v>
      </c>
      <c r="Q3844" s="5">
        <f>laptop_prices3[[#This Row],[Screen Size (inch)]]/ScoreCard!$G$3*ScoreCard!$G$5</f>
        <v>1.8497109826589595</v>
      </c>
      <c r="R3844" s="5">
        <f>laptop_prices3[[#This Row],[Battery Life (hours)]]/ScoreCard!$H$3*ScoreCard!$H$5</f>
        <v>2.3916666666666662</v>
      </c>
      <c r="S3844" s="5">
        <f>ScoreCard!$I$3-laptop_prices3[[#This Row],[Weight (kg)]]/ScoreCard!$I$3*ScoreCard!$I$5</f>
        <v>1.6371428571428572</v>
      </c>
      <c r="T3844" s="6" cm="1">
        <f t="array" ref="T3844">_xlfn.IFS(laptop_prices3[[#This Row],[Storage]]="512GB SSD", 512, laptop_prices3[[#This Row],[Storage]] = "1TB SSD", 1000, laptop_prices3[[#This Row],[Storage]] = "2TB SSD", 2000, laptop_prices3[[#This Row],[Storage]]= "256GB SSD", 256, laptop_prices3[[#This Row],[Storage]] = "1TB HDD", 1000*0.7)</f>
        <v>512</v>
      </c>
      <c r="U3844" s="5">
        <f>laptop_prices3[[#This Row],[Storage Raw Value]]/ScoreCard!$J$3*ScoreCard!$J$5</f>
        <v>2.048</v>
      </c>
    </row>
    <row r="3845" spans="2:21" x14ac:dyDescent="0.2">
      <c r="B3845" s="4" cm="1">
        <f t="array" ref="B3845">SUM(laptop_prices3[[#This Row],[RAM Comp]:[Weight Comp]]+laptop_prices3[[#This Row],[Storage Comp]])</f>
        <v>40.015595238095237</v>
      </c>
      <c r="C3845">
        <v>3843</v>
      </c>
      <c r="D3845" t="s">
        <v>47</v>
      </c>
      <c r="E3845" t="s">
        <v>18</v>
      </c>
      <c r="F3845">
        <v>4</v>
      </c>
      <c r="G3845" t="s">
        <v>25</v>
      </c>
      <c r="H3845" t="s">
        <v>26</v>
      </c>
      <c r="I3845">
        <v>17.3</v>
      </c>
      <c r="J3845" t="s">
        <v>27</v>
      </c>
      <c r="K3845">
        <v>5.6</v>
      </c>
      <c r="L3845">
        <v>2.08</v>
      </c>
      <c r="M3845" t="s">
        <v>22</v>
      </c>
      <c r="N3845">
        <v>2777.63</v>
      </c>
      <c r="O3845" s="5">
        <f>(ScoreCard!$E$3-laptop_prices3[[#This Row],[Price ($)]])/ScoreCard!$E$3*ScoreCard!$E$5</f>
        <v>3.7149977608929778</v>
      </c>
      <c r="P3845" s="5">
        <f>laptop_prices3[[#This Row],[RAM (GB)]]/ScoreCard!$F$3*ScoreCard!$F$5</f>
        <v>0.4375</v>
      </c>
      <c r="Q3845" s="5">
        <f>laptop_prices3[[#This Row],[Screen Size (inch)]]/ScoreCard!$G$3*ScoreCard!$G$5</f>
        <v>2</v>
      </c>
      <c r="R3845" s="5">
        <f>laptop_prices3[[#This Row],[Battery Life (hours)]]/ScoreCard!$H$3*ScoreCard!$H$5</f>
        <v>3.2666666666666662</v>
      </c>
      <c r="S3845" s="5">
        <f>ScoreCard!$I$3-laptop_prices3[[#This Row],[Weight (kg)]]/ScoreCard!$I$3*ScoreCard!$I$5</f>
        <v>2.3114285714285714</v>
      </c>
      <c r="T3845" s="6" cm="1">
        <f t="array" ref="T3845">_xlfn.IFS(laptop_prices3[[#This Row],[Storage]]="512GB SSD", 512, laptop_prices3[[#This Row],[Storage]] = "1TB SSD", 1000, laptop_prices3[[#This Row],[Storage]] = "2TB SSD", 2000, laptop_prices3[[#This Row],[Storage]]= "256GB SSD", 256, laptop_prices3[[#This Row],[Storage]] = "1TB HDD", 1000*0.7)</f>
        <v>2000</v>
      </c>
      <c r="U3845" s="5">
        <f>laptop_prices3[[#This Row],[Storage Raw Value]]/ScoreCard!$J$3*ScoreCard!$J$5</f>
        <v>8</v>
      </c>
    </row>
    <row r="3846" spans="2:21" x14ac:dyDescent="0.2">
      <c r="B3846" s="4" cm="1">
        <f t="array" ref="B3846">SUM(laptop_prices3[[#This Row],[RAM Comp]:[Weight Comp]]+laptop_prices3[[#This Row],[Storage Comp]])</f>
        <v>17.268334159097165</v>
      </c>
      <c r="C3846">
        <v>3844</v>
      </c>
      <c r="D3846" t="s">
        <v>17</v>
      </c>
      <c r="E3846" t="s">
        <v>12</v>
      </c>
      <c r="F3846">
        <v>64</v>
      </c>
      <c r="G3846" t="s">
        <v>29</v>
      </c>
      <c r="H3846" t="s">
        <v>14</v>
      </c>
      <c r="I3846">
        <v>13.3</v>
      </c>
      <c r="J3846" t="s">
        <v>21</v>
      </c>
      <c r="K3846">
        <v>4.5999999999999996</v>
      </c>
      <c r="L3846">
        <v>2.71</v>
      </c>
      <c r="M3846" t="s">
        <v>30</v>
      </c>
      <c r="N3846">
        <v>2457.2399999999998</v>
      </c>
      <c r="O3846" s="5">
        <f>(ScoreCard!$E$3-laptop_prices3[[#This Row],[Price ($)]])/ScoreCard!$E$3*ScoreCard!$E$5</f>
        <v>3.8632183184861417</v>
      </c>
      <c r="P3846" s="5">
        <f>laptop_prices3[[#This Row],[RAM (GB)]]/ScoreCard!$F$3*ScoreCard!$F$5</f>
        <v>7</v>
      </c>
      <c r="Q3846" s="5">
        <f>laptop_prices3[[#This Row],[Screen Size (inch)]]/ScoreCard!$G$3*ScoreCard!$G$5</f>
        <v>1.5375722543352601</v>
      </c>
      <c r="R3846" s="5">
        <f>laptop_prices3[[#This Row],[Battery Life (hours)]]/ScoreCard!$H$3*ScoreCard!$H$5</f>
        <v>2.6833333333333331</v>
      </c>
      <c r="S3846" s="5">
        <f>ScoreCard!$I$3-laptop_prices3[[#This Row],[Weight (kg)]]/ScoreCard!$I$3*ScoreCard!$I$5</f>
        <v>1.9514285714285715</v>
      </c>
      <c r="T3846" s="6" cm="1">
        <f t="array" ref="T3846">_xlfn.IFS(laptop_prices3[[#This Row],[Storage]]="512GB SSD", 512, laptop_prices3[[#This Row],[Storage]] = "1TB SSD", 1000, laptop_prices3[[#This Row],[Storage]] = "2TB SSD", 2000, laptop_prices3[[#This Row],[Storage]]= "256GB SSD", 256, laptop_prices3[[#This Row],[Storage]] = "1TB HDD", 1000*0.7)</f>
        <v>256</v>
      </c>
      <c r="U3846" s="5">
        <f>laptop_prices3[[#This Row],[Storage Raw Value]]/ScoreCard!$J$3*ScoreCard!$J$5</f>
        <v>1.024</v>
      </c>
    </row>
    <row r="3847" spans="2:21" x14ac:dyDescent="0.2">
      <c r="B3847" s="4" cm="1">
        <f t="array" ref="B3847">SUM(laptop_prices3[[#This Row],[RAM Comp]:[Weight Comp]]+laptop_prices3[[#This Row],[Storage Comp]])</f>
        <v>21.800663363611338</v>
      </c>
      <c r="C3847">
        <v>3845</v>
      </c>
      <c r="D3847" t="s">
        <v>47</v>
      </c>
      <c r="E3847" t="s">
        <v>31</v>
      </c>
      <c r="F3847">
        <v>32</v>
      </c>
      <c r="G3847" t="s">
        <v>42</v>
      </c>
      <c r="H3847" t="s">
        <v>40</v>
      </c>
      <c r="I3847">
        <v>16</v>
      </c>
      <c r="J3847" t="s">
        <v>15</v>
      </c>
      <c r="K3847">
        <v>5</v>
      </c>
      <c r="L3847">
        <v>2.04</v>
      </c>
      <c r="M3847" t="s">
        <v>46</v>
      </c>
      <c r="N3847">
        <v>1876.96</v>
      </c>
      <c r="O3847" s="5">
        <f>(ScoreCard!$E$3-laptop_prices3[[#This Row],[Price ($)]])/ScoreCard!$E$3*ScoreCard!$E$5</f>
        <v>4.131670595898548</v>
      </c>
      <c r="P3847" s="5">
        <f>laptop_prices3[[#This Row],[RAM (GB)]]/ScoreCard!$F$3*ScoreCard!$F$5</f>
        <v>3.5</v>
      </c>
      <c r="Q3847" s="5">
        <f>laptop_prices3[[#This Row],[Screen Size (inch)]]/ScoreCard!$G$3*ScoreCard!$G$5</f>
        <v>1.8497109826589595</v>
      </c>
      <c r="R3847" s="5">
        <f>laptop_prices3[[#This Row],[Battery Life (hours)]]/ScoreCard!$H$3*ScoreCard!$H$5</f>
        <v>2.916666666666667</v>
      </c>
      <c r="S3847" s="5">
        <f>ScoreCard!$I$3-laptop_prices3[[#This Row],[Weight (kg)]]/ScoreCard!$I$3*ScoreCard!$I$5</f>
        <v>2.3342857142857145</v>
      </c>
      <c r="T3847" s="6" cm="1">
        <f t="array" ref="T3847">_xlfn.IFS(laptop_prices3[[#This Row],[Storage]]="512GB SSD", 512, laptop_prices3[[#This Row],[Storage]] = "1TB SSD", 1000, laptop_prices3[[#This Row],[Storage]] = "2TB SSD", 2000, laptop_prices3[[#This Row],[Storage]]= "256GB SSD", 256, laptop_prices3[[#This Row],[Storage]] = "1TB HDD", 1000*0.7)</f>
        <v>700</v>
      </c>
      <c r="U3847" s="5">
        <f>laptop_prices3[[#This Row],[Storage Raw Value]]/ScoreCard!$J$3*ScoreCard!$J$5</f>
        <v>2.8</v>
      </c>
    </row>
    <row r="3848" spans="2:21" x14ac:dyDescent="0.2">
      <c r="B3848" s="4" cm="1">
        <f t="array" ref="B3848">SUM(laptop_prices3[[#This Row],[RAM Comp]:[Weight Comp]]+laptop_prices3[[#This Row],[Storage Comp]])</f>
        <v>14.782592347921826</v>
      </c>
      <c r="C3848">
        <v>3846</v>
      </c>
      <c r="D3848" t="s">
        <v>33</v>
      </c>
      <c r="E3848" t="s">
        <v>41</v>
      </c>
      <c r="F3848">
        <v>16</v>
      </c>
      <c r="G3848" t="s">
        <v>29</v>
      </c>
      <c r="H3848" t="s">
        <v>14</v>
      </c>
      <c r="I3848">
        <v>14</v>
      </c>
      <c r="J3848" t="s">
        <v>27</v>
      </c>
      <c r="K3848">
        <v>9.1999999999999993</v>
      </c>
      <c r="L3848">
        <v>2.71</v>
      </c>
      <c r="M3848" t="s">
        <v>46</v>
      </c>
      <c r="N3848">
        <v>3184.52</v>
      </c>
      <c r="O3848" s="5">
        <f>(ScoreCard!$E$3-laptop_prices3[[#This Row],[Price ($)]])/ScoreCard!$E$3*ScoreCard!$E$5</f>
        <v>3.5267601046643744</v>
      </c>
      <c r="P3848" s="5">
        <f>laptop_prices3[[#This Row],[RAM (GB)]]/ScoreCard!$F$3*ScoreCard!$F$5</f>
        <v>1.75</v>
      </c>
      <c r="Q3848" s="5">
        <f>laptop_prices3[[#This Row],[Screen Size (inch)]]/ScoreCard!$G$3*ScoreCard!$G$5</f>
        <v>1.6184971098265895</v>
      </c>
      <c r="R3848" s="5">
        <f>laptop_prices3[[#This Row],[Battery Life (hours)]]/ScoreCard!$H$3*ScoreCard!$H$5</f>
        <v>5.3666666666666663</v>
      </c>
      <c r="S3848" s="5">
        <f>ScoreCard!$I$3-laptop_prices3[[#This Row],[Weight (kg)]]/ScoreCard!$I$3*ScoreCard!$I$5</f>
        <v>1.9514285714285715</v>
      </c>
      <c r="T3848" s="6" cm="1">
        <f t="array" ref="T3848">_xlfn.IFS(laptop_prices3[[#This Row],[Storage]]="512GB SSD", 512, laptop_prices3[[#This Row],[Storage]] = "1TB SSD", 1000, laptop_prices3[[#This Row],[Storage]] = "2TB SSD", 2000, laptop_prices3[[#This Row],[Storage]]= "256GB SSD", 256, laptop_prices3[[#This Row],[Storage]] = "1TB HDD", 1000*0.7)</f>
        <v>256</v>
      </c>
      <c r="U3848" s="5">
        <f>laptop_prices3[[#This Row],[Storage Raw Value]]/ScoreCard!$J$3*ScoreCard!$J$5</f>
        <v>1.024</v>
      </c>
    </row>
    <row r="3849" spans="2:21" x14ac:dyDescent="0.2">
      <c r="B3849" s="4" cm="1">
        <f t="array" ref="B3849">SUM(laptop_prices3[[#This Row],[RAM Comp]:[Weight Comp]]+laptop_prices3[[#This Row],[Storage Comp]])</f>
        <v>19.475877649325625</v>
      </c>
      <c r="C3849">
        <v>3847</v>
      </c>
      <c r="D3849" t="s">
        <v>33</v>
      </c>
      <c r="E3849" t="s">
        <v>18</v>
      </c>
      <c r="F3849">
        <v>4</v>
      </c>
      <c r="G3849" t="s">
        <v>13</v>
      </c>
      <c r="H3849" t="s">
        <v>35</v>
      </c>
      <c r="I3849">
        <v>16</v>
      </c>
      <c r="J3849" t="s">
        <v>43</v>
      </c>
      <c r="K3849">
        <v>11</v>
      </c>
      <c r="L3849">
        <v>1.61</v>
      </c>
      <c r="M3849" t="s">
        <v>16</v>
      </c>
      <c r="N3849">
        <v>1322.76</v>
      </c>
      <c r="O3849" s="5">
        <f>(ScoreCard!$E$3-laptop_prices3[[#This Row],[Price ($)]])/ScoreCard!$E$3*ScoreCard!$E$5</f>
        <v>4.3880576024160147</v>
      </c>
      <c r="P3849" s="5">
        <f>laptop_prices3[[#This Row],[RAM (GB)]]/ScoreCard!$F$3*ScoreCard!$F$5</f>
        <v>0.4375</v>
      </c>
      <c r="Q3849" s="5">
        <f>laptop_prices3[[#This Row],[Screen Size (inch)]]/ScoreCard!$G$3*ScoreCard!$G$5</f>
        <v>1.8497109826589595</v>
      </c>
      <c r="R3849" s="5">
        <f>laptop_prices3[[#This Row],[Battery Life (hours)]]/ScoreCard!$H$3*ScoreCard!$H$5</f>
        <v>6.4166666666666661</v>
      </c>
      <c r="S3849" s="5">
        <f>ScoreCard!$I$3-laptop_prices3[[#This Row],[Weight (kg)]]/ScoreCard!$I$3*ScoreCard!$I$5</f>
        <v>2.58</v>
      </c>
      <c r="T3849" s="6" cm="1">
        <f t="array" ref="T3849">_xlfn.IFS(laptop_prices3[[#This Row],[Storage]]="512GB SSD", 512, laptop_prices3[[#This Row],[Storage]] = "1TB SSD", 1000, laptop_prices3[[#This Row],[Storage]] = "2TB SSD", 2000, laptop_prices3[[#This Row],[Storage]]= "256GB SSD", 256, laptop_prices3[[#This Row],[Storage]] = "1TB HDD", 1000*0.7)</f>
        <v>512</v>
      </c>
      <c r="U3849" s="5">
        <f>laptop_prices3[[#This Row],[Storage Raw Value]]/ScoreCard!$J$3*ScoreCard!$J$5</f>
        <v>2.048</v>
      </c>
    </row>
    <row r="3850" spans="2:21" x14ac:dyDescent="0.2">
      <c r="B3850" s="4" cm="1">
        <f t="array" ref="B3850">SUM(laptop_prices3[[#This Row],[RAM Comp]:[Weight Comp]]+laptop_prices3[[#This Row],[Storage Comp]])</f>
        <v>42.919000825763831</v>
      </c>
      <c r="C3850">
        <v>3848</v>
      </c>
      <c r="D3850" t="s">
        <v>33</v>
      </c>
      <c r="E3850" t="s">
        <v>31</v>
      </c>
      <c r="F3850">
        <v>8</v>
      </c>
      <c r="G3850" t="s">
        <v>25</v>
      </c>
      <c r="H3850" t="s">
        <v>32</v>
      </c>
      <c r="I3850">
        <v>13.3</v>
      </c>
      <c r="J3850" t="s">
        <v>43</v>
      </c>
      <c r="K3850">
        <v>11.1</v>
      </c>
      <c r="L3850">
        <v>2.57</v>
      </c>
      <c r="M3850" t="s">
        <v>22</v>
      </c>
      <c r="N3850">
        <v>1005.73</v>
      </c>
      <c r="O3850" s="5">
        <f>(ScoreCard!$E$3-laptop_prices3[[#This Row],[Price ($)]])/ScoreCard!$E$3*ScoreCard!$E$5</f>
        <v>4.5347237386055363</v>
      </c>
      <c r="P3850" s="5">
        <f>laptop_prices3[[#This Row],[RAM (GB)]]/ScoreCard!$F$3*ScoreCard!$F$5</f>
        <v>0.875</v>
      </c>
      <c r="Q3850" s="5">
        <f>laptop_prices3[[#This Row],[Screen Size (inch)]]/ScoreCard!$G$3*ScoreCard!$G$5</f>
        <v>1.5375722543352601</v>
      </c>
      <c r="R3850" s="5">
        <f>laptop_prices3[[#This Row],[Battery Life (hours)]]/ScoreCard!$H$3*ScoreCard!$H$5</f>
        <v>6.4749999999999996</v>
      </c>
      <c r="S3850" s="5">
        <f>ScoreCard!$I$3-laptop_prices3[[#This Row],[Weight (kg)]]/ScoreCard!$I$3*ScoreCard!$I$5</f>
        <v>2.0314285714285716</v>
      </c>
      <c r="T3850" s="6" cm="1">
        <f t="array" ref="T3850">_xlfn.IFS(laptop_prices3[[#This Row],[Storage]]="512GB SSD", 512, laptop_prices3[[#This Row],[Storage]] = "1TB SSD", 1000, laptop_prices3[[#This Row],[Storage]] = "2TB SSD", 2000, laptop_prices3[[#This Row],[Storage]]= "256GB SSD", 256, laptop_prices3[[#This Row],[Storage]] = "1TB HDD", 1000*0.7)</f>
        <v>2000</v>
      </c>
      <c r="U3850" s="5">
        <f>laptop_prices3[[#This Row],[Storage Raw Value]]/ScoreCard!$J$3*ScoreCard!$J$5</f>
        <v>8</v>
      </c>
    </row>
    <row r="3851" spans="2:21" x14ac:dyDescent="0.2">
      <c r="B3851" s="4" cm="1">
        <f t="array" ref="B3851">SUM(laptop_prices3[[#This Row],[RAM Comp]:[Weight Comp]]+laptop_prices3[[#This Row],[Storage Comp]])</f>
        <v>24.070401871731349</v>
      </c>
      <c r="C3851">
        <v>3849</v>
      </c>
      <c r="D3851" t="s">
        <v>38</v>
      </c>
      <c r="E3851" t="s">
        <v>39</v>
      </c>
      <c r="F3851">
        <v>8</v>
      </c>
      <c r="G3851" t="s">
        <v>19</v>
      </c>
      <c r="H3851" t="s">
        <v>32</v>
      </c>
      <c r="I3851">
        <v>14</v>
      </c>
      <c r="J3851" t="s">
        <v>15</v>
      </c>
      <c r="K3851">
        <v>5.5</v>
      </c>
      <c r="L3851">
        <v>1.98</v>
      </c>
      <c r="M3851" t="s">
        <v>22</v>
      </c>
      <c r="N3851">
        <v>1372.3</v>
      </c>
      <c r="O3851" s="5">
        <f>(ScoreCard!$E$3-laptop_prices3[[#This Row],[Price ($)]])/ScoreCard!$E$3*ScoreCard!$E$5</f>
        <v>4.3651391392206431</v>
      </c>
      <c r="P3851" s="5">
        <f>laptop_prices3[[#This Row],[RAM (GB)]]/ScoreCard!$F$3*ScoreCard!$F$5</f>
        <v>0.875</v>
      </c>
      <c r="Q3851" s="5">
        <f>laptop_prices3[[#This Row],[Screen Size (inch)]]/ScoreCard!$G$3*ScoreCard!$G$5</f>
        <v>1.6184971098265895</v>
      </c>
      <c r="R3851" s="5">
        <f>laptop_prices3[[#This Row],[Battery Life (hours)]]/ScoreCard!$H$3*ScoreCard!$H$5</f>
        <v>3.208333333333333</v>
      </c>
      <c r="S3851" s="5">
        <f>ScoreCard!$I$3-laptop_prices3[[#This Row],[Weight (kg)]]/ScoreCard!$I$3*ScoreCard!$I$5</f>
        <v>2.3685714285714283</v>
      </c>
      <c r="T3851" s="6" cm="1">
        <f t="array" ref="T3851">_xlfn.IFS(laptop_prices3[[#This Row],[Storage]]="512GB SSD", 512, laptop_prices3[[#This Row],[Storage]] = "1TB SSD", 1000, laptop_prices3[[#This Row],[Storage]] = "2TB SSD", 2000, laptop_prices3[[#This Row],[Storage]]= "256GB SSD", 256, laptop_prices3[[#This Row],[Storage]] = "1TB HDD", 1000*0.7)</f>
        <v>1000</v>
      </c>
      <c r="U3851" s="5">
        <f>laptop_prices3[[#This Row],[Storage Raw Value]]/ScoreCard!$J$3*ScoreCard!$J$5</f>
        <v>4</v>
      </c>
    </row>
    <row r="3852" spans="2:21" x14ac:dyDescent="0.2">
      <c r="B3852" s="4" cm="1">
        <f t="array" ref="B3852">SUM(laptop_prices3[[#This Row],[RAM Comp]:[Weight Comp]]+laptop_prices3[[#This Row],[Storage Comp]])</f>
        <v>24.163377649325625</v>
      </c>
      <c r="C3852">
        <v>3850</v>
      </c>
      <c r="D3852" t="s">
        <v>45</v>
      </c>
      <c r="E3852" t="s">
        <v>18</v>
      </c>
      <c r="F3852">
        <v>64</v>
      </c>
      <c r="G3852" t="s">
        <v>13</v>
      </c>
      <c r="H3852" t="s">
        <v>26</v>
      </c>
      <c r="I3852">
        <v>16</v>
      </c>
      <c r="J3852" t="s">
        <v>15</v>
      </c>
      <c r="K3852">
        <v>9.5</v>
      </c>
      <c r="L3852">
        <v>3.36</v>
      </c>
      <c r="M3852" t="s">
        <v>22</v>
      </c>
      <c r="N3852">
        <v>4147.8</v>
      </c>
      <c r="O3852" s="5">
        <f>(ScoreCard!$E$3-laptop_prices3[[#This Row],[Price ($)]])/ScoreCard!$E$3*ScoreCard!$E$5</f>
        <v>3.08112229225343</v>
      </c>
      <c r="P3852" s="5">
        <f>laptop_prices3[[#This Row],[RAM (GB)]]/ScoreCard!$F$3*ScoreCard!$F$5</f>
        <v>7</v>
      </c>
      <c r="Q3852" s="5">
        <f>laptop_prices3[[#This Row],[Screen Size (inch)]]/ScoreCard!$G$3*ScoreCard!$G$5</f>
        <v>1.8497109826589595</v>
      </c>
      <c r="R3852" s="5">
        <f>laptop_prices3[[#This Row],[Battery Life (hours)]]/ScoreCard!$H$3*ScoreCard!$H$5</f>
        <v>5.5416666666666661</v>
      </c>
      <c r="S3852" s="5">
        <f>ScoreCard!$I$3-laptop_prices3[[#This Row],[Weight (kg)]]/ScoreCard!$I$3*ScoreCard!$I$5</f>
        <v>1.58</v>
      </c>
      <c r="T3852" s="6" cm="1">
        <f t="array" ref="T3852">_xlfn.IFS(laptop_prices3[[#This Row],[Storage]]="512GB SSD", 512, laptop_prices3[[#This Row],[Storage]] = "1TB SSD", 1000, laptop_prices3[[#This Row],[Storage]] = "2TB SSD", 2000, laptop_prices3[[#This Row],[Storage]]= "256GB SSD", 256, laptop_prices3[[#This Row],[Storage]] = "1TB HDD", 1000*0.7)</f>
        <v>512</v>
      </c>
      <c r="U3852" s="5">
        <f>laptop_prices3[[#This Row],[Storage Raw Value]]/ScoreCard!$J$3*ScoreCard!$J$5</f>
        <v>2.048</v>
      </c>
    </row>
    <row r="3853" spans="2:21" x14ac:dyDescent="0.2">
      <c r="B3853" s="4" cm="1">
        <f t="array" ref="B3853">SUM(laptop_prices3[[#This Row],[RAM Comp]:[Weight Comp]]+laptop_prices3[[#This Row],[Storage Comp]])</f>
        <v>28.002306633636113</v>
      </c>
      <c r="C3853">
        <v>3851</v>
      </c>
      <c r="D3853" t="s">
        <v>38</v>
      </c>
      <c r="E3853" t="s">
        <v>12</v>
      </c>
      <c r="F3853">
        <v>64</v>
      </c>
      <c r="G3853" t="s">
        <v>42</v>
      </c>
      <c r="H3853" t="s">
        <v>35</v>
      </c>
      <c r="I3853">
        <v>14</v>
      </c>
      <c r="J3853" t="s">
        <v>21</v>
      </c>
      <c r="K3853">
        <v>10.4</v>
      </c>
      <c r="L3853">
        <v>2.42</v>
      </c>
      <c r="M3853" t="s">
        <v>30</v>
      </c>
      <c r="N3853">
        <v>1291.79</v>
      </c>
      <c r="O3853" s="5">
        <f>(ScoreCard!$E$3-laptop_prices3[[#This Row],[Price ($)]])/ScoreCard!$E$3*ScoreCard!$E$5</f>
        <v>4.4023851116037562</v>
      </c>
      <c r="P3853" s="5">
        <f>laptop_prices3[[#This Row],[RAM (GB)]]/ScoreCard!$F$3*ScoreCard!$F$5</f>
        <v>7</v>
      </c>
      <c r="Q3853" s="5">
        <f>laptop_prices3[[#This Row],[Screen Size (inch)]]/ScoreCard!$G$3*ScoreCard!$G$5</f>
        <v>1.6184971098265895</v>
      </c>
      <c r="R3853" s="5">
        <f>laptop_prices3[[#This Row],[Battery Life (hours)]]/ScoreCard!$H$3*ScoreCard!$H$5</f>
        <v>6.0666666666666664</v>
      </c>
      <c r="S3853" s="5">
        <f>ScoreCard!$I$3-laptop_prices3[[#This Row],[Weight (kg)]]/ScoreCard!$I$3*ScoreCard!$I$5</f>
        <v>2.1171428571428574</v>
      </c>
      <c r="T3853" s="6" cm="1">
        <f t="array" ref="T3853">_xlfn.IFS(laptop_prices3[[#This Row],[Storage]]="512GB SSD", 512, laptop_prices3[[#This Row],[Storage]] = "1TB SSD", 1000, laptop_prices3[[#This Row],[Storage]] = "2TB SSD", 2000, laptop_prices3[[#This Row],[Storage]]= "256GB SSD", 256, laptop_prices3[[#This Row],[Storage]] = "1TB HDD", 1000*0.7)</f>
        <v>700</v>
      </c>
      <c r="U3853" s="5">
        <f>laptop_prices3[[#This Row],[Storage Raw Value]]/ScoreCard!$J$3*ScoreCard!$J$5</f>
        <v>2.8</v>
      </c>
    </row>
    <row r="3854" spans="2:21" x14ac:dyDescent="0.2">
      <c r="B3854" s="4" cm="1">
        <f t="array" ref="B3854">SUM(laptop_prices3[[#This Row],[RAM Comp]:[Weight Comp]]+laptop_prices3[[#This Row],[Storage Comp]])</f>
        <v>17.902377649325626</v>
      </c>
      <c r="C3854">
        <v>3852</v>
      </c>
      <c r="D3854" t="s">
        <v>47</v>
      </c>
      <c r="E3854" t="s">
        <v>24</v>
      </c>
      <c r="F3854">
        <v>32</v>
      </c>
      <c r="G3854" t="s">
        <v>29</v>
      </c>
      <c r="H3854" t="s">
        <v>14</v>
      </c>
      <c r="I3854">
        <v>16</v>
      </c>
      <c r="J3854" t="s">
        <v>21</v>
      </c>
      <c r="K3854">
        <v>9.8000000000000007</v>
      </c>
      <c r="L3854">
        <v>1.33</v>
      </c>
      <c r="M3854" t="s">
        <v>16</v>
      </c>
      <c r="N3854">
        <v>1953.57</v>
      </c>
      <c r="O3854" s="5">
        <f>(ScoreCard!$E$3-laptop_prices3[[#This Row],[Price ($)]])/ScoreCard!$E$3*ScoreCard!$E$5</f>
        <v>4.0962288626446632</v>
      </c>
      <c r="P3854" s="5">
        <f>laptop_prices3[[#This Row],[RAM (GB)]]/ScoreCard!$F$3*ScoreCard!$F$5</f>
        <v>3.5</v>
      </c>
      <c r="Q3854" s="5">
        <f>laptop_prices3[[#This Row],[Screen Size (inch)]]/ScoreCard!$G$3*ScoreCard!$G$5</f>
        <v>1.8497109826589595</v>
      </c>
      <c r="R3854" s="5">
        <f>laptop_prices3[[#This Row],[Battery Life (hours)]]/ScoreCard!$H$3*ScoreCard!$H$5</f>
        <v>5.7166666666666677</v>
      </c>
      <c r="S3854" s="5">
        <f>ScoreCard!$I$3-laptop_prices3[[#This Row],[Weight (kg)]]/ScoreCard!$I$3*ScoreCard!$I$5</f>
        <v>2.74</v>
      </c>
      <c r="T3854" s="6" cm="1">
        <f t="array" ref="T3854">_xlfn.IFS(laptop_prices3[[#This Row],[Storage]]="512GB SSD", 512, laptop_prices3[[#This Row],[Storage]] = "1TB SSD", 1000, laptop_prices3[[#This Row],[Storage]] = "2TB SSD", 2000, laptop_prices3[[#This Row],[Storage]]= "256GB SSD", 256, laptop_prices3[[#This Row],[Storage]] = "1TB HDD", 1000*0.7)</f>
        <v>256</v>
      </c>
      <c r="U3854" s="5">
        <f>laptop_prices3[[#This Row],[Storage Raw Value]]/ScoreCard!$J$3*ScoreCard!$J$5</f>
        <v>1.024</v>
      </c>
    </row>
    <row r="3855" spans="2:21" x14ac:dyDescent="0.2">
      <c r="B3855" s="4" cm="1">
        <f t="array" ref="B3855">SUM(laptop_prices3[[#This Row],[RAM Comp]:[Weight Comp]]+laptop_prices3[[#This Row],[Storage Comp]])</f>
        <v>32.229182493806768</v>
      </c>
      <c r="C3855">
        <v>3853</v>
      </c>
      <c r="D3855" t="s">
        <v>28</v>
      </c>
      <c r="E3855" t="s">
        <v>18</v>
      </c>
      <c r="F3855">
        <v>64</v>
      </c>
      <c r="G3855" t="s">
        <v>19</v>
      </c>
      <c r="H3855" t="s">
        <v>32</v>
      </c>
      <c r="I3855">
        <v>15.6</v>
      </c>
      <c r="J3855" t="s">
        <v>21</v>
      </c>
      <c r="K3855">
        <v>9.6</v>
      </c>
      <c r="L3855">
        <v>2.93</v>
      </c>
      <c r="M3855" t="s">
        <v>30</v>
      </c>
      <c r="N3855">
        <v>2603.86</v>
      </c>
      <c r="O3855" s="5">
        <f>(ScoreCard!$E$3-laptop_prices3[[#This Row],[Price ($)]])/ScoreCard!$E$3*ScoreCard!$E$5</f>
        <v>3.795388179735526</v>
      </c>
      <c r="P3855" s="5">
        <f>laptop_prices3[[#This Row],[RAM (GB)]]/ScoreCard!$F$3*ScoreCard!$F$5</f>
        <v>7</v>
      </c>
      <c r="Q3855" s="5">
        <f>laptop_prices3[[#This Row],[Screen Size (inch)]]/ScoreCard!$G$3*ScoreCard!$G$5</f>
        <v>1.8034682080924855</v>
      </c>
      <c r="R3855" s="5">
        <f>laptop_prices3[[#This Row],[Battery Life (hours)]]/ScoreCard!$H$3*ScoreCard!$H$5</f>
        <v>5.6</v>
      </c>
      <c r="S3855" s="5">
        <f>ScoreCard!$I$3-laptop_prices3[[#This Row],[Weight (kg)]]/ScoreCard!$I$3*ScoreCard!$I$5</f>
        <v>1.8257142857142856</v>
      </c>
      <c r="T3855" s="6" cm="1">
        <f t="array" ref="T3855">_xlfn.IFS(laptop_prices3[[#This Row],[Storage]]="512GB SSD", 512, laptop_prices3[[#This Row],[Storage]] = "1TB SSD", 1000, laptop_prices3[[#This Row],[Storage]] = "2TB SSD", 2000, laptop_prices3[[#This Row],[Storage]]= "256GB SSD", 256, laptop_prices3[[#This Row],[Storage]] = "1TB HDD", 1000*0.7)</f>
        <v>1000</v>
      </c>
      <c r="U3855" s="5">
        <f>laptop_prices3[[#This Row],[Storage Raw Value]]/ScoreCard!$J$3*ScoreCard!$J$5</f>
        <v>4</v>
      </c>
    </row>
    <row r="3856" spans="2:21" x14ac:dyDescent="0.2">
      <c r="B3856" s="4" cm="1">
        <f t="array" ref="B3856">SUM(laptop_prices3[[#This Row],[RAM Comp]:[Weight Comp]]+laptop_prices3[[#This Row],[Storage Comp]])</f>
        <v>20.988857968620973</v>
      </c>
      <c r="C3856">
        <v>3854</v>
      </c>
      <c r="D3856" t="s">
        <v>17</v>
      </c>
      <c r="E3856" t="s">
        <v>37</v>
      </c>
      <c r="F3856">
        <v>32</v>
      </c>
      <c r="G3856" t="s">
        <v>13</v>
      </c>
      <c r="H3856" t="s">
        <v>20</v>
      </c>
      <c r="I3856">
        <v>13.3</v>
      </c>
      <c r="J3856" t="s">
        <v>21</v>
      </c>
      <c r="K3856">
        <v>9.3000000000000007</v>
      </c>
      <c r="L3856">
        <v>2.04</v>
      </c>
      <c r="M3856" t="s">
        <v>46</v>
      </c>
      <c r="N3856">
        <v>2961.14</v>
      </c>
      <c r="O3856" s="5">
        <f>(ScoreCard!$E$3-laptop_prices3[[#This Row],[Price ($)]])/ScoreCard!$E$3*ScoreCard!$E$5</f>
        <v>3.6301013704815377</v>
      </c>
      <c r="P3856" s="5">
        <f>laptop_prices3[[#This Row],[RAM (GB)]]/ScoreCard!$F$3*ScoreCard!$F$5</f>
        <v>3.5</v>
      </c>
      <c r="Q3856" s="5">
        <f>laptop_prices3[[#This Row],[Screen Size (inch)]]/ScoreCard!$G$3*ScoreCard!$G$5</f>
        <v>1.5375722543352601</v>
      </c>
      <c r="R3856" s="5">
        <f>laptop_prices3[[#This Row],[Battery Life (hours)]]/ScoreCard!$H$3*ScoreCard!$H$5</f>
        <v>5.4249999999999998</v>
      </c>
      <c r="S3856" s="5">
        <f>ScoreCard!$I$3-laptop_prices3[[#This Row],[Weight (kg)]]/ScoreCard!$I$3*ScoreCard!$I$5</f>
        <v>2.3342857142857145</v>
      </c>
      <c r="T3856" s="6" cm="1">
        <f t="array" ref="T3856">_xlfn.IFS(laptop_prices3[[#This Row],[Storage]]="512GB SSD", 512, laptop_prices3[[#This Row],[Storage]] = "1TB SSD", 1000, laptop_prices3[[#This Row],[Storage]] = "2TB SSD", 2000, laptop_prices3[[#This Row],[Storage]]= "256GB SSD", 256, laptop_prices3[[#This Row],[Storage]] = "1TB HDD", 1000*0.7)</f>
        <v>512</v>
      </c>
      <c r="U3856" s="5">
        <f>laptop_prices3[[#This Row],[Storage Raw Value]]/ScoreCard!$J$3*ScoreCard!$J$5</f>
        <v>2.048</v>
      </c>
    </row>
    <row r="3857" spans="2:21" x14ac:dyDescent="0.2">
      <c r="B3857" s="4" cm="1">
        <f t="array" ref="B3857">SUM(laptop_prices3[[#This Row],[RAM Comp]:[Weight Comp]]+laptop_prices3[[#This Row],[Storage Comp]])</f>
        <v>17.835520506468484</v>
      </c>
      <c r="C3857">
        <v>3855</v>
      </c>
      <c r="D3857" t="s">
        <v>11</v>
      </c>
      <c r="E3857" t="s">
        <v>37</v>
      </c>
      <c r="F3857">
        <v>8</v>
      </c>
      <c r="G3857" t="s">
        <v>13</v>
      </c>
      <c r="H3857" t="s">
        <v>35</v>
      </c>
      <c r="I3857">
        <v>16</v>
      </c>
      <c r="J3857" t="s">
        <v>27</v>
      </c>
      <c r="K3857">
        <v>8.3000000000000007</v>
      </c>
      <c r="L3857">
        <v>2.4900000000000002</v>
      </c>
      <c r="M3857" t="s">
        <v>30</v>
      </c>
      <c r="N3857">
        <v>4379.09</v>
      </c>
      <c r="O3857" s="5">
        <f>(ScoreCard!$E$3-laptop_prices3[[#This Row],[Price ($)]])/ScoreCard!$E$3*ScoreCard!$E$5</f>
        <v>2.9741216593818582</v>
      </c>
      <c r="P3857" s="5">
        <f>laptop_prices3[[#This Row],[RAM (GB)]]/ScoreCard!$F$3*ScoreCard!$F$5</f>
        <v>0.875</v>
      </c>
      <c r="Q3857" s="5">
        <f>laptop_prices3[[#This Row],[Screen Size (inch)]]/ScoreCard!$G$3*ScoreCard!$G$5</f>
        <v>1.8497109826589595</v>
      </c>
      <c r="R3857" s="5">
        <f>laptop_prices3[[#This Row],[Battery Life (hours)]]/ScoreCard!$H$3*ScoreCard!$H$5</f>
        <v>4.8416666666666677</v>
      </c>
      <c r="S3857" s="5">
        <f>ScoreCard!$I$3-laptop_prices3[[#This Row],[Weight (kg)]]/ScoreCard!$I$3*ScoreCard!$I$5</f>
        <v>2.077142857142857</v>
      </c>
      <c r="T3857" s="6" cm="1">
        <f t="array" ref="T3857">_xlfn.IFS(laptop_prices3[[#This Row],[Storage]]="512GB SSD", 512, laptop_prices3[[#This Row],[Storage]] = "1TB SSD", 1000, laptop_prices3[[#This Row],[Storage]] = "2TB SSD", 2000, laptop_prices3[[#This Row],[Storage]]= "256GB SSD", 256, laptop_prices3[[#This Row],[Storage]] = "1TB HDD", 1000*0.7)</f>
        <v>512</v>
      </c>
      <c r="U3857" s="5">
        <f>laptop_prices3[[#This Row],[Storage Raw Value]]/ScoreCard!$J$3*ScoreCard!$J$5</f>
        <v>2.048</v>
      </c>
    </row>
    <row r="3858" spans="2:21" x14ac:dyDescent="0.2">
      <c r="B3858" s="4" cm="1">
        <f t="array" ref="B3858">SUM(laptop_prices3[[#This Row],[RAM Comp]:[Weight Comp]]+laptop_prices3[[#This Row],[Storage Comp]])</f>
        <v>23.569234792182769</v>
      </c>
      <c r="C3858">
        <v>3856</v>
      </c>
      <c r="D3858" t="s">
        <v>38</v>
      </c>
      <c r="E3858" t="s">
        <v>39</v>
      </c>
      <c r="F3858">
        <v>32</v>
      </c>
      <c r="G3858" t="s">
        <v>42</v>
      </c>
      <c r="H3858" t="s">
        <v>32</v>
      </c>
      <c r="I3858">
        <v>16</v>
      </c>
      <c r="J3858" t="s">
        <v>21</v>
      </c>
      <c r="K3858">
        <v>8.6</v>
      </c>
      <c r="L3858">
        <v>2.62</v>
      </c>
      <c r="M3858" t="s">
        <v>16</v>
      </c>
      <c r="N3858">
        <v>1106.4000000000001</v>
      </c>
      <c r="O3858" s="5">
        <f>(ScoreCard!$E$3-laptop_prices3[[#This Row],[Price ($)]])/ScoreCard!$E$3*ScoreCard!$E$5</f>
        <v>4.4881512378005679</v>
      </c>
      <c r="P3858" s="5">
        <f>laptop_prices3[[#This Row],[RAM (GB)]]/ScoreCard!$F$3*ScoreCard!$F$5</f>
        <v>3.5</v>
      </c>
      <c r="Q3858" s="5">
        <f>laptop_prices3[[#This Row],[Screen Size (inch)]]/ScoreCard!$G$3*ScoreCard!$G$5</f>
        <v>1.8497109826589595</v>
      </c>
      <c r="R3858" s="5">
        <f>laptop_prices3[[#This Row],[Battery Life (hours)]]/ScoreCard!$H$3*ScoreCard!$H$5</f>
        <v>5.0166666666666666</v>
      </c>
      <c r="S3858" s="5">
        <f>ScoreCard!$I$3-laptop_prices3[[#This Row],[Weight (kg)]]/ScoreCard!$I$3*ScoreCard!$I$5</f>
        <v>2.0028571428571427</v>
      </c>
      <c r="T3858" s="6" cm="1">
        <f t="array" ref="T3858">_xlfn.IFS(laptop_prices3[[#This Row],[Storage]]="512GB SSD", 512, laptop_prices3[[#This Row],[Storage]] = "1TB SSD", 1000, laptop_prices3[[#This Row],[Storage]] = "2TB SSD", 2000, laptop_prices3[[#This Row],[Storage]]= "256GB SSD", 256, laptop_prices3[[#This Row],[Storage]] = "1TB HDD", 1000*0.7)</f>
        <v>700</v>
      </c>
      <c r="U3858" s="5">
        <f>laptop_prices3[[#This Row],[Storage Raw Value]]/ScoreCard!$J$3*ScoreCard!$J$5</f>
        <v>2.8</v>
      </c>
    </row>
    <row r="3859" spans="2:21" x14ac:dyDescent="0.2">
      <c r="B3859" s="4" cm="1">
        <f t="array" ref="B3859">SUM(laptop_prices3[[#This Row],[RAM Comp]:[Weight Comp]]+laptop_prices3[[#This Row],[Storage Comp]])</f>
        <v>19.169976190476191</v>
      </c>
      <c r="C3859">
        <v>3857</v>
      </c>
      <c r="D3859" t="s">
        <v>28</v>
      </c>
      <c r="E3859" t="s">
        <v>39</v>
      </c>
      <c r="F3859">
        <v>4</v>
      </c>
      <c r="G3859" t="s">
        <v>13</v>
      </c>
      <c r="H3859" t="s">
        <v>14</v>
      </c>
      <c r="I3859">
        <v>17.3</v>
      </c>
      <c r="J3859" t="s">
        <v>21</v>
      </c>
      <c r="K3859">
        <v>10.6</v>
      </c>
      <c r="L3859">
        <v>2</v>
      </c>
      <c r="M3859" t="s">
        <v>46</v>
      </c>
      <c r="N3859">
        <v>758.7</v>
      </c>
      <c r="O3859" s="5">
        <f>(ScoreCard!$E$3-laptop_prices3[[#This Row],[Price ($)]])/ScoreCard!$E$3*ScoreCard!$E$5</f>
        <v>4.6490060955525037</v>
      </c>
      <c r="P3859" s="5">
        <f>laptop_prices3[[#This Row],[RAM (GB)]]/ScoreCard!$F$3*ScoreCard!$F$5</f>
        <v>0.4375</v>
      </c>
      <c r="Q3859" s="5">
        <f>laptop_prices3[[#This Row],[Screen Size (inch)]]/ScoreCard!$G$3*ScoreCard!$G$5</f>
        <v>2</v>
      </c>
      <c r="R3859" s="5">
        <f>laptop_prices3[[#This Row],[Battery Life (hours)]]/ScoreCard!$H$3*ScoreCard!$H$5</f>
        <v>6.1833333333333336</v>
      </c>
      <c r="S3859" s="5">
        <f>ScoreCard!$I$3-laptop_prices3[[#This Row],[Weight (kg)]]/ScoreCard!$I$3*ScoreCard!$I$5</f>
        <v>2.3571428571428572</v>
      </c>
      <c r="T3859" s="6" cm="1">
        <f t="array" ref="T3859">_xlfn.IFS(laptop_prices3[[#This Row],[Storage]]="512GB SSD", 512, laptop_prices3[[#This Row],[Storage]] = "1TB SSD", 1000, laptop_prices3[[#This Row],[Storage]] = "2TB SSD", 2000, laptop_prices3[[#This Row],[Storage]]= "256GB SSD", 256, laptop_prices3[[#This Row],[Storage]] = "1TB HDD", 1000*0.7)</f>
        <v>512</v>
      </c>
      <c r="U3859" s="5">
        <f>laptop_prices3[[#This Row],[Storage Raw Value]]/ScoreCard!$J$3*ScoreCard!$J$5</f>
        <v>2.048</v>
      </c>
    </row>
    <row r="3860" spans="2:21" x14ac:dyDescent="0.2">
      <c r="B3860" s="4" cm="1">
        <f t="array" ref="B3860">SUM(laptop_prices3[[#This Row],[RAM Comp]:[Weight Comp]]+laptop_prices3[[#This Row],[Storage Comp]])</f>
        <v>18.506667492430498</v>
      </c>
      <c r="C3860">
        <v>3858</v>
      </c>
      <c r="D3860" t="s">
        <v>28</v>
      </c>
      <c r="E3860" t="s">
        <v>41</v>
      </c>
      <c r="F3860">
        <v>32</v>
      </c>
      <c r="G3860" t="s">
        <v>29</v>
      </c>
      <c r="H3860" t="s">
        <v>40</v>
      </c>
      <c r="I3860">
        <v>13.3</v>
      </c>
      <c r="J3860" t="s">
        <v>43</v>
      </c>
      <c r="K3860">
        <v>11.9</v>
      </c>
      <c r="L3860">
        <v>1.87</v>
      </c>
      <c r="M3860" t="s">
        <v>46</v>
      </c>
      <c r="N3860">
        <v>2789.69</v>
      </c>
      <c r="O3860" s="5">
        <f>(ScoreCard!$E$3-laptop_prices3[[#This Row],[Price ($)]])/ScoreCard!$E$3*ScoreCard!$E$5</f>
        <v>3.7094184983549039</v>
      </c>
      <c r="P3860" s="5">
        <f>laptop_prices3[[#This Row],[RAM (GB)]]/ScoreCard!$F$3*ScoreCard!$F$5</f>
        <v>3.5</v>
      </c>
      <c r="Q3860" s="5">
        <f>laptop_prices3[[#This Row],[Screen Size (inch)]]/ScoreCard!$G$3*ScoreCard!$G$5</f>
        <v>1.5375722543352601</v>
      </c>
      <c r="R3860" s="5">
        <f>laptop_prices3[[#This Row],[Battery Life (hours)]]/ScoreCard!$H$3*ScoreCard!$H$5</f>
        <v>6.9416666666666664</v>
      </c>
      <c r="S3860" s="5">
        <f>ScoreCard!$I$3-laptop_prices3[[#This Row],[Weight (kg)]]/ScoreCard!$I$3*ScoreCard!$I$5</f>
        <v>2.4314285714285715</v>
      </c>
      <c r="T3860" s="6" cm="1">
        <f t="array" ref="T3860">_xlfn.IFS(laptop_prices3[[#This Row],[Storage]]="512GB SSD", 512, laptop_prices3[[#This Row],[Storage]] = "1TB SSD", 1000, laptop_prices3[[#This Row],[Storage]] = "2TB SSD", 2000, laptop_prices3[[#This Row],[Storage]]= "256GB SSD", 256, laptop_prices3[[#This Row],[Storage]] = "1TB HDD", 1000*0.7)</f>
        <v>256</v>
      </c>
      <c r="U3860" s="5">
        <f>laptop_prices3[[#This Row],[Storage Raw Value]]/ScoreCard!$J$3*ScoreCard!$J$5</f>
        <v>1.024</v>
      </c>
    </row>
    <row r="3861" spans="2:21" x14ac:dyDescent="0.2">
      <c r="B3861" s="4" cm="1">
        <f t="array" ref="B3861">SUM(laptop_prices3[[#This Row],[RAM Comp]:[Weight Comp]]+laptop_prices3[[#This Row],[Storage Comp]])</f>
        <v>15.116905587668594</v>
      </c>
      <c r="C3861">
        <v>3859</v>
      </c>
      <c r="D3861" t="s">
        <v>23</v>
      </c>
      <c r="E3861" t="s">
        <v>39</v>
      </c>
      <c r="F3861">
        <v>16</v>
      </c>
      <c r="G3861" t="s">
        <v>29</v>
      </c>
      <c r="H3861" t="s">
        <v>35</v>
      </c>
      <c r="I3861">
        <v>13.3</v>
      </c>
      <c r="J3861" t="s">
        <v>27</v>
      </c>
      <c r="K3861">
        <v>10</v>
      </c>
      <c r="L3861">
        <v>2.8</v>
      </c>
      <c r="M3861" t="s">
        <v>16</v>
      </c>
      <c r="N3861">
        <v>1996.19</v>
      </c>
      <c r="O3861" s="5">
        <f>(ScoreCard!$E$3-laptop_prices3[[#This Row],[Price ($)]])/ScoreCard!$E$3*ScoreCard!$E$5</f>
        <v>4.0765117673401257</v>
      </c>
      <c r="P3861" s="5">
        <f>laptop_prices3[[#This Row],[RAM (GB)]]/ScoreCard!$F$3*ScoreCard!$F$5</f>
        <v>1.75</v>
      </c>
      <c r="Q3861" s="5">
        <f>laptop_prices3[[#This Row],[Screen Size (inch)]]/ScoreCard!$G$3*ScoreCard!$G$5</f>
        <v>1.5375722543352601</v>
      </c>
      <c r="R3861" s="5">
        <f>laptop_prices3[[#This Row],[Battery Life (hours)]]/ScoreCard!$H$3*ScoreCard!$H$5</f>
        <v>5.8333333333333339</v>
      </c>
      <c r="S3861" s="5">
        <f>ScoreCard!$I$3-laptop_prices3[[#This Row],[Weight (kg)]]/ScoreCard!$I$3*ScoreCard!$I$5</f>
        <v>1.9000000000000001</v>
      </c>
      <c r="T3861" s="6" cm="1">
        <f t="array" ref="T3861">_xlfn.IFS(laptop_prices3[[#This Row],[Storage]]="512GB SSD", 512, laptop_prices3[[#This Row],[Storage]] = "1TB SSD", 1000, laptop_prices3[[#This Row],[Storage]] = "2TB SSD", 2000, laptop_prices3[[#This Row],[Storage]]= "256GB SSD", 256, laptop_prices3[[#This Row],[Storage]] = "1TB HDD", 1000*0.7)</f>
        <v>256</v>
      </c>
      <c r="U3861" s="5">
        <f>laptop_prices3[[#This Row],[Storage Raw Value]]/ScoreCard!$J$3*ScoreCard!$J$5</f>
        <v>1.024</v>
      </c>
    </row>
    <row r="3862" spans="2:21" x14ac:dyDescent="0.2">
      <c r="B3862" s="4" cm="1">
        <f t="array" ref="B3862">SUM(laptop_prices3[[#This Row],[RAM Comp]:[Weight Comp]]+laptop_prices3[[#This Row],[Storage Comp]])</f>
        <v>43.138944398568675</v>
      </c>
      <c r="C3862">
        <v>3860</v>
      </c>
      <c r="D3862" t="s">
        <v>47</v>
      </c>
      <c r="E3862" t="s">
        <v>12</v>
      </c>
      <c r="F3862">
        <v>32</v>
      </c>
      <c r="G3862" t="s">
        <v>25</v>
      </c>
      <c r="H3862" t="s">
        <v>35</v>
      </c>
      <c r="I3862">
        <v>15.6</v>
      </c>
      <c r="J3862" t="s">
        <v>27</v>
      </c>
      <c r="K3862">
        <v>6.1</v>
      </c>
      <c r="L3862">
        <v>2.14</v>
      </c>
      <c r="M3862" t="s">
        <v>16</v>
      </c>
      <c r="N3862">
        <v>3032.6</v>
      </c>
      <c r="O3862" s="5">
        <f>(ScoreCard!$E$3-laptop_prices3[[#This Row],[Price ($)]])/ScoreCard!$E$3*ScoreCard!$E$5</f>
        <v>3.5970421581290686</v>
      </c>
      <c r="P3862" s="5">
        <f>laptop_prices3[[#This Row],[RAM (GB)]]/ScoreCard!$F$3*ScoreCard!$F$5</f>
        <v>3.5</v>
      </c>
      <c r="Q3862" s="5">
        <f>laptop_prices3[[#This Row],[Screen Size (inch)]]/ScoreCard!$G$3*ScoreCard!$G$5</f>
        <v>1.8034682080924855</v>
      </c>
      <c r="R3862" s="5">
        <f>laptop_prices3[[#This Row],[Battery Life (hours)]]/ScoreCard!$H$3*ScoreCard!$H$5</f>
        <v>3.5583333333333331</v>
      </c>
      <c r="S3862" s="5">
        <f>ScoreCard!$I$3-laptop_prices3[[#This Row],[Weight (kg)]]/ScoreCard!$I$3*ScoreCard!$I$5</f>
        <v>2.2771428571428571</v>
      </c>
      <c r="T3862" s="6" cm="1">
        <f t="array" ref="T3862">_xlfn.IFS(laptop_prices3[[#This Row],[Storage]]="512GB SSD", 512, laptop_prices3[[#This Row],[Storage]] = "1TB SSD", 1000, laptop_prices3[[#This Row],[Storage]] = "2TB SSD", 2000, laptop_prices3[[#This Row],[Storage]]= "256GB SSD", 256, laptop_prices3[[#This Row],[Storage]] = "1TB HDD", 1000*0.7)</f>
        <v>2000</v>
      </c>
      <c r="U3862" s="5">
        <f>laptop_prices3[[#This Row],[Storage Raw Value]]/ScoreCard!$J$3*ScoreCard!$J$5</f>
        <v>8</v>
      </c>
    </row>
    <row r="3863" spans="2:21" x14ac:dyDescent="0.2">
      <c r="B3863" s="4" cm="1">
        <f t="array" ref="B3863">SUM(laptop_prices3[[#This Row],[RAM Comp]:[Weight Comp]]+laptop_prices3[[#This Row],[Storage Comp]])</f>
        <v>22.732330030278007</v>
      </c>
      <c r="C3863">
        <v>3861</v>
      </c>
      <c r="D3863" t="s">
        <v>28</v>
      </c>
      <c r="E3863" t="s">
        <v>24</v>
      </c>
      <c r="F3863">
        <v>16</v>
      </c>
      <c r="G3863" t="s">
        <v>42</v>
      </c>
      <c r="H3863" t="s">
        <v>44</v>
      </c>
      <c r="I3863">
        <v>16</v>
      </c>
      <c r="J3863" t="s">
        <v>21</v>
      </c>
      <c r="K3863">
        <v>10.9</v>
      </c>
      <c r="L3863">
        <v>3.37</v>
      </c>
      <c r="M3863" t="s">
        <v>16</v>
      </c>
      <c r="N3863">
        <v>693.06</v>
      </c>
      <c r="O3863" s="5">
        <f>(ScoreCard!$E$3-laptop_prices3[[#This Row],[Price ($)]])/ScoreCard!$E$3*ScoreCard!$E$5</f>
        <v>4.6793728279736637</v>
      </c>
      <c r="P3863" s="5">
        <f>laptop_prices3[[#This Row],[RAM (GB)]]/ScoreCard!$F$3*ScoreCard!$F$5</f>
        <v>1.75</v>
      </c>
      <c r="Q3863" s="5">
        <f>laptop_prices3[[#This Row],[Screen Size (inch)]]/ScoreCard!$G$3*ScoreCard!$G$5</f>
        <v>1.8497109826589595</v>
      </c>
      <c r="R3863" s="5">
        <f>laptop_prices3[[#This Row],[Battery Life (hours)]]/ScoreCard!$H$3*ScoreCard!$H$5</f>
        <v>6.3583333333333334</v>
      </c>
      <c r="S3863" s="5">
        <f>ScoreCard!$I$3-laptop_prices3[[#This Row],[Weight (kg)]]/ScoreCard!$I$3*ScoreCard!$I$5</f>
        <v>1.5742857142857143</v>
      </c>
      <c r="T3863" s="6" cm="1">
        <f t="array" ref="T3863">_xlfn.IFS(laptop_prices3[[#This Row],[Storage]]="512GB SSD", 512, laptop_prices3[[#This Row],[Storage]] = "1TB SSD", 1000, laptop_prices3[[#This Row],[Storage]] = "2TB SSD", 2000, laptop_prices3[[#This Row],[Storage]]= "256GB SSD", 256, laptop_prices3[[#This Row],[Storage]] = "1TB HDD", 1000*0.7)</f>
        <v>700</v>
      </c>
      <c r="U3863" s="5">
        <f>laptop_prices3[[#This Row],[Storage Raw Value]]/ScoreCard!$J$3*ScoreCard!$J$5</f>
        <v>2.8</v>
      </c>
    </row>
    <row r="3864" spans="2:21" x14ac:dyDescent="0.2">
      <c r="B3864" s="4" cm="1">
        <f t="array" ref="B3864">SUM(laptop_prices3[[#This Row],[RAM Comp]:[Weight Comp]]+laptop_prices3[[#This Row],[Storage Comp]])</f>
        <v>24.630191301954309</v>
      </c>
      <c r="C3864">
        <v>3862</v>
      </c>
      <c r="D3864" t="s">
        <v>17</v>
      </c>
      <c r="E3864" t="s">
        <v>12</v>
      </c>
      <c r="F3864">
        <v>8</v>
      </c>
      <c r="G3864" t="s">
        <v>19</v>
      </c>
      <c r="H3864" t="s">
        <v>14</v>
      </c>
      <c r="I3864">
        <v>13.3</v>
      </c>
      <c r="J3864" t="s">
        <v>15</v>
      </c>
      <c r="K3864">
        <v>7</v>
      </c>
      <c r="L3864">
        <v>2.39</v>
      </c>
      <c r="M3864" t="s">
        <v>46</v>
      </c>
      <c r="N3864">
        <v>1599.97</v>
      </c>
      <c r="O3864" s="5">
        <f>(ScoreCard!$E$3-laptop_prices3[[#This Row],[Price ($)]])/ScoreCard!$E$3*ScoreCard!$E$5</f>
        <v>4.2598132103613287</v>
      </c>
      <c r="P3864" s="5">
        <f>laptop_prices3[[#This Row],[RAM (GB)]]/ScoreCard!$F$3*ScoreCard!$F$5</f>
        <v>0.875</v>
      </c>
      <c r="Q3864" s="5">
        <f>laptop_prices3[[#This Row],[Screen Size (inch)]]/ScoreCard!$G$3*ScoreCard!$G$5</f>
        <v>1.5375722543352601</v>
      </c>
      <c r="R3864" s="5">
        <f>laptop_prices3[[#This Row],[Battery Life (hours)]]/ScoreCard!$H$3*ScoreCard!$H$5</f>
        <v>4.0833333333333339</v>
      </c>
      <c r="S3864" s="5">
        <f>ScoreCard!$I$3-laptop_prices3[[#This Row],[Weight (kg)]]/ScoreCard!$I$3*ScoreCard!$I$5</f>
        <v>2.1342857142857143</v>
      </c>
      <c r="T3864" s="6" cm="1">
        <f t="array" ref="T3864">_xlfn.IFS(laptop_prices3[[#This Row],[Storage]]="512GB SSD", 512, laptop_prices3[[#This Row],[Storage]] = "1TB SSD", 1000, laptop_prices3[[#This Row],[Storage]] = "2TB SSD", 2000, laptop_prices3[[#This Row],[Storage]]= "256GB SSD", 256, laptop_prices3[[#This Row],[Storage]] = "1TB HDD", 1000*0.7)</f>
        <v>1000</v>
      </c>
      <c r="U3864" s="5">
        <f>laptop_prices3[[#This Row],[Storage Raw Value]]/ScoreCard!$J$3*ScoreCard!$J$5</f>
        <v>4</v>
      </c>
    </row>
    <row r="3865" spans="2:21" x14ac:dyDescent="0.2">
      <c r="B3865" s="4" cm="1">
        <f t="array" ref="B3865">SUM(laptop_prices3[[#This Row],[RAM Comp]:[Weight Comp]]+laptop_prices3[[#This Row],[Storage Comp]])</f>
        <v>27.42584916047344</v>
      </c>
      <c r="C3865">
        <v>3863</v>
      </c>
      <c r="D3865" t="s">
        <v>23</v>
      </c>
      <c r="E3865" t="s">
        <v>12</v>
      </c>
      <c r="F3865">
        <v>8</v>
      </c>
      <c r="G3865" t="s">
        <v>19</v>
      </c>
      <c r="H3865" t="s">
        <v>44</v>
      </c>
      <c r="I3865">
        <v>15.6</v>
      </c>
      <c r="J3865" t="s">
        <v>27</v>
      </c>
      <c r="K3865">
        <v>10.7</v>
      </c>
      <c r="L3865">
        <v>1.74</v>
      </c>
      <c r="M3865" t="s">
        <v>30</v>
      </c>
      <c r="N3865">
        <v>1187.5899999999999</v>
      </c>
      <c r="O3865" s="5">
        <f>(ScoreCard!$E$3-laptop_prices3[[#This Row],[Price ($)]])/ScoreCard!$E$3*ScoreCard!$E$5</f>
        <v>4.4505906801333843</v>
      </c>
      <c r="P3865" s="5">
        <f>laptop_prices3[[#This Row],[RAM (GB)]]/ScoreCard!$F$3*ScoreCard!$F$5</f>
        <v>0.875</v>
      </c>
      <c r="Q3865" s="5">
        <f>laptop_prices3[[#This Row],[Screen Size (inch)]]/ScoreCard!$G$3*ScoreCard!$G$5</f>
        <v>1.8034682080924855</v>
      </c>
      <c r="R3865" s="5">
        <f>laptop_prices3[[#This Row],[Battery Life (hours)]]/ScoreCard!$H$3*ScoreCard!$H$5</f>
        <v>6.2416666666666663</v>
      </c>
      <c r="S3865" s="5">
        <f>ScoreCard!$I$3-laptop_prices3[[#This Row],[Weight (kg)]]/ScoreCard!$I$3*ScoreCard!$I$5</f>
        <v>2.5057142857142858</v>
      </c>
      <c r="T3865" s="6" cm="1">
        <f t="array" ref="T3865">_xlfn.IFS(laptop_prices3[[#This Row],[Storage]]="512GB SSD", 512, laptop_prices3[[#This Row],[Storage]] = "1TB SSD", 1000, laptop_prices3[[#This Row],[Storage]] = "2TB SSD", 2000, laptop_prices3[[#This Row],[Storage]]= "256GB SSD", 256, laptop_prices3[[#This Row],[Storage]] = "1TB HDD", 1000*0.7)</f>
        <v>1000</v>
      </c>
      <c r="U3865" s="5">
        <f>laptop_prices3[[#This Row],[Storage Raw Value]]/ScoreCard!$J$3*ScoreCard!$J$5</f>
        <v>4</v>
      </c>
    </row>
    <row r="3866" spans="2:21" x14ac:dyDescent="0.2">
      <c r="B3866" s="4" cm="1">
        <f t="array" ref="B3866">SUM(laptop_prices3[[#This Row],[RAM Comp]:[Weight Comp]]+laptop_prices3[[#This Row],[Storage Comp]])</f>
        <v>42.813167492430495</v>
      </c>
      <c r="C3866">
        <v>3864</v>
      </c>
      <c r="D3866" t="s">
        <v>47</v>
      </c>
      <c r="E3866" t="s">
        <v>41</v>
      </c>
      <c r="F3866">
        <v>4</v>
      </c>
      <c r="G3866" t="s">
        <v>25</v>
      </c>
      <c r="H3866" t="s">
        <v>44</v>
      </c>
      <c r="I3866">
        <v>13.3</v>
      </c>
      <c r="J3866" t="s">
        <v>43</v>
      </c>
      <c r="K3866">
        <v>11.6</v>
      </c>
      <c r="L3866">
        <v>2.5</v>
      </c>
      <c r="M3866" t="s">
        <v>46</v>
      </c>
      <c r="N3866">
        <v>1443.08</v>
      </c>
      <c r="O3866" s="5">
        <f>(ScoreCard!$E$3-laptop_prices3[[#This Row],[Price ($)]])/ScoreCard!$E$3*ScoreCard!$E$5</f>
        <v>4.3323945121522449</v>
      </c>
      <c r="P3866" s="5">
        <f>laptop_prices3[[#This Row],[RAM (GB)]]/ScoreCard!$F$3*ScoreCard!$F$5</f>
        <v>0.4375</v>
      </c>
      <c r="Q3866" s="5">
        <f>laptop_prices3[[#This Row],[Screen Size (inch)]]/ScoreCard!$G$3*ScoreCard!$G$5</f>
        <v>1.5375722543352601</v>
      </c>
      <c r="R3866" s="5">
        <f>laptop_prices3[[#This Row],[Battery Life (hours)]]/ScoreCard!$H$3*ScoreCard!$H$5</f>
        <v>6.7666666666666666</v>
      </c>
      <c r="S3866" s="5">
        <f>ScoreCard!$I$3-laptop_prices3[[#This Row],[Weight (kg)]]/ScoreCard!$I$3*ScoreCard!$I$5</f>
        <v>2.0714285714285712</v>
      </c>
      <c r="T3866" s="6" cm="1">
        <f t="array" ref="T3866">_xlfn.IFS(laptop_prices3[[#This Row],[Storage]]="512GB SSD", 512, laptop_prices3[[#This Row],[Storage]] = "1TB SSD", 1000, laptop_prices3[[#This Row],[Storage]] = "2TB SSD", 2000, laptop_prices3[[#This Row],[Storage]]= "256GB SSD", 256, laptop_prices3[[#This Row],[Storage]] = "1TB HDD", 1000*0.7)</f>
        <v>2000</v>
      </c>
      <c r="U3866" s="5">
        <f>laptop_prices3[[#This Row],[Storage Raw Value]]/ScoreCard!$J$3*ScoreCard!$J$5</f>
        <v>8</v>
      </c>
    </row>
    <row r="3867" spans="2:21" x14ac:dyDescent="0.2">
      <c r="B3867" s="4" cm="1">
        <f t="array" ref="B3867">SUM(laptop_prices3[[#This Row],[RAM Comp]:[Weight Comp]]+laptop_prices3[[#This Row],[Storage Comp]])</f>
        <v>40.519404761904759</v>
      </c>
      <c r="C3867">
        <v>3865</v>
      </c>
      <c r="D3867" t="s">
        <v>28</v>
      </c>
      <c r="E3867" t="s">
        <v>41</v>
      </c>
      <c r="F3867">
        <v>4</v>
      </c>
      <c r="G3867" t="s">
        <v>25</v>
      </c>
      <c r="H3867" t="s">
        <v>20</v>
      </c>
      <c r="I3867">
        <v>17.3</v>
      </c>
      <c r="J3867" t="s">
        <v>15</v>
      </c>
      <c r="K3867">
        <v>7.6</v>
      </c>
      <c r="L3867">
        <v>3.24</v>
      </c>
      <c r="M3867" t="s">
        <v>30</v>
      </c>
      <c r="N3867">
        <v>2050.83</v>
      </c>
      <c r="O3867" s="5">
        <f>(ScoreCard!$E$3-laptop_prices3[[#This Row],[Price ($)]])/ScoreCard!$E$3*ScoreCard!$E$5</f>
        <v>4.0512339145142242</v>
      </c>
      <c r="P3867" s="5">
        <f>laptop_prices3[[#This Row],[RAM (GB)]]/ScoreCard!$F$3*ScoreCard!$F$5</f>
        <v>0.4375</v>
      </c>
      <c r="Q3867" s="5">
        <f>laptop_prices3[[#This Row],[Screen Size (inch)]]/ScoreCard!$G$3*ScoreCard!$G$5</f>
        <v>2</v>
      </c>
      <c r="R3867" s="5">
        <f>laptop_prices3[[#This Row],[Battery Life (hours)]]/ScoreCard!$H$3*ScoreCard!$H$5</f>
        <v>4.4333333333333336</v>
      </c>
      <c r="S3867" s="5">
        <f>ScoreCard!$I$3-laptop_prices3[[#This Row],[Weight (kg)]]/ScoreCard!$I$3*ScoreCard!$I$5</f>
        <v>1.6485714285714284</v>
      </c>
      <c r="T3867" s="6" cm="1">
        <f t="array" ref="T3867">_xlfn.IFS(laptop_prices3[[#This Row],[Storage]]="512GB SSD", 512, laptop_prices3[[#This Row],[Storage]] = "1TB SSD", 1000, laptop_prices3[[#This Row],[Storage]] = "2TB SSD", 2000, laptop_prices3[[#This Row],[Storage]]= "256GB SSD", 256, laptop_prices3[[#This Row],[Storage]] = "1TB HDD", 1000*0.7)</f>
        <v>2000</v>
      </c>
      <c r="U3867" s="5">
        <f>laptop_prices3[[#This Row],[Storage Raw Value]]/ScoreCard!$J$3*ScoreCard!$J$5</f>
        <v>8</v>
      </c>
    </row>
    <row r="3868" spans="2:21" x14ac:dyDescent="0.2">
      <c r="B3868" s="4" cm="1">
        <f t="array" ref="B3868">SUM(laptop_prices3[[#This Row],[RAM Comp]:[Weight Comp]]+laptop_prices3[[#This Row],[Storage Comp]])</f>
        <v>28.937810349573354</v>
      </c>
      <c r="C3868">
        <v>3866</v>
      </c>
      <c r="D3868" t="s">
        <v>45</v>
      </c>
      <c r="E3868" t="s">
        <v>12</v>
      </c>
      <c r="F3868">
        <v>64</v>
      </c>
      <c r="G3868" t="s">
        <v>42</v>
      </c>
      <c r="H3868" t="s">
        <v>35</v>
      </c>
      <c r="I3868">
        <v>13.3</v>
      </c>
      <c r="J3868" t="s">
        <v>27</v>
      </c>
      <c r="K3868">
        <v>11.3</v>
      </c>
      <c r="L3868">
        <v>1.56</v>
      </c>
      <c r="M3868" t="s">
        <v>22</v>
      </c>
      <c r="N3868">
        <v>2751.07</v>
      </c>
      <c r="O3868" s="5">
        <f>(ScoreCard!$E$3-laptop_prices3[[#This Row],[Price ($)]])/ScoreCard!$E$3*ScoreCard!$E$5</f>
        <v>3.7272850919884384</v>
      </c>
      <c r="P3868" s="5">
        <f>laptop_prices3[[#This Row],[RAM (GB)]]/ScoreCard!$F$3*ScoreCard!$F$5</f>
        <v>7</v>
      </c>
      <c r="Q3868" s="5">
        <f>laptop_prices3[[#This Row],[Screen Size (inch)]]/ScoreCard!$G$3*ScoreCard!$G$5</f>
        <v>1.5375722543352601</v>
      </c>
      <c r="R3868" s="5">
        <f>laptop_prices3[[#This Row],[Battery Life (hours)]]/ScoreCard!$H$3*ScoreCard!$H$5</f>
        <v>6.5916666666666677</v>
      </c>
      <c r="S3868" s="5">
        <f>ScoreCard!$I$3-laptop_prices3[[#This Row],[Weight (kg)]]/ScoreCard!$I$3*ScoreCard!$I$5</f>
        <v>2.6085714285714285</v>
      </c>
      <c r="T3868" s="6" cm="1">
        <f t="array" ref="T3868">_xlfn.IFS(laptop_prices3[[#This Row],[Storage]]="512GB SSD", 512, laptop_prices3[[#This Row],[Storage]] = "1TB SSD", 1000, laptop_prices3[[#This Row],[Storage]] = "2TB SSD", 2000, laptop_prices3[[#This Row],[Storage]]= "256GB SSD", 256, laptop_prices3[[#This Row],[Storage]] = "1TB HDD", 1000*0.7)</f>
        <v>700</v>
      </c>
      <c r="U3868" s="5">
        <f>laptop_prices3[[#This Row],[Storage Raw Value]]/ScoreCard!$J$3*ScoreCard!$J$5</f>
        <v>2.8</v>
      </c>
    </row>
    <row r="3869" spans="2:21" x14ac:dyDescent="0.2">
      <c r="B3869" s="4" cm="1">
        <f t="array" ref="B3869">SUM(laptop_prices3[[#This Row],[RAM Comp]:[Weight Comp]]+laptop_prices3[[#This Row],[Storage Comp]])</f>
        <v>22.963854252683731</v>
      </c>
      <c r="C3869">
        <v>3867</v>
      </c>
      <c r="D3869" t="s">
        <v>36</v>
      </c>
      <c r="E3869" t="s">
        <v>18</v>
      </c>
      <c r="F3869">
        <v>4</v>
      </c>
      <c r="G3869" t="s">
        <v>19</v>
      </c>
      <c r="H3869" t="s">
        <v>14</v>
      </c>
      <c r="I3869">
        <v>14</v>
      </c>
      <c r="J3869" t="s">
        <v>15</v>
      </c>
      <c r="K3869">
        <v>4.5</v>
      </c>
      <c r="L3869">
        <v>2.13</v>
      </c>
      <c r="M3869" t="s">
        <v>22</v>
      </c>
      <c r="N3869">
        <v>1506.43</v>
      </c>
      <c r="O3869" s="5">
        <f>(ScoreCard!$E$3-laptop_prices3[[#This Row],[Price ($)]])/ScoreCard!$E$3*ScoreCard!$E$5</f>
        <v>4.3030871919377338</v>
      </c>
      <c r="P3869" s="5">
        <f>laptop_prices3[[#This Row],[RAM (GB)]]/ScoreCard!$F$3*ScoreCard!$F$5</f>
        <v>0.4375</v>
      </c>
      <c r="Q3869" s="5">
        <f>laptop_prices3[[#This Row],[Screen Size (inch)]]/ScoreCard!$G$3*ScoreCard!$G$5</f>
        <v>1.6184971098265895</v>
      </c>
      <c r="R3869" s="5">
        <f>laptop_prices3[[#This Row],[Battery Life (hours)]]/ScoreCard!$H$3*ScoreCard!$H$5</f>
        <v>2.625</v>
      </c>
      <c r="S3869" s="5">
        <f>ScoreCard!$I$3-laptop_prices3[[#This Row],[Weight (kg)]]/ScoreCard!$I$3*ScoreCard!$I$5</f>
        <v>2.2828571428571429</v>
      </c>
      <c r="T3869" s="6" cm="1">
        <f t="array" ref="T3869">_xlfn.IFS(laptop_prices3[[#This Row],[Storage]]="512GB SSD", 512, laptop_prices3[[#This Row],[Storage]] = "1TB SSD", 1000, laptop_prices3[[#This Row],[Storage]] = "2TB SSD", 2000, laptop_prices3[[#This Row],[Storage]]= "256GB SSD", 256, laptop_prices3[[#This Row],[Storage]] = "1TB HDD", 1000*0.7)</f>
        <v>1000</v>
      </c>
      <c r="U3869" s="5">
        <f>laptop_prices3[[#This Row],[Storage Raw Value]]/ScoreCard!$J$3*ScoreCard!$J$5</f>
        <v>4</v>
      </c>
    </row>
    <row r="3870" spans="2:21" x14ac:dyDescent="0.2">
      <c r="B3870" s="4" cm="1">
        <f t="array" ref="B3870">SUM(laptop_prices3[[#This Row],[RAM Comp]:[Weight Comp]]+laptop_prices3[[#This Row],[Storage Comp]])</f>
        <v>21.466953206716212</v>
      </c>
      <c r="C3870">
        <v>3868</v>
      </c>
      <c r="D3870" t="s">
        <v>34</v>
      </c>
      <c r="E3870" t="s">
        <v>48</v>
      </c>
      <c r="F3870">
        <v>32</v>
      </c>
      <c r="G3870" t="s">
        <v>13</v>
      </c>
      <c r="H3870" t="s">
        <v>44</v>
      </c>
      <c r="I3870">
        <v>13.3</v>
      </c>
      <c r="J3870" t="s">
        <v>15</v>
      </c>
      <c r="K3870">
        <v>10.1</v>
      </c>
      <c r="L3870">
        <v>2.02</v>
      </c>
      <c r="M3870" t="s">
        <v>30</v>
      </c>
      <c r="N3870">
        <v>1735.06</v>
      </c>
      <c r="O3870" s="5">
        <f>(ScoreCard!$E$3-laptop_prices3[[#This Row],[Price ($)]])/ScoreCard!$E$3*ScoreCard!$E$5</f>
        <v>4.1973171426773801</v>
      </c>
      <c r="P3870" s="5">
        <f>laptop_prices3[[#This Row],[RAM (GB)]]/ScoreCard!$F$3*ScoreCard!$F$5</f>
        <v>3.5</v>
      </c>
      <c r="Q3870" s="5">
        <f>laptop_prices3[[#This Row],[Screen Size (inch)]]/ScoreCard!$G$3*ScoreCard!$G$5</f>
        <v>1.5375722543352601</v>
      </c>
      <c r="R3870" s="5">
        <f>laptop_prices3[[#This Row],[Battery Life (hours)]]/ScoreCard!$H$3*ScoreCard!$H$5</f>
        <v>5.8916666666666666</v>
      </c>
      <c r="S3870" s="5">
        <f>ScoreCard!$I$3-laptop_prices3[[#This Row],[Weight (kg)]]/ScoreCard!$I$3*ScoreCard!$I$5</f>
        <v>2.3457142857142856</v>
      </c>
      <c r="T3870" s="6" cm="1">
        <f t="array" ref="T3870">_xlfn.IFS(laptop_prices3[[#This Row],[Storage]]="512GB SSD", 512, laptop_prices3[[#This Row],[Storage]] = "1TB SSD", 1000, laptop_prices3[[#This Row],[Storage]] = "2TB SSD", 2000, laptop_prices3[[#This Row],[Storage]]= "256GB SSD", 256, laptop_prices3[[#This Row],[Storage]] = "1TB HDD", 1000*0.7)</f>
        <v>512</v>
      </c>
      <c r="U3870" s="5">
        <f>laptop_prices3[[#This Row],[Storage Raw Value]]/ScoreCard!$J$3*ScoreCard!$J$5</f>
        <v>2.048</v>
      </c>
    </row>
    <row r="3871" spans="2:21" x14ac:dyDescent="0.2">
      <c r="B3871" s="4" cm="1">
        <f t="array" ref="B3871">SUM(laptop_prices3[[#This Row],[RAM Comp]:[Weight Comp]]+laptop_prices3[[#This Row],[Storage Comp]])</f>
        <v>43.691904761904766</v>
      </c>
      <c r="C3871">
        <v>3869</v>
      </c>
      <c r="D3871" t="s">
        <v>17</v>
      </c>
      <c r="E3871" t="s">
        <v>48</v>
      </c>
      <c r="F3871">
        <v>32</v>
      </c>
      <c r="G3871" t="s">
        <v>25</v>
      </c>
      <c r="H3871" t="s">
        <v>32</v>
      </c>
      <c r="I3871">
        <v>17.3</v>
      </c>
      <c r="J3871" t="s">
        <v>27</v>
      </c>
      <c r="K3871">
        <v>5.8</v>
      </c>
      <c r="L3871">
        <v>1.21</v>
      </c>
      <c r="M3871" t="s">
        <v>16</v>
      </c>
      <c r="N3871">
        <v>5063.8100000000004</v>
      </c>
      <c r="O3871" s="5">
        <f>(ScoreCard!$E$3-laptop_prices3[[#This Row],[Price ($)]])/ScoreCard!$E$3*ScoreCard!$E$5</f>
        <v>2.6573527833395634</v>
      </c>
      <c r="P3871" s="5">
        <f>laptop_prices3[[#This Row],[RAM (GB)]]/ScoreCard!$F$3*ScoreCard!$F$5</f>
        <v>3.5</v>
      </c>
      <c r="Q3871" s="5">
        <f>laptop_prices3[[#This Row],[Screen Size (inch)]]/ScoreCard!$G$3*ScoreCard!$G$5</f>
        <v>2</v>
      </c>
      <c r="R3871" s="5">
        <f>laptop_prices3[[#This Row],[Battery Life (hours)]]/ScoreCard!$H$3*ScoreCard!$H$5</f>
        <v>3.3833333333333333</v>
      </c>
      <c r="S3871" s="5">
        <f>ScoreCard!$I$3-laptop_prices3[[#This Row],[Weight (kg)]]/ScoreCard!$I$3*ScoreCard!$I$5</f>
        <v>2.8085714285714287</v>
      </c>
      <c r="T3871" s="6" cm="1">
        <f t="array" ref="T3871">_xlfn.IFS(laptop_prices3[[#This Row],[Storage]]="512GB SSD", 512, laptop_prices3[[#This Row],[Storage]] = "1TB SSD", 1000, laptop_prices3[[#This Row],[Storage]] = "2TB SSD", 2000, laptop_prices3[[#This Row],[Storage]]= "256GB SSD", 256, laptop_prices3[[#This Row],[Storage]] = "1TB HDD", 1000*0.7)</f>
        <v>2000</v>
      </c>
      <c r="U3871" s="5">
        <f>laptop_prices3[[#This Row],[Storage Raw Value]]/ScoreCard!$J$3*ScoreCard!$J$5</f>
        <v>8</v>
      </c>
    </row>
    <row r="3872" spans="2:21" x14ac:dyDescent="0.2">
      <c r="B3872" s="4" cm="1">
        <f t="array" ref="B3872">SUM(laptop_prices3[[#This Row],[RAM Comp]:[Weight Comp]]+laptop_prices3[[#This Row],[Storage Comp]])</f>
        <v>24.551857968620975</v>
      </c>
      <c r="C3872">
        <v>3870</v>
      </c>
      <c r="D3872" t="s">
        <v>47</v>
      </c>
      <c r="E3872" t="s">
        <v>31</v>
      </c>
      <c r="F3872">
        <v>32</v>
      </c>
      <c r="G3872" t="s">
        <v>42</v>
      </c>
      <c r="H3872" t="s">
        <v>35</v>
      </c>
      <c r="I3872">
        <v>13.3</v>
      </c>
      <c r="J3872" t="s">
        <v>27</v>
      </c>
      <c r="K3872">
        <v>10.8</v>
      </c>
      <c r="L3872">
        <v>2.6</v>
      </c>
      <c r="M3872" t="s">
        <v>46</v>
      </c>
      <c r="N3872">
        <v>2354.62</v>
      </c>
      <c r="O3872" s="5">
        <f>(ScoreCard!$E$3-laptop_prices3[[#This Row],[Price ($)]])/ScoreCard!$E$3*ScoreCard!$E$5</f>
        <v>3.910692938855723</v>
      </c>
      <c r="P3872" s="5">
        <f>laptop_prices3[[#This Row],[RAM (GB)]]/ScoreCard!$F$3*ScoreCard!$F$5</f>
        <v>3.5</v>
      </c>
      <c r="Q3872" s="5">
        <f>laptop_prices3[[#This Row],[Screen Size (inch)]]/ScoreCard!$G$3*ScoreCard!$G$5</f>
        <v>1.5375722543352601</v>
      </c>
      <c r="R3872" s="5">
        <f>laptop_prices3[[#This Row],[Battery Life (hours)]]/ScoreCard!$H$3*ScoreCard!$H$5</f>
        <v>6.3</v>
      </c>
      <c r="S3872" s="5">
        <f>ScoreCard!$I$3-laptop_prices3[[#This Row],[Weight (kg)]]/ScoreCard!$I$3*ScoreCard!$I$5</f>
        <v>2.0142857142857142</v>
      </c>
      <c r="T3872" s="6" cm="1">
        <f t="array" ref="T3872">_xlfn.IFS(laptop_prices3[[#This Row],[Storage]]="512GB SSD", 512, laptop_prices3[[#This Row],[Storage]] = "1TB SSD", 1000, laptop_prices3[[#This Row],[Storage]] = "2TB SSD", 2000, laptop_prices3[[#This Row],[Storage]]= "256GB SSD", 256, laptop_prices3[[#This Row],[Storage]] = "1TB HDD", 1000*0.7)</f>
        <v>700</v>
      </c>
      <c r="U3872" s="5">
        <f>laptop_prices3[[#This Row],[Storage Raw Value]]/ScoreCard!$J$3*ScoreCard!$J$5</f>
        <v>2.8</v>
      </c>
    </row>
    <row r="3873" spans="2:21" x14ac:dyDescent="0.2">
      <c r="B3873" s="4" cm="1">
        <f t="array" ref="B3873">SUM(laptop_prices3[[#This Row],[RAM Comp]:[Weight Comp]]+laptop_prices3[[#This Row],[Storage Comp]])</f>
        <v>16.263857142857145</v>
      </c>
      <c r="C3873">
        <v>3871</v>
      </c>
      <c r="D3873" t="s">
        <v>17</v>
      </c>
      <c r="E3873" t="s">
        <v>31</v>
      </c>
      <c r="F3873">
        <v>16</v>
      </c>
      <c r="G3873" t="s">
        <v>29</v>
      </c>
      <c r="H3873" t="s">
        <v>35</v>
      </c>
      <c r="I3873">
        <v>17.3</v>
      </c>
      <c r="J3873" t="s">
        <v>15</v>
      </c>
      <c r="K3873">
        <v>9.9</v>
      </c>
      <c r="L3873">
        <v>1.5</v>
      </c>
      <c r="M3873" t="s">
        <v>30</v>
      </c>
      <c r="N3873">
        <v>1953.31</v>
      </c>
      <c r="O3873" s="5">
        <f>(ScoreCard!$E$3-laptop_prices3[[#This Row],[Price ($)]])/ScoreCard!$E$3*ScoreCard!$E$5</f>
        <v>4.0963491452532788</v>
      </c>
      <c r="P3873" s="5">
        <f>laptop_prices3[[#This Row],[RAM (GB)]]/ScoreCard!$F$3*ScoreCard!$F$5</f>
        <v>1.75</v>
      </c>
      <c r="Q3873" s="5">
        <f>laptop_prices3[[#This Row],[Screen Size (inch)]]/ScoreCard!$G$3*ScoreCard!$G$5</f>
        <v>2</v>
      </c>
      <c r="R3873" s="5">
        <f>laptop_prices3[[#This Row],[Battery Life (hours)]]/ScoreCard!$H$3*ScoreCard!$H$5</f>
        <v>5.7750000000000004</v>
      </c>
      <c r="S3873" s="5">
        <f>ScoreCard!$I$3-laptop_prices3[[#This Row],[Weight (kg)]]/ScoreCard!$I$3*ScoreCard!$I$5</f>
        <v>2.6428571428571428</v>
      </c>
      <c r="T3873" s="6" cm="1">
        <f t="array" ref="T3873">_xlfn.IFS(laptop_prices3[[#This Row],[Storage]]="512GB SSD", 512, laptop_prices3[[#This Row],[Storage]] = "1TB SSD", 1000, laptop_prices3[[#This Row],[Storage]] = "2TB SSD", 2000, laptop_prices3[[#This Row],[Storage]]= "256GB SSD", 256, laptop_prices3[[#This Row],[Storage]] = "1TB HDD", 1000*0.7)</f>
        <v>256</v>
      </c>
      <c r="U3873" s="5">
        <f>laptop_prices3[[#This Row],[Storage Raw Value]]/ScoreCard!$J$3*ScoreCard!$J$5</f>
        <v>1.024</v>
      </c>
    </row>
    <row r="3874" spans="2:21" x14ac:dyDescent="0.2">
      <c r="B3874" s="4" cm="1">
        <f t="array" ref="B3874">SUM(laptop_prices3[[#This Row],[RAM Comp]:[Weight Comp]]+laptop_prices3[[#This Row],[Storage Comp]])</f>
        <v>47.719211395540881</v>
      </c>
      <c r="C3874">
        <v>3872</v>
      </c>
      <c r="D3874" t="s">
        <v>23</v>
      </c>
      <c r="E3874" t="s">
        <v>31</v>
      </c>
      <c r="F3874">
        <v>64</v>
      </c>
      <c r="G3874" t="s">
        <v>25</v>
      </c>
      <c r="H3874" t="s">
        <v>40</v>
      </c>
      <c r="I3874">
        <v>14</v>
      </c>
      <c r="J3874" t="s">
        <v>21</v>
      </c>
      <c r="K3874">
        <v>8.6999999999999993</v>
      </c>
      <c r="L3874">
        <v>2.58</v>
      </c>
      <c r="M3874" t="s">
        <v>46</v>
      </c>
      <c r="N3874">
        <v>1558.21</v>
      </c>
      <c r="O3874" s="5">
        <f>(ScoreCard!$E$3-laptop_prices3[[#This Row],[Price ($)]])/ScoreCard!$E$3*ScoreCard!$E$5</f>
        <v>4.2791324478066004</v>
      </c>
      <c r="P3874" s="5">
        <f>laptop_prices3[[#This Row],[RAM (GB)]]/ScoreCard!$F$3*ScoreCard!$F$5</f>
        <v>7</v>
      </c>
      <c r="Q3874" s="5">
        <f>laptop_prices3[[#This Row],[Screen Size (inch)]]/ScoreCard!$G$3*ScoreCard!$G$5</f>
        <v>1.6184971098265895</v>
      </c>
      <c r="R3874" s="5">
        <f>laptop_prices3[[#This Row],[Battery Life (hours)]]/ScoreCard!$H$3*ScoreCard!$H$5</f>
        <v>5.0750000000000002</v>
      </c>
      <c r="S3874" s="5">
        <f>ScoreCard!$I$3-laptop_prices3[[#This Row],[Weight (kg)]]/ScoreCard!$I$3*ScoreCard!$I$5</f>
        <v>2.0257142857142858</v>
      </c>
      <c r="T3874" s="6" cm="1">
        <f t="array" ref="T3874">_xlfn.IFS(laptop_prices3[[#This Row],[Storage]]="512GB SSD", 512, laptop_prices3[[#This Row],[Storage]] = "1TB SSD", 1000, laptop_prices3[[#This Row],[Storage]] = "2TB SSD", 2000, laptop_prices3[[#This Row],[Storage]]= "256GB SSD", 256, laptop_prices3[[#This Row],[Storage]] = "1TB HDD", 1000*0.7)</f>
        <v>2000</v>
      </c>
      <c r="U3874" s="5">
        <f>laptop_prices3[[#This Row],[Storage Raw Value]]/ScoreCard!$J$3*ScoreCard!$J$5</f>
        <v>8</v>
      </c>
    </row>
    <row r="3875" spans="2:21" x14ac:dyDescent="0.2">
      <c r="B3875" s="4" cm="1">
        <f t="array" ref="B3875">SUM(laptop_prices3[[#This Row],[RAM Comp]:[Weight Comp]]+laptop_prices3[[#This Row],[Storage Comp]])</f>
        <v>21.349568538398017</v>
      </c>
      <c r="C3875">
        <v>3873</v>
      </c>
      <c r="D3875" t="s">
        <v>33</v>
      </c>
      <c r="E3875" t="s">
        <v>39</v>
      </c>
      <c r="F3875">
        <v>4</v>
      </c>
      <c r="G3875" t="s">
        <v>42</v>
      </c>
      <c r="H3875" t="s">
        <v>26</v>
      </c>
      <c r="I3875">
        <v>14</v>
      </c>
      <c r="J3875" t="s">
        <v>27</v>
      </c>
      <c r="K3875">
        <v>10.5</v>
      </c>
      <c r="L3875">
        <v>2.68</v>
      </c>
      <c r="M3875" t="s">
        <v>30</v>
      </c>
      <c r="N3875">
        <v>1262.48</v>
      </c>
      <c r="O3875" s="5">
        <f>(ScoreCard!$E$3-laptop_prices3[[#This Row],[Price ($)]])/ScoreCard!$E$3*ScoreCard!$E$5</f>
        <v>4.4159446625980303</v>
      </c>
      <c r="P3875" s="5">
        <f>laptop_prices3[[#This Row],[RAM (GB)]]/ScoreCard!$F$3*ScoreCard!$F$5</f>
        <v>0.4375</v>
      </c>
      <c r="Q3875" s="5">
        <f>laptop_prices3[[#This Row],[Screen Size (inch)]]/ScoreCard!$G$3*ScoreCard!$G$5</f>
        <v>1.6184971098265895</v>
      </c>
      <c r="R3875" s="5">
        <f>laptop_prices3[[#This Row],[Battery Life (hours)]]/ScoreCard!$H$3*ScoreCard!$H$5</f>
        <v>6.125</v>
      </c>
      <c r="S3875" s="5">
        <f>ScoreCard!$I$3-laptop_prices3[[#This Row],[Weight (kg)]]/ScoreCard!$I$3*ScoreCard!$I$5</f>
        <v>1.9685714285714284</v>
      </c>
      <c r="T3875" s="6" cm="1">
        <f t="array" ref="T3875">_xlfn.IFS(laptop_prices3[[#This Row],[Storage]]="512GB SSD", 512, laptop_prices3[[#This Row],[Storage]] = "1TB SSD", 1000, laptop_prices3[[#This Row],[Storage]] = "2TB SSD", 2000, laptop_prices3[[#This Row],[Storage]]= "256GB SSD", 256, laptop_prices3[[#This Row],[Storage]] = "1TB HDD", 1000*0.7)</f>
        <v>700</v>
      </c>
      <c r="U3875" s="5">
        <f>laptop_prices3[[#This Row],[Storage Raw Value]]/ScoreCard!$J$3*ScoreCard!$J$5</f>
        <v>2.8</v>
      </c>
    </row>
    <row r="3876" spans="2:21" x14ac:dyDescent="0.2">
      <c r="B3876" s="4" cm="1">
        <f t="array" ref="B3876">SUM(laptop_prices3[[#This Row],[RAM Comp]:[Weight Comp]]+laptop_prices3[[#This Row],[Storage Comp]])</f>
        <v>17.402663776493256</v>
      </c>
      <c r="C3876">
        <v>3874</v>
      </c>
      <c r="D3876" t="s">
        <v>45</v>
      </c>
      <c r="E3876" t="s">
        <v>48</v>
      </c>
      <c r="F3876">
        <v>4</v>
      </c>
      <c r="G3876" t="s">
        <v>42</v>
      </c>
      <c r="H3876" t="s">
        <v>32</v>
      </c>
      <c r="I3876">
        <v>14</v>
      </c>
      <c r="J3876" t="s">
        <v>21</v>
      </c>
      <c r="K3876">
        <v>4.4000000000000004</v>
      </c>
      <c r="L3876">
        <v>3.36</v>
      </c>
      <c r="M3876" t="s">
        <v>22</v>
      </c>
      <c r="N3876">
        <v>774.76</v>
      </c>
      <c r="O3876" s="5">
        <f>(ScoreCard!$E$3-laptop_prices3[[#This Row],[Price ($)]])/ScoreCard!$E$3*ScoreCard!$E$5</f>
        <v>4.6415763313434271</v>
      </c>
      <c r="P3876" s="5">
        <f>laptop_prices3[[#This Row],[RAM (GB)]]/ScoreCard!$F$3*ScoreCard!$F$5</f>
        <v>0.4375</v>
      </c>
      <c r="Q3876" s="5">
        <f>laptop_prices3[[#This Row],[Screen Size (inch)]]/ScoreCard!$G$3*ScoreCard!$G$5</f>
        <v>1.6184971098265895</v>
      </c>
      <c r="R3876" s="5">
        <f>laptop_prices3[[#This Row],[Battery Life (hours)]]/ScoreCard!$H$3*ScoreCard!$H$5</f>
        <v>2.5666666666666669</v>
      </c>
      <c r="S3876" s="5">
        <f>ScoreCard!$I$3-laptop_prices3[[#This Row],[Weight (kg)]]/ScoreCard!$I$3*ScoreCard!$I$5</f>
        <v>1.58</v>
      </c>
      <c r="T3876" s="6" cm="1">
        <f t="array" ref="T3876">_xlfn.IFS(laptop_prices3[[#This Row],[Storage]]="512GB SSD", 512, laptop_prices3[[#This Row],[Storage]] = "1TB SSD", 1000, laptop_prices3[[#This Row],[Storage]] = "2TB SSD", 2000, laptop_prices3[[#This Row],[Storage]]= "256GB SSD", 256, laptop_prices3[[#This Row],[Storage]] = "1TB HDD", 1000*0.7)</f>
        <v>700</v>
      </c>
      <c r="U3876" s="5">
        <f>laptop_prices3[[#This Row],[Storage Raw Value]]/ScoreCard!$J$3*ScoreCard!$J$5</f>
        <v>2.8</v>
      </c>
    </row>
    <row r="3877" spans="2:21" x14ac:dyDescent="0.2">
      <c r="B3877" s="4" cm="1">
        <f t="array" ref="B3877">SUM(laptop_prices3[[#This Row],[RAM Comp]:[Weight Comp]]+laptop_prices3[[#This Row],[Storage Comp]])</f>
        <v>40.205595238095242</v>
      </c>
      <c r="C3877">
        <v>3875</v>
      </c>
      <c r="D3877" t="s">
        <v>33</v>
      </c>
      <c r="E3877" t="s">
        <v>39</v>
      </c>
      <c r="F3877">
        <v>4</v>
      </c>
      <c r="G3877" t="s">
        <v>25</v>
      </c>
      <c r="H3877" t="s">
        <v>35</v>
      </c>
      <c r="I3877">
        <v>17.3</v>
      </c>
      <c r="J3877" t="s">
        <v>15</v>
      </c>
      <c r="K3877">
        <v>6.2</v>
      </c>
      <c r="L3877">
        <v>2.36</v>
      </c>
      <c r="M3877" t="s">
        <v>16</v>
      </c>
      <c r="N3877">
        <v>1269.3800000000001</v>
      </c>
      <c r="O3877" s="5">
        <f>(ScoreCard!$E$3-laptop_prices3[[#This Row],[Price ($)]])/ScoreCard!$E$3*ScoreCard!$E$5</f>
        <v>4.4127525472155504</v>
      </c>
      <c r="P3877" s="5">
        <f>laptop_prices3[[#This Row],[RAM (GB)]]/ScoreCard!$F$3*ScoreCard!$F$5</f>
        <v>0.4375</v>
      </c>
      <c r="Q3877" s="5">
        <f>laptop_prices3[[#This Row],[Screen Size (inch)]]/ScoreCard!$G$3*ScoreCard!$G$5</f>
        <v>2</v>
      </c>
      <c r="R3877" s="5">
        <f>laptop_prices3[[#This Row],[Battery Life (hours)]]/ScoreCard!$H$3*ScoreCard!$H$5</f>
        <v>3.6166666666666671</v>
      </c>
      <c r="S3877" s="5">
        <f>ScoreCard!$I$3-laptop_prices3[[#This Row],[Weight (kg)]]/ScoreCard!$I$3*ScoreCard!$I$5</f>
        <v>2.1514285714285712</v>
      </c>
      <c r="T3877" s="6" cm="1">
        <f t="array" ref="T3877">_xlfn.IFS(laptop_prices3[[#This Row],[Storage]]="512GB SSD", 512, laptop_prices3[[#This Row],[Storage]] = "1TB SSD", 1000, laptop_prices3[[#This Row],[Storage]] = "2TB SSD", 2000, laptop_prices3[[#This Row],[Storage]]= "256GB SSD", 256, laptop_prices3[[#This Row],[Storage]] = "1TB HDD", 1000*0.7)</f>
        <v>2000</v>
      </c>
      <c r="U3877" s="5">
        <f>laptop_prices3[[#This Row],[Storage Raw Value]]/ScoreCard!$J$3*ScoreCard!$J$5</f>
        <v>8</v>
      </c>
    </row>
    <row r="3878" spans="2:21" x14ac:dyDescent="0.2">
      <c r="B3878" s="4" cm="1">
        <f t="array" ref="B3878">SUM(laptop_prices3[[#This Row],[RAM Comp]:[Weight Comp]]+laptop_prices3[[#This Row],[Storage Comp]])</f>
        <v>15.080642857142857</v>
      </c>
      <c r="C3878">
        <v>3876</v>
      </c>
      <c r="D3878" t="s">
        <v>28</v>
      </c>
      <c r="E3878" t="s">
        <v>48</v>
      </c>
      <c r="F3878">
        <v>4</v>
      </c>
      <c r="G3878" t="s">
        <v>29</v>
      </c>
      <c r="H3878" t="s">
        <v>26</v>
      </c>
      <c r="I3878">
        <v>17.3</v>
      </c>
      <c r="J3878" t="s">
        <v>43</v>
      </c>
      <c r="K3878">
        <v>10.199999999999999</v>
      </c>
      <c r="L3878">
        <v>1.58</v>
      </c>
      <c r="M3878" t="s">
        <v>16</v>
      </c>
      <c r="N3878">
        <v>1301.8699999999999</v>
      </c>
      <c r="O3878" s="5">
        <f>(ScoreCard!$E$3-laptop_prices3[[#This Row],[Price ($)]])/ScoreCard!$E$3*ScoreCard!$E$5</f>
        <v>4.3977218473928277</v>
      </c>
      <c r="P3878" s="5">
        <f>laptop_prices3[[#This Row],[RAM (GB)]]/ScoreCard!$F$3*ScoreCard!$F$5</f>
        <v>0.4375</v>
      </c>
      <c r="Q3878" s="5">
        <f>laptop_prices3[[#This Row],[Screen Size (inch)]]/ScoreCard!$G$3*ScoreCard!$G$5</f>
        <v>2</v>
      </c>
      <c r="R3878" s="5">
        <f>laptop_prices3[[#This Row],[Battery Life (hours)]]/ScoreCard!$H$3*ScoreCard!$H$5</f>
        <v>5.95</v>
      </c>
      <c r="S3878" s="5">
        <f>ScoreCard!$I$3-laptop_prices3[[#This Row],[Weight (kg)]]/ScoreCard!$I$3*ScoreCard!$I$5</f>
        <v>2.597142857142857</v>
      </c>
      <c r="T3878" s="6" cm="1">
        <f t="array" ref="T3878">_xlfn.IFS(laptop_prices3[[#This Row],[Storage]]="512GB SSD", 512, laptop_prices3[[#This Row],[Storage]] = "1TB SSD", 1000, laptop_prices3[[#This Row],[Storage]] = "2TB SSD", 2000, laptop_prices3[[#This Row],[Storage]]= "256GB SSD", 256, laptop_prices3[[#This Row],[Storage]] = "1TB HDD", 1000*0.7)</f>
        <v>256</v>
      </c>
      <c r="U3878" s="5">
        <f>laptop_prices3[[#This Row],[Storage Raw Value]]/ScoreCard!$J$3*ScoreCard!$J$5</f>
        <v>1.024</v>
      </c>
    </row>
    <row r="3879" spans="2:21" x14ac:dyDescent="0.2">
      <c r="B3879" s="4" cm="1">
        <f t="array" ref="B3879">SUM(laptop_prices3[[#This Row],[RAM Comp]:[Weight Comp]]+laptop_prices3[[#This Row],[Storage Comp]])</f>
        <v>24.685901458849436</v>
      </c>
      <c r="C3879">
        <v>3877</v>
      </c>
      <c r="D3879" t="s">
        <v>36</v>
      </c>
      <c r="E3879" t="s">
        <v>37</v>
      </c>
      <c r="F3879">
        <v>32</v>
      </c>
      <c r="G3879" t="s">
        <v>42</v>
      </c>
      <c r="H3879" t="s">
        <v>40</v>
      </c>
      <c r="I3879">
        <v>16</v>
      </c>
      <c r="J3879" t="s">
        <v>21</v>
      </c>
      <c r="K3879">
        <v>11.2</v>
      </c>
      <c r="L3879">
        <v>3.32</v>
      </c>
      <c r="M3879" t="s">
        <v>30</v>
      </c>
      <c r="N3879">
        <v>2164.52</v>
      </c>
      <c r="O3879" s="5">
        <f>(ScoreCard!$E$3-laptop_prices3[[#This Row],[Price ($)]])/ScoreCard!$E$3*ScoreCard!$E$5</f>
        <v>3.9986380307701412</v>
      </c>
      <c r="P3879" s="5">
        <f>laptop_prices3[[#This Row],[RAM (GB)]]/ScoreCard!$F$3*ScoreCard!$F$5</f>
        <v>3.5</v>
      </c>
      <c r="Q3879" s="5">
        <f>laptop_prices3[[#This Row],[Screen Size (inch)]]/ScoreCard!$G$3*ScoreCard!$G$5</f>
        <v>1.8497109826589595</v>
      </c>
      <c r="R3879" s="5">
        <f>laptop_prices3[[#This Row],[Battery Life (hours)]]/ScoreCard!$H$3*ScoreCard!$H$5</f>
        <v>6.5333333333333323</v>
      </c>
      <c r="S3879" s="5">
        <f>ScoreCard!$I$3-laptop_prices3[[#This Row],[Weight (kg)]]/ScoreCard!$I$3*ScoreCard!$I$5</f>
        <v>1.602857142857143</v>
      </c>
      <c r="T3879" s="6" cm="1">
        <f t="array" ref="T3879">_xlfn.IFS(laptop_prices3[[#This Row],[Storage]]="512GB SSD", 512, laptop_prices3[[#This Row],[Storage]] = "1TB SSD", 1000, laptop_prices3[[#This Row],[Storage]] = "2TB SSD", 2000, laptop_prices3[[#This Row],[Storage]]= "256GB SSD", 256, laptop_prices3[[#This Row],[Storage]] = "1TB HDD", 1000*0.7)</f>
        <v>700</v>
      </c>
      <c r="U3879" s="5">
        <f>laptop_prices3[[#This Row],[Storage Raw Value]]/ScoreCard!$J$3*ScoreCard!$J$5</f>
        <v>2.8</v>
      </c>
    </row>
    <row r="3880" spans="2:21" x14ac:dyDescent="0.2">
      <c r="B3880" s="4" cm="1">
        <f t="array" ref="B3880">SUM(laptop_prices3[[#This Row],[RAM Comp]:[Weight Comp]]+laptop_prices3[[#This Row],[Storage Comp]])</f>
        <v>23.794211395540877</v>
      </c>
      <c r="C3880">
        <v>3878</v>
      </c>
      <c r="D3880" t="s">
        <v>38</v>
      </c>
      <c r="E3880" t="s">
        <v>41</v>
      </c>
      <c r="F3880">
        <v>16</v>
      </c>
      <c r="G3880" t="s">
        <v>42</v>
      </c>
      <c r="H3880" t="s">
        <v>44</v>
      </c>
      <c r="I3880">
        <v>14</v>
      </c>
      <c r="J3880" t="s">
        <v>21</v>
      </c>
      <c r="K3880">
        <v>12</v>
      </c>
      <c r="L3880">
        <v>2.23</v>
      </c>
      <c r="M3880" t="s">
        <v>30</v>
      </c>
      <c r="N3880">
        <v>1089.24</v>
      </c>
      <c r="O3880" s="5">
        <f>(ScoreCard!$E$3-laptop_prices3[[#This Row],[Price ($)]])/ScoreCard!$E$3*ScoreCard!$E$5</f>
        <v>4.4960898899691708</v>
      </c>
      <c r="P3880" s="5">
        <f>laptop_prices3[[#This Row],[RAM (GB)]]/ScoreCard!$F$3*ScoreCard!$F$5</f>
        <v>1.75</v>
      </c>
      <c r="Q3880" s="5">
        <f>laptop_prices3[[#This Row],[Screen Size (inch)]]/ScoreCard!$G$3*ScoreCard!$G$5</f>
        <v>1.6184971098265895</v>
      </c>
      <c r="R3880" s="5">
        <f>laptop_prices3[[#This Row],[Battery Life (hours)]]/ScoreCard!$H$3*ScoreCard!$H$5</f>
        <v>7</v>
      </c>
      <c r="S3880" s="5">
        <f>ScoreCard!$I$3-laptop_prices3[[#This Row],[Weight (kg)]]/ScoreCard!$I$3*ScoreCard!$I$5</f>
        <v>2.225714285714286</v>
      </c>
      <c r="T3880" s="6" cm="1">
        <f t="array" ref="T3880">_xlfn.IFS(laptop_prices3[[#This Row],[Storage]]="512GB SSD", 512, laptop_prices3[[#This Row],[Storage]] = "1TB SSD", 1000, laptop_prices3[[#This Row],[Storage]] = "2TB SSD", 2000, laptop_prices3[[#This Row],[Storage]]= "256GB SSD", 256, laptop_prices3[[#This Row],[Storage]] = "1TB HDD", 1000*0.7)</f>
        <v>700</v>
      </c>
      <c r="U3880" s="5">
        <f>laptop_prices3[[#This Row],[Storage Raw Value]]/ScoreCard!$J$3*ScoreCard!$J$5</f>
        <v>2.8</v>
      </c>
    </row>
    <row r="3881" spans="2:21" x14ac:dyDescent="0.2">
      <c r="B3881" s="4" cm="1">
        <f t="array" ref="B3881">SUM(laptop_prices3[[#This Row],[RAM Comp]:[Weight Comp]]+laptop_prices3[[#This Row],[Storage Comp]])</f>
        <v>42.113468208092485</v>
      </c>
      <c r="C3881">
        <v>3879</v>
      </c>
      <c r="D3881" t="s">
        <v>23</v>
      </c>
      <c r="E3881" t="s">
        <v>41</v>
      </c>
      <c r="F3881">
        <v>16</v>
      </c>
      <c r="G3881" t="s">
        <v>25</v>
      </c>
      <c r="H3881" t="s">
        <v>26</v>
      </c>
      <c r="I3881">
        <v>15.6</v>
      </c>
      <c r="J3881" t="s">
        <v>43</v>
      </c>
      <c r="K3881">
        <v>8.4</v>
      </c>
      <c r="L3881">
        <v>3.22</v>
      </c>
      <c r="M3881" t="s">
        <v>46</v>
      </c>
      <c r="N3881">
        <v>2215.7600000000002</v>
      </c>
      <c r="O3881" s="5">
        <f>(ScoreCard!$E$3-laptop_prices3[[#This Row],[Price ($)]])/ScoreCard!$E$3*ScoreCard!$E$5</f>
        <v>3.974933104364593</v>
      </c>
      <c r="P3881" s="5">
        <f>laptop_prices3[[#This Row],[RAM (GB)]]/ScoreCard!$F$3*ScoreCard!$F$5</f>
        <v>1.75</v>
      </c>
      <c r="Q3881" s="5">
        <f>laptop_prices3[[#This Row],[Screen Size (inch)]]/ScoreCard!$G$3*ScoreCard!$G$5</f>
        <v>1.8034682080924855</v>
      </c>
      <c r="R3881" s="5">
        <f>laptop_prices3[[#This Row],[Battery Life (hours)]]/ScoreCard!$H$3*ScoreCard!$H$5</f>
        <v>4.9000000000000004</v>
      </c>
      <c r="S3881" s="5">
        <f>ScoreCard!$I$3-laptop_prices3[[#This Row],[Weight (kg)]]/ScoreCard!$I$3*ScoreCard!$I$5</f>
        <v>1.66</v>
      </c>
      <c r="T3881" s="6" cm="1">
        <f t="array" ref="T3881">_xlfn.IFS(laptop_prices3[[#This Row],[Storage]]="512GB SSD", 512, laptop_prices3[[#This Row],[Storage]] = "1TB SSD", 1000, laptop_prices3[[#This Row],[Storage]] = "2TB SSD", 2000, laptop_prices3[[#This Row],[Storage]]= "256GB SSD", 256, laptop_prices3[[#This Row],[Storage]] = "1TB HDD", 1000*0.7)</f>
        <v>2000</v>
      </c>
      <c r="U3881" s="5">
        <f>laptop_prices3[[#This Row],[Storage Raw Value]]/ScoreCard!$J$3*ScoreCard!$J$5</f>
        <v>8</v>
      </c>
    </row>
    <row r="3882" spans="2:21" x14ac:dyDescent="0.2">
      <c r="B3882" s="4" cm="1">
        <f t="array" ref="B3882">SUM(laptop_prices3[[#This Row],[RAM Comp]:[Weight Comp]]+laptop_prices3[[#This Row],[Storage Comp]])</f>
        <v>41.423230112854391</v>
      </c>
      <c r="C3882">
        <v>3880</v>
      </c>
      <c r="D3882" t="s">
        <v>17</v>
      </c>
      <c r="E3882" t="s">
        <v>39</v>
      </c>
      <c r="F3882">
        <v>16</v>
      </c>
      <c r="G3882" t="s">
        <v>25</v>
      </c>
      <c r="H3882" t="s">
        <v>35</v>
      </c>
      <c r="I3882">
        <v>15.6</v>
      </c>
      <c r="J3882" t="s">
        <v>27</v>
      </c>
      <c r="K3882">
        <v>6.1</v>
      </c>
      <c r="L3882">
        <v>2.08</v>
      </c>
      <c r="M3882" t="s">
        <v>46</v>
      </c>
      <c r="N3882">
        <v>3183.53</v>
      </c>
      <c r="O3882" s="5">
        <f>(ScoreCard!$E$3-laptop_prices3[[#This Row],[Price ($)]])/ScoreCard!$E$3*ScoreCard!$E$5</f>
        <v>3.5272181038279471</v>
      </c>
      <c r="P3882" s="5">
        <f>laptop_prices3[[#This Row],[RAM (GB)]]/ScoreCard!$F$3*ScoreCard!$F$5</f>
        <v>1.75</v>
      </c>
      <c r="Q3882" s="5">
        <f>laptop_prices3[[#This Row],[Screen Size (inch)]]/ScoreCard!$G$3*ScoreCard!$G$5</f>
        <v>1.8034682080924855</v>
      </c>
      <c r="R3882" s="5">
        <f>laptop_prices3[[#This Row],[Battery Life (hours)]]/ScoreCard!$H$3*ScoreCard!$H$5</f>
        <v>3.5583333333333331</v>
      </c>
      <c r="S3882" s="5">
        <f>ScoreCard!$I$3-laptop_prices3[[#This Row],[Weight (kg)]]/ScoreCard!$I$3*ScoreCard!$I$5</f>
        <v>2.3114285714285714</v>
      </c>
      <c r="T3882" s="6" cm="1">
        <f t="array" ref="T3882">_xlfn.IFS(laptop_prices3[[#This Row],[Storage]]="512GB SSD", 512, laptop_prices3[[#This Row],[Storage]] = "1TB SSD", 1000, laptop_prices3[[#This Row],[Storage]] = "2TB SSD", 2000, laptop_prices3[[#This Row],[Storage]]= "256GB SSD", 256, laptop_prices3[[#This Row],[Storage]] = "1TB HDD", 1000*0.7)</f>
        <v>2000</v>
      </c>
      <c r="U3882" s="5">
        <f>laptop_prices3[[#This Row],[Storage Raw Value]]/ScoreCard!$J$3*ScoreCard!$J$5</f>
        <v>8</v>
      </c>
    </row>
    <row r="3883" spans="2:21" x14ac:dyDescent="0.2">
      <c r="B3883" s="4" cm="1">
        <f t="array" ref="B3883">SUM(laptop_prices3[[#This Row],[RAM Comp]:[Weight Comp]]+laptop_prices3[[#This Row],[Storage Comp]])</f>
        <v>16.744091935039911</v>
      </c>
      <c r="C3883">
        <v>3881</v>
      </c>
      <c r="D3883" t="s">
        <v>47</v>
      </c>
      <c r="E3883" t="s">
        <v>37</v>
      </c>
      <c r="F3883">
        <v>16</v>
      </c>
      <c r="G3883" t="s">
        <v>13</v>
      </c>
      <c r="H3883" t="s">
        <v>26</v>
      </c>
      <c r="I3883">
        <v>16</v>
      </c>
      <c r="J3883" t="s">
        <v>21</v>
      </c>
      <c r="K3883">
        <v>4.4000000000000004</v>
      </c>
      <c r="L3883">
        <v>1.95</v>
      </c>
      <c r="M3883" t="s">
        <v>46</v>
      </c>
      <c r="N3883">
        <v>2515.5700000000002</v>
      </c>
      <c r="O3883" s="5">
        <f>(ScoreCard!$E$3-laptop_prices3[[#This Row],[Price ($)]])/ScoreCard!$E$3*ScoreCard!$E$5</f>
        <v>3.8362333778687403</v>
      </c>
      <c r="P3883" s="5">
        <f>laptop_prices3[[#This Row],[RAM (GB)]]/ScoreCard!$F$3*ScoreCard!$F$5</f>
        <v>1.75</v>
      </c>
      <c r="Q3883" s="5">
        <f>laptop_prices3[[#This Row],[Screen Size (inch)]]/ScoreCard!$G$3*ScoreCard!$G$5</f>
        <v>1.8497109826589595</v>
      </c>
      <c r="R3883" s="5">
        <f>laptop_prices3[[#This Row],[Battery Life (hours)]]/ScoreCard!$H$3*ScoreCard!$H$5</f>
        <v>2.5666666666666669</v>
      </c>
      <c r="S3883" s="5">
        <f>ScoreCard!$I$3-laptop_prices3[[#This Row],[Weight (kg)]]/ScoreCard!$I$3*ScoreCard!$I$5</f>
        <v>2.3857142857142857</v>
      </c>
      <c r="T3883" s="6" cm="1">
        <f t="array" ref="T3883">_xlfn.IFS(laptop_prices3[[#This Row],[Storage]]="512GB SSD", 512, laptop_prices3[[#This Row],[Storage]] = "1TB SSD", 1000, laptop_prices3[[#This Row],[Storage]] = "2TB SSD", 2000, laptop_prices3[[#This Row],[Storage]]= "256GB SSD", 256, laptop_prices3[[#This Row],[Storage]] = "1TB HDD", 1000*0.7)</f>
        <v>512</v>
      </c>
      <c r="U3883" s="5">
        <f>laptop_prices3[[#This Row],[Storage Raw Value]]/ScoreCard!$J$3*ScoreCard!$J$5</f>
        <v>2.048</v>
      </c>
    </row>
    <row r="3884" spans="2:21" x14ac:dyDescent="0.2">
      <c r="B3884" s="4" cm="1">
        <f t="array" ref="B3884">SUM(laptop_prices3[[#This Row],[RAM Comp]:[Weight Comp]]+laptop_prices3[[#This Row],[Storage Comp]])</f>
        <v>24.362878062207539</v>
      </c>
      <c r="C3884">
        <v>3882</v>
      </c>
      <c r="D3884" t="s">
        <v>38</v>
      </c>
      <c r="E3884" t="s">
        <v>48</v>
      </c>
      <c r="F3884">
        <v>64</v>
      </c>
      <c r="G3884" t="s">
        <v>13</v>
      </c>
      <c r="H3884" t="s">
        <v>44</v>
      </c>
      <c r="I3884">
        <v>14</v>
      </c>
      <c r="J3884" t="s">
        <v>27</v>
      </c>
      <c r="K3884">
        <v>9.1999999999999993</v>
      </c>
      <c r="L3884">
        <v>2.2999999999999998</v>
      </c>
      <c r="M3884" t="s">
        <v>16</v>
      </c>
      <c r="N3884">
        <v>3225.05</v>
      </c>
      <c r="O3884" s="5">
        <f>(ScoreCard!$E$3-laptop_prices3[[#This Row],[Price ($)]])/ScoreCard!$E$3*ScoreCard!$E$5</f>
        <v>3.5080098964829363</v>
      </c>
      <c r="P3884" s="5">
        <f>laptop_prices3[[#This Row],[RAM (GB)]]/ScoreCard!$F$3*ScoreCard!$F$5</f>
        <v>7</v>
      </c>
      <c r="Q3884" s="5">
        <f>laptop_prices3[[#This Row],[Screen Size (inch)]]/ScoreCard!$G$3*ScoreCard!$G$5</f>
        <v>1.6184971098265895</v>
      </c>
      <c r="R3884" s="5">
        <f>laptop_prices3[[#This Row],[Battery Life (hours)]]/ScoreCard!$H$3*ScoreCard!$H$5</f>
        <v>5.3666666666666663</v>
      </c>
      <c r="S3884" s="5">
        <f>ScoreCard!$I$3-laptop_prices3[[#This Row],[Weight (kg)]]/ScoreCard!$I$3*ScoreCard!$I$5</f>
        <v>2.1857142857142859</v>
      </c>
      <c r="T3884" s="6" cm="1">
        <f t="array" ref="T3884">_xlfn.IFS(laptop_prices3[[#This Row],[Storage]]="512GB SSD", 512, laptop_prices3[[#This Row],[Storage]] = "1TB SSD", 1000, laptop_prices3[[#This Row],[Storage]] = "2TB SSD", 2000, laptop_prices3[[#This Row],[Storage]]= "256GB SSD", 256, laptop_prices3[[#This Row],[Storage]] = "1TB HDD", 1000*0.7)</f>
        <v>512</v>
      </c>
      <c r="U3884" s="5">
        <f>laptop_prices3[[#This Row],[Storage Raw Value]]/ScoreCard!$J$3*ScoreCard!$J$5</f>
        <v>2.048</v>
      </c>
    </row>
    <row r="3885" spans="2:21" x14ac:dyDescent="0.2">
      <c r="B3885" s="4" cm="1">
        <f t="array" ref="B3885">SUM(laptop_prices3[[#This Row],[RAM Comp]:[Weight Comp]]+laptop_prices3[[#This Row],[Storage Comp]])</f>
        <v>44.664523809523814</v>
      </c>
      <c r="C3885">
        <v>3883</v>
      </c>
      <c r="D3885" t="s">
        <v>11</v>
      </c>
      <c r="E3885" t="s">
        <v>31</v>
      </c>
      <c r="F3885">
        <v>16</v>
      </c>
      <c r="G3885" t="s">
        <v>25</v>
      </c>
      <c r="H3885" t="s">
        <v>14</v>
      </c>
      <c r="I3885">
        <v>17.3</v>
      </c>
      <c r="J3885" t="s">
        <v>21</v>
      </c>
      <c r="K3885">
        <v>11.3</v>
      </c>
      <c r="L3885">
        <v>2.06</v>
      </c>
      <c r="M3885" t="s">
        <v>46</v>
      </c>
      <c r="N3885">
        <v>1519.99</v>
      </c>
      <c r="O3885" s="5">
        <f>(ScoreCard!$E$3-laptop_prices3[[#This Row],[Price ($)]])/ScoreCard!$E$3*ScoreCard!$E$5</f>
        <v>4.2968139912730337</v>
      </c>
      <c r="P3885" s="5">
        <f>laptop_prices3[[#This Row],[RAM (GB)]]/ScoreCard!$F$3*ScoreCard!$F$5</f>
        <v>1.75</v>
      </c>
      <c r="Q3885" s="5">
        <f>laptop_prices3[[#This Row],[Screen Size (inch)]]/ScoreCard!$G$3*ScoreCard!$G$5</f>
        <v>2</v>
      </c>
      <c r="R3885" s="5">
        <f>laptop_prices3[[#This Row],[Battery Life (hours)]]/ScoreCard!$H$3*ScoreCard!$H$5</f>
        <v>6.5916666666666677</v>
      </c>
      <c r="S3885" s="5">
        <f>ScoreCard!$I$3-laptop_prices3[[#This Row],[Weight (kg)]]/ScoreCard!$I$3*ScoreCard!$I$5</f>
        <v>2.322857142857143</v>
      </c>
      <c r="T3885" s="6" cm="1">
        <f t="array" ref="T3885">_xlfn.IFS(laptop_prices3[[#This Row],[Storage]]="512GB SSD", 512, laptop_prices3[[#This Row],[Storage]] = "1TB SSD", 1000, laptop_prices3[[#This Row],[Storage]] = "2TB SSD", 2000, laptop_prices3[[#This Row],[Storage]]= "256GB SSD", 256, laptop_prices3[[#This Row],[Storage]] = "1TB HDD", 1000*0.7)</f>
        <v>2000</v>
      </c>
      <c r="U3885" s="5">
        <f>laptop_prices3[[#This Row],[Storage Raw Value]]/ScoreCard!$J$3*ScoreCard!$J$5</f>
        <v>8</v>
      </c>
    </row>
    <row r="3886" spans="2:21" x14ac:dyDescent="0.2">
      <c r="B3886" s="4" cm="1">
        <f t="array" ref="B3886">SUM(laptop_prices3[[#This Row],[RAM Comp]:[Weight Comp]]+laptop_prices3[[#This Row],[Storage Comp]])</f>
        <v>19.175333333333334</v>
      </c>
      <c r="C3886">
        <v>3884</v>
      </c>
      <c r="D3886" t="s">
        <v>33</v>
      </c>
      <c r="E3886" t="s">
        <v>39</v>
      </c>
      <c r="F3886">
        <v>32</v>
      </c>
      <c r="G3886" t="s">
        <v>13</v>
      </c>
      <c r="H3886" t="s">
        <v>32</v>
      </c>
      <c r="I3886">
        <v>17.3</v>
      </c>
      <c r="J3886" t="s">
        <v>27</v>
      </c>
      <c r="K3886">
        <v>5.8</v>
      </c>
      <c r="L3886">
        <v>2.4500000000000002</v>
      </c>
      <c r="M3886" t="s">
        <v>16</v>
      </c>
      <c r="N3886">
        <v>2877</v>
      </c>
      <c r="O3886" s="5">
        <f>(ScoreCard!$E$3-laptop_prices3[[#This Row],[Price ($)]])/ScoreCard!$E$3*ScoreCard!$E$5</f>
        <v>3.6690266731310857</v>
      </c>
      <c r="P3886" s="5">
        <f>laptop_prices3[[#This Row],[RAM (GB)]]/ScoreCard!$F$3*ScoreCard!$F$5</f>
        <v>3.5</v>
      </c>
      <c r="Q3886" s="5">
        <f>laptop_prices3[[#This Row],[Screen Size (inch)]]/ScoreCard!$G$3*ScoreCard!$G$5</f>
        <v>2</v>
      </c>
      <c r="R3886" s="5">
        <f>laptop_prices3[[#This Row],[Battery Life (hours)]]/ScoreCard!$H$3*ScoreCard!$H$5</f>
        <v>3.3833333333333333</v>
      </c>
      <c r="S3886" s="5">
        <f>ScoreCard!$I$3-laptop_prices3[[#This Row],[Weight (kg)]]/ScoreCard!$I$3*ScoreCard!$I$5</f>
        <v>2.0999999999999996</v>
      </c>
      <c r="T3886" s="6" cm="1">
        <f t="array" ref="T3886">_xlfn.IFS(laptop_prices3[[#This Row],[Storage]]="512GB SSD", 512, laptop_prices3[[#This Row],[Storage]] = "1TB SSD", 1000, laptop_prices3[[#This Row],[Storage]] = "2TB SSD", 2000, laptop_prices3[[#This Row],[Storage]]= "256GB SSD", 256, laptop_prices3[[#This Row],[Storage]] = "1TB HDD", 1000*0.7)</f>
        <v>512</v>
      </c>
      <c r="U3886" s="5">
        <f>laptop_prices3[[#This Row],[Storage Raw Value]]/ScoreCard!$J$3*ScoreCard!$J$5</f>
        <v>2.048</v>
      </c>
    </row>
    <row r="3887" spans="2:21" x14ac:dyDescent="0.2">
      <c r="B3887" s="4" cm="1">
        <f t="array" ref="B3887">SUM(laptop_prices3[[#This Row],[RAM Comp]:[Weight Comp]]+laptop_prices3[[#This Row],[Storage Comp]])</f>
        <v>25.741071428571427</v>
      </c>
      <c r="C3887">
        <v>3885</v>
      </c>
      <c r="D3887" t="s">
        <v>23</v>
      </c>
      <c r="E3887" t="s">
        <v>18</v>
      </c>
      <c r="F3887">
        <v>4</v>
      </c>
      <c r="G3887" t="s">
        <v>19</v>
      </c>
      <c r="H3887" t="s">
        <v>32</v>
      </c>
      <c r="I3887">
        <v>17.3</v>
      </c>
      <c r="J3887" t="s">
        <v>27</v>
      </c>
      <c r="K3887">
        <v>9.9</v>
      </c>
      <c r="L3887">
        <v>3.45</v>
      </c>
      <c r="M3887" t="s">
        <v>16</v>
      </c>
      <c r="N3887">
        <v>1907.84</v>
      </c>
      <c r="O3887" s="5">
        <f>(ScoreCard!$E$3-laptop_prices3[[#This Row],[Price ($)]])/ScoreCard!$E$3*ScoreCard!$E$5</f>
        <v>4.1173847229984046</v>
      </c>
      <c r="P3887" s="5">
        <f>laptop_prices3[[#This Row],[RAM (GB)]]/ScoreCard!$F$3*ScoreCard!$F$5</f>
        <v>0.4375</v>
      </c>
      <c r="Q3887" s="5">
        <f>laptop_prices3[[#This Row],[Screen Size (inch)]]/ScoreCard!$G$3*ScoreCard!$G$5</f>
        <v>2</v>
      </c>
      <c r="R3887" s="5">
        <f>laptop_prices3[[#This Row],[Battery Life (hours)]]/ScoreCard!$H$3*ScoreCard!$H$5</f>
        <v>5.7750000000000004</v>
      </c>
      <c r="S3887" s="5">
        <f>ScoreCard!$I$3-laptop_prices3[[#This Row],[Weight (kg)]]/ScoreCard!$I$3*ScoreCard!$I$5</f>
        <v>1.5285714285714285</v>
      </c>
      <c r="T3887" s="6" cm="1">
        <f t="array" ref="T3887">_xlfn.IFS(laptop_prices3[[#This Row],[Storage]]="512GB SSD", 512, laptop_prices3[[#This Row],[Storage]] = "1TB SSD", 1000, laptop_prices3[[#This Row],[Storage]] = "2TB SSD", 2000, laptop_prices3[[#This Row],[Storage]]= "256GB SSD", 256, laptop_prices3[[#This Row],[Storage]] = "1TB HDD", 1000*0.7)</f>
        <v>1000</v>
      </c>
      <c r="U3887" s="5">
        <f>laptop_prices3[[#This Row],[Storage Raw Value]]/ScoreCard!$J$3*ScoreCard!$J$5</f>
        <v>4</v>
      </c>
    </row>
    <row r="3888" spans="2:21" x14ac:dyDescent="0.2">
      <c r="B3888" s="4" cm="1">
        <f t="array" ref="B3888">SUM(laptop_prices3[[#This Row],[RAM Comp]:[Weight Comp]]+laptop_prices3[[#This Row],[Storage Comp]])</f>
        <v>20.881901458849438</v>
      </c>
      <c r="C3888">
        <v>3886</v>
      </c>
      <c r="D3888" t="s">
        <v>38</v>
      </c>
      <c r="E3888" t="s">
        <v>18</v>
      </c>
      <c r="F3888">
        <v>64</v>
      </c>
      <c r="G3888" t="s">
        <v>29</v>
      </c>
      <c r="H3888" t="s">
        <v>20</v>
      </c>
      <c r="I3888">
        <v>16</v>
      </c>
      <c r="J3888" t="s">
        <v>27</v>
      </c>
      <c r="K3888">
        <v>8.8000000000000007</v>
      </c>
      <c r="L3888">
        <v>1.22</v>
      </c>
      <c r="M3888" t="s">
        <v>22</v>
      </c>
      <c r="N3888">
        <v>5485.45</v>
      </c>
      <c r="O3888" s="5">
        <f>(ScoreCard!$E$3-laptop_prices3[[#This Row],[Price ($)]])/ScoreCard!$E$3*ScoreCard!$E$5</f>
        <v>2.4622914021991358</v>
      </c>
      <c r="P3888" s="5">
        <f>laptop_prices3[[#This Row],[RAM (GB)]]/ScoreCard!$F$3*ScoreCard!$F$5</f>
        <v>7</v>
      </c>
      <c r="Q3888" s="5">
        <f>laptop_prices3[[#This Row],[Screen Size (inch)]]/ScoreCard!$G$3*ScoreCard!$G$5</f>
        <v>1.8497109826589595</v>
      </c>
      <c r="R3888" s="5">
        <f>laptop_prices3[[#This Row],[Battery Life (hours)]]/ScoreCard!$H$3*ScoreCard!$H$5</f>
        <v>5.1333333333333337</v>
      </c>
      <c r="S3888" s="5">
        <f>ScoreCard!$I$3-laptop_prices3[[#This Row],[Weight (kg)]]/ScoreCard!$I$3*ScoreCard!$I$5</f>
        <v>2.8028571428571429</v>
      </c>
      <c r="T3888" s="6" cm="1">
        <f t="array" ref="T3888">_xlfn.IFS(laptop_prices3[[#This Row],[Storage]]="512GB SSD", 512, laptop_prices3[[#This Row],[Storage]] = "1TB SSD", 1000, laptop_prices3[[#This Row],[Storage]] = "2TB SSD", 2000, laptop_prices3[[#This Row],[Storage]]= "256GB SSD", 256, laptop_prices3[[#This Row],[Storage]] = "1TB HDD", 1000*0.7)</f>
        <v>256</v>
      </c>
      <c r="U3888" s="5">
        <f>laptop_prices3[[#This Row],[Storage Raw Value]]/ScoreCard!$J$3*ScoreCard!$J$5</f>
        <v>1.024</v>
      </c>
    </row>
    <row r="3889" spans="2:21" x14ac:dyDescent="0.2">
      <c r="B3889" s="4" cm="1">
        <f t="array" ref="B3889">SUM(laptop_prices3[[#This Row],[RAM Comp]:[Weight Comp]]+laptop_prices3[[#This Row],[Storage Comp]])</f>
        <v>48.117810349573354</v>
      </c>
      <c r="C3889">
        <v>3887</v>
      </c>
      <c r="D3889" t="s">
        <v>47</v>
      </c>
      <c r="E3889" t="s">
        <v>37</v>
      </c>
      <c r="F3889">
        <v>64</v>
      </c>
      <c r="G3889" t="s">
        <v>25</v>
      </c>
      <c r="H3889" t="s">
        <v>20</v>
      </c>
      <c r="I3889">
        <v>13.3</v>
      </c>
      <c r="J3889" t="s">
        <v>27</v>
      </c>
      <c r="K3889">
        <v>10.1</v>
      </c>
      <c r="L3889">
        <v>3.17</v>
      </c>
      <c r="M3889" t="s">
        <v>16</v>
      </c>
      <c r="N3889">
        <v>8562.44</v>
      </c>
      <c r="O3889" s="5">
        <f>(ScoreCard!$E$3-laptop_prices3[[#This Row],[Price ($)]])/ScoreCard!$E$3*ScoreCard!$E$5</f>
        <v>1.0387976180342486</v>
      </c>
      <c r="P3889" s="5">
        <f>laptop_prices3[[#This Row],[RAM (GB)]]/ScoreCard!$F$3*ScoreCard!$F$5</f>
        <v>7</v>
      </c>
      <c r="Q3889" s="5">
        <f>laptop_prices3[[#This Row],[Screen Size (inch)]]/ScoreCard!$G$3*ScoreCard!$G$5</f>
        <v>1.5375722543352601</v>
      </c>
      <c r="R3889" s="5">
        <f>laptop_prices3[[#This Row],[Battery Life (hours)]]/ScoreCard!$H$3*ScoreCard!$H$5</f>
        <v>5.8916666666666666</v>
      </c>
      <c r="S3889" s="5">
        <f>ScoreCard!$I$3-laptop_prices3[[#This Row],[Weight (kg)]]/ScoreCard!$I$3*ScoreCard!$I$5</f>
        <v>1.6885714285714286</v>
      </c>
      <c r="T3889" s="6" cm="1">
        <f t="array" ref="T3889">_xlfn.IFS(laptop_prices3[[#This Row],[Storage]]="512GB SSD", 512, laptop_prices3[[#This Row],[Storage]] = "1TB SSD", 1000, laptop_prices3[[#This Row],[Storage]] = "2TB SSD", 2000, laptop_prices3[[#This Row],[Storage]]= "256GB SSD", 256, laptop_prices3[[#This Row],[Storage]] = "1TB HDD", 1000*0.7)</f>
        <v>2000</v>
      </c>
      <c r="U3889" s="5">
        <f>laptop_prices3[[#This Row],[Storage Raw Value]]/ScoreCard!$J$3*ScoreCard!$J$5</f>
        <v>8</v>
      </c>
    </row>
    <row r="3890" spans="2:21" x14ac:dyDescent="0.2">
      <c r="B3890" s="4" cm="1">
        <f t="array" ref="B3890">SUM(laptop_prices3[[#This Row],[RAM Comp]:[Weight Comp]]+laptop_prices3[[#This Row],[Storage Comp]])</f>
        <v>23.589234792182772</v>
      </c>
      <c r="C3890">
        <v>3888</v>
      </c>
      <c r="D3890" t="s">
        <v>47</v>
      </c>
      <c r="E3890" t="s">
        <v>48</v>
      </c>
      <c r="F3890">
        <v>32</v>
      </c>
      <c r="G3890" t="s">
        <v>42</v>
      </c>
      <c r="H3890" t="s">
        <v>40</v>
      </c>
      <c r="I3890">
        <v>16</v>
      </c>
      <c r="J3890" t="s">
        <v>43</v>
      </c>
      <c r="K3890">
        <v>7.4</v>
      </c>
      <c r="L3890">
        <v>1.36</v>
      </c>
      <c r="M3890" t="s">
        <v>30</v>
      </c>
      <c r="N3890">
        <v>2487.09</v>
      </c>
      <c r="O3890" s="5">
        <f>(ScoreCard!$E$3-laptop_prices3[[#This Row],[Price ($)]])/ScoreCard!$E$3*ScoreCard!$E$5</f>
        <v>3.8494089497662816</v>
      </c>
      <c r="P3890" s="5">
        <f>laptop_prices3[[#This Row],[RAM (GB)]]/ScoreCard!$F$3*ScoreCard!$F$5</f>
        <v>3.5</v>
      </c>
      <c r="Q3890" s="5">
        <f>laptop_prices3[[#This Row],[Screen Size (inch)]]/ScoreCard!$G$3*ScoreCard!$G$5</f>
        <v>1.8497109826589595</v>
      </c>
      <c r="R3890" s="5">
        <f>laptop_prices3[[#This Row],[Battery Life (hours)]]/ScoreCard!$H$3*ScoreCard!$H$5</f>
        <v>4.3166666666666664</v>
      </c>
      <c r="S3890" s="5">
        <f>ScoreCard!$I$3-laptop_prices3[[#This Row],[Weight (kg)]]/ScoreCard!$I$3*ScoreCard!$I$5</f>
        <v>2.7228571428571429</v>
      </c>
      <c r="T3890" s="6" cm="1">
        <f t="array" ref="T3890">_xlfn.IFS(laptop_prices3[[#This Row],[Storage]]="512GB SSD", 512, laptop_prices3[[#This Row],[Storage]] = "1TB SSD", 1000, laptop_prices3[[#This Row],[Storage]] = "2TB SSD", 2000, laptop_prices3[[#This Row],[Storage]]= "256GB SSD", 256, laptop_prices3[[#This Row],[Storage]] = "1TB HDD", 1000*0.7)</f>
        <v>700</v>
      </c>
      <c r="U3890" s="5">
        <f>laptop_prices3[[#This Row],[Storage Raw Value]]/ScoreCard!$J$3*ScoreCard!$J$5</f>
        <v>2.8</v>
      </c>
    </row>
    <row r="3891" spans="2:21" x14ac:dyDescent="0.2">
      <c r="B3891" s="4" cm="1">
        <f t="array" ref="B3891">SUM(laptop_prices3[[#This Row],[RAM Comp]:[Weight Comp]]+laptop_prices3[[#This Row],[Storage Comp]])</f>
        <v>21.722142857142856</v>
      </c>
      <c r="C3891">
        <v>3889</v>
      </c>
      <c r="D3891" t="s">
        <v>47</v>
      </c>
      <c r="E3891" t="s">
        <v>48</v>
      </c>
      <c r="F3891">
        <v>8</v>
      </c>
      <c r="G3891" t="s">
        <v>42</v>
      </c>
      <c r="H3891" t="s">
        <v>35</v>
      </c>
      <c r="I3891">
        <v>17.3</v>
      </c>
      <c r="J3891" t="s">
        <v>21</v>
      </c>
      <c r="K3891">
        <v>9</v>
      </c>
      <c r="L3891">
        <v>1.93</v>
      </c>
      <c r="M3891" t="s">
        <v>22</v>
      </c>
      <c r="N3891">
        <v>1115.49</v>
      </c>
      <c r="O3891" s="5">
        <f>(ScoreCard!$E$3-laptop_prices3[[#This Row],[Price ($)]])/ScoreCard!$E$3*ScoreCard!$E$5</f>
        <v>4.4839459727532134</v>
      </c>
      <c r="P3891" s="5">
        <f>laptop_prices3[[#This Row],[RAM (GB)]]/ScoreCard!$F$3*ScoreCard!$F$5</f>
        <v>0.875</v>
      </c>
      <c r="Q3891" s="5">
        <f>laptop_prices3[[#This Row],[Screen Size (inch)]]/ScoreCard!$G$3*ScoreCard!$G$5</f>
        <v>2</v>
      </c>
      <c r="R3891" s="5">
        <f>laptop_prices3[[#This Row],[Battery Life (hours)]]/ScoreCard!$H$3*ScoreCard!$H$5</f>
        <v>5.25</v>
      </c>
      <c r="S3891" s="5">
        <f>ScoreCard!$I$3-laptop_prices3[[#This Row],[Weight (kg)]]/ScoreCard!$I$3*ScoreCard!$I$5</f>
        <v>2.3971428571428572</v>
      </c>
      <c r="T3891" s="6" cm="1">
        <f t="array" ref="T3891">_xlfn.IFS(laptop_prices3[[#This Row],[Storage]]="512GB SSD", 512, laptop_prices3[[#This Row],[Storage]] = "1TB SSD", 1000, laptop_prices3[[#This Row],[Storage]] = "2TB SSD", 2000, laptop_prices3[[#This Row],[Storage]]= "256GB SSD", 256, laptop_prices3[[#This Row],[Storage]] = "1TB HDD", 1000*0.7)</f>
        <v>700</v>
      </c>
      <c r="U3891" s="5">
        <f>laptop_prices3[[#This Row],[Storage Raw Value]]/ScoreCard!$J$3*ScoreCard!$J$5</f>
        <v>2.8</v>
      </c>
    </row>
    <row r="3892" spans="2:21" x14ac:dyDescent="0.2">
      <c r="B3892" s="4" cm="1">
        <f t="array" ref="B3892">SUM(laptop_prices3[[#This Row],[RAM Comp]:[Weight Comp]]+laptop_prices3[[#This Row],[Storage Comp]])</f>
        <v>47.703571428571429</v>
      </c>
      <c r="C3892">
        <v>3890</v>
      </c>
      <c r="D3892" t="s">
        <v>28</v>
      </c>
      <c r="E3892" t="s">
        <v>41</v>
      </c>
      <c r="F3892">
        <v>64</v>
      </c>
      <c r="G3892" t="s">
        <v>25</v>
      </c>
      <c r="H3892" t="s">
        <v>26</v>
      </c>
      <c r="I3892">
        <v>17.3</v>
      </c>
      <c r="J3892" t="s">
        <v>43</v>
      </c>
      <c r="K3892">
        <v>7.5</v>
      </c>
      <c r="L3892">
        <v>2.0499999999999998</v>
      </c>
      <c r="M3892" t="s">
        <v>16</v>
      </c>
      <c r="N3892">
        <v>4241.3</v>
      </c>
      <c r="O3892" s="5">
        <f>(ScoreCard!$E$3-laptop_prices3[[#This Row],[Price ($)]])/ScoreCard!$E$3*ScoreCard!$E$5</f>
        <v>3.0378668156937345</v>
      </c>
      <c r="P3892" s="5">
        <f>laptop_prices3[[#This Row],[RAM (GB)]]/ScoreCard!$F$3*ScoreCard!$F$5</f>
        <v>7</v>
      </c>
      <c r="Q3892" s="5">
        <f>laptop_prices3[[#This Row],[Screen Size (inch)]]/ScoreCard!$G$3*ScoreCard!$G$5</f>
        <v>2</v>
      </c>
      <c r="R3892" s="5">
        <f>laptop_prices3[[#This Row],[Battery Life (hours)]]/ScoreCard!$H$3*ScoreCard!$H$5</f>
        <v>4.375</v>
      </c>
      <c r="S3892" s="5">
        <f>ScoreCard!$I$3-laptop_prices3[[#This Row],[Weight (kg)]]/ScoreCard!$I$3*ScoreCard!$I$5</f>
        <v>2.3285714285714287</v>
      </c>
      <c r="T3892" s="6" cm="1">
        <f t="array" ref="T3892">_xlfn.IFS(laptop_prices3[[#This Row],[Storage]]="512GB SSD", 512, laptop_prices3[[#This Row],[Storage]] = "1TB SSD", 1000, laptop_prices3[[#This Row],[Storage]] = "2TB SSD", 2000, laptop_prices3[[#This Row],[Storage]]= "256GB SSD", 256, laptop_prices3[[#This Row],[Storage]] = "1TB HDD", 1000*0.7)</f>
        <v>2000</v>
      </c>
      <c r="U3892" s="5">
        <f>laptop_prices3[[#This Row],[Storage Raw Value]]/ScoreCard!$J$3*ScoreCard!$J$5</f>
        <v>8</v>
      </c>
    </row>
    <row r="3893" spans="2:21" x14ac:dyDescent="0.2">
      <c r="B3893" s="4" cm="1">
        <f t="array" ref="B3893">SUM(laptop_prices3[[#This Row],[RAM Comp]:[Weight Comp]]+laptop_prices3[[#This Row],[Storage Comp]])</f>
        <v>25.091428571428569</v>
      </c>
      <c r="C3893">
        <v>3891</v>
      </c>
      <c r="D3893" t="s">
        <v>34</v>
      </c>
      <c r="E3893" t="s">
        <v>12</v>
      </c>
      <c r="F3893">
        <v>16</v>
      </c>
      <c r="G3893" t="s">
        <v>19</v>
      </c>
      <c r="H3893" t="s">
        <v>20</v>
      </c>
      <c r="I3893">
        <v>17.3</v>
      </c>
      <c r="J3893" t="s">
        <v>43</v>
      </c>
      <c r="K3893">
        <v>5.4</v>
      </c>
      <c r="L3893">
        <v>2.29</v>
      </c>
      <c r="M3893" t="s">
        <v>30</v>
      </c>
      <c r="N3893">
        <v>993.8</v>
      </c>
      <c r="O3893" s="5">
        <f>(ScoreCard!$E$3-laptop_prices3[[#This Row],[Price ($)]])/ScoreCard!$E$3*ScoreCard!$E$5</f>
        <v>4.540242859839303</v>
      </c>
      <c r="P3893" s="5">
        <f>laptop_prices3[[#This Row],[RAM (GB)]]/ScoreCard!$F$3*ScoreCard!$F$5</f>
        <v>1.75</v>
      </c>
      <c r="Q3893" s="5">
        <f>laptop_prices3[[#This Row],[Screen Size (inch)]]/ScoreCard!$G$3*ScoreCard!$G$5</f>
        <v>2</v>
      </c>
      <c r="R3893" s="5">
        <f>laptop_prices3[[#This Row],[Battery Life (hours)]]/ScoreCard!$H$3*ScoreCard!$H$5</f>
        <v>3.15</v>
      </c>
      <c r="S3893" s="5">
        <f>ScoreCard!$I$3-laptop_prices3[[#This Row],[Weight (kg)]]/ScoreCard!$I$3*ScoreCard!$I$5</f>
        <v>2.1914285714285713</v>
      </c>
      <c r="T3893" s="6" cm="1">
        <f t="array" ref="T3893">_xlfn.IFS(laptop_prices3[[#This Row],[Storage]]="512GB SSD", 512, laptop_prices3[[#This Row],[Storage]] = "1TB SSD", 1000, laptop_prices3[[#This Row],[Storage]] = "2TB SSD", 2000, laptop_prices3[[#This Row],[Storage]]= "256GB SSD", 256, laptop_prices3[[#This Row],[Storage]] = "1TB HDD", 1000*0.7)</f>
        <v>1000</v>
      </c>
      <c r="U3893" s="5">
        <f>laptop_prices3[[#This Row],[Storage Raw Value]]/ScoreCard!$J$3*ScoreCard!$J$5</f>
        <v>4</v>
      </c>
    </row>
    <row r="3894" spans="2:21" x14ac:dyDescent="0.2">
      <c r="B3894" s="4" cm="1">
        <f t="array" ref="B3894">SUM(laptop_prices3[[#This Row],[RAM Comp]:[Weight Comp]]+laptop_prices3[[#This Row],[Storage Comp]])</f>
        <v>19.902619047619048</v>
      </c>
      <c r="C3894">
        <v>3892</v>
      </c>
      <c r="D3894" t="s">
        <v>45</v>
      </c>
      <c r="E3894" t="s">
        <v>24</v>
      </c>
      <c r="F3894">
        <v>16</v>
      </c>
      <c r="G3894" t="s">
        <v>42</v>
      </c>
      <c r="H3894" t="s">
        <v>20</v>
      </c>
      <c r="I3894">
        <v>17.3</v>
      </c>
      <c r="J3894" t="s">
        <v>21</v>
      </c>
      <c r="K3894">
        <v>4.9000000000000004</v>
      </c>
      <c r="L3894">
        <v>2.46</v>
      </c>
      <c r="M3894" t="s">
        <v>16</v>
      </c>
      <c r="N3894">
        <v>918.72</v>
      </c>
      <c r="O3894" s="5">
        <f>(ScoreCard!$E$3-laptop_prices3[[#This Row],[Price ($)]])/ScoreCard!$E$3*ScoreCard!$E$5</f>
        <v>4.5749767762040294</v>
      </c>
      <c r="P3894" s="5">
        <f>laptop_prices3[[#This Row],[RAM (GB)]]/ScoreCard!$F$3*ScoreCard!$F$5</f>
        <v>1.75</v>
      </c>
      <c r="Q3894" s="5">
        <f>laptop_prices3[[#This Row],[Screen Size (inch)]]/ScoreCard!$G$3*ScoreCard!$G$5</f>
        <v>2</v>
      </c>
      <c r="R3894" s="5">
        <f>laptop_prices3[[#This Row],[Battery Life (hours)]]/ScoreCard!$H$3*ScoreCard!$H$5</f>
        <v>2.8583333333333338</v>
      </c>
      <c r="S3894" s="5">
        <f>ScoreCard!$I$3-laptop_prices3[[#This Row],[Weight (kg)]]/ScoreCard!$I$3*ScoreCard!$I$5</f>
        <v>2.0942857142857143</v>
      </c>
      <c r="T3894" s="6" cm="1">
        <f t="array" ref="T3894">_xlfn.IFS(laptop_prices3[[#This Row],[Storage]]="512GB SSD", 512, laptop_prices3[[#This Row],[Storage]] = "1TB SSD", 1000, laptop_prices3[[#This Row],[Storage]] = "2TB SSD", 2000, laptop_prices3[[#This Row],[Storage]]= "256GB SSD", 256, laptop_prices3[[#This Row],[Storage]] = "1TB HDD", 1000*0.7)</f>
        <v>700</v>
      </c>
      <c r="U3894" s="5">
        <f>laptop_prices3[[#This Row],[Storage Raw Value]]/ScoreCard!$J$3*ScoreCard!$J$5</f>
        <v>2.8</v>
      </c>
    </row>
    <row r="3895" spans="2:21" x14ac:dyDescent="0.2">
      <c r="B3895" s="4" cm="1">
        <f t="array" ref="B3895">SUM(laptop_prices3[[#This Row],[RAM Comp]:[Weight Comp]]+laptop_prices3[[#This Row],[Storage Comp]])</f>
        <v>26.009000825763831</v>
      </c>
      <c r="C3895">
        <v>3893</v>
      </c>
      <c r="D3895" t="s">
        <v>47</v>
      </c>
      <c r="E3895" t="s">
        <v>39</v>
      </c>
      <c r="F3895">
        <v>64</v>
      </c>
      <c r="G3895" t="s">
        <v>42</v>
      </c>
      <c r="H3895" t="s">
        <v>26</v>
      </c>
      <c r="I3895">
        <v>13.3</v>
      </c>
      <c r="J3895" t="s">
        <v>15</v>
      </c>
      <c r="K3895">
        <v>7.2</v>
      </c>
      <c r="L3895">
        <v>2.5</v>
      </c>
      <c r="M3895" t="s">
        <v>46</v>
      </c>
      <c r="N3895">
        <v>3158.58</v>
      </c>
      <c r="O3895" s="5">
        <f>(ScoreCard!$E$3-laptop_prices3[[#This Row],[Price ($)]])/ScoreCard!$E$3*ScoreCard!$E$5</f>
        <v>3.5387606080008287</v>
      </c>
      <c r="P3895" s="5">
        <f>laptop_prices3[[#This Row],[RAM (GB)]]/ScoreCard!$F$3*ScoreCard!$F$5</f>
        <v>7</v>
      </c>
      <c r="Q3895" s="5">
        <f>laptop_prices3[[#This Row],[Screen Size (inch)]]/ScoreCard!$G$3*ScoreCard!$G$5</f>
        <v>1.5375722543352601</v>
      </c>
      <c r="R3895" s="5">
        <f>laptop_prices3[[#This Row],[Battery Life (hours)]]/ScoreCard!$H$3*ScoreCard!$H$5</f>
        <v>4.2</v>
      </c>
      <c r="S3895" s="5">
        <f>ScoreCard!$I$3-laptop_prices3[[#This Row],[Weight (kg)]]/ScoreCard!$I$3*ScoreCard!$I$5</f>
        <v>2.0714285714285712</v>
      </c>
      <c r="T3895" s="6" cm="1">
        <f t="array" ref="T3895">_xlfn.IFS(laptop_prices3[[#This Row],[Storage]]="512GB SSD", 512, laptop_prices3[[#This Row],[Storage]] = "1TB SSD", 1000, laptop_prices3[[#This Row],[Storage]] = "2TB SSD", 2000, laptop_prices3[[#This Row],[Storage]]= "256GB SSD", 256, laptop_prices3[[#This Row],[Storage]] = "1TB HDD", 1000*0.7)</f>
        <v>700</v>
      </c>
      <c r="U3895" s="5">
        <f>laptop_prices3[[#This Row],[Storage Raw Value]]/ScoreCard!$J$3*ScoreCard!$J$5</f>
        <v>2.8</v>
      </c>
    </row>
    <row r="3896" spans="2:21" x14ac:dyDescent="0.2">
      <c r="B3896" s="4" cm="1">
        <f t="array" ref="B3896">SUM(laptop_prices3[[#This Row],[RAM Comp]:[Weight Comp]]+laptop_prices3[[#This Row],[Storage Comp]])</f>
        <v>15.820214285714286</v>
      </c>
      <c r="C3896">
        <v>3894</v>
      </c>
      <c r="D3896" t="s">
        <v>47</v>
      </c>
      <c r="E3896" t="s">
        <v>18</v>
      </c>
      <c r="F3896">
        <v>4</v>
      </c>
      <c r="G3896" t="s">
        <v>13</v>
      </c>
      <c r="H3896" t="s">
        <v>32</v>
      </c>
      <c r="I3896">
        <v>17.3</v>
      </c>
      <c r="J3896" t="s">
        <v>15</v>
      </c>
      <c r="K3896">
        <v>5.7</v>
      </c>
      <c r="L3896">
        <v>2.86</v>
      </c>
      <c r="M3896" t="s">
        <v>16</v>
      </c>
      <c r="N3896">
        <v>2039.19</v>
      </c>
      <c r="O3896" s="5">
        <f>(ScoreCard!$E$3-laptop_prices3[[#This Row],[Price ($)]])/ScoreCard!$E$3*ScoreCard!$E$5</f>
        <v>4.0566188743768432</v>
      </c>
      <c r="P3896" s="5">
        <f>laptop_prices3[[#This Row],[RAM (GB)]]/ScoreCard!$F$3*ScoreCard!$F$5</f>
        <v>0.4375</v>
      </c>
      <c r="Q3896" s="5">
        <f>laptop_prices3[[#This Row],[Screen Size (inch)]]/ScoreCard!$G$3*ScoreCard!$G$5</f>
        <v>2</v>
      </c>
      <c r="R3896" s="5">
        <f>laptop_prices3[[#This Row],[Battery Life (hours)]]/ScoreCard!$H$3*ScoreCard!$H$5</f>
        <v>3.3250000000000002</v>
      </c>
      <c r="S3896" s="5">
        <f>ScoreCard!$I$3-laptop_prices3[[#This Row],[Weight (kg)]]/ScoreCard!$I$3*ScoreCard!$I$5</f>
        <v>1.8657142857142859</v>
      </c>
      <c r="T3896" s="6" cm="1">
        <f t="array" ref="T3896">_xlfn.IFS(laptop_prices3[[#This Row],[Storage]]="512GB SSD", 512, laptop_prices3[[#This Row],[Storage]] = "1TB SSD", 1000, laptop_prices3[[#This Row],[Storage]] = "2TB SSD", 2000, laptop_prices3[[#This Row],[Storage]]= "256GB SSD", 256, laptop_prices3[[#This Row],[Storage]] = "1TB HDD", 1000*0.7)</f>
        <v>512</v>
      </c>
      <c r="U3896" s="5">
        <f>laptop_prices3[[#This Row],[Storage Raw Value]]/ScoreCard!$J$3*ScoreCard!$J$5</f>
        <v>2.048</v>
      </c>
    </row>
    <row r="3897" spans="2:21" x14ac:dyDescent="0.2">
      <c r="B3897" s="4" cm="1">
        <f t="array" ref="B3897">SUM(laptop_prices3[[#This Row],[RAM Comp]:[Weight Comp]]+laptop_prices3[[#This Row],[Storage Comp]])</f>
        <v>16.544048444811452</v>
      </c>
      <c r="C3897">
        <v>3895</v>
      </c>
      <c r="D3897" t="s">
        <v>45</v>
      </c>
      <c r="E3897" t="s">
        <v>41</v>
      </c>
      <c r="F3897">
        <v>32</v>
      </c>
      <c r="G3897" t="s">
        <v>29</v>
      </c>
      <c r="H3897" t="s">
        <v>44</v>
      </c>
      <c r="I3897">
        <v>13.3</v>
      </c>
      <c r="J3897" t="s">
        <v>21</v>
      </c>
      <c r="K3897">
        <v>8.8000000000000007</v>
      </c>
      <c r="L3897">
        <v>2.14</v>
      </c>
      <c r="M3897" t="s">
        <v>22</v>
      </c>
      <c r="N3897">
        <v>1564.26</v>
      </c>
      <c r="O3897" s="5">
        <f>(ScoreCard!$E$3-laptop_prices3[[#This Row],[Price ($)]])/ScoreCard!$E$3*ScoreCard!$E$5</f>
        <v>4.2763335640292084</v>
      </c>
      <c r="P3897" s="5">
        <f>laptop_prices3[[#This Row],[RAM (GB)]]/ScoreCard!$F$3*ScoreCard!$F$5</f>
        <v>3.5</v>
      </c>
      <c r="Q3897" s="5">
        <f>laptop_prices3[[#This Row],[Screen Size (inch)]]/ScoreCard!$G$3*ScoreCard!$G$5</f>
        <v>1.5375722543352601</v>
      </c>
      <c r="R3897" s="5">
        <f>laptop_prices3[[#This Row],[Battery Life (hours)]]/ScoreCard!$H$3*ScoreCard!$H$5</f>
        <v>5.1333333333333337</v>
      </c>
      <c r="S3897" s="5">
        <f>ScoreCard!$I$3-laptop_prices3[[#This Row],[Weight (kg)]]/ScoreCard!$I$3*ScoreCard!$I$5</f>
        <v>2.2771428571428571</v>
      </c>
      <c r="T3897" s="6" cm="1">
        <f t="array" ref="T3897">_xlfn.IFS(laptop_prices3[[#This Row],[Storage]]="512GB SSD", 512, laptop_prices3[[#This Row],[Storage]] = "1TB SSD", 1000, laptop_prices3[[#This Row],[Storage]] = "2TB SSD", 2000, laptop_prices3[[#This Row],[Storage]]= "256GB SSD", 256, laptop_prices3[[#This Row],[Storage]] = "1TB HDD", 1000*0.7)</f>
        <v>256</v>
      </c>
      <c r="U3897" s="5">
        <f>laptop_prices3[[#This Row],[Storage Raw Value]]/ScoreCard!$J$3*ScoreCard!$J$5</f>
        <v>1.024</v>
      </c>
    </row>
    <row r="3898" spans="2:21" x14ac:dyDescent="0.2">
      <c r="B3898" s="4" cm="1">
        <f t="array" ref="B3898">SUM(laptop_prices3[[#This Row],[RAM Comp]:[Weight Comp]]+laptop_prices3[[#This Row],[Storage Comp]])</f>
        <v>24.053286540049548</v>
      </c>
      <c r="C3898">
        <v>3896</v>
      </c>
      <c r="D3898" t="s">
        <v>28</v>
      </c>
      <c r="E3898" t="s">
        <v>18</v>
      </c>
      <c r="F3898">
        <v>64</v>
      </c>
      <c r="G3898" t="s">
        <v>42</v>
      </c>
      <c r="H3898" t="s">
        <v>14</v>
      </c>
      <c r="I3898">
        <v>13.3</v>
      </c>
      <c r="J3898" t="s">
        <v>27</v>
      </c>
      <c r="K3898">
        <v>4.2</v>
      </c>
      <c r="L3898">
        <v>2.86</v>
      </c>
      <c r="M3898" t="s">
        <v>16</v>
      </c>
      <c r="N3898">
        <v>4239.8900000000003</v>
      </c>
      <c r="O3898" s="5">
        <f>(ScoreCard!$E$3-laptop_prices3[[#This Row],[Price ($)]])/ScoreCard!$E$3*ScoreCard!$E$5</f>
        <v>3.038519117532763</v>
      </c>
      <c r="P3898" s="5">
        <f>laptop_prices3[[#This Row],[RAM (GB)]]/ScoreCard!$F$3*ScoreCard!$F$5</f>
        <v>7</v>
      </c>
      <c r="Q3898" s="5">
        <f>laptop_prices3[[#This Row],[Screen Size (inch)]]/ScoreCard!$G$3*ScoreCard!$G$5</f>
        <v>1.5375722543352601</v>
      </c>
      <c r="R3898" s="5">
        <f>laptop_prices3[[#This Row],[Battery Life (hours)]]/ScoreCard!$H$3*ScoreCard!$H$5</f>
        <v>2.4500000000000002</v>
      </c>
      <c r="S3898" s="5">
        <f>ScoreCard!$I$3-laptop_prices3[[#This Row],[Weight (kg)]]/ScoreCard!$I$3*ScoreCard!$I$5</f>
        <v>1.8657142857142859</v>
      </c>
      <c r="T3898" s="6" cm="1">
        <f t="array" ref="T3898">_xlfn.IFS(laptop_prices3[[#This Row],[Storage]]="512GB SSD", 512, laptop_prices3[[#This Row],[Storage]] = "1TB SSD", 1000, laptop_prices3[[#This Row],[Storage]] = "2TB SSD", 2000, laptop_prices3[[#This Row],[Storage]]= "256GB SSD", 256, laptop_prices3[[#This Row],[Storage]] = "1TB HDD", 1000*0.7)</f>
        <v>700</v>
      </c>
      <c r="U3898" s="5">
        <f>laptop_prices3[[#This Row],[Storage Raw Value]]/ScoreCard!$J$3*ScoreCard!$J$5</f>
        <v>2.8</v>
      </c>
    </row>
    <row r="3899" spans="2:21" x14ac:dyDescent="0.2">
      <c r="B3899" s="4" cm="1">
        <f t="array" ref="B3899">SUM(laptop_prices3[[#This Row],[RAM Comp]:[Weight Comp]]+laptop_prices3[[#This Row],[Storage Comp]])</f>
        <v>14.6387539223782</v>
      </c>
      <c r="C3899">
        <v>3897</v>
      </c>
      <c r="D3899" t="s">
        <v>36</v>
      </c>
      <c r="E3899" t="s">
        <v>24</v>
      </c>
      <c r="F3899">
        <v>32</v>
      </c>
      <c r="G3899" t="s">
        <v>29</v>
      </c>
      <c r="H3899" t="s">
        <v>40</v>
      </c>
      <c r="I3899">
        <v>15.6</v>
      </c>
      <c r="J3899" t="s">
        <v>43</v>
      </c>
      <c r="K3899">
        <v>4.5</v>
      </c>
      <c r="L3899">
        <v>1.55</v>
      </c>
      <c r="M3899" t="s">
        <v>46</v>
      </c>
      <c r="N3899">
        <v>1843.16</v>
      </c>
      <c r="O3899" s="5">
        <f>(ScoreCard!$E$3-laptop_prices3[[#This Row],[Price ($)]])/ScoreCard!$E$3*ScoreCard!$E$5</f>
        <v>4.1473073350185237</v>
      </c>
      <c r="P3899" s="5">
        <f>laptop_prices3[[#This Row],[RAM (GB)]]/ScoreCard!$F$3*ScoreCard!$F$5</f>
        <v>3.5</v>
      </c>
      <c r="Q3899" s="5">
        <f>laptop_prices3[[#This Row],[Screen Size (inch)]]/ScoreCard!$G$3*ScoreCard!$G$5</f>
        <v>1.8034682080924855</v>
      </c>
      <c r="R3899" s="5">
        <f>laptop_prices3[[#This Row],[Battery Life (hours)]]/ScoreCard!$H$3*ScoreCard!$H$5</f>
        <v>2.625</v>
      </c>
      <c r="S3899" s="5">
        <f>ScoreCard!$I$3-laptop_prices3[[#This Row],[Weight (kg)]]/ScoreCard!$I$3*ScoreCard!$I$5</f>
        <v>2.6142857142857143</v>
      </c>
      <c r="T3899" s="6" cm="1">
        <f t="array" ref="T3899">_xlfn.IFS(laptop_prices3[[#This Row],[Storage]]="512GB SSD", 512, laptop_prices3[[#This Row],[Storage]] = "1TB SSD", 1000, laptop_prices3[[#This Row],[Storage]] = "2TB SSD", 2000, laptop_prices3[[#This Row],[Storage]]= "256GB SSD", 256, laptop_prices3[[#This Row],[Storage]] = "1TB HDD", 1000*0.7)</f>
        <v>256</v>
      </c>
      <c r="U3899" s="5">
        <f>laptop_prices3[[#This Row],[Storage Raw Value]]/ScoreCard!$J$3*ScoreCard!$J$5</f>
        <v>1.024</v>
      </c>
    </row>
    <row r="3900" spans="2:21" x14ac:dyDescent="0.2">
      <c r="B3900" s="4" cm="1">
        <f t="array" ref="B3900">SUM(laptop_prices3[[#This Row],[RAM Comp]:[Weight Comp]]+laptop_prices3[[#This Row],[Storage Comp]])</f>
        <v>29.461087255711533</v>
      </c>
      <c r="C3900">
        <v>3898</v>
      </c>
      <c r="D3900" t="s">
        <v>45</v>
      </c>
      <c r="E3900" t="s">
        <v>12</v>
      </c>
      <c r="F3900">
        <v>64</v>
      </c>
      <c r="G3900" t="s">
        <v>19</v>
      </c>
      <c r="H3900" t="s">
        <v>26</v>
      </c>
      <c r="I3900">
        <v>15.6</v>
      </c>
      <c r="J3900" t="s">
        <v>27</v>
      </c>
      <c r="K3900">
        <v>4.5999999999999996</v>
      </c>
      <c r="L3900">
        <v>2.67</v>
      </c>
      <c r="M3900" t="s">
        <v>30</v>
      </c>
      <c r="N3900">
        <v>3540.14</v>
      </c>
      <c r="O3900" s="5">
        <f>(ScoreCard!$E$3-laptop_prices3[[#This Row],[Price ($)]])/ScoreCard!$E$3*ScoreCard!$E$5</f>
        <v>3.3622412536038522</v>
      </c>
      <c r="P3900" s="5">
        <f>laptop_prices3[[#This Row],[RAM (GB)]]/ScoreCard!$F$3*ScoreCard!$F$5</f>
        <v>7</v>
      </c>
      <c r="Q3900" s="5">
        <f>laptop_prices3[[#This Row],[Screen Size (inch)]]/ScoreCard!$G$3*ScoreCard!$G$5</f>
        <v>1.8034682080924855</v>
      </c>
      <c r="R3900" s="5">
        <f>laptop_prices3[[#This Row],[Battery Life (hours)]]/ScoreCard!$H$3*ScoreCard!$H$5</f>
        <v>2.6833333333333331</v>
      </c>
      <c r="S3900" s="5">
        <f>ScoreCard!$I$3-laptop_prices3[[#This Row],[Weight (kg)]]/ScoreCard!$I$3*ScoreCard!$I$5</f>
        <v>1.9742857142857144</v>
      </c>
      <c r="T3900" s="6" cm="1">
        <f t="array" ref="T3900">_xlfn.IFS(laptop_prices3[[#This Row],[Storage]]="512GB SSD", 512, laptop_prices3[[#This Row],[Storage]] = "1TB SSD", 1000, laptop_prices3[[#This Row],[Storage]] = "2TB SSD", 2000, laptop_prices3[[#This Row],[Storage]]= "256GB SSD", 256, laptop_prices3[[#This Row],[Storage]] = "1TB HDD", 1000*0.7)</f>
        <v>1000</v>
      </c>
      <c r="U3900" s="5">
        <f>laptop_prices3[[#This Row],[Storage Raw Value]]/ScoreCard!$J$3*ScoreCard!$J$5</f>
        <v>4</v>
      </c>
    </row>
    <row r="3901" spans="2:21" x14ac:dyDescent="0.2">
      <c r="B3901" s="4" cm="1">
        <f t="array" ref="B3901">SUM(laptop_prices3[[#This Row],[RAM Comp]:[Weight Comp]]+laptop_prices3[[#This Row],[Storage Comp]])</f>
        <v>41.453735205064689</v>
      </c>
      <c r="C3901">
        <v>3899</v>
      </c>
      <c r="D3901" t="s">
        <v>33</v>
      </c>
      <c r="E3901" t="s">
        <v>37</v>
      </c>
      <c r="F3901">
        <v>16</v>
      </c>
      <c r="G3901" t="s">
        <v>25</v>
      </c>
      <c r="H3901" t="s">
        <v>14</v>
      </c>
      <c r="I3901">
        <v>14</v>
      </c>
      <c r="J3901" t="s">
        <v>15</v>
      </c>
      <c r="K3901">
        <v>7.4</v>
      </c>
      <c r="L3901">
        <v>3.03</v>
      </c>
      <c r="M3901" t="s">
        <v>30</v>
      </c>
      <c r="N3901">
        <v>2538.5</v>
      </c>
      <c r="O3901" s="5">
        <f>(ScoreCard!$E$3-laptop_prices3[[#This Row],[Price ($)]])/ScoreCard!$E$3*ScoreCard!$E$5</f>
        <v>3.8256253770397155</v>
      </c>
      <c r="P3901" s="5">
        <f>laptop_prices3[[#This Row],[RAM (GB)]]/ScoreCard!$F$3*ScoreCard!$F$5</f>
        <v>1.75</v>
      </c>
      <c r="Q3901" s="5">
        <f>laptop_prices3[[#This Row],[Screen Size (inch)]]/ScoreCard!$G$3*ScoreCard!$G$5</f>
        <v>1.6184971098265895</v>
      </c>
      <c r="R3901" s="5">
        <f>laptop_prices3[[#This Row],[Battery Life (hours)]]/ScoreCard!$H$3*ScoreCard!$H$5</f>
        <v>4.3166666666666664</v>
      </c>
      <c r="S3901" s="5">
        <f>ScoreCard!$I$3-laptop_prices3[[#This Row],[Weight (kg)]]/ScoreCard!$I$3*ScoreCard!$I$5</f>
        <v>1.7685714285714287</v>
      </c>
      <c r="T3901" s="6" cm="1">
        <f t="array" ref="T3901">_xlfn.IFS(laptop_prices3[[#This Row],[Storage]]="512GB SSD", 512, laptop_prices3[[#This Row],[Storage]] = "1TB SSD", 1000, laptop_prices3[[#This Row],[Storage]] = "2TB SSD", 2000, laptop_prices3[[#This Row],[Storage]]= "256GB SSD", 256, laptop_prices3[[#This Row],[Storage]] = "1TB HDD", 1000*0.7)</f>
        <v>2000</v>
      </c>
      <c r="U3901" s="5">
        <f>laptop_prices3[[#This Row],[Storage Raw Value]]/ScoreCard!$J$3*ScoreCard!$J$5</f>
        <v>8</v>
      </c>
    </row>
    <row r="3902" spans="2:21" x14ac:dyDescent="0.2">
      <c r="B3902" s="4" cm="1">
        <f t="array" ref="B3902">SUM(laptop_prices3[[#This Row],[RAM Comp]:[Weight Comp]]+laptop_prices3[[#This Row],[Storage Comp]])</f>
        <v>19.477905587668594</v>
      </c>
      <c r="C3902">
        <v>3900</v>
      </c>
      <c r="D3902" t="s">
        <v>34</v>
      </c>
      <c r="E3902" t="s">
        <v>37</v>
      </c>
      <c r="F3902">
        <v>16</v>
      </c>
      <c r="G3902" t="s">
        <v>13</v>
      </c>
      <c r="H3902" t="s">
        <v>35</v>
      </c>
      <c r="I3902">
        <v>13.3</v>
      </c>
      <c r="J3902" t="s">
        <v>27</v>
      </c>
      <c r="K3902">
        <v>9.6999999999999993</v>
      </c>
      <c r="L3902">
        <v>2.0299999999999998</v>
      </c>
      <c r="M3902" t="s">
        <v>30</v>
      </c>
      <c r="N3902">
        <v>3321.8</v>
      </c>
      <c r="O3902" s="5">
        <f>(ScoreCard!$E$3-laptop_prices3[[#This Row],[Price ($)]])/ScoreCard!$E$3*ScoreCard!$E$5</f>
        <v>3.4632508873155512</v>
      </c>
      <c r="P3902" s="5">
        <f>laptop_prices3[[#This Row],[RAM (GB)]]/ScoreCard!$F$3*ScoreCard!$F$5</f>
        <v>1.75</v>
      </c>
      <c r="Q3902" s="5">
        <f>laptop_prices3[[#This Row],[Screen Size (inch)]]/ScoreCard!$G$3*ScoreCard!$G$5</f>
        <v>1.5375722543352601</v>
      </c>
      <c r="R3902" s="5">
        <f>laptop_prices3[[#This Row],[Battery Life (hours)]]/ScoreCard!$H$3*ScoreCard!$H$5</f>
        <v>5.6583333333333323</v>
      </c>
      <c r="S3902" s="5">
        <f>ScoreCard!$I$3-laptop_prices3[[#This Row],[Weight (kg)]]/ScoreCard!$I$3*ScoreCard!$I$5</f>
        <v>2.34</v>
      </c>
      <c r="T3902" s="6" cm="1">
        <f t="array" ref="T3902">_xlfn.IFS(laptop_prices3[[#This Row],[Storage]]="512GB SSD", 512, laptop_prices3[[#This Row],[Storage]] = "1TB SSD", 1000, laptop_prices3[[#This Row],[Storage]] = "2TB SSD", 2000, laptop_prices3[[#This Row],[Storage]]= "256GB SSD", 256, laptop_prices3[[#This Row],[Storage]] = "1TB HDD", 1000*0.7)</f>
        <v>512</v>
      </c>
      <c r="U3902" s="5">
        <f>laptop_prices3[[#This Row],[Storage Raw Value]]/ScoreCard!$J$3*ScoreCard!$J$5</f>
        <v>2.048</v>
      </c>
    </row>
    <row r="3903" spans="2:21" x14ac:dyDescent="0.2">
      <c r="B3903" s="4" cm="1">
        <f t="array" ref="B3903">SUM(laptop_prices3[[#This Row],[RAM Comp]:[Weight Comp]]+laptop_prices3[[#This Row],[Storage Comp]])</f>
        <v>32.651325350949627</v>
      </c>
      <c r="C3903">
        <v>3901</v>
      </c>
      <c r="D3903" t="s">
        <v>23</v>
      </c>
      <c r="E3903" t="s">
        <v>18</v>
      </c>
      <c r="F3903">
        <v>64</v>
      </c>
      <c r="G3903" t="s">
        <v>19</v>
      </c>
      <c r="H3903" t="s">
        <v>32</v>
      </c>
      <c r="I3903">
        <v>15.6</v>
      </c>
      <c r="J3903" t="s">
        <v>15</v>
      </c>
      <c r="K3903">
        <v>10.5</v>
      </c>
      <c r="L3903">
        <v>3.11</v>
      </c>
      <c r="M3903" t="s">
        <v>16</v>
      </c>
      <c r="N3903">
        <v>4135.7700000000004</v>
      </c>
      <c r="O3903" s="5">
        <f>(ScoreCard!$E$3-laptop_prices3[[#This Row],[Price ($)]])/ScoreCard!$E$3*ScoreCard!$E$5</f>
        <v>3.0866876760289714</v>
      </c>
      <c r="P3903" s="5">
        <f>laptop_prices3[[#This Row],[RAM (GB)]]/ScoreCard!$F$3*ScoreCard!$F$5</f>
        <v>7</v>
      </c>
      <c r="Q3903" s="5">
        <f>laptop_prices3[[#This Row],[Screen Size (inch)]]/ScoreCard!$G$3*ScoreCard!$G$5</f>
        <v>1.8034682080924855</v>
      </c>
      <c r="R3903" s="5">
        <f>laptop_prices3[[#This Row],[Battery Life (hours)]]/ScoreCard!$H$3*ScoreCard!$H$5</f>
        <v>6.125</v>
      </c>
      <c r="S3903" s="5">
        <f>ScoreCard!$I$3-laptop_prices3[[#This Row],[Weight (kg)]]/ScoreCard!$I$3*ScoreCard!$I$5</f>
        <v>1.7228571428571429</v>
      </c>
      <c r="T3903" s="6" cm="1">
        <f t="array" ref="T3903">_xlfn.IFS(laptop_prices3[[#This Row],[Storage]]="512GB SSD", 512, laptop_prices3[[#This Row],[Storage]] = "1TB SSD", 1000, laptop_prices3[[#This Row],[Storage]] = "2TB SSD", 2000, laptop_prices3[[#This Row],[Storage]]= "256GB SSD", 256, laptop_prices3[[#This Row],[Storage]] = "1TB HDD", 1000*0.7)</f>
        <v>1000</v>
      </c>
      <c r="U3903" s="5">
        <f>laptop_prices3[[#This Row],[Storage Raw Value]]/ScoreCard!$J$3*ScoreCard!$J$5</f>
        <v>4</v>
      </c>
    </row>
    <row r="3904" spans="2:21" x14ac:dyDescent="0.2">
      <c r="B3904" s="4" cm="1">
        <f t="array" ref="B3904">SUM(laptop_prices3[[#This Row],[RAM Comp]:[Weight Comp]]+laptop_prices3[[#This Row],[Storage Comp]])</f>
        <v>15.242666666666667</v>
      </c>
      <c r="C3904">
        <v>3902</v>
      </c>
      <c r="D3904" t="s">
        <v>34</v>
      </c>
      <c r="E3904" t="s">
        <v>24</v>
      </c>
      <c r="F3904">
        <v>16</v>
      </c>
      <c r="G3904" t="s">
        <v>29</v>
      </c>
      <c r="H3904" t="s">
        <v>44</v>
      </c>
      <c r="I3904">
        <v>17.3</v>
      </c>
      <c r="J3904" t="s">
        <v>15</v>
      </c>
      <c r="K3904">
        <v>8.6</v>
      </c>
      <c r="L3904">
        <v>1.96</v>
      </c>
      <c r="M3904" t="s">
        <v>46</v>
      </c>
      <c r="N3904">
        <v>978.76</v>
      </c>
      <c r="O3904" s="5">
        <f>(ScoreCard!$E$3-laptop_prices3[[#This Row],[Price ($)]])/ScoreCard!$E$3*ScoreCard!$E$5</f>
        <v>4.5472007461222734</v>
      </c>
      <c r="P3904" s="5">
        <f>laptop_prices3[[#This Row],[RAM (GB)]]/ScoreCard!$F$3*ScoreCard!$F$5</f>
        <v>1.75</v>
      </c>
      <c r="Q3904" s="5">
        <f>laptop_prices3[[#This Row],[Screen Size (inch)]]/ScoreCard!$G$3*ScoreCard!$G$5</f>
        <v>2</v>
      </c>
      <c r="R3904" s="5">
        <f>laptop_prices3[[#This Row],[Battery Life (hours)]]/ScoreCard!$H$3*ScoreCard!$H$5</f>
        <v>5.0166666666666666</v>
      </c>
      <c r="S3904" s="5">
        <f>ScoreCard!$I$3-laptop_prices3[[#This Row],[Weight (kg)]]/ScoreCard!$I$3*ScoreCard!$I$5</f>
        <v>2.38</v>
      </c>
      <c r="T3904" s="6" cm="1">
        <f t="array" ref="T3904">_xlfn.IFS(laptop_prices3[[#This Row],[Storage]]="512GB SSD", 512, laptop_prices3[[#This Row],[Storage]] = "1TB SSD", 1000, laptop_prices3[[#This Row],[Storage]] = "2TB SSD", 2000, laptop_prices3[[#This Row],[Storage]]= "256GB SSD", 256, laptop_prices3[[#This Row],[Storage]] = "1TB HDD", 1000*0.7)</f>
        <v>256</v>
      </c>
      <c r="U3904" s="5">
        <f>laptop_prices3[[#This Row],[Storage Raw Value]]/ScoreCard!$J$3*ScoreCard!$J$5</f>
        <v>1.024</v>
      </c>
    </row>
    <row r="3905" spans="2:21" x14ac:dyDescent="0.2">
      <c r="B3905" s="4" cm="1">
        <f t="array" ref="B3905">SUM(laptop_prices3[[#This Row],[RAM Comp]:[Weight Comp]]+laptop_prices3[[#This Row],[Storage Comp]])</f>
        <v>41.672544728874215</v>
      </c>
      <c r="C3905">
        <v>3903</v>
      </c>
      <c r="D3905" t="s">
        <v>38</v>
      </c>
      <c r="E3905" t="s">
        <v>12</v>
      </c>
      <c r="F3905">
        <v>8</v>
      </c>
      <c r="G3905" t="s">
        <v>25</v>
      </c>
      <c r="H3905" t="s">
        <v>40</v>
      </c>
      <c r="I3905">
        <v>14</v>
      </c>
      <c r="J3905" t="s">
        <v>43</v>
      </c>
      <c r="K3905">
        <v>7.6</v>
      </c>
      <c r="L3905">
        <v>1.32</v>
      </c>
      <c r="M3905" t="s">
        <v>46</v>
      </c>
      <c r="N3905">
        <v>865.87</v>
      </c>
      <c r="O3905" s="5">
        <f>(ScoreCard!$E$3-laptop_prices3[[#This Row],[Price ($)]])/ScoreCard!$E$3*ScoreCard!$E$5</f>
        <v>4.5994265295321561</v>
      </c>
      <c r="P3905" s="5">
        <f>laptop_prices3[[#This Row],[RAM (GB)]]/ScoreCard!$F$3*ScoreCard!$F$5</f>
        <v>0.875</v>
      </c>
      <c r="Q3905" s="5">
        <f>laptop_prices3[[#This Row],[Screen Size (inch)]]/ScoreCard!$G$3*ScoreCard!$G$5</f>
        <v>1.6184971098265895</v>
      </c>
      <c r="R3905" s="5">
        <f>laptop_prices3[[#This Row],[Battery Life (hours)]]/ScoreCard!$H$3*ScoreCard!$H$5</f>
        <v>4.4333333333333336</v>
      </c>
      <c r="S3905" s="5">
        <f>ScoreCard!$I$3-laptop_prices3[[#This Row],[Weight (kg)]]/ScoreCard!$I$3*ScoreCard!$I$5</f>
        <v>2.7457142857142856</v>
      </c>
      <c r="T3905" s="6" cm="1">
        <f t="array" ref="T3905">_xlfn.IFS(laptop_prices3[[#This Row],[Storage]]="512GB SSD", 512, laptop_prices3[[#This Row],[Storage]] = "1TB SSD", 1000, laptop_prices3[[#This Row],[Storage]] = "2TB SSD", 2000, laptop_prices3[[#This Row],[Storage]]= "256GB SSD", 256, laptop_prices3[[#This Row],[Storage]] = "1TB HDD", 1000*0.7)</f>
        <v>2000</v>
      </c>
      <c r="U3905" s="5">
        <f>laptop_prices3[[#This Row],[Storage Raw Value]]/ScoreCard!$J$3*ScoreCard!$J$5</f>
        <v>8</v>
      </c>
    </row>
    <row r="3906" spans="2:21" x14ac:dyDescent="0.2">
      <c r="B3906" s="4" cm="1">
        <f t="array" ref="B3906">SUM(laptop_prices3[[#This Row],[RAM Comp]:[Weight Comp]]+laptop_prices3[[#This Row],[Storage Comp]])</f>
        <v>17.004520506468484</v>
      </c>
      <c r="C3906">
        <v>3904</v>
      </c>
      <c r="D3906" t="s">
        <v>36</v>
      </c>
      <c r="E3906" t="s">
        <v>31</v>
      </c>
      <c r="F3906">
        <v>32</v>
      </c>
      <c r="G3906" t="s">
        <v>29</v>
      </c>
      <c r="H3906" t="s">
        <v>44</v>
      </c>
      <c r="I3906">
        <v>16</v>
      </c>
      <c r="J3906" t="s">
        <v>15</v>
      </c>
      <c r="K3906">
        <v>8.3000000000000007</v>
      </c>
      <c r="L3906">
        <v>1.37</v>
      </c>
      <c r="M3906" t="s">
        <v>30</v>
      </c>
      <c r="N3906">
        <v>1264.6500000000001</v>
      </c>
      <c r="O3906" s="5">
        <f>(ScoreCard!$E$3-laptop_prices3[[#This Row],[Price ($)]])/ScoreCard!$E$3*ScoreCard!$E$5</f>
        <v>4.4149407654415116</v>
      </c>
      <c r="P3906" s="5">
        <f>laptop_prices3[[#This Row],[RAM (GB)]]/ScoreCard!$F$3*ScoreCard!$F$5</f>
        <v>3.5</v>
      </c>
      <c r="Q3906" s="5">
        <f>laptop_prices3[[#This Row],[Screen Size (inch)]]/ScoreCard!$G$3*ScoreCard!$G$5</f>
        <v>1.8497109826589595</v>
      </c>
      <c r="R3906" s="5">
        <f>laptop_prices3[[#This Row],[Battery Life (hours)]]/ScoreCard!$H$3*ScoreCard!$H$5</f>
        <v>4.8416666666666677</v>
      </c>
      <c r="S3906" s="5">
        <f>ScoreCard!$I$3-laptop_prices3[[#This Row],[Weight (kg)]]/ScoreCard!$I$3*ScoreCard!$I$5</f>
        <v>2.7171428571428571</v>
      </c>
      <c r="T3906" s="6" cm="1">
        <f t="array" ref="T3906">_xlfn.IFS(laptop_prices3[[#This Row],[Storage]]="512GB SSD", 512, laptop_prices3[[#This Row],[Storage]] = "1TB SSD", 1000, laptop_prices3[[#This Row],[Storage]] = "2TB SSD", 2000, laptop_prices3[[#This Row],[Storage]]= "256GB SSD", 256, laptop_prices3[[#This Row],[Storage]] = "1TB HDD", 1000*0.7)</f>
        <v>256</v>
      </c>
      <c r="U3906" s="5">
        <f>laptop_prices3[[#This Row],[Storage Raw Value]]/ScoreCard!$J$3*ScoreCard!$J$5</f>
        <v>1.024</v>
      </c>
    </row>
    <row r="3907" spans="2:21" x14ac:dyDescent="0.2">
      <c r="B3907" s="4" cm="1">
        <f t="array" ref="B3907">SUM(laptop_prices3[[#This Row],[RAM Comp]:[Weight Comp]]+laptop_prices3[[#This Row],[Storage Comp]])</f>
        <v>21.490905587668593</v>
      </c>
      <c r="C3907">
        <v>3905</v>
      </c>
      <c r="D3907" t="s">
        <v>28</v>
      </c>
      <c r="E3907" t="s">
        <v>48</v>
      </c>
      <c r="F3907">
        <v>8</v>
      </c>
      <c r="G3907" t="s">
        <v>42</v>
      </c>
      <c r="H3907" t="s">
        <v>20</v>
      </c>
      <c r="I3907">
        <v>13.3</v>
      </c>
      <c r="J3907" t="s">
        <v>21</v>
      </c>
      <c r="K3907">
        <v>9.6999999999999993</v>
      </c>
      <c r="L3907">
        <v>2.2400000000000002</v>
      </c>
      <c r="M3907" t="s">
        <v>30</v>
      </c>
      <c r="N3907">
        <v>1036.19</v>
      </c>
      <c r="O3907" s="5">
        <f>(ScoreCard!$E$3-laptop_prices3[[#This Row],[Price ($)]])/ScoreCard!$E$3*ScoreCard!$E$5</f>
        <v>4.5206321683808479</v>
      </c>
      <c r="P3907" s="5">
        <f>laptop_prices3[[#This Row],[RAM (GB)]]/ScoreCard!$F$3*ScoreCard!$F$5</f>
        <v>0.875</v>
      </c>
      <c r="Q3907" s="5">
        <f>laptop_prices3[[#This Row],[Screen Size (inch)]]/ScoreCard!$G$3*ScoreCard!$G$5</f>
        <v>1.5375722543352601</v>
      </c>
      <c r="R3907" s="5">
        <f>laptop_prices3[[#This Row],[Battery Life (hours)]]/ScoreCard!$H$3*ScoreCard!$H$5</f>
        <v>5.6583333333333323</v>
      </c>
      <c r="S3907" s="5">
        <f>ScoreCard!$I$3-laptop_prices3[[#This Row],[Weight (kg)]]/ScoreCard!$I$3*ScoreCard!$I$5</f>
        <v>2.2199999999999998</v>
      </c>
      <c r="T3907" s="6" cm="1">
        <f t="array" ref="T3907">_xlfn.IFS(laptop_prices3[[#This Row],[Storage]]="512GB SSD", 512, laptop_prices3[[#This Row],[Storage]] = "1TB SSD", 1000, laptop_prices3[[#This Row],[Storage]] = "2TB SSD", 2000, laptop_prices3[[#This Row],[Storage]]= "256GB SSD", 256, laptop_prices3[[#This Row],[Storage]] = "1TB HDD", 1000*0.7)</f>
        <v>700</v>
      </c>
      <c r="U3907" s="5">
        <f>laptop_prices3[[#This Row],[Storage Raw Value]]/ScoreCard!$J$3*ScoreCard!$J$5</f>
        <v>2.8</v>
      </c>
    </row>
    <row r="3908" spans="2:21" x14ac:dyDescent="0.2">
      <c r="B3908" s="4" cm="1">
        <f t="array" ref="B3908">SUM(laptop_prices3[[#This Row],[RAM Comp]:[Weight Comp]]+laptop_prices3[[#This Row],[Storage Comp]])</f>
        <v>16.552425268373245</v>
      </c>
      <c r="C3908">
        <v>3906</v>
      </c>
      <c r="D3908" t="s">
        <v>45</v>
      </c>
      <c r="E3908" t="s">
        <v>18</v>
      </c>
      <c r="F3908">
        <v>8</v>
      </c>
      <c r="G3908" t="s">
        <v>13</v>
      </c>
      <c r="H3908" t="s">
        <v>20</v>
      </c>
      <c r="I3908">
        <v>16</v>
      </c>
      <c r="J3908" t="s">
        <v>15</v>
      </c>
      <c r="K3908">
        <v>6.6</v>
      </c>
      <c r="L3908">
        <v>3</v>
      </c>
      <c r="M3908" t="s">
        <v>46</v>
      </c>
      <c r="N3908">
        <v>1714.92</v>
      </c>
      <c r="O3908" s="5">
        <f>(ScoreCard!$E$3-laptop_prices3[[#This Row],[Price ($)]])/ScoreCard!$E$3*ScoreCard!$E$5</f>
        <v>4.2066344185908804</v>
      </c>
      <c r="P3908" s="5">
        <f>laptop_prices3[[#This Row],[RAM (GB)]]/ScoreCard!$F$3*ScoreCard!$F$5</f>
        <v>0.875</v>
      </c>
      <c r="Q3908" s="5">
        <f>laptop_prices3[[#This Row],[Screen Size (inch)]]/ScoreCard!$G$3*ScoreCard!$G$5</f>
        <v>1.8497109826589595</v>
      </c>
      <c r="R3908" s="5">
        <f>laptop_prices3[[#This Row],[Battery Life (hours)]]/ScoreCard!$H$3*ScoreCard!$H$5</f>
        <v>3.8499999999999996</v>
      </c>
      <c r="S3908" s="5">
        <f>ScoreCard!$I$3-laptop_prices3[[#This Row],[Weight (kg)]]/ScoreCard!$I$3*ScoreCard!$I$5</f>
        <v>1.7857142857142858</v>
      </c>
      <c r="T3908" s="6" cm="1">
        <f t="array" ref="T3908">_xlfn.IFS(laptop_prices3[[#This Row],[Storage]]="512GB SSD", 512, laptop_prices3[[#This Row],[Storage]] = "1TB SSD", 1000, laptop_prices3[[#This Row],[Storage]] = "2TB SSD", 2000, laptop_prices3[[#This Row],[Storage]]= "256GB SSD", 256, laptop_prices3[[#This Row],[Storage]] = "1TB HDD", 1000*0.7)</f>
        <v>512</v>
      </c>
      <c r="U3908" s="5">
        <f>laptop_prices3[[#This Row],[Storage Raw Value]]/ScoreCard!$J$3*ScoreCard!$J$5</f>
        <v>2.048</v>
      </c>
    </row>
    <row r="3909" spans="2:21" x14ac:dyDescent="0.2">
      <c r="B3909" s="4" cm="1">
        <f t="array" ref="B3909">SUM(laptop_prices3[[#This Row],[RAM Comp]:[Weight Comp]]+laptop_prices3[[#This Row],[Storage Comp]])</f>
        <v>41.287663776493261</v>
      </c>
      <c r="C3909">
        <v>3907</v>
      </c>
      <c r="D3909" t="s">
        <v>17</v>
      </c>
      <c r="E3909" t="s">
        <v>48</v>
      </c>
      <c r="F3909">
        <v>4</v>
      </c>
      <c r="G3909" t="s">
        <v>25</v>
      </c>
      <c r="H3909" t="s">
        <v>14</v>
      </c>
      <c r="I3909">
        <v>14</v>
      </c>
      <c r="J3909" t="s">
        <v>21</v>
      </c>
      <c r="K3909">
        <v>7.7</v>
      </c>
      <c r="L3909">
        <v>1.33</v>
      </c>
      <c r="M3909" t="s">
        <v>46</v>
      </c>
      <c r="N3909">
        <v>1215.3399999999999</v>
      </c>
      <c r="O3909" s="5">
        <f>(ScoreCard!$E$3-laptop_prices3[[#This Row],[Price ($)]])/ScoreCard!$E$3*ScoreCard!$E$5</f>
        <v>4.4377528247908007</v>
      </c>
      <c r="P3909" s="5">
        <f>laptop_prices3[[#This Row],[RAM (GB)]]/ScoreCard!$F$3*ScoreCard!$F$5</f>
        <v>0.4375</v>
      </c>
      <c r="Q3909" s="5">
        <f>laptop_prices3[[#This Row],[Screen Size (inch)]]/ScoreCard!$G$3*ScoreCard!$G$5</f>
        <v>1.6184971098265895</v>
      </c>
      <c r="R3909" s="5">
        <f>laptop_prices3[[#This Row],[Battery Life (hours)]]/ScoreCard!$H$3*ScoreCard!$H$5</f>
        <v>4.4916666666666671</v>
      </c>
      <c r="S3909" s="5">
        <f>ScoreCard!$I$3-laptop_prices3[[#This Row],[Weight (kg)]]/ScoreCard!$I$3*ScoreCard!$I$5</f>
        <v>2.74</v>
      </c>
      <c r="T3909" s="6" cm="1">
        <f t="array" ref="T3909">_xlfn.IFS(laptop_prices3[[#This Row],[Storage]]="512GB SSD", 512, laptop_prices3[[#This Row],[Storage]] = "1TB SSD", 1000, laptop_prices3[[#This Row],[Storage]] = "2TB SSD", 2000, laptop_prices3[[#This Row],[Storage]]= "256GB SSD", 256, laptop_prices3[[#This Row],[Storage]] = "1TB HDD", 1000*0.7)</f>
        <v>2000</v>
      </c>
      <c r="U3909" s="5">
        <f>laptop_prices3[[#This Row],[Storage Raw Value]]/ScoreCard!$J$3*ScoreCard!$J$5</f>
        <v>8</v>
      </c>
    </row>
    <row r="3910" spans="2:21" x14ac:dyDescent="0.2">
      <c r="B3910" s="4" cm="1">
        <f t="array" ref="B3910">SUM(laptop_prices3[[#This Row],[RAM Comp]:[Weight Comp]]+laptop_prices3[[#This Row],[Storage Comp]])</f>
        <v>20.217277731902008</v>
      </c>
      <c r="C3910">
        <v>3908</v>
      </c>
      <c r="D3910" t="s">
        <v>28</v>
      </c>
      <c r="E3910" t="s">
        <v>31</v>
      </c>
      <c r="F3910">
        <v>8</v>
      </c>
      <c r="G3910" t="s">
        <v>42</v>
      </c>
      <c r="H3910" t="s">
        <v>20</v>
      </c>
      <c r="I3910">
        <v>15.6</v>
      </c>
      <c r="J3910" t="s">
        <v>15</v>
      </c>
      <c r="K3910">
        <v>7.1</v>
      </c>
      <c r="L3910">
        <v>2.2799999999999998</v>
      </c>
      <c r="M3910" t="s">
        <v>22</v>
      </c>
      <c r="N3910">
        <v>920.08</v>
      </c>
      <c r="O3910" s="5">
        <f>(ScoreCard!$E$3-laptop_prices3[[#This Row],[Price ($)]])/ScoreCard!$E$3*ScoreCard!$E$5</f>
        <v>4.5743476056358876</v>
      </c>
      <c r="P3910" s="5">
        <f>laptop_prices3[[#This Row],[RAM (GB)]]/ScoreCard!$F$3*ScoreCard!$F$5</f>
        <v>0.875</v>
      </c>
      <c r="Q3910" s="5">
        <f>laptop_prices3[[#This Row],[Screen Size (inch)]]/ScoreCard!$G$3*ScoreCard!$G$5</f>
        <v>1.8034682080924855</v>
      </c>
      <c r="R3910" s="5">
        <f>laptop_prices3[[#This Row],[Battery Life (hours)]]/ScoreCard!$H$3*ScoreCard!$H$5</f>
        <v>4.1416666666666666</v>
      </c>
      <c r="S3910" s="5">
        <f>ScoreCard!$I$3-laptop_prices3[[#This Row],[Weight (kg)]]/ScoreCard!$I$3*ScoreCard!$I$5</f>
        <v>2.1971428571428575</v>
      </c>
      <c r="T3910" s="6" cm="1">
        <f t="array" ref="T3910">_xlfn.IFS(laptop_prices3[[#This Row],[Storage]]="512GB SSD", 512, laptop_prices3[[#This Row],[Storage]] = "1TB SSD", 1000, laptop_prices3[[#This Row],[Storage]] = "2TB SSD", 2000, laptop_prices3[[#This Row],[Storage]]= "256GB SSD", 256, laptop_prices3[[#This Row],[Storage]] = "1TB HDD", 1000*0.7)</f>
        <v>700</v>
      </c>
      <c r="U3910" s="5">
        <f>laptop_prices3[[#This Row],[Storage Raw Value]]/ScoreCard!$J$3*ScoreCard!$J$5</f>
        <v>2.8</v>
      </c>
    </row>
    <row r="3911" spans="2:21" x14ac:dyDescent="0.2">
      <c r="B3911" s="4" cm="1">
        <f t="array" ref="B3911">SUM(laptop_prices3[[#This Row],[RAM Comp]:[Weight Comp]]+laptop_prices3[[#This Row],[Storage Comp]])</f>
        <v>20.806853839801818</v>
      </c>
      <c r="C3911">
        <v>3909</v>
      </c>
      <c r="D3911" t="s">
        <v>34</v>
      </c>
      <c r="E3911" t="s">
        <v>48</v>
      </c>
      <c r="F3911">
        <v>8</v>
      </c>
      <c r="G3911" t="s">
        <v>42</v>
      </c>
      <c r="H3911" t="s">
        <v>20</v>
      </c>
      <c r="I3911">
        <v>16</v>
      </c>
      <c r="J3911" t="s">
        <v>43</v>
      </c>
      <c r="K3911">
        <v>8.1</v>
      </c>
      <c r="L3911">
        <v>2.35</v>
      </c>
      <c r="M3911" t="s">
        <v>22</v>
      </c>
      <c r="N3911">
        <v>1142.96</v>
      </c>
      <c r="O3911" s="5">
        <f>(ScoreCard!$E$3-laptop_prices3[[#This Row],[Price ($)]])/ScoreCard!$E$3*ScoreCard!$E$5</f>
        <v>4.4712376525276003</v>
      </c>
      <c r="P3911" s="5">
        <f>laptop_prices3[[#This Row],[RAM (GB)]]/ScoreCard!$F$3*ScoreCard!$F$5</f>
        <v>0.875</v>
      </c>
      <c r="Q3911" s="5">
        <f>laptop_prices3[[#This Row],[Screen Size (inch)]]/ScoreCard!$G$3*ScoreCard!$G$5</f>
        <v>1.8497109826589595</v>
      </c>
      <c r="R3911" s="5">
        <f>laptop_prices3[[#This Row],[Battery Life (hours)]]/ScoreCard!$H$3*ScoreCard!$H$5</f>
        <v>4.7249999999999996</v>
      </c>
      <c r="S3911" s="5">
        <f>ScoreCard!$I$3-laptop_prices3[[#This Row],[Weight (kg)]]/ScoreCard!$I$3*ScoreCard!$I$5</f>
        <v>2.157142857142857</v>
      </c>
      <c r="T3911" s="6" cm="1">
        <f t="array" ref="T3911">_xlfn.IFS(laptop_prices3[[#This Row],[Storage]]="512GB SSD", 512, laptop_prices3[[#This Row],[Storage]] = "1TB SSD", 1000, laptop_prices3[[#This Row],[Storage]] = "2TB SSD", 2000, laptop_prices3[[#This Row],[Storage]]= "256GB SSD", 256, laptop_prices3[[#This Row],[Storage]] = "1TB HDD", 1000*0.7)</f>
        <v>700</v>
      </c>
      <c r="U3911" s="5">
        <f>laptop_prices3[[#This Row],[Storage Raw Value]]/ScoreCard!$J$3*ScoreCard!$J$5</f>
        <v>2.8</v>
      </c>
    </row>
    <row r="3912" spans="2:21" x14ac:dyDescent="0.2">
      <c r="B3912" s="4" cm="1">
        <f t="array" ref="B3912">SUM(laptop_prices3[[#This Row],[RAM Comp]:[Weight Comp]]+laptop_prices3[[#This Row],[Storage Comp]])</f>
        <v>18.91623479218277</v>
      </c>
      <c r="C3912">
        <v>3910</v>
      </c>
      <c r="D3912" t="s">
        <v>33</v>
      </c>
      <c r="E3912" t="s">
        <v>24</v>
      </c>
      <c r="F3912">
        <v>8</v>
      </c>
      <c r="G3912" t="s">
        <v>13</v>
      </c>
      <c r="H3912" t="s">
        <v>35</v>
      </c>
      <c r="I3912">
        <v>16</v>
      </c>
      <c r="J3912" t="s">
        <v>27</v>
      </c>
      <c r="K3912">
        <v>9.8000000000000007</v>
      </c>
      <c r="L3912">
        <v>2.13</v>
      </c>
      <c r="M3912" t="s">
        <v>46</v>
      </c>
      <c r="N3912">
        <v>1784.03</v>
      </c>
      <c r="O3912" s="5">
        <f>(ScoreCard!$E$3-laptop_prices3[[#This Row],[Price ($)]])/ScoreCard!$E$3*ScoreCard!$E$5</f>
        <v>4.1746623759701249</v>
      </c>
      <c r="P3912" s="5">
        <f>laptop_prices3[[#This Row],[RAM (GB)]]/ScoreCard!$F$3*ScoreCard!$F$5</f>
        <v>0.875</v>
      </c>
      <c r="Q3912" s="5">
        <f>laptop_prices3[[#This Row],[Screen Size (inch)]]/ScoreCard!$G$3*ScoreCard!$G$5</f>
        <v>1.8497109826589595</v>
      </c>
      <c r="R3912" s="5">
        <f>laptop_prices3[[#This Row],[Battery Life (hours)]]/ScoreCard!$H$3*ScoreCard!$H$5</f>
        <v>5.7166666666666677</v>
      </c>
      <c r="S3912" s="5">
        <f>ScoreCard!$I$3-laptop_prices3[[#This Row],[Weight (kg)]]/ScoreCard!$I$3*ScoreCard!$I$5</f>
        <v>2.2828571428571429</v>
      </c>
      <c r="T3912" s="6" cm="1">
        <f t="array" ref="T3912">_xlfn.IFS(laptop_prices3[[#This Row],[Storage]]="512GB SSD", 512, laptop_prices3[[#This Row],[Storage]] = "1TB SSD", 1000, laptop_prices3[[#This Row],[Storage]] = "2TB SSD", 2000, laptop_prices3[[#This Row],[Storage]]= "256GB SSD", 256, laptop_prices3[[#This Row],[Storage]] = "1TB HDD", 1000*0.7)</f>
        <v>512</v>
      </c>
      <c r="U3912" s="5">
        <f>laptop_prices3[[#This Row],[Storage Raw Value]]/ScoreCard!$J$3*ScoreCard!$J$5</f>
        <v>2.048</v>
      </c>
    </row>
    <row r="3913" spans="2:21" x14ac:dyDescent="0.2">
      <c r="B3913" s="4" cm="1">
        <f t="array" ref="B3913">SUM(laptop_prices3[[#This Row],[RAM Comp]:[Weight Comp]]+laptop_prices3[[#This Row],[Storage Comp]])</f>
        <v>26.81394439856868</v>
      </c>
      <c r="C3913">
        <v>3911</v>
      </c>
      <c r="D3913" t="s">
        <v>36</v>
      </c>
      <c r="E3913" t="s">
        <v>48</v>
      </c>
      <c r="F3913">
        <v>64</v>
      </c>
      <c r="G3913" t="s">
        <v>42</v>
      </c>
      <c r="H3913" t="s">
        <v>20</v>
      </c>
      <c r="I3913">
        <v>15.6</v>
      </c>
      <c r="J3913" t="s">
        <v>43</v>
      </c>
      <c r="K3913">
        <v>8.8000000000000007</v>
      </c>
      <c r="L3913">
        <v>3.19</v>
      </c>
      <c r="M3913" t="s">
        <v>30</v>
      </c>
      <c r="N3913">
        <v>2683.2</v>
      </c>
      <c r="O3913" s="5">
        <f>(ScoreCard!$E$3-laptop_prices3[[#This Row],[Price ($)]])/ScoreCard!$E$3*ScoreCard!$E$5</f>
        <v>3.7586834790911814</v>
      </c>
      <c r="P3913" s="5">
        <f>laptop_prices3[[#This Row],[RAM (GB)]]/ScoreCard!$F$3*ScoreCard!$F$5</f>
        <v>7</v>
      </c>
      <c r="Q3913" s="5">
        <f>laptop_prices3[[#This Row],[Screen Size (inch)]]/ScoreCard!$G$3*ScoreCard!$G$5</f>
        <v>1.8034682080924855</v>
      </c>
      <c r="R3913" s="5">
        <f>laptop_prices3[[#This Row],[Battery Life (hours)]]/ScoreCard!$H$3*ScoreCard!$H$5</f>
        <v>5.1333333333333337</v>
      </c>
      <c r="S3913" s="5">
        <f>ScoreCard!$I$3-laptop_prices3[[#This Row],[Weight (kg)]]/ScoreCard!$I$3*ScoreCard!$I$5</f>
        <v>1.6771428571428573</v>
      </c>
      <c r="T3913" s="6" cm="1">
        <f t="array" ref="T3913">_xlfn.IFS(laptop_prices3[[#This Row],[Storage]]="512GB SSD", 512, laptop_prices3[[#This Row],[Storage]] = "1TB SSD", 1000, laptop_prices3[[#This Row],[Storage]] = "2TB SSD", 2000, laptop_prices3[[#This Row],[Storage]]= "256GB SSD", 256, laptop_prices3[[#This Row],[Storage]] = "1TB HDD", 1000*0.7)</f>
        <v>700</v>
      </c>
      <c r="U3913" s="5">
        <f>laptop_prices3[[#This Row],[Storage Raw Value]]/ScoreCard!$J$3*ScoreCard!$J$5</f>
        <v>2.8</v>
      </c>
    </row>
    <row r="3914" spans="2:21" x14ac:dyDescent="0.2">
      <c r="B3914" s="4" cm="1">
        <f t="array" ref="B3914">SUM(laptop_prices3[[#This Row],[RAM Comp]:[Weight Comp]]+laptop_prices3[[#This Row],[Storage Comp]])</f>
        <v>42.947857142857146</v>
      </c>
      <c r="C3914">
        <v>3912</v>
      </c>
      <c r="D3914" t="s">
        <v>11</v>
      </c>
      <c r="E3914" t="s">
        <v>12</v>
      </c>
      <c r="F3914">
        <v>8</v>
      </c>
      <c r="G3914" t="s">
        <v>25</v>
      </c>
      <c r="H3914" t="s">
        <v>14</v>
      </c>
      <c r="I3914">
        <v>17.3</v>
      </c>
      <c r="J3914" t="s">
        <v>43</v>
      </c>
      <c r="K3914">
        <v>10.199999999999999</v>
      </c>
      <c r="L3914">
        <v>2.41</v>
      </c>
      <c r="M3914" t="s">
        <v>16</v>
      </c>
      <c r="N3914">
        <v>1526.33</v>
      </c>
      <c r="O3914" s="5">
        <f>(ScoreCard!$E$3-laptop_prices3[[#This Row],[Price ($)]])/ScoreCard!$E$3*ScoreCard!$E$5</f>
        <v>4.293880946124494</v>
      </c>
      <c r="P3914" s="5">
        <f>laptop_prices3[[#This Row],[RAM (GB)]]/ScoreCard!$F$3*ScoreCard!$F$5</f>
        <v>0.875</v>
      </c>
      <c r="Q3914" s="5">
        <f>laptop_prices3[[#This Row],[Screen Size (inch)]]/ScoreCard!$G$3*ScoreCard!$G$5</f>
        <v>2</v>
      </c>
      <c r="R3914" s="5">
        <f>laptop_prices3[[#This Row],[Battery Life (hours)]]/ScoreCard!$H$3*ScoreCard!$H$5</f>
        <v>5.95</v>
      </c>
      <c r="S3914" s="5">
        <f>ScoreCard!$I$3-laptop_prices3[[#This Row],[Weight (kg)]]/ScoreCard!$I$3*ScoreCard!$I$5</f>
        <v>2.1228571428571428</v>
      </c>
      <c r="T3914" s="6" cm="1">
        <f t="array" ref="T3914">_xlfn.IFS(laptop_prices3[[#This Row],[Storage]]="512GB SSD", 512, laptop_prices3[[#This Row],[Storage]] = "1TB SSD", 1000, laptop_prices3[[#This Row],[Storage]] = "2TB SSD", 2000, laptop_prices3[[#This Row],[Storage]]= "256GB SSD", 256, laptop_prices3[[#This Row],[Storage]] = "1TB HDD", 1000*0.7)</f>
        <v>2000</v>
      </c>
      <c r="U3914" s="5">
        <f>laptop_prices3[[#This Row],[Storage Raw Value]]/ScoreCard!$J$3*ScoreCard!$J$5</f>
        <v>8</v>
      </c>
    </row>
    <row r="3915" spans="2:21" x14ac:dyDescent="0.2">
      <c r="B3915" s="4" cm="1">
        <f t="array" ref="B3915">SUM(laptop_prices3[[#This Row],[RAM Comp]:[Weight Comp]]+laptop_prices3[[#This Row],[Storage Comp]])</f>
        <v>21.829286540049548</v>
      </c>
      <c r="C3915">
        <v>3913</v>
      </c>
      <c r="D3915" t="s">
        <v>38</v>
      </c>
      <c r="E3915" t="s">
        <v>39</v>
      </c>
      <c r="F3915">
        <v>64</v>
      </c>
      <c r="G3915" t="s">
        <v>29</v>
      </c>
      <c r="H3915" t="s">
        <v>14</v>
      </c>
      <c r="I3915">
        <v>13.3</v>
      </c>
      <c r="J3915" t="s">
        <v>43</v>
      </c>
      <c r="K3915">
        <v>11.4</v>
      </c>
      <c r="L3915">
        <v>1.67</v>
      </c>
      <c r="M3915" t="s">
        <v>22</v>
      </c>
      <c r="N3915">
        <v>2355.5500000000002</v>
      </c>
      <c r="O3915" s="5">
        <f>(ScoreCard!$E$3-laptop_prices3[[#This Row],[Price ($)]])/ScoreCard!$E$3*ScoreCard!$E$5</f>
        <v>3.910262697217215</v>
      </c>
      <c r="P3915" s="5">
        <f>laptop_prices3[[#This Row],[RAM (GB)]]/ScoreCard!$F$3*ScoreCard!$F$5</f>
        <v>7</v>
      </c>
      <c r="Q3915" s="5">
        <f>laptop_prices3[[#This Row],[Screen Size (inch)]]/ScoreCard!$G$3*ScoreCard!$G$5</f>
        <v>1.5375722543352601</v>
      </c>
      <c r="R3915" s="5">
        <f>laptop_prices3[[#This Row],[Battery Life (hours)]]/ScoreCard!$H$3*ScoreCard!$H$5</f>
        <v>6.65</v>
      </c>
      <c r="S3915" s="5">
        <f>ScoreCard!$I$3-laptop_prices3[[#This Row],[Weight (kg)]]/ScoreCard!$I$3*ScoreCard!$I$5</f>
        <v>2.5457142857142858</v>
      </c>
      <c r="T3915" s="6" cm="1">
        <f t="array" ref="T3915">_xlfn.IFS(laptop_prices3[[#This Row],[Storage]]="512GB SSD", 512, laptop_prices3[[#This Row],[Storage]] = "1TB SSD", 1000, laptop_prices3[[#This Row],[Storage]] = "2TB SSD", 2000, laptop_prices3[[#This Row],[Storage]]= "256GB SSD", 256, laptop_prices3[[#This Row],[Storage]] = "1TB HDD", 1000*0.7)</f>
        <v>256</v>
      </c>
      <c r="U3915" s="5">
        <f>laptop_prices3[[#This Row],[Storage Raw Value]]/ScoreCard!$J$3*ScoreCard!$J$5</f>
        <v>1.024</v>
      </c>
    </row>
    <row r="3916" spans="2:21" x14ac:dyDescent="0.2">
      <c r="B3916" s="4" cm="1">
        <f t="array" ref="B3916">SUM(laptop_prices3[[#This Row],[RAM Comp]:[Weight Comp]]+laptop_prices3[[#This Row],[Storage Comp]])</f>
        <v>16.526191301954309</v>
      </c>
      <c r="C3916">
        <v>3914</v>
      </c>
      <c r="D3916" t="s">
        <v>33</v>
      </c>
      <c r="E3916" t="s">
        <v>48</v>
      </c>
      <c r="F3916">
        <v>32</v>
      </c>
      <c r="G3916" t="s">
        <v>29</v>
      </c>
      <c r="H3916" t="s">
        <v>35</v>
      </c>
      <c r="I3916">
        <v>13.3</v>
      </c>
      <c r="J3916" t="s">
        <v>15</v>
      </c>
      <c r="K3916">
        <v>9.6999999999999993</v>
      </c>
      <c r="L3916">
        <v>3.09</v>
      </c>
      <c r="M3916" t="s">
        <v>16</v>
      </c>
      <c r="N3916">
        <v>2478.7199999999998</v>
      </c>
      <c r="O3916" s="5">
        <f>(ScoreCard!$E$3-laptop_prices3[[#This Row],[Price ($)]])/ScoreCard!$E$3*ScoreCard!$E$5</f>
        <v>3.8532811245128555</v>
      </c>
      <c r="P3916" s="5">
        <f>laptop_prices3[[#This Row],[RAM (GB)]]/ScoreCard!$F$3*ScoreCard!$F$5</f>
        <v>3.5</v>
      </c>
      <c r="Q3916" s="5">
        <f>laptop_prices3[[#This Row],[Screen Size (inch)]]/ScoreCard!$G$3*ScoreCard!$G$5</f>
        <v>1.5375722543352601</v>
      </c>
      <c r="R3916" s="5">
        <f>laptop_prices3[[#This Row],[Battery Life (hours)]]/ScoreCard!$H$3*ScoreCard!$H$5</f>
        <v>5.6583333333333323</v>
      </c>
      <c r="S3916" s="5">
        <f>ScoreCard!$I$3-laptop_prices3[[#This Row],[Weight (kg)]]/ScoreCard!$I$3*ScoreCard!$I$5</f>
        <v>1.7342857142857144</v>
      </c>
      <c r="T3916" s="6" cm="1">
        <f t="array" ref="T3916">_xlfn.IFS(laptop_prices3[[#This Row],[Storage]]="512GB SSD", 512, laptop_prices3[[#This Row],[Storage]] = "1TB SSD", 1000, laptop_prices3[[#This Row],[Storage]] = "2TB SSD", 2000, laptop_prices3[[#This Row],[Storage]]= "256GB SSD", 256, laptop_prices3[[#This Row],[Storage]] = "1TB HDD", 1000*0.7)</f>
        <v>256</v>
      </c>
      <c r="U3916" s="5">
        <f>laptop_prices3[[#This Row],[Storage Raw Value]]/ScoreCard!$J$3*ScoreCard!$J$5</f>
        <v>1.024</v>
      </c>
    </row>
    <row r="3917" spans="2:21" x14ac:dyDescent="0.2">
      <c r="B3917" s="4" cm="1">
        <f t="array" ref="B3917">SUM(laptop_prices3[[#This Row],[RAM Comp]:[Weight Comp]]+laptop_prices3[[#This Row],[Storage Comp]])</f>
        <v>19.142782824112302</v>
      </c>
      <c r="C3917">
        <v>3915</v>
      </c>
      <c r="D3917" t="s">
        <v>33</v>
      </c>
      <c r="E3917" t="s">
        <v>48</v>
      </c>
      <c r="F3917">
        <v>8</v>
      </c>
      <c r="G3917" t="s">
        <v>42</v>
      </c>
      <c r="H3917" t="s">
        <v>32</v>
      </c>
      <c r="I3917">
        <v>14</v>
      </c>
      <c r="J3917" t="s">
        <v>27</v>
      </c>
      <c r="K3917">
        <v>6.3</v>
      </c>
      <c r="L3917">
        <v>3.02</v>
      </c>
      <c r="M3917" t="s">
        <v>30</v>
      </c>
      <c r="N3917">
        <v>1705.68</v>
      </c>
      <c r="O3917" s="5">
        <f>(ScoreCard!$E$3-laptop_prices3[[#This Row],[Price ($)]])/ScoreCard!$E$3*ScoreCard!$E$5</f>
        <v>4.2109090774508964</v>
      </c>
      <c r="P3917" s="5">
        <f>laptop_prices3[[#This Row],[RAM (GB)]]/ScoreCard!$F$3*ScoreCard!$F$5</f>
        <v>0.875</v>
      </c>
      <c r="Q3917" s="5">
        <f>laptop_prices3[[#This Row],[Screen Size (inch)]]/ScoreCard!$G$3*ScoreCard!$G$5</f>
        <v>1.6184971098265895</v>
      </c>
      <c r="R3917" s="5">
        <f>laptop_prices3[[#This Row],[Battery Life (hours)]]/ScoreCard!$H$3*ScoreCard!$H$5</f>
        <v>3.6750000000000003</v>
      </c>
      <c r="S3917" s="5">
        <f>ScoreCard!$I$3-laptop_prices3[[#This Row],[Weight (kg)]]/ScoreCard!$I$3*ScoreCard!$I$5</f>
        <v>1.7742857142857142</v>
      </c>
      <c r="T3917" s="6" cm="1">
        <f t="array" ref="T3917">_xlfn.IFS(laptop_prices3[[#This Row],[Storage]]="512GB SSD", 512, laptop_prices3[[#This Row],[Storage]] = "1TB SSD", 1000, laptop_prices3[[#This Row],[Storage]] = "2TB SSD", 2000, laptop_prices3[[#This Row],[Storage]]= "256GB SSD", 256, laptop_prices3[[#This Row],[Storage]] = "1TB HDD", 1000*0.7)</f>
        <v>700</v>
      </c>
      <c r="U3917" s="5">
        <f>laptop_prices3[[#This Row],[Storage Raw Value]]/ScoreCard!$J$3*ScoreCard!$J$5</f>
        <v>2.8</v>
      </c>
    </row>
    <row r="3918" spans="2:21" x14ac:dyDescent="0.2">
      <c r="B3918" s="4" cm="1">
        <f t="array" ref="B3918">SUM(laptop_prices3[[#This Row],[RAM Comp]:[Weight Comp]]+laptop_prices3[[#This Row],[Storage Comp]])</f>
        <v>31.296563446187722</v>
      </c>
      <c r="C3918">
        <v>3916</v>
      </c>
      <c r="D3918" t="s">
        <v>38</v>
      </c>
      <c r="E3918" t="s">
        <v>18</v>
      </c>
      <c r="F3918">
        <v>64</v>
      </c>
      <c r="G3918" t="s">
        <v>19</v>
      </c>
      <c r="H3918" t="s">
        <v>35</v>
      </c>
      <c r="I3918">
        <v>15.6</v>
      </c>
      <c r="J3918" t="s">
        <v>27</v>
      </c>
      <c r="K3918">
        <v>7.1</v>
      </c>
      <c r="L3918">
        <v>2.0099999999999998</v>
      </c>
      <c r="M3918" t="s">
        <v>22</v>
      </c>
      <c r="N3918">
        <v>5485</v>
      </c>
      <c r="O3918" s="5">
        <f>(ScoreCard!$E$3-laptop_prices3[[#This Row],[Price ($)]])/ScoreCard!$E$3*ScoreCard!$E$5</f>
        <v>2.4624995836371237</v>
      </c>
      <c r="P3918" s="5">
        <f>laptop_prices3[[#This Row],[RAM (GB)]]/ScoreCard!$F$3*ScoreCard!$F$5</f>
        <v>7</v>
      </c>
      <c r="Q3918" s="5">
        <f>laptop_prices3[[#This Row],[Screen Size (inch)]]/ScoreCard!$G$3*ScoreCard!$G$5</f>
        <v>1.8034682080924855</v>
      </c>
      <c r="R3918" s="5">
        <f>laptop_prices3[[#This Row],[Battery Life (hours)]]/ScoreCard!$H$3*ScoreCard!$H$5</f>
        <v>4.1416666666666666</v>
      </c>
      <c r="S3918" s="5">
        <f>ScoreCard!$I$3-laptop_prices3[[#This Row],[Weight (kg)]]/ScoreCard!$I$3*ScoreCard!$I$5</f>
        <v>2.3514285714285714</v>
      </c>
      <c r="T3918" s="6" cm="1">
        <f t="array" ref="T3918">_xlfn.IFS(laptop_prices3[[#This Row],[Storage]]="512GB SSD", 512, laptop_prices3[[#This Row],[Storage]] = "1TB SSD", 1000, laptop_prices3[[#This Row],[Storage]] = "2TB SSD", 2000, laptop_prices3[[#This Row],[Storage]]= "256GB SSD", 256, laptop_prices3[[#This Row],[Storage]] = "1TB HDD", 1000*0.7)</f>
        <v>1000</v>
      </c>
      <c r="U3918" s="5">
        <f>laptop_prices3[[#This Row],[Storage Raw Value]]/ScoreCard!$J$3*ScoreCard!$J$5</f>
        <v>4</v>
      </c>
    </row>
    <row r="3919" spans="2:21" x14ac:dyDescent="0.2">
      <c r="B3919" s="4" cm="1">
        <f t="array" ref="B3919">SUM(laptop_prices3[[#This Row],[RAM Comp]:[Weight Comp]]+laptop_prices3[[#This Row],[Storage Comp]])</f>
        <v>41.120730112854389</v>
      </c>
      <c r="C3919">
        <v>3917</v>
      </c>
      <c r="D3919" t="s">
        <v>11</v>
      </c>
      <c r="E3919" t="s">
        <v>12</v>
      </c>
      <c r="F3919">
        <v>4</v>
      </c>
      <c r="G3919" t="s">
        <v>25</v>
      </c>
      <c r="H3919" t="s">
        <v>35</v>
      </c>
      <c r="I3919">
        <v>15.6</v>
      </c>
      <c r="J3919" t="s">
        <v>27</v>
      </c>
      <c r="K3919">
        <v>7.9</v>
      </c>
      <c r="L3919">
        <v>2.15</v>
      </c>
      <c r="M3919" t="s">
        <v>22</v>
      </c>
      <c r="N3919">
        <v>2053.33</v>
      </c>
      <c r="O3919" s="5">
        <f>(ScoreCard!$E$3-laptop_prices3[[#This Row],[Price ($)]])/ScoreCard!$E$3*ScoreCard!$E$5</f>
        <v>4.0500773509698478</v>
      </c>
      <c r="P3919" s="5">
        <f>laptop_prices3[[#This Row],[RAM (GB)]]/ScoreCard!$F$3*ScoreCard!$F$5</f>
        <v>0.4375</v>
      </c>
      <c r="Q3919" s="5">
        <f>laptop_prices3[[#This Row],[Screen Size (inch)]]/ScoreCard!$G$3*ScoreCard!$G$5</f>
        <v>1.8034682080924855</v>
      </c>
      <c r="R3919" s="5">
        <f>laptop_prices3[[#This Row],[Battery Life (hours)]]/ScoreCard!$H$3*ScoreCard!$H$5</f>
        <v>4.6083333333333334</v>
      </c>
      <c r="S3919" s="5">
        <f>ScoreCard!$I$3-laptop_prices3[[#This Row],[Weight (kg)]]/ScoreCard!$I$3*ScoreCard!$I$5</f>
        <v>2.2714285714285714</v>
      </c>
      <c r="T3919" s="6" cm="1">
        <f t="array" ref="T3919">_xlfn.IFS(laptop_prices3[[#This Row],[Storage]]="512GB SSD", 512, laptop_prices3[[#This Row],[Storage]] = "1TB SSD", 1000, laptop_prices3[[#This Row],[Storage]] = "2TB SSD", 2000, laptop_prices3[[#This Row],[Storage]]= "256GB SSD", 256, laptop_prices3[[#This Row],[Storage]] = "1TB HDD", 1000*0.7)</f>
        <v>2000</v>
      </c>
      <c r="U3919" s="5">
        <f>laptop_prices3[[#This Row],[Storage Raw Value]]/ScoreCard!$J$3*ScoreCard!$J$5</f>
        <v>8</v>
      </c>
    </row>
    <row r="3920" spans="2:21" x14ac:dyDescent="0.2">
      <c r="B3920" s="4" cm="1">
        <f t="array" ref="B3920">SUM(laptop_prices3[[#This Row],[RAM Comp]:[Weight Comp]]+laptop_prices3[[#This Row],[Storage Comp]])</f>
        <v>22.736428571428572</v>
      </c>
      <c r="C3920">
        <v>3918</v>
      </c>
      <c r="D3920" t="s">
        <v>36</v>
      </c>
      <c r="E3920" t="s">
        <v>39</v>
      </c>
      <c r="F3920">
        <v>32</v>
      </c>
      <c r="G3920" t="s">
        <v>42</v>
      </c>
      <c r="H3920" t="s">
        <v>35</v>
      </c>
      <c r="I3920">
        <v>17.3</v>
      </c>
      <c r="J3920" t="s">
        <v>15</v>
      </c>
      <c r="K3920">
        <v>5.7</v>
      </c>
      <c r="L3920">
        <v>1.38</v>
      </c>
      <c r="M3920" t="s">
        <v>30</v>
      </c>
      <c r="N3920">
        <v>1827.34</v>
      </c>
      <c r="O3920" s="5">
        <f>(ScoreCard!$E$3-laptop_prices3[[#This Row],[Price ($)]])/ScoreCard!$E$3*ScoreCard!$E$5</f>
        <v>4.1546260691273398</v>
      </c>
      <c r="P3920" s="5">
        <f>laptop_prices3[[#This Row],[RAM (GB)]]/ScoreCard!$F$3*ScoreCard!$F$5</f>
        <v>3.5</v>
      </c>
      <c r="Q3920" s="5">
        <f>laptop_prices3[[#This Row],[Screen Size (inch)]]/ScoreCard!$G$3*ScoreCard!$G$5</f>
        <v>2</v>
      </c>
      <c r="R3920" s="5">
        <f>laptop_prices3[[#This Row],[Battery Life (hours)]]/ScoreCard!$H$3*ScoreCard!$H$5</f>
        <v>3.3250000000000002</v>
      </c>
      <c r="S3920" s="5">
        <f>ScoreCard!$I$3-laptop_prices3[[#This Row],[Weight (kg)]]/ScoreCard!$I$3*ScoreCard!$I$5</f>
        <v>2.7114285714285717</v>
      </c>
      <c r="T3920" s="6" cm="1">
        <f t="array" ref="T3920">_xlfn.IFS(laptop_prices3[[#This Row],[Storage]]="512GB SSD", 512, laptop_prices3[[#This Row],[Storage]] = "1TB SSD", 1000, laptop_prices3[[#This Row],[Storage]] = "2TB SSD", 2000, laptop_prices3[[#This Row],[Storage]]= "256GB SSD", 256, laptop_prices3[[#This Row],[Storage]] = "1TB HDD", 1000*0.7)</f>
        <v>700</v>
      </c>
      <c r="U3920" s="5">
        <f>laptop_prices3[[#This Row],[Storage Raw Value]]/ScoreCard!$J$3*ScoreCard!$J$5</f>
        <v>2.8</v>
      </c>
    </row>
    <row r="3921" spans="2:21" x14ac:dyDescent="0.2">
      <c r="B3921" s="4" cm="1">
        <f t="array" ref="B3921">SUM(laptop_prices3[[#This Row],[RAM Comp]:[Weight Comp]]+laptop_prices3[[#This Row],[Storage Comp]])</f>
        <v>12.666310349573354</v>
      </c>
      <c r="C3921">
        <v>3919</v>
      </c>
      <c r="D3921" t="s">
        <v>11</v>
      </c>
      <c r="E3921" t="s">
        <v>18</v>
      </c>
      <c r="F3921">
        <v>4</v>
      </c>
      <c r="G3921" t="s">
        <v>29</v>
      </c>
      <c r="H3921" t="s">
        <v>44</v>
      </c>
      <c r="I3921">
        <v>13.3</v>
      </c>
      <c r="J3921" t="s">
        <v>43</v>
      </c>
      <c r="K3921">
        <v>8</v>
      </c>
      <c r="L3921">
        <v>2.75</v>
      </c>
      <c r="M3921" t="s">
        <v>30</v>
      </c>
      <c r="N3921">
        <v>1074.19</v>
      </c>
      <c r="O3921" s="5">
        <f>(ScoreCard!$E$3-laptop_prices3[[#This Row],[Price ($)]])/ScoreCard!$E$3*ScoreCard!$E$5</f>
        <v>4.5030524025063192</v>
      </c>
      <c r="P3921" s="5">
        <f>laptop_prices3[[#This Row],[RAM (GB)]]/ScoreCard!$F$3*ScoreCard!$F$5</f>
        <v>0.4375</v>
      </c>
      <c r="Q3921" s="5">
        <f>laptop_prices3[[#This Row],[Screen Size (inch)]]/ScoreCard!$G$3*ScoreCard!$G$5</f>
        <v>1.5375722543352601</v>
      </c>
      <c r="R3921" s="5">
        <f>laptop_prices3[[#This Row],[Battery Life (hours)]]/ScoreCard!$H$3*ScoreCard!$H$5</f>
        <v>4.6666666666666661</v>
      </c>
      <c r="S3921" s="5">
        <f>ScoreCard!$I$3-laptop_prices3[[#This Row],[Weight (kg)]]/ScoreCard!$I$3*ScoreCard!$I$5</f>
        <v>1.9285714285714286</v>
      </c>
      <c r="T3921" s="6" cm="1">
        <f t="array" ref="T3921">_xlfn.IFS(laptop_prices3[[#This Row],[Storage]]="512GB SSD", 512, laptop_prices3[[#This Row],[Storage]] = "1TB SSD", 1000, laptop_prices3[[#This Row],[Storage]] = "2TB SSD", 2000, laptop_prices3[[#This Row],[Storage]]= "256GB SSD", 256, laptop_prices3[[#This Row],[Storage]] = "1TB HDD", 1000*0.7)</f>
        <v>256</v>
      </c>
      <c r="U3921" s="5">
        <f>laptop_prices3[[#This Row],[Storage Raw Value]]/ScoreCard!$J$3*ScoreCard!$J$5</f>
        <v>1.024</v>
      </c>
    </row>
    <row r="3922" spans="2:21" x14ac:dyDescent="0.2">
      <c r="B3922" s="4" cm="1">
        <f t="array" ref="B3922">SUM(laptop_prices3[[#This Row],[RAM Comp]:[Weight Comp]]+laptop_prices3[[#This Row],[Storage Comp]])</f>
        <v>21.845230112854388</v>
      </c>
      <c r="C3922">
        <v>3920</v>
      </c>
      <c r="D3922" t="s">
        <v>36</v>
      </c>
      <c r="E3922" t="s">
        <v>48</v>
      </c>
      <c r="F3922">
        <v>32</v>
      </c>
      <c r="G3922" t="s">
        <v>13</v>
      </c>
      <c r="H3922" t="s">
        <v>40</v>
      </c>
      <c r="I3922">
        <v>15.6</v>
      </c>
      <c r="J3922" t="s">
        <v>15</v>
      </c>
      <c r="K3922">
        <v>10.9</v>
      </c>
      <c r="L3922">
        <v>2.64</v>
      </c>
      <c r="M3922" t="s">
        <v>46</v>
      </c>
      <c r="N3922">
        <v>2865.98</v>
      </c>
      <c r="O3922" s="5">
        <f>(ScoreCard!$E$3-laptop_prices3[[#This Row],[Price ($)]])/ScoreCard!$E$3*ScoreCard!$E$5</f>
        <v>3.6741248052346993</v>
      </c>
      <c r="P3922" s="5">
        <f>laptop_prices3[[#This Row],[RAM (GB)]]/ScoreCard!$F$3*ScoreCard!$F$5</f>
        <v>3.5</v>
      </c>
      <c r="Q3922" s="5">
        <f>laptop_prices3[[#This Row],[Screen Size (inch)]]/ScoreCard!$G$3*ScoreCard!$G$5</f>
        <v>1.8034682080924855</v>
      </c>
      <c r="R3922" s="5">
        <f>laptop_prices3[[#This Row],[Battery Life (hours)]]/ScoreCard!$H$3*ScoreCard!$H$5</f>
        <v>6.3583333333333334</v>
      </c>
      <c r="S3922" s="5">
        <f>ScoreCard!$I$3-laptop_prices3[[#This Row],[Weight (kg)]]/ScoreCard!$I$3*ScoreCard!$I$5</f>
        <v>1.9914285714285713</v>
      </c>
      <c r="T3922" s="6" cm="1">
        <f t="array" ref="T3922">_xlfn.IFS(laptop_prices3[[#This Row],[Storage]]="512GB SSD", 512, laptop_prices3[[#This Row],[Storage]] = "1TB SSD", 1000, laptop_prices3[[#This Row],[Storage]] = "2TB SSD", 2000, laptop_prices3[[#This Row],[Storage]]= "256GB SSD", 256, laptop_prices3[[#This Row],[Storage]] = "1TB HDD", 1000*0.7)</f>
        <v>512</v>
      </c>
      <c r="U3922" s="5">
        <f>laptop_prices3[[#This Row],[Storage Raw Value]]/ScoreCard!$J$3*ScoreCard!$J$5</f>
        <v>2.048</v>
      </c>
    </row>
    <row r="3923" spans="2:21" x14ac:dyDescent="0.2">
      <c r="B3923" s="4" cm="1">
        <f t="array" ref="B3923">SUM(laptop_prices3[[#This Row],[RAM Comp]:[Weight Comp]]+laptop_prices3[[#This Row],[Storage Comp]])</f>
        <v>14.903544728874209</v>
      </c>
      <c r="C3923">
        <v>3921</v>
      </c>
      <c r="D3923" t="s">
        <v>38</v>
      </c>
      <c r="E3923" t="s">
        <v>39</v>
      </c>
      <c r="F3923">
        <v>16</v>
      </c>
      <c r="G3923" t="s">
        <v>29</v>
      </c>
      <c r="H3923" t="s">
        <v>35</v>
      </c>
      <c r="I3923">
        <v>14</v>
      </c>
      <c r="J3923" t="s">
        <v>27</v>
      </c>
      <c r="K3923">
        <v>8.8000000000000007</v>
      </c>
      <c r="L3923">
        <v>2.09</v>
      </c>
      <c r="M3923" t="s">
        <v>16</v>
      </c>
      <c r="N3923">
        <v>2033.43</v>
      </c>
      <c r="O3923" s="5">
        <f>(ScoreCard!$E$3-laptop_prices3[[#This Row],[Price ($)]])/ScoreCard!$E$3*ScoreCard!$E$5</f>
        <v>4.0592835967830876</v>
      </c>
      <c r="P3923" s="5">
        <f>laptop_prices3[[#This Row],[RAM (GB)]]/ScoreCard!$F$3*ScoreCard!$F$5</f>
        <v>1.75</v>
      </c>
      <c r="Q3923" s="5">
        <f>laptop_prices3[[#This Row],[Screen Size (inch)]]/ScoreCard!$G$3*ScoreCard!$G$5</f>
        <v>1.6184971098265895</v>
      </c>
      <c r="R3923" s="5">
        <f>laptop_prices3[[#This Row],[Battery Life (hours)]]/ScoreCard!$H$3*ScoreCard!$H$5</f>
        <v>5.1333333333333337</v>
      </c>
      <c r="S3923" s="5">
        <f>ScoreCard!$I$3-laptop_prices3[[#This Row],[Weight (kg)]]/ScoreCard!$I$3*ScoreCard!$I$5</f>
        <v>2.305714285714286</v>
      </c>
      <c r="T3923" s="6" cm="1">
        <f t="array" ref="T3923">_xlfn.IFS(laptop_prices3[[#This Row],[Storage]]="512GB SSD", 512, laptop_prices3[[#This Row],[Storage]] = "1TB SSD", 1000, laptop_prices3[[#This Row],[Storage]] = "2TB SSD", 2000, laptop_prices3[[#This Row],[Storage]]= "256GB SSD", 256, laptop_prices3[[#This Row],[Storage]] = "1TB HDD", 1000*0.7)</f>
        <v>256</v>
      </c>
      <c r="U3923" s="5">
        <f>laptop_prices3[[#This Row],[Storage Raw Value]]/ScoreCard!$J$3*ScoreCard!$J$5</f>
        <v>1.024</v>
      </c>
    </row>
    <row r="3924" spans="2:21" x14ac:dyDescent="0.2">
      <c r="B3924" s="4" cm="1">
        <f t="array" ref="B3924">SUM(laptop_prices3[[#This Row],[RAM Comp]:[Weight Comp]]+laptop_prices3[[#This Row],[Storage Comp]])</f>
        <v>20.411615744563722</v>
      </c>
      <c r="C3924">
        <v>3922</v>
      </c>
      <c r="D3924" t="s">
        <v>34</v>
      </c>
      <c r="E3924" t="s">
        <v>41</v>
      </c>
      <c r="F3924">
        <v>8</v>
      </c>
      <c r="G3924" t="s">
        <v>42</v>
      </c>
      <c r="H3924" t="s">
        <v>35</v>
      </c>
      <c r="I3924">
        <v>16</v>
      </c>
      <c r="J3924" t="s">
        <v>15</v>
      </c>
      <c r="K3924">
        <v>8.5</v>
      </c>
      <c r="L3924">
        <v>3.45</v>
      </c>
      <c r="M3924" t="s">
        <v>22</v>
      </c>
      <c r="N3924">
        <v>1792.09</v>
      </c>
      <c r="O3924" s="5">
        <f>(ScoreCard!$E$3-laptop_prices3[[#This Row],[Price ($)]])/ScoreCard!$E$3*ScoreCard!$E$5</f>
        <v>4.1709336151030545</v>
      </c>
      <c r="P3924" s="5">
        <f>laptop_prices3[[#This Row],[RAM (GB)]]/ScoreCard!$F$3*ScoreCard!$F$5</f>
        <v>0.875</v>
      </c>
      <c r="Q3924" s="5">
        <f>laptop_prices3[[#This Row],[Screen Size (inch)]]/ScoreCard!$G$3*ScoreCard!$G$5</f>
        <v>1.8497109826589595</v>
      </c>
      <c r="R3924" s="5">
        <f>laptop_prices3[[#This Row],[Battery Life (hours)]]/ScoreCard!$H$3*ScoreCard!$H$5</f>
        <v>4.9583333333333339</v>
      </c>
      <c r="S3924" s="5">
        <f>ScoreCard!$I$3-laptop_prices3[[#This Row],[Weight (kg)]]/ScoreCard!$I$3*ScoreCard!$I$5</f>
        <v>1.5285714285714285</v>
      </c>
      <c r="T3924" s="6" cm="1">
        <f t="array" ref="T3924">_xlfn.IFS(laptop_prices3[[#This Row],[Storage]]="512GB SSD", 512, laptop_prices3[[#This Row],[Storage]] = "1TB SSD", 1000, laptop_prices3[[#This Row],[Storage]] = "2TB SSD", 2000, laptop_prices3[[#This Row],[Storage]]= "256GB SSD", 256, laptop_prices3[[#This Row],[Storage]] = "1TB HDD", 1000*0.7)</f>
        <v>700</v>
      </c>
      <c r="U3924" s="5">
        <f>laptop_prices3[[#This Row],[Storage Raw Value]]/ScoreCard!$J$3*ScoreCard!$J$5</f>
        <v>2.8</v>
      </c>
    </row>
    <row r="3925" spans="2:21" x14ac:dyDescent="0.2">
      <c r="B3925" s="4" cm="1">
        <f t="array" ref="B3925">SUM(laptop_prices3[[#This Row],[RAM Comp]:[Weight Comp]]+laptop_prices3[[#This Row],[Storage Comp]])</f>
        <v>16.166191301954306</v>
      </c>
      <c r="C3925">
        <v>3923</v>
      </c>
      <c r="D3925" t="s">
        <v>28</v>
      </c>
      <c r="E3925" t="s">
        <v>24</v>
      </c>
      <c r="F3925">
        <v>32</v>
      </c>
      <c r="G3925" t="s">
        <v>29</v>
      </c>
      <c r="H3925" t="s">
        <v>40</v>
      </c>
      <c r="I3925">
        <v>13.3</v>
      </c>
      <c r="J3925" t="s">
        <v>43</v>
      </c>
      <c r="K3925">
        <v>7.3</v>
      </c>
      <c r="L3925">
        <v>1.27</v>
      </c>
      <c r="M3925" t="s">
        <v>16</v>
      </c>
      <c r="N3925">
        <v>1739.27</v>
      </c>
      <c r="O3925" s="5">
        <f>(ScoreCard!$E$3-laptop_prices3[[#This Row],[Price ($)]])/ScoreCard!$E$3*ScoreCard!$E$5</f>
        <v>4.1953694896686491</v>
      </c>
      <c r="P3925" s="5">
        <f>laptop_prices3[[#This Row],[RAM (GB)]]/ScoreCard!$F$3*ScoreCard!$F$5</f>
        <v>3.5</v>
      </c>
      <c r="Q3925" s="5">
        <f>laptop_prices3[[#This Row],[Screen Size (inch)]]/ScoreCard!$G$3*ScoreCard!$G$5</f>
        <v>1.5375722543352601</v>
      </c>
      <c r="R3925" s="5">
        <f>laptop_prices3[[#This Row],[Battery Life (hours)]]/ScoreCard!$H$3*ScoreCard!$H$5</f>
        <v>4.2583333333333329</v>
      </c>
      <c r="S3925" s="5">
        <f>ScoreCard!$I$3-laptop_prices3[[#This Row],[Weight (kg)]]/ScoreCard!$I$3*ScoreCard!$I$5</f>
        <v>2.774285714285714</v>
      </c>
      <c r="T3925" s="6" cm="1">
        <f t="array" ref="T3925">_xlfn.IFS(laptop_prices3[[#This Row],[Storage]]="512GB SSD", 512, laptop_prices3[[#This Row],[Storage]] = "1TB SSD", 1000, laptop_prices3[[#This Row],[Storage]] = "2TB SSD", 2000, laptop_prices3[[#This Row],[Storage]]= "256GB SSD", 256, laptop_prices3[[#This Row],[Storage]] = "1TB HDD", 1000*0.7)</f>
        <v>256</v>
      </c>
      <c r="U3925" s="5">
        <f>laptop_prices3[[#This Row],[Storage Raw Value]]/ScoreCard!$J$3*ScoreCard!$J$5</f>
        <v>1.024</v>
      </c>
    </row>
    <row r="3926" spans="2:21" x14ac:dyDescent="0.2">
      <c r="B3926" s="4" cm="1">
        <f t="array" ref="B3926">SUM(laptop_prices3[[#This Row],[RAM Comp]:[Weight Comp]]+laptop_prices3[[#This Row],[Storage Comp]])</f>
        <v>14.207262730525738</v>
      </c>
      <c r="C3926">
        <v>3924</v>
      </c>
      <c r="D3926" t="s">
        <v>45</v>
      </c>
      <c r="E3926" t="s">
        <v>41</v>
      </c>
      <c r="F3926">
        <v>4</v>
      </c>
      <c r="G3926" t="s">
        <v>29</v>
      </c>
      <c r="H3926" t="s">
        <v>20</v>
      </c>
      <c r="I3926">
        <v>13.3</v>
      </c>
      <c r="J3926" t="s">
        <v>43</v>
      </c>
      <c r="K3926">
        <v>11.2</v>
      </c>
      <c r="L3926">
        <v>3.32</v>
      </c>
      <c r="M3926" t="s">
        <v>46</v>
      </c>
      <c r="N3926">
        <v>1535.55</v>
      </c>
      <c r="O3926" s="5">
        <f>(ScoreCard!$E$3-laptop_prices3[[#This Row],[Price ($)]])/ScoreCard!$E$3*ScoreCard!$E$5</f>
        <v>4.2896155397728322</v>
      </c>
      <c r="P3926" s="5">
        <f>laptop_prices3[[#This Row],[RAM (GB)]]/ScoreCard!$F$3*ScoreCard!$F$5</f>
        <v>0.4375</v>
      </c>
      <c r="Q3926" s="5">
        <f>laptop_prices3[[#This Row],[Screen Size (inch)]]/ScoreCard!$G$3*ScoreCard!$G$5</f>
        <v>1.5375722543352601</v>
      </c>
      <c r="R3926" s="5">
        <f>laptop_prices3[[#This Row],[Battery Life (hours)]]/ScoreCard!$H$3*ScoreCard!$H$5</f>
        <v>6.5333333333333323</v>
      </c>
      <c r="S3926" s="5">
        <f>ScoreCard!$I$3-laptop_prices3[[#This Row],[Weight (kg)]]/ScoreCard!$I$3*ScoreCard!$I$5</f>
        <v>1.602857142857143</v>
      </c>
      <c r="T3926" s="6" cm="1">
        <f t="array" ref="T3926">_xlfn.IFS(laptop_prices3[[#This Row],[Storage]]="512GB SSD", 512, laptop_prices3[[#This Row],[Storage]] = "1TB SSD", 1000, laptop_prices3[[#This Row],[Storage]] = "2TB SSD", 2000, laptop_prices3[[#This Row],[Storage]]= "256GB SSD", 256, laptop_prices3[[#This Row],[Storage]] = "1TB HDD", 1000*0.7)</f>
        <v>256</v>
      </c>
      <c r="U3926" s="5">
        <f>laptop_prices3[[#This Row],[Storage Raw Value]]/ScoreCard!$J$3*ScoreCard!$J$5</f>
        <v>1.024</v>
      </c>
    </row>
    <row r="3927" spans="2:21" x14ac:dyDescent="0.2">
      <c r="B3927" s="4" cm="1">
        <f t="array" ref="B3927">SUM(laptop_prices3[[#This Row],[RAM Comp]:[Weight Comp]]+laptop_prices3[[#This Row],[Storage Comp]])</f>
        <v>22.550068125516098</v>
      </c>
      <c r="C3927">
        <v>3925</v>
      </c>
      <c r="D3927" t="s">
        <v>38</v>
      </c>
      <c r="E3927" t="s">
        <v>48</v>
      </c>
      <c r="F3927">
        <v>4</v>
      </c>
      <c r="G3927" t="s">
        <v>42</v>
      </c>
      <c r="H3927" t="s">
        <v>14</v>
      </c>
      <c r="I3927">
        <v>16</v>
      </c>
      <c r="J3927" t="s">
        <v>21</v>
      </c>
      <c r="K3927">
        <v>10.8</v>
      </c>
      <c r="L3927">
        <v>1.29</v>
      </c>
      <c r="M3927" t="s">
        <v>30</v>
      </c>
      <c r="N3927">
        <v>766.97</v>
      </c>
      <c r="O3927" s="5">
        <f>(ScoreCard!$E$3-laptop_prices3[[#This Row],[Price ($)]])/ScoreCard!$E$3*ScoreCard!$E$5</f>
        <v>4.6451801833477058</v>
      </c>
      <c r="P3927" s="5">
        <f>laptop_prices3[[#This Row],[RAM (GB)]]/ScoreCard!$F$3*ScoreCard!$F$5</f>
        <v>0.4375</v>
      </c>
      <c r="Q3927" s="5">
        <f>laptop_prices3[[#This Row],[Screen Size (inch)]]/ScoreCard!$G$3*ScoreCard!$G$5</f>
        <v>1.8497109826589595</v>
      </c>
      <c r="R3927" s="5">
        <f>laptop_prices3[[#This Row],[Battery Life (hours)]]/ScoreCard!$H$3*ScoreCard!$H$5</f>
        <v>6.3</v>
      </c>
      <c r="S3927" s="5">
        <f>ScoreCard!$I$3-laptop_prices3[[#This Row],[Weight (kg)]]/ScoreCard!$I$3*ScoreCard!$I$5</f>
        <v>2.7628571428571429</v>
      </c>
      <c r="T3927" s="6" cm="1">
        <f t="array" ref="T3927">_xlfn.IFS(laptop_prices3[[#This Row],[Storage]]="512GB SSD", 512, laptop_prices3[[#This Row],[Storage]] = "1TB SSD", 1000, laptop_prices3[[#This Row],[Storage]] = "2TB SSD", 2000, laptop_prices3[[#This Row],[Storage]]= "256GB SSD", 256, laptop_prices3[[#This Row],[Storage]] = "1TB HDD", 1000*0.7)</f>
        <v>700</v>
      </c>
      <c r="U3927" s="5">
        <f>laptop_prices3[[#This Row],[Storage Raw Value]]/ScoreCard!$J$3*ScoreCard!$J$5</f>
        <v>2.8</v>
      </c>
    </row>
    <row r="3928" spans="2:21" x14ac:dyDescent="0.2">
      <c r="B3928" s="4" cm="1">
        <f t="array" ref="B3928">SUM(laptop_prices3[[#This Row],[RAM Comp]:[Weight Comp]]+laptop_prices3[[#This Row],[Storage Comp]])</f>
        <v>39.065663363611336</v>
      </c>
      <c r="C3928">
        <v>3926</v>
      </c>
      <c r="D3928" t="s">
        <v>28</v>
      </c>
      <c r="E3928" t="s">
        <v>24</v>
      </c>
      <c r="F3928">
        <v>8</v>
      </c>
      <c r="G3928" t="s">
        <v>25</v>
      </c>
      <c r="H3928" t="s">
        <v>14</v>
      </c>
      <c r="I3928">
        <v>16</v>
      </c>
      <c r="J3928" t="s">
        <v>27</v>
      </c>
      <c r="K3928">
        <v>4.4000000000000004</v>
      </c>
      <c r="L3928">
        <v>3.02</v>
      </c>
      <c r="M3928" t="s">
        <v>22</v>
      </c>
      <c r="N3928">
        <v>1969.11</v>
      </c>
      <c r="O3928" s="5">
        <f>(ScoreCard!$E$3-laptop_prices3[[#This Row],[Price ($)]])/ScoreCard!$E$3*ScoreCard!$E$5</f>
        <v>4.0890396636528159</v>
      </c>
      <c r="P3928" s="5">
        <f>laptop_prices3[[#This Row],[RAM (GB)]]/ScoreCard!$F$3*ScoreCard!$F$5</f>
        <v>0.875</v>
      </c>
      <c r="Q3928" s="5">
        <f>laptop_prices3[[#This Row],[Screen Size (inch)]]/ScoreCard!$G$3*ScoreCard!$G$5</f>
        <v>1.8497109826589595</v>
      </c>
      <c r="R3928" s="5">
        <f>laptop_prices3[[#This Row],[Battery Life (hours)]]/ScoreCard!$H$3*ScoreCard!$H$5</f>
        <v>2.5666666666666669</v>
      </c>
      <c r="S3928" s="5">
        <f>ScoreCard!$I$3-laptop_prices3[[#This Row],[Weight (kg)]]/ScoreCard!$I$3*ScoreCard!$I$5</f>
        <v>1.7742857142857142</v>
      </c>
      <c r="T3928" s="6" cm="1">
        <f t="array" ref="T3928">_xlfn.IFS(laptop_prices3[[#This Row],[Storage]]="512GB SSD", 512, laptop_prices3[[#This Row],[Storage]] = "1TB SSD", 1000, laptop_prices3[[#This Row],[Storage]] = "2TB SSD", 2000, laptop_prices3[[#This Row],[Storage]]= "256GB SSD", 256, laptop_prices3[[#This Row],[Storage]] = "1TB HDD", 1000*0.7)</f>
        <v>2000</v>
      </c>
      <c r="U3928" s="5">
        <f>laptop_prices3[[#This Row],[Storage Raw Value]]/ScoreCard!$J$3*ScoreCard!$J$5</f>
        <v>8</v>
      </c>
    </row>
    <row r="3929" spans="2:21" x14ac:dyDescent="0.2">
      <c r="B3929" s="4" cm="1">
        <f t="array" ref="B3929">SUM(laptop_prices3[[#This Row],[RAM Comp]:[Weight Comp]]+laptop_prices3[[#This Row],[Storage Comp]])</f>
        <v>40.421615744563724</v>
      </c>
      <c r="C3929">
        <v>3927</v>
      </c>
      <c r="D3929" t="s">
        <v>28</v>
      </c>
      <c r="E3929" t="s">
        <v>37</v>
      </c>
      <c r="F3929">
        <v>8</v>
      </c>
      <c r="G3929" t="s">
        <v>25</v>
      </c>
      <c r="H3929" t="s">
        <v>35</v>
      </c>
      <c r="I3929">
        <v>16</v>
      </c>
      <c r="J3929" t="s">
        <v>21</v>
      </c>
      <c r="K3929">
        <v>5.5</v>
      </c>
      <c r="L3929">
        <v>1.77</v>
      </c>
      <c r="M3929" t="s">
        <v>22</v>
      </c>
      <c r="N3929">
        <v>1656.86</v>
      </c>
      <c r="O3929" s="5">
        <f>(ScoreCard!$E$3-laptop_prices3[[#This Row],[Price ($)]])/ScoreCard!$E$3*ScoreCard!$E$5</f>
        <v>4.2334944503454883</v>
      </c>
      <c r="P3929" s="5">
        <f>laptop_prices3[[#This Row],[RAM (GB)]]/ScoreCard!$F$3*ScoreCard!$F$5</f>
        <v>0.875</v>
      </c>
      <c r="Q3929" s="5">
        <f>laptop_prices3[[#This Row],[Screen Size (inch)]]/ScoreCard!$G$3*ScoreCard!$G$5</f>
        <v>1.8497109826589595</v>
      </c>
      <c r="R3929" s="5">
        <f>laptop_prices3[[#This Row],[Battery Life (hours)]]/ScoreCard!$H$3*ScoreCard!$H$5</f>
        <v>3.208333333333333</v>
      </c>
      <c r="S3929" s="5">
        <f>ScoreCard!$I$3-laptop_prices3[[#This Row],[Weight (kg)]]/ScoreCard!$I$3*ScoreCard!$I$5</f>
        <v>2.4885714285714284</v>
      </c>
      <c r="T3929" s="6" cm="1">
        <f t="array" ref="T3929">_xlfn.IFS(laptop_prices3[[#This Row],[Storage]]="512GB SSD", 512, laptop_prices3[[#This Row],[Storage]] = "1TB SSD", 1000, laptop_prices3[[#This Row],[Storage]] = "2TB SSD", 2000, laptop_prices3[[#This Row],[Storage]]= "256GB SSD", 256, laptop_prices3[[#This Row],[Storage]] = "1TB HDD", 1000*0.7)</f>
        <v>2000</v>
      </c>
      <c r="U3929" s="5">
        <f>laptop_prices3[[#This Row],[Storage Raw Value]]/ScoreCard!$J$3*ScoreCard!$J$5</f>
        <v>8</v>
      </c>
    </row>
    <row r="3930" spans="2:21" x14ac:dyDescent="0.2">
      <c r="B3930" s="4" cm="1">
        <f t="array" ref="B3930">SUM(laptop_prices3[[#This Row],[RAM Comp]:[Weight Comp]]+laptop_prices3[[#This Row],[Storage Comp]])</f>
        <v>25.248452380952379</v>
      </c>
      <c r="C3930">
        <v>3928</v>
      </c>
      <c r="D3930" t="s">
        <v>38</v>
      </c>
      <c r="E3930" t="s">
        <v>24</v>
      </c>
      <c r="F3930">
        <v>4</v>
      </c>
      <c r="G3930" t="s">
        <v>19</v>
      </c>
      <c r="H3930" t="s">
        <v>44</v>
      </c>
      <c r="I3930">
        <v>17.3</v>
      </c>
      <c r="J3930" t="s">
        <v>43</v>
      </c>
      <c r="K3930">
        <v>7.4</v>
      </c>
      <c r="L3930">
        <v>1.76</v>
      </c>
      <c r="M3930" t="s">
        <v>22</v>
      </c>
      <c r="N3930">
        <v>662.72</v>
      </c>
      <c r="O3930" s="5">
        <f>(ScoreCard!$E$3-laptop_prices3[[#This Row],[Price ($)]])/ScoreCard!$E$3*ScoreCard!$E$5</f>
        <v>4.6934088831482219</v>
      </c>
      <c r="P3930" s="5">
        <f>laptop_prices3[[#This Row],[RAM (GB)]]/ScoreCard!$F$3*ScoreCard!$F$5</f>
        <v>0.4375</v>
      </c>
      <c r="Q3930" s="5">
        <f>laptop_prices3[[#This Row],[Screen Size (inch)]]/ScoreCard!$G$3*ScoreCard!$G$5</f>
        <v>2</v>
      </c>
      <c r="R3930" s="5">
        <f>laptop_prices3[[#This Row],[Battery Life (hours)]]/ScoreCard!$H$3*ScoreCard!$H$5</f>
        <v>4.3166666666666664</v>
      </c>
      <c r="S3930" s="5">
        <f>ScoreCard!$I$3-laptop_prices3[[#This Row],[Weight (kg)]]/ScoreCard!$I$3*ScoreCard!$I$5</f>
        <v>2.4942857142857142</v>
      </c>
      <c r="T3930" s="6" cm="1">
        <f t="array" ref="T3930">_xlfn.IFS(laptop_prices3[[#This Row],[Storage]]="512GB SSD", 512, laptop_prices3[[#This Row],[Storage]] = "1TB SSD", 1000, laptop_prices3[[#This Row],[Storage]] = "2TB SSD", 2000, laptop_prices3[[#This Row],[Storage]]= "256GB SSD", 256, laptop_prices3[[#This Row],[Storage]] = "1TB HDD", 1000*0.7)</f>
        <v>1000</v>
      </c>
      <c r="U3930" s="5">
        <f>laptop_prices3[[#This Row],[Storage Raw Value]]/ScoreCard!$J$3*ScoreCard!$J$5</f>
        <v>4</v>
      </c>
    </row>
    <row r="3931" spans="2:21" x14ac:dyDescent="0.2">
      <c r="B3931" s="4" cm="1">
        <f t="array" ref="B3931">SUM(laptop_prices3[[#This Row],[RAM Comp]:[Weight Comp]]+laptop_prices3[[#This Row],[Storage Comp]])</f>
        <v>18.090896779521056</v>
      </c>
      <c r="C3931">
        <v>3929</v>
      </c>
      <c r="D3931" t="s">
        <v>38</v>
      </c>
      <c r="E3931" t="s">
        <v>18</v>
      </c>
      <c r="F3931">
        <v>64</v>
      </c>
      <c r="G3931" t="s">
        <v>29</v>
      </c>
      <c r="H3931" t="s">
        <v>44</v>
      </c>
      <c r="I3931">
        <v>15.6</v>
      </c>
      <c r="J3931" t="s">
        <v>43</v>
      </c>
      <c r="K3931">
        <v>4.8</v>
      </c>
      <c r="L3931">
        <v>1.94</v>
      </c>
      <c r="M3931" t="s">
        <v>30</v>
      </c>
      <c r="N3931">
        <v>2229.29</v>
      </c>
      <c r="O3931" s="5">
        <f>(ScoreCard!$E$3-laptop_prices3[[#This Row],[Price ($)]])/ScoreCard!$E$3*ScoreCard!$E$5</f>
        <v>3.9686737824624259</v>
      </c>
      <c r="P3931" s="5">
        <f>laptop_prices3[[#This Row],[RAM (GB)]]/ScoreCard!$F$3*ScoreCard!$F$5</f>
        <v>7</v>
      </c>
      <c r="Q3931" s="5">
        <f>laptop_prices3[[#This Row],[Screen Size (inch)]]/ScoreCard!$G$3*ScoreCard!$G$5</f>
        <v>1.8034682080924855</v>
      </c>
      <c r="R3931" s="5">
        <f>laptop_prices3[[#This Row],[Battery Life (hours)]]/ScoreCard!$H$3*ScoreCard!$H$5</f>
        <v>2.8</v>
      </c>
      <c r="S3931" s="5">
        <f>ScoreCard!$I$3-laptop_prices3[[#This Row],[Weight (kg)]]/ScoreCard!$I$3*ScoreCard!$I$5</f>
        <v>2.3914285714285715</v>
      </c>
      <c r="T3931" s="6" cm="1">
        <f t="array" ref="T3931">_xlfn.IFS(laptop_prices3[[#This Row],[Storage]]="512GB SSD", 512, laptop_prices3[[#This Row],[Storage]] = "1TB SSD", 1000, laptop_prices3[[#This Row],[Storage]] = "2TB SSD", 2000, laptop_prices3[[#This Row],[Storage]]= "256GB SSD", 256, laptop_prices3[[#This Row],[Storage]] = "1TB HDD", 1000*0.7)</f>
        <v>256</v>
      </c>
      <c r="U3931" s="5">
        <f>laptop_prices3[[#This Row],[Storage Raw Value]]/ScoreCard!$J$3*ScoreCard!$J$5</f>
        <v>1.024</v>
      </c>
    </row>
    <row r="3932" spans="2:21" x14ac:dyDescent="0.2">
      <c r="B3932" s="4" cm="1">
        <f t="array" ref="B3932">SUM(laptop_prices3[[#This Row],[RAM Comp]:[Weight Comp]]+laptop_prices3[[#This Row],[Storage Comp]])</f>
        <v>28.158020919350399</v>
      </c>
      <c r="C3932">
        <v>3930</v>
      </c>
      <c r="D3932" t="s">
        <v>11</v>
      </c>
      <c r="E3932" t="s">
        <v>18</v>
      </c>
      <c r="F3932">
        <v>64</v>
      </c>
      <c r="G3932" t="s">
        <v>42</v>
      </c>
      <c r="H3932" t="s">
        <v>26</v>
      </c>
      <c r="I3932">
        <v>14</v>
      </c>
      <c r="J3932" t="s">
        <v>43</v>
      </c>
      <c r="K3932">
        <v>11</v>
      </c>
      <c r="L3932">
        <v>2.76</v>
      </c>
      <c r="M3932" t="s">
        <v>46</v>
      </c>
      <c r="N3932">
        <v>3764.52</v>
      </c>
      <c r="O3932" s="5">
        <f>(ScoreCard!$E$3-laptop_prices3[[#This Row],[Price ($)]])/ScoreCard!$E$3*ScoreCard!$E$5</f>
        <v>3.2584373623689378</v>
      </c>
      <c r="P3932" s="5">
        <f>laptop_prices3[[#This Row],[RAM (GB)]]/ScoreCard!$F$3*ScoreCard!$F$5</f>
        <v>7</v>
      </c>
      <c r="Q3932" s="5">
        <f>laptop_prices3[[#This Row],[Screen Size (inch)]]/ScoreCard!$G$3*ScoreCard!$G$5</f>
        <v>1.6184971098265895</v>
      </c>
      <c r="R3932" s="5">
        <f>laptop_prices3[[#This Row],[Battery Life (hours)]]/ScoreCard!$H$3*ScoreCard!$H$5</f>
        <v>6.4166666666666661</v>
      </c>
      <c r="S3932" s="5">
        <f>ScoreCard!$I$3-laptop_prices3[[#This Row],[Weight (kg)]]/ScoreCard!$I$3*ScoreCard!$I$5</f>
        <v>1.922857142857143</v>
      </c>
      <c r="T3932" s="6" cm="1">
        <f t="array" ref="T3932">_xlfn.IFS(laptop_prices3[[#This Row],[Storage]]="512GB SSD", 512, laptop_prices3[[#This Row],[Storage]] = "1TB SSD", 1000, laptop_prices3[[#This Row],[Storage]] = "2TB SSD", 2000, laptop_prices3[[#This Row],[Storage]]= "256GB SSD", 256, laptop_prices3[[#This Row],[Storage]] = "1TB HDD", 1000*0.7)</f>
        <v>700</v>
      </c>
      <c r="U3932" s="5">
        <f>laptop_prices3[[#This Row],[Storage Raw Value]]/ScoreCard!$J$3*ScoreCard!$J$5</f>
        <v>2.8</v>
      </c>
    </row>
    <row r="3933" spans="2:21" x14ac:dyDescent="0.2">
      <c r="B3933" s="4" cm="1">
        <f t="array" ref="B3933">SUM(laptop_prices3[[#This Row],[RAM Comp]:[Weight Comp]]+laptop_prices3[[#This Row],[Storage Comp]])</f>
        <v>19.20156344618772</v>
      </c>
      <c r="C3933">
        <v>3931</v>
      </c>
      <c r="D3933" t="s">
        <v>28</v>
      </c>
      <c r="E3933" t="s">
        <v>18</v>
      </c>
      <c r="F3933">
        <v>8</v>
      </c>
      <c r="G3933" t="s">
        <v>42</v>
      </c>
      <c r="H3933" t="s">
        <v>20</v>
      </c>
      <c r="I3933">
        <v>15.6</v>
      </c>
      <c r="J3933" t="s">
        <v>15</v>
      </c>
      <c r="K3933">
        <v>5.3</v>
      </c>
      <c r="L3933">
        <v>2.2200000000000002</v>
      </c>
      <c r="M3933" t="s">
        <v>30</v>
      </c>
      <c r="N3933">
        <v>1492.01</v>
      </c>
      <c r="O3933" s="5">
        <f>(ScoreCard!$E$3-laptop_prices3[[#This Row],[Price ($)]])/ScoreCard!$E$3*ScoreCard!$E$5</f>
        <v>4.3097582504616998</v>
      </c>
      <c r="P3933" s="5">
        <f>laptop_prices3[[#This Row],[RAM (GB)]]/ScoreCard!$F$3*ScoreCard!$F$5</f>
        <v>0.875</v>
      </c>
      <c r="Q3933" s="5">
        <f>laptop_prices3[[#This Row],[Screen Size (inch)]]/ScoreCard!$G$3*ScoreCard!$G$5</f>
        <v>1.8034682080924855</v>
      </c>
      <c r="R3933" s="5">
        <f>laptop_prices3[[#This Row],[Battery Life (hours)]]/ScoreCard!$H$3*ScoreCard!$H$5</f>
        <v>3.0916666666666668</v>
      </c>
      <c r="S3933" s="5">
        <f>ScoreCard!$I$3-laptop_prices3[[#This Row],[Weight (kg)]]/ScoreCard!$I$3*ScoreCard!$I$5</f>
        <v>2.2314285714285713</v>
      </c>
      <c r="T3933" s="6" cm="1">
        <f t="array" ref="T3933">_xlfn.IFS(laptop_prices3[[#This Row],[Storage]]="512GB SSD", 512, laptop_prices3[[#This Row],[Storage]] = "1TB SSD", 1000, laptop_prices3[[#This Row],[Storage]] = "2TB SSD", 2000, laptop_prices3[[#This Row],[Storage]]= "256GB SSD", 256, laptop_prices3[[#This Row],[Storage]] = "1TB HDD", 1000*0.7)</f>
        <v>700</v>
      </c>
      <c r="U3933" s="5">
        <f>laptop_prices3[[#This Row],[Storage Raw Value]]/ScoreCard!$J$3*ScoreCard!$J$5</f>
        <v>2.8</v>
      </c>
    </row>
    <row r="3934" spans="2:21" x14ac:dyDescent="0.2">
      <c r="B3934" s="4" cm="1">
        <f t="array" ref="B3934">SUM(laptop_prices3[[#This Row],[RAM Comp]:[Weight Comp]]+laptop_prices3[[#This Row],[Storage Comp]])</f>
        <v>22.95509523809524</v>
      </c>
      <c r="C3934">
        <v>3932</v>
      </c>
      <c r="D3934" t="s">
        <v>38</v>
      </c>
      <c r="E3934" t="s">
        <v>37</v>
      </c>
      <c r="F3934">
        <v>32</v>
      </c>
      <c r="G3934" t="s">
        <v>13</v>
      </c>
      <c r="H3934" t="s">
        <v>14</v>
      </c>
      <c r="I3934">
        <v>17.3</v>
      </c>
      <c r="J3934" t="s">
        <v>21</v>
      </c>
      <c r="K3934">
        <v>11.3</v>
      </c>
      <c r="L3934">
        <v>1.45</v>
      </c>
      <c r="M3934" t="s">
        <v>46</v>
      </c>
      <c r="N3934">
        <v>2412.36</v>
      </c>
      <c r="O3934" s="5">
        <f>(ScoreCard!$E$3-laptop_prices3[[#This Row],[Price ($)]])/ScoreCard!$E$3*ScoreCard!$E$5</f>
        <v>3.8839809472347953</v>
      </c>
      <c r="P3934" s="5">
        <f>laptop_prices3[[#This Row],[RAM (GB)]]/ScoreCard!$F$3*ScoreCard!$F$5</f>
        <v>3.5</v>
      </c>
      <c r="Q3934" s="5">
        <f>laptop_prices3[[#This Row],[Screen Size (inch)]]/ScoreCard!$G$3*ScoreCard!$G$5</f>
        <v>2</v>
      </c>
      <c r="R3934" s="5">
        <f>laptop_prices3[[#This Row],[Battery Life (hours)]]/ScoreCard!$H$3*ScoreCard!$H$5</f>
        <v>6.5916666666666677</v>
      </c>
      <c r="S3934" s="5">
        <f>ScoreCard!$I$3-laptop_prices3[[#This Row],[Weight (kg)]]/ScoreCard!$I$3*ScoreCard!$I$5</f>
        <v>2.6714285714285717</v>
      </c>
      <c r="T3934" s="6" cm="1">
        <f t="array" ref="T3934">_xlfn.IFS(laptop_prices3[[#This Row],[Storage]]="512GB SSD", 512, laptop_prices3[[#This Row],[Storage]] = "1TB SSD", 1000, laptop_prices3[[#This Row],[Storage]] = "2TB SSD", 2000, laptop_prices3[[#This Row],[Storage]]= "256GB SSD", 256, laptop_prices3[[#This Row],[Storage]] = "1TB HDD", 1000*0.7)</f>
        <v>512</v>
      </c>
      <c r="U3934" s="5">
        <f>laptop_prices3[[#This Row],[Storage Raw Value]]/ScoreCard!$J$3*ScoreCard!$J$5</f>
        <v>2.048</v>
      </c>
    </row>
    <row r="3935" spans="2:21" x14ac:dyDescent="0.2">
      <c r="B3935" s="4" cm="1">
        <f t="array" ref="B3935">SUM(laptop_prices3[[#This Row],[RAM Comp]:[Weight Comp]]+laptop_prices3[[#This Row],[Storage Comp]])</f>
        <v>14.673380952380953</v>
      </c>
      <c r="C3935">
        <v>3933</v>
      </c>
      <c r="D3935" t="s">
        <v>23</v>
      </c>
      <c r="E3935" t="s">
        <v>37</v>
      </c>
      <c r="F3935">
        <v>16</v>
      </c>
      <c r="G3935" t="s">
        <v>29</v>
      </c>
      <c r="H3935" t="s">
        <v>35</v>
      </c>
      <c r="I3935">
        <v>17.3</v>
      </c>
      <c r="J3935" t="s">
        <v>15</v>
      </c>
      <c r="K3935">
        <v>8.3000000000000007</v>
      </c>
      <c r="L3935">
        <v>2.65</v>
      </c>
      <c r="M3935" t="s">
        <v>30</v>
      </c>
      <c r="N3935">
        <v>2602.59</v>
      </c>
      <c r="O3935" s="5">
        <f>(ScoreCard!$E$3-laptop_prices3[[#This Row],[Price ($)]])/ScoreCard!$E$3*ScoreCard!$E$5</f>
        <v>3.7959757140160693</v>
      </c>
      <c r="P3935" s="5">
        <f>laptop_prices3[[#This Row],[RAM (GB)]]/ScoreCard!$F$3*ScoreCard!$F$5</f>
        <v>1.75</v>
      </c>
      <c r="Q3935" s="5">
        <f>laptop_prices3[[#This Row],[Screen Size (inch)]]/ScoreCard!$G$3*ScoreCard!$G$5</f>
        <v>2</v>
      </c>
      <c r="R3935" s="5">
        <f>laptop_prices3[[#This Row],[Battery Life (hours)]]/ScoreCard!$H$3*ScoreCard!$H$5</f>
        <v>4.8416666666666677</v>
      </c>
      <c r="S3935" s="5">
        <f>ScoreCard!$I$3-laptop_prices3[[#This Row],[Weight (kg)]]/ScoreCard!$I$3*ScoreCard!$I$5</f>
        <v>1.9857142857142858</v>
      </c>
      <c r="T3935" s="6" cm="1">
        <f t="array" ref="T3935">_xlfn.IFS(laptop_prices3[[#This Row],[Storage]]="512GB SSD", 512, laptop_prices3[[#This Row],[Storage]] = "1TB SSD", 1000, laptop_prices3[[#This Row],[Storage]] = "2TB SSD", 2000, laptop_prices3[[#This Row],[Storage]]= "256GB SSD", 256, laptop_prices3[[#This Row],[Storage]] = "1TB HDD", 1000*0.7)</f>
        <v>256</v>
      </c>
      <c r="U3935" s="5">
        <f>laptop_prices3[[#This Row],[Storage Raw Value]]/ScoreCard!$J$3*ScoreCard!$J$5</f>
        <v>1.024</v>
      </c>
    </row>
    <row r="3936" spans="2:21" x14ac:dyDescent="0.2">
      <c r="B3936" s="4" cm="1">
        <f t="array" ref="B3936">SUM(laptop_prices3[[#This Row],[RAM Comp]:[Weight Comp]]+laptop_prices3[[#This Row],[Storage Comp]])</f>
        <v>17.075710982658961</v>
      </c>
      <c r="C3936">
        <v>3934</v>
      </c>
      <c r="D3936" t="s">
        <v>17</v>
      </c>
      <c r="E3936" t="s">
        <v>41</v>
      </c>
      <c r="F3936">
        <v>32</v>
      </c>
      <c r="G3936" t="s">
        <v>29</v>
      </c>
      <c r="H3936" t="s">
        <v>20</v>
      </c>
      <c r="I3936">
        <v>16</v>
      </c>
      <c r="J3936" t="s">
        <v>15</v>
      </c>
      <c r="K3936">
        <v>9</v>
      </c>
      <c r="L3936">
        <v>1.96</v>
      </c>
      <c r="M3936" t="s">
        <v>30</v>
      </c>
      <c r="N3936">
        <v>5187.17</v>
      </c>
      <c r="O3936" s="5">
        <f>(ScoreCard!$E$3-laptop_prices3[[#This Row],[Price ($)]])/ScoreCard!$E$3*ScoreCard!$E$5</f>
        <v>2.6002833118058306</v>
      </c>
      <c r="P3936" s="5">
        <f>laptop_prices3[[#This Row],[RAM (GB)]]/ScoreCard!$F$3*ScoreCard!$F$5</f>
        <v>3.5</v>
      </c>
      <c r="Q3936" s="5">
        <f>laptop_prices3[[#This Row],[Screen Size (inch)]]/ScoreCard!$G$3*ScoreCard!$G$5</f>
        <v>1.8497109826589595</v>
      </c>
      <c r="R3936" s="5">
        <f>laptop_prices3[[#This Row],[Battery Life (hours)]]/ScoreCard!$H$3*ScoreCard!$H$5</f>
        <v>5.25</v>
      </c>
      <c r="S3936" s="5">
        <f>ScoreCard!$I$3-laptop_prices3[[#This Row],[Weight (kg)]]/ScoreCard!$I$3*ScoreCard!$I$5</f>
        <v>2.38</v>
      </c>
      <c r="T3936" s="6" cm="1">
        <f t="array" ref="T3936">_xlfn.IFS(laptop_prices3[[#This Row],[Storage]]="512GB SSD", 512, laptop_prices3[[#This Row],[Storage]] = "1TB SSD", 1000, laptop_prices3[[#This Row],[Storage]] = "2TB SSD", 2000, laptop_prices3[[#This Row],[Storage]]= "256GB SSD", 256, laptop_prices3[[#This Row],[Storage]] = "1TB HDD", 1000*0.7)</f>
        <v>256</v>
      </c>
      <c r="U3936" s="5">
        <f>laptop_prices3[[#This Row],[Storage Raw Value]]/ScoreCard!$J$3*ScoreCard!$J$5</f>
        <v>1.024</v>
      </c>
    </row>
    <row r="3937" spans="2:21" x14ac:dyDescent="0.2">
      <c r="B3937" s="4" cm="1">
        <f t="array" ref="B3937">SUM(laptop_prices3[[#This Row],[RAM Comp]:[Weight Comp]]+laptop_prices3[[#This Row],[Storage Comp]])</f>
        <v>20.057905587668593</v>
      </c>
      <c r="C3937">
        <v>3935</v>
      </c>
      <c r="D3937" t="s">
        <v>34</v>
      </c>
      <c r="E3937" t="s">
        <v>12</v>
      </c>
      <c r="F3937">
        <v>16</v>
      </c>
      <c r="G3937" t="s">
        <v>13</v>
      </c>
      <c r="H3937" t="s">
        <v>40</v>
      </c>
      <c r="I3937">
        <v>13.3</v>
      </c>
      <c r="J3937" t="s">
        <v>21</v>
      </c>
      <c r="K3937">
        <v>10.9</v>
      </c>
      <c r="L3937">
        <v>2.2400000000000002</v>
      </c>
      <c r="M3937" t="s">
        <v>46</v>
      </c>
      <c r="N3937">
        <v>764.47</v>
      </c>
      <c r="O3937" s="5">
        <f>(ScoreCard!$E$3-laptop_prices3[[#This Row],[Price ($)]])/ScoreCard!$E$3*ScoreCard!$E$5</f>
        <v>4.6463367468920831</v>
      </c>
      <c r="P3937" s="5">
        <f>laptop_prices3[[#This Row],[RAM (GB)]]/ScoreCard!$F$3*ScoreCard!$F$5</f>
        <v>1.75</v>
      </c>
      <c r="Q3937" s="5">
        <f>laptop_prices3[[#This Row],[Screen Size (inch)]]/ScoreCard!$G$3*ScoreCard!$G$5</f>
        <v>1.5375722543352601</v>
      </c>
      <c r="R3937" s="5">
        <f>laptop_prices3[[#This Row],[Battery Life (hours)]]/ScoreCard!$H$3*ScoreCard!$H$5</f>
        <v>6.3583333333333334</v>
      </c>
      <c r="S3937" s="5">
        <f>ScoreCard!$I$3-laptop_prices3[[#This Row],[Weight (kg)]]/ScoreCard!$I$3*ScoreCard!$I$5</f>
        <v>2.2199999999999998</v>
      </c>
      <c r="T3937" s="6" cm="1">
        <f t="array" ref="T3937">_xlfn.IFS(laptop_prices3[[#This Row],[Storage]]="512GB SSD", 512, laptop_prices3[[#This Row],[Storage]] = "1TB SSD", 1000, laptop_prices3[[#This Row],[Storage]] = "2TB SSD", 2000, laptop_prices3[[#This Row],[Storage]]= "256GB SSD", 256, laptop_prices3[[#This Row],[Storage]] = "1TB HDD", 1000*0.7)</f>
        <v>512</v>
      </c>
      <c r="U3937" s="5">
        <f>laptop_prices3[[#This Row],[Storage Raw Value]]/ScoreCard!$J$3*ScoreCard!$J$5</f>
        <v>2.048</v>
      </c>
    </row>
    <row r="3938" spans="2:21" x14ac:dyDescent="0.2">
      <c r="B3938" s="4" cm="1">
        <f t="array" ref="B3938">SUM(laptop_prices3[[#This Row],[RAM Comp]:[Weight Comp]]+laptop_prices3[[#This Row],[Storage Comp]])</f>
        <v>14.843142857142858</v>
      </c>
      <c r="C3938">
        <v>3936</v>
      </c>
      <c r="D3938" t="s">
        <v>38</v>
      </c>
      <c r="E3938" t="s">
        <v>37</v>
      </c>
      <c r="F3938">
        <v>8</v>
      </c>
      <c r="G3938" t="s">
        <v>29</v>
      </c>
      <c r="H3938" t="s">
        <v>32</v>
      </c>
      <c r="I3938">
        <v>17.3</v>
      </c>
      <c r="J3938" t="s">
        <v>43</v>
      </c>
      <c r="K3938">
        <v>8.6999999999999993</v>
      </c>
      <c r="L3938">
        <v>1.23</v>
      </c>
      <c r="M3938" t="s">
        <v>22</v>
      </c>
      <c r="N3938">
        <v>1761.63</v>
      </c>
      <c r="O3938" s="5">
        <f>(ScoreCard!$E$3-laptop_prices3[[#This Row],[Price ($)]])/ScoreCard!$E$3*ScoreCard!$E$5</f>
        <v>4.1850251853277429</v>
      </c>
      <c r="P3938" s="5">
        <f>laptop_prices3[[#This Row],[RAM (GB)]]/ScoreCard!$F$3*ScoreCard!$F$5</f>
        <v>0.875</v>
      </c>
      <c r="Q3938" s="5">
        <f>laptop_prices3[[#This Row],[Screen Size (inch)]]/ScoreCard!$G$3*ScoreCard!$G$5</f>
        <v>2</v>
      </c>
      <c r="R3938" s="5">
        <f>laptop_prices3[[#This Row],[Battery Life (hours)]]/ScoreCard!$H$3*ScoreCard!$H$5</f>
        <v>5.0750000000000002</v>
      </c>
      <c r="S3938" s="5">
        <f>ScoreCard!$I$3-laptop_prices3[[#This Row],[Weight (kg)]]/ScoreCard!$I$3*ScoreCard!$I$5</f>
        <v>2.7971428571428572</v>
      </c>
      <c r="T3938" s="6" cm="1">
        <f t="array" ref="T3938">_xlfn.IFS(laptop_prices3[[#This Row],[Storage]]="512GB SSD", 512, laptop_prices3[[#This Row],[Storage]] = "1TB SSD", 1000, laptop_prices3[[#This Row],[Storage]] = "2TB SSD", 2000, laptop_prices3[[#This Row],[Storage]]= "256GB SSD", 256, laptop_prices3[[#This Row],[Storage]] = "1TB HDD", 1000*0.7)</f>
        <v>256</v>
      </c>
      <c r="U3938" s="5">
        <f>laptop_prices3[[#This Row],[Storage Raw Value]]/ScoreCard!$J$3*ScoreCard!$J$5</f>
        <v>1.024</v>
      </c>
    </row>
    <row r="3939" spans="2:21" x14ac:dyDescent="0.2">
      <c r="B3939" s="4" cm="1">
        <f t="array" ref="B3939">SUM(laptop_prices3[[#This Row],[RAM Comp]:[Weight Comp]]+laptop_prices3[[#This Row],[Storage Comp]])</f>
        <v>16.026834159097163</v>
      </c>
      <c r="C3939">
        <v>3937</v>
      </c>
      <c r="D3939" t="s">
        <v>47</v>
      </c>
      <c r="E3939" t="s">
        <v>18</v>
      </c>
      <c r="F3939">
        <v>4</v>
      </c>
      <c r="G3939" t="s">
        <v>13</v>
      </c>
      <c r="H3939" t="s">
        <v>40</v>
      </c>
      <c r="I3939">
        <v>13.3</v>
      </c>
      <c r="J3939" t="s">
        <v>27</v>
      </c>
      <c r="K3939">
        <v>6.7</v>
      </c>
      <c r="L3939">
        <v>2.71</v>
      </c>
      <c r="M3939" t="s">
        <v>22</v>
      </c>
      <c r="N3939">
        <v>2534.46</v>
      </c>
      <c r="O3939" s="5">
        <f>(ScoreCard!$E$3-laptop_prices3[[#This Row],[Price ($)]])/ScoreCard!$E$3*ScoreCard!$E$5</f>
        <v>3.8274943837274278</v>
      </c>
      <c r="P3939" s="5">
        <f>laptop_prices3[[#This Row],[RAM (GB)]]/ScoreCard!$F$3*ScoreCard!$F$5</f>
        <v>0.4375</v>
      </c>
      <c r="Q3939" s="5">
        <f>laptop_prices3[[#This Row],[Screen Size (inch)]]/ScoreCard!$G$3*ScoreCard!$G$5</f>
        <v>1.5375722543352601</v>
      </c>
      <c r="R3939" s="5">
        <f>laptop_prices3[[#This Row],[Battery Life (hours)]]/ScoreCard!$H$3*ScoreCard!$H$5</f>
        <v>3.9083333333333332</v>
      </c>
      <c r="S3939" s="5">
        <f>ScoreCard!$I$3-laptop_prices3[[#This Row],[Weight (kg)]]/ScoreCard!$I$3*ScoreCard!$I$5</f>
        <v>1.9514285714285715</v>
      </c>
      <c r="T3939" s="6" cm="1">
        <f t="array" ref="T3939">_xlfn.IFS(laptop_prices3[[#This Row],[Storage]]="512GB SSD", 512, laptop_prices3[[#This Row],[Storage]] = "1TB SSD", 1000, laptop_prices3[[#This Row],[Storage]] = "2TB SSD", 2000, laptop_prices3[[#This Row],[Storage]]= "256GB SSD", 256, laptop_prices3[[#This Row],[Storage]] = "1TB HDD", 1000*0.7)</f>
        <v>512</v>
      </c>
      <c r="U3939" s="5">
        <f>laptop_prices3[[#This Row],[Storage Raw Value]]/ScoreCard!$J$3*ScoreCard!$J$5</f>
        <v>2.048</v>
      </c>
    </row>
    <row r="3940" spans="2:21" x14ac:dyDescent="0.2">
      <c r="B3940" s="4" cm="1">
        <f t="array" ref="B3940">SUM(laptop_prices3[[#This Row],[RAM Comp]:[Weight Comp]]+laptop_prices3[[#This Row],[Storage Comp]])</f>
        <v>25.356830443159922</v>
      </c>
      <c r="C3940">
        <v>3938</v>
      </c>
      <c r="D3940" t="s">
        <v>36</v>
      </c>
      <c r="E3940" t="s">
        <v>12</v>
      </c>
      <c r="F3940">
        <v>16</v>
      </c>
      <c r="G3940" t="s">
        <v>19</v>
      </c>
      <c r="H3940" t="s">
        <v>40</v>
      </c>
      <c r="I3940">
        <v>14</v>
      </c>
      <c r="J3940" t="s">
        <v>21</v>
      </c>
      <c r="K3940">
        <v>5.5</v>
      </c>
      <c r="L3940">
        <v>1.26</v>
      </c>
      <c r="M3940" t="s">
        <v>16</v>
      </c>
      <c r="N3940">
        <v>878.79</v>
      </c>
      <c r="O3940" s="5">
        <f>(ScoreCard!$E$3-laptop_prices3[[#This Row],[Price ($)]])/ScoreCard!$E$3*ScoreCard!$E$5</f>
        <v>4.5934494091348164</v>
      </c>
      <c r="P3940" s="5">
        <f>laptop_prices3[[#This Row],[RAM (GB)]]/ScoreCard!$F$3*ScoreCard!$F$5</f>
        <v>1.75</v>
      </c>
      <c r="Q3940" s="5">
        <f>laptop_prices3[[#This Row],[Screen Size (inch)]]/ScoreCard!$G$3*ScoreCard!$G$5</f>
        <v>1.6184971098265895</v>
      </c>
      <c r="R3940" s="5">
        <f>laptop_prices3[[#This Row],[Battery Life (hours)]]/ScoreCard!$H$3*ScoreCard!$H$5</f>
        <v>3.208333333333333</v>
      </c>
      <c r="S3940" s="5">
        <f>ScoreCard!$I$3-laptop_prices3[[#This Row],[Weight (kg)]]/ScoreCard!$I$3*ScoreCard!$I$5</f>
        <v>2.7800000000000002</v>
      </c>
      <c r="T3940" s="6" cm="1">
        <f t="array" ref="T3940">_xlfn.IFS(laptop_prices3[[#This Row],[Storage]]="512GB SSD", 512, laptop_prices3[[#This Row],[Storage]] = "1TB SSD", 1000, laptop_prices3[[#This Row],[Storage]] = "2TB SSD", 2000, laptop_prices3[[#This Row],[Storage]]= "256GB SSD", 256, laptop_prices3[[#This Row],[Storage]] = "1TB HDD", 1000*0.7)</f>
        <v>1000</v>
      </c>
      <c r="U3940" s="5">
        <f>laptop_prices3[[#This Row],[Storage Raw Value]]/ScoreCard!$J$3*ScoreCard!$J$5</f>
        <v>4</v>
      </c>
    </row>
    <row r="3941" spans="2:21" x14ac:dyDescent="0.2">
      <c r="B3941" s="4" cm="1">
        <f t="array" ref="B3941">SUM(laptop_prices3[[#This Row],[RAM Comp]:[Weight Comp]]+laptop_prices3[[#This Row],[Storage Comp]])</f>
        <v>41.927277731902009</v>
      </c>
      <c r="C3941">
        <v>3939</v>
      </c>
      <c r="D3941" t="s">
        <v>34</v>
      </c>
      <c r="E3941" t="s">
        <v>39</v>
      </c>
      <c r="F3941">
        <v>16</v>
      </c>
      <c r="G3941" t="s">
        <v>25</v>
      </c>
      <c r="H3941" t="s">
        <v>14</v>
      </c>
      <c r="I3941">
        <v>15.6</v>
      </c>
      <c r="J3941" t="s">
        <v>15</v>
      </c>
      <c r="K3941">
        <v>6.2</v>
      </c>
      <c r="L3941">
        <v>1.3</v>
      </c>
      <c r="M3941" t="s">
        <v>46</v>
      </c>
      <c r="N3941">
        <v>1504.43</v>
      </c>
      <c r="O3941" s="5">
        <f>(ScoreCard!$E$3-laptop_prices3[[#This Row],[Price ($)]])/ScoreCard!$E$3*ScoreCard!$E$5</f>
        <v>4.304012442773236</v>
      </c>
      <c r="P3941" s="5">
        <f>laptop_prices3[[#This Row],[RAM (GB)]]/ScoreCard!$F$3*ScoreCard!$F$5</f>
        <v>1.75</v>
      </c>
      <c r="Q3941" s="5">
        <f>laptop_prices3[[#This Row],[Screen Size (inch)]]/ScoreCard!$G$3*ScoreCard!$G$5</f>
        <v>1.8034682080924855</v>
      </c>
      <c r="R3941" s="5">
        <f>laptop_prices3[[#This Row],[Battery Life (hours)]]/ScoreCard!$H$3*ScoreCard!$H$5</f>
        <v>3.6166666666666671</v>
      </c>
      <c r="S3941" s="5">
        <f>ScoreCard!$I$3-laptop_prices3[[#This Row],[Weight (kg)]]/ScoreCard!$I$3*ScoreCard!$I$5</f>
        <v>2.7571428571428571</v>
      </c>
      <c r="T3941" s="6" cm="1">
        <f t="array" ref="T3941">_xlfn.IFS(laptop_prices3[[#This Row],[Storage]]="512GB SSD", 512, laptop_prices3[[#This Row],[Storage]] = "1TB SSD", 1000, laptop_prices3[[#This Row],[Storage]] = "2TB SSD", 2000, laptop_prices3[[#This Row],[Storage]]= "256GB SSD", 256, laptop_prices3[[#This Row],[Storage]] = "1TB HDD", 1000*0.7)</f>
        <v>2000</v>
      </c>
      <c r="U3941" s="5">
        <f>laptop_prices3[[#This Row],[Storage Raw Value]]/ScoreCard!$J$3*ScoreCard!$J$5</f>
        <v>8</v>
      </c>
    </row>
    <row r="3942" spans="2:21" x14ac:dyDescent="0.2">
      <c r="B3942" s="4" cm="1">
        <f t="array" ref="B3942">SUM(laptop_prices3[[#This Row],[RAM Comp]:[Weight Comp]]+laptop_prices3[[#This Row],[Storage Comp]])</f>
        <v>27.494238921001926</v>
      </c>
      <c r="C3942">
        <v>3940</v>
      </c>
      <c r="D3942" t="s">
        <v>23</v>
      </c>
      <c r="E3942" t="s">
        <v>31</v>
      </c>
      <c r="F3942">
        <v>64</v>
      </c>
      <c r="G3942" t="s">
        <v>42</v>
      </c>
      <c r="H3942" t="s">
        <v>32</v>
      </c>
      <c r="I3942">
        <v>13.3</v>
      </c>
      <c r="J3942" t="s">
        <v>15</v>
      </c>
      <c r="K3942">
        <v>8.6</v>
      </c>
      <c r="L3942">
        <v>1.33</v>
      </c>
      <c r="M3942" t="s">
        <v>16</v>
      </c>
      <c r="N3942">
        <v>1982.54</v>
      </c>
      <c r="O3942" s="5">
        <f>(ScoreCard!$E$3-laptop_prices3[[#This Row],[Price ($)]])/ScoreCard!$E$3*ScoreCard!$E$5</f>
        <v>4.0828266042924239</v>
      </c>
      <c r="P3942" s="5">
        <f>laptop_prices3[[#This Row],[RAM (GB)]]/ScoreCard!$F$3*ScoreCard!$F$5</f>
        <v>7</v>
      </c>
      <c r="Q3942" s="5">
        <f>laptop_prices3[[#This Row],[Screen Size (inch)]]/ScoreCard!$G$3*ScoreCard!$G$5</f>
        <v>1.5375722543352601</v>
      </c>
      <c r="R3942" s="5">
        <f>laptop_prices3[[#This Row],[Battery Life (hours)]]/ScoreCard!$H$3*ScoreCard!$H$5</f>
        <v>5.0166666666666666</v>
      </c>
      <c r="S3942" s="5">
        <f>ScoreCard!$I$3-laptop_prices3[[#This Row],[Weight (kg)]]/ScoreCard!$I$3*ScoreCard!$I$5</f>
        <v>2.74</v>
      </c>
      <c r="T3942" s="6" cm="1">
        <f t="array" ref="T3942">_xlfn.IFS(laptop_prices3[[#This Row],[Storage]]="512GB SSD", 512, laptop_prices3[[#This Row],[Storage]] = "1TB SSD", 1000, laptop_prices3[[#This Row],[Storage]] = "2TB SSD", 2000, laptop_prices3[[#This Row],[Storage]]= "256GB SSD", 256, laptop_prices3[[#This Row],[Storage]] = "1TB HDD", 1000*0.7)</f>
        <v>700</v>
      </c>
      <c r="U3942" s="5">
        <f>laptop_prices3[[#This Row],[Storage Raw Value]]/ScoreCard!$J$3*ScoreCard!$J$5</f>
        <v>2.8</v>
      </c>
    </row>
    <row r="3943" spans="2:21" x14ac:dyDescent="0.2">
      <c r="B3943" s="4" cm="1">
        <f t="array" ref="B3943">SUM(laptop_prices3[[#This Row],[RAM Comp]:[Weight Comp]]+laptop_prices3[[#This Row],[Storage Comp]])</f>
        <v>22.009523809523806</v>
      </c>
      <c r="C3943">
        <v>3941</v>
      </c>
      <c r="D3943" t="s">
        <v>11</v>
      </c>
      <c r="E3943" t="s">
        <v>48</v>
      </c>
      <c r="F3943">
        <v>8</v>
      </c>
      <c r="G3943" t="s">
        <v>42</v>
      </c>
      <c r="H3943" t="s">
        <v>44</v>
      </c>
      <c r="I3943">
        <v>17.3</v>
      </c>
      <c r="J3943" t="s">
        <v>27</v>
      </c>
      <c r="K3943">
        <v>10.1</v>
      </c>
      <c r="L3943">
        <v>2.5499999999999998</v>
      </c>
      <c r="M3943" t="s">
        <v>16</v>
      </c>
      <c r="N3943">
        <v>1910.72</v>
      </c>
      <c r="O3943" s="5">
        <f>(ScoreCard!$E$3-laptop_prices3[[#This Row],[Price ($)]])/ScoreCard!$E$3*ScoreCard!$E$5</f>
        <v>4.1160523617952824</v>
      </c>
      <c r="P3943" s="5">
        <f>laptop_prices3[[#This Row],[RAM (GB)]]/ScoreCard!$F$3*ScoreCard!$F$5</f>
        <v>0.875</v>
      </c>
      <c r="Q3943" s="5">
        <f>laptop_prices3[[#This Row],[Screen Size (inch)]]/ScoreCard!$G$3*ScoreCard!$G$5</f>
        <v>2</v>
      </c>
      <c r="R3943" s="5">
        <f>laptop_prices3[[#This Row],[Battery Life (hours)]]/ScoreCard!$H$3*ScoreCard!$H$5</f>
        <v>5.8916666666666666</v>
      </c>
      <c r="S3943" s="5">
        <f>ScoreCard!$I$3-laptop_prices3[[#This Row],[Weight (kg)]]/ScoreCard!$I$3*ScoreCard!$I$5</f>
        <v>2.0428571428571427</v>
      </c>
      <c r="T3943" s="6" cm="1">
        <f t="array" ref="T3943">_xlfn.IFS(laptop_prices3[[#This Row],[Storage]]="512GB SSD", 512, laptop_prices3[[#This Row],[Storage]] = "1TB SSD", 1000, laptop_prices3[[#This Row],[Storage]] = "2TB SSD", 2000, laptop_prices3[[#This Row],[Storage]]= "256GB SSD", 256, laptop_prices3[[#This Row],[Storage]] = "1TB HDD", 1000*0.7)</f>
        <v>700</v>
      </c>
      <c r="U3943" s="5">
        <f>laptop_prices3[[#This Row],[Storage Raw Value]]/ScoreCard!$J$3*ScoreCard!$J$5</f>
        <v>2.8</v>
      </c>
    </row>
    <row r="3944" spans="2:21" x14ac:dyDescent="0.2">
      <c r="B3944" s="4" cm="1">
        <f t="array" ref="B3944">SUM(laptop_prices3[[#This Row],[RAM Comp]:[Weight Comp]]+laptop_prices3[[#This Row],[Storage Comp]])</f>
        <v>24.809896779521054</v>
      </c>
      <c r="C3944">
        <v>3942</v>
      </c>
      <c r="D3944" t="s">
        <v>45</v>
      </c>
      <c r="E3944" t="s">
        <v>24</v>
      </c>
      <c r="F3944">
        <v>32</v>
      </c>
      <c r="G3944" t="s">
        <v>42</v>
      </c>
      <c r="H3944" t="s">
        <v>35</v>
      </c>
      <c r="I3944">
        <v>15.6</v>
      </c>
      <c r="J3944" t="s">
        <v>15</v>
      </c>
      <c r="K3944">
        <v>11.1</v>
      </c>
      <c r="L3944">
        <v>2.92</v>
      </c>
      <c r="M3944" t="s">
        <v>16</v>
      </c>
      <c r="N3944">
        <v>1885.09</v>
      </c>
      <c r="O3944" s="5">
        <f>(ScoreCard!$E$3-laptop_prices3[[#This Row],[Price ($)]])/ScoreCard!$E$3*ScoreCard!$E$5</f>
        <v>4.1279094512522345</v>
      </c>
      <c r="P3944" s="5">
        <f>laptop_prices3[[#This Row],[RAM (GB)]]/ScoreCard!$F$3*ScoreCard!$F$5</f>
        <v>3.5</v>
      </c>
      <c r="Q3944" s="5">
        <f>laptop_prices3[[#This Row],[Screen Size (inch)]]/ScoreCard!$G$3*ScoreCard!$G$5</f>
        <v>1.8034682080924855</v>
      </c>
      <c r="R3944" s="5">
        <f>laptop_prices3[[#This Row],[Battery Life (hours)]]/ScoreCard!$H$3*ScoreCard!$H$5</f>
        <v>6.4749999999999996</v>
      </c>
      <c r="S3944" s="5">
        <f>ScoreCard!$I$3-laptop_prices3[[#This Row],[Weight (kg)]]/ScoreCard!$I$3*ScoreCard!$I$5</f>
        <v>1.8314285714285714</v>
      </c>
      <c r="T3944" s="6" cm="1">
        <f t="array" ref="T3944">_xlfn.IFS(laptop_prices3[[#This Row],[Storage]]="512GB SSD", 512, laptop_prices3[[#This Row],[Storage]] = "1TB SSD", 1000, laptop_prices3[[#This Row],[Storage]] = "2TB SSD", 2000, laptop_prices3[[#This Row],[Storage]]= "256GB SSD", 256, laptop_prices3[[#This Row],[Storage]] = "1TB HDD", 1000*0.7)</f>
        <v>700</v>
      </c>
      <c r="U3944" s="5">
        <f>laptop_prices3[[#This Row],[Storage Raw Value]]/ScoreCard!$J$3*ScoreCard!$J$5</f>
        <v>2.8</v>
      </c>
    </row>
    <row r="3945" spans="2:21" x14ac:dyDescent="0.2">
      <c r="B3945" s="4" cm="1">
        <f t="array" ref="B3945">SUM(laptop_prices3[[#This Row],[RAM Comp]:[Weight Comp]]+laptop_prices3[[#This Row],[Storage Comp]])</f>
        <v>24.088333333333331</v>
      </c>
      <c r="C3945">
        <v>3943</v>
      </c>
      <c r="D3945" t="s">
        <v>17</v>
      </c>
      <c r="E3945" t="s">
        <v>41</v>
      </c>
      <c r="F3945">
        <v>32</v>
      </c>
      <c r="G3945" t="s">
        <v>42</v>
      </c>
      <c r="H3945" t="s">
        <v>40</v>
      </c>
      <c r="I3945">
        <v>17.3</v>
      </c>
      <c r="J3945" t="s">
        <v>21</v>
      </c>
      <c r="K3945">
        <v>7.9</v>
      </c>
      <c r="L3945">
        <v>1.26</v>
      </c>
      <c r="M3945" t="s">
        <v>16</v>
      </c>
      <c r="N3945">
        <v>2926.14</v>
      </c>
      <c r="O3945" s="5">
        <f>(ScoreCard!$E$3-laptop_prices3[[#This Row],[Price ($)]])/ScoreCard!$E$3*ScoreCard!$E$5</f>
        <v>3.646293260102814</v>
      </c>
      <c r="P3945" s="5">
        <f>laptop_prices3[[#This Row],[RAM (GB)]]/ScoreCard!$F$3*ScoreCard!$F$5</f>
        <v>3.5</v>
      </c>
      <c r="Q3945" s="5">
        <f>laptop_prices3[[#This Row],[Screen Size (inch)]]/ScoreCard!$G$3*ScoreCard!$G$5</f>
        <v>2</v>
      </c>
      <c r="R3945" s="5">
        <f>laptop_prices3[[#This Row],[Battery Life (hours)]]/ScoreCard!$H$3*ScoreCard!$H$5</f>
        <v>4.6083333333333334</v>
      </c>
      <c r="S3945" s="5">
        <f>ScoreCard!$I$3-laptop_prices3[[#This Row],[Weight (kg)]]/ScoreCard!$I$3*ScoreCard!$I$5</f>
        <v>2.7800000000000002</v>
      </c>
      <c r="T3945" s="6" cm="1">
        <f t="array" ref="T3945">_xlfn.IFS(laptop_prices3[[#This Row],[Storage]]="512GB SSD", 512, laptop_prices3[[#This Row],[Storage]] = "1TB SSD", 1000, laptop_prices3[[#This Row],[Storage]] = "2TB SSD", 2000, laptop_prices3[[#This Row],[Storage]]= "256GB SSD", 256, laptop_prices3[[#This Row],[Storage]] = "1TB HDD", 1000*0.7)</f>
        <v>700</v>
      </c>
      <c r="U3945" s="5">
        <f>laptop_prices3[[#This Row],[Storage Raw Value]]/ScoreCard!$J$3*ScoreCard!$J$5</f>
        <v>2.8</v>
      </c>
    </row>
    <row r="3946" spans="2:21" x14ac:dyDescent="0.2">
      <c r="B3946" s="4" cm="1">
        <f t="array" ref="B3946">SUM(laptop_prices3[[#This Row],[RAM Comp]:[Weight Comp]]+laptop_prices3[[#This Row],[Storage Comp]])</f>
        <v>28.669761904761902</v>
      </c>
      <c r="C3946">
        <v>3944</v>
      </c>
      <c r="D3946" t="s">
        <v>33</v>
      </c>
      <c r="E3946" t="s">
        <v>12</v>
      </c>
      <c r="F3946">
        <v>32</v>
      </c>
      <c r="G3946" t="s">
        <v>19</v>
      </c>
      <c r="H3946" t="s">
        <v>40</v>
      </c>
      <c r="I3946">
        <v>17.3</v>
      </c>
      <c r="J3946" t="s">
        <v>27</v>
      </c>
      <c r="K3946">
        <v>9.6999999999999993</v>
      </c>
      <c r="L3946">
        <v>3.48</v>
      </c>
      <c r="M3946" t="s">
        <v>46</v>
      </c>
      <c r="N3946">
        <v>2352.81</v>
      </c>
      <c r="O3946" s="5">
        <f>(ScoreCard!$E$3-laptop_prices3[[#This Row],[Price ($)]])/ScoreCard!$E$3*ScoreCard!$E$5</f>
        <v>3.9115302908618528</v>
      </c>
      <c r="P3946" s="5">
        <f>laptop_prices3[[#This Row],[RAM (GB)]]/ScoreCard!$F$3*ScoreCard!$F$5</f>
        <v>3.5</v>
      </c>
      <c r="Q3946" s="5">
        <f>laptop_prices3[[#This Row],[Screen Size (inch)]]/ScoreCard!$G$3*ScoreCard!$G$5</f>
        <v>2</v>
      </c>
      <c r="R3946" s="5">
        <f>laptop_prices3[[#This Row],[Battery Life (hours)]]/ScoreCard!$H$3*ScoreCard!$H$5</f>
        <v>5.6583333333333323</v>
      </c>
      <c r="S3946" s="5">
        <f>ScoreCard!$I$3-laptop_prices3[[#This Row],[Weight (kg)]]/ScoreCard!$I$3*ScoreCard!$I$5</f>
        <v>1.5114285714285713</v>
      </c>
      <c r="T3946" s="6" cm="1">
        <f t="array" ref="T3946">_xlfn.IFS(laptop_prices3[[#This Row],[Storage]]="512GB SSD", 512, laptop_prices3[[#This Row],[Storage]] = "1TB SSD", 1000, laptop_prices3[[#This Row],[Storage]] = "2TB SSD", 2000, laptop_prices3[[#This Row],[Storage]]= "256GB SSD", 256, laptop_prices3[[#This Row],[Storage]] = "1TB HDD", 1000*0.7)</f>
        <v>1000</v>
      </c>
      <c r="U3946" s="5">
        <f>laptop_prices3[[#This Row],[Storage Raw Value]]/ScoreCard!$J$3*ScoreCard!$J$5</f>
        <v>4</v>
      </c>
    </row>
    <row r="3947" spans="2:21" x14ac:dyDescent="0.2">
      <c r="B3947" s="4" cm="1">
        <f t="array" ref="B3947">SUM(laptop_prices3[[#This Row],[RAM Comp]:[Weight Comp]]+laptop_prices3[[#This Row],[Storage Comp]])</f>
        <v>42.299211395540873</v>
      </c>
      <c r="C3947">
        <v>3945</v>
      </c>
      <c r="D3947" t="s">
        <v>34</v>
      </c>
      <c r="E3947" t="s">
        <v>37</v>
      </c>
      <c r="F3947">
        <v>8</v>
      </c>
      <c r="G3947" t="s">
        <v>25</v>
      </c>
      <c r="H3947" t="s">
        <v>26</v>
      </c>
      <c r="I3947">
        <v>14</v>
      </c>
      <c r="J3947" t="s">
        <v>43</v>
      </c>
      <c r="K3947">
        <v>10.8</v>
      </c>
      <c r="L3947">
        <v>3.49</v>
      </c>
      <c r="M3947" t="s">
        <v>16</v>
      </c>
      <c r="N3947">
        <v>1654.64</v>
      </c>
      <c r="O3947" s="5">
        <f>(ScoreCard!$E$3-laptop_prices3[[#This Row],[Price ($)]])/ScoreCard!$E$3*ScoreCard!$E$5</f>
        <v>4.234521478772896</v>
      </c>
      <c r="P3947" s="5">
        <f>laptop_prices3[[#This Row],[RAM (GB)]]/ScoreCard!$F$3*ScoreCard!$F$5</f>
        <v>0.875</v>
      </c>
      <c r="Q3947" s="5">
        <f>laptop_prices3[[#This Row],[Screen Size (inch)]]/ScoreCard!$G$3*ScoreCard!$G$5</f>
        <v>1.6184971098265895</v>
      </c>
      <c r="R3947" s="5">
        <f>laptop_prices3[[#This Row],[Battery Life (hours)]]/ScoreCard!$H$3*ScoreCard!$H$5</f>
        <v>6.3</v>
      </c>
      <c r="S3947" s="5">
        <f>ScoreCard!$I$3-laptop_prices3[[#This Row],[Weight (kg)]]/ScoreCard!$I$3*ScoreCard!$I$5</f>
        <v>1.5057142857142856</v>
      </c>
      <c r="T3947" s="6" cm="1">
        <f t="array" ref="T3947">_xlfn.IFS(laptop_prices3[[#This Row],[Storage]]="512GB SSD", 512, laptop_prices3[[#This Row],[Storage]] = "1TB SSD", 1000, laptop_prices3[[#This Row],[Storage]] = "2TB SSD", 2000, laptop_prices3[[#This Row],[Storage]]= "256GB SSD", 256, laptop_prices3[[#This Row],[Storage]] = "1TB HDD", 1000*0.7)</f>
        <v>2000</v>
      </c>
      <c r="U3947" s="5">
        <f>laptop_prices3[[#This Row],[Storage Raw Value]]/ScoreCard!$J$3*ScoreCard!$J$5</f>
        <v>8</v>
      </c>
    </row>
    <row r="3948" spans="2:21" x14ac:dyDescent="0.2">
      <c r="B3948" s="4" cm="1">
        <f t="array" ref="B3948">SUM(laptop_prices3[[#This Row],[RAM Comp]:[Weight Comp]]+laptop_prices3[[#This Row],[Storage Comp]])</f>
        <v>26.015163776493257</v>
      </c>
      <c r="C3948">
        <v>3946</v>
      </c>
      <c r="D3948" t="s">
        <v>36</v>
      </c>
      <c r="E3948" t="s">
        <v>31</v>
      </c>
      <c r="F3948">
        <v>32</v>
      </c>
      <c r="G3948" t="s">
        <v>19</v>
      </c>
      <c r="H3948" t="s">
        <v>14</v>
      </c>
      <c r="I3948">
        <v>14</v>
      </c>
      <c r="J3948" t="s">
        <v>27</v>
      </c>
      <c r="K3948">
        <v>5</v>
      </c>
      <c r="L3948">
        <v>2.66</v>
      </c>
      <c r="M3948" t="s">
        <v>30</v>
      </c>
      <c r="N3948">
        <v>2111.1</v>
      </c>
      <c r="O3948" s="5">
        <f>(ScoreCard!$E$3-laptop_prices3[[#This Row],[Price ($)]])/ScoreCard!$E$3*ScoreCard!$E$5</f>
        <v>4.0233514805863866</v>
      </c>
      <c r="P3948" s="5">
        <f>laptop_prices3[[#This Row],[RAM (GB)]]/ScoreCard!$F$3*ScoreCard!$F$5</f>
        <v>3.5</v>
      </c>
      <c r="Q3948" s="5">
        <f>laptop_prices3[[#This Row],[Screen Size (inch)]]/ScoreCard!$G$3*ScoreCard!$G$5</f>
        <v>1.6184971098265895</v>
      </c>
      <c r="R3948" s="5">
        <f>laptop_prices3[[#This Row],[Battery Life (hours)]]/ScoreCard!$H$3*ScoreCard!$H$5</f>
        <v>2.916666666666667</v>
      </c>
      <c r="S3948" s="5">
        <f>ScoreCard!$I$3-laptop_prices3[[#This Row],[Weight (kg)]]/ScoreCard!$I$3*ScoreCard!$I$5</f>
        <v>1.98</v>
      </c>
      <c r="T3948" s="6" cm="1">
        <f t="array" ref="T3948">_xlfn.IFS(laptop_prices3[[#This Row],[Storage]]="512GB SSD", 512, laptop_prices3[[#This Row],[Storage]] = "1TB SSD", 1000, laptop_prices3[[#This Row],[Storage]] = "2TB SSD", 2000, laptop_prices3[[#This Row],[Storage]]= "256GB SSD", 256, laptop_prices3[[#This Row],[Storage]] = "1TB HDD", 1000*0.7)</f>
        <v>1000</v>
      </c>
      <c r="U3948" s="5">
        <f>laptop_prices3[[#This Row],[Storage Raw Value]]/ScoreCard!$J$3*ScoreCard!$J$5</f>
        <v>4</v>
      </c>
    </row>
    <row r="3949" spans="2:21" x14ac:dyDescent="0.2">
      <c r="B3949" s="4" cm="1">
        <f t="array" ref="B3949">SUM(laptop_prices3[[#This Row],[RAM Comp]:[Weight Comp]]+laptop_prices3[[#This Row],[Storage Comp]])</f>
        <v>42.239953206716208</v>
      </c>
      <c r="C3949">
        <v>3947</v>
      </c>
      <c r="D3949" t="s">
        <v>33</v>
      </c>
      <c r="E3949" t="s">
        <v>12</v>
      </c>
      <c r="F3949">
        <v>16</v>
      </c>
      <c r="G3949" t="s">
        <v>25</v>
      </c>
      <c r="H3949" t="s">
        <v>44</v>
      </c>
      <c r="I3949">
        <v>13.3</v>
      </c>
      <c r="J3949" t="s">
        <v>21</v>
      </c>
      <c r="K3949">
        <v>9.1999999999999993</v>
      </c>
      <c r="L3949">
        <v>3.35</v>
      </c>
      <c r="M3949" t="s">
        <v>46</v>
      </c>
      <c r="N3949">
        <v>630.66999999999996</v>
      </c>
      <c r="O3949" s="5">
        <f>(ScoreCard!$E$3-laptop_prices3[[#This Row],[Price ($)]])/ScoreCard!$E$3*ScoreCard!$E$5</f>
        <v>4.7082360277871329</v>
      </c>
      <c r="P3949" s="5">
        <f>laptop_prices3[[#This Row],[RAM (GB)]]/ScoreCard!$F$3*ScoreCard!$F$5</f>
        <v>1.75</v>
      </c>
      <c r="Q3949" s="5">
        <f>laptop_prices3[[#This Row],[Screen Size (inch)]]/ScoreCard!$G$3*ScoreCard!$G$5</f>
        <v>1.5375722543352601</v>
      </c>
      <c r="R3949" s="5">
        <f>laptop_prices3[[#This Row],[Battery Life (hours)]]/ScoreCard!$H$3*ScoreCard!$H$5</f>
        <v>5.3666666666666663</v>
      </c>
      <c r="S3949" s="5">
        <f>ScoreCard!$I$3-laptop_prices3[[#This Row],[Weight (kg)]]/ScoreCard!$I$3*ScoreCard!$I$5</f>
        <v>1.5857142857142856</v>
      </c>
      <c r="T3949" s="6" cm="1">
        <f t="array" ref="T3949">_xlfn.IFS(laptop_prices3[[#This Row],[Storage]]="512GB SSD", 512, laptop_prices3[[#This Row],[Storage]] = "1TB SSD", 1000, laptop_prices3[[#This Row],[Storage]] = "2TB SSD", 2000, laptop_prices3[[#This Row],[Storage]]= "256GB SSD", 256, laptop_prices3[[#This Row],[Storage]] = "1TB HDD", 1000*0.7)</f>
        <v>2000</v>
      </c>
      <c r="U3949" s="5">
        <f>laptop_prices3[[#This Row],[Storage Raw Value]]/ScoreCard!$J$3*ScoreCard!$J$5</f>
        <v>8</v>
      </c>
    </row>
    <row r="3950" spans="2:21" x14ac:dyDescent="0.2">
      <c r="B3950" s="4" cm="1">
        <f t="array" ref="B3950">SUM(laptop_prices3[[#This Row],[RAM Comp]:[Weight Comp]]+laptop_prices3[[#This Row],[Storage Comp]])</f>
        <v>24.469572254335262</v>
      </c>
      <c r="C3950">
        <v>3948</v>
      </c>
      <c r="D3950" t="s">
        <v>36</v>
      </c>
      <c r="E3950" t="s">
        <v>41</v>
      </c>
      <c r="F3950">
        <v>64</v>
      </c>
      <c r="G3950" t="s">
        <v>13</v>
      </c>
      <c r="H3950" t="s">
        <v>32</v>
      </c>
      <c r="I3950">
        <v>13.3</v>
      </c>
      <c r="J3950" t="s">
        <v>15</v>
      </c>
      <c r="K3950">
        <v>9.6</v>
      </c>
      <c r="L3950">
        <v>2.38</v>
      </c>
      <c r="M3950" t="s">
        <v>46</v>
      </c>
      <c r="N3950">
        <v>5044.17</v>
      </c>
      <c r="O3950" s="5">
        <f>(ScoreCard!$E$3-laptop_prices3[[#This Row],[Price ($)]])/ScoreCard!$E$3*ScoreCard!$E$5</f>
        <v>2.6664387465441881</v>
      </c>
      <c r="P3950" s="5">
        <f>laptop_prices3[[#This Row],[RAM (GB)]]/ScoreCard!$F$3*ScoreCard!$F$5</f>
        <v>7</v>
      </c>
      <c r="Q3950" s="5">
        <f>laptop_prices3[[#This Row],[Screen Size (inch)]]/ScoreCard!$G$3*ScoreCard!$G$5</f>
        <v>1.5375722543352601</v>
      </c>
      <c r="R3950" s="5">
        <f>laptop_prices3[[#This Row],[Battery Life (hours)]]/ScoreCard!$H$3*ScoreCard!$H$5</f>
        <v>5.6</v>
      </c>
      <c r="S3950" s="5">
        <f>ScoreCard!$I$3-laptop_prices3[[#This Row],[Weight (kg)]]/ScoreCard!$I$3*ScoreCard!$I$5</f>
        <v>2.14</v>
      </c>
      <c r="T3950" s="6" cm="1">
        <f t="array" ref="T3950">_xlfn.IFS(laptop_prices3[[#This Row],[Storage]]="512GB SSD", 512, laptop_prices3[[#This Row],[Storage]] = "1TB SSD", 1000, laptop_prices3[[#This Row],[Storage]] = "2TB SSD", 2000, laptop_prices3[[#This Row],[Storage]]= "256GB SSD", 256, laptop_prices3[[#This Row],[Storage]] = "1TB HDD", 1000*0.7)</f>
        <v>512</v>
      </c>
      <c r="U3950" s="5">
        <f>laptop_prices3[[#This Row],[Storage Raw Value]]/ScoreCard!$J$3*ScoreCard!$J$5</f>
        <v>2.048</v>
      </c>
    </row>
    <row r="3951" spans="2:21" x14ac:dyDescent="0.2">
      <c r="B3951" s="4" cm="1">
        <f t="array" ref="B3951">SUM(laptop_prices3[[#This Row],[RAM Comp]:[Weight Comp]]+laptop_prices3[[#This Row],[Storage Comp]])</f>
        <v>16.973258601706576</v>
      </c>
      <c r="C3951">
        <v>3949</v>
      </c>
      <c r="D3951" t="s">
        <v>38</v>
      </c>
      <c r="E3951" t="s">
        <v>24</v>
      </c>
      <c r="F3951">
        <v>4</v>
      </c>
      <c r="G3951" t="s">
        <v>13</v>
      </c>
      <c r="H3951" t="s">
        <v>26</v>
      </c>
      <c r="I3951">
        <v>16</v>
      </c>
      <c r="J3951" t="s">
        <v>27</v>
      </c>
      <c r="K3951">
        <v>6.7</v>
      </c>
      <c r="L3951">
        <v>1.6</v>
      </c>
      <c r="M3951" t="s">
        <v>22</v>
      </c>
      <c r="N3951">
        <v>1531.81</v>
      </c>
      <c r="O3951" s="5">
        <f>(ScoreCard!$E$3-laptop_prices3[[#This Row],[Price ($)]])/ScoreCard!$E$3*ScoreCard!$E$5</f>
        <v>4.2913457588352202</v>
      </c>
      <c r="P3951" s="5">
        <f>laptop_prices3[[#This Row],[RAM (GB)]]/ScoreCard!$F$3*ScoreCard!$F$5</f>
        <v>0.4375</v>
      </c>
      <c r="Q3951" s="5">
        <f>laptop_prices3[[#This Row],[Screen Size (inch)]]/ScoreCard!$G$3*ScoreCard!$G$5</f>
        <v>1.8497109826589595</v>
      </c>
      <c r="R3951" s="5">
        <f>laptop_prices3[[#This Row],[Battery Life (hours)]]/ScoreCard!$H$3*ScoreCard!$H$5</f>
        <v>3.9083333333333332</v>
      </c>
      <c r="S3951" s="5">
        <f>ScoreCard!$I$3-laptop_prices3[[#This Row],[Weight (kg)]]/ScoreCard!$I$3*ScoreCard!$I$5</f>
        <v>2.5857142857142854</v>
      </c>
      <c r="T3951" s="6" cm="1">
        <f t="array" ref="T3951">_xlfn.IFS(laptop_prices3[[#This Row],[Storage]]="512GB SSD", 512, laptop_prices3[[#This Row],[Storage]] = "1TB SSD", 1000, laptop_prices3[[#This Row],[Storage]] = "2TB SSD", 2000, laptop_prices3[[#This Row],[Storage]]= "256GB SSD", 256, laptop_prices3[[#This Row],[Storage]] = "1TB HDD", 1000*0.7)</f>
        <v>512</v>
      </c>
      <c r="U3951" s="5">
        <f>laptop_prices3[[#This Row],[Storage Raw Value]]/ScoreCard!$J$3*ScoreCard!$J$5</f>
        <v>2.048</v>
      </c>
    </row>
    <row r="3952" spans="2:21" x14ac:dyDescent="0.2">
      <c r="B3952" s="4" cm="1">
        <f t="array" ref="B3952">SUM(laptop_prices3[[#This Row],[RAM Comp]:[Weight Comp]]+laptop_prices3[[#This Row],[Storage Comp]])</f>
        <v>15.601429397192405</v>
      </c>
      <c r="C3952">
        <v>3950</v>
      </c>
      <c r="D3952" t="s">
        <v>11</v>
      </c>
      <c r="E3952" t="s">
        <v>31</v>
      </c>
      <c r="F3952">
        <v>16</v>
      </c>
      <c r="G3952" t="s">
        <v>29</v>
      </c>
      <c r="H3952" t="s">
        <v>35</v>
      </c>
      <c r="I3952">
        <v>13.3</v>
      </c>
      <c r="J3952" t="s">
        <v>15</v>
      </c>
      <c r="K3952">
        <v>9.9</v>
      </c>
      <c r="L3952">
        <v>1.85</v>
      </c>
      <c r="M3952" t="s">
        <v>16</v>
      </c>
      <c r="N3952">
        <v>1820.12</v>
      </c>
      <c r="O3952" s="5">
        <f>(ScoreCard!$E$3-laptop_prices3[[#This Row],[Price ($)]])/ScoreCard!$E$3*ScoreCard!$E$5</f>
        <v>4.1579662246435003</v>
      </c>
      <c r="P3952" s="5">
        <f>laptop_prices3[[#This Row],[RAM (GB)]]/ScoreCard!$F$3*ScoreCard!$F$5</f>
        <v>1.75</v>
      </c>
      <c r="Q3952" s="5">
        <f>laptop_prices3[[#This Row],[Screen Size (inch)]]/ScoreCard!$G$3*ScoreCard!$G$5</f>
        <v>1.5375722543352601</v>
      </c>
      <c r="R3952" s="5">
        <f>laptop_prices3[[#This Row],[Battery Life (hours)]]/ScoreCard!$H$3*ScoreCard!$H$5</f>
        <v>5.7750000000000004</v>
      </c>
      <c r="S3952" s="5">
        <f>ScoreCard!$I$3-laptop_prices3[[#This Row],[Weight (kg)]]/ScoreCard!$I$3*ScoreCard!$I$5</f>
        <v>2.4428571428571431</v>
      </c>
      <c r="T3952" s="6" cm="1">
        <f t="array" ref="T3952">_xlfn.IFS(laptop_prices3[[#This Row],[Storage]]="512GB SSD", 512, laptop_prices3[[#This Row],[Storage]] = "1TB SSD", 1000, laptop_prices3[[#This Row],[Storage]] = "2TB SSD", 2000, laptop_prices3[[#This Row],[Storage]]= "256GB SSD", 256, laptop_prices3[[#This Row],[Storage]] = "1TB HDD", 1000*0.7)</f>
        <v>256</v>
      </c>
      <c r="U3952" s="5">
        <f>laptop_prices3[[#This Row],[Storage Raw Value]]/ScoreCard!$J$3*ScoreCard!$J$5</f>
        <v>1.024</v>
      </c>
    </row>
    <row r="3953" spans="2:21" x14ac:dyDescent="0.2">
      <c r="B3953" s="4" cm="1">
        <f t="array" ref="B3953">SUM(laptop_prices3[[#This Row],[RAM Comp]:[Weight Comp]]+laptop_prices3[[#This Row],[Storage Comp]])</f>
        <v>22.342330030278006</v>
      </c>
      <c r="C3953">
        <v>3951</v>
      </c>
      <c r="D3953" t="s">
        <v>33</v>
      </c>
      <c r="E3953" t="s">
        <v>24</v>
      </c>
      <c r="F3953">
        <v>16</v>
      </c>
      <c r="G3953" t="s">
        <v>42</v>
      </c>
      <c r="H3953" t="s">
        <v>14</v>
      </c>
      <c r="I3953">
        <v>16</v>
      </c>
      <c r="J3953" t="s">
        <v>27</v>
      </c>
      <c r="K3953">
        <v>10.3</v>
      </c>
      <c r="L3953">
        <v>3.44</v>
      </c>
      <c r="M3953" t="s">
        <v>22</v>
      </c>
      <c r="N3953">
        <v>1717.29</v>
      </c>
      <c r="O3953" s="5">
        <f>(ScoreCard!$E$3-laptop_prices3[[#This Row],[Price ($)]])/ScoreCard!$E$3*ScoreCard!$E$5</f>
        <v>4.2055379963508113</v>
      </c>
      <c r="P3953" s="5">
        <f>laptop_prices3[[#This Row],[RAM (GB)]]/ScoreCard!$F$3*ScoreCard!$F$5</f>
        <v>1.75</v>
      </c>
      <c r="Q3953" s="5">
        <f>laptop_prices3[[#This Row],[Screen Size (inch)]]/ScoreCard!$G$3*ScoreCard!$G$5</f>
        <v>1.8497109826589595</v>
      </c>
      <c r="R3953" s="5">
        <f>laptop_prices3[[#This Row],[Battery Life (hours)]]/ScoreCard!$H$3*ScoreCard!$H$5</f>
        <v>6.0083333333333337</v>
      </c>
      <c r="S3953" s="5">
        <f>ScoreCard!$I$3-laptop_prices3[[#This Row],[Weight (kg)]]/ScoreCard!$I$3*ScoreCard!$I$5</f>
        <v>1.5342857142857143</v>
      </c>
      <c r="T3953" s="6" cm="1">
        <f t="array" ref="T3953">_xlfn.IFS(laptop_prices3[[#This Row],[Storage]]="512GB SSD", 512, laptop_prices3[[#This Row],[Storage]] = "1TB SSD", 1000, laptop_prices3[[#This Row],[Storage]] = "2TB SSD", 2000, laptop_prices3[[#This Row],[Storage]]= "256GB SSD", 256, laptop_prices3[[#This Row],[Storage]] = "1TB HDD", 1000*0.7)</f>
        <v>700</v>
      </c>
      <c r="U3953" s="5">
        <f>laptop_prices3[[#This Row],[Storage Raw Value]]/ScoreCard!$J$3*ScoreCard!$J$5</f>
        <v>2.8</v>
      </c>
    </row>
    <row r="3954" spans="2:21" x14ac:dyDescent="0.2">
      <c r="B3954" s="4" cm="1">
        <f t="array" ref="B3954">SUM(laptop_prices3[[#This Row],[RAM Comp]:[Weight Comp]]+laptop_prices3[[#This Row],[Storage Comp]])</f>
        <v>16.966925681255159</v>
      </c>
      <c r="C3954">
        <v>3952</v>
      </c>
      <c r="D3954" t="s">
        <v>38</v>
      </c>
      <c r="E3954" t="s">
        <v>31</v>
      </c>
      <c r="F3954">
        <v>16</v>
      </c>
      <c r="G3954" t="s">
        <v>13</v>
      </c>
      <c r="H3954" t="s">
        <v>40</v>
      </c>
      <c r="I3954">
        <v>14</v>
      </c>
      <c r="J3954" t="s">
        <v>15</v>
      </c>
      <c r="K3954">
        <v>5.0999999999999996</v>
      </c>
      <c r="L3954">
        <v>1.87</v>
      </c>
      <c r="M3954" t="s">
        <v>46</v>
      </c>
      <c r="N3954">
        <v>1239.76</v>
      </c>
      <c r="O3954" s="5">
        <f>(ScoreCard!$E$3-laptop_prices3[[#This Row],[Price ($)]])/ScoreCard!$E$3*ScoreCard!$E$5</f>
        <v>4.4264555120893272</v>
      </c>
      <c r="P3954" s="5">
        <f>laptop_prices3[[#This Row],[RAM (GB)]]/ScoreCard!$F$3*ScoreCard!$F$5</f>
        <v>1.75</v>
      </c>
      <c r="Q3954" s="5">
        <f>laptop_prices3[[#This Row],[Screen Size (inch)]]/ScoreCard!$G$3*ScoreCard!$G$5</f>
        <v>1.6184971098265895</v>
      </c>
      <c r="R3954" s="5">
        <f>laptop_prices3[[#This Row],[Battery Life (hours)]]/ScoreCard!$H$3*ScoreCard!$H$5</f>
        <v>2.9750000000000001</v>
      </c>
      <c r="S3954" s="5">
        <f>ScoreCard!$I$3-laptop_prices3[[#This Row],[Weight (kg)]]/ScoreCard!$I$3*ScoreCard!$I$5</f>
        <v>2.4314285714285715</v>
      </c>
      <c r="T3954" s="6" cm="1">
        <f t="array" ref="T3954">_xlfn.IFS(laptop_prices3[[#This Row],[Storage]]="512GB SSD", 512, laptop_prices3[[#This Row],[Storage]] = "1TB SSD", 1000, laptop_prices3[[#This Row],[Storage]] = "2TB SSD", 2000, laptop_prices3[[#This Row],[Storage]]= "256GB SSD", 256, laptop_prices3[[#This Row],[Storage]] = "1TB HDD", 1000*0.7)</f>
        <v>512</v>
      </c>
      <c r="U3954" s="5">
        <f>laptop_prices3[[#This Row],[Storage Raw Value]]/ScoreCard!$J$3*ScoreCard!$J$5</f>
        <v>2.048</v>
      </c>
    </row>
    <row r="3955" spans="2:21" x14ac:dyDescent="0.2">
      <c r="B3955" s="4" cm="1">
        <f t="array" ref="B3955">SUM(laptop_prices3[[#This Row],[RAM Comp]:[Weight Comp]]+laptop_prices3[[#This Row],[Storage Comp]])</f>
        <v>27.509182493806772</v>
      </c>
      <c r="C3955">
        <v>3953</v>
      </c>
      <c r="D3955" t="s">
        <v>36</v>
      </c>
      <c r="E3955" t="s">
        <v>39</v>
      </c>
      <c r="F3955">
        <v>32</v>
      </c>
      <c r="G3955" t="s">
        <v>19</v>
      </c>
      <c r="H3955" t="s">
        <v>14</v>
      </c>
      <c r="I3955">
        <v>15.6</v>
      </c>
      <c r="J3955" t="s">
        <v>21</v>
      </c>
      <c r="K3955">
        <v>6</v>
      </c>
      <c r="L3955">
        <v>1.39</v>
      </c>
      <c r="M3955" t="s">
        <v>46</v>
      </c>
      <c r="N3955">
        <v>1603.76</v>
      </c>
      <c r="O3955" s="5">
        <f>(ScoreCard!$E$3-laptop_prices3[[#This Row],[Price ($)]])/ScoreCard!$E$3*ScoreCard!$E$5</f>
        <v>4.2580598600280535</v>
      </c>
      <c r="P3955" s="5">
        <f>laptop_prices3[[#This Row],[RAM (GB)]]/ScoreCard!$F$3*ScoreCard!$F$5</f>
        <v>3.5</v>
      </c>
      <c r="Q3955" s="5">
        <f>laptop_prices3[[#This Row],[Screen Size (inch)]]/ScoreCard!$G$3*ScoreCard!$G$5</f>
        <v>1.8034682080924855</v>
      </c>
      <c r="R3955" s="5">
        <f>laptop_prices3[[#This Row],[Battery Life (hours)]]/ScoreCard!$H$3*ScoreCard!$H$5</f>
        <v>3.5</v>
      </c>
      <c r="S3955" s="5">
        <f>ScoreCard!$I$3-laptop_prices3[[#This Row],[Weight (kg)]]/ScoreCard!$I$3*ScoreCard!$I$5</f>
        <v>2.7057142857142855</v>
      </c>
      <c r="T3955" s="6" cm="1">
        <f t="array" ref="T3955">_xlfn.IFS(laptop_prices3[[#This Row],[Storage]]="512GB SSD", 512, laptop_prices3[[#This Row],[Storage]] = "1TB SSD", 1000, laptop_prices3[[#This Row],[Storage]] = "2TB SSD", 2000, laptop_prices3[[#This Row],[Storage]]= "256GB SSD", 256, laptop_prices3[[#This Row],[Storage]] = "1TB HDD", 1000*0.7)</f>
        <v>1000</v>
      </c>
      <c r="U3955" s="5">
        <f>laptop_prices3[[#This Row],[Storage Raw Value]]/ScoreCard!$J$3*ScoreCard!$J$5</f>
        <v>4</v>
      </c>
    </row>
    <row r="3956" spans="2:21" x14ac:dyDescent="0.2">
      <c r="B3956" s="4" cm="1">
        <f t="array" ref="B3956">SUM(laptop_prices3[[#This Row],[RAM Comp]:[Weight Comp]]+laptop_prices3[[#This Row],[Storage Comp]])</f>
        <v>18.919834159097164</v>
      </c>
      <c r="C3956">
        <v>3954</v>
      </c>
      <c r="D3956" t="s">
        <v>45</v>
      </c>
      <c r="E3956" t="s">
        <v>12</v>
      </c>
      <c r="F3956">
        <v>4</v>
      </c>
      <c r="G3956" t="s">
        <v>42</v>
      </c>
      <c r="H3956" t="s">
        <v>20</v>
      </c>
      <c r="I3956">
        <v>13.3</v>
      </c>
      <c r="J3956" t="s">
        <v>43</v>
      </c>
      <c r="K3956">
        <v>5.2</v>
      </c>
      <c r="L3956">
        <v>1.38</v>
      </c>
      <c r="M3956" t="s">
        <v>46</v>
      </c>
      <c r="N3956">
        <v>573.42999999999995</v>
      </c>
      <c r="O3956" s="5">
        <f>(ScoreCard!$E$3-laptop_prices3[[#This Row],[Price ($)]])/ScoreCard!$E$3*ScoreCard!$E$5</f>
        <v>4.734716706699186</v>
      </c>
      <c r="P3956" s="5">
        <f>laptop_prices3[[#This Row],[RAM (GB)]]/ScoreCard!$F$3*ScoreCard!$F$5</f>
        <v>0.4375</v>
      </c>
      <c r="Q3956" s="5">
        <f>laptop_prices3[[#This Row],[Screen Size (inch)]]/ScoreCard!$G$3*ScoreCard!$G$5</f>
        <v>1.5375722543352601</v>
      </c>
      <c r="R3956" s="5">
        <f>laptop_prices3[[#This Row],[Battery Life (hours)]]/ScoreCard!$H$3*ScoreCard!$H$5</f>
        <v>3.0333333333333332</v>
      </c>
      <c r="S3956" s="5">
        <f>ScoreCard!$I$3-laptop_prices3[[#This Row],[Weight (kg)]]/ScoreCard!$I$3*ScoreCard!$I$5</f>
        <v>2.7114285714285717</v>
      </c>
      <c r="T3956" s="6" cm="1">
        <f t="array" ref="T3956">_xlfn.IFS(laptop_prices3[[#This Row],[Storage]]="512GB SSD", 512, laptop_prices3[[#This Row],[Storage]] = "1TB SSD", 1000, laptop_prices3[[#This Row],[Storage]] = "2TB SSD", 2000, laptop_prices3[[#This Row],[Storage]]= "256GB SSD", 256, laptop_prices3[[#This Row],[Storage]] = "1TB HDD", 1000*0.7)</f>
        <v>700</v>
      </c>
      <c r="U3956" s="5">
        <f>laptop_prices3[[#This Row],[Storage Raw Value]]/ScoreCard!$J$3*ScoreCard!$J$5</f>
        <v>2.8</v>
      </c>
    </row>
    <row r="3957" spans="2:21" x14ac:dyDescent="0.2">
      <c r="B3957" s="4" cm="1">
        <f t="array" ref="B3957">SUM(laptop_prices3[[#This Row],[RAM Comp]:[Weight Comp]]+laptop_prices3[[#This Row],[Storage Comp]])</f>
        <v>15.612163776493256</v>
      </c>
      <c r="C3957">
        <v>3955</v>
      </c>
      <c r="D3957" t="s">
        <v>34</v>
      </c>
      <c r="E3957" t="s">
        <v>48</v>
      </c>
      <c r="F3957">
        <v>8</v>
      </c>
      <c r="G3957" t="s">
        <v>13</v>
      </c>
      <c r="H3957" t="s">
        <v>32</v>
      </c>
      <c r="I3957">
        <v>14</v>
      </c>
      <c r="J3957" t="s">
        <v>15</v>
      </c>
      <c r="K3957">
        <v>5.6</v>
      </c>
      <c r="L3957">
        <v>3.22</v>
      </c>
      <c r="M3957" t="s">
        <v>22</v>
      </c>
      <c r="N3957">
        <v>1449.27</v>
      </c>
      <c r="O3957" s="5">
        <f>(ScoreCard!$E$3-laptop_prices3[[#This Row],[Price ($)]])/ScoreCard!$E$3*ScoreCard!$E$5</f>
        <v>4.3295308608163667</v>
      </c>
      <c r="P3957" s="5">
        <f>laptop_prices3[[#This Row],[RAM (GB)]]/ScoreCard!$F$3*ScoreCard!$F$5</f>
        <v>0.875</v>
      </c>
      <c r="Q3957" s="5">
        <f>laptop_prices3[[#This Row],[Screen Size (inch)]]/ScoreCard!$G$3*ScoreCard!$G$5</f>
        <v>1.6184971098265895</v>
      </c>
      <c r="R3957" s="5">
        <f>laptop_prices3[[#This Row],[Battery Life (hours)]]/ScoreCard!$H$3*ScoreCard!$H$5</f>
        <v>3.2666666666666662</v>
      </c>
      <c r="S3957" s="5">
        <f>ScoreCard!$I$3-laptop_prices3[[#This Row],[Weight (kg)]]/ScoreCard!$I$3*ScoreCard!$I$5</f>
        <v>1.66</v>
      </c>
      <c r="T3957" s="6" cm="1">
        <f t="array" ref="T3957">_xlfn.IFS(laptop_prices3[[#This Row],[Storage]]="512GB SSD", 512, laptop_prices3[[#This Row],[Storage]] = "1TB SSD", 1000, laptop_prices3[[#This Row],[Storage]] = "2TB SSD", 2000, laptop_prices3[[#This Row],[Storage]]= "256GB SSD", 256, laptop_prices3[[#This Row],[Storage]] = "1TB HDD", 1000*0.7)</f>
        <v>512</v>
      </c>
      <c r="U3957" s="5">
        <f>laptop_prices3[[#This Row],[Storage Raw Value]]/ScoreCard!$J$3*ScoreCard!$J$5</f>
        <v>2.048</v>
      </c>
    </row>
    <row r="3958" spans="2:21" x14ac:dyDescent="0.2">
      <c r="B3958" s="4" cm="1">
        <f t="array" ref="B3958">SUM(laptop_prices3[[#This Row],[RAM Comp]:[Weight Comp]]+laptop_prices3[[#This Row],[Storage Comp]])</f>
        <v>20.670333333333332</v>
      </c>
      <c r="C3958">
        <v>3956</v>
      </c>
      <c r="D3958" t="s">
        <v>17</v>
      </c>
      <c r="E3958" t="s">
        <v>12</v>
      </c>
      <c r="F3958">
        <v>32</v>
      </c>
      <c r="G3958" t="s">
        <v>13</v>
      </c>
      <c r="H3958" t="s">
        <v>40</v>
      </c>
      <c r="I3958">
        <v>17.3</v>
      </c>
      <c r="J3958" t="s">
        <v>27</v>
      </c>
      <c r="K3958">
        <v>8.5</v>
      </c>
      <c r="L3958">
        <v>2.59</v>
      </c>
      <c r="M3958" t="s">
        <v>46</v>
      </c>
      <c r="N3958">
        <v>3407.93</v>
      </c>
      <c r="O3958" s="5">
        <f>(ScoreCard!$E$3-laptop_prices3[[#This Row],[Price ($)]])/ScoreCard!$E$3*ScoreCard!$E$5</f>
        <v>3.423404960084679</v>
      </c>
      <c r="P3958" s="5">
        <f>laptop_prices3[[#This Row],[RAM (GB)]]/ScoreCard!$F$3*ScoreCard!$F$5</f>
        <v>3.5</v>
      </c>
      <c r="Q3958" s="5">
        <f>laptop_prices3[[#This Row],[Screen Size (inch)]]/ScoreCard!$G$3*ScoreCard!$G$5</f>
        <v>2</v>
      </c>
      <c r="R3958" s="5">
        <f>laptop_prices3[[#This Row],[Battery Life (hours)]]/ScoreCard!$H$3*ScoreCard!$H$5</f>
        <v>4.9583333333333339</v>
      </c>
      <c r="S3958" s="5">
        <f>ScoreCard!$I$3-laptop_prices3[[#This Row],[Weight (kg)]]/ScoreCard!$I$3*ScoreCard!$I$5</f>
        <v>2.02</v>
      </c>
      <c r="T3958" s="6" cm="1">
        <f t="array" ref="T3958">_xlfn.IFS(laptop_prices3[[#This Row],[Storage]]="512GB SSD", 512, laptop_prices3[[#This Row],[Storage]] = "1TB SSD", 1000, laptop_prices3[[#This Row],[Storage]] = "2TB SSD", 2000, laptop_prices3[[#This Row],[Storage]]= "256GB SSD", 256, laptop_prices3[[#This Row],[Storage]] = "1TB HDD", 1000*0.7)</f>
        <v>512</v>
      </c>
      <c r="U3958" s="5">
        <f>laptop_prices3[[#This Row],[Storage Raw Value]]/ScoreCard!$J$3*ScoreCard!$J$5</f>
        <v>2.048</v>
      </c>
    </row>
    <row r="3959" spans="2:21" x14ac:dyDescent="0.2">
      <c r="B3959" s="4" cm="1">
        <f t="array" ref="B3959">SUM(laptop_prices3[[#This Row],[RAM Comp]:[Weight Comp]]+laptop_prices3[[#This Row],[Storage Comp]])</f>
        <v>26.785357142857144</v>
      </c>
      <c r="C3959">
        <v>3957</v>
      </c>
      <c r="D3959" t="s">
        <v>33</v>
      </c>
      <c r="E3959" t="s">
        <v>31</v>
      </c>
      <c r="F3959">
        <v>4</v>
      </c>
      <c r="G3959" t="s">
        <v>19</v>
      </c>
      <c r="H3959" t="s">
        <v>20</v>
      </c>
      <c r="I3959">
        <v>17.3</v>
      </c>
      <c r="J3959" t="s">
        <v>27</v>
      </c>
      <c r="K3959">
        <v>11.7</v>
      </c>
      <c r="L3959">
        <v>3.46</v>
      </c>
      <c r="M3959" t="s">
        <v>46</v>
      </c>
      <c r="N3959">
        <v>1357.24</v>
      </c>
      <c r="O3959" s="5">
        <f>(ScoreCard!$E$3-laptop_prices3[[#This Row],[Price ($)]])/ScoreCard!$E$3*ScoreCard!$E$5</f>
        <v>4.3721062780119695</v>
      </c>
      <c r="P3959" s="5">
        <f>laptop_prices3[[#This Row],[RAM (GB)]]/ScoreCard!$F$3*ScoreCard!$F$5</f>
        <v>0.4375</v>
      </c>
      <c r="Q3959" s="5">
        <f>laptop_prices3[[#This Row],[Screen Size (inch)]]/ScoreCard!$G$3*ScoreCard!$G$5</f>
        <v>2</v>
      </c>
      <c r="R3959" s="5">
        <f>laptop_prices3[[#This Row],[Battery Life (hours)]]/ScoreCard!$H$3*ScoreCard!$H$5</f>
        <v>6.8250000000000002</v>
      </c>
      <c r="S3959" s="5">
        <f>ScoreCard!$I$3-laptop_prices3[[#This Row],[Weight (kg)]]/ScoreCard!$I$3*ScoreCard!$I$5</f>
        <v>1.5228571428571429</v>
      </c>
      <c r="T3959" s="6" cm="1">
        <f t="array" ref="T3959">_xlfn.IFS(laptop_prices3[[#This Row],[Storage]]="512GB SSD", 512, laptop_prices3[[#This Row],[Storage]] = "1TB SSD", 1000, laptop_prices3[[#This Row],[Storage]] = "2TB SSD", 2000, laptop_prices3[[#This Row],[Storage]]= "256GB SSD", 256, laptop_prices3[[#This Row],[Storage]] = "1TB HDD", 1000*0.7)</f>
        <v>1000</v>
      </c>
      <c r="U3959" s="5">
        <f>laptop_prices3[[#This Row],[Storage Raw Value]]/ScoreCard!$J$3*ScoreCard!$J$5</f>
        <v>4</v>
      </c>
    </row>
    <row r="3960" spans="2:21" x14ac:dyDescent="0.2">
      <c r="B3960" s="4" cm="1">
        <f t="array" ref="B3960">SUM(laptop_prices3[[#This Row],[RAM Comp]:[Weight Comp]]+laptop_prices3[[#This Row],[Storage Comp]])</f>
        <v>20.433973300302778</v>
      </c>
      <c r="C3960">
        <v>3958</v>
      </c>
      <c r="D3960" t="s">
        <v>11</v>
      </c>
      <c r="E3960" t="s">
        <v>18</v>
      </c>
      <c r="F3960">
        <v>16</v>
      </c>
      <c r="G3960" t="s">
        <v>42</v>
      </c>
      <c r="H3960" t="s">
        <v>14</v>
      </c>
      <c r="I3960">
        <v>14</v>
      </c>
      <c r="J3960" t="s">
        <v>27</v>
      </c>
      <c r="K3960">
        <v>6.7</v>
      </c>
      <c r="L3960">
        <v>2.7</v>
      </c>
      <c r="M3960" t="s">
        <v>22</v>
      </c>
      <c r="N3960">
        <v>3166.61</v>
      </c>
      <c r="O3960" s="5">
        <f>(ScoreCard!$E$3-laptop_prices3[[#This Row],[Price ($)]])/ScoreCard!$E$3*ScoreCard!$E$5</f>
        <v>3.5350457258962904</v>
      </c>
      <c r="P3960" s="5">
        <f>laptop_prices3[[#This Row],[RAM (GB)]]/ScoreCard!$F$3*ScoreCard!$F$5</f>
        <v>1.75</v>
      </c>
      <c r="Q3960" s="5">
        <f>laptop_prices3[[#This Row],[Screen Size (inch)]]/ScoreCard!$G$3*ScoreCard!$G$5</f>
        <v>1.6184971098265895</v>
      </c>
      <c r="R3960" s="5">
        <f>laptop_prices3[[#This Row],[Battery Life (hours)]]/ScoreCard!$H$3*ScoreCard!$H$5</f>
        <v>3.9083333333333332</v>
      </c>
      <c r="S3960" s="5">
        <f>ScoreCard!$I$3-laptop_prices3[[#This Row],[Weight (kg)]]/ScoreCard!$I$3*ScoreCard!$I$5</f>
        <v>1.9571428571428571</v>
      </c>
      <c r="T3960" s="6" cm="1">
        <f t="array" ref="T3960">_xlfn.IFS(laptop_prices3[[#This Row],[Storage]]="512GB SSD", 512, laptop_prices3[[#This Row],[Storage]] = "1TB SSD", 1000, laptop_prices3[[#This Row],[Storage]] = "2TB SSD", 2000, laptop_prices3[[#This Row],[Storage]]= "256GB SSD", 256, laptop_prices3[[#This Row],[Storage]] = "1TB HDD", 1000*0.7)</f>
        <v>700</v>
      </c>
      <c r="U3960" s="5">
        <f>laptop_prices3[[#This Row],[Storage Raw Value]]/ScoreCard!$J$3*ScoreCard!$J$5</f>
        <v>2.8</v>
      </c>
    </row>
    <row r="3961" spans="2:21" x14ac:dyDescent="0.2">
      <c r="B3961" s="4" cm="1">
        <f t="array" ref="B3961">SUM(laptop_prices3[[#This Row],[RAM Comp]:[Weight Comp]]+laptop_prices3[[#This Row],[Storage Comp]])</f>
        <v>32.540639966969444</v>
      </c>
      <c r="C3961">
        <v>3959</v>
      </c>
      <c r="D3961" t="s">
        <v>45</v>
      </c>
      <c r="E3961" t="s">
        <v>31</v>
      </c>
      <c r="F3961">
        <v>64</v>
      </c>
      <c r="G3961" t="s">
        <v>19</v>
      </c>
      <c r="H3961" t="s">
        <v>26</v>
      </c>
      <c r="I3961">
        <v>14</v>
      </c>
      <c r="J3961" t="s">
        <v>43</v>
      </c>
      <c r="K3961">
        <v>10.5</v>
      </c>
      <c r="L3961">
        <v>2.98</v>
      </c>
      <c r="M3961" t="s">
        <v>22</v>
      </c>
      <c r="N3961">
        <v>2070.04</v>
      </c>
      <c r="O3961" s="5">
        <f>(ScoreCard!$E$3-laptop_prices3[[#This Row],[Price ($)]])/ScoreCard!$E$3*ScoreCard!$E$5</f>
        <v>4.0423468802392328</v>
      </c>
      <c r="P3961" s="5">
        <f>laptop_prices3[[#This Row],[RAM (GB)]]/ScoreCard!$F$3*ScoreCard!$F$5</f>
        <v>7</v>
      </c>
      <c r="Q3961" s="5">
        <f>laptop_prices3[[#This Row],[Screen Size (inch)]]/ScoreCard!$G$3*ScoreCard!$G$5</f>
        <v>1.6184971098265895</v>
      </c>
      <c r="R3961" s="5">
        <f>laptop_prices3[[#This Row],[Battery Life (hours)]]/ScoreCard!$H$3*ScoreCard!$H$5</f>
        <v>6.125</v>
      </c>
      <c r="S3961" s="5">
        <f>ScoreCard!$I$3-laptop_prices3[[#This Row],[Weight (kg)]]/ScoreCard!$I$3*ScoreCard!$I$5</f>
        <v>1.7971428571428572</v>
      </c>
      <c r="T3961" s="6" cm="1">
        <f t="array" ref="T3961">_xlfn.IFS(laptop_prices3[[#This Row],[Storage]]="512GB SSD", 512, laptop_prices3[[#This Row],[Storage]] = "1TB SSD", 1000, laptop_prices3[[#This Row],[Storage]] = "2TB SSD", 2000, laptop_prices3[[#This Row],[Storage]]= "256GB SSD", 256, laptop_prices3[[#This Row],[Storage]] = "1TB HDD", 1000*0.7)</f>
        <v>1000</v>
      </c>
      <c r="U3961" s="5">
        <f>laptop_prices3[[#This Row],[Storage Raw Value]]/ScoreCard!$J$3*ScoreCard!$J$5</f>
        <v>4</v>
      </c>
    </row>
    <row r="3962" spans="2:21" x14ac:dyDescent="0.2">
      <c r="B3962" s="4" cm="1">
        <f t="array" ref="B3962">SUM(laptop_prices3[[#This Row],[RAM Comp]:[Weight Comp]]+laptop_prices3[[#This Row],[Storage Comp]])</f>
        <v>12.410568538398017</v>
      </c>
      <c r="C3962">
        <v>3960</v>
      </c>
      <c r="D3962" t="s">
        <v>17</v>
      </c>
      <c r="E3962" t="s">
        <v>18</v>
      </c>
      <c r="F3962">
        <v>4</v>
      </c>
      <c r="G3962" t="s">
        <v>29</v>
      </c>
      <c r="H3962" t="s">
        <v>20</v>
      </c>
      <c r="I3962">
        <v>14</v>
      </c>
      <c r="J3962" t="s">
        <v>27</v>
      </c>
      <c r="K3962">
        <v>6.6</v>
      </c>
      <c r="L3962">
        <v>1.91</v>
      </c>
      <c r="M3962" t="s">
        <v>22</v>
      </c>
      <c r="N3962">
        <v>2616.83</v>
      </c>
      <c r="O3962" s="5">
        <f>(ScoreCard!$E$3-laptop_prices3[[#This Row],[Price ($)]])/ScoreCard!$E$3*ScoreCard!$E$5</f>
        <v>3.7893879280672986</v>
      </c>
      <c r="P3962" s="5">
        <f>laptop_prices3[[#This Row],[RAM (GB)]]/ScoreCard!$F$3*ScoreCard!$F$5</f>
        <v>0.4375</v>
      </c>
      <c r="Q3962" s="5">
        <f>laptop_prices3[[#This Row],[Screen Size (inch)]]/ScoreCard!$G$3*ScoreCard!$G$5</f>
        <v>1.6184971098265895</v>
      </c>
      <c r="R3962" s="5">
        <f>laptop_prices3[[#This Row],[Battery Life (hours)]]/ScoreCard!$H$3*ScoreCard!$H$5</f>
        <v>3.8499999999999996</v>
      </c>
      <c r="S3962" s="5">
        <f>ScoreCard!$I$3-laptop_prices3[[#This Row],[Weight (kg)]]/ScoreCard!$I$3*ScoreCard!$I$5</f>
        <v>2.4085714285714284</v>
      </c>
      <c r="T3962" s="6" cm="1">
        <f t="array" ref="T3962">_xlfn.IFS(laptop_prices3[[#This Row],[Storage]]="512GB SSD", 512, laptop_prices3[[#This Row],[Storage]] = "1TB SSD", 1000, laptop_prices3[[#This Row],[Storage]] = "2TB SSD", 2000, laptop_prices3[[#This Row],[Storage]]= "256GB SSD", 256, laptop_prices3[[#This Row],[Storage]] = "1TB HDD", 1000*0.7)</f>
        <v>256</v>
      </c>
      <c r="U3962" s="5">
        <f>laptop_prices3[[#This Row],[Storage Raw Value]]/ScoreCard!$J$3*ScoreCard!$J$5</f>
        <v>1.024</v>
      </c>
    </row>
    <row r="3963" spans="2:21" x14ac:dyDescent="0.2">
      <c r="B3963" s="4" cm="1">
        <f t="array" ref="B3963">SUM(laptop_prices3[[#This Row],[RAM Comp]:[Weight Comp]]+laptop_prices3[[#This Row],[Storage Comp]])</f>
        <v>21.042663363611339</v>
      </c>
      <c r="C3963">
        <v>3961</v>
      </c>
      <c r="D3963" t="s">
        <v>33</v>
      </c>
      <c r="E3963" t="s">
        <v>37</v>
      </c>
      <c r="F3963">
        <v>32</v>
      </c>
      <c r="G3963" t="s">
        <v>13</v>
      </c>
      <c r="H3963" t="s">
        <v>35</v>
      </c>
      <c r="I3963">
        <v>16</v>
      </c>
      <c r="J3963" t="s">
        <v>15</v>
      </c>
      <c r="K3963">
        <v>9.1999999999999993</v>
      </c>
      <c r="L3963">
        <v>2.39</v>
      </c>
      <c r="M3963" t="s">
        <v>22</v>
      </c>
      <c r="N3963">
        <v>3581.4</v>
      </c>
      <c r="O3963" s="5">
        <f>(ScoreCard!$E$3-laptop_prices3[[#This Row],[Price ($)]])/ScoreCard!$E$3*ScoreCard!$E$5</f>
        <v>3.343153328867456</v>
      </c>
      <c r="P3963" s="5">
        <f>laptop_prices3[[#This Row],[RAM (GB)]]/ScoreCard!$F$3*ScoreCard!$F$5</f>
        <v>3.5</v>
      </c>
      <c r="Q3963" s="5">
        <f>laptop_prices3[[#This Row],[Screen Size (inch)]]/ScoreCard!$G$3*ScoreCard!$G$5</f>
        <v>1.8497109826589595</v>
      </c>
      <c r="R3963" s="5">
        <f>laptop_prices3[[#This Row],[Battery Life (hours)]]/ScoreCard!$H$3*ScoreCard!$H$5</f>
        <v>5.3666666666666663</v>
      </c>
      <c r="S3963" s="5">
        <f>ScoreCard!$I$3-laptop_prices3[[#This Row],[Weight (kg)]]/ScoreCard!$I$3*ScoreCard!$I$5</f>
        <v>2.1342857142857143</v>
      </c>
      <c r="T3963" s="6" cm="1">
        <f t="array" ref="T3963">_xlfn.IFS(laptop_prices3[[#This Row],[Storage]]="512GB SSD", 512, laptop_prices3[[#This Row],[Storage]] = "1TB SSD", 1000, laptop_prices3[[#This Row],[Storage]] = "2TB SSD", 2000, laptop_prices3[[#This Row],[Storage]]= "256GB SSD", 256, laptop_prices3[[#This Row],[Storage]] = "1TB HDD", 1000*0.7)</f>
        <v>512</v>
      </c>
      <c r="U3963" s="5">
        <f>laptop_prices3[[#This Row],[Storage Raw Value]]/ScoreCard!$J$3*ScoreCard!$J$5</f>
        <v>2.048</v>
      </c>
    </row>
    <row r="3964" spans="2:21" x14ac:dyDescent="0.2">
      <c r="B3964" s="4" cm="1">
        <f t="array" ref="B3964">SUM(laptop_prices3[[#This Row],[RAM Comp]:[Weight Comp]]+laptop_prices3[[#This Row],[Storage Comp]])</f>
        <v>22.567330030278008</v>
      </c>
      <c r="C3964">
        <v>3962</v>
      </c>
      <c r="D3964" t="s">
        <v>11</v>
      </c>
      <c r="E3964" t="s">
        <v>31</v>
      </c>
      <c r="F3964">
        <v>16</v>
      </c>
      <c r="G3964" t="s">
        <v>42</v>
      </c>
      <c r="H3964" t="s">
        <v>14</v>
      </c>
      <c r="I3964">
        <v>16</v>
      </c>
      <c r="J3964" t="s">
        <v>21</v>
      </c>
      <c r="K3964">
        <v>10</v>
      </c>
      <c r="L3964">
        <v>2.74</v>
      </c>
      <c r="M3964" t="s">
        <v>46</v>
      </c>
      <c r="N3964">
        <v>1212.3900000000001</v>
      </c>
      <c r="O3964" s="5">
        <f>(ScoreCard!$E$3-laptop_prices3[[#This Row],[Price ($)]])/ScoreCard!$E$3*ScoreCard!$E$5</f>
        <v>4.4391175697731651</v>
      </c>
      <c r="P3964" s="5">
        <f>laptop_prices3[[#This Row],[RAM (GB)]]/ScoreCard!$F$3*ScoreCard!$F$5</f>
        <v>1.75</v>
      </c>
      <c r="Q3964" s="5">
        <f>laptop_prices3[[#This Row],[Screen Size (inch)]]/ScoreCard!$G$3*ScoreCard!$G$5</f>
        <v>1.8497109826589595</v>
      </c>
      <c r="R3964" s="5">
        <f>laptop_prices3[[#This Row],[Battery Life (hours)]]/ScoreCard!$H$3*ScoreCard!$H$5</f>
        <v>5.8333333333333339</v>
      </c>
      <c r="S3964" s="5">
        <f>ScoreCard!$I$3-laptop_prices3[[#This Row],[Weight (kg)]]/ScoreCard!$I$3*ScoreCard!$I$5</f>
        <v>1.9342857142857142</v>
      </c>
      <c r="T3964" s="6" cm="1">
        <f t="array" ref="T3964">_xlfn.IFS(laptop_prices3[[#This Row],[Storage]]="512GB SSD", 512, laptop_prices3[[#This Row],[Storage]] = "1TB SSD", 1000, laptop_prices3[[#This Row],[Storage]] = "2TB SSD", 2000, laptop_prices3[[#This Row],[Storage]]= "256GB SSD", 256, laptop_prices3[[#This Row],[Storage]] = "1TB HDD", 1000*0.7)</f>
        <v>700</v>
      </c>
      <c r="U3964" s="5">
        <f>laptop_prices3[[#This Row],[Storage Raw Value]]/ScoreCard!$J$3*ScoreCard!$J$5</f>
        <v>2.8</v>
      </c>
    </row>
    <row r="3965" spans="2:21" x14ac:dyDescent="0.2">
      <c r="B3965" s="4" cm="1">
        <f t="array" ref="B3965">SUM(laptop_prices3[[#This Row],[RAM Comp]:[Weight Comp]]+laptop_prices3[[#This Row],[Storage Comp]])</f>
        <v>43.787568125516103</v>
      </c>
      <c r="C3965">
        <v>3963</v>
      </c>
      <c r="D3965" t="s">
        <v>34</v>
      </c>
      <c r="E3965" t="s">
        <v>31</v>
      </c>
      <c r="F3965">
        <v>32</v>
      </c>
      <c r="G3965" t="s">
        <v>25</v>
      </c>
      <c r="H3965" t="s">
        <v>14</v>
      </c>
      <c r="I3965">
        <v>16</v>
      </c>
      <c r="J3965" t="s">
        <v>15</v>
      </c>
      <c r="K3965">
        <v>6.3</v>
      </c>
      <c r="L3965">
        <v>1.29</v>
      </c>
      <c r="M3965" t="s">
        <v>16</v>
      </c>
      <c r="N3965">
        <v>1690.85</v>
      </c>
      <c r="O3965" s="5">
        <f>(ScoreCard!$E$3-laptop_prices3[[#This Row],[Price ($)]])/ScoreCard!$E$3*ScoreCard!$E$5</f>
        <v>4.2177698123961402</v>
      </c>
      <c r="P3965" s="5">
        <f>laptop_prices3[[#This Row],[RAM (GB)]]/ScoreCard!$F$3*ScoreCard!$F$5</f>
        <v>3.5</v>
      </c>
      <c r="Q3965" s="5">
        <f>laptop_prices3[[#This Row],[Screen Size (inch)]]/ScoreCard!$G$3*ScoreCard!$G$5</f>
        <v>1.8497109826589595</v>
      </c>
      <c r="R3965" s="5">
        <f>laptop_prices3[[#This Row],[Battery Life (hours)]]/ScoreCard!$H$3*ScoreCard!$H$5</f>
        <v>3.6750000000000003</v>
      </c>
      <c r="S3965" s="5">
        <f>ScoreCard!$I$3-laptop_prices3[[#This Row],[Weight (kg)]]/ScoreCard!$I$3*ScoreCard!$I$5</f>
        <v>2.7628571428571429</v>
      </c>
      <c r="T3965" s="6" cm="1">
        <f t="array" ref="T3965">_xlfn.IFS(laptop_prices3[[#This Row],[Storage]]="512GB SSD", 512, laptop_prices3[[#This Row],[Storage]] = "1TB SSD", 1000, laptop_prices3[[#This Row],[Storage]] = "2TB SSD", 2000, laptop_prices3[[#This Row],[Storage]]= "256GB SSD", 256, laptop_prices3[[#This Row],[Storage]] = "1TB HDD", 1000*0.7)</f>
        <v>2000</v>
      </c>
      <c r="U3965" s="5">
        <f>laptop_prices3[[#This Row],[Storage Raw Value]]/ScoreCard!$J$3*ScoreCard!$J$5</f>
        <v>8</v>
      </c>
    </row>
    <row r="3966" spans="2:21" x14ac:dyDescent="0.2">
      <c r="B3966" s="4" cm="1">
        <f t="array" ref="B3966">SUM(laptop_prices3[[#This Row],[RAM Comp]:[Weight Comp]]+laptop_prices3[[#This Row],[Storage Comp]])</f>
        <v>13.001611065235343</v>
      </c>
      <c r="C3966">
        <v>3964</v>
      </c>
      <c r="D3966" t="s">
        <v>36</v>
      </c>
      <c r="E3966" t="s">
        <v>41</v>
      </c>
      <c r="F3966">
        <v>16</v>
      </c>
      <c r="G3966" t="s">
        <v>29</v>
      </c>
      <c r="H3966" t="s">
        <v>40</v>
      </c>
      <c r="I3966">
        <v>15.6</v>
      </c>
      <c r="J3966" t="s">
        <v>15</v>
      </c>
      <c r="K3966">
        <v>6.3</v>
      </c>
      <c r="L3966">
        <v>3.19</v>
      </c>
      <c r="M3966" t="s">
        <v>46</v>
      </c>
      <c r="N3966">
        <v>2857.09</v>
      </c>
      <c r="O3966" s="5">
        <f>(ScoreCard!$E$3-laptop_prices3[[#This Row],[Price ($)]])/ScoreCard!$E$3*ScoreCard!$E$5</f>
        <v>3.6782375451985034</v>
      </c>
      <c r="P3966" s="5">
        <f>laptop_prices3[[#This Row],[RAM (GB)]]/ScoreCard!$F$3*ScoreCard!$F$5</f>
        <v>1.75</v>
      </c>
      <c r="Q3966" s="5">
        <f>laptop_prices3[[#This Row],[Screen Size (inch)]]/ScoreCard!$G$3*ScoreCard!$G$5</f>
        <v>1.8034682080924855</v>
      </c>
      <c r="R3966" s="5">
        <f>laptop_prices3[[#This Row],[Battery Life (hours)]]/ScoreCard!$H$3*ScoreCard!$H$5</f>
        <v>3.6750000000000003</v>
      </c>
      <c r="S3966" s="5">
        <f>ScoreCard!$I$3-laptop_prices3[[#This Row],[Weight (kg)]]/ScoreCard!$I$3*ScoreCard!$I$5</f>
        <v>1.6771428571428573</v>
      </c>
      <c r="T3966" s="6" cm="1">
        <f t="array" ref="T3966">_xlfn.IFS(laptop_prices3[[#This Row],[Storage]]="512GB SSD", 512, laptop_prices3[[#This Row],[Storage]] = "1TB SSD", 1000, laptop_prices3[[#This Row],[Storage]] = "2TB SSD", 2000, laptop_prices3[[#This Row],[Storage]]= "256GB SSD", 256, laptop_prices3[[#This Row],[Storage]] = "1TB HDD", 1000*0.7)</f>
        <v>256</v>
      </c>
      <c r="U3966" s="5">
        <f>laptop_prices3[[#This Row],[Storage Raw Value]]/ScoreCard!$J$3*ScoreCard!$J$5</f>
        <v>1.024</v>
      </c>
    </row>
    <row r="3967" spans="2:21" x14ac:dyDescent="0.2">
      <c r="B3967" s="4" cm="1">
        <f t="array" ref="B3967">SUM(laptop_prices3[[#This Row],[RAM Comp]:[Weight Comp]]+laptop_prices3[[#This Row],[Storage Comp]])</f>
        <v>26.666615744563721</v>
      </c>
      <c r="C3967">
        <v>3965</v>
      </c>
      <c r="D3967" t="s">
        <v>33</v>
      </c>
      <c r="E3967" t="s">
        <v>37</v>
      </c>
      <c r="F3967">
        <v>16</v>
      </c>
      <c r="G3967" t="s">
        <v>19</v>
      </c>
      <c r="H3967" t="s">
        <v>20</v>
      </c>
      <c r="I3967">
        <v>16</v>
      </c>
      <c r="J3967" t="s">
        <v>21</v>
      </c>
      <c r="K3967">
        <v>7.3</v>
      </c>
      <c r="L3967">
        <v>1.21</v>
      </c>
      <c r="M3967" t="s">
        <v>22</v>
      </c>
      <c r="N3967">
        <v>1810.68</v>
      </c>
      <c r="O3967" s="5">
        <f>(ScoreCard!$E$3-laptop_prices3[[#This Row],[Price ($)]])/ScoreCard!$E$3*ScoreCard!$E$5</f>
        <v>4.1623334085870676</v>
      </c>
      <c r="P3967" s="5">
        <f>laptop_prices3[[#This Row],[RAM (GB)]]/ScoreCard!$F$3*ScoreCard!$F$5</f>
        <v>1.75</v>
      </c>
      <c r="Q3967" s="5">
        <f>laptop_prices3[[#This Row],[Screen Size (inch)]]/ScoreCard!$G$3*ScoreCard!$G$5</f>
        <v>1.8497109826589595</v>
      </c>
      <c r="R3967" s="5">
        <f>laptop_prices3[[#This Row],[Battery Life (hours)]]/ScoreCard!$H$3*ScoreCard!$H$5</f>
        <v>4.2583333333333329</v>
      </c>
      <c r="S3967" s="5">
        <f>ScoreCard!$I$3-laptop_prices3[[#This Row],[Weight (kg)]]/ScoreCard!$I$3*ScoreCard!$I$5</f>
        <v>2.8085714285714287</v>
      </c>
      <c r="T3967" s="6" cm="1">
        <f t="array" ref="T3967">_xlfn.IFS(laptop_prices3[[#This Row],[Storage]]="512GB SSD", 512, laptop_prices3[[#This Row],[Storage]] = "1TB SSD", 1000, laptop_prices3[[#This Row],[Storage]] = "2TB SSD", 2000, laptop_prices3[[#This Row],[Storage]]= "256GB SSD", 256, laptop_prices3[[#This Row],[Storage]] = "1TB HDD", 1000*0.7)</f>
        <v>1000</v>
      </c>
      <c r="U3967" s="5">
        <f>laptop_prices3[[#This Row],[Storage Raw Value]]/ScoreCard!$J$3*ScoreCard!$J$5</f>
        <v>4</v>
      </c>
    </row>
    <row r="3968" spans="2:21" x14ac:dyDescent="0.2">
      <c r="B3968" s="4" cm="1">
        <f t="array" ref="B3968">SUM(laptop_prices3[[#This Row],[RAM Comp]:[Weight Comp]]+laptop_prices3[[#This Row],[Storage Comp]])</f>
        <v>19.489572254335261</v>
      </c>
      <c r="C3968">
        <v>3966</v>
      </c>
      <c r="D3968" t="s">
        <v>33</v>
      </c>
      <c r="E3968" t="s">
        <v>37</v>
      </c>
      <c r="F3968">
        <v>32</v>
      </c>
      <c r="G3968" t="s">
        <v>13</v>
      </c>
      <c r="H3968" t="s">
        <v>32</v>
      </c>
      <c r="I3968">
        <v>13.3</v>
      </c>
      <c r="J3968" t="s">
        <v>21</v>
      </c>
      <c r="K3968">
        <v>7.2</v>
      </c>
      <c r="L3968">
        <v>2.52</v>
      </c>
      <c r="M3968" t="s">
        <v>22</v>
      </c>
      <c r="N3968">
        <v>2318.83</v>
      </c>
      <c r="O3968" s="5">
        <f>(ScoreCard!$E$3-laptop_prices3[[#This Row],[Price ($)]])/ScoreCard!$E$3*ScoreCard!$E$5</f>
        <v>3.9272503025570233</v>
      </c>
      <c r="P3968" s="5">
        <f>laptop_prices3[[#This Row],[RAM (GB)]]/ScoreCard!$F$3*ScoreCard!$F$5</f>
        <v>3.5</v>
      </c>
      <c r="Q3968" s="5">
        <f>laptop_prices3[[#This Row],[Screen Size (inch)]]/ScoreCard!$G$3*ScoreCard!$G$5</f>
        <v>1.5375722543352601</v>
      </c>
      <c r="R3968" s="5">
        <f>laptop_prices3[[#This Row],[Battery Life (hours)]]/ScoreCard!$H$3*ScoreCard!$H$5</f>
        <v>4.2</v>
      </c>
      <c r="S3968" s="5">
        <f>ScoreCard!$I$3-laptop_prices3[[#This Row],[Weight (kg)]]/ScoreCard!$I$3*ScoreCard!$I$5</f>
        <v>2.06</v>
      </c>
      <c r="T3968" s="6" cm="1">
        <f t="array" ref="T3968">_xlfn.IFS(laptop_prices3[[#This Row],[Storage]]="512GB SSD", 512, laptop_prices3[[#This Row],[Storage]] = "1TB SSD", 1000, laptop_prices3[[#This Row],[Storage]] = "2TB SSD", 2000, laptop_prices3[[#This Row],[Storage]]= "256GB SSD", 256, laptop_prices3[[#This Row],[Storage]] = "1TB HDD", 1000*0.7)</f>
        <v>512</v>
      </c>
      <c r="U3968" s="5">
        <f>laptop_prices3[[#This Row],[Storage Raw Value]]/ScoreCard!$J$3*ScoreCard!$J$5</f>
        <v>2.048</v>
      </c>
    </row>
    <row r="3969" spans="2:21" x14ac:dyDescent="0.2">
      <c r="B3969" s="4" cm="1">
        <f t="array" ref="B3969">SUM(laptop_prices3[[#This Row],[RAM Comp]:[Weight Comp]]+laptop_prices3[[#This Row],[Storage Comp]])</f>
        <v>14.897429397192404</v>
      </c>
      <c r="C3969">
        <v>3967</v>
      </c>
      <c r="D3969" t="s">
        <v>33</v>
      </c>
      <c r="E3969" t="s">
        <v>31</v>
      </c>
      <c r="F3969">
        <v>8</v>
      </c>
      <c r="G3969" t="s">
        <v>13</v>
      </c>
      <c r="H3969" t="s">
        <v>32</v>
      </c>
      <c r="I3969">
        <v>13.3</v>
      </c>
      <c r="J3969" t="s">
        <v>27</v>
      </c>
      <c r="K3969">
        <v>4.2</v>
      </c>
      <c r="L3969">
        <v>2.9</v>
      </c>
      <c r="M3969" t="s">
        <v>22</v>
      </c>
      <c r="N3969">
        <v>1382</v>
      </c>
      <c r="O3969" s="5">
        <f>(ScoreCard!$E$3-laptop_prices3[[#This Row],[Price ($)]])/ScoreCard!$E$3*ScoreCard!$E$5</f>
        <v>4.3606516726684603</v>
      </c>
      <c r="P3969" s="5">
        <f>laptop_prices3[[#This Row],[RAM (GB)]]/ScoreCard!$F$3*ScoreCard!$F$5</f>
        <v>0.875</v>
      </c>
      <c r="Q3969" s="5">
        <f>laptop_prices3[[#This Row],[Screen Size (inch)]]/ScoreCard!$G$3*ScoreCard!$G$5</f>
        <v>1.5375722543352601</v>
      </c>
      <c r="R3969" s="5">
        <f>laptop_prices3[[#This Row],[Battery Life (hours)]]/ScoreCard!$H$3*ScoreCard!$H$5</f>
        <v>2.4500000000000002</v>
      </c>
      <c r="S3969" s="5">
        <f>ScoreCard!$I$3-laptop_prices3[[#This Row],[Weight (kg)]]/ScoreCard!$I$3*ScoreCard!$I$5</f>
        <v>1.842857142857143</v>
      </c>
      <c r="T3969" s="6" cm="1">
        <f t="array" ref="T3969">_xlfn.IFS(laptop_prices3[[#This Row],[Storage]]="512GB SSD", 512, laptop_prices3[[#This Row],[Storage]] = "1TB SSD", 1000, laptop_prices3[[#This Row],[Storage]] = "2TB SSD", 2000, laptop_prices3[[#This Row],[Storage]]= "256GB SSD", 256, laptop_prices3[[#This Row],[Storage]] = "1TB HDD", 1000*0.7)</f>
        <v>512</v>
      </c>
      <c r="U3969" s="5">
        <f>laptop_prices3[[#This Row],[Storage Raw Value]]/ScoreCard!$J$3*ScoreCard!$J$5</f>
        <v>2.048</v>
      </c>
    </row>
    <row r="3970" spans="2:21" x14ac:dyDescent="0.2">
      <c r="B3970" s="4" cm="1">
        <f t="array" ref="B3970">SUM(laptop_prices3[[#This Row],[RAM Comp]:[Weight Comp]]+laptop_prices3[[#This Row],[Storage Comp]])</f>
        <v>33.258996696944671</v>
      </c>
      <c r="C3970">
        <v>3968</v>
      </c>
      <c r="D3970" t="s">
        <v>33</v>
      </c>
      <c r="E3970" t="s">
        <v>12</v>
      </c>
      <c r="F3970">
        <v>64</v>
      </c>
      <c r="G3970" t="s">
        <v>19</v>
      </c>
      <c r="H3970" t="s">
        <v>32</v>
      </c>
      <c r="I3970">
        <v>16</v>
      </c>
      <c r="J3970" t="s">
        <v>15</v>
      </c>
      <c r="K3970">
        <v>11.1</v>
      </c>
      <c r="L3970">
        <v>2.74</v>
      </c>
      <c r="M3970" t="s">
        <v>22</v>
      </c>
      <c r="N3970">
        <v>2849.93</v>
      </c>
      <c r="O3970" s="5">
        <f>(ScoreCard!$E$3-laptop_prices3[[#This Row],[Price ($)]])/ScoreCard!$E$3*ScoreCard!$E$5</f>
        <v>3.6815499431895988</v>
      </c>
      <c r="P3970" s="5">
        <f>laptop_prices3[[#This Row],[RAM (GB)]]/ScoreCard!$F$3*ScoreCard!$F$5</f>
        <v>7</v>
      </c>
      <c r="Q3970" s="5">
        <f>laptop_prices3[[#This Row],[Screen Size (inch)]]/ScoreCard!$G$3*ScoreCard!$G$5</f>
        <v>1.8497109826589595</v>
      </c>
      <c r="R3970" s="5">
        <f>laptop_prices3[[#This Row],[Battery Life (hours)]]/ScoreCard!$H$3*ScoreCard!$H$5</f>
        <v>6.4749999999999996</v>
      </c>
      <c r="S3970" s="5">
        <f>ScoreCard!$I$3-laptop_prices3[[#This Row],[Weight (kg)]]/ScoreCard!$I$3*ScoreCard!$I$5</f>
        <v>1.9342857142857142</v>
      </c>
      <c r="T3970" s="6" cm="1">
        <f t="array" ref="T3970">_xlfn.IFS(laptop_prices3[[#This Row],[Storage]]="512GB SSD", 512, laptop_prices3[[#This Row],[Storage]] = "1TB SSD", 1000, laptop_prices3[[#This Row],[Storage]] = "2TB SSD", 2000, laptop_prices3[[#This Row],[Storage]]= "256GB SSD", 256, laptop_prices3[[#This Row],[Storage]] = "1TB HDD", 1000*0.7)</f>
        <v>1000</v>
      </c>
      <c r="U3970" s="5">
        <f>laptop_prices3[[#This Row],[Storage Raw Value]]/ScoreCard!$J$3*ScoreCard!$J$5</f>
        <v>4</v>
      </c>
    </row>
    <row r="3971" spans="2:21" x14ac:dyDescent="0.2">
      <c r="B3971" s="4" cm="1">
        <f t="array" ref="B3971">SUM(laptop_prices3[[#This Row],[RAM Comp]:[Weight Comp]]+laptop_prices3[[#This Row],[Storage Comp]])</f>
        <v>19.266830443159922</v>
      </c>
      <c r="C3971">
        <v>3969</v>
      </c>
      <c r="D3971" t="s">
        <v>28</v>
      </c>
      <c r="E3971" t="s">
        <v>12</v>
      </c>
      <c r="F3971">
        <v>8</v>
      </c>
      <c r="G3971" t="s">
        <v>42</v>
      </c>
      <c r="H3971" t="s">
        <v>32</v>
      </c>
      <c r="I3971">
        <v>14</v>
      </c>
      <c r="J3971" t="s">
        <v>15</v>
      </c>
      <c r="K3971">
        <v>5.2</v>
      </c>
      <c r="L3971">
        <v>1.68</v>
      </c>
      <c r="M3971" t="s">
        <v>46</v>
      </c>
      <c r="N3971">
        <v>996.27</v>
      </c>
      <c r="O3971" s="5">
        <f>(ScoreCard!$E$3-laptop_prices3[[#This Row],[Price ($)]])/ScoreCard!$E$3*ScoreCard!$E$5</f>
        <v>4.5391001750574578</v>
      </c>
      <c r="P3971" s="5">
        <f>laptop_prices3[[#This Row],[RAM (GB)]]/ScoreCard!$F$3*ScoreCard!$F$5</f>
        <v>0.875</v>
      </c>
      <c r="Q3971" s="5">
        <f>laptop_prices3[[#This Row],[Screen Size (inch)]]/ScoreCard!$G$3*ScoreCard!$G$5</f>
        <v>1.6184971098265895</v>
      </c>
      <c r="R3971" s="5">
        <f>laptop_prices3[[#This Row],[Battery Life (hours)]]/ScoreCard!$H$3*ScoreCard!$H$5</f>
        <v>3.0333333333333332</v>
      </c>
      <c r="S3971" s="5">
        <f>ScoreCard!$I$3-laptop_prices3[[#This Row],[Weight (kg)]]/ScoreCard!$I$3*ScoreCard!$I$5</f>
        <v>2.54</v>
      </c>
      <c r="T3971" s="6" cm="1">
        <f t="array" ref="T3971">_xlfn.IFS(laptop_prices3[[#This Row],[Storage]]="512GB SSD", 512, laptop_prices3[[#This Row],[Storage]] = "1TB SSD", 1000, laptop_prices3[[#This Row],[Storage]] = "2TB SSD", 2000, laptop_prices3[[#This Row],[Storage]]= "256GB SSD", 256, laptop_prices3[[#This Row],[Storage]] = "1TB HDD", 1000*0.7)</f>
        <v>700</v>
      </c>
      <c r="U3971" s="5">
        <f>laptop_prices3[[#This Row],[Storage Raw Value]]/ScoreCard!$J$3*ScoreCard!$J$5</f>
        <v>2.8</v>
      </c>
    </row>
    <row r="3972" spans="2:21" x14ac:dyDescent="0.2">
      <c r="B3972" s="4" cm="1">
        <f t="array" ref="B3972">SUM(laptop_prices3[[#This Row],[RAM Comp]:[Weight Comp]]+laptop_prices3[[#This Row],[Storage Comp]])</f>
        <v>15.742905587668595</v>
      </c>
      <c r="C3972">
        <v>3970</v>
      </c>
      <c r="D3972" t="s">
        <v>45</v>
      </c>
      <c r="E3972" t="s">
        <v>39</v>
      </c>
      <c r="F3972">
        <v>16</v>
      </c>
      <c r="G3972" t="s">
        <v>13</v>
      </c>
      <c r="H3972" t="s">
        <v>44</v>
      </c>
      <c r="I3972">
        <v>13.3</v>
      </c>
      <c r="J3972" t="s">
        <v>15</v>
      </c>
      <c r="K3972">
        <v>4.5999999999999996</v>
      </c>
      <c r="L3972">
        <v>3.36</v>
      </c>
      <c r="M3972" t="s">
        <v>46</v>
      </c>
      <c r="N3972">
        <v>1009.83</v>
      </c>
      <c r="O3972" s="5">
        <f>(ScoreCard!$E$3-laptop_prices3[[#This Row],[Price ($)]])/ScoreCard!$E$3*ScoreCard!$E$5</f>
        <v>4.5328269743927576</v>
      </c>
      <c r="P3972" s="5">
        <f>laptop_prices3[[#This Row],[RAM (GB)]]/ScoreCard!$F$3*ScoreCard!$F$5</f>
        <v>1.75</v>
      </c>
      <c r="Q3972" s="5">
        <f>laptop_prices3[[#This Row],[Screen Size (inch)]]/ScoreCard!$G$3*ScoreCard!$G$5</f>
        <v>1.5375722543352601</v>
      </c>
      <c r="R3972" s="5">
        <f>laptop_prices3[[#This Row],[Battery Life (hours)]]/ScoreCard!$H$3*ScoreCard!$H$5</f>
        <v>2.6833333333333331</v>
      </c>
      <c r="S3972" s="5">
        <f>ScoreCard!$I$3-laptop_prices3[[#This Row],[Weight (kg)]]/ScoreCard!$I$3*ScoreCard!$I$5</f>
        <v>1.58</v>
      </c>
      <c r="T3972" s="6" cm="1">
        <f t="array" ref="T3972">_xlfn.IFS(laptop_prices3[[#This Row],[Storage]]="512GB SSD", 512, laptop_prices3[[#This Row],[Storage]] = "1TB SSD", 1000, laptop_prices3[[#This Row],[Storage]] = "2TB SSD", 2000, laptop_prices3[[#This Row],[Storage]]= "256GB SSD", 256, laptop_prices3[[#This Row],[Storage]] = "1TB HDD", 1000*0.7)</f>
        <v>512</v>
      </c>
      <c r="U3972" s="5">
        <f>laptop_prices3[[#This Row],[Storage Raw Value]]/ScoreCard!$J$3*ScoreCard!$J$5</f>
        <v>2.048</v>
      </c>
    </row>
    <row r="3973" spans="2:21" x14ac:dyDescent="0.2">
      <c r="B3973" s="4" cm="1">
        <f t="array" ref="B3973">SUM(laptop_prices3[[#This Row],[RAM Comp]:[Weight Comp]]+laptop_prices3[[#This Row],[Storage Comp]])</f>
        <v>43.292544728874205</v>
      </c>
      <c r="C3973">
        <v>3971</v>
      </c>
      <c r="D3973" t="s">
        <v>47</v>
      </c>
      <c r="E3973" t="s">
        <v>24</v>
      </c>
      <c r="F3973">
        <v>8</v>
      </c>
      <c r="G3973" t="s">
        <v>25</v>
      </c>
      <c r="H3973" t="s">
        <v>20</v>
      </c>
      <c r="I3973">
        <v>14</v>
      </c>
      <c r="J3973" t="s">
        <v>43</v>
      </c>
      <c r="K3973">
        <v>11.2</v>
      </c>
      <c r="L3973">
        <v>2.16</v>
      </c>
      <c r="M3973" t="s">
        <v>22</v>
      </c>
      <c r="N3973">
        <v>1402.01</v>
      </c>
      <c r="O3973" s="5">
        <f>(ScoreCard!$E$3-laptop_prices3[[#This Row],[Price ($)]])/ScoreCard!$E$3*ScoreCard!$E$5</f>
        <v>4.3513945380592673</v>
      </c>
      <c r="P3973" s="5">
        <f>laptop_prices3[[#This Row],[RAM (GB)]]/ScoreCard!$F$3*ScoreCard!$F$5</f>
        <v>0.875</v>
      </c>
      <c r="Q3973" s="5">
        <f>laptop_prices3[[#This Row],[Screen Size (inch)]]/ScoreCard!$G$3*ScoreCard!$G$5</f>
        <v>1.6184971098265895</v>
      </c>
      <c r="R3973" s="5">
        <f>laptop_prices3[[#This Row],[Battery Life (hours)]]/ScoreCard!$H$3*ScoreCard!$H$5</f>
        <v>6.5333333333333323</v>
      </c>
      <c r="S3973" s="5">
        <f>ScoreCard!$I$3-laptop_prices3[[#This Row],[Weight (kg)]]/ScoreCard!$I$3*ScoreCard!$I$5</f>
        <v>2.2657142857142856</v>
      </c>
      <c r="T3973" s="6" cm="1">
        <f t="array" ref="T3973">_xlfn.IFS(laptop_prices3[[#This Row],[Storage]]="512GB SSD", 512, laptop_prices3[[#This Row],[Storage]] = "1TB SSD", 1000, laptop_prices3[[#This Row],[Storage]] = "2TB SSD", 2000, laptop_prices3[[#This Row],[Storage]]= "256GB SSD", 256, laptop_prices3[[#This Row],[Storage]] = "1TB HDD", 1000*0.7)</f>
        <v>2000</v>
      </c>
      <c r="U3973" s="5">
        <f>laptop_prices3[[#This Row],[Storage Raw Value]]/ScoreCard!$J$3*ScoreCard!$J$5</f>
        <v>8</v>
      </c>
    </row>
    <row r="3974" spans="2:21" x14ac:dyDescent="0.2">
      <c r="B3974" s="4" cm="1">
        <f t="array" ref="B3974">SUM(laptop_prices3[[#This Row],[RAM Comp]:[Weight Comp]]+laptop_prices3[[#This Row],[Storage Comp]])</f>
        <v>27.919896779521061</v>
      </c>
      <c r="C3974">
        <v>3972</v>
      </c>
      <c r="D3974" t="s">
        <v>28</v>
      </c>
      <c r="E3974" t="s">
        <v>41</v>
      </c>
      <c r="F3974">
        <v>8</v>
      </c>
      <c r="G3974" t="s">
        <v>19</v>
      </c>
      <c r="H3974" t="s">
        <v>32</v>
      </c>
      <c r="I3974">
        <v>15.6</v>
      </c>
      <c r="J3974" t="s">
        <v>15</v>
      </c>
      <c r="K3974">
        <v>11.4</v>
      </c>
      <c r="L3974">
        <v>1.59</v>
      </c>
      <c r="M3974" t="s">
        <v>30</v>
      </c>
      <c r="N3974">
        <v>2303.15</v>
      </c>
      <c r="O3974" s="5">
        <f>(ScoreCard!$E$3-laptop_prices3[[#This Row],[Price ($)]])/ScoreCard!$E$3*ScoreCard!$E$5</f>
        <v>3.9345042691073551</v>
      </c>
      <c r="P3974" s="5">
        <f>laptop_prices3[[#This Row],[RAM (GB)]]/ScoreCard!$F$3*ScoreCard!$F$5</f>
        <v>0.875</v>
      </c>
      <c r="Q3974" s="5">
        <f>laptop_prices3[[#This Row],[Screen Size (inch)]]/ScoreCard!$G$3*ScoreCard!$G$5</f>
        <v>1.8034682080924855</v>
      </c>
      <c r="R3974" s="5">
        <f>laptop_prices3[[#This Row],[Battery Life (hours)]]/ScoreCard!$H$3*ScoreCard!$H$5</f>
        <v>6.65</v>
      </c>
      <c r="S3974" s="5">
        <f>ScoreCard!$I$3-laptop_prices3[[#This Row],[Weight (kg)]]/ScoreCard!$I$3*ScoreCard!$I$5</f>
        <v>2.5914285714285716</v>
      </c>
      <c r="T3974" s="6" cm="1">
        <f t="array" ref="T3974">_xlfn.IFS(laptop_prices3[[#This Row],[Storage]]="512GB SSD", 512, laptop_prices3[[#This Row],[Storage]] = "1TB SSD", 1000, laptop_prices3[[#This Row],[Storage]] = "2TB SSD", 2000, laptop_prices3[[#This Row],[Storage]]= "256GB SSD", 256, laptop_prices3[[#This Row],[Storage]] = "1TB HDD", 1000*0.7)</f>
        <v>1000</v>
      </c>
      <c r="U3974" s="5">
        <f>laptop_prices3[[#This Row],[Storage Raw Value]]/ScoreCard!$J$3*ScoreCard!$J$5</f>
        <v>4</v>
      </c>
    </row>
    <row r="3975" spans="2:21" x14ac:dyDescent="0.2">
      <c r="B3975" s="4" cm="1">
        <f t="array" ref="B3975">SUM(laptop_prices3[[#This Row],[RAM Comp]:[Weight Comp]]+laptop_prices3[[#This Row],[Storage Comp]])</f>
        <v>13.87647619047619</v>
      </c>
      <c r="C3975">
        <v>3973</v>
      </c>
      <c r="D3975" t="s">
        <v>34</v>
      </c>
      <c r="E3975" t="s">
        <v>39</v>
      </c>
      <c r="F3975">
        <v>8</v>
      </c>
      <c r="G3975" t="s">
        <v>29</v>
      </c>
      <c r="H3975" t="s">
        <v>26</v>
      </c>
      <c r="I3975">
        <v>17.3</v>
      </c>
      <c r="J3975" t="s">
        <v>27</v>
      </c>
      <c r="K3975">
        <v>9.1</v>
      </c>
      <c r="L3975">
        <v>3.33</v>
      </c>
      <c r="M3975" t="s">
        <v>22</v>
      </c>
      <c r="N3975">
        <v>1746.11</v>
      </c>
      <c r="O3975" s="5">
        <f>(ScoreCard!$E$3-laptop_prices3[[#This Row],[Price ($)]])/ScoreCard!$E$3*ScoreCard!$E$5</f>
        <v>4.1922051318112334</v>
      </c>
      <c r="P3975" s="5">
        <f>laptop_prices3[[#This Row],[RAM (GB)]]/ScoreCard!$F$3*ScoreCard!$F$5</f>
        <v>0.875</v>
      </c>
      <c r="Q3975" s="5">
        <f>laptop_prices3[[#This Row],[Screen Size (inch)]]/ScoreCard!$G$3*ScoreCard!$G$5</f>
        <v>2</v>
      </c>
      <c r="R3975" s="5">
        <f>laptop_prices3[[#This Row],[Battery Life (hours)]]/ScoreCard!$H$3*ScoreCard!$H$5</f>
        <v>5.3083333333333336</v>
      </c>
      <c r="S3975" s="5">
        <f>ScoreCard!$I$3-laptop_prices3[[#This Row],[Weight (kg)]]/ScoreCard!$I$3*ScoreCard!$I$5</f>
        <v>1.5971428571428572</v>
      </c>
      <c r="T3975" s="6" cm="1">
        <f t="array" ref="T3975">_xlfn.IFS(laptop_prices3[[#This Row],[Storage]]="512GB SSD", 512, laptop_prices3[[#This Row],[Storage]] = "1TB SSD", 1000, laptop_prices3[[#This Row],[Storage]] = "2TB SSD", 2000, laptop_prices3[[#This Row],[Storage]]= "256GB SSD", 256, laptop_prices3[[#This Row],[Storage]] = "1TB HDD", 1000*0.7)</f>
        <v>256</v>
      </c>
      <c r="U3975" s="5">
        <f>laptop_prices3[[#This Row],[Storage Raw Value]]/ScoreCard!$J$3*ScoreCard!$J$5</f>
        <v>1.024</v>
      </c>
    </row>
    <row r="3976" spans="2:21" x14ac:dyDescent="0.2">
      <c r="B3976" s="4" cm="1">
        <f t="array" ref="B3976">SUM(laptop_prices3[[#This Row],[RAM Comp]:[Weight Comp]]+laptop_prices3[[#This Row],[Storage Comp]])</f>
        <v>27.33066336361134</v>
      </c>
      <c r="C3976">
        <v>3974</v>
      </c>
      <c r="D3976" t="s">
        <v>17</v>
      </c>
      <c r="E3976" t="s">
        <v>12</v>
      </c>
      <c r="F3976">
        <v>64</v>
      </c>
      <c r="G3976" t="s">
        <v>42</v>
      </c>
      <c r="H3976" t="s">
        <v>26</v>
      </c>
      <c r="I3976">
        <v>16</v>
      </c>
      <c r="J3976" t="s">
        <v>43</v>
      </c>
      <c r="K3976">
        <v>8</v>
      </c>
      <c r="L3976">
        <v>1.55</v>
      </c>
      <c r="M3976" t="s">
        <v>30</v>
      </c>
      <c r="N3976">
        <v>2624.49</v>
      </c>
      <c r="O3976" s="5">
        <f>(ScoreCard!$E$3-laptop_prices3[[#This Row],[Price ($)]])/ScoreCard!$E$3*ScoreCard!$E$5</f>
        <v>3.7858442173673286</v>
      </c>
      <c r="P3976" s="5">
        <f>laptop_prices3[[#This Row],[RAM (GB)]]/ScoreCard!$F$3*ScoreCard!$F$5</f>
        <v>7</v>
      </c>
      <c r="Q3976" s="5">
        <f>laptop_prices3[[#This Row],[Screen Size (inch)]]/ScoreCard!$G$3*ScoreCard!$G$5</f>
        <v>1.8497109826589595</v>
      </c>
      <c r="R3976" s="5">
        <f>laptop_prices3[[#This Row],[Battery Life (hours)]]/ScoreCard!$H$3*ScoreCard!$H$5</f>
        <v>4.6666666666666661</v>
      </c>
      <c r="S3976" s="5">
        <f>ScoreCard!$I$3-laptop_prices3[[#This Row],[Weight (kg)]]/ScoreCard!$I$3*ScoreCard!$I$5</f>
        <v>2.6142857142857143</v>
      </c>
      <c r="T3976" s="6" cm="1">
        <f t="array" ref="T3976">_xlfn.IFS(laptop_prices3[[#This Row],[Storage]]="512GB SSD", 512, laptop_prices3[[#This Row],[Storage]] = "1TB SSD", 1000, laptop_prices3[[#This Row],[Storage]] = "2TB SSD", 2000, laptop_prices3[[#This Row],[Storage]]= "256GB SSD", 256, laptop_prices3[[#This Row],[Storage]] = "1TB HDD", 1000*0.7)</f>
        <v>700</v>
      </c>
      <c r="U3976" s="5">
        <f>laptop_prices3[[#This Row],[Storage Raw Value]]/ScoreCard!$J$3*ScoreCard!$J$5</f>
        <v>2.8</v>
      </c>
    </row>
    <row r="3977" spans="2:21" x14ac:dyDescent="0.2">
      <c r="B3977" s="4" cm="1">
        <f t="array" ref="B3977">SUM(laptop_prices3[[#This Row],[RAM Comp]:[Weight Comp]]+laptop_prices3[[#This Row],[Storage Comp]])</f>
        <v>26.158762730525737</v>
      </c>
      <c r="C3977">
        <v>3975</v>
      </c>
      <c r="D3977" t="s">
        <v>11</v>
      </c>
      <c r="E3977" t="s">
        <v>31</v>
      </c>
      <c r="F3977">
        <v>64</v>
      </c>
      <c r="G3977" t="s">
        <v>42</v>
      </c>
      <c r="H3977" t="s">
        <v>20</v>
      </c>
      <c r="I3977">
        <v>13.3</v>
      </c>
      <c r="J3977" t="s">
        <v>21</v>
      </c>
      <c r="K3977">
        <v>7.3</v>
      </c>
      <c r="L3977">
        <v>2.34</v>
      </c>
      <c r="M3977" t="s">
        <v>22</v>
      </c>
      <c r="N3977">
        <v>2210.4699999999998</v>
      </c>
      <c r="O3977" s="5">
        <f>(ScoreCard!$E$3-laptop_prices3[[#This Row],[Price ($)]])/ScoreCard!$E$3*ScoreCard!$E$5</f>
        <v>3.9773803928244948</v>
      </c>
      <c r="P3977" s="5">
        <f>laptop_prices3[[#This Row],[RAM (GB)]]/ScoreCard!$F$3*ScoreCard!$F$5</f>
        <v>7</v>
      </c>
      <c r="Q3977" s="5">
        <f>laptop_prices3[[#This Row],[Screen Size (inch)]]/ScoreCard!$G$3*ScoreCard!$G$5</f>
        <v>1.5375722543352601</v>
      </c>
      <c r="R3977" s="5">
        <f>laptop_prices3[[#This Row],[Battery Life (hours)]]/ScoreCard!$H$3*ScoreCard!$H$5</f>
        <v>4.2583333333333329</v>
      </c>
      <c r="S3977" s="5">
        <f>ScoreCard!$I$3-laptop_prices3[[#This Row],[Weight (kg)]]/ScoreCard!$I$3*ScoreCard!$I$5</f>
        <v>2.1628571428571428</v>
      </c>
      <c r="T3977" s="6" cm="1">
        <f t="array" ref="T3977">_xlfn.IFS(laptop_prices3[[#This Row],[Storage]]="512GB SSD", 512, laptop_prices3[[#This Row],[Storage]] = "1TB SSD", 1000, laptop_prices3[[#This Row],[Storage]] = "2TB SSD", 2000, laptop_prices3[[#This Row],[Storage]]= "256GB SSD", 256, laptop_prices3[[#This Row],[Storage]] = "1TB HDD", 1000*0.7)</f>
        <v>700</v>
      </c>
      <c r="U3977" s="5">
        <f>laptop_prices3[[#This Row],[Storage Raw Value]]/ScoreCard!$J$3*ScoreCard!$J$5</f>
        <v>2.8</v>
      </c>
    </row>
    <row r="3978" spans="2:21" x14ac:dyDescent="0.2">
      <c r="B3978" s="4" cm="1">
        <f t="array" ref="B3978">SUM(laptop_prices3[[#This Row],[RAM Comp]:[Weight Comp]]+laptop_prices3[[#This Row],[Storage Comp]])</f>
        <v>22.579642857142858</v>
      </c>
      <c r="C3978">
        <v>3976</v>
      </c>
      <c r="D3978" t="s">
        <v>23</v>
      </c>
      <c r="E3978" t="s">
        <v>12</v>
      </c>
      <c r="F3978">
        <v>4</v>
      </c>
      <c r="G3978" t="s">
        <v>42</v>
      </c>
      <c r="H3978" t="s">
        <v>35</v>
      </c>
      <c r="I3978">
        <v>17.3</v>
      </c>
      <c r="J3978" t="s">
        <v>21</v>
      </c>
      <c r="K3978">
        <v>11.7</v>
      </c>
      <c r="L3978">
        <v>2.42</v>
      </c>
      <c r="M3978" t="s">
        <v>30</v>
      </c>
      <c r="N3978">
        <v>702.51</v>
      </c>
      <c r="O3978" s="5">
        <f>(ScoreCard!$E$3-laptop_prices3[[#This Row],[Price ($)]])/ScoreCard!$E$3*ScoreCard!$E$5</f>
        <v>4.6750010177759185</v>
      </c>
      <c r="P3978" s="5">
        <f>laptop_prices3[[#This Row],[RAM (GB)]]/ScoreCard!$F$3*ScoreCard!$F$5</f>
        <v>0.4375</v>
      </c>
      <c r="Q3978" s="5">
        <f>laptop_prices3[[#This Row],[Screen Size (inch)]]/ScoreCard!$G$3*ScoreCard!$G$5</f>
        <v>2</v>
      </c>
      <c r="R3978" s="5">
        <f>laptop_prices3[[#This Row],[Battery Life (hours)]]/ScoreCard!$H$3*ScoreCard!$H$5</f>
        <v>6.8250000000000002</v>
      </c>
      <c r="S3978" s="5">
        <f>ScoreCard!$I$3-laptop_prices3[[#This Row],[Weight (kg)]]/ScoreCard!$I$3*ScoreCard!$I$5</f>
        <v>2.1171428571428574</v>
      </c>
      <c r="T3978" s="6" cm="1">
        <f t="array" ref="T3978">_xlfn.IFS(laptop_prices3[[#This Row],[Storage]]="512GB SSD", 512, laptop_prices3[[#This Row],[Storage]] = "1TB SSD", 1000, laptop_prices3[[#This Row],[Storage]] = "2TB SSD", 2000, laptop_prices3[[#This Row],[Storage]]= "256GB SSD", 256, laptop_prices3[[#This Row],[Storage]] = "1TB HDD", 1000*0.7)</f>
        <v>700</v>
      </c>
      <c r="U3978" s="5">
        <f>laptop_prices3[[#This Row],[Storage Raw Value]]/ScoreCard!$J$3*ScoreCard!$J$5</f>
        <v>2.8</v>
      </c>
    </row>
    <row r="3979" spans="2:21" x14ac:dyDescent="0.2">
      <c r="B3979" s="4" cm="1">
        <f t="array" ref="B3979">SUM(laptop_prices3[[#This Row],[RAM Comp]:[Weight Comp]]+laptop_prices3[[#This Row],[Storage Comp]])</f>
        <v>20.069761904761904</v>
      </c>
      <c r="C3979">
        <v>3977</v>
      </c>
      <c r="D3979" t="s">
        <v>38</v>
      </c>
      <c r="E3979" t="s">
        <v>18</v>
      </c>
      <c r="F3979">
        <v>8</v>
      </c>
      <c r="G3979" t="s">
        <v>42</v>
      </c>
      <c r="H3979" t="s">
        <v>14</v>
      </c>
      <c r="I3979">
        <v>17.3</v>
      </c>
      <c r="J3979" t="s">
        <v>15</v>
      </c>
      <c r="K3979">
        <v>7</v>
      </c>
      <c r="L3979">
        <v>2.78</v>
      </c>
      <c r="M3979" t="s">
        <v>16</v>
      </c>
      <c r="N3979">
        <v>1546.07</v>
      </c>
      <c r="O3979" s="5">
        <f>(ScoreCard!$E$3-laptop_prices3[[#This Row],[Price ($)]])/ScoreCard!$E$3*ScoreCard!$E$5</f>
        <v>4.2847487203780945</v>
      </c>
      <c r="P3979" s="5">
        <f>laptop_prices3[[#This Row],[RAM (GB)]]/ScoreCard!$F$3*ScoreCard!$F$5</f>
        <v>0.875</v>
      </c>
      <c r="Q3979" s="5">
        <f>laptop_prices3[[#This Row],[Screen Size (inch)]]/ScoreCard!$G$3*ScoreCard!$G$5</f>
        <v>2</v>
      </c>
      <c r="R3979" s="5">
        <f>laptop_prices3[[#This Row],[Battery Life (hours)]]/ScoreCard!$H$3*ScoreCard!$H$5</f>
        <v>4.0833333333333339</v>
      </c>
      <c r="S3979" s="5">
        <f>ScoreCard!$I$3-laptop_prices3[[#This Row],[Weight (kg)]]/ScoreCard!$I$3*ScoreCard!$I$5</f>
        <v>1.9114285714285715</v>
      </c>
      <c r="T3979" s="6" cm="1">
        <f t="array" ref="T3979">_xlfn.IFS(laptop_prices3[[#This Row],[Storage]]="512GB SSD", 512, laptop_prices3[[#This Row],[Storage]] = "1TB SSD", 1000, laptop_prices3[[#This Row],[Storage]] = "2TB SSD", 2000, laptop_prices3[[#This Row],[Storage]]= "256GB SSD", 256, laptop_prices3[[#This Row],[Storage]] = "1TB HDD", 1000*0.7)</f>
        <v>700</v>
      </c>
      <c r="U3979" s="5">
        <f>laptop_prices3[[#This Row],[Storage Raw Value]]/ScoreCard!$J$3*ScoreCard!$J$5</f>
        <v>2.8</v>
      </c>
    </row>
    <row r="3980" spans="2:21" x14ac:dyDescent="0.2">
      <c r="B3980" s="4" cm="1">
        <f t="array" ref="B3980">SUM(laptop_prices3[[#This Row],[RAM Comp]:[Weight Comp]]+laptop_prices3[[#This Row],[Storage Comp]])</f>
        <v>14.49552380952381</v>
      </c>
      <c r="C3980">
        <v>3978</v>
      </c>
      <c r="D3980" t="s">
        <v>45</v>
      </c>
      <c r="E3980" t="s">
        <v>41</v>
      </c>
      <c r="F3980">
        <v>8</v>
      </c>
      <c r="G3980" t="s">
        <v>29</v>
      </c>
      <c r="H3980" t="s">
        <v>26</v>
      </c>
      <c r="I3980">
        <v>17.3</v>
      </c>
      <c r="J3980" t="s">
        <v>15</v>
      </c>
      <c r="K3980">
        <v>8.3000000000000007</v>
      </c>
      <c r="L3980">
        <v>1.43</v>
      </c>
      <c r="M3980" t="s">
        <v>16</v>
      </c>
      <c r="N3980">
        <v>2191.5700000000002</v>
      </c>
      <c r="O3980" s="5">
        <f>(ScoreCard!$E$3-laptop_prices3[[#This Row],[Price ($)]])/ScoreCard!$E$3*ScoreCard!$E$5</f>
        <v>3.9861240132199836</v>
      </c>
      <c r="P3980" s="5">
        <f>laptop_prices3[[#This Row],[RAM (GB)]]/ScoreCard!$F$3*ScoreCard!$F$5</f>
        <v>0.875</v>
      </c>
      <c r="Q3980" s="5">
        <f>laptop_prices3[[#This Row],[Screen Size (inch)]]/ScoreCard!$G$3*ScoreCard!$G$5</f>
        <v>2</v>
      </c>
      <c r="R3980" s="5">
        <f>laptop_prices3[[#This Row],[Battery Life (hours)]]/ScoreCard!$H$3*ScoreCard!$H$5</f>
        <v>4.8416666666666677</v>
      </c>
      <c r="S3980" s="5">
        <f>ScoreCard!$I$3-laptop_prices3[[#This Row],[Weight (kg)]]/ScoreCard!$I$3*ScoreCard!$I$5</f>
        <v>2.6828571428571428</v>
      </c>
      <c r="T3980" s="6" cm="1">
        <f t="array" ref="T3980">_xlfn.IFS(laptop_prices3[[#This Row],[Storage]]="512GB SSD", 512, laptop_prices3[[#This Row],[Storage]] = "1TB SSD", 1000, laptop_prices3[[#This Row],[Storage]] = "2TB SSD", 2000, laptop_prices3[[#This Row],[Storage]]= "256GB SSD", 256, laptop_prices3[[#This Row],[Storage]] = "1TB HDD", 1000*0.7)</f>
        <v>256</v>
      </c>
      <c r="U3980" s="5">
        <f>laptop_prices3[[#This Row],[Storage Raw Value]]/ScoreCard!$J$3*ScoreCard!$J$5</f>
        <v>1.024</v>
      </c>
    </row>
    <row r="3981" spans="2:21" x14ac:dyDescent="0.2">
      <c r="B3981" s="4" cm="1">
        <f t="array" ref="B3981">SUM(laptop_prices3[[#This Row],[RAM Comp]:[Weight Comp]]+laptop_prices3[[#This Row],[Storage Comp]])</f>
        <v>15.349691301954309</v>
      </c>
      <c r="C3981">
        <v>3979</v>
      </c>
      <c r="D3981" t="s">
        <v>17</v>
      </c>
      <c r="E3981" t="s">
        <v>12</v>
      </c>
      <c r="F3981">
        <v>4</v>
      </c>
      <c r="G3981" t="s">
        <v>13</v>
      </c>
      <c r="H3981" t="s">
        <v>26</v>
      </c>
      <c r="I3981">
        <v>13.3</v>
      </c>
      <c r="J3981" t="s">
        <v>27</v>
      </c>
      <c r="K3981">
        <v>5.5</v>
      </c>
      <c r="L3981">
        <v>2.67</v>
      </c>
      <c r="M3981" t="s">
        <v>22</v>
      </c>
      <c r="N3981">
        <v>1664.83</v>
      </c>
      <c r="O3981" s="5">
        <f>(ScoreCard!$E$3-laptop_prices3[[#This Row],[Price ($)]])/ScoreCard!$E$3*ScoreCard!$E$5</f>
        <v>4.2298073257660151</v>
      </c>
      <c r="P3981" s="5">
        <f>laptop_prices3[[#This Row],[RAM (GB)]]/ScoreCard!$F$3*ScoreCard!$F$5</f>
        <v>0.4375</v>
      </c>
      <c r="Q3981" s="5">
        <f>laptop_prices3[[#This Row],[Screen Size (inch)]]/ScoreCard!$G$3*ScoreCard!$G$5</f>
        <v>1.5375722543352601</v>
      </c>
      <c r="R3981" s="5">
        <f>laptop_prices3[[#This Row],[Battery Life (hours)]]/ScoreCard!$H$3*ScoreCard!$H$5</f>
        <v>3.208333333333333</v>
      </c>
      <c r="S3981" s="5">
        <f>ScoreCard!$I$3-laptop_prices3[[#This Row],[Weight (kg)]]/ScoreCard!$I$3*ScoreCard!$I$5</f>
        <v>1.9742857142857144</v>
      </c>
      <c r="T3981" s="6" cm="1">
        <f t="array" ref="T3981">_xlfn.IFS(laptop_prices3[[#This Row],[Storage]]="512GB SSD", 512, laptop_prices3[[#This Row],[Storage]] = "1TB SSD", 1000, laptop_prices3[[#This Row],[Storage]] = "2TB SSD", 2000, laptop_prices3[[#This Row],[Storage]]= "256GB SSD", 256, laptop_prices3[[#This Row],[Storage]] = "1TB HDD", 1000*0.7)</f>
        <v>512</v>
      </c>
      <c r="U3981" s="5">
        <f>laptop_prices3[[#This Row],[Storage Raw Value]]/ScoreCard!$J$3*ScoreCard!$J$5</f>
        <v>2.048</v>
      </c>
    </row>
    <row r="3982" spans="2:21" x14ac:dyDescent="0.2">
      <c r="B3982" s="4" cm="1">
        <f t="array" ref="B3982">SUM(laptop_prices3[[#This Row],[RAM Comp]:[Weight Comp]]+laptop_prices3[[#This Row],[Storage Comp]])</f>
        <v>19.992976190476188</v>
      </c>
      <c r="C3982">
        <v>3980</v>
      </c>
      <c r="D3982" t="s">
        <v>28</v>
      </c>
      <c r="E3982" t="s">
        <v>37</v>
      </c>
      <c r="F3982">
        <v>4</v>
      </c>
      <c r="G3982" t="s">
        <v>42</v>
      </c>
      <c r="H3982" t="s">
        <v>40</v>
      </c>
      <c r="I3982">
        <v>17.3</v>
      </c>
      <c r="J3982" t="s">
        <v>15</v>
      </c>
      <c r="K3982">
        <v>6.1</v>
      </c>
      <c r="L3982">
        <v>1.23</v>
      </c>
      <c r="M3982" t="s">
        <v>22</v>
      </c>
      <c r="N3982">
        <v>1725.55</v>
      </c>
      <c r="O3982" s="5">
        <f>(ScoreCard!$E$3-laptop_prices3[[#This Row],[Price ($)]])/ScoreCard!$E$3*ScoreCard!$E$5</f>
        <v>4.2017167104001896</v>
      </c>
      <c r="P3982" s="5">
        <f>laptop_prices3[[#This Row],[RAM (GB)]]/ScoreCard!$F$3*ScoreCard!$F$5</f>
        <v>0.4375</v>
      </c>
      <c r="Q3982" s="5">
        <f>laptop_prices3[[#This Row],[Screen Size (inch)]]/ScoreCard!$G$3*ScoreCard!$G$5</f>
        <v>2</v>
      </c>
      <c r="R3982" s="5">
        <f>laptop_prices3[[#This Row],[Battery Life (hours)]]/ScoreCard!$H$3*ScoreCard!$H$5</f>
        <v>3.5583333333333331</v>
      </c>
      <c r="S3982" s="5">
        <f>ScoreCard!$I$3-laptop_prices3[[#This Row],[Weight (kg)]]/ScoreCard!$I$3*ScoreCard!$I$5</f>
        <v>2.7971428571428572</v>
      </c>
      <c r="T3982" s="6" cm="1">
        <f t="array" ref="T3982">_xlfn.IFS(laptop_prices3[[#This Row],[Storage]]="512GB SSD", 512, laptop_prices3[[#This Row],[Storage]] = "1TB SSD", 1000, laptop_prices3[[#This Row],[Storage]] = "2TB SSD", 2000, laptop_prices3[[#This Row],[Storage]]= "256GB SSD", 256, laptop_prices3[[#This Row],[Storage]] = "1TB HDD", 1000*0.7)</f>
        <v>700</v>
      </c>
      <c r="U3982" s="5">
        <f>laptop_prices3[[#This Row],[Storage Raw Value]]/ScoreCard!$J$3*ScoreCard!$J$5</f>
        <v>2.8</v>
      </c>
    </row>
    <row r="3983" spans="2:21" x14ac:dyDescent="0.2">
      <c r="B3983" s="4" cm="1">
        <f t="array" ref="B3983">SUM(laptop_prices3[[#This Row],[RAM Comp]:[Weight Comp]]+laptop_prices3[[#This Row],[Storage Comp]])</f>
        <v>22.110758601706578</v>
      </c>
      <c r="C3983">
        <v>3981</v>
      </c>
      <c r="D3983" t="s">
        <v>47</v>
      </c>
      <c r="E3983" t="s">
        <v>12</v>
      </c>
      <c r="F3983">
        <v>32</v>
      </c>
      <c r="G3983" t="s">
        <v>13</v>
      </c>
      <c r="H3983" t="s">
        <v>20</v>
      </c>
      <c r="I3983">
        <v>16</v>
      </c>
      <c r="J3983" t="s">
        <v>15</v>
      </c>
      <c r="K3983">
        <v>10.6</v>
      </c>
      <c r="L3983">
        <v>1.95</v>
      </c>
      <c r="M3983" t="s">
        <v>30</v>
      </c>
      <c r="N3983">
        <v>2437.2800000000002</v>
      </c>
      <c r="O3983" s="5">
        <f>(ScoreCard!$E$3-laptop_prices3[[#This Row],[Price ($)]])/ScoreCard!$E$3*ScoreCard!$E$5</f>
        <v>3.8724523218244462</v>
      </c>
      <c r="P3983" s="5">
        <f>laptop_prices3[[#This Row],[RAM (GB)]]/ScoreCard!$F$3*ScoreCard!$F$5</f>
        <v>3.5</v>
      </c>
      <c r="Q3983" s="5">
        <f>laptop_prices3[[#This Row],[Screen Size (inch)]]/ScoreCard!$G$3*ScoreCard!$G$5</f>
        <v>1.8497109826589595</v>
      </c>
      <c r="R3983" s="5">
        <f>laptop_prices3[[#This Row],[Battery Life (hours)]]/ScoreCard!$H$3*ScoreCard!$H$5</f>
        <v>6.1833333333333336</v>
      </c>
      <c r="S3983" s="5">
        <f>ScoreCard!$I$3-laptop_prices3[[#This Row],[Weight (kg)]]/ScoreCard!$I$3*ScoreCard!$I$5</f>
        <v>2.3857142857142857</v>
      </c>
      <c r="T3983" s="6" cm="1">
        <f t="array" ref="T3983">_xlfn.IFS(laptop_prices3[[#This Row],[Storage]]="512GB SSD", 512, laptop_prices3[[#This Row],[Storage]] = "1TB SSD", 1000, laptop_prices3[[#This Row],[Storage]] = "2TB SSD", 2000, laptop_prices3[[#This Row],[Storage]]= "256GB SSD", 256, laptop_prices3[[#This Row],[Storage]] = "1TB HDD", 1000*0.7)</f>
        <v>512</v>
      </c>
      <c r="U3983" s="5">
        <f>laptop_prices3[[#This Row],[Storage Raw Value]]/ScoreCard!$J$3*ScoreCard!$J$5</f>
        <v>2.048</v>
      </c>
    </row>
    <row r="3984" spans="2:21" x14ac:dyDescent="0.2">
      <c r="B3984" s="4" cm="1">
        <f t="array" ref="B3984">SUM(laptop_prices3[[#This Row],[RAM Comp]:[Weight Comp]]+laptop_prices3[[#This Row],[Storage Comp]])</f>
        <v>42.38727773190201</v>
      </c>
      <c r="C3984">
        <v>3982</v>
      </c>
      <c r="D3984" t="s">
        <v>28</v>
      </c>
      <c r="E3984" t="s">
        <v>12</v>
      </c>
      <c r="F3984">
        <v>8</v>
      </c>
      <c r="G3984" t="s">
        <v>25</v>
      </c>
      <c r="H3984" t="s">
        <v>14</v>
      </c>
      <c r="I3984">
        <v>15.6</v>
      </c>
      <c r="J3984" t="s">
        <v>27</v>
      </c>
      <c r="K3984">
        <v>8.9</v>
      </c>
      <c r="L3984">
        <v>1.72</v>
      </c>
      <c r="M3984" t="s">
        <v>16</v>
      </c>
      <c r="N3984">
        <v>1394.3</v>
      </c>
      <c r="O3984" s="5">
        <f>(ScoreCard!$E$3-laptop_prices3[[#This Row],[Price ($)]])/ScoreCard!$E$3*ScoreCard!$E$5</f>
        <v>4.3549613800301259</v>
      </c>
      <c r="P3984" s="5">
        <f>laptop_prices3[[#This Row],[RAM (GB)]]/ScoreCard!$F$3*ScoreCard!$F$5</f>
        <v>0.875</v>
      </c>
      <c r="Q3984" s="5">
        <f>laptop_prices3[[#This Row],[Screen Size (inch)]]/ScoreCard!$G$3*ScoreCard!$G$5</f>
        <v>1.8034682080924855</v>
      </c>
      <c r="R3984" s="5">
        <f>laptop_prices3[[#This Row],[Battery Life (hours)]]/ScoreCard!$H$3*ScoreCard!$H$5</f>
        <v>5.1916666666666664</v>
      </c>
      <c r="S3984" s="5">
        <f>ScoreCard!$I$3-laptop_prices3[[#This Row],[Weight (kg)]]/ScoreCard!$I$3*ScoreCard!$I$5</f>
        <v>2.5171428571428569</v>
      </c>
      <c r="T3984" s="6" cm="1">
        <f t="array" ref="T3984">_xlfn.IFS(laptop_prices3[[#This Row],[Storage]]="512GB SSD", 512, laptop_prices3[[#This Row],[Storage]] = "1TB SSD", 1000, laptop_prices3[[#This Row],[Storage]] = "2TB SSD", 2000, laptop_prices3[[#This Row],[Storage]]= "256GB SSD", 256, laptop_prices3[[#This Row],[Storage]] = "1TB HDD", 1000*0.7)</f>
        <v>2000</v>
      </c>
      <c r="U3984" s="5">
        <f>laptop_prices3[[#This Row],[Storage Raw Value]]/ScoreCard!$J$3*ScoreCard!$J$5</f>
        <v>8</v>
      </c>
    </row>
    <row r="3985" spans="2:21" x14ac:dyDescent="0.2">
      <c r="B3985" s="4" cm="1">
        <f t="array" ref="B3985">SUM(laptop_prices3[[#This Row],[RAM Comp]:[Weight Comp]]+laptop_prices3[[#This Row],[Storage Comp]])</f>
        <v>41.741206303330578</v>
      </c>
      <c r="C3985">
        <v>3983</v>
      </c>
      <c r="D3985" t="s">
        <v>38</v>
      </c>
      <c r="E3985" t="s">
        <v>24</v>
      </c>
      <c r="F3985">
        <v>4</v>
      </c>
      <c r="G3985" t="s">
        <v>25</v>
      </c>
      <c r="H3985" t="s">
        <v>32</v>
      </c>
      <c r="I3985">
        <v>15.6</v>
      </c>
      <c r="J3985" t="s">
        <v>43</v>
      </c>
      <c r="K3985">
        <v>10.1</v>
      </c>
      <c r="L3985">
        <v>3.31</v>
      </c>
      <c r="M3985" t="s">
        <v>46</v>
      </c>
      <c r="N3985">
        <v>1006.07</v>
      </c>
      <c r="O3985" s="5">
        <f>(ScoreCard!$E$3-laptop_prices3[[#This Row],[Price ($)]])/ScoreCard!$E$3*ScoreCard!$E$5</f>
        <v>4.5345664459635007</v>
      </c>
      <c r="P3985" s="5">
        <f>laptop_prices3[[#This Row],[RAM (GB)]]/ScoreCard!$F$3*ScoreCard!$F$5</f>
        <v>0.4375</v>
      </c>
      <c r="Q3985" s="5">
        <f>laptop_prices3[[#This Row],[Screen Size (inch)]]/ScoreCard!$G$3*ScoreCard!$G$5</f>
        <v>1.8034682080924855</v>
      </c>
      <c r="R3985" s="5">
        <f>laptop_prices3[[#This Row],[Battery Life (hours)]]/ScoreCard!$H$3*ScoreCard!$H$5</f>
        <v>5.8916666666666666</v>
      </c>
      <c r="S3985" s="5">
        <f>ScoreCard!$I$3-laptop_prices3[[#This Row],[Weight (kg)]]/ScoreCard!$I$3*ScoreCard!$I$5</f>
        <v>1.6085714285714285</v>
      </c>
      <c r="T3985" s="6" cm="1">
        <f t="array" ref="T3985">_xlfn.IFS(laptop_prices3[[#This Row],[Storage]]="512GB SSD", 512, laptop_prices3[[#This Row],[Storage]] = "1TB SSD", 1000, laptop_prices3[[#This Row],[Storage]] = "2TB SSD", 2000, laptop_prices3[[#This Row],[Storage]]= "256GB SSD", 256, laptop_prices3[[#This Row],[Storage]] = "1TB HDD", 1000*0.7)</f>
        <v>2000</v>
      </c>
      <c r="U3985" s="5">
        <f>laptop_prices3[[#This Row],[Storage Raw Value]]/ScoreCard!$J$3*ScoreCard!$J$5</f>
        <v>8</v>
      </c>
    </row>
    <row r="3986" spans="2:21" x14ac:dyDescent="0.2">
      <c r="B3986" s="4" cm="1">
        <f t="array" ref="B3986">SUM(laptop_prices3[[#This Row],[RAM Comp]:[Weight Comp]]+laptop_prices3[[#This Row],[Storage Comp]])</f>
        <v>39.078809523809525</v>
      </c>
      <c r="C3986">
        <v>3984</v>
      </c>
      <c r="D3986" t="s">
        <v>45</v>
      </c>
      <c r="E3986" t="s">
        <v>31</v>
      </c>
      <c r="F3986">
        <v>8</v>
      </c>
      <c r="G3986" t="s">
        <v>25</v>
      </c>
      <c r="H3986" t="s">
        <v>35</v>
      </c>
      <c r="I3986">
        <v>17.3</v>
      </c>
      <c r="J3986" t="s">
        <v>27</v>
      </c>
      <c r="K3986">
        <v>4.4000000000000004</v>
      </c>
      <c r="L3986">
        <v>3.26</v>
      </c>
      <c r="M3986" t="s">
        <v>46</v>
      </c>
      <c r="N3986">
        <v>1678.03</v>
      </c>
      <c r="O3986" s="5">
        <f>(ScoreCard!$E$3-laptop_prices3[[#This Row],[Price ($)]])/ScoreCard!$E$3*ScoreCard!$E$5</f>
        <v>4.2237006702517048</v>
      </c>
      <c r="P3986" s="5">
        <f>laptop_prices3[[#This Row],[RAM (GB)]]/ScoreCard!$F$3*ScoreCard!$F$5</f>
        <v>0.875</v>
      </c>
      <c r="Q3986" s="5">
        <f>laptop_prices3[[#This Row],[Screen Size (inch)]]/ScoreCard!$G$3*ScoreCard!$G$5</f>
        <v>2</v>
      </c>
      <c r="R3986" s="5">
        <f>laptop_prices3[[#This Row],[Battery Life (hours)]]/ScoreCard!$H$3*ScoreCard!$H$5</f>
        <v>2.5666666666666669</v>
      </c>
      <c r="S3986" s="5">
        <f>ScoreCard!$I$3-laptop_prices3[[#This Row],[Weight (kg)]]/ScoreCard!$I$3*ScoreCard!$I$5</f>
        <v>1.6371428571428572</v>
      </c>
      <c r="T3986" s="6" cm="1">
        <f t="array" ref="T3986">_xlfn.IFS(laptop_prices3[[#This Row],[Storage]]="512GB SSD", 512, laptop_prices3[[#This Row],[Storage]] = "1TB SSD", 1000, laptop_prices3[[#This Row],[Storage]] = "2TB SSD", 2000, laptop_prices3[[#This Row],[Storage]]= "256GB SSD", 256, laptop_prices3[[#This Row],[Storage]] = "1TB HDD", 1000*0.7)</f>
        <v>2000</v>
      </c>
      <c r="U3986" s="5">
        <f>laptop_prices3[[#This Row],[Storage Raw Value]]/ScoreCard!$J$3*ScoreCard!$J$5</f>
        <v>8</v>
      </c>
    </row>
    <row r="3987" spans="2:21" x14ac:dyDescent="0.2">
      <c r="B3987" s="4" cm="1">
        <f t="array" ref="B3987">SUM(laptop_prices3[[#This Row],[RAM Comp]:[Weight Comp]]+laptop_prices3[[#This Row],[Storage Comp]])</f>
        <v>41.685238095238098</v>
      </c>
      <c r="C3987">
        <v>3985</v>
      </c>
      <c r="D3987" t="s">
        <v>11</v>
      </c>
      <c r="E3987" t="s">
        <v>37</v>
      </c>
      <c r="F3987">
        <v>8</v>
      </c>
      <c r="G3987" t="s">
        <v>25</v>
      </c>
      <c r="H3987" t="s">
        <v>44</v>
      </c>
      <c r="I3987">
        <v>17.3</v>
      </c>
      <c r="J3987" t="s">
        <v>43</v>
      </c>
      <c r="K3987">
        <v>8.3000000000000007</v>
      </c>
      <c r="L3987">
        <v>2.68</v>
      </c>
      <c r="M3987" t="s">
        <v>22</v>
      </c>
      <c r="N3987">
        <v>1846.92</v>
      </c>
      <c r="O3987" s="5">
        <f>(ScoreCard!$E$3-laptop_prices3[[#This Row],[Price ($)]])/ScoreCard!$E$3*ScoreCard!$E$5</f>
        <v>4.1455678634477806</v>
      </c>
      <c r="P3987" s="5">
        <f>laptop_prices3[[#This Row],[RAM (GB)]]/ScoreCard!$F$3*ScoreCard!$F$5</f>
        <v>0.875</v>
      </c>
      <c r="Q3987" s="5">
        <f>laptop_prices3[[#This Row],[Screen Size (inch)]]/ScoreCard!$G$3*ScoreCard!$G$5</f>
        <v>2</v>
      </c>
      <c r="R3987" s="5">
        <f>laptop_prices3[[#This Row],[Battery Life (hours)]]/ScoreCard!$H$3*ScoreCard!$H$5</f>
        <v>4.8416666666666677</v>
      </c>
      <c r="S3987" s="5">
        <f>ScoreCard!$I$3-laptop_prices3[[#This Row],[Weight (kg)]]/ScoreCard!$I$3*ScoreCard!$I$5</f>
        <v>1.9685714285714284</v>
      </c>
      <c r="T3987" s="6" cm="1">
        <f t="array" ref="T3987">_xlfn.IFS(laptop_prices3[[#This Row],[Storage]]="512GB SSD", 512, laptop_prices3[[#This Row],[Storage]] = "1TB SSD", 1000, laptop_prices3[[#This Row],[Storage]] = "2TB SSD", 2000, laptop_prices3[[#This Row],[Storage]]= "256GB SSD", 256, laptop_prices3[[#This Row],[Storage]] = "1TB HDD", 1000*0.7)</f>
        <v>2000</v>
      </c>
      <c r="U3987" s="5">
        <f>laptop_prices3[[#This Row],[Storage Raw Value]]/ScoreCard!$J$3*ScoreCard!$J$5</f>
        <v>8</v>
      </c>
    </row>
    <row r="3988" spans="2:21" x14ac:dyDescent="0.2">
      <c r="B3988" s="4" cm="1">
        <f t="array" ref="B3988">SUM(laptop_prices3[[#This Row],[RAM Comp]:[Weight Comp]]+laptop_prices3[[#This Row],[Storage Comp]])</f>
        <v>39.598020919350404</v>
      </c>
      <c r="C3988">
        <v>3986</v>
      </c>
      <c r="D3988" t="s">
        <v>45</v>
      </c>
      <c r="E3988" t="s">
        <v>18</v>
      </c>
      <c r="F3988">
        <v>8</v>
      </c>
      <c r="G3988" t="s">
        <v>25</v>
      </c>
      <c r="H3988" t="s">
        <v>14</v>
      </c>
      <c r="I3988">
        <v>14</v>
      </c>
      <c r="J3988" t="s">
        <v>15</v>
      </c>
      <c r="K3988">
        <v>4.7</v>
      </c>
      <c r="L3988">
        <v>1.99</v>
      </c>
      <c r="M3988" t="s">
        <v>30</v>
      </c>
      <c r="N3988">
        <v>1492.9</v>
      </c>
      <c r="O3988" s="5">
        <f>(ScoreCard!$E$3-laptop_prices3[[#This Row],[Price ($)]])/ScoreCard!$E$3*ScoreCard!$E$5</f>
        <v>4.3093465138399019</v>
      </c>
      <c r="P3988" s="5">
        <f>laptop_prices3[[#This Row],[RAM (GB)]]/ScoreCard!$F$3*ScoreCard!$F$5</f>
        <v>0.875</v>
      </c>
      <c r="Q3988" s="5">
        <f>laptop_prices3[[#This Row],[Screen Size (inch)]]/ScoreCard!$G$3*ScoreCard!$G$5</f>
        <v>1.6184971098265895</v>
      </c>
      <c r="R3988" s="5">
        <f>laptop_prices3[[#This Row],[Battery Life (hours)]]/ScoreCard!$H$3*ScoreCard!$H$5</f>
        <v>2.7416666666666667</v>
      </c>
      <c r="S3988" s="5">
        <f>ScoreCard!$I$3-laptop_prices3[[#This Row],[Weight (kg)]]/ScoreCard!$I$3*ScoreCard!$I$5</f>
        <v>2.362857142857143</v>
      </c>
      <c r="T3988" s="6" cm="1">
        <f t="array" ref="T3988">_xlfn.IFS(laptop_prices3[[#This Row],[Storage]]="512GB SSD", 512, laptop_prices3[[#This Row],[Storage]] = "1TB SSD", 1000, laptop_prices3[[#This Row],[Storage]] = "2TB SSD", 2000, laptop_prices3[[#This Row],[Storage]]= "256GB SSD", 256, laptop_prices3[[#This Row],[Storage]] = "1TB HDD", 1000*0.7)</f>
        <v>2000</v>
      </c>
      <c r="U3988" s="5">
        <f>laptop_prices3[[#This Row],[Storage Raw Value]]/ScoreCard!$J$3*ScoreCard!$J$5</f>
        <v>8</v>
      </c>
    </row>
    <row r="3989" spans="2:21" x14ac:dyDescent="0.2">
      <c r="B3989" s="4" cm="1">
        <f t="array" ref="B3989">SUM(laptop_prices3[[#This Row],[RAM Comp]:[Weight Comp]]+laptop_prices3[[#This Row],[Storage Comp]])</f>
        <v>18.429520506468485</v>
      </c>
      <c r="C3989">
        <v>3987</v>
      </c>
      <c r="D3989" t="s">
        <v>36</v>
      </c>
      <c r="E3989" t="s">
        <v>37</v>
      </c>
      <c r="F3989">
        <v>64</v>
      </c>
      <c r="G3989" t="s">
        <v>29</v>
      </c>
      <c r="H3989" t="s">
        <v>40</v>
      </c>
      <c r="I3989">
        <v>16</v>
      </c>
      <c r="J3989" t="s">
        <v>43</v>
      </c>
      <c r="K3989">
        <v>6.8</v>
      </c>
      <c r="L3989">
        <v>3.47</v>
      </c>
      <c r="M3989" t="s">
        <v>22</v>
      </c>
      <c r="N3989">
        <v>4355.1499999999996</v>
      </c>
      <c r="O3989" s="5">
        <f>(ScoreCard!$E$3-laptop_prices3[[#This Row],[Price ($)]])/ScoreCard!$E$3*ScoreCard!$E$5</f>
        <v>2.9851969118828112</v>
      </c>
      <c r="P3989" s="5">
        <f>laptop_prices3[[#This Row],[RAM (GB)]]/ScoreCard!$F$3*ScoreCard!$F$5</f>
        <v>7</v>
      </c>
      <c r="Q3989" s="5">
        <f>laptop_prices3[[#This Row],[Screen Size (inch)]]/ScoreCard!$G$3*ScoreCard!$G$5</f>
        <v>1.8497109826589595</v>
      </c>
      <c r="R3989" s="5">
        <f>laptop_prices3[[#This Row],[Battery Life (hours)]]/ScoreCard!$H$3*ScoreCard!$H$5</f>
        <v>3.9666666666666668</v>
      </c>
      <c r="S3989" s="5">
        <f>ScoreCard!$I$3-laptop_prices3[[#This Row],[Weight (kg)]]/ScoreCard!$I$3*ScoreCard!$I$5</f>
        <v>1.5171428571428571</v>
      </c>
      <c r="T3989" s="6" cm="1">
        <f t="array" ref="T3989">_xlfn.IFS(laptop_prices3[[#This Row],[Storage]]="512GB SSD", 512, laptop_prices3[[#This Row],[Storage]] = "1TB SSD", 1000, laptop_prices3[[#This Row],[Storage]] = "2TB SSD", 2000, laptop_prices3[[#This Row],[Storage]]= "256GB SSD", 256, laptop_prices3[[#This Row],[Storage]] = "1TB HDD", 1000*0.7)</f>
        <v>256</v>
      </c>
      <c r="U3989" s="5">
        <f>laptop_prices3[[#This Row],[Storage Raw Value]]/ScoreCard!$J$3*ScoreCard!$J$5</f>
        <v>1.024</v>
      </c>
    </row>
    <row r="3990" spans="2:21" x14ac:dyDescent="0.2">
      <c r="B3990" s="4" cm="1">
        <f t="array" ref="B3990">SUM(laptop_prices3[[#This Row],[RAM Comp]:[Weight Comp]]+laptop_prices3[[#This Row],[Storage Comp]])</f>
        <v>23.955468208092487</v>
      </c>
      <c r="C3990">
        <v>3988</v>
      </c>
      <c r="D3990" t="s">
        <v>34</v>
      </c>
      <c r="E3990" t="s">
        <v>31</v>
      </c>
      <c r="F3990">
        <v>64</v>
      </c>
      <c r="G3990" t="s">
        <v>13</v>
      </c>
      <c r="H3990" t="s">
        <v>26</v>
      </c>
      <c r="I3990">
        <v>15.6</v>
      </c>
      <c r="J3990" t="s">
        <v>43</v>
      </c>
      <c r="K3990">
        <v>8.4</v>
      </c>
      <c r="L3990">
        <v>2.52</v>
      </c>
      <c r="M3990" t="s">
        <v>22</v>
      </c>
      <c r="N3990">
        <v>2333.19</v>
      </c>
      <c r="O3990" s="5">
        <f>(ScoreCard!$E$3-laptop_prices3[[#This Row],[Price ($)]])/ScoreCard!$E$3*ScoreCard!$E$5</f>
        <v>3.9206070015581225</v>
      </c>
      <c r="P3990" s="5">
        <f>laptop_prices3[[#This Row],[RAM (GB)]]/ScoreCard!$F$3*ScoreCard!$F$5</f>
        <v>7</v>
      </c>
      <c r="Q3990" s="5">
        <f>laptop_prices3[[#This Row],[Screen Size (inch)]]/ScoreCard!$G$3*ScoreCard!$G$5</f>
        <v>1.8034682080924855</v>
      </c>
      <c r="R3990" s="5">
        <f>laptop_prices3[[#This Row],[Battery Life (hours)]]/ScoreCard!$H$3*ScoreCard!$H$5</f>
        <v>4.9000000000000004</v>
      </c>
      <c r="S3990" s="5">
        <f>ScoreCard!$I$3-laptop_prices3[[#This Row],[Weight (kg)]]/ScoreCard!$I$3*ScoreCard!$I$5</f>
        <v>2.06</v>
      </c>
      <c r="T3990" s="6" cm="1">
        <f t="array" ref="T3990">_xlfn.IFS(laptop_prices3[[#This Row],[Storage]]="512GB SSD", 512, laptop_prices3[[#This Row],[Storage]] = "1TB SSD", 1000, laptop_prices3[[#This Row],[Storage]] = "2TB SSD", 2000, laptop_prices3[[#This Row],[Storage]]= "256GB SSD", 256, laptop_prices3[[#This Row],[Storage]] = "1TB HDD", 1000*0.7)</f>
        <v>512</v>
      </c>
      <c r="U3990" s="5">
        <f>laptop_prices3[[#This Row],[Storage Raw Value]]/ScoreCard!$J$3*ScoreCard!$J$5</f>
        <v>2.048</v>
      </c>
    </row>
    <row r="3991" spans="2:21" x14ac:dyDescent="0.2">
      <c r="B3991" s="4" cm="1">
        <f t="array" ref="B3991">SUM(laptop_prices3[[#This Row],[RAM Comp]:[Weight Comp]]+laptop_prices3[[#This Row],[Storage Comp]])</f>
        <v>18.601211395540872</v>
      </c>
      <c r="C3991">
        <v>3989</v>
      </c>
      <c r="D3991" t="s">
        <v>36</v>
      </c>
      <c r="E3991" t="s">
        <v>39</v>
      </c>
      <c r="F3991">
        <v>32</v>
      </c>
      <c r="G3991" t="s">
        <v>13</v>
      </c>
      <c r="H3991" t="s">
        <v>40</v>
      </c>
      <c r="I3991">
        <v>14</v>
      </c>
      <c r="J3991" t="s">
        <v>15</v>
      </c>
      <c r="K3991">
        <v>4.5</v>
      </c>
      <c r="L3991">
        <v>1.46</v>
      </c>
      <c r="M3991" t="s">
        <v>30</v>
      </c>
      <c r="N3991">
        <v>1955.88</v>
      </c>
      <c r="O3991" s="5">
        <f>(ScoreCard!$E$3-laptop_prices3[[#This Row],[Price ($)]])/ScoreCard!$E$3*ScoreCard!$E$5</f>
        <v>4.0951601979296592</v>
      </c>
      <c r="P3991" s="5">
        <f>laptop_prices3[[#This Row],[RAM (GB)]]/ScoreCard!$F$3*ScoreCard!$F$5</f>
        <v>3.5</v>
      </c>
      <c r="Q3991" s="5">
        <f>laptop_prices3[[#This Row],[Screen Size (inch)]]/ScoreCard!$G$3*ScoreCard!$G$5</f>
        <v>1.6184971098265895</v>
      </c>
      <c r="R3991" s="5">
        <f>laptop_prices3[[#This Row],[Battery Life (hours)]]/ScoreCard!$H$3*ScoreCard!$H$5</f>
        <v>2.625</v>
      </c>
      <c r="S3991" s="5">
        <f>ScoreCard!$I$3-laptop_prices3[[#This Row],[Weight (kg)]]/ScoreCard!$I$3*ScoreCard!$I$5</f>
        <v>2.6657142857142855</v>
      </c>
      <c r="T3991" s="6" cm="1">
        <f t="array" ref="T3991">_xlfn.IFS(laptop_prices3[[#This Row],[Storage]]="512GB SSD", 512, laptop_prices3[[#This Row],[Storage]] = "1TB SSD", 1000, laptop_prices3[[#This Row],[Storage]] = "2TB SSD", 2000, laptop_prices3[[#This Row],[Storage]]= "256GB SSD", 256, laptop_prices3[[#This Row],[Storage]] = "1TB HDD", 1000*0.7)</f>
        <v>512</v>
      </c>
      <c r="U3991" s="5">
        <f>laptop_prices3[[#This Row],[Storage Raw Value]]/ScoreCard!$J$3*ScoreCard!$J$5</f>
        <v>2.048</v>
      </c>
    </row>
    <row r="3992" spans="2:21" x14ac:dyDescent="0.2">
      <c r="B3992" s="4" cm="1">
        <f t="array" ref="B3992">SUM(laptop_prices3[[#This Row],[RAM Comp]:[Weight Comp]]+laptop_prices3[[#This Row],[Storage Comp]])</f>
        <v>11.313663776493257</v>
      </c>
      <c r="C3992">
        <v>3990</v>
      </c>
      <c r="D3992" t="s">
        <v>34</v>
      </c>
      <c r="E3992" t="s">
        <v>39</v>
      </c>
      <c r="F3992">
        <v>4</v>
      </c>
      <c r="G3992" t="s">
        <v>29</v>
      </c>
      <c r="H3992" t="s">
        <v>44</v>
      </c>
      <c r="I3992">
        <v>14</v>
      </c>
      <c r="J3992" t="s">
        <v>21</v>
      </c>
      <c r="K3992">
        <v>4.7</v>
      </c>
      <c r="L3992">
        <v>1.89</v>
      </c>
      <c r="M3992" t="s">
        <v>22</v>
      </c>
      <c r="N3992">
        <v>419.41</v>
      </c>
      <c r="O3992" s="5">
        <f>(ScoreCard!$E$3-laptop_prices3[[#This Row],[Price ($)]])/ScoreCard!$E$3*ScoreCard!$E$5</f>
        <v>4.8059702735411571</v>
      </c>
      <c r="P3992" s="5">
        <f>laptop_prices3[[#This Row],[RAM (GB)]]/ScoreCard!$F$3*ScoreCard!$F$5</f>
        <v>0.4375</v>
      </c>
      <c r="Q3992" s="5">
        <f>laptop_prices3[[#This Row],[Screen Size (inch)]]/ScoreCard!$G$3*ScoreCard!$G$5</f>
        <v>1.6184971098265895</v>
      </c>
      <c r="R3992" s="5">
        <f>laptop_prices3[[#This Row],[Battery Life (hours)]]/ScoreCard!$H$3*ScoreCard!$H$5</f>
        <v>2.7416666666666667</v>
      </c>
      <c r="S3992" s="5">
        <f>ScoreCard!$I$3-laptop_prices3[[#This Row],[Weight (kg)]]/ScoreCard!$I$3*ScoreCard!$I$5</f>
        <v>2.42</v>
      </c>
      <c r="T3992" s="6" cm="1">
        <f t="array" ref="T3992">_xlfn.IFS(laptop_prices3[[#This Row],[Storage]]="512GB SSD", 512, laptop_prices3[[#This Row],[Storage]] = "1TB SSD", 1000, laptop_prices3[[#This Row],[Storage]] = "2TB SSD", 2000, laptop_prices3[[#This Row],[Storage]]= "256GB SSD", 256, laptop_prices3[[#This Row],[Storage]] = "1TB HDD", 1000*0.7)</f>
        <v>256</v>
      </c>
      <c r="U3992" s="5">
        <f>laptop_prices3[[#This Row],[Storage Raw Value]]/ScoreCard!$J$3*ScoreCard!$J$5</f>
        <v>1.024</v>
      </c>
    </row>
    <row r="3993" spans="2:21" x14ac:dyDescent="0.2">
      <c r="B3993" s="4" cm="1">
        <f t="array" ref="B3993">SUM(laptop_prices3[[#This Row],[RAM Comp]:[Weight Comp]]+laptop_prices3[[#This Row],[Storage Comp]])</f>
        <v>31.256143682906689</v>
      </c>
      <c r="C3993">
        <v>3991</v>
      </c>
      <c r="D3993" t="s">
        <v>11</v>
      </c>
      <c r="E3993" t="s">
        <v>24</v>
      </c>
      <c r="F3993">
        <v>64</v>
      </c>
      <c r="G3993" t="s">
        <v>19</v>
      </c>
      <c r="H3993" t="s">
        <v>40</v>
      </c>
      <c r="I3993">
        <v>13.3</v>
      </c>
      <c r="J3993" t="s">
        <v>21</v>
      </c>
      <c r="K3993">
        <v>7.8</v>
      </c>
      <c r="L3993">
        <v>2.33</v>
      </c>
      <c r="M3993" t="s">
        <v>30</v>
      </c>
      <c r="N3993">
        <v>2990.19</v>
      </c>
      <c r="O3993" s="5">
        <f>(ScoreCard!$E$3-laptop_prices3[[#This Row],[Price ($)]])/ScoreCard!$E$3*ScoreCard!$E$5</f>
        <v>3.6166621020958778</v>
      </c>
      <c r="P3993" s="5">
        <f>laptop_prices3[[#This Row],[RAM (GB)]]/ScoreCard!$F$3*ScoreCard!$F$5</f>
        <v>7</v>
      </c>
      <c r="Q3993" s="5">
        <f>laptop_prices3[[#This Row],[Screen Size (inch)]]/ScoreCard!$G$3*ScoreCard!$G$5</f>
        <v>1.5375722543352601</v>
      </c>
      <c r="R3993" s="5">
        <f>laptop_prices3[[#This Row],[Battery Life (hours)]]/ScoreCard!$H$3*ScoreCard!$H$5</f>
        <v>4.55</v>
      </c>
      <c r="S3993" s="5">
        <f>ScoreCard!$I$3-laptop_prices3[[#This Row],[Weight (kg)]]/ScoreCard!$I$3*ScoreCard!$I$5</f>
        <v>2.1685714285714286</v>
      </c>
      <c r="T3993" s="6" cm="1">
        <f t="array" ref="T3993">_xlfn.IFS(laptop_prices3[[#This Row],[Storage]]="512GB SSD", 512, laptop_prices3[[#This Row],[Storage]] = "1TB SSD", 1000, laptop_prices3[[#This Row],[Storage]] = "2TB SSD", 2000, laptop_prices3[[#This Row],[Storage]]= "256GB SSD", 256, laptop_prices3[[#This Row],[Storage]] = "1TB HDD", 1000*0.7)</f>
        <v>1000</v>
      </c>
      <c r="U3993" s="5">
        <f>laptop_prices3[[#This Row],[Storage Raw Value]]/ScoreCard!$J$3*ScoreCard!$J$5</f>
        <v>4</v>
      </c>
    </row>
    <row r="3994" spans="2:21" x14ac:dyDescent="0.2">
      <c r="B3994" s="4" cm="1">
        <f t="array" ref="B3994">SUM(laptop_prices3[[#This Row],[RAM Comp]:[Weight Comp]]+laptop_prices3[[#This Row],[Storage Comp]])</f>
        <v>20.162544728874209</v>
      </c>
      <c r="C3994">
        <v>3992</v>
      </c>
      <c r="D3994" t="s">
        <v>36</v>
      </c>
      <c r="E3994" t="s">
        <v>41</v>
      </c>
      <c r="F3994">
        <v>8</v>
      </c>
      <c r="G3994" t="s">
        <v>42</v>
      </c>
      <c r="H3994" t="s">
        <v>35</v>
      </c>
      <c r="I3994">
        <v>14</v>
      </c>
      <c r="J3994" t="s">
        <v>15</v>
      </c>
      <c r="K3994">
        <v>7</v>
      </c>
      <c r="L3994">
        <v>1.95</v>
      </c>
      <c r="M3994" t="s">
        <v>22</v>
      </c>
      <c r="N3994">
        <v>1819.05</v>
      </c>
      <c r="O3994" s="5">
        <f>(ScoreCard!$E$3-laptop_prices3[[#This Row],[Price ($)]])/ScoreCard!$E$3*ScoreCard!$E$5</f>
        <v>4.1584612338404945</v>
      </c>
      <c r="P3994" s="5">
        <f>laptop_prices3[[#This Row],[RAM (GB)]]/ScoreCard!$F$3*ScoreCard!$F$5</f>
        <v>0.875</v>
      </c>
      <c r="Q3994" s="5">
        <f>laptop_prices3[[#This Row],[Screen Size (inch)]]/ScoreCard!$G$3*ScoreCard!$G$5</f>
        <v>1.6184971098265895</v>
      </c>
      <c r="R3994" s="5">
        <f>laptop_prices3[[#This Row],[Battery Life (hours)]]/ScoreCard!$H$3*ScoreCard!$H$5</f>
        <v>4.0833333333333339</v>
      </c>
      <c r="S3994" s="5">
        <f>ScoreCard!$I$3-laptop_prices3[[#This Row],[Weight (kg)]]/ScoreCard!$I$3*ScoreCard!$I$5</f>
        <v>2.3857142857142857</v>
      </c>
      <c r="T3994" s="6" cm="1">
        <f t="array" ref="T3994">_xlfn.IFS(laptop_prices3[[#This Row],[Storage]]="512GB SSD", 512, laptop_prices3[[#This Row],[Storage]] = "1TB SSD", 1000, laptop_prices3[[#This Row],[Storage]] = "2TB SSD", 2000, laptop_prices3[[#This Row],[Storage]]= "256GB SSD", 256, laptop_prices3[[#This Row],[Storage]] = "1TB HDD", 1000*0.7)</f>
        <v>700</v>
      </c>
      <c r="U3994" s="5">
        <f>laptop_prices3[[#This Row],[Storage Raw Value]]/ScoreCard!$J$3*ScoreCard!$J$5</f>
        <v>2.8</v>
      </c>
    </row>
    <row r="3995" spans="2:21" x14ac:dyDescent="0.2">
      <c r="B3995" s="4" cm="1">
        <f t="array" ref="B3995">SUM(laptop_prices3[[#This Row],[RAM Comp]:[Weight Comp]]+laptop_prices3[[#This Row],[Storage Comp]])</f>
        <v>18.786953206716213</v>
      </c>
      <c r="C3995">
        <v>3993</v>
      </c>
      <c r="D3995" t="s">
        <v>28</v>
      </c>
      <c r="E3995" t="s">
        <v>37</v>
      </c>
      <c r="F3995">
        <v>8</v>
      </c>
      <c r="G3995" t="s">
        <v>13</v>
      </c>
      <c r="H3995" t="s">
        <v>40</v>
      </c>
      <c r="I3995">
        <v>13.3</v>
      </c>
      <c r="J3995" t="s">
        <v>27</v>
      </c>
      <c r="K3995">
        <v>9.8000000000000007</v>
      </c>
      <c r="L3995">
        <v>1.81</v>
      </c>
      <c r="M3995" t="s">
        <v>16</v>
      </c>
      <c r="N3995">
        <v>2653.21</v>
      </c>
      <c r="O3995" s="5">
        <f>(ScoreCard!$E$3-laptop_prices3[[#This Row],[Price ($)]])/ScoreCard!$E$3*ScoreCard!$E$5</f>
        <v>3.7725576153695268</v>
      </c>
      <c r="P3995" s="5">
        <f>laptop_prices3[[#This Row],[RAM (GB)]]/ScoreCard!$F$3*ScoreCard!$F$5</f>
        <v>0.875</v>
      </c>
      <c r="Q3995" s="5">
        <f>laptop_prices3[[#This Row],[Screen Size (inch)]]/ScoreCard!$G$3*ScoreCard!$G$5</f>
        <v>1.5375722543352601</v>
      </c>
      <c r="R3995" s="5">
        <f>laptop_prices3[[#This Row],[Battery Life (hours)]]/ScoreCard!$H$3*ScoreCard!$H$5</f>
        <v>5.7166666666666677</v>
      </c>
      <c r="S3995" s="5">
        <f>ScoreCard!$I$3-laptop_prices3[[#This Row],[Weight (kg)]]/ScoreCard!$I$3*ScoreCard!$I$5</f>
        <v>2.4657142857142857</v>
      </c>
      <c r="T3995" s="6" cm="1">
        <f t="array" ref="T3995">_xlfn.IFS(laptop_prices3[[#This Row],[Storage]]="512GB SSD", 512, laptop_prices3[[#This Row],[Storage]] = "1TB SSD", 1000, laptop_prices3[[#This Row],[Storage]] = "2TB SSD", 2000, laptop_prices3[[#This Row],[Storage]]= "256GB SSD", 256, laptop_prices3[[#This Row],[Storage]] = "1TB HDD", 1000*0.7)</f>
        <v>512</v>
      </c>
      <c r="U3995" s="5">
        <f>laptop_prices3[[#This Row],[Storage Raw Value]]/ScoreCard!$J$3*ScoreCard!$J$5</f>
        <v>2.048</v>
      </c>
    </row>
    <row r="3996" spans="2:21" x14ac:dyDescent="0.2">
      <c r="B3996" s="4" cm="1">
        <f t="array" ref="B3996">SUM(laptop_prices3[[#This Row],[RAM Comp]:[Weight Comp]]+laptop_prices3[[#This Row],[Storage Comp]])</f>
        <v>24.448378062207539</v>
      </c>
      <c r="C3996">
        <v>3994</v>
      </c>
      <c r="D3996" t="s">
        <v>36</v>
      </c>
      <c r="E3996" t="s">
        <v>48</v>
      </c>
      <c r="F3996">
        <v>4</v>
      </c>
      <c r="G3996" t="s">
        <v>19</v>
      </c>
      <c r="H3996" t="s">
        <v>35</v>
      </c>
      <c r="I3996">
        <v>14</v>
      </c>
      <c r="J3996" t="s">
        <v>27</v>
      </c>
      <c r="K3996">
        <v>6.8</v>
      </c>
      <c r="L3996">
        <v>1.88</v>
      </c>
      <c r="M3996" t="s">
        <v>16</v>
      </c>
      <c r="N3996">
        <v>1788.81</v>
      </c>
      <c r="O3996" s="5">
        <f>(ScoreCard!$E$3-laptop_prices3[[#This Row],[Price ($)]])/ScoreCard!$E$3*ScoreCard!$E$5</f>
        <v>4.1724510264732775</v>
      </c>
      <c r="P3996" s="5">
        <f>laptop_prices3[[#This Row],[RAM (GB)]]/ScoreCard!$F$3*ScoreCard!$F$5</f>
        <v>0.4375</v>
      </c>
      <c r="Q3996" s="5">
        <f>laptop_prices3[[#This Row],[Screen Size (inch)]]/ScoreCard!$G$3*ScoreCard!$G$5</f>
        <v>1.6184971098265895</v>
      </c>
      <c r="R3996" s="5">
        <f>laptop_prices3[[#This Row],[Battery Life (hours)]]/ScoreCard!$H$3*ScoreCard!$H$5</f>
        <v>3.9666666666666668</v>
      </c>
      <c r="S3996" s="5">
        <f>ScoreCard!$I$3-laptop_prices3[[#This Row],[Weight (kg)]]/ScoreCard!$I$3*ScoreCard!$I$5</f>
        <v>2.4257142857142857</v>
      </c>
      <c r="T3996" s="6" cm="1">
        <f t="array" ref="T3996">_xlfn.IFS(laptop_prices3[[#This Row],[Storage]]="512GB SSD", 512, laptop_prices3[[#This Row],[Storage]] = "1TB SSD", 1000, laptop_prices3[[#This Row],[Storage]] = "2TB SSD", 2000, laptop_prices3[[#This Row],[Storage]]= "256GB SSD", 256, laptop_prices3[[#This Row],[Storage]] = "1TB HDD", 1000*0.7)</f>
        <v>1000</v>
      </c>
      <c r="U3996" s="5">
        <f>laptop_prices3[[#This Row],[Storage Raw Value]]/ScoreCard!$J$3*ScoreCard!$J$5</f>
        <v>4</v>
      </c>
    </row>
    <row r="3997" spans="2:21" x14ac:dyDescent="0.2">
      <c r="B3997" s="4" cm="1">
        <f t="array" ref="B3997">SUM(laptop_prices3[[#This Row],[RAM Comp]:[Weight Comp]]+laptop_prices3[[#This Row],[Storage Comp]])</f>
        <v>31.405663363611339</v>
      </c>
      <c r="C3997">
        <v>3995</v>
      </c>
      <c r="D3997" t="s">
        <v>36</v>
      </c>
      <c r="E3997" t="s">
        <v>41</v>
      </c>
      <c r="F3997">
        <v>64</v>
      </c>
      <c r="G3997" t="s">
        <v>19</v>
      </c>
      <c r="H3997" t="s">
        <v>44</v>
      </c>
      <c r="I3997">
        <v>16</v>
      </c>
      <c r="J3997" t="s">
        <v>43</v>
      </c>
      <c r="K3997">
        <v>7.1</v>
      </c>
      <c r="L3997">
        <v>1.9</v>
      </c>
      <c r="M3997" t="s">
        <v>22</v>
      </c>
      <c r="N3997">
        <v>2931.71</v>
      </c>
      <c r="O3997" s="5">
        <f>(ScoreCard!$E$3-laptop_prices3[[#This Row],[Price ($)]])/ScoreCard!$E$3*ScoreCard!$E$5</f>
        <v>3.643716436525942</v>
      </c>
      <c r="P3997" s="5">
        <f>laptop_prices3[[#This Row],[RAM (GB)]]/ScoreCard!$F$3*ScoreCard!$F$5</f>
        <v>7</v>
      </c>
      <c r="Q3997" s="5">
        <f>laptop_prices3[[#This Row],[Screen Size (inch)]]/ScoreCard!$G$3*ScoreCard!$G$5</f>
        <v>1.8497109826589595</v>
      </c>
      <c r="R3997" s="5">
        <f>laptop_prices3[[#This Row],[Battery Life (hours)]]/ScoreCard!$H$3*ScoreCard!$H$5</f>
        <v>4.1416666666666666</v>
      </c>
      <c r="S3997" s="5">
        <f>ScoreCard!$I$3-laptop_prices3[[#This Row],[Weight (kg)]]/ScoreCard!$I$3*ScoreCard!$I$5</f>
        <v>2.4142857142857146</v>
      </c>
      <c r="T3997" s="6" cm="1">
        <f t="array" ref="T3997">_xlfn.IFS(laptop_prices3[[#This Row],[Storage]]="512GB SSD", 512, laptop_prices3[[#This Row],[Storage]] = "1TB SSD", 1000, laptop_prices3[[#This Row],[Storage]] = "2TB SSD", 2000, laptop_prices3[[#This Row],[Storage]]= "256GB SSD", 256, laptop_prices3[[#This Row],[Storage]] = "1TB HDD", 1000*0.7)</f>
        <v>1000</v>
      </c>
      <c r="U3997" s="5">
        <f>laptop_prices3[[#This Row],[Storage Raw Value]]/ScoreCard!$J$3*ScoreCard!$J$5</f>
        <v>4</v>
      </c>
    </row>
    <row r="3998" spans="2:21" x14ac:dyDescent="0.2">
      <c r="B3998" s="4" cm="1">
        <f t="array" ref="B3998">SUM(laptop_prices3[[#This Row],[RAM Comp]:[Weight Comp]]+laptop_prices3[[#This Row],[Storage Comp]])</f>
        <v>40.895068125516097</v>
      </c>
      <c r="C3998">
        <v>3996</v>
      </c>
      <c r="D3998" t="s">
        <v>38</v>
      </c>
      <c r="E3998" t="s">
        <v>41</v>
      </c>
      <c r="F3998">
        <v>4</v>
      </c>
      <c r="G3998" t="s">
        <v>25</v>
      </c>
      <c r="H3998" t="s">
        <v>14</v>
      </c>
      <c r="I3998">
        <v>16</v>
      </c>
      <c r="J3998" t="s">
        <v>27</v>
      </c>
      <c r="K3998">
        <v>8.1</v>
      </c>
      <c r="L3998">
        <v>2.83</v>
      </c>
      <c r="M3998" t="s">
        <v>30</v>
      </c>
      <c r="N3998">
        <v>2627.84</v>
      </c>
      <c r="O3998" s="5">
        <f>(ScoreCard!$E$3-laptop_prices3[[#This Row],[Price ($)]])/ScoreCard!$E$3*ScoreCard!$E$5</f>
        <v>3.7842944222178634</v>
      </c>
      <c r="P3998" s="5">
        <f>laptop_prices3[[#This Row],[RAM (GB)]]/ScoreCard!$F$3*ScoreCard!$F$5</f>
        <v>0.4375</v>
      </c>
      <c r="Q3998" s="5">
        <f>laptop_prices3[[#This Row],[Screen Size (inch)]]/ScoreCard!$G$3*ScoreCard!$G$5</f>
        <v>1.8497109826589595</v>
      </c>
      <c r="R3998" s="5">
        <f>laptop_prices3[[#This Row],[Battery Life (hours)]]/ScoreCard!$H$3*ScoreCard!$H$5</f>
        <v>4.7249999999999996</v>
      </c>
      <c r="S3998" s="5">
        <f>ScoreCard!$I$3-laptop_prices3[[#This Row],[Weight (kg)]]/ScoreCard!$I$3*ScoreCard!$I$5</f>
        <v>1.8828571428571428</v>
      </c>
      <c r="T3998" s="6" cm="1">
        <f t="array" ref="T3998">_xlfn.IFS(laptop_prices3[[#This Row],[Storage]]="512GB SSD", 512, laptop_prices3[[#This Row],[Storage]] = "1TB SSD", 1000, laptop_prices3[[#This Row],[Storage]] = "2TB SSD", 2000, laptop_prices3[[#This Row],[Storage]]= "256GB SSD", 256, laptop_prices3[[#This Row],[Storage]] = "1TB HDD", 1000*0.7)</f>
        <v>2000</v>
      </c>
      <c r="U3998" s="5">
        <f>laptop_prices3[[#This Row],[Storage Raw Value]]/ScoreCard!$J$3*ScoreCard!$J$5</f>
        <v>8</v>
      </c>
    </row>
    <row r="3999" spans="2:21" x14ac:dyDescent="0.2">
      <c r="B3999" s="4" cm="1">
        <f t="array" ref="B3999">SUM(laptop_prices3[[#This Row],[RAM Comp]:[Weight Comp]]+laptop_prices3[[#This Row],[Storage Comp]])</f>
        <v>15.884520506468483</v>
      </c>
      <c r="C3999">
        <v>3997</v>
      </c>
      <c r="D3999" t="s">
        <v>11</v>
      </c>
      <c r="E3999" t="s">
        <v>24</v>
      </c>
      <c r="F3999">
        <v>16</v>
      </c>
      <c r="G3999" t="s">
        <v>29</v>
      </c>
      <c r="H3999" t="s">
        <v>26</v>
      </c>
      <c r="I3999">
        <v>16</v>
      </c>
      <c r="J3999" t="s">
        <v>43</v>
      </c>
      <c r="K3999">
        <v>11.3</v>
      </c>
      <c r="L3999">
        <v>3.33</v>
      </c>
      <c r="M3999" t="s">
        <v>30</v>
      </c>
      <c r="N3999">
        <v>1824.64</v>
      </c>
      <c r="O3999" s="5">
        <f>(ScoreCard!$E$3-laptop_prices3[[#This Row],[Price ($)]])/ScoreCard!$E$3*ScoreCard!$E$5</f>
        <v>4.1558751577552675</v>
      </c>
      <c r="P3999" s="5">
        <f>laptop_prices3[[#This Row],[RAM (GB)]]/ScoreCard!$F$3*ScoreCard!$F$5</f>
        <v>1.75</v>
      </c>
      <c r="Q3999" s="5">
        <f>laptop_prices3[[#This Row],[Screen Size (inch)]]/ScoreCard!$G$3*ScoreCard!$G$5</f>
        <v>1.8497109826589595</v>
      </c>
      <c r="R3999" s="5">
        <f>laptop_prices3[[#This Row],[Battery Life (hours)]]/ScoreCard!$H$3*ScoreCard!$H$5</f>
        <v>6.5916666666666677</v>
      </c>
      <c r="S3999" s="5">
        <f>ScoreCard!$I$3-laptop_prices3[[#This Row],[Weight (kg)]]/ScoreCard!$I$3*ScoreCard!$I$5</f>
        <v>1.5971428571428572</v>
      </c>
      <c r="T3999" s="6" cm="1">
        <f t="array" ref="T3999">_xlfn.IFS(laptop_prices3[[#This Row],[Storage]]="512GB SSD", 512, laptop_prices3[[#This Row],[Storage]] = "1TB SSD", 1000, laptop_prices3[[#This Row],[Storage]] = "2TB SSD", 2000, laptop_prices3[[#This Row],[Storage]]= "256GB SSD", 256, laptop_prices3[[#This Row],[Storage]] = "1TB HDD", 1000*0.7)</f>
        <v>256</v>
      </c>
      <c r="U3999" s="5">
        <f>laptop_prices3[[#This Row],[Storage Raw Value]]/ScoreCard!$J$3*ScoreCard!$J$5</f>
        <v>1.024</v>
      </c>
    </row>
    <row r="4000" spans="2:21" x14ac:dyDescent="0.2">
      <c r="B4000" s="4" cm="1">
        <f t="array" ref="B4000">SUM(laptop_prices3[[#This Row],[RAM Comp]:[Weight Comp]]+laptop_prices3[[#This Row],[Storage Comp]])</f>
        <v>23.180809523809522</v>
      </c>
      <c r="C4000">
        <v>3998</v>
      </c>
      <c r="D4000" t="s">
        <v>36</v>
      </c>
      <c r="E4000" t="s">
        <v>37</v>
      </c>
      <c r="F4000">
        <v>64</v>
      </c>
      <c r="G4000" t="s">
        <v>13</v>
      </c>
      <c r="H4000" t="s">
        <v>44</v>
      </c>
      <c r="I4000">
        <v>17.3</v>
      </c>
      <c r="J4000" t="s">
        <v>43</v>
      </c>
      <c r="K4000">
        <v>6.5</v>
      </c>
      <c r="L4000">
        <v>2.2799999999999998</v>
      </c>
      <c r="M4000" t="s">
        <v>22</v>
      </c>
      <c r="N4000">
        <v>3035.17</v>
      </c>
      <c r="O4000" s="5">
        <f>(ScoreCard!$E$3-laptop_prices3[[#This Row],[Price ($)]])/ScoreCard!$E$3*ScoreCard!$E$5</f>
        <v>3.5958532108054491</v>
      </c>
      <c r="P4000" s="5">
        <f>laptop_prices3[[#This Row],[RAM (GB)]]/ScoreCard!$F$3*ScoreCard!$F$5</f>
        <v>7</v>
      </c>
      <c r="Q4000" s="5">
        <f>laptop_prices3[[#This Row],[Screen Size (inch)]]/ScoreCard!$G$3*ScoreCard!$G$5</f>
        <v>2</v>
      </c>
      <c r="R4000" s="5">
        <f>laptop_prices3[[#This Row],[Battery Life (hours)]]/ScoreCard!$H$3*ScoreCard!$H$5</f>
        <v>3.7916666666666665</v>
      </c>
      <c r="S4000" s="5">
        <f>ScoreCard!$I$3-laptop_prices3[[#This Row],[Weight (kg)]]/ScoreCard!$I$3*ScoreCard!$I$5</f>
        <v>2.1971428571428575</v>
      </c>
      <c r="T4000" s="6" cm="1">
        <f t="array" ref="T4000">_xlfn.IFS(laptop_prices3[[#This Row],[Storage]]="512GB SSD", 512, laptop_prices3[[#This Row],[Storage]] = "1TB SSD", 1000, laptop_prices3[[#This Row],[Storage]] = "2TB SSD", 2000, laptop_prices3[[#This Row],[Storage]]= "256GB SSD", 256, laptop_prices3[[#This Row],[Storage]] = "1TB HDD", 1000*0.7)</f>
        <v>512</v>
      </c>
      <c r="U4000" s="5">
        <f>laptop_prices3[[#This Row],[Storage Raw Value]]/ScoreCard!$J$3*ScoreCard!$J$5</f>
        <v>2.048</v>
      </c>
    </row>
    <row r="4001" spans="2:21" x14ac:dyDescent="0.2">
      <c r="B4001" s="4" cm="1">
        <f t="array" ref="B4001">SUM(laptop_prices3[[#This Row],[RAM Comp]:[Weight Comp]]+laptop_prices3[[#This Row],[Storage Comp]])</f>
        <v>23.798563446187728</v>
      </c>
      <c r="C4001">
        <v>3999</v>
      </c>
      <c r="D4001" t="s">
        <v>33</v>
      </c>
      <c r="E4001" t="s">
        <v>12</v>
      </c>
      <c r="F4001">
        <v>64</v>
      </c>
      <c r="G4001" t="s">
        <v>13</v>
      </c>
      <c r="H4001" t="s">
        <v>14</v>
      </c>
      <c r="I4001">
        <v>15.6</v>
      </c>
      <c r="J4001" t="s">
        <v>27</v>
      </c>
      <c r="K4001">
        <v>7.7</v>
      </c>
      <c r="L4001">
        <v>2.08</v>
      </c>
      <c r="M4001" t="s">
        <v>22</v>
      </c>
      <c r="N4001">
        <v>3653.91</v>
      </c>
      <c r="O4001" s="5">
        <f>(ScoreCard!$E$3-laptop_prices3[[#This Row],[Price ($)]])/ScoreCard!$E$3*ScoreCard!$E$5</f>
        <v>3.3096083598263486</v>
      </c>
      <c r="P4001" s="5">
        <f>laptop_prices3[[#This Row],[RAM (GB)]]/ScoreCard!$F$3*ScoreCard!$F$5</f>
        <v>7</v>
      </c>
      <c r="Q4001" s="5">
        <f>laptop_prices3[[#This Row],[Screen Size (inch)]]/ScoreCard!$G$3*ScoreCard!$G$5</f>
        <v>1.8034682080924855</v>
      </c>
      <c r="R4001" s="5">
        <f>laptop_prices3[[#This Row],[Battery Life (hours)]]/ScoreCard!$H$3*ScoreCard!$H$5</f>
        <v>4.4916666666666671</v>
      </c>
      <c r="S4001" s="5">
        <f>ScoreCard!$I$3-laptop_prices3[[#This Row],[Weight (kg)]]/ScoreCard!$I$3*ScoreCard!$I$5</f>
        <v>2.3114285714285714</v>
      </c>
      <c r="T4001" s="6" cm="1">
        <f t="array" ref="T4001">_xlfn.IFS(laptop_prices3[[#This Row],[Storage]]="512GB SSD", 512, laptop_prices3[[#This Row],[Storage]] = "1TB SSD", 1000, laptop_prices3[[#This Row],[Storage]] = "2TB SSD", 2000, laptop_prices3[[#This Row],[Storage]]= "256GB SSD", 256, laptop_prices3[[#This Row],[Storage]] = "1TB HDD", 1000*0.7)</f>
        <v>512</v>
      </c>
      <c r="U4001" s="5">
        <f>laptop_prices3[[#This Row],[Storage Raw Value]]/ScoreCard!$J$3*ScoreCard!$J$5</f>
        <v>2.048</v>
      </c>
    </row>
    <row r="4002" spans="2:21" x14ac:dyDescent="0.2">
      <c r="B4002" s="4" cm="1">
        <f t="array" ref="B4002">SUM(laptop_prices3[[#This Row],[RAM Comp]:[Weight Comp]]+laptop_prices3[[#This Row],[Storage Comp]])</f>
        <v>14.563096063859071</v>
      </c>
      <c r="C4002">
        <v>4000</v>
      </c>
      <c r="D4002" t="s">
        <v>36</v>
      </c>
      <c r="E4002" t="s">
        <v>24</v>
      </c>
      <c r="F4002">
        <v>32</v>
      </c>
      <c r="G4002" t="s">
        <v>29</v>
      </c>
      <c r="H4002" t="s">
        <v>35</v>
      </c>
      <c r="I4002">
        <v>13.3</v>
      </c>
      <c r="J4002" t="s">
        <v>27</v>
      </c>
      <c r="K4002">
        <v>5.6</v>
      </c>
      <c r="L4002">
        <v>2.34</v>
      </c>
      <c r="M4002" t="s">
        <v>16</v>
      </c>
      <c r="N4002">
        <v>2670.47</v>
      </c>
      <c r="O4002" s="5">
        <f>(ScoreCard!$E$3-laptop_prices3[[#This Row],[Price ($)]])/ScoreCard!$E$3*ScoreCard!$E$5</f>
        <v>3.7645727006591487</v>
      </c>
      <c r="P4002" s="5">
        <f>laptop_prices3[[#This Row],[RAM (GB)]]/ScoreCard!$F$3*ScoreCard!$F$5</f>
        <v>3.5</v>
      </c>
      <c r="Q4002" s="5">
        <f>laptop_prices3[[#This Row],[Screen Size (inch)]]/ScoreCard!$G$3*ScoreCard!$G$5</f>
        <v>1.5375722543352601</v>
      </c>
      <c r="R4002" s="5">
        <f>laptop_prices3[[#This Row],[Battery Life (hours)]]/ScoreCard!$H$3*ScoreCard!$H$5</f>
        <v>3.2666666666666662</v>
      </c>
      <c r="S4002" s="5">
        <f>ScoreCard!$I$3-laptop_prices3[[#This Row],[Weight (kg)]]/ScoreCard!$I$3*ScoreCard!$I$5</f>
        <v>2.1628571428571428</v>
      </c>
      <c r="T4002" s="6" cm="1">
        <f t="array" ref="T4002">_xlfn.IFS(laptop_prices3[[#This Row],[Storage]]="512GB SSD", 512, laptop_prices3[[#This Row],[Storage]] = "1TB SSD", 1000, laptop_prices3[[#This Row],[Storage]] = "2TB SSD", 2000, laptop_prices3[[#This Row],[Storage]]= "256GB SSD", 256, laptop_prices3[[#This Row],[Storage]] = "1TB HDD", 1000*0.7)</f>
        <v>256</v>
      </c>
      <c r="U4002" s="5">
        <f>laptop_prices3[[#This Row],[Storage Raw Value]]/ScoreCard!$J$3*ScoreCard!$J$5</f>
        <v>1.024</v>
      </c>
    </row>
    <row r="4003" spans="2:21" x14ac:dyDescent="0.2">
      <c r="B4003" s="4" cm="1">
        <f t="array" ref="B4003">SUM(laptop_prices3[[#This Row],[RAM Comp]:[Weight Comp]]+laptop_prices3[[#This Row],[Storage Comp]])</f>
        <v>15.729020919350399</v>
      </c>
      <c r="C4003">
        <v>4001</v>
      </c>
      <c r="D4003" t="s">
        <v>17</v>
      </c>
      <c r="E4003" t="s">
        <v>48</v>
      </c>
      <c r="F4003">
        <v>32</v>
      </c>
      <c r="G4003" t="s">
        <v>29</v>
      </c>
      <c r="H4003" t="s">
        <v>20</v>
      </c>
      <c r="I4003">
        <v>14</v>
      </c>
      <c r="J4003" t="s">
        <v>15</v>
      </c>
      <c r="K4003">
        <v>6.5</v>
      </c>
      <c r="L4003">
        <v>1.36</v>
      </c>
      <c r="M4003" t="s">
        <v>16</v>
      </c>
      <c r="N4003">
        <v>3531.78</v>
      </c>
      <c r="O4003" s="5">
        <f>(ScoreCard!$E$3-laptop_prices3[[#This Row],[Price ($)]])/ScoreCard!$E$3*ScoreCard!$E$5</f>
        <v>3.3661088020962477</v>
      </c>
      <c r="P4003" s="5">
        <f>laptop_prices3[[#This Row],[RAM (GB)]]/ScoreCard!$F$3*ScoreCard!$F$5</f>
        <v>3.5</v>
      </c>
      <c r="Q4003" s="5">
        <f>laptop_prices3[[#This Row],[Screen Size (inch)]]/ScoreCard!$G$3*ScoreCard!$G$5</f>
        <v>1.6184971098265895</v>
      </c>
      <c r="R4003" s="5">
        <f>laptop_prices3[[#This Row],[Battery Life (hours)]]/ScoreCard!$H$3*ScoreCard!$H$5</f>
        <v>3.7916666666666665</v>
      </c>
      <c r="S4003" s="5">
        <f>ScoreCard!$I$3-laptop_prices3[[#This Row],[Weight (kg)]]/ScoreCard!$I$3*ScoreCard!$I$5</f>
        <v>2.7228571428571429</v>
      </c>
      <c r="T4003" s="6" cm="1">
        <f t="array" ref="T4003">_xlfn.IFS(laptop_prices3[[#This Row],[Storage]]="512GB SSD", 512, laptop_prices3[[#This Row],[Storage]] = "1TB SSD", 1000, laptop_prices3[[#This Row],[Storage]] = "2TB SSD", 2000, laptop_prices3[[#This Row],[Storage]]= "256GB SSD", 256, laptop_prices3[[#This Row],[Storage]] = "1TB HDD", 1000*0.7)</f>
        <v>256</v>
      </c>
      <c r="U4003" s="5">
        <f>laptop_prices3[[#This Row],[Storage Raw Value]]/ScoreCard!$J$3*ScoreCard!$J$5</f>
        <v>1.024</v>
      </c>
    </row>
    <row r="4004" spans="2:21" x14ac:dyDescent="0.2">
      <c r="B4004" s="4" cm="1">
        <f t="array" ref="B4004">SUM(laptop_prices3[[#This Row],[RAM Comp]:[Weight Comp]]+laptop_prices3[[#This Row],[Storage Comp]])</f>
        <v>25.094420589044866</v>
      </c>
      <c r="C4004">
        <v>4002</v>
      </c>
      <c r="D4004" t="s">
        <v>34</v>
      </c>
      <c r="E4004" t="s">
        <v>18</v>
      </c>
      <c r="F4004">
        <v>16</v>
      </c>
      <c r="G4004" t="s">
        <v>19</v>
      </c>
      <c r="H4004" t="s">
        <v>40</v>
      </c>
      <c r="I4004">
        <v>15.6</v>
      </c>
      <c r="J4004" t="s">
        <v>27</v>
      </c>
      <c r="K4004">
        <v>6.8</v>
      </c>
      <c r="L4004">
        <v>3.37</v>
      </c>
      <c r="M4004" t="s">
        <v>22</v>
      </c>
      <c r="N4004">
        <v>2732.85</v>
      </c>
      <c r="O4004" s="5">
        <f>(ScoreCard!$E$3-laptop_prices3[[#This Row],[Price ($)]])/ScoreCard!$E$3*ScoreCard!$E$5</f>
        <v>3.7357141270998566</v>
      </c>
      <c r="P4004" s="5">
        <f>laptop_prices3[[#This Row],[RAM (GB)]]/ScoreCard!$F$3*ScoreCard!$F$5</f>
        <v>1.75</v>
      </c>
      <c r="Q4004" s="5">
        <f>laptop_prices3[[#This Row],[Screen Size (inch)]]/ScoreCard!$G$3*ScoreCard!$G$5</f>
        <v>1.8034682080924855</v>
      </c>
      <c r="R4004" s="5">
        <f>laptop_prices3[[#This Row],[Battery Life (hours)]]/ScoreCard!$H$3*ScoreCard!$H$5</f>
        <v>3.9666666666666668</v>
      </c>
      <c r="S4004" s="5">
        <f>ScoreCard!$I$3-laptop_prices3[[#This Row],[Weight (kg)]]/ScoreCard!$I$3*ScoreCard!$I$5</f>
        <v>1.5742857142857143</v>
      </c>
      <c r="T4004" s="6" cm="1">
        <f t="array" ref="T4004">_xlfn.IFS(laptop_prices3[[#This Row],[Storage]]="512GB SSD", 512, laptop_prices3[[#This Row],[Storage]] = "1TB SSD", 1000, laptop_prices3[[#This Row],[Storage]] = "2TB SSD", 2000, laptop_prices3[[#This Row],[Storage]]= "256GB SSD", 256, laptop_prices3[[#This Row],[Storage]] = "1TB HDD", 1000*0.7)</f>
        <v>1000</v>
      </c>
      <c r="U4004" s="5">
        <f>laptop_prices3[[#This Row],[Storage Raw Value]]/ScoreCard!$J$3*ScoreCard!$J$5</f>
        <v>4</v>
      </c>
    </row>
    <row r="4005" spans="2:21" x14ac:dyDescent="0.2">
      <c r="B4005" s="4" cm="1">
        <f t="array" ref="B4005">SUM(laptop_prices3[[#This Row],[RAM Comp]:[Weight Comp]]+laptop_prices3[[#This Row],[Storage Comp]])</f>
        <v>42.113044315992298</v>
      </c>
      <c r="C4005">
        <v>4003</v>
      </c>
      <c r="D4005" t="s">
        <v>23</v>
      </c>
      <c r="E4005" t="s">
        <v>31</v>
      </c>
      <c r="F4005">
        <v>16</v>
      </c>
      <c r="G4005" t="s">
        <v>25</v>
      </c>
      <c r="H4005" t="s">
        <v>35</v>
      </c>
      <c r="I4005">
        <v>16</v>
      </c>
      <c r="J4005" t="s">
        <v>15</v>
      </c>
      <c r="K4005">
        <v>6.4</v>
      </c>
      <c r="L4005">
        <v>1.26</v>
      </c>
      <c r="M4005" t="s">
        <v>46</v>
      </c>
      <c r="N4005">
        <v>1503.56</v>
      </c>
      <c r="O4005" s="5">
        <f>(ScoreCard!$E$3-laptop_prices3[[#This Row],[Price ($)]])/ScoreCard!$E$3*ScoreCard!$E$5</f>
        <v>4.3044149268866789</v>
      </c>
      <c r="P4005" s="5">
        <f>laptop_prices3[[#This Row],[RAM (GB)]]/ScoreCard!$F$3*ScoreCard!$F$5</f>
        <v>1.75</v>
      </c>
      <c r="Q4005" s="5">
        <f>laptop_prices3[[#This Row],[Screen Size (inch)]]/ScoreCard!$G$3*ScoreCard!$G$5</f>
        <v>1.8497109826589595</v>
      </c>
      <c r="R4005" s="5">
        <f>laptop_prices3[[#This Row],[Battery Life (hours)]]/ScoreCard!$H$3*ScoreCard!$H$5</f>
        <v>3.7333333333333334</v>
      </c>
      <c r="S4005" s="5">
        <f>ScoreCard!$I$3-laptop_prices3[[#This Row],[Weight (kg)]]/ScoreCard!$I$3*ScoreCard!$I$5</f>
        <v>2.7800000000000002</v>
      </c>
      <c r="T4005" s="6" cm="1">
        <f t="array" ref="T4005">_xlfn.IFS(laptop_prices3[[#This Row],[Storage]]="512GB SSD", 512, laptop_prices3[[#This Row],[Storage]] = "1TB SSD", 1000, laptop_prices3[[#This Row],[Storage]] = "2TB SSD", 2000, laptop_prices3[[#This Row],[Storage]]= "256GB SSD", 256, laptop_prices3[[#This Row],[Storage]] = "1TB HDD", 1000*0.7)</f>
        <v>2000</v>
      </c>
      <c r="U4005" s="5">
        <f>laptop_prices3[[#This Row],[Storage Raw Value]]/ScoreCard!$J$3*ScoreCard!$J$5</f>
        <v>8</v>
      </c>
    </row>
    <row r="4006" spans="2:21" x14ac:dyDescent="0.2">
      <c r="B4006" s="4" cm="1">
        <f t="array" ref="B4006">SUM(laptop_prices3[[#This Row],[RAM Comp]:[Weight Comp]]+laptop_prices3[[#This Row],[Storage Comp]])</f>
        <v>23.050429397192403</v>
      </c>
      <c r="C4006">
        <v>4004</v>
      </c>
      <c r="D4006" t="s">
        <v>28</v>
      </c>
      <c r="E4006" t="s">
        <v>41</v>
      </c>
      <c r="F4006">
        <v>16</v>
      </c>
      <c r="G4006" t="s">
        <v>42</v>
      </c>
      <c r="H4006" t="s">
        <v>26</v>
      </c>
      <c r="I4006">
        <v>13.3</v>
      </c>
      <c r="J4006" t="s">
        <v>43</v>
      </c>
      <c r="K4006">
        <v>12</v>
      </c>
      <c r="L4006">
        <v>3.39</v>
      </c>
      <c r="M4006" t="s">
        <v>22</v>
      </c>
      <c r="N4006">
        <v>1715.84</v>
      </c>
      <c r="O4006" s="5">
        <f>(ScoreCard!$E$3-laptop_prices3[[#This Row],[Price ($)]])/ScoreCard!$E$3*ScoreCard!$E$5</f>
        <v>4.2062088032065494</v>
      </c>
      <c r="P4006" s="5">
        <f>laptop_prices3[[#This Row],[RAM (GB)]]/ScoreCard!$F$3*ScoreCard!$F$5</f>
        <v>1.75</v>
      </c>
      <c r="Q4006" s="5">
        <f>laptop_prices3[[#This Row],[Screen Size (inch)]]/ScoreCard!$G$3*ScoreCard!$G$5</f>
        <v>1.5375722543352601</v>
      </c>
      <c r="R4006" s="5">
        <f>laptop_prices3[[#This Row],[Battery Life (hours)]]/ScoreCard!$H$3*ScoreCard!$H$5</f>
        <v>7</v>
      </c>
      <c r="S4006" s="5">
        <f>ScoreCard!$I$3-laptop_prices3[[#This Row],[Weight (kg)]]/ScoreCard!$I$3*ScoreCard!$I$5</f>
        <v>1.5628571428571427</v>
      </c>
      <c r="T4006" s="6" cm="1">
        <f t="array" ref="T4006">_xlfn.IFS(laptop_prices3[[#This Row],[Storage]]="512GB SSD", 512, laptop_prices3[[#This Row],[Storage]] = "1TB SSD", 1000, laptop_prices3[[#This Row],[Storage]] = "2TB SSD", 2000, laptop_prices3[[#This Row],[Storage]]= "256GB SSD", 256, laptop_prices3[[#This Row],[Storage]] = "1TB HDD", 1000*0.7)</f>
        <v>700</v>
      </c>
      <c r="U4006" s="5">
        <f>laptop_prices3[[#This Row],[Storage Raw Value]]/ScoreCard!$J$3*ScoreCard!$J$5</f>
        <v>2.8</v>
      </c>
    </row>
    <row r="4007" spans="2:21" x14ac:dyDescent="0.2">
      <c r="B4007" s="4" cm="1">
        <f t="array" ref="B4007">SUM(laptop_prices3[[#This Row],[RAM Comp]:[Weight Comp]]+laptop_prices3[[#This Row],[Storage Comp]])</f>
        <v>20.077929397192403</v>
      </c>
      <c r="C4007">
        <v>4005</v>
      </c>
      <c r="D4007" t="s">
        <v>23</v>
      </c>
      <c r="E4007" t="s">
        <v>39</v>
      </c>
      <c r="F4007">
        <v>4</v>
      </c>
      <c r="G4007" t="s">
        <v>42</v>
      </c>
      <c r="H4007" t="s">
        <v>14</v>
      </c>
      <c r="I4007">
        <v>13.3</v>
      </c>
      <c r="J4007" t="s">
        <v>15</v>
      </c>
      <c r="K4007">
        <v>8.4</v>
      </c>
      <c r="L4007">
        <v>2.62</v>
      </c>
      <c r="M4007" t="s">
        <v>46</v>
      </c>
      <c r="N4007">
        <v>845.86</v>
      </c>
      <c r="O4007" s="5">
        <f>(ScoreCard!$E$3-laptop_prices3[[#This Row],[Price ($)]])/ScoreCard!$E$3*ScoreCard!$E$5</f>
        <v>4.6086836641413491</v>
      </c>
      <c r="P4007" s="5">
        <f>laptop_prices3[[#This Row],[RAM (GB)]]/ScoreCard!$F$3*ScoreCard!$F$5</f>
        <v>0.4375</v>
      </c>
      <c r="Q4007" s="5">
        <f>laptop_prices3[[#This Row],[Screen Size (inch)]]/ScoreCard!$G$3*ScoreCard!$G$5</f>
        <v>1.5375722543352601</v>
      </c>
      <c r="R4007" s="5">
        <f>laptop_prices3[[#This Row],[Battery Life (hours)]]/ScoreCard!$H$3*ScoreCard!$H$5</f>
        <v>4.9000000000000004</v>
      </c>
      <c r="S4007" s="5">
        <f>ScoreCard!$I$3-laptop_prices3[[#This Row],[Weight (kg)]]/ScoreCard!$I$3*ScoreCard!$I$5</f>
        <v>2.0028571428571427</v>
      </c>
      <c r="T4007" s="6" cm="1">
        <f t="array" ref="T4007">_xlfn.IFS(laptop_prices3[[#This Row],[Storage]]="512GB SSD", 512, laptop_prices3[[#This Row],[Storage]] = "1TB SSD", 1000, laptop_prices3[[#This Row],[Storage]] = "2TB SSD", 2000, laptop_prices3[[#This Row],[Storage]]= "256GB SSD", 256, laptop_prices3[[#This Row],[Storage]] = "1TB HDD", 1000*0.7)</f>
        <v>700</v>
      </c>
      <c r="U4007" s="5">
        <f>laptop_prices3[[#This Row],[Storage Raw Value]]/ScoreCard!$J$3*ScoreCard!$J$5</f>
        <v>2.8</v>
      </c>
    </row>
    <row r="4008" spans="2:21" x14ac:dyDescent="0.2">
      <c r="B4008" s="4" cm="1">
        <f t="array" ref="B4008">SUM(laptop_prices3[[#This Row],[RAM Comp]:[Weight Comp]]+laptop_prices3[[#This Row],[Storage Comp]])</f>
        <v>21.065762730525737</v>
      </c>
      <c r="C4008">
        <v>4006</v>
      </c>
      <c r="D4008" t="s">
        <v>36</v>
      </c>
      <c r="E4008" t="s">
        <v>37</v>
      </c>
      <c r="F4008">
        <v>64</v>
      </c>
      <c r="G4008" t="s">
        <v>13</v>
      </c>
      <c r="H4008" t="s">
        <v>32</v>
      </c>
      <c r="I4008">
        <v>13.3</v>
      </c>
      <c r="J4008" t="s">
        <v>15</v>
      </c>
      <c r="K4008">
        <v>4</v>
      </c>
      <c r="L4008">
        <v>2.62</v>
      </c>
      <c r="M4008" t="s">
        <v>30</v>
      </c>
      <c r="N4008">
        <v>4913.3599999999997</v>
      </c>
      <c r="O4008" s="5">
        <f>(ScoreCard!$E$3-laptop_prices3[[#This Row],[Price ($)]])/ScoreCard!$E$3*ScoreCard!$E$5</f>
        <v>2.7269547774401643</v>
      </c>
      <c r="P4008" s="5">
        <f>laptop_prices3[[#This Row],[RAM (GB)]]/ScoreCard!$F$3*ScoreCard!$F$5</f>
        <v>7</v>
      </c>
      <c r="Q4008" s="5">
        <f>laptop_prices3[[#This Row],[Screen Size (inch)]]/ScoreCard!$G$3*ScoreCard!$G$5</f>
        <v>1.5375722543352601</v>
      </c>
      <c r="R4008" s="5">
        <f>laptop_prices3[[#This Row],[Battery Life (hours)]]/ScoreCard!$H$3*ScoreCard!$H$5</f>
        <v>2.333333333333333</v>
      </c>
      <c r="S4008" s="5">
        <f>ScoreCard!$I$3-laptop_prices3[[#This Row],[Weight (kg)]]/ScoreCard!$I$3*ScoreCard!$I$5</f>
        <v>2.0028571428571427</v>
      </c>
      <c r="T4008" s="6" cm="1">
        <f t="array" ref="T4008">_xlfn.IFS(laptop_prices3[[#This Row],[Storage]]="512GB SSD", 512, laptop_prices3[[#This Row],[Storage]] = "1TB SSD", 1000, laptop_prices3[[#This Row],[Storage]] = "2TB SSD", 2000, laptop_prices3[[#This Row],[Storage]]= "256GB SSD", 256, laptop_prices3[[#This Row],[Storage]] = "1TB HDD", 1000*0.7)</f>
        <v>512</v>
      </c>
      <c r="U4008" s="5">
        <f>laptop_prices3[[#This Row],[Storage Raw Value]]/ScoreCard!$J$3*ScoreCard!$J$5</f>
        <v>2.048</v>
      </c>
    </row>
    <row r="4009" spans="2:21" x14ac:dyDescent="0.2">
      <c r="B4009" s="4" cm="1">
        <f t="array" ref="B4009">SUM(laptop_prices3[[#This Row],[RAM Comp]:[Weight Comp]]+laptop_prices3[[#This Row],[Storage Comp]])</f>
        <v>10.915834159097166</v>
      </c>
      <c r="C4009">
        <v>4007</v>
      </c>
      <c r="D4009" t="s">
        <v>23</v>
      </c>
      <c r="E4009" t="s">
        <v>12</v>
      </c>
      <c r="F4009">
        <v>4</v>
      </c>
      <c r="G4009" t="s">
        <v>29</v>
      </c>
      <c r="H4009" t="s">
        <v>40</v>
      </c>
      <c r="I4009">
        <v>13.3</v>
      </c>
      <c r="J4009" t="s">
        <v>27</v>
      </c>
      <c r="K4009">
        <v>4</v>
      </c>
      <c r="L4009">
        <v>1.73</v>
      </c>
      <c r="M4009" t="s">
        <v>16</v>
      </c>
      <c r="N4009">
        <v>1290.46</v>
      </c>
      <c r="O4009" s="5">
        <f>(ScoreCard!$E$3-laptop_prices3[[#This Row],[Price ($)]])/ScoreCard!$E$3*ScoreCard!$E$5</f>
        <v>4.4030004034093642</v>
      </c>
      <c r="P4009" s="5">
        <f>laptop_prices3[[#This Row],[RAM (GB)]]/ScoreCard!$F$3*ScoreCard!$F$5</f>
        <v>0.4375</v>
      </c>
      <c r="Q4009" s="5">
        <f>laptop_prices3[[#This Row],[Screen Size (inch)]]/ScoreCard!$G$3*ScoreCard!$G$5</f>
        <v>1.5375722543352601</v>
      </c>
      <c r="R4009" s="5">
        <f>laptop_prices3[[#This Row],[Battery Life (hours)]]/ScoreCard!$H$3*ScoreCard!$H$5</f>
        <v>2.333333333333333</v>
      </c>
      <c r="S4009" s="5">
        <f>ScoreCard!$I$3-laptop_prices3[[#This Row],[Weight (kg)]]/ScoreCard!$I$3*ScoreCard!$I$5</f>
        <v>2.5114285714285716</v>
      </c>
      <c r="T4009" s="6" cm="1">
        <f t="array" ref="T4009">_xlfn.IFS(laptop_prices3[[#This Row],[Storage]]="512GB SSD", 512, laptop_prices3[[#This Row],[Storage]] = "1TB SSD", 1000, laptop_prices3[[#This Row],[Storage]] = "2TB SSD", 2000, laptop_prices3[[#This Row],[Storage]]= "256GB SSD", 256, laptop_prices3[[#This Row],[Storage]] = "1TB HDD", 1000*0.7)</f>
        <v>256</v>
      </c>
      <c r="U4009" s="5">
        <f>laptop_prices3[[#This Row],[Storage Raw Value]]/ScoreCard!$J$3*ScoreCard!$J$5</f>
        <v>1.024</v>
      </c>
    </row>
    <row r="4010" spans="2:21" x14ac:dyDescent="0.2">
      <c r="B4010" s="4" cm="1">
        <f t="array" ref="B4010">SUM(laptop_prices3[[#This Row],[RAM Comp]:[Weight Comp]]+laptop_prices3[[#This Row],[Storage Comp]])</f>
        <v>44.661143682906683</v>
      </c>
      <c r="C4010">
        <v>4008</v>
      </c>
      <c r="D4010" t="s">
        <v>33</v>
      </c>
      <c r="E4010" t="s">
        <v>24</v>
      </c>
      <c r="F4010">
        <v>32</v>
      </c>
      <c r="G4010" t="s">
        <v>25</v>
      </c>
      <c r="H4010" t="s">
        <v>40</v>
      </c>
      <c r="I4010">
        <v>13.3</v>
      </c>
      <c r="J4010" t="s">
        <v>21</v>
      </c>
      <c r="K4010">
        <v>9.9</v>
      </c>
      <c r="L4010">
        <v>2.89</v>
      </c>
      <c r="M4010" t="s">
        <v>30</v>
      </c>
      <c r="N4010">
        <v>1306.79</v>
      </c>
      <c r="O4010" s="5">
        <f>(ScoreCard!$E$3-laptop_prices3[[#This Row],[Price ($)]])/ScoreCard!$E$3*ScoreCard!$E$5</f>
        <v>4.395445730337495</v>
      </c>
      <c r="P4010" s="5">
        <f>laptop_prices3[[#This Row],[RAM (GB)]]/ScoreCard!$F$3*ScoreCard!$F$5</f>
        <v>3.5</v>
      </c>
      <c r="Q4010" s="5">
        <f>laptop_prices3[[#This Row],[Screen Size (inch)]]/ScoreCard!$G$3*ScoreCard!$G$5</f>
        <v>1.5375722543352601</v>
      </c>
      <c r="R4010" s="5">
        <f>laptop_prices3[[#This Row],[Battery Life (hours)]]/ScoreCard!$H$3*ScoreCard!$H$5</f>
        <v>5.7750000000000004</v>
      </c>
      <c r="S4010" s="5">
        <f>ScoreCard!$I$3-laptop_prices3[[#This Row],[Weight (kg)]]/ScoreCard!$I$3*ScoreCard!$I$5</f>
        <v>1.8485714285714285</v>
      </c>
      <c r="T4010" s="6" cm="1">
        <f t="array" ref="T4010">_xlfn.IFS(laptop_prices3[[#This Row],[Storage]]="512GB SSD", 512, laptop_prices3[[#This Row],[Storage]] = "1TB SSD", 1000, laptop_prices3[[#This Row],[Storage]] = "2TB SSD", 2000, laptop_prices3[[#This Row],[Storage]]= "256GB SSD", 256, laptop_prices3[[#This Row],[Storage]] = "1TB HDD", 1000*0.7)</f>
        <v>2000</v>
      </c>
      <c r="U4010" s="5">
        <f>laptop_prices3[[#This Row],[Storage Raw Value]]/ScoreCard!$J$3*ScoreCard!$J$5</f>
        <v>8</v>
      </c>
    </row>
    <row r="4011" spans="2:21" x14ac:dyDescent="0.2">
      <c r="B4011" s="4" cm="1">
        <f t="array" ref="B4011">SUM(laptop_prices3[[#This Row],[RAM Comp]:[Weight Comp]]+laptop_prices3[[#This Row],[Storage Comp]])</f>
        <v>22.900849160473438</v>
      </c>
      <c r="C4011">
        <v>4009</v>
      </c>
      <c r="D4011" t="s">
        <v>11</v>
      </c>
      <c r="E4011" t="s">
        <v>48</v>
      </c>
      <c r="F4011">
        <v>32</v>
      </c>
      <c r="G4011" t="s">
        <v>42</v>
      </c>
      <c r="H4011" t="s">
        <v>35</v>
      </c>
      <c r="I4011">
        <v>15.6</v>
      </c>
      <c r="J4011" t="s">
        <v>27</v>
      </c>
      <c r="K4011">
        <v>7.7</v>
      </c>
      <c r="L4011">
        <v>2.79</v>
      </c>
      <c r="M4011" t="s">
        <v>46</v>
      </c>
      <c r="N4011">
        <v>4357.24</v>
      </c>
      <c r="O4011" s="5">
        <f>(ScoreCard!$E$3-laptop_prices3[[#This Row],[Price ($)]])/ScoreCard!$E$3*ScoreCard!$E$5</f>
        <v>2.9842300247597127</v>
      </c>
      <c r="P4011" s="5">
        <f>laptop_prices3[[#This Row],[RAM (GB)]]/ScoreCard!$F$3*ScoreCard!$F$5</f>
        <v>3.5</v>
      </c>
      <c r="Q4011" s="5">
        <f>laptop_prices3[[#This Row],[Screen Size (inch)]]/ScoreCard!$G$3*ScoreCard!$G$5</f>
        <v>1.8034682080924855</v>
      </c>
      <c r="R4011" s="5">
        <f>laptop_prices3[[#This Row],[Battery Life (hours)]]/ScoreCard!$H$3*ScoreCard!$H$5</f>
        <v>4.4916666666666671</v>
      </c>
      <c r="S4011" s="5">
        <f>ScoreCard!$I$3-laptop_prices3[[#This Row],[Weight (kg)]]/ScoreCard!$I$3*ScoreCard!$I$5</f>
        <v>1.9057142857142857</v>
      </c>
      <c r="T4011" s="6" cm="1">
        <f t="array" ref="T4011">_xlfn.IFS(laptop_prices3[[#This Row],[Storage]]="512GB SSD", 512, laptop_prices3[[#This Row],[Storage]] = "1TB SSD", 1000, laptop_prices3[[#This Row],[Storage]] = "2TB SSD", 2000, laptop_prices3[[#This Row],[Storage]]= "256GB SSD", 256, laptop_prices3[[#This Row],[Storage]] = "1TB HDD", 1000*0.7)</f>
        <v>700</v>
      </c>
      <c r="U4011" s="5">
        <f>laptop_prices3[[#This Row],[Storage Raw Value]]/ScoreCard!$J$3*ScoreCard!$J$5</f>
        <v>2.8</v>
      </c>
    </row>
    <row r="4012" spans="2:21" x14ac:dyDescent="0.2">
      <c r="B4012" s="4" cm="1">
        <f t="array" ref="B4012">SUM(laptop_prices3[[#This Row],[RAM Comp]:[Weight Comp]]+laptop_prices3[[#This Row],[Storage Comp]])</f>
        <v>20.281857968620976</v>
      </c>
      <c r="C4012">
        <v>4010</v>
      </c>
      <c r="D4012" t="s">
        <v>11</v>
      </c>
      <c r="E4012" t="s">
        <v>18</v>
      </c>
      <c r="F4012">
        <v>16</v>
      </c>
      <c r="G4012" t="s">
        <v>42</v>
      </c>
      <c r="H4012" t="s">
        <v>40</v>
      </c>
      <c r="I4012">
        <v>13.3</v>
      </c>
      <c r="J4012" t="s">
        <v>43</v>
      </c>
      <c r="K4012">
        <v>6</v>
      </c>
      <c r="L4012">
        <v>2.11</v>
      </c>
      <c r="M4012" t="s">
        <v>46</v>
      </c>
      <c r="N4012">
        <v>1905.26</v>
      </c>
      <c r="O4012" s="5">
        <f>(ScoreCard!$E$3-laptop_prices3[[#This Row],[Price ($)]])/ScoreCard!$E$3*ScoreCard!$E$5</f>
        <v>4.1185782965762021</v>
      </c>
      <c r="P4012" s="5">
        <f>laptop_prices3[[#This Row],[RAM (GB)]]/ScoreCard!$F$3*ScoreCard!$F$5</f>
        <v>1.75</v>
      </c>
      <c r="Q4012" s="5">
        <f>laptop_prices3[[#This Row],[Screen Size (inch)]]/ScoreCard!$G$3*ScoreCard!$G$5</f>
        <v>1.5375722543352601</v>
      </c>
      <c r="R4012" s="5">
        <f>laptop_prices3[[#This Row],[Battery Life (hours)]]/ScoreCard!$H$3*ScoreCard!$H$5</f>
        <v>3.5</v>
      </c>
      <c r="S4012" s="5">
        <f>ScoreCard!$I$3-laptop_prices3[[#This Row],[Weight (kg)]]/ScoreCard!$I$3*ScoreCard!$I$5</f>
        <v>2.2942857142857145</v>
      </c>
      <c r="T4012" s="6" cm="1">
        <f t="array" ref="T4012">_xlfn.IFS(laptop_prices3[[#This Row],[Storage]]="512GB SSD", 512, laptop_prices3[[#This Row],[Storage]] = "1TB SSD", 1000, laptop_prices3[[#This Row],[Storage]] = "2TB SSD", 2000, laptop_prices3[[#This Row],[Storage]]= "256GB SSD", 256, laptop_prices3[[#This Row],[Storage]] = "1TB HDD", 1000*0.7)</f>
        <v>700</v>
      </c>
      <c r="U4012" s="5">
        <f>laptop_prices3[[#This Row],[Storage Raw Value]]/ScoreCard!$J$3*ScoreCard!$J$5</f>
        <v>2.8</v>
      </c>
    </row>
    <row r="4013" spans="2:21" x14ac:dyDescent="0.2">
      <c r="B4013" s="4" cm="1">
        <f t="array" ref="B4013">SUM(laptop_prices3[[#This Row],[RAM Comp]:[Weight Comp]]+laptop_prices3[[#This Row],[Storage Comp]])</f>
        <v>42.967306633636113</v>
      </c>
      <c r="C4013">
        <v>4011</v>
      </c>
      <c r="D4013" t="s">
        <v>45</v>
      </c>
      <c r="E4013" t="s">
        <v>12</v>
      </c>
      <c r="F4013">
        <v>32</v>
      </c>
      <c r="G4013" t="s">
        <v>25</v>
      </c>
      <c r="H4013" t="s">
        <v>14</v>
      </c>
      <c r="I4013">
        <v>14</v>
      </c>
      <c r="J4013" t="s">
        <v>27</v>
      </c>
      <c r="K4013">
        <v>5.3</v>
      </c>
      <c r="L4013">
        <v>1.3</v>
      </c>
      <c r="M4013" t="s">
        <v>16</v>
      </c>
      <c r="N4013">
        <v>2115.71</v>
      </c>
      <c r="O4013" s="5">
        <f>(ScoreCard!$E$3-laptop_prices3[[#This Row],[Price ($)]])/ScoreCard!$E$3*ScoreCard!$E$5</f>
        <v>4.0212187774105557</v>
      </c>
      <c r="P4013" s="5">
        <f>laptop_prices3[[#This Row],[RAM (GB)]]/ScoreCard!$F$3*ScoreCard!$F$5</f>
        <v>3.5</v>
      </c>
      <c r="Q4013" s="5">
        <f>laptop_prices3[[#This Row],[Screen Size (inch)]]/ScoreCard!$G$3*ScoreCard!$G$5</f>
        <v>1.6184971098265895</v>
      </c>
      <c r="R4013" s="5">
        <f>laptop_prices3[[#This Row],[Battery Life (hours)]]/ScoreCard!$H$3*ScoreCard!$H$5</f>
        <v>3.0916666666666668</v>
      </c>
      <c r="S4013" s="5">
        <f>ScoreCard!$I$3-laptop_prices3[[#This Row],[Weight (kg)]]/ScoreCard!$I$3*ScoreCard!$I$5</f>
        <v>2.7571428571428571</v>
      </c>
      <c r="T4013" s="6" cm="1">
        <f t="array" ref="T4013">_xlfn.IFS(laptop_prices3[[#This Row],[Storage]]="512GB SSD", 512, laptop_prices3[[#This Row],[Storage]] = "1TB SSD", 1000, laptop_prices3[[#This Row],[Storage]] = "2TB SSD", 2000, laptop_prices3[[#This Row],[Storage]]= "256GB SSD", 256, laptop_prices3[[#This Row],[Storage]] = "1TB HDD", 1000*0.7)</f>
        <v>2000</v>
      </c>
      <c r="U4013" s="5">
        <f>laptop_prices3[[#This Row],[Storage Raw Value]]/ScoreCard!$J$3*ScoreCard!$J$5</f>
        <v>8</v>
      </c>
    </row>
    <row r="4014" spans="2:21" x14ac:dyDescent="0.2">
      <c r="B4014" s="4" cm="1">
        <f t="array" ref="B4014">SUM(laptop_prices3[[#This Row],[RAM Comp]:[Weight Comp]]+laptop_prices3[[#This Row],[Storage Comp]])</f>
        <v>11.966282824112305</v>
      </c>
      <c r="C4014">
        <v>4012</v>
      </c>
      <c r="D4014" t="s">
        <v>28</v>
      </c>
      <c r="E4014" t="s">
        <v>39</v>
      </c>
      <c r="F4014">
        <v>4</v>
      </c>
      <c r="G4014" t="s">
        <v>29</v>
      </c>
      <c r="H4014" t="s">
        <v>14</v>
      </c>
      <c r="I4014">
        <v>14</v>
      </c>
      <c r="J4014" t="s">
        <v>15</v>
      </c>
      <c r="K4014">
        <v>7.2</v>
      </c>
      <c r="L4014">
        <v>3.3</v>
      </c>
      <c r="M4014" t="s">
        <v>16</v>
      </c>
      <c r="N4014">
        <v>1081.19</v>
      </c>
      <c r="O4014" s="5">
        <f>(ScoreCard!$E$3-laptop_prices3[[#This Row],[Price ($)]])/ScoreCard!$E$3*ScoreCard!$E$5</f>
        <v>4.4998140245820641</v>
      </c>
      <c r="P4014" s="5">
        <f>laptop_prices3[[#This Row],[RAM (GB)]]/ScoreCard!$F$3*ScoreCard!$F$5</f>
        <v>0.4375</v>
      </c>
      <c r="Q4014" s="5">
        <f>laptop_prices3[[#This Row],[Screen Size (inch)]]/ScoreCard!$G$3*ScoreCard!$G$5</f>
        <v>1.6184971098265895</v>
      </c>
      <c r="R4014" s="5">
        <f>laptop_prices3[[#This Row],[Battery Life (hours)]]/ScoreCard!$H$3*ScoreCard!$H$5</f>
        <v>4.2</v>
      </c>
      <c r="S4014" s="5">
        <f>ScoreCard!$I$3-laptop_prices3[[#This Row],[Weight (kg)]]/ScoreCard!$I$3*ScoreCard!$I$5</f>
        <v>1.6142857142857143</v>
      </c>
      <c r="T4014" s="6" cm="1">
        <f t="array" ref="T4014">_xlfn.IFS(laptop_prices3[[#This Row],[Storage]]="512GB SSD", 512, laptop_prices3[[#This Row],[Storage]] = "1TB SSD", 1000, laptop_prices3[[#This Row],[Storage]] = "2TB SSD", 2000, laptop_prices3[[#This Row],[Storage]]= "256GB SSD", 256, laptop_prices3[[#This Row],[Storage]] = "1TB HDD", 1000*0.7)</f>
        <v>256</v>
      </c>
      <c r="U4014" s="5">
        <f>laptop_prices3[[#This Row],[Storage Raw Value]]/ScoreCard!$J$3*ScoreCard!$J$5</f>
        <v>1.024</v>
      </c>
    </row>
    <row r="4015" spans="2:21" x14ac:dyDescent="0.2">
      <c r="B4015" s="4" cm="1">
        <f t="array" ref="B4015">SUM(laptop_prices3[[#This Row],[RAM Comp]:[Weight Comp]]+laptop_prices3[[#This Row],[Storage Comp]])</f>
        <v>38.532634874759154</v>
      </c>
      <c r="C4015">
        <v>4013</v>
      </c>
      <c r="D4015" t="s">
        <v>17</v>
      </c>
      <c r="E4015" t="s">
        <v>48</v>
      </c>
      <c r="F4015">
        <v>4</v>
      </c>
      <c r="G4015" t="s">
        <v>25</v>
      </c>
      <c r="H4015" t="s">
        <v>26</v>
      </c>
      <c r="I4015">
        <v>15.6</v>
      </c>
      <c r="J4015" t="s">
        <v>27</v>
      </c>
      <c r="K4015">
        <v>4.0999999999999996</v>
      </c>
      <c r="L4015">
        <v>2.8</v>
      </c>
      <c r="M4015" t="s">
        <v>46</v>
      </c>
      <c r="N4015">
        <v>2854.77</v>
      </c>
      <c r="O4015" s="5">
        <f>(ScoreCard!$E$3-laptop_prices3[[#This Row],[Price ($)]])/ScoreCard!$E$3*ScoreCard!$E$5</f>
        <v>3.6793108361676845</v>
      </c>
      <c r="P4015" s="5">
        <f>laptop_prices3[[#This Row],[RAM (GB)]]/ScoreCard!$F$3*ScoreCard!$F$5</f>
        <v>0.4375</v>
      </c>
      <c r="Q4015" s="5">
        <f>laptop_prices3[[#This Row],[Screen Size (inch)]]/ScoreCard!$G$3*ScoreCard!$G$5</f>
        <v>1.8034682080924855</v>
      </c>
      <c r="R4015" s="5">
        <f>laptop_prices3[[#This Row],[Battery Life (hours)]]/ScoreCard!$H$3*ScoreCard!$H$5</f>
        <v>2.3916666666666662</v>
      </c>
      <c r="S4015" s="5">
        <f>ScoreCard!$I$3-laptop_prices3[[#This Row],[Weight (kg)]]/ScoreCard!$I$3*ScoreCard!$I$5</f>
        <v>1.9000000000000001</v>
      </c>
      <c r="T4015" s="6" cm="1">
        <f t="array" ref="T4015">_xlfn.IFS(laptop_prices3[[#This Row],[Storage]]="512GB SSD", 512, laptop_prices3[[#This Row],[Storage]] = "1TB SSD", 1000, laptop_prices3[[#This Row],[Storage]] = "2TB SSD", 2000, laptop_prices3[[#This Row],[Storage]]= "256GB SSD", 256, laptop_prices3[[#This Row],[Storage]] = "1TB HDD", 1000*0.7)</f>
        <v>2000</v>
      </c>
      <c r="U4015" s="5">
        <f>laptop_prices3[[#This Row],[Storage Raw Value]]/ScoreCard!$J$3*ScoreCard!$J$5</f>
        <v>8</v>
      </c>
    </row>
    <row r="4016" spans="2:21" x14ac:dyDescent="0.2">
      <c r="B4016" s="4" cm="1">
        <f t="array" ref="B4016">SUM(laptop_prices3[[#This Row],[RAM Comp]:[Weight Comp]]+laptop_prices3[[#This Row],[Storage Comp]])</f>
        <v>24.158524635287641</v>
      </c>
      <c r="C4016">
        <v>4014</v>
      </c>
      <c r="D4016" t="s">
        <v>17</v>
      </c>
      <c r="E4016" t="s">
        <v>37</v>
      </c>
      <c r="F4016">
        <v>64</v>
      </c>
      <c r="G4016" t="s">
        <v>42</v>
      </c>
      <c r="H4016" t="s">
        <v>32</v>
      </c>
      <c r="I4016">
        <v>13.3</v>
      </c>
      <c r="J4016" t="s">
        <v>21</v>
      </c>
      <c r="K4016">
        <v>4.4000000000000004</v>
      </c>
      <c r="L4016">
        <v>2.88</v>
      </c>
      <c r="M4016" t="s">
        <v>30</v>
      </c>
      <c r="N4016">
        <v>3724.57</v>
      </c>
      <c r="O4016" s="5">
        <f>(ScoreCard!$E$3-laptop_prices3[[#This Row],[Price ($)]])/ScoreCard!$E$3*ScoreCard!$E$5</f>
        <v>3.2769192478080806</v>
      </c>
      <c r="P4016" s="5">
        <f>laptop_prices3[[#This Row],[RAM (GB)]]/ScoreCard!$F$3*ScoreCard!$F$5</f>
        <v>7</v>
      </c>
      <c r="Q4016" s="5">
        <f>laptop_prices3[[#This Row],[Screen Size (inch)]]/ScoreCard!$G$3*ScoreCard!$G$5</f>
        <v>1.5375722543352601</v>
      </c>
      <c r="R4016" s="5">
        <f>laptop_prices3[[#This Row],[Battery Life (hours)]]/ScoreCard!$H$3*ScoreCard!$H$5</f>
        <v>2.5666666666666669</v>
      </c>
      <c r="S4016" s="5">
        <f>ScoreCard!$I$3-laptop_prices3[[#This Row],[Weight (kg)]]/ScoreCard!$I$3*ScoreCard!$I$5</f>
        <v>1.8542857142857143</v>
      </c>
      <c r="T4016" s="6" cm="1">
        <f t="array" ref="T4016">_xlfn.IFS(laptop_prices3[[#This Row],[Storage]]="512GB SSD", 512, laptop_prices3[[#This Row],[Storage]] = "1TB SSD", 1000, laptop_prices3[[#This Row],[Storage]] = "2TB SSD", 2000, laptop_prices3[[#This Row],[Storage]]= "256GB SSD", 256, laptop_prices3[[#This Row],[Storage]] = "1TB HDD", 1000*0.7)</f>
        <v>700</v>
      </c>
      <c r="U4016" s="5">
        <f>laptop_prices3[[#This Row],[Storage Raw Value]]/ScoreCard!$J$3*ScoreCard!$J$5</f>
        <v>2.8</v>
      </c>
    </row>
    <row r="4017" spans="2:21" x14ac:dyDescent="0.2">
      <c r="B4017" s="4" cm="1">
        <f t="array" ref="B4017">SUM(laptop_prices3[[#This Row],[RAM Comp]:[Weight Comp]]+laptop_prices3[[#This Row],[Storage Comp]])</f>
        <v>43.034949077897053</v>
      </c>
      <c r="C4017">
        <v>4015</v>
      </c>
      <c r="D4017" t="s">
        <v>28</v>
      </c>
      <c r="E4017" t="s">
        <v>37</v>
      </c>
      <c r="F4017">
        <v>8</v>
      </c>
      <c r="G4017" t="s">
        <v>25</v>
      </c>
      <c r="H4017" t="s">
        <v>20</v>
      </c>
      <c r="I4017">
        <v>16</v>
      </c>
      <c r="J4017" t="s">
        <v>27</v>
      </c>
      <c r="K4017">
        <v>9.5</v>
      </c>
      <c r="L4017">
        <v>1.28</v>
      </c>
      <c r="M4017" t="s">
        <v>46</v>
      </c>
      <c r="N4017">
        <v>3101.86</v>
      </c>
      <c r="O4017" s="5">
        <f>(ScoreCard!$E$3-laptop_prices3[[#This Row],[Price ($)]])/ScoreCard!$E$3*ScoreCard!$E$5</f>
        <v>3.5650007216956512</v>
      </c>
      <c r="P4017" s="5">
        <f>laptop_prices3[[#This Row],[RAM (GB)]]/ScoreCard!$F$3*ScoreCard!$F$5</f>
        <v>0.875</v>
      </c>
      <c r="Q4017" s="5">
        <f>laptop_prices3[[#This Row],[Screen Size (inch)]]/ScoreCard!$G$3*ScoreCard!$G$5</f>
        <v>1.8497109826589595</v>
      </c>
      <c r="R4017" s="5">
        <f>laptop_prices3[[#This Row],[Battery Life (hours)]]/ScoreCard!$H$3*ScoreCard!$H$5</f>
        <v>5.5416666666666661</v>
      </c>
      <c r="S4017" s="5">
        <f>ScoreCard!$I$3-laptop_prices3[[#This Row],[Weight (kg)]]/ScoreCard!$I$3*ScoreCard!$I$5</f>
        <v>2.7685714285714287</v>
      </c>
      <c r="T4017" s="6" cm="1">
        <f t="array" ref="T4017">_xlfn.IFS(laptop_prices3[[#This Row],[Storage]]="512GB SSD", 512, laptop_prices3[[#This Row],[Storage]] = "1TB SSD", 1000, laptop_prices3[[#This Row],[Storage]] = "2TB SSD", 2000, laptop_prices3[[#This Row],[Storage]]= "256GB SSD", 256, laptop_prices3[[#This Row],[Storage]] = "1TB HDD", 1000*0.7)</f>
        <v>2000</v>
      </c>
      <c r="U4017" s="5">
        <f>laptop_prices3[[#This Row],[Storage Raw Value]]/ScoreCard!$J$3*ScoreCard!$J$5</f>
        <v>8</v>
      </c>
    </row>
    <row r="4018" spans="2:21" x14ac:dyDescent="0.2">
      <c r="B4018" s="4" cm="1">
        <f t="array" ref="B4018">SUM(laptop_prices3[[#This Row],[RAM Comp]:[Weight Comp]]+laptop_prices3[[#This Row],[Storage Comp]])</f>
        <v>21.148853839801816</v>
      </c>
      <c r="C4018">
        <v>4016</v>
      </c>
      <c r="D4018" t="s">
        <v>34</v>
      </c>
      <c r="E4018" t="s">
        <v>18</v>
      </c>
      <c r="F4018">
        <v>32</v>
      </c>
      <c r="G4018" t="s">
        <v>13</v>
      </c>
      <c r="H4018" t="s">
        <v>35</v>
      </c>
      <c r="I4018">
        <v>16</v>
      </c>
      <c r="J4018" t="s">
        <v>15</v>
      </c>
      <c r="K4018">
        <v>9</v>
      </c>
      <c r="L4018">
        <v>2</v>
      </c>
      <c r="M4018" t="s">
        <v>22</v>
      </c>
      <c r="N4018">
        <v>2851.04</v>
      </c>
      <c r="O4018" s="5">
        <f>(ScoreCard!$E$3-laptop_prices3[[#This Row],[Price ($)]])/ScoreCard!$E$3*ScoreCard!$E$5</f>
        <v>3.681036428975895</v>
      </c>
      <c r="P4018" s="5">
        <f>laptop_prices3[[#This Row],[RAM (GB)]]/ScoreCard!$F$3*ScoreCard!$F$5</f>
        <v>3.5</v>
      </c>
      <c r="Q4018" s="5">
        <f>laptop_prices3[[#This Row],[Screen Size (inch)]]/ScoreCard!$G$3*ScoreCard!$G$5</f>
        <v>1.8497109826589595</v>
      </c>
      <c r="R4018" s="5">
        <f>laptop_prices3[[#This Row],[Battery Life (hours)]]/ScoreCard!$H$3*ScoreCard!$H$5</f>
        <v>5.25</v>
      </c>
      <c r="S4018" s="5">
        <f>ScoreCard!$I$3-laptop_prices3[[#This Row],[Weight (kg)]]/ScoreCard!$I$3*ScoreCard!$I$5</f>
        <v>2.3571428571428572</v>
      </c>
      <c r="T4018" s="6" cm="1">
        <f t="array" ref="T4018">_xlfn.IFS(laptop_prices3[[#This Row],[Storage]]="512GB SSD", 512, laptop_prices3[[#This Row],[Storage]] = "1TB SSD", 1000, laptop_prices3[[#This Row],[Storage]] = "2TB SSD", 2000, laptop_prices3[[#This Row],[Storage]]= "256GB SSD", 256, laptop_prices3[[#This Row],[Storage]] = "1TB HDD", 1000*0.7)</f>
        <v>512</v>
      </c>
      <c r="U4018" s="5">
        <f>laptop_prices3[[#This Row],[Storage Raw Value]]/ScoreCard!$J$3*ScoreCard!$J$5</f>
        <v>2.048</v>
      </c>
    </row>
    <row r="4019" spans="2:21" x14ac:dyDescent="0.2">
      <c r="B4019" s="4" cm="1">
        <f t="array" ref="B4019">SUM(laptop_prices3[[#This Row],[RAM Comp]:[Weight Comp]]+laptop_prices3[[#This Row],[Storage Comp]])</f>
        <v>42.693571428571431</v>
      </c>
      <c r="C4019">
        <v>4017</v>
      </c>
      <c r="D4019" t="s">
        <v>36</v>
      </c>
      <c r="E4019" t="s">
        <v>24</v>
      </c>
      <c r="F4019">
        <v>16</v>
      </c>
      <c r="G4019" t="s">
        <v>25</v>
      </c>
      <c r="H4019" t="s">
        <v>32</v>
      </c>
      <c r="I4019">
        <v>17.3</v>
      </c>
      <c r="J4019" t="s">
        <v>43</v>
      </c>
      <c r="K4019">
        <v>7.5</v>
      </c>
      <c r="L4019">
        <v>1.63</v>
      </c>
      <c r="M4019" t="s">
        <v>46</v>
      </c>
      <c r="N4019">
        <v>1225.3499999999999</v>
      </c>
      <c r="O4019" s="5">
        <f>(ScoreCard!$E$3-laptop_prices3[[#This Row],[Price ($)]])/ScoreCard!$E$3*ScoreCard!$E$5</f>
        <v>4.4331219443591161</v>
      </c>
      <c r="P4019" s="5">
        <f>laptop_prices3[[#This Row],[RAM (GB)]]/ScoreCard!$F$3*ScoreCard!$F$5</f>
        <v>1.75</v>
      </c>
      <c r="Q4019" s="5">
        <f>laptop_prices3[[#This Row],[Screen Size (inch)]]/ScoreCard!$G$3*ScoreCard!$G$5</f>
        <v>2</v>
      </c>
      <c r="R4019" s="5">
        <f>laptop_prices3[[#This Row],[Battery Life (hours)]]/ScoreCard!$H$3*ScoreCard!$H$5</f>
        <v>4.375</v>
      </c>
      <c r="S4019" s="5">
        <f>ScoreCard!$I$3-laptop_prices3[[#This Row],[Weight (kg)]]/ScoreCard!$I$3*ScoreCard!$I$5</f>
        <v>2.5685714285714285</v>
      </c>
      <c r="T4019" s="6" cm="1">
        <f t="array" ref="T4019">_xlfn.IFS(laptop_prices3[[#This Row],[Storage]]="512GB SSD", 512, laptop_prices3[[#This Row],[Storage]] = "1TB SSD", 1000, laptop_prices3[[#This Row],[Storage]] = "2TB SSD", 2000, laptop_prices3[[#This Row],[Storage]]= "256GB SSD", 256, laptop_prices3[[#This Row],[Storage]] = "1TB HDD", 1000*0.7)</f>
        <v>2000</v>
      </c>
      <c r="U4019" s="5">
        <f>laptop_prices3[[#This Row],[Storage Raw Value]]/ScoreCard!$J$3*ScoreCard!$J$5</f>
        <v>8</v>
      </c>
    </row>
    <row r="4020" spans="2:21" x14ac:dyDescent="0.2">
      <c r="B4020" s="4" cm="1">
        <f t="array" ref="B4020">SUM(laptop_prices3[[#This Row],[RAM Comp]:[Weight Comp]]+laptop_prices3[[#This Row],[Storage Comp]])</f>
        <v>22.069477016240022</v>
      </c>
      <c r="C4020">
        <v>4018</v>
      </c>
      <c r="D4020" t="s">
        <v>23</v>
      </c>
      <c r="E4020" t="s">
        <v>37</v>
      </c>
      <c r="F4020">
        <v>16</v>
      </c>
      <c r="G4020" t="s">
        <v>42</v>
      </c>
      <c r="H4020" t="s">
        <v>14</v>
      </c>
      <c r="I4020">
        <v>13.3</v>
      </c>
      <c r="J4020" t="s">
        <v>43</v>
      </c>
      <c r="K4020">
        <v>8.8000000000000007</v>
      </c>
      <c r="L4020">
        <v>1.84</v>
      </c>
      <c r="M4020" t="s">
        <v>16</v>
      </c>
      <c r="N4020">
        <v>1680.17</v>
      </c>
      <c r="O4020" s="5">
        <f>(ScoreCard!$E$3-laptop_prices3[[#This Row],[Price ($)]])/ScoreCard!$E$3*ScoreCard!$E$5</f>
        <v>4.2227106518577182</v>
      </c>
      <c r="P4020" s="5">
        <f>laptop_prices3[[#This Row],[RAM (GB)]]/ScoreCard!$F$3*ScoreCard!$F$5</f>
        <v>1.75</v>
      </c>
      <c r="Q4020" s="5">
        <f>laptop_prices3[[#This Row],[Screen Size (inch)]]/ScoreCard!$G$3*ScoreCard!$G$5</f>
        <v>1.5375722543352601</v>
      </c>
      <c r="R4020" s="5">
        <f>laptop_prices3[[#This Row],[Battery Life (hours)]]/ScoreCard!$H$3*ScoreCard!$H$5</f>
        <v>5.1333333333333337</v>
      </c>
      <c r="S4020" s="5">
        <f>ScoreCard!$I$3-laptop_prices3[[#This Row],[Weight (kg)]]/ScoreCard!$I$3*ScoreCard!$I$5</f>
        <v>2.4485714285714284</v>
      </c>
      <c r="T4020" s="6" cm="1">
        <f t="array" ref="T4020">_xlfn.IFS(laptop_prices3[[#This Row],[Storage]]="512GB SSD", 512, laptop_prices3[[#This Row],[Storage]] = "1TB SSD", 1000, laptop_prices3[[#This Row],[Storage]] = "2TB SSD", 2000, laptop_prices3[[#This Row],[Storage]]= "256GB SSD", 256, laptop_prices3[[#This Row],[Storage]] = "1TB HDD", 1000*0.7)</f>
        <v>700</v>
      </c>
      <c r="U4020" s="5">
        <f>laptop_prices3[[#This Row],[Storage Raw Value]]/ScoreCard!$J$3*ScoreCard!$J$5</f>
        <v>2.8</v>
      </c>
    </row>
    <row r="4021" spans="2:21" x14ac:dyDescent="0.2">
      <c r="B4021" s="4" cm="1">
        <f t="array" ref="B4021">SUM(laptop_prices3[[#This Row],[RAM Comp]:[Weight Comp]]+laptop_prices3[[#This Row],[Storage Comp]])</f>
        <v>21.62549710982659</v>
      </c>
      <c r="C4021">
        <v>4019</v>
      </c>
      <c r="D4021" t="s">
        <v>33</v>
      </c>
      <c r="E4021" t="s">
        <v>39</v>
      </c>
      <c r="F4021">
        <v>32</v>
      </c>
      <c r="G4021" t="s">
        <v>13</v>
      </c>
      <c r="H4021" t="s">
        <v>20</v>
      </c>
      <c r="I4021">
        <v>14</v>
      </c>
      <c r="J4021" t="s">
        <v>15</v>
      </c>
      <c r="K4021">
        <v>9.9</v>
      </c>
      <c r="L4021">
        <v>1.68</v>
      </c>
      <c r="M4021" t="s">
        <v>46</v>
      </c>
      <c r="N4021">
        <v>1915.14</v>
      </c>
      <c r="O4021" s="5">
        <f>(ScoreCard!$E$3-laptop_prices3[[#This Row],[Price ($)]])/ScoreCard!$E$3*ScoreCard!$E$5</f>
        <v>4.114007557448824</v>
      </c>
      <c r="P4021" s="5">
        <f>laptop_prices3[[#This Row],[RAM (GB)]]/ScoreCard!$F$3*ScoreCard!$F$5</f>
        <v>3.5</v>
      </c>
      <c r="Q4021" s="5">
        <f>laptop_prices3[[#This Row],[Screen Size (inch)]]/ScoreCard!$G$3*ScoreCard!$G$5</f>
        <v>1.6184971098265895</v>
      </c>
      <c r="R4021" s="5">
        <f>laptop_prices3[[#This Row],[Battery Life (hours)]]/ScoreCard!$H$3*ScoreCard!$H$5</f>
        <v>5.7750000000000004</v>
      </c>
      <c r="S4021" s="5">
        <f>ScoreCard!$I$3-laptop_prices3[[#This Row],[Weight (kg)]]/ScoreCard!$I$3*ScoreCard!$I$5</f>
        <v>2.54</v>
      </c>
      <c r="T4021" s="6" cm="1">
        <f t="array" ref="T4021">_xlfn.IFS(laptop_prices3[[#This Row],[Storage]]="512GB SSD", 512, laptop_prices3[[#This Row],[Storage]] = "1TB SSD", 1000, laptop_prices3[[#This Row],[Storage]] = "2TB SSD", 2000, laptop_prices3[[#This Row],[Storage]]= "256GB SSD", 256, laptop_prices3[[#This Row],[Storage]] = "1TB HDD", 1000*0.7)</f>
        <v>512</v>
      </c>
      <c r="U4021" s="5">
        <f>laptop_prices3[[#This Row],[Storage Raw Value]]/ScoreCard!$J$3*ScoreCard!$J$5</f>
        <v>2.048</v>
      </c>
    </row>
    <row r="4022" spans="2:21" x14ac:dyDescent="0.2">
      <c r="B4022" s="4" cm="1">
        <f t="array" ref="B4022">SUM(laptop_prices3[[#This Row],[RAM Comp]:[Weight Comp]]+laptop_prices3[[#This Row],[Storage Comp]])</f>
        <v>25.439999999999998</v>
      </c>
      <c r="C4022">
        <v>4020</v>
      </c>
      <c r="D4022" t="s">
        <v>17</v>
      </c>
      <c r="E4022" t="s">
        <v>31</v>
      </c>
      <c r="F4022">
        <v>16</v>
      </c>
      <c r="G4022" t="s">
        <v>19</v>
      </c>
      <c r="H4022" t="s">
        <v>32</v>
      </c>
      <c r="I4022">
        <v>17.3</v>
      </c>
      <c r="J4022" t="s">
        <v>21</v>
      </c>
      <c r="K4022">
        <v>5.4</v>
      </c>
      <c r="L4022">
        <v>1.68</v>
      </c>
      <c r="M4022" t="s">
        <v>30</v>
      </c>
      <c r="N4022">
        <v>1147.52</v>
      </c>
      <c r="O4022" s="5">
        <f>(ScoreCard!$E$3-laptop_prices3[[#This Row],[Price ($)]])/ScoreCard!$E$3*ScoreCard!$E$5</f>
        <v>4.4691280806226565</v>
      </c>
      <c r="P4022" s="5">
        <f>laptop_prices3[[#This Row],[RAM (GB)]]/ScoreCard!$F$3*ScoreCard!$F$5</f>
        <v>1.75</v>
      </c>
      <c r="Q4022" s="5">
        <f>laptop_prices3[[#This Row],[Screen Size (inch)]]/ScoreCard!$G$3*ScoreCard!$G$5</f>
        <v>2</v>
      </c>
      <c r="R4022" s="5">
        <f>laptop_prices3[[#This Row],[Battery Life (hours)]]/ScoreCard!$H$3*ScoreCard!$H$5</f>
        <v>3.15</v>
      </c>
      <c r="S4022" s="5">
        <f>ScoreCard!$I$3-laptop_prices3[[#This Row],[Weight (kg)]]/ScoreCard!$I$3*ScoreCard!$I$5</f>
        <v>2.54</v>
      </c>
      <c r="T4022" s="6" cm="1">
        <f t="array" ref="T4022">_xlfn.IFS(laptop_prices3[[#This Row],[Storage]]="512GB SSD", 512, laptop_prices3[[#This Row],[Storage]] = "1TB SSD", 1000, laptop_prices3[[#This Row],[Storage]] = "2TB SSD", 2000, laptop_prices3[[#This Row],[Storage]]= "256GB SSD", 256, laptop_prices3[[#This Row],[Storage]] = "1TB HDD", 1000*0.7)</f>
        <v>1000</v>
      </c>
      <c r="U4022" s="5">
        <f>laptop_prices3[[#This Row],[Storage Raw Value]]/ScoreCard!$J$3*ScoreCard!$J$5</f>
        <v>4</v>
      </c>
    </row>
    <row r="4023" spans="2:21" x14ac:dyDescent="0.2">
      <c r="B4023" s="4" cm="1">
        <f t="array" ref="B4023">SUM(laptop_prices3[[#This Row],[RAM Comp]:[Weight Comp]]+laptop_prices3[[#This Row],[Storage Comp]])</f>
        <v>16.833972887420863</v>
      </c>
      <c r="C4023">
        <v>4021</v>
      </c>
      <c r="D4023" t="s">
        <v>17</v>
      </c>
      <c r="E4023" t="s">
        <v>48</v>
      </c>
      <c r="F4023">
        <v>4</v>
      </c>
      <c r="G4023" t="s">
        <v>13</v>
      </c>
      <c r="H4023" t="s">
        <v>32</v>
      </c>
      <c r="I4023">
        <v>16</v>
      </c>
      <c r="J4023" t="s">
        <v>21</v>
      </c>
      <c r="K4023">
        <v>7</v>
      </c>
      <c r="L4023">
        <v>2.15</v>
      </c>
      <c r="M4023" t="s">
        <v>22</v>
      </c>
      <c r="N4023">
        <v>1399.47</v>
      </c>
      <c r="O4023" s="5">
        <f>(ScoreCard!$E$3-laptop_prices3[[#This Row],[Price ($)]])/ScoreCard!$E$3*ScoreCard!$E$5</f>
        <v>4.3525696066203547</v>
      </c>
      <c r="P4023" s="5">
        <f>laptop_prices3[[#This Row],[RAM (GB)]]/ScoreCard!$F$3*ScoreCard!$F$5</f>
        <v>0.4375</v>
      </c>
      <c r="Q4023" s="5">
        <f>laptop_prices3[[#This Row],[Screen Size (inch)]]/ScoreCard!$G$3*ScoreCard!$G$5</f>
        <v>1.8497109826589595</v>
      </c>
      <c r="R4023" s="5">
        <f>laptop_prices3[[#This Row],[Battery Life (hours)]]/ScoreCard!$H$3*ScoreCard!$H$5</f>
        <v>4.0833333333333339</v>
      </c>
      <c r="S4023" s="5">
        <f>ScoreCard!$I$3-laptop_prices3[[#This Row],[Weight (kg)]]/ScoreCard!$I$3*ScoreCard!$I$5</f>
        <v>2.2714285714285714</v>
      </c>
      <c r="T4023" s="6" cm="1">
        <f t="array" ref="T4023">_xlfn.IFS(laptop_prices3[[#This Row],[Storage]]="512GB SSD", 512, laptop_prices3[[#This Row],[Storage]] = "1TB SSD", 1000, laptop_prices3[[#This Row],[Storage]] = "2TB SSD", 2000, laptop_prices3[[#This Row],[Storage]]= "256GB SSD", 256, laptop_prices3[[#This Row],[Storage]] = "1TB HDD", 1000*0.7)</f>
        <v>512</v>
      </c>
      <c r="U4023" s="5">
        <f>laptop_prices3[[#This Row],[Storage Raw Value]]/ScoreCard!$J$3*ScoreCard!$J$5</f>
        <v>2.048</v>
      </c>
    </row>
    <row r="4024" spans="2:21" x14ac:dyDescent="0.2">
      <c r="B4024" s="4" cm="1">
        <f t="array" ref="B4024">SUM(laptop_prices3[[#This Row],[RAM Comp]:[Weight Comp]]+laptop_prices3[[#This Row],[Storage Comp]])</f>
        <v>41.280849160473437</v>
      </c>
      <c r="C4024">
        <v>4022</v>
      </c>
      <c r="D4024" t="s">
        <v>28</v>
      </c>
      <c r="E4024" t="s">
        <v>12</v>
      </c>
      <c r="F4024">
        <v>16</v>
      </c>
      <c r="G4024" t="s">
        <v>25</v>
      </c>
      <c r="H4024" t="s">
        <v>44</v>
      </c>
      <c r="I4024">
        <v>15.6</v>
      </c>
      <c r="J4024" t="s">
        <v>21</v>
      </c>
      <c r="K4024">
        <v>7.1</v>
      </c>
      <c r="L4024">
        <v>3.35</v>
      </c>
      <c r="M4024" t="s">
        <v>30</v>
      </c>
      <c r="N4024">
        <v>730.31</v>
      </c>
      <c r="O4024" s="5">
        <f>(ScoreCard!$E$3-laptop_prices3[[#This Row],[Price ($)]])/ScoreCard!$E$3*ScoreCard!$E$5</f>
        <v>4.6621400311624486</v>
      </c>
      <c r="P4024" s="5">
        <f>laptop_prices3[[#This Row],[RAM (GB)]]/ScoreCard!$F$3*ScoreCard!$F$5</f>
        <v>1.75</v>
      </c>
      <c r="Q4024" s="5">
        <f>laptop_prices3[[#This Row],[Screen Size (inch)]]/ScoreCard!$G$3*ScoreCard!$G$5</f>
        <v>1.8034682080924855</v>
      </c>
      <c r="R4024" s="5">
        <f>laptop_prices3[[#This Row],[Battery Life (hours)]]/ScoreCard!$H$3*ScoreCard!$H$5</f>
        <v>4.1416666666666666</v>
      </c>
      <c r="S4024" s="5">
        <f>ScoreCard!$I$3-laptop_prices3[[#This Row],[Weight (kg)]]/ScoreCard!$I$3*ScoreCard!$I$5</f>
        <v>1.5857142857142856</v>
      </c>
      <c r="T4024" s="6" cm="1">
        <f t="array" ref="T4024">_xlfn.IFS(laptop_prices3[[#This Row],[Storage]]="512GB SSD", 512, laptop_prices3[[#This Row],[Storage]] = "1TB SSD", 1000, laptop_prices3[[#This Row],[Storage]] = "2TB SSD", 2000, laptop_prices3[[#This Row],[Storage]]= "256GB SSD", 256, laptop_prices3[[#This Row],[Storage]] = "1TB HDD", 1000*0.7)</f>
        <v>2000</v>
      </c>
      <c r="U4024" s="5">
        <f>laptop_prices3[[#This Row],[Storage Raw Value]]/ScoreCard!$J$3*ScoreCard!$J$5</f>
        <v>8</v>
      </c>
    </row>
    <row r="4025" spans="2:21" x14ac:dyDescent="0.2">
      <c r="B4025" s="4" cm="1">
        <f t="array" ref="B4025">SUM(laptop_prices3[[#This Row],[RAM Comp]:[Weight Comp]]+laptop_prices3[[#This Row],[Storage Comp]])</f>
        <v>17.368568125516102</v>
      </c>
      <c r="C4025">
        <v>4023</v>
      </c>
      <c r="D4025" t="s">
        <v>45</v>
      </c>
      <c r="E4025" t="s">
        <v>37</v>
      </c>
      <c r="F4025">
        <v>32</v>
      </c>
      <c r="G4025" t="s">
        <v>29</v>
      </c>
      <c r="H4025" t="s">
        <v>14</v>
      </c>
      <c r="I4025">
        <v>16</v>
      </c>
      <c r="J4025" t="s">
        <v>27</v>
      </c>
      <c r="K4025">
        <v>9.6</v>
      </c>
      <c r="L4025">
        <v>2.06</v>
      </c>
      <c r="M4025" t="s">
        <v>22</v>
      </c>
      <c r="N4025">
        <v>4758.83</v>
      </c>
      <c r="O4025" s="5">
        <f>(ScoreCard!$E$3-laptop_prices3[[#This Row],[Price ($)]])/ScoreCard!$E$3*ScoreCard!$E$5</f>
        <v>2.7984442832451877</v>
      </c>
      <c r="P4025" s="5">
        <f>laptop_prices3[[#This Row],[RAM (GB)]]/ScoreCard!$F$3*ScoreCard!$F$5</f>
        <v>3.5</v>
      </c>
      <c r="Q4025" s="5">
        <f>laptop_prices3[[#This Row],[Screen Size (inch)]]/ScoreCard!$G$3*ScoreCard!$G$5</f>
        <v>1.8497109826589595</v>
      </c>
      <c r="R4025" s="5">
        <f>laptop_prices3[[#This Row],[Battery Life (hours)]]/ScoreCard!$H$3*ScoreCard!$H$5</f>
        <v>5.6</v>
      </c>
      <c r="S4025" s="5">
        <f>ScoreCard!$I$3-laptop_prices3[[#This Row],[Weight (kg)]]/ScoreCard!$I$3*ScoreCard!$I$5</f>
        <v>2.322857142857143</v>
      </c>
      <c r="T4025" s="6" cm="1">
        <f t="array" ref="T4025">_xlfn.IFS(laptop_prices3[[#This Row],[Storage]]="512GB SSD", 512, laptop_prices3[[#This Row],[Storage]] = "1TB SSD", 1000, laptop_prices3[[#This Row],[Storage]] = "2TB SSD", 2000, laptop_prices3[[#This Row],[Storage]]= "256GB SSD", 256, laptop_prices3[[#This Row],[Storage]] = "1TB HDD", 1000*0.7)</f>
        <v>256</v>
      </c>
      <c r="U4025" s="5">
        <f>laptop_prices3[[#This Row],[Storage Raw Value]]/ScoreCard!$J$3*ScoreCard!$J$5</f>
        <v>1.024</v>
      </c>
    </row>
    <row r="4026" spans="2:21" x14ac:dyDescent="0.2">
      <c r="B4026" s="4" cm="1">
        <f t="array" ref="B4026">SUM(laptop_prices3[[#This Row],[RAM Comp]:[Weight Comp]]+laptop_prices3[[#This Row],[Storage Comp]])</f>
        <v>23.983830443159921</v>
      </c>
      <c r="C4026">
        <v>4024</v>
      </c>
      <c r="D4026" t="s">
        <v>33</v>
      </c>
      <c r="E4026" t="s">
        <v>48</v>
      </c>
      <c r="F4026">
        <v>64</v>
      </c>
      <c r="G4026" t="s">
        <v>13</v>
      </c>
      <c r="H4026" t="s">
        <v>35</v>
      </c>
      <c r="I4026">
        <v>14</v>
      </c>
      <c r="J4026" t="s">
        <v>27</v>
      </c>
      <c r="K4026">
        <v>7.6</v>
      </c>
      <c r="L4026">
        <v>1.33</v>
      </c>
      <c r="M4026" t="s">
        <v>22</v>
      </c>
      <c r="N4026">
        <v>4875.8100000000004</v>
      </c>
      <c r="O4026" s="5">
        <f>(ScoreCard!$E$3-laptop_prices3[[#This Row],[Price ($)]])/ScoreCard!$E$3*ScoreCard!$E$5</f>
        <v>2.7443263618767046</v>
      </c>
      <c r="P4026" s="5">
        <f>laptop_prices3[[#This Row],[RAM (GB)]]/ScoreCard!$F$3*ScoreCard!$F$5</f>
        <v>7</v>
      </c>
      <c r="Q4026" s="5">
        <f>laptop_prices3[[#This Row],[Screen Size (inch)]]/ScoreCard!$G$3*ScoreCard!$G$5</f>
        <v>1.6184971098265895</v>
      </c>
      <c r="R4026" s="5">
        <f>laptop_prices3[[#This Row],[Battery Life (hours)]]/ScoreCard!$H$3*ScoreCard!$H$5</f>
        <v>4.4333333333333336</v>
      </c>
      <c r="S4026" s="5">
        <f>ScoreCard!$I$3-laptop_prices3[[#This Row],[Weight (kg)]]/ScoreCard!$I$3*ScoreCard!$I$5</f>
        <v>2.74</v>
      </c>
      <c r="T4026" s="6" cm="1">
        <f t="array" ref="T4026">_xlfn.IFS(laptop_prices3[[#This Row],[Storage]]="512GB SSD", 512, laptop_prices3[[#This Row],[Storage]] = "1TB SSD", 1000, laptop_prices3[[#This Row],[Storage]] = "2TB SSD", 2000, laptop_prices3[[#This Row],[Storage]]= "256GB SSD", 256, laptop_prices3[[#This Row],[Storage]] = "1TB HDD", 1000*0.7)</f>
        <v>512</v>
      </c>
      <c r="U4026" s="5">
        <f>laptop_prices3[[#This Row],[Storage Raw Value]]/ScoreCard!$J$3*ScoreCard!$J$5</f>
        <v>2.048</v>
      </c>
    </row>
    <row r="4027" spans="2:21" x14ac:dyDescent="0.2">
      <c r="B4027" s="4" cm="1">
        <f t="array" ref="B4027">SUM(laptop_prices3[[#This Row],[RAM Comp]:[Weight Comp]]+laptop_prices3[[#This Row],[Storage Comp]])</f>
        <v>27.987544728874205</v>
      </c>
      <c r="C4027">
        <v>4025</v>
      </c>
      <c r="D4027" t="s">
        <v>38</v>
      </c>
      <c r="E4027" t="s">
        <v>24</v>
      </c>
      <c r="F4027">
        <v>8</v>
      </c>
      <c r="G4027" t="s">
        <v>19</v>
      </c>
      <c r="H4027" t="s">
        <v>14</v>
      </c>
      <c r="I4027">
        <v>14</v>
      </c>
      <c r="J4027" t="s">
        <v>15</v>
      </c>
      <c r="K4027">
        <v>11.5</v>
      </c>
      <c r="L4027">
        <v>1.25</v>
      </c>
      <c r="M4027" t="s">
        <v>22</v>
      </c>
      <c r="N4027">
        <v>1333.69</v>
      </c>
      <c r="O4027" s="5">
        <f>(ScoreCard!$E$3-laptop_prices3[[#This Row],[Price ($)]])/ScoreCard!$E$3*ScoreCard!$E$5</f>
        <v>4.3830011065999992</v>
      </c>
      <c r="P4027" s="5">
        <f>laptop_prices3[[#This Row],[RAM (GB)]]/ScoreCard!$F$3*ScoreCard!$F$5</f>
        <v>0.875</v>
      </c>
      <c r="Q4027" s="5">
        <f>laptop_prices3[[#This Row],[Screen Size (inch)]]/ScoreCard!$G$3*ScoreCard!$G$5</f>
        <v>1.6184971098265895</v>
      </c>
      <c r="R4027" s="5">
        <f>laptop_prices3[[#This Row],[Battery Life (hours)]]/ScoreCard!$H$3*ScoreCard!$H$5</f>
        <v>6.7083333333333339</v>
      </c>
      <c r="S4027" s="5">
        <f>ScoreCard!$I$3-laptop_prices3[[#This Row],[Weight (kg)]]/ScoreCard!$I$3*ScoreCard!$I$5</f>
        <v>2.7857142857142856</v>
      </c>
      <c r="T4027" s="6" cm="1">
        <f t="array" ref="T4027">_xlfn.IFS(laptop_prices3[[#This Row],[Storage]]="512GB SSD", 512, laptop_prices3[[#This Row],[Storage]] = "1TB SSD", 1000, laptop_prices3[[#This Row],[Storage]] = "2TB SSD", 2000, laptop_prices3[[#This Row],[Storage]]= "256GB SSD", 256, laptop_prices3[[#This Row],[Storage]] = "1TB HDD", 1000*0.7)</f>
        <v>1000</v>
      </c>
      <c r="U4027" s="5">
        <f>laptop_prices3[[#This Row],[Storage Raw Value]]/ScoreCard!$J$3*ScoreCard!$J$5</f>
        <v>4</v>
      </c>
    </row>
    <row r="4028" spans="2:21" x14ac:dyDescent="0.2">
      <c r="B4028" s="4" cm="1">
        <f t="array" ref="B4028">SUM(laptop_prices3[[#This Row],[RAM Comp]:[Weight Comp]]+laptop_prices3[[#This Row],[Storage Comp]])</f>
        <v>41.82442058904487</v>
      </c>
      <c r="C4028">
        <v>4026</v>
      </c>
      <c r="D4028" t="s">
        <v>33</v>
      </c>
      <c r="E4028" t="s">
        <v>31</v>
      </c>
      <c r="F4028">
        <v>8</v>
      </c>
      <c r="G4028" t="s">
        <v>25</v>
      </c>
      <c r="H4028" t="s">
        <v>26</v>
      </c>
      <c r="I4028">
        <v>15.6</v>
      </c>
      <c r="J4028" t="s">
        <v>43</v>
      </c>
      <c r="K4028">
        <v>7.7</v>
      </c>
      <c r="L4028">
        <v>1.48</v>
      </c>
      <c r="M4028" t="s">
        <v>22</v>
      </c>
      <c r="N4028">
        <v>867.32</v>
      </c>
      <c r="O4028" s="5">
        <f>(ScoreCard!$E$3-laptop_prices3[[#This Row],[Price ($)]])/ScoreCard!$E$3*ScoreCard!$E$5</f>
        <v>4.5987557226764171</v>
      </c>
      <c r="P4028" s="5">
        <f>laptop_prices3[[#This Row],[RAM (GB)]]/ScoreCard!$F$3*ScoreCard!$F$5</f>
        <v>0.875</v>
      </c>
      <c r="Q4028" s="5">
        <f>laptop_prices3[[#This Row],[Screen Size (inch)]]/ScoreCard!$G$3*ScoreCard!$G$5</f>
        <v>1.8034682080924855</v>
      </c>
      <c r="R4028" s="5">
        <f>laptop_prices3[[#This Row],[Battery Life (hours)]]/ScoreCard!$H$3*ScoreCard!$H$5</f>
        <v>4.4916666666666671</v>
      </c>
      <c r="S4028" s="5">
        <f>ScoreCard!$I$3-laptop_prices3[[#This Row],[Weight (kg)]]/ScoreCard!$I$3*ScoreCard!$I$5</f>
        <v>2.6542857142857144</v>
      </c>
      <c r="T4028" s="6" cm="1">
        <f t="array" ref="T4028">_xlfn.IFS(laptop_prices3[[#This Row],[Storage]]="512GB SSD", 512, laptop_prices3[[#This Row],[Storage]] = "1TB SSD", 1000, laptop_prices3[[#This Row],[Storage]] = "2TB SSD", 2000, laptop_prices3[[#This Row],[Storage]]= "256GB SSD", 256, laptop_prices3[[#This Row],[Storage]] = "1TB HDD", 1000*0.7)</f>
        <v>2000</v>
      </c>
      <c r="U4028" s="5">
        <f>laptop_prices3[[#This Row],[Storage Raw Value]]/ScoreCard!$J$3*ScoreCard!$J$5</f>
        <v>8</v>
      </c>
    </row>
    <row r="4029" spans="2:21" x14ac:dyDescent="0.2">
      <c r="B4029" s="4" cm="1">
        <f t="array" ref="B4029">SUM(laptop_prices3[[#This Row],[RAM Comp]:[Weight Comp]]+laptop_prices3[[#This Row],[Storage Comp]])</f>
        <v>46.544449490778973</v>
      </c>
      <c r="C4029">
        <v>4027</v>
      </c>
      <c r="D4029" t="s">
        <v>33</v>
      </c>
      <c r="E4029" t="s">
        <v>12</v>
      </c>
      <c r="F4029">
        <v>64</v>
      </c>
      <c r="G4029" t="s">
        <v>25</v>
      </c>
      <c r="H4029" t="s">
        <v>14</v>
      </c>
      <c r="I4029">
        <v>14</v>
      </c>
      <c r="J4029" t="s">
        <v>43</v>
      </c>
      <c r="K4029">
        <v>6.5</v>
      </c>
      <c r="L4029">
        <v>2.39</v>
      </c>
      <c r="M4029" t="s">
        <v>16</v>
      </c>
      <c r="N4029">
        <v>1883.12</v>
      </c>
      <c r="O4029" s="5">
        <f>(ScoreCard!$E$3-laptop_prices3[[#This Row],[Price ($)]])/ScoreCard!$E$3*ScoreCard!$E$5</f>
        <v>4.1288208233252028</v>
      </c>
      <c r="P4029" s="5">
        <f>laptop_prices3[[#This Row],[RAM (GB)]]/ScoreCard!$F$3*ScoreCard!$F$5</f>
        <v>7</v>
      </c>
      <c r="Q4029" s="5">
        <f>laptop_prices3[[#This Row],[Screen Size (inch)]]/ScoreCard!$G$3*ScoreCard!$G$5</f>
        <v>1.6184971098265895</v>
      </c>
      <c r="R4029" s="5">
        <f>laptop_prices3[[#This Row],[Battery Life (hours)]]/ScoreCard!$H$3*ScoreCard!$H$5</f>
        <v>3.7916666666666665</v>
      </c>
      <c r="S4029" s="5">
        <f>ScoreCard!$I$3-laptop_prices3[[#This Row],[Weight (kg)]]/ScoreCard!$I$3*ScoreCard!$I$5</f>
        <v>2.1342857142857143</v>
      </c>
      <c r="T4029" s="6" cm="1">
        <f t="array" ref="T4029">_xlfn.IFS(laptop_prices3[[#This Row],[Storage]]="512GB SSD", 512, laptop_prices3[[#This Row],[Storage]] = "1TB SSD", 1000, laptop_prices3[[#This Row],[Storage]] = "2TB SSD", 2000, laptop_prices3[[#This Row],[Storage]]= "256GB SSD", 256, laptop_prices3[[#This Row],[Storage]] = "1TB HDD", 1000*0.7)</f>
        <v>2000</v>
      </c>
      <c r="U4029" s="5">
        <f>laptop_prices3[[#This Row],[Storage Raw Value]]/ScoreCard!$J$3*ScoreCard!$J$5</f>
        <v>8</v>
      </c>
    </row>
    <row r="4030" spans="2:21" x14ac:dyDescent="0.2">
      <c r="B4030" s="4" cm="1">
        <f t="array" ref="B4030">SUM(laptop_prices3[[#This Row],[RAM Comp]:[Weight Comp]]+laptop_prices3[[#This Row],[Storage Comp]])</f>
        <v>25.527663363611339</v>
      </c>
      <c r="C4030">
        <v>4028</v>
      </c>
      <c r="D4030" t="s">
        <v>36</v>
      </c>
      <c r="E4030" t="s">
        <v>24</v>
      </c>
      <c r="F4030">
        <v>64</v>
      </c>
      <c r="G4030" t="s">
        <v>13</v>
      </c>
      <c r="H4030" t="s">
        <v>40</v>
      </c>
      <c r="I4030">
        <v>16</v>
      </c>
      <c r="J4030" t="s">
        <v>21</v>
      </c>
      <c r="K4030">
        <v>11.3</v>
      </c>
      <c r="L4030">
        <v>2.81</v>
      </c>
      <c r="M4030" t="s">
        <v>30</v>
      </c>
      <c r="N4030">
        <v>2048.0700000000002</v>
      </c>
      <c r="O4030" s="5">
        <f>(ScoreCard!$E$3-laptop_prices3[[#This Row],[Price ($)]])/ScoreCard!$E$3*ScoreCard!$E$5</f>
        <v>4.052510760667217</v>
      </c>
      <c r="P4030" s="5">
        <f>laptop_prices3[[#This Row],[RAM (GB)]]/ScoreCard!$F$3*ScoreCard!$F$5</f>
        <v>7</v>
      </c>
      <c r="Q4030" s="5">
        <f>laptop_prices3[[#This Row],[Screen Size (inch)]]/ScoreCard!$G$3*ScoreCard!$G$5</f>
        <v>1.8497109826589595</v>
      </c>
      <c r="R4030" s="5">
        <f>laptop_prices3[[#This Row],[Battery Life (hours)]]/ScoreCard!$H$3*ScoreCard!$H$5</f>
        <v>6.5916666666666677</v>
      </c>
      <c r="S4030" s="5">
        <f>ScoreCard!$I$3-laptop_prices3[[#This Row],[Weight (kg)]]/ScoreCard!$I$3*ScoreCard!$I$5</f>
        <v>1.8942857142857144</v>
      </c>
      <c r="T4030" s="6" cm="1">
        <f t="array" ref="T4030">_xlfn.IFS(laptop_prices3[[#This Row],[Storage]]="512GB SSD", 512, laptop_prices3[[#This Row],[Storage]] = "1TB SSD", 1000, laptop_prices3[[#This Row],[Storage]] = "2TB SSD", 2000, laptop_prices3[[#This Row],[Storage]]= "256GB SSD", 256, laptop_prices3[[#This Row],[Storage]] = "1TB HDD", 1000*0.7)</f>
        <v>512</v>
      </c>
      <c r="U4030" s="5">
        <f>laptop_prices3[[#This Row],[Storage Raw Value]]/ScoreCard!$J$3*ScoreCard!$J$5</f>
        <v>2.048</v>
      </c>
    </row>
    <row r="4031" spans="2:21" x14ac:dyDescent="0.2">
      <c r="B4031" s="4" cm="1">
        <f t="array" ref="B4031">SUM(laptop_prices3[[#This Row],[RAM Comp]:[Weight Comp]]+laptop_prices3[[#This Row],[Storage Comp]])</f>
        <v>13.869286540049547</v>
      </c>
      <c r="C4031">
        <v>4029</v>
      </c>
      <c r="D4031" t="s">
        <v>38</v>
      </c>
      <c r="E4031" t="s">
        <v>12</v>
      </c>
      <c r="F4031">
        <v>8</v>
      </c>
      <c r="G4031" t="s">
        <v>29</v>
      </c>
      <c r="H4031" t="s">
        <v>44</v>
      </c>
      <c r="I4031">
        <v>13.3</v>
      </c>
      <c r="J4031" t="s">
        <v>27</v>
      </c>
      <c r="K4031">
        <v>9.9</v>
      </c>
      <c r="L4031">
        <v>3.35</v>
      </c>
      <c r="M4031" t="s">
        <v>30</v>
      </c>
      <c r="N4031">
        <v>959.24</v>
      </c>
      <c r="O4031" s="5">
        <f>(ScoreCard!$E$3-laptop_prices3[[#This Row],[Price ($)]])/ScoreCard!$E$3*ScoreCard!$E$5</f>
        <v>4.5562311942767684</v>
      </c>
      <c r="P4031" s="5">
        <f>laptop_prices3[[#This Row],[RAM (GB)]]/ScoreCard!$F$3*ScoreCard!$F$5</f>
        <v>0.875</v>
      </c>
      <c r="Q4031" s="5">
        <f>laptop_prices3[[#This Row],[Screen Size (inch)]]/ScoreCard!$G$3*ScoreCard!$G$5</f>
        <v>1.5375722543352601</v>
      </c>
      <c r="R4031" s="5">
        <f>laptop_prices3[[#This Row],[Battery Life (hours)]]/ScoreCard!$H$3*ScoreCard!$H$5</f>
        <v>5.7750000000000004</v>
      </c>
      <c r="S4031" s="5">
        <f>ScoreCard!$I$3-laptop_prices3[[#This Row],[Weight (kg)]]/ScoreCard!$I$3*ScoreCard!$I$5</f>
        <v>1.5857142857142856</v>
      </c>
      <c r="T4031" s="6" cm="1">
        <f t="array" ref="T4031">_xlfn.IFS(laptop_prices3[[#This Row],[Storage]]="512GB SSD", 512, laptop_prices3[[#This Row],[Storage]] = "1TB SSD", 1000, laptop_prices3[[#This Row],[Storage]] = "2TB SSD", 2000, laptop_prices3[[#This Row],[Storage]]= "256GB SSD", 256, laptop_prices3[[#This Row],[Storage]] = "1TB HDD", 1000*0.7)</f>
        <v>256</v>
      </c>
      <c r="U4031" s="5">
        <f>laptop_prices3[[#This Row],[Storage Raw Value]]/ScoreCard!$J$3*ScoreCard!$J$5</f>
        <v>1.024</v>
      </c>
    </row>
    <row r="4032" spans="2:21" x14ac:dyDescent="0.2">
      <c r="B4032" s="4" cm="1">
        <f t="array" ref="B4032">SUM(laptop_prices3[[#This Row],[RAM Comp]:[Weight Comp]]+laptop_prices3[[#This Row],[Storage Comp]])</f>
        <v>42.774472887420863</v>
      </c>
      <c r="C4032">
        <v>4030</v>
      </c>
      <c r="D4032" t="s">
        <v>38</v>
      </c>
      <c r="E4032" t="s">
        <v>37</v>
      </c>
      <c r="F4032">
        <v>8</v>
      </c>
      <c r="G4032" t="s">
        <v>25</v>
      </c>
      <c r="H4032" t="s">
        <v>14</v>
      </c>
      <c r="I4032">
        <v>16</v>
      </c>
      <c r="J4032" t="s">
        <v>21</v>
      </c>
      <c r="K4032">
        <v>9.6999999999999993</v>
      </c>
      <c r="L4032">
        <v>1.94</v>
      </c>
      <c r="M4032" t="s">
        <v>16</v>
      </c>
      <c r="N4032">
        <v>1629.8</v>
      </c>
      <c r="O4032" s="5">
        <f>(ScoreCard!$E$3-laptop_prices3[[#This Row],[Price ($)]])/ScoreCard!$E$3*ScoreCard!$E$5</f>
        <v>4.2460130941498244</v>
      </c>
      <c r="P4032" s="5">
        <f>laptop_prices3[[#This Row],[RAM (GB)]]/ScoreCard!$F$3*ScoreCard!$F$5</f>
        <v>0.875</v>
      </c>
      <c r="Q4032" s="5">
        <f>laptop_prices3[[#This Row],[Screen Size (inch)]]/ScoreCard!$G$3*ScoreCard!$G$5</f>
        <v>1.8497109826589595</v>
      </c>
      <c r="R4032" s="5">
        <f>laptop_prices3[[#This Row],[Battery Life (hours)]]/ScoreCard!$H$3*ScoreCard!$H$5</f>
        <v>5.6583333333333323</v>
      </c>
      <c r="S4032" s="5">
        <f>ScoreCard!$I$3-laptop_prices3[[#This Row],[Weight (kg)]]/ScoreCard!$I$3*ScoreCard!$I$5</f>
        <v>2.3914285714285715</v>
      </c>
      <c r="T4032" s="6" cm="1">
        <f t="array" ref="T4032">_xlfn.IFS(laptop_prices3[[#This Row],[Storage]]="512GB SSD", 512, laptop_prices3[[#This Row],[Storage]] = "1TB SSD", 1000, laptop_prices3[[#This Row],[Storage]] = "2TB SSD", 2000, laptop_prices3[[#This Row],[Storage]]= "256GB SSD", 256, laptop_prices3[[#This Row],[Storage]] = "1TB HDD", 1000*0.7)</f>
        <v>2000</v>
      </c>
      <c r="U4032" s="5">
        <f>laptop_prices3[[#This Row],[Storage Raw Value]]/ScoreCard!$J$3*ScoreCard!$J$5</f>
        <v>8</v>
      </c>
    </row>
    <row r="4033" spans="2:21" x14ac:dyDescent="0.2">
      <c r="B4033" s="4" cm="1">
        <f t="array" ref="B4033">SUM(laptop_prices3[[#This Row],[RAM Comp]:[Weight Comp]]+laptop_prices3[[#This Row],[Storage Comp]])</f>
        <v>17.733139554087529</v>
      </c>
      <c r="C4033">
        <v>4031</v>
      </c>
      <c r="D4033" t="s">
        <v>36</v>
      </c>
      <c r="E4033" t="s">
        <v>24</v>
      </c>
      <c r="F4033">
        <v>16</v>
      </c>
      <c r="G4033" t="s">
        <v>13</v>
      </c>
      <c r="H4033" t="s">
        <v>20</v>
      </c>
      <c r="I4033">
        <v>16</v>
      </c>
      <c r="J4033" t="s">
        <v>15</v>
      </c>
      <c r="K4033">
        <v>5.4</v>
      </c>
      <c r="L4033">
        <v>1.24</v>
      </c>
      <c r="M4033" t="s">
        <v>30</v>
      </c>
      <c r="N4033">
        <v>1637.39</v>
      </c>
      <c r="O4033" s="5">
        <f>(ScoreCard!$E$3-laptop_prices3[[#This Row],[Price ($)]])/ScoreCard!$E$3*ScoreCard!$E$5</f>
        <v>4.2425017672290961</v>
      </c>
      <c r="P4033" s="5">
        <f>laptop_prices3[[#This Row],[RAM (GB)]]/ScoreCard!$F$3*ScoreCard!$F$5</f>
        <v>1.75</v>
      </c>
      <c r="Q4033" s="5">
        <f>laptop_prices3[[#This Row],[Screen Size (inch)]]/ScoreCard!$G$3*ScoreCard!$G$5</f>
        <v>1.8497109826589595</v>
      </c>
      <c r="R4033" s="5">
        <f>laptop_prices3[[#This Row],[Battery Life (hours)]]/ScoreCard!$H$3*ScoreCard!$H$5</f>
        <v>3.15</v>
      </c>
      <c r="S4033" s="5">
        <f>ScoreCard!$I$3-laptop_prices3[[#This Row],[Weight (kg)]]/ScoreCard!$I$3*ScoreCard!$I$5</f>
        <v>2.7914285714285714</v>
      </c>
      <c r="T4033" s="6" cm="1">
        <f t="array" ref="T4033">_xlfn.IFS(laptop_prices3[[#This Row],[Storage]]="512GB SSD", 512, laptop_prices3[[#This Row],[Storage]] = "1TB SSD", 1000, laptop_prices3[[#This Row],[Storage]] = "2TB SSD", 2000, laptop_prices3[[#This Row],[Storage]]= "256GB SSD", 256, laptop_prices3[[#This Row],[Storage]] = "1TB HDD", 1000*0.7)</f>
        <v>512</v>
      </c>
      <c r="U4033" s="5">
        <f>laptop_prices3[[#This Row],[Storage Raw Value]]/ScoreCard!$J$3*ScoreCard!$J$5</f>
        <v>2.048</v>
      </c>
    </row>
    <row r="4034" spans="2:21" x14ac:dyDescent="0.2">
      <c r="B4034" s="4" cm="1">
        <f t="array" ref="B4034">SUM(laptop_prices3[[#This Row],[RAM Comp]:[Weight Comp]]+laptop_prices3[[#This Row],[Storage Comp]])</f>
        <v>20.663928571428571</v>
      </c>
      <c r="C4034">
        <v>4032</v>
      </c>
      <c r="D4034" t="s">
        <v>17</v>
      </c>
      <c r="E4034" t="s">
        <v>18</v>
      </c>
      <c r="F4034">
        <v>4</v>
      </c>
      <c r="G4034" t="s">
        <v>42</v>
      </c>
      <c r="H4034" t="s">
        <v>40</v>
      </c>
      <c r="I4034">
        <v>17.3</v>
      </c>
      <c r="J4034" t="s">
        <v>43</v>
      </c>
      <c r="K4034">
        <v>8.6999999999999993</v>
      </c>
      <c r="L4034">
        <v>2.71</v>
      </c>
      <c r="M4034" t="s">
        <v>16</v>
      </c>
      <c r="N4034">
        <v>1403.33</v>
      </c>
      <c r="O4034" s="5">
        <f>(ScoreCard!$E$3-laptop_prices3[[#This Row],[Price ($)]])/ScoreCard!$E$3*ScoreCard!$E$5</f>
        <v>4.3507838725078365</v>
      </c>
      <c r="P4034" s="5">
        <f>laptop_prices3[[#This Row],[RAM (GB)]]/ScoreCard!$F$3*ScoreCard!$F$5</f>
        <v>0.4375</v>
      </c>
      <c r="Q4034" s="5">
        <f>laptop_prices3[[#This Row],[Screen Size (inch)]]/ScoreCard!$G$3*ScoreCard!$G$5</f>
        <v>2</v>
      </c>
      <c r="R4034" s="5">
        <f>laptop_prices3[[#This Row],[Battery Life (hours)]]/ScoreCard!$H$3*ScoreCard!$H$5</f>
        <v>5.0750000000000002</v>
      </c>
      <c r="S4034" s="5">
        <f>ScoreCard!$I$3-laptop_prices3[[#This Row],[Weight (kg)]]/ScoreCard!$I$3*ScoreCard!$I$5</f>
        <v>1.9514285714285715</v>
      </c>
      <c r="T4034" s="6" cm="1">
        <f t="array" ref="T4034">_xlfn.IFS(laptop_prices3[[#This Row],[Storage]]="512GB SSD", 512, laptop_prices3[[#This Row],[Storage]] = "1TB SSD", 1000, laptop_prices3[[#This Row],[Storage]] = "2TB SSD", 2000, laptop_prices3[[#This Row],[Storage]]= "256GB SSD", 256, laptop_prices3[[#This Row],[Storage]] = "1TB HDD", 1000*0.7)</f>
        <v>700</v>
      </c>
      <c r="U4034" s="5">
        <f>laptop_prices3[[#This Row],[Storage Raw Value]]/ScoreCard!$J$3*ScoreCard!$J$5</f>
        <v>2.8</v>
      </c>
    </row>
    <row r="4035" spans="2:21" x14ac:dyDescent="0.2">
      <c r="B4035" s="4" cm="1">
        <f t="array" ref="B4035">SUM(laptop_prices3[[#This Row],[RAM Comp]:[Weight Comp]]+laptop_prices3[[#This Row],[Storage Comp]])</f>
        <v>11.522734792182771</v>
      </c>
      <c r="C4035">
        <v>4033</v>
      </c>
      <c r="D4035" t="s">
        <v>28</v>
      </c>
      <c r="E4035" t="s">
        <v>31</v>
      </c>
      <c r="F4035">
        <v>4</v>
      </c>
      <c r="G4035" t="s">
        <v>29</v>
      </c>
      <c r="H4035" t="s">
        <v>26</v>
      </c>
      <c r="I4035">
        <v>16</v>
      </c>
      <c r="J4035" t="s">
        <v>27</v>
      </c>
      <c r="K4035">
        <v>6.2</v>
      </c>
      <c r="L4035">
        <v>3.46</v>
      </c>
      <c r="M4035" t="s">
        <v>22</v>
      </c>
      <c r="N4035">
        <v>1279.1099999999999</v>
      </c>
      <c r="O4035" s="5">
        <f>(ScoreCard!$E$3-laptop_prices3[[#This Row],[Price ($)]])/ScoreCard!$E$3*ScoreCard!$E$5</f>
        <v>4.4082512019008355</v>
      </c>
      <c r="P4035" s="5">
        <f>laptop_prices3[[#This Row],[RAM (GB)]]/ScoreCard!$F$3*ScoreCard!$F$5</f>
        <v>0.4375</v>
      </c>
      <c r="Q4035" s="5">
        <f>laptop_prices3[[#This Row],[Screen Size (inch)]]/ScoreCard!$G$3*ScoreCard!$G$5</f>
        <v>1.8497109826589595</v>
      </c>
      <c r="R4035" s="5">
        <f>laptop_prices3[[#This Row],[Battery Life (hours)]]/ScoreCard!$H$3*ScoreCard!$H$5</f>
        <v>3.6166666666666671</v>
      </c>
      <c r="S4035" s="5">
        <f>ScoreCard!$I$3-laptop_prices3[[#This Row],[Weight (kg)]]/ScoreCard!$I$3*ScoreCard!$I$5</f>
        <v>1.5228571428571429</v>
      </c>
      <c r="T4035" s="6" cm="1">
        <f t="array" ref="T4035">_xlfn.IFS(laptop_prices3[[#This Row],[Storage]]="512GB SSD", 512, laptop_prices3[[#This Row],[Storage]] = "1TB SSD", 1000, laptop_prices3[[#This Row],[Storage]] = "2TB SSD", 2000, laptop_prices3[[#This Row],[Storage]]= "256GB SSD", 256, laptop_prices3[[#This Row],[Storage]] = "1TB HDD", 1000*0.7)</f>
        <v>256</v>
      </c>
      <c r="U4035" s="5">
        <f>laptop_prices3[[#This Row],[Storage Raw Value]]/ScoreCard!$J$3*ScoreCard!$J$5</f>
        <v>1.024</v>
      </c>
    </row>
    <row r="4036" spans="2:21" x14ac:dyDescent="0.2">
      <c r="B4036" s="4" cm="1">
        <f t="array" ref="B4036">SUM(laptop_prices3[[#This Row],[RAM Comp]:[Weight Comp]]+laptop_prices3[[#This Row],[Storage Comp]])</f>
        <v>16.50144949077897</v>
      </c>
      <c r="C4036">
        <v>4034</v>
      </c>
      <c r="D4036" t="s">
        <v>17</v>
      </c>
      <c r="E4036" t="s">
        <v>48</v>
      </c>
      <c r="F4036">
        <v>16</v>
      </c>
      <c r="G4036" t="s">
        <v>13</v>
      </c>
      <c r="H4036" t="s">
        <v>44</v>
      </c>
      <c r="I4036">
        <v>14</v>
      </c>
      <c r="J4036" t="s">
        <v>27</v>
      </c>
      <c r="K4036">
        <v>4.4000000000000004</v>
      </c>
      <c r="L4036">
        <v>1.97</v>
      </c>
      <c r="M4036" t="s">
        <v>30</v>
      </c>
      <c r="N4036">
        <v>2335.12</v>
      </c>
      <c r="O4036" s="5">
        <f>(ScoreCard!$E$3-laptop_prices3[[#This Row],[Price ($)]])/ScoreCard!$E$3*ScoreCard!$E$5</f>
        <v>3.9197141345018633</v>
      </c>
      <c r="P4036" s="5">
        <f>laptop_prices3[[#This Row],[RAM (GB)]]/ScoreCard!$F$3*ScoreCard!$F$5</f>
        <v>1.75</v>
      </c>
      <c r="Q4036" s="5">
        <f>laptop_prices3[[#This Row],[Screen Size (inch)]]/ScoreCard!$G$3*ScoreCard!$G$5</f>
        <v>1.6184971098265895</v>
      </c>
      <c r="R4036" s="5">
        <f>laptop_prices3[[#This Row],[Battery Life (hours)]]/ScoreCard!$H$3*ScoreCard!$H$5</f>
        <v>2.5666666666666669</v>
      </c>
      <c r="S4036" s="5">
        <f>ScoreCard!$I$3-laptop_prices3[[#This Row],[Weight (kg)]]/ScoreCard!$I$3*ScoreCard!$I$5</f>
        <v>2.3742857142857146</v>
      </c>
      <c r="T4036" s="6" cm="1">
        <f t="array" ref="T4036">_xlfn.IFS(laptop_prices3[[#This Row],[Storage]]="512GB SSD", 512, laptop_prices3[[#This Row],[Storage]] = "1TB SSD", 1000, laptop_prices3[[#This Row],[Storage]] = "2TB SSD", 2000, laptop_prices3[[#This Row],[Storage]]= "256GB SSD", 256, laptop_prices3[[#This Row],[Storage]] = "1TB HDD", 1000*0.7)</f>
        <v>512</v>
      </c>
      <c r="U4036" s="5">
        <f>laptop_prices3[[#This Row],[Storage Raw Value]]/ScoreCard!$J$3*ScoreCard!$J$5</f>
        <v>2.048</v>
      </c>
    </row>
    <row r="4037" spans="2:21" x14ac:dyDescent="0.2">
      <c r="B4037" s="4" cm="1">
        <f t="array" ref="B4037">SUM(laptop_prices3[[#This Row],[RAM Comp]:[Weight Comp]]+laptop_prices3[[#This Row],[Storage Comp]])</f>
        <v>24.714142857142857</v>
      </c>
      <c r="C4037">
        <v>4035</v>
      </c>
      <c r="D4037" t="s">
        <v>47</v>
      </c>
      <c r="E4037" t="s">
        <v>39</v>
      </c>
      <c r="F4037">
        <v>64</v>
      </c>
      <c r="G4037" t="s">
        <v>13</v>
      </c>
      <c r="H4037" t="s">
        <v>26</v>
      </c>
      <c r="I4037">
        <v>17.3</v>
      </c>
      <c r="J4037" t="s">
        <v>27</v>
      </c>
      <c r="K4037">
        <v>8.1</v>
      </c>
      <c r="L4037">
        <v>1.23</v>
      </c>
      <c r="M4037" t="s">
        <v>16</v>
      </c>
      <c r="N4037">
        <v>5472.27</v>
      </c>
      <c r="O4037" s="5">
        <f>(ScoreCard!$E$3-laptop_prices3[[#This Row],[Price ($)]])/ScoreCard!$E$3*ScoreCard!$E$5</f>
        <v>2.4683888052050906</v>
      </c>
      <c r="P4037" s="5">
        <f>laptop_prices3[[#This Row],[RAM (GB)]]/ScoreCard!$F$3*ScoreCard!$F$5</f>
        <v>7</v>
      </c>
      <c r="Q4037" s="5">
        <f>laptop_prices3[[#This Row],[Screen Size (inch)]]/ScoreCard!$G$3*ScoreCard!$G$5</f>
        <v>2</v>
      </c>
      <c r="R4037" s="5">
        <f>laptop_prices3[[#This Row],[Battery Life (hours)]]/ScoreCard!$H$3*ScoreCard!$H$5</f>
        <v>4.7249999999999996</v>
      </c>
      <c r="S4037" s="5">
        <f>ScoreCard!$I$3-laptop_prices3[[#This Row],[Weight (kg)]]/ScoreCard!$I$3*ScoreCard!$I$5</f>
        <v>2.7971428571428572</v>
      </c>
      <c r="T4037" s="6" cm="1">
        <f t="array" ref="T4037">_xlfn.IFS(laptop_prices3[[#This Row],[Storage]]="512GB SSD", 512, laptop_prices3[[#This Row],[Storage]] = "1TB SSD", 1000, laptop_prices3[[#This Row],[Storage]] = "2TB SSD", 2000, laptop_prices3[[#This Row],[Storage]]= "256GB SSD", 256, laptop_prices3[[#This Row],[Storage]] = "1TB HDD", 1000*0.7)</f>
        <v>512</v>
      </c>
      <c r="U4037" s="5">
        <f>laptop_prices3[[#This Row],[Storage Raw Value]]/ScoreCard!$J$3*ScoreCard!$J$5</f>
        <v>2.048</v>
      </c>
    </row>
    <row r="4038" spans="2:21" x14ac:dyDescent="0.2">
      <c r="B4038" s="4" cm="1">
        <f t="array" ref="B4038">SUM(laptop_prices3[[#This Row],[RAM Comp]:[Weight Comp]]+laptop_prices3[[#This Row],[Storage Comp]])</f>
        <v>15.232730112854391</v>
      </c>
      <c r="C4038">
        <v>4036</v>
      </c>
      <c r="D4038" t="s">
        <v>28</v>
      </c>
      <c r="E4038" t="s">
        <v>39</v>
      </c>
      <c r="F4038">
        <v>4</v>
      </c>
      <c r="G4038" t="s">
        <v>13</v>
      </c>
      <c r="H4038" t="s">
        <v>35</v>
      </c>
      <c r="I4038">
        <v>15.6</v>
      </c>
      <c r="J4038" t="s">
        <v>43</v>
      </c>
      <c r="K4038">
        <v>5.5</v>
      </c>
      <c r="L4038">
        <v>3.34</v>
      </c>
      <c r="M4038" t="s">
        <v>30</v>
      </c>
      <c r="N4038">
        <v>999.95</v>
      </c>
      <c r="O4038" s="5">
        <f>(ScoreCard!$E$3-laptop_prices3[[#This Row],[Price ($)]])/ScoreCard!$E$3*ScoreCard!$E$5</f>
        <v>4.5373977135201349</v>
      </c>
      <c r="P4038" s="5">
        <f>laptop_prices3[[#This Row],[RAM (GB)]]/ScoreCard!$F$3*ScoreCard!$F$5</f>
        <v>0.4375</v>
      </c>
      <c r="Q4038" s="5">
        <f>laptop_prices3[[#This Row],[Screen Size (inch)]]/ScoreCard!$G$3*ScoreCard!$G$5</f>
        <v>1.8034682080924855</v>
      </c>
      <c r="R4038" s="5">
        <f>laptop_prices3[[#This Row],[Battery Life (hours)]]/ScoreCard!$H$3*ScoreCard!$H$5</f>
        <v>3.208333333333333</v>
      </c>
      <c r="S4038" s="5">
        <f>ScoreCard!$I$3-laptop_prices3[[#This Row],[Weight (kg)]]/ScoreCard!$I$3*ScoreCard!$I$5</f>
        <v>1.5914285714285714</v>
      </c>
      <c r="T4038" s="6" cm="1">
        <f t="array" ref="T4038">_xlfn.IFS(laptop_prices3[[#This Row],[Storage]]="512GB SSD", 512, laptop_prices3[[#This Row],[Storage]] = "1TB SSD", 1000, laptop_prices3[[#This Row],[Storage]] = "2TB SSD", 2000, laptop_prices3[[#This Row],[Storage]]= "256GB SSD", 256, laptop_prices3[[#This Row],[Storage]] = "1TB HDD", 1000*0.7)</f>
        <v>512</v>
      </c>
      <c r="U4038" s="5">
        <f>laptop_prices3[[#This Row],[Storage Raw Value]]/ScoreCard!$J$3*ScoreCard!$J$5</f>
        <v>2.048</v>
      </c>
    </row>
    <row r="4039" spans="2:21" x14ac:dyDescent="0.2">
      <c r="B4039" s="4" cm="1">
        <f t="array" ref="B4039">SUM(laptop_prices3[[#This Row],[RAM Comp]:[Weight Comp]]+laptop_prices3[[#This Row],[Storage Comp]])</f>
        <v>25.233020919350395</v>
      </c>
      <c r="C4039">
        <v>4037</v>
      </c>
      <c r="D4039" t="s">
        <v>45</v>
      </c>
      <c r="E4039" t="s">
        <v>41</v>
      </c>
      <c r="F4039">
        <v>8</v>
      </c>
      <c r="G4039" t="s">
        <v>19</v>
      </c>
      <c r="H4039" t="s">
        <v>14</v>
      </c>
      <c r="I4039">
        <v>14</v>
      </c>
      <c r="J4039" t="s">
        <v>27</v>
      </c>
      <c r="K4039">
        <v>8.6</v>
      </c>
      <c r="L4039">
        <v>3.11</v>
      </c>
      <c r="M4039" t="s">
        <v>46</v>
      </c>
      <c r="N4039">
        <v>2605.4499999999998</v>
      </c>
      <c r="O4039" s="5">
        <f>(ScoreCard!$E$3-laptop_prices3[[#This Row],[Price ($)]])/ScoreCard!$E$3*ScoreCard!$E$5</f>
        <v>3.794652605321303</v>
      </c>
      <c r="P4039" s="5">
        <f>laptop_prices3[[#This Row],[RAM (GB)]]/ScoreCard!$F$3*ScoreCard!$F$5</f>
        <v>0.875</v>
      </c>
      <c r="Q4039" s="5">
        <f>laptop_prices3[[#This Row],[Screen Size (inch)]]/ScoreCard!$G$3*ScoreCard!$G$5</f>
        <v>1.6184971098265895</v>
      </c>
      <c r="R4039" s="5">
        <f>laptop_prices3[[#This Row],[Battery Life (hours)]]/ScoreCard!$H$3*ScoreCard!$H$5</f>
        <v>5.0166666666666666</v>
      </c>
      <c r="S4039" s="5">
        <f>ScoreCard!$I$3-laptop_prices3[[#This Row],[Weight (kg)]]/ScoreCard!$I$3*ScoreCard!$I$5</f>
        <v>1.7228571428571429</v>
      </c>
      <c r="T4039" s="6" cm="1">
        <f t="array" ref="T4039">_xlfn.IFS(laptop_prices3[[#This Row],[Storage]]="512GB SSD", 512, laptop_prices3[[#This Row],[Storage]] = "1TB SSD", 1000, laptop_prices3[[#This Row],[Storage]] = "2TB SSD", 2000, laptop_prices3[[#This Row],[Storage]]= "256GB SSD", 256, laptop_prices3[[#This Row],[Storage]] = "1TB HDD", 1000*0.7)</f>
        <v>1000</v>
      </c>
      <c r="U4039" s="5">
        <f>laptop_prices3[[#This Row],[Storage Raw Value]]/ScoreCard!$J$3*ScoreCard!$J$5</f>
        <v>4</v>
      </c>
    </row>
    <row r="4040" spans="2:21" x14ac:dyDescent="0.2">
      <c r="B4040" s="4" cm="1">
        <f t="array" ref="B4040">SUM(laptop_prices3[[#This Row],[RAM Comp]:[Weight Comp]]+laptop_prices3[[#This Row],[Storage Comp]])</f>
        <v>38.433877649325623</v>
      </c>
      <c r="C4040">
        <v>4038</v>
      </c>
      <c r="D4040" t="s">
        <v>36</v>
      </c>
      <c r="E4040" t="s">
        <v>31</v>
      </c>
      <c r="F4040">
        <v>4</v>
      </c>
      <c r="G4040" t="s">
        <v>25</v>
      </c>
      <c r="H4040" t="s">
        <v>20</v>
      </c>
      <c r="I4040">
        <v>16</v>
      </c>
      <c r="J4040" t="s">
        <v>21</v>
      </c>
      <c r="K4040">
        <v>4.4000000000000004</v>
      </c>
      <c r="L4040">
        <v>3.36</v>
      </c>
      <c r="M4040" t="s">
        <v>30</v>
      </c>
      <c r="N4040">
        <v>611.05999999999995</v>
      </c>
      <c r="O4040" s="5">
        <f>(ScoreCard!$E$3-laptop_prices3[[#This Row],[Price ($)]])/ScoreCard!$E$3*ScoreCard!$E$5</f>
        <v>4.7173081122292251</v>
      </c>
      <c r="P4040" s="5">
        <f>laptop_prices3[[#This Row],[RAM (GB)]]/ScoreCard!$F$3*ScoreCard!$F$5</f>
        <v>0.4375</v>
      </c>
      <c r="Q4040" s="5">
        <f>laptop_prices3[[#This Row],[Screen Size (inch)]]/ScoreCard!$G$3*ScoreCard!$G$5</f>
        <v>1.8497109826589595</v>
      </c>
      <c r="R4040" s="5">
        <f>laptop_prices3[[#This Row],[Battery Life (hours)]]/ScoreCard!$H$3*ScoreCard!$H$5</f>
        <v>2.5666666666666669</v>
      </c>
      <c r="S4040" s="5">
        <f>ScoreCard!$I$3-laptop_prices3[[#This Row],[Weight (kg)]]/ScoreCard!$I$3*ScoreCard!$I$5</f>
        <v>1.58</v>
      </c>
      <c r="T4040" s="6" cm="1">
        <f t="array" ref="T4040">_xlfn.IFS(laptop_prices3[[#This Row],[Storage]]="512GB SSD", 512, laptop_prices3[[#This Row],[Storage]] = "1TB SSD", 1000, laptop_prices3[[#This Row],[Storage]] = "2TB SSD", 2000, laptop_prices3[[#This Row],[Storage]]= "256GB SSD", 256, laptop_prices3[[#This Row],[Storage]] = "1TB HDD", 1000*0.7)</f>
        <v>2000</v>
      </c>
      <c r="U4040" s="5">
        <f>laptop_prices3[[#This Row],[Storage Raw Value]]/ScoreCard!$J$3*ScoreCard!$J$5</f>
        <v>8</v>
      </c>
    </row>
    <row r="4041" spans="2:21" x14ac:dyDescent="0.2">
      <c r="B4041" s="4" cm="1">
        <f t="array" ref="B4041">SUM(laptop_prices3[[#This Row],[RAM Comp]:[Weight Comp]]+laptop_prices3[[#This Row],[Storage Comp]])</f>
        <v>43.304658684282963</v>
      </c>
      <c r="C4041">
        <v>4039</v>
      </c>
      <c r="D4041" t="s">
        <v>33</v>
      </c>
      <c r="E4041" t="s">
        <v>48</v>
      </c>
      <c r="F4041">
        <v>8</v>
      </c>
      <c r="G4041" t="s">
        <v>25</v>
      </c>
      <c r="H4041" t="s">
        <v>14</v>
      </c>
      <c r="I4041">
        <v>15.6</v>
      </c>
      <c r="J4041" t="s">
        <v>27</v>
      </c>
      <c r="K4041">
        <v>10.6</v>
      </c>
      <c r="L4041">
        <v>1.85</v>
      </c>
      <c r="M4041" t="s">
        <v>46</v>
      </c>
      <c r="N4041">
        <v>2376.5</v>
      </c>
      <c r="O4041" s="5">
        <f>(ScoreCard!$E$3-laptop_prices3[[#This Row],[Price ($)]])/ScoreCard!$E$3*ScoreCard!$E$5</f>
        <v>3.9005706947153373</v>
      </c>
      <c r="P4041" s="5">
        <f>laptop_prices3[[#This Row],[RAM (GB)]]/ScoreCard!$F$3*ScoreCard!$F$5</f>
        <v>0.875</v>
      </c>
      <c r="Q4041" s="5">
        <f>laptop_prices3[[#This Row],[Screen Size (inch)]]/ScoreCard!$G$3*ScoreCard!$G$5</f>
        <v>1.8034682080924855</v>
      </c>
      <c r="R4041" s="5">
        <f>laptop_prices3[[#This Row],[Battery Life (hours)]]/ScoreCard!$H$3*ScoreCard!$H$5</f>
        <v>6.1833333333333336</v>
      </c>
      <c r="S4041" s="5">
        <f>ScoreCard!$I$3-laptop_prices3[[#This Row],[Weight (kg)]]/ScoreCard!$I$3*ScoreCard!$I$5</f>
        <v>2.4428571428571431</v>
      </c>
      <c r="T4041" s="6" cm="1">
        <f t="array" ref="T4041">_xlfn.IFS(laptop_prices3[[#This Row],[Storage]]="512GB SSD", 512, laptop_prices3[[#This Row],[Storage]] = "1TB SSD", 1000, laptop_prices3[[#This Row],[Storage]] = "2TB SSD", 2000, laptop_prices3[[#This Row],[Storage]]= "256GB SSD", 256, laptop_prices3[[#This Row],[Storage]] = "1TB HDD", 1000*0.7)</f>
        <v>2000</v>
      </c>
      <c r="U4041" s="5">
        <f>laptop_prices3[[#This Row],[Storage Raw Value]]/ScoreCard!$J$3*ScoreCard!$J$5</f>
        <v>8</v>
      </c>
    </row>
    <row r="4042" spans="2:21" x14ac:dyDescent="0.2">
      <c r="B4042" s="4" cm="1">
        <f t="array" ref="B4042">SUM(laptop_prices3[[#This Row],[RAM Comp]:[Weight Comp]]+laptop_prices3[[#This Row],[Storage Comp]])</f>
        <v>21.267425681255158</v>
      </c>
      <c r="C4042">
        <v>4040</v>
      </c>
      <c r="D4042" t="s">
        <v>47</v>
      </c>
      <c r="E4042" t="s">
        <v>24</v>
      </c>
      <c r="F4042">
        <v>4</v>
      </c>
      <c r="G4042" t="s">
        <v>42</v>
      </c>
      <c r="H4042" t="s">
        <v>20</v>
      </c>
      <c r="I4042">
        <v>14</v>
      </c>
      <c r="J4042" t="s">
        <v>43</v>
      </c>
      <c r="K4042">
        <v>10.8</v>
      </c>
      <c r="L4042">
        <v>3.13</v>
      </c>
      <c r="M4042" t="s">
        <v>22</v>
      </c>
      <c r="N4042">
        <v>1097.24</v>
      </c>
      <c r="O4042" s="5">
        <f>(ScoreCard!$E$3-laptop_prices3[[#This Row],[Price ($)]])/ScoreCard!$E$3*ScoreCard!$E$5</f>
        <v>4.4923888866271646</v>
      </c>
      <c r="P4042" s="5">
        <f>laptop_prices3[[#This Row],[RAM (GB)]]/ScoreCard!$F$3*ScoreCard!$F$5</f>
        <v>0.4375</v>
      </c>
      <c r="Q4042" s="5">
        <f>laptop_prices3[[#This Row],[Screen Size (inch)]]/ScoreCard!$G$3*ScoreCard!$G$5</f>
        <v>1.6184971098265895</v>
      </c>
      <c r="R4042" s="5">
        <f>laptop_prices3[[#This Row],[Battery Life (hours)]]/ScoreCard!$H$3*ScoreCard!$H$5</f>
        <v>6.3</v>
      </c>
      <c r="S4042" s="5">
        <f>ScoreCard!$I$3-laptop_prices3[[#This Row],[Weight (kg)]]/ScoreCard!$I$3*ScoreCard!$I$5</f>
        <v>1.7114285714285715</v>
      </c>
      <c r="T4042" s="6" cm="1">
        <f t="array" ref="T4042">_xlfn.IFS(laptop_prices3[[#This Row],[Storage]]="512GB SSD", 512, laptop_prices3[[#This Row],[Storage]] = "1TB SSD", 1000, laptop_prices3[[#This Row],[Storage]] = "2TB SSD", 2000, laptop_prices3[[#This Row],[Storage]]= "256GB SSD", 256, laptop_prices3[[#This Row],[Storage]] = "1TB HDD", 1000*0.7)</f>
        <v>700</v>
      </c>
      <c r="U4042" s="5">
        <f>laptop_prices3[[#This Row],[Storage Raw Value]]/ScoreCard!$J$3*ScoreCard!$J$5</f>
        <v>2.8</v>
      </c>
    </row>
    <row r="4043" spans="2:21" x14ac:dyDescent="0.2">
      <c r="B4043" s="4" cm="1">
        <f t="array" ref="B4043">SUM(laptop_prices3[[#This Row],[RAM Comp]:[Weight Comp]]+laptop_prices3[[#This Row],[Storage Comp]])</f>
        <v>26.517158684282961</v>
      </c>
      <c r="C4043">
        <v>4041</v>
      </c>
      <c r="D4043" t="s">
        <v>47</v>
      </c>
      <c r="E4043" t="s">
        <v>41</v>
      </c>
      <c r="F4043">
        <v>4</v>
      </c>
      <c r="G4043" t="s">
        <v>19</v>
      </c>
      <c r="H4043" t="s">
        <v>20</v>
      </c>
      <c r="I4043">
        <v>15.6</v>
      </c>
      <c r="J4043" t="s">
        <v>15</v>
      </c>
      <c r="K4043">
        <v>10</v>
      </c>
      <c r="L4043">
        <v>1.85</v>
      </c>
      <c r="M4043" t="s">
        <v>22</v>
      </c>
      <c r="N4043">
        <v>2567.02</v>
      </c>
      <c r="O4043" s="5">
        <f>(ScoreCard!$E$3-laptop_prices3[[#This Row],[Price ($)]])/ScoreCard!$E$3*ScoreCard!$E$5</f>
        <v>3.8124313001254642</v>
      </c>
      <c r="P4043" s="5">
        <f>laptop_prices3[[#This Row],[RAM (GB)]]/ScoreCard!$F$3*ScoreCard!$F$5</f>
        <v>0.4375</v>
      </c>
      <c r="Q4043" s="5">
        <f>laptop_prices3[[#This Row],[Screen Size (inch)]]/ScoreCard!$G$3*ScoreCard!$G$5</f>
        <v>1.8034682080924855</v>
      </c>
      <c r="R4043" s="5">
        <f>laptop_prices3[[#This Row],[Battery Life (hours)]]/ScoreCard!$H$3*ScoreCard!$H$5</f>
        <v>5.8333333333333339</v>
      </c>
      <c r="S4043" s="5">
        <f>ScoreCard!$I$3-laptop_prices3[[#This Row],[Weight (kg)]]/ScoreCard!$I$3*ScoreCard!$I$5</f>
        <v>2.4428571428571431</v>
      </c>
      <c r="T4043" s="6" cm="1">
        <f t="array" ref="T4043">_xlfn.IFS(laptop_prices3[[#This Row],[Storage]]="512GB SSD", 512, laptop_prices3[[#This Row],[Storage]] = "1TB SSD", 1000, laptop_prices3[[#This Row],[Storage]] = "2TB SSD", 2000, laptop_prices3[[#This Row],[Storage]]= "256GB SSD", 256, laptop_prices3[[#This Row],[Storage]] = "1TB HDD", 1000*0.7)</f>
        <v>1000</v>
      </c>
      <c r="U4043" s="5">
        <f>laptop_prices3[[#This Row],[Storage Raw Value]]/ScoreCard!$J$3*ScoreCard!$J$5</f>
        <v>4</v>
      </c>
    </row>
    <row r="4044" spans="2:21" x14ac:dyDescent="0.2">
      <c r="B4044" s="4" cm="1">
        <f t="array" ref="B4044">SUM(laptop_prices3[[#This Row],[RAM Comp]:[Weight Comp]]+laptop_prices3[[#This Row],[Storage Comp]])</f>
        <v>13.922904761904762</v>
      </c>
      <c r="C4044">
        <v>4042</v>
      </c>
      <c r="D4044" t="s">
        <v>45</v>
      </c>
      <c r="E4044" t="s">
        <v>18</v>
      </c>
      <c r="F4044">
        <v>16</v>
      </c>
      <c r="G4044" t="s">
        <v>29</v>
      </c>
      <c r="H4044" t="s">
        <v>14</v>
      </c>
      <c r="I4044">
        <v>17.3</v>
      </c>
      <c r="J4044" t="s">
        <v>15</v>
      </c>
      <c r="K4044">
        <v>6.7</v>
      </c>
      <c r="L4044">
        <v>2.33</v>
      </c>
      <c r="M4044" t="s">
        <v>16</v>
      </c>
      <c r="N4044">
        <v>1982.78</v>
      </c>
      <c r="O4044" s="5">
        <f>(ScoreCard!$E$3-laptop_prices3[[#This Row],[Price ($)]])/ScoreCard!$E$3*ScoreCard!$E$5</f>
        <v>4.0827155741921635</v>
      </c>
      <c r="P4044" s="5">
        <f>laptop_prices3[[#This Row],[RAM (GB)]]/ScoreCard!$F$3*ScoreCard!$F$5</f>
        <v>1.75</v>
      </c>
      <c r="Q4044" s="5">
        <f>laptop_prices3[[#This Row],[Screen Size (inch)]]/ScoreCard!$G$3*ScoreCard!$G$5</f>
        <v>2</v>
      </c>
      <c r="R4044" s="5">
        <f>laptop_prices3[[#This Row],[Battery Life (hours)]]/ScoreCard!$H$3*ScoreCard!$H$5</f>
        <v>3.9083333333333332</v>
      </c>
      <c r="S4044" s="5">
        <f>ScoreCard!$I$3-laptop_prices3[[#This Row],[Weight (kg)]]/ScoreCard!$I$3*ScoreCard!$I$5</f>
        <v>2.1685714285714286</v>
      </c>
      <c r="T4044" s="6" cm="1">
        <f t="array" ref="T4044">_xlfn.IFS(laptop_prices3[[#This Row],[Storage]]="512GB SSD", 512, laptop_prices3[[#This Row],[Storage]] = "1TB SSD", 1000, laptop_prices3[[#This Row],[Storage]] = "2TB SSD", 2000, laptop_prices3[[#This Row],[Storage]]= "256GB SSD", 256, laptop_prices3[[#This Row],[Storage]] = "1TB HDD", 1000*0.7)</f>
        <v>256</v>
      </c>
      <c r="U4044" s="5">
        <f>laptop_prices3[[#This Row],[Storage Raw Value]]/ScoreCard!$J$3*ScoreCard!$J$5</f>
        <v>1.024</v>
      </c>
    </row>
    <row r="4045" spans="2:21" x14ac:dyDescent="0.2">
      <c r="B4045" s="4" cm="1">
        <f t="array" ref="B4045">SUM(laptop_prices3[[#This Row],[RAM Comp]:[Weight Comp]]+laptop_prices3[[#This Row],[Storage Comp]])</f>
        <v>20.936139554087532</v>
      </c>
      <c r="C4045">
        <v>4043</v>
      </c>
      <c r="D4045" t="s">
        <v>38</v>
      </c>
      <c r="E4045" t="s">
        <v>37</v>
      </c>
      <c r="F4045">
        <v>8</v>
      </c>
      <c r="G4045" t="s">
        <v>42</v>
      </c>
      <c r="H4045" t="s">
        <v>32</v>
      </c>
      <c r="I4045">
        <v>16</v>
      </c>
      <c r="J4045" t="s">
        <v>43</v>
      </c>
      <c r="K4045">
        <v>8.4</v>
      </c>
      <c r="L4045">
        <v>2.4300000000000002</v>
      </c>
      <c r="M4045" t="s">
        <v>16</v>
      </c>
      <c r="N4045">
        <v>1542.52</v>
      </c>
      <c r="O4045" s="5">
        <f>(ScoreCard!$E$3-laptop_prices3[[#This Row],[Price ($)]])/ScoreCard!$E$3*ScoreCard!$E$5</f>
        <v>4.2863910406111092</v>
      </c>
      <c r="P4045" s="5">
        <f>laptop_prices3[[#This Row],[RAM (GB)]]/ScoreCard!$F$3*ScoreCard!$F$5</f>
        <v>0.875</v>
      </c>
      <c r="Q4045" s="5">
        <f>laptop_prices3[[#This Row],[Screen Size (inch)]]/ScoreCard!$G$3*ScoreCard!$G$5</f>
        <v>1.8497109826589595</v>
      </c>
      <c r="R4045" s="5">
        <f>laptop_prices3[[#This Row],[Battery Life (hours)]]/ScoreCard!$H$3*ScoreCard!$H$5</f>
        <v>4.9000000000000004</v>
      </c>
      <c r="S4045" s="5">
        <f>ScoreCard!$I$3-laptop_prices3[[#This Row],[Weight (kg)]]/ScoreCard!$I$3*ScoreCard!$I$5</f>
        <v>2.1114285714285712</v>
      </c>
      <c r="T4045" s="6" cm="1">
        <f t="array" ref="T4045">_xlfn.IFS(laptop_prices3[[#This Row],[Storage]]="512GB SSD", 512, laptop_prices3[[#This Row],[Storage]] = "1TB SSD", 1000, laptop_prices3[[#This Row],[Storage]] = "2TB SSD", 2000, laptop_prices3[[#This Row],[Storage]]= "256GB SSD", 256, laptop_prices3[[#This Row],[Storage]] = "1TB HDD", 1000*0.7)</f>
        <v>700</v>
      </c>
      <c r="U4045" s="5">
        <f>laptop_prices3[[#This Row],[Storage Raw Value]]/ScoreCard!$J$3*ScoreCard!$J$5</f>
        <v>2.8</v>
      </c>
    </row>
    <row r="4046" spans="2:21" x14ac:dyDescent="0.2">
      <c r="B4046" s="4" cm="1">
        <f t="array" ref="B4046">SUM(laptop_prices3[[#This Row],[RAM Comp]:[Weight Comp]]+laptop_prices3[[#This Row],[Storage Comp]])</f>
        <v>23.874096063859071</v>
      </c>
      <c r="C4046">
        <v>4044</v>
      </c>
      <c r="D4046" t="s">
        <v>36</v>
      </c>
      <c r="E4046" t="s">
        <v>41</v>
      </c>
      <c r="F4046">
        <v>64</v>
      </c>
      <c r="G4046" t="s">
        <v>13</v>
      </c>
      <c r="H4046" t="s">
        <v>35</v>
      </c>
      <c r="I4046">
        <v>13.3</v>
      </c>
      <c r="J4046" t="s">
        <v>27</v>
      </c>
      <c r="K4046">
        <v>9.5</v>
      </c>
      <c r="L4046">
        <v>3.32</v>
      </c>
      <c r="M4046" t="s">
        <v>16</v>
      </c>
      <c r="N4046">
        <v>6624.15</v>
      </c>
      <c r="O4046" s="5">
        <f>(ScoreCard!$E$3-laptop_prices3[[#This Row],[Price ($)]])/ScoreCard!$E$3*ScoreCard!$E$5</f>
        <v>1.9354998390063547</v>
      </c>
      <c r="P4046" s="5">
        <f>laptop_prices3[[#This Row],[RAM (GB)]]/ScoreCard!$F$3*ScoreCard!$F$5</f>
        <v>7</v>
      </c>
      <c r="Q4046" s="5">
        <f>laptop_prices3[[#This Row],[Screen Size (inch)]]/ScoreCard!$G$3*ScoreCard!$G$5</f>
        <v>1.5375722543352601</v>
      </c>
      <c r="R4046" s="5">
        <f>laptop_prices3[[#This Row],[Battery Life (hours)]]/ScoreCard!$H$3*ScoreCard!$H$5</f>
        <v>5.5416666666666661</v>
      </c>
      <c r="S4046" s="5">
        <f>ScoreCard!$I$3-laptop_prices3[[#This Row],[Weight (kg)]]/ScoreCard!$I$3*ScoreCard!$I$5</f>
        <v>1.602857142857143</v>
      </c>
      <c r="T4046" s="6" cm="1">
        <f t="array" ref="T4046">_xlfn.IFS(laptop_prices3[[#This Row],[Storage]]="512GB SSD", 512, laptop_prices3[[#This Row],[Storage]] = "1TB SSD", 1000, laptop_prices3[[#This Row],[Storage]] = "2TB SSD", 2000, laptop_prices3[[#This Row],[Storage]]= "256GB SSD", 256, laptop_prices3[[#This Row],[Storage]] = "1TB HDD", 1000*0.7)</f>
        <v>512</v>
      </c>
      <c r="U4046" s="5">
        <f>laptop_prices3[[#This Row],[Storage Raw Value]]/ScoreCard!$J$3*ScoreCard!$J$5</f>
        <v>2.048</v>
      </c>
    </row>
    <row r="4047" spans="2:21" x14ac:dyDescent="0.2">
      <c r="B4047" s="4" cm="1">
        <f t="array" ref="B4047">SUM(laptop_prices3[[#This Row],[RAM Comp]:[Weight Comp]]+laptop_prices3[[#This Row],[Storage Comp]])</f>
        <v>11.882547619047617</v>
      </c>
      <c r="C4047">
        <v>4045</v>
      </c>
      <c r="D4047" t="s">
        <v>33</v>
      </c>
      <c r="E4047" t="s">
        <v>41</v>
      </c>
      <c r="F4047">
        <v>4</v>
      </c>
      <c r="G4047" t="s">
        <v>29</v>
      </c>
      <c r="H4047" t="s">
        <v>32</v>
      </c>
      <c r="I4047">
        <v>17.3</v>
      </c>
      <c r="J4047" t="s">
        <v>15</v>
      </c>
      <c r="K4047">
        <v>4.5999999999999996</v>
      </c>
      <c r="L4047">
        <v>1.46</v>
      </c>
      <c r="M4047" t="s">
        <v>46</v>
      </c>
      <c r="N4047">
        <v>2070.16</v>
      </c>
      <c r="O4047" s="5">
        <f>(ScoreCard!$E$3-laptop_prices3[[#This Row],[Price ($)]])/ScoreCard!$E$3*ScoreCard!$E$5</f>
        <v>4.0422913651891026</v>
      </c>
      <c r="P4047" s="5">
        <f>laptop_prices3[[#This Row],[RAM (GB)]]/ScoreCard!$F$3*ScoreCard!$F$5</f>
        <v>0.4375</v>
      </c>
      <c r="Q4047" s="5">
        <f>laptop_prices3[[#This Row],[Screen Size (inch)]]/ScoreCard!$G$3*ScoreCard!$G$5</f>
        <v>2</v>
      </c>
      <c r="R4047" s="5">
        <f>laptop_prices3[[#This Row],[Battery Life (hours)]]/ScoreCard!$H$3*ScoreCard!$H$5</f>
        <v>2.6833333333333331</v>
      </c>
      <c r="S4047" s="5">
        <f>ScoreCard!$I$3-laptop_prices3[[#This Row],[Weight (kg)]]/ScoreCard!$I$3*ScoreCard!$I$5</f>
        <v>2.6657142857142855</v>
      </c>
      <c r="T4047" s="6" cm="1">
        <f t="array" ref="T4047">_xlfn.IFS(laptop_prices3[[#This Row],[Storage]]="512GB SSD", 512, laptop_prices3[[#This Row],[Storage]] = "1TB SSD", 1000, laptop_prices3[[#This Row],[Storage]] = "2TB SSD", 2000, laptop_prices3[[#This Row],[Storage]]= "256GB SSD", 256, laptop_prices3[[#This Row],[Storage]] = "1TB HDD", 1000*0.7)</f>
        <v>256</v>
      </c>
      <c r="U4047" s="5">
        <f>laptop_prices3[[#This Row],[Storage Raw Value]]/ScoreCard!$J$3*ScoreCard!$J$5</f>
        <v>1.024</v>
      </c>
    </row>
    <row r="4048" spans="2:21" x14ac:dyDescent="0.2">
      <c r="B4048" s="4" cm="1">
        <f t="array" ref="B4048">SUM(laptop_prices3[[#This Row],[RAM Comp]:[Weight Comp]]+laptop_prices3[[#This Row],[Storage Comp]])</f>
        <v>22.458619873382876</v>
      </c>
      <c r="C4048">
        <v>4046</v>
      </c>
      <c r="D4048" t="s">
        <v>45</v>
      </c>
      <c r="E4048" t="s">
        <v>31</v>
      </c>
      <c r="F4048">
        <v>64</v>
      </c>
      <c r="G4048" t="s">
        <v>13</v>
      </c>
      <c r="H4048" t="s">
        <v>40</v>
      </c>
      <c r="I4048">
        <v>13.3</v>
      </c>
      <c r="J4048" t="s">
        <v>21</v>
      </c>
      <c r="K4048">
        <v>5.8</v>
      </c>
      <c r="L4048">
        <v>2.02</v>
      </c>
      <c r="M4048" t="s">
        <v>22</v>
      </c>
      <c r="N4048">
        <v>1705.35</v>
      </c>
      <c r="O4048" s="5">
        <f>(ScoreCard!$E$3-laptop_prices3[[#This Row],[Price ($)]])/ScoreCard!$E$3*ScoreCard!$E$5</f>
        <v>4.2110617438387541</v>
      </c>
      <c r="P4048" s="5">
        <f>laptop_prices3[[#This Row],[RAM (GB)]]/ScoreCard!$F$3*ScoreCard!$F$5</f>
        <v>7</v>
      </c>
      <c r="Q4048" s="5">
        <f>laptop_prices3[[#This Row],[Screen Size (inch)]]/ScoreCard!$G$3*ScoreCard!$G$5</f>
        <v>1.5375722543352601</v>
      </c>
      <c r="R4048" s="5">
        <f>laptop_prices3[[#This Row],[Battery Life (hours)]]/ScoreCard!$H$3*ScoreCard!$H$5</f>
        <v>3.3833333333333333</v>
      </c>
      <c r="S4048" s="5">
        <f>ScoreCard!$I$3-laptop_prices3[[#This Row],[Weight (kg)]]/ScoreCard!$I$3*ScoreCard!$I$5</f>
        <v>2.3457142857142856</v>
      </c>
      <c r="T4048" s="6" cm="1">
        <f t="array" ref="T4048">_xlfn.IFS(laptop_prices3[[#This Row],[Storage]]="512GB SSD", 512, laptop_prices3[[#This Row],[Storage]] = "1TB SSD", 1000, laptop_prices3[[#This Row],[Storage]] = "2TB SSD", 2000, laptop_prices3[[#This Row],[Storage]]= "256GB SSD", 256, laptop_prices3[[#This Row],[Storage]] = "1TB HDD", 1000*0.7)</f>
        <v>512</v>
      </c>
      <c r="U4048" s="5">
        <f>laptop_prices3[[#This Row],[Storage Raw Value]]/ScoreCard!$J$3*ScoreCard!$J$5</f>
        <v>2.048</v>
      </c>
    </row>
    <row r="4049" spans="2:21" x14ac:dyDescent="0.2">
      <c r="B4049" s="4" cm="1">
        <f t="array" ref="B4049">SUM(laptop_prices3[[#This Row],[RAM Comp]:[Weight Comp]]+laptop_prices3[[#This Row],[Storage Comp]])</f>
        <v>28.098735205064685</v>
      </c>
      <c r="C4049">
        <v>4047</v>
      </c>
      <c r="D4049" t="s">
        <v>36</v>
      </c>
      <c r="E4049" t="s">
        <v>31</v>
      </c>
      <c r="F4049">
        <v>16</v>
      </c>
      <c r="G4049" t="s">
        <v>19</v>
      </c>
      <c r="H4049" t="s">
        <v>32</v>
      </c>
      <c r="I4049">
        <v>14</v>
      </c>
      <c r="J4049" t="s">
        <v>21</v>
      </c>
      <c r="K4049">
        <v>10.7</v>
      </c>
      <c r="L4049">
        <v>1.77</v>
      </c>
      <c r="M4049" t="s">
        <v>16</v>
      </c>
      <c r="N4049">
        <v>814.51</v>
      </c>
      <c r="O4049" s="5">
        <f>(ScoreCard!$E$3-laptop_prices3[[#This Row],[Price ($)]])/ScoreCard!$E$3*ScoreCard!$E$5</f>
        <v>4.6231869709878346</v>
      </c>
      <c r="P4049" s="5">
        <f>laptop_prices3[[#This Row],[RAM (GB)]]/ScoreCard!$F$3*ScoreCard!$F$5</f>
        <v>1.75</v>
      </c>
      <c r="Q4049" s="5">
        <f>laptop_prices3[[#This Row],[Screen Size (inch)]]/ScoreCard!$G$3*ScoreCard!$G$5</f>
        <v>1.6184971098265895</v>
      </c>
      <c r="R4049" s="5">
        <f>laptop_prices3[[#This Row],[Battery Life (hours)]]/ScoreCard!$H$3*ScoreCard!$H$5</f>
        <v>6.2416666666666663</v>
      </c>
      <c r="S4049" s="5">
        <f>ScoreCard!$I$3-laptop_prices3[[#This Row],[Weight (kg)]]/ScoreCard!$I$3*ScoreCard!$I$5</f>
        <v>2.4885714285714284</v>
      </c>
      <c r="T4049" s="6" cm="1">
        <f t="array" ref="T4049">_xlfn.IFS(laptop_prices3[[#This Row],[Storage]]="512GB SSD", 512, laptop_prices3[[#This Row],[Storage]] = "1TB SSD", 1000, laptop_prices3[[#This Row],[Storage]] = "2TB SSD", 2000, laptop_prices3[[#This Row],[Storage]]= "256GB SSD", 256, laptop_prices3[[#This Row],[Storage]] = "1TB HDD", 1000*0.7)</f>
        <v>1000</v>
      </c>
      <c r="U4049" s="5">
        <f>laptop_prices3[[#This Row],[Storage Raw Value]]/ScoreCard!$J$3*ScoreCard!$J$5</f>
        <v>4</v>
      </c>
    </row>
    <row r="4050" spans="2:21" x14ac:dyDescent="0.2">
      <c r="B4050" s="4" cm="1">
        <f t="array" ref="B4050">SUM(laptop_prices3[[#This Row],[RAM Comp]:[Weight Comp]]+laptop_prices3[[#This Row],[Storage Comp]])</f>
        <v>21.772380952380949</v>
      </c>
      <c r="C4050">
        <v>4048</v>
      </c>
      <c r="D4050" t="s">
        <v>11</v>
      </c>
      <c r="E4050" t="s">
        <v>12</v>
      </c>
      <c r="F4050">
        <v>16</v>
      </c>
      <c r="G4050" t="s">
        <v>42</v>
      </c>
      <c r="H4050" t="s">
        <v>20</v>
      </c>
      <c r="I4050">
        <v>17.3</v>
      </c>
      <c r="J4050" t="s">
        <v>27</v>
      </c>
      <c r="K4050">
        <v>7.4</v>
      </c>
      <c r="L4050">
        <v>1.74</v>
      </c>
      <c r="M4050" t="s">
        <v>30</v>
      </c>
      <c r="N4050">
        <v>2269.77</v>
      </c>
      <c r="O4050" s="5">
        <f>(ScoreCard!$E$3-laptop_prices3[[#This Row],[Price ($)]])/ScoreCard!$E$3*ScoreCard!$E$5</f>
        <v>3.9499467055518749</v>
      </c>
      <c r="P4050" s="5">
        <f>laptop_prices3[[#This Row],[RAM (GB)]]/ScoreCard!$F$3*ScoreCard!$F$5</f>
        <v>1.75</v>
      </c>
      <c r="Q4050" s="5">
        <f>laptop_prices3[[#This Row],[Screen Size (inch)]]/ScoreCard!$G$3*ScoreCard!$G$5</f>
        <v>2</v>
      </c>
      <c r="R4050" s="5">
        <f>laptop_prices3[[#This Row],[Battery Life (hours)]]/ScoreCard!$H$3*ScoreCard!$H$5</f>
        <v>4.3166666666666664</v>
      </c>
      <c r="S4050" s="5">
        <f>ScoreCard!$I$3-laptop_prices3[[#This Row],[Weight (kg)]]/ScoreCard!$I$3*ScoreCard!$I$5</f>
        <v>2.5057142857142858</v>
      </c>
      <c r="T4050" s="6" cm="1">
        <f t="array" ref="T4050">_xlfn.IFS(laptop_prices3[[#This Row],[Storage]]="512GB SSD", 512, laptop_prices3[[#This Row],[Storage]] = "1TB SSD", 1000, laptop_prices3[[#This Row],[Storage]] = "2TB SSD", 2000, laptop_prices3[[#This Row],[Storage]]= "256GB SSD", 256, laptop_prices3[[#This Row],[Storage]] = "1TB HDD", 1000*0.7)</f>
        <v>700</v>
      </c>
      <c r="U4050" s="5">
        <f>laptop_prices3[[#This Row],[Storage Raw Value]]/ScoreCard!$J$3*ScoreCard!$J$5</f>
        <v>2.8</v>
      </c>
    </row>
    <row r="4051" spans="2:21" x14ac:dyDescent="0.2">
      <c r="B4051" s="4" cm="1">
        <f t="array" ref="B4051">SUM(laptop_prices3[[#This Row],[RAM Comp]:[Weight Comp]]+laptop_prices3[[#This Row],[Storage Comp]])</f>
        <v>21.499039636663916</v>
      </c>
      <c r="C4051">
        <v>4049</v>
      </c>
      <c r="D4051" t="s">
        <v>47</v>
      </c>
      <c r="E4051" t="s">
        <v>39</v>
      </c>
      <c r="F4051">
        <v>64</v>
      </c>
      <c r="G4051" t="s">
        <v>13</v>
      </c>
      <c r="H4051" t="s">
        <v>35</v>
      </c>
      <c r="I4051">
        <v>15.6</v>
      </c>
      <c r="J4051" t="s">
        <v>27</v>
      </c>
      <c r="K4051">
        <v>5.0999999999999996</v>
      </c>
      <c r="L4051">
        <v>3.45</v>
      </c>
      <c r="M4051" t="s">
        <v>16</v>
      </c>
      <c r="N4051">
        <v>5504.4</v>
      </c>
      <c r="O4051" s="5">
        <f>(ScoreCard!$E$3-laptop_prices3[[#This Row],[Price ($)]])/ScoreCard!$E$3*ScoreCard!$E$5</f>
        <v>2.4535246505327595</v>
      </c>
      <c r="P4051" s="5">
        <f>laptop_prices3[[#This Row],[RAM (GB)]]/ScoreCard!$F$3*ScoreCard!$F$5</f>
        <v>7</v>
      </c>
      <c r="Q4051" s="5">
        <f>laptop_prices3[[#This Row],[Screen Size (inch)]]/ScoreCard!$G$3*ScoreCard!$G$5</f>
        <v>1.8034682080924855</v>
      </c>
      <c r="R4051" s="5">
        <f>laptop_prices3[[#This Row],[Battery Life (hours)]]/ScoreCard!$H$3*ScoreCard!$H$5</f>
        <v>2.9750000000000001</v>
      </c>
      <c r="S4051" s="5">
        <f>ScoreCard!$I$3-laptop_prices3[[#This Row],[Weight (kg)]]/ScoreCard!$I$3*ScoreCard!$I$5</f>
        <v>1.5285714285714285</v>
      </c>
      <c r="T4051" s="6" cm="1">
        <f t="array" ref="T4051">_xlfn.IFS(laptop_prices3[[#This Row],[Storage]]="512GB SSD", 512, laptop_prices3[[#This Row],[Storage]] = "1TB SSD", 1000, laptop_prices3[[#This Row],[Storage]] = "2TB SSD", 2000, laptop_prices3[[#This Row],[Storage]]= "256GB SSD", 256, laptop_prices3[[#This Row],[Storage]] = "1TB HDD", 1000*0.7)</f>
        <v>512</v>
      </c>
      <c r="U4051" s="5">
        <f>laptop_prices3[[#This Row],[Storage Raw Value]]/ScoreCard!$J$3*ScoreCard!$J$5</f>
        <v>2.048</v>
      </c>
    </row>
    <row r="4052" spans="2:21" x14ac:dyDescent="0.2">
      <c r="B4052" s="4" cm="1">
        <f t="array" ref="B4052">SUM(laptop_prices3[[#This Row],[RAM Comp]:[Weight Comp]]+laptop_prices3[[#This Row],[Storage Comp]])</f>
        <v>26.685759014588495</v>
      </c>
      <c r="C4052">
        <v>4050</v>
      </c>
      <c r="D4052" t="s">
        <v>11</v>
      </c>
      <c r="E4052" t="s">
        <v>48</v>
      </c>
      <c r="F4052">
        <v>4</v>
      </c>
      <c r="G4052" t="s">
        <v>19</v>
      </c>
      <c r="H4052" t="s">
        <v>14</v>
      </c>
      <c r="I4052">
        <v>14</v>
      </c>
      <c r="J4052" t="s">
        <v>43</v>
      </c>
      <c r="K4052">
        <v>10.9</v>
      </c>
      <c r="L4052">
        <v>2.15</v>
      </c>
      <c r="M4052" t="s">
        <v>30</v>
      </c>
      <c r="N4052">
        <v>1834.59</v>
      </c>
      <c r="O4052" s="5">
        <f>(ScoreCard!$E$3-laptop_prices3[[#This Row],[Price ($)]])/ScoreCard!$E$3*ScoreCard!$E$5</f>
        <v>4.1512720348486472</v>
      </c>
      <c r="P4052" s="5">
        <f>laptop_prices3[[#This Row],[RAM (GB)]]/ScoreCard!$F$3*ScoreCard!$F$5</f>
        <v>0.4375</v>
      </c>
      <c r="Q4052" s="5">
        <f>laptop_prices3[[#This Row],[Screen Size (inch)]]/ScoreCard!$G$3*ScoreCard!$G$5</f>
        <v>1.6184971098265895</v>
      </c>
      <c r="R4052" s="5">
        <f>laptop_prices3[[#This Row],[Battery Life (hours)]]/ScoreCard!$H$3*ScoreCard!$H$5</f>
        <v>6.3583333333333334</v>
      </c>
      <c r="S4052" s="5">
        <f>ScoreCard!$I$3-laptop_prices3[[#This Row],[Weight (kg)]]/ScoreCard!$I$3*ScoreCard!$I$5</f>
        <v>2.2714285714285714</v>
      </c>
      <c r="T4052" s="6" cm="1">
        <f t="array" ref="T4052">_xlfn.IFS(laptop_prices3[[#This Row],[Storage]]="512GB SSD", 512, laptop_prices3[[#This Row],[Storage]] = "1TB SSD", 1000, laptop_prices3[[#This Row],[Storage]] = "2TB SSD", 2000, laptop_prices3[[#This Row],[Storage]]= "256GB SSD", 256, laptop_prices3[[#This Row],[Storage]] = "1TB HDD", 1000*0.7)</f>
        <v>1000</v>
      </c>
      <c r="U4052" s="5">
        <f>laptop_prices3[[#This Row],[Storage Raw Value]]/ScoreCard!$J$3*ScoreCard!$J$5</f>
        <v>4</v>
      </c>
    </row>
    <row r="4053" spans="2:21" x14ac:dyDescent="0.2">
      <c r="B4053" s="4" cm="1">
        <f t="array" ref="B4053">SUM(laptop_prices3[[#This Row],[RAM Comp]:[Weight Comp]]+laptop_prices3[[#This Row],[Storage Comp]])</f>
        <v>13.144230112854391</v>
      </c>
      <c r="C4053">
        <v>4051</v>
      </c>
      <c r="D4053" t="s">
        <v>34</v>
      </c>
      <c r="E4053" t="s">
        <v>31</v>
      </c>
      <c r="F4053">
        <v>16</v>
      </c>
      <c r="G4053" t="s">
        <v>29</v>
      </c>
      <c r="H4053" t="s">
        <v>20</v>
      </c>
      <c r="I4053">
        <v>15.6</v>
      </c>
      <c r="J4053" t="s">
        <v>43</v>
      </c>
      <c r="K4053">
        <v>5.8</v>
      </c>
      <c r="L4053">
        <v>2.4300000000000002</v>
      </c>
      <c r="M4053" t="s">
        <v>46</v>
      </c>
      <c r="N4053">
        <v>983.95</v>
      </c>
      <c r="O4053" s="5">
        <f>(ScoreCard!$E$3-laptop_prices3[[#This Row],[Price ($)]])/ScoreCard!$E$3*ScoreCard!$E$5</f>
        <v>4.5447997202041464</v>
      </c>
      <c r="P4053" s="5">
        <f>laptop_prices3[[#This Row],[RAM (GB)]]/ScoreCard!$F$3*ScoreCard!$F$5</f>
        <v>1.75</v>
      </c>
      <c r="Q4053" s="5">
        <f>laptop_prices3[[#This Row],[Screen Size (inch)]]/ScoreCard!$G$3*ScoreCard!$G$5</f>
        <v>1.8034682080924855</v>
      </c>
      <c r="R4053" s="5">
        <f>laptop_prices3[[#This Row],[Battery Life (hours)]]/ScoreCard!$H$3*ScoreCard!$H$5</f>
        <v>3.3833333333333333</v>
      </c>
      <c r="S4053" s="5">
        <f>ScoreCard!$I$3-laptop_prices3[[#This Row],[Weight (kg)]]/ScoreCard!$I$3*ScoreCard!$I$5</f>
        <v>2.1114285714285712</v>
      </c>
      <c r="T4053" s="6" cm="1">
        <f t="array" ref="T4053">_xlfn.IFS(laptop_prices3[[#This Row],[Storage]]="512GB SSD", 512, laptop_prices3[[#This Row],[Storage]] = "1TB SSD", 1000, laptop_prices3[[#This Row],[Storage]] = "2TB SSD", 2000, laptop_prices3[[#This Row],[Storage]]= "256GB SSD", 256, laptop_prices3[[#This Row],[Storage]] = "1TB HDD", 1000*0.7)</f>
        <v>256</v>
      </c>
      <c r="U4053" s="5">
        <f>laptop_prices3[[#This Row],[Storage Raw Value]]/ScoreCard!$J$3*ScoreCard!$J$5</f>
        <v>1.024</v>
      </c>
    </row>
    <row r="4054" spans="2:21" x14ac:dyDescent="0.2">
      <c r="B4054" s="4" cm="1">
        <f t="array" ref="B4054">SUM(laptop_prices3[[#This Row],[RAM Comp]:[Weight Comp]]+laptop_prices3[[#This Row],[Storage Comp]])</f>
        <v>44.286087255711536</v>
      </c>
      <c r="C4054">
        <v>4052</v>
      </c>
      <c r="D4054" t="s">
        <v>36</v>
      </c>
      <c r="E4054" t="s">
        <v>39</v>
      </c>
      <c r="F4054">
        <v>32</v>
      </c>
      <c r="G4054" t="s">
        <v>25</v>
      </c>
      <c r="H4054" t="s">
        <v>26</v>
      </c>
      <c r="I4054">
        <v>15.6</v>
      </c>
      <c r="J4054" t="s">
        <v>27</v>
      </c>
      <c r="K4054">
        <v>7.9</v>
      </c>
      <c r="L4054">
        <v>1.97</v>
      </c>
      <c r="M4054" t="s">
        <v>16</v>
      </c>
      <c r="N4054">
        <v>2923.67</v>
      </c>
      <c r="O4054" s="5">
        <f>(ScoreCard!$E$3-laptop_prices3[[#This Row],[Price ($)]])/ScoreCard!$E$3*ScoreCard!$E$5</f>
        <v>3.6474359448846583</v>
      </c>
      <c r="P4054" s="5">
        <f>laptop_prices3[[#This Row],[RAM (GB)]]/ScoreCard!$F$3*ScoreCard!$F$5</f>
        <v>3.5</v>
      </c>
      <c r="Q4054" s="5">
        <f>laptop_prices3[[#This Row],[Screen Size (inch)]]/ScoreCard!$G$3*ScoreCard!$G$5</f>
        <v>1.8034682080924855</v>
      </c>
      <c r="R4054" s="5">
        <f>laptop_prices3[[#This Row],[Battery Life (hours)]]/ScoreCard!$H$3*ScoreCard!$H$5</f>
        <v>4.6083333333333334</v>
      </c>
      <c r="S4054" s="5">
        <f>ScoreCard!$I$3-laptop_prices3[[#This Row],[Weight (kg)]]/ScoreCard!$I$3*ScoreCard!$I$5</f>
        <v>2.3742857142857146</v>
      </c>
      <c r="T4054" s="6" cm="1">
        <f t="array" ref="T4054">_xlfn.IFS(laptop_prices3[[#This Row],[Storage]]="512GB SSD", 512, laptop_prices3[[#This Row],[Storage]] = "1TB SSD", 1000, laptop_prices3[[#This Row],[Storage]] = "2TB SSD", 2000, laptop_prices3[[#This Row],[Storage]]= "256GB SSD", 256, laptop_prices3[[#This Row],[Storage]] = "1TB HDD", 1000*0.7)</f>
        <v>2000</v>
      </c>
      <c r="U4054" s="5">
        <f>laptop_prices3[[#This Row],[Storage Raw Value]]/ScoreCard!$J$3*ScoreCard!$J$5</f>
        <v>8</v>
      </c>
    </row>
    <row r="4055" spans="2:21" x14ac:dyDescent="0.2">
      <c r="B4055" s="4" cm="1">
        <f t="array" ref="B4055">SUM(laptop_prices3[[#This Row],[RAM Comp]:[Weight Comp]]+laptop_prices3[[#This Row],[Storage Comp]])</f>
        <v>24.545476190476194</v>
      </c>
      <c r="C4055">
        <v>4053</v>
      </c>
      <c r="D4055" t="s">
        <v>23</v>
      </c>
      <c r="E4055" t="s">
        <v>18</v>
      </c>
      <c r="F4055">
        <v>64</v>
      </c>
      <c r="G4055" t="s">
        <v>42</v>
      </c>
      <c r="H4055" t="s">
        <v>14</v>
      </c>
      <c r="I4055">
        <v>17.3</v>
      </c>
      <c r="J4055" t="s">
        <v>27</v>
      </c>
      <c r="K4055">
        <v>4.3</v>
      </c>
      <c r="L4055">
        <v>2.91</v>
      </c>
      <c r="M4055" t="s">
        <v>30</v>
      </c>
      <c r="N4055">
        <v>4462.33</v>
      </c>
      <c r="O4055" s="5">
        <f>(ScoreCard!$E$3-laptop_prices3[[#This Row],[Price ($)]])/ScoreCard!$E$3*ScoreCard!$E$5</f>
        <v>2.9356127196082857</v>
      </c>
      <c r="P4055" s="5">
        <f>laptop_prices3[[#This Row],[RAM (GB)]]/ScoreCard!$F$3*ScoreCard!$F$5</f>
        <v>7</v>
      </c>
      <c r="Q4055" s="5">
        <f>laptop_prices3[[#This Row],[Screen Size (inch)]]/ScoreCard!$G$3*ScoreCard!$G$5</f>
        <v>2</v>
      </c>
      <c r="R4055" s="5">
        <f>laptop_prices3[[#This Row],[Battery Life (hours)]]/ScoreCard!$H$3*ScoreCard!$H$5</f>
        <v>2.5083333333333333</v>
      </c>
      <c r="S4055" s="5">
        <f>ScoreCard!$I$3-laptop_prices3[[#This Row],[Weight (kg)]]/ScoreCard!$I$3*ScoreCard!$I$5</f>
        <v>1.837142857142857</v>
      </c>
      <c r="T4055" s="6" cm="1">
        <f t="array" ref="T4055">_xlfn.IFS(laptop_prices3[[#This Row],[Storage]]="512GB SSD", 512, laptop_prices3[[#This Row],[Storage]] = "1TB SSD", 1000, laptop_prices3[[#This Row],[Storage]] = "2TB SSD", 2000, laptop_prices3[[#This Row],[Storage]]= "256GB SSD", 256, laptop_prices3[[#This Row],[Storage]] = "1TB HDD", 1000*0.7)</f>
        <v>700</v>
      </c>
      <c r="U4055" s="5">
        <f>laptop_prices3[[#This Row],[Storage Raw Value]]/ScoreCard!$J$3*ScoreCard!$J$5</f>
        <v>2.8</v>
      </c>
    </row>
    <row r="4056" spans="2:21" x14ac:dyDescent="0.2">
      <c r="B4056" s="4" cm="1">
        <f t="array" ref="B4056">SUM(laptop_prices3[[#This Row],[RAM Comp]:[Weight Comp]]+laptop_prices3[[#This Row],[Storage Comp]])</f>
        <v>23.484953206716213</v>
      </c>
      <c r="C4056">
        <v>4054</v>
      </c>
      <c r="D4056" t="s">
        <v>45</v>
      </c>
      <c r="E4056" t="s">
        <v>12</v>
      </c>
      <c r="F4056">
        <v>32</v>
      </c>
      <c r="G4056" t="s">
        <v>42</v>
      </c>
      <c r="H4056" t="s">
        <v>26</v>
      </c>
      <c r="I4056">
        <v>13.3</v>
      </c>
      <c r="J4056" t="s">
        <v>27</v>
      </c>
      <c r="K4056">
        <v>9.5</v>
      </c>
      <c r="L4056">
        <v>3.14</v>
      </c>
      <c r="M4056" t="s">
        <v>16</v>
      </c>
      <c r="N4056">
        <v>1882.97</v>
      </c>
      <c r="O4056" s="5">
        <f>(ScoreCard!$E$3-laptop_prices3[[#This Row],[Price ($)]])/ScoreCard!$E$3*ScoreCard!$E$5</f>
        <v>4.1288902171378661</v>
      </c>
      <c r="P4056" s="5">
        <f>laptop_prices3[[#This Row],[RAM (GB)]]/ScoreCard!$F$3*ScoreCard!$F$5</f>
        <v>3.5</v>
      </c>
      <c r="Q4056" s="5">
        <f>laptop_prices3[[#This Row],[Screen Size (inch)]]/ScoreCard!$G$3*ScoreCard!$G$5</f>
        <v>1.5375722543352601</v>
      </c>
      <c r="R4056" s="5">
        <f>laptop_prices3[[#This Row],[Battery Life (hours)]]/ScoreCard!$H$3*ScoreCard!$H$5</f>
        <v>5.5416666666666661</v>
      </c>
      <c r="S4056" s="5">
        <f>ScoreCard!$I$3-laptop_prices3[[#This Row],[Weight (kg)]]/ScoreCard!$I$3*ScoreCard!$I$5</f>
        <v>1.7057142857142857</v>
      </c>
      <c r="T4056" s="6" cm="1">
        <f t="array" ref="T4056">_xlfn.IFS(laptop_prices3[[#This Row],[Storage]]="512GB SSD", 512, laptop_prices3[[#This Row],[Storage]] = "1TB SSD", 1000, laptop_prices3[[#This Row],[Storage]] = "2TB SSD", 2000, laptop_prices3[[#This Row],[Storage]]= "256GB SSD", 256, laptop_prices3[[#This Row],[Storage]] = "1TB HDD", 1000*0.7)</f>
        <v>700</v>
      </c>
      <c r="U4056" s="5">
        <f>laptop_prices3[[#This Row],[Storage Raw Value]]/ScoreCard!$J$3*ScoreCard!$J$5</f>
        <v>2.8</v>
      </c>
    </row>
    <row r="4057" spans="2:21" x14ac:dyDescent="0.2">
      <c r="B4057" s="4" cm="1">
        <f t="array" ref="B4057">SUM(laptop_prices3[[#This Row],[RAM Comp]:[Weight Comp]]+laptop_prices3[[#This Row],[Storage Comp]])</f>
        <v>17.905468208092486</v>
      </c>
      <c r="C4057">
        <v>4055</v>
      </c>
      <c r="D4057" t="s">
        <v>28</v>
      </c>
      <c r="E4057" t="s">
        <v>48</v>
      </c>
      <c r="F4057">
        <v>8</v>
      </c>
      <c r="G4057" t="s">
        <v>13</v>
      </c>
      <c r="H4057" t="s">
        <v>20</v>
      </c>
      <c r="I4057">
        <v>15.6</v>
      </c>
      <c r="J4057" t="s">
        <v>15</v>
      </c>
      <c r="K4057">
        <v>7.5</v>
      </c>
      <c r="L4057">
        <v>1.47</v>
      </c>
      <c r="M4057" t="s">
        <v>46</v>
      </c>
      <c r="N4057">
        <v>1575.43</v>
      </c>
      <c r="O4057" s="5">
        <f>(ScoreCard!$E$3-laptop_prices3[[#This Row],[Price ($)]])/ScoreCard!$E$3*ScoreCard!$E$5</f>
        <v>4.2711660381129324</v>
      </c>
      <c r="P4057" s="5">
        <f>laptop_prices3[[#This Row],[RAM (GB)]]/ScoreCard!$F$3*ScoreCard!$F$5</f>
        <v>0.875</v>
      </c>
      <c r="Q4057" s="5">
        <f>laptop_prices3[[#This Row],[Screen Size (inch)]]/ScoreCard!$G$3*ScoreCard!$G$5</f>
        <v>1.8034682080924855</v>
      </c>
      <c r="R4057" s="5">
        <f>laptop_prices3[[#This Row],[Battery Life (hours)]]/ScoreCard!$H$3*ScoreCard!$H$5</f>
        <v>4.375</v>
      </c>
      <c r="S4057" s="5">
        <f>ScoreCard!$I$3-laptop_prices3[[#This Row],[Weight (kg)]]/ScoreCard!$I$3*ScoreCard!$I$5</f>
        <v>2.66</v>
      </c>
      <c r="T4057" s="6" cm="1">
        <f t="array" ref="T4057">_xlfn.IFS(laptop_prices3[[#This Row],[Storage]]="512GB SSD", 512, laptop_prices3[[#This Row],[Storage]] = "1TB SSD", 1000, laptop_prices3[[#This Row],[Storage]] = "2TB SSD", 2000, laptop_prices3[[#This Row],[Storage]]= "256GB SSD", 256, laptop_prices3[[#This Row],[Storage]] = "1TB HDD", 1000*0.7)</f>
        <v>512</v>
      </c>
      <c r="U4057" s="5">
        <f>laptop_prices3[[#This Row],[Storage Raw Value]]/ScoreCard!$J$3*ScoreCard!$J$5</f>
        <v>2.048</v>
      </c>
    </row>
    <row r="4058" spans="2:21" x14ac:dyDescent="0.2">
      <c r="B4058" s="4" cm="1">
        <f t="array" ref="B4058">SUM(laptop_prices3[[#This Row],[RAM Comp]:[Weight Comp]]+laptop_prices3[[#This Row],[Storage Comp]])</f>
        <v>14.180285714285715</v>
      </c>
      <c r="C4058">
        <v>4056</v>
      </c>
      <c r="D4058" t="s">
        <v>45</v>
      </c>
      <c r="E4058" t="s">
        <v>18</v>
      </c>
      <c r="F4058">
        <v>16</v>
      </c>
      <c r="G4058" t="s">
        <v>29</v>
      </c>
      <c r="H4058" t="s">
        <v>32</v>
      </c>
      <c r="I4058">
        <v>17.3</v>
      </c>
      <c r="J4058" t="s">
        <v>27</v>
      </c>
      <c r="K4058">
        <v>7.2</v>
      </c>
      <c r="L4058">
        <v>2.39</v>
      </c>
      <c r="M4058" t="s">
        <v>46</v>
      </c>
      <c r="N4058">
        <v>2832.28</v>
      </c>
      <c r="O4058" s="5">
        <f>(ScoreCard!$E$3-laptop_prices3[[#This Row],[Price ($)]])/ScoreCard!$E$3*ScoreCard!$E$5</f>
        <v>3.6897152818128993</v>
      </c>
      <c r="P4058" s="5">
        <f>laptop_prices3[[#This Row],[RAM (GB)]]/ScoreCard!$F$3*ScoreCard!$F$5</f>
        <v>1.75</v>
      </c>
      <c r="Q4058" s="5">
        <f>laptop_prices3[[#This Row],[Screen Size (inch)]]/ScoreCard!$G$3*ScoreCard!$G$5</f>
        <v>2</v>
      </c>
      <c r="R4058" s="5">
        <f>laptop_prices3[[#This Row],[Battery Life (hours)]]/ScoreCard!$H$3*ScoreCard!$H$5</f>
        <v>4.2</v>
      </c>
      <c r="S4058" s="5">
        <f>ScoreCard!$I$3-laptop_prices3[[#This Row],[Weight (kg)]]/ScoreCard!$I$3*ScoreCard!$I$5</f>
        <v>2.1342857142857143</v>
      </c>
      <c r="T4058" s="6" cm="1">
        <f t="array" ref="T4058">_xlfn.IFS(laptop_prices3[[#This Row],[Storage]]="512GB SSD", 512, laptop_prices3[[#This Row],[Storage]] = "1TB SSD", 1000, laptop_prices3[[#This Row],[Storage]] = "2TB SSD", 2000, laptop_prices3[[#This Row],[Storage]]= "256GB SSD", 256, laptop_prices3[[#This Row],[Storage]] = "1TB HDD", 1000*0.7)</f>
        <v>256</v>
      </c>
      <c r="U4058" s="5">
        <f>laptop_prices3[[#This Row],[Storage Raw Value]]/ScoreCard!$J$3*ScoreCard!$J$5</f>
        <v>1.024</v>
      </c>
    </row>
    <row r="4059" spans="2:21" x14ac:dyDescent="0.2">
      <c r="B4059" s="4" cm="1">
        <f t="array" ref="B4059">SUM(laptop_prices3[[#This Row],[RAM Comp]:[Weight Comp]]+laptop_prices3[[#This Row],[Storage Comp]])</f>
        <v>25.072782824112302</v>
      </c>
      <c r="C4059">
        <v>4057</v>
      </c>
      <c r="D4059" t="s">
        <v>47</v>
      </c>
      <c r="E4059" t="s">
        <v>24</v>
      </c>
      <c r="F4059">
        <v>32</v>
      </c>
      <c r="G4059" t="s">
        <v>42</v>
      </c>
      <c r="H4059" t="s">
        <v>14</v>
      </c>
      <c r="I4059">
        <v>14</v>
      </c>
      <c r="J4059" t="s">
        <v>15</v>
      </c>
      <c r="K4059">
        <v>10.8</v>
      </c>
      <c r="L4059">
        <v>1.83</v>
      </c>
      <c r="M4059" t="s">
        <v>46</v>
      </c>
      <c r="N4059">
        <v>2116.8000000000002</v>
      </c>
      <c r="O4059" s="5">
        <f>(ScoreCard!$E$3-laptop_prices3[[#This Row],[Price ($)]])/ScoreCard!$E$3*ScoreCard!$E$5</f>
        <v>4.0207145157052073</v>
      </c>
      <c r="P4059" s="5">
        <f>laptop_prices3[[#This Row],[RAM (GB)]]/ScoreCard!$F$3*ScoreCard!$F$5</f>
        <v>3.5</v>
      </c>
      <c r="Q4059" s="5">
        <f>laptop_prices3[[#This Row],[Screen Size (inch)]]/ScoreCard!$G$3*ScoreCard!$G$5</f>
        <v>1.6184971098265895</v>
      </c>
      <c r="R4059" s="5">
        <f>laptop_prices3[[#This Row],[Battery Life (hours)]]/ScoreCard!$H$3*ScoreCard!$H$5</f>
        <v>6.3</v>
      </c>
      <c r="S4059" s="5">
        <f>ScoreCard!$I$3-laptop_prices3[[#This Row],[Weight (kg)]]/ScoreCard!$I$3*ScoreCard!$I$5</f>
        <v>2.4542857142857142</v>
      </c>
      <c r="T4059" s="6" cm="1">
        <f t="array" ref="T4059">_xlfn.IFS(laptop_prices3[[#This Row],[Storage]]="512GB SSD", 512, laptop_prices3[[#This Row],[Storage]] = "1TB SSD", 1000, laptop_prices3[[#This Row],[Storage]] = "2TB SSD", 2000, laptop_prices3[[#This Row],[Storage]]= "256GB SSD", 256, laptop_prices3[[#This Row],[Storage]] = "1TB HDD", 1000*0.7)</f>
        <v>700</v>
      </c>
      <c r="U4059" s="5">
        <f>laptop_prices3[[#This Row],[Storage Raw Value]]/ScoreCard!$J$3*ScoreCard!$J$5</f>
        <v>2.8</v>
      </c>
    </row>
    <row r="4060" spans="2:21" x14ac:dyDescent="0.2">
      <c r="B4060" s="4" cm="1">
        <f t="array" ref="B4060">SUM(laptop_prices3[[#This Row],[RAM Comp]:[Weight Comp]]+laptop_prices3[[#This Row],[Storage Comp]])</f>
        <v>23.194238921001926</v>
      </c>
      <c r="C4060">
        <v>4058</v>
      </c>
      <c r="D4060" t="s">
        <v>11</v>
      </c>
      <c r="E4060" t="s">
        <v>39</v>
      </c>
      <c r="F4060">
        <v>16</v>
      </c>
      <c r="G4060" t="s">
        <v>42</v>
      </c>
      <c r="H4060" t="s">
        <v>20</v>
      </c>
      <c r="I4060">
        <v>13.3</v>
      </c>
      <c r="J4060" t="s">
        <v>21</v>
      </c>
      <c r="K4060">
        <v>11.6</v>
      </c>
      <c r="L4060">
        <v>2.73</v>
      </c>
      <c r="M4060" t="s">
        <v>46</v>
      </c>
      <c r="N4060">
        <v>1234.07</v>
      </c>
      <c r="O4060" s="5">
        <f>(ScoreCard!$E$3-laptop_prices3[[#This Row],[Price ($)]])/ScoreCard!$E$3*ScoreCard!$E$5</f>
        <v>4.4290878507163294</v>
      </c>
      <c r="P4060" s="5">
        <f>laptop_prices3[[#This Row],[RAM (GB)]]/ScoreCard!$F$3*ScoreCard!$F$5</f>
        <v>1.75</v>
      </c>
      <c r="Q4060" s="5">
        <f>laptop_prices3[[#This Row],[Screen Size (inch)]]/ScoreCard!$G$3*ScoreCard!$G$5</f>
        <v>1.5375722543352601</v>
      </c>
      <c r="R4060" s="5">
        <f>laptop_prices3[[#This Row],[Battery Life (hours)]]/ScoreCard!$H$3*ScoreCard!$H$5</f>
        <v>6.7666666666666666</v>
      </c>
      <c r="S4060" s="5">
        <f>ScoreCard!$I$3-laptop_prices3[[#This Row],[Weight (kg)]]/ScoreCard!$I$3*ScoreCard!$I$5</f>
        <v>1.94</v>
      </c>
      <c r="T4060" s="6" cm="1">
        <f t="array" ref="T4060">_xlfn.IFS(laptop_prices3[[#This Row],[Storage]]="512GB SSD", 512, laptop_prices3[[#This Row],[Storage]] = "1TB SSD", 1000, laptop_prices3[[#This Row],[Storage]] = "2TB SSD", 2000, laptop_prices3[[#This Row],[Storage]]= "256GB SSD", 256, laptop_prices3[[#This Row],[Storage]] = "1TB HDD", 1000*0.7)</f>
        <v>700</v>
      </c>
      <c r="U4060" s="5">
        <f>laptop_prices3[[#This Row],[Storage Raw Value]]/ScoreCard!$J$3*ScoreCard!$J$5</f>
        <v>2.8</v>
      </c>
    </row>
    <row r="4061" spans="2:21" x14ac:dyDescent="0.2">
      <c r="B4061" s="4" cm="1">
        <f t="array" ref="B4061">SUM(laptop_prices3[[#This Row],[RAM Comp]:[Weight Comp]]+laptop_prices3[[#This Row],[Storage Comp]])</f>
        <v>17.941182493806771</v>
      </c>
      <c r="C4061">
        <v>4059</v>
      </c>
      <c r="D4061" t="s">
        <v>34</v>
      </c>
      <c r="E4061" t="s">
        <v>24</v>
      </c>
      <c r="F4061">
        <v>8</v>
      </c>
      <c r="G4061" t="s">
        <v>13</v>
      </c>
      <c r="H4061" t="s">
        <v>26</v>
      </c>
      <c r="I4061">
        <v>15.6</v>
      </c>
      <c r="J4061" t="s">
        <v>15</v>
      </c>
      <c r="K4061">
        <v>8.1</v>
      </c>
      <c r="L4061">
        <v>2.02</v>
      </c>
      <c r="M4061" t="s">
        <v>16</v>
      </c>
      <c r="N4061">
        <v>1446.51</v>
      </c>
      <c r="O4061" s="5">
        <f>(ScoreCard!$E$3-laptop_prices3[[#This Row],[Price ($)]])/ScoreCard!$E$3*ScoreCard!$E$5</f>
        <v>4.3308077069693587</v>
      </c>
      <c r="P4061" s="5">
        <f>laptop_prices3[[#This Row],[RAM (GB)]]/ScoreCard!$F$3*ScoreCard!$F$5</f>
        <v>0.875</v>
      </c>
      <c r="Q4061" s="5">
        <f>laptop_prices3[[#This Row],[Screen Size (inch)]]/ScoreCard!$G$3*ScoreCard!$G$5</f>
        <v>1.8034682080924855</v>
      </c>
      <c r="R4061" s="5">
        <f>laptop_prices3[[#This Row],[Battery Life (hours)]]/ScoreCard!$H$3*ScoreCard!$H$5</f>
        <v>4.7249999999999996</v>
      </c>
      <c r="S4061" s="5">
        <f>ScoreCard!$I$3-laptop_prices3[[#This Row],[Weight (kg)]]/ScoreCard!$I$3*ScoreCard!$I$5</f>
        <v>2.3457142857142856</v>
      </c>
      <c r="T4061" s="6" cm="1">
        <f t="array" ref="T4061">_xlfn.IFS(laptop_prices3[[#This Row],[Storage]]="512GB SSD", 512, laptop_prices3[[#This Row],[Storage]] = "1TB SSD", 1000, laptop_prices3[[#This Row],[Storage]] = "2TB SSD", 2000, laptop_prices3[[#This Row],[Storage]]= "256GB SSD", 256, laptop_prices3[[#This Row],[Storage]] = "1TB HDD", 1000*0.7)</f>
        <v>512</v>
      </c>
      <c r="U4061" s="5">
        <f>laptop_prices3[[#This Row],[Storage Raw Value]]/ScoreCard!$J$3*ScoreCard!$J$5</f>
        <v>2.048</v>
      </c>
    </row>
    <row r="4062" spans="2:21" x14ac:dyDescent="0.2">
      <c r="B4062" s="4" cm="1">
        <f t="array" ref="B4062">SUM(laptop_prices3[[#This Row],[RAM Comp]:[Weight Comp]]+laptop_prices3[[#This Row],[Storage Comp]])</f>
        <v>14.596425268373245</v>
      </c>
      <c r="C4062">
        <v>4060</v>
      </c>
      <c r="D4062" t="s">
        <v>36</v>
      </c>
      <c r="E4062" t="s">
        <v>41</v>
      </c>
      <c r="F4062">
        <v>8</v>
      </c>
      <c r="G4062" t="s">
        <v>29</v>
      </c>
      <c r="H4062" t="s">
        <v>44</v>
      </c>
      <c r="I4062">
        <v>16</v>
      </c>
      <c r="J4062" t="s">
        <v>21</v>
      </c>
      <c r="K4062">
        <v>10.199999999999999</v>
      </c>
      <c r="L4062">
        <v>2.93</v>
      </c>
      <c r="M4062" t="s">
        <v>22</v>
      </c>
      <c r="N4062">
        <v>913.2</v>
      </c>
      <c r="O4062" s="5">
        <f>(ScoreCard!$E$3-laptop_prices3[[#This Row],[Price ($)]])/ScoreCard!$E$3*ScoreCard!$E$5</f>
        <v>4.5775304685100124</v>
      </c>
      <c r="P4062" s="5">
        <f>laptop_prices3[[#This Row],[RAM (GB)]]/ScoreCard!$F$3*ScoreCard!$F$5</f>
        <v>0.875</v>
      </c>
      <c r="Q4062" s="5">
        <f>laptop_prices3[[#This Row],[Screen Size (inch)]]/ScoreCard!$G$3*ScoreCard!$G$5</f>
        <v>1.8497109826589595</v>
      </c>
      <c r="R4062" s="5">
        <f>laptop_prices3[[#This Row],[Battery Life (hours)]]/ScoreCard!$H$3*ScoreCard!$H$5</f>
        <v>5.95</v>
      </c>
      <c r="S4062" s="5">
        <f>ScoreCard!$I$3-laptop_prices3[[#This Row],[Weight (kg)]]/ScoreCard!$I$3*ScoreCard!$I$5</f>
        <v>1.8257142857142856</v>
      </c>
      <c r="T4062" s="6" cm="1">
        <f t="array" ref="T4062">_xlfn.IFS(laptop_prices3[[#This Row],[Storage]]="512GB SSD", 512, laptop_prices3[[#This Row],[Storage]] = "1TB SSD", 1000, laptop_prices3[[#This Row],[Storage]] = "2TB SSD", 2000, laptop_prices3[[#This Row],[Storage]]= "256GB SSD", 256, laptop_prices3[[#This Row],[Storage]] = "1TB HDD", 1000*0.7)</f>
        <v>256</v>
      </c>
      <c r="U4062" s="5">
        <f>laptop_prices3[[#This Row],[Storage Raw Value]]/ScoreCard!$J$3*ScoreCard!$J$5</f>
        <v>1.024</v>
      </c>
    </row>
    <row r="4063" spans="2:21" x14ac:dyDescent="0.2">
      <c r="B4063" s="4" cm="1">
        <f t="array" ref="B4063">SUM(laptop_prices3[[#This Row],[RAM Comp]:[Weight Comp]]+laptop_prices3[[#This Row],[Storage Comp]])</f>
        <v>46.310476190476187</v>
      </c>
      <c r="C4063">
        <v>4061</v>
      </c>
      <c r="D4063" t="s">
        <v>11</v>
      </c>
      <c r="E4063" t="s">
        <v>48</v>
      </c>
      <c r="F4063">
        <v>32</v>
      </c>
      <c r="G4063" t="s">
        <v>25</v>
      </c>
      <c r="H4063" t="s">
        <v>44</v>
      </c>
      <c r="I4063">
        <v>17.3</v>
      </c>
      <c r="J4063" t="s">
        <v>27</v>
      </c>
      <c r="K4063">
        <v>11.2</v>
      </c>
      <c r="L4063">
        <v>2.14</v>
      </c>
      <c r="M4063" t="s">
        <v>22</v>
      </c>
      <c r="N4063">
        <v>3724.2</v>
      </c>
      <c r="O4063" s="5">
        <f>(ScoreCard!$E$3-laptop_prices3[[#This Row],[Price ($)]])/ScoreCard!$E$3*ScoreCard!$E$5</f>
        <v>3.2770904192126489</v>
      </c>
      <c r="P4063" s="5">
        <f>laptop_prices3[[#This Row],[RAM (GB)]]/ScoreCard!$F$3*ScoreCard!$F$5</f>
        <v>3.5</v>
      </c>
      <c r="Q4063" s="5">
        <f>laptop_prices3[[#This Row],[Screen Size (inch)]]/ScoreCard!$G$3*ScoreCard!$G$5</f>
        <v>2</v>
      </c>
      <c r="R4063" s="5">
        <f>laptop_prices3[[#This Row],[Battery Life (hours)]]/ScoreCard!$H$3*ScoreCard!$H$5</f>
        <v>6.5333333333333323</v>
      </c>
      <c r="S4063" s="5">
        <f>ScoreCard!$I$3-laptop_prices3[[#This Row],[Weight (kg)]]/ScoreCard!$I$3*ScoreCard!$I$5</f>
        <v>2.2771428571428571</v>
      </c>
      <c r="T4063" s="6" cm="1">
        <f t="array" ref="T4063">_xlfn.IFS(laptop_prices3[[#This Row],[Storage]]="512GB SSD", 512, laptop_prices3[[#This Row],[Storage]] = "1TB SSD", 1000, laptop_prices3[[#This Row],[Storage]] = "2TB SSD", 2000, laptop_prices3[[#This Row],[Storage]]= "256GB SSD", 256, laptop_prices3[[#This Row],[Storage]] = "1TB HDD", 1000*0.7)</f>
        <v>2000</v>
      </c>
      <c r="U4063" s="5">
        <f>laptop_prices3[[#This Row],[Storage Raw Value]]/ScoreCard!$J$3*ScoreCard!$J$5</f>
        <v>8</v>
      </c>
    </row>
    <row r="4064" spans="2:21" x14ac:dyDescent="0.2">
      <c r="B4064" s="4" cm="1">
        <f t="array" ref="B4064">SUM(laptop_prices3[[#This Row],[RAM Comp]:[Weight Comp]]+laptop_prices3[[#This Row],[Storage Comp]])</f>
        <v>17.406238095238095</v>
      </c>
      <c r="C4064">
        <v>4062</v>
      </c>
      <c r="D4064" t="s">
        <v>11</v>
      </c>
      <c r="E4064" t="s">
        <v>24</v>
      </c>
      <c r="F4064">
        <v>32</v>
      </c>
      <c r="G4064" t="s">
        <v>29</v>
      </c>
      <c r="H4064" t="s">
        <v>35</v>
      </c>
      <c r="I4064">
        <v>17.3</v>
      </c>
      <c r="J4064" t="s">
        <v>15</v>
      </c>
      <c r="K4064">
        <v>10.7</v>
      </c>
      <c r="L4064">
        <v>3.38</v>
      </c>
      <c r="M4064" t="s">
        <v>46</v>
      </c>
      <c r="N4064">
        <v>3226.39</v>
      </c>
      <c r="O4064" s="5">
        <f>(ScoreCard!$E$3-laptop_prices3[[#This Row],[Price ($)]])/ScoreCard!$E$3*ScoreCard!$E$5</f>
        <v>3.5073899784231504</v>
      </c>
      <c r="P4064" s="5">
        <f>laptop_prices3[[#This Row],[RAM (GB)]]/ScoreCard!$F$3*ScoreCard!$F$5</f>
        <v>3.5</v>
      </c>
      <c r="Q4064" s="5">
        <f>laptop_prices3[[#This Row],[Screen Size (inch)]]/ScoreCard!$G$3*ScoreCard!$G$5</f>
        <v>2</v>
      </c>
      <c r="R4064" s="5">
        <f>laptop_prices3[[#This Row],[Battery Life (hours)]]/ScoreCard!$H$3*ScoreCard!$H$5</f>
        <v>6.2416666666666663</v>
      </c>
      <c r="S4064" s="5">
        <f>ScoreCard!$I$3-laptop_prices3[[#This Row],[Weight (kg)]]/ScoreCard!$I$3*ScoreCard!$I$5</f>
        <v>1.5685714285714287</v>
      </c>
      <c r="T4064" s="6" cm="1">
        <f t="array" ref="T4064">_xlfn.IFS(laptop_prices3[[#This Row],[Storage]]="512GB SSD", 512, laptop_prices3[[#This Row],[Storage]] = "1TB SSD", 1000, laptop_prices3[[#This Row],[Storage]] = "2TB SSD", 2000, laptop_prices3[[#This Row],[Storage]]= "256GB SSD", 256, laptop_prices3[[#This Row],[Storage]] = "1TB HDD", 1000*0.7)</f>
        <v>256</v>
      </c>
      <c r="U4064" s="5">
        <f>laptop_prices3[[#This Row],[Storage Raw Value]]/ScoreCard!$J$3*ScoreCard!$J$5</f>
        <v>1.024</v>
      </c>
    </row>
    <row r="4065" spans="2:21" x14ac:dyDescent="0.2">
      <c r="B4065" s="4" cm="1">
        <f t="array" ref="B4065">SUM(laptop_prices3[[#This Row],[RAM Comp]:[Weight Comp]]+laptop_prices3[[#This Row],[Storage Comp]])</f>
        <v>13.649286540049548</v>
      </c>
      <c r="C4065">
        <v>4063</v>
      </c>
      <c r="D4065" t="s">
        <v>28</v>
      </c>
      <c r="E4065" t="s">
        <v>37</v>
      </c>
      <c r="F4065">
        <v>8</v>
      </c>
      <c r="G4065" t="s">
        <v>29</v>
      </c>
      <c r="H4065" t="s">
        <v>14</v>
      </c>
      <c r="I4065">
        <v>13.3</v>
      </c>
      <c r="J4065" t="s">
        <v>43</v>
      </c>
      <c r="K4065">
        <v>8.6999999999999993</v>
      </c>
      <c r="L4065">
        <v>2.5099999999999998</v>
      </c>
      <c r="M4065" t="s">
        <v>16</v>
      </c>
      <c r="N4065">
        <v>1723.52</v>
      </c>
      <c r="O4065" s="5">
        <f>(ScoreCard!$E$3-laptop_prices3[[#This Row],[Price ($)]])/ScoreCard!$E$3*ScoreCard!$E$5</f>
        <v>4.202655839998223</v>
      </c>
      <c r="P4065" s="5">
        <f>laptop_prices3[[#This Row],[RAM (GB)]]/ScoreCard!$F$3*ScoreCard!$F$5</f>
        <v>0.875</v>
      </c>
      <c r="Q4065" s="5">
        <f>laptop_prices3[[#This Row],[Screen Size (inch)]]/ScoreCard!$G$3*ScoreCard!$G$5</f>
        <v>1.5375722543352601</v>
      </c>
      <c r="R4065" s="5">
        <f>laptop_prices3[[#This Row],[Battery Life (hours)]]/ScoreCard!$H$3*ScoreCard!$H$5</f>
        <v>5.0750000000000002</v>
      </c>
      <c r="S4065" s="5">
        <f>ScoreCard!$I$3-laptop_prices3[[#This Row],[Weight (kg)]]/ScoreCard!$I$3*ScoreCard!$I$5</f>
        <v>2.0657142857142858</v>
      </c>
      <c r="T4065" s="6" cm="1">
        <f t="array" ref="T4065">_xlfn.IFS(laptop_prices3[[#This Row],[Storage]]="512GB SSD", 512, laptop_prices3[[#This Row],[Storage]] = "1TB SSD", 1000, laptop_prices3[[#This Row],[Storage]] = "2TB SSD", 2000, laptop_prices3[[#This Row],[Storage]]= "256GB SSD", 256, laptop_prices3[[#This Row],[Storage]] = "1TB HDD", 1000*0.7)</f>
        <v>256</v>
      </c>
      <c r="U4065" s="5">
        <f>laptop_prices3[[#This Row],[Storage Raw Value]]/ScoreCard!$J$3*ScoreCard!$J$5</f>
        <v>1.024</v>
      </c>
    </row>
    <row r="4066" spans="2:21" x14ac:dyDescent="0.2">
      <c r="B4066" s="4" cm="1">
        <f t="array" ref="B4066">SUM(laptop_prices3[[#This Row],[RAM Comp]:[Weight Comp]]+laptop_prices3[[#This Row],[Storage Comp]])</f>
        <v>24.000306220754197</v>
      </c>
      <c r="C4066">
        <v>4064</v>
      </c>
      <c r="D4066" t="s">
        <v>38</v>
      </c>
      <c r="E4066" t="s">
        <v>31</v>
      </c>
      <c r="F4066">
        <v>4</v>
      </c>
      <c r="G4066" t="s">
        <v>19</v>
      </c>
      <c r="H4066" t="s">
        <v>44</v>
      </c>
      <c r="I4066">
        <v>16</v>
      </c>
      <c r="J4066" t="s">
        <v>27</v>
      </c>
      <c r="K4066">
        <v>5.9</v>
      </c>
      <c r="L4066">
        <v>2.15</v>
      </c>
      <c r="M4066" t="s">
        <v>16</v>
      </c>
      <c r="N4066">
        <v>1071.48</v>
      </c>
      <c r="O4066" s="5">
        <f>(ScoreCard!$E$3-laptop_prices3[[#This Row],[Price ($)]])/ScoreCard!$E$3*ScoreCard!$E$5</f>
        <v>4.504306117388424</v>
      </c>
      <c r="P4066" s="5">
        <f>laptop_prices3[[#This Row],[RAM (GB)]]/ScoreCard!$F$3*ScoreCard!$F$5</f>
        <v>0.4375</v>
      </c>
      <c r="Q4066" s="5">
        <f>laptop_prices3[[#This Row],[Screen Size (inch)]]/ScoreCard!$G$3*ScoreCard!$G$5</f>
        <v>1.8497109826589595</v>
      </c>
      <c r="R4066" s="5">
        <f>laptop_prices3[[#This Row],[Battery Life (hours)]]/ScoreCard!$H$3*ScoreCard!$H$5</f>
        <v>3.4416666666666669</v>
      </c>
      <c r="S4066" s="5">
        <f>ScoreCard!$I$3-laptop_prices3[[#This Row],[Weight (kg)]]/ScoreCard!$I$3*ScoreCard!$I$5</f>
        <v>2.2714285714285714</v>
      </c>
      <c r="T4066" s="6" cm="1">
        <f t="array" ref="T4066">_xlfn.IFS(laptop_prices3[[#This Row],[Storage]]="512GB SSD", 512, laptop_prices3[[#This Row],[Storage]] = "1TB SSD", 1000, laptop_prices3[[#This Row],[Storage]] = "2TB SSD", 2000, laptop_prices3[[#This Row],[Storage]]= "256GB SSD", 256, laptop_prices3[[#This Row],[Storage]] = "1TB HDD", 1000*0.7)</f>
        <v>1000</v>
      </c>
      <c r="U4066" s="5">
        <f>laptop_prices3[[#This Row],[Storage Raw Value]]/ScoreCard!$J$3*ScoreCard!$J$5</f>
        <v>4</v>
      </c>
    </row>
    <row r="4067" spans="2:21" x14ac:dyDescent="0.2">
      <c r="B4067" s="4" cm="1">
        <f t="array" ref="B4067">SUM(laptop_prices3[[#This Row],[RAM Comp]:[Weight Comp]]+laptop_prices3[[#This Row],[Storage Comp]])</f>
        <v>28.310134874759154</v>
      </c>
      <c r="C4067">
        <v>4065</v>
      </c>
      <c r="D4067" t="s">
        <v>33</v>
      </c>
      <c r="E4067" t="s">
        <v>41</v>
      </c>
      <c r="F4067">
        <v>64</v>
      </c>
      <c r="G4067" t="s">
        <v>42</v>
      </c>
      <c r="H4067" t="s">
        <v>40</v>
      </c>
      <c r="I4067">
        <v>15.6</v>
      </c>
      <c r="J4067" t="s">
        <v>21</v>
      </c>
      <c r="K4067">
        <v>11.6</v>
      </c>
      <c r="L4067">
        <v>3.43</v>
      </c>
      <c r="M4067" t="s">
        <v>22</v>
      </c>
      <c r="N4067">
        <v>3129.4</v>
      </c>
      <c r="O4067" s="5">
        <f>(ScoreCard!$E$3-laptop_prices3[[#This Row],[Price ($)]])/ScoreCard!$E$3*ScoreCard!$E$5</f>
        <v>3.5522600176907959</v>
      </c>
      <c r="P4067" s="5">
        <f>laptop_prices3[[#This Row],[RAM (GB)]]/ScoreCard!$F$3*ScoreCard!$F$5</f>
        <v>7</v>
      </c>
      <c r="Q4067" s="5">
        <f>laptop_prices3[[#This Row],[Screen Size (inch)]]/ScoreCard!$G$3*ScoreCard!$G$5</f>
        <v>1.8034682080924855</v>
      </c>
      <c r="R4067" s="5">
        <f>laptop_prices3[[#This Row],[Battery Life (hours)]]/ScoreCard!$H$3*ScoreCard!$H$5</f>
        <v>6.7666666666666666</v>
      </c>
      <c r="S4067" s="5">
        <f>ScoreCard!$I$3-laptop_prices3[[#This Row],[Weight (kg)]]/ScoreCard!$I$3*ScoreCard!$I$5</f>
        <v>1.5399999999999998</v>
      </c>
      <c r="T4067" s="6" cm="1">
        <f t="array" ref="T4067">_xlfn.IFS(laptop_prices3[[#This Row],[Storage]]="512GB SSD", 512, laptop_prices3[[#This Row],[Storage]] = "1TB SSD", 1000, laptop_prices3[[#This Row],[Storage]] = "2TB SSD", 2000, laptop_prices3[[#This Row],[Storage]]= "256GB SSD", 256, laptop_prices3[[#This Row],[Storage]] = "1TB HDD", 1000*0.7)</f>
        <v>700</v>
      </c>
      <c r="U4067" s="5">
        <f>laptop_prices3[[#This Row],[Storage Raw Value]]/ScoreCard!$J$3*ScoreCard!$J$5</f>
        <v>2.8</v>
      </c>
    </row>
    <row r="4068" spans="2:21" x14ac:dyDescent="0.2">
      <c r="B4068" s="4" cm="1">
        <f t="array" ref="B4068">SUM(laptop_prices3[[#This Row],[RAM Comp]:[Weight Comp]]+laptop_prices3[[#This Row],[Storage Comp]])</f>
        <v>13.505472887420865</v>
      </c>
      <c r="C4068">
        <v>4066</v>
      </c>
      <c r="D4068" t="s">
        <v>33</v>
      </c>
      <c r="E4068" t="s">
        <v>18</v>
      </c>
      <c r="F4068">
        <v>8</v>
      </c>
      <c r="G4068" t="s">
        <v>29</v>
      </c>
      <c r="H4068" t="s">
        <v>14</v>
      </c>
      <c r="I4068">
        <v>16</v>
      </c>
      <c r="J4068" t="s">
        <v>27</v>
      </c>
      <c r="K4068">
        <v>8.8000000000000007</v>
      </c>
      <c r="L4068">
        <v>3.41</v>
      </c>
      <c r="M4068" t="s">
        <v>46</v>
      </c>
      <c r="N4068">
        <v>2404.9699999999998</v>
      </c>
      <c r="O4068" s="5">
        <f>(ScoreCard!$E$3-laptop_prices3[[#This Row],[Price ($)]])/ScoreCard!$E$3*ScoreCard!$E$5</f>
        <v>3.8873997490719736</v>
      </c>
      <c r="P4068" s="5">
        <f>laptop_prices3[[#This Row],[RAM (GB)]]/ScoreCard!$F$3*ScoreCard!$F$5</f>
        <v>0.875</v>
      </c>
      <c r="Q4068" s="5">
        <f>laptop_prices3[[#This Row],[Screen Size (inch)]]/ScoreCard!$G$3*ScoreCard!$G$5</f>
        <v>1.8497109826589595</v>
      </c>
      <c r="R4068" s="5">
        <f>laptop_prices3[[#This Row],[Battery Life (hours)]]/ScoreCard!$H$3*ScoreCard!$H$5</f>
        <v>5.1333333333333337</v>
      </c>
      <c r="S4068" s="5">
        <f>ScoreCard!$I$3-laptop_prices3[[#This Row],[Weight (kg)]]/ScoreCard!$I$3*ScoreCard!$I$5</f>
        <v>1.5514285714285714</v>
      </c>
      <c r="T4068" s="6" cm="1">
        <f t="array" ref="T4068">_xlfn.IFS(laptop_prices3[[#This Row],[Storage]]="512GB SSD", 512, laptop_prices3[[#This Row],[Storage]] = "1TB SSD", 1000, laptop_prices3[[#This Row],[Storage]] = "2TB SSD", 2000, laptop_prices3[[#This Row],[Storage]]= "256GB SSD", 256, laptop_prices3[[#This Row],[Storage]] = "1TB HDD", 1000*0.7)</f>
        <v>256</v>
      </c>
      <c r="U4068" s="5">
        <f>laptop_prices3[[#This Row],[Storage Raw Value]]/ScoreCard!$J$3*ScoreCard!$J$5</f>
        <v>1.024</v>
      </c>
    </row>
    <row r="4069" spans="2:21" x14ac:dyDescent="0.2">
      <c r="B4069" s="4" cm="1">
        <f t="array" ref="B4069">SUM(laptop_prices3[[#This Row],[RAM Comp]:[Weight Comp]]+laptop_prices3[[#This Row],[Storage Comp]])</f>
        <v>19.497782824112303</v>
      </c>
      <c r="C4069">
        <v>4067</v>
      </c>
      <c r="D4069" t="s">
        <v>17</v>
      </c>
      <c r="E4069" t="s">
        <v>37</v>
      </c>
      <c r="F4069">
        <v>8</v>
      </c>
      <c r="G4069" t="s">
        <v>42</v>
      </c>
      <c r="H4069" t="s">
        <v>26</v>
      </c>
      <c r="I4069">
        <v>14</v>
      </c>
      <c r="J4069" t="s">
        <v>43</v>
      </c>
      <c r="K4069">
        <v>5.4</v>
      </c>
      <c r="L4069">
        <v>1.48</v>
      </c>
      <c r="M4069" t="s">
        <v>22</v>
      </c>
      <c r="N4069">
        <v>1956.77</v>
      </c>
      <c r="O4069" s="5">
        <f>(ScoreCard!$E$3-laptop_prices3[[#This Row],[Price ($)]])/ScoreCard!$E$3*ScoreCard!$E$5</f>
        <v>4.0947484613078604</v>
      </c>
      <c r="P4069" s="5">
        <f>laptop_prices3[[#This Row],[RAM (GB)]]/ScoreCard!$F$3*ScoreCard!$F$5</f>
        <v>0.875</v>
      </c>
      <c r="Q4069" s="5">
        <f>laptop_prices3[[#This Row],[Screen Size (inch)]]/ScoreCard!$G$3*ScoreCard!$G$5</f>
        <v>1.6184971098265895</v>
      </c>
      <c r="R4069" s="5">
        <f>laptop_prices3[[#This Row],[Battery Life (hours)]]/ScoreCard!$H$3*ScoreCard!$H$5</f>
        <v>3.15</v>
      </c>
      <c r="S4069" s="5">
        <f>ScoreCard!$I$3-laptop_prices3[[#This Row],[Weight (kg)]]/ScoreCard!$I$3*ScoreCard!$I$5</f>
        <v>2.6542857142857144</v>
      </c>
      <c r="T4069" s="6" cm="1">
        <f t="array" ref="T4069">_xlfn.IFS(laptop_prices3[[#This Row],[Storage]]="512GB SSD", 512, laptop_prices3[[#This Row],[Storage]] = "1TB SSD", 1000, laptop_prices3[[#This Row],[Storage]] = "2TB SSD", 2000, laptop_prices3[[#This Row],[Storage]]= "256GB SSD", 256, laptop_prices3[[#This Row],[Storage]] = "1TB HDD", 1000*0.7)</f>
        <v>700</v>
      </c>
      <c r="U4069" s="5">
        <f>laptop_prices3[[#This Row],[Storage Raw Value]]/ScoreCard!$J$3*ScoreCard!$J$5</f>
        <v>2.8</v>
      </c>
    </row>
    <row r="4070" spans="2:21" x14ac:dyDescent="0.2">
      <c r="B4070" s="4" cm="1">
        <f t="array" ref="B4070">SUM(laptop_prices3[[#This Row],[RAM Comp]:[Weight Comp]]+laptop_prices3[[#This Row],[Storage Comp]])</f>
        <v>39.468881778144784</v>
      </c>
      <c r="C4070">
        <v>4068</v>
      </c>
      <c r="D4070" t="s">
        <v>34</v>
      </c>
      <c r="E4070" t="s">
        <v>18</v>
      </c>
      <c r="F4070">
        <v>4</v>
      </c>
      <c r="G4070" t="s">
        <v>25</v>
      </c>
      <c r="H4070" t="s">
        <v>32</v>
      </c>
      <c r="I4070">
        <v>13.3</v>
      </c>
      <c r="J4070" t="s">
        <v>43</v>
      </c>
      <c r="K4070">
        <v>6.2</v>
      </c>
      <c r="L4070">
        <v>2.84</v>
      </c>
      <c r="M4070" t="s">
        <v>30</v>
      </c>
      <c r="N4070">
        <v>1084.43</v>
      </c>
      <c r="O4070" s="5">
        <f>(ScoreCard!$E$3-laptop_prices3[[#This Row],[Price ($)]])/ScoreCard!$E$3*ScoreCard!$E$5</f>
        <v>4.4983151182285512</v>
      </c>
      <c r="P4070" s="5">
        <f>laptop_prices3[[#This Row],[RAM (GB)]]/ScoreCard!$F$3*ScoreCard!$F$5</f>
        <v>0.4375</v>
      </c>
      <c r="Q4070" s="5">
        <f>laptop_prices3[[#This Row],[Screen Size (inch)]]/ScoreCard!$G$3*ScoreCard!$G$5</f>
        <v>1.5375722543352601</v>
      </c>
      <c r="R4070" s="5">
        <f>laptop_prices3[[#This Row],[Battery Life (hours)]]/ScoreCard!$H$3*ScoreCard!$H$5</f>
        <v>3.6166666666666671</v>
      </c>
      <c r="S4070" s="5">
        <f>ScoreCard!$I$3-laptop_prices3[[#This Row],[Weight (kg)]]/ScoreCard!$I$3*ScoreCard!$I$5</f>
        <v>1.8771428571428572</v>
      </c>
      <c r="T4070" s="6" cm="1">
        <f t="array" ref="T4070">_xlfn.IFS(laptop_prices3[[#This Row],[Storage]]="512GB SSD", 512, laptop_prices3[[#This Row],[Storage]] = "1TB SSD", 1000, laptop_prices3[[#This Row],[Storage]] = "2TB SSD", 2000, laptop_prices3[[#This Row],[Storage]]= "256GB SSD", 256, laptop_prices3[[#This Row],[Storage]] = "1TB HDD", 1000*0.7)</f>
        <v>2000</v>
      </c>
      <c r="U4070" s="5">
        <f>laptop_prices3[[#This Row],[Storage Raw Value]]/ScoreCard!$J$3*ScoreCard!$J$5</f>
        <v>8</v>
      </c>
    </row>
    <row r="4071" spans="2:21" x14ac:dyDescent="0.2">
      <c r="B4071" s="4" cm="1">
        <f t="array" ref="B4071">SUM(laptop_prices3[[#This Row],[RAM Comp]:[Weight Comp]]+laptop_prices3[[#This Row],[Storage Comp]])</f>
        <v>18.297425268373246</v>
      </c>
      <c r="C4071">
        <v>4069</v>
      </c>
      <c r="D4071" t="s">
        <v>47</v>
      </c>
      <c r="E4071" t="s">
        <v>48</v>
      </c>
      <c r="F4071">
        <v>32</v>
      </c>
      <c r="G4071" t="s">
        <v>13</v>
      </c>
      <c r="H4071" t="s">
        <v>32</v>
      </c>
      <c r="I4071">
        <v>16</v>
      </c>
      <c r="J4071" t="s">
        <v>15</v>
      </c>
      <c r="K4071">
        <v>4.2</v>
      </c>
      <c r="L4071">
        <v>2.09</v>
      </c>
      <c r="M4071" t="s">
        <v>30</v>
      </c>
      <c r="N4071">
        <v>3380.07</v>
      </c>
      <c r="O4071" s="5">
        <f>(ScoreCard!$E$3-laptop_prices3[[#This Row],[Price ($)]])/ScoreCard!$E$3*ScoreCard!$E$5</f>
        <v>3.4362937042232149</v>
      </c>
      <c r="P4071" s="5">
        <f>laptop_prices3[[#This Row],[RAM (GB)]]/ScoreCard!$F$3*ScoreCard!$F$5</f>
        <v>3.5</v>
      </c>
      <c r="Q4071" s="5">
        <f>laptop_prices3[[#This Row],[Screen Size (inch)]]/ScoreCard!$G$3*ScoreCard!$G$5</f>
        <v>1.8497109826589595</v>
      </c>
      <c r="R4071" s="5">
        <f>laptop_prices3[[#This Row],[Battery Life (hours)]]/ScoreCard!$H$3*ScoreCard!$H$5</f>
        <v>2.4500000000000002</v>
      </c>
      <c r="S4071" s="5">
        <f>ScoreCard!$I$3-laptop_prices3[[#This Row],[Weight (kg)]]/ScoreCard!$I$3*ScoreCard!$I$5</f>
        <v>2.305714285714286</v>
      </c>
      <c r="T4071" s="6" cm="1">
        <f t="array" ref="T4071">_xlfn.IFS(laptop_prices3[[#This Row],[Storage]]="512GB SSD", 512, laptop_prices3[[#This Row],[Storage]] = "1TB SSD", 1000, laptop_prices3[[#This Row],[Storage]] = "2TB SSD", 2000, laptop_prices3[[#This Row],[Storage]]= "256GB SSD", 256, laptop_prices3[[#This Row],[Storage]] = "1TB HDD", 1000*0.7)</f>
        <v>512</v>
      </c>
      <c r="U4071" s="5">
        <f>laptop_prices3[[#This Row],[Storage Raw Value]]/ScoreCard!$J$3*ScoreCard!$J$5</f>
        <v>2.048</v>
      </c>
    </row>
    <row r="4072" spans="2:21" x14ac:dyDescent="0.2">
      <c r="B4072" s="4" cm="1">
        <f t="array" ref="B4072">SUM(laptop_prices3[[#This Row],[RAM Comp]:[Weight Comp]]+laptop_prices3[[#This Row],[Storage Comp]])</f>
        <v>21.438259014588496</v>
      </c>
      <c r="C4072">
        <v>4070</v>
      </c>
      <c r="D4072" t="s">
        <v>38</v>
      </c>
      <c r="E4072" t="s">
        <v>18</v>
      </c>
      <c r="F4072">
        <v>8</v>
      </c>
      <c r="G4072" t="s">
        <v>42</v>
      </c>
      <c r="H4072" t="s">
        <v>35</v>
      </c>
      <c r="I4072">
        <v>14</v>
      </c>
      <c r="J4072" t="s">
        <v>21</v>
      </c>
      <c r="K4072">
        <v>10</v>
      </c>
      <c r="L4072">
        <v>2.78</v>
      </c>
      <c r="M4072" t="s">
        <v>46</v>
      </c>
      <c r="N4072">
        <v>1023.73</v>
      </c>
      <c r="O4072" s="5">
        <f>(ScoreCard!$E$3-laptop_prices3[[#This Row],[Price ($)]])/ScoreCard!$E$3*ScoreCard!$E$5</f>
        <v>4.5263964810860227</v>
      </c>
      <c r="P4072" s="5">
        <f>laptop_prices3[[#This Row],[RAM (GB)]]/ScoreCard!$F$3*ScoreCard!$F$5</f>
        <v>0.875</v>
      </c>
      <c r="Q4072" s="5">
        <f>laptop_prices3[[#This Row],[Screen Size (inch)]]/ScoreCard!$G$3*ScoreCard!$G$5</f>
        <v>1.6184971098265895</v>
      </c>
      <c r="R4072" s="5">
        <f>laptop_prices3[[#This Row],[Battery Life (hours)]]/ScoreCard!$H$3*ScoreCard!$H$5</f>
        <v>5.8333333333333339</v>
      </c>
      <c r="S4072" s="5">
        <f>ScoreCard!$I$3-laptop_prices3[[#This Row],[Weight (kg)]]/ScoreCard!$I$3*ScoreCard!$I$5</f>
        <v>1.9114285714285715</v>
      </c>
      <c r="T4072" s="6" cm="1">
        <f t="array" ref="T4072">_xlfn.IFS(laptop_prices3[[#This Row],[Storage]]="512GB SSD", 512, laptop_prices3[[#This Row],[Storage]] = "1TB SSD", 1000, laptop_prices3[[#This Row],[Storage]] = "2TB SSD", 2000, laptop_prices3[[#This Row],[Storage]]= "256GB SSD", 256, laptop_prices3[[#This Row],[Storage]] = "1TB HDD", 1000*0.7)</f>
        <v>700</v>
      </c>
      <c r="U4072" s="5">
        <f>laptop_prices3[[#This Row],[Storage Raw Value]]/ScoreCard!$J$3*ScoreCard!$J$5</f>
        <v>2.8</v>
      </c>
    </row>
    <row r="4073" spans="2:21" x14ac:dyDescent="0.2">
      <c r="B4073" s="4" cm="1">
        <f t="array" ref="B4073">SUM(laptop_prices3[[#This Row],[RAM Comp]:[Weight Comp]]+laptop_prices3[[#This Row],[Storage Comp]])</f>
        <v>24.981325350949625</v>
      </c>
      <c r="C4073">
        <v>4071</v>
      </c>
      <c r="D4073" t="s">
        <v>38</v>
      </c>
      <c r="E4073" t="s">
        <v>31</v>
      </c>
      <c r="F4073">
        <v>32</v>
      </c>
      <c r="G4073" t="s">
        <v>42</v>
      </c>
      <c r="H4073" t="s">
        <v>14</v>
      </c>
      <c r="I4073">
        <v>15.6</v>
      </c>
      <c r="J4073" t="s">
        <v>43</v>
      </c>
      <c r="K4073">
        <v>11.1</v>
      </c>
      <c r="L4073">
        <v>2.62</v>
      </c>
      <c r="M4073" t="s">
        <v>22</v>
      </c>
      <c r="N4073">
        <v>1358.97</v>
      </c>
      <c r="O4073" s="5">
        <f>(ScoreCard!$E$3-laptop_prices3[[#This Row],[Price ($)]])/ScoreCard!$E$3*ScoreCard!$E$5</f>
        <v>4.3713059360392599</v>
      </c>
      <c r="P4073" s="5">
        <f>laptop_prices3[[#This Row],[RAM (GB)]]/ScoreCard!$F$3*ScoreCard!$F$5</f>
        <v>3.5</v>
      </c>
      <c r="Q4073" s="5">
        <f>laptop_prices3[[#This Row],[Screen Size (inch)]]/ScoreCard!$G$3*ScoreCard!$G$5</f>
        <v>1.8034682080924855</v>
      </c>
      <c r="R4073" s="5">
        <f>laptop_prices3[[#This Row],[Battery Life (hours)]]/ScoreCard!$H$3*ScoreCard!$H$5</f>
        <v>6.4749999999999996</v>
      </c>
      <c r="S4073" s="5">
        <f>ScoreCard!$I$3-laptop_prices3[[#This Row],[Weight (kg)]]/ScoreCard!$I$3*ScoreCard!$I$5</f>
        <v>2.0028571428571427</v>
      </c>
      <c r="T4073" s="6" cm="1">
        <f t="array" ref="T4073">_xlfn.IFS(laptop_prices3[[#This Row],[Storage]]="512GB SSD", 512, laptop_prices3[[#This Row],[Storage]] = "1TB SSD", 1000, laptop_prices3[[#This Row],[Storage]] = "2TB SSD", 2000, laptop_prices3[[#This Row],[Storage]]= "256GB SSD", 256, laptop_prices3[[#This Row],[Storage]] = "1TB HDD", 1000*0.7)</f>
        <v>700</v>
      </c>
      <c r="U4073" s="5">
        <f>laptop_prices3[[#This Row],[Storage Raw Value]]/ScoreCard!$J$3*ScoreCard!$J$5</f>
        <v>2.8</v>
      </c>
    </row>
    <row r="4074" spans="2:21" x14ac:dyDescent="0.2">
      <c r="B4074" s="4" cm="1">
        <f t="array" ref="B4074">SUM(laptop_prices3[[#This Row],[RAM Comp]:[Weight Comp]]+laptop_prices3[[#This Row],[Storage Comp]])</f>
        <v>14.029020919350399</v>
      </c>
      <c r="C4074">
        <v>4072</v>
      </c>
      <c r="D4074" t="s">
        <v>23</v>
      </c>
      <c r="E4074" t="s">
        <v>31</v>
      </c>
      <c r="F4074">
        <v>8</v>
      </c>
      <c r="G4074" t="s">
        <v>29</v>
      </c>
      <c r="H4074" t="s">
        <v>35</v>
      </c>
      <c r="I4074">
        <v>14</v>
      </c>
      <c r="J4074" t="s">
        <v>43</v>
      </c>
      <c r="K4074">
        <v>9.8000000000000007</v>
      </c>
      <c r="L4074">
        <v>3.11</v>
      </c>
      <c r="M4074" t="s">
        <v>30</v>
      </c>
      <c r="N4074">
        <v>828.59</v>
      </c>
      <c r="O4074" s="5">
        <f>(ScoreCard!$E$3-laptop_prices3[[#This Row],[Price ($)]])/ScoreCard!$E$3*ScoreCard!$E$5</f>
        <v>4.6166732051059043</v>
      </c>
      <c r="P4074" s="5">
        <f>laptop_prices3[[#This Row],[RAM (GB)]]/ScoreCard!$F$3*ScoreCard!$F$5</f>
        <v>0.875</v>
      </c>
      <c r="Q4074" s="5">
        <f>laptop_prices3[[#This Row],[Screen Size (inch)]]/ScoreCard!$G$3*ScoreCard!$G$5</f>
        <v>1.6184971098265895</v>
      </c>
      <c r="R4074" s="5">
        <f>laptop_prices3[[#This Row],[Battery Life (hours)]]/ScoreCard!$H$3*ScoreCard!$H$5</f>
        <v>5.7166666666666677</v>
      </c>
      <c r="S4074" s="5">
        <f>ScoreCard!$I$3-laptop_prices3[[#This Row],[Weight (kg)]]/ScoreCard!$I$3*ScoreCard!$I$5</f>
        <v>1.7228571428571429</v>
      </c>
      <c r="T4074" s="6" cm="1">
        <f t="array" ref="T4074">_xlfn.IFS(laptop_prices3[[#This Row],[Storage]]="512GB SSD", 512, laptop_prices3[[#This Row],[Storage]] = "1TB SSD", 1000, laptop_prices3[[#This Row],[Storage]] = "2TB SSD", 2000, laptop_prices3[[#This Row],[Storage]]= "256GB SSD", 256, laptop_prices3[[#This Row],[Storage]] = "1TB HDD", 1000*0.7)</f>
        <v>256</v>
      </c>
      <c r="U4074" s="5">
        <f>laptop_prices3[[#This Row],[Storage Raw Value]]/ScoreCard!$J$3*ScoreCard!$J$5</f>
        <v>1.024</v>
      </c>
    </row>
    <row r="4075" spans="2:21" x14ac:dyDescent="0.2">
      <c r="B4075" s="4" cm="1">
        <f t="array" ref="B4075">SUM(laptop_prices3[[#This Row],[RAM Comp]:[Weight Comp]]+laptop_prices3[[#This Row],[Storage Comp]])</f>
        <v>22.49427773190201</v>
      </c>
      <c r="C4075">
        <v>4073</v>
      </c>
      <c r="D4075" t="s">
        <v>23</v>
      </c>
      <c r="E4075" t="s">
        <v>39</v>
      </c>
      <c r="F4075">
        <v>32</v>
      </c>
      <c r="G4075" t="s">
        <v>13</v>
      </c>
      <c r="H4075" t="s">
        <v>20</v>
      </c>
      <c r="I4075">
        <v>15.6</v>
      </c>
      <c r="J4075" t="s">
        <v>27</v>
      </c>
      <c r="K4075">
        <v>10.7</v>
      </c>
      <c r="L4075">
        <v>1.3</v>
      </c>
      <c r="M4075" t="s">
        <v>30</v>
      </c>
      <c r="N4075">
        <v>2787.23</v>
      </c>
      <c r="O4075" s="5">
        <f>(ScoreCard!$E$3-laptop_prices3[[#This Row],[Price ($)]])/ScoreCard!$E$3*ScoreCard!$E$5</f>
        <v>3.7105565568825711</v>
      </c>
      <c r="P4075" s="5">
        <f>laptop_prices3[[#This Row],[RAM (GB)]]/ScoreCard!$F$3*ScoreCard!$F$5</f>
        <v>3.5</v>
      </c>
      <c r="Q4075" s="5">
        <f>laptop_prices3[[#This Row],[Screen Size (inch)]]/ScoreCard!$G$3*ScoreCard!$G$5</f>
        <v>1.8034682080924855</v>
      </c>
      <c r="R4075" s="5">
        <f>laptop_prices3[[#This Row],[Battery Life (hours)]]/ScoreCard!$H$3*ScoreCard!$H$5</f>
        <v>6.2416666666666663</v>
      </c>
      <c r="S4075" s="5">
        <f>ScoreCard!$I$3-laptop_prices3[[#This Row],[Weight (kg)]]/ScoreCard!$I$3*ScoreCard!$I$5</f>
        <v>2.7571428571428571</v>
      </c>
      <c r="T4075" s="6" cm="1">
        <f t="array" ref="T4075">_xlfn.IFS(laptop_prices3[[#This Row],[Storage]]="512GB SSD", 512, laptop_prices3[[#This Row],[Storage]] = "1TB SSD", 1000, laptop_prices3[[#This Row],[Storage]] = "2TB SSD", 2000, laptop_prices3[[#This Row],[Storage]]= "256GB SSD", 256, laptop_prices3[[#This Row],[Storage]] = "1TB HDD", 1000*0.7)</f>
        <v>512</v>
      </c>
      <c r="U4075" s="5">
        <f>laptop_prices3[[#This Row],[Storage Raw Value]]/ScoreCard!$J$3*ScoreCard!$J$5</f>
        <v>2.048</v>
      </c>
    </row>
    <row r="4076" spans="2:21" x14ac:dyDescent="0.2">
      <c r="B4076" s="4" cm="1">
        <f t="array" ref="B4076">SUM(laptop_prices3[[#This Row],[RAM Comp]:[Weight Comp]]+laptop_prices3[[#This Row],[Storage Comp]])</f>
        <v>45.75113955408753</v>
      </c>
      <c r="C4076">
        <v>4074</v>
      </c>
      <c r="D4076" t="s">
        <v>36</v>
      </c>
      <c r="E4076" t="s">
        <v>48</v>
      </c>
      <c r="F4076">
        <v>64</v>
      </c>
      <c r="G4076" t="s">
        <v>25</v>
      </c>
      <c r="H4076" t="s">
        <v>26</v>
      </c>
      <c r="I4076">
        <v>16</v>
      </c>
      <c r="J4076" t="s">
        <v>21</v>
      </c>
      <c r="K4076">
        <v>5.4</v>
      </c>
      <c r="L4076">
        <v>3.06</v>
      </c>
      <c r="M4076" t="s">
        <v>22</v>
      </c>
      <c r="N4076">
        <v>2764.58</v>
      </c>
      <c r="O4076" s="5">
        <f>(ScoreCard!$E$3-laptop_prices3[[#This Row],[Price ($)]])/ScoreCard!$E$3*ScoreCard!$E$5</f>
        <v>3.7210350225946254</v>
      </c>
      <c r="P4076" s="5">
        <f>laptop_prices3[[#This Row],[RAM (GB)]]/ScoreCard!$F$3*ScoreCard!$F$5</f>
        <v>7</v>
      </c>
      <c r="Q4076" s="5">
        <f>laptop_prices3[[#This Row],[Screen Size (inch)]]/ScoreCard!$G$3*ScoreCard!$G$5</f>
        <v>1.8497109826589595</v>
      </c>
      <c r="R4076" s="5">
        <f>laptop_prices3[[#This Row],[Battery Life (hours)]]/ScoreCard!$H$3*ScoreCard!$H$5</f>
        <v>3.15</v>
      </c>
      <c r="S4076" s="5">
        <f>ScoreCard!$I$3-laptop_prices3[[#This Row],[Weight (kg)]]/ScoreCard!$I$3*ScoreCard!$I$5</f>
        <v>1.7514285714285713</v>
      </c>
      <c r="T4076" s="6" cm="1">
        <f t="array" ref="T4076">_xlfn.IFS(laptop_prices3[[#This Row],[Storage]]="512GB SSD", 512, laptop_prices3[[#This Row],[Storage]] = "1TB SSD", 1000, laptop_prices3[[#This Row],[Storage]] = "2TB SSD", 2000, laptop_prices3[[#This Row],[Storage]]= "256GB SSD", 256, laptop_prices3[[#This Row],[Storage]] = "1TB HDD", 1000*0.7)</f>
        <v>2000</v>
      </c>
      <c r="U4076" s="5">
        <f>laptop_prices3[[#This Row],[Storage Raw Value]]/ScoreCard!$J$3*ScoreCard!$J$5</f>
        <v>8</v>
      </c>
    </row>
    <row r="4077" spans="2:21" x14ac:dyDescent="0.2">
      <c r="B4077" s="4" cm="1">
        <f t="array" ref="B4077">SUM(laptop_prices3[[#This Row],[RAM Comp]:[Weight Comp]]+laptop_prices3[[#This Row],[Storage Comp]])</f>
        <v>24.171785714285711</v>
      </c>
      <c r="C4077">
        <v>4075</v>
      </c>
      <c r="D4077" t="s">
        <v>17</v>
      </c>
      <c r="E4077" t="s">
        <v>37</v>
      </c>
      <c r="F4077">
        <v>4</v>
      </c>
      <c r="G4077" t="s">
        <v>19</v>
      </c>
      <c r="H4077" t="s">
        <v>26</v>
      </c>
      <c r="I4077">
        <v>17.3</v>
      </c>
      <c r="J4077" t="s">
        <v>21</v>
      </c>
      <c r="K4077">
        <v>7.2</v>
      </c>
      <c r="L4077">
        <v>3.44</v>
      </c>
      <c r="M4077" t="s">
        <v>46</v>
      </c>
      <c r="N4077">
        <v>2010.95</v>
      </c>
      <c r="O4077" s="5">
        <f>(ScoreCard!$E$3-laptop_prices3[[#This Row],[Price ($)]])/ScoreCard!$E$3*ScoreCard!$E$5</f>
        <v>4.0696834161741249</v>
      </c>
      <c r="P4077" s="5">
        <f>laptop_prices3[[#This Row],[RAM (GB)]]/ScoreCard!$F$3*ScoreCard!$F$5</f>
        <v>0.4375</v>
      </c>
      <c r="Q4077" s="5">
        <f>laptop_prices3[[#This Row],[Screen Size (inch)]]/ScoreCard!$G$3*ScoreCard!$G$5</f>
        <v>2</v>
      </c>
      <c r="R4077" s="5">
        <f>laptop_prices3[[#This Row],[Battery Life (hours)]]/ScoreCard!$H$3*ScoreCard!$H$5</f>
        <v>4.2</v>
      </c>
      <c r="S4077" s="5">
        <f>ScoreCard!$I$3-laptop_prices3[[#This Row],[Weight (kg)]]/ScoreCard!$I$3*ScoreCard!$I$5</f>
        <v>1.5342857142857143</v>
      </c>
      <c r="T4077" s="6" cm="1">
        <f t="array" ref="T4077">_xlfn.IFS(laptop_prices3[[#This Row],[Storage]]="512GB SSD", 512, laptop_prices3[[#This Row],[Storage]] = "1TB SSD", 1000, laptop_prices3[[#This Row],[Storage]] = "2TB SSD", 2000, laptop_prices3[[#This Row],[Storage]]= "256GB SSD", 256, laptop_prices3[[#This Row],[Storage]] = "1TB HDD", 1000*0.7)</f>
        <v>1000</v>
      </c>
      <c r="U4077" s="5">
        <f>laptop_prices3[[#This Row],[Storage Raw Value]]/ScoreCard!$J$3*ScoreCard!$J$5</f>
        <v>4</v>
      </c>
    </row>
    <row r="4078" spans="2:21" x14ac:dyDescent="0.2">
      <c r="B4078" s="4" cm="1">
        <f t="array" ref="B4078">SUM(laptop_prices3[[#This Row],[RAM Comp]:[Weight Comp]]+laptop_prices3[[#This Row],[Storage Comp]])</f>
        <v>19.315786540049544</v>
      </c>
      <c r="C4078">
        <v>4076</v>
      </c>
      <c r="D4078" t="s">
        <v>47</v>
      </c>
      <c r="E4078" t="s">
        <v>41</v>
      </c>
      <c r="F4078">
        <v>4</v>
      </c>
      <c r="G4078" t="s">
        <v>42</v>
      </c>
      <c r="H4078" t="s">
        <v>20</v>
      </c>
      <c r="I4078">
        <v>13.3</v>
      </c>
      <c r="J4078" t="s">
        <v>27</v>
      </c>
      <c r="K4078">
        <v>6.3</v>
      </c>
      <c r="L4078">
        <v>1.81</v>
      </c>
      <c r="M4078" t="s">
        <v>22</v>
      </c>
      <c r="N4078">
        <v>2586.27</v>
      </c>
      <c r="O4078" s="5">
        <f>(ScoreCard!$E$3-laptop_prices3[[#This Row],[Price ($)]])/ScoreCard!$E$3*ScoreCard!$E$5</f>
        <v>3.8035257608337618</v>
      </c>
      <c r="P4078" s="5">
        <f>laptop_prices3[[#This Row],[RAM (GB)]]/ScoreCard!$F$3*ScoreCard!$F$5</f>
        <v>0.4375</v>
      </c>
      <c r="Q4078" s="5">
        <f>laptop_prices3[[#This Row],[Screen Size (inch)]]/ScoreCard!$G$3*ScoreCard!$G$5</f>
        <v>1.5375722543352601</v>
      </c>
      <c r="R4078" s="5">
        <f>laptop_prices3[[#This Row],[Battery Life (hours)]]/ScoreCard!$H$3*ScoreCard!$H$5</f>
        <v>3.6750000000000003</v>
      </c>
      <c r="S4078" s="5">
        <f>ScoreCard!$I$3-laptop_prices3[[#This Row],[Weight (kg)]]/ScoreCard!$I$3*ScoreCard!$I$5</f>
        <v>2.4657142857142857</v>
      </c>
      <c r="T4078" s="6" cm="1">
        <f t="array" ref="T4078">_xlfn.IFS(laptop_prices3[[#This Row],[Storage]]="512GB SSD", 512, laptop_prices3[[#This Row],[Storage]] = "1TB SSD", 1000, laptop_prices3[[#This Row],[Storage]] = "2TB SSD", 2000, laptop_prices3[[#This Row],[Storage]]= "256GB SSD", 256, laptop_prices3[[#This Row],[Storage]] = "1TB HDD", 1000*0.7)</f>
        <v>700</v>
      </c>
      <c r="U4078" s="5">
        <f>laptop_prices3[[#This Row],[Storage Raw Value]]/ScoreCard!$J$3*ScoreCard!$J$5</f>
        <v>2.8</v>
      </c>
    </row>
    <row r="4079" spans="2:21" x14ac:dyDescent="0.2">
      <c r="B4079" s="4" cm="1">
        <f t="array" ref="B4079">SUM(laptop_prices3[[#This Row],[RAM Comp]:[Weight Comp]]+laptop_prices3[[#This Row],[Storage Comp]])</f>
        <v>14.782377649325625</v>
      </c>
      <c r="C4079">
        <v>4077</v>
      </c>
      <c r="D4079" t="s">
        <v>23</v>
      </c>
      <c r="E4079" t="s">
        <v>37</v>
      </c>
      <c r="F4079">
        <v>8</v>
      </c>
      <c r="G4079" t="s">
        <v>29</v>
      </c>
      <c r="H4079" t="s">
        <v>14</v>
      </c>
      <c r="I4079">
        <v>16</v>
      </c>
      <c r="J4079" t="s">
        <v>43</v>
      </c>
      <c r="K4079">
        <v>9.5</v>
      </c>
      <c r="L4079">
        <v>1.89</v>
      </c>
      <c r="M4079" t="s">
        <v>16</v>
      </c>
      <c r="N4079">
        <v>1829.26</v>
      </c>
      <c r="O4079" s="5">
        <f>(ScoreCard!$E$3-laptop_prices3[[#This Row],[Price ($)]])/ScoreCard!$E$3*ScoreCard!$E$5</f>
        <v>4.1537378283252586</v>
      </c>
      <c r="P4079" s="5">
        <f>laptop_prices3[[#This Row],[RAM (GB)]]/ScoreCard!$F$3*ScoreCard!$F$5</f>
        <v>0.875</v>
      </c>
      <c r="Q4079" s="5">
        <f>laptop_prices3[[#This Row],[Screen Size (inch)]]/ScoreCard!$G$3*ScoreCard!$G$5</f>
        <v>1.8497109826589595</v>
      </c>
      <c r="R4079" s="5">
        <f>laptop_prices3[[#This Row],[Battery Life (hours)]]/ScoreCard!$H$3*ScoreCard!$H$5</f>
        <v>5.5416666666666661</v>
      </c>
      <c r="S4079" s="5">
        <f>ScoreCard!$I$3-laptop_prices3[[#This Row],[Weight (kg)]]/ScoreCard!$I$3*ScoreCard!$I$5</f>
        <v>2.42</v>
      </c>
      <c r="T4079" s="6" cm="1">
        <f t="array" ref="T4079">_xlfn.IFS(laptop_prices3[[#This Row],[Storage]]="512GB SSD", 512, laptop_prices3[[#This Row],[Storage]] = "1TB SSD", 1000, laptop_prices3[[#This Row],[Storage]] = "2TB SSD", 2000, laptop_prices3[[#This Row],[Storage]]= "256GB SSD", 256, laptop_prices3[[#This Row],[Storage]] = "1TB HDD", 1000*0.7)</f>
        <v>256</v>
      </c>
      <c r="U4079" s="5">
        <f>laptop_prices3[[#This Row],[Storage Raw Value]]/ScoreCard!$J$3*ScoreCard!$J$5</f>
        <v>1.024</v>
      </c>
    </row>
    <row r="4080" spans="2:21" x14ac:dyDescent="0.2">
      <c r="B4080" s="4" cm="1">
        <f t="array" ref="B4080">SUM(laptop_prices3[[#This Row],[RAM Comp]:[Weight Comp]]+laptop_prices3[[#This Row],[Storage Comp]])</f>
        <v>44.113095238095241</v>
      </c>
      <c r="C4080">
        <v>4078</v>
      </c>
      <c r="D4080" t="s">
        <v>28</v>
      </c>
      <c r="E4080" t="s">
        <v>24</v>
      </c>
      <c r="F4080">
        <v>32</v>
      </c>
      <c r="G4080" t="s">
        <v>25</v>
      </c>
      <c r="H4080" t="s">
        <v>14</v>
      </c>
      <c r="I4080">
        <v>17.3</v>
      </c>
      <c r="J4080" t="s">
        <v>43</v>
      </c>
      <c r="K4080">
        <v>7.1</v>
      </c>
      <c r="L4080">
        <v>1.8</v>
      </c>
      <c r="M4080" t="s">
        <v>46</v>
      </c>
      <c r="N4080">
        <v>1879.38</v>
      </c>
      <c r="O4080" s="5">
        <f>(ScoreCard!$E$3-laptop_prices3[[#This Row],[Price ($)]])/ScoreCard!$E$3*ScoreCard!$E$5</f>
        <v>4.1305510423875917</v>
      </c>
      <c r="P4080" s="5">
        <f>laptop_prices3[[#This Row],[RAM (GB)]]/ScoreCard!$F$3*ScoreCard!$F$5</f>
        <v>3.5</v>
      </c>
      <c r="Q4080" s="5">
        <f>laptop_prices3[[#This Row],[Screen Size (inch)]]/ScoreCard!$G$3*ScoreCard!$G$5</f>
        <v>2</v>
      </c>
      <c r="R4080" s="5">
        <f>laptop_prices3[[#This Row],[Battery Life (hours)]]/ScoreCard!$H$3*ScoreCard!$H$5</f>
        <v>4.1416666666666666</v>
      </c>
      <c r="S4080" s="5">
        <f>ScoreCard!$I$3-laptop_prices3[[#This Row],[Weight (kg)]]/ScoreCard!$I$3*ScoreCard!$I$5</f>
        <v>2.4714285714285715</v>
      </c>
      <c r="T4080" s="6" cm="1">
        <f t="array" ref="T4080">_xlfn.IFS(laptop_prices3[[#This Row],[Storage]]="512GB SSD", 512, laptop_prices3[[#This Row],[Storage]] = "1TB SSD", 1000, laptop_prices3[[#This Row],[Storage]] = "2TB SSD", 2000, laptop_prices3[[#This Row],[Storage]]= "256GB SSD", 256, laptop_prices3[[#This Row],[Storage]] = "1TB HDD", 1000*0.7)</f>
        <v>2000</v>
      </c>
      <c r="U4080" s="5">
        <f>laptop_prices3[[#This Row],[Storage Raw Value]]/ScoreCard!$J$3*ScoreCard!$J$5</f>
        <v>8</v>
      </c>
    </row>
    <row r="4081" spans="2:21" x14ac:dyDescent="0.2">
      <c r="B4081" s="4" cm="1">
        <f t="array" ref="B4081">SUM(laptop_prices3[[#This Row],[RAM Comp]:[Weight Comp]]+laptop_prices3[[#This Row],[Storage Comp]])</f>
        <v>17.033139554087533</v>
      </c>
      <c r="C4081">
        <v>4079</v>
      </c>
      <c r="D4081" t="s">
        <v>36</v>
      </c>
      <c r="E4081" t="s">
        <v>48</v>
      </c>
      <c r="F4081">
        <v>16</v>
      </c>
      <c r="G4081" t="s">
        <v>13</v>
      </c>
      <c r="H4081" t="s">
        <v>20</v>
      </c>
      <c r="I4081">
        <v>16</v>
      </c>
      <c r="J4081" t="s">
        <v>15</v>
      </c>
      <c r="K4081">
        <v>4.2</v>
      </c>
      <c r="L4081">
        <v>1.24</v>
      </c>
      <c r="M4081" t="s">
        <v>46</v>
      </c>
      <c r="N4081">
        <v>1912.7</v>
      </c>
      <c r="O4081" s="5">
        <f>(ScoreCard!$E$3-laptop_prices3[[#This Row],[Price ($)]])/ScoreCard!$E$3*ScoreCard!$E$5</f>
        <v>4.1151363634681362</v>
      </c>
      <c r="P4081" s="5">
        <f>laptop_prices3[[#This Row],[RAM (GB)]]/ScoreCard!$F$3*ScoreCard!$F$5</f>
        <v>1.75</v>
      </c>
      <c r="Q4081" s="5">
        <f>laptop_prices3[[#This Row],[Screen Size (inch)]]/ScoreCard!$G$3*ScoreCard!$G$5</f>
        <v>1.8497109826589595</v>
      </c>
      <c r="R4081" s="5">
        <f>laptop_prices3[[#This Row],[Battery Life (hours)]]/ScoreCard!$H$3*ScoreCard!$H$5</f>
        <v>2.4500000000000002</v>
      </c>
      <c r="S4081" s="5">
        <f>ScoreCard!$I$3-laptop_prices3[[#This Row],[Weight (kg)]]/ScoreCard!$I$3*ScoreCard!$I$5</f>
        <v>2.7914285714285714</v>
      </c>
      <c r="T4081" s="6" cm="1">
        <f t="array" ref="T4081">_xlfn.IFS(laptop_prices3[[#This Row],[Storage]]="512GB SSD", 512, laptop_prices3[[#This Row],[Storage]] = "1TB SSD", 1000, laptop_prices3[[#This Row],[Storage]] = "2TB SSD", 2000, laptop_prices3[[#This Row],[Storage]]= "256GB SSD", 256, laptop_prices3[[#This Row],[Storage]] = "1TB HDD", 1000*0.7)</f>
        <v>512</v>
      </c>
      <c r="U4081" s="5">
        <f>laptop_prices3[[#This Row],[Storage Raw Value]]/ScoreCard!$J$3*ScoreCard!$J$5</f>
        <v>2.048</v>
      </c>
    </row>
    <row r="4082" spans="2:21" x14ac:dyDescent="0.2">
      <c r="B4082" s="4" cm="1">
        <f t="array" ref="B4082">SUM(laptop_prices3[[#This Row],[RAM Comp]:[Weight Comp]]+laptop_prices3[[#This Row],[Storage Comp]])</f>
        <v>19.891738921001927</v>
      </c>
      <c r="C4082">
        <v>4080</v>
      </c>
      <c r="D4082" t="s">
        <v>38</v>
      </c>
      <c r="E4082" t="s">
        <v>31</v>
      </c>
      <c r="F4082">
        <v>4</v>
      </c>
      <c r="G4082" t="s">
        <v>42</v>
      </c>
      <c r="H4082" t="s">
        <v>26</v>
      </c>
      <c r="I4082">
        <v>13.3</v>
      </c>
      <c r="J4082" t="s">
        <v>15</v>
      </c>
      <c r="K4082">
        <v>8.6</v>
      </c>
      <c r="L4082">
        <v>3.15</v>
      </c>
      <c r="M4082" t="s">
        <v>16</v>
      </c>
      <c r="N4082">
        <v>707.32</v>
      </c>
      <c r="O4082" s="5">
        <f>(ScoreCard!$E$3-laptop_prices3[[#This Row],[Price ($)]])/ScoreCard!$E$3*ScoreCard!$E$5</f>
        <v>4.672775789516538</v>
      </c>
      <c r="P4082" s="5">
        <f>laptop_prices3[[#This Row],[RAM (GB)]]/ScoreCard!$F$3*ScoreCard!$F$5</f>
        <v>0.4375</v>
      </c>
      <c r="Q4082" s="5">
        <f>laptop_prices3[[#This Row],[Screen Size (inch)]]/ScoreCard!$G$3*ScoreCard!$G$5</f>
        <v>1.5375722543352601</v>
      </c>
      <c r="R4082" s="5">
        <f>laptop_prices3[[#This Row],[Battery Life (hours)]]/ScoreCard!$H$3*ScoreCard!$H$5</f>
        <v>5.0166666666666666</v>
      </c>
      <c r="S4082" s="5">
        <f>ScoreCard!$I$3-laptop_prices3[[#This Row],[Weight (kg)]]/ScoreCard!$I$3*ScoreCard!$I$5</f>
        <v>1.7</v>
      </c>
      <c r="T4082" s="6" cm="1">
        <f t="array" ref="T4082">_xlfn.IFS(laptop_prices3[[#This Row],[Storage]]="512GB SSD", 512, laptop_prices3[[#This Row],[Storage]] = "1TB SSD", 1000, laptop_prices3[[#This Row],[Storage]] = "2TB SSD", 2000, laptop_prices3[[#This Row],[Storage]]= "256GB SSD", 256, laptop_prices3[[#This Row],[Storage]] = "1TB HDD", 1000*0.7)</f>
        <v>700</v>
      </c>
      <c r="U4082" s="5">
        <f>laptop_prices3[[#This Row],[Storage Raw Value]]/ScoreCard!$J$3*ScoreCard!$J$5</f>
        <v>2.8</v>
      </c>
    </row>
    <row r="4083" spans="2:21" x14ac:dyDescent="0.2">
      <c r="B4083" s="4" cm="1">
        <f t="array" ref="B4083">SUM(laptop_prices3[[#This Row],[RAM Comp]:[Weight Comp]]+laptop_prices3[[#This Row],[Storage Comp]])</f>
        <v>44.842330030278006</v>
      </c>
      <c r="C4083">
        <v>4081</v>
      </c>
      <c r="D4083" t="s">
        <v>38</v>
      </c>
      <c r="E4083" t="s">
        <v>48</v>
      </c>
      <c r="F4083">
        <v>32</v>
      </c>
      <c r="G4083" t="s">
        <v>25</v>
      </c>
      <c r="H4083" t="s">
        <v>26</v>
      </c>
      <c r="I4083">
        <v>16</v>
      </c>
      <c r="J4083" t="s">
        <v>43</v>
      </c>
      <c r="K4083">
        <v>8.5</v>
      </c>
      <c r="L4083">
        <v>1.69</v>
      </c>
      <c r="M4083" t="s">
        <v>16</v>
      </c>
      <c r="N4083">
        <v>2130.54</v>
      </c>
      <c r="O4083" s="5">
        <f>(ScoreCard!$E$3-laptop_prices3[[#This Row],[Price ($)]])/ScoreCard!$E$3*ScoreCard!$E$5</f>
        <v>4.0143580424653127</v>
      </c>
      <c r="P4083" s="5">
        <f>laptop_prices3[[#This Row],[RAM (GB)]]/ScoreCard!$F$3*ScoreCard!$F$5</f>
        <v>3.5</v>
      </c>
      <c r="Q4083" s="5">
        <f>laptop_prices3[[#This Row],[Screen Size (inch)]]/ScoreCard!$G$3*ScoreCard!$G$5</f>
        <v>1.8497109826589595</v>
      </c>
      <c r="R4083" s="5">
        <f>laptop_prices3[[#This Row],[Battery Life (hours)]]/ScoreCard!$H$3*ScoreCard!$H$5</f>
        <v>4.9583333333333339</v>
      </c>
      <c r="S4083" s="5">
        <f>ScoreCard!$I$3-laptop_prices3[[#This Row],[Weight (kg)]]/ScoreCard!$I$3*ScoreCard!$I$5</f>
        <v>2.5342857142857143</v>
      </c>
      <c r="T4083" s="6" cm="1">
        <f t="array" ref="T4083">_xlfn.IFS(laptop_prices3[[#This Row],[Storage]]="512GB SSD", 512, laptop_prices3[[#This Row],[Storage]] = "1TB SSD", 1000, laptop_prices3[[#This Row],[Storage]] = "2TB SSD", 2000, laptop_prices3[[#This Row],[Storage]]= "256GB SSD", 256, laptop_prices3[[#This Row],[Storage]] = "1TB HDD", 1000*0.7)</f>
        <v>2000</v>
      </c>
      <c r="U4083" s="5">
        <f>laptop_prices3[[#This Row],[Storage Raw Value]]/ScoreCard!$J$3*ScoreCard!$J$5</f>
        <v>8</v>
      </c>
    </row>
    <row r="4084" spans="2:21" x14ac:dyDescent="0.2">
      <c r="B4084" s="4" cm="1">
        <f t="array" ref="B4084">SUM(laptop_prices3[[#This Row],[RAM Comp]:[Weight Comp]]+laptop_prices3[[#This Row],[Storage Comp]])</f>
        <v>27.760163776493254</v>
      </c>
      <c r="C4084">
        <v>4082</v>
      </c>
      <c r="D4084" t="s">
        <v>36</v>
      </c>
      <c r="E4084" t="s">
        <v>12</v>
      </c>
      <c r="F4084">
        <v>8</v>
      </c>
      <c r="G4084" t="s">
        <v>19</v>
      </c>
      <c r="H4084" t="s">
        <v>32</v>
      </c>
      <c r="I4084">
        <v>14</v>
      </c>
      <c r="J4084" t="s">
        <v>21</v>
      </c>
      <c r="K4084">
        <v>11.6</v>
      </c>
      <c r="L4084">
        <v>1.75</v>
      </c>
      <c r="M4084" t="s">
        <v>46</v>
      </c>
      <c r="N4084">
        <v>665.87</v>
      </c>
      <c r="O4084" s="5">
        <f>(ScoreCard!$E$3-laptop_prices3[[#This Row],[Price ($)]])/ScoreCard!$E$3*ScoreCard!$E$5</f>
        <v>4.6919516130823062</v>
      </c>
      <c r="P4084" s="5">
        <f>laptop_prices3[[#This Row],[RAM (GB)]]/ScoreCard!$F$3*ScoreCard!$F$5</f>
        <v>0.875</v>
      </c>
      <c r="Q4084" s="5">
        <f>laptop_prices3[[#This Row],[Screen Size (inch)]]/ScoreCard!$G$3*ScoreCard!$G$5</f>
        <v>1.6184971098265895</v>
      </c>
      <c r="R4084" s="5">
        <f>laptop_prices3[[#This Row],[Battery Life (hours)]]/ScoreCard!$H$3*ScoreCard!$H$5</f>
        <v>6.7666666666666666</v>
      </c>
      <c r="S4084" s="5">
        <f>ScoreCard!$I$3-laptop_prices3[[#This Row],[Weight (kg)]]/ScoreCard!$I$3*ScoreCard!$I$5</f>
        <v>2.5</v>
      </c>
      <c r="T4084" s="6" cm="1">
        <f t="array" ref="T4084">_xlfn.IFS(laptop_prices3[[#This Row],[Storage]]="512GB SSD", 512, laptop_prices3[[#This Row],[Storage]] = "1TB SSD", 1000, laptop_prices3[[#This Row],[Storage]] = "2TB SSD", 2000, laptop_prices3[[#This Row],[Storage]]= "256GB SSD", 256, laptop_prices3[[#This Row],[Storage]] = "1TB HDD", 1000*0.7)</f>
        <v>1000</v>
      </c>
      <c r="U4084" s="5">
        <f>laptop_prices3[[#This Row],[Storage Raw Value]]/ScoreCard!$J$3*ScoreCard!$J$5</f>
        <v>4</v>
      </c>
    </row>
    <row r="4085" spans="2:21" x14ac:dyDescent="0.2">
      <c r="B4085" s="4" cm="1">
        <f t="array" ref="B4085">SUM(laptop_prices3[[#This Row],[RAM Comp]:[Weight Comp]]+laptop_prices3[[#This Row],[Storage Comp]])</f>
        <v>11.583306633636113</v>
      </c>
      <c r="C4085">
        <v>4083</v>
      </c>
      <c r="D4085" t="s">
        <v>36</v>
      </c>
      <c r="E4085" t="s">
        <v>18</v>
      </c>
      <c r="F4085">
        <v>8</v>
      </c>
      <c r="G4085" t="s">
        <v>29</v>
      </c>
      <c r="H4085" t="s">
        <v>20</v>
      </c>
      <c r="I4085">
        <v>14</v>
      </c>
      <c r="J4085" t="s">
        <v>15</v>
      </c>
      <c r="K4085">
        <v>5</v>
      </c>
      <c r="L4085">
        <v>2.4900000000000002</v>
      </c>
      <c r="M4085" t="s">
        <v>16</v>
      </c>
      <c r="N4085">
        <v>1462.93</v>
      </c>
      <c r="O4085" s="5">
        <f>(ScoreCard!$E$3-laptop_prices3[[#This Row],[Price ($)]])/ScoreCard!$E$3*ScoreCard!$E$5</f>
        <v>4.3232113976098923</v>
      </c>
      <c r="P4085" s="5">
        <f>laptop_prices3[[#This Row],[RAM (GB)]]/ScoreCard!$F$3*ScoreCard!$F$5</f>
        <v>0.875</v>
      </c>
      <c r="Q4085" s="5">
        <f>laptop_prices3[[#This Row],[Screen Size (inch)]]/ScoreCard!$G$3*ScoreCard!$G$5</f>
        <v>1.6184971098265895</v>
      </c>
      <c r="R4085" s="5">
        <f>laptop_prices3[[#This Row],[Battery Life (hours)]]/ScoreCard!$H$3*ScoreCard!$H$5</f>
        <v>2.916666666666667</v>
      </c>
      <c r="S4085" s="5">
        <f>ScoreCard!$I$3-laptop_prices3[[#This Row],[Weight (kg)]]/ScoreCard!$I$3*ScoreCard!$I$5</f>
        <v>2.077142857142857</v>
      </c>
      <c r="T4085" s="6" cm="1">
        <f t="array" ref="T4085">_xlfn.IFS(laptop_prices3[[#This Row],[Storage]]="512GB SSD", 512, laptop_prices3[[#This Row],[Storage]] = "1TB SSD", 1000, laptop_prices3[[#This Row],[Storage]] = "2TB SSD", 2000, laptop_prices3[[#This Row],[Storage]]= "256GB SSD", 256, laptop_prices3[[#This Row],[Storage]] = "1TB HDD", 1000*0.7)</f>
        <v>256</v>
      </c>
      <c r="U4085" s="5">
        <f>laptop_prices3[[#This Row],[Storage Raw Value]]/ScoreCard!$J$3*ScoreCard!$J$5</f>
        <v>1.024</v>
      </c>
    </row>
    <row r="4086" spans="2:21" x14ac:dyDescent="0.2">
      <c r="B4086" s="4" cm="1">
        <f t="array" ref="B4086">SUM(laptop_prices3[[#This Row],[RAM Comp]:[Weight Comp]]+laptop_prices3[[#This Row],[Storage Comp]])</f>
        <v>27.860667492430498</v>
      </c>
      <c r="C4086">
        <v>4084</v>
      </c>
      <c r="D4086" t="s">
        <v>28</v>
      </c>
      <c r="E4086" t="s">
        <v>37</v>
      </c>
      <c r="F4086">
        <v>32</v>
      </c>
      <c r="G4086" t="s">
        <v>19</v>
      </c>
      <c r="H4086" t="s">
        <v>14</v>
      </c>
      <c r="I4086">
        <v>13.3</v>
      </c>
      <c r="J4086" t="s">
        <v>15</v>
      </c>
      <c r="K4086">
        <v>8.9</v>
      </c>
      <c r="L4086">
        <v>3.27</v>
      </c>
      <c r="M4086" t="s">
        <v>46</v>
      </c>
      <c r="N4086">
        <v>3140.06</v>
      </c>
      <c r="O4086" s="5">
        <f>(ScoreCard!$E$3-laptop_prices3[[#This Row],[Price ($)]])/ScoreCard!$E$3*ScoreCard!$E$5</f>
        <v>3.547328430737573</v>
      </c>
      <c r="P4086" s="5">
        <f>laptop_prices3[[#This Row],[RAM (GB)]]/ScoreCard!$F$3*ScoreCard!$F$5</f>
        <v>3.5</v>
      </c>
      <c r="Q4086" s="5">
        <f>laptop_prices3[[#This Row],[Screen Size (inch)]]/ScoreCard!$G$3*ScoreCard!$G$5</f>
        <v>1.5375722543352601</v>
      </c>
      <c r="R4086" s="5">
        <f>laptop_prices3[[#This Row],[Battery Life (hours)]]/ScoreCard!$H$3*ScoreCard!$H$5</f>
        <v>5.1916666666666664</v>
      </c>
      <c r="S4086" s="5">
        <f>ScoreCard!$I$3-laptop_prices3[[#This Row],[Weight (kg)]]/ScoreCard!$I$3*ScoreCard!$I$5</f>
        <v>1.6314285714285715</v>
      </c>
      <c r="T4086" s="6" cm="1">
        <f t="array" ref="T4086">_xlfn.IFS(laptop_prices3[[#This Row],[Storage]]="512GB SSD", 512, laptop_prices3[[#This Row],[Storage]] = "1TB SSD", 1000, laptop_prices3[[#This Row],[Storage]] = "2TB SSD", 2000, laptop_prices3[[#This Row],[Storage]]= "256GB SSD", 256, laptop_prices3[[#This Row],[Storage]] = "1TB HDD", 1000*0.7)</f>
        <v>1000</v>
      </c>
      <c r="U4086" s="5">
        <f>laptop_prices3[[#This Row],[Storage Raw Value]]/ScoreCard!$J$3*ScoreCard!$J$5</f>
        <v>4</v>
      </c>
    </row>
    <row r="4087" spans="2:21" x14ac:dyDescent="0.2">
      <c r="B4087" s="4" cm="1">
        <f t="array" ref="B4087">SUM(laptop_prices3[[#This Row],[RAM Comp]:[Weight Comp]]+laptop_prices3[[#This Row],[Storage Comp]])</f>
        <v>12.88530154142582</v>
      </c>
      <c r="C4087">
        <v>4085</v>
      </c>
      <c r="D4087" t="s">
        <v>28</v>
      </c>
      <c r="E4087" t="s">
        <v>37</v>
      </c>
      <c r="F4087">
        <v>4</v>
      </c>
      <c r="G4087" t="s">
        <v>29</v>
      </c>
      <c r="H4087" t="s">
        <v>20</v>
      </c>
      <c r="I4087">
        <v>15.6</v>
      </c>
      <c r="J4087" t="s">
        <v>43</v>
      </c>
      <c r="K4087">
        <v>7.9</v>
      </c>
      <c r="L4087">
        <v>2.73</v>
      </c>
      <c r="M4087" t="s">
        <v>30</v>
      </c>
      <c r="N4087">
        <v>1757.1</v>
      </c>
      <c r="O4087" s="5">
        <f>(ScoreCard!$E$3-laptop_prices3[[#This Row],[Price ($)]])/ScoreCard!$E$3*ScoreCard!$E$5</f>
        <v>4.1871208784701528</v>
      </c>
      <c r="P4087" s="5">
        <f>laptop_prices3[[#This Row],[RAM (GB)]]/ScoreCard!$F$3*ScoreCard!$F$5</f>
        <v>0.4375</v>
      </c>
      <c r="Q4087" s="5">
        <f>laptop_prices3[[#This Row],[Screen Size (inch)]]/ScoreCard!$G$3*ScoreCard!$G$5</f>
        <v>1.8034682080924855</v>
      </c>
      <c r="R4087" s="5">
        <f>laptop_prices3[[#This Row],[Battery Life (hours)]]/ScoreCard!$H$3*ScoreCard!$H$5</f>
        <v>4.6083333333333334</v>
      </c>
      <c r="S4087" s="5">
        <f>ScoreCard!$I$3-laptop_prices3[[#This Row],[Weight (kg)]]/ScoreCard!$I$3*ScoreCard!$I$5</f>
        <v>1.94</v>
      </c>
      <c r="T4087" s="6" cm="1">
        <f t="array" ref="T4087">_xlfn.IFS(laptop_prices3[[#This Row],[Storage]]="512GB SSD", 512, laptop_prices3[[#This Row],[Storage]] = "1TB SSD", 1000, laptop_prices3[[#This Row],[Storage]] = "2TB SSD", 2000, laptop_prices3[[#This Row],[Storage]]= "256GB SSD", 256, laptop_prices3[[#This Row],[Storage]] = "1TB HDD", 1000*0.7)</f>
        <v>256</v>
      </c>
      <c r="U4087" s="5">
        <f>laptop_prices3[[#This Row],[Storage Raw Value]]/ScoreCard!$J$3*ScoreCard!$J$5</f>
        <v>1.024</v>
      </c>
    </row>
    <row r="4088" spans="2:21" x14ac:dyDescent="0.2">
      <c r="B4088" s="4" cm="1">
        <f t="array" ref="B4088">SUM(laptop_prices3[[#This Row],[RAM Comp]:[Weight Comp]]+laptop_prices3[[#This Row],[Storage Comp]])</f>
        <v>18.330762730525738</v>
      </c>
      <c r="C4088">
        <v>4086</v>
      </c>
      <c r="D4088" t="s">
        <v>34</v>
      </c>
      <c r="E4088" t="s">
        <v>48</v>
      </c>
      <c r="F4088">
        <v>32</v>
      </c>
      <c r="G4088" t="s">
        <v>13</v>
      </c>
      <c r="H4088" t="s">
        <v>26</v>
      </c>
      <c r="I4088">
        <v>13.3</v>
      </c>
      <c r="J4088" t="s">
        <v>21</v>
      </c>
      <c r="K4088">
        <v>4.9000000000000004</v>
      </c>
      <c r="L4088">
        <v>2.2000000000000002</v>
      </c>
      <c r="M4088" t="s">
        <v>16</v>
      </c>
      <c r="N4088">
        <v>1607.21</v>
      </c>
      <c r="O4088" s="5">
        <f>(ScoreCard!$E$3-laptop_prices3[[#This Row],[Price ($)]])/ScoreCard!$E$3*ScoreCard!$E$5</f>
        <v>4.2564638023368131</v>
      </c>
      <c r="P4088" s="5">
        <f>laptop_prices3[[#This Row],[RAM (GB)]]/ScoreCard!$F$3*ScoreCard!$F$5</f>
        <v>3.5</v>
      </c>
      <c r="Q4088" s="5">
        <f>laptop_prices3[[#This Row],[Screen Size (inch)]]/ScoreCard!$G$3*ScoreCard!$G$5</f>
        <v>1.5375722543352601</v>
      </c>
      <c r="R4088" s="5">
        <f>laptop_prices3[[#This Row],[Battery Life (hours)]]/ScoreCard!$H$3*ScoreCard!$H$5</f>
        <v>2.8583333333333338</v>
      </c>
      <c r="S4088" s="5">
        <f>ScoreCard!$I$3-laptop_prices3[[#This Row],[Weight (kg)]]/ScoreCard!$I$3*ScoreCard!$I$5</f>
        <v>2.2428571428571429</v>
      </c>
      <c r="T4088" s="6" cm="1">
        <f t="array" ref="T4088">_xlfn.IFS(laptop_prices3[[#This Row],[Storage]]="512GB SSD", 512, laptop_prices3[[#This Row],[Storage]] = "1TB SSD", 1000, laptop_prices3[[#This Row],[Storage]] = "2TB SSD", 2000, laptop_prices3[[#This Row],[Storage]]= "256GB SSD", 256, laptop_prices3[[#This Row],[Storage]] = "1TB HDD", 1000*0.7)</f>
        <v>512</v>
      </c>
      <c r="U4088" s="5">
        <f>laptop_prices3[[#This Row],[Storage Raw Value]]/ScoreCard!$J$3*ScoreCard!$J$5</f>
        <v>2.048</v>
      </c>
    </row>
    <row r="4089" spans="2:21" x14ac:dyDescent="0.2">
      <c r="B4089" s="4" cm="1">
        <f t="array" ref="B4089">SUM(laptop_prices3[[#This Row],[RAM Comp]:[Weight Comp]]+laptop_prices3[[#This Row],[Storage Comp]])</f>
        <v>45.747330030278007</v>
      </c>
      <c r="C4089">
        <v>4087</v>
      </c>
      <c r="D4089" t="s">
        <v>17</v>
      </c>
      <c r="E4089" t="s">
        <v>12</v>
      </c>
      <c r="F4089">
        <v>64</v>
      </c>
      <c r="G4089" t="s">
        <v>25</v>
      </c>
      <c r="H4089" t="s">
        <v>32</v>
      </c>
      <c r="I4089">
        <v>16</v>
      </c>
      <c r="J4089" t="s">
        <v>15</v>
      </c>
      <c r="K4089">
        <v>4.5999999999999996</v>
      </c>
      <c r="L4089">
        <v>2.25</v>
      </c>
      <c r="M4089" t="s">
        <v>22</v>
      </c>
      <c r="N4089">
        <v>3654.78</v>
      </c>
      <c r="O4089" s="5">
        <f>(ScoreCard!$E$3-laptop_prices3[[#This Row],[Price ($)]])/ScoreCard!$E$3*ScoreCard!$E$5</f>
        <v>3.3092058757129057</v>
      </c>
      <c r="P4089" s="5">
        <f>laptop_prices3[[#This Row],[RAM (GB)]]/ScoreCard!$F$3*ScoreCard!$F$5</f>
        <v>7</v>
      </c>
      <c r="Q4089" s="5">
        <f>laptop_prices3[[#This Row],[Screen Size (inch)]]/ScoreCard!$G$3*ScoreCard!$G$5</f>
        <v>1.8497109826589595</v>
      </c>
      <c r="R4089" s="5">
        <f>laptop_prices3[[#This Row],[Battery Life (hours)]]/ScoreCard!$H$3*ScoreCard!$H$5</f>
        <v>2.6833333333333331</v>
      </c>
      <c r="S4089" s="5">
        <f>ScoreCard!$I$3-laptop_prices3[[#This Row],[Weight (kg)]]/ScoreCard!$I$3*ScoreCard!$I$5</f>
        <v>2.2142857142857144</v>
      </c>
      <c r="T4089" s="6" cm="1">
        <f t="array" ref="T4089">_xlfn.IFS(laptop_prices3[[#This Row],[Storage]]="512GB SSD", 512, laptop_prices3[[#This Row],[Storage]] = "1TB SSD", 1000, laptop_prices3[[#This Row],[Storage]] = "2TB SSD", 2000, laptop_prices3[[#This Row],[Storage]]= "256GB SSD", 256, laptop_prices3[[#This Row],[Storage]] = "1TB HDD", 1000*0.7)</f>
        <v>2000</v>
      </c>
      <c r="U4089" s="5">
        <f>laptop_prices3[[#This Row],[Storage Raw Value]]/ScoreCard!$J$3*ScoreCard!$J$5</f>
        <v>8</v>
      </c>
    </row>
    <row r="4090" spans="2:21" x14ac:dyDescent="0.2">
      <c r="B4090" s="4" cm="1">
        <f t="array" ref="B4090">SUM(laptop_prices3[[#This Row],[RAM Comp]:[Weight Comp]]+laptop_prices3[[#This Row],[Storage Comp]])</f>
        <v>15.708142857142857</v>
      </c>
      <c r="C4090">
        <v>4088</v>
      </c>
      <c r="D4090" t="s">
        <v>45</v>
      </c>
      <c r="E4090" t="s">
        <v>31</v>
      </c>
      <c r="F4090">
        <v>16</v>
      </c>
      <c r="G4090" t="s">
        <v>29</v>
      </c>
      <c r="H4090" t="s">
        <v>26</v>
      </c>
      <c r="I4090">
        <v>17.3</v>
      </c>
      <c r="J4090" t="s">
        <v>15</v>
      </c>
      <c r="K4090">
        <v>9.3000000000000007</v>
      </c>
      <c r="L4090">
        <v>1.86</v>
      </c>
      <c r="M4090" t="s">
        <v>30</v>
      </c>
      <c r="N4090">
        <v>1462.14</v>
      </c>
      <c r="O4090" s="5">
        <f>(ScoreCard!$E$3-laptop_prices3[[#This Row],[Price ($)]])/ScoreCard!$E$3*ScoreCard!$E$5</f>
        <v>4.323576871689915</v>
      </c>
      <c r="P4090" s="5">
        <f>laptop_prices3[[#This Row],[RAM (GB)]]/ScoreCard!$F$3*ScoreCard!$F$5</f>
        <v>1.75</v>
      </c>
      <c r="Q4090" s="5">
        <f>laptop_prices3[[#This Row],[Screen Size (inch)]]/ScoreCard!$G$3*ScoreCard!$G$5</f>
        <v>2</v>
      </c>
      <c r="R4090" s="5">
        <f>laptop_prices3[[#This Row],[Battery Life (hours)]]/ScoreCard!$H$3*ScoreCard!$H$5</f>
        <v>5.4249999999999998</v>
      </c>
      <c r="S4090" s="5">
        <f>ScoreCard!$I$3-laptop_prices3[[#This Row],[Weight (kg)]]/ScoreCard!$I$3*ScoreCard!$I$5</f>
        <v>2.4371428571428568</v>
      </c>
      <c r="T4090" s="6" cm="1">
        <f t="array" ref="T4090">_xlfn.IFS(laptop_prices3[[#This Row],[Storage]]="512GB SSD", 512, laptop_prices3[[#This Row],[Storage]] = "1TB SSD", 1000, laptop_prices3[[#This Row],[Storage]] = "2TB SSD", 2000, laptop_prices3[[#This Row],[Storage]]= "256GB SSD", 256, laptop_prices3[[#This Row],[Storage]] = "1TB HDD", 1000*0.7)</f>
        <v>256</v>
      </c>
      <c r="U4090" s="5">
        <f>laptop_prices3[[#This Row],[Storage Raw Value]]/ScoreCard!$J$3*ScoreCard!$J$5</f>
        <v>1.024</v>
      </c>
    </row>
    <row r="4091" spans="2:21" x14ac:dyDescent="0.2">
      <c r="B4091" s="4" cm="1">
        <f t="array" ref="B4091">SUM(laptop_prices3[[#This Row],[RAM Comp]:[Weight Comp]]+laptop_prices3[[#This Row],[Storage Comp]])</f>
        <v>32.029687586017062</v>
      </c>
      <c r="C4091">
        <v>4089</v>
      </c>
      <c r="D4091" t="s">
        <v>47</v>
      </c>
      <c r="E4091" t="s">
        <v>31</v>
      </c>
      <c r="F4091">
        <v>64</v>
      </c>
      <c r="G4091" t="s">
        <v>19</v>
      </c>
      <c r="H4091" t="s">
        <v>14</v>
      </c>
      <c r="I4091">
        <v>14</v>
      </c>
      <c r="J4091" t="s">
        <v>15</v>
      </c>
      <c r="K4091">
        <v>7.9</v>
      </c>
      <c r="L4091">
        <v>1.22</v>
      </c>
      <c r="M4091" t="s">
        <v>30</v>
      </c>
      <c r="N4091">
        <v>3289.91</v>
      </c>
      <c r="O4091" s="5">
        <f>(ScoreCard!$E$3-laptop_prices3[[#This Row],[Price ($)]])/ScoreCard!$E$3*ScoreCard!$E$5</f>
        <v>3.4780040118876228</v>
      </c>
      <c r="P4091" s="5">
        <f>laptop_prices3[[#This Row],[RAM (GB)]]/ScoreCard!$F$3*ScoreCard!$F$5</f>
        <v>7</v>
      </c>
      <c r="Q4091" s="5">
        <f>laptop_prices3[[#This Row],[Screen Size (inch)]]/ScoreCard!$G$3*ScoreCard!$G$5</f>
        <v>1.6184971098265895</v>
      </c>
      <c r="R4091" s="5">
        <f>laptop_prices3[[#This Row],[Battery Life (hours)]]/ScoreCard!$H$3*ScoreCard!$H$5</f>
        <v>4.6083333333333334</v>
      </c>
      <c r="S4091" s="5">
        <f>ScoreCard!$I$3-laptop_prices3[[#This Row],[Weight (kg)]]/ScoreCard!$I$3*ScoreCard!$I$5</f>
        <v>2.8028571428571429</v>
      </c>
      <c r="T4091" s="6" cm="1">
        <f t="array" ref="T4091">_xlfn.IFS(laptop_prices3[[#This Row],[Storage]]="512GB SSD", 512, laptop_prices3[[#This Row],[Storage]] = "1TB SSD", 1000, laptop_prices3[[#This Row],[Storage]] = "2TB SSD", 2000, laptop_prices3[[#This Row],[Storage]]= "256GB SSD", 256, laptop_prices3[[#This Row],[Storage]] = "1TB HDD", 1000*0.7)</f>
        <v>1000</v>
      </c>
      <c r="U4091" s="5">
        <f>laptop_prices3[[#This Row],[Storage Raw Value]]/ScoreCard!$J$3*ScoreCard!$J$5</f>
        <v>4</v>
      </c>
    </row>
    <row r="4092" spans="2:21" x14ac:dyDescent="0.2">
      <c r="B4092" s="4" cm="1">
        <f t="array" ref="B4092">SUM(laptop_prices3[[#This Row],[RAM Comp]:[Weight Comp]]+laptop_prices3[[#This Row],[Storage Comp]])</f>
        <v>21.033167492430501</v>
      </c>
      <c r="C4092">
        <v>4090</v>
      </c>
      <c r="D4092" t="s">
        <v>47</v>
      </c>
      <c r="E4092" t="s">
        <v>24</v>
      </c>
      <c r="F4092">
        <v>4</v>
      </c>
      <c r="G4092" t="s">
        <v>42</v>
      </c>
      <c r="H4092" t="s">
        <v>20</v>
      </c>
      <c r="I4092">
        <v>13.3</v>
      </c>
      <c r="J4092" t="s">
        <v>15</v>
      </c>
      <c r="K4092">
        <v>10.4</v>
      </c>
      <c r="L4092">
        <v>2.99</v>
      </c>
      <c r="M4092" t="s">
        <v>16</v>
      </c>
      <c r="N4092">
        <v>1292.49</v>
      </c>
      <c r="O4092" s="5">
        <f>(ScoreCard!$E$3-laptop_prices3[[#This Row],[Price ($)]])/ScoreCard!$E$3*ScoreCard!$E$5</f>
        <v>4.4020612738113298</v>
      </c>
      <c r="P4092" s="5">
        <f>laptop_prices3[[#This Row],[RAM (GB)]]/ScoreCard!$F$3*ScoreCard!$F$5</f>
        <v>0.4375</v>
      </c>
      <c r="Q4092" s="5">
        <f>laptop_prices3[[#This Row],[Screen Size (inch)]]/ScoreCard!$G$3*ScoreCard!$G$5</f>
        <v>1.5375722543352601</v>
      </c>
      <c r="R4092" s="5">
        <f>laptop_prices3[[#This Row],[Battery Life (hours)]]/ScoreCard!$H$3*ScoreCard!$H$5</f>
        <v>6.0666666666666664</v>
      </c>
      <c r="S4092" s="5">
        <f>ScoreCard!$I$3-laptop_prices3[[#This Row],[Weight (kg)]]/ScoreCard!$I$3*ScoreCard!$I$5</f>
        <v>1.7914285714285714</v>
      </c>
      <c r="T4092" s="6" cm="1">
        <f t="array" ref="T4092">_xlfn.IFS(laptop_prices3[[#This Row],[Storage]]="512GB SSD", 512, laptop_prices3[[#This Row],[Storage]] = "1TB SSD", 1000, laptop_prices3[[#This Row],[Storage]] = "2TB SSD", 2000, laptop_prices3[[#This Row],[Storage]]= "256GB SSD", 256, laptop_prices3[[#This Row],[Storage]] = "1TB HDD", 1000*0.7)</f>
        <v>700</v>
      </c>
      <c r="U4092" s="5">
        <f>laptop_prices3[[#This Row],[Storage Raw Value]]/ScoreCard!$J$3*ScoreCard!$J$5</f>
        <v>2.8</v>
      </c>
    </row>
    <row r="4093" spans="2:21" x14ac:dyDescent="0.2">
      <c r="B4093" s="4" cm="1">
        <f t="array" ref="B4093">SUM(laptop_prices3[[#This Row],[RAM Comp]:[Weight Comp]]+laptop_prices3[[#This Row],[Storage Comp]])</f>
        <v>14.782325350949627</v>
      </c>
      <c r="C4093">
        <v>4091</v>
      </c>
      <c r="D4093" t="s">
        <v>33</v>
      </c>
      <c r="E4093" t="s">
        <v>48</v>
      </c>
      <c r="F4093">
        <v>16</v>
      </c>
      <c r="G4093" t="s">
        <v>29</v>
      </c>
      <c r="H4093" t="s">
        <v>20</v>
      </c>
      <c r="I4093">
        <v>15.6</v>
      </c>
      <c r="J4093" t="s">
        <v>15</v>
      </c>
      <c r="K4093">
        <v>9</v>
      </c>
      <c r="L4093">
        <v>2.83</v>
      </c>
      <c r="M4093" t="s">
        <v>16</v>
      </c>
      <c r="N4093">
        <v>2008.01</v>
      </c>
      <c r="O4093" s="5">
        <f>(ScoreCard!$E$3-laptop_prices3[[#This Row],[Price ($)]])/ScoreCard!$E$3*ScoreCard!$E$5</f>
        <v>4.0710435349023113</v>
      </c>
      <c r="P4093" s="5">
        <f>laptop_prices3[[#This Row],[RAM (GB)]]/ScoreCard!$F$3*ScoreCard!$F$5</f>
        <v>1.75</v>
      </c>
      <c r="Q4093" s="5">
        <f>laptop_prices3[[#This Row],[Screen Size (inch)]]/ScoreCard!$G$3*ScoreCard!$G$5</f>
        <v>1.8034682080924855</v>
      </c>
      <c r="R4093" s="5">
        <f>laptop_prices3[[#This Row],[Battery Life (hours)]]/ScoreCard!$H$3*ScoreCard!$H$5</f>
        <v>5.25</v>
      </c>
      <c r="S4093" s="5">
        <f>ScoreCard!$I$3-laptop_prices3[[#This Row],[Weight (kg)]]/ScoreCard!$I$3*ScoreCard!$I$5</f>
        <v>1.8828571428571428</v>
      </c>
      <c r="T4093" s="6" cm="1">
        <f t="array" ref="T4093">_xlfn.IFS(laptop_prices3[[#This Row],[Storage]]="512GB SSD", 512, laptop_prices3[[#This Row],[Storage]] = "1TB SSD", 1000, laptop_prices3[[#This Row],[Storage]] = "2TB SSD", 2000, laptop_prices3[[#This Row],[Storage]]= "256GB SSD", 256, laptop_prices3[[#This Row],[Storage]] = "1TB HDD", 1000*0.7)</f>
        <v>256</v>
      </c>
      <c r="U4093" s="5">
        <f>laptop_prices3[[#This Row],[Storage Raw Value]]/ScoreCard!$J$3*ScoreCard!$J$5</f>
        <v>1.024</v>
      </c>
    </row>
    <row r="4094" spans="2:21" x14ac:dyDescent="0.2">
      <c r="B4094" s="4" cm="1">
        <f t="array" ref="B4094">SUM(laptop_prices3[[#This Row],[RAM Comp]:[Weight Comp]]+laptop_prices3[[#This Row],[Storage Comp]])</f>
        <v>25.125425268373245</v>
      </c>
      <c r="C4094">
        <v>4092</v>
      </c>
      <c r="D4094" t="s">
        <v>11</v>
      </c>
      <c r="E4094" t="s">
        <v>37</v>
      </c>
      <c r="F4094">
        <v>64</v>
      </c>
      <c r="G4094" t="s">
        <v>42</v>
      </c>
      <c r="H4094" t="s">
        <v>35</v>
      </c>
      <c r="I4094">
        <v>16</v>
      </c>
      <c r="J4094" t="s">
        <v>15</v>
      </c>
      <c r="K4094">
        <v>4.2</v>
      </c>
      <c r="L4094">
        <v>1.53</v>
      </c>
      <c r="M4094" t="s">
        <v>22</v>
      </c>
      <c r="N4094">
        <v>6817.83</v>
      </c>
      <c r="O4094" s="5">
        <f>(ScoreCard!$E$3-laptop_prices3[[#This Row],[Price ($)]])/ScoreCard!$E$3*ScoreCard!$E$5</f>
        <v>1.8458985480963888</v>
      </c>
      <c r="P4094" s="5">
        <f>laptop_prices3[[#This Row],[RAM (GB)]]/ScoreCard!$F$3*ScoreCard!$F$5</f>
        <v>7</v>
      </c>
      <c r="Q4094" s="5">
        <f>laptop_prices3[[#This Row],[Screen Size (inch)]]/ScoreCard!$G$3*ScoreCard!$G$5</f>
        <v>1.8497109826589595</v>
      </c>
      <c r="R4094" s="5">
        <f>laptop_prices3[[#This Row],[Battery Life (hours)]]/ScoreCard!$H$3*ScoreCard!$H$5</f>
        <v>2.4500000000000002</v>
      </c>
      <c r="S4094" s="5">
        <f>ScoreCard!$I$3-laptop_prices3[[#This Row],[Weight (kg)]]/ScoreCard!$I$3*ScoreCard!$I$5</f>
        <v>2.6257142857142854</v>
      </c>
      <c r="T4094" s="6" cm="1">
        <f t="array" ref="T4094">_xlfn.IFS(laptop_prices3[[#This Row],[Storage]]="512GB SSD", 512, laptop_prices3[[#This Row],[Storage]] = "1TB SSD", 1000, laptop_prices3[[#This Row],[Storage]] = "2TB SSD", 2000, laptop_prices3[[#This Row],[Storage]]= "256GB SSD", 256, laptop_prices3[[#This Row],[Storage]] = "1TB HDD", 1000*0.7)</f>
        <v>700</v>
      </c>
      <c r="U4094" s="5">
        <f>laptop_prices3[[#This Row],[Storage Raw Value]]/ScoreCard!$J$3*ScoreCard!$J$5</f>
        <v>2.8</v>
      </c>
    </row>
    <row r="4095" spans="2:21" x14ac:dyDescent="0.2">
      <c r="B4095" s="4" cm="1">
        <f t="array" ref="B4095">SUM(laptop_prices3[[#This Row],[RAM Comp]:[Weight Comp]]+laptop_prices3[[#This Row],[Storage Comp]])</f>
        <v>26.51161987338288</v>
      </c>
      <c r="C4095">
        <v>4093</v>
      </c>
      <c r="D4095" t="s">
        <v>17</v>
      </c>
      <c r="E4095" t="s">
        <v>12</v>
      </c>
      <c r="F4095">
        <v>16</v>
      </c>
      <c r="G4095" t="s">
        <v>19</v>
      </c>
      <c r="H4095" t="s">
        <v>14</v>
      </c>
      <c r="I4095">
        <v>13.3</v>
      </c>
      <c r="J4095" t="s">
        <v>21</v>
      </c>
      <c r="K4095">
        <v>8.5</v>
      </c>
      <c r="L4095">
        <v>2.16</v>
      </c>
      <c r="M4095" t="s">
        <v>30</v>
      </c>
      <c r="N4095">
        <v>1276.33</v>
      </c>
      <c r="O4095" s="5">
        <f>(ScoreCard!$E$3-laptop_prices3[[#This Row],[Price ($)]])/ScoreCard!$E$3*ScoreCard!$E$5</f>
        <v>4.4095373005621825</v>
      </c>
      <c r="P4095" s="5">
        <f>laptop_prices3[[#This Row],[RAM (GB)]]/ScoreCard!$F$3*ScoreCard!$F$5</f>
        <v>1.75</v>
      </c>
      <c r="Q4095" s="5">
        <f>laptop_prices3[[#This Row],[Screen Size (inch)]]/ScoreCard!$G$3*ScoreCard!$G$5</f>
        <v>1.5375722543352601</v>
      </c>
      <c r="R4095" s="5">
        <f>laptop_prices3[[#This Row],[Battery Life (hours)]]/ScoreCard!$H$3*ScoreCard!$H$5</f>
        <v>4.9583333333333339</v>
      </c>
      <c r="S4095" s="5">
        <f>ScoreCard!$I$3-laptop_prices3[[#This Row],[Weight (kg)]]/ScoreCard!$I$3*ScoreCard!$I$5</f>
        <v>2.2657142857142856</v>
      </c>
      <c r="T4095" s="6" cm="1">
        <f t="array" ref="T4095">_xlfn.IFS(laptop_prices3[[#This Row],[Storage]]="512GB SSD", 512, laptop_prices3[[#This Row],[Storage]] = "1TB SSD", 1000, laptop_prices3[[#This Row],[Storage]] = "2TB SSD", 2000, laptop_prices3[[#This Row],[Storage]]= "256GB SSD", 256, laptop_prices3[[#This Row],[Storage]] = "1TB HDD", 1000*0.7)</f>
        <v>1000</v>
      </c>
      <c r="U4095" s="5">
        <f>laptop_prices3[[#This Row],[Storage Raw Value]]/ScoreCard!$J$3*ScoreCard!$J$5</f>
        <v>4</v>
      </c>
    </row>
    <row r="4096" spans="2:21" x14ac:dyDescent="0.2">
      <c r="B4096" s="4" cm="1">
        <f t="array" ref="B4096">SUM(laptop_prices3[[#This Row],[RAM Comp]:[Weight Comp]]+laptop_prices3[[#This Row],[Storage Comp]])</f>
        <v>17.76306853839802</v>
      </c>
      <c r="C4096">
        <v>4094</v>
      </c>
      <c r="D4096" t="s">
        <v>45</v>
      </c>
      <c r="E4096" t="s">
        <v>12</v>
      </c>
      <c r="F4096">
        <v>64</v>
      </c>
      <c r="G4096" t="s">
        <v>29</v>
      </c>
      <c r="H4096" t="s">
        <v>32</v>
      </c>
      <c r="I4096">
        <v>14</v>
      </c>
      <c r="J4096" t="s">
        <v>15</v>
      </c>
      <c r="K4096">
        <v>4.8</v>
      </c>
      <c r="L4096">
        <v>2.19</v>
      </c>
      <c r="M4096" t="s">
        <v>46</v>
      </c>
      <c r="N4096">
        <v>2504.23</v>
      </c>
      <c r="O4096" s="5">
        <f>(ScoreCard!$E$3-laptop_prices3[[#This Row],[Price ($)]])/ScoreCard!$E$3*ScoreCard!$E$5</f>
        <v>3.8414795501060341</v>
      </c>
      <c r="P4096" s="5">
        <f>laptop_prices3[[#This Row],[RAM (GB)]]/ScoreCard!$F$3*ScoreCard!$F$5</f>
        <v>7</v>
      </c>
      <c r="Q4096" s="5">
        <f>laptop_prices3[[#This Row],[Screen Size (inch)]]/ScoreCard!$G$3*ScoreCard!$G$5</f>
        <v>1.6184971098265895</v>
      </c>
      <c r="R4096" s="5">
        <f>laptop_prices3[[#This Row],[Battery Life (hours)]]/ScoreCard!$H$3*ScoreCard!$H$5</f>
        <v>2.8</v>
      </c>
      <c r="S4096" s="5">
        <f>ScoreCard!$I$3-laptop_prices3[[#This Row],[Weight (kg)]]/ScoreCard!$I$3*ScoreCard!$I$5</f>
        <v>2.2485714285714287</v>
      </c>
      <c r="T4096" s="6" cm="1">
        <f t="array" ref="T4096">_xlfn.IFS(laptop_prices3[[#This Row],[Storage]]="512GB SSD", 512, laptop_prices3[[#This Row],[Storage]] = "1TB SSD", 1000, laptop_prices3[[#This Row],[Storage]] = "2TB SSD", 2000, laptop_prices3[[#This Row],[Storage]]= "256GB SSD", 256, laptop_prices3[[#This Row],[Storage]] = "1TB HDD", 1000*0.7)</f>
        <v>256</v>
      </c>
      <c r="U4096" s="5">
        <f>laptop_prices3[[#This Row],[Storage Raw Value]]/ScoreCard!$J$3*ScoreCard!$J$5</f>
        <v>1.024</v>
      </c>
    </row>
    <row r="4097" spans="2:21" x14ac:dyDescent="0.2">
      <c r="B4097" s="4" cm="1">
        <f t="array" ref="B4097">SUM(laptop_prices3[[#This Row],[RAM Comp]:[Weight Comp]]+laptop_prices3[[#This Row],[Storage Comp]])</f>
        <v>22.509896779521057</v>
      </c>
      <c r="C4097">
        <v>4095</v>
      </c>
      <c r="D4097" t="s">
        <v>47</v>
      </c>
      <c r="E4097" t="s">
        <v>31</v>
      </c>
      <c r="F4097">
        <v>32</v>
      </c>
      <c r="G4097" t="s">
        <v>42</v>
      </c>
      <c r="H4097" t="s">
        <v>32</v>
      </c>
      <c r="I4097">
        <v>15.6</v>
      </c>
      <c r="J4097" t="s">
        <v>43</v>
      </c>
      <c r="K4097">
        <v>7.5</v>
      </c>
      <c r="L4097">
        <v>3.27</v>
      </c>
      <c r="M4097" t="s">
        <v>30</v>
      </c>
      <c r="N4097">
        <v>1602.11</v>
      </c>
      <c r="O4097" s="5">
        <f>(ScoreCard!$E$3-laptop_prices3[[#This Row],[Price ($)]])/ScoreCard!$E$3*ScoreCard!$E$5</f>
        <v>4.258823191967342</v>
      </c>
      <c r="P4097" s="5">
        <f>laptop_prices3[[#This Row],[RAM (GB)]]/ScoreCard!$F$3*ScoreCard!$F$5</f>
        <v>3.5</v>
      </c>
      <c r="Q4097" s="5">
        <f>laptop_prices3[[#This Row],[Screen Size (inch)]]/ScoreCard!$G$3*ScoreCard!$G$5</f>
        <v>1.8034682080924855</v>
      </c>
      <c r="R4097" s="5">
        <f>laptop_prices3[[#This Row],[Battery Life (hours)]]/ScoreCard!$H$3*ScoreCard!$H$5</f>
        <v>4.375</v>
      </c>
      <c r="S4097" s="5">
        <f>ScoreCard!$I$3-laptop_prices3[[#This Row],[Weight (kg)]]/ScoreCard!$I$3*ScoreCard!$I$5</f>
        <v>1.6314285714285715</v>
      </c>
      <c r="T4097" s="6" cm="1">
        <f t="array" ref="T4097">_xlfn.IFS(laptop_prices3[[#This Row],[Storage]]="512GB SSD", 512, laptop_prices3[[#This Row],[Storage]] = "1TB SSD", 1000, laptop_prices3[[#This Row],[Storage]] = "2TB SSD", 2000, laptop_prices3[[#This Row],[Storage]]= "256GB SSD", 256, laptop_prices3[[#This Row],[Storage]] = "1TB HDD", 1000*0.7)</f>
        <v>700</v>
      </c>
      <c r="U4097" s="5">
        <f>laptop_prices3[[#This Row],[Storage Raw Value]]/ScoreCard!$J$3*ScoreCard!$J$5</f>
        <v>2.8</v>
      </c>
    </row>
    <row r="4098" spans="2:21" x14ac:dyDescent="0.2">
      <c r="B4098" s="4" cm="1">
        <f t="array" ref="B4098">SUM(laptop_prices3[[#This Row],[RAM Comp]:[Weight Comp]]+laptop_prices3[[#This Row],[Storage Comp]])</f>
        <v>28.284710982658957</v>
      </c>
      <c r="C4098">
        <v>4096</v>
      </c>
      <c r="D4098" t="s">
        <v>11</v>
      </c>
      <c r="E4098" t="s">
        <v>31</v>
      </c>
      <c r="F4098">
        <v>32</v>
      </c>
      <c r="G4098" t="s">
        <v>19</v>
      </c>
      <c r="H4098" t="s">
        <v>44</v>
      </c>
      <c r="I4098">
        <v>16</v>
      </c>
      <c r="J4098" t="s">
        <v>27</v>
      </c>
      <c r="K4098">
        <v>8.6999999999999993</v>
      </c>
      <c r="L4098">
        <v>2.87</v>
      </c>
      <c r="M4098" t="s">
        <v>16</v>
      </c>
      <c r="N4098">
        <v>2444.19</v>
      </c>
      <c r="O4098" s="5">
        <f>(ScoreCard!$E$3-laptop_prices3[[#This Row],[Price ($)]])/ScoreCard!$E$3*ScoreCard!$E$5</f>
        <v>3.8692555801877888</v>
      </c>
      <c r="P4098" s="5">
        <f>laptop_prices3[[#This Row],[RAM (GB)]]/ScoreCard!$F$3*ScoreCard!$F$5</f>
        <v>3.5</v>
      </c>
      <c r="Q4098" s="5">
        <f>laptop_prices3[[#This Row],[Screen Size (inch)]]/ScoreCard!$G$3*ScoreCard!$G$5</f>
        <v>1.8497109826589595</v>
      </c>
      <c r="R4098" s="5">
        <f>laptop_prices3[[#This Row],[Battery Life (hours)]]/ScoreCard!$H$3*ScoreCard!$H$5</f>
        <v>5.0750000000000002</v>
      </c>
      <c r="S4098" s="5">
        <f>ScoreCard!$I$3-laptop_prices3[[#This Row],[Weight (kg)]]/ScoreCard!$I$3*ScoreCard!$I$5</f>
        <v>1.8599999999999999</v>
      </c>
      <c r="T4098" s="6" cm="1">
        <f t="array" ref="T4098">_xlfn.IFS(laptop_prices3[[#This Row],[Storage]]="512GB SSD", 512, laptop_prices3[[#This Row],[Storage]] = "1TB SSD", 1000, laptop_prices3[[#This Row],[Storage]] = "2TB SSD", 2000, laptop_prices3[[#This Row],[Storage]]= "256GB SSD", 256, laptop_prices3[[#This Row],[Storage]] = "1TB HDD", 1000*0.7)</f>
        <v>1000</v>
      </c>
      <c r="U4098" s="5">
        <f>laptop_prices3[[#This Row],[Storage Raw Value]]/ScoreCard!$J$3*ScoreCard!$J$5</f>
        <v>4</v>
      </c>
    </row>
    <row r="4099" spans="2:21" x14ac:dyDescent="0.2">
      <c r="B4099" s="4" cm="1">
        <f t="array" ref="B4099">SUM(laptop_prices3[[#This Row],[RAM Comp]:[Weight Comp]]+laptop_prices3[[#This Row],[Storage Comp]])</f>
        <v>17.70894949077897</v>
      </c>
      <c r="C4099">
        <v>4097</v>
      </c>
      <c r="D4099" t="s">
        <v>38</v>
      </c>
      <c r="E4099" t="s">
        <v>48</v>
      </c>
      <c r="F4099">
        <v>4</v>
      </c>
      <c r="G4099" t="s">
        <v>13</v>
      </c>
      <c r="H4099" t="s">
        <v>20</v>
      </c>
      <c r="I4099">
        <v>14</v>
      </c>
      <c r="J4099" t="s">
        <v>15</v>
      </c>
      <c r="K4099">
        <v>9.1999999999999993</v>
      </c>
      <c r="L4099">
        <v>2.46</v>
      </c>
      <c r="M4099" t="s">
        <v>22</v>
      </c>
      <c r="N4099">
        <v>1460.59</v>
      </c>
      <c r="O4099" s="5">
        <f>(ScoreCard!$E$3-laptop_prices3[[#This Row],[Price ($)]])/ScoreCard!$E$3*ScoreCard!$E$5</f>
        <v>4.3242939410874284</v>
      </c>
      <c r="P4099" s="5">
        <f>laptop_prices3[[#This Row],[RAM (GB)]]/ScoreCard!$F$3*ScoreCard!$F$5</f>
        <v>0.4375</v>
      </c>
      <c r="Q4099" s="5">
        <f>laptop_prices3[[#This Row],[Screen Size (inch)]]/ScoreCard!$G$3*ScoreCard!$G$5</f>
        <v>1.6184971098265895</v>
      </c>
      <c r="R4099" s="5">
        <f>laptop_prices3[[#This Row],[Battery Life (hours)]]/ScoreCard!$H$3*ScoreCard!$H$5</f>
        <v>5.3666666666666663</v>
      </c>
      <c r="S4099" s="5">
        <f>ScoreCard!$I$3-laptop_prices3[[#This Row],[Weight (kg)]]/ScoreCard!$I$3*ScoreCard!$I$5</f>
        <v>2.0942857142857143</v>
      </c>
      <c r="T4099" s="6" cm="1">
        <f t="array" ref="T4099">_xlfn.IFS(laptop_prices3[[#This Row],[Storage]]="512GB SSD", 512, laptop_prices3[[#This Row],[Storage]] = "1TB SSD", 1000, laptop_prices3[[#This Row],[Storage]] = "2TB SSD", 2000, laptop_prices3[[#This Row],[Storage]]= "256GB SSD", 256, laptop_prices3[[#This Row],[Storage]] = "1TB HDD", 1000*0.7)</f>
        <v>512</v>
      </c>
      <c r="U4099" s="5">
        <f>laptop_prices3[[#This Row],[Storage Raw Value]]/ScoreCard!$J$3*ScoreCard!$J$5</f>
        <v>2.048</v>
      </c>
    </row>
    <row r="4100" spans="2:21" x14ac:dyDescent="0.2">
      <c r="B4100" s="4" cm="1">
        <f t="array" ref="B4100">SUM(laptop_prices3[[#This Row],[RAM Comp]:[Weight Comp]]+laptop_prices3[[#This Row],[Storage Comp]])</f>
        <v>15.708857142857143</v>
      </c>
      <c r="C4100">
        <v>4098</v>
      </c>
      <c r="D4100" t="s">
        <v>34</v>
      </c>
      <c r="E4100" t="s">
        <v>18</v>
      </c>
      <c r="F4100">
        <v>16</v>
      </c>
      <c r="G4100" t="s">
        <v>29</v>
      </c>
      <c r="H4100" t="s">
        <v>35</v>
      </c>
      <c r="I4100">
        <v>17.3</v>
      </c>
      <c r="J4100" t="s">
        <v>21</v>
      </c>
      <c r="K4100">
        <v>10.8</v>
      </c>
      <c r="L4100">
        <v>3.39</v>
      </c>
      <c r="M4100" t="s">
        <v>22</v>
      </c>
      <c r="N4100">
        <v>1316.82</v>
      </c>
      <c r="O4100" s="5">
        <f>(ScoreCard!$E$3-laptop_prices3[[#This Row],[Price ($)]])/ScoreCard!$E$3*ScoreCard!$E$5</f>
        <v>4.3908055973974545</v>
      </c>
      <c r="P4100" s="5">
        <f>laptop_prices3[[#This Row],[RAM (GB)]]/ScoreCard!$F$3*ScoreCard!$F$5</f>
        <v>1.75</v>
      </c>
      <c r="Q4100" s="5">
        <f>laptop_prices3[[#This Row],[Screen Size (inch)]]/ScoreCard!$G$3*ScoreCard!$G$5</f>
        <v>2</v>
      </c>
      <c r="R4100" s="5">
        <f>laptop_prices3[[#This Row],[Battery Life (hours)]]/ScoreCard!$H$3*ScoreCard!$H$5</f>
        <v>6.3</v>
      </c>
      <c r="S4100" s="5">
        <f>ScoreCard!$I$3-laptop_prices3[[#This Row],[Weight (kg)]]/ScoreCard!$I$3*ScoreCard!$I$5</f>
        <v>1.5628571428571427</v>
      </c>
      <c r="T4100" s="6" cm="1">
        <f t="array" ref="T4100">_xlfn.IFS(laptop_prices3[[#This Row],[Storage]]="512GB SSD", 512, laptop_prices3[[#This Row],[Storage]] = "1TB SSD", 1000, laptop_prices3[[#This Row],[Storage]] = "2TB SSD", 2000, laptop_prices3[[#This Row],[Storage]]= "256GB SSD", 256, laptop_prices3[[#This Row],[Storage]] = "1TB HDD", 1000*0.7)</f>
        <v>256</v>
      </c>
      <c r="U4100" s="5">
        <f>laptop_prices3[[#This Row],[Storage Raw Value]]/ScoreCard!$J$3*ScoreCard!$J$5</f>
        <v>1.024</v>
      </c>
    </row>
    <row r="4101" spans="2:21" x14ac:dyDescent="0.2">
      <c r="B4101" s="4" cm="1">
        <f t="array" ref="B4101">SUM(laptop_prices3[[#This Row],[RAM Comp]:[Weight Comp]]+laptop_prices3[[#This Row],[Storage Comp]])</f>
        <v>16.744039636663913</v>
      </c>
      <c r="C4101">
        <v>4099</v>
      </c>
      <c r="D4101" t="s">
        <v>11</v>
      </c>
      <c r="E4101" t="s">
        <v>31</v>
      </c>
      <c r="F4101">
        <v>8</v>
      </c>
      <c r="G4101" t="s">
        <v>13</v>
      </c>
      <c r="H4101" t="s">
        <v>32</v>
      </c>
      <c r="I4101">
        <v>15.6</v>
      </c>
      <c r="J4101" t="s">
        <v>27</v>
      </c>
      <c r="K4101">
        <v>6.9</v>
      </c>
      <c r="L4101">
        <v>2.89</v>
      </c>
      <c r="M4101" t="s">
        <v>22</v>
      </c>
      <c r="N4101">
        <v>2262.42</v>
      </c>
      <c r="O4101" s="5">
        <f>(ScoreCard!$E$3-laptop_prices3[[#This Row],[Price ($)]])/ScoreCard!$E$3*ScoreCard!$E$5</f>
        <v>3.9533470023723432</v>
      </c>
      <c r="P4101" s="5">
        <f>laptop_prices3[[#This Row],[RAM (GB)]]/ScoreCard!$F$3*ScoreCard!$F$5</f>
        <v>0.875</v>
      </c>
      <c r="Q4101" s="5">
        <f>laptop_prices3[[#This Row],[Screen Size (inch)]]/ScoreCard!$G$3*ScoreCard!$G$5</f>
        <v>1.8034682080924855</v>
      </c>
      <c r="R4101" s="5">
        <f>laptop_prices3[[#This Row],[Battery Life (hours)]]/ScoreCard!$H$3*ScoreCard!$H$5</f>
        <v>4.0250000000000004</v>
      </c>
      <c r="S4101" s="5">
        <f>ScoreCard!$I$3-laptop_prices3[[#This Row],[Weight (kg)]]/ScoreCard!$I$3*ScoreCard!$I$5</f>
        <v>1.8485714285714285</v>
      </c>
      <c r="T4101" s="6" cm="1">
        <f t="array" ref="T4101">_xlfn.IFS(laptop_prices3[[#This Row],[Storage]]="512GB SSD", 512, laptop_prices3[[#This Row],[Storage]] = "1TB SSD", 1000, laptop_prices3[[#This Row],[Storage]] = "2TB SSD", 2000, laptop_prices3[[#This Row],[Storage]]= "256GB SSD", 256, laptop_prices3[[#This Row],[Storage]] = "1TB HDD", 1000*0.7)</f>
        <v>512</v>
      </c>
      <c r="U4101" s="5">
        <f>laptop_prices3[[#This Row],[Storage Raw Value]]/ScoreCard!$J$3*ScoreCard!$J$5</f>
        <v>2.048</v>
      </c>
    </row>
    <row r="4102" spans="2:21" x14ac:dyDescent="0.2">
      <c r="B4102" s="4" cm="1">
        <f t="array" ref="B4102">SUM(laptop_prices3[[#This Row],[RAM Comp]:[Weight Comp]]+laptop_prices3[[#This Row],[Storage Comp]])</f>
        <v>43.415191301954309</v>
      </c>
      <c r="C4102">
        <v>4100</v>
      </c>
      <c r="D4102" t="s">
        <v>33</v>
      </c>
      <c r="E4102" t="s">
        <v>41</v>
      </c>
      <c r="F4102">
        <v>16</v>
      </c>
      <c r="G4102" t="s">
        <v>25</v>
      </c>
      <c r="H4102" t="s">
        <v>40</v>
      </c>
      <c r="I4102">
        <v>13.3</v>
      </c>
      <c r="J4102" t="s">
        <v>43</v>
      </c>
      <c r="K4102">
        <v>10</v>
      </c>
      <c r="L4102">
        <v>2.11</v>
      </c>
      <c r="M4102" t="s">
        <v>16</v>
      </c>
      <c r="N4102">
        <v>1994.72</v>
      </c>
      <c r="O4102" s="5">
        <f>(ScoreCard!$E$3-laptop_prices3[[#This Row],[Price ($)]])/ScoreCard!$E$3*ScoreCard!$E$5</f>
        <v>4.0771918267042198</v>
      </c>
      <c r="P4102" s="5">
        <f>laptop_prices3[[#This Row],[RAM (GB)]]/ScoreCard!$F$3*ScoreCard!$F$5</f>
        <v>1.75</v>
      </c>
      <c r="Q4102" s="5">
        <f>laptop_prices3[[#This Row],[Screen Size (inch)]]/ScoreCard!$G$3*ScoreCard!$G$5</f>
        <v>1.5375722543352601</v>
      </c>
      <c r="R4102" s="5">
        <f>laptop_prices3[[#This Row],[Battery Life (hours)]]/ScoreCard!$H$3*ScoreCard!$H$5</f>
        <v>5.8333333333333339</v>
      </c>
      <c r="S4102" s="5">
        <f>ScoreCard!$I$3-laptop_prices3[[#This Row],[Weight (kg)]]/ScoreCard!$I$3*ScoreCard!$I$5</f>
        <v>2.2942857142857145</v>
      </c>
      <c r="T4102" s="6" cm="1">
        <f t="array" ref="T4102">_xlfn.IFS(laptop_prices3[[#This Row],[Storage]]="512GB SSD", 512, laptop_prices3[[#This Row],[Storage]] = "1TB SSD", 1000, laptop_prices3[[#This Row],[Storage]] = "2TB SSD", 2000, laptop_prices3[[#This Row],[Storage]]= "256GB SSD", 256, laptop_prices3[[#This Row],[Storage]] = "1TB HDD", 1000*0.7)</f>
        <v>2000</v>
      </c>
      <c r="U4102" s="5">
        <f>laptop_prices3[[#This Row],[Storage Raw Value]]/ScoreCard!$J$3*ScoreCard!$J$5</f>
        <v>8</v>
      </c>
    </row>
    <row r="4103" spans="2:21" x14ac:dyDescent="0.2">
      <c r="B4103" s="4" cm="1">
        <f t="array" ref="B4103">SUM(laptop_prices3[[#This Row],[RAM Comp]:[Weight Comp]]+laptop_prices3[[#This Row],[Storage Comp]])</f>
        <v>15.222615744563722</v>
      </c>
      <c r="C4103">
        <v>4101</v>
      </c>
      <c r="D4103" t="s">
        <v>33</v>
      </c>
      <c r="E4103" t="s">
        <v>41</v>
      </c>
      <c r="F4103">
        <v>8</v>
      </c>
      <c r="G4103" t="s">
        <v>29</v>
      </c>
      <c r="H4103" t="s">
        <v>44</v>
      </c>
      <c r="I4103">
        <v>16</v>
      </c>
      <c r="J4103" t="s">
        <v>21</v>
      </c>
      <c r="K4103">
        <v>10</v>
      </c>
      <c r="L4103">
        <v>1.63</v>
      </c>
      <c r="M4103" t="s">
        <v>46</v>
      </c>
      <c r="N4103">
        <v>900.95</v>
      </c>
      <c r="O4103" s="5">
        <f>(ScoreCard!$E$3-laptop_prices3[[#This Row],[Price ($)]])/ScoreCard!$E$3*ScoreCard!$E$5</f>
        <v>4.5831976298774597</v>
      </c>
      <c r="P4103" s="5">
        <f>laptop_prices3[[#This Row],[RAM (GB)]]/ScoreCard!$F$3*ScoreCard!$F$5</f>
        <v>0.875</v>
      </c>
      <c r="Q4103" s="5">
        <f>laptop_prices3[[#This Row],[Screen Size (inch)]]/ScoreCard!$G$3*ScoreCard!$G$5</f>
        <v>1.8497109826589595</v>
      </c>
      <c r="R4103" s="5">
        <f>laptop_prices3[[#This Row],[Battery Life (hours)]]/ScoreCard!$H$3*ScoreCard!$H$5</f>
        <v>5.8333333333333339</v>
      </c>
      <c r="S4103" s="5">
        <f>ScoreCard!$I$3-laptop_prices3[[#This Row],[Weight (kg)]]/ScoreCard!$I$3*ScoreCard!$I$5</f>
        <v>2.5685714285714285</v>
      </c>
      <c r="T4103" s="6" cm="1">
        <f t="array" ref="T4103">_xlfn.IFS(laptop_prices3[[#This Row],[Storage]]="512GB SSD", 512, laptop_prices3[[#This Row],[Storage]] = "1TB SSD", 1000, laptop_prices3[[#This Row],[Storage]] = "2TB SSD", 2000, laptop_prices3[[#This Row],[Storage]]= "256GB SSD", 256, laptop_prices3[[#This Row],[Storage]] = "1TB HDD", 1000*0.7)</f>
        <v>256</v>
      </c>
      <c r="U4103" s="5">
        <f>laptop_prices3[[#This Row],[Storage Raw Value]]/ScoreCard!$J$3*ScoreCard!$J$5</f>
        <v>1.024</v>
      </c>
    </row>
    <row r="4104" spans="2:21" x14ac:dyDescent="0.2">
      <c r="B4104" s="4" cm="1">
        <f t="array" ref="B4104">SUM(laptop_prices3[[#This Row],[RAM Comp]:[Weight Comp]]+laptop_prices3[[#This Row],[Storage Comp]])</f>
        <v>27.189234792182766</v>
      </c>
      <c r="C4104">
        <v>4102</v>
      </c>
      <c r="D4104" t="s">
        <v>17</v>
      </c>
      <c r="E4104" t="s">
        <v>31</v>
      </c>
      <c r="F4104">
        <v>32</v>
      </c>
      <c r="G4104" t="s">
        <v>19</v>
      </c>
      <c r="H4104" t="s">
        <v>44</v>
      </c>
      <c r="I4104">
        <v>16</v>
      </c>
      <c r="J4104" t="s">
        <v>27</v>
      </c>
      <c r="K4104">
        <v>7.4</v>
      </c>
      <c r="L4104">
        <v>3.46</v>
      </c>
      <c r="M4104" t="s">
        <v>30</v>
      </c>
      <c r="N4104">
        <v>2308.06</v>
      </c>
      <c r="O4104" s="5">
        <f>(ScoreCard!$E$3-laptop_prices3[[#This Row],[Price ($)]])/ScoreCard!$E$3*ScoreCard!$E$5</f>
        <v>3.932232778306199</v>
      </c>
      <c r="P4104" s="5">
        <f>laptop_prices3[[#This Row],[RAM (GB)]]/ScoreCard!$F$3*ScoreCard!$F$5</f>
        <v>3.5</v>
      </c>
      <c r="Q4104" s="5">
        <f>laptop_prices3[[#This Row],[Screen Size (inch)]]/ScoreCard!$G$3*ScoreCard!$G$5</f>
        <v>1.8497109826589595</v>
      </c>
      <c r="R4104" s="5">
        <f>laptop_prices3[[#This Row],[Battery Life (hours)]]/ScoreCard!$H$3*ScoreCard!$H$5</f>
        <v>4.3166666666666664</v>
      </c>
      <c r="S4104" s="5">
        <f>ScoreCard!$I$3-laptop_prices3[[#This Row],[Weight (kg)]]/ScoreCard!$I$3*ScoreCard!$I$5</f>
        <v>1.5228571428571429</v>
      </c>
      <c r="T4104" s="6" cm="1">
        <f t="array" ref="T4104">_xlfn.IFS(laptop_prices3[[#This Row],[Storage]]="512GB SSD", 512, laptop_prices3[[#This Row],[Storage]] = "1TB SSD", 1000, laptop_prices3[[#This Row],[Storage]] = "2TB SSD", 2000, laptop_prices3[[#This Row],[Storage]]= "256GB SSD", 256, laptop_prices3[[#This Row],[Storage]] = "1TB HDD", 1000*0.7)</f>
        <v>1000</v>
      </c>
      <c r="U4104" s="5">
        <f>laptop_prices3[[#This Row],[Storage Raw Value]]/ScoreCard!$J$3*ScoreCard!$J$5</f>
        <v>4</v>
      </c>
    </row>
    <row r="4105" spans="2:21" x14ac:dyDescent="0.2">
      <c r="B4105" s="4" cm="1">
        <f t="array" ref="B4105">SUM(laptop_prices3[[#This Row],[RAM Comp]:[Weight Comp]]+laptop_prices3[[#This Row],[Storage Comp]])</f>
        <v>20.905429397192403</v>
      </c>
      <c r="C4105">
        <v>4103</v>
      </c>
      <c r="D4105" t="s">
        <v>45</v>
      </c>
      <c r="E4105" t="s">
        <v>31</v>
      </c>
      <c r="F4105">
        <v>32</v>
      </c>
      <c r="G4105" t="s">
        <v>42</v>
      </c>
      <c r="H4105" t="s">
        <v>20</v>
      </c>
      <c r="I4105">
        <v>13.3</v>
      </c>
      <c r="J4105" t="s">
        <v>21</v>
      </c>
      <c r="K4105">
        <v>4.5</v>
      </c>
      <c r="L4105">
        <v>2.5499999999999998</v>
      </c>
      <c r="M4105" t="s">
        <v>30</v>
      </c>
      <c r="N4105">
        <v>1075.54</v>
      </c>
      <c r="O4105" s="5">
        <f>(ScoreCard!$E$3-laptop_prices3[[#This Row],[Price ($)]])/ScoreCard!$E$3*ScoreCard!$E$5</f>
        <v>4.5024278581923562</v>
      </c>
      <c r="P4105" s="5">
        <f>laptop_prices3[[#This Row],[RAM (GB)]]/ScoreCard!$F$3*ScoreCard!$F$5</f>
        <v>3.5</v>
      </c>
      <c r="Q4105" s="5">
        <f>laptop_prices3[[#This Row],[Screen Size (inch)]]/ScoreCard!$G$3*ScoreCard!$G$5</f>
        <v>1.5375722543352601</v>
      </c>
      <c r="R4105" s="5">
        <f>laptop_prices3[[#This Row],[Battery Life (hours)]]/ScoreCard!$H$3*ScoreCard!$H$5</f>
        <v>2.625</v>
      </c>
      <c r="S4105" s="5">
        <f>ScoreCard!$I$3-laptop_prices3[[#This Row],[Weight (kg)]]/ScoreCard!$I$3*ScoreCard!$I$5</f>
        <v>2.0428571428571427</v>
      </c>
      <c r="T4105" s="6" cm="1">
        <f t="array" ref="T4105">_xlfn.IFS(laptop_prices3[[#This Row],[Storage]]="512GB SSD", 512, laptop_prices3[[#This Row],[Storage]] = "1TB SSD", 1000, laptop_prices3[[#This Row],[Storage]] = "2TB SSD", 2000, laptop_prices3[[#This Row],[Storage]]= "256GB SSD", 256, laptop_prices3[[#This Row],[Storage]] = "1TB HDD", 1000*0.7)</f>
        <v>700</v>
      </c>
      <c r="U4105" s="5">
        <f>laptop_prices3[[#This Row],[Storage Raw Value]]/ScoreCard!$J$3*ScoreCard!$J$5</f>
        <v>2.8</v>
      </c>
    </row>
    <row r="4106" spans="2:21" x14ac:dyDescent="0.2">
      <c r="B4106" s="4" cm="1">
        <f t="array" ref="B4106">SUM(laptop_prices3[[#This Row],[RAM Comp]:[Weight Comp]]+laptop_prices3[[#This Row],[Storage Comp]])</f>
        <v>18.712714285714284</v>
      </c>
      <c r="C4106">
        <v>4104</v>
      </c>
      <c r="D4106" t="s">
        <v>47</v>
      </c>
      <c r="E4106" t="s">
        <v>12</v>
      </c>
      <c r="F4106">
        <v>16</v>
      </c>
      <c r="G4106" t="s">
        <v>13</v>
      </c>
      <c r="H4106" t="s">
        <v>32</v>
      </c>
      <c r="I4106">
        <v>17.3</v>
      </c>
      <c r="J4106" t="s">
        <v>21</v>
      </c>
      <c r="K4106">
        <v>6.9</v>
      </c>
      <c r="L4106">
        <v>1.32</v>
      </c>
      <c r="M4106" t="s">
        <v>22</v>
      </c>
      <c r="N4106">
        <v>1328.95</v>
      </c>
      <c r="O4106" s="5">
        <f>(ScoreCard!$E$3-laptop_prices3[[#This Row],[Price ($)]])/ScoreCard!$E$3*ScoreCard!$E$5</f>
        <v>4.3851939510801374</v>
      </c>
      <c r="P4106" s="5">
        <f>laptop_prices3[[#This Row],[RAM (GB)]]/ScoreCard!$F$3*ScoreCard!$F$5</f>
        <v>1.75</v>
      </c>
      <c r="Q4106" s="5">
        <f>laptop_prices3[[#This Row],[Screen Size (inch)]]/ScoreCard!$G$3*ScoreCard!$G$5</f>
        <v>2</v>
      </c>
      <c r="R4106" s="5">
        <f>laptop_prices3[[#This Row],[Battery Life (hours)]]/ScoreCard!$H$3*ScoreCard!$H$5</f>
        <v>4.0250000000000004</v>
      </c>
      <c r="S4106" s="5">
        <f>ScoreCard!$I$3-laptop_prices3[[#This Row],[Weight (kg)]]/ScoreCard!$I$3*ScoreCard!$I$5</f>
        <v>2.7457142857142856</v>
      </c>
      <c r="T4106" s="6" cm="1">
        <f t="array" ref="T4106">_xlfn.IFS(laptop_prices3[[#This Row],[Storage]]="512GB SSD", 512, laptop_prices3[[#This Row],[Storage]] = "1TB SSD", 1000, laptop_prices3[[#This Row],[Storage]] = "2TB SSD", 2000, laptop_prices3[[#This Row],[Storage]]= "256GB SSD", 256, laptop_prices3[[#This Row],[Storage]] = "1TB HDD", 1000*0.7)</f>
        <v>512</v>
      </c>
      <c r="U4106" s="5">
        <f>laptop_prices3[[#This Row],[Storage Raw Value]]/ScoreCard!$J$3*ScoreCard!$J$5</f>
        <v>2.048</v>
      </c>
    </row>
    <row r="4107" spans="2:21" x14ac:dyDescent="0.2">
      <c r="B4107" s="4" cm="1">
        <f t="array" ref="B4107">SUM(laptop_prices3[[#This Row],[RAM Comp]:[Weight Comp]]+laptop_prices3[[#This Row],[Storage Comp]])</f>
        <v>29.969472887420864</v>
      </c>
      <c r="C4107">
        <v>4105</v>
      </c>
      <c r="D4107" t="s">
        <v>28</v>
      </c>
      <c r="E4107" t="s">
        <v>48</v>
      </c>
      <c r="F4107">
        <v>64</v>
      </c>
      <c r="G4107" t="s">
        <v>19</v>
      </c>
      <c r="H4107" t="s">
        <v>35</v>
      </c>
      <c r="I4107">
        <v>16</v>
      </c>
      <c r="J4107" t="s">
        <v>21</v>
      </c>
      <c r="K4107">
        <v>5.5</v>
      </c>
      <c r="L4107">
        <v>2.78</v>
      </c>
      <c r="M4107" t="s">
        <v>46</v>
      </c>
      <c r="N4107">
        <v>2758.48</v>
      </c>
      <c r="O4107" s="5">
        <f>(ScoreCard!$E$3-laptop_prices3[[#This Row],[Price ($)]])/ScoreCard!$E$3*ScoreCard!$E$5</f>
        <v>3.7238570376429054</v>
      </c>
      <c r="P4107" s="5">
        <f>laptop_prices3[[#This Row],[RAM (GB)]]/ScoreCard!$F$3*ScoreCard!$F$5</f>
        <v>7</v>
      </c>
      <c r="Q4107" s="5">
        <f>laptop_prices3[[#This Row],[Screen Size (inch)]]/ScoreCard!$G$3*ScoreCard!$G$5</f>
        <v>1.8497109826589595</v>
      </c>
      <c r="R4107" s="5">
        <f>laptop_prices3[[#This Row],[Battery Life (hours)]]/ScoreCard!$H$3*ScoreCard!$H$5</f>
        <v>3.208333333333333</v>
      </c>
      <c r="S4107" s="5">
        <f>ScoreCard!$I$3-laptop_prices3[[#This Row],[Weight (kg)]]/ScoreCard!$I$3*ScoreCard!$I$5</f>
        <v>1.9114285714285715</v>
      </c>
      <c r="T4107" s="6" cm="1">
        <f t="array" ref="T4107">_xlfn.IFS(laptop_prices3[[#This Row],[Storage]]="512GB SSD", 512, laptop_prices3[[#This Row],[Storage]] = "1TB SSD", 1000, laptop_prices3[[#This Row],[Storage]] = "2TB SSD", 2000, laptop_prices3[[#This Row],[Storage]]= "256GB SSD", 256, laptop_prices3[[#This Row],[Storage]] = "1TB HDD", 1000*0.7)</f>
        <v>1000</v>
      </c>
      <c r="U4107" s="5">
        <f>laptop_prices3[[#This Row],[Storage Raw Value]]/ScoreCard!$J$3*ScoreCard!$J$5</f>
        <v>4</v>
      </c>
    </row>
    <row r="4108" spans="2:21" x14ac:dyDescent="0.2">
      <c r="B4108" s="4" cm="1">
        <f t="array" ref="B4108">SUM(laptop_prices3[[#This Row],[RAM Comp]:[Weight Comp]]+laptop_prices3[[#This Row],[Storage Comp]])</f>
        <v>40.309238921001928</v>
      </c>
      <c r="C4108">
        <v>4106</v>
      </c>
      <c r="D4108" t="s">
        <v>38</v>
      </c>
      <c r="E4108" t="s">
        <v>37</v>
      </c>
      <c r="F4108">
        <v>8</v>
      </c>
      <c r="G4108" t="s">
        <v>25</v>
      </c>
      <c r="H4108" t="s">
        <v>14</v>
      </c>
      <c r="I4108">
        <v>13.3</v>
      </c>
      <c r="J4108" t="s">
        <v>21</v>
      </c>
      <c r="K4108">
        <v>7.4</v>
      </c>
      <c r="L4108">
        <v>3.36</v>
      </c>
      <c r="M4108" t="s">
        <v>16</v>
      </c>
      <c r="N4108">
        <v>1321.54</v>
      </c>
      <c r="O4108" s="5">
        <f>(ScoreCard!$E$3-laptop_prices3[[#This Row],[Price ($)]])/ScoreCard!$E$3*ScoreCard!$E$5</f>
        <v>4.3886220054256713</v>
      </c>
      <c r="P4108" s="5">
        <f>laptop_prices3[[#This Row],[RAM (GB)]]/ScoreCard!$F$3*ScoreCard!$F$5</f>
        <v>0.875</v>
      </c>
      <c r="Q4108" s="5">
        <f>laptop_prices3[[#This Row],[Screen Size (inch)]]/ScoreCard!$G$3*ScoreCard!$G$5</f>
        <v>1.5375722543352601</v>
      </c>
      <c r="R4108" s="5">
        <f>laptop_prices3[[#This Row],[Battery Life (hours)]]/ScoreCard!$H$3*ScoreCard!$H$5</f>
        <v>4.3166666666666664</v>
      </c>
      <c r="S4108" s="5">
        <f>ScoreCard!$I$3-laptop_prices3[[#This Row],[Weight (kg)]]/ScoreCard!$I$3*ScoreCard!$I$5</f>
        <v>1.58</v>
      </c>
      <c r="T4108" s="6" cm="1">
        <f t="array" ref="T4108">_xlfn.IFS(laptop_prices3[[#This Row],[Storage]]="512GB SSD", 512, laptop_prices3[[#This Row],[Storage]] = "1TB SSD", 1000, laptop_prices3[[#This Row],[Storage]] = "2TB SSD", 2000, laptop_prices3[[#This Row],[Storage]]= "256GB SSD", 256, laptop_prices3[[#This Row],[Storage]] = "1TB HDD", 1000*0.7)</f>
        <v>2000</v>
      </c>
      <c r="U4108" s="5">
        <f>laptop_prices3[[#This Row],[Storage Raw Value]]/ScoreCard!$J$3*ScoreCard!$J$5</f>
        <v>8</v>
      </c>
    </row>
    <row r="4109" spans="2:21" x14ac:dyDescent="0.2">
      <c r="B4109" s="4" cm="1">
        <f t="array" ref="B4109">SUM(laptop_prices3[[#This Row],[RAM Comp]:[Weight Comp]]+laptop_prices3[[#This Row],[Storage Comp]])</f>
        <v>17.219023809523808</v>
      </c>
      <c r="C4109">
        <v>4107</v>
      </c>
      <c r="D4109" t="s">
        <v>36</v>
      </c>
      <c r="E4109" t="s">
        <v>41</v>
      </c>
      <c r="F4109">
        <v>4</v>
      </c>
      <c r="G4109" t="s">
        <v>13</v>
      </c>
      <c r="H4109" t="s">
        <v>14</v>
      </c>
      <c r="I4109">
        <v>17.3</v>
      </c>
      <c r="J4109" t="s">
        <v>21</v>
      </c>
      <c r="K4109">
        <v>8</v>
      </c>
      <c r="L4109">
        <v>2.76</v>
      </c>
      <c r="M4109" t="s">
        <v>22</v>
      </c>
      <c r="N4109">
        <v>1309.29</v>
      </c>
      <c r="O4109" s="5">
        <f>(ScoreCard!$E$3-laptop_prices3[[#This Row],[Price ($)]])/ScoreCard!$E$3*ScoreCard!$E$5</f>
        <v>4.3942891667931177</v>
      </c>
      <c r="P4109" s="5">
        <f>laptop_prices3[[#This Row],[RAM (GB)]]/ScoreCard!$F$3*ScoreCard!$F$5</f>
        <v>0.4375</v>
      </c>
      <c r="Q4109" s="5">
        <f>laptop_prices3[[#This Row],[Screen Size (inch)]]/ScoreCard!$G$3*ScoreCard!$G$5</f>
        <v>2</v>
      </c>
      <c r="R4109" s="5">
        <f>laptop_prices3[[#This Row],[Battery Life (hours)]]/ScoreCard!$H$3*ScoreCard!$H$5</f>
        <v>4.6666666666666661</v>
      </c>
      <c r="S4109" s="5">
        <f>ScoreCard!$I$3-laptop_prices3[[#This Row],[Weight (kg)]]/ScoreCard!$I$3*ScoreCard!$I$5</f>
        <v>1.922857142857143</v>
      </c>
      <c r="T4109" s="6" cm="1">
        <f t="array" ref="T4109">_xlfn.IFS(laptop_prices3[[#This Row],[Storage]]="512GB SSD", 512, laptop_prices3[[#This Row],[Storage]] = "1TB SSD", 1000, laptop_prices3[[#This Row],[Storage]] = "2TB SSD", 2000, laptop_prices3[[#This Row],[Storage]]= "256GB SSD", 256, laptop_prices3[[#This Row],[Storage]] = "1TB HDD", 1000*0.7)</f>
        <v>512</v>
      </c>
      <c r="U4109" s="5">
        <f>laptop_prices3[[#This Row],[Storage Raw Value]]/ScoreCard!$J$3*ScoreCard!$J$5</f>
        <v>2.048</v>
      </c>
    </row>
    <row r="4110" spans="2:21" x14ac:dyDescent="0.2">
      <c r="B4110" s="4" cm="1">
        <f t="array" ref="B4110">SUM(laptop_prices3[[#This Row],[RAM Comp]:[Weight Comp]]+laptop_prices3[[#This Row],[Storage Comp]])</f>
        <v>46.765425268373242</v>
      </c>
      <c r="C4110">
        <v>4108</v>
      </c>
      <c r="D4110" t="s">
        <v>36</v>
      </c>
      <c r="E4110" t="s">
        <v>39</v>
      </c>
      <c r="F4110">
        <v>64</v>
      </c>
      <c r="G4110" t="s">
        <v>25</v>
      </c>
      <c r="H4110" t="s">
        <v>40</v>
      </c>
      <c r="I4110">
        <v>16</v>
      </c>
      <c r="J4110" t="s">
        <v>27</v>
      </c>
      <c r="K4110">
        <v>6.6</v>
      </c>
      <c r="L4110">
        <v>2.5099999999999998</v>
      </c>
      <c r="M4110" t="s">
        <v>16</v>
      </c>
      <c r="N4110">
        <v>4404.93</v>
      </c>
      <c r="O4110" s="5">
        <f>(ScoreCard!$E$3-laptop_prices3[[#This Row],[Price ($)]])/ScoreCard!$E$3*ScoreCard!$E$5</f>
        <v>2.9621674185871787</v>
      </c>
      <c r="P4110" s="5">
        <f>laptop_prices3[[#This Row],[RAM (GB)]]/ScoreCard!$F$3*ScoreCard!$F$5</f>
        <v>7</v>
      </c>
      <c r="Q4110" s="5">
        <f>laptop_prices3[[#This Row],[Screen Size (inch)]]/ScoreCard!$G$3*ScoreCard!$G$5</f>
        <v>1.8497109826589595</v>
      </c>
      <c r="R4110" s="5">
        <f>laptop_prices3[[#This Row],[Battery Life (hours)]]/ScoreCard!$H$3*ScoreCard!$H$5</f>
        <v>3.8499999999999996</v>
      </c>
      <c r="S4110" s="5">
        <f>ScoreCard!$I$3-laptop_prices3[[#This Row],[Weight (kg)]]/ScoreCard!$I$3*ScoreCard!$I$5</f>
        <v>2.0657142857142858</v>
      </c>
      <c r="T4110" s="6" cm="1">
        <f t="array" ref="T4110">_xlfn.IFS(laptop_prices3[[#This Row],[Storage]]="512GB SSD", 512, laptop_prices3[[#This Row],[Storage]] = "1TB SSD", 1000, laptop_prices3[[#This Row],[Storage]] = "2TB SSD", 2000, laptop_prices3[[#This Row],[Storage]]= "256GB SSD", 256, laptop_prices3[[#This Row],[Storage]] = "1TB HDD", 1000*0.7)</f>
        <v>2000</v>
      </c>
      <c r="U4110" s="5">
        <f>laptop_prices3[[#This Row],[Storage Raw Value]]/ScoreCard!$J$3*ScoreCard!$J$5</f>
        <v>8</v>
      </c>
    </row>
    <row r="4111" spans="2:21" x14ac:dyDescent="0.2">
      <c r="B4111" s="4" cm="1">
        <f t="array" ref="B4111">SUM(laptop_prices3[[#This Row],[RAM Comp]:[Weight Comp]]+laptop_prices3[[#This Row],[Storage Comp]])</f>
        <v>18.931238095238097</v>
      </c>
      <c r="C4111">
        <v>4109</v>
      </c>
      <c r="D4111" t="s">
        <v>11</v>
      </c>
      <c r="E4111" t="s">
        <v>37</v>
      </c>
      <c r="F4111">
        <v>64</v>
      </c>
      <c r="G4111" t="s">
        <v>29</v>
      </c>
      <c r="H4111" t="s">
        <v>14</v>
      </c>
      <c r="I4111">
        <v>17.3</v>
      </c>
      <c r="J4111" t="s">
        <v>43</v>
      </c>
      <c r="K4111">
        <v>5.6</v>
      </c>
      <c r="L4111">
        <v>1.63</v>
      </c>
      <c r="M4111" t="s">
        <v>30</v>
      </c>
      <c r="N4111">
        <v>6370.53</v>
      </c>
      <c r="O4111" s="5">
        <f>(ScoreCard!$E$3-laptop_prices3[[#This Row],[Price ($)]])/ScoreCard!$E$3*ScoreCard!$E$5</f>
        <v>2.0528308974563005</v>
      </c>
      <c r="P4111" s="5">
        <f>laptop_prices3[[#This Row],[RAM (GB)]]/ScoreCard!$F$3*ScoreCard!$F$5</f>
        <v>7</v>
      </c>
      <c r="Q4111" s="5">
        <f>laptop_prices3[[#This Row],[Screen Size (inch)]]/ScoreCard!$G$3*ScoreCard!$G$5</f>
        <v>2</v>
      </c>
      <c r="R4111" s="5">
        <f>laptop_prices3[[#This Row],[Battery Life (hours)]]/ScoreCard!$H$3*ScoreCard!$H$5</f>
        <v>3.2666666666666662</v>
      </c>
      <c r="S4111" s="5">
        <f>ScoreCard!$I$3-laptop_prices3[[#This Row],[Weight (kg)]]/ScoreCard!$I$3*ScoreCard!$I$5</f>
        <v>2.5685714285714285</v>
      </c>
      <c r="T4111" s="6" cm="1">
        <f t="array" ref="T4111">_xlfn.IFS(laptop_prices3[[#This Row],[Storage]]="512GB SSD", 512, laptop_prices3[[#This Row],[Storage]] = "1TB SSD", 1000, laptop_prices3[[#This Row],[Storage]] = "2TB SSD", 2000, laptop_prices3[[#This Row],[Storage]]= "256GB SSD", 256, laptop_prices3[[#This Row],[Storage]] = "1TB HDD", 1000*0.7)</f>
        <v>256</v>
      </c>
      <c r="U4111" s="5">
        <f>laptop_prices3[[#This Row],[Storage Raw Value]]/ScoreCard!$J$3*ScoreCard!$J$5</f>
        <v>1.024</v>
      </c>
    </row>
    <row r="4112" spans="2:21" x14ac:dyDescent="0.2">
      <c r="B4112" s="4" cm="1">
        <f t="array" ref="B4112">SUM(laptop_prices3[[#This Row],[RAM Comp]:[Weight Comp]]+laptop_prices3[[#This Row],[Storage Comp]])</f>
        <v>40.703468208092488</v>
      </c>
      <c r="C4112">
        <v>4110</v>
      </c>
      <c r="D4112" t="s">
        <v>17</v>
      </c>
      <c r="E4112" t="s">
        <v>39</v>
      </c>
      <c r="F4112">
        <v>16</v>
      </c>
      <c r="G4112" t="s">
        <v>25</v>
      </c>
      <c r="H4112" t="s">
        <v>26</v>
      </c>
      <c r="I4112">
        <v>15.6</v>
      </c>
      <c r="J4112" t="s">
        <v>27</v>
      </c>
      <c r="K4112">
        <v>4.2</v>
      </c>
      <c r="L4112">
        <v>1.4</v>
      </c>
      <c r="M4112" t="s">
        <v>30</v>
      </c>
      <c r="N4112">
        <v>3193.18</v>
      </c>
      <c r="O4112" s="5">
        <f>(ScoreCard!$E$3-laptop_prices3[[#This Row],[Price ($)]])/ScoreCard!$E$3*ScoreCard!$E$5</f>
        <v>3.5227537685466528</v>
      </c>
      <c r="P4112" s="5">
        <f>laptop_prices3[[#This Row],[RAM (GB)]]/ScoreCard!$F$3*ScoreCard!$F$5</f>
        <v>1.75</v>
      </c>
      <c r="Q4112" s="5">
        <f>laptop_prices3[[#This Row],[Screen Size (inch)]]/ScoreCard!$G$3*ScoreCard!$G$5</f>
        <v>1.8034682080924855</v>
      </c>
      <c r="R4112" s="5">
        <f>laptop_prices3[[#This Row],[Battery Life (hours)]]/ScoreCard!$H$3*ScoreCard!$H$5</f>
        <v>2.4500000000000002</v>
      </c>
      <c r="S4112" s="5">
        <f>ScoreCard!$I$3-laptop_prices3[[#This Row],[Weight (kg)]]/ScoreCard!$I$3*ScoreCard!$I$5</f>
        <v>2.7</v>
      </c>
      <c r="T4112" s="6" cm="1">
        <f t="array" ref="T4112">_xlfn.IFS(laptop_prices3[[#This Row],[Storage]]="512GB SSD", 512, laptop_prices3[[#This Row],[Storage]] = "1TB SSD", 1000, laptop_prices3[[#This Row],[Storage]] = "2TB SSD", 2000, laptop_prices3[[#This Row],[Storage]]= "256GB SSD", 256, laptop_prices3[[#This Row],[Storage]] = "1TB HDD", 1000*0.7)</f>
        <v>2000</v>
      </c>
      <c r="U4112" s="5">
        <f>laptop_prices3[[#This Row],[Storage Raw Value]]/ScoreCard!$J$3*ScoreCard!$J$5</f>
        <v>8</v>
      </c>
    </row>
    <row r="4113" spans="2:21" x14ac:dyDescent="0.2">
      <c r="B4113" s="4" cm="1">
        <f t="array" ref="B4113">SUM(laptop_prices3[[#This Row],[RAM Comp]:[Weight Comp]]+laptop_prices3[[#This Row],[Storage Comp]])</f>
        <v>22.578520506468482</v>
      </c>
      <c r="C4113">
        <v>4111</v>
      </c>
      <c r="D4113" t="s">
        <v>36</v>
      </c>
      <c r="E4113" t="s">
        <v>41</v>
      </c>
      <c r="F4113">
        <v>16</v>
      </c>
      <c r="G4113" t="s">
        <v>42</v>
      </c>
      <c r="H4113" t="s">
        <v>40</v>
      </c>
      <c r="I4113">
        <v>16</v>
      </c>
      <c r="J4113" t="s">
        <v>15</v>
      </c>
      <c r="K4113">
        <v>9.5</v>
      </c>
      <c r="L4113">
        <v>2.21</v>
      </c>
      <c r="M4113" t="s">
        <v>30</v>
      </c>
      <c r="N4113">
        <v>2300.31</v>
      </c>
      <c r="O4113" s="5">
        <f>(ScoreCard!$E$3-laptop_prices3[[#This Row],[Price ($)]])/ScoreCard!$E$3*ScoreCard!$E$5</f>
        <v>3.9358181252937676</v>
      </c>
      <c r="P4113" s="5">
        <f>laptop_prices3[[#This Row],[RAM (GB)]]/ScoreCard!$F$3*ScoreCard!$F$5</f>
        <v>1.75</v>
      </c>
      <c r="Q4113" s="5">
        <f>laptop_prices3[[#This Row],[Screen Size (inch)]]/ScoreCard!$G$3*ScoreCard!$G$5</f>
        <v>1.8497109826589595</v>
      </c>
      <c r="R4113" s="5">
        <f>laptop_prices3[[#This Row],[Battery Life (hours)]]/ScoreCard!$H$3*ScoreCard!$H$5</f>
        <v>5.5416666666666661</v>
      </c>
      <c r="S4113" s="5">
        <f>ScoreCard!$I$3-laptop_prices3[[#This Row],[Weight (kg)]]/ScoreCard!$I$3*ScoreCard!$I$5</f>
        <v>2.2371428571428571</v>
      </c>
      <c r="T4113" s="6" cm="1">
        <f t="array" ref="T4113">_xlfn.IFS(laptop_prices3[[#This Row],[Storage]]="512GB SSD", 512, laptop_prices3[[#This Row],[Storage]] = "1TB SSD", 1000, laptop_prices3[[#This Row],[Storage]] = "2TB SSD", 2000, laptop_prices3[[#This Row],[Storage]]= "256GB SSD", 256, laptop_prices3[[#This Row],[Storage]] = "1TB HDD", 1000*0.7)</f>
        <v>700</v>
      </c>
      <c r="U4113" s="5">
        <f>laptop_prices3[[#This Row],[Storage Raw Value]]/ScoreCard!$J$3*ScoreCard!$J$5</f>
        <v>2.8</v>
      </c>
    </row>
    <row r="4114" spans="2:21" x14ac:dyDescent="0.2">
      <c r="B4114" s="4" cm="1">
        <f t="array" ref="B4114">SUM(laptop_prices3[[#This Row],[RAM Comp]:[Weight Comp]]+laptop_prices3[[#This Row],[Storage Comp]])</f>
        <v>17.719619047619048</v>
      </c>
      <c r="C4114">
        <v>4112</v>
      </c>
      <c r="D4114" t="s">
        <v>11</v>
      </c>
      <c r="E4114" t="s">
        <v>12</v>
      </c>
      <c r="F4114">
        <v>32</v>
      </c>
      <c r="G4114" t="s">
        <v>13</v>
      </c>
      <c r="H4114" t="s">
        <v>40</v>
      </c>
      <c r="I4114">
        <v>17.3</v>
      </c>
      <c r="J4114" t="s">
        <v>21</v>
      </c>
      <c r="K4114">
        <v>4</v>
      </c>
      <c r="L4114">
        <v>3.16</v>
      </c>
      <c r="M4114" t="s">
        <v>46</v>
      </c>
      <c r="N4114">
        <v>1787.65</v>
      </c>
      <c r="O4114" s="5">
        <f>(ScoreCard!$E$3-laptop_prices3[[#This Row],[Price ($)]])/ScoreCard!$E$3*ScoreCard!$E$5</f>
        <v>4.172987671957868</v>
      </c>
      <c r="P4114" s="5">
        <f>laptop_prices3[[#This Row],[RAM (GB)]]/ScoreCard!$F$3*ScoreCard!$F$5</f>
        <v>3.5</v>
      </c>
      <c r="Q4114" s="5">
        <f>laptop_prices3[[#This Row],[Screen Size (inch)]]/ScoreCard!$G$3*ScoreCard!$G$5</f>
        <v>2</v>
      </c>
      <c r="R4114" s="5">
        <f>laptop_prices3[[#This Row],[Battery Life (hours)]]/ScoreCard!$H$3*ScoreCard!$H$5</f>
        <v>2.333333333333333</v>
      </c>
      <c r="S4114" s="5">
        <f>ScoreCard!$I$3-laptop_prices3[[#This Row],[Weight (kg)]]/ScoreCard!$I$3*ScoreCard!$I$5</f>
        <v>1.6942857142857142</v>
      </c>
      <c r="T4114" s="6" cm="1">
        <f t="array" ref="T4114">_xlfn.IFS(laptop_prices3[[#This Row],[Storage]]="512GB SSD", 512, laptop_prices3[[#This Row],[Storage]] = "1TB SSD", 1000, laptop_prices3[[#This Row],[Storage]] = "2TB SSD", 2000, laptop_prices3[[#This Row],[Storage]]= "256GB SSD", 256, laptop_prices3[[#This Row],[Storage]] = "1TB HDD", 1000*0.7)</f>
        <v>512</v>
      </c>
      <c r="U4114" s="5">
        <f>laptop_prices3[[#This Row],[Storage Raw Value]]/ScoreCard!$J$3*ScoreCard!$J$5</f>
        <v>2.048</v>
      </c>
    </row>
    <row r="4115" spans="2:21" x14ac:dyDescent="0.2">
      <c r="B4115" s="4" cm="1">
        <f t="array" ref="B4115">SUM(laptop_prices3[[#This Row],[RAM Comp]:[Weight Comp]]+laptop_prices3[[#This Row],[Storage Comp]])</f>
        <v>18.326372969997248</v>
      </c>
      <c r="C4115">
        <v>4113</v>
      </c>
      <c r="D4115" t="s">
        <v>45</v>
      </c>
      <c r="E4115" t="s">
        <v>18</v>
      </c>
      <c r="F4115">
        <v>64</v>
      </c>
      <c r="G4115" t="s">
        <v>29</v>
      </c>
      <c r="H4115" t="s">
        <v>20</v>
      </c>
      <c r="I4115">
        <v>15.6</v>
      </c>
      <c r="J4115" t="s">
        <v>43</v>
      </c>
      <c r="K4115">
        <v>4.9000000000000004</v>
      </c>
      <c r="L4115">
        <v>1.63</v>
      </c>
      <c r="M4115" t="s">
        <v>30</v>
      </c>
      <c r="N4115">
        <v>3112.09</v>
      </c>
      <c r="O4115" s="5">
        <f>(ScoreCard!$E$3-laptop_prices3[[#This Row],[Price ($)]])/ScoreCard!$E$3*ScoreCard!$E$5</f>
        <v>3.5602680636720612</v>
      </c>
      <c r="P4115" s="5">
        <f>laptop_prices3[[#This Row],[RAM (GB)]]/ScoreCard!$F$3*ScoreCard!$F$5</f>
        <v>7</v>
      </c>
      <c r="Q4115" s="5">
        <f>laptop_prices3[[#This Row],[Screen Size (inch)]]/ScoreCard!$G$3*ScoreCard!$G$5</f>
        <v>1.8034682080924855</v>
      </c>
      <c r="R4115" s="5">
        <f>laptop_prices3[[#This Row],[Battery Life (hours)]]/ScoreCard!$H$3*ScoreCard!$H$5</f>
        <v>2.8583333333333338</v>
      </c>
      <c r="S4115" s="5">
        <f>ScoreCard!$I$3-laptop_prices3[[#This Row],[Weight (kg)]]/ScoreCard!$I$3*ScoreCard!$I$5</f>
        <v>2.5685714285714285</v>
      </c>
      <c r="T4115" s="6" cm="1">
        <f t="array" ref="T4115">_xlfn.IFS(laptop_prices3[[#This Row],[Storage]]="512GB SSD", 512, laptop_prices3[[#This Row],[Storage]] = "1TB SSD", 1000, laptop_prices3[[#This Row],[Storage]] = "2TB SSD", 2000, laptop_prices3[[#This Row],[Storage]]= "256GB SSD", 256, laptop_prices3[[#This Row],[Storage]] = "1TB HDD", 1000*0.7)</f>
        <v>256</v>
      </c>
      <c r="U4115" s="5">
        <f>laptop_prices3[[#This Row],[Storage Raw Value]]/ScoreCard!$J$3*ScoreCard!$J$5</f>
        <v>1.024</v>
      </c>
    </row>
    <row r="4116" spans="2:21" x14ac:dyDescent="0.2">
      <c r="B4116" s="4" cm="1">
        <f t="array" ref="B4116">SUM(laptop_prices3[[#This Row],[RAM Comp]:[Weight Comp]]+laptop_prices3[[#This Row],[Storage Comp]])</f>
        <v>25.34120630333058</v>
      </c>
      <c r="C4116">
        <v>4114</v>
      </c>
      <c r="D4116" t="s">
        <v>28</v>
      </c>
      <c r="E4116" t="s">
        <v>48</v>
      </c>
      <c r="F4116">
        <v>4</v>
      </c>
      <c r="G4116" t="s">
        <v>19</v>
      </c>
      <c r="H4116" t="s">
        <v>32</v>
      </c>
      <c r="I4116">
        <v>15.6</v>
      </c>
      <c r="J4116" t="s">
        <v>15</v>
      </c>
      <c r="K4116">
        <v>7.7</v>
      </c>
      <c r="L4116">
        <v>1.56</v>
      </c>
      <c r="M4116" t="s">
        <v>16</v>
      </c>
      <c r="N4116">
        <v>1681.59</v>
      </c>
      <c r="O4116" s="5">
        <f>(ScoreCard!$E$3-laptop_prices3[[#This Row],[Price ($)]])/ScoreCard!$E$3*ScoreCard!$E$5</f>
        <v>4.2220537237645122</v>
      </c>
      <c r="P4116" s="5">
        <f>laptop_prices3[[#This Row],[RAM (GB)]]/ScoreCard!$F$3*ScoreCard!$F$5</f>
        <v>0.4375</v>
      </c>
      <c r="Q4116" s="5">
        <f>laptop_prices3[[#This Row],[Screen Size (inch)]]/ScoreCard!$G$3*ScoreCard!$G$5</f>
        <v>1.8034682080924855</v>
      </c>
      <c r="R4116" s="5">
        <f>laptop_prices3[[#This Row],[Battery Life (hours)]]/ScoreCard!$H$3*ScoreCard!$H$5</f>
        <v>4.4916666666666671</v>
      </c>
      <c r="S4116" s="5">
        <f>ScoreCard!$I$3-laptop_prices3[[#This Row],[Weight (kg)]]/ScoreCard!$I$3*ScoreCard!$I$5</f>
        <v>2.6085714285714285</v>
      </c>
      <c r="T4116" s="6" cm="1">
        <f t="array" ref="T4116">_xlfn.IFS(laptop_prices3[[#This Row],[Storage]]="512GB SSD", 512, laptop_prices3[[#This Row],[Storage]] = "1TB SSD", 1000, laptop_prices3[[#This Row],[Storage]] = "2TB SSD", 2000, laptop_prices3[[#This Row],[Storage]]= "256GB SSD", 256, laptop_prices3[[#This Row],[Storage]] = "1TB HDD", 1000*0.7)</f>
        <v>1000</v>
      </c>
      <c r="U4116" s="5">
        <f>laptop_prices3[[#This Row],[Storage Raw Value]]/ScoreCard!$J$3*ScoreCard!$J$5</f>
        <v>4</v>
      </c>
    </row>
    <row r="4117" spans="2:21" x14ac:dyDescent="0.2">
      <c r="B4117" s="4" cm="1">
        <f t="array" ref="B4117">SUM(laptop_prices3[[#This Row],[RAM Comp]:[Weight Comp]]+laptop_prices3[[#This Row],[Storage Comp]])</f>
        <v>26.715714285714284</v>
      </c>
      <c r="C4117">
        <v>4115</v>
      </c>
      <c r="D4117" t="s">
        <v>33</v>
      </c>
      <c r="E4117" t="s">
        <v>12</v>
      </c>
      <c r="F4117">
        <v>16</v>
      </c>
      <c r="G4117" t="s">
        <v>19</v>
      </c>
      <c r="H4117" t="s">
        <v>35</v>
      </c>
      <c r="I4117">
        <v>17.3</v>
      </c>
      <c r="J4117" t="s">
        <v>43</v>
      </c>
      <c r="K4117">
        <v>8.4</v>
      </c>
      <c r="L4117">
        <v>2.5099999999999998</v>
      </c>
      <c r="M4117" t="s">
        <v>46</v>
      </c>
      <c r="N4117">
        <v>1157.1300000000001</v>
      </c>
      <c r="O4117" s="5">
        <f>(ScoreCard!$E$3-laptop_prices3[[#This Row],[Price ($)]])/ScoreCard!$E$3*ScoreCard!$E$5</f>
        <v>4.4646822503580728</v>
      </c>
      <c r="P4117" s="5">
        <f>laptop_prices3[[#This Row],[RAM (GB)]]/ScoreCard!$F$3*ScoreCard!$F$5</f>
        <v>1.75</v>
      </c>
      <c r="Q4117" s="5">
        <f>laptop_prices3[[#This Row],[Screen Size (inch)]]/ScoreCard!$G$3*ScoreCard!$G$5</f>
        <v>2</v>
      </c>
      <c r="R4117" s="5">
        <f>laptop_prices3[[#This Row],[Battery Life (hours)]]/ScoreCard!$H$3*ScoreCard!$H$5</f>
        <v>4.9000000000000004</v>
      </c>
      <c r="S4117" s="5">
        <f>ScoreCard!$I$3-laptop_prices3[[#This Row],[Weight (kg)]]/ScoreCard!$I$3*ScoreCard!$I$5</f>
        <v>2.0657142857142858</v>
      </c>
      <c r="T4117" s="6" cm="1">
        <f t="array" ref="T4117">_xlfn.IFS(laptop_prices3[[#This Row],[Storage]]="512GB SSD", 512, laptop_prices3[[#This Row],[Storage]] = "1TB SSD", 1000, laptop_prices3[[#This Row],[Storage]] = "2TB SSD", 2000, laptop_prices3[[#This Row],[Storage]]= "256GB SSD", 256, laptop_prices3[[#This Row],[Storage]] = "1TB HDD", 1000*0.7)</f>
        <v>1000</v>
      </c>
      <c r="U4117" s="5">
        <f>laptop_prices3[[#This Row],[Storage Raw Value]]/ScoreCard!$J$3*ScoreCard!$J$5</f>
        <v>4</v>
      </c>
    </row>
    <row r="4118" spans="2:21" x14ac:dyDescent="0.2">
      <c r="B4118" s="4" cm="1">
        <f t="array" ref="B4118">SUM(laptop_prices3[[#This Row],[RAM Comp]:[Weight Comp]]+laptop_prices3[[#This Row],[Storage Comp]])</f>
        <v>23.986563446187724</v>
      </c>
      <c r="C4118">
        <v>4116</v>
      </c>
      <c r="D4118" t="s">
        <v>17</v>
      </c>
      <c r="E4118" t="s">
        <v>48</v>
      </c>
      <c r="F4118">
        <v>32</v>
      </c>
      <c r="G4118" t="s">
        <v>42</v>
      </c>
      <c r="H4118" t="s">
        <v>40</v>
      </c>
      <c r="I4118">
        <v>15.6</v>
      </c>
      <c r="J4118" t="s">
        <v>15</v>
      </c>
      <c r="K4118">
        <v>10.1</v>
      </c>
      <c r="L4118">
        <v>3.34</v>
      </c>
      <c r="M4118" t="s">
        <v>46</v>
      </c>
      <c r="N4118">
        <v>3084.28</v>
      </c>
      <c r="O4118" s="5">
        <f>(ScoreCard!$E$3-laptop_prices3[[#This Row],[Price ($)]])/ScoreCard!$E$3*ScoreCard!$E$5</f>
        <v>3.573133676539709</v>
      </c>
      <c r="P4118" s="5">
        <f>laptop_prices3[[#This Row],[RAM (GB)]]/ScoreCard!$F$3*ScoreCard!$F$5</f>
        <v>3.5</v>
      </c>
      <c r="Q4118" s="5">
        <f>laptop_prices3[[#This Row],[Screen Size (inch)]]/ScoreCard!$G$3*ScoreCard!$G$5</f>
        <v>1.8034682080924855</v>
      </c>
      <c r="R4118" s="5">
        <f>laptop_prices3[[#This Row],[Battery Life (hours)]]/ScoreCard!$H$3*ScoreCard!$H$5</f>
        <v>5.8916666666666666</v>
      </c>
      <c r="S4118" s="5">
        <f>ScoreCard!$I$3-laptop_prices3[[#This Row],[Weight (kg)]]/ScoreCard!$I$3*ScoreCard!$I$5</f>
        <v>1.5914285714285714</v>
      </c>
      <c r="T4118" s="6" cm="1">
        <f t="array" ref="T4118">_xlfn.IFS(laptop_prices3[[#This Row],[Storage]]="512GB SSD", 512, laptop_prices3[[#This Row],[Storage]] = "1TB SSD", 1000, laptop_prices3[[#This Row],[Storage]] = "2TB SSD", 2000, laptop_prices3[[#This Row],[Storage]]= "256GB SSD", 256, laptop_prices3[[#This Row],[Storage]] = "1TB HDD", 1000*0.7)</f>
        <v>700</v>
      </c>
      <c r="U4118" s="5">
        <f>laptop_prices3[[#This Row],[Storage Raw Value]]/ScoreCard!$J$3*ScoreCard!$J$5</f>
        <v>2.8</v>
      </c>
    </row>
    <row r="4119" spans="2:21" x14ac:dyDescent="0.2">
      <c r="B4119" s="4" cm="1">
        <f t="array" ref="B4119">SUM(laptop_prices3[[#This Row],[RAM Comp]:[Weight Comp]]+laptop_prices3[[#This Row],[Storage Comp]])</f>
        <v>26.585372969997245</v>
      </c>
      <c r="C4119">
        <v>4117</v>
      </c>
      <c r="D4119" t="s">
        <v>36</v>
      </c>
      <c r="E4119" t="s">
        <v>39</v>
      </c>
      <c r="F4119">
        <v>8</v>
      </c>
      <c r="G4119" t="s">
        <v>19</v>
      </c>
      <c r="H4119" t="s">
        <v>35</v>
      </c>
      <c r="I4119">
        <v>15.6</v>
      </c>
      <c r="J4119" t="s">
        <v>15</v>
      </c>
      <c r="K4119">
        <v>9.6999999999999993</v>
      </c>
      <c r="L4119">
        <v>2.19</v>
      </c>
      <c r="M4119" t="s">
        <v>46</v>
      </c>
      <c r="N4119">
        <v>1421.48</v>
      </c>
      <c r="O4119" s="5">
        <f>(ScoreCard!$E$3-laptop_prices3[[#This Row],[Price ($)]])/ScoreCard!$E$3*ScoreCard!$E$5</f>
        <v>4.3423872211756613</v>
      </c>
      <c r="P4119" s="5">
        <f>laptop_prices3[[#This Row],[RAM (GB)]]/ScoreCard!$F$3*ScoreCard!$F$5</f>
        <v>0.875</v>
      </c>
      <c r="Q4119" s="5">
        <f>laptop_prices3[[#This Row],[Screen Size (inch)]]/ScoreCard!$G$3*ScoreCard!$G$5</f>
        <v>1.8034682080924855</v>
      </c>
      <c r="R4119" s="5">
        <f>laptop_prices3[[#This Row],[Battery Life (hours)]]/ScoreCard!$H$3*ScoreCard!$H$5</f>
        <v>5.6583333333333323</v>
      </c>
      <c r="S4119" s="5">
        <f>ScoreCard!$I$3-laptop_prices3[[#This Row],[Weight (kg)]]/ScoreCard!$I$3*ScoreCard!$I$5</f>
        <v>2.2485714285714287</v>
      </c>
      <c r="T4119" s="6" cm="1">
        <f t="array" ref="T4119">_xlfn.IFS(laptop_prices3[[#This Row],[Storage]]="512GB SSD", 512, laptop_prices3[[#This Row],[Storage]] = "1TB SSD", 1000, laptop_prices3[[#This Row],[Storage]] = "2TB SSD", 2000, laptop_prices3[[#This Row],[Storage]]= "256GB SSD", 256, laptop_prices3[[#This Row],[Storage]] = "1TB HDD", 1000*0.7)</f>
        <v>1000</v>
      </c>
      <c r="U4119" s="5">
        <f>laptop_prices3[[#This Row],[Storage Raw Value]]/ScoreCard!$J$3*ScoreCard!$J$5</f>
        <v>4</v>
      </c>
    </row>
    <row r="4120" spans="2:21" x14ac:dyDescent="0.2">
      <c r="B4120" s="4" cm="1">
        <f t="array" ref="B4120">SUM(laptop_prices3[[#This Row],[RAM Comp]:[Weight Comp]]+laptop_prices3[[#This Row],[Storage Comp]])</f>
        <v>17.229091935039911</v>
      </c>
      <c r="C4120">
        <v>4118</v>
      </c>
      <c r="D4120" t="s">
        <v>23</v>
      </c>
      <c r="E4120" t="s">
        <v>48</v>
      </c>
      <c r="F4120">
        <v>8</v>
      </c>
      <c r="G4120" t="s">
        <v>13</v>
      </c>
      <c r="H4120" t="s">
        <v>35</v>
      </c>
      <c r="I4120">
        <v>16</v>
      </c>
      <c r="J4120" t="s">
        <v>15</v>
      </c>
      <c r="K4120">
        <v>6.8</v>
      </c>
      <c r="L4120">
        <v>2.02</v>
      </c>
      <c r="M4120" t="s">
        <v>22</v>
      </c>
      <c r="N4120">
        <v>1757.56</v>
      </c>
      <c r="O4120" s="5">
        <f>(ScoreCard!$E$3-laptop_prices3[[#This Row],[Price ($)]])/ScoreCard!$E$3*ScoreCard!$E$5</f>
        <v>4.1869080707779887</v>
      </c>
      <c r="P4120" s="5">
        <f>laptop_prices3[[#This Row],[RAM (GB)]]/ScoreCard!$F$3*ScoreCard!$F$5</f>
        <v>0.875</v>
      </c>
      <c r="Q4120" s="5">
        <f>laptop_prices3[[#This Row],[Screen Size (inch)]]/ScoreCard!$G$3*ScoreCard!$G$5</f>
        <v>1.8497109826589595</v>
      </c>
      <c r="R4120" s="5">
        <f>laptop_prices3[[#This Row],[Battery Life (hours)]]/ScoreCard!$H$3*ScoreCard!$H$5</f>
        <v>3.9666666666666668</v>
      </c>
      <c r="S4120" s="5">
        <f>ScoreCard!$I$3-laptop_prices3[[#This Row],[Weight (kg)]]/ScoreCard!$I$3*ScoreCard!$I$5</f>
        <v>2.3457142857142856</v>
      </c>
      <c r="T4120" s="6" cm="1">
        <f t="array" ref="T4120">_xlfn.IFS(laptop_prices3[[#This Row],[Storage]]="512GB SSD", 512, laptop_prices3[[#This Row],[Storage]] = "1TB SSD", 1000, laptop_prices3[[#This Row],[Storage]] = "2TB SSD", 2000, laptop_prices3[[#This Row],[Storage]]= "256GB SSD", 256, laptop_prices3[[#This Row],[Storage]] = "1TB HDD", 1000*0.7)</f>
        <v>512</v>
      </c>
      <c r="U4120" s="5">
        <f>laptop_prices3[[#This Row],[Storage Raw Value]]/ScoreCard!$J$3*ScoreCard!$J$5</f>
        <v>2.048</v>
      </c>
    </row>
    <row r="4121" spans="2:21" x14ac:dyDescent="0.2">
      <c r="B4121" s="4" cm="1">
        <f t="array" ref="B4121">SUM(laptop_prices3[[#This Row],[RAM Comp]:[Weight Comp]]+laptop_prices3[[#This Row],[Storage Comp]])</f>
        <v>19.409572254335259</v>
      </c>
      <c r="C4121">
        <v>4119</v>
      </c>
      <c r="D4121" t="s">
        <v>11</v>
      </c>
      <c r="E4121" t="s">
        <v>24</v>
      </c>
      <c r="F4121">
        <v>16</v>
      </c>
      <c r="G4121" t="s">
        <v>13</v>
      </c>
      <c r="H4121" t="s">
        <v>35</v>
      </c>
      <c r="I4121">
        <v>13.3</v>
      </c>
      <c r="J4121" t="s">
        <v>27</v>
      </c>
      <c r="K4121">
        <v>10.199999999999999</v>
      </c>
      <c r="L4121">
        <v>2.66</v>
      </c>
      <c r="M4121" t="s">
        <v>46</v>
      </c>
      <c r="N4121">
        <v>2919.89</v>
      </c>
      <c r="O4121" s="5">
        <f>(ScoreCard!$E$3-laptop_prices3[[#This Row],[Price ($)]])/ScoreCard!$E$3*ScoreCard!$E$5</f>
        <v>3.6491846689637564</v>
      </c>
      <c r="P4121" s="5">
        <f>laptop_prices3[[#This Row],[RAM (GB)]]/ScoreCard!$F$3*ScoreCard!$F$5</f>
        <v>1.75</v>
      </c>
      <c r="Q4121" s="5">
        <f>laptop_prices3[[#This Row],[Screen Size (inch)]]/ScoreCard!$G$3*ScoreCard!$G$5</f>
        <v>1.5375722543352601</v>
      </c>
      <c r="R4121" s="5">
        <f>laptop_prices3[[#This Row],[Battery Life (hours)]]/ScoreCard!$H$3*ScoreCard!$H$5</f>
        <v>5.95</v>
      </c>
      <c r="S4121" s="5">
        <f>ScoreCard!$I$3-laptop_prices3[[#This Row],[Weight (kg)]]/ScoreCard!$I$3*ScoreCard!$I$5</f>
        <v>1.98</v>
      </c>
      <c r="T4121" s="6" cm="1">
        <f t="array" ref="T4121">_xlfn.IFS(laptop_prices3[[#This Row],[Storage]]="512GB SSD", 512, laptop_prices3[[#This Row],[Storage]] = "1TB SSD", 1000, laptop_prices3[[#This Row],[Storage]] = "2TB SSD", 2000, laptop_prices3[[#This Row],[Storage]]= "256GB SSD", 256, laptop_prices3[[#This Row],[Storage]] = "1TB HDD", 1000*0.7)</f>
        <v>512</v>
      </c>
      <c r="U4121" s="5">
        <f>laptop_prices3[[#This Row],[Storage Raw Value]]/ScoreCard!$J$3*ScoreCard!$J$5</f>
        <v>2.048</v>
      </c>
    </row>
    <row r="4122" spans="2:21" x14ac:dyDescent="0.2">
      <c r="B4122" s="4" cm="1">
        <f t="array" ref="B4122">SUM(laptop_prices3[[#This Row],[RAM Comp]:[Weight Comp]]+laptop_prices3[[#This Row],[Storage Comp]])</f>
        <v>24.371285714285712</v>
      </c>
      <c r="C4122">
        <v>4120</v>
      </c>
      <c r="D4122" t="s">
        <v>34</v>
      </c>
      <c r="E4122" t="s">
        <v>37</v>
      </c>
      <c r="F4122">
        <v>64</v>
      </c>
      <c r="G4122" t="s">
        <v>13</v>
      </c>
      <c r="H4122" t="s">
        <v>26</v>
      </c>
      <c r="I4122">
        <v>17.3</v>
      </c>
      <c r="J4122" t="s">
        <v>21</v>
      </c>
      <c r="K4122">
        <v>8.1</v>
      </c>
      <c r="L4122">
        <v>1.83</v>
      </c>
      <c r="M4122" t="s">
        <v>16</v>
      </c>
      <c r="N4122">
        <v>3470.59</v>
      </c>
      <c r="O4122" s="5">
        <f>(ScoreCard!$E$3-laptop_prices3[[#This Row],[Price ($)]])/ScoreCard!$E$3*ScoreCard!$E$5</f>
        <v>3.3944168514084168</v>
      </c>
      <c r="P4122" s="5">
        <f>laptop_prices3[[#This Row],[RAM (GB)]]/ScoreCard!$F$3*ScoreCard!$F$5</f>
        <v>7</v>
      </c>
      <c r="Q4122" s="5">
        <f>laptop_prices3[[#This Row],[Screen Size (inch)]]/ScoreCard!$G$3*ScoreCard!$G$5</f>
        <v>2</v>
      </c>
      <c r="R4122" s="5">
        <f>laptop_prices3[[#This Row],[Battery Life (hours)]]/ScoreCard!$H$3*ScoreCard!$H$5</f>
        <v>4.7249999999999996</v>
      </c>
      <c r="S4122" s="5">
        <f>ScoreCard!$I$3-laptop_prices3[[#This Row],[Weight (kg)]]/ScoreCard!$I$3*ScoreCard!$I$5</f>
        <v>2.4542857142857142</v>
      </c>
      <c r="T4122" s="6" cm="1">
        <f t="array" ref="T4122">_xlfn.IFS(laptop_prices3[[#This Row],[Storage]]="512GB SSD", 512, laptop_prices3[[#This Row],[Storage]] = "1TB SSD", 1000, laptop_prices3[[#This Row],[Storage]] = "2TB SSD", 2000, laptop_prices3[[#This Row],[Storage]]= "256GB SSD", 256, laptop_prices3[[#This Row],[Storage]] = "1TB HDD", 1000*0.7)</f>
        <v>512</v>
      </c>
      <c r="U4122" s="5">
        <f>laptop_prices3[[#This Row],[Storage Raw Value]]/ScoreCard!$J$3*ScoreCard!$J$5</f>
        <v>2.048</v>
      </c>
    </row>
    <row r="4123" spans="2:21" x14ac:dyDescent="0.2">
      <c r="B4123" s="4" cm="1">
        <f t="array" ref="B4123">SUM(laptop_prices3[[#This Row],[RAM Comp]:[Weight Comp]]+laptop_prices3[[#This Row],[Storage Comp]])</f>
        <v>39.800786540049543</v>
      </c>
      <c r="C4123">
        <v>4121</v>
      </c>
      <c r="D4123" t="s">
        <v>45</v>
      </c>
      <c r="E4123" t="s">
        <v>37</v>
      </c>
      <c r="F4123">
        <v>4</v>
      </c>
      <c r="G4123" t="s">
        <v>25</v>
      </c>
      <c r="H4123" t="s">
        <v>14</v>
      </c>
      <c r="I4123">
        <v>13.3</v>
      </c>
      <c r="J4123" t="s">
        <v>27</v>
      </c>
      <c r="K4123">
        <v>7.2</v>
      </c>
      <c r="L4123">
        <v>3.28</v>
      </c>
      <c r="M4123" t="s">
        <v>30</v>
      </c>
      <c r="N4123">
        <v>2581.5500000000002</v>
      </c>
      <c r="O4123" s="5">
        <f>(ScoreCard!$E$3-laptop_prices3[[#This Row],[Price ($)]])/ScoreCard!$E$3*ScoreCard!$E$5</f>
        <v>3.805709352805545</v>
      </c>
      <c r="P4123" s="5">
        <f>laptop_prices3[[#This Row],[RAM (GB)]]/ScoreCard!$F$3*ScoreCard!$F$5</f>
        <v>0.4375</v>
      </c>
      <c r="Q4123" s="5">
        <f>laptop_prices3[[#This Row],[Screen Size (inch)]]/ScoreCard!$G$3*ScoreCard!$G$5</f>
        <v>1.5375722543352601</v>
      </c>
      <c r="R4123" s="5">
        <f>laptop_prices3[[#This Row],[Battery Life (hours)]]/ScoreCard!$H$3*ScoreCard!$H$5</f>
        <v>4.2</v>
      </c>
      <c r="S4123" s="5">
        <f>ScoreCard!$I$3-laptop_prices3[[#This Row],[Weight (kg)]]/ScoreCard!$I$3*ScoreCard!$I$5</f>
        <v>1.6257142857142859</v>
      </c>
      <c r="T4123" s="6" cm="1">
        <f t="array" ref="T4123">_xlfn.IFS(laptop_prices3[[#This Row],[Storage]]="512GB SSD", 512, laptop_prices3[[#This Row],[Storage]] = "1TB SSD", 1000, laptop_prices3[[#This Row],[Storage]] = "2TB SSD", 2000, laptop_prices3[[#This Row],[Storage]]= "256GB SSD", 256, laptop_prices3[[#This Row],[Storage]] = "1TB HDD", 1000*0.7)</f>
        <v>2000</v>
      </c>
      <c r="U4123" s="5">
        <f>laptop_prices3[[#This Row],[Storage Raw Value]]/ScoreCard!$J$3*ScoreCard!$J$5</f>
        <v>8</v>
      </c>
    </row>
    <row r="4124" spans="2:21" x14ac:dyDescent="0.2">
      <c r="B4124" s="4" cm="1">
        <f t="array" ref="B4124">SUM(laptop_prices3[[#This Row],[RAM Comp]:[Weight Comp]]+laptop_prices3[[#This Row],[Storage Comp]])</f>
        <v>22.407453206716212</v>
      </c>
      <c r="C4124">
        <v>4122</v>
      </c>
      <c r="D4124" t="s">
        <v>11</v>
      </c>
      <c r="E4124" t="s">
        <v>12</v>
      </c>
      <c r="F4124">
        <v>4</v>
      </c>
      <c r="G4124" t="s">
        <v>42</v>
      </c>
      <c r="H4124" t="s">
        <v>32</v>
      </c>
      <c r="I4124">
        <v>13.3</v>
      </c>
      <c r="J4124" t="s">
        <v>43</v>
      </c>
      <c r="K4124">
        <v>11.6</v>
      </c>
      <c r="L4124">
        <v>1.81</v>
      </c>
      <c r="M4124" t="s">
        <v>16</v>
      </c>
      <c r="N4124">
        <v>1065.4000000000001</v>
      </c>
      <c r="O4124" s="5">
        <f>(ScoreCard!$E$3-laptop_prices3[[#This Row],[Price ($)]])/ScoreCard!$E$3*ScoreCard!$E$5</f>
        <v>4.5071188799283481</v>
      </c>
      <c r="P4124" s="5">
        <f>laptop_prices3[[#This Row],[RAM (GB)]]/ScoreCard!$F$3*ScoreCard!$F$5</f>
        <v>0.4375</v>
      </c>
      <c r="Q4124" s="5">
        <f>laptop_prices3[[#This Row],[Screen Size (inch)]]/ScoreCard!$G$3*ScoreCard!$G$5</f>
        <v>1.5375722543352601</v>
      </c>
      <c r="R4124" s="5">
        <f>laptop_prices3[[#This Row],[Battery Life (hours)]]/ScoreCard!$H$3*ScoreCard!$H$5</f>
        <v>6.7666666666666666</v>
      </c>
      <c r="S4124" s="5">
        <f>ScoreCard!$I$3-laptop_prices3[[#This Row],[Weight (kg)]]/ScoreCard!$I$3*ScoreCard!$I$5</f>
        <v>2.4657142857142857</v>
      </c>
      <c r="T4124" s="6" cm="1">
        <f t="array" ref="T4124">_xlfn.IFS(laptop_prices3[[#This Row],[Storage]]="512GB SSD", 512, laptop_prices3[[#This Row],[Storage]] = "1TB SSD", 1000, laptop_prices3[[#This Row],[Storage]] = "2TB SSD", 2000, laptop_prices3[[#This Row],[Storage]]= "256GB SSD", 256, laptop_prices3[[#This Row],[Storage]] = "1TB HDD", 1000*0.7)</f>
        <v>700</v>
      </c>
      <c r="U4124" s="5">
        <f>laptop_prices3[[#This Row],[Storage Raw Value]]/ScoreCard!$J$3*ScoreCard!$J$5</f>
        <v>2.8</v>
      </c>
    </row>
    <row r="4125" spans="2:21" x14ac:dyDescent="0.2">
      <c r="B4125" s="4" cm="1">
        <f t="array" ref="B4125">SUM(laptop_prices3[[#This Row],[RAM Comp]:[Weight Comp]]+laptop_prices3[[#This Row],[Storage Comp]])</f>
        <v>30.665476190476188</v>
      </c>
      <c r="C4125">
        <v>4123</v>
      </c>
      <c r="D4125" t="s">
        <v>34</v>
      </c>
      <c r="E4125" t="s">
        <v>48</v>
      </c>
      <c r="F4125">
        <v>64</v>
      </c>
      <c r="G4125" t="s">
        <v>19</v>
      </c>
      <c r="H4125" t="s">
        <v>26</v>
      </c>
      <c r="I4125">
        <v>17.3</v>
      </c>
      <c r="J4125" t="s">
        <v>21</v>
      </c>
      <c r="K4125">
        <v>6.7</v>
      </c>
      <c r="L4125">
        <v>3.05</v>
      </c>
      <c r="M4125" t="s">
        <v>30</v>
      </c>
      <c r="N4125">
        <v>2708.25</v>
      </c>
      <c r="O4125" s="5">
        <f>(ScoreCard!$E$3-laptop_prices3[[#This Row],[Price ($)]])/ScoreCard!$E$3*ScoreCard!$E$5</f>
        <v>3.7470947123765255</v>
      </c>
      <c r="P4125" s="5">
        <f>laptop_prices3[[#This Row],[RAM (GB)]]/ScoreCard!$F$3*ScoreCard!$F$5</f>
        <v>7</v>
      </c>
      <c r="Q4125" s="5">
        <f>laptop_prices3[[#This Row],[Screen Size (inch)]]/ScoreCard!$G$3*ScoreCard!$G$5</f>
        <v>2</v>
      </c>
      <c r="R4125" s="5">
        <f>laptop_prices3[[#This Row],[Battery Life (hours)]]/ScoreCard!$H$3*ScoreCard!$H$5</f>
        <v>3.9083333333333332</v>
      </c>
      <c r="S4125" s="5">
        <f>ScoreCard!$I$3-laptop_prices3[[#This Row],[Weight (kg)]]/ScoreCard!$I$3*ScoreCard!$I$5</f>
        <v>1.7571428571428573</v>
      </c>
      <c r="T4125" s="6" cm="1">
        <f t="array" ref="T4125">_xlfn.IFS(laptop_prices3[[#This Row],[Storage]]="512GB SSD", 512, laptop_prices3[[#This Row],[Storage]] = "1TB SSD", 1000, laptop_prices3[[#This Row],[Storage]] = "2TB SSD", 2000, laptop_prices3[[#This Row],[Storage]]= "256GB SSD", 256, laptop_prices3[[#This Row],[Storage]] = "1TB HDD", 1000*0.7)</f>
        <v>1000</v>
      </c>
      <c r="U4125" s="5">
        <f>laptop_prices3[[#This Row],[Storage Raw Value]]/ScoreCard!$J$3*ScoreCard!$J$5</f>
        <v>4</v>
      </c>
    </row>
    <row r="4126" spans="2:21" x14ac:dyDescent="0.2">
      <c r="B4126" s="4" cm="1">
        <f t="array" ref="B4126">SUM(laptop_prices3[[#This Row],[RAM Comp]:[Weight Comp]]+laptop_prices3[[#This Row],[Storage Comp]])</f>
        <v>41.714830030278009</v>
      </c>
      <c r="C4126">
        <v>4124</v>
      </c>
      <c r="D4126" t="s">
        <v>47</v>
      </c>
      <c r="E4126" t="s">
        <v>41</v>
      </c>
      <c r="F4126">
        <v>4</v>
      </c>
      <c r="G4126" t="s">
        <v>25</v>
      </c>
      <c r="H4126" t="s">
        <v>14</v>
      </c>
      <c r="I4126">
        <v>16</v>
      </c>
      <c r="J4126" t="s">
        <v>15</v>
      </c>
      <c r="K4126">
        <v>8.8000000000000007</v>
      </c>
      <c r="L4126">
        <v>2.11</v>
      </c>
      <c r="M4126" t="s">
        <v>22</v>
      </c>
      <c r="N4126">
        <v>2736.31</v>
      </c>
      <c r="O4126" s="5">
        <f>(ScoreCard!$E$3-laptop_prices3[[#This Row],[Price ($)]])/ScoreCard!$E$3*ScoreCard!$E$5</f>
        <v>3.7341134431544392</v>
      </c>
      <c r="P4126" s="5">
        <f>laptop_prices3[[#This Row],[RAM (GB)]]/ScoreCard!$F$3*ScoreCard!$F$5</f>
        <v>0.4375</v>
      </c>
      <c r="Q4126" s="5">
        <f>laptop_prices3[[#This Row],[Screen Size (inch)]]/ScoreCard!$G$3*ScoreCard!$G$5</f>
        <v>1.8497109826589595</v>
      </c>
      <c r="R4126" s="5">
        <f>laptop_prices3[[#This Row],[Battery Life (hours)]]/ScoreCard!$H$3*ScoreCard!$H$5</f>
        <v>5.1333333333333337</v>
      </c>
      <c r="S4126" s="5">
        <f>ScoreCard!$I$3-laptop_prices3[[#This Row],[Weight (kg)]]/ScoreCard!$I$3*ScoreCard!$I$5</f>
        <v>2.2942857142857145</v>
      </c>
      <c r="T4126" s="6" cm="1">
        <f t="array" ref="T4126">_xlfn.IFS(laptop_prices3[[#This Row],[Storage]]="512GB SSD", 512, laptop_prices3[[#This Row],[Storage]] = "1TB SSD", 1000, laptop_prices3[[#This Row],[Storage]] = "2TB SSD", 2000, laptop_prices3[[#This Row],[Storage]]= "256GB SSD", 256, laptop_prices3[[#This Row],[Storage]] = "1TB HDD", 1000*0.7)</f>
        <v>2000</v>
      </c>
      <c r="U4126" s="5">
        <f>laptop_prices3[[#This Row],[Storage Raw Value]]/ScoreCard!$J$3*ScoreCard!$J$5</f>
        <v>8</v>
      </c>
    </row>
    <row r="4127" spans="2:21" x14ac:dyDescent="0.2">
      <c r="B4127" s="4" cm="1">
        <f t="array" ref="B4127">SUM(laptop_prices3[[#This Row],[RAM Comp]:[Weight Comp]]+laptop_prices3[[#This Row],[Storage Comp]])</f>
        <v>18.504591935039912</v>
      </c>
      <c r="C4127">
        <v>4125</v>
      </c>
      <c r="D4127" t="s">
        <v>28</v>
      </c>
      <c r="E4127" t="s">
        <v>18</v>
      </c>
      <c r="F4127">
        <v>4</v>
      </c>
      <c r="G4127" t="s">
        <v>42</v>
      </c>
      <c r="H4127" t="s">
        <v>20</v>
      </c>
      <c r="I4127">
        <v>16</v>
      </c>
      <c r="J4127" t="s">
        <v>43</v>
      </c>
      <c r="K4127">
        <v>4.0999999999999996</v>
      </c>
      <c r="L4127">
        <v>1.53</v>
      </c>
      <c r="M4127" t="s">
        <v>16</v>
      </c>
      <c r="N4127">
        <v>932.68</v>
      </c>
      <c r="O4127" s="5">
        <f>(ScoreCard!$E$3-laptop_prices3[[#This Row],[Price ($)]])/ScoreCard!$E$3*ScoreCard!$E$5</f>
        <v>4.5685185253722285</v>
      </c>
      <c r="P4127" s="5">
        <f>laptop_prices3[[#This Row],[RAM (GB)]]/ScoreCard!$F$3*ScoreCard!$F$5</f>
        <v>0.4375</v>
      </c>
      <c r="Q4127" s="5">
        <f>laptop_prices3[[#This Row],[Screen Size (inch)]]/ScoreCard!$G$3*ScoreCard!$G$5</f>
        <v>1.8497109826589595</v>
      </c>
      <c r="R4127" s="5">
        <f>laptop_prices3[[#This Row],[Battery Life (hours)]]/ScoreCard!$H$3*ScoreCard!$H$5</f>
        <v>2.3916666666666662</v>
      </c>
      <c r="S4127" s="5">
        <f>ScoreCard!$I$3-laptop_prices3[[#This Row],[Weight (kg)]]/ScoreCard!$I$3*ScoreCard!$I$5</f>
        <v>2.6257142857142854</v>
      </c>
      <c r="T4127" s="6" cm="1">
        <f t="array" ref="T4127">_xlfn.IFS(laptop_prices3[[#This Row],[Storage]]="512GB SSD", 512, laptop_prices3[[#This Row],[Storage]] = "1TB SSD", 1000, laptop_prices3[[#This Row],[Storage]] = "2TB SSD", 2000, laptop_prices3[[#This Row],[Storage]]= "256GB SSD", 256, laptop_prices3[[#This Row],[Storage]] = "1TB HDD", 1000*0.7)</f>
        <v>700</v>
      </c>
      <c r="U4127" s="5">
        <f>laptop_prices3[[#This Row],[Storage Raw Value]]/ScoreCard!$J$3*ScoreCard!$J$5</f>
        <v>2.8</v>
      </c>
    </row>
    <row r="4128" spans="2:21" x14ac:dyDescent="0.2">
      <c r="B4128" s="4" cm="1">
        <f t="array" ref="B4128">SUM(laptop_prices3[[#This Row],[RAM Comp]:[Weight Comp]]+laptop_prices3[[#This Row],[Storage Comp]])</f>
        <v>26.444472887420865</v>
      </c>
      <c r="C4128">
        <v>4126</v>
      </c>
      <c r="D4128" t="s">
        <v>45</v>
      </c>
      <c r="E4128" t="s">
        <v>41</v>
      </c>
      <c r="F4128">
        <v>32</v>
      </c>
      <c r="G4128" t="s">
        <v>19</v>
      </c>
      <c r="H4128" t="s">
        <v>32</v>
      </c>
      <c r="I4128">
        <v>16</v>
      </c>
      <c r="J4128" t="s">
        <v>15</v>
      </c>
      <c r="K4128">
        <v>5.8</v>
      </c>
      <c r="L4128">
        <v>3.13</v>
      </c>
      <c r="M4128" t="s">
        <v>22</v>
      </c>
      <c r="N4128">
        <v>3486.3</v>
      </c>
      <c r="O4128" s="5">
        <f>(ScoreCard!$E$3-laptop_prices3[[#This Row],[Price ($)]])/ScoreCard!$E$3*ScoreCard!$E$5</f>
        <v>3.3871490060955525</v>
      </c>
      <c r="P4128" s="5">
        <f>laptop_prices3[[#This Row],[RAM (GB)]]/ScoreCard!$F$3*ScoreCard!$F$5</f>
        <v>3.5</v>
      </c>
      <c r="Q4128" s="5">
        <f>laptop_prices3[[#This Row],[Screen Size (inch)]]/ScoreCard!$G$3*ScoreCard!$G$5</f>
        <v>1.8497109826589595</v>
      </c>
      <c r="R4128" s="5">
        <f>laptop_prices3[[#This Row],[Battery Life (hours)]]/ScoreCard!$H$3*ScoreCard!$H$5</f>
        <v>3.3833333333333333</v>
      </c>
      <c r="S4128" s="5">
        <f>ScoreCard!$I$3-laptop_prices3[[#This Row],[Weight (kg)]]/ScoreCard!$I$3*ScoreCard!$I$5</f>
        <v>1.7114285714285715</v>
      </c>
      <c r="T4128" s="6" cm="1">
        <f t="array" ref="T4128">_xlfn.IFS(laptop_prices3[[#This Row],[Storage]]="512GB SSD", 512, laptop_prices3[[#This Row],[Storage]] = "1TB SSD", 1000, laptop_prices3[[#This Row],[Storage]] = "2TB SSD", 2000, laptop_prices3[[#This Row],[Storage]]= "256GB SSD", 256, laptop_prices3[[#This Row],[Storage]] = "1TB HDD", 1000*0.7)</f>
        <v>1000</v>
      </c>
      <c r="U4128" s="5">
        <f>laptop_prices3[[#This Row],[Storage Raw Value]]/ScoreCard!$J$3*ScoreCard!$J$5</f>
        <v>4</v>
      </c>
    </row>
    <row r="4129" spans="2:21" x14ac:dyDescent="0.2">
      <c r="B4129" s="4" cm="1">
        <f t="array" ref="B4129">SUM(laptop_prices3[[#This Row],[RAM Comp]:[Weight Comp]]+laptop_prices3[[#This Row],[Storage Comp]])</f>
        <v>21.281952380952383</v>
      </c>
      <c r="C4129">
        <v>4127</v>
      </c>
      <c r="D4129" t="s">
        <v>45</v>
      </c>
      <c r="E4129" t="s">
        <v>41</v>
      </c>
      <c r="F4129">
        <v>64</v>
      </c>
      <c r="G4129" t="s">
        <v>29</v>
      </c>
      <c r="H4129" t="s">
        <v>26</v>
      </c>
      <c r="I4129">
        <v>17.3</v>
      </c>
      <c r="J4129" t="s">
        <v>43</v>
      </c>
      <c r="K4129">
        <v>10.1</v>
      </c>
      <c r="L4129">
        <v>2.11</v>
      </c>
      <c r="M4129" t="s">
        <v>30</v>
      </c>
      <c r="N4129">
        <v>4437.53</v>
      </c>
      <c r="O4129" s="5">
        <f>(ScoreCard!$E$3-laptop_prices3[[#This Row],[Price ($)]])/ScoreCard!$E$3*ScoreCard!$E$5</f>
        <v>2.9470858299685041</v>
      </c>
      <c r="P4129" s="5">
        <f>laptop_prices3[[#This Row],[RAM (GB)]]/ScoreCard!$F$3*ScoreCard!$F$5</f>
        <v>7</v>
      </c>
      <c r="Q4129" s="5">
        <f>laptop_prices3[[#This Row],[Screen Size (inch)]]/ScoreCard!$G$3*ScoreCard!$G$5</f>
        <v>2</v>
      </c>
      <c r="R4129" s="5">
        <f>laptop_prices3[[#This Row],[Battery Life (hours)]]/ScoreCard!$H$3*ScoreCard!$H$5</f>
        <v>5.8916666666666666</v>
      </c>
      <c r="S4129" s="5">
        <f>ScoreCard!$I$3-laptop_prices3[[#This Row],[Weight (kg)]]/ScoreCard!$I$3*ScoreCard!$I$5</f>
        <v>2.2942857142857145</v>
      </c>
      <c r="T4129" s="6" cm="1">
        <f t="array" ref="T4129">_xlfn.IFS(laptop_prices3[[#This Row],[Storage]]="512GB SSD", 512, laptop_prices3[[#This Row],[Storage]] = "1TB SSD", 1000, laptop_prices3[[#This Row],[Storage]] = "2TB SSD", 2000, laptop_prices3[[#This Row],[Storage]]= "256GB SSD", 256, laptop_prices3[[#This Row],[Storage]] = "1TB HDD", 1000*0.7)</f>
        <v>256</v>
      </c>
      <c r="U4129" s="5">
        <f>laptop_prices3[[#This Row],[Storage Raw Value]]/ScoreCard!$J$3*ScoreCard!$J$5</f>
        <v>1.024</v>
      </c>
    </row>
    <row r="4130" spans="2:21" x14ac:dyDescent="0.2">
      <c r="B4130" s="4" cm="1">
        <f t="array" ref="B4130">SUM(laptop_prices3[[#This Row],[RAM Comp]:[Weight Comp]]+laptop_prices3[[#This Row],[Storage Comp]])</f>
        <v>12.035687586017065</v>
      </c>
      <c r="C4130">
        <v>4128</v>
      </c>
      <c r="D4130" t="s">
        <v>17</v>
      </c>
      <c r="E4130" t="s">
        <v>31</v>
      </c>
      <c r="F4130">
        <v>8</v>
      </c>
      <c r="G4130" t="s">
        <v>29</v>
      </c>
      <c r="H4130" t="s">
        <v>40</v>
      </c>
      <c r="I4130">
        <v>14</v>
      </c>
      <c r="J4130" t="s">
        <v>21</v>
      </c>
      <c r="K4130">
        <v>4.5999999999999996</v>
      </c>
      <c r="L4130">
        <v>1.29</v>
      </c>
      <c r="M4130" t="s">
        <v>16</v>
      </c>
      <c r="N4130">
        <v>1026.05</v>
      </c>
      <c r="O4130" s="5">
        <f>(ScoreCard!$E$3-laptop_prices3[[#This Row],[Price ($)]])/ScoreCard!$E$3*ScoreCard!$E$5</f>
        <v>4.5253231901168416</v>
      </c>
      <c r="P4130" s="5">
        <f>laptop_prices3[[#This Row],[RAM (GB)]]/ScoreCard!$F$3*ScoreCard!$F$5</f>
        <v>0.875</v>
      </c>
      <c r="Q4130" s="5">
        <f>laptop_prices3[[#This Row],[Screen Size (inch)]]/ScoreCard!$G$3*ScoreCard!$G$5</f>
        <v>1.6184971098265895</v>
      </c>
      <c r="R4130" s="5">
        <f>laptop_prices3[[#This Row],[Battery Life (hours)]]/ScoreCard!$H$3*ScoreCard!$H$5</f>
        <v>2.6833333333333331</v>
      </c>
      <c r="S4130" s="5">
        <f>ScoreCard!$I$3-laptop_prices3[[#This Row],[Weight (kg)]]/ScoreCard!$I$3*ScoreCard!$I$5</f>
        <v>2.7628571428571429</v>
      </c>
      <c r="T4130" s="6" cm="1">
        <f t="array" ref="T4130">_xlfn.IFS(laptop_prices3[[#This Row],[Storage]]="512GB SSD", 512, laptop_prices3[[#This Row],[Storage]] = "1TB SSD", 1000, laptop_prices3[[#This Row],[Storage]] = "2TB SSD", 2000, laptop_prices3[[#This Row],[Storage]]= "256GB SSD", 256, laptop_prices3[[#This Row],[Storage]] = "1TB HDD", 1000*0.7)</f>
        <v>256</v>
      </c>
      <c r="U4130" s="5">
        <f>laptop_prices3[[#This Row],[Storage Raw Value]]/ScoreCard!$J$3*ScoreCard!$J$5</f>
        <v>1.024</v>
      </c>
    </row>
    <row r="4131" spans="2:21" x14ac:dyDescent="0.2">
      <c r="B4131" s="4" cm="1">
        <f t="array" ref="B4131">SUM(laptop_prices3[[#This Row],[RAM Comp]:[Weight Comp]]+laptop_prices3[[#This Row],[Storage Comp]])</f>
        <v>15.567116157445639</v>
      </c>
      <c r="C4131">
        <v>4129</v>
      </c>
      <c r="D4131" t="s">
        <v>28</v>
      </c>
      <c r="E4131" t="s">
        <v>31</v>
      </c>
      <c r="F4131">
        <v>8</v>
      </c>
      <c r="G4131" t="s">
        <v>29</v>
      </c>
      <c r="H4131" t="s">
        <v>26</v>
      </c>
      <c r="I4131">
        <v>14</v>
      </c>
      <c r="J4131" t="s">
        <v>21</v>
      </c>
      <c r="K4131">
        <v>11.8</v>
      </c>
      <c r="L4131">
        <v>2.46</v>
      </c>
      <c r="M4131" t="s">
        <v>16</v>
      </c>
      <c r="N4131">
        <v>865.14</v>
      </c>
      <c r="O4131" s="5">
        <f>(ScoreCard!$E$3-laptop_prices3[[#This Row],[Price ($)]])/ScoreCard!$E$3*ScoreCard!$E$5</f>
        <v>4.5997642460871146</v>
      </c>
      <c r="P4131" s="5">
        <f>laptop_prices3[[#This Row],[RAM (GB)]]/ScoreCard!$F$3*ScoreCard!$F$5</f>
        <v>0.875</v>
      </c>
      <c r="Q4131" s="5">
        <f>laptop_prices3[[#This Row],[Screen Size (inch)]]/ScoreCard!$G$3*ScoreCard!$G$5</f>
        <v>1.6184971098265895</v>
      </c>
      <c r="R4131" s="5">
        <f>laptop_prices3[[#This Row],[Battery Life (hours)]]/ScoreCard!$H$3*ScoreCard!$H$5</f>
        <v>6.8833333333333337</v>
      </c>
      <c r="S4131" s="5">
        <f>ScoreCard!$I$3-laptop_prices3[[#This Row],[Weight (kg)]]/ScoreCard!$I$3*ScoreCard!$I$5</f>
        <v>2.0942857142857143</v>
      </c>
      <c r="T4131" s="6" cm="1">
        <f t="array" ref="T4131">_xlfn.IFS(laptop_prices3[[#This Row],[Storage]]="512GB SSD", 512, laptop_prices3[[#This Row],[Storage]] = "1TB SSD", 1000, laptop_prices3[[#This Row],[Storage]] = "2TB SSD", 2000, laptop_prices3[[#This Row],[Storage]]= "256GB SSD", 256, laptop_prices3[[#This Row],[Storage]] = "1TB HDD", 1000*0.7)</f>
        <v>256</v>
      </c>
      <c r="U4131" s="5">
        <f>laptop_prices3[[#This Row],[Storage Raw Value]]/ScoreCard!$J$3*ScoreCard!$J$5</f>
        <v>1.024</v>
      </c>
    </row>
    <row r="4132" spans="2:21" x14ac:dyDescent="0.2">
      <c r="B4132" s="4" cm="1">
        <f t="array" ref="B4132">SUM(laptop_prices3[[#This Row],[RAM Comp]:[Weight Comp]]+laptop_prices3[[#This Row],[Storage Comp]])</f>
        <v>15.361047619047618</v>
      </c>
      <c r="C4132">
        <v>4130</v>
      </c>
      <c r="D4132" t="s">
        <v>11</v>
      </c>
      <c r="E4132" t="s">
        <v>41</v>
      </c>
      <c r="F4132">
        <v>8</v>
      </c>
      <c r="G4132" t="s">
        <v>13</v>
      </c>
      <c r="H4132" t="s">
        <v>44</v>
      </c>
      <c r="I4132">
        <v>17.3</v>
      </c>
      <c r="J4132" t="s">
        <v>21</v>
      </c>
      <c r="K4132">
        <v>4.3</v>
      </c>
      <c r="L4132">
        <v>3</v>
      </c>
      <c r="M4132" t="s">
        <v>30</v>
      </c>
      <c r="N4132">
        <v>1561.82</v>
      </c>
      <c r="O4132" s="5">
        <f>(ScoreCard!$E$3-laptop_prices3[[#This Row],[Price ($)]])/ScoreCard!$E$3*ScoreCard!$E$5</f>
        <v>4.2774623700485206</v>
      </c>
      <c r="P4132" s="5">
        <f>laptop_prices3[[#This Row],[RAM (GB)]]/ScoreCard!$F$3*ScoreCard!$F$5</f>
        <v>0.875</v>
      </c>
      <c r="Q4132" s="5">
        <f>laptop_prices3[[#This Row],[Screen Size (inch)]]/ScoreCard!$G$3*ScoreCard!$G$5</f>
        <v>2</v>
      </c>
      <c r="R4132" s="5">
        <f>laptop_prices3[[#This Row],[Battery Life (hours)]]/ScoreCard!$H$3*ScoreCard!$H$5</f>
        <v>2.5083333333333333</v>
      </c>
      <c r="S4132" s="5">
        <f>ScoreCard!$I$3-laptop_prices3[[#This Row],[Weight (kg)]]/ScoreCard!$I$3*ScoreCard!$I$5</f>
        <v>1.7857142857142858</v>
      </c>
      <c r="T4132" s="6" cm="1">
        <f t="array" ref="T4132">_xlfn.IFS(laptop_prices3[[#This Row],[Storage]]="512GB SSD", 512, laptop_prices3[[#This Row],[Storage]] = "1TB SSD", 1000, laptop_prices3[[#This Row],[Storage]] = "2TB SSD", 2000, laptop_prices3[[#This Row],[Storage]]= "256GB SSD", 256, laptop_prices3[[#This Row],[Storage]] = "1TB HDD", 1000*0.7)</f>
        <v>512</v>
      </c>
      <c r="U4132" s="5">
        <f>laptop_prices3[[#This Row],[Storage Raw Value]]/ScoreCard!$J$3*ScoreCard!$J$5</f>
        <v>2.048</v>
      </c>
    </row>
    <row r="4133" spans="2:21" x14ac:dyDescent="0.2">
      <c r="B4133" s="4" cm="1">
        <f t="array" ref="B4133">SUM(laptop_prices3[[#This Row],[RAM Comp]:[Weight Comp]]+laptop_prices3[[#This Row],[Storage Comp]])</f>
        <v>18.260690476190476</v>
      </c>
      <c r="C4133">
        <v>4131</v>
      </c>
      <c r="D4133" t="s">
        <v>33</v>
      </c>
      <c r="E4133" t="s">
        <v>48</v>
      </c>
      <c r="F4133">
        <v>4</v>
      </c>
      <c r="G4133" t="s">
        <v>13</v>
      </c>
      <c r="H4133" t="s">
        <v>20</v>
      </c>
      <c r="I4133">
        <v>17.3</v>
      </c>
      <c r="J4133" t="s">
        <v>27</v>
      </c>
      <c r="K4133">
        <v>9.1</v>
      </c>
      <c r="L4133">
        <v>2.06</v>
      </c>
      <c r="M4133" t="s">
        <v>46</v>
      </c>
      <c r="N4133">
        <v>1907.97</v>
      </c>
      <c r="O4133" s="5">
        <f>(ScoreCard!$E$3-laptop_prices3[[#This Row],[Price ($)]])/ScoreCard!$E$3*ScoreCard!$E$5</f>
        <v>4.1173245816940973</v>
      </c>
      <c r="P4133" s="5">
        <f>laptop_prices3[[#This Row],[RAM (GB)]]/ScoreCard!$F$3*ScoreCard!$F$5</f>
        <v>0.4375</v>
      </c>
      <c r="Q4133" s="5">
        <f>laptop_prices3[[#This Row],[Screen Size (inch)]]/ScoreCard!$G$3*ScoreCard!$G$5</f>
        <v>2</v>
      </c>
      <c r="R4133" s="5">
        <f>laptop_prices3[[#This Row],[Battery Life (hours)]]/ScoreCard!$H$3*ScoreCard!$H$5</f>
        <v>5.3083333333333336</v>
      </c>
      <c r="S4133" s="5">
        <f>ScoreCard!$I$3-laptop_prices3[[#This Row],[Weight (kg)]]/ScoreCard!$I$3*ScoreCard!$I$5</f>
        <v>2.322857142857143</v>
      </c>
      <c r="T4133" s="6" cm="1">
        <f t="array" ref="T4133">_xlfn.IFS(laptop_prices3[[#This Row],[Storage]]="512GB SSD", 512, laptop_prices3[[#This Row],[Storage]] = "1TB SSD", 1000, laptop_prices3[[#This Row],[Storage]] = "2TB SSD", 2000, laptop_prices3[[#This Row],[Storage]]= "256GB SSD", 256, laptop_prices3[[#This Row],[Storage]] = "1TB HDD", 1000*0.7)</f>
        <v>512</v>
      </c>
      <c r="U4133" s="5">
        <f>laptop_prices3[[#This Row],[Storage Raw Value]]/ScoreCard!$J$3*ScoreCard!$J$5</f>
        <v>2.048</v>
      </c>
    </row>
    <row r="4134" spans="2:21" x14ac:dyDescent="0.2">
      <c r="B4134" s="4" cm="1">
        <f t="array" ref="B4134">SUM(laptop_prices3[[#This Row],[RAM Comp]:[Weight Comp]]+laptop_prices3[[#This Row],[Storage Comp]])</f>
        <v>12.239928571428571</v>
      </c>
      <c r="C4134">
        <v>4132</v>
      </c>
      <c r="D4134" t="s">
        <v>45</v>
      </c>
      <c r="E4134" t="s">
        <v>31</v>
      </c>
      <c r="F4134">
        <v>4</v>
      </c>
      <c r="G4134" t="s">
        <v>29</v>
      </c>
      <c r="H4134" t="s">
        <v>26</v>
      </c>
      <c r="I4134">
        <v>17.3</v>
      </c>
      <c r="J4134" t="s">
        <v>27</v>
      </c>
      <c r="K4134">
        <v>6.3</v>
      </c>
      <c r="L4134">
        <v>2.57</v>
      </c>
      <c r="M4134" t="s">
        <v>30</v>
      </c>
      <c r="N4134">
        <v>1488.82</v>
      </c>
      <c r="O4134" s="5">
        <f>(ScoreCard!$E$3-laptop_prices3[[#This Row],[Price ($)]])/ScoreCard!$E$3*ScoreCard!$E$5</f>
        <v>4.3112340255443247</v>
      </c>
      <c r="P4134" s="5">
        <f>laptop_prices3[[#This Row],[RAM (GB)]]/ScoreCard!$F$3*ScoreCard!$F$5</f>
        <v>0.4375</v>
      </c>
      <c r="Q4134" s="5">
        <f>laptop_prices3[[#This Row],[Screen Size (inch)]]/ScoreCard!$G$3*ScoreCard!$G$5</f>
        <v>2</v>
      </c>
      <c r="R4134" s="5">
        <f>laptop_prices3[[#This Row],[Battery Life (hours)]]/ScoreCard!$H$3*ScoreCard!$H$5</f>
        <v>3.6750000000000003</v>
      </c>
      <c r="S4134" s="5">
        <f>ScoreCard!$I$3-laptop_prices3[[#This Row],[Weight (kg)]]/ScoreCard!$I$3*ScoreCard!$I$5</f>
        <v>2.0314285714285716</v>
      </c>
      <c r="T4134" s="6" cm="1">
        <f t="array" ref="T4134">_xlfn.IFS(laptop_prices3[[#This Row],[Storage]]="512GB SSD", 512, laptop_prices3[[#This Row],[Storage]] = "1TB SSD", 1000, laptop_prices3[[#This Row],[Storage]] = "2TB SSD", 2000, laptop_prices3[[#This Row],[Storage]]= "256GB SSD", 256, laptop_prices3[[#This Row],[Storage]] = "1TB HDD", 1000*0.7)</f>
        <v>256</v>
      </c>
      <c r="U4134" s="5">
        <f>laptop_prices3[[#This Row],[Storage Raw Value]]/ScoreCard!$J$3*ScoreCard!$J$5</f>
        <v>1.024</v>
      </c>
    </row>
    <row r="4135" spans="2:21" x14ac:dyDescent="0.2">
      <c r="B4135" s="4" cm="1">
        <f t="array" ref="B4135">SUM(laptop_prices3[[#This Row],[RAM Comp]:[Weight Comp]]+laptop_prices3[[#This Row],[Storage Comp]])</f>
        <v>42.842261904761905</v>
      </c>
      <c r="C4135">
        <v>4133</v>
      </c>
      <c r="D4135" t="s">
        <v>17</v>
      </c>
      <c r="E4135" t="s">
        <v>24</v>
      </c>
      <c r="F4135">
        <v>4</v>
      </c>
      <c r="G4135" t="s">
        <v>25</v>
      </c>
      <c r="H4135" t="s">
        <v>32</v>
      </c>
      <c r="I4135">
        <v>17.3</v>
      </c>
      <c r="J4135" t="s">
        <v>43</v>
      </c>
      <c r="K4135">
        <v>11.2</v>
      </c>
      <c r="L4135">
        <v>2.85</v>
      </c>
      <c r="M4135" t="s">
        <v>16</v>
      </c>
      <c r="N4135">
        <v>1543.31</v>
      </c>
      <c r="O4135" s="5">
        <f>(ScoreCard!$E$3-laptop_prices3[[#This Row],[Price ($)]])/ScoreCard!$E$3*ScoreCard!$E$5</f>
        <v>4.2860255665310873</v>
      </c>
      <c r="P4135" s="5">
        <f>laptop_prices3[[#This Row],[RAM (GB)]]/ScoreCard!$F$3*ScoreCard!$F$5</f>
        <v>0.4375</v>
      </c>
      <c r="Q4135" s="5">
        <f>laptop_prices3[[#This Row],[Screen Size (inch)]]/ScoreCard!$G$3*ScoreCard!$G$5</f>
        <v>2</v>
      </c>
      <c r="R4135" s="5">
        <f>laptop_prices3[[#This Row],[Battery Life (hours)]]/ScoreCard!$H$3*ScoreCard!$H$5</f>
        <v>6.5333333333333323</v>
      </c>
      <c r="S4135" s="5">
        <f>ScoreCard!$I$3-laptop_prices3[[#This Row],[Weight (kg)]]/ScoreCard!$I$3*ScoreCard!$I$5</f>
        <v>1.8714285714285714</v>
      </c>
      <c r="T4135" s="6" cm="1">
        <f t="array" ref="T4135">_xlfn.IFS(laptop_prices3[[#This Row],[Storage]]="512GB SSD", 512, laptop_prices3[[#This Row],[Storage]] = "1TB SSD", 1000, laptop_prices3[[#This Row],[Storage]] = "2TB SSD", 2000, laptop_prices3[[#This Row],[Storage]]= "256GB SSD", 256, laptop_prices3[[#This Row],[Storage]] = "1TB HDD", 1000*0.7)</f>
        <v>2000</v>
      </c>
      <c r="U4135" s="5">
        <f>laptop_prices3[[#This Row],[Storage Raw Value]]/ScoreCard!$J$3*ScoreCard!$J$5</f>
        <v>8</v>
      </c>
    </row>
    <row r="4136" spans="2:21" x14ac:dyDescent="0.2">
      <c r="B4136" s="4" cm="1">
        <f t="array" ref="B4136">SUM(laptop_prices3[[#This Row],[RAM Comp]:[Weight Comp]]+laptop_prices3[[#This Row],[Storage Comp]])</f>
        <v>21.832639966969445</v>
      </c>
      <c r="C4136">
        <v>4134</v>
      </c>
      <c r="D4136" t="s">
        <v>33</v>
      </c>
      <c r="E4136" t="s">
        <v>37</v>
      </c>
      <c r="F4136">
        <v>64</v>
      </c>
      <c r="G4136" t="s">
        <v>13</v>
      </c>
      <c r="H4136" t="s">
        <v>14</v>
      </c>
      <c r="I4136">
        <v>14</v>
      </c>
      <c r="J4136" t="s">
        <v>43</v>
      </c>
      <c r="K4136">
        <v>4.5</v>
      </c>
      <c r="L4136">
        <v>1.93</v>
      </c>
      <c r="M4136" t="s">
        <v>16</v>
      </c>
      <c r="N4136">
        <v>4036.59</v>
      </c>
      <c r="O4136" s="5">
        <f>(ScoreCard!$E$3-laptop_prices3[[#This Row],[Price ($)]])/ScoreCard!$E$3*ScoreCard!$E$5</f>
        <v>3.1325708649614907</v>
      </c>
      <c r="P4136" s="5">
        <f>laptop_prices3[[#This Row],[RAM (GB)]]/ScoreCard!$F$3*ScoreCard!$F$5</f>
        <v>7</v>
      </c>
      <c r="Q4136" s="5">
        <f>laptop_prices3[[#This Row],[Screen Size (inch)]]/ScoreCard!$G$3*ScoreCard!$G$5</f>
        <v>1.6184971098265895</v>
      </c>
      <c r="R4136" s="5">
        <f>laptop_prices3[[#This Row],[Battery Life (hours)]]/ScoreCard!$H$3*ScoreCard!$H$5</f>
        <v>2.625</v>
      </c>
      <c r="S4136" s="5">
        <f>ScoreCard!$I$3-laptop_prices3[[#This Row],[Weight (kg)]]/ScoreCard!$I$3*ScoreCard!$I$5</f>
        <v>2.3971428571428572</v>
      </c>
      <c r="T4136" s="6" cm="1">
        <f t="array" ref="T4136">_xlfn.IFS(laptop_prices3[[#This Row],[Storage]]="512GB SSD", 512, laptop_prices3[[#This Row],[Storage]] = "1TB SSD", 1000, laptop_prices3[[#This Row],[Storage]] = "2TB SSD", 2000, laptop_prices3[[#This Row],[Storage]]= "256GB SSD", 256, laptop_prices3[[#This Row],[Storage]] = "1TB HDD", 1000*0.7)</f>
        <v>512</v>
      </c>
      <c r="U4136" s="5">
        <f>laptop_prices3[[#This Row],[Storage Raw Value]]/ScoreCard!$J$3*ScoreCard!$J$5</f>
        <v>2.048</v>
      </c>
    </row>
    <row r="4137" spans="2:21" x14ac:dyDescent="0.2">
      <c r="B4137" s="4" cm="1">
        <f t="array" ref="B4137">SUM(laptop_prices3[[#This Row],[RAM Comp]:[Weight Comp]]+laptop_prices3[[#This Row],[Storage Comp]])</f>
        <v>29.347753922378203</v>
      </c>
      <c r="C4137">
        <v>4135</v>
      </c>
      <c r="D4137" t="s">
        <v>38</v>
      </c>
      <c r="E4137" t="s">
        <v>48</v>
      </c>
      <c r="F4137">
        <v>64</v>
      </c>
      <c r="G4137" t="s">
        <v>42</v>
      </c>
      <c r="H4137" t="s">
        <v>20</v>
      </c>
      <c r="I4137">
        <v>15.6</v>
      </c>
      <c r="J4137" t="s">
        <v>15</v>
      </c>
      <c r="K4137">
        <v>11.4</v>
      </c>
      <c r="L4137">
        <v>1.41</v>
      </c>
      <c r="M4137" t="s">
        <v>16</v>
      </c>
      <c r="N4137">
        <v>3486.54</v>
      </c>
      <c r="O4137" s="5">
        <f>(ScoreCard!$E$3-laptop_prices3[[#This Row],[Price ($)]])/ScoreCard!$E$3*ScoreCard!$E$5</f>
        <v>3.3870379759952924</v>
      </c>
      <c r="P4137" s="5">
        <f>laptop_prices3[[#This Row],[RAM (GB)]]/ScoreCard!$F$3*ScoreCard!$F$5</f>
        <v>7</v>
      </c>
      <c r="Q4137" s="5">
        <f>laptop_prices3[[#This Row],[Screen Size (inch)]]/ScoreCard!$G$3*ScoreCard!$G$5</f>
        <v>1.8034682080924855</v>
      </c>
      <c r="R4137" s="5">
        <f>laptop_prices3[[#This Row],[Battery Life (hours)]]/ScoreCard!$H$3*ScoreCard!$H$5</f>
        <v>6.65</v>
      </c>
      <c r="S4137" s="5">
        <f>ScoreCard!$I$3-laptop_prices3[[#This Row],[Weight (kg)]]/ScoreCard!$I$3*ScoreCard!$I$5</f>
        <v>2.6942857142857144</v>
      </c>
      <c r="T4137" s="6" cm="1">
        <f t="array" ref="T4137">_xlfn.IFS(laptop_prices3[[#This Row],[Storage]]="512GB SSD", 512, laptop_prices3[[#This Row],[Storage]] = "1TB SSD", 1000, laptop_prices3[[#This Row],[Storage]] = "2TB SSD", 2000, laptop_prices3[[#This Row],[Storage]]= "256GB SSD", 256, laptop_prices3[[#This Row],[Storage]] = "1TB HDD", 1000*0.7)</f>
        <v>700</v>
      </c>
      <c r="U4137" s="5">
        <f>laptop_prices3[[#This Row],[Storage Raw Value]]/ScoreCard!$J$3*ScoreCard!$J$5</f>
        <v>2.8</v>
      </c>
    </row>
    <row r="4138" spans="2:21" x14ac:dyDescent="0.2">
      <c r="B4138" s="4" cm="1">
        <f t="array" ref="B4138">SUM(laptop_prices3[[#This Row],[RAM Comp]:[Weight Comp]]+laptop_prices3[[#This Row],[Storage Comp]])</f>
        <v>19.881999999999998</v>
      </c>
      <c r="C4138">
        <v>4136</v>
      </c>
      <c r="D4138" t="s">
        <v>36</v>
      </c>
      <c r="E4138" t="s">
        <v>31</v>
      </c>
      <c r="F4138">
        <v>32</v>
      </c>
      <c r="G4138" t="s">
        <v>13</v>
      </c>
      <c r="H4138" t="s">
        <v>14</v>
      </c>
      <c r="I4138">
        <v>17.3</v>
      </c>
      <c r="J4138" t="s">
        <v>15</v>
      </c>
      <c r="K4138">
        <v>6.6</v>
      </c>
      <c r="L4138">
        <v>2.0299999999999998</v>
      </c>
      <c r="M4138" t="s">
        <v>46</v>
      </c>
      <c r="N4138">
        <v>1723.82</v>
      </c>
      <c r="O4138" s="5">
        <f>(ScoreCard!$E$3-laptop_prices3[[#This Row],[Price ($)]])/ScoreCard!$E$3*ScoreCard!$E$5</f>
        <v>4.2025170523728983</v>
      </c>
      <c r="P4138" s="5">
        <f>laptop_prices3[[#This Row],[RAM (GB)]]/ScoreCard!$F$3*ScoreCard!$F$5</f>
        <v>3.5</v>
      </c>
      <c r="Q4138" s="5">
        <f>laptop_prices3[[#This Row],[Screen Size (inch)]]/ScoreCard!$G$3*ScoreCard!$G$5</f>
        <v>2</v>
      </c>
      <c r="R4138" s="5">
        <f>laptop_prices3[[#This Row],[Battery Life (hours)]]/ScoreCard!$H$3*ScoreCard!$H$5</f>
        <v>3.8499999999999996</v>
      </c>
      <c r="S4138" s="5">
        <f>ScoreCard!$I$3-laptop_prices3[[#This Row],[Weight (kg)]]/ScoreCard!$I$3*ScoreCard!$I$5</f>
        <v>2.34</v>
      </c>
      <c r="T4138" s="6" cm="1">
        <f t="array" ref="T4138">_xlfn.IFS(laptop_prices3[[#This Row],[Storage]]="512GB SSD", 512, laptop_prices3[[#This Row],[Storage]] = "1TB SSD", 1000, laptop_prices3[[#This Row],[Storage]] = "2TB SSD", 2000, laptop_prices3[[#This Row],[Storage]]= "256GB SSD", 256, laptop_prices3[[#This Row],[Storage]] = "1TB HDD", 1000*0.7)</f>
        <v>512</v>
      </c>
      <c r="U4138" s="5">
        <f>laptop_prices3[[#This Row],[Storage Raw Value]]/ScoreCard!$J$3*ScoreCard!$J$5</f>
        <v>2.048</v>
      </c>
    </row>
    <row r="4139" spans="2:21" x14ac:dyDescent="0.2">
      <c r="B4139" s="4" cm="1">
        <f t="array" ref="B4139">SUM(laptop_prices3[[#This Row],[RAM Comp]:[Weight Comp]]+laptop_prices3[[#This Row],[Storage Comp]])</f>
        <v>23.287691301954307</v>
      </c>
      <c r="C4139">
        <v>4137</v>
      </c>
      <c r="D4139" t="s">
        <v>23</v>
      </c>
      <c r="E4139" t="s">
        <v>41</v>
      </c>
      <c r="F4139">
        <v>4</v>
      </c>
      <c r="G4139" t="s">
        <v>19</v>
      </c>
      <c r="H4139" t="s">
        <v>14</v>
      </c>
      <c r="I4139">
        <v>13.3</v>
      </c>
      <c r="J4139" t="s">
        <v>27</v>
      </c>
      <c r="K4139">
        <v>4.9000000000000004</v>
      </c>
      <c r="L4139">
        <v>1.83</v>
      </c>
      <c r="M4139" t="s">
        <v>22</v>
      </c>
      <c r="N4139">
        <v>2404.87</v>
      </c>
      <c r="O4139" s="5">
        <f>(ScoreCard!$E$3-laptop_prices3[[#This Row],[Price ($)]])/ScoreCard!$E$3*ScoreCard!$E$5</f>
        <v>3.8874460116137484</v>
      </c>
      <c r="P4139" s="5">
        <f>laptop_prices3[[#This Row],[RAM (GB)]]/ScoreCard!$F$3*ScoreCard!$F$5</f>
        <v>0.4375</v>
      </c>
      <c r="Q4139" s="5">
        <f>laptop_prices3[[#This Row],[Screen Size (inch)]]/ScoreCard!$G$3*ScoreCard!$G$5</f>
        <v>1.5375722543352601</v>
      </c>
      <c r="R4139" s="5">
        <f>laptop_prices3[[#This Row],[Battery Life (hours)]]/ScoreCard!$H$3*ScoreCard!$H$5</f>
        <v>2.8583333333333338</v>
      </c>
      <c r="S4139" s="5">
        <f>ScoreCard!$I$3-laptop_prices3[[#This Row],[Weight (kg)]]/ScoreCard!$I$3*ScoreCard!$I$5</f>
        <v>2.4542857142857142</v>
      </c>
      <c r="T4139" s="6" cm="1">
        <f t="array" ref="T4139">_xlfn.IFS(laptop_prices3[[#This Row],[Storage]]="512GB SSD", 512, laptop_prices3[[#This Row],[Storage]] = "1TB SSD", 1000, laptop_prices3[[#This Row],[Storage]] = "2TB SSD", 2000, laptop_prices3[[#This Row],[Storage]]= "256GB SSD", 256, laptop_prices3[[#This Row],[Storage]] = "1TB HDD", 1000*0.7)</f>
        <v>1000</v>
      </c>
      <c r="U4139" s="5">
        <f>laptop_prices3[[#This Row],[Storage Raw Value]]/ScoreCard!$J$3*ScoreCard!$J$5</f>
        <v>4</v>
      </c>
    </row>
    <row r="4140" spans="2:21" x14ac:dyDescent="0.2">
      <c r="B4140" s="4" cm="1">
        <f t="array" ref="B4140">SUM(laptop_prices3[[#This Row],[RAM Comp]:[Weight Comp]]+laptop_prices3[[#This Row],[Storage Comp]])</f>
        <v>23.803282411230388</v>
      </c>
      <c r="C4140">
        <v>4138</v>
      </c>
      <c r="D4140" t="s">
        <v>28</v>
      </c>
      <c r="E4140" t="s">
        <v>48</v>
      </c>
      <c r="F4140">
        <v>32</v>
      </c>
      <c r="G4140" t="s">
        <v>42</v>
      </c>
      <c r="H4140" t="s">
        <v>14</v>
      </c>
      <c r="I4140">
        <v>16</v>
      </c>
      <c r="J4140" t="s">
        <v>27</v>
      </c>
      <c r="K4140">
        <v>8.1</v>
      </c>
      <c r="L4140">
        <v>1.7</v>
      </c>
      <c r="M4140" t="s">
        <v>22</v>
      </c>
      <c r="N4140">
        <v>2983.71</v>
      </c>
      <c r="O4140" s="5">
        <f>(ScoreCard!$E$3-laptop_prices3[[#This Row],[Price ($)]])/ScoreCard!$E$3*ScoreCard!$E$5</f>
        <v>3.6196599148029032</v>
      </c>
      <c r="P4140" s="5">
        <f>laptop_prices3[[#This Row],[RAM (GB)]]/ScoreCard!$F$3*ScoreCard!$F$5</f>
        <v>3.5</v>
      </c>
      <c r="Q4140" s="5">
        <f>laptop_prices3[[#This Row],[Screen Size (inch)]]/ScoreCard!$G$3*ScoreCard!$G$5</f>
        <v>1.8497109826589595</v>
      </c>
      <c r="R4140" s="5">
        <f>laptop_prices3[[#This Row],[Battery Life (hours)]]/ScoreCard!$H$3*ScoreCard!$H$5</f>
        <v>4.7249999999999996</v>
      </c>
      <c r="S4140" s="5">
        <f>ScoreCard!$I$3-laptop_prices3[[#This Row],[Weight (kg)]]/ScoreCard!$I$3*ScoreCard!$I$5</f>
        <v>2.5285714285714285</v>
      </c>
      <c r="T4140" s="6" cm="1">
        <f t="array" ref="T4140">_xlfn.IFS(laptop_prices3[[#This Row],[Storage]]="512GB SSD", 512, laptop_prices3[[#This Row],[Storage]] = "1TB SSD", 1000, laptop_prices3[[#This Row],[Storage]] = "2TB SSD", 2000, laptop_prices3[[#This Row],[Storage]]= "256GB SSD", 256, laptop_prices3[[#This Row],[Storage]] = "1TB HDD", 1000*0.7)</f>
        <v>700</v>
      </c>
      <c r="U4140" s="5">
        <f>laptop_prices3[[#This Row],[Storage Raw Value]]/ScoreCard!$J$3*ScoreCard!$J$5</f>
        <v>2.8</v>
      </c>
    </row>
    <row r="4141" spans="2:21" x14ac:dyDescent="0.2">
      <c r="B4141" s="4" cm="1">
        <f t="array" ref="B4141">SUM(laptop_prices3[[#This Row],[RAM Comp]:[Weight Comp]]+laptop_prices3[[#This Row],[Storage Comp]])</f>
        <v>23.745973300302779</v>
      </c>
      <c r="C4141">
        <v>4139</v>
      </c>
      <c r="D4141" t="s">
        <v>28</v>
      </c>
      <c r="E4141" t="s">
        <v>37</v>
      </c>
      <c r="F4141">
        <v>64</v>
      </c>
      <c r="G4141" t="s">
        <v>13</v>
      </c>
      <c r="H4141" t="s">
        <v>32</v>
      </c>
      <c r="I4141">
        <v>14</v>
      </c>
      <c r="J4141" t="s">
        <v>15</v>
      </c>
      <c r="K4141">
        <v>7.3</v>
      </c>
      <c r="L4141">
        <v>1.44</v>
      </c>
      <c r="M4141" t="s">
        <v>22</v>
      </c>
      <c r="N4141">
        <v>4973.08</v>
      </c>
      <c r="O4141" s="5">
        <f>(ScoreCard!$E$3-laptop_prices3[[#This Row],[Price ($)]])/ScoreCard!$E$3*ScoreCard!$E$5</f>
        <v>2.699326787492089</v>
      </c>
      <c r="P4141" s="5">
        <f>laptop_prices3[[#This Row],[RAM (GB)]]/ScoreCard!$F$3*ScoreCard!$F$5</f>
        <v>7</v>
      </c>
      <c r="Q4141" s="5">
        <f>laptop_prices3[[#This Row],[Screen Size (inch)]]/ScoreCard!$G$3*ScoreCard!$G$5</f>
        <v>1.6184971098265895</v>
      </c>
      <c r="R4141" s="5">
        <f>laptop_prices3[[#This Row],[Battery Life (hours)]]/ScoreCard!$H$3*ScoreCard!$H$5</f>
        <v>4.2583333333333329</v>
      </c>
      <c r="S4141" s="5">
        <f>ScoreCard!$I$3-laptop_prices3[[#This Row],[Weight (kg)]]/ScoreCard!$I$3*ScoreCard!$I$5</f>
        <v>2.677142857142857</v>
      </c>
      <c r="T4141" s="6" cm="1">
        <f t="array" ref="T4141">_xlfn.IFS(laptop_prices3[[#This Row],[Storage]]="512GB SSD", 512, laptop_prices3[[#This Row],[Storage]] = "1TB SSD", 1000, laptop_prices3[[#This Row],[Storage]] = "2TB SSD", 2000, laptop_prices3[[#This Row],[Storage]]= "256GB SSD", 256, laptop_prices3[[#This Row],[Storage]] = "1TB HDD", 1000*0.7)</f>
        <v>512</v>
      </c>
      <c r="U4141" s="5">
        <f>laptop_prices3[[#This Row],[Storage Raw Value]]/ScoreCard!$J$3*ScoreCard!$J$5</f>
        <v>2.048</v>
      </c>
    </row>
    <row r="4142" spans="2:21" x14ac:dyDescent="0.2">
      <c r="B4142" s="4" cm="1">
        <f t="array" ref="B4142">SUM(laptop_prices3[[#This Row],[RAM Comp]:[Weight Comp]]+laptop_prices3[[#This Row],[Storage Comp]])</f>
        <v>27.913044315992291</v>
      </c>
      <c r="C4142">
        <v>4140</v>
      </c>
      <c r="D4142" t="s">
        <v>28</v>
      </c>
      <c r="E4142" t="s">
        <v>24</v>
      </c>
      <c r="F4142">
        <v>32</v>
      </c>
      <c r="G4142" t="s">
        <v>19</v>
      </c>
      <c r="H4142" t="s">
        <v>14</v>
      </c>
      <c r="I4142">
        <v>16</v>
      </c>
      <c r="J4142" t="s">
        <v>15</v>
      </c>
      <c r="K4142">
        <v>8.1999999999999993</v>
      </c>
      <c r="L4142">
        <v>3.01</v>
      </c>
      <c r="M4142" t="s">
        <v>16</v>
      </c>
      <c r="N4142">
        <v>2276.86</v>
      </c>
      <c r="O4142" s="5">
        <f>(ScoreCard!$E$3-laptop_prices3[[#This Row],[Price ($)]])/ScoreCard!$E$3*ScoreCard!$E$5</f>
        <v>3.9466666913400217</v>
      </c>
      <c r="P4142" s="5">
        <f>laptop_prices3[[#This Row],[RAM (GB)]]/ScoreCard!$F$3*ScoreCard!$F$5</f>
        <v>3.5</v>
      </c>
      <c r="Q4142" s="5">
        <f>laptop_prices3[[#This Row],[Screen Size (inch)]]/ScoreCard!$G$3*ScoreCard!$G$5</f>
        <v>1.8497109826589595</v>
      </c>
      <c r="R4142" s="5">
        <f>laptop_prices3[[#This Row],[Battery Life (hours)]]/ScoreCard!$H$3*ScoreCard!$H$5</f>
        <v>4.7833333333333323</v>
      </c>
      <c r="S4142" s="5">
        <f>ScoreCard!$I$3-laptop_prices3[[#This Row],[Weight (kg)]]/ScoreCard!$I$3*ScoreCard!$I$5</f>
        <v>1.78</v>
      </c>
      <c r="T4142" s="6" cm="1">
        <f t="array" ref="T4142">_xlfn.IFS(laptop_prices3[[#This Row],[Storage]]="512GB SSD", 512, laptop_prices3[[#This Row],[Storage]] = "1TB SSD", 1000, laptop_prices3[[#This Row],[Storage]] = "2TB SSD", 2000, laptop_prices3[[#This Row],[Storage]]= "256GB SSD", 256, laptop_prices3[[#This Row],[Storage]] = "1TB HDD", 1000*0.7)</f>
        <v>1000</v>
      </c>
      <c r="U4142" s="5">
        <f>laptop_prices3[[#This Row],[Storage Raw Value]]/ScoreCard!$J$3*ScoreCard!$J$5</f>
        <v>4</v>
      </c>
    </row>
    <row r="4143" spans="2:21" x14ac:dyDescent="0.2">
      <c r="B4143" s="4" cm="1">
        <f t="array" ref="B4143">SUM(laptop_prices3[[#This Row],[RAM Comp]:[Weight Comp]]+laptop_prices3[[#This Row],[Storage Comp]])</f>
        <v>20.29602463528764</v>
      </c>
      <c r="C4143">
        <v>4141</v>
      </c>
      <c r="D4143" t="s">
        <v>34</v>
      </c>
      <c r="E4143" t="s">
        <v>39</v>
      </c>
      <c r="F4143">
        <v>4</v>
      </c>
      <c r="G4143" t="s">
        <v>42</v>
      </c>
      <c r="H4143" t="s">
        <v>20</v>
      </c>
      <c r="I4143">
        <v>13.3</v>
      </c>
      <c r="J4143" t="s">
        <v>43</v>
      </c>
      <c r="K4143">
        <v>8</v>
      </c>
      <c r="L4143">
        <v>1.83</v>
      </c>
      <c r="M4143" t="s">
        <v>30</v>
      </c>
      <c r="N4143">
        <v>816.63</v>
      </c>
      <c r="O4143" s="5">
        <f>(ScoreCard!$E$3-laptop_prices3[[#This Row],[Price ($)]])/ScoreCard!$E$3*ScoreCard!$E$5</f>
        <v>4.622206205102203</v>
      </c>
      <c r="P4143" s="5">
        <f>laptop_prices3[[#This Row],[RAM (GB)]]/ScoreCard!$F$3*ScoreCard!$F$5</f>
        <v>0.4375</v>
      </c>
      <c r="Q4143" s="5">
        <f>laptop_prices3[[#This Row],[Screen Size (inch)]]/ScoreCard!$G$3*ScoreCard!$G$5</f>
        <v>1.5375722543352601</v>
      </c>
      <c r="R4143" s="5">
        <f>laptop_prices3[[#This Row],[Battery Life (hours)]]/ScoreCard!$H$3*ScoreCard!$H$5</f>
        <v>4.6666666666666661</v>
      </c>
      <c r="S4143" s="5">
        <f>ScoreCard!$I$3-laptop_prices3[[#This Row],[Weight (kg)]]/ScoreCard!$I$3*ScoreCard!$I$5</f>
        <v>2.4542857142857142</v>
      </c>
      <c r="T4143" s="6" cm="1">
        <f t="array" ref="T4143">_xlfn.IFS(laptop_prices3[[#This Row],[Storage]]="512GB SSD", 512, laptop_prices3[[#This Row],[Storage]] = "1TB SSD", 1000, laptop_prices3[[#This Row],[Storage]] = "2TB SSD", 2000, laptop_prices3[[#This Row],[Storage]]= "256GB SSD", 256, laptop_prices3[[#This Row],[Storage]] = "1TB HDD", 1000*0.7)</f>
        <v>700</v>
      </c>
      <c r="U4143" s="5">
        <f>laptop_prices3[[#This Row],[Storage Raw Value]]/ScoreCard!$J$3*ScoreCard!$J$5</f>
        <v>2.8</v>
      </c>
    </row>
    <row r="4144" spans="2:21" x14ac:dyDescent="0.2">
      <c r="B4144" s="4" cm="1">
        <f t="array" ref="B4144">SUM(laptop_prices3[[#This Row],[RAM Comp]:[Weight Comp]]+laptop_prices3[[#This Row],[Storage Comp]])</f>
        <v>15.08623479218277</v>
      </c>
      <c r="C4144">
        <v>4142</v>
      </c>
      <c r="D4144" t="s">
        <v>45</v>
      </c>
      <c r="E4144" t="s">
        <v>12</v>
      </c>
      <c r="F4144">
        <v>8</v>
      </c>
      <c r="G4144" t="s">
        <v>13</v>
      </c>
      <c r="H4144" t="s">
        <v>20</v>
      </c>
      <c r="I4144">
        <v>16</v>
      </c>
      <c r="J4144" t="s">
        <v>27</v>
      </c>
      <c r="K4144">
        <v>4.4000000000000004</v>
      </c>
      <c r="L4144">
        <v>3.32</v>
      </c>
      <c r="M4144" t="s">
        <v>16</v>
      </c>
      <c r="N4144">
        <v>1636.87</v>
      </c>
      <c r="O4144" s="5">
        <f>(ScoreCard!$E$3-laptop_prices3[[#This Row],[Price ($)]])/ScoreCard!$E$3*ScoreCard!$E$5</f>
        <v>4.2427423324463263</v>
      </c>
      <c r="P4144" s="5">
        <f>laptop_prices3[[#This Row],[RAM (GB)]]/ScoreCard!$F$3*ScoreCard!$F$5</f>
        <v>0.875</v>
      </c>
      <c r="Q4144" s="5">
        <f>laptop_prices3[[#This Row],[Screen Size (inch)]]/ScoreCard!$G$3*ScoreCard!$G$5</f>
        <v>1.8497109826589595</v>
      </c>
      <c r="R4144" s="5">
        <f>laptop_prices3[[#This Row],[Battery Life (hours)]]/ScoreCard!$H$3*ScoreCard!$H$5</f>
        <v>2.5666666666666669</v>
      </c>
      <c r="S4144" s="5">
        <f>ScoreCard!$I$3-laptop_prices3[[#This Row],[Weight (kg)]]/ScoreCard!$I$3*ScoreCard!$I$5</f>
        <v>1.602857142857143</v>
      </c>
      <c r="T4144" s="6" cm="1">
        <f t="array" ref="T4144">_xlfn.IFS(laptop_prices3[[#This Row],[Storage]]="512GB SSD", 512, laptop_prices3[[#This Row],[Storage]] = "1TB SSD", 1000, laptop_prices3[[#This Row],[Storage]] = "2TB SSD", 2000, laptop_prices3[[#This Row],[Storage]]= "256GB SSD", 256, laptop_prices3[[#This Row],[Storage]] = "1TB HDD", 1000*0.7)</f>
        <v>512</v>
      </c>
      <c r="U4144" s="5">
        <f>laptop_prices3[[#This Row],[Storage Raw Value]]/ScoreCard!$J$3*ScoreCard!$J$5</f>
        <v>2.048</v>
      </c>
    </row>
    <row r="4145" spans="2:21" x14ac:dyDescent="0.2">
      <c r="B4145" s="4" cm="1">
        <f t="array" ref="B4145">SUM(laptop_prices3[[#This Row],[RAM Comp]:[Weight Comp]]+laptop_prices3[[#This Row],[Storage Comp]])</f>
        <v>29.606325350949628</v>
      </c>
      <c r="C4145">
        <v>4143</v>
      </c>
      <c r="D4145" t="s">
        <v>47</v>
      </c>
      <c r="E4145" t="s">
        <v>12</v>
      </c>
      <c r="F4145">
        <v>64</v>
      </c>
      <c r="G4145" t="s">
        <v>19</v>
      </c>
      <c r="H4145" t="s">
        <v>32</v>
      </c>
      <c r="I4145">
        <v>15.6</v>
      </c>
      <c r="J4145" t="s">
        <v>15</v>
      </c>
      <c r="K4145">
        <v>4.8</v>
      </c>
      <c r="L4145">
        <v>2.62</v>
      </c>
      <c r="M4145" t="s">
        <v>16</v>
      </c>
      <c r="N4145">
        <v>3475.97</v>
      </c>
      <c r="O4145" s="5">
        <f>(ScoreCard!$E$3-laptop_prices3[[#This Row],[Price ($)]])/ScoreCard!$E$3*ScoreCard!$E$5</f>
        <v>3.3919279266609181</v>
      </c>
      <c r="P4145" s="5">
        <f>laptop_prices3[[#This Row],[RAM (GB)]]/ScoreCard!$F$3*ScoreCard!$F$5</f>
        <v>7</v>
      </c>
      <c r="Q4145" s="5">
        <f>laptop_prices3[[#This Row],[Screen Size (inch)]]/ScoreCard!$G$3*ScoreCard!$G$5</f>
        <v>1.8034682080924855</v>
      </c>
      <c r="R4145" s="5">
        <f>laptop_prices3[[#This Row],[Battery Life (hours)]]/ScoreCard!$H$3*ScoreCard!$H$5</f>
        <v>2.8</v>
      </c>
      <c r="S4145" s="5">
        <f>ScoreCard!$I$3-laptop_prices3[[#This Row],[Weight (kg)]]/ScoreCard!$I$3*ScoreCard!$I$5</f>
        <v>2.0028571428571427</v>
      </c>
      <c r="T4145" s="6" cm="1">
        <f t="array" ref="T4145">_xlfn.IFS(laptop_prices3[[#This Row],[Storage]]="512GB SSD", 512, laptop_prices3[[#This Row],[Storage]] = "1TB SSD", 1000, laptop_prices3[[#This Row],[Storage]] = "2TB SSD", 2000, laptop_prices3[[#This Row],[Storage]]= "256GB SSD", 256, laptop_prices3[[#This Row],[Storage]] = "1TB HDD", 1000*0.7)</f>
        <v>1000</v>
      </c>
      <c r="U4145" s="5">
        <f>laptop_prices3[[#This Row],[Storage Raw Value]]/ScoreCard!$J$3*ScoreCard!$J$5</f>
        <v>4</v>
      </c>
    </row>
    <row r="4146" spans="2:21" x14ac:dyDescent="0.2">
      <c r="B4146" s="4" cm="1">
        <f t="array" ref="B4146">SUM(laptop_prices3[[#This Row],[RAM Comp]:[Weight Comp]]+laptop_prices3[[#This Row],[Storage Comp]])</f>
        <v>39.955134874759153</v>
      </c>
      <c r="C4146">
        <v>4144</v>
      </c>
      <c r="D4146" t="s">
        <v>34</v>
      </c>
      <c r="E4146" t="s">
        <v>37</v>
      </c>
      <c r="F4146">
        <v>8</v>
      </c>
      <c r="G4146" t="s">
        <v>25</v>
      </c>
      <c r="H4146" t="s">
        <v>44</v>
      </c>
      <c r="I4146">
        <v>15.6</v>
      </c>
      <c r="J4146" t="s">
        <v>15</v>
      </c>
      <c r="K4146">
        <v>6.2</v>
      </c>
      <c r="L4146">
        <v>3.22</v>
      </c>
      <c r="M4146" t="s">
        <v>30</v>
      </c>
      <c r="N4146">
        <v>1655.97</v>
      </c>
      <c r="O4146" s="5">
        <f>(ScoreCard!$E$3-laptop_prices3[[#This Row],[Price ($)]])/ScoreCard!$E$3*ScoreCard!$E$5</f>
        <v>4.2339061869672872</v>
      </c>
      <c r="P4146" s="5">
        <f>laptop_prices3[[#This Row],[RAM (GB)]]/ScoreCard!$F$3*ScoreCard!$F$5</f>
        <v>0.875</v>
      </c>
      <c r="Q4146" s="5">
        <f>laptop_prices3[[#This Row],[Screen Size (inch)]]/ScoreCard!$G$3*ScoreCard!$G$5</f>
        <v>1.8034682080924855</v>
      </c>
      <c r="R4146" s="5">
        <f>laptop_prices3[[#This Row],[Battery Life (hours)]]/ScoreCard!$H$3*ScoreCard!$H$5</f>
        <v>3.6166666666666671</v>
      </c>
      <c r="S4146" s="5">
        <f>ScoreCard!$I$3-laptop_prices3[[#This Row],[Weight (kg)]]/ScoreCard!$I$3*ScoreCard!$I$5</f>
        <v>1.66</v>
      </c>
      <c r="T4146" s="6" cm="1">
        <f t="array" ref="T4146">_xlfn.IFS(laptop_prices3[[#This Row],[Storage]]="512GB SSD", 512, laptop_prices3[[#This Row],[Storage]] = "1TB SSD", 1000, laptop_prices3[[#This Row],[Storage]] = "2TB SSD", 2000, laptop_prices3[[#This Row],[Storage]]= "256GB SSD", 256, laptop_prices3[[#This Row],[Storage]] = "1TB HDD", 1000*0.7)</f>
        <v>2000</v>
      </c>
      <c r="U4146" s="5">
        <f>laptop_prices3[[#This Row],[Storage Raw Value]]/ScoreCard!$J$3*ScoreCard!$J$5</f>
        <v>8</v>
      </c>
    </row>
    <row r="4147" spans="2:21" x14ac:dyDescent="0.2">
      <c r="B4147" s="4" cm="1">
        <f t="array" ref="B4147">SUM(laptop_prices3[[#This Row],[RAM Comp]:[Weight Comp]]+laptop_prices3[[#This Row],[Storage Comp]])</f>
        <v>15.512139554087529</v>
      </c>
      <c r="C4147">
        <v>4145</v>
      </c>
      <c r="D4147" t="s">
        <v>28</v>
      </c>
      <c r="E4147" t="s">
        <v>39</v>
      </c>
      <c r="F4147">
        <v>16</v>
      </c>
      <c r="G4147" t="s">
        <v>29</v>
      </c>
      <c r="H4147" t="s">
        <v>32</v>
      </c>
      <c r="I4147">
        <v>16</v>
      </c>
      <c r="J4147" t="s">
        <v>43</v>
      </c>
      <c r="K4147">
        <v>9.3000000000000007</v>
      </c>
      <c r="L4147">
        <v>1.94</v>
      </c>
      <c r="M4147" t="s">
        <v>46</v>
      </c>
      <c r="N4147">
        <v>1380.42</v>
      </c>
      <c r="O4147" s="5">
        <f>(ScoreCard!$E$3-laptop_prices3[[#This Row],[Price ($)]])/ScoreCard!$E$3*ScoreCard!$E$5</f>
        <v>4.3613826208285067</v>
      </c>
      <c r="P4147" s="5">
        <f>laptop_prices3[[#This Row],[RAM (GB)]]/ScoreCard!$F$3*ScoreCard!$F$5</f>
        <v>1.75</v>
      </c>
      <c r="Q4147" s="5">
        <f>laptop_prices3[[#This Row],[Screen Size (inch)]]/ScoreCard!$G$3*ScoreCard!$G$5</f>
        <v>1.8497109826589595</v>
      </c>
      <c r="R4147" s="5">
        <f>laptop_prices3[[#This Row],[Battery Life (hours)]]/ScoreCard!$H$3*ScoreCard!$H$5</f>
        <v>5.4249999999999998</v>
      </c>
      <c r="S4147" s="5">
        <f>ScoreCard!$I$3-laptop_prices3[[#This Row],[Weight (kg)]]/ScoreCard!$I$3*ScoreCard!$I$5</f>
        <v>2.3914285714285715</v>
      </c>
      <c r="T4147" s="6" cm="1">
        <f t="array" ref="T4147">_xlfn.IFS(laptop_prices3[[#This Row],[Storage]]="512GB SSD", 512, laptop_prices3[[#This Row],[Storage]] = "1TB SSD", 1000, laptop_prices3[[#This Row],[Storage]] = "2TB SSD", 2000, laptop_prices3[[#This Row],[Storage]]= "256GB SSD", 256, laptop_prices3[[#This Row],[Storage]] = "1TB HDD", 1000*0.7)</f>
        <v>256</v>
      </c>
      <c r="U4147" s="5">
        <f>laptop_prices3[[#This Row],[Storage Raw Value]]/ScoreCard!$J$3*ScoreCard!$J$5</f>
        <v>1.024</v>
      </c>
    </row>
    <row r="4148" spans="2:21" x14ac:dyDescent="0.2">
      <c r="B4148" s="4" cm="1">
        <f t="array" ref="B4148">SUM(laptop_prices3[[#This Row],[RAM Comp]:[Weight Comp]]+laptop_prices3[[#This Row],[Storage Comp]])</f>
        <v>39.863163363611335</v>
      </c>
      <c r="C4148">
        <v>4146</v>
      </c>
      <c r="D4148" t="s">
        <v>34</v>
      </c>
      <c r="E4148" t="s">
        <v>31</v>
      </c>
      <c r="F4148">
        <v>4</v>
      </c>
      <c r="G4148" t="s">
        <v>25</v>
      </c>
      <c r="H4148" t="s">
        <v>44</v>
      </c>
      <c r="I4148">
        <v>16</v>
      </c>
      <c r="J4148" t="s">
        <v>15</v>
      </c>
      <c r="K4148">
        <v>5.9</v>
      </c>
      <c r="L4148">
        <v>2.39</v>
      </c>
      <c r="M4148" t="s">
        <v>46</v>
      </c>
      <c r="N4148">
        <v>852.87</v>
      </c>
      <c r="O4148" s="5">
        <f>(ScoreCard!$E$3-laptop_prices3[[#This Row],[Price ($)]])/ScoreCard!$E$3*ScoreCard!$E$5</f>
        <v>4.6054406599629152</v>
      </c>
      <c r="P4148" s="5">
        <f>laptop_prices3[[#This Row],[RAM (GB)]]/ScoreCard!$F$3*ScoreCard!$F$5</f>
        <v>0.4375</v>
      </c>
      <c r="Q4148" s="5">
        <f>laptop_prices3[[#This Row],[Screen Size (inch)]]/ScoreCard!$G$3*ScoreCard!$G$5</f>
        <v>1.8497109826589595</v>
      </c>
      <c r="R4148" s="5">
        <f>laptop_prices3[[#This Row],[Battery Life (hours)]]/ScoreCard!$H$3*ScoreCard!$H$5</f>
        <v>3.4416666666666669</v>
      </c>
      <c r="S4148" s="5">
        <f>ScoreCard!$I$3-laptop_prices3[[#This Row],[Weight (kg)]]/ScoreCard!$I$3*ScoreCard!$I$5</f>
        <v>2.1342857142857143</v>
      </c>
      <c r="T4148" s="6" cm="1">
        <f t="array" ref="T4148">_xlfn.IFS(laptop_prices3[[#This Row],[Storage]]="512GB SSD", 512, laptop_prices3[[#This Row],[Storage]] = "1TB SSD", 1000, laptop_prices3[[#This Row],[Storage]] = "2TB SSD", 2000, laptop_prices3[[#This Row],[Storage]]= "256GB SSD", 256, laptop_prices3[[#This Row],[Storage]] = "1TB HDD", 1000*0.7)</f>
        <v>2000</v>
      </c>
      <c r="U4148" s="5">
        <f>laptop_prices3[[#This Row],[Storage Raw Value]]/ScoreCard!$J$3*ScoreCard!$J$5</f>
        <v>8</v>
      </c>
    </row>
    <row r="4149" spans="2:21" x14ac:dyDescent="0.2">
      <c r="B4149" s="4" cm="1">
        <f t="array" ref="B4149">SUM(laptop_prices3[[#This Row],[RAM Comp]:[Weight Comp]]+laptop_prices3[[#This Row],[Storage Comp]])</f>
        <v>24.277142857142856</v>
      </c>
      <c r="C4149">
        <v>4147</v>
      </c>
      <c r="D4149" t="s">
        <v>33</v>
      </c>
      <c r="E4149" t="s">
        <v>12</v>
      </c>
      <c r="F4149">
        <v>32</v>
      </c>
      <c r="G4149" t="s">
        <v>42</v>
      </c>
      <c r="H4149" t="s">
        <v>26</v>
      </c>
      <c r="I4149">
        <v>17.3</v>
      </c>
      <c r="J4149" t="s">
        <v>43</v>
      </c>
      <c r="K4149">
        <v>8.4</v>
      </c>
      <c r="L4149">
        <v>1.44</v>
      </c>
      <c r="M4149" t="s">
        <v>16</v>
      </c>
      <c r="N4149">
        <v>1259.45</v>
      </c>
      <c r="O4149" s="5">
        <f>(ScoreCard!$E$3-laptop_prices3[[#This Row],[Price ($)]])/ScoreCard!$E$3*ScoreCard!$E$5</f>
        <v>4.4173464176138149</v>
      </c>
      <c r="P4149" s="5">
        <f>laptop_prices3[[#This Row],[RAM (GB)]]/ScoreCard!$F$3*ScoreCard!$F$5</f>
        <v>3.5</v>
      </c>
      <c r="Q4149" s="5">
        <f>laptop_prices3[[#This Row],[Screen Size (inch)]]/ScoreCard!$G$3*ScoreCard!$G$5</f>
        <v>2</v>
      </c>
      <c r="R4149" s="5">
        <f>laptop_prices3[[#This Row],[Battery Life (hours)]]/ScoreCard!$H$3*ScoreCard!$H$5</f>
        <v>4.9000000000000004</v>
      </c>
      <c r="S4149" s="5">
        <f>ScoreCard!$I$3-laptop_prices3[[#This Row],[Weight (kg)]]/ScoreCard!$I$3*ScoreCard!$I$5</f>
        <v>2.677142857142857</v>
      </c>
      <c r="T4149" s="6" cm="1">
        <f t="array" ref="T4149">_xlfn.IFS(laptop_prices3[[#This Row],[Storage]]="512GB SSD", 512, laptop_prices3[[#This Row],[Storage]] = "1TB SSD", 1000, laptop_prices3[[#This Row],[Storage]] = "2TB SSD", 2000, laptop_prices3[[#This Row],[Storage]]= "256GB SSD", 256, laptop_prices3[[#This Row],[Storage]] = "1TB HDD", 1000*0.7)</f>
        <v>700</v>
      </c>
      <c r="U4149" s="5">
        <f>laptop_prices3[[#This Row],[Storage Raw Value]]/ScoreCard!$J$3*ScoreCard!$J$5</f>
        <v>2.8</v>
      </c>
    </row>
    <row r="4150" spans="2:21" x14ac:dyDescent="0.2">
      <c r="B4150" s="4" cm="1">
        <f t="array" ref="B4150">SUM(laptop_prices3[[#This Row],[RAM Comp]:[Weight Comp]]+laptop_prices3[[#This Row],[Storage Comp]])</f>
        <v>41.322306633636117</v>
      </c>
      <c r="C4150">
        <v>4148</v>
      </c>
      <c r="D4150" t="s">
        <v>36</v>
      </c>
      <c r="E4150" t="s">
        <v>18</v>
      </c>
      <c r="F4150">
        <v>8</v>
      </c>
      <c r="G4150" t="s">
        <v>25</v>
      </c>
      <c r="H4150" t="s">
        <v>40</v>
      </c>
      <c r="I4150">
        <v>14</v>
      </c>
      <c r="J4150" t="s">
        <v>15</v>
      </c>
      <c r="K4150">
        <v>8.9</v>
      </c>
      <c r="L4150">
        <v>3.26</v>
      </c>
      <c r="M4150" t="s">
        <v>22</v>
      </c>
      <c r="N4150">
        <v>1434.09</v>
      </c>
      <c r="O4150" s="5">
        <f>(ScoreCard!$E$3-laptop_prices3[[#This Row],[Price ($)]])/ScoreCard!$E$3*ScoreCard!$E$5</f>
        <v>4.3365535146578242</v>
      </c>
      <c r="P4150" s="5">
        <f>laptop_prices3[[#This Row],[RAM (GB)]]/ScoreCard!$F$3*ScoreCard!$F$5</f>
        <v>0.875</v>
      </c>
      <c r="Q4150" s="5">
        <f>laptop_prices3[[#This Row],[Screen Size (inch)]]/ScoreCard!$G$3*ScoreCard!$G$5</f>
        <v>1.6184971098265895</v>
      </c>
      <c r="R4150" s="5">
        <f>laptop_prices3[[#This Row],[Battery Life (hours)]]/ScoreCard!$H$3*ScoreCard!$H$5</f>
        <v>5.1916666666666664</v>
      </c>
      <c r="S4150" s="5">
        <f>ScoreCard!$I$3-laptop_prices3[[#This Row],[Weight (kg)]]/ScoreCard!$I$3*ScoreCard!$I$5</f>
        <v>1.6371428571428572</v>
      </c>
      <c r="T4150" s="6" cm="1">
        <f t="array" ref="T4150">_xlfn.IFS(laptop_prices3[[#This Row],[Storage]]="512GB SSD", 512, laptop_prices3[[#This Row],[Storage]] = "1TB SSD", 1000, laptop_prices3[[#This Row],[Storage]] = "2TB SSD", 2000, laptop_prices3[[#This Row],[Storage]]= "256GB SSD", 256, laptop_prices3[[#This Row],[Storage]] = "1TB HDD", 1000*0.7)</f>
        <v>2000</v>
      </c>
      <c r="U4150" s="5">
        <f>laptop_prices3[[#This Row],[Storage Raw Value]]/ScoreCard!$J$3*ScoreCard!$J$5</f>
        <v>8</v>
      </c>
    </row>
    <row r="4151" spans="2:21" x14ac:dyDescent="0.2">
      <c r="B4151" s="4" cm="1">
        <f t="array" ref="B4151">SUM(laptop_prices3[[#This Row],[RAM Comp]:[Weight Comp]]+laptop_prices3[[#This Row],[Storage Comp]])</f>
        <v>42.402568125516098</v>
      </c>
      <c r="C4151">
        <v>4149</v>
      </c>
      <c r="D4151" t="s">
        <v>23</v>
      </c>
      <c r="E4151" t="s">
        <v>37</v>
      </c>
      <c r="F4151">
        <v>32</v>
      </c>
      <c r="G4151" t="s">
        <v>25</v>
      </c>
      <c r="H4151" t="s">
        <v>35</v>
      </c>
      <c r="I4151">
        <v>16</v>
      </c>
      <c r="J4151" t="s">
        <v>43</v>
      </c>
      <c r="K4151">
        <v>4.2</v>
      </c>
      <c r="L4151">
        <v>1.57</v>
      </c>
      <c r="M4151" t="s">
        <v>22</v>
      </c>
      <c r="N4151">
        <v>2844.41</v>
      </c>
      <c r="O4151" s="5">
        <f>(ScoreCard!$E$3-laptop_prices3[[#This Row],[Price ($)]])/ScoreCard!$E$3*ScoreCard!$E$5</f>
        <v>3.6841036354955832</v>
      </c>
      <c r="P4151" s="5">
        <f>laptop_prices3[[#This Row],[RAM (GB)]]/ScoreCard!$F$3*ScoreCard!$F$5</f>
        <v>3.5</v>
      </c>
      <c r="Q4151" s="5">
        <f>laptop_prices3[[#This Row],[Screen Size (inch)]]/ScoreCard!$G$3*ScoreCard!$G$5</f>
        <v>1.8497109826589595</v>
      </c>
      <c r="R4151" s="5">
        <f>laptop_prices3[[#This Row],[Battery Life (hours)]]/ScoreCard!$H$3*ScoreCard!$H$5</f>
        <v>2.4500000000000002</v>
      </c>
      <c r="S4151" s="5">
        <f>ScoreCard!$I$3-laptop_prices3[[#This Row],[Weight (kg)]]/ScoreCard!$I$3*ScoreCard!$I$5</f>
        <v>2.6028571428571428</v>
      </c>
      <c r="T4151" s="6" cm="1">
        <f t="array" ref="T4151">_xlfn.IFS(laptop_prices3[[#This Row],[Storage]]="512GB SSD", 512, laptop_prices3[[#This Row],[Storage]] = "1TB SSD", 1000, laptop_prices3[[#This Row],[Storage]] = "2TB SSD", 2000, laptop_prices3[[#This Row],[Storage]]= "256GB SSD", 256, laptop_prices3[[#This Row],[Storage]] = "1TB HDD", 1000*0.7)</f>
        <v>2000</v>
      </c>
      <c r="U4151" s="5">
        <f>laptop_prices3[[#This Row],[Storage Raw Value]]/ScoreCard!$J$3*ScoreCard!$J$5</f>
        <v>8</v>
      </c>
    </row>
    <row r="4152" spans="2:21" x14ac:dyDescent="0.2">
      <c r="B4152" s="4" cm="1">
        <f t="array" ref="B4152">SUM(laptop_prices3[[#This Row],[RAM Comp]:[Weight Comp]]+laptop_prices3[[#This Row],[Storage Comp]])</f>
        <v>32.88846820809249</v>
      </c>
      <c r="C4152">
        <v>4150</v>
      </c>
      <c r="D4152" t="s">
        <v>17</v>
      </c>
      <c r="E4152" t="s">
        <v>48</v>
      </c>
      <c r="F4152">
        <v>64</v>
      </c>
      <c r="G4152" t="s">
        <v>19</v>
      </c>
      <c r="H4152" t="s">
        <v>35</v>
      </c>
      <c r="I4152">
        <v>15.6</v>
      </c>
      <c r="J4152" t="s">
        <v>27</v>
      </c>
      <c r="K4152">
        <v>9.3000000000000007</v>
      </c>
      <c r="L4152">
        <v>1.47</v>
      </c>
      <c r="M4152" t="s">
        <v>46</v>
      </c>
      <c r="N4152">
        <v>7463.58</v>
      </c>
      <c r="O4152" s="5">
        <f>(ScoreCard!$E$3-laptop_prices3[[#This Row],[Price ($)]])/ScoreCard!$E$3*ScoreCard!$E$5</f>
        <v>1.5471581845838407</v>
      </c>
      <c r="P4152" s="5">
        <f>laptop_prices3[[#This Row],[RAM (GB)]]/ScoreCard!$F$3*ScoreCard!$F$5</f>
        <v>7</v>
      </c>
      <c r="Q4152" s="5">
        <f>laptop_prices3[[#This Row],[Screen Size (inch)]]/ScoreCard!$G$3*ScoreCard!$G$5</f>
        <v>1.8034682080924855</v>
      </c>
      <c r="R4152" s="5">
        <f>laptop_prices3[[#This Row],[Battery Life (hours)]]/ScoreCard!$H$3*ScoreCard!$H$5</f>
        <v>5.4249999999999998</v>
      </c>
      <c r="S4152" s="5">
        <f>ScoreCard!$I$3-laptop_prices3[[#This Row],[Weight (kg)]]/ScoreCard!$I$3*ScoreCard!$I$5</f>
        <v>2.66</v>
      </c>
      <c r="T4152" s="6" cm="1">
        <f t="array" ref="T4152">_xlfn.IFS(laptop_prices3[[#This Row],[Storage]]="512GB SSD", 512, laptop_prices3[[#This Row],[Storage]] = "1TB SSD", 1000, laptop_prices3[[#This Row],[Storage]] = "2TB SSD", 2000, laptop_prices3[[#This Row],[Storage]]= "256GB SSD", 256, laptop_prices3[[#This Row],[Storage]] = "1TB HDD", 1000*0.7)</f>
        <v>1000</v>
      </c>
      <c r="U4152" s="5">
        <f>laptop_prices3[[#This Row],[Storage Raw Value]]/ScoreCard!$J$3*ScoreCard!$J$5</f>
        <v>4</v>
      </c>
    </row>
    <row r="4153" spans="2:21" x14ac:dyDescent="0.2">
      <c r="B4153" s="4" cm="1">
        <f t="array" ref="B4153">SUM(laptop_prices3[[#This Row],[RAM Comp]:[Weight Comp]]+laptop_prices3[[#This Row],[Storage Comp]])</f>
        <v>47.303095238095239</v>
      </c>
      <c r="C4153">
        <v>4151</v>
      </c>
      <c r="D4153" t="s">
        <v>47</v>
      </c>
      <c r="E4153" t="s">
        <v>18</v>
      </c>
      <c r="F4153">
        <v>64</v>
      </c>
      <c r="G4153" t="s">
        <v>25</v>
      </c>
      <c r="H4153" t="s">
        <v>14</v>
      </c>
      <c r="I4153">
        <v>17.3</v>
      </c>
      <c r="J4153" t="s">
        <v>43</v>
      </c>
      <c r="K4153">
        <v>6.5</v>
      </c>
      <c r="L4153">
        <v>1.73</v>
      </c>
      <c r="M4153" t="s">
        <v>30</v>
      </c>
      <c r="N4153">
        <v>4357.63</v>
      </c>
      <c r="O4153" s="5">
        <f>(ScoreCard!$E$3-laptop_prices3[[#This Row],[Price ($)]])/ScoreCard!$E$3*ScoreCard!$E$5</f>
        <v>2.9840496008467894</v>
      </c>
      <c r="P4153" s="5">
        <f>laptop_prices3[[#This Row],[RAM (GB)]]/ScoreCard!$F$3*ScoreCard!$F$5</f>
        <v>7</v>
      </c>
      <c r="Q4153" s="5">
        <f>laptop_prices3[[#This Row],[Screen Size (inch)]]/ScoreCard!$G$3*ScoreCard!$G$5</f>
        <v>2</v>
      </c>
      <c r="R4153" s="5">
        <f>laptop_prices3[[#This Row],[Battery Life (hours)]]/ScoreCard!$H$3*ScoreCard!$H$5</f>
        <v>3.7916666666666665</v>
      </c>
      <c r="S4153" s="5">
        <f>ScoreCard!$I$3-laptop_prices3[[#This Row],[Weight (kg)]]/ScoreCard!$I$3*ScoreCard!$I$5</f>
        <v>2.5114285714285716</v>
      </c>
      <c r="T4153" s="6" cm="1">
        <f t="array" ref="T4153">_xlfn.IFS(laptop_prices3[[#This Row],[Storage]]="512GB SSD", 512, laptop_prices3[[#This Row],[Storage]] = "1TB SSD", 1000, laptop_prices3[[#This Row],[Storage]] = "2TB SSD", 2000, laptop_prices3[[#This Row],[Storage]]= "256GB SSD", 256, laptop_prices3[[#This Row],[Storage]] = "1TB HDD", 1000*0.7)</f>
        <v>2000</v>
      </c>
      <c r="U4153" s="5">
        <f>laptop_prices3[[#This Row],[Storage Raw Value]]/ScoreCard!$J$3*ScoreCard!$J$5</f>
        <v>8</v>
      </c>
    </row>
    <row r="4154" spans="2:21" x14ac:dyDescent="0.2">
      <c r="B4154" s="4" cm="1">
        <f t="array" ref="B4154">SUM(laptop_prices3[[#This Row],[RAM Comp]:[Weight Comp]]+laptop_prices3[[#This Row],[Storage Comp]])</f>
        <v>21.494810349573356</v>
      </c>
      <c r="C4154">
        <v>4152</v>
      </c>
      <c r="D4154" t="s">
        <v>36</v>
      </c>
      <c r="E4154" t="s">
        <v>12</v>
      </c>
      <c r="F4154">
        <v>32</v>
      </c>
      <c r="G4154" t="s">
        <v>13</v>
      </c>
      <c r="H4154" t="s">
        <v>32</v>
      </c>
      <c r="I4154">
        <v>13.3</v>
      </c>
      <c r="J4154" t="s">
        <v>27</v>
      </c>
      <c r="K4154">
        <v>11</v>
      </c>
      <c r="L4154">
        <v>2.89</v>
      </c>
      <c r="M4154" t="s">
        <v>30</v>
      </c>
      <c r="N4154">
        <v>2196.88</v>
      </c>
      <c r="O4154" s="5">
        <f>(ScoreCard!$E$3-laptop_prices3[[#This Row],[Price ($)]])/ScoreCard!$E$3*ScoreCard!$E$5</f>
        <v>3.983667472251728</v>
      </c>
      <c r="P4154" s="5">
        <f>laptop_prices3[[#This Row],[RAM (GB)]]/ScoreCard!$F$3*ScoreCard!$F$5</f>
        <v>3.5</v>
      </c>
      <c r="Q4154" s="5">
        <f>laptop_prices3[[#This Row],[Screen Size (inch)]]/ScoreCard!$G$3*ScoreCard!$G$5</f>
        <v>1.5375722543352601</v>
      </c>
      <c r="R4154" s="5">
        <f>laptop_prices3[[#This Row],[Battery Life (hours)]]/ScoreCard!$H$3*ScoreCard!$H$5</f>
        <v>6.4166666666666661</v>
      </c>
      <c r="S4154" s="5">
        <f>ScoreCard!$I$3-laptop_prices3[[#This Row],[Weight (kg)]]/ScoreCard!$I$3*ScoreCard!$I$5</f>
        <v>1.8485714285714285</v>
      </c>
      <c r="T4154" s="6" cm="1">
        <f t="array" ref="T4154">_xlfn.IFS(laptop_prices3[[#This Row],[Storage]]="512GB SSD", 512, laptop_prices3[[#This Row],[Storage]] = "1TB SSD", 1000, laptop_prices3[[#This Row],[Storage]] = "2TB SSD", 2000, laptop_prices3[[#This Row],[Storage]]= "256GB SSD", 256, laptop_prices3[[#This Row],[Storage]] = "1TB HDD", 1000*0.7)</f>
        <v>512</v>
      </c>
      <c r="U4154" s="5">
        <f>laptop_prices3[[#This Row],[Storage Raw Value]]/ScoreCard!$J$3*ScoreCard!$J$5</f>
        <v>2.048</v>
      </c>
    </row>
    <row r="4155" spans="2:21" x14ac:dyDescent="0.2">
      <c r="B4155" s="4" cm="1">
        <f t="array" ref="B4155">SUM(laptop_prices3[[#This Row],[RAM Comp]:[Weight Comp]]+laptop_prices3[[#This Row],[Storage Comp]])</f>
        <v>43.50119047619048</v>
      </c>
      <c r="C4155">
        <v>4153</v>
      </c>
      <c r="D4155" t="s">
        <v>34</v>
      </c>
      <c r="E4155" t="s">
        <v>41</v>
      </c>
      <c r="F4155">
        <v>32</v>
      </c>
      <c r="G4155" t="s">
        <v>25</v>
      </c>
      <c r="H4155" t="s">
        <v>14</v>
      </c>
      <c r="I4155">
        <v>17.3</v>
      </c>
      <c r="J4155" t="s">
        <v>15</v>
      </c>
      <c r="K4155">
        <v>6.1</v>
      </c>
      <c r="L4155">
        <v>1.85</v>
      </c>
      <c r="M4155" t="s">
        <v>16</v>
      </c>
      <c r="N4155">
        <v>3694.81</v>
      </c>
      <c r="O4155" s="5">
        <f>(ScoreCard!$E$3-laptop_prices3[[#This Row],[Price ($)]])/ScoreCard!$E$3*ScoreCard!$E$5</f>
        <v>3.2906869802403431</v>
      </c>
      <c r="P4155" s="5">
        <f>laptop_prices3[[#This Row],[RAM (GB)]]/ScoreCard!$F$3*ScoreCard!$F$5</f>
        <v>3.5</v>
      </c>
      <c r="Q4155" s="5">
        <f>laptop_prices3[[#This Row],[Screen Size (inch)]]/ScoreCard!$G$3*ScoreCard!$G$5</f>
        <v>2</v>
      </c>
      <c r="R4155" s="5">
        <f>laptop_prices3[[#This Row],[Battery Life (hours)]]/ScoreCard!$H$3*ScoreCard!$H$5</f>
        <v>3.5583333333333331</v>
      </c>
      <c r="S4155" s="5">
        <f>ScoreCard!$I$3-laptop_prices3[[#This Row],[Weight (kg)]]/ScoreCard!$I$3*ScoreCard!$I$5</f>
        <v>2.4428571428571431</v>
      </c>
      <c r="T4155" s="6" cm="1">
        <f t="array" ref="T4155">_xlfn.IFS(laptop_prices3[[#This Row],[Storage]]="512GB SSD", 512, laptop_prices3[[#This Row],[Storage]] = "1TB SSD", 1000, laptop_prices3[[#This Row],[Storage]] = "2TB SSD", 2000, laptop_prices3[[#This Row],[Storage]]= "256GB SSD", 256, laptop_prices3[[#This Row],[Storage]] = "1TB HDD", 1000*0.7)</f>
        <v>2000</v>
      </c>
      <c r="U4155" s="5">
        <f>laptop_prices3[[#This Row],[Storage Raw Value]]/ScoreCard!$J$3*ScoreCard!$J$5</f>
        <v>8</v>
      </c>
    </row>
    <row r="4156" spans="2:21" x14ac:dyDescent="0.2">
      <c r="B4156" s="4" cm="1">
        <f t="array" ref="B4156">SUM(laptop_prices3[[#This Row],[RAM Comp]:[Weight Comp]]+laptop_prices3[[#This Row],[Storage Comp]])</f>
        <v>43.540306220754196</v>
      </c>
      <c r="C4156">
        <v>4154</v>
      </c>
      <c r="D4156" t="s">
        <v>38</v>
      </c>
      <c r="E4156" t="s">
        <v>39</v>
      </c>
      <c r="F4156">
        <v>4</v>
      </c>
      <c r="G4156" t="s">
        <v>25</v>
      </c>
      <c r="H4156" t="s">
        <v>14</v>
      </c>
      <c r="I4156">
        <v>16</v>
      </c>
      <c r="J4156" t="s">
        <v>21</v>
      </c>
      <c r="K4156">
        <v>11.9</v>
      </c>
      <c r="L4156">
        <v>2.08</v>
      </c>
      <c r="M4156" t="s">
        <v>16</v>
      </c>
      <c r="N4156">
        <v>986.47</v>
      </c>
      <c r="O4156" s="5">
        <f>(ScoreCard!$E$3-laptop_prices3[[#This Row],[Price ($)]])/ScoreCard!$E$3*ScoreCard!$E$5</f>
        <v>4.5436339041514158</v>
      </c>
      <c r="P4156" s="5">
        <f>laptop_prices3[[#This Row],[RAM (GB)]]/ScoreCard!$F$3*ScoreCard!$F$5</f>
        <v>0.4375</v>
      </c>
      <c r="Q4156" s="5">
        <f>laptop_prices3[[#This Row],[Screen Size (inch)]]/ScoreCard!$G$3*ScoreCard!$G$5</f>
        <v>1.8497109826589595</v>
      </c>
      <c r="R4156" s="5">
        <f>laptop_prices3[[#This Row],[Battery Life (hours)]]/ScoreCard!$H$3*ScoreCard!$H$5</f>
        <v>6.9416666666666664</v>
      </c>
      <c r="S4156" s="5">
        <f>ScoreCard!$I$3-laptop_prices3[[#This Row],[Weight (kg)]]/ScoreCard!$I$3*ScoreCard!$I$5</f>
        <v>2.3114285714285714</v>
      </c>
      <c r="T4156" s="6" cm="1">
        <f t="array" ref="T4156">_xlfn.IFS(laptop_prices3[[#This Row],[Storage]]="512GB SSD", 512, laptop_prices3[[#This Row],[Storage]] = "1TB SSD", 1000, laptop_prices3[[#This Row],[Storage]] = "2TB SSD", 2000, laptop_prices3[[#This Row],[Storage]]= "256GB SSD", 256, laptop_prices3[[#This Row],[Storage]] = "1TB HDD", 1000*0.7)</f>
        <v>2000</v>
      </c>
      <c r="U4156" s="5">
        <f>laptop_prices3[[#This Row],[Storage Raw Value]]/ScoreCard!$J$3*ScoreCard!$J$5</f>
        <v>8</v>
      </c>
    </row>
    <row r="4157" spans="2:21" x14ac:dyDescent="0.2">
      <c r="B4157" s="4" cm="1">
        <f t="array" ref="B4157">SUM(laptop_prices3[[#This Row],[RAM Comp]:[Weight Comp]]+laptop_prices3[[#This Row],[Storage Comp]])</f>
        <v>26.387306633636115</v>
      </c>
      <c r="C4157">
        <v>4155</v>
      </c>
      <c r="D4157" t="s">
        <v>11</v>
      </c>
      <c r="E4157" t="s">
        <v>41</v>
      </c>
      <c r="F4157">
        <v>64</v>
      </c>
      <c r="G4157" t="s">
        <v>42</v>
      </c>
      <c r="H4157" t="s">
        <v>20</v>
      </c>
      <c r="I4157">
        <v>14</v>
      </c>
      <c r="J4157" t="s">
        <v>21</v>
      </c>
      <c r="K4157">
        <v>7.7</v>
      </c>
      <c r="L4157">
        <v>2.4900000000000002</v>
      </c>
      <c r="M4157" t="s">
        <v>46</v>
      </c>
      <c r="N4157">
        <v>4209.55</v>
      </c>
      <c r="O4157" s="5">
        <f>(ScoreCard!$E$3-laptop_prices3[[#This Row],[Price ($)]])/ScoreCard!$E$3*ScoreCard!$E$5</f>
        <v>3.0525551727073208</v>
      </c>
      <c r="P4157" s="5">
        <f>laptop_prices3[[#This Row],[RAM (GB)]]/ScoreCard!$F$3*ScoreCard!$F$5</f>
        <v>7</v>
      </c>
      <c r="Q4157" s="5">
        <f>laptop_prices3[[#This Row],[Screen Size (inch)]]/ScoreCard!$G$3*ScoreCard!$G$5</f>
        <v>1.6184971098265895</v>
      </c>
      <c r="R4157" s="5">
        <f>laptop_prices3[[#This Row],[Battery Life (hours)]]/ScoreCard!$H$3*ScoreCard!$H$5</f>
        <v>4.4916666666666671</v>
      </c>
      <c r="S4157" s="5">
        <f>ScoreCard!$I$3-laptop_prices3[[#This Row],[Weight (kg)]]/ScoreCard!$I$3*ScoreCard!$I$5</f>
        <v>2.077142857142857</v>
      </c>
      <c r="T4157" s="6" cm="1">
        <f t="array" ref="T4157">_xlfn.IFS(laptop_prices3[[#This Row],[Storage]]="512GB SSD", 512, laptop_prices3[[#This Row],[Storage]] = "1TB SSD", 1000, laptop_prices3[[#This Row],[Storage]] = "2TB SSD", 2000, laptop_prices3[[#This Row],[Storage]]= "256GB SSD", 256, laptop_prices3[[#This Row],[Storage]] = "1TB HDD", 1000*0.7)</f>
        <v>700</v>
      </c>
      <c r="U4157" s="5">
        <f>laptop_prices3[[#This Row],[Storage Raw Value]]/ScoreCard!$J$3*ScoreCard!$J$5</f>
        <v>2.8</v>
      </c>
    </row>
    <row r="4158" spans="2:21" x14ac:dyDescent="0.2">
      <c r="B4158" s="4" cm="1">
        <f t="array" ref="B4158">SUM(laptop_prices3[[#This Row],[RAM Comp]:[Weight Comp]]+laptop_prices3[[#This Row],[Storage Comp]])</f>
        <v>17.588853839801818</v>
      </c>
      <c r="C4158">
        <v>4156</v>
      </c>
      <c r="D4158" t="s">
        <v>33</v>
      </c>
      <c r="E4158" t="s">
        <v>41</v>
      </c>
      <c r="F4158">
        <v>16</v>
      </c>
      <c r="G4158" t="s">
        <v>13</v>
      </c>
      <c r="H4158" t="s">
        <v>20</v>
      </c>
      <c r="I4158">
        <v>16</v>
      </c>
      <c r="J4158" t="s">
        <v>21</v>
      </c>
      <c r="K4158">
        <v>7.2</v>
      </c>
      <c r="L4158">
        <v>3.33</v>
      </c>
      <c r="M4158" t="s">
        <v>30</v>
      </c>
      <c r="N4158">
        <v>1938.69</v>
      </c>
      <c r="O4158" s="5">
        <f>(ScoreCard!$E$3-laptop_prices3[[#This Row],[Price ($)]])/ScoreCard!$E$3*ScoreCard!$E$5</f>
        <v>4.1031127288607934</v>
      </c>
      <c r="P4158" s="5">
        <f>laptop_prices3[[#This Row],[RAM (GB)]]/ScoreCard!$F$3*ScoreCard!$F$5</f>
        <v>1.75</v>
      </c>
      <c r="Q4158" s="5">
        <f>laptop_prices3[[#This Row],[Screen Size (inch)]]/ScoreCard!$G$3*ScoreCard!$G$5</f>
        <v>1.8497109826589595</v>
      </c>
      <c r="R4158" s="5">
        <f>laptop_prices3[[#This Row],[Battery Life (hours)]]/ScoreCard!$H$3*ScoreCard!$H$5</f>
        <v>4.2</v>
      </c>
      <c r="S4158" s="5">
        <f>ScoreCard!$I$3-laptop_prices3[[#This Row],[Weight (kg)]]/ScoreCard!$I$3*ScoreCard!$I$5</f>
        <v>1.5971428571428572</v>
      </c>
      <c r="T4158" s="6" cm="1">
        <f t="array" ref="T4158">_xlfn.IFS(laptop_prices3[[#This Row],[Storage]]="512GB SSD", 512, laptop_prices3[[#This Row],[Storage]] = "1TB SSD", 1000, laptop_prices3[[#This Row],[Storage]] = "2TB SSD", 2000, laptop_prices3[[#This Row],[Storage]]= "256GB SSD", 256, laptop_prices3[[#This Row],[Storage]] = "1TB HDD", 1000*0.7)</f>
        <v>512</v>
      </c>
      <c r="U4158" s="5">
        <f>laptop_prices3[[#This Row],[Storage Raw Value]]/ScoreCard!$J$3*ScoreCard!$J$5</f>
        <v>2.048</v>
      </c>
    </row>
    <row r="4159" spans="2:21" x14ac:dyDescent="0.2">
      <c r="B4159" s="4" cm="1">
        <f t="array" ref="B4159">SUM(laptop_prices3[[#This Row],[RAM Comp]:[Weight Comp]]+laptop_prices3[[#This Row],[Storage Comp]])</f>
        <v>15.700404761904762</v>
      </c>
      <c r="C4159">
        <v>4157</v>
      </c>
      <c r="D4159" t="s">
        <v>17</v>
      </c>
      <c r="E4159" t="s">
        <v>41</v>
      </c>
      <c r="F4159">
        <v>4</v>
      </c>
      <c r="G4159" t="s">
        <v>29</v>
      </c>
      <c r="H4159" t="s">
        <v>44</v>
      </c>
      <c r="I4159">
        <v>17.3</v>
      </c>
      <c r="J4159" t="s">
        <v>43</v>
      </c>
      <c r="K4159">
        <v>10.9</v>
      </c>
      <c r="L4159">
        <v>1.21</v>
      </c>
      <c r="M4159" t="s">
        <v>30</v>
      </c>
      <c r="N4159">
        <v>1537.37</v>
      </c>
      <c r="O4159" s="5">
        <f>(ScoreCard!$E$3-laptop_prices3[[#This Row],[Price ($)]])/ScoreCard!$E$3*ScoreCard!$E$5</f>
        <v>4.2887735615125253</v>
      </c>
      <c r="P4159" s="5">
        <f>laptop_prices3[[#This Row],[RAM (GB)]]/ScoreCard!$F$3*ScoreCard!$F$5</f>
        <v>0.4375</v>
      </c>
      <c r="Q4159" s="5">
        <f>laptop_prices3[[#This Row],[Screen Size (inch)]]/ScoreCard!$G$3*ScoreCard!$G$5</f>
        <v>2</v>
      </c>
      <c r="R4159" s="5">
        <f>laptop_prices3[[#This Row],[Battery Life (hours)]]/ScoreCard!$H$3*ScoreCard!$H$5</f>
        <v>6.3583333333333334</v>
      </c>
      <c r="S4159" s="5">
        <f>ScoreCard!$I$3-laptop_prices3[[#This Row],[Weight (kg)]]/ScoreCard!$I$3*ScoreCard!$I$5</f>
        <v>2.8085714285714287</v>
      </c>
      <c r="T4159" s="6" cm="1">
        <f t="array" ref="T4159">_xlfn.IFS(laptop_prices3[[#This Row],[Storage]]="512GB SSD", 512, laptop_prices3[[#This Row],[Storage]] = "1TB SSD", 1000, laptop_prices3[[#This Row],[Storage]] = "2TB SSD", 2000, laptop_prices3[[#This Row],[Storage]]= "256GB SSD", 256, laptop_prices3[[#This Row],[Storage]] = "1TB HDD", 1000*0.7)</f>
        <v>256</v>
      </c>
      <c r="U4159" s="5">
        <f>laptop_prices3[[#This Row],[Storage Raw Value]]/ScoreCard!$J$3*ScoreCard!$J$5</f>
        <v>1.024</v>
      </c>
    </row>
    <row r="4160" spans="2:21" x14ac:dyDescent="0.2">
      <c r="B4160" s="4" cm="1">
        <f t="array" ref="B4160">SUM(laptop_prices3[[#This Row],[RAM Comp]:[Weight Comp]]+laptop_prices3[[#This Row],[Storage Comp]])</f>
        <v>11.599809523809524</v>
      </c>
      <c r="C4160">
        <v>4158</v>
      </c>
      <c r="D4160" t="s">
        <v>45</v>
      </c>
      <c r="E4160" t="s">
        <v>18</v>
      </c>
      <c r="F4160">
        <v>8</v>
      </c>
      <c r="G4160" t="s">
        <v>29</v>
      </c>
      <c r="H4160" t="s">
        <v>40</v>
      </c>
      <c r="I4160">
        <v>17.3</v>
      </c>
      <c r="J4160" t="s">
        <v>21</v>
      </c>
      <c r="K4160">
        <v>4.0999999999999996</v>
      </c>
      <c r="L4160">
        <v>2.21</v>
      </c>
      <c r="M4160" t="s">
        <v>30</v>
      </c>
      <c r="N4160">
        <v>1066.68</v>
      </c>
      <c r="O4160" s="5">
        <f>(ScoreCard!$E$3-laptop_prices3[[#This Row],[Price ($)]])/ScoreCard!$E$3*ScoreCard!$E$5</f>
        <v>4.5065267193936274</v>
      </c>
      <c r="P4160" s="5">
        <f>laptop_prices3[[#This Row],[RAM (GB)]]/ScoreCard!$F$3*ScoreCard!$F$5</f>
        <v>0.875</v>
      </c>
      <c r="Q4160" s="5">
        <f>laptop_prices3[[#This Row],[Screen Size (inch)]]/ScoreCard!$G$3*ScoreCard!$G$5</f>
        <v>2</v>
      </c>
      <c r="R4160" s="5">
        <f>laptop_prices3[[#This Row],[Battery Life (hours)]]/ScoreCard!$H$3*ScoreCard!$H$5</f>
        <v>2.3916666666666662</v>
      </c>
      <c r="S4160" s="5">
        <f>ScoreCard!$I$3-laptop_prices3[[#This Row],[Weight (kg)]]/ScoreCard!$I$3*ScoreCard!$I$5</f>
        <v>2.2371428571428571</v>
      </c>
      <c r="T4160" s="6" cm="1">
        <f t="array" ref="T4160">_xlfn.IFS(laptop_prices3[[#This Row],[Storage]]="512GB SSD", 512, laptop_prices3[[#This Row],[Storage]] = "1TB SSD", 1000, laptop_prices3[[#This Row],[Storage]] = "2TB SSD", 2000, laptop_prices3[[#This Row],[Storage]]= "256GB SSD", 256, laptop_prices3[[#This Row],[Storage]] = "1TB HDD", 1000*0.7)</f>
        <v>256</v>
      </c>
      <c r="U4160" s="5">
        <f>laptop_prices3[[#This Row],[Storage Raw Value]]/ScoreCard!$J$3*ScoreCard!$J$5</f>
        <v>1.024</v>
      </c>
    </row>
    <row r="4161" spans="2:21" x14ac:dyDescent="0.2">
      <c r="B4161" s="4" cm="1">
        <f t="array" ref="B4161">SUM(laptop_prices3[[#This Row],[RAM Comp]:[Weight Comp]]+laptop_prices3[[#This Row],[Storage Comp]])</f>
        <v>41.431258601706574</v>
      </c>
      <c r="C4161">
        <v>4159</v>
      </c>
      <c r="D4161" t="s">
        <v>28</v>
      </c>
      <c r="E4161" t="s">
        <v>39</v>
      </c>
      <c r="F4161">
        <v>4</v>
      </c>
      <c r="G4161" t="s">
        <v>25</v>
      </c>
      <c r="H4161" t="s">
        <v>20</v>
      </c>
      <c r="I4161">
        <v>16</v>
      </c>
      <c r="J4161" t="s">
        <v>15</v>
      </c>
      <c r="K4161">
        <v>8.5</v>
      </c>
      <c r="L4161">
        <v>2.2999999999999998</v>
      </c>
      <c r="M4161" t="s">
        <v>22</v>
      </c>
      <c r="N4161">
        <v>1359.58</v>
      </c>
      <c r="O4161" s="5">
        <f>(ScoreCard!$E$3-laptop_prices3[[#This Row],[Price ($)]])/ScoreCard!$E$3*ScoreCard!$E$5</f>
        <v>4.3710237345344325</v>
      </c>
      <c r="P4161" s="5">
        <f>laptop_prices3[[#This Row],[RAM (GB)]]/ScoreCard!$F$3*ScoreCard!$F$5</f>
        <v>0.4375</v>
      </c>
      <c r="Q4161" s="5">
        <f>laptop_prices3[[#This Row],[Screen Size (inch)]]/ScoreCard!$G$3*ScoreCard!$G$5</f>
        <v>1.8497109826589595</v>
      </c>
      <c r="R4161" s="5">
        <f>laptop_prices3[[#This Row],[Battery Life (hours)]]/ScoreCard!$H$3*ScoreCard!$H$5</f>
        <v>4.9583333333333339</v>
      </c>
      <c r="S4161" s="5">
        <f>ScoreCard!$I$3-laptop_prices3[[#This Row],[Weight (kg)]]/ScoreCard!$I$3*ScoreCard!$I$5</f>
        <v>2.1857142857142859</v>
      </c>
      <c r="T4161" s="6" cm="1">
        <f t="array" ref="T4161">_xlfn.IFS(laptop_prices3[[#This Row],[Storage]]="512GB SSD", 512, laptop_prices3[[#This Row],[Storage]] = "1TB SSD", 1000, laptop_prices3[[#This Row],[Storage]] = "2TB SSD", 2000, laptop_prices3[[#This Row],[Storage]]= "256GB SSD", 256, laptop_prices3[[#This Row],[Storage]] = "1TB HDD", 1000*0.7)</f>
        <v>2000</v>
      </c>
      <c r="U4161" s="5">
        <f>laptop_prices3[[#This Row],[Storage Raw Value]]/ScoreCard!$J$3*ScoreCard!$J$5</f>
        <v>8</v>
      </c>
    </row>
    <row r="4162" spans="2:21" x14ac:dyDescent="0.2">
      <c r="B4162" s="4" cm="1">
        <f t="array" ref="B4162">SUM(laptop_prices3[[#This Row],[RAM Comp]:[Weight Comp]]+laptop_prices3[[#This Row],[Storage Comp]])</f>
        <v>21.109142857142857</v>
      </c>
      <c r="C4162">
        <v>4160</v>
      </c>
      <c r="D4162" t="s">
        <v>17</v>
      </c>
      <c r="E4162" t="s">
        <v>39</v>
      </c>
      <c r="F4162">
        <v>16</v>
      </c>
      <c r="G4162" t="s">
        <v>13</v>
      </c>
      <c r="H4162" t="s">
        <v>44</v>
      </c>
      <c r="I4162">
        <v>17.3</v>
      </c>
      <c r="J4162" t="s">
        <v>43</v>
      </c>
      <c r="K4162">
        <v>11.4</v>
      </c>
      <c r="L4162">
        <v>1.72</v>
      </c>
      <c r="M4162" t="s">
        <v>22</v>
      </c>
      <c r="N4162">
        <v>1396.78</v>
      </c>
      <c r="O4162" s="5">
        <f>(ScoreCard!$E$3-laptop_prices3[[#This Row],[Price ($)]])/ScoreCard!$E$3*ScoreCard!$E$5</f>
        <v>4.3538140689941045</v>
      </c>
      <c r="P4162" s="5">
        <f>laptop_prices3[[#This Row],[RAM (GB)]]/ScoreCard!$F$3*ScoreCard!$F$5</f>
        <v>1.75</v>
      </c>
      <c r="Q4162" s="5">
        <f>laptop_prices3[[#This Row],[Screen Size (inch)]]/ScoreCard!$G$3*ScoreCard!$G$5</f>
        <v>2</v>
      </c>
      <c r="R4162" s="5">
        <f>laptop_prices3[[#This Row],[Battery Life (hours)]]/ScoreCard!$H$3*ScoreCard!$H$5</f>
        <v>6.65</v>
      </c>
      <c r="S4162" s="5">
        <f>ScoreCard!$I$3-laptop_prices3[[#This Row],[Weight (kg)]]/ScoreCard!$I$3*ScoreCard!$I$5</f>
        <v>2.5171428571428569</v>
      </c>
      <c r="T4162" s="6" cm="1">
        <f t="array" ref="T4162">_xlfn.IFS(laptop_prices3[[#This Row],[Storage]]="512GB SSD", 512, laptop_prices3[[#This Row],[Storage]] = "1TB SSD", 1000, laptop_prices3[[#This Row],[Storage]] = "2TB SSD", 2000, laptop_prices3[[#This Row],[Storage]]= "256GB SSD", 256, laptop_prices3[[#This Row],[Storage]] = "1TB HDD", 1000*0.7)</f>
        <v>512</v>
      </c>
      <c r="U4162" s="5">
        <f>laptop_prices3[[#This Row],[Storage Raw Value]]/ScoreCard!$J$3*ScoreCard!$J$5</f>
        <v>2.048</v>
      </c>
    </row>
    <row r="4163" spans="2:21" x14ac:dyDescent="0.2">
      <c r="B4163" s="4" cm="1">
        <f t="array" ref="B4163">SUM(laptop_prices3[[#This Row],[RAM Comp]:[Weight Comp]]+laptop_prices3[[#This Row],[Storage Comp]])</f>
        <v>43.377691301954307</v>
      </c>
      <c r="C4163">
        <v>4161</v>
      </c>
      <c r="D4163" t="s">
        <v>23</v>
      </c>
      <c r="E4163" t="s">
        <v>48</v>
      </c>
      <c r="F4163">
        <v>4</v>
      </c>
      <c r="G4163" t="s">
        <v>25</v>
      </c>
      <c r="H4163" t="s">
        <v>40</v>
      </c>
      <c r="I4163">
        <v>13.3</v>
      </c>
      <c r="J4163" t="s">
        <v>21</v>
      </c>
      <c r="K4163">
        <v>11.5</v>
      </c>
      <c r="L4163">
        <v>1.41</v>
      </c>
      <c r="M4163" t="s">
        <v>16</v>
      </c>
      <c r="N4163">
        <v>951.85</v>
      </c>
      <c r="O4163" s="5">
        <f>(ScoreCard!$E$3-laptop_prices3[[#This Row],[Price ($)]])/ScoreCard!$E$3*ScoreCard!$E$5</f>
        <v>4.5596499961139463</v>
      </c>
      <c r="P4163" s="5">
        <f>laptop_prices3[[#This Row],[RAM (GB)]]/ScoreCard!$F$3*ScoreCard!$F$5</f>
        <v>0.4375</v>
      </c>
      <c r="Q4163" s="5">
        <f>laptop_prices3[[#This Row],[Screen Size (inch)]]/ScoreCard!$G$3*ScoreCard!$G$5</f>
        <v>1.5375722543352601</v>
      </c>
      <c r="R4163" s="5">
        <f>laptop_prices3[[#This Row],[Battery Life (hours)]]/ScoreCard!$H$3*ScoreCard!$H$5</f>
        <v>6.7083333333333339</v>
      </c>
      <c r="S4163" s="5">
        <f>ScoreCard!$I$3-laptop_prices3[[#This Row],[Weight (kg)]]/ScoreCard!$I$3*ScoreCard!$I$5</f>
        <v>2.6942857142857144</v>
      </c>
      <c r="T4163" s="6" cm="1">
        <f t="array" ref="T4163">_xlfn.IFS(laptop_prices3[[#This Row],[Storage]]="512GB SSD", 512, laptop_prices3[[#This Row],[Storage]] = "1TB SSD", 1000, laptop_prices3[[#This Row],[Storage]] = "2TB SSD", 2000, laptop_prices3[[#This Row],[Storage]]= "256GB SSD", 256, laptop_prices3[[#This Row],[Storage]] = "1TB HDD", 1000*0.7)</f>
        <v>2000</v>
      </c>
      <c r="U4163" s="5">
        <f>laptop_prices3[[#This Row],[Storage Raw Value]]/ScoreCard!$J$3*ScoreCard!$J$5</f>
        <v>8</v>
      </c>
    </row>
    <row r="4164" spans="2:21" x14ac:dyDescent="0.2">
      <c r="B4164" s="4" cm="1">
        <f t="array" ref="B4164">SUM(laptop_prices3[[#This Row],[RAM Comp]:[Weight Comp]]+laptop_prices3[[#This Row],[Storage Comp]])</f>
        <v>29.396377649325625</v>
      </c>
      <c r="C4164">
        <v>4162</v>
      </c>
      <c r="D4164" t="s">
        <v>36</v>
      </c>
      <c r="E4164" t="s">
        <v>39</v>
      </c>
      <c r="F4164">
        <v>32</v>
      </c>
      <c r="G4164" t="s">
        <v>19</v>
      </c>
      <c r="H4164" t="s">
        <v>40</v>
      </c>
      <c r="I4164">
        <v>16</v>
      </c>
      <c r="J4164" t="s">
        <v>21</v>
      </c>
      <c r="K4164">
        <v>10.4</v>
      </c>
      <c r="L4164">
        <v>2.66</v>
      </c>
      <c r="M4164" t="s">
        <v>46</v>
      </c>
      <c r="N4164">
        <v>1449.82</v>
      </c>
      <c r="O4164" s="5">
        <f>(ScoreCard!$E$3-laptop_prices3[[#This Row],[Price ($)]])/ScoreCard!$E$3*ScoreCard!$E$5</f>
        <v>4.3292764168366045</v>
      </c>
      <c r="P4164" s="5">
        <f>laptop_prices3[[#This Row],[RAM (GB)]]/ScoreCard!$F$3*ScoreCard!$F$5</f>
        <v>3.5</v>
      </c>
      <c r="Q4164" s="5">
        <f>laptop_prices3[[#This Row],[Screen Size (inch)]]/ScoreCard!$G$3*ScoreCard!$G$5</f>
        <v>1.8497109826589595</v>
      </c>
      <c r="R4164" s="5">
        <f>laptop_prices3[[#This Row],[Battery Life (hours)]]/ScoreCard!$H$3*ScoreCard!$H$5</f>
        <v>6.0666666666666664</v>
      </c>
      <c r="S4164" s="5">
        <f>ScoreCard!$I$3-laptop_prices3[[#This Row],[Weight (kg)]]/ScoreCard!$I$3*ScoreCard!$I$5</f>
        <v>1.98</v>
      </c>
      <c r="T4164" s="6" cm="1">
        <f t="array" ref="T4164">_xlfn.IFS(laptop_prices3[[#This Row],[Storage]]="512GB SSD", 512, laptop_prices3[[#This Row],[Storage]] = "1TB SSD", 1000, laptop_prices3[[#This Row],[Storage]] = "2TB SSD", 2000, laptop_prices3[[#This Row],[Storage]]= "256GB SSD", 256, laptop_prices3[[#This Row],[Storage]] = "1TB HDD", 1000*0.7)</f>
        <v>1000</v>
      </c>
      <c r="U4164" s="5">
        <f>laptop_prices3[[#This Row],[Storage Raw Value]]/ScoreCard!$J$3*ScoreCard!$J$5</f>
        <v>4</v>
      </c>
    </row>
    <row r="4165" spans="2:21" x14ac:dyDescent="0.2">
      <c r="B4165" s="4" cm="1">
        <f t="array" ref="B4165">SUM(laptop_prices3[[#This Row],[RAM Comp]:[Weight Comp]]+laptop_prices3[[#This Row],[Storage Comp]])</f>
        <v>27.178044315992295</v>
      </c>
      <c r="C4165">
        <v>4163</v>
      </c>
      <c r="D4165" t="s">
        <v>11</v>
      </c>
      <c r="E4165" t="s">
        <v>31</v>
      </c>
      <c r="F4165">
        <v>64</v>
      </c>
      <c r="G4165" t="s">
        <v>42</v>
      </c>
      <c r="H4165" t="s">
        <v>20</v>
      </c>
      <c r="I4165">
        <v>16</v>
      </c>
      <c r="J4165" t="s">
        <v>21</v>
      </c>
      <c r="K4165">
        <v>9.1</v>
      </c>
      <c r="L4165">
        <v>2.94</v>
      </c>
      <c r="M4165" t="s">
        <v>16</v>
      </c>
      <c r="N4165">
        <v>2366.15</v>
      </c>
      <c r="O4165" s="5">
        <f>(ScoreCard!$E$3-laptop_prices3[[#This Row],[Price ($)]])/ScoreCard!$E$3*ScoreCard!$E$5</f>
        <v>3.9053588677890576</v>
      </c>
      <c r="P4165" s="5">
        <f>laptop_prices3[[#This Row],[RAM (GB)]]/ScoreCard!$F$3*ScoreCard!$F$5</f>
        <v>7</v>
      </c>
      <c r="Q4165" s="5">
        <f>laptop_prices3[[#This Row],[Screen Size (inch)]]/ScoreCard!$G$3*ScoreCard!$G$5</f>
        <v>1.8497109826589595</v>
      </c>
      <c r="R4165" s="5">
        <f>laptop_prices3[[#This Row],[Battery Life (hours)]]/ScoreCard!$H$3*ScoreCard!$H$5</f>
        <v>5.3083333333333336</v>
      </c>
      <c r="S4165" s="5">
        <f>ScoreCard!$I$3-laptop_prices3[[#This Row],[Weight (kg)]]/ScoreCard!$I$3*ScoreCard!$I$5</f>
        <v>1.82</v>
      </c>
      <c r="T4165" s="6" cm="1">
        <f t="array" ref="T4165">_xlfn.IFS(laptop_prices3[[#This Row],[Storage]]="512GB SSD", 512, laptop_prices3[[#This Row],[Storage]] = "1TB SSD", 1000, laptop_prices3[[#This Row],[Storage]] = "2TB SSD", 2000, laptop_prices3[[#This Row],[Storage]]= "256GB SSD", 256, laptop_prices3[[#This Row],[Storage]] = "1TB HDD", 1000*0.7)</f>
        <v>700</v>
      </c>
      <c r="U4165" s="5">
        <f>laptop_prices3[[#This Row],[Storage Raw Value]]/ScoreCard!$J$3*ScoreCard!$J$5</f>
        <v>2.8</v>
      </c>
    </row>
    <row r="4166" spans="2:21" x14ac:dyDescent="0.2">
      <c r="B4166" s="4" cm="1">
        <f t="array" ref="B4166">SUM(laptop_prices3[[#This Row],[RAM Comp]:[Weight Comp]]+laptop_prices3[[#This Row],[Storage Comp]])</f>
        <v>13.752381778144784</v>
      </c>
      <c r="C4166">
        <v>4164</v>
      </c>
      <c r="D4166" t="s">
        <v>45</v>
      </c>
      <c r="E4166" t="s">
        <v>12</v>
      </c>
      <c r="F4166">
        <v>8</v>
      </c>
      <c r="G4166" t="s">
        <v>29</v>
      </c>
      <c r="H4166" t="s">
        <v>14</v>
      </c>
      <c r="I4166">
        <v>13.3</v>
      </c>
      <c r="J4166" t="s">
        <v>15</v>
      </c>
      <c r="K4166">
        <v>9.1999999999999993</v>
      </c>
      <c r="L4166">
        <v>2.84</v>
      </c>
      <c r="M4166" t="s">
        <v>30</v>
      </c>
      <c r="N4166">
        <v>918.41</v>
      </c>
      <c r="O4166" s="5">
        <f>(ScoreCard!$E$3-laptop_prices3[[#This Row],[Price ($)]])/ScoreCard!$E$3*ScoreCard!$E$5</f>
        <v>4.5751201900835312</v>
      </c>
      <c r="P4166" s="5">
        <f>laptop_prices3[[#This Row],[RAM (GB)]]/ScoreCard!$F$3*ScoreCard!$F$5</f>
        <v>0.875</v>
      </c>
      <c r="Q4166" s="5">
        <f>laptop_prices3[[#This Row],[Screen Size (inch)]]/ScoreCard!$G$3*ScoreCard!$G$5</f>
        <v>1.5375722543352601</v>
      </c>
      <c r="R4166" s="5">
        <f>laptop_prices3[[#This Row],[Battery Life (hours)]]/ScoreCard!$H$3*ScoreCard!$H$5</f>
        <v>5.3666666666666663</v>
      </c>
      <c r="S4166" s="5">
        <f>ScoreCard!$I$3-laptop_prices3[[#This Row],[Weight (kg)]]/ScoreCard!$I$3*ScoreCard!$I$5</f>
        <v>1.8771428571428572</v>
      </c>
      <c r="T4166" s="6" cm="1">
        <f t="array" ref="T4166">_xlfn.IFS(laptop_prices3[[#This Row],[Storage]]="512GB SSD", 512, laptop_prices3[[#This Row],[Storage]] = "1TB SSD", 1000, laptop_prices3[[#This Row],[Storage]] = "2TB SSD", 2000, laptop_prices3[[#This Row],[Storage]]= "256GB SSD", 256, laptop_prices3[[#This Row],[Storage]] = "1TB HDD", 1000*0.7)</f>
        <v>256</v>
      </c>
      <c r="U4166" s="5">
        <f>laptop_prices3[[#This Row],[Storage Raw Value]]/ScoreCard!$J$3*ScoreCard!$J$5</f>
        <v>1.024</v>
      </c>
    </row>
    <row r="4167" spans="2:21" x14ac:dyDescent="0.2">
      <c r="B4167" s="4" cm="1">
        <f t="array" ref="B4167">SUM(laptop_prices3[[#This Row],[RAM Comp]:[Weight Comp]]+laptop_prices3[[#This Row],[Storage Comp]])</f>
        <v>19.868735205064684</v>
      </c>
      <c r="C4167">
        <v>4165</v>
      </c>
      <c r="D4167" t="s">
        <v>36</v>
      </c>
      <c r="E4167" t="s">
        <v>37</v>
      </c>
      <c r="F4167">
        <v>16</v>
      </c>
      <c r="G4167" t="s">
        <v>42</v>
      </c>
      <c r="H4167" t="s">
        <v>14</v>
      </c>
      <c r="I4167">
        <v>14</v>
      </c>
      <c r="J4167" t="s">
        <v>27</v>
      </c>
      <c r="K4167">
        <v>5.3</v>
      </c>
      <c r="L4167">
        <v>2.2599999999999998</v>
      </c>
      <c r="M4167" t="s">
        <v>22</v>
      </c>
      <c r="N4167">
        <v>2747.1</v>
      </c>
      <c r="O4167" s="5">
        <f>(ScoreCard!$E$3-laptop_prices3[[#This Row],[Price ($)]])/ScoreCard!$E$3*ScoreCard!$E$5</f>
        <v>3.729121714896908</v>
      </c>
      <c r="P4167" s="5">
        <f>laptop_prices3[[#This Row],[RAM (GB)]]/ScoreCard!$F$3*ScoreCard!$F$5</f>
        <v>1.75</v>
      </c>
      <c r="Q4167" s="5">
        <f>laptop_prices3[[#This Row],[Screen Size (inch)]]/ScoreCard!$G$3*ScoreCard!$G$5</f>
        <v>1.6184971098265895</v>
      </c>
      <c r="R4167" s="5">
        <f>laptop_prices3[[#This Row],[Battery Life (hours)]]/ScoreCard!$H$3*ScoreCard!$H$5</f>
        <v>3.0916666666666668</v>
      </c>
      <c r="S4167" s="5">
        <f>ScoreCard!$I$3-laptop_prices3[[#This Row],[Weight (kg)]]/ScoreCard!$I$3*ScoreCard!$I$5</f>
        <v>2.2085714285714286</v>
      </c>
      <c r="T4167" s="6" cm="1">
        <f t="array" ref="T4167">_xlfn.IFS(laptop_prices3[[#This Row],[Storage]]="512GB SSD", 512, laptop_prices3[[#This Row],[Storage]] = "1TB SSD", 1000, laptop_prices3[[#This Row],[Storage]] = "2TB SSD", 2000, laptop_prices3[[#This Row],[Storage]]= "256GB SSD", 256, laptop_prices3[[#This Row],[Storage]] = "1TB HDD", 1000*0.7)</f>
        <v>700</v>
      </c>
      <c r="U4167" s="5">
        <f>laptop_prices3[[#This Row],[Storage Raw Value]]/ScoreCard!$J$3*ScoreCard!$J$5</f>
        <v>2.8</v>
      </c>
    </row>
    <row r="4168" spans="2:21" x14ac:dyDescent="0.2">
      <c r="B4168" s="4" cm="1">
        <f t="array" ref="B4168">SUM(laptop_prices3[[#This Row],[RAM Comp]:[Weight Comp]]+laptop_prices3[[#This Row],[Storage Comp]])</f>
        <v>15.55827773190201</v>
      </c>
      <c r="C4168">
        <v>4166</v>
      </c>
      <c r="D4168" t="s">
        <v>17</v>
      </c>
      <c r="E4168" t="s">
        <v>24</v>
      </c>
      <c r="F4168">
        <v>32</v>
      </c>
      <c r="G4168" t="s">
        <v>29</v>
      </c>
      <c r="H4168" t="s">
        <v>40</v>
      </c>
      <c r="I4168">
        <v>15.6</v>
      </c>
      <c r="J4168" t="s">
        <v>27</v>
      </c>
      <c r="K4168">
        <v>5.9</v>
      </c>
      <c r="L4168">
        <v>1.37</v>
      </c>
      <c r="M4168" t="s">
        <v>46</v>
      </c>
      <c r="N4168">
        <v>4061.45</v>
      </c>
      <c r="O4168" s="5">
        <f>(ScoreCard!$E$3-laptop_prices3[[#This Row],[Price ($)]])/ScoreCard!$E$3*ScoreCard!$E$5</f>
        <v>3.1210699970762072</v>
      </c>
      <c r="P4168" s="5">
        <f>laptop_prices3[[#This Row],[RAM (GB)]]/ScoreCard!$F$3*ScoreCard!$F$5</f>
        <v>3.5</v>
      </c>
      <c r="Q4168" s="5">
        <f>laptop_prices3[[#This Row],[Screen Size (inch)]]/ScoreCard!$G$3*ScoreCard!$G$5</f>
        <v>1.8034682080924855</v>
      </c>
      <c r="R4168" s="5">
        <f>laptop_prices3[[#This Row],[Battery Life (hours)]]/ScoreCard!$H$3*ScoreCard!$H$5</f>
        <v>3.4416666666666669</v>
      </c>
      <c r="S4168" s="5">
        <f>ScoreCard!$I$3-laptop_prices3[[#This Row],[Weight (kg)]]/ScoreCard!$I$3*ScoreCard!$I$5</f>
        <v>2.7171428571428571</v>
      </c>
      <c r="T4168" s="6" cm="1">
        <f t="array" ref="T4168">_xlfn.IFS(laptop_prices3[[#This Row],[Storage]]="512GB SSD", 512, laptop_prices3[[#This Row],[Storage]] = "1TB SSD", 1000, laptop_prices3[[#This Row],[Storage]] = "2TB SSD", 2000, laptop_prices3[[#This Row],[Storage]]= "256GB SSD", 256, laptop_prices3[[#This Row],[Storage]] = "1TB HDD", 1000*0.7)</f>
        <v>256</v>
      </c>
      <c r="U4168" s="5">
        <f>laptop_prices3[[#This Row],[Storage Raw Value]]/ScoreCard!$J$3*ScoreCard!$J$5</f>
        <v>1.024</v>
      </c>
    </row>
    <row r="4169" spans="2:21" x14ac:dyDescent="0.2">
      <c r="B4169" s="4" cm="1">
        <f t="array" ref="B4169">SUM(laptop_prices3[[#This Row],[RAM Comp]:[Weight Comp]]+laptop_prices3[[#This Row],[Storage Comp]])</f>
        <v>19.68114368290669</v>
      </c>
      <c r="C4169">
        <v>4167</v>
      </c>
      <c r="D4169" t="s">
        <v>11</v>
      </c>
      <c r="E4169" t="s">
        <v>31</v>
      </c>
      <c r="F4169">
        <v>16</v>
      </c>
      <c r="G4169" t="s">
        <v>42</v>
      </c>
      <c r="H4169" t="s">
        <v>14</v>
      </c>
      <c r="I4169">
        <v>13.3</v>
      </c>
      <c r="J4169" t="s">
        <v>43</v>
      </c>
      <c r="K4169">
        <v>4.5</v>
      </c>
      <c r="L4169">
        <v>1.63</v>
      </c>
      <c r="M4169" t="s">
        <v>16</v>
      </c>
      <c r="N4169">
        <v>1303.54</v>
      </c>
      <c r="O4169" s="5">
        <f>(ScoreCard!$E$3-laptop_prices3[[#This Row],[Price ($)]])/ScoreCard!$E$3*ScoreCard!$E$5</f>
        <v>4.396949262945185</v>
      </c>
      <c r="P4169" s="5">
        <f>laptop_prices3[[#This Row],[RAM (GB)]]/ScoreCard!$F$3*ScoreCard!$F$5</f>
        <v>1.75</v>
      </c>
      <c r="Q4169" s="5">
        <f>laptop_prices3[[#This Row],[Screen Size (inch)]]/ScoreCard!$G$3*ScoreCard!$G$5</f>
        <v>1.5375722543352601</v>
      </c>
      <c r="R4169" s="5">
        <f>laptop_prices3[[#This Row],[Battery Life (hours)]]/ScoreCard!$H$3*ScoreCard!$H$5</f>
        <v>2.625</v>
      </c>
      <c r="S4169" s="5">
        <f>ScoreCard!$I$3-laptop_prices3[[#This Row],[Weight (kg)]]/ScoreCard!$I$3*ScoreCard!$I$5</f>
        <v>2.5685714285714285</v>
      </c>
      <c r="T4169" s="6" cm="1">
        <f t="array" ref="T4169">_xlfn.IFS(laptop_prices3[[#This Row],[Storage]]="512GB SSD", 512, laptop_prices3[[#This Row],[Storage]] = "1TB SSD", 1000, laptop_prices3[[#This Row],[Storage]] = "2TB SSD", 2000, laptop_prices3[[#This Row],[Storage]]= "256GB SSD", 256, laptop_prices3[[#This Row],[Storage]] = "1TB HDD", 1000*0.7)</f>
        <v>700</v>
      </c>
      <c r="U4169" s="5">
        <f>laptop_prices3[[#This Row],[Storage Raw Value]]/ScoreCard!$J$3*ScoreCard!$J$5</f>
        <v>2.8</v>
      </c>
    </row>
    <row r="4170" spans="2:21" x14ac:dyDescent="0.2">
      <c r="B4170" s="4" cm="1">
        <f t="array" ref="B4170">SUM(laptop_prices3[[#This Row],[RAM Comp]:[Weight Comp]]+laptop_prices3[[#This Row],[Storage Comp]])</f>
        <v>22.082952380952381</v>
      </c>
      <c r="C4170">
        <v>4168</v>
      </c>
      <c r="D4170" t="s">
        <v>36</v>
      </c>
      <c r="E4170" t="s">
        <v>37</v>
      </c>
      <c r="F4170">
        <v>32</v>
      </c>
      <c r="G4170" t="s">
        <v>13</v>
      </c>
      <c r="H4170" t="s">
        <v>44</v>
      </c>
      <c r="I4170">
        <v>17.3</v>
      </c>
      <c r="J4170" t="s">
        <v>43</v>
      </c>
      <c r="K4170">
        <v>11</v>
      </c>
      <c r="L4170">
        <v>2.67</v>
      </c>
      <c r="M4170" t="s">
        <v>46</v>
      </c>
      <c r="N4170">
        <v>1834.06</v>
      </c>
      <c r="O4170" s="5">
        <f>(ScoreCard!$E$3-laptop_prices3[[#This Row],[Price ($)]])/ScoreCard!$E$3*ScoreCard!$E$5</f>
        <v>4.1515172263200553</v>
      </c>
      <c r="P4170" s="5">
        <f>laptop_prices3[[#This Row],[RAM (GB)]]/ScoreCard!$F$3*ScoreCard!$F$5</f>
        <v>3.5</v>
      </c>
      <c r="Q4170" s="5">
        <f>laptop_prices3[[#This Row],[Screen Size (inch)]]/ScoreCard!$G$3*ScoreCard!$G$5</f>
        <v>2</v>
      </c>
      <c r="R4170" s="5">
        <f>laptop_prices3[[#This Row],[Battery Life (hours)]]/ScoreCard!$H$3*ScoreCard!$H$5</f>
        <v>6.4166666666666661</v>
      </c>
      <c r="S4170" s="5">
        <f>ScoreCard!$I$3-laptop_prices3[[#This Row],[Weight (kg)]]/ScoreCard!$I$3*ScoreCard!$I$5</f>
        <v>1.9742857142857144</v>
      </c>
      <c r="T4170" s="6" cm="1">
        <f t="array" ref="T4170">_xlfn.IFS(laptop_prices3[[#This Row],[Storage]]="512GB SSD", 512, laptop_prices3[[#This Row],[Storage]] = "1TB SSD", 1000, laptop_prices3[[#This Row],[Storage]] = "2TB SSD", 2000, laptop_prices3[[#This Row],[Storage]]= "256GB SSD", 256, laptop_prices3[[#This Row],[Storage]] = "1TB HDD", 1000*0.7)</f>
        <v>512</v>
      </c>
      <c r="U4170" s="5">
        <f>laptop_prices3[[#This Row],[Storage Raw Value]]/ScoreCard!$J$3*ScoreCard!$J$5</f>
        <v>2.048</v>
      </c>
    </row>
    <row r="4171" spans="2:21" x14ac:dyDescent="0.2">
      <c r="B4171" s="4" cm="1">
        <f t="array" ref="B4171">SUM(laptop_prices3[[#This Row],[RAM Comp]:[Weight Comp]]+laptop_prices3[[#This Row],[Storage Comp]])</f>
        <v>12.637904761904762</v>
      </c>
      <c r="C4171">
        <v>4169</v>
      </c>
      <c r="D4171" t="s">
        <v>28</v>
      </c>
      <c r="E4171" t="s">
        <v>41</v>
      </c>
      <c r="F4171">
        <v>8</v>
      </c>
      <c r="G4171" t="s">
        <v>29</v>
      </c>
      <c r="H4171" t="s">
        <v>35</v>
      </c>
      <c r="I4171">
        <v>17.3</v>
      </c>
      <c r="J4171" t="s">
        <v>27</v>
      </c>
      <c r="K4171">
        <v>4.9000000000000004</v>
      </c>
      <c r="L4171">
        <v>1.21</v>
      </c>
      <c r="M4171" t="s">
        <v>46</v>
      </c>
      <c r="N4171">
        <v>3127.88</v>
      </c>
      <c r="O4171" s="5">
        <f>(ScoreCard!$E$3-laptop_prices3[[#This Row],[Price ($)]])/ScoreCard!$E$3*ScoreCard!$E$5</f>
        <v>3.5529632083257767</v>
      </c>
      <c r="P4171" s="5">
        <f>laptop_prices3[[#This Row],[RAM (GB)]]/ScoreCard!$F$3*ScoreCard!$F$5</f>
        <v>0.875</v>
      </c>
      <c r="Q4171" s="5">
        <f>laptop_prices3[[#This Row],[Screen Size (inch)]]/ScoreCard!$G$3*ScoreCard!$G$5</f>
        <v>2</v>
      </c>
      <c r="R4171" s="5">
        <f>laptop_prices3[[#This Row],[Battery Life (hours)]]/ScoreCard!$H$3*ScoreCard!$H$5</f>
        <v>2.8583333333333338</v>
      </c>
      <c r="S4171" s="5">
        <f>ScoreCard!$I$3-laptop_prices3[[#This Row],[Weight (kg)]]/ScoreCard!$I$3*ScoreCard!$I$5</f>
        <v>2.8085714285714287</v>
      </c>
      <c r="T4171" s="6" cm="1">
        <f t="array" ref="T4171">_xlfn.IFS(laptop_prices3[[#This Row],[Storage]]="512GB SSD", 512, laptop_prices3[[#This Row],[Storage]] = "1TB SSD", 1000, laptop_prices3[[#This Row],[Storage]] = "2TB SSD", 2000, laptop_prices3[[#This Row],[Storage]]= "256GB SSD", 256, laptop_prices3[[#This Row],[Storage]] = "1TB HDD", 1000*0.7)</f>
        <v>256</v>
      </c>
      <c r="U4171" s="5">
        <f>laptop_prices3[[#This Row],[Storage Raw Value]]/ScoreCard!$J$3*ScoreCard!$J$5</f>
        <v>1.024</v>
      </c>
    </row>
    <row r="4172" spans="2:21" x14ac:dyDescent="0.2">
      <c r="B4172" s="4" cm="1">
        <f t="array" ref="B4172">SUM(laptop_prices3[[#This Row],[RAM Comp]:[Weight Comp]]+laptop_prices3[[#This Row],[Storage Comp]])</f>
        <v>26.261801541425818</v>
      </c>
      <c r="C4172">
        <v>4170</v>
      </c>
      <c r="D4172" t="s">
        <v>36</v>
      </c>
      <c r="E4172" t="s">
        <v>24</v>
      </c>
      <c r="F4172">
        <v>32</v>
      </c>
      <c r="G4172" t="s">
        <v>19</v>
      </c>
      <c r="H4172" t="s">
        <v>40</v>
      </c>
      <c r="I4172">
        <v>15.6</v>
      </c>
      <c r="J4172" t="s">
        <v>21</v>
      </c>
      <c r="K4172">
        <v>4.9000000000000004</v>
      </c>
      <c r="L4172">
        <v>2.4500000000000002</v>
      </c>
      <c r="M4172" t="s">
        <v>22</v>
      </c>
      <c r="N4172">
        <v>1340.72</v>
      </c>
      <c r="O4172" s="5">
        <f>(ScoreCard!$E$3-laptop_prices3[[#This Row],[Price ($)]])/ScoreCard!$E$3*ScoreCard!$E$5</f>
        <v>4.379748849913212</v>
      </c>
      <c r="P4172" s="5">
        <f>laptop_prices3[[#This Row],[RAM (GB)]]/ScoreCard!$F$3*ScoreCard!$F$5</f>
        <v>3.5</v>
      </c>
      <c r="Q4172" s="5">
        <f>laptop_prices3[[#This Row],[Screen Size (inch)]]/ScoreCard!$G$3*ScoreCard!$G$5</f>
        <v>1.8034682080924855</v>
      </c>
      <c r="R4172" s="5">
        <f>laptop_prices3[[#This Row],[Battery Life (hours)]]/ScoreCard!$H$3*ScoreCard!$H$5</f>
        <v>2.8583333333333338</v>
      </c>
      <c r="S4172" s="5">
        <f>ScoreCard!$I$3-laptop_prices3[[#This Row],[Weight (kg)]]/ScoreCard!$I$3*ScoreCard!$I$5</f>
        <v>2.0999999999999996</v>
      </c>
      <c r="T4172" s="6" cm="1">
        <f t="array" ref="T4172">_xlfn.IFS(laptop_prices3[[#This Row],[Storage]]="512GB SSD", 512, laptop_prices3[[#This Row],[Storage]] = "1TB SSD", 1000, laptop_prices3[[#This Row],[Storage]] = "2TB SSD", 2000, laptop_prices3[[#This Row],[Storage]]= "256GB SSD", 256, laptop_prices3[[#This Row],[Storage]] = "1TB HDD", 1000*0.7)</f>
        <v>1000</v>
      </c>
      <c r="U4172" s="5">
        <f>laptop_prices3[[#This Row],[Storage Raw Value]]/ScoreCard!$J$3*ScoreCard!$J$5</f>
        <v>4</v>
      </c>
    </row>
    <row r="4173" spans="2:21" x14ac:dyDescent="0.2">
      <c r="B4173" s="4" cm="1">
        <f t="array" ref="B4173">SUM(laptop_prices3[[#This Row],[RAM Comp]:[Weight Comp]]+laptop_prices3[[#This Row],[Storage Comp]])</f>
        <v>18.740524635287642</v>
      </c>
      <c r="C4173">
        <v>4171</v>
      </c>
      <c r="D4173" t="s">
        <v>11</v>
      </c>
      <c r="E4173" t="s">
        <v>37</v>
      </c>
      <c r="F4173">
        <v>32</v>
      </c>
      <c r="G4173" t="s">
        <v>13</v>
      </c>
      <c r="H4173" t="s">
        <v>20</v>
      </c>
      <c r="I4173">
        <v>13.3</v>
      </c>
      <c r="J4173" t="s">
        <v>43</v>
      </c>
      <c r="K4173">
        <v>6.2</v>
      </c>
      <c r="L4173">
        <v>2.81</v>
      </c>
      <c r="M4173" t="s">
        <v>46</v>
      </c>
      <c r="N4173">
        <v>4080.94</v>
      </c>
      <c r="O4173" s="5">
        <f>(ScoreCard!$E$3-laptop_prices3[[#This Row],[Price ($)]])/ScoreCard!$E$3*ScoreCard!$E$5</f>
        <v>3.1120534276842449</v>
      </c>
      <c r="P4173" s="5">
        <f>laptop_prices3[[#This Row],[RAM (GB)]]/ScoreCard!$F$3*ScoreCard!$F$5</f>
        <v>3.5</v>
      </c>
      <c r="Q4173" s="5">
        <f>laptop_prices3[[#This Row],[Screen Size (inch)]]/ScoreCard!$G$3*ScoreCard!$G$5</f>
        <v>1.5375722543352601</v>
      </c>
      <c r="R4173" s="5">
        <f>laptop_prices3[[#This Row],[Battery Life (hours)]]/ScoreCard!$H$3*ScoreCard!$H$5</f>
        <v>3.6166666666666671</v>
      </c>
      <c r="S4173" s="5">
        <f>ScoreCard!$I$3-laptop_prices3[[#This Row],[Weight (kg)]]/ScoreCard!$I$3*ScoreCard!$I$5</f>
        <v>1.8942857142857144</v>
      </c>
      <c r="T4173" s="6" cm="1">
        <f t="array" ref="T4173">_xlfn.IFS(laptop_prices3[[#This Row],[Storage]]="512GB SSD", 512, laptop_prices3[[#This Row],[Storage]] = "1TB SSD", 1000, laptop_prices3[[#This Row],[Storage]] = "2TB SSD", 2000, laptop_prices3[[#This Row],[Storage]]= "256GB SSD", 256, laptop_prices3[[#This Row],[Storage]] = "1TB HDD", 1000*0.7)</f>
        <v>512</v>
      </c>
      <c r="U4173" s="5">
        <f>laptop_prices3[[#This Row],[Storage Raw Value]]/ScoreCard!$J$3*ScoreCard!$J$5</f>
        <v>2.048</v>
      </c>
    </row>
    <row r="4174" spans="2:21" x14ac:dyDescent="0.2">
      <c r="B4174" s="4" cm="1">
        <f t="array" ref="B4174">SUM(laptop_prices3[[#This Row],[RAM Comp]:[Weight Comp]]+laptop_prices3[[#This Row],[Storage Comp]])</f>
        <v>23.721666666666668</v>
      </c>
      <c r="C4174">
        <v>4172</v>
      </c>
      <c r="D4174" t="s">
        <v>38</v>
      </c>
      <c r="E4174" t="s">
        <v>12</v>
      </c>
      <c r="F4174">
        <v>32</v>
      </c>
      <c r="G4174" t="s">
        <v>42</v>
      </c>
      <c r="H4174" t="s">
        <v>14</v>
      </c>
      <c r="I4174">
        <v>17.3</v>
      </c>
      <c r="J4174" t="s">
        <v>15</v>
      </c>
      <c r="K4174">
        <v>8.3000000000000007</v>
      </c>
      <c r="L4174">
        <v>2.31</v>
      </c>
      <c r="M4174" t="s">
        <v>46</v>
      </c>
      <c r="N4174">
        <v>1582.63</v>
      </c>
      <c r="O4174" s="5">
        <f>(ScoreCard!$E$3-laptop_prices3[[#This Row],[Price ($)]])/ScoreCard!$E$3*ScoreCard!$E$5</f>
        <v>4.2678351351051278</v>
      </c>
      <c r="P4174" s="5">
        <f>laptop_prices3[[#This Row],[RAM (GB)]]/ScoreCard!$F$3*ScoreCard!$F$5</f>
        <v>3.5</v>
      </c>
      <c r="Q4174" s="5">
        <f>laptop_prices3[[#This Row],[Screen Size (inch)]]/ScoreCard!$G$3*ScoreCard!$G$5</f>
        <v>2</v>
      </c>
      <c r="R4174" s="5">
        <f>laptop_prices3[[#This Row],[Battery Life (hours)]]/ScoreCard!$H$3*ScoreCard!$H$5</f>
        <v>4.8416666666666677</v>
      </c>
      <c r="S4174" s="5">
        <f>ScoreCard!$I$3-laptop_prices3[[#This Row],[Weight (kg)]]/ScoreCard!$I$3*ScoreCard!$I$5</f>
        <v>2.1799999999999997</v>
      </c>
      <c r="T4174" s="6" cm="1">
        <f t="array" ref="T4174">_xlfn.IFS(laptop_prices3[[#This Row],[Storage]]="512GB SSD", 512, laptop_prices3[[#This Row],[Storage]] = "1TB SSD", 1000, laptop_prices3[[#This Row],[Storage]] = "2TB SSD", 2000, laptop_prices3[[#This Row],[Storage]]= "256GB SSD", 256, laptop_prices3[[#This Row],[Storage]] = "1TB HDD", 1000*0.7)</f>
        <v>700</v>
      </c>
      <c r="U4174" s="5">
        <f>laptop_prices3[[#This Row],[Storage Raw Value]]/ScoreCard!$J$3*ScoreCard!$J$5</f>
        <v>2.8</v>
      </c>
    </row>
    <row r="4175" spans="2:21" x14ac:dyDescent="0.2">
      <c r="B4175" s="4" cm="1">
        <f t="array" ref="B4175">SUM(laptop_prices3[[#This Row],[RAM Comp]:[Weight Comp]]+laptop_prices3[[#This Row],[Storage Comp]])</f>
        <v>19.080896779521058</v>
      </c>
      <c r="C4175">
        <v>4173</v>
      </c>
      <c r="D4175" t="s">
        <v>23</v>
      </c>
      <c r="E4175" t="s">
        <v>41</v>
      </c>
      <c r="F4175">
        <v>64</v>
      </c>
      <c r="G4175" t="s">
        <v>29</v>
      </c>
      <c r="H4175" t="s">
        <v>44</v>
      </c>
      <c r="I4175">
        <v>15.6</v>
      </c>
      <c r="J4175" t="s">
        <v>43</v>
      </c>
      <c r="K4175">
        <v>7.8</v>
      </c>
      <c r="L4175">
        <v>3.27</v>
      </c>
      <c r="M4175" t="s">
        <v>22</v>
      </c>
      <c r="N4175">
        <v>2826.21</v>
      </c>
      <c r="O4175" s="5">
        <f>(ScoreCard!$E$3-laptop_prices3[[#This Row],[Price ($)]])/ScoreCard!$E$3*ScoreCard!$E$5</f>
        <v>3.6925234180986468</v>
      </c>
      <c r="P4175" s="5">
        <f>laptop_prices3[[#This Row],[RAM (GB)]]/ScoreCard!$F$3*ScoreCard!$F$5</f>
        <v>7</v>
      </c>
      <c r="Q4175" s="5">
        <f>laptop_prices3[[#This Row],[Screen Size (inch)]]/ScoreCard!$G$3*ScoreCard!$G$5</f>
        <v>1.8034682080924855</v>
      </c>
      <c r="R4175" s="5">
        <f>laptop_prices3[[#This Row],[Battery Life (hours)]]/ScoreCard!$H$3*ScoreCard!$H$5</f>
        <v>4.55</v>
      </c>
      <c r="S4175" s="5">
        <f>ScoreCard!$I$3-laptop_prices3[[#This Row],[Weight (kg)]]/ScoreCard!$I$3*ScoreCard!$I$5</f>
        <v>1.6314285714285715</v>
      </c>
      <c r="T4175" s="6" cm="1">
        <f t="array" ref="T4175">_xlfn.IFS(laptop_prices3[[#This Row],[Storage]]="512GB SSD", 512, laptop_prices3[[#This Row],[Storage]] = "1TB SSD", 1000, laptop_prices3[[#This Row],[Storage]] = "2TB SSD", 2000, laptop_prices3[[#This Row],[Storage]]= "256GB SSD", 256, laptop_prices3[[#This Row],[Storage]] = "1TB HDD", 1000*0.7)</f>
        <v>256</v>
      </c>
      <c r="U4175" s="5">
        <f>laptop_prices3[[#This Row],[Storage Raw Value]]/ScoreCard!$J$3*ScoreCard!$J$5</f>
        <v>1.024</v>
      </c>
    </row>
    <row r="4176" spans="2:21" x14ac:dyDescent="0.2">
      <c r="B4176" s="4" cm="1">
        <f t="array" ref="B4176">SUM(laptop_prices3[[#This Row],[RAM Comp]:[Weight Comp]]+laptop_prices3[[#This Row],[Storage Comp]])</f>
        <v>16.751880952380951</v>
      </c>
      <c r="C4176">
        <v>4174</v>
      </c>
      <c r="D4176" t="s">
        <v>34</v>
      </c>
      <c r="E4176" t="s">
        <v>12</v>
      </c>
      <c r="F4176">
        <v>4</v>
      </c>
      <c r="G4176" t="s">
        <v>13</v>
      </c>
      <c r="H4176" t="s">
        <v>20</v>
      </c>
      <c r="I4176">
        <v>17.3</v>
      </c>
      <c r="J4176" t="s">
        <v>21</v>
      </c>
      <c r="K4176">
        <v>6.2</v>
      </c>
      <c r="L4176">
        <v>1.74</v>
      </c>
      <c r="M4176" t="s">
        <v>30</v>
      </c>
      <c r="N4176">
        <v>797.85</v>
      </c>
      <c r="O4176" s="5">
        <f>(ScoreCard!$E$3-laptop_prices3[[#This Row],[Price ($)]])/ScoreCard!$E$3*ScoreCard!$E$5</f>
        <v>4.6308943104475624</v>
      </c>
      <c r="P4176" s="5">
        <f>laptop_prices3[[#This Row],[RAM (GB)]]/ScoreCard!$F$3*ScoreCard!$F$5</f>
        <v>0.4375</v>
      </c>
      <c r="Q4176" s="5">
        <f>laptop_prices3[[#This Row],[Screen Size (inch)]]/ScoreCard!$G$3*ScoreCard!$G$5</f>
        <v>2</v>
      </c>
      <c r="R4176" s="5">
        <f>laptop_prices3[[#This Row],[Battery Life (hours)]]/ScoreCard!$H$3*ScoreCard!$H$5</f>
        <v>3.6166666666666671</v>
      </c>
      <c r="S4176" s="5">
        <f>ScoreCard!$I$3-laptop_prices3[[#This Row],[Weight (kg)]]/ScoreCard!$I$3*ScoreCard!$I$5</f>
        <v>2.5057142857142858</v>
      </c>
      <c r="T4176" s="6" cm="1">
        <f t="array" ref="T4176">_xlfn.IFS(laptop_prices3[[#This Row],[Storage]]="512GB SSD", 512, laptop_prices3[[#This Row],[Storage]] = "1TB SSD", 1000, laptop_prices3[[#This Row],[Storage]] = "2TB SSD", 2000, laptop_prices3[[#This Row],[Storage]]= "256GB SSD", 256, laptop_prices3[[#This Row],[Storage]] = "1TB HDD", 1000*0.7)</f>
        <v>512</v>
      </c>
      <c r="U4176" s="5">
        <f>laptop_prices3[[#This Row],[Storage Raw Value]]/ScoreCard!$J$3*ScoreCard!$J$5</f>
        <v>2.048</v>
      </c>
    </row>
    <row r="4177" spans="2:21" x14ac:dyDescent="0.2">
      <c r="B4177" s="4" cm="1">
        <f t="array" ref="B4177">SUM(laptop_prices3[[#This Row],[RAM Comp]:[Weight Comp]]+laptop_prices3[[#This Row],[Storage Comp]])</f>
        <v>41.844806633636111</v>
      </c>
      <c r="C4177">
        <v>4175</v>
      </c>
      <c r="D4177" t="s">
        <v>34</v>
      </c>
      <c r="E4177" t="s">
        <v>31</v>
      </c>
      <c r="F4177">
        <v>4</v>
      </c>
      <c r="G4177" t="s">
        <v>25</v>
      </c>
      <c r="H4177" t="s">
        <v>35</v>
      </c>
      <c r="I4177">
        <v>14</v>
      </c>
      <c r="J4177" t="s">
        <v>15</v>
      </c>
      <c r="K4177">
        <v>8.9</v>
      </c>
      <c r="L4177">
        <v>1.58</v>
      </c>
      <c r="M4177" t="s">
        <v>16</v>
      </c>
      <c r="N4177">
        <v>1096.9100000000001</v>
      </c>
      <c r="O4177" s="5">
        <f>(ScoreCard!$E$3-laptop_prices3[[#This Row],[Price ($)]])/ScoreCard!$E$3*ScoreCard!$E$5</f>
        <v>4.4925415530150223</v>
      </c>
      <c r="P4177" s="5">
        <f>laptop_prices3[[#This Row],[RAM (GB)]]/ScoreCard!$F$3*ScoreCard!$F$5</f>
        <v>0.4375</v>
      </c>
      <c r="Q4177" s="5">
        <f>laptop_prices3[[#This Row],[Screen Size (inch)]]/ScoreCard!$G$3*ScoreCard!$G$5</f>
        <v>1.6184971098265895</v>
      </c>
      <c r="R4177" s="5">
        <f>laptop_prices3[[#This Row],[Battery Life (hours)]]/ScoreCard!$H$3*ScoreCard!$H$5</f>
        <v>5.1916666666666664</v>
      </c>
      <c r="S4177" s="5">
        <f>ScoreCard!$I$3-laptop_prices3[[#This Row],[Weight (kg)]]/ScoreCard!$I$3*ScoreCard!$I$5</f>
        <v>2.597142857142857</v>
      </c>
      <c r="T4177" s="6" cm="1">
        <f t="array" ref="T4177">_xlfn.IFS(laptop_prices3[[#This Row],[Storage]]="512GB SSD", 512, laptop_prices3[[#This Row],[Storage]] = "1TB SSD", 1000, laptop_prices3[[#This Row],[Storage]] = "2TB SSD", 2000, laptop_prices3[[#This Row],[Storage]]= "256GB SSD", 256, laptop_prices3[[#This Row],[Storage]] = "1TB HDD", 1000*0.7)</f>
        <v>2000</v>
      </c>
      <c r="U4177" s="5">
        <f>laptop_prices3[[#This Row],[Storage Raw Value]]/ScoreCard!$J$3*ScoreCard!$J$5</f>
        <v>8</v>
      </c>
    </row>
    <row r="4178" spans="2:21" x14ac:dyDescent="0.2">
      <c r="B4178" s="4" cm="1">
        <f t="array" ref="B4178">SUM(laptop_prices3[[#This Row],[RAM Comp]:[Weight Comp]]+laptop_prices3[[#This Row],[Storage Comp]])</f>
        <v>20.187929397192406</v>
      </c>
      <c r="C4178">
        <v>4176</v>
      </c>
      <c r="D4178" t="s">
        <v>47</v>
      </c>
      <c r="E4178" t="s">
        <v>37</v>
      </c>
      <c r="F4178">
        <v>4</v>
      </c>
      <c r="G4178" t="s">
        <v>42</v>
      </c>
      <c r="H4178" t="s">
        <v>44</v>
      </c>
      <c r="I4178">
        <v>13.3</v>
      </c>
      <c r="J4178" t="s">
        <v>15</v>
      </c>
      <c r="K4178">
        <v>9</v>
      </c>
      <c r="L4178">
        <v>3.04</v>
      </c>
      <c r="M4178" t="s">
        <v>30</v>
      </c>
      <c r="N4178">
        <v>1384.55</v>
      </c>
      <c r="O4178" s="5">
        <f>(ScoreCard!$E$3-laptop_prices3[[#This Row],[Price ($)]])/ScoreCard!$E$3*ScoreCard!$E$5</f>
        <v>4.3594719778531967</v>
      </c>
      <c r="P4178" s="5">
        <f>laptop_prices3[[#This Row],[RAM (GB)]]/ScoreCard!$F$3*ScoreCard!$F$5</f>
        <v>0.4375</v>
      </c>
      <c r="Q4178" s="5">
        <f>laptop_prices3[[#This Row],[Screen Size (inch)]]/ScoreCard!$G$3*ScoreCard!$G$5</f>
        <v>1.5375722543352601</v>
      </c>
      <c r="R4178" s="5">
        <f>laptop_prices3[[#This Row],[Battery Life (hours)]]/ScoreCard!$H$3*ScoreCard!$H$5</f>
        <v>5.25</v>
      </c>
      <c r="S4178" s="5">
        <f>ScoreCard!$I$3-laptop_prices3[[#This Row],[Weight (kg)]]/ScoreCard!$I$3*ScoreCard!$I$5</f>
        <v>1.7628571428571429</v>
      </c>
      <c r="T4178" s="6" cm="1">
        <f t="array" ref="T4178">_xlfn.IFS(laptop_prices3[[#This Row],[Storage]]="512GB SSD", 512, laptop_prices3[[#This Row],[Storage]] = "1TB SSD", 1000, laptop_prices3[[#This Row],[Storage]] = "2TB SSD", 2000, laptop_prices3[[#This Row],[Storage]]= "256GB SSD", 256, laptop_prices3[[#This Row],[Storage]] = "1TB HDD", 1000*0.7)</f>
        <v>700</v>
      </c>
      <c r="U4178" s="5">
        <f>laptop_prices3[[#This Row],[Storage Raw Value]]/ScoreCard!$J$3*ScoreCard!$J$5</f>
        <v>2.8</v>
      </c>
    </row>
    <row r="4179" spans="2:21" x14ac:dyDescent="0.2">
      <c r="B4179" s="4" cm="1">
        <f t="array" ref="B4179">SUM(laptop_prices3[[#This Row],[RAM Comp]:[Weight Comp]]+laptop_prices3[[#This Row],[Storage Comp]])</f>
        <v>45.371377649325623</v>
      </c>
      <c r="C4179">
        <v>4177</v>
      </c>
      <c r="D4179" t="s">
        <v>33</v>
      </c>
      <c r="E4179" t="s">
        <v>39</v>
      </c>
      <c r="F4179">
        <v>64</v>
      </c>
      <c r="G4179" t="s">
        <v>25</v>
      </c>
      <c r="H4179" t="s">
        <v>35</v>
      </c>
      <c r="I4179">
        <v>16</v>
      </c>
      <c r="J4179" t="s">
        <v>43</v>
      </c>
      <c r="K4179">
        <v>4.7</v>
      </c>
      <c r="L4179">
        <v>3.01</v>
      </c>
      <c r="M4179" t="s">
        <v>46</v>
      </c>
      <c r="N4179">
        <v>2601.73</v>
      </c>
      <c r="O4179" s="5">
        <f>(ScoreCard!$E$3-laptop_prices3[[#This Row],[Price ($)]])/ScoreCard!$E$3*ScoreCard!$E$5</f>
        <v>3.7963735718753355</v>
      </c>
      <c r="P4179" s="5">
        <f>laptop_prices3[[#This Row],[RAM (GB)]]/ScoreCard!$F$3*ScoreCard!$F$5</f>
        <v>7</v>
      </c>
      <c r="Q4179" s="5">
        <f>laptop_prices3[[#This Row],[Screen Size (inch)]]/ScoreCard!$G$3*ScoreCard!$G$5</f>
        <v>1.8497109826589595</v>
      </c>
      <c r="R4179" s="5">
        <f>laptop_prices3[[#This Row],[Battery Life (hours)]]/ScoreCard!$H$3*ScoreCard!$H$5</f>
        <v>2.7416666666666667</v>
      </c>
      <c r="S4179" s="5">
        <f>ScoreCard!$I$3-laptop_prices3[[#This Row],[Weight (kg)]]/ScoreCard!$I$3*ScoreCard!$I$5</f>
        <v>1.78</v>
      </c>
      <c r="T4179" s="6" cm="1">
        <f t="array" ref="T4179">_xlfn.IFS(laptop_prices3[[#This Row],[Storage]]="512GB SSD", 512, laptop_prices3[[#This Row],[Storage]] = "1TB SSD", 1000, laptop_prices3[[#This Row],[Storage]] = "2TB SSD", 2000, laptop_prices3[[#This Row],[Storage]]= "256GB SSD", 256, laptop_prices3[[#This Row],[Storage]] = "1TB HDD", 1000*0.7)</f>
        <v>2000</v>
      </c>
      <c r="U4179" s="5">
        <f>laptop_prices3[[#This Row],[Storage Raw Value]]/ScoreCard!$J$3*ScoreCard!$J$5</f>
        <v>8</v>
      </c>
    </row>
    <row r="4180" spans="2:21" x14ac:dyDescent="0.2">
      <c r="B4180" s="4" cm="1">
        <f t="array" ref="B4180">SUM(laptop_prices3[[#This Row],[RAM Comp]:[Weight Comp]]+laptop_prices3[[#This Row],[Storage Comp]])</f>
        <v>19.253853839801817</v>
      </c>
      <c r="C4180">
        <v>4178</v>
      </c>
      <c r="D4180" t="s">
        <v>36</v>
      </c>
      <c r="E4180" t="s">
        <v>31</v>
      </c>
      <c r="F4180">
        <v>32</v>
      </c>
      <c r="G4180" t="s">
        <v>13</v>
      </c>
      <c r="H4180" t="s">
        <v>40</v>
      </c>
      <c r="I4180">
        <v>16</v>
      </c>
      <c r="J4180" t="s">
        <v>21</v>
      </c>
      <c r="K4180">
        <v>6.3</v>
      </c>
      <c r="L4180">
        <v>2.56</v>
      </c>
      <c r="M4180" t="s">
        <v>30</v>
      </c>
      <c r="N4180">
        <v>1203.3800000000001</v>
      </c>
      <c r="O4180" s="5">
        <f>(ScoreCard!$E$3-laptop_prices3[[#This Row],[Price ($)]])/ScoreCard!$E$3*ScoreCard!$E$5</f>
        <v>4.4432858247871003</v>
      </c>
      <c r="P4180" s="5">
        <f>laptop_prices3[[#This Row],[RAM (GB)]]/ScoreCard!$F$3*ScoreCard!$F$5</f>
        <v>3.5</v>
      </c>
      <c r="Q4180" s="5">
        <f>laptop_prices3[[#This Row],[Screen Size (inch)]]/ScoreCard!$G$3*ScoreCard!$G$5</f>
        <v>1.8497109826589595</v>
      </c>
      <c r="R4180" s="5">
        <f>laptop_prices3[[#This Row],[Battery Life (hours)]]/ScoreCard!$H$3*ScoreCard!$H$5</f>
        <v>3.6750000000000003</v>
      </c>
      <c r="S4180" s="5">
        <f>ScoreCard!$I$3-laptop_prices3[[#This Row],[Weight (kg)]]/ScoreCard!$I$3*ScoreCard!$I$5</f>
        <v>2.0371428571428574</v>
      </c>
      <c r="T4180" s="6" cm="1">
        <f t="array" ref="T4180">_xlfn.IFS(laptop_prices3[[#This Row],[Storage]]="512GB SSD", 512, laptop_prices3[[#This Row],[Storage]] = "1TB SSD", 1000, laptop_prices3[[#This Row],[Storage]] = "2TB SSD", 2000, laptop_prices3[[#This Row],[Storage]]= "256GB SSD", 256, laptop_prices3[[#This Row],[Storage]] = "1TB HDD", 1000*0.7)</f>
        <v>512</v>
      </c>
      <c r="U4180" s="5">
        <f>laptop_prices3[[#This Row],[Storage Raw Value]]/ScoreCard!$J$3*ScoreCard!$J$5</f>
        <v>2.048</v>
      </c>
    </row>
    <row r="4181" spans="2:21" x14ac:dyDescent="0.2">
      <c r="B4181" s="4" cm="1">
        <f t="array" ref="B4181">SUM(laptop_prices3[[#This Row],[RAM Comp]:[Weight Comp]]+laptop_prices3[[#This Row],[Storage Comp]])</f>
        <v>26.840849160473439</v>
      </c>
      <c r="C4181">
        <v>4179</v>
      </c>
      <c r="D4181" t="s">
        <v>23</v>
      </c>
      <c r="E4181" t="s">
        <v>24</v>
      </c>
      <c r="F4181">
        <v>16</v>
      </c>
      <c r="G4181" t="s">
        <v>19</v>
      </c>
      <c r="H4181" t="s">
        <v>35</v>
      </c>
      <c r="I4181">
        <v>15.6</v>
      </c>
      <c r="J4181" t="s">
        <v>27</v>
      </c>
      <c r="K4181">
        <v>9.5</v>
      </c>
      <c r="L4181">
        <v>3.07</v>
      </c>
      <c r="M4181" t="s">
        <v>46</v>
      </c>
      <c r="N4181">
        <v>2334.58</v>
      </c>
      <c r="O4181" s="5">
        <f>(ScoreCard!$E$3-laptop_prices3[[#This Row],[Price ($)]])/ScoreCard!$E$3*ScoreCard!$E$5</f>
        <v>3.919963952227449</v>
      </c>
      <c r="P4181" s="5">
        <f>laptop_prices3[[#This Row],[RAM (GB)]]/ScoreCard!$F$3*ScoreCard!$F$5</f>
        <v>1.75</v>
      </c>
      <c r="Q4181" s="5">
        <f>laptop_prices3[[#This Row],[Screen Size (inch)]]/ScoreCard!$G$3*ScoreCard!$G$5</f>
        <v>1.8034682080924855</v>
      </c>
      <c r="R4181" s="5">
        <f>laptop_prices3[[#This Row],[Battery Life (hours)]]/ScoreCard!$H$3*ScoreCard!$H$5</f>
        <v>5.5416666666666661</v>
      </c>
      <c r="S4181" s="5">
        <f>ScoreCard!$I$3-laptop_prices3[[#This Row],[Weight (kg)]]/ScoreCard!$I$3*ScoreCard!$I$5</f>
        <v>1.7457142857142858</v>
      </c>
      <c r="T4181" s="6" cm="1">
        <f t="array" ref="T4181">_xlfn.IFS(laptop_prices3[[#This Row],[Storage]]="512GB SSD", 512, laptop_prices3[[#This Row],[Storage]] = "1TB SSD", 1000, laptop_prices3[[#This Row],[Storage]] = "2TB SSD", 2000, laptop_prices3[[#This Row],[Storage]]= "256GB SSD", 256, laptop_prices3[[#This Row],[Storage]] = "1TB HDD", 1000*0.7)</f>
        <v>1000</v>
      </c>
      <c r="U4181" s="5">
        <f>laptop_prices3[[#This Row],[Storage Raw Value]]/ScoreCard!$J$3*ScoreCard!$J$5</f>
        <v>4</v>
      </c>
    </row>
    <row r="4182" spans="2:21" x14ac:dyDescent="0.2">
      <c r="B4182" s="4" cm="1">
        <f t="array" ref="B4182">SUM(laptop_prices3[[#This Row],[RAM Comp]:[Weight Comp]]+laptop_prices3[[#This Row],[Storage Comp]])</f>
        <v>21.331425268373245</v>
      </c>
      <c r="C4182">
        <v>4180</v>
      </c>
      <c r="D4182" t="s">
        <v>33</v>
      </c>
      <c r="E4182" t="s">
        <v>31</v>
      </c>
      <c r="F4182">
        <v>64</v>
      </c>
      <c r="G4182" t="s">
        <v>29</v>
      </c>
      <c r="H4182" t="s">
        <v>14</v>
      </c>
      <c r="I4182">
        <v>16</v>
      </c>
      <c r="J4182" t="s">
        <v>15</v>
      </c>
      <c r="K4182">
        <v>9.6</v>
      </c>
      <c r="L4182">
        <v>1.25</v>
      </c>
      <c r="M4182" t="s">
        <v>30</v>
      </c>
      <c r="N4182">
        <v>2610.23</v>
      </c>
      <c r="O4182" s="5">
        <f>(ScoreCard!$E$3-laptop_prices3[[#This Row],[Price ($)]])/ScoreCard!$E$3*ScoreCard!$E$5</f>
        <v>3.7924412558244542</v>
      </c>
      <c r="P4182" s="5">
        <f>laptop_prices3[[#This Row],[RAM (GB)]]/ScoreCard!$F$3*ScoreCard!$F$5</f>
        <v>7</v>
      </c>
      <c r="Q4182" s="5">
        <f>laptop_prices3[[#This Row],[Screen Size (inch)]]/ScoreCard!$G$3*ScoreCard!$G$5</f>
        <v>1.8497109826589595</v>
      </c>
      <c r="R4182" s="5">
        <f>laptop_prices3[[#This Row],[Battery Life (hours)]]/ScoreCard!$H$3*ScoreCard!$H$5</f>
        <v>5.6</v>
      </c>
      <c r="S4182" s="5">
        <f>ScoreCard!$I$3-laptop_prices3[[#This Row],[Weight (kg)]]/ScoreCard!$I$3*ScoreCard!$I$5</f>
        <v>2.7857142857142856</v>
      </c>
      <c r="T4182" s="6" cm="1">
        <f t="array" ref="T4182">_xlfn.IFS(laptop_prices3[[#This Row],[Storage]]="512GB SSD", 512, laptop_prices3[[#This Row],[Storage]] = "1TB SSD", 1000, laptop_prices3[[#This Row],[Storage]] = "2TB SSD", 2000, laptop_prices3[[#This Row],[Storage]]= "256GB SSD", 256, laptop_prices3[[#This Row],[Storage]] = "1TB HDD", 1000*0.7)</f>
        <v>256</v>
      </c>
      <c r="U4182" s="5">
        <f>laptop_prices3[[#This Row],[Storage Raw Value]]/ScoreCard!$J$3*ScoreCard!$J$5</f>
        <v>1.024</v>
      </c>
    </row>
    <row r="4183" spans="2:21" x14ac:dyDescent="0.2">
      <c r="B4183" s="4" cm="1">
        <f t="array" ref="B4183">SUM(laptop_prices3[[#This Row],[RAM Comp]:[Weight Comp]]+laptop_prices3[[#This Row],[Storage Comp]])</f>
        <v>20.160901458849438</v>
      </c>
      <c r="C4183">
        <v>4181</v>
      </c>
      <c r="D4183" t="s">
        <v>45</v>
      </c>
      <c r="E4183" t="s">
        <v>39</v>
      </c>
      <c r="F4183">
        <v>8</v>
      </c>
      <c r="G4183" t="s">
        <v>42</v>
      </c>
      <c r="H4183" t="s">
        <v>14</v>
      </c>
      <c r="I4183">
        <v>16</v>
      </c>
      <c r="J4183" t="s">
        <v>15</v>
      </c>
      <c r="K4183">
        <v>7.6</v>
      </c>
      <c r="L4183">
        <v>2.97</v>
      </c>
      <c r="M4183" t="s">
        <v>16</v>
      </c>
      <c r="N4183">
        <v>1171.56</v>
      </c>
      <c r="O4183" s="5">
        <f>(ScoreCard!$E$3-laptop_prices3[[#This Row],[Price ($)]])/ScoreCard!$E$3*ScoreCard!$E$5</f>
        <v>4.4580065655799288</v>
      </c>
      <c r="P4183" s="5">
        <f>laptop_prices3[[#This Row],[RAM (GB)]]/ScoreCard!$F$3*ScoreCard!$F$5</f>
        <v>0.875</v>
      </c>
      <c r="Q4183" s="5">
        <f>laptop_prices3[[#This Row],[Screen Size (inch)]]/ScoreCard!$G$3*ScoreCard!$G$5</f>
        <v>1.8497109826589595</v>
      </c>
      <c r="R4183" s="5">
        <f>laptop_prices3[[#This Row],[Battery Life (hours)]]/ScoreCard!$H$3*ScoreCard!$H$5</f>
        <v>4.4333333333333336</v>
      </c>
      <c r="S4183" s="5">
        <f>ScoreCard!$I$3-laptop_prices3[[#This Row],[Weight (kg)]]/ScoreCard!$I$3*ScoreCard!$I$5</f>
        <v>1.8028571428571427</v>
      </c>
      <c r="T4183" s="6" cm="1">
        <f t="array" ref="T4183">_xlfn.IFS(laptop_prices3[[#This Row],[Storage]]="512GB SSD", 512, laptop_prices3[[#This Row],[Storage]] = "1TB SSD", 1000, laptop_prices3[[#This Row],[Storage]] = "2TB SSD", 2000, laptop_prices3[[#This Row],[Storage]]= "256GB SSD", 256, laptop_prices3[[#This Row],[Storage]] = "1TB HDD", 1000*0.7)</f>
        <v>700</v>
      </c>
      <c r="U4183" s="5">
        <f>laptop_prices3[[#This Row],[Storage Raw Value]]/ScoreCard!$J$3*ScoreCard!$J$5</f>
        <v>2.8</v>
      </c>
    </row>
    <row r="4184" spans="2:21" x14ac:dyDescent="0.2">
      <c r="B4184" s="4" cm="1">
        <f t="array" ref="B4184">SUM(laptop_prices3[[#This Row],[RAM Comp]:[Weight Comp]]+laptop_prices3[[#This Row],[Storage Comp]])</f>
        <v>17.110616157445637</v>
      </c>
      <c r="C4184">
        <v>4182</v>
      </c>
      <c r="D4184" t="s">
        <v>11</v>
      </c>
      <c r="E4184" t="s">
        <v>24</v>
      </c>
      <c r="F4184">
        <v>4</v>
      </c>
      <c r="G4184" t="s">
        <v>13</v>
      </c>
      <c r="H4184" t="s">
        <v>20</v>
      </c>
      <c r="I4184">
        <v>14</v>
      </c>
      <c r="J4184" t="s">
        <v>43</v>
      </c>
      <c r="K4184">
        <v>7.9</v>
      </c>
      <c r="L4184">
        <v>2.1800000000000002</v>
      </c>
      <c r="M4184" t="s">
        <v>22</v>
      </c>
      <c r="N4184">
        <v>1363.75</v>
      </c>
      <c r="O4184" s="5">
        <f>(ScoreCard!$E$3-laptop_prices3[[#This Row],[Price ($)]])/ScoreCard!$E$3*ScoreCard!$E$5</f>
        <v>4.3690945865424116</v>
      </c>
      <c r="P4184" s="5">
        <f>laptop_prices3[[#This Row],[RAM (GB)]]/ScoreCard!$F$3*ScoreCard!$F$5</f>
        <v>0.4375</v>
      </c>
      <c r="Q4184" s="5">
        <f>laptop_prices3[[#This Row],[Screen Size (inch)]]/ScoreCard!$G$3*ScoreCard!$G$5</f>
        <v>1.6184971098265895</v>
      </c>
      <c r="R4184" s="5">
        <f>laptop_prices3[[#This Row],[Battery Life (hours)]]/ScoreCard!$H$3*ScoreCard!$H$5</f>
        <v>4.6083333333333334</v>
      </c>
      <c r="S4184" s="5">
        <f>ScoreCard!$I$3-laptop_prices3[[#This Row],[Weight (kg)]]/ScoreCard!$I$3*ScoreCard!$I$5</f>
        <v>2.2542857142857144</v>
      </c>
      <c r="T4184" s="6" cm="1">
        <f t="array" ref="T4184">_xlfn.IFS(laptop_prices3[[#This Row],[Storage]]="512GB SSD", 512, laptop_prices3[[#This Row],[Storage]] = "1TB SSD", 1000, laptop_prices3[[#This Row],[Storage]] = "2TB SSD", 2000, laptop_prices3[[#This Row],[Storage]]= "256GB SSD", 256, laptop_prices3[[#This Row],[Storage]] = "1TB HDD", 1000*0.7)</f>
        <v>512</v>
      </c>
      <c r="U4184" s="5">
        <f>laptop_prices3[[#This Row],[Storage Raw Value]]/ScoreCard!$J$3*ScoreCard!$J$5</f>
        <v>2.048</v>
      </c>
    </row>
    <row r="4185" spans="2:21" x14ac:dyDescent="0.2">
      <c r="B4185" s="4" cm="1">
        <f t="array" ref="B4185">SUM(laptop_prices3[[#This Row],[RAM Comp]:[Weight Comp]]+laptop_prices3[[#This Row],[Storage Comp]])</f>
        <v>40.230901458849431</v>
      </c>
      <c r="C4185">
        <v>4183</v>
      </c>
      <c r="D4185" t="s">
        <v>36</v>
      </c>
      <c r="E4185" t="s">
        <v>41</v>
      </c>
      <c r="F4185">
        <v>16</v>
      </c>
      <c r="G4185" t="s">
        <v>25</v>
      </c>
      <c r="H4185" t="s">
        <v>26</v>
      </c>
      <c r="I4185">
        <v>16</v>
      </c>
      <c r="J4185" t="s">
        <v>27</v>
      </c>
      <c r="K4185">
        <v>4.3</v>
      </c>
      <c r="L4185">
        <v>2.41</v>
      </c>
      <c r="M4185" t="s">
        <v>16</v>
      </c>
      <c r="N4185">
        <v>3578.11</v>
      </c>
      <c r="O4185" s="5">
        <f>(ScoreCard!$E$3-laptop_prices3[[#This Row],[Price ($)]])/ScoreCard!$E$3*ScoreCard!$E$5</f>
        <v>3.3446753664918556</v>
      </c>
      <c r="P4185" s="5">
        <f>laptop_prices3[[#This Row],[RAM (GB)]]/ScoreCard!$F$3*ScoreCard!$F$5</f>
        <v>1.75</v>
      </c>
      <c r="Q4185" s="5">
        <f>laptop_prices3[[#This Row],[Screen Size (inch)]]/ScoreCard!$G$3*ScoreCard!$G$5</f>
        <v>1.8497109826589595</v>
      </c>
      <c r="R4185" s="5">
        <f>laptop_prices3[[#This Row],[Battery Life (hours)]]/ScoreCard!$H$3*ScoreCard!$H$5</f>
        <v>2.5083333333333333</v>
      </c>
      <c r="S4185" s="5">
        <f>ScoreCard!$I$3-laptop_prices3[[#This Row],[Weight (kg)]]/ScoreCard!$I$3*ScoreCard!$I$5</f>
        <v>2.1228571428571428</v>
      </c>
      <c r="T4185" s="6" cm="1">
        <f t="array" ref="T4185">_xlfn.IFS(laptop_prices3[[#This Row],[Storage]]="512GB SSD", 512, laptop_prices3[[#This Row],[Storage]] = "1TB SSD", 1000, laptop_prices3[[#This Row],[Storage]] = "2TB SSD", 2000, laptop_prices3[[#This Row],[Storage]]= "256GB SSD", 256, laptop_prices3[[#This Row],[Storage]] = "1TB HDD", 1000*0.7)</f>
        <v>2000</v>
      </c>
      <c r="U4185" s="5">
        <f>laptop_prices3[[#This Row],[Storage Raw Value]]/ScoreCard!$J$3*ScoreCard!$J$5</f>
        <v>8</v>
      </c>
    </row>
    <row r="4186" spans="2:21" x14ac:dyDescent="0.2">
      <c r="B4186" s="4" cm="1">
        <f t="array" ref="B4186">SUM(laptop_prices3[[#This Row],[RAM Comp]:[Weight Comp]]+laptop_prices3[[#This Row],[Storage Comp]])</f>
        <v>13.492801541425818</v>
      </c>
      <c r="C4186">
        <v>4184</v>
      </c>
      <c r="D4186" t="s">
        <v>36</v>
      </c>
      <c r="E4186" t="s">
        <v>39</v>
      </c>
      <c r="F4186">
        <v>8</v>
      </c>
      <c r="G4186" t="s">
        <v>29</v>
      </c>
      <c r="H4186" t="s">
        <v>14</v>
      </c>
      <c r="I4186">
        <v>15.6</v>
      </c>
      <c r="J4186" t="s">
        <v>15</v>
      </c>
      <c r="K4186">
        <v>7.3</v>
      </c>
      <c r="L4186">
        <v>1.82</v>
      </c>
      <c r="M4186" t="s">
        <v>16</v>
      </c>
      <c r="N4186">
        <v>1532.91</v>
      </c>
      <c r="O4186" s="5">
        <f>(ScoreCard!$E$3-laptop_prices3[[#This Row],[Price ($)]])/ScoreCard!$E$3*ScoreCard!$E$5</f>
        <v>4.2908368708756948</v>
      </c>
      <c r="P4186" s="5">
        <f>laptop_prices3[[#This Row],[RAM (GB)]]/ScoreCard!$F$3*ScoreCard!$F$5</f>
        <v>0.875</v>
      </c>
      <c r="Q4186" s="5">
        <f>laptop_prices3[[#This Row],[Screen Size (inch)]]/ScoreCard!$G$3*ScoreCard!$G$5</f>
        <v>1.8034682080924855</v>
      </c>
      <c r="R4186" s="5">
        <f>laptop_prices3[[#This Row],[Battery Life (hours)]]/ScoreCard!$H$3*ScoreCard!$H$5</f>
        <v>4.2583333333333329</v>
      </c>
      <c r="S4186" s="5">
        <f>ScoreCard!$I$3-laptop_prices3[[#This Row],[Weight (kg)]]/ScoreCard!$I$3*ScoreCard!$I$5</f>
        <v>2.46</v>
      </c>
      <c r="T4186" s="6" cm="1">
        <f t="array" ref="T4186">_xlfn.IFS(laptop_prices3[[#This Row],[Storage]]="512GB SSD", 512, laptop_prices3[[#This Row],[Storage]] = "1TB SSD", 1000, laptop_prices3[[#This Row],[Storage]] = "2TB SSD", 2000, laptop_prices3[[#This Row],[Storage]]= "256GB SSD", 256, laptop_prices3[[#This Row],[Storage]] = "1TB HDD", 1000*0.7)</f>
        <v>256</v>
      </c>
      <c r="U4186" s="5">
        <f>laptop_prices3[[#This Row],[Storage Raw Value]]/ScoreCard!$J$3*ScoreCard!$J$5</f>
        <v>1.024</v>
      </c>
    </row>
    <row r="4187" spans="2:21" x14ac:dyDescent="0.2">
      <c r="B4187" s="4" cm="1">
        <f t="array" ref="B4187">SUM(laptop_prices3[[#This Row],[RAM Comp]:[Weight Comp]]+laptop_prices3[[#This Row],[Storage Comp]])</f>
        <v>17.053325350949628</v>
      </c>
      <c r="C4187">
        <v>4185</v>
      </c>
      <c r="D4187" t="s">
        <v>34</v>
      </c>
      <c r="E4187" t="s">
        <v>41</v>
      </c>
      <c r="F4187">
        <v>8</v>
      </c>
      <c r="G4187" t="s">
        <v>13</v>
      </c>
      <c r="H4187" t="s">
        <v>26</v>
      </c>
      <c r="I4187">
        <v>15.6</v>
      </c>
      <c r="J4187" t="s">
        <v>21</v>
      </c>
      <c r="K4187">
        <v>6</v>
      </c>
      <c r="L4187">
        <v>1.43</v>
      </c>
      <c r="M4187" t="s">
        <v>16</v>
      </c>
      <c r="N4187">
        <v>1596.43</v>
      </c>
      <c r="O4187" s="5">
        <f>(ScoreCard!$E$3-laptop_prices3[[#This Row],[Price ($)]])/ScoreCard!$E$3*ScoreCard!$E$5</f>
        <v>4.2614509043401663</v>
      </c>
      <c r="P4187" s="5">
        <f>laptop_prices3[[#This Row],[RAM (GB)]]/ScoreCard!$F$3*ScoreCard!$F$5</f>
        <v>0.875</v>
      </c>
      <c r="Q4187" s="5">
        <f>laptop_prices3[[#This Row],[Screen Size (inch)]]/ScoreCard!$G$3*ScoreCard!$G$5</f>
        <v>1.8034682080924855</v>
      </c>
      <c r="R4187" s="5">
        <f>laptop_prices3[[#This Row],[Battery Life (hours)]]/ScoreCard!$H$3*ScoreCard!$H$5</f>
        <v>3.5</v>
      </c>
      <c r="S4187" s="5">
        <f>ScoreCard!$I$3-laptop_prices3[[#This Row],[Weight (kg)]]/ScoreCard!$I$3*ScoreCard!$I$5</f>
        <v>2.6828571428571428</v>
      </c>
      <c r="T4187" s="6" cm="1">
        <f t="array" ref="T4187">_xlfn.IFS(laptop_prices3[[#This Row],[Storage]]="512GB SSD", 512, laptop_prices3[[#This Row],[Storage]] = "1TB SSD", 1000, laptop_prices3[[#This Row],[Storage]] = "2TB SSD", 2000, laptop_prices3[[#This Row],[Storage]]= "256GB SSD", 256, laptop_prices3[[#This Row],[Storage]] = "1TB HDD", 1000*0.7)</f>
        <v>512</v>
      </c>
      <c r="U4187" s="5">
        <f>laptop_prices3[[#This Row],[Storage Raw Value]]/ScoreCard!$J$3*ScoreCard!$J$5</f>
        <v>2.048</v>
      </c>
    </row>
    <row r="4188" spans="2:21" x14ac:dyDescent="0.2">
      <c r="B4188" s="4" cm="1">
        <f t="array" ref="B4188">SUM(laptop_prices3[[#This Row],[RAM Comp]:[Weight Comp]]+laptop_prices3[[#This Row],[Storage Comp]])</f>
        <v>19.896496696944673</v>
      </c>
      <c r="C4188">
        <v>4186</v>
      </c>
      <c r="D4188" t="s">
        <v>28</v>
      </c>
      <c r="E4188" t="s">
        <v>12</v>
      </c>
      <c r="F4188">
        <v>4</v>
      </c>
      <c r="G4188" t="s">
        <v>42</v>
      </c>
      <c r="H4188" t="s">
        <v>35</v>
      </c>
      <c r="I4188">
        <v>16</v>
      </c>
      <c r="J4188" t="s">
        <v>27</v>
      </c>
      <c r="K4188">
        <v>6.3</v>
      </c>
      <c r="L4188">
        <v>1.34</v>
      </c>
      <c r="M4188" t="s">
        <v>30</v>
      </c>
      <c r="N4188">
        <v>1107.72</v>
      </c>
      <c r="O4188" s="5">
        <f>(ScoreCard!$E$3-laptop_prices3[[#This Row],[Price ($)]])/ScoreCard!$E$3*ScoreCard!$E$5</f>
        <v>4.487540572249137</v>
      </c>
      <c r="P4188" s="5">
        <f>laptop_prices3[[#This Row],[RAM (GB)]]/ScoreCard!$F$3*ScoreCard!$F$5</f>
        <v>0.4375</v>
      </c>
      <c r="Q4188" s="5">
        <f>laptop_prices3[[#This Row],[Screen Size (inch)]]/ScoreCard!$G$3*ScoreCard!$G$5</f>
        <v>1.8497109826589595</v>
      </c>
      <c r="R4188" s="5">
        <f>laptop_prices3[[#This Row],[Battery Life (hours)]]/ScoreCard!$H$3*ScoreCard!$H$5</f>
        <v>3.6750000000000003</v>
      </c>
      <c r="S4188" s="5">
        <f>ScoreCard!$I$3-laptop_prices3[[#This Row],[Weight (kg)]]/ScoreCard!$I$3*ScoreCard!$I$5</f>
        <v>2.734285714285714</v>
      </c>
      <c r="T4188" s="6" cm="1">
        <f t="array" ref="T4188">_xlfn.IFS(laptop_prices3[[#This Row],[Storage]]="512GB SSD", 512, laptop_prices3[[#This Row],[Storage]] = "1TB SSD", 1000, laptop_prices3[[#This Row],[Storage]] = "2TB SSD", 2000, laptop_prices3[[#This Row],[Storage]]= "256GB SSD", 256, laptop_prices3[[#This Row],[Storage]] = "1TB HDD", 1000*0.7)</f>
        <v>700</v>
      </c>
      <c r="U4188" s="5">
        <f>laptop_prices3[[#This Row],[Storage Raw Value]]/ScoreCard!$J$3*ScoreCard!$J$5</f>
        <v>2.8</v>
      </c>
    </row>
    <row r="4189" spans="2:21" x14ac:dyDescent="0.2">
      <c r="B4189" s="4" cm="1">
        <f t="array" ref="B4189">SUM(laptop_prices3[[#This Row],[RAM Comp]:[Weight Comp]]+laptop_prices3[[#This Row],[Storage Comp]])</f>
        <v>16.126000000000001</v>
      </c>
      <c r="C4189">
        <v>4187</v>
      </c>
      <c r="D4189" t="s">
        <v>17</v>
      </c>
      <c r="E4189" t="s">
        <v>18</v>
      </c>
      <c r="F4189">
        <v>16</v>
      </c>
      <c r="G4189" t="s">
        <v>29</v>
      </c>
      <c r="H4189" t="s">
        <v>14</v>
      </c>
      <c r="I4189">
        <v>17.3</v>
      </c>
      <c r="J4189" t="s">
        <v>15</v>
      </c>
      <c r="K4189">
        <v>10.8</v>
      </c>
      <c r="L4189">
        <v>2.66</v>
      </c>
      <c r="M4189" t="s">
        <v>30</v>
      </c>
      <c r="N4189">
        <v>3005.79</v>
      </c>
      <c r="O4189" s="5">
        <f>(ScoreCard!$E$3-laptop_prices3[[#This Row],[Price ($)]])/ScoreCard!$E$3*ScoreCard!$E$5</f>
        <v>3.6094451455789662</v>
      </c>
      <c r="P4189" s="5">
        <f>laptop_prices3[[#This Row],[RAM (GB)]]/ScoreCard!$F$3*ScoreCard!$F$5</f>
        <v>1.75</v>
      </c>
      <c r="Q4189" s="5">
        <f>laptop_prices3[[#This Row],[Screen Size (inch)]]/ScoreCard!$G$3*ScoreCard!$G$5</f>
        <v>2</v>
      </c>
      <c r="R4189" s="5">
        <f>laptop_prices3[[#This Row],[Battery Life (hours)]]/ScoreCard!$H$3*ScoreCard!$H$5</f>
        <v>6.3</v>
      </c>
      <c r="S4189" s="5">
        <f>ScoreCard!$I$3-laptop_prices3[[#This Row],[Weight (kg)]]/ScoreCard!$I$3*ScoreCard!$I$5</f>
        <v>1.98</v>
      </c>
      <c r="T4189" s="6" cm="1">
        <f t="array" ref="T4189">_xlfn.IFS(laptop_prices3[[#This Row],[Storage]]="512GB SSD", 512, laptop_prices3[[#This Row],[Storage]] = "1TB SSD", 1000, laptop_prices3[[#This Row],[Storage]] = "2TB SSD", 2000, laptop_prices3[[#This Row],[Storage]]= "256GB SSD", 256, laptop_prices3[[#This Row],[Storage]] = "1TB HDD", 1000*0.7)</f>
        <v>256</v>
      </c>
      <c r="U4189" s="5">
        <f>laptop_prices3[[#This Row],[Storage Raw Value]]/ScoreCard!$J$3*ScoreCard!$J$5</f>
        <v>1.024</v>
      </c>
    </row>
    <row r="4190" spans="2:21" x14ac:dyDescent="0.2">
      <c r="B4190" s="4" cm="1">
        <f t="array" ref="B4190">SUM(laptop_prices3[[#This Row],[RAM Comp]:[Weight Comp]]+laptop_prices3[[#This Row],[Storage Comp]])</f>
        <v>18.101372969997247</v>
      </c>
      <c r="C4190">
        <v>4188</v>
      </c>
      <c r="D4190" t="s">
        <v>34</v>
      </c>
      <c r="E4190" t="s">
        <v>12</v>
      </c>
      <c r="F4190">
        <v>32</v>
      </c>
      <c r="G4190" t="s">
        <v>29</v>
      </c>
      <c r="H4190" t="s">
        <v>40</v>
      </c>
      <c r="I4190">
        <v>15.6</v>
      </c>
      <c r="J4190" t="s">
        <v>43</v>
      </c>
      <c r="K4190">
        <v>11.2</v>
      </c>
      <c r="L4190">
        <v>2.33</v>
      </c>
      <c r="M4190" t="s">
        <v>30</v>
      </c>
      <c r="N4190">
        <v>1387.62</v>
      </c>
      <c r="O4190" s="5">
        <f>(ScoreCard!$E$3-laptop_prices3[[#This Row],[Price ($)]])/ScoreCard!$E$3*ScoreCard!$E$5</f>
        <v>4.3580517178207003</v>
      </c>
      <c r="P4190" s="5">
        <f>laptop_prices3[[#This Row],[RAM (GB)]]/ScoreCard!$F$3*ScoreCard!$F$5</f>
        <v>3.5</v>
      </c>
      <c r="Q4190" s="5">
        <f>laptop_prices3[[#This Row],[Screen Size (inch)]]/ScoreCard!$G$3*ScoreCard!$G$5</f>
        <v>1.8034682080924855</v>
      </c>
      <c r="R4190" s="5">
        <f>laptop_prices3[[#This Row],[Battery Life (hours)]]/ScoreCard!$H$3*ScoreCard!$H$5</f>
        <v>6.5333333333333323</v>
      </c>
      <c r="S4190" s="5">
        <f>ScoreCard!$I$3-laptop_prices3[[#This Row],[Weight (kg)]]/ScoreCard!$I$3*ScoreCard!$I$5</f>
        <v>2.1685714285714286</v>
      </c>
      <c r="T4190" s="6" cm="1">
        <f t="array" ref="T4190">_xlfn.IFS(laptop_prices3[[#This Row],[Storage]]="512GB SSD", 512, laptop_prices3[[#This Row],[Storage]] = "1TB SSD", 1000, laptop_prices3[[#This Row],[Storage]] = "2TB SSD", 2000, laptop_prices3[[#This Row],[Storage]]= "256GB SSD", 256, laptop_prices3[[#This Row],[Storage]] = "1TB HDD", 1000*0.7)</f>
        <v>256</v>
      </c>
      <c r="U4190" s="5">
        <f>laptop_prices3[[#This Row],[Storage Raw Value]]/ScoreCard!$J$3*ScoreCard!$J$5</f>
        <v>1.024</v>
      </c>
    </row>
    <row r="4191" spans="2:21" x14ac:dyDescent="0.2">
      <c r="B4191" s="4" cm="1">
        <f t="array" ref="B4191">SUM(laptop_prices3[[#This Row],[RAM Comp]:[Weight Comp]]+laptop_prices3[[#This Row],[Storage Comp]])</f>
        <v>18.88119130195431</v>
      </c>
      <c r="C4191">
        <v>4189</v>
      </c>
      <c r="D4191" t="s">
        <v>36</v>
      </c>
      <c r="E4191" t="s">
        <v>18</v>
      </c>
      <c r="F4191">
        <v>64</v>
      </c>
      <c r="G4191" t="s">
        <v>29</v>
      </c>
      <c r="H4191" t="s">
        <v>26</v>
      </c>
      <c r="I4191">
        <v>13.3</v>
      </c>
      <c r="J4191" t="s">
        <v>27</v>
      </c>
      <c r="K4191">
        <v>7.6</v>
      </c>
      <c r="L4191">
        <v>2.95</v>
      </c>
      <c r="M4191" t="s">
        <v>30</v>
      </c>
      <c r="N4191">
        <v>4863.8599999999997</v>
      </c>
      <c r="O4191" s="5">
        <f>(ScoreCard!$E$3-laptop_prices3[[#This Row],[Price ($)]])/ScoreCard!$E$3*ScoreCard!$E$5</f>
        <v>2.7498547356188263</v>
      </c>
      <c r="P4191" s="5">
        <f>laptop_prices3[[#This Row],[RAM (GB)]]/ScoreCard!$F$3*ScoreCard!$F$5</f>
        <v>7</v>
      </c>
      <c r="Q4191" s="5">
        <f>laptop_prices3[[#This Row],[Screen Size (inch)]]/ScoreCard!$G$3*ScoreCard!$G$5</f>
        <v>1.5375722543352601</v>
      </c>
      <c r="R4191" s="5">
        <f>laptop_prices3[[#This Row],[Battery Life (hours)]]/ScoreCard!$H$3*ScoreCard!$H$5</f>
        <v>4.4333333333333336</v>
      </c>
      <c r="S4191" s="5">
        <f>ScoreCard!$I$3-laptop_prices3[[#This Row],[Weight (kg)]]/ScoreCard!$I$3*ScoreCard!$I$5</f>
        <v>1.8142857142857143</v>
      </c>
      <c r="T4191" s="6" cm="1">
        <f t="array" ref="T4191">_xlfn.IFS(laptop_prices3[[#This Row],[Storage]]="512GB SSD", 512, laptop_prices3[[#This Row],[Storage]] = "1TB SSD", 1000, laptop_prices3[[#This Row],[Storage]] = "2TB SSD", 2000, laptop_prices3[[#This Row],[Storage]]= "256GB SSD", 256, laptop_prices3[[#This Row],[Storage]] = "1TB HDD", 1000*0.7)</f>
        <v>256</v>
      </c>
      <c r="U4191" s="5">
        <f>laptop_prices3[[#This Row],[Storage Raw Value]]/ScoreCard!$J$3*ScoreCard!$J$5</f>
        <v>1.024</v>
      </c>
    </row>
    <row r="4192" spans="2:21" x14ac:dyDescent="0.2">
      <c r="B4192" s="4" cm="1">
        <f t="array" ref="B4192">SUM(laptop_prices3[[#This Row],[RAM Comp]:[Weight Comp]]+laptop_prices3[[#This Row],[Storage Comp]])</f>
        <v>26.788758601706579</v>
      </c>
      <c r="C4192">
        <v>4190</v>
      </c>
      <c r="D4192" t="s">
        <v>36</v>
      </c>
      <c r="E4192" t="s">
        <v>31</v>
      </c>
      <c r="F4192">
        <v>32</v>
      </c>
      <c r="G4192" t="s">
        <v>19</v>
      </c>
      <c r="H4192" t="s">
        <v>35</v>
      </c>
      <c r="I4192">
        <v>16</v>
      </c>
      <c r="J4192" t="s">
        <v>15</v>
      </c>
      <c r="K4192">
        <v>6.4</v>
      </c>
      <c r="L4192">
        <v>3.14</v>
      </c>
      <c r="M4192" t="s">
        <v>16</v>
      </c>
      <c r="N4192">
        <v>1841.36</v>
      </c>
      <c r="O4192" s="5">
        <f>(ScoreCard!$E$3-laptop_prices3[[#This Row],[Price ($)]])/ScoreCard!$E$3*ScoreCard!$E$5</f>
        <v>4.1481400607704746</v>
      </c>
      <c r="P4192" s="5">
        <f>laptop_prices3[[#This Row],[RAM (GB)]]/ScoreCard!$F$3*ScoreCard!$F$5</f>
        <v>3.5</v>
      </c>
      <c r="Q4192" s="5">
        <f>laptop_prices3[[#This Row],[Screen Size (inch)]]/ScoreCard!$G$3*ScoreCard!$G$5</f>
        <v>1.8497109826589595</v>
      </c>
      <c r="R4192" s="5">
        <f>laptop_prices3[[#This Row],[Battery Life (hours)]]/ScoreCard!$H$3*ScoreCard!$H$5</f>
        <v>3.7333333333333334</v>
      </c>
      <c r="S4192" s="5">
        <f>ScoreCard!$I$3-laptop_prices3[[#This Row],[Weight (kg)]]/ScoreCard!$I$3*ScoreCard!$I$5</f>
        <v>1.7057142857142857</v>
      </c>
      <c r="T4192" s="6" cm="1">
        <f t="array" ref="T4192">_xlfn.IFS(laptop_prices3[[#This Row],[Storage]]="512GB SSD", 512, laptop_prices3[[#This Row],[Storage]] = "1TB SSD", 1000, laptop_prices3[[#This Row],[Storage]] = "2TB SSD", 2000, laptop_prices3[[#This Row],[Storage]]= "256GB SSD", 256, laptop_prices3[[#This Row],[Storage]] = "1TB HDD", 1000*0.7)</f>
        <v>1000</v>
      </c>
      <c r="U4192" s="5">
        <f>laptop_prices3[[#This Row],[Storage Raw Value]]/ScoreCard!$J$3*ScoreCard!$J$5</f>
        <v>4</v>
      </c>
    </row>
    <row r="4193" spans="2:21" x14ac:dyDescent="0.2">
      <c r="B4193" s="4" cm="1">
        <f t="array" ref="B4193">SUM(laptop_prices3[[#This Row],[RAM Comp]:[Weight Comp]]+laptop_prices3[[#This Row],[Storage Comp]])</f>
        <v>14.570472887420864</v>
      </c>
      <c r="C4193">
        <v>4191</v>
      </c>
      <c r="D4193" t="s">
        <v>36</v>
      </c>
      <c r="E4193" t="s">
        <v>48</v>
      </c>
      <c r="F4193">
        <v>16</v>
      </c>
      <c r="G4193" t="s">
        <v>29</v>
      </c>
      <c r="H4193" t="s">
        <v>35</v>
      </c>
      <c r="I4193">
        <v>16</v>
      </c>
      <c r="J4193" t="s">
        <v>43</v>
      </c>
      <c r="K4193">
        <v>7</v>
      </c>
      <c r="L4193">
        <v>1.24</v>
      </c>
      <c r="M4193" t="s">
        <v>46</v>
      </c>
      <c r="N4193">
        <v>1785.73</v>
      </c>
      <c r="O4193" s="5">
        <f>(ScoreCard!$E$3-laptop_prices3[[#This Row],[Price ($)]])/ScoreCard!$E$3*ScoreCard!$E$5</f>
        <v>4.1738759127599492</v>
      </c>
      <c r="P4193" s="5">
        <f>laptop_prices3[[#This Row],[RAM (GB)]]/ScoreCard!$F$3*ScoreCard!$F$5</f>
        <v>1.75</v>
      </c>
      <c r="Q4193" s="5">
        <f>laptop_prices3[[#This Row],[Screen Size (inch)]]/ScoreCard!$G$3*ScoreCard!$G$5</f>
        <v>1.8497109826589595</v>
      </c>
      <c r="R4193" s="5">
        <f>laptop_prices3[[#This Row],[Battery Life (hours)]]/ScoreCard!$H$3*ScoreCard!$H$5</f>
        <v>4.0833333333333339</v>
      </c>
      <c r="S4193" s="5">
        <f>ScoreCard!$I$3-laptop_prices3[[#This Row],[Weight (kg)]]/ScoreCard!$I$3*ScoreCard!$I$5</f>
        <v>2.7914285714285714</v>
      </c>
      <c r="T4193" s="6" cm="1">
        <f t="array" ref="T4193">_xlfn.IFS(laptop_prices3[[#This Row],[Storage]]="512GB SSD", 512, laptop_prices3[[#This Row],[Storage]] = "1TB SSD", 1000, laptop_prices3[[#This Row],[Storage]] = "2TB SSD", 2000, laptop_prices3[[#This Row],[Storage]]= "256GB SSD", 256, laptop_prices3[[#This Row],[Storage]] = "1TB HDD", 1000*0.7)</f>
        <v>256</v>
      </c>
      <c r="U4193" s="5">
        <f>laptop_prices3[[#This Row],[Storage Raw Value]]/ScoreCard!$J$3*ScoreCard!$J$5</f>
        <v>1.024</v>
      </c>
    </row>
    <row r="4194" spans="2:21" x14ac:dyDescent="0.2">
      <c r="B4194" s="4" cm="1">
        <f t="array" ref="B4194">SUM(laptop_prices3[[#This Row],[RAM Comp]:[Weight Comp]]+laptop_prices3[[#This Row],[Storage Comp]])</f>
        <v>46.672068538398022</v>
      </c>
      <c r="C4194">
        <v>4192</v>
      </c>
      <c r="D4194" t="s">
        <v>33</v>
      </c>
      <c r="E4194" t="s">
        <v>31</v>
      </c>
      <c r="F4194">
        <v>32</v>
      </c>
      <c r="G4194" t="s">
        <v>25</v>
      </c>
      <c r="H4194" t="s">
        <v>44</v>
      </c>
      <c r="I4194">
        <v>14</v>
      </c>
      <c r="J4194" t="s">
        <v>43</v>
      </c>
      <c r="K4194">
        <v>11.7</v>
      </c>
      <c r="L4194">
        <v>1.35</v>
      </c>
      <c r="M4194" t="s">
        <v>30</v>
      </c>
      <c r="N4194">
        <v>872.61</v>
      </c>
      <c r="O4194" s="5">
        <f>(ScoreCard!$E$3-laptop_prices3[[#This Row],[Price ($)]])/ScoreCard!$E$3*ScoreCard!$E$5</f>
        <v>4.5963084342165157</v>
      </c>
      <c r="P4194" s="5">
        <f>laptop_prices3[[#This Row],[RAM (GB)]]/ScoreCard!$F$3*ScoreCard!$F$5</f>
        <v>3.5</v>
      </c>
      <c r="Q4194" s="5">
        <f>laptop_prices3[[#This Row],[Screen Size (inch)]]/ScoreCard!$G$3*ScoreCard!$G$5</f>
        <v>1.6184971098265895</v>
      </c>
      <c r="R4194" s="5">
        <f>laptop_prices3[[#This Row],[Battery Life (hours)]]/ScoreCard!$H$3*ScoreCard!$H$5</f>
        <v>6.8250000000000002</v>
      </c>
      <c r="S4194" s="5">
        <f>ScoreCard!$I$3-laptop_prices3[[#This Row],[Weight (kg)]]/ScoreCard!$I$3*ScoreCard!$I$5</f>
        <v>2.7285714285714286</v>
      </c>
      <c r="T4194" s="6" cm="1">
        <f t="array" ref="T4194">_xlfn.IFS(laptop_prices3[[#This Row],[Storage]]="512GB SSD", 512, laptop_prices3[[#This Row],[Storage]] = "1TB SSD", 1000, laptop_prices3[[#This Row],[Storage]] = "2TB SSD", 2000, laptop_prices3[[#This Row],[Storage]]= "256GB SSD", 256, laptop_prices3[[#This Row],[Storage]] = "1TB HDD", 1000*0.7)</f>
        <v>2000</v>
      </c>
      <c r="U4194" s="5">
        <f>laptop_prices3[[#This Row],[Storage Raw Value]]/ScoreCard!$J$3*ScoreCard!$J$5</f>
        <v>8</v>
      </c>
    </row>
    <row r="4195" spans="2:21" x14ac:dyDescent="0.2">
      <c r="B4195" s="4" cm="1">
        <f t="array" ref="B4195">SUM(laptop_prices3[[#This Row],[RAM Comp]:[Weight Comp]]+laptop_prices3[[#This Row],[Storage Comp]])</f>
        <v>24.476801541425818</v>
      </c>
      <c r="C4195">
        <v>4193</v>
      </c>
      <c r="D4195" t="s">
        <v>28</v>
      </c>
      <c r="E4195" t="s">
        <v>12</v>
      </c>
      <c r="F4195">
        <v>8</v>
      </c>
      <c r="G4195" t="s">
        <v>19</v>
      </c>
      <c r="H4195" t="s">
        <v>20</v>
      </c>
      <c r="I4195">
        <v>15.6</v>
      </c>
      <c r="J4195" t="s">
        <v>27</v>
      </c>
      <c r="K4195">
        <v>7.3</v>
      </c>
      <c r="L4195">
        <v>3.43</v>
      </c>
      <c r="M4195" t="s">
        <v>46</v>
      </c>
      <c r="N4195">
        <v>1577.94</v>
      </c>
      <c r="O4195" s="5">
        <f>(ScoreCard!$E$3-laptop_prices3[[#This Row],[Price ($)]])/ScoreCard!$E$3*ScoreCard!$E$5</f>
        <v>4.270004848314378</v>
      </c>
      <c r="P4195" s="5">
        <f>laptop_prices3[[#This Row],[RAM (GB)]]/ScoreCard!$F$3*ScoreCard!$F$5</f>
        <v>0.875</v>
      </c>
      <c r="Q4195" s="5">
        <f>laptop_prices3[[#This Row],[Screen Size (inch)]]/ScoreCard!$G$3*ScoreCard!$G$5</f>
        <v>1.8034682080924855</v>
      </c>
      <c r="R4195" s="5">
        <f>laptop_prices3[[#This Row],[Battery Life (hours)]]/ScoreCard!$H$3*ScoreCard!$H$5</f>
        <v>4.2583333333333329</v>
      </c>
      <c r="S4195" s="5">
        <f>ScoreCard!$I$3-laptop_prices3[[#This Row],[Weight (kg)]]/ScoreCard!$I$3*ScoreCard!$I$5</f>
        <v>1.5399999999999998</v>
      </c>
      <c r="T4195" s="6" cm="1">
        <f t="array" ref="T4195">_xlfn.IFS(laptop_prices3[[#This Row],[Storage]]="512GB SSD", 512, laptop_prices3[[#This Row],[Storage]] = "1TB SSD", 1000, laptop_prices3[[#This Row],[Storage]] = "2TB SSD", 2000, laptop_prices3[[#This Row],[Storage]]= "256GB SSD", 256, laptop_prices3[[#This Row],[Storage]] = "1TB HDD", 1000*0.7)</f>
        <v>1000</v>
      </c>
      <c r="U4195" s="5">
        <f>laptop_prices3[[#This Row],[Storage Raw Value]]/ScoreCard!$J$3*ScoreCard!$J$5</f>
        <v>4</v>
      </c>
    </row>
    <row r="4196" spans="2:21" x14ac:dyDescent="0.2">
      <c r="B4196" s="4" cm="1">
        <f t="array" ref="B4196">SUM(laptop_prices3[[#This Row],[RAM Comp]:[Weight Comp]]+laptop_prices3[[#This Row],[Storage Comp]])</f>
        <v>12.472143682906687</v>
      </c>
      <c r="C4196">
        <v>4194</v>
      </c>
      <c r="D4196" t="s">
        <v>36</v>
      </c>
      <c r="E4196" t="s">
        <v>39</v>
      </c>
      <c r="F4196">
        <v>16</v>
      </c>
      <c r="G4196" t="s">
        <v>29</v>
      </c>
      <c r="H4196" t="s">
        <v>14</v>
      </c>
      <c r="I4196">
        <v>13.3</v>
      </c>
      <c r="J4196" t="s">
        <v>43</v>
      </c>
      <c r="K4196">
        <v>4.8</v>
      </c>
      <c r="L4196">
        <v>2.12</v>
      </c>
      <c r="M4196" t="s">
        <v>30</v>
      </c>
      <c r="N4196">
        <v>1211.97</v>
      </c>
      <c r="O4196" s="5">
        <f>(ScoreCard!$E$3-laptop_prices3[[#This Row],[Price ($)]])/ScoreCard!$E$3*ScoreCard!$E$5</f>
        <v>4.4393118724486218</v>
      </c>
      <c r="P4196" s="5">
        <f>laptop_prices3[[#This Row],[RAM (GB)]]/ScoreCard!$F$3*ScoreCard!$F$5</f>
        <v>1.75</v>
      </c>
      <c r="Q4196" s="5">
        <f>laptop_prices3[[#This Row],[Screen Size (inch)]]/ScoreCard!$G$3*ScoreCard!$G$5</f>
        <v>1.5375722543352601</v>
      </c>
      <c r="R4196" s="5">
        <f>laptop_prices3[[#This Row],[Battery Life (hours)]]/ScoreCard!$H$3*ScoreCard!$H$5</f>
        <v>2.8</v>
      </c>
      <c r="S4196" s="5">
        <f>ScoreCard!$I$3-laptop_prices3[[#This Row],[Weight (kg)]]/ScoreCard!$I$3*ScoreCard!$I$5</f>
        <v>2.2885714285714283</v>
      </c>
      <c r="T4196" s="6" cm="1">
        <f t="array" ref="T4196">_xlfn.IFS(laptop_prices3[[#This Row],[Storage]]="512GB SSD", 512, laptop_prices3[[#This Row],[Storage]] = "1TB SSD", 1000, laptop_prices3[[#This Row],[Storage]] = "2TB SSD", 2000, laptop_prices3[[#This Row],[Storage]]= "256GB SSD", 256, laptop_prices3[[#This Row],[Storage]] = "1TB HDD", 1000*0.7)</f>
        <v>256</v>
      </c>
      <c r="U4196" s="5">
        <f>laptop_prices3[[#This Row],[Storage Raw Value]]/ScoreCard!$J$3*ScoreCard!$J$5</f>
        <v>1.024</v>
      </c>
    </row>
    <row r="4197" spans="2:21" x14ac:dyDescent="0.2">
      <c r="B4197" s="4" cm="1">
        <f t="array" ref="B4197">SUM(laptop_prices3[[#This Row],[RAM Comp]:[Weight Comp]]+laptop_prices3[[#This Row],[Storage Comp]])</f>
        <v>43.748286540049548</v>
      </c>
      <c r="C4197">
        <v>4195</v>
      </c>
      <c r="D4197" t="s">
        <v>17</v>
      </c>
      <c r="E4197" t="s">
        <v>18</v>
      </c>
      <c r="F4197">
        <v>32</v>
      </c>
      <c r="G4197" t="s">
        <v>25</v>
      </c>
      <c r="H4197" t="s">
        <v>32</v>
      </c>
      <c r="I4197">
        <v>13.3</v>
      </c>
      <c r="J4197" t="s">
        <v>43</v>
      </c>
      <c r="K4197">
        <v>8.1</v>
      </c>
      <c r="L4197">
        <v>2.65</v>
      </c>
      <c r="M4197" t="s">
        <v>16</v>
      </c>
      <c r="N4197">
        <v>2703.68</v>
      </c>
      <c r="O4197" s="5">
        <f>(ScoreCard!$E$3-laptop_prices3[[#This Row],[Price ($)]])/ScoreCard!$E$3*ScoreCard!$E$5</f>
        <v>3.7492089105356459</v>
      </c>
      <c r="P4197" s="5">
        <f>laptop_prices3[[#This Row],[RAM (GB)]]/ScoreCard!$F$3*ScoreCard!$F$5</f>
        <v>3.5</v>
      </c>
      <c r="Q4197" s="5">
        <f>laptop_prices3[[#This Row],[Screen Size (inch)]]/ScoreCard!$G$3*ScoreCard!$G$5</f>
        <v>1.5375722543352601</v>
      </c>
      <c r="R4197" s="5">
        <f>laptop_prices3[[#This Row],[Battery Life (hours)]]/ScoreCard!$H$3*ScoreCard!$H$5</f>
        <v>4.7249999999999996</v>
      </c>
      <c r="S4197" s="5">
        <f>ScoreCard!$I$3-laptop_prices3[[#This Row],[Weight (kg)]]/ScoreCard!$I$3*ScoreCard!$I$5</f>
        <v>1.9857142857142858</v>
      </c>
      <c r="T4197" s="6" cm="1">
        <f t="array" ref="T4197">_xlfn.IFS(laptop_prices3[[#This Row],[Storage]]="512GB SSD", 512, laptop_prices3[[#This Row],[Storage]] = "1TB SSD", 1000, laptop_prices3[[#This Row],[Storage]] = "2TB SSD", 2000, laptop_prices3[[#This Row],[Storage]]= "256GB SSD", 256, laptop_prices3[[#This Row],[Storage]] = "1TB HDD", 1000*0.7)</f>
        <v>2000</v>
      </c>
      <c r="U4197" s="5">
        <f>laptop_prices3[[#This Row],[Storage Raw Value]]/ScoreCard!$J$3*ScoreCard!$J$5</f>
        <v>8</v>
      </c>
    </row>
    <row r="4198" spans="2:21" x14ac:dyDescent="0.2">
      <c r="B4198" s="4" cm="1">
        <f t="array" ref="B4198">SUM(laptop_prices3[[#This Row],[RAM Comp]:[Weight Comp]]+laptop_prices3[[#This Row],[Storage Comp]])</f>
        <v>25.660187173135149</v>
      </c>
      <c r="C4198">
        <v>4196</v>
      </c>
      <c r="D4198" t="s">
        <v>36</v>
      </c>
      <c r="E4198" t="s">
        <v>12</v>
      </c>
      <c r="F4198">
        <v>8</v>
      </c>
      <c r="G4198" t="s">
        <v>19</v>
      </c>
      <c r="H4198" t="s">
        <v>26</v>
      </c>
      <c r="I4198">
        <v>16</v>
      </c>
      <c r="J4198" t="s">
        <v>21</v>
      </c>
      <c r="K4198">
        <v>7.3</v>
      </c>
      <c r="L4198">
        <v>1.44</v>
      </c>
      <c r="M4198" t="s">
        <v>22</v>
      </c>
      <c r="N4198">
        <v>710.07</v>
      </c>
      <c r="O4198" s="5">
        <f>(ScoreCard!$E$3-laptop_prices3[[#This Row],[Price ($)]])/ScoreCard!$E$3*ScoreCard!$E$5</f>
        <v>4.6715035696177241</v>
      </c>
      <c r="P4198" s="5">
        <f>laptop_prices3[[#This Row],[RAM (GB)]]/ScoreCard!$F$3*ScoreCard!$F$5</f>
        <v>0.875</v>
      </c>
      <c r="Q4198" s="5">
        <f>laptop_prices3[[#This Row],[Screen Size (inch)]]/ScoreCard!$G$3*ScoreCard!$G$5</f>
        <v>1.8497109826589595</v>
      </c>
      <c r="R4198" s="5">
        <f>laptop_prices3[[#This Row],[Battery Life (hours)]]/ScoreCard!$H$3*ScoreCard!$H$5</f>
        <v>4.2583333333333329</v>
      </c>
      <c r="S4198" s="5">
        <f>ScoreCard!$I$3-laptop_prices3[[#This Row],[Weight (kg)]]/ScoreCard!$I$3*ScoreCard!$I$5</f>
        <v>2.677142857142857</v>
      </c>
      <c r="T4198" s="6" cm="1">
        <f t="array" ref="T4198">_xlfn.IFS(laptop_prices3[[#This Row],[Storage]]="512GB SSD", 512, laptop_prices3[[#This Row],[Storage]] = "1TB SSD", 1000, laptop_prices3[[#This Row],[Storage]] = "2TB SSD", 2000, laptop_prices3[[#This Row],[Storage]]= "256GB SSD", 256, laptop_prices3[[#This Row],[Storage]] = "1TB HDD", 1000*0.7)</f>
        <v>1000</v>
      </c>
      <c r="U4198" s="5">
        <f>laptop_prices3[[#This Row],[Storage Raw Value]]/ScoreCard!$J$3*ScoreCard!$J$5</f>
        <v>4</v>
      </c>
    </row>
    <row r="4199" spans="2:21" x14ac:dyDescent="0.2">
      <c r="B4199" s="4" cm="1">
        <f t="array" ref="B4199">SUM(laptop_prices3[[#This Row],[RAM Comp]:[Weight Comp]]+laptop_prices3[[#This Row],[Storage Comp]])</f>
        <v>38.817396779521061</v>
      </c>
      <c r="C4199">
        <v>4197</v>
      </c>
      <c r="D4199" t="s">
        <v>47</v>
      </c>
      <c r="E4199" t="s">
        <v>39</v>
      </c>
      <c r="F4199">
        <v>4</v>
      </c>
      <c r="G4199" t="s">
        <v>25</v>
      </c>
      <c r="H4199" t="s">
        <v>35</v>
      </c>
      <c r="I4199">
        <v>15.6</v>
      </c>
      <c r="J4199" t="s">
        <v>21</v>
      </c>
      <c r="K4199">
        <v>4.5</v>
      </c>
      <c r="L4199">
        <v>2.71</v>
      </c>
      <c r="M4199" t="s">
        <v>30</v>
      </c>
      <c r="N4199">
        <v>1232.49</v>
      </c>
      <c r="O4199" s="5">
        <f>(ScoreCard!$E$3-laptop_prices3[[#This Row],[Price ($)]])/ScoreCard!$E$3*ScoreCard!$E$5</f>
        <v>4.4298187988763758</v>
      </c>
      <c r="P4199" s="5">
        <f>laptop_prices3[[#This Row],[RAM (GB)]]/ScoreCard!$F$3*ScoreCard!$F$5</f>
        <v>0.4375</v>
      </c>
      <c r="Q4199" s="5">
        <f>laptop_prices3[[#This Row],[Screen Size (inch)]]/ScoreCard!$G$3*ScoreCard!$G$5</f>
        <v>1.8034682080924855</v>
      </c>
      <c r="R4199" s="5">
        <f>laptop_prices3[[#This Row],[Battery Life (hours)]]/ScoreCard!$H$3*ScoreCard!$H$5</f>
        <v>2.625</v>
      </c>
      <c r="S4199" s="5">
        <f>ScoreCard!$I$3-laptop_prices3[[#This Row],[Weight (kg)]]/ScoreCard!$I$3*ScoreCard!$I$5</f>
        <v>1.9514285714285715</v>
      </c>
      <c r="T4199" s="6" cm="1">
        <f t="array" ref="T4199">_xlfn.IFS(laptop_prices3[[#This Row],[Storage]]="512GB SSD", 512, laptop_prices3[[#This Row],[Storage]] = "1TB SSD", 1000, laptop_prices3[[#This Row],[Storage]] = "2TB SSD", 2000, laptop_prices3[[#This Row],[Storage]]= "256GB SSD", 256, laptop_prices3[[#This Row],[Storage]] = "1TB HDD", 1000*0.7)</f>
        <v>2000</v>
      </c>
      <c r="U4199" s="5">
        <f>laptop_prices3[[#This Row],[Storage Raw Value]]/ScoreCard!$J$3*ScoreCard!$J$5</f>
        <v>8</v>
      </c>
    </row>
    <row r="4200" spans="2:21" x14ac:dyDescent="0.2">
      <c r="B4200" s="4" cm="1">
        <f t="array" ref="B4200">SUM(laptop_prices3[[#This Row],[RAM Comp]:[Weight Comp]]+laptop_prices3[[#This Row],[Storage Comp]])</f>
        <v>39.316258601706579</v>
      </c>
      <c r="C4200">
        <v>4198</v>
      </c>
      <c r="D4200" t="s">
        <v>47</v>
      </c>
      <c r="E4200" t="s">
        <v>48</v>
      </c>
      <c r="F4200">
        <v>4</v>
      </c>
      <c r="G4200" t="s">
        <v>25</v>
      </c>
      <c r="H4200" t="s">
        <v>32</v>
      </c>
      <c r="I4200">
        <v>16</v>
      </c>
      <c r="J4200" t="s">
        <v>43</v>
      </c>
      <c r="K4200">
        <v>4.5999999999999996</v>
      </c>
      <c r="L4200">
        <v>2.02</v>
      </c>
      <c r="M4200" t="s">
        <v>22</v>
      </c>
      <c r="N4200">
        <v>1567.86</v>
      </c>
      <c r="O4200" s="5">
        <f>(ScoreCard!$E$3-laptop_prices3[[#This Row],[Price ($)]])/ScoreCard!$E$3*ScoreCard!$E$5</f>
        <v>4.2746681125253057</v>
      </c>
      <c r="P4200" s="5">
        <f>laptop_prices3[[#This Row],[RAM (GB)]]/ScoreCard!$F$3*ScoreCard!$F$5</f>
        <v>0.4375</v>
      </c>
      <c r="Q4200" s="5">
        <f>laptop_prices3[[#This Row],[Screen Size (inch)]]/ScoreCard!$G$3*ScoreCard!$G$5</f>
        <v>1.8497109826589595</v>
      </c>
      <c r="R4200" s="5">
        <f>laptop_prices3[[#This Row],[Battery Life (hours)]]/ScoreCard!$H$3*ScoreCard!$H$5</f>
        <v>2.6833333333333331</v>
      </c>
      <c r="S4200" s="5">
        <f>ScoreCard!$I$3-laptop_prices3[[#This Row],[Weight (kg)]]/ScoreCard!$I$3*ScoreCard!$I$5</f>
        <v>2.3457142857142856</v>
      </c>
      <c r="T4200" s="6" cm="1">
        <f t="array" ref="T4200">_xlfn.IFS(laptop_prices3[[#This Row],[Storage]]="512GB SSD", 512, laptop_prices3[[#This Row],[Storage]] = "1TB SSD", 1000, laptop_prices3[[#This Row],[Storage]] = "2TB SSD", 2000, laptop_prices3[[#This Row],[Storage]]= "256GB SSD", 256, laptop_prices3[[#This Row],[Storage]] = "1TB HDD", 1000*0.7)</f>
        <v>2000</v>
      </c>
      <c r="U4200" s="5">
        <f>laptop_prices3[[#This Row],[Storage Raw Value]]/ScoreCard!$J$3*ScoreCard!$J$5</f>
        <v>8</v>
      </c>
    </row>
    <row r="4201" spans="2:21" x14ac:dyDescent="0.2">
      <c r="B4201" s="4" cm="1">
        <f t="array" ref="B4201">SUM(laptop_prices3[[#This Row],[RAM Comp]:[Weight Comp]]+laptop_prices3[[#This Row],[Storage Comp]])</f>
        <v>25.512568125516104</v>
      </c>
      <c r="C4201">
        <v>4199</v>
      </c>
      <c r="D4201" t="s">
        <v>45</v>
      </c>
      <c r="E4201" t="s">
        <v>12</v>
      </c>
      <c r="F4201">
        <v>16</v>
      </c>
      <c r="G4201" t="s">
        <v>19</v>
      </c>
      <c r="H4201" t="s">
        <v>35</v>
      </c>
      <c r="I4201">
        <v>16</v>
      </c>
      <c r="J4201" t="s">
        <v>27</v>
      </c>
      <c r="K4201">
        <v>5.4</v>
      </c>
      <c r="L4201">
        <v>1.29</v>
      </c>
      <c r="M4201" t="s">
        <v>16</v>
      </c>
      <c r="N4201">
        <v>1920.59</v>
      </c>
      <c r="O4201" s="5">
        <f>(ScoreCard!$E$3-laptop_prices3[[#This Row],[Price ($)]])/ScoreCard!$E$3*ScoreCard!$E$5</f>
        <v>4.1114862489220823</v>
      </c>
      <c r="P4201" s="5">
        <f>laptop_prices3[[#This Row],[RAM (GB)]]/ScoreCard!$F$3*ScoreCard!$F$5</f>
        <v>1.75</v>
      </c>
      <c r="Q4201" s="5">
        <f>laptop_prices3[[#This Row],[Screen Size (inch)]]/ScoreCard!$G$3*ScoreCard!$G$5</f>
        <v>1.8497109826589595</v>
      </c>
      <c r="R4201" s="5">
        <f>laptop_prices3[[#This Row],[Battery Life (hours)]]/ScoreCard!$H$3*ScoreCard!$H$5</f>
        <v>3.15</v>
      </c>
      <c r="S4201" s="5">
        <f>ScoreCard!$I$3-laptop_prices3[[#This Row],[Weight (kg)]]/ScoreCard!$I$3*ScoreCard!$I$5</f>
        <v>2.7628571428571429</v>
      </c>
      <c r="T4201" s="6" cm="1">
        <f t="array" ref="T4201">_xlfn.IFS(laptop_prices3[[#This Row],[Storage]]="512GB SSD", 512, laptop_prices3[[#This Row],[Storage]] = "1TB SSD", 1000, laptop_prices3[[#This Row],[Storage]] = "2TB SSD", 2000, laptop_prices3[[#This Row],[Storage]]= "256GB SSD", 256, laptop_prices3[[#This Row],[Storage]] = "1TB HDD", 1000*0.7)</f>
        <v>1000</v>
      </c>
      <c r="U4201" s="5">
        <f>laptop_prices3[[#This Row],[Storage Raw Value]]/ScoreCard!$J$3*ScoreCard!$J$5</f>
        <v>4</v>
      </c>
    </row>
    <row r="4202" spans="2:21" x14ac:dyDescent="0.2">
      <c r="B4202" s="4" cm="1">
        <f t="array" ref="B4202">SUM(laptop_prices3[[#This Row],[RAM Comp]:[Weight Comp]]+laptop_prices3[[#This Row],[Storage Comp]])</f>
        <v>18.879544728874208</v>
      </c>
      <c r="C4202">
        <v>4200</v>
      </c>
      <c r="D4202" t="s">
        <v>11</v>
      </c>
      <c r="E4202" t="s">
        <v>31</v>
      </c>
      <c r="F4202">
        <v>16</v>
      </c>
      <c r="G4202" t="s">
        <v>13</v>
      </c>
      <c r="H4202" t="s">
        <v>35</v>
      </c>
      <c r="I4202">
        <v>14</v>
      </c>
      <c r="J4202" t="s">
        <v>27</v>
      </c>
      <c r="K4202">
        <v>8.8000000000000007</v>
      </c>
      <c r="L4202">
        <v>2.2999999999999998</v>
      </c>
      <c r="M4202" t="s">
        <v>22</v>
      </c>
      <c r="N4202">
        <v>2524.25</v>
      </c>
      <c r="O4202" s="5">
        <f>(ScoreCard!$E$3-laptop_prices3[[#This Row],[Price ($)]])/ScoreCard!$E$3*ScoreCard!$E$5</f>
        <v>3.8322177892426632</v>
      </c>
      <c r="P4202" s="5">
        <f>laptop_prices3[[#This Row],[RAM (GB)]]/ScoreCard!$F$3*ScoreCard!$F$5</f>
        <v>1.75</v>
      </c>
      <c r="Q4202" s="5">
        <f>laptop_prices3[[#This Row],[Screen Size (inch)]]/ScoreCard!$G$3*ScoreCard!$G$5</f>
        <v>1.6184971098265895</v>
      </c>
      <c r="R4202" s="5">
        <f>laptop_prices3[[#This Row],[Battery Life (hours)]]/ScoreCard!$H$3*ScoreCard!$H$5</f>
        <v>5.1333333333333337</v>
      </c>
      <c r="S4202" s="5">
        <f>ScoreCard!$I$3-laptop_prices3[[#This Row],[Weight (kg)]]/ScoreCard!$I$3*ScoreCard!$I$5</f>
        <v>2.1857142857142859</v>
      </c>
      <c r="T4202" s="6" cm="1">
        <f t="array" ref="T4202">_xlfn.IFS(laptop_prices3[[#This Row],[Storage]]="512GB SSD", 512, laptop_prices3[[#This Row],[Storage]] = "1TB SSD", 1000, laptop_prices3[[#This Row],[Storage]] = "2TB SSD", 2000, laptop_prices3[[#This Row],[Storage]]= "256GB SSD", 256, laptop_prices3[[#This Row],[Storage]] = "1TB HDD", 1000*0.7)</f>
        <v>512</v>
      </c>
      <c r="U4202" s="5">
        <f>laptop_prices3[[#This Row],[Storage Raw Value]]/ScoreCard!$J$3*ScoreCard!$J$5</f>
        <v>2.048</v>
      </c>
    </row>
    <row r="4203" spans="2:21" x14ac:dyDescent="0.2">
      <c r="B4203" s="4" cm="1">
        <f t="array" ref="B4203">SUM(laptop_prices3[[#This Row],[RAM Comp]:[Weight Comp]]+laptop_prices3[[#This Row],[Storage Comp]])</f>
        <v>38.629000825763832</v>
      </c>
      <c r="C4203">
        <v>4201</v>
      </c>
      <c r="D4203" t="s">
        <v>36</v>
      </c>
      <c r="E4203" t="s">
        <v>12</v>
      </c>
      <c r="F4203">
        <v>8</v>
      </c>
      <c r="G4203" t="s">
        <v>25</v>
      </c>
      <c r="H4203" t="s">
        <v>26</v>
      </c>
      <c r="I4203">
        <v>13.3</v>
      </c>
      <c r="J4203" t="s">
        <v>15</v>
      </c>
      <c r="K4203">
        <v>4.5</v>
      </c>
      <c r="L4203">
        <v>3.34</v>
      </c>
      <c r="M4203" t="s">
        <v>22</v>
      </c>
      <c r="N4203">
        <v>1182.6500000000001</v>
      </c>
      <c r="O4203" s="5">
        <f>(ScoreCard!$E$3-laptop_prices3[[#This Row],[Price ($)]])/ScoreCard!$E$3*ScoreCard!$E$5</f>
        <v>4.452876049697073</v>
      </c>
      <c r="P4203" s="5">
        <f>laptop_prices3[[#This Row],[RAM (GB)]]/ScoreCard!$F$3*ScoreCard!$F$5</f>
        <v>0.875</v>
      </c>
      <c r="Q4203" s="5">
        <f>laptop_prices3[[#This Row],[Screen Size (inch)]]/ScoreCard!$G$3*ScoreCard!$G$5</f>
        <v>1.5375722543352601</v>
      </c>
      <c r="R4203" s="5">
        <f>laptop_prices3[[#This Row],[Battery Life (hours)]]/ScoreCard!$H$3*ScoreCard!$H$5</f>
        <v>2.625</v>
      </c>
      <c r="S4203" s="5">
        <f>ScoreCard!$I$3-laptop_prices3[[#This Row],[Weight (kg)]]/ScoreCard!$I$3*ScoreCard!$I$5</f>
        <v>1.5914285714285714</v>
      </c>
      <c r="T4203" s="6" cm="1">
        <f t="array" ref="T4203">_xlfn.IFS(laptop_prices3[[#This Row],[Storage]]="512GB SSD", 512, laptop_prices3[[#This Row],[Storage]] = "1TB SSD", 1000, laptop_prices3[[#This Row],[Storage]] = "2TB SSD", 2000, laptop_prices3[[#This Row],[Storage]]= "256GB SSD", 256, laptop_prices3[[#This Row],[Storage]] = "1TB HDD", 1000*0.7)</f>
        <v>2000</v>
      </c>
      <c r="U4203" s="5">
        <f>laptop_prices3[[#This Row],[Storage Raw Value]]/ScoreCard!$J$3*ScoreCard!$J$5</f>
        <v>8</v>
      </c>
    </row>
    <row r="4204" spans="2:21" x14ac:dyDescent="0.2">
      <c r="B4204" s="4" cm="1">
        <f t="array" ref="B4204">SUM(laptop_prices3[[#This Row],[RAM Comp]:[Weight Comp]]+laptop_prices3[[#This Row],[Storage Comp]])</f>
        <v>45.678044315992288</v>
      </c>
      <c r="C4204">
        <v>4202</v>
      </c>
      <c r="D4204" t="s">
        <v>38</v>
      </c>
      <c r="E4204" t="s">
        <v>24</v>
      </c>
      <c r="F4204">
        <v>64</v>
      </c>
      <c r="G4204" t="s">
        <v>25</v>
      </c>
      <c r="H4204" t="s">
        <v>35</v>
      </c>
      <c r="I4204">
        <v>16</v>
      </c>
      <c r="J4204" t="s">
        <v>15</v>
      </c>
      <c r="K4204">
        <v>5.5</v>
      </c>
      <c r="L4204">
        <v>3.29</v>
      </c>
      <c r="M4204" t="s">
        <v>22</v>
      </c>
      <c r="N4204">
        <v>3311.88</v>
      </c>
      <c r="O4204" s="5">
        <f>(ScoreCard!$E$3-laptop_prices3[[#This Row],[Price ($)]])/ScoreCard!$E$3*ScoreCard!$E$5</f>
        <v>3.4678401314596385</v>
      </c>
      <c r="P4204" s="5">
        <f>laptop_prices3[[#This Row],[RAM (GB)]]/ScoreCard!$F$3*ScoreCard!$F$5</f>
        <v>7</v>
      </c>
      <c r="Q4204" s="5">
        <f>laptop_prices3[[#This Row],[Screen Size (inch)]]/ScoreCard!$G$3*ScoreCard!$G$5</f>
        <v>1.8497109826589595</v>
      </c>
      <c r="R4204" s="5">
        <f>laptop_prices3[[#This Row],[Battery Life (hours)]]/ScoreCard!$H$3*ScoreCard!$H$5</f>
        <v>3.208333333333333</v>
      </c>
      <c r="S4204" s="5">
        <f>ScoreCard!$I$3-laptop_prices3[[#This Row],[Weight (kg)]]/ScoreCard!$I$3*ScoreCard!$I$5</f>
        <v>1.6199999999999999</v>
      </c>
      <c r="T4204" s="6" cm="1">
        <f t="array" ref="T4204">_xlfn.IFS(laptop_prices3[[#This Row],[Storage]]="512GB SSD", 512, laptop_prices3[[#This Row],[Storage]] = "1TB SSD", 1000, laptop_prices3[[#This Row],[Storage]] = "2TB SSD", 2000, laptop_prices3[[#This Row],[Storage]]= "256GB SSD", 256, laptop_prices3[[#This Row],[Storage]] = "1TB HDD", 1000*0.7)</f>
        <v>2000</v>
      </c>
      <c r="U4204" s="5">
        <f>laptop_prices3[[#This Row],[Storage Raw Value]]/ScoreCard!$J$3*ScoreCard!$J$5</f>
        <v>8</v>
      </c>
    </row>
    <row r="4205" spans="2:21" x14ac:dyDescent="0.2">
      <c r="B4205" s="4" cm="1">
        <f t="array" ref="B4205">SUM(laptop_prices3[[#This Row],[RAM Comp]:[Weight Comp]]+laptop_prices3[[#This Row],[Storage Comp]])</f>
        <v>13.504286540049545</v>
      </c>
      <c r="C4205">
        <v>4203</v>
      </c>
      <c r="D4205" t="s">
        <v>11</v>
      </c>
      <c r="E4205" t="s">
        <v>12</v>
      </c>
      <c r="F4205">
        <v>16</v>
      </c>
      <c r="G4205" t="s">
        <v>29</v>
      </c>
      <c r="H4205" t="s">
        <v>20</v>
      </c>
      <c r="I4205">
        <v>13.3</v>
      </c>
      <c r="J4205" t="s">
        <v>15</v>
      </c>
      <c r="K4205">
        <v>7.5</v>
      </c>
      <c r="L4205">
        <v>3.07</v>
      </c>
      <c r="M4205" t="s">
        <v>30</v>
      </c>
      <c r="N4205">
        <v>1791.55</v>
      </c>
      <c r="O4205" s="5">
        <f>(ScoreCard!$E$3-laptop_prices3[[#This Row],[Price ($)]])/ScoreCard!$E$3*ScoreCard!$E$5</f>
        <v>4.1711834328286397</v>
      </c>
      <c r="P4205" s="5">
        <f>laptop_prices3[[#This Row],[RAM (GB)]]/ScoreCard!$F$3*ScoreCard!$F$5</f>
        <v>1.75</v>
      </c>
      <c r="Q4205" s="5">
        <f>laptop_prices3[[#This Row],[Screen Size (inch)]]/ScoreCard!$G$3*ScoreCard!$G$5</f>
        <v>1.5375722543352601</v>
      </c>
      <c r="R4205" s="5">
        <f>laptop_prices3[[#This Row],[Battery Life (hours)]]/ScoreCard!$H$3*ScoreCard!$H$5</f>
        <v>4.375</v>
      </c>
      <c r="S4205" s="5">
        <f>ScoreCard!$I$3-laptop_prices3[[#This Row],[Weight (kg)]]/ScoreCard!$I$3*ScoreCard!$I$5</f>
        <v>1.7457142857142858</v>
      </c>
      <c r="T4205" s="6" cm="1">
        <f t="array" ref="T4205">_xlfn.IFS(laptop_prices3[[#This Row],[Storage]]="512GB SSD", 512, laptop_prices3[[#This Row],[Storage]] = "1TB SSD", 1000, laptop_prices3[[#This Row],[Storage]] = "2TB SSD", 2000, laptop_prices3[[#This Row],[Storage]]= "256GB SSD", 256, laptop_prices3[[#This Row],[Storage]] = "1TB HDD", 1000*0.7)</f>
        <v>256</v>
      </c>
      <c r="U4205" s="5">
        <f>laptop_prices3[[#This Row],[Storage Raw Value]]/ScoreCard!$J$3*ScoreCard!$J$5</f>
        <v>1.024</v>
      </c>
    </row>
    <row r="4206" spans="2:21" x14ac:dyDescent="0.2">
      <c r="B4206" s="4" cm="1">
        <f t="array" ref="B4206">SUM(laptop_prices3[[#This Row],[RAM Comp]:[Weight Comp]]+laptop_prices3[[#This Row],[Storage Comp]])</f>
        <v>13.214690476190478</v>
      </c>
      <c r="C4206">
        <v>4204</v>
      </c>
      <c r="D4206" t="s">
        <v>28</v>
      </c>
      <c r="E4206" t="s">
        <v>37</v>
      </c>
      <c r="F4206">
        <v>4</v>
      </c>
      <c r="G4206" t="s">
        <v>29</v>
      </c>
      <c r="H4206" t="s">
        <v>20</v>
      </c>
      <c r="I4206">
        <v>17.3</v>
      </c>
      <c r="J4206" t="s">
        <v>27</v>
      </c>
      <c r="K4206">
        <v>8.5</v>
      </c>
      <c r="L4206">
        <v>3.11</v>
      </c>
      <c r="M4206" t="s">
        <v>16</v>
      </c>
      <c r="N4206">
        <v>2850.04</v>
      </c>
      <c r="O4206" s="5">
        <f>(ScoreCard!$E$3-laptop_prices3[[#This Row],[Price ($)]])/ScoreCard!$E$3*ScoreCard!$E$5</f>
        <v>3.6814990543936461</v>
      </c>
      <c r="P4206" s="5">
        <f>laptop_prices3[[#This Row],[RAM (GB)]]/ScoreCard!$F$3*ScoreCard!$F$5</f>
        <v>0.4375</v>
      </c>
      <c r="Q4206" s="5">
        <f>laptop_prices3[[#This Row],[Screen Size (inch)]]/ScoreCard!$G$3*ScoreCard!$G$5</f>
        <v>2</v>
      </c>
      <c r="R4206" s="5">
        <f>laptop_prices3[[#This Row],[Battery Life (hours)]]/ScoreCard!$H$3*ScoreCard!$H$5</f>
        <v>4.9583333333333339</v>
      </c>
      <c r="S4206" s="5">
        <f>ScoreCard!$I$3-laptop_prices3[[#This Row],[Weight (kg)]]/ScoreCard!$I$3*ScoreCard!$I$5</f>
        <v>1.7228571428571429</v>
      </c>
      <c r="T4206" s="6" cm="1">
        <f t="array" ref="T4206">_xlfn.IFS(laptop_prices3[[#This Row],[Storage]]="512GB SSD", 512, laptop_prices3[[#This Row],[Storage]] = "1TB SSD", 1000, laptop_prices3[[#This Row],[Storage]] = "2TB SSD", 2000, laptop_prices3[[#This Row],[Storage]]= "256GB SSD", 256, laptop_prices3[[#This Row],[Storage]] = "1TB HDD", 1000*0.7)</f>
        <v>256</v>
      </c>
      <c r="U4206" s="5">
        <f>laptop_prices3[[#This Row],[Storage Raw Value]]/ScoreCard!$J$3*ScoreCard!$J$5</f>
        <v>1.024</v>
      </c>
    </row>
    <row r="4207" spans="2:21" x14ac:dyDescent="0.2">
      <c r="B4207" s="4" cm="1">
        <f t="array" ref="B4207">SUM(laptop_prices3[[#This Row],[RAM Comp]:[Weight Comp]]+laptop_prices3[[#This Row],[Storage Comp]])</f>
        <v>21.131116157445636</v>
      </c>
      <c r="C4207">
        <v>4205</v>
      </c>
      <c r="D4207" t="s">
        <v>11</v>
      </c>
      <c r="E4207" t="s">
        <v>41</v>
      </c>
      <c r="F4207">
        <v>16</v>
      </c>
      <c r="G4207" t="s">
        <v>42</v>
      </c>
      <c r="H4207" t="s">
        <v>26</v>
      </c>
      <c r="I4207">
        <v>14</v>
      </c>
      <c r="J4207" t="s">
        <v>21</v>
      </c>
      <c r="K4207">
        <v>6.7</v>
      </c>
      <c r="L4207">
        <v>1.48</v>
      </c>
      <c r="M4207" t="s">
        <v>30</v>
      </c>
      <c r="N4207">
        <v>2223.46</v>
      </c>
      <c r="O4207" s="5">
        <f>(ScoreCard!$E$3-laptop_prices3[[#This Row],[Price ($)]])/ScoreCard!$E$3*ScoreCard!$E$5</f>
        <v>3.971370888647912</v>
      </c>
      <c r="P4207" s="5">
        <f>laptop_prices3[[#This Row],[RAM (GB)]]/ScoreCard!$F$3*ScoreCard!$F$5</f>
        <v>1.75</v>
      </c>
      <c r="Q4207" s="5">
        <f>laptop_prices3[[#This Row],[Screen Size (inch)]]/ScoreCard!$G$3*ScoreCard!$G$5</f>
        <v>1.6184971098265895</v>
      </c>
      <c r="R4207" s="5">
        <f>laptop_prices3[[#This Row],[Battery Life (hours)]]/ScoreCard!$H$3*ScoreCard!$H$5</f>
        <v>3.9083333333333332</v>
      </c>
      <c r="S4207" s="5">
        <f>ScoreCard!$I$3-laptop_prices3[[#This Row],[Weight (kg)]]/ScoreCard!$I$3*ScoreCard!$I$5</f>
        <v>2.6542857142857144</v>
      </c>
      <c r="T4207" s="6" cm="1">
        <f t="array" ref="T4207">_xlfn.IFS(laptop_prices3[[#This Row],[Storage]]="512GB SSD", 512, laptop_prices3[[#This Row],[Storage]] = "1TB SSD", 1000, laptop_prices3[[#This Row],[Storage]] = "2TB SSD", 2000, laptop_prices3[[#This Row],[Storage]]= "256GB SSD", 256, laptop_prices3[[#This Row],[Storage]] = "1TB HDD", 1000*0.7)</f>
        <v>700</v>
      </c>
      <c r="U4207" s="5">
        <f>laptop_prices3[[#This Row],[Storage Raw Value]]/ScoreCard!$J$3*ScoreCard!$J$5</f>
        <v>2.8</v>
      </c>
    </row>
    <row r="4208" spans="2:21" x14ac:dyDescent="0.2">
      <c r="B4208" s="4" cm="1">
        <f t="array" ref="B4208">SUM(laptop_prices3[[#This Row],[RAM Comp]:[Weight Comp]]+laptop_prices3[[#This Row],[Storage Comp]])</f>
        <v>13.701357142857145</v>
      </c>
      <c r="C4208">
        <v>4206</v>
      </c>
      <c r="D4208" t="s">
        <v>34</v>
      </c>
      <c r="E4208" t="s">
        <v>48</v>
      </c>
      <c r="F4208">
        <v>4</v>
      </c>
      <c r="G4208" t="s">
        <v>29</v>
      </c>
      <c r="H4208" t="s">
        <v>44</v>
      </c>
      <c r="I4208">
        <v>17.3</v>
      </c>
      <c r="J4208" t="s">
        <v>43</v>
      </c>
      <c r="K4208">
        <v>8.1</v>
      </c>
      <c r="L4208">
        <v>1.85</v>
      </c>
      <c r="M4208" t="s">
        <v>46</v>
      </c>
      <c r="N4208">
        <v>998.69</v>
      </c>
      <c r="O4208" s="5">
        <f>(ScoreCard!$E$3-laptop_prices3[[#This Row],[Price ($)]])/ScoreCard!$E$3*ScoreCard!$E$5</f>
        <v>4.5379806215465006</v>
      </c>
      <c r="P4208" s="5">
        <f>laptop_prices3[[#This Row],[RAM (GB)]]/ScoreCard!$F$3*ScoreCard!$F$5</f>
        <v>0.4375</v>
      </c>
      <c r="Q4208" s="5">
        <f>laptop_prices3[[#This Row],[Screen Size (inch)]]/ScoreCard!$G$3*ScoreCard!$G$5</f>
        <v>2</v>
      </c>
      <c r="R4208" s="5">
        <f>laptop_prices3[[#This Row],[Battery Life (hours)]]/ScoreCard!$H$3*ScoreCard!$H$5</f>
        <v>4.7249999999999996</v>
      </c>
      <c r="S4208" s="5">
        <f>ScoreCard!$I$3-laptop_prices3[[#This Row],[Weight (kg)]]/ScoreCard!$I$3*ScoreCard!$I$5</f>
        <v>2.4428571428571431</v>
      </c>
      <c r="T4208" s="6" cm="1">
        <f t="array" ref="T4208">_xlfn.IFS(laptop_prices3[[#This Row],[Storage]]="512GB SSD", 512, laptop_prices3[[#This Row],[Storage]] = "1TB SSD", 1000, laptop_prices3[[#This Row],[Storage]] = "2TB SSD", 2000, laptop_prices3[[#This Row],[Storage]]= "256GB SSD", 256, laptop_prices3[[#This Row],[Storage]] = "1TB HDD", 1000*0.7)</f>
        <v>256</v>
      </c>
      <c r="U4208" s="5">
        <f>laptop_prices3[[#This Row],[Storage Raw Value]]/ScoreCard!$J$3*ScoreCard!$J$5</f>
        <v>1.024</v>
      </c>
    </row>
    <row r="4209" spans="2:21" x14ac:dyDescent="0.2">
      <c r="B4209" s="4" cm="1">
        <f t="array" ref="B4209">SUM(laptop_prices3[[#This Row],[RAM Comp]:[Weight Comp]]+laptop_prices3[[#This Row],[Storage Comp]])</f>
        <v>21.024063446187721</v>
      </c>
      <c r="C4209">
        <v>4207</v>
      </c>
      <c r="D4209" t="s">
        <v>38</v>
      </c>
      <c r="E4209" t="s">
        <v>12</v>
      </c>
      <c r="F4209">
        <v>4</v>
      </c>
      <c r="G4209" t="s">
        <v>42</v>
      </c>
      <c r="H4209" t="s">
        <v>44</v>
      </c>
      <c r="I4209">
        <v>15.6</v>
      </c>
      <c r="J4209" t="s">
        <v>27</v>
      </c>
      <c r="K4209">
        <v>8.9</v>
      </c>
      <c r="L4209">
        <v>1.94</v>
      </c>
      <c r="M4209" t="s">
        <v>16</v>
      </c>
      <c r="N4209">
        <v>678.64</v>
      </c>
      <c r="O4209" s="5">
        <f>(ScoreCard!$E$3-laptop_prices3[[#This Row],[Price ($)]])/ScoreCard!$E$3*ScoreCard!$E$5</f>
        <v>4.6860438864976297</v>
      </c>
      <c r="P4209" s="5">
        <f>laptop_prices3[[#This Row],[RAM (GB)]]/ScoreCard!$F$3*ScoreCard!$F$5</f>
        <v>0.4375</v>
      </c>
      <c r="Q4209" s="5">
        <f>laptop_prices3[[#This Row],[Screen Size (inch)]]/ScoreCard!$G$3*ScoreCard!$G$5</f>
        <v>1.8034682080924855</v>
      </c>
      <c r="R4209" s="5">
        <f>laptop_prices3[[#This Row],[Battery Life (hours)]]/ScoreCard!$H$3*ScoreCard!$H$5</f>
        <v>5.1916666666666664</v>
      </c>
      <c r="S4209" s="5">
        <f>ScoreCard!$I$3-laptop_prices3[[#This Row],[Weight (kg)]]/ScoreCard!$I$3*ScoreCard!$I$5</f>
        <v>2.3914285714285715</v>
      </c>
      <c r="T4209" s="6" cm="1">
        <f t="array" ref="T4209">_xlfn.IFS(laptop_prices3[[#This Row],[Storage]]="512GB SSD", 512, laptop_prices3[[#This Row],[Storage]] = "1TB SSD", 1000, laptop_prices3[[#This Row],[Storage]] = "2TB SSD", 2000, laptop_prices3[[#This Row],[Storage]]= "256GB SSD", 256, laptop_prices3[[#This Row],[Storage]] = "1TB HDD", 1000*0.7)</f>
        <v>700</v>
      </c>
      <c r="U4209" s="5">
        <f>laptop_prices3[[#This Row],[Storage Raw Value]]/ScoreCard!$J$3*ScoreCard!$J$5</f>
        <v>2.8</v>
      </c>
    </row>
    <row r="4210" spans="2:21" x14ac:dyDescent="0.2">
      <c r="B4210" s="4" cm="1">
        <f t="array" ref="B4210">SUM(laptop_prices3[[#This Row],[RAM Comp]:[Weight Comp]]+laptop_prices3[[#This Row],[Storage Comp]])</f>
        <v>16.467087255711533</v>
      </c>
      <c r="C4210">
        <v>4208</v>
      </c>
      <c r="D4210" t="s">
        <v>17</v>
      </c>
      <c r="E4210" t="s">
        <v>18</v>
      </c>
      <c r="F4210">
        <v>16</v>
      </c>
      <c r="G4210" t="s">
        <v>29</v>
      </c>
      <c r="H4210" t="s">
        <v>35</v>
      </c>
      <c r="I4210">
        <v>15.6</v>
      </c>
      <c r="J4210" t="s">
        <v>15</v>
      </c>
      <c r="K4210">
        <v>11.8</v>
      </c>
      <c r="L4210">
        <v>2.74</v>
      </c>
      <c r="M4210" t="s">
        <v>22</v>
      </c>
      <c r="N4210">
        <v>2871.01</v>
      </c>
      <c r="O4210" s="5">
        <f>(ScoreCard!$E$3-laptop_prices3[[#This Row],[Price ($)]])/ScoreCard!$E$3*ScoreCard!$E$5</f>
        <v>3.6717977993834126</v>
      </c>
      <c r="P4210" s="5">
        <f>laptop_prices3[[#This Row],[RAM (GB)]]/ScoreCard!$F$3*ScoreCard!$F$5</f>
        <v>1.75</v>
      </c>
      <c r="Q4210" s="5">
        <f>laptop_prices3[[#This Row],[Screen Size (inch)]]/ScoreCard!$G$3*ScoreCard!$G$5</f>
        <v>1.8034682080924855</v>
      </c>
      <c r="R4210" s="5">
        <f>laptop_prices3[[#This Row],[Battery Life (hours)]]/ScoreCard!$H$3*ScoreCard!$H$5</f>
        <v>6.8833333333333337</v>
      </c>
      <c r="S4210" s="5">
        <f>ScoreCard!$I$3-laptop_prices3[[#This Row],[Weight (kg)]]/ScoreCard!$I$3*ScoreCard!$I$5</f>
        <v>1.9342857142857142</v>
      </c>
      <c r="T4210" s="6" cm="1">
        <f t="array" ref="T4210">_xlfn.IFS(laptop_prices3[[#This Row],[Storage]]="512GB SSD", 512, laptop_prices3[[#This Row],[Storage]] = "1TB SSD", 1000, laptop_prices3[[#This Row],[Storage]] = "2TB SSD", 2000, laptop_prices3[[#This Row],[Storage]]= "256GB SSD", 256, laptop_prices3[[#This Row],[Storage]] = "1TB HDD", 1000*0.7)</f>
        <v>256</v>
      </c>
      <c r="U4210" s="5">
        <f>laptop_prices3[[#This Row],[Storage Raw Value]]/ScoreCard!$J$3*ScoreCard!$J$5</f>
        <v>1.024</v>
      </c>
    </row>
    <row r="4211" spans="2:21" x14ac:dyDescent="0.2">
      <c r="B4211" s="4" cm="1">
        <f t="array" ref="B4211">SUM(laptop_prices3[[#This Row],[RAM Comp]:[Weight Comp]]+laptop_prices3[[#This Row],[Storage Comp]])</f>
        <v>41.131711395540876</v>
      </c>
      <c r="C4211">
        <v>4209</v>
      </c>
      <c r="D4211" t="s">
        <v>23</v>
      </c>
      <c r="E4211" t="s">
        <v>41</v>
      </c>
      <c r="F4211">
        <v>4</v>
      </c>
      <c r="G4211" t="s">
        <v>25</v>
      </c>
      <c r="H4211" t="s">
        <v>40</v>
      </c>
      <c r="I4211">
        <v>14</v>
      </c>
      <c r="J4211" t="s">
        <v>21</v>
      </c>
      <c r="K4211">
        <v>9</v>
      </c>
      <c r="L4211">
        <v>2.93</v>
      </c>
      <c r="M4211" t="s">
        <v>16</v>
      </c>
      <c r="N4211">
        <v>1242.68</v>
      </c>
      <c r="O4211" s="5">
        <f>(ScoreCard!$E$3-laptop_prices3[[#This Row],[Price ($)]])/ScoreCard!$E$3*ScoreCard!$E$5</f>
        <v>4.4251046458694949</v>
      </c>
      <c r="P4211" s="5">
        <f>laptop_prices3[[#This Row],[RAM (GB)]]/ScoreCard!$F$3*ScoreCard!$F$5</f>
        <v>0.4375</v>
      </c>
      <c r="Q4211" s="5">
        <f>laptop_prices3[[#This Row],[Screen Size (inch)]]/ScoreCard!$G$3*ScoreCard!$G$5</f>
        <v>1.6184971098265895</v>
      </c>
      <c r="R4211" s="5">
        <f>laptop_prices3[[#This Row],[Battery Life (hours)]]/ScoreCard!$H$3*ScoreCard!$H$5</f>
        <v>5.25</v>
      </c>
      <c r="S4211" s="5">
        <f>ScoreCard!$I$3-laptop_prices3[[#This Row],[Weight (kg)]]/ScoreCard!$I$3*ScoreCard!$I$5</f>
        <v>1.8257142857142856</v>
      </c>
      <c r="T4211" s="6" cm="1">
        <f t="array" ref="T4211">_xlfn.IFS(laptop_prices3[[#This Row],[Storage]]="512GB SSD", 512, laptop_prices3[[#This Row],[Storage]] = "1TB SSD", 1000, laptop_prices3[[#This Row],[Storage]] = "2TB SSD", 2000, laptop_prices3[[#This Row],[Storage]]= "256GB SSD", 256, laptop_prices3[[#This Row],[Storage]] = "1TB HDD", 1000*0.7)</f>
        <v>2000</v>
      </c>
      <c r="U4211" s="5">
        <f>laptop_prices3[[#This Row],[Storage Raw Value]]/ScoreCard!$J$3*ScoreCard!$J$5</f>
        <v>8</v>
      </c>
    </row>
    <row r="4212" spans="2:21" x14ac:dyDescent="0.2">
      <c r="B4212" s="4" cm="1">
        <f t="array" ref="B4212">SUM(laptop_prices3[[#This Row],[RAM Comp]:[Weight Comp]]+laptop_prices3[[#This Row],[Storage Comp]])</f>
        <v>27.243690476190476</v>
      </c>
      <c r="C4212">
        <v>4210</v>
      </c>
      <c r="D4212" t="s">
        <v>36</v>
      </c>
      <c r="E4212" t="s">
        <v>39</v>
      </c>
      <c r="F4212">
        <v>4</v>
      </c>
      <c r="G4212" t="s">
        <v>19</v>
      </c>
      <c r="H4212" t="s">
        <v>35</v>
      </c>
      <c r="I4212">
        <v>17.3</v>
      </c>
      <c r="J4212" t="s">
        <v>21</v>
      </c>
      <c r="K4212">
        <v>11.8</v>
      </c>
      <c r="L4212">
        <v>2.76</v>
      </c>
      <c r="M4212" t="s">
        <v>30</v>
      </c>
      <c r="N4212">
        <v>726.95</v>
      </c>
      <c r="O4212" s="5">
        <f>(ScoreCard!$E$3-laptop_prices3[[#This Row],[Price ($)]])/ScoreCard!$E$3*ScoreCard!$E$5</f>
        <v>4.6636944525660899</v>
      </c>
      <c r="P4212" s="5">
        <f>laptop_prices3[[#This Row],[RAM (GB)]]/ScoreCard!$F$3*ScoreCard!$F$5</f>
        <v>0.4375</v>
      </c>
      <c r="Q4212" s="5">
        <f>laptop_prices3[[#This Row],[Screen Size (inch)]]/ScoreCard!$G$3*ScoreCard!$G$5</f>
        <v>2</v>
      </c>
      <c r="R4212" s="5">
        <f>laptop_prices3[[#This Row],[Battery Life (hours)]]/ScoreCard!$H$3*ScoreCard!$H$5</f>
        <v>6.8833333333333337</v>
      </c>
      <c r="S4212" s="5">
        <f>ScoreCard!$I$3-laptop_prices3[[#This Row],[Weight (kg)]]/ScoreCard!$I$3*ScoreCard!$I$5</f>
        <v>1.922857142857143</v>
      </c>
      <c r="T4212" s="6" cm="1">
        <f t="array" ref="T4212">_xlfn.IFS(laptop_prices3[[#This Row],[Storage]]="512GB SSD", 512, laptop_prices3[[#This Row],[Storage]] = "1TB SSD", 1000, laptop_prices3[[#This Row],[Storage]] = "2TB SSD", 2000, laptop_prices3[[#This Row],[Storage]]= "256GB SSD", 256, laptop_prices3[[#This Row],[Storage]] = "1TB HDD", 1000*0.7)</f>
        <v>1000</v>
      </c>
      <c r="U4212" s="5">
        <f>laptop_prices3[[#This Row],[Storage Raw Value]]/ScoreCard!$J$3*ScoreCard!$J$5</f>
        <v>4</v>
      </c>
    </row>
    <row r="4213" spans="2:21" x14ac:dyDescent="0.2">
      <c r="B4213" s="4" cm="1">
        <f t="array" ref="B4213">SUM(laptop_prices3[[#This Row],[RAM Comp]:[Weight Comp]]+laptop_prices3[[#This Row],[Storage Comp]])</f>
        <v>18.716473300302781</v>
      </c>
      <c r="C4213">
        <v>4211</v>
      </c>
      <c r="D4213" t="s">
        <v>17</v>
      </c>
      <c r="E4213" t="s">
        <v>37</v>
      </c>
      <c r="F4213">
        <v>4</v>
      </c>
      <c r="G4213" t="s">
        <v>42</v>
      </c>
      <c r="H4213" t="s">
        <v>35</v>
      </c>
      <c r="I4213">
        <v>14</v>
      </c>
      <c r="J4213" t="s">
        <v>21</v>
      </c>
      <c r="K4213">
        <v>5.8</v>
      </c>
      <c r="L4213">
        <v>2.4900000000000002</v>
      </c>
      <c r="M4213" t="s">
        <v>30</v>
      </c>
      <c r="N4213">
        <v>1557.32</v>
      </c>
      <c r="O4213" s="5">
        <f>(ScoreCard!$E$3-laptop_prices3[[#This Row],[Price ($)]])/ScoreCard!$E$3*ScoreCard!$E$5</f>
        <v>4.2795441844283992</v>
      </c>
      <c r="P4213" s="5">
        <f>laptop_prices3[[#This Row],[RAM (GB)]]/ScoreCard!$F$3*ScoreCard!$F$5</f>
        <v>0.4375</v>
      </c>
      <c r="Q4213" s="5">
        <f>laptop_prices3[[#This Row],[Screen Size (inch)]]/ScoreCard!$G$3*ScoreCard!$G$5</f>
        <v>1.6184971098265895</v>
      </c>
      <c r="R4213" s="5">
        <f>laptop_prices3[[#This Row],[Battery Life (hours)]]/ScoreCard!$H$3*ScoreCard!$H$5</f>
        <v>3.3833333333333333</v>
      </c>
      <c r="S4213" s="5">
        <f>ScoreCard!$I$3-laptop_prices3[[#This Row],[Weight (kg)]]/ScoreCard!$I$3*ScoreCard!$I$5</f>
        <v>2.077142857142857</v>
      </c>
      <c r="T4213" s="6" cm="1">
        <f t="array" ref="T4213">_xlfn.IFS(laptop_prices3[[#This Row],[Storage]]="512GB SSD", 512, laptop_prices3[[#This Row],[Storage]] = "1TB SSD", 1000, laptop_prices3[[#This Row],[Storage]] = "2TB SSD", 2000, laptop_prices3[[#This Row],[Storage]]= "256GB SSD", 256, laptop_prices3[[#This Row],[Storage]] = "1TB HDD", 1000*0.7)</f>
        <v>700</v>
      </c>
      <c r="U4213" s="5">
        <f>laptop_prices3[[#This Row],[Storage Raw Value]]/ScoreCard!$J$3*ScoreCard!$J$5</f>
        <v>2.8</v>
      </c>
    </row>
    <row r="4214" spans="2:21" x14ac:dyDescent="0.2">
      <c r="B4214" s="4" cm="1">
        <f t="array" ref="B4214">SUM(laptop_prices3[[#This Row],[RAM Comp]:[Weight Comp]]+laptop_prices3[[#This Row],[Storage Comp]])</f>
        <v>17.791238921001927</v>
      </c>
      <c r="C4214">
        <v>4212</v>
      </c>
      <c r="D4214" t="s">
        <v>11</v>
      </c>
      <c r="E4214" t="s">
        <v>37</v>
      </c>
      <c r="F4214">
        <v>8</v>
      </c>
      <c r="G4214" t="s">
        <v>13</v>
      </c>
      <c r="H4214" t="s">
        <v>35</v>
      </c>
      <c r="I4214">
        <v>13.3</v>
      </c>
      <c r="J4214" t="s">
        <v>43</v>
      </c>
      <c r="K4214">
        <v>9.1999999999999993</v>
      </c>
      <c r="L4214">
        <v>2.94</v>
      </c>
      <c r="M4214" t="s">
        <v>46</v>
      </c>
      <c r="N4214">
        <v>2461.6799999999998</v>
      </c>
      <c r="O4214" s="5">
        <f>(ScoreCard!$E$3-laptop_prices3[[#This Row],[Price ($)]])/ScoreCard!$E$3*ScoreCard!$E$5</f>
        <v>3.8611642616313278</v>
      </c>
      <c r="P4214" s="5">
        <f>laptop_prices3[[#This Row],[RAM (GB)]]/ScoreCard!$F$3*ScoreCard!$F$5</f>
        <v>0.875</v>
      </c>
      <c r="Q4214" s="5">
        <f>laptop_prices3[[#This Row],[Screen Size (inch)]]/ScoreCard!$G$3*ScoreCard!$G$5</f>
        <v>1.5375722543352601</v>
      </c>
      <c r="R4214" s="5">
        <f>laptop_prices3[[#This Row],[Battery Life (hours)]]/ScoreCard!$H$3*ScoreCard!$H$5</f>
        <v>5.3666666666666663</v>
      </c>
      <c r="S4214" s="5">
        <f>ScoreCard!$I$3-laptop_prices3[[#This Row],[Weight (kg)]]/ScoreCard!$I$3*ScoreCard!$I$5</f>
        <v>1.82</v>
      </c>
      <c r="T4214" s="6" cm="1">
        <f t="array" ref="T4214">_xlfn.IFS(laptop_prices3[[#This Row],[Storage]]="512GB SSD", 512, laptop_prices3[[#This Row],[Storage]] = "1TB SSD", 1000, laptop_prices3[[#This Row],[Storage]] = "2TB SSD", 2000, laptop_prices3[[#This Row],[Storage]]= "256GB SSD", 256, laptop_prices3[[#This Row],[Storage]] = "1TB HDD", 1000*0.7)</f>
        <v>512</v>
      </c>
      <c r="U4214" s="5">
        <f>laptop_prices3[[#This Row],[Storage Raw Value]]/ScoreCard!$J$3*ScoreCard!$J$5</f>
        <v>2.048</v>
      </c>
    </row>
    <row r="4215" spans="2:21" x14ac:dyDescent="0.2">
      <c r="B4215" s="4" cm="1">
        <f t="array" ref="B4215">SUM(laptop_prices3[[#This Row],[RAM Comp]:[Weight Comp]]+laptop_prices3[[#This Row],[Storage Comp]])</f>
        <v>45.274000825763835</v>
      </c>
      <c r="C4215">
        <v>4213</v>
      </c>
      <c r="D4215" t="s">
        <v>47</v>
      </c>
      <c r="E4215" t="s">
        <v>37</v>
      </c>
      <c r="F4215">
        <v>64</v>
      </c>
      <c r="G4215" t="s">
        <v>25</v>
      </c>
      <c r="H4215" t="s">
        <v>32</v>
      </c>
      <c r="I4215">
        <v>13.3</v>
      </c>
      <c r="J4215" t="s">
        <v>27</v>
      </c>
      <c r="K4215">
        <v>4.5</v>
      </c>
      <c r="L4215">
        <v>2.4300000000000002</v>
      </c>
      <c r="M4215" t="s">
        <v>16</v>
      </c>
      <c r="N4215">
        <v>8434.32</v>
      </c>
      <c r="O4215" s="5">
        <f>(ScoreCard!$E$3-laptop_prices3[[#This Row],[Price ($)]])/ScoreCard!$E$3*ScoreCard!$E$5</f>
        <v>1.0980691865564753</v>
      </c>
      <c r="P4215" s="5">
        <f>laptop_prices3[[#This Row],[RAM (GB)]]/ScoreCard!$F$3*ScoreCard!$F$5</f>
        <v>7</v>
      </c>
      <c r="Q4215" s="5">
        <f>laptop_prices3[[#This Row],[Screen Size (inch)]]/ScoreCard!$G$3*ScoreCard!$G$5</f>
        <v>1.5375722543352601</v>
      </c>
      <c r="R4215" s="5">
        <f>laptop_prices3[[#This Row],[Battery Life (hours)]]/ScoreCard!$H$3*ScoreCard!$H$5</f>
        <v>2.625</v>
      </c>
      <c r="S4215" s="5">
        <f>ScoreCard!$I$3-laptop_prices3[[#This Row],[Weight (kg)]]/ScoreCard!$I$3*ScoreCard!$I$5</f>
        <v>2.1114285714285712</v>
      </c>
      <c r="T4215" s="6" cm="1">
        <f t="array" ref="T4215">_xlfn.IFS(laptop_prices3[[#This Row],[Storage]]="512GB SSD", 512, laptop_prices3[[#This Row],[Storage]] = "1TB SSD", 1000, laptop_prices3[[#This Row],[Storage]] = "2TB SSD", 2000, laptop_prices3[[#This Row],[Storage]]= "256GB SSD", 256, laptop_prices3[[#This Row],[Storage]] = "1TB HDD", 1000*0.7)</f>
        <v>2000</v>
      </c>
      <c r="U4215" s="5">
        <f>laptop_prices3[[#This Row],[Storage Raw Value]]/ScoreCard!$J$3*ScoreCard!$J$5</f>
        <v>8</v>
      </c>
    </row>
    <row r="4216" spans="2:21" x14ac:dyDescent="0.2">
      <c r="B4216" s="4" cm="1">
        <f t="array" ref="B4216">SUM(laptop_prices3[[#This Row],[RAM Comp]:[Weight Comp]]+laptop_prices3[[#This Row],[Storage Comp]])</f>
        <v>16.109187586017065</v>
      </c>
      <c r="C4216">
        <v>4214</v>
      </c>
      <c r="D4216" t="s">
        <v>33</v>
      </c>
      <c r="E4216" t="s">
        <v>31</v>
      </c>
      <c r="F4216">
        <v>4</v>
      </c>
      <c r="G4216" t="s">
        <v>13</v>
      </c>
      <c r="H4216" t="s">
        <v>32</v>
      </c>
      <c r="I4216">
        <v>14</v>
      </c>
      <c r="J4216" t="s">
        <v>27</v>
      </c>
      <c r="K4216">
        <v>7.3</v>
      </c>
      <c r="L4216">
        <v>3.32</v>
      </c>
      <c r="M4216" t="s">
        <v>22</v>
      </c>
      <c r="N4216">
        <v>1256.5999999999999</v>
      </c>
      <c r="O4216" s="5">
        <f>(ScoreCard!$E$3-laptop_prices3[[#This Row],[Price ($)]])/ScoreCard!$E$3*ScoreCard!$E$5</f>
        <v>4.418664900054404</v>
      </c>
      <c r="P4216" s="5">
        <f>laptop_prices3[[#This Row],[RAM (GB)]]/ScoreCard!$F$3*ScoreCard!$F$5</f>
        <v>0.4375</v>
      </c>
      <c r="Q4216" s="5">
        <f>laptop_prices3[[#This Row],[Screen Size (inch)]]/ScoreCard!$G$3*ScoreCard!$G$5</f>
        <v>1.6184971098265895</v>
      </c>
      <c r="R4216" s="5">
        <f>laptop_prices3[[#This Row],[Battery Life (hours)]]/ScoreCard!$H$3*ScoreCard!$H$5</f>
        <v>4.2583333333333329</v>
      </c>
      <c r="S4216" s="5">
        <f>ScoreCard!$I$3-laptop_prices3[[#This Row],[Weight (kg)]]/ScoreCard!$I$3*ScoreCard!$I$5</f>
        <v>1.602857142857143</v>
      </c>
      <c r="T4216" s="6" cm="1">
        <f t="array" ref="T4216">_xlfn.IFS(laptop_prices3[[#This Row],[Storage]]="512GB SSD", 512, laptop_prices3[[#This Row],[Storage]] = "1TB SSD", 1000, laptop_prices3[[#This Row],[Storage]] = "2TB SSD", 2000, laptop_prices3[[#This Row],[Storage]]= "256GB SSD", 256, laptop_prices3[[#This Row],[Storage]] = "1TB HDD", 1000*0.7)</f>
        <v>512</v>
      </c>
      <c r="U4216" s="5">
        <f>laptop_prices3[[#This Row],[Storage Raw Value]]/ScoreCard!$J$3*ScoreCard!$J$5</f>
        <v>2.048</v>
      </c>
    </row>
    <row r="4217" spans="2:21" x14ac:dyDescent="0.2">
      <c r="B4217" s="4" cm="1">
        <f t="array" ref="B4217">SUM(laptop_prices3[[#This Row],[RAM Comp]:[Weight Comp]]+laptop_prices3[[#This Row],[Storage Comp]])</f>
        <v>18.377548444811449</v>
      </c>
      <c r="C4217">
        <v>4215</v>
      </c>
      <c r="D4217" t="s">
        <v>17</v>
      </c>
      <c r="E4217" t="s">
        <v>18</v>
      </c>
      <c r="F4217">
        <v>4</v>
      </c>
      <c r="G4217" t="s">
        <v>13</v>
      </c>
      <c r="H4217" t="s">
        <v>44</v>
      </c>
      <c r="I4217">
        <v>13.3</v>
      </c>
      <c r="J4217" t="s">
        <v>21</v>
      </c>
      <c r="K4217">
        <v>11.2</v>
      </c>
      <c r="L4217">
        <v>3.19</v>
      </c>
      <c r="M4217" t="s">
        <v>22</v>
      </c>
      <c r="N4217">
        <v>911.6</v>
      </c>
      <c r="O4217" s="5">
        <f>(ScoreCard!$E$3-laptop_prices3[[#This Row],[Price ($)]])/ScoreCard!$E$3*ScoreCard!$E$5</f>
        <v>4.5782706691784139</v>
      </c>
      <c r="P4217" s="5">
        <f>laptop_prices3[[#This Row],[RAM (GB)]]/ScoreCard!$F$3*ScoreCard!$F$5</f>
        <v>0.4375</v>
      </c>
      <c r="Q4217" s="5">
        <f>laptop_prices3[[#This Row],[Screen Size (inch)]]/ScoreCard!$G$3*ScoreCard!$G$5</f>
        <v>1.5375722543352601</v>
      </c>
      <c r="R4217" s="5">
        <f>laptop_prices3[[#This Row],[Battery Life (hours)]]/ScoreCard!$H$3*ScoreCard!$H$5</f>
        <v>6.5333333333333323</v>
      </c>
      <c r="S4217" s="5">
        <f>ScoreCard!$I$3-laptop_prices3[[#This Row],[Weight (kg)]]/ScoreCard!$I$3*ScoreCard!$I$5</f>
        <v>1.6771428571428573</v>
      </c>
      <c r="T4217" s="6" cm="1">
        <f t="array" ref="T4217">_xlfn.IFS(laptop_prices3[[#This Row],[Storage]]="512GB SSD", 512, laptop_prices3[[#This Row],[Storage]] = "1TB SSD", 1000, laptop_prices3[[#This Row],[Storage]] = "2TB SSD", 2000, laptop_prices3[[#This Row],[Storage]]= "256GB SSD", 256, laptop_prices3[[#This Row],[Storage]] = "1TB HDD", 1000*0.7)</f>
        <v>512</v>
      </c>
      <c r="U4217" s="5">
        <f>laptop_prices3[[#This Row],[Storage Raw Value]]/ScoreCard!$J$3*ScoreCard!$J$5</f>
        <v>2.048</v>
      </c>
    </row>
    <row r="4218" spans="2:21" x14ac:dyDescent="0.2">
      <c r="B4218" s="4" cm="1">
        <f t="array" ref="B4218">SUM(laptop_prices3[[#This Row],[RAM Comp]:[Weight Comp]]+laptop_prices3[[#This Row],[Storage Comp]])</f>
        <v>46.486666666666665</v>
      </c>
      <c r="C4218">
        <v>4216</v>
      </c>
      <c r="D4218" t="s">
        <v>36</v>
      </c>
      <c r="E4218" t="s">
        <v>39</v>
      </c>
      <c r="F4218">
        <v>64</v>
      </c>
      <c r="G4218" t="s">
        <v>25</v>
      </c>
      <c r="H4218" t="s">
        <v>26</v>
      </c>
      <c r="I4218">
        <v>17.3</v>
      </c>
      <c r="J4218" t="s">
        <v>15</v>
      </c>
      <c r="K4218">
        <v>5.6</v>
      </c>
      <c r="L4218">
        <v>2.2400000000000002</v>
      </c>
      <c r="M4218" t="s">
        <v>30</v>
      </c>
      <c r="N4218">
        <v>3289.23</v>
      </c>
      <c r="O4218" s="5">
        <f>(ScoreCard!$E$3-laptop_prices3[[#This Row],[Price ($)]])/ScoreCard!$E$3*ScoreCard!$E$5</f>
        <v>3.4783185971716932</v>
      </c>
      <c r="P4218" s="5">
        <f>laptop_prices3[[#This Row],[RAM (GB)]]/ScoreCard!$F$3*ScoreCard!$F$5</f>
        <v>7</v>
      </c>
      <c r="Q4218" s="5">
        <f>laptop_prices3[[#This Row],[Screen Size (inch)]]/ScoreCard!$G$3*ScoreCard!$G$5</f>
        <v>2</v>
      </c>
      <c r="R4218" s="5">
        <f>laptop_prices3[[#This Row],[Battery Life (hours)]]/ScoreCard!$H$3*ScoreCard!$H$5</f>
        <v>3.2666666666666662</v>
      </c>
      <c r="S4218" s="5">
        <f>ScoreCard!$I$3-laptop_prices3[[#This Row],[Weight (kg)]]/ScoreCard!$I$3*ScoreCard!$I$5</f>
        <v>2.2199999999999998</v>
      </c>
      <c r="T4218" s="6" cm="1">
        <f t="array" ref="T4218">_xlfn.IFS(laptop_prices3[[#This Row],[Storage]]="512GB SSD", 512, laptop_prices3[[#This Row],[Storage]] = "1TB SSD", 1000, laptop_prices3[[#This Row],[Storage]] = "2TB SSD", 2000, laptop_prices3[[#This Row],[Storage]]= "256GB SSD", 256, laptop_prices3[[#This Row],[Storage]] = "1TB HDD", 1000*0.7)</f>
        <v>2000</v>
      </c>
      <c r="U4218" s="5">
        <f>laptop_prices3[[#This Row],[Storage Raw Value]]/ScoreCard!$J$3*ScoreCard!$J$5</f>
        <v>8</v>
      </c>
    </row>
    <row r="4219" spans="2:21" x14ac:dyDescent="0.2">
      <c r="B4219" s="4" cm="1">
        <f t="array" ref="B4219">SUM(laptop_prices3[[#This Row],[RAM Comp]:[Weight Comp]]+laptop_prices3[[#This Row],[Storage Comp]])</f>
        <v>27.110072254335261</v>
      </c>
      <c r="C4219">
        <v>4217</v>
      </c>
      <c r="D4219" t="s">
        <v>34</v>
      </c>
      <c r="E4219" t="s">
        <v>31</v>
      </c>
      <c r="F4219">
        <v>4</v>
      </c>
      <c r="G4219" t="s">
        <v>19</v>
      </c>
      <c r="H4219" t="s">
        <v>44</v>
      </c>
      <c r="I4219">
        <v>13.3</v>
      </c>
      <c r="J4219" t="s">
        <v>15</v>
      </c>
      <c r="K4219">
        <v>11.1</v>
      </c>
      <c r="L4219">
        <v>1.47</v>
      </c>
      <c r="M4219" t="s">
        <v>30</v>
      </c>
      <c r="N4219">
        <v>679.67</v>
      </c>
      <c r="O4219" s="5">
        <f>(ScoreCard!$E$3-laptop_prices3[[#This Row],[Price ($)]])/ScoreCard!$E$3*ScoreCard!$E$5</f>
        <v>4.6855673823173465</v>
      </c>
      <c r="P4219" s="5">
        <f>laptop_prices3[[#This Row],[RAM (GB)]]/ScoreCard!$F$3*ScoreCard!$F$5</f>
        <v>0.4375</v>
      </c>
      <c r="Q4219" s="5">
        <f>laptop_prices3[[#This Row],[Screen Size (inch)]]/ScoreCard!$G$3*ScoreCard!$G$5</f>
        <v>1.5375722543352601</v>
      </c>
      <c r="R4219" s="5">
        <f>laptop_prices3[[#This Row],[Battery Life (hours)]]/ScoreCard!$H$3*ScoreCard!$H$5</f>
        <v>6.4749999999999996</v>
      </c>
      <c r="S4219" s="5">
        <f>ScoreCard!$I$3-laptop_prices3[[#This Row],[Weight (kg)]]/ScoreCard!$I$3*ScoreCard!$I$5</f>
        <v>2.66</v>
      </c>
      <c r="T4219" s="6" cm="1">
        <f t="array" ref="T4219">_xlfn.IFS(laptop_prices3[[#This Row],[Storage]]="512GB SSD", 512, laptop_prices3[[#This Row],[Storage]] = "1TB SSD", 1000, laptop_prices3[[#This Row],[Storage]] = "2TB SSD", 2000, laptop_prices3[[#This Row],[Storage]]= "256GB SSD", 256, laptop_prices3[[#This Row],[Storage]] = "1TB HDD", 1000*0.7)</f>
        <v>1000</v>
      </c>
      <c r="U4219" s="5">
        <f>laptop_prices3[[#This Row],[Storage Raw Value]]/ScoreCard!$J$3*ScoreCard!$J$5</f>
        <v>4</v>
      </c>
    </row>
    <row r="4220" spans="2:21" x14ac:dyDescent="0.2">
      <c r="B4220" s="4" cm="1">
        <f t="array" ref="B4220">SUM(laptop_prices3[[#This Row],[RAM Comp]:[Weight Comp]]+laptop_prices3[[#This Row],[Storage Comp]])</f>
        <v>22.583690476190476</v>
      </c>
      <c r="C4220">
        <v>4218</v>
      </c>
      <c r="D4220" t="s">
        <v>11</v>
      </c>
      <c r="E4220" t="s">
        <v>39</v>
      </c>
      <c r="F4220">
        <v>4</v>
      </c>
      <c r="G4220" t="s">
        <v>42</v>
      </c>
      <c r="H4220" t="s">
        <v>35</v>
      </c>
      <c r="I4220">
        <v>17.3</v>
      </c>
      <c r="J4220" t="s">
        <v>15</v>
      </c>
      <c r="K4220">
        <v>10.6</v>
      </c>
      <c r="L4220">
        <v>1.29</v>
      </c>
      <c r="M4220" t="s">
        <v>16</v>
      </c>
      <c r="N4220">
        <v>1676.89</v>
      </c>
      <c r="O4220" s="5">
        <f>(ScoreCard!$E$3-laptop_prices3[[#This Row],[Price ($)]])/ScoreCard!$E$3*ScoreCard!$E$5</f>
        <v>4.2242280632279412</v>
      </c>
      <c r="P4220" s="5">
        <f>laptop_prices3[[#This Row],[RAM (GB)]]/ScoreCard!$F$3*ScoreCard!$F$5</f>
        <v>0.4375</v>
      </c>
      <c r="Q4220" s="5">
        <f>laptop_prices3[[#This Row],[Screen Size (inch)]]/ScoreCard!$G$3*ScoreCard!$G$5</f>
        <v>2</v>
      </c>
      <c r="R4220" s="5">
        <f>laptop_prices3[[#This Row],[Battery Life (hours)]]/ScoreCard!$H$3*ScoreCard!$H$5</f>
        <v>6.1833333333333336</v>
      </c>
      <c r="S4220" s="5">
        <f>ScoreCard!$I$3-laptop_prices3[[#This Row],[Weight (kg)]]/ScoreCard!$I$3*ScoreCard!$I$5</f>
        <v>2.7628571428571429</v>
      </c>
      <c r="T4220" s="6" cm="1">
        <f t="array" ref="T4220">_xlfn.IFS(laptop_prices3[[#This Row],[Storage]]="512GB SSD", 512, laptop_prices3[[#This Row],[Storage]] = "1TB SSD", 1000, laptop_prices3[[#This Row],[Storage]] = "2TB SSD", 2000, laptop_prices3[[#This Row],[Storage]]= "256GB SSD", 256, laptop_prices3[[#This Row],[Storage]] = "1TB HDD", 1000*0.7)</f>
        <v>700</v>
      </c>
      <c r="U4220" s="5">
        <f>laptop_prices3[[#This Row],[Storage Raw Value]]/ScoreCard!$J$3*ScoreCard!$J$5</f>
        <v>2.8</v>
      </c>
    </row>
    <row r="4221" spans="2:21" x14ac:dyDescent="0.2">
      <c r="B4221" s="4" cm="1">
        <f t="array" ref="B4221">SUM(laptop_prices3[[#This Row],[RAM Comp]:[Weight Comp]]+laptop_prices3[[#This Row],[Storage Comp]])</f>
        <v>38.862691301954307</v>
      </c>
      <c r="C4221">
        <v>4219</v>
      </c>
      <c r="D4221" t="s">
        <v>17</v>
      </c>
      <c r="E4221" t="s">
        <v>12</v>
      </c>
      <c r="F4221">
        <v>4</v>
      </c>
      <c r="G4221" t="s">
        <v>25</v>
      </c>
      <c r="H4221" t="s">
        <v>44</v>
      </c>
      <c r="I4221">
        <v>13.3</v>
      </c>
      <c r="J4221" t="s">
        <v>43</v>
      </c>
      <c r="K4221">
        <v>5.2</v>
      </c>
      <c r="L4221">
        <v>2.88</v>
      </c>
      <c r="M4221" t="s">
        <v>46</v>
      </c>
      <c r="N4221">
        <v>584.64</v>
      </c>
      <c r="O4221" s="5">
        <f>(ScoreCard!$E$3-laptop_prices3[[#This Row],[Price ($)]])/ScoreCard!$E$3*ScoreCard!$E$5</f>
        <v>4.7295306757662008</v>
      </c>
      <c r="P4221" s="5">
        <f>laptop_prices3[[#This Row],[RAM (GB)]]/ScoreCard!$F$3*ScoreCard!$F$5</f>
        <v>0.4375</v>
      </c>
      <c r="Q4221" s="5">
        <f>laptop_prices3[[#This Row],[Screen Size (inch)]]/ScoreCard!$G$3*ScoreCard!$G$5</f>
        <v>1.5375722543352601</v>
      </c>
      <c r="R4221" s="5">
        <f>laptop_prices3[[#This Row],[Battery Life (hours)]]/ScoreCard!$H$3*ScoreCard!$H$5</f>
        <v>3.0333333333333332</v>
      </c>
      <c r="S4221" s="5">
        <f>ScoreCard!$I$3-laptop_prices3[[#This Row],[Weight (kg)]]/ScoreCard!$I$3*ScoreCard!$I$5</f>
        <v>1.8542857142857143</v>
      </c>
      <c r="T4221" s="6" cm="1">
        <f t="array" ref="T4221">_xlfn.IFS(laptop_prices3[[#This Row],[Storage]]="512GB SSD", 512, laptop_prices3[[#This Row],[Storage]] = "1TB SSD", 1000, laptop_prices3[[#This Row],[Storage]] = "2TB SSD", 2000, laptop_prices3[[#This Row],[Storage]]= "256GB SSD", 256, laptop_prices3[[#This Row],[Storage]] = "1TB HDD", 1000*0.7)</f>
        <v>2000</v>
      </c>
      <c r="U4221" s="5">
        <f>laptop_prices3[[#This Row],[Storage Raw Value]]/ScoreCard!$J$3*ScoreCard!$J$5</f>
        <v>8</v>
      </c>
    </row>
    <row r="4222" spans="2:21" x14ac:dyDescent="0.2">
      <c r="B4222" s="4" cm="1">
        <f t="array" ref="B4222">SUM(laptop_prices3[[#This Row],[RAM Comp]:[Weight Comp]]+laptop_prices3[[#This Row],[Storage Comp]])</f>
        <v>30.724285714285713</v>
      </c>
      <c r="C4222">
        <v>4220</v>
      </c>
      <c r="D4222" t="s">
        <v>38</v>
      </c>
      <c r="E4222" t="s">
        <v>24</v>
      </c>
      <c r="F4222">
        <v>64</v>
      </c>
      <c r="G4222" t="s">
        <v>19</v>
      </c>
      <c r="H4222" t="s">
        <v>40</v>
      </c>
      <c r="I4222">
        <v>17.3</v>
      </c>
      <c r="J4222" t="s">
        <v>43</v>
      </c>
      <c r="K4222">
        <v>5.4</v>
      </c>
      <c r="L4222">
        <v>1.62</v>
      </c>
      <c r="M4222" t="s">
        <v>22</v>
      </c>
      <c r="N4222">
        <v>2652.02</v>
      </c>
      <c r="O4222" s="5">
        <f>(ScoreCard!$E$3-laptop_prices3[[#This Row],[Price ($)]])/ScoreCard!$E$3*ScoreCard!$E$5</f>
        <v>3.7731081396166499</v>
      </c>
      <c r="P4222" s="5">
        <f>laptop_prices3[[#This Row],[RAM (GB)]]/ScoreCard!$F$3*ScoreCard!$F$5</f>
        <v>7</v>
      </c>
      <c r="Q4222" s="5">
        <f>laptop_prices3[[#This Row],[Screen Size (inch)]]/ScoreCard!$G$3*ScoreCard!$G$5</f>
        <v>2</v>
      </c>
      <c r="R4222" s="5">
        <f>laptop_prices3[[#This Row],[Battery Life (hours)]]/ScoreCard!$H$3*ScoreCard!$H$5</f>
        <v>3.15</v>
      </c>
      <c r="S4222" s="5">
        <f>ScoreCard!$I$3-laptop_prices3[[#This Row],[Weight (kg)]]/ScoreCard!$I$3*ScoreCard!$I$5</f>
        <v>2.5742857142857143</v>
      </c>
      <c r="T4222" s="6" cm="1">
        <f t="array" ref="T4222">_xlfn.IFS(laptop_prices3[[#This Row],[Storage]]="512GB SSD", 512, laptop_prices3[[#This Row],[Storage]] = "1TB SSD", 1000, laptop_prices3[[#This Row],[Storage]] = "2TB SSD", 2000, laptop_prices3[[#This Row],[Storage]]= "256GB SSD", 256, laptop_prices3[[#This Row],[Storage]] = "1TB HDD", 1000*0.7)</f>
        <v>1000</v>
      </c>
      <c r="U4222" s="5">
        <f>laptop_prices3[[#This Row],[Storage Raw Value]]/ScoreCard!$J$3*ScoreCard!$J$5</f>
        <v>4</v>
      </c>
    </row>
    <row r="4223" spans="2:21" x14ac:dyDescent="0.2">
      <c r="B4223" s="4" cm="1">
        <f t="array" ref="B4223">SUM(laptop_prices3[[#This Row],[RAM Comp]:[Weight Comp]]+laptop_prices3[[#This Row],[Storage Comp]])</f>
        <v>30.561853839801817</v>
      </c>
      <c r="C4223">
        <v>4221</v>
      </c>
      <c r="D4223" t="s">
        <v>23</v>
      </c>
      <c r="E4223" t="s">
        <v>48</v>
      </c>
      <c r="F4223">
        <v>64</v>
      </c>
      <c r="G4223" t="s">
        <v>19</v>
      </c>
      <c r="H4223" t="s">
        <v>20</v>
      </c>
      <c r="I4223">
        <v>16</v>
      </c>
      <c r="J4223" t="s">
        <v>15</v>
      </c>
      <c r="K4223">
        <v>6.3</v>
      </c>
      <c r="L4223">
        <v>2.56</v>
      </c>
      <c r="M4223" t="s">
        <v>22</v>
      </c>
      <c r="N4223">
        <v>4064.62</v>
      </c>
      <c r="O4223" s="5">
        <f>(ScoreCard!$E$3-laptop_prices3[[#This Row],[Price ($)]])/ScoreCard!$E$3*ScoreCard!$E$5</f>
        <v>3.1196034745019374</v>
      </c>
      <c r="P4223" s="5">
        <f>laptop_prices3[[#This Row],[RAM (GB)]]/ScoreCard!$F$3*ScoreCard!$F$5</f>
        <v>7</v>
      </c>
      <c r="Q4223" s="5">
        <f>laptop_prices3[[#This Row],[Screen Size (inch)]]/ScoreCard!$G$3*ScoreCard!$G$5</f>
        <v>1.8497109826589595</v>
      </c>
      <c r="R4223" s="5">
        <f>laptop_prices3[[#This Row],[Battery Life (hours)]]/ScoreCard!$H$3*ScoreCard!$H$5</f>
        <v>3.6750000000000003</v>
      </c>
      <c r="S4223" s="5">
        <f>ScoreCard!$I$3-laptop_prices3[[#This Row],[Weight (kg)]]/ScoreCard!$I$3*ScoreCard!$I$5</f>
        <v>2.0371428571428574</v>
      </c>
      <c r="T4223" s="6" cm="1">
        <f t="array" ref="T4223">_xlfn.IFS(laptop_prices3[[#This Row],[Storage]]="512GB SSD", 512, laptop_prices3[[#This Row],[Storage]] = "1TB SSD", 1000, laptop_prices3[[#This Row],[Storage]] = "2TB SSD", 2000, laptop_prices3[[#This Row],[Storage]]= "256GB SSD", 256, laptop_prices3[[#This Row],[Storage]] = "1TB HDD", 1000*0.7)</f>
        <v>1000</v>
      </c>
      <c r="U4223" s="5">
        <f>laptop_prices3[[#This Row],[Storage Raw Value]]/ScoreCard!$J$3*ScoreCard!$J$5</f>
        <v>4</v>
      </c>
    </row>
    <row r="4224" spans="2:21" x14ac:dyDescent="0.2">
      <c r="B4224" s="4" cm="1">
        <f t="array" ref="B4224">SUM(laptop_prices3[[#This Row],[RAM Comp]:[Weight Comp]]+laptop_prices3[[#This Row],[Storage Comp]])</f>
        <v>23.241211395540873</v>
      </c>
      <c r="C4224">
        <v>4222</v>
      </c>
      <c r="D4224" t="s">
        <v>34</v>
      </c>
      <c r="E4224" t="s">
        <v>39</v>
      </c>
      <c r="F4224">
        <v>64</v>
      </c>
      <c r="G4224" t="s">
        <v>13</v>
      </c>
      <c r="H4224" t="s">
        <v>20</v>
      </c>
      <c r="I4224">
        <v>14</v>
      </c>
      <c r="J4224" t="s">
        <v>43</v>
      </c>
      <c r="K4224">
        <v>8.1</v>
      </c>
      <c r="L4224">
        <v>3.14</v>
      </c>
      <c r="M4224" t="s">
        <v>16</v>
      </c>
      <c r="N4224">
        <v>2243.56</v>
      </c>
      <c r="O4224" s="5">
        <f>(ScoreCard!$E$3-laptop_prices3[[#This Row],[Price ($)]])/ScoreCard!$E$3*ScoreCard!$E$5</f>
        <v>3.9620721177511227</v>
      </c>
      <c r="P4224" s="5">
        <f>laptop_prices3[[#This Row],[RAM (GB)]]/ScoreCard!$F$3*ScoreCard!$F$5</f>
        <v>7</v>
      </c>
      <c r="Q4224" s="5">
        <f>laptop_prices3[[#This Row],[Screen Size (inch)]]/ScoreCard!$G$3*ScoreCard!$G$5</f>
        <v>1.6184971098265895</v>
      </c>
      <c r="R4224" s="5">
        <f>laptop_prices3[[#This Row],[Battery Life (hours)]]/ScoreCard!$H$3*ScoreCard!$H$5</f>
        <v>4.7249999999999996</v>
      </c>
      <c r="S4224" s="5">
        <f>ScoreCard!$I$3-laptop_prices3[[#This Row],[Weight (kg)]]/ScoreCard!$I$3*ScoreCard!$I$5</f>
        <v>1.7057142857142857</v>
      </c>
      <c r="T4224" s="6" cm="1">
        <f t="array" ref="T4224">_xlfn.IFS(laptop_prices3[[#This Row],[Storage]]="512GB SSD", 512, laptop_prices3[[#This Row],[Storage]] = "1TB SSD", 1000, laptop_prices3[[#This Row],[Storage]] = "2TB SSD", 2000, laptop_prices3[[#This Row],[Storage]]= "256GB SSD", 256, laptop_prices3[[#This Row],[Storage]] = "1TB HDD", 1000*0.7)</f>
        <v>512</v>
      </c>
      <c r="U4224" s="5">
        <f>laptop_prices3[[#This Row],[Storage Raw Value]]/ScoreCard!$J$3*ScoreCard!$J$5</f>
        <v>2.048</v>
      </c>
    </row>
    <row r="4225" spans="2:21" x14ac:dyDescent="0.2">
      <c r="B4225" s="4" cm="1">
        <f t="array" ref="B4225">SUM(laptop_prices3[[#This Row],[RAM Comp]:[Weight Comp]]+laptop_prices3[[#This Row],[Storage Comp]])</f>
        <v>26.937306633636116</v>
      </c>
      <c r="C4225">
        <v>4223</v>
      </c>
      <c r="D4225" t="s">
        <v>11</v>
      </c>
      <c r="E4225" t="s">
        <v>31</v>
      </c>
      <c r="F4225">
        <v>64</v>
      </c>
      <c r="G4225" t="s">
        <v>42</v>
      </c>
      <c r="H4225" t="s">
        <v>32</v>
      </c>
      <c r="I4225">
        <v>14</v>
      </c>
      <c r="J4225" t="s">
        <v>27</v>
      </c>
      <c r="K4225">
        <v>8.3000000000000007</v>
      </c>
      <c r="L4225">
        <v>2.14</v>
      </c>
      <c r="M4225" t="s">
        <v>16</v>
      </c>
      <c r="N4225">
        <v>4217.7299999999996</v>
      </c>
      <c r="O4225" s="5">
        <f>(ScoreCard!$E$3-laptop_prices3[[#This Row],[Price ($)]])/ScoreCard!$E$3*ScoreCard!$E$5</f>
        <v>3.0487708967901201</v>
      </c>
      <c r="P4225" s="5">
        <f>laptop_prices3[[#This Row],[RAM (GB)]]/ScoreCard!$F$3*ScoreCard!$F$5</f>
        <v>7</v>
      </c>
      <c r="Q4225" s="5">
        <f>laptop_prices3[[#This Row],[Screen Size (inch)]]/ScoreCard!$G$3*ScoreCard!$G$5</f>
        <v>1.6184971098265895</v>
      </c>
      <c r="R4225" s="5">
        <f>laptop_prices3[[#This Row],[Battery Life (hours)]]/ScoreCard!$H$3*ScoreCard!$H$5</f>
        <v>4.8416666666666677</v>
      </c>
      <c r="S4225" s="5">
        <f>ScoreCard!$I$3-laptop_prices3[[#This Row],[Weight (kg)]]/ScoreCard!$I$3*ScoreCard!$I$5</f>
        <v>2.2771428571428571</v>
      </c>
      <c r="T4225" s="6" cm="1">
        <f t="array" ref="T4225">_xlfn.IFS(laptop_prices3[[#This Row],[Storage]]="512GB SSD", 512, laptop_prices3[[#This Row],[Storage]] = "1TB SSD", 1000, laptop_prices3[[#This Row],[Storage]] = "2TB SSD", 2000, laptop_prices3[[#This Row],[Storage]]= "256GB SSD", 256, laptop_prices3[[#This Row],[Storage]] = "1TB HDD", 1000*0.7)</f>
        <v>700</v>
      </c>
      <c r="U4225" s="5">
        <f>laptop_prices3[[#This Row],[Storage Raw Value]]/ScoreCard!$J$3*ScoreCard!$J$5</f>
        <v>2.8</v>
      </c>
    </row>
    <row r="4226" spans="2:21" x14ac:dyDescent="0.2">
      <c r="B4226" s="4" cm="1">
        <f t="array" ref="B4226">SUM(laptop_prices3[[#This Row],[RAM Comp]:[Weight Comp]]+laptop_prices3[[#This Row],[Storage Comp]])</f>
        <v>43.506711395540876</v>
      </c>
      <c r="C4226">
        <v>4224</v>
      </c>
      <c r="D4226" t="s">
        <v>45</v>
      </c>
      <c r="E4226" t="s">
        <v>31</v>
      </c>
      <c r="F4226">
        <v>4</v>
      </c>
      <c r="G4226" t="s">
        <v>25</v>
      </c>
      <c r="H4226" t="s">
        <v>35</v>
      </c>
      <c r="I4226">
        <v>14</v>
      </c>
      <c r="J4226" t="s">
        <v>43</v>
      </c>
      <c r="K4226">
        <v>11.7</v>
      </c>
      <c r="L4226">
        <v>1.53</v>
      </c>
      <c r="M4226" t="s">
        <v>22</v>
      </c>
      <c r="N4226">
        <v>648.55999999999995</v>
      </c>
      <c r="O4226" s="5">
        <f>(ScoreCard!$E$3-laptop_prices3[[#This Row],[Price ($)]])/ScoreCard!$E$3*ScoreCard!$E$5</f>
        <v>4.6999596590635724</v>
      </c>
      <c r="P4226" s="5">
        <f>laptop_prices3[[#This Row],[RAM (GB)]]/ScoreCard!$F$3*ScoreCard!$F$5</f>
        <v>0.4375</v>
      </c>
      <c r="Q4226" s="5">
        <f>laptop_prices3[[#This Row],[Screen Size (inch)]]/ScoreCard!$G$3*ScoreCard!$G$5</f>
        <v>1.6184971098265895</v>
      </c>
      <c r="R4226" s="5">
        <f>laptop_prices3[[#This Row],[Battery Life (hours)]]/ScoreCard!$H$3*ScoreCard!$H$5</f>
        <v>6.8250000000000002</v>
      </c>
      <c r="S4226" s="5">
        <f>ScoreCard!$I$3-laptop_prices3[[#This Row],[Weight (kg)]]/ScoreCard!$I$3*ScoreCard!$I$5</f>
        <v>2.6257142857142854</v>
      </c>
      <c r="T4226" s="6" cm="1">
        <f t="array" ref="T4226">_xlfn.IFS(laptop_prices3[[#This Row],[Storage]]="512GB SSD", 512, laptop_prices3[[#This Row],[Storage]] = "1TB SSD", 1000, laptop_prices3[[#This Row],[Storage]] = "2TB SSD", 2000, laptop_prices3[[#This Row],[Storage]]= "256GB SSD", 256, laptop_prices3[[#This Row],[Storage]] = "1TB HDD", 1000*0.7)</f>
        <v>2000</v>
      </c>
      <c r="U4226" s="5">
        <f>laptop_prices3[[#This Row],[Storage Raw Value]]/ScoreCard!$J$3*ScoreCard!$J$5</f>
        <v>8</v>
      </c>
    </row>
    <row r="4227" spans="2:21" x14ac:dyDescent="0.2">
      <c r="B4227" s="4" cm="1">
        <f t="array" ref="B4227">SUM(laptop_prices3[[#This Row],[RAM Comp]:[Weight Comp]]+laptop_prices3[[#This Row],[Storage Comp]])</f>
        <v>24.630639966969447</v>
      </c>
      <c r="C4227">
        <v>4225</v>
      </c>
      <c r="D4227" t="s">
        <v>33</v>
      </c>
      <c r="E4227" t="s">
        <v>31</v>
      </c>
      <c r="F4227">
        <v>64</v>
      </c>
      <c r="G4227" t="s">
        <v>42</v>
      </c>
      <c r="H4227" t="s">
        <v>44</v>
      </c>
      <c r="I4227">
        <v>14</v>
      </c>
      <c r="J4227" t="s">
        <v>21</v>
      </c>
      <c r="K4227">
        <v>5.0999999999999996</v>
      </c>
      <c r="L4227">
        <v>2.91</v>
      </c>
      <c r="M4227" t="s">
        <v>30</v>
      </c>
      <c r="N4227">
        <v>949.46</v>
      </c>
      <c r="O4227" s="5">
        <f>(ScoreCard!$E$3-laptop_prices3[[#This Row],[Price ($)]])/ScoreCard!$E$3*ScoreCard!$E$5</f>
        <v>4.5607556708623704</v>
      </c>
      <c r="P4227" s="5">
        <f>laptop_prices3[[#This Row],[RAM (GB)]]/ScoreCard!$F$3*ScoreCard!$F$5</f>
        <v>7</v>
      </c>
      <c r="Q4227" s="5">
        <f>laptop_prices3[[#This Row],[Screen Size (inch)]]/ScoreCard!$G$3*ScoreCard!$G$5</f>
        <v>1.6184971098265895</v>
      </c>
      <c r="R4227" s="5">
        <f>laptop_prices3[[#This Row],[Battery Life (hours)]]/ScoreCard!$H$3*ScoreCard!$H$5</f>
        <v>2.9750000000000001</v>
      </c>
      <c r="S4227" s="5">
        <f>ScoreCard!$I$3-laptop_prices3[[#This Row],[Weight (kg)]]/ScoreCard!$I$3*ScoreCard!$I$5</f>
        <v>1.837142857142857</v>
      </c>
      <c r="T4227" s="6" cm="1">
        <f t="array" ref="T4227">_xlfn.IFS(laptop_prices3[[#This Row],[Storage]]="512GB SSD", 512, laptop_prices3[[#This Row],[Storage]] = "1TB SSD", 1000, laptop_prices3[[#This Row],[Storage]] = "2TB SSD", 2000, laptop_prices3[[#This Row],[Storage]]= "256GB SSD", 256, laptop_prices3[[#This Row],[Storage]] = "1TB HDD", 1000*0.7)</f>
        <v>700</v>
      </c>
      <c r="U4227" s="5">
        <f>laptop_prices3[[#This Row],[Storage Raw Value]]/ScoreCard!$J$3*ScoreCard!$J$5</f>
        <v>2.8</v>
      </c>
    </row>
    <row r="4228" spans="2:21" x14ac:dyDescent="0.2">
      <c r="B4228" s="4" cm="1">
        <f t="array" ref="B4228">SUM(laptop_prices3[[#This Row],[RAM Comp]:[Weight Comp]]+laptop_prices3[[#This Row],[Storage Comp]])</f>
        <v>23.691925681255164</v>
      </c>
      <c r="C4228">
        <v>4226</v>
      </c>
      <c r="D4228" t="s">
        <v>45</v>
      </c>
      <c r="E4228" t="s">
        <v>37</v>
      </c>
      <c r="F4228">
        <v>64</v>
      </c>
      <c r="G4228" t="s">
        <v>13</v>
      </c>
      <c r="H4228" t="s">
        <v>35</v>
      </c>
      <c r="I4228">
        <v>14</v>
      </c>
      <c r="J4228" t="s">
        <v>27</v>
      </c>
      <c r="K4228">
        <v>9</v>
      </c>
      <c r="L4228">
        <v>3.27</v>
      </c>
      <c r="M4228" t="s">
        <v>46</v>
      </c>
      <c r="N4228">
        <v>6447.47</v>
      </c>
      <c r="O4228" s="5">
        <f>(ScoreCard!$E$3-laptop_prices3[[#This Row],[Price ($)]])/ScoreCard!$E$3*ScoreCard!$E$5</f>
        <v>2.0172364978145572</v>
      </c>
      <c r="P4228" s="5">
        <f>laptop_prices3[[#This Row],[RAM (GB)]]/ScoreCard!$F$3*ScoreCard!$F$5</f>
        <v>7</v>
      </c>
      <c r="Q4228" s="5">
        <f>laptop_prices3[[#This Row],[Screen Size (inch)]]/ScoreCard!$G$3*ScoreCard!$G$5</f>
        <v>1.6184971098265895</v>
      </c>
      <c r="R4228" s="5">
        <f>laptop_prices3[[#This Row],[Battery Life (hours)]]/ScoreCard!$H$3*ScoreCard!$H$5</f>
        <v>5.25</v>
      </c>
      <c r="S4228" s="5">
        <f>ScoreCard!$I$3-laptop_prices3[[#This Row],[Weight (kg)]]/ScoreCard!$I$3*ScoreCard!$I$5</f>
        <v>1.6314285714285715</v>
      </c>
      <c r="T4228" s="6" cm="1">
        <f t="array" ref="T4228">_xlfn.IFS(laptop_prices3[[#This Row],[Storage]]="512GB SSD", 512, laptop_prices3[[#This Row],[Storage]] = "1TB SSD", 1000, laptop_prices3[[#This Row],[Storage]] = "2TB SSD", 2000, laptop_prices3[[#This Row],[Storage]]= "256GB SSD", 256, laptop_prices3[[#This Row],[Storage]] = "1TB HDD", 1000*0.7)</f>
        <v>512</v>
      </c>
      <c r="U4228" s="5">
        <f>laptop_prices3[[#This Row],[Storage Raw Value]]/ScoreCard!$J$3*ScoreCard!$J$5</f>
        <v>2.048</v>
      </c>
    </row>
    <row r="4229" spans="2:21" x14ac:dyDescent="0.2">
      <c r="B4229" s="4" cm="1">
        <f t="array" ref="B4229">SUM(laptop_prices3[[#This Row],[RAM Comp]:[Weight Comp]]+laptop_prices3[[#This Row],[Storage Comp]])</f>
        <v>13.974139966969446</v>
      </c>
      <c r="C4229">
        <v>4227</v>
      </c>
      <c r="D4229" t="s">
        <v>34</v>
      </c>
      <c r="E4229" t="s">
        <v>41</v>
      </c>
      <c r="F4229">
        <v>4</v>
      </c>
      <c r="G4229" t="s">
        <v>29</v>
      </c>
      <c r="H4229" t="s">
        <v>40</v>
      </c>
      <c r="I4229">
        <v>14</v>
      </c>
      <c r="J4229" t="s">
        <v>43</v>
      </c>
      <c r="K4229">
        <v>9.3000000000000007</v>
      </c>
      <c r="L4229">
        <v>1.93</v>
      </c>
      <c r="M4229" t="s">
        <v>16</v>
      </c>
      <c r="N4229">
        <v>1561.62</v>
      </c>
      <c r="O4229" s="5">
        <f>(ScoreCard!$E$3-laptop_prices3[[#This Row],[Price ($)]])/ScoreCard!$E$3*ScoreCard!$E$5</f>
        <v>4.2775548951320701</v>
      </c>
      <c r="P4229" s="5">
        <f>laptop_prices3[[#This Row],[RAM (GB)]]/ScoreCard!$F$3*ScoreCard!$F$5</f>
        <v>0.4375</v>
      </c>
      <c r="Q4229" s="5">
        <f>laptop_prices3[[#This Row],[Screen Size (inch)]]/ScoreCard!$G$3*ScoreCard!$G$5</f>
        <v>1.6184971098265895</v>
      </c>
      <c r="R4229" s="5">
        <f>laptop_prices3[[#This Row],[Battery Life (hours)]]/ScoreCard!$H$3*ScoreCard!$H$5</f>
        <v>5.4249999999999998</v>
      </c>
      <c r="S4229" s="5">
        <f>ScoreCard!$I$3-laptop_prices3[[#This Row],[Weight (kg)]]/ScoreCard!$I$3*ScoreCard!$I$5</f>
        <v>2.3971428571428572</v>
      </c>
      <c r="T4229" s="6" cm="1">
        <f t="array" ref="T4229">_xlfn.IFS(laptop_prices3[[#This Row],[Storage]]="512GB SSD", 512, laptop_prices3[[#This Row],[Storage]] = "1TB SSD", 1000, laptop_prices3[[#This Row],[Storage]] = "2TB SSD", 2000, laptop_prices3[[#This Row],[Storage]]= "256GB SSD", 256, laptop_prices3[[#This Row],[Storage]] = "1TB HDD", 1000*0.7)</f>
        <v>256</v>
      </c>
      <c r="U4229" s="5">
        <f>laptop_prices3[[#This Row],[Storage Raw Value]]/ScoreCard!$J$3*ScoreCard!$J$5</f>
        <v>1.024</v>
      </c>
    </row>
    <row r="4230" spans="2:21" x14ac:dyDescent="0.2">
      <c r="B4230" s="4" cm="1">
        <f t="array" ref="B4230">SUM(laptop_prices3[[#This Row],[RAM Comp]:[Weight Comp]]+laptop_prices3[[#This Row],[Storage Comp]])</f>
        <v>19.669449077897056</v>
      </c>
      <c r="C4230">
        <v>4228</v>
      </c>
      <c r="D4230" t="s">
        <v>47</v>
      </c>
      <c r="E4230" t="s">
        <v>18</v>
      </c>
      <c r="F4230">
        <v>4</v>
      </c>
      <c r="G4230" t="s">
        <v>13</v>
      </c>
      <c r="H4230" t="s">
        <v>40</v>
      </c>
      <c r="I4230">
        <v>16</v>
      </c>
      <c r="J4230" t="s">
        <v>43</v>
      </c>
      <c r="K4230">
        <v>11.9</v>
      </c>
      <c r="L4230">
        <v>2.19</v>
      </c>
      <c r="M4230" t="s">
        <v>30</v>
      </c>
      <c r="N4230">
        <v>1637.89</v>
      </c>
      <c r="O4230" s="5">
        <f>(ScoreCard!$E$3-laptop_prices3[[#This Row],[Price ($)]])/ScoreCard!$E$3*ScoreCard!$E$5</f>
        <v>4.2422704545202201</v>
      </c>
      <c r="P4230" s="5">
        <f>laptop_prices3[[#This Row],[RAM (GB)]]/ScoreCard!$F$3*ScoreCard!$F$5</f>
        <v>0.4375</v>
      </c>
      <c r="Q4230" s="5">
        <f>laptop_prices3[[#This Row],[Screen Size (inch)]]/ScoreCard!$G$3*ScoreCard!$G$5</f>
        <v>1.8497109826589595</v>
      </c>
      <c r="R4230" s="5">
        <f>laptop_prices3[[#This Row],[Battery Life (hours)]]/ScoreCard!$H$3*ScoreCard!$H$5</f>
        <v>6.9416666666666664</v>
      </c>
      <c r="S4230" s="5">
        <f>ScoreCard!$I$3-laptop_prices3[[#This Row],[Weight (kg)]]/ScoreCard!$I$3*ScoreCard!$I$5</f>
        <v>2.2485714285714287</v>
      </c>
      <c r="T4230" s="6" cm="1">
        <f t="array" ref="T4230">_xlfn.IFS(laptop_prices3[[#This Row],[Storage]]="512GB SSD", 512, laptop_prices3[[#This Row],[Storage]] = "1TB SSD", 1000, laptop_prices3[[#This Row],[Storage]] = "2TB SSD", 2000, laptop_prices3[[#This Row],[Storage]]= "256GB SSD", 256, laptop_prices3[[#This Row],[Storage]] = "1TB HDD", 1000*0.7)</f>
        <v>512</v>
      </c>
      <c r="U4230" s="5">
        <f>laptop_prices3[[#This Row],[Storage Raw Value]]/ScoreCard!$J$3*ScoreCard!$J$5</f>
        <v>2.048</v>
      </c>
    </row>
    <row r="4231" spans="2:21" x14ac:dyDescent="0.2">
      <c r="B4231" s="4" cm="1">
        <f t="array" ref="B4231">SUM(laptop_prices3[[#This Row],[RAM Comp]:[Weight Comp]]+laptop_prices3[[#This Row],[Storage Comp]])</f>
        <v>19.257611065235345</v>
      </c>
      <c r="C4231">
        <v>4229</v>
      </c>
      <c r="D4231" t="s">
        <v>34</v>
      </c>
      <c r="E4231" t="s">
        <v>18</v>
      </c>
      <c r="F4231">
        <v>32</v>
      </c>
      <c r="G4231" t="s">
        <v>13</v>
      </c>
      <c r="H4231" t="s">
        <v>35</v>
      </c>
      <c r="I4231">
        <v>15.6</v>
      </c>
      <c r="J4231" t="s">
        <v>27</v>
      </c>
      <c r="K4231">
        <v>5.7</v>
      </c>
      <c r="L4231">
        <v>1.86</v>
      </c>
      <c r="M4231" t="s">
        <v>22</v>
      </c>
      <c r="N4231">
        <v>3534.24</v>
      </c>
      <c r="O4231" s="5">
        <f>(ScoreCard!$E$3-laptop_prices3[[#This Row],[Price ($)]])/ScoreCard!$E$3*ScoreCard!$E$5</f>
        <v>3.3649707435685814</v>
      </c>
      <c r="P4231" s="5">
        <f>laptop_prices3[[#This Row],[RAM (GB)]]/ScoreCard!$F$3*ScoreCard!$F$5</f>
        <v>3.5</v>
      </c>
      <c r="Q4231" s="5">
        <f>laptop_prices3[[#This Row],[Screen Size (inch)]]/ScoreCard!$G$3*ScoreCard!$G$5</f>
        <v>1.8034682080924855</v>
      </c>
      <c r="R4231" s="5">
        <f>laptop_prices3[[#This Row],[Battery Life (hours)]]/ScoreCard!$H$3*ScoreCard!$H$5</f>
        <v>3.3250000000000002</v>
      </c>
      <c r="S4231" s="5">
        <f>ScoreCard!$I$3-laptop_prices3[[#This Row],[Weight (kg)]]/ScoreCard!$I$3*ScoreCard!$I$5</f>
        <v>2.4371428571428568</v>
      </c>
      <c r="T4231" s="6" cm="1">
        <f t="array" ref="T4231">_xlfn.IFS(laptop_prices3[[#This Row],[Storage]]="512GB SSD", 512, laptop_prices3[[#This Row],[Storage]] = "1TB SSD", 1000, laptop_prices3[[#This Row],[Storage]] = "2TB SSD", 2000, laptop_prices3[[#This Row],[Storage]]= "256GB SSD", 256, laptop_prices3[[#This Row],[Storage]] = "1TB HDD", 1000*0.7)</f>
        <v>512</v>
      </c>
      <c r="U4231" s="5">
        <f>laptop_prices3[[#This Row],[Storage Raw Value]]/ScoreCard!$J$3*ScoreCard!$J$5</f>
        <v>2.048</v>
      </c>
    </row>
    <row r="4232" spans="2:21" x14ac:dyDescent="0.2">
      <c r="B4232" s="4" cm="1">
        <f t="array" ref="B4232">SUM(laptop_prices3[[#This Row],[RAM Comp]:[Weight Comp]]+laptop_prices3[[#This Row],[Storage Comp]])</f>
        <v>16.823206303330583</v>
      </c>
      <c r="C4232">
        <v>4230</v>
      </c>
      <c r="D4232" t="s">
        <v>17</v>
      </c>
      <c r="E4232" t="s">
        <v>48</v>
      </c>
      <c r="F4232">
        <v>4</v>
      </c>
      <c r="G4232" t="s">
        <v>13</v>
      </c>
      <c r="H4232" t="s">
        <v>14</v>
      </c>
      <c r="I4232">
        <v>15.6</v>
      </c>
      <c r="J4232" t="s">
        <v>15</v>
      </c>
      <c r="K4232">
        <v>7.1</v>
      </c>
      <c r="L4232">
        <v>2.19</v>
      </c>
      <c r="M4232" t="s">
        <v>30</v>
      </c>
      <c r="N4232">
        <v>2287.59</v>
      </c>
      <c r="O4232" s="5">
        <f>(ScoreCard!$E$3-laptop_prices3[[#This Row],[Price ($)]])/ScoreCard!$E$3*ScoreCard!$E$5</f>
        <v>3.9417027206075566</v>
      </c>
      <c r="P4232" s="5">
        <f>laptop_prices3[[#This Row],[RAM (GB)]]/ScoreCard!$F$3*ScoreCard!$F$5</f>
        <v>0.4375</v>
      </c>
      <c r="Q4232" s="5">
        <f>laptop_prices3[[#This Row],[Screen Size (inch)]]/ScoreCard!$G$3*ScoreCard!$G$5</f>
        <v>1.8034682080924855</v>
      </c>
      <c r="R4232" s="5">
        <f>laptop_prices3[[#This Row],[Battery Life (hours)]]/ScoreCard!$H$3*ScoreCard!$H$5</f>
        <v>4.1416666666666666</v>
      </c>
      <c r="S4232" s="5">
        <f>ScoreCard!$I$3-laptop_prices3[[#This Row],[Weight (kg)]]/ScoreCard!$I$3*ScoreCard!$I$5</f>
        <v>2.2485714285714287</v>
      </c>
      <c r="T4232" s="6" cm="1">
        <f t="array" ref="T4232">_xlfn.IFS(laptop_prices3[[#This Row],[Storage]]="512GB SSD", 512, laptop_prices3[[#This Row],[Storage]] = "1TB SSD", 1000, laptop_prices3[[#This Row],[Storage]] = "2TB SSD", 2000, laptop_prices3[[#This Row],[Storage]]= "256GB SSD", 256, laptop_prices3[[#This Row],[Storage]] = "1TB HDD", 1000*0.7)</f>
        <v>512</v>
      </c>
      <c r="U4232" s="5">
        <f>laptop_prices3[[#This Row],[Storage Raw Value]]/ScoreCard!$J$3*ScoreCard!$J$5</f>
        <v>2.048</v>
      </c>
    </row>
    <row r="4233" spans="2:21" x14ac:dyDescent="0.2">
      <c r="B4233" s="4" cm="1">
        <f t="array" ref="B4233">SUM(laptop_prices3[[#This Row],[RAM Comp]:[Weight Comp]]+laptop_prices3[[#This Row],[Storage Comp]])</f>
        <v>39.875310349573354</v>
      </c>
      <c r="C4233">
        <v>4231</v>
      </c>
      <c r="D4233" t="s">
        <v>28</v>
      </c>
      <c r="E4233" t="s">
        <v>41</v>
      </c>
      <c r="F4233">
        <v>4</v>
      </c>
      <c r="G4233" t="s">
        <v>25</v>
      </c>
      <c r="H4233" t="s">
        <v>20</v>
      </c>
      <c r="I4233">
        <v>13.3</v>
      </c>
      <c r="J4233" t="s">
        <v>43</v>
      </c>
      <c r="K4233">
        <v>5.3</v>
      </c>
      <c r="L4233">
        <v>1.21</v>
      </c>
      <c r="M4233" t="s">
        <v>30</v>
      </c>
      <c r="N4233">
        <v>1588.3</v>
      </c>
      <c r="O4233" s="5">
        <f>(ScoreCard!$E$3-laptop_prices3[[#This Row],[Price ($)]])/ScoreCard!$E$3*ScoreCard!$E$5</f>
        <v>4.2652120489864807</v>
      </c>
      <c r="P4233" s="5">
        <f>laptop_prices3[[#This Row],[RAM (GB)]]/ScoreCard!$F$3*ScoreCard!$F$5</f>
        <v>0.4375</v>
      </c>
      <c r="Q4233" s="5">
        <f>laptop_prices3[[#This Row],[Screen Size (inch)]]/ScoreCard!$G$3*ScoreCard!$G$5</f>
        <v>1.5375722543352601</v>
      </c>
      <c r="R4233" s="5">
        <f>laptop_prices3[[#This Row],[Battery Life (hours)]]/ScoreCard!$H$3*ScoreCard!$H$5</f>
        <v>3.0916666666666668</v>
      </c>
      <c r="S4233" s="5">
        <f>ScoreCard!$I$3-laptop_prices3[[#This Row],[Weight (kg)]]/ScoreCard!$I$3*ScoreCard!$I$5</f>
        <v>2.8085714285714287</v>
      </c>
      <c r="T4233" s="6" cm="1">
        <f t="array" ref="T4233">_xlfn.IFS(laptop_prices3[[#This Row],[Storage]]="512GB SSD", 512, laptop_prices3[[#This Row],[Storage]] = "1TB SSD", 1000, laptop_prices3[[#This Row],[Storage]] = "2TB SSD", 2000, laptop_prices3[[#This Row],[Storage]]= "256GB SSD", 256, laptop_prices3[[#This Row],[Storage]] = "1TB HDD", 1000*0.7)</f>
        <v>2000</v>
      </c>
      <c r="U4233" s="5">
        <f>laptop_prices3[[#This Row],[Storage Raw Value]]/ScoreCard!$J$3*ScoreCard!$J$5</f>
        <v>8</v>
      </c>
    </row>
    <row r="4234" spans="2:21" x14ac:dyDescent="0.2">
      <c r="B4234" s="4" cm="1">
        <f t="array" ref="B4234">SUM(laptop_prices3[[#This Row],[RAM Comp]:[Weight Comp]]+laptop_prices3[[#This Row],[Storage Comp]])</f>
        <v>25.030973300302776</v>
      </c>
      <c r="C4234">
        <v>4232</v>
      </c>
      <c r="D4234" t="s">
        <v>45</v>
      </c>
      <c r="E4234" t="s">
        <v>18</v>
      </c>
      <c r="F4234">
        <v>64</v>
      </c>
      <c r="G4234" t="s">
        <v>13</v>
      </c>
      <c r="H4234" t="s">
        <v>26</v>
      </c>
      <c r="I4234">
        <v>14</v>
      </c>
      <c r="J4234" t="s">
        <v>27</v>
      </c>
      <c r="K4234">
        <v>10.6</v>
      </c>
      <c r="L4234">
        <v>2.56</v>
      </c>
      <c r="M4234" t="s">
        <v>16</v>
      </c>
      <c r="N4234">
        <v>5053.87</v>
      </c>
      <c r="O4234" s="5">
        <f>(ScoreCard!$E$3-laptop_prices3[[#This Row],[Price ($)]])/ScoreCard!$E$3*ScoreCard!$E$5</f>
        <v>2.6619512799920058</v>
      </c>
      <c r="P4234" s="5">
        <f>laptop_prices3[[#This Row],[RAM (GB)]]/ScoreCard!$F$3*ScoreCard!$F$5</f>
        <v>7</v>
      </c>
      <c r="Q4234" s="5">
        <f>laptop_prices3[[#This Row],[Screen Size (inch)]]/ScoreCard!$G$3*ScoreCard!$G$5</f>
        <v>1.6184971098265895</v>
      </c>
      <c r="R4234" s="5">
        <f>laptop_prices3[[#This Row],[Battery Life (hours)]]/ScoreCard!$H$3*ScoreCard!$H$5</f>
        <v>6.1833333333333336</v>
      </c>
      <c r="S4234" s="5">
        <f>ScoreCard!$I$3-laptop_prices3[[#This Row],[Weight (kg)]]/ScoreCard!$I$3*ScoreCard!$I$5</f>
        <v>2.0371428571428574</v>
      </c>
      <c r="T4234" s="6" cm="1">
        <f t="array" ref="T4234">_xlfn.IFS(laptop_prices3[[#This Row],[Storage]]="512GB SSD", 512, laptop_prices3[[#This Row],[Storage]] = "1TB SSD", 1000, laptop_prices3[[#This Row],[Storage]] = "2TB SSD", 2000, laptop_prices3[[#This Row],[Storage]]= "256GB SSD", 256, laptop_prices3[[#This Row],[Storage]] = "1TB HDD", 1000*0.7)</f>
        <v>512</v>
      </c>
      <c r="U4234" s="5">
        <f>laptop_prices3[[#This Row],[Storage Raw Value]]/ScoreCard!$J$3*ScoreCard!$J$5</f>
        <v>2.048</v>
      </c>
    </row>
    <row r="4235" spans="2:21" x14ac:dyDescent="0.2">
      <c r="B4235" s="4" cm="1">
        <f t="array" ref="B4235">SUM(laptop_prices3[[#This Row],[RAM Comp]:[Weight Comp]]+laptop_prices3[[#This Row],[Storage Comp]])</f>
        <v>12.097920589044866</v>
      </c>
      <c r="C4235">
        <v>4233</v>
      </c>
      <c r="D4235" t="s">
        <v>38</v>
      </c>
      <c r="E4235" t="s">
        <v>31</v>
      </c>
      <c r="F4235">
        <v>4</v>
      </c>
      <c r="G4235" t="s">
        <v>29</v>
      </c>
      <c r="H4235" t="s">
        <v>26</v>
      </c>
      <c r="I4235">
        <v>15.6</v>
      </c>
      <c r="J4235" t="s">
        <v>21</v>
      </c>
      <c r="K4235">
        <v>5.6</v>
      </c>
      <c r="L4235">
        <v>1.76</v>
      </c>
      <c r="M4235" t="s">
        <v>16</v>
      </c>
      <c r="N4235">
        <v>594.70000000000005</v>
      </c>
      <c r="O4235" s="5">
        <f>(ScoreCard!$E$3-laptop_prices3[[#This Row],[Price ($)]])/ScoreCard!$E$3*ScoreCard!$E$5</f>
        <v>4.7248766640636273</v>
      </c>
      <c r="P4235" s="5">
        <f>laptop_prices3[[#This Row],[RAM (GB)]]/ScoreCard!$F$3*ScoreCard!$F$5</f>
        <v>0.4375</v>
      </c>
      <c r="Q4235" s="5">
        <f>laptop_prices3[[#This Row],[Screen Size (inch)]]/ScoreCard!$G$3*ScoreCard!$G$5</f>
        <v>1.8034682080924855</v>
      </c>
      <c r="R4235" s="5">
        <f>laptop_prices3[[#This Row],[Battery Life (hours)]]/ScoreCard!$H$3*ScoreCard!$H$5</f>
        <v>3.2666666666666662</v>
      </c>
      <c r="S4235" s="5">
        <f>ScoreCard!$I$3-laptop_prices3[[#This Row],[Weight (kg)]]/ScoreCard!$I$3*ScoreCard!$I$5</f>
        <v>2.4942857142857142</v>
      </c>
      <c r="T4235" s="6" cm="1">
        <f t="array" ref="T4235">_xlfn.IFS(laptop_prices3[[#This Row],[Storage]]="512GB SSD", 512, laptop_prices3[[#This Row],[Storage]] = "1TB SSD", 1000, laptop_prices3[[#This Row],[Storage]] = "2TB SSD", 2000, laptop_prices3[[#This Row],[Storage]]= "256GB SSD", 256, laptop_prices3[[#This Row],[Storage]] = "1TB HDD", 1000*0.7)</f>
        <v>256</v>
      </c>
      <c r="U4235" s="5">
        <f>laptop_prices3[[#This Row],[Storage Raw Value]]/ScoreCard!$J$3*ScoreCard!$J$5</f>
        <v>1.024</v>
      </c>
    </row>
    <row r="4236" spans="2:21" x14ac:dyDescent="0.2">
      <c r="B4236" s="4" cm="1">
        <f t="array" ref="B4236">SUM(laptop_prices3[[#This Row],[RAM Comp]:[Weight Comp]]+laptop_prices3[[#This Row],[Storage Comp]])</f>
        <v>23.122992017616294</v>
      </c>
      <c r="C4236">
        <v>4234</v>
      </c>
      <c r="D4236" t="s">
        <v>47</v>
      </c>
      <c r="E4236" t="s">
        <v>31</v>
      </c>
      <c r="F4236">
        <v>16</v>
      </c>
      <c r="G4236" t="s">
        <v>42</v>
      </c>
      <c r="H4236" t="s">
        <v>20</v>
      </c>
      <c r="I4236">
        <v>15.6</v>
      </c>
      <c r="J4236" t="s">
        <v>15</v>
      </c>
      <c r="K4236">
        <v>11.6</v>
      </c>
      <c r="L4236">
        <v>3.32</v>
      </c>
      <c r="M4236" t="s">
        <v>16</v>
      </c>
      <c r="N4236">
        <v>1482.31</v>
      </c>
      <c r="O4236" s="5">
        <f>(ScoreCard!$E$3-laptop_prices3[[#This Row],[Price ($)]])/ScoreCard!$E$3*ScoreCard!$E$5</f>
        <v>4.3142457170138826</v>
      </c>
      <c r="P4236" s="5">
        <f>laptop_prices3[[#This Row],[RAM (GB)]]/ScoreCard!$F$3*ScoreCard!$F$5</f>
        <v>1.75</v>
      </c>
      <c r="Q4236" s="5">
        <f>laptop_prices3[[#This Row],[Screen Size (inch)]]/ScoreCard!$G$3*ScoreCard!$G$5</f>
        <v>1.8034682080924855</v>
      </c>
      <c r="R4236" s="5">
        <f>laptop_prices3[[#This Row],[Battery Life (hours)]]/ScoreCard!$H$3*ScoreCard!$H$5</f>
        <v>6.7666666666666666</v>
      </c>
      <c r="S4236" s="5">
        <f>ScoreCard!$I$3-laptop_prices3[[#This Row],[Weight (kg)]]/ScoreCard!$I$3*ScoreCard!$I$5</f>
        <v>1.602857142857143</v>
      </c>
      <c r="T4236" s="6" cm="1">
        <f t="array" ref="T4236">_xlfn.IFS(laptop_prices3[[#This Row],[Storage]]="512GB SSD", 512, laptop_prices3[[#This Row],[Storage]] = "1TB SSD", 1000, laptop_prices3[[#This Row],[Storage]] = "2TB SSD", 2000, laptop_prices3[[#This Row],[Storage]]= "256GB SSD", 256, laptop_prices3[[#This Row],[Storage]] = "1TB HDD", 1000*0.7)</f>
        <v>700</v>
      </c>
      <c r="U4236" s="5">
        <f>laptop_prices3[[#This Row],[Storage Raw Value]]/ScoreCard!$J$3*ScoreCard!$J$5</f>
        <v>2.8</v>
      </c>
    </row>
    <row r="4237" spans="2:21" x14ac:dyDescent="0.2">
      <c r="B4237" s="4" cm="1">
        <f t="array" ref="B4237">SUM(laptop_prices3[[#This Row],[RAM Comp]:[Weight Comp]]+laptop_prices3[[#This Row],[Storage Comp]])</f>
        <v>17.739306633636112</v>
      </c>
      <c r="C4237">
        <v>4235</v>
      </c>
      <c r="D4237" t="s">
        <v>11</v>
      </c>
      <c r="E4237" t="s">
        <v>18</v>
      </c>
      <c r="F4237">
        <v>16</v>
      </c>
      <c r="G4237" t="s">
        <v>13</v>
      </c>
      <c r="H4237" t="s">
        <v>20</v>
      </c>
      <c r="I4237">
        <v>14</v>
      </c>
      <c r="J4237" t="s">
        <v>15</v>
      </c>
      <c r="K4237">
        <v>7.1</v>
      </c>
      <c r="L4237">
        <v>2.56</v>
      </c>
      <c r="M4237" t="s">
        <v>30</v>
      </c>
      <c r="N4237">
        <v>2768.17</v>
      </c>
      <c r="O4237" s="5">
        <f>(ScoreCard!$E$3-laptop_prices3[[#This Row],[Price ($)]])/ScoreCard!$E$3*ScoreCard!$E$5</f>
        <v>3.7193741973449002</v>
      </c>
      <c r="P4237" s="5">
        <f>laptop_prices3[[#This Row],[RAM (GB)]]/ScoreCard!$F$3*ScoreCard!$F$5</f>
        <v>1.75</v>
      </c>
      <c r="Q4237" s="5">
        <f>laptop_prices3[[#This Row],[Screen Size (inch)]]/ScoreCard!$G$3*ScoreCard!$G$5</f>
        <v>1.6184971098265895</v>
      </c>
      <c r="R4237" s="5">
        <f>laptop_prices3[[#This Row],[Battery Life (hours)]]/ScoreCard!$H$3*ScoreCard!$H$5</f>
        <v>4.1416666666666666</v>
      </c>
      <c r="S4237" s="5">
        <f>ScoreCard!$I$3-laptop_prices3[[#This Row],[Weight (kg)]]/ScoreCard!$I$3*ScoreCard!$I$5</f>
        <v>2.0371428571428574</v>
      </c>
      <c r="T4237" s="6" cm="1">
        <f t="array" ref="T4237">_xlfn.IFS(laptop_prices3[[#This Row],[Storage]]="512GB SSD", 512, laptop_prices3[[#This Row],[Storage]] = "1TB SSD", 1000, laptop_prices3[[#This Row],[Storage]] = "2TB SSD", 2000, laptop_prices3[[#This Row],[Storage]]= "256GB SSD", 256, laptop_prices3[[#This Row],[Storage]] = "1TB HDD", 1000*0.7)</f>
        <v>512</v>
      </c>
      <c r="U4237" s="5">
        <f>laptop_prices3[[#This Row],[Storage Raw Value]]/ScoreCard!$J$3*ScoreCard!$J$5</f>
        <v>2.048</v>
      </c>
    </row>
    <row r="4238" spans="2:21" x14ac:dyDescent="0.2">
      <c r="B4238" s="4" cm="1">
        <f t="array" ref="B4238">SUM(laptop_prices3[[#This Row],[RAM Comp]:[Weight Comp]]+laptop_prices3[[#This Row],[Storage Comp]])</f>
        <v>14.422801541425819</v>
      </c>
      <c r="C4238">
        <v>4236</v>
      </c>
      <c r="D4238" t="s">
        <v>11</v>
      </c>
      <c r="E4238" t="s">
        <v>39</v>
      </c>
      <c r="F4238">
        <v>8</v>
      </c>
      <c r="G4238" t="s">
        <v>29</v>
      </c>
      <c r="H4238" t="s">
        <v>32</v>
      </c>
      <c r="I4238">
        <v>15.6</v>
      </c>
      <c r="J4238" t="s">
        <v>15</v>
      </c>
      <c r="K4238">
        <v>9.1</v>
      </c>
      <c r="L4238">
        <v>2.0299999999999998</v>
      </c>
      <c r="M4238" t="s">
        <v>30</v>
      </c>
      <c r="N4238">
        <v>2117.69</v>
      </c>
      <c r="O4238" s="5">
        <f>(ScoreCard!$E$3-laptop_prices3[[#This Row],[Price ($)]])/ScoreCard!$E$3*ScoreCard!$E$5</f>
        <v>4.0203027790834085</v>
      </c>
      <c r="P4238" s="5">
        <f>laptop_prices3[[#This Row],[RAM (GB)]]/ScoreCard!$F$3*ScoreCard!$F$5</f>
        <v>0.875</v>
      </c>
      <c r="Q4238" s="5">
        <f>laptop_prices3[[#This Row],[Screen Size (inch)]]/ScoreCard!$G$3*ScoreCard!$G$5</f>
        <v>1.8034682080924855</v>
      </c>
      <c r="R4238" s="5">
        <f>laptop_prices3[[#This Row],[Battery Life (hours)]]/ScoreCard!$H$3*ScoreCard!$H$5</f>
        <v>5.3083333333333336</v>
      </c>
      <c r="S4238" s="5">
        <f>ScoreCard!$I$3-laptop_prices3[[#This Row],[Weight (kg)]]/ScoreCard!$I$3*ScoreCard!$I$5</f>
        <v>2.34</v>
      </c>
      <c r="T4238" s="6" cm="1">
        <f t="array" ref="T4238">_xlfn.IFS(laptop_prices3[[#This Row],[Storage]]="512GB SSD", 512, laptop_prices3[[#This Row],[Storage]] = "1TB SSD", 1000, laptop_prices3[[#This Row],[Storage]] = "2TB SSD", 2000, laptop_prices3[[#This Row],[Storage]]= "256GB SSD", 256, laptop_prices3[[#This Row],[Storage]] = "1TB HDD", 1000*0.7)</f>
        <v>256</v>
      </c>
      <c r="U4238" s="5">
        <f>laptop_prices3[[#This Row],[Storage Raw Value]]/ScoreCard!$J$3*ScoreCard!$J$5</f>
        <v>1.024</v>
      </c>
    </row>
    <row r="4239" spans="2:21" x14ac:dyDescent="0.2">
      <c r="B4239" s="4" cm="1">
        <f t="array" ref="B4239">SUM(laptop_prices3[[#This Row],[RAM Comp]:[Weight Comp]]+laptop_prices3[[#This Row],[Storage Comp]])</f>
        <v>26.091592347921825</v>
      </c>
      <c r="C4239">
        <v>4237</v>
      </c>
      <c r="D4239" t="s">
        <v>45</v>
      </c>
      <c r="E4239" t="s">
        <v>41</v>
      </c>
      <c r="F4239">
        <v>32</v>
      </c>
      <c r="G4239" t="s">
        <v>19</v>
      </c>
      <c r="H4239" t="s">
        <v>26</v>
      </c>
      <c r="I4239">
        <v>14</v>
      </c>
      <c r="J4239" t="s">
        <v>21</v>
      </c>
      <c r="K4239">
        <v>4.7</v>
      </c>
      <c r="L4239">
        <v>2.2200000000000002</v>
      </c>
      <c r="M4239" t="s">
        <v>30</v>
      </c>
      <c r="N4239">
        <v>2193.9899999999998</v>
      </c>
      <c r="O4239" s="5">
        <f>(ScoreCard!$E$3-laptop_prices3[[#This Row],[Price ($)]])/ScoreCard!$E$3*ScoreCard!$E$5</f>
        <v>3.9850044597090273</v>
      </c>
      <c r="P4239" s="5">
        <f>laptop_prices3[[#This Row],[RAM (GB)]]/ScoreCard!$F$3*ScoreCard!$F$5</f>
        <v>3.5</v>
      </c>
      <c r="Q4239" s="5">
        <f>laptop_prices3[[#This Row],[Screen Size (inch)]]/ScoreCard!$G$3*ScoreCard!$G$5</f>
        <v>1.6184971098265895</v>
      </c>
      <c r="R4239" s="5">
        <f>laptop_prices3[[#This Row],[Battery Life (hours)]]/ScoreCard!$H$3*ScoreCard!$H$5</f>
        <v>2.7416666666666667</v>
      </c>
      <c r="S4239" s="5">
        <f>ScoreCard!$I$3-laptop_prices3[[#This Row],[Weight (kg)]]/ScoreCard!$I$3*ScoreCard!$I$5</f>
        <v>2.2314285714285713</v>
      </c>
      <c r="T4239" s="6" cm="1">
        <f t="array" ref="T4239">_xlfn.IFS(laptop_prices3[[#This Row],[Storage]]="512GB SSD", 512, laptop_prices3[[#This Row],[Storage]] = "1TB SSD", 1000, laptop_prices3[[#This Row],[Storage]] = "2TB SSD", 2000, laptop_prices3[[#This Row],[Storage]]= "256GB SSD", 256, laptop_prices3[[#This Row],[Storage]] = "1TB HDD", 1000*0.7)</f>
        <v>1000</v>
      </c>
      <c r="U4239" s="5">
        <f>laptop_prices3[[#This Row],[Storage Raw Value]]/ScoreCard!$J$3*ScoreCard!$J$5</f>
        <v>4</v>
      </c>
    </row>
    <row r="4240" spans="2:21" x14ac:dyDescent="0.2">
      <c r="B4240" s="4" cm="1">
        <f t="array" ref="B4240">SUM(laptop_prices3[[#This Row],[RAM Comp]:[Weight Comp]]+laptop_prices3[[#This Row],[Storage Comp]])</f>
        <v>24.859063446187726</v>
      </c>
      <c r="C4240">
        <v>4238</v>
      </c>
      <c r="D4240" t="s">
        <v>28</v>
      </c>
      <c r="E4240" t="s">
        <v>18</v>
      </c>
      <c r="F4240">
        <v>4</v>
      </c>
      <c r="G4240" t="s">
        <v>19</v>
      </c>
      <c r="H4240" t="s">
        <v>20</v>
      </c>
      <c r="I4240">
        <v>15.6</v>
      </c>
      <c r="J4240" t="s">
        <v>43</v>
      </c>
      <c r="K4240">
        <v>8</v>
      </c>
      <c r="L4240">
        <v>2.71</v>
      </c>
      <c r="M4240" t="s">
        <v>46</v>
      </c>
      <c r="N4240">
        <v>1332.98</v>
      </c>
      <c r="O4240" s="5">
        <f>(ScoreCard!$E$3-laptop_prices3[[#This Row],[Price ($)]])/ScoreCard!$E$3*ScoreCard!$E$5</f>
        <v>4.3833295706466027</v>
      </c>
      <c r="P4240" s="5">
        <f>laptop_prices3[[#This Row],[RAM (GB)]]/ScoreCard!$F$3*ScoreCard!$F$5</f>
        <v>0.4375</v>
      </c>
      <c r="Q4240" s="5">
        <f>laptop_prices3[[#This Row],[Screen Size (inch)]]/ScoreCard!$G$3*ScoreCard!$G$5</f>
        <v>1.8034682080924855</v>
      </c>
      <c r="R4240" s="5">
        <f>laptop_prices3[[#This Row],[Battery Life (hours)]]/ScoreCard!$H$3*ScoreCard!$H$5</f>
        <v>4.6666666666666661</v>
      </c>
      <c r="S4240" s="5">
        <f>ScoreCard!$I$3-laptop_prices3[[#This Row],[Weight (kg)]]/ScoreCard!$I$3*ScoreCard!$I$5</f>
        <v>1.9514285714285715</v>
      </c>
      <c r="T4240" s="6" cm="1">
        <f t="array" ref="T4240">_xlfn.IFS(laptop_prices3[[#This Row],[Storage]]="512GB SSD", 512, laptop_prices3[[#This Row],[Storage]] = "1TB SSD", 1000, laptop_prices3[[#This Row],[Storage]] = "2TB SSD", 2000, laptop_prices3[[#This Row],[Storage]]= "256GB SSD", 256, laptop_prices3[[#This Row],[Storage]] = "1TB HDD", 1000*0.7)</f>
        <v>1000</v>
      </c>
      <c r="U4240" s="5">
        <f>laptop_prices3[[#This Row],[Storage Raw Value]]/ScoreCard!$J$3*ScoreCard!$J$5</f>
        <v>4</v>
      </c>
    </row>
    <row r="4241" spans="2:21" x14ac:dyDescent="0.2">
      <c r="B4241" s="4" cm="1">
        <f t="array" ref="B4241">SUM(laptop_prices3[[#This Row],[RAM Comp]:[Weight Comp]]+laptop_prices3[[#This Row],[Storage Comp]])</f>
        <v>23.301857968620975</v>
      </c>
      <c r="C4241">
        <v>4239</v>
      </c>
      <c r="D4241" t="s">
        <v>11</v>
      </c>
      <c r="E4241" t="s">
        <v>18</v>
      </c>
      <c r="F4241">
        <v>16</v>
      </c>
      <c r="G4241" t="s">
        <v>42</v>
      </c>
      <c r="H4241" t="s">
        <v>20</v>
      </c>
      <c r="I4241">
        <v>13.3</v>
      </c>
      <c r="J4241" t="s">
        <v>15</v>
      </c>
      <c r="K4241">
        <v>12</v>
      </c>
      <c r="L4241">
        <v>2.95</v>
      </c>
      <c r="M4241" t="s">
        <v>30</v>
      </c>
      <c r="N4241">
        <v>2254.58</v>
      </c>
      <c r="O4241" s="5">
        <f>(ScoreCard!$E$3-laptop_prices3[[#This Row],[Price ($)]])/ScoreCard!$E$3*ScoreCard!$E$5</f>
        <v>3.956973985647509</v>
      </c>
      <c r="P4241" s="5">
        <f>laptop_prices3[[#This Row],[RAM (GB)]]/ScoreCard!$F$3*ScoreCard!$F$5</f>
        <v>1.75</v>
      </c>
      <c r="Q4241" s="5">
        <f>laptop_prices3[[#This Row],[Screen Size (inch)]]/ScoreCard!$G$3*ScoreCard!$G$5</f>
        <v>1.5375722543352601</v>
      </c>
      <c r="R4241" s="5">
        <f>laptop_prices3[[#This Row],[Battery Life (hours)]]/ScoreCard!$H$3*ScoreCard!$H$5</f>
        <v>7</v>
      </c>
      <c r="S4241" s="5">
        <f>ScoreCard!$I$3-laptop_prices3[[#This Row],[Weight (kg)]]/ScoreCard!$I$3*ScoreCard!$I$5</f>
        <v>1.8142857142857143</v>
      </c>
      <c r="T4241" s="6" cm="1">
        <f t="array" ref="T4241">_xlfn.IFS(laptop_prices3[[#This Row],[Storage]]="512GB SSD", 512, laptop_prices3[[#This Row],[Storage]] = "1TB SSD", 1000, laptop_prices3[[#This Row],[Storage]] = "2TB SSD", 2000, laptop_prices3[[#This Row],[Storage]]= "256GB SSD", 256, laptop_prices3[[#This Row],[Storage]] = "1TB HDD", 1000*0.7)</f>
        <v>700</v>
      </c>
      <c r="U4241" s="5">
        <f>laptop_prices3[[#This Row],[Storage Raw Value]]/ScoreCard!$J$3*ScoreCard!$J$5</f>
        <v>2.8</v>
      </c>
    </row>
    <row r="4242" spans="2:21" x14ac:dyDescent="0.2">
      <c r="B4242" s="4" cm="1">
        <f t="array" ref="B4242">SUM(laptop_prices3[[#This Row],[RAM Comp]:[Weight Comp]]+laptop_prices3[[#This Row],[Storage Comp]])</f>
        <v>14.233068538398019</v>
      </c>
      <c r="C4242">
        <v>4240</v>
      </c>
      <c r="D4242" t="s">
        <v>45</v>
      </c>
      <c r="E4242" t="s">
        <v>12</v>
      </c>
      <c r="F4242">
        <v>32</v>
      </c>
      <c r="G4242" t="s">
        <v>29</v>
      </c>
      <c r="H4242" t="s">
        <v>14</v>
      </c>
      <c r="I4242">
        <v>14</v>
      </c>
      <c r="J4242" t="s">
        <v>43</v>
      </c>
      <c r="K4242">
        <v>4.2</v>
      </c>
      <c r="L4242">
        <v>1.63</v>
      </c>
      <c r="M4242" t="s">
        <v>46</v>
      </c>
      <c r="N4242">
        <v>1475.75</v>
      </c>
      <c r="O4242" s="5">
        <f>(ScoreCard!$E$3-laptop_prices3[[#This Row],[Price ($)]])/ScoreCard!$E$3*ScoreCard!$E$5</f>
        <v>4.3172805397543277</v>
      </c>
      <c r="P4242" s="5">
        <f>laptop_prices3[[#This Row],[RAM (GB)]]/ScoreCard!$F$3*ScoreCard!$F$5</f>
        <v>3.5</v>
      </c>
      <c r="Q4242" s="5">
        <f>laptop_prices3[[#This Row],[Screen Size (inch)]]/ScoreCard!$G$3*ScoreCard!$G$5</f>
        <v>1.6184971098265895</v>
      </c>
      <c r="R4242" s="5">
        <f>laptop_prices3[[#This Row],[Battery Life (hours)]]/ScoreCard!$H$3*ScoreCard!$H$5</f>
        <v>2.4500000000000002</v>
      </c>
      <c r="S4242" s="5">
        <f>ScoreCard!$I$3-laptop_prices3[[#This Row],[Weight (kg)]]/ScoreCard!$I$3*ScoreCard!$I$5</f>
        <v>2.5685714285714285</v>
      </c>
      <c r="T4242" s="6" cm="1">
        <f t="array" ref="T4242">_xlfn.IFS(laptop_prices3[[#This Row],[Storage]]="512GB SSD", 512, laptop_prices3[[#This Row],[Storage]] = "1TB SSD", 1000, laptop_prices3[[#This Row],[Storage]] = "2TB SSD", 2000, laptop_prices3[[#This Row],[Storage]]= "256GB SSD", 256, laptop_prices3[[#This Row],[Storage]] = "1TB HDD", 1000*0.7)</f>
        <v>256</v>
      </c>
      <c r="U4242" s="5">
        <f>laptop_prices3[[#This Row],[Storage Raw Value]]/ScoreCard!$J$3*ScoreCard!$J$5</f>
        <v>1.024</v>
      </c>
    </row>
    <row r="4243" spans="2:21" x14ac:dyDescent="0.2">
      <c r="B4243" s="4" cm="1">
        <f t="array" ref="B4243">SUM(laptop_prices3[[#This Row],[RAM Comp]:[Weight Comp]]+laptop_prices3[[#This Row],[Storage Comp]])</f>
        <v>38.628139966969449</v>
      </c>
      <c r="C4243">
        <v>4241</v>
      </c>
      <c r="D4243" t="s">
        <v>11</v>
      </c>
      <c r="E4243" t="s">
        <v>39</v>
      </c>
      <c r="F4243">
        <v>4</v>
      </c>
      <c r="G4243" t="s">
        <v>25</v>
      </c>
      <c r="H4243" t="s">
        <v>44</v>
      </c>
      <c r="I4243">
        <v>14</v>
      </c>
      <c r="J4243" t="s">
        <v>27</v>
      </c>
      <c r="K4243">
        <v>5.0999999999999996</v>
      </c>
      <c r="L4243">
        <v>3.33</v>
      </c>
      <c r="M4243" t="s">
        <v>46</v>
      </c>
      <c r="N4243">
        <v>1364.11</v>
      </c>
      <c r="O4243" s="5">
        <f>(ScoreCard!$E$3-laptop_prices3[[#This Row],[Price ($)]])/ScoreCard!$E$3*ScoreCard!$E$5</f>
        <v>4.3689280413920208</v>
      </c>
      <c r="P4243" s="5">
        <f>laptop_prices3[[#This Row],[RAM (GB)]]/ScoreCard!$F$3*ScoreCard!$F$5</f>
        <v>0.4375</v>
      </c>
      <c r="Q4243" s="5">
        <f>laptop_prices3[[#This Row],[Screen Size (inch)]]/ScoreCard!$G$3*ScoreCard!$G$5</f>
        <v>1.6184971098265895</v>
      </c>
      <c r="R4243" s="5">
        <f>laptop_prices3[[#This Row],[Battery Life (hours)]]/ScoreCard!$H$3*ScoreCard!$H$5</f>
        <v>2.9750000000000001</v>
      </c>
      <c r="S4243" s="5">
        <f>ScoreCard!$I$3-laptop_prices3[[#This Row],[Weight (kg)]]/ScoreCard!$I$3*ScoreCard!$I$5</f>
        <v>1.5971428571428572</v>
      </c>
      <c r="T4243" s="6" cm="1">
        <f t="array" ref="T4243">_xlfn.IFS(laptop_prices3[[#This Row],[Storage]]="512GB SSD", 512, laptop_prices3[[#This Row],[Storage]] = "1TB SSD", 1000, laptop_prices3[[#This Row],[Storage]] = "2TB SSD", 2000, laptop_prices3[[#This Row],[Storage]]= "256GB SSD", 256, laptop_prices3[[#This Row],[Storage]] = "1TB HDD", 1000*0.7)</f>
        <v>2000</v>
      </c>
      <c r="U4243" s="5">
        <f>laptop_prices3[[#This Row],[Storage Raw Value]]/ScoreCard!$J$3*ScoreCard!$J$5</f>
        <v>8</v>
      </c>
    </row>
    <row r="4244" spans="2:21" x14ac:dyDescent="0.2">
      <c r="B4244" s="4" cm="1">
        <f t="array" ref="B4244">SUM(laptop_prices3[[#This Row],[RAM Comp]:[Weight Comp]]+laptop_prices3[[#This Row],[Storage Comp]])</f>
        <v>44.285639966969448</v>
      </c>
      <c r="C4244">
        <v>4242</v>
      </c>
      <c r="D4244" t="s">
        <v>33</v>
      </c>
      <c r="E4244" t="s">
        <v>12</v>
      </c>
      <c r="F4244">
        <v>32</v>
      </c>
      <c r="G4244" t="s">
        <v>25</v>
      </c>
      <c r="H4244" t="s">
        <v>32</v>
      </c>
      <c r="I4244">
        <v>14</v>
      </c>
      <c r="J4244" t="s">
        <v>21</v>
      </c>
      <c r="K4244">
        <v>9</v>
      </c>
      <c r="L4244">
        <v>2.77</v>
      </c>
      <c r="M4244" t="s">
        <v>16</v>
      </c>
      <c r="N4244">
        <v>1156.47</v>
      </c>
      <c r="O4244" s="5">
        <f>(ScoreCard!$E$3-laptop_prices3[[#This Row],[Price ($)]])/ScoreCard!$E$3*ScoreCard!$E$5</f>
        <v>4.4649875831337873</v>
      </c>
      <c r="P4244" s="5">
        <f>laptop_prices3[[#This Row],[RAM (GB)]]/ScoreCard!$F$3*ScoreCard!$F$5</f>
        <v>3.5</v>
      </c>
      <c r="Q4244" s="5">
        <f>laptop_prices3[[#This Row],[Screen Size (inch)]]/ScoreCard!$G$3*ScoreCard!$G$5</f>
        <v>1.6184971098265895</v>
      </c>
      <c r="R4244" s="5">
        <f>laptop_prices3[[#This Row],[Battery Life (hours)]]/ScoreCard!$H$3*ScoreCard!$H$5</f>
        <v>5.25</v>
      </c>
      <c r="S4244" s="5">
        <f>ScoreCard!$I$3-laptop_prices3[[#This Row],[Weight (kg)]]/ScoreCard!$I$3*ScoreCard!$I$5</f>
        <v>1.917142857142857</v>
      </c>
      <c r="T4244" s="6" cm="1">
        <f t="array" ref="T4244">_xlfn.IFS(laptop_prices3[[#This Row],[Storage]]="512GB SSD", 512, laptop_prices3[[#This Row],[Storage]] = "1TB SSD", 1000, laptop_prices3[[#This Row],[Storage]] = "2TB SSD", 2000, laptop_prices3[[#This Row],[Storage]]= "256GB SSD", 256, laptop_prices3[[#This Row],[Storage]] = "1TB HDD", 1000*0.7)</f>
        <v>2000</v>
      </c>
      <c r="U4244" s="5">
        <f>laptop_prices3[[#This Row],[Storage Raw Value]]/ScoreCard!$J$3*ScoreCard!$J$5</f>
        <v>8</v>
      </c>
    </row>
    <row r="4245" spans="2:21" x14ac:dyDescent="0.2">
      <c r="B4245" s="4" cm="1">
        <f t="array" ref="B4245">SUM(laptop_prices3[[#This Row],[RAM Comp]:[Weight Comp]]+laptop_prices3[[#This Row],[Storage Comp]])</f>
        <v>12.934378062207541</v>
      </c>
      <c r="C4245">
        <v>4243</v>
      </c>
      <c r="D4245" t="s">
        <v>38</v>
      </c>
      <c r="E4245" t="s">
        <v>31</v>
      </c>
      <c r="F4245">
        <v>4</v>
      </c>
      <c r="G4245" t="s">
        <v>29</v>
      </c>
      <c r="H4245" t="s">
        <v>40</v>
      </c>
      <c r="I4245">
        <v>14</v>
      </c>
      <c r="J4245" t="s">
        <v>21</v>
      </c>
      <c r="K4245">
        <v>7.4</v>
      </c>
      <c r="L4245">
        <v>1.81</v>
      </c>
      <c r="M4245" t="s">
        <v>16</v>
      </c>
      <c r="N4245">
        <v>805.23</v>
      </c>
      <c r="O4245" s="5">
        <f>(ScoreCard!$E$3-laptop_prices3[[#This Row],[Price ($)]])/ScoreCard!$E$3*ScoreCard!$E$5</f>
        <v>4.6274801348645624</v>
      </c>
      <c r="P4245" s="5">
        <f>laptop_prices3[[#This Row],[RAM (GB)]]/ScoreCard!$F$3*ScoreCard!$F$5</f>
        <v>0.4375</v>
      </c>
      <c r="Q4245" s="5">
        <f>laptop_prices3[[#This Row],[Screen Size (inch)]]/ScoreCard!$G$3*ScoreCard!$G$5</f>
        <v>1.6184971098265895</v>
      </c>
      <c r="R4245" s="5">
        <f>laptop_prices3[[#This Row],[Battery Life (hours)]]/ScoreCard!$H$3*ScoreCard!$H$5</f>
        <v>4.3166666666666664</v>
      </c>
      <c r="S4245" s="5">
        <f>ScoreCard!$I$3-laptop_prices3[[#This Row],[Weight (kg)]]/ScoreCard!$I$3*ScoreCard!$I$5</f>
        <v>2.4657142857142857</v>
      </c>
      <c r="T4245" s="6" cm="1">
        <f t="array" ref="T4245">_xlfn.IFS(laptop_prices3[[#This Row],[Storage]]="512GB SSD", 512, laptop_prices3[[#This Row],[Storage]] = "1TB SSD", 1000, laptop_prices3[[#This Row],[Storage]] = "2TB SSD", 2000, laptop_prices3[[#This Row],[Storage]]= "256GB SSD", 256, laptop_prices3[[#This Row],[Storage]] = "1TB HDD", 1000*0.7)</f>
        <v>256</v>
      </c>
      <c r="U4245" s="5">
        <f>laptop_prices3[[#This Row],[Storage Raw Value]]/ScoreCard!$J$3*ScoreCard!$J$5</f>
        <v>1.024</v>
      </c>
    </row>
    <row r="4246" spans="2:21" x14ac:dyDescent="0.2">
      <c r="B4246" s="4" cm="1">
        <f t="array" ref="B4246">SUM(laptop_prices3[[#This Row],[RAM Comp]:[Weight Comp]]+laptop_prices3[[#This Row],[Storage Comp]])</f>
        <v>17.906191301954308</v>
      </c>
      <c r="C4246">
        <v>4244</v>
      </c>
      <c r="D4246" t="s">
        <v>33</v>
      </c>
      <c r="E4246" t="s">
        <v>18</v>
      </c>
      <c r="F4246">
        <v>64</v>
      </c>
      <c r="G4246" t="s">
        <v>29</v>
      </c>
      <c r="H4246" t="s">
        <v>26</v>
      </c>
      <c r="I4246">
        <v>13.3</v>
      </c>
      <c r="J4246" t="s">
        <v>27</v>
      </c>
      <c r="K4246">
        <v>4.9000000000000004</v>
      </c>
      <c r="L4246">
        <v>1.9</v>
      </c>
      <c r="M4246" t="s">
        <v>16</v>
      </c>
      <c r="N4246">
        <v>4893.83</v>
      </c>
      <c r="O4246" s="5">
        <f>(ScoreCard!$E$3-laptop_prices3[[#This Row],[Price ($)]])/ScoreCard!$E$3*ScoreCard!$E$5</f>
        <v>2.7359898518488364</v>
      </c>
      <c r="P4246" s="5">
        <f>laptop_prices3[[#This Row],[RAM (GB)]]/ScoreCard!$F$3*ScoreCard!$F$5</f>
        <v>7</v>
      </c>
      <c r="Q4246" s="5">
        <f>laptop_prices3[[#This Row],[Screen Size (inch)]]/ScoreCard!$G$3*ScoreCard!$G$5</f>
        <v>1.5375722543352601</v>
      </c>
      <c r="R4246" s="5">
        <f>laptop_prices3[[#This Row],[Battery Life (hours)]]/ScoreCard!$H$3*ScoreCard!$H$5</f>
        <v>2.8583333333333338</v>
      </c>
      <c r="S4246" s="5">
        <f>ScoreCard!$I$3-laptop_prices3[[#This Row],[Weight (kg)]]/ScoreCard!$I$3*ScoreCard!$I$5</f>
        <v>2.4142857142857146</v>
      </c>
      <c r="T4246" s="6" cm="1">
        <f t="array" ref="T4246">_xlfn.IFS(laptop_prices3[[#This Row],[Storage]]="512GB SSD", 512, laptop_prices3[[#This Row],[Storage]] = "1TB SSD", 1000, laptop_prices3[[#This Row],[Storage]] = "2TB SSD", 2000, laptop_prices3[[#This Row],[Storage]]= "256GB SSD", 256, laptop_prices3[[#This Row],[Storage]] = "1TB HDD", 1000*0.7)</f>
        <v>256</v>
      </c>
      <c r="U4246" s="5">
        <f>laptop_prices3[[#This Row],[Storage Raw Value]]/ScoreCard!$J$3*ScoreCard!$J$5</f>
        <v>1.024</v>
      </c>
    </row>
    <row r="4247" spans="2:21" x14ac:dyDescent="0.2">
      <c r="B4247" s="4" cm="1">
        <f t="array" ref="B4247">SUM(laptop_prices3[[#This Row],[RAM Comp]:[Weight Comp]]+laptop_prices3[[#This Row],[Storage Comp]])</f>
        <v>17.131896779521057</v>
      </c>
      <c r="C4247">
        <v>4245</v>
      </c>
      <c r="D4247" t="s">
        <v>23</v>
      </c>
      <c r="E4247" t="s">
        <v>39</v>
      </c>
      <c r="F4247">
        <v>16</v>
      </c>
      <c r="G4247" t="s">
        <v>13</v>
      </c>
      <c r="H4247" t="s">
        <v>44</v>
      </c>
      <c r="I4247">
        <v>15.6</v>
      </c>
      <c r="J4247" t="s">
        <v>21</v>
      </c>
      <c r="K4247">
        <v>6.3</v>
      </c>
      <c r="L4247">
        <v>3.13</v>
      </c>
      <c r="M4247" t="s">
        <v>16</v>
      </c>
      <c r="N4247">
        <v>857.89</v>
      </c>
      <c r="O4247" s="5">
        <f>(ScoreCard!$E$3-laptop_prices3[[#This Row],[Price ($)]])/ScoreCard!$E$3*ScoreCard!$E$5</f>
        <v>4.6031182803658073</v>
      </c>
      <c r="P4247" s="5">
        <f>laptop_prices3[[#This Row],[RAM (GB)]]/ScoreCard!$F$3*ScoreCard!$F$5</f>
        <v>1.75</v>
      </c>
      <c r="Q4247" s="5">
        <f>laptop_prices3[[#This Row],[Screen Size (inch)]]/ScoreCard!$G$3*ScoreCard!$G$5</f>
        <v>1.8034682080924855</v>
      </c>
      <c r="R4247" s="5">
        <f>laptop_prices3[[#This Row],[Battery Life (hours)]]/ScoreCard!$H$3*ScoreCard!$H$5</f>
        <v>3.6750000000000003</v>
      </c>
      <c r="S4247" s="5">
        <f>ScoreCard!$I$3-laptop_prices3[[#This Row],[Weight (kg)]]/ScoreCard!$I$3*ScoreCard!$I$5</f>
        <v>1.7114285714285715</v>
      </c>
      <c r="T4247" s="6" cm="1">
        <f t="array" ref="T4247">_xlfn.IFS(laptop_prices3[[#This Row],[Storage]]="512GB SSD", 512, laptop_prices3[[#This Row],[Storage]] = "1TB SSD", 1000, laptop_prices3[[#This Row],[Storage]] = "2TB SSD", 2000, laptop_prices3[[#This Row],[Storage]]= "256GB SSD", 256, laptop_prices3[[#This Row],[Storage]] = "1TB HDD", 1000*0.7)</f>
        <v>512</v>
      </c>
      <c r="U4247" s="5">
        <f>laptop_prices3[[#This Row],[Storage Raw Value]]/ScoreCard!$J$3*ScoreCard!$J$5</f>
        <v>2.048</v>
      </c>
    </row>
    <row r="4248" spans="2:21" x14ac:dyDescent="0.2">
      <c r="B4248" s="4" cm="1">
        <f t="array" ref="B4248">SUM(laptop_prices3[[#This Row],[RAM Comp]:[Weight Comp]]+laptop_prices3[[#This Row],[Storage Comp]])</f>
        <v>14.929524635287642</v>
      </c>
      <c r="C4248">
        <v>4246</v>
      </c>
      <c r="D4248" t="s">
        <v>34</v>
      </c>
      <c r="E4248" t="s">
        <v>12</v>
      </c>
      <c r="F4248">
        <v>32</v>
      </c>
      <c r="G4248" t="s">
        <v>29</v>
      </c>
      <c r="H4248" t="s">
        <v>26</v>
      </c>
      <c r="I4248">
        <v>13.3</v>
      </c>
      <c r="J4248" t="s">
        <v>21</v>
      </c>
      <c r="K4248">
        <v>7.1</v>
      </c>
      <c r="L4248">
        <v>3.23</v>
      </c>
      <c r="M4248" t="s">
        <v>30</v>
      </c>
      <c r="N4248">
        <v>1276.81</v>
      </c>
      <c r="O4248" s="5">
        <f>(ScoreCard!$E$3-laptop_prices3[[#This Row],[Price ($)]])/ScoreCard!$E$3*ScoreCard!$E$5</f>
        <v>4.4093152403616624</v>
      </c>
      <c r="P4248" s="5">
        <f>laptop_prices3[[#This Row],[RAM (GB)]]/ScoreCard!$F$3*ScoreCard!$F$5</f>
        <v>3.5</v>
      </c>
      <c r="Q4248" s="5">
        <f>laptop_prices3[[#This Row],[Screen Size (inch)]]/ScoreCard!$G$3*ScoreCard!$G$5</f>
        <v>1.5375722543352601</v>
      </c>
      <c r="R4248" s="5">
        <f>laptop_prices3[[#This Row],[Battery Life (hours)]]/ScoreCard!$H$3*ScoreCard!$H$5</f>
        <v>4.1416666666666666</v>
      </c>
      <c r="S4248" s="5">
        <f>ScoreCard!$I$3-laptop_prices3[[#This Row],[Weight (kg)]]/ScoreCard!$I$3*ScoreCard!$I$5</f>
        <v>1.6542857142857144</v>
      </c>
      <c r="T4248" s="6" cm="1">
        <f t="array" ref="T4248">_xlfn.IFS(laptop_prices3[[#This Row],[Storage]]="512GB SSD", 512, laptop_prices3[[#This Row],[Storage]] = "1TB SSD", 1000, laptop_prices3[[#This Row],[Storage]] = "2TB SSD", 2000, laptop_prices3[[#This Row],[Storage]]= "256GB SSD", 256, laptop_prices3[[#This Row],[Storage]] = "1TB HDD", 1000*0.7)</f>
        <v>256</v>
      </c>
      <c r="U4248" s="5">
        <f>laptop_prices3[[#This Row],[Storage Raw Value]]/ScoreCard!$J$3*ScoreCard!$J$5</f>
        <v>1.024</v>
      </c>
    </row>
    <row r="4249" spans="2:21" x14ac:dyDescent="0.2">
      <c r="B4249" s="4" cm="1">
        <f t="array" ref="B4249">SUM(laptop_prices3[[#This Row],[RAM Comp]:[Weight Comp]]+laptop_prices3[[#This Row],[Storage Comp]])</f>
        <v>32.053044315992288</v>
      </c>
      <c r="C4249">
        <v>4247</v>
      </c>
      <c r="D4249" t="s">
        <v>11</v>
      </c>
      <c r="E4249" t="s">
        <v>37</v>
      </c>
      <c r="F4249">
        <v>64</v>
      </c>
      <c r="G4249" t="s">
        <v>19</v>
      </c>
      <c r="H4249" t="s">
        <v>32</v>
      </c>
      <c r="I4249">
        <v>16</v>
      </c>
      <c r="J4249" t="s">
        <v>43</v>
      </c>
      <c r="K4249">
        <v>8.1999999999999993</v>
      </c>
      <c r="L4249">
        <v>1.89</v>
      </c>
      <c r="M4249" t="s">
        <v>30</v>
      </c>
      <c r="N4249">
        <v>6605.39</v>
      </c>
      <c r="O4249" s="5">
        <f>(ScoreCard!$E$3-laptop_prices3[[#This Row],[Price ($)]])/ScoreCard!$E$3*ScoreCard!$E$5</f>
        <v>1.9441786918433586</v>
      </c>
      <c r="P4249" s="5">
        <f>laptop_prices3[[#This Row],[RAM (GB)]]/ScoreCard!$F$3*ScoreCard!$F$5</f>
        <v>7</v>
      </c>
      <c r="Q4249" s="5">
        <f>laptop_prices3[[#This Row],[Screen Size (inch)]]/ScoreCard!$G$3*ScoreCard!$G$5</f>
        <v>1.8497109826589595</v>
      </c>
      <c r="R4249" s="5">
        <f>laptop_prices3[[#This Row],[Battery Life (hours)]]/ScoreCard!$H$3*ScoreCard!$H$5</f>
        <v>4.7833333333333323</v>
      </c>
      <c r="S4249" s="5">
        <f>ScoreCard!$I$3-laptop_prices3[[#This Row],[Weight (kg)]]/ScoreCard!$I$3*ScoreCard!$I$5</f>
        <v>2.42</v>
      </c>
      <c r="T4249" s="6" cm="1">
        <f t="array" ref="T4249">_xlfn.IFS(laptop_prices3[[#This Row],[Storage]]="512GB SSD", 512, laptop_prices3[[#This Row],[Storage]] = "1TB SSD", 1000, laptop_prices3[[#This Row],[Storage]] = "2TB SSD", 2000, laptop_prices3[[#This Row],[Storage]]= "256GB SSD", 256, laptop_prices3[[#This Row],[Storage]] = "1TB HDD", 1000*0.7)</f>
        <v>1000</v>
      </c>
      <c r="U4249" s="5">
        <f>laptop_prices3[[#This Row],[Storage Raw Value]]/ScoreCard!$J$3*ScoreCard!$J$5</f>
        <v>4</v>
      </c>
    </row>
    <row r="4250" spans="2:21" x14ac:dyDescent="0.2">
      <c r="B4250" s="4" cm="1">
        <f t="array" ref="B4250">SUM(laptop_prices3[[#This Row],[RAM Comp]:[Weight Comp]]+laptop_prices3[[#This Row],[Storage Comp]])</f>
        <v>20.926977016240023</v>
      </c>
      <c r="C4250">
        <v>4248</v>
      </c>
      <c r="D4250" t="s">
        <v>47</v>
      </c>
      <c r="E4250" t="s">
        <v>24</v>
      </c>
      <c r="F4250">
        <v>4</v>
      </c>
      <c r="G4250" t="s">
        <v>42</v>
      </c>
      <c r="H4250" t="s">
        <v>44</v>
      </c>
      <c r="I4250">
        <v>13.3</v>
      </c>
      <c r="J4250" t="s">
        <v>27</v>
      </c>
      <c r="K4250">
        <v>10.6</v>
      </c>
      <c r="L4250">
        <v>3.38</v>
      </c>
      <c r="M4250" t="s">
        <v>22</v>
      </c>
      <c r="N4250">
        <v>1021.27</v>
      </c>
      <c r="O4250" s="5">
        <f>(ScoreCard!$E$3-laptop_prices3[[#This Row],[Price ($)]])/ScoreCard!$E$3*ScoreCard!$E$5</f>
        <v>4.527534539613689</v>
      </c>
      <c r="P4250" s="5">
        <f>laptop_prices3[[#This Row],[RAM (GB)]]/ScoreCard!$F$3*ScoreCard!$F$5</f>
        <v>0.4375</v>
      </c>
      <c r="Q4250" s="5">
        <f>laptop_prices3[[#This Row],[Screen Size (inch)]]/ScoreCard!$G$3*ScoreCard!$G$5</f>
        <v>1.5375722543352601</v>
      </c>
      <c r="R4250" s="5">
        <f>laptop_prices3[[#This Row],[Battery Life (hours)]]/ScoreCard!$H$3*ScoreCard!$H$5</f>
        <v>6.1833333333333336</v>
      </c>
      <c r="S4250" s="5">
        <f>ScoreCard!$I$3-laptop_prices3[[#This Row],[Weight (kg)]]/ScoreCard!$I$3*ScoreCard!$I$5</f>
        <v>1.5685714285714287</v>
      </c>
      <c r="T4250" s="6" cm="1">
        <f t="array" ref="T4250">_xlfn.IFS(laptop_prices3[[#This Row],[Storage]]="512GB SSD", 512, laptop_prices3[[#This Row],[Storage]] = "1TB SSD", 1000, laptop_prices3[[#This Row],[Storage]] = "2TB SSD", 2000, laptop_prices3[[#This Row],[Storage]]= "256GB SSD", 256, laptop_prices3[[#This Row],[Storage]] = "1TB HDD", 1000*0.7)</f>
        <v>700</v>
      </c>
      <c r="U4250" s="5">
        <f>laptop_prices3[[#This Row],[Storage Raw Value]]/ScoreCard!$J$3*ScoreCard!$J$5</f>
        <v>2.8</v>
      </c>
    </row>
    <row r="4251" spans="2:21" x14ac:dyDescent="0.2">
      <c r="B4251" s="4" cm="1">
        <f t="array" ref="B4251">SUM(laptop_prices3[[#This Row],[RAM Comp]:[Weight Comp]]+laptop_prices3[[#This Row],[Storage Comp]])</f>
        <v>12.34684916047344</v>
      </c>
      <c r="C4251">
        <v>4249</v>
      </c>
      <c r="D4251" t="s">
        <v>33</v>
      </c>
      <c r="E4251" t="s">
        <v>37</v>
      </c>
      <c r="F4251">
        <v>16</v>
      </c>
      <c r="G4251" t="s">
        <v>29</v>
      </c>
      <c r="H4251" t="s">
        <v>32</v>
      </c>
      <c r="I4251">
        <v>15.6</v>
      </c>
      <c r="J4251" t="s">
        <v>43</v>
      </c>
      <c r="K4251">
        <v>4.0999999999999996</v>
      </c>
      <c r="L4251">
        <v>2.09</v>
      </c>
      <c r="M4251" t="s">
        <v>30</v>
      </c>
      <c r="N4251">
        <v>2088.23</v>
      </c>
      <c r="O4251" s="5">
        <f>(ScoreCard!$E$3-laptop_prices3[[#This Row],[Price ($)]])/ScoreCard!$E$3*ScoreCard!$E$5</f>
        <v>4.0339317238903467</v>
      </c>
      <c r="P4251" s="5">
        <f>laptop_prices3[[#This Row],[RAM (GB)]]/ScoreCard!$F$3*ScoreCard!$F$5</f>
        <v>1.75</v>
      </c>
      <c r="Q4251" s="5">
        <f>laptop_prices3[[#This Row],[Screen Size (inch)]]/ScoreCard!$G$3*ScoreCard!$G$5</f>
        <v>1.8034682080924855</v>
      </c>
      <c r="R4251" s="5">
        <f>laptop_prices3[[#This Row],[Battery Life (hours)]]/ScoreCard!$H$3*ScoreCard!$H$5</f>
        <v>2.3916666666666662</v>
      </c>
      <c r="S4251" s="5">
        <f>ScoreCard!$I$3-laptop_prices3[[#This Row],[Weight (kg)]]/ScoreCard!$I$3*ScoreCard!$I$5</f>
        <v>2.305714285714286</v>
      </c>
      <c r="T4251" s="6" cm="1">
        <f t="array" ref="T4251">_xlfn.IFS(laptop_prices3[[#This Row],[Storage]]="512GB SSD", 512, laptop_prices3[[#This Row],[Storage]] = "1TB SSD", 1000, laptop_prices3[[#This Row],[Storage]] = "2TB SSD", 2000, laptop_prices3[[#This Row],[Storage]]= "256GB SSD", 256, laptop_prices3[[#This Row],[Storage]] = "1TB HDD", 1000*0.7)</f>
        <v>256</v>
      </c>
      <c r="U4251" s="5">
        <f>laptop_prices3[[#This Row],[Storage Raw Value]]/ScoreCard!$J$3*ScoreCard!$J$5</f>
        <v>1.024</v>
      </c>
    </row>
    <row r="4252" spans="2:21" x14ac:dyDescent="0.2">
      <c r="B4252" s="4" cm="1">
        <f t="array" ref="B4252">SUM(laptop_prices3[[#This Row],[RAM Comp]:[Weight Comp]]+laptop_prices3[[#This Row],[Storage Comp]])</f>
        <v>19.000667492430498</v>
      </c>
      <c r="C4252">
        <v>4250</v>
      </c>
      <c r="D4252" t="s">
        <v>47</v>
      </c>
      <c r="E4252" t="s">
        <v>12</v>
      </c>
      <c r="F4252">
        <v>8</v>
      </c>
      <c r="G4252" t="s">
        <v>42</v>
      </c>
      <c r="H4252" t="s">
        <v>40</v>
      </c>
      <c r="I4252">
        <v>13.3</v>
      </c>
      <c r="J4252" t="s">
        <v>15</v>
      </c>
      <c r="K4252">
        <v>5</v>
      </c>
      <c r="L4252">
        <v>1.8</v>
      </c>
      <c r="M4252" t="s">
        <v>16</v>
      </c>
      <c r="N4252">
        <v>1118.57</v>
      </c>
      <c r="O4252" s="5">
        <f>(ScoreCard!$E$3-laptop_prices3[[#This Row],[Price ($)]])/ScoreCard!$E$3*ScoreCard!$E$5</f>
        <v>4.4825210864665408</v>
      </c>
      <c r="P4252" s="5">
        <f>laptop_prices3[[#This Row],[RAM (GB)]]/ScoreCard!$F$3*ScoreCard!$F$5</f>
        <v>0.875</v>
      </c>
      <c r="Q4252" s="5">
        <f>laptop_prices3[[#This Row],[Screen Size (inch)]]/ScoreCard!$G$3*ScoreCard!$G$5</f>
        <v>1.5375722543352601</v>
      </c>
      <c r="R4252" s="5">
        <f>laptop_prices3[[#This Row],[Battery Life (hours)]]/ScoreCard!$H$3*ScoreCard!$H$5</f>
        <v>2.916666666666667</v>
      </c>
      <c r="S4252" s="5">
        <f>ScoreCard!$I$3-laptop_prices3[[#This Row],[Weight (kg)]]/ScoreCard!$I$3*ScoreCard!$I$5</f>
        <v>2.4714285714285715</v>
      </c>
      <c r="T4252" s="6" cm="1">
        <f t="array" ref="T4252">_xlfn.IFS(laptop_prices3[[#This Row],[Storage]]="512GB SSD", 512, laptop_prices3[[#This Row],[Storage]] = "1TB SSD", 1000, laptop_prices3[[#This Row],[Storage]] = "2TB SSD", 2000, laptop_prices3[[#This Row],[Storage]]= "256GB SSD", 256, laptop_prices3[[#This Row],[Storage]] = "1TB HDD", 1000*0.7)</f>
        <v>700</v>
      </c>
      <c r="U4252" s="5">
        <f>laptop_prices3[[#This Row],[Storage Raw Value]]/ScoreCard!$J$3*ScoreCard!$J$5</f>
        <v>2.8</v>
      </c>
    </row>
    <row r="4253" spans="2:21" x14ac:dyDescent="0.2">
      <c r="B4253" s="4" cm="1">
        <f t="array" ref="B4253">SUM(laptop_prices3[[#This Row],[RAM Comp]:[Weight Comp]]+laptop_prices3[[#This Row],[Storage Comp]])</f>
        <v>25.090429397192402</v>
      </c>
      <c r="C4253">
        <v>4251</v>
      </c>
      <c r="D4253" t="s">
        <v>47</v>
      </c>
      <c r="E4253" t="s">
        <v>24</v>
      </c>
      <c r="F4253">
        <v>8</v>
      </c>
      <c r="G4253" t="s">
        <v>19</v>
      </c>
      <c r="H4253" t="s">
        <v>35</v>
      </c>
      <c r="I4253">
        <v>13.3</v>
      </c>
      <c r="J4253" t="s">
        <v>27</v>
      </c>
      <c r="K4253">
        <v>8.6999999999999993</v>
      </c>
      <c r="L4253">
        <v>3.32</v>
      </c>
      <c r="M4253" t="s">
        <v>22</v>
      </c>
      <c r="N4253">
        <v>2025.38</v>
      </c>
      <c r="O4253" s="5">
        <f>(ScoreCard!$E$3-laptop_prices3[[#This Row],[Price ($)]])/ScoreCard!$E$3*ScoreCard!$E$5</f>
        <v>4.0630077313959818</v>
      </c>
      <c r="P4253" s="5">
        <f>laptop_prices3[[#This Row],[RAM (GB)]]/ScoreCard!$F$3*ScoreCard!$F$5</f>
        <v>0.875</v>
      </c>
      <c r="Q4253" s="5">
        <f>laptop_prices3[[#This Row],[Screen Size (inch)]]/ScoreCard!$G$3*ScoreCard!$G$5</f>
        <v>1.5375722543352601</v>
      </c>
      <c r="R4253" s="5">
        <f>laptop_prices3[[#This Row],[Battery Life (hours)]]/ScoreCard!$H$3*ScoreCard!$H$5</f>
        <v>5.0750000000000002</v>
      </c>
      <c r="S4253" s="5">
        <f>ScoreCard!$I$3-laptop_prices3[[#This Row],[Weight (kg)]]/ScoreCard!$I$3*ScoreCard!$I$5</f>
        <v>1.602857142857143</v>
      </c>
      <c r="T4253" s="6" cm="1">
        <f t="array" ref="T4253">_xlfn.IFS(laptop_prices3[[#This Row],[Storage]]="512GB SSD", 512, laptop_prices3[[#This Row],[Storage]] = "1TB SSD", 1000, laptop_prices3[[#This Row],[Storage]] = "2TB SSD", 2000, laptop_prices3[[#This Row],[Storage]]= "256GB SSD", 256, laptop_prices3[[#This Row],[Storage]] = "1TB HDD", 1000*0.7)</f>
        <v>1000</v>
      </c>
      <c r="U4253" s="5">
        <f>laptop_prices3[[#This Row],[Storage Raw Value]]/ScoreCard!$J$3*ScoreCard!$J$5</f>
        <v>4</v>
      </c>
    </row>
    <row r="4254" spans="2:21" x14ac:dyDescent="0.2">
      <c r="B4254" s="4" cm="1">
        <f t="array" ref="B4254">SUM(laptop_prices3[[#This Row],[RAM Comp]:[Weight Comp]]+laptop_prices3[[#This Row],[Storage Comp]])</f>
        <v>39.424949077897054</v>
      </c>
      <c r="C4254">
        <v>4252</v>
      </c>
      <c r="D4254" t="s">
        <v>38</v>
      </c>
      <c r="E4254" t="s">
        <v>12</v>
      </c>
      <c r="F4254">
        <v>8</v>
      </c>
      <c r="G4254" t="s">
        <v>25</v>
      </c>
      <c r="H4254" t="s">
        <v>44</v>
      </c>
      <c r="I4254">
        <v>16</v>
      </c>
      <c r="J4254" t="s">
        <v>15</v>
      </c>
      <c r="K4254">
        <v>5.3</v>
      </c>
      <c r="L4254">
        <v>3.31</v>
      </c>
      <c r="M4254" t="s">
        <v>30</v>
      </c>
      <c r="N4254">
        <v>846.36</v>
      </c>
      <c r="O4254" s="5">
        <f>(ScoreCard!$E$3-laptop_prices3[[#This Row],[Price ($)]])/ScoreCard!$E$3*ScoreCard!$E$5</f>
        <v>4.6084523514324731</v>
      </c>
      <c r="P4254" s="5">
        <f>laptop_prices3[[#This Row],[RAM (GB)]]/ScoreCard!$F$3*ScoreCard!$F$5</f>
        <v>0.875</v>
      </c>
      <c r="Q4254" s="5">
        <f>laptop_prices3[[#This Row],[Screen Size (inch)]]/ScoreCard!$G$3*ScoreCard!$G$5</f>
        <v>1.8497109826589595</v>
      </c>
      <c r="R4254" s="5">
        <f>laptop_prices3[[#This Row],[Battery Life (hours)]]/ScoreCard!$H$3*ScoreCard!$H$5</f>
        <v>3.0916666666666668</v>
      </c>
      <c r="S4254" s="5">
        <f>ScoreCard!$I$3-laptop_prices3[[#This Row],[Weight (kg)]]/ScoreCard!$I$3*ScoreCard!$I$5</f>
        <v>1.6085714285714285</v>
      </c>
      <c r="T4254" s="6" cm="1">
        <f t="array" ref="T4254">_xlfn.IFS(laptop_prices3[[#This Row],[Storage]]="512GB SSD", 512, laptop_prices3[[#This Row],[Storage]] = "1TB SSD", 1000, laptop_prices3[[#This Row],[Storage]] = "2TB SSD", 2000, laptop_prices3[[#This Row],[Storage]]= "256GB SSD", 256, laptop_prices3[[#This Row],[Storage]] = "1TB HDD", 1000*0.7)</f>
        <v>2000</v>
      </c>
      <c r="U4254" s="5">
        <f>laptop_prices3[[#This Row],[Storage Raw Value]]/ScoreCard!$J$3*ScoreCard!$J$5</f>
        <v>8</v>
      </c>
    </row>
    <row r="4255" spans="2:21" x14ac:dyDescent="0.2">
      <c r="B4255" s="4" cm="1">
        <f t="array" ref="B4255">SUM(laptop_prices3[[#This Row],[RAM Comp]:[Weight Comp]]+laptop_prices3[[#This Row],[Storage Comp]])</f>
        <v>15.168782824112304</v>
      </c>
      <c r="C4255">
        <v>4253</v>
      </c>
      <c r="D4255" t="s">
        <v>45</v>
      </c>
      <c r="E4255" t="s">
        <v>41</v>
      </c>
      <c r="F4255">
        <v>16</v>
      </c>
      <c r="G4255" t="s">
        <v>29</v>
      </c>
      <c r="H4255" t="s">
        <v>35</v>
      </c>
      <c r="I4255">
        <v>14</v>
      </c>
      <c r="J4255" t="s">
        <v>43</v>
      </c>
      <c r="K4255">
        <v>9</v>
      </c>
      <c r="L4255">
        <v>1.83</v>
      </c>
      <c r="M4255" t="s">
        <v>46</v>
      </c>
      <c r="N4255">
        <v>1911.64</v>
      </c>
      <c r="O4255" s="5">
        <f>(ScoreCard!$E$3-laptop_prices3[[#This Row],[Price ($)]])/ScoreCard!$E$3*ScoreCard!$E$5</f>
        <v>4.1156267464109515</v>
      </c>
      <c r="P4255" s="5">
        <f>laptop_prices3[[#This Row],[RAM (GB)]]/ScoreCard!$F$3*ScoreCard!$F$5</f>
        <v>1.75</v>
      </c>
      <c r="Q4255" s="5">
        <f>laptop_prices3[[#This Row],[Screen Size (inch)]]/ScoreCard!$G$3*ScoreCard!$G$5</f>
        <v>1.6184971098265895</v>
      </c>
      <c r="R4255" s="5">
        <f>laptop_prices3[[#This Row],[Battery Life (hours)]]/ScoreCard!$H$3*ScoreCard!$H$5</f>
        <v>5.25</v>
      </c>
      <c r="S4255" s="5">
        <f>ScoreCard!$I$3-laptop_prices3[[#This Row],[Weight (kg)]]/ScoreCard!$I$3*ScoreCard!$I$5</f>
        <v>2.4542857142857142</v>
      </c>
      <c r="T4255" s="6" cm="1">
        <f t="array" ref="T4255">_xlfn.IFS(laptop_prices3[[#This Row],[Storage]]="512GB SSD", 512, laptop_prices3[[#This Row],[Storage]] = "1TB SSD", 1000, laptop_prices3[[#This Row],[Storage]] = "2TB SSD", 2000, laptop_prices3[[#This Row],[Storage]]= "256GB SSD", 256, laptop_prices3[[#This Row],[Storage]] = "1TB HDD", 1000*0.7)</f>
        <v>256</v>
      </c>
      <c r="U4255" s="5">
        <f>laptop_prices3[[#This Row],[Storage Raw Value]]/ScoreCard!$J$3*ScoreCard!$J$5</f>
        <v>1.024</v>
      </c>
    </row>
    <row r="4256" spans="2:21" x14ac:dyDescent="0.2">
      <c r="B4256" s="4" cm="1">
        <f t="array" ref="B4256">SUM(laptop_prices3[[#This Row],[RAM Comp]:[Weight Comp]]+laptop_prices3[[#This Row],[Storage Comp]])</f>
        <v>24.546710982658958</v>
      </c>
      <c r="C4256">
        <v>4254</v>
      </c>
      <c r="D4256" t="s">
        <v>47</v>
      </c>
      <c r="E4256" t="s">
        <v>12</v>
      </c>
      <c r="F4256">
        <v>64</v>
      </c>
      <c r="G4256" t="s">
        <v>13</v>
      </c>
      <c r="H4256" t="s">
        <v>35</v>
      </c>
      <c r="I4256">
        <v>16</v>
      </c>
      <c r="J4256" t="s">
        <v>21</v>
      </c>
      <c r="K4256">
        <v>8.1</v>
      </c>
      <c r="L4256">
        <v>1.26</v>
      </c>
      <c r="M4256" t="s">
        <v>30</v>
      </c>
      <c r="N4256">
        <v>2464.84</v>
      </c>
      <c r="O4256" s="5">
        <f>(ScoreCard!$E$3-laptop_prices3[[#This Row],[Price ($)]])/ScoreCard!$E$3*ScoreCard!$E$5</f>
        <v>3.8597023653112355</v>
      </c>
      <c r="P4256" s="5">
        <f>laptop_prices3[[#This Row],[RAM (GB)]]/ScoreCard!$F$3*ScoreCard!$F$5</f>
        <v>7</v>
      </c>
      <c r="Q4256" s="5">
        <f>laptop_prices3[[#This Row],[Screen Size (inch)]]/ScoreCard!$G$3*ScoreCard!$G$5</f>
        <v>1.8497109826589595</v>
      </c>
      <c r="R4256" s="5">
        <f>laptop_prices3[[#This Row],[Battery Life (hours)]]/ScoreCard!$H$3*ScoreCard!$H$5</f>
        <v>4.7249999999999996</v>
      </c>
      <c r="S4256" s="5">
        <f>ScoreCard!$I$3-laptop_prices3[[#This Row],[Weight (kg)]]/ScoreCard!$I$3*ScoreCard!$I$5</f>
        <v>2.7800000000000002</v>
      </c>
      <c r="T4256" s="6" cm="1">
        <f t="array" ref="T4256">_xlfn.IFS(laptop_prices3[[#This Row],[Storage]]="512GB SSD", 512, laptop_prices3[[#This Row],[Storage]] = "1TB SSD", 1000, laptop_prices3[[#This Row],[Storage]] = "2TB SSD", 2000, laptop_prices3[[#This Row],[Storage]]= "256GB SSD", 256, laptop_prices3[[#This Row],[Storage]] = "1TB HDD", 1000*0.7)</f>
        <v>512</v>
      </c>
      <c r="U4256" s="5">
        <f>laptop_prices3[[#This Row],[Storage Raw Value]]/ScoreCard!$J$3*ScoreCard!$J$5</f>
        <v>2.048</v>
      </c>
    </row>
    <row r="4257" spans="2:21" x14ac:dyDescent="0.2">
      <c r="B4257" s="4" cm="1">
        <f t="array" ref="B4257">SUM(laptop_prices3[[#This Row],[RAM Comp]:[Weight Comp]]+laptop_prices3[[#This Row],[Storage Comp]])</f>
        <v>28.733333333333334</v>
      </c>
      <c r="C4257">
        <v>4255</v>
      </c>
      <c r="D4257" t="s">
        <v>23</v>
      </c>
      <c r="E4257" t="s">
        <v>39</v>
      </c>
      <c r="F4257">
        <v>32</v>
      </c>
      <c r="G4257" t="s">
        <v>19</v>
      </c>
      <c r="H4257" t="s">
        <v>40</v>
      </c>
      <c r="I4257">
        <v>17.3</v>
      </c>
      <c r="J4257" t="s">
        <v>43</v>
      </c>
      <c r="K4257">
        <v>8.8000000000000007</v>
      </c>
      <c r="L4257">
        <v>2.4500000000000002</v>
      </c>
      <c r="M4257" t="s">
        <v>16</v>
      </c>
      <c r="N4257">
        <v>1715.82</v>
      </c>
      <c r="O4257" s="5">
        <f>(ScoreCard!$E$3-laptop_prices3[[#This Row],[Price ($)]])/ScoreCard!$E$3*ScoreCard!$E$5</f>
        <v>4.2062180557149045</v>
      </c>
      <c r="P4257" s="5">
        <f>laptop_prices3[[#This Row],[RAM (GB)]]/ScoreCard!$F$3*ScoreCard!$F$5</f>
        <v>3.5</v>
      </c>
      <c r="Q4257" s="5">
        <f>laptop_prices3[[#This Row],[Screen Size (inch)]]/ScoreCard!$G$3*ScoreCard!$G$5</f>
        <v>2</v>
      </c>
      <c r="R4257" s="5">
        <f>laptop_prices3[[#This Row],[Battery Life (hours)]]/ScoreCard!$H$3*ScoreCard!$H$5</f>
        <v>5.1333333333333337</v>
      </c>
      <c r="S4257" s="5">
        <f>ScoreCard!$I$3-laptop_prices3[[#This Row],[Weight (kg)]]/ScoreCard!$I$3*ScoreCard!$I$5</f>
        <v>2.0999999999999996</v>
      </c>
      <c r="T4257" s="6" cm="1">
        <f t="array" ref="T4257">_xlfn.IFS(laptop_prices3[[#This Row],[Storage]]="512GB SSD", 512, laptop_prices3[[#This Row],[Storage]] = "1TB SSD", 1000, laptop_prices3[[#This Row],[Storage]] = "2TB SSD", 2000, laptop_prices3[[#This Row],[Storage]]= "256GB SSD", 256, laptop_prices3[[#This Row],[Storage]] = "1TB HDD", 1000*0.7)</f>
        <v>1000</v>
      </c>
      <c r="U4257" s="5">
        <f>laptop_prices3[[#This Row],[Storage Raw Value]]/ScoreCard!$J$3*ScoreCard!$J$5</f>
        <v>4</v>
      </c>
    </row>
    <row r="4258" spans="2:21" x14ac:dyDescent="0.2">
      <c r="B4258" s="4" cm="1">
        <f t="array" ref="B4258">SUM(laptop_prices3[[#This Row],[RAM Comp]:[Weight Comp]]+laptop_prices3[[#This Row],[Storage Comp]])</f>
        <v>20.241920589044867</v>
      </c>
      <c r="C4258">
        <v>4256</v>
      </c>
      <c r="D4258" t="s">
        <v>23</v>
      </c>
      <c r="E4258" t="s">
        <v>24</v>
      </c>
      <c r="F4258">
        <v>4</v>
      </c>
      <c r="G4258" t="s">
        <v>42</v>
      </c>
      <c r="H4258" t="s">
        <v>35</v>
      </c>
      <c r="I4258">
        <v>15.6</v>
      </c>
      <c r="J4258" t="s">
        <v>15</v>
      </c>
      <c r="K4258">
        <v>8</v>
      </c>
      <c r="L4258">
        <v>2.39</v>
      </c>
      <c r="M4258" t="s">
        <v>16</v>
      </c>
      <c r="N4258">
        <v>1146.45</v>
      </c>
      <c r="O4258" s="5">
        <f>(ScoreCard!$E$3-laptop_prices3[[#This Row],[Price ($)]])/ScoreCard!$E$3*ScoreCard!$E$5</f>
        <v>4.4696230898196498</v>
      </c>
      <c r="P4258" s="5">
        <f>laptop_prices3[[#This Row],[RAM (GB)]]/ScoreCard!$F$3*ScoreCard!$F$5</f>
        <v>0.4375</v>
      </c>
      <c r="Q4258" s="5">
        <f>laptop_prices3[[#This Row],[Screen Size (inch)]]/ScoreCard!$G$3*ScoreCard!$G$5</f>
        <v>1.8034682080924855</v>
      </c>
      <c r="R4258" s="5">
        <f>laptop_prices3[[#This Row],[Battery Life (hours)]]/ScoreCard!$H$3*ScoreCard!$H$5</f>
        <v>4.6666666666666661</v>
      </c>
      <c r="S4258" s="5">
        <f>ScoreCard!$I$3-laptop_prices3[[#This Row],[Weight (kg)]]/ScoreCard!$I$3*ScoreCard!$I$5</f>
        <v>2.1342857142857143</v>
      </c>
      <c r="T4258" s="6" cm="1">
        <f t="array" ref="T4258">_xlfn.IFS(laptop_prices3[[#This Row],[Storage]]="512GB SSD", 512, laptop_prices3[[#This Row],[Storage]] = "1TB SSD", 1000, laptop_prices3[[#This Row],[Storage]] = "2TB SSD", 2000, laptop_prices3[[#This Row],[Storage]]= "256GB SSD", 256, laptop_prices3[[#This Row],[Storage]] = "1TB HDD", 1000*0.7)</f>
        <v>700</v>
      </c>
      <c r="U4258" s="5">
        <f>laptop_prices3[[#This Row],[Storage Raw Value]]/ScoreCard!$J$3*ScoreCard!$J$5</f>
        <v>2.8</v>
      </c>
    </row>
    <row r="4259" spans="2:21" x14ac:dyDescent="0.2">
      <c r="B4259" s="4" cm="1">
        <f t="array" ref="B4259">SUM(laptop_prices3[[#This Row],[RAM Comp]:[Weight Comp]]+laptop_prices3[[#This Row],[Storage Comp]])</f>
        <v>20.435944398568676</v>
      </c>
      <c r="C4259">
        <v>4257</v>
      </c>
      <c r="D4259" t="s">
        <v>23</v>
      </c>
      <c r="E4259" t="s">
        <v>31</v>
      </c>
      <c r="F4259">
        <v>16</v>
      </c>
      <c r="G4259" t="s">
        <v>13</v>
      </c>
      <c r="H4259" t="s">
        <v>44</v>
      </c>
      <c r="I4259">
        <v>15.6</v>
      </c>
      <c r="J4259" t="s">
        <v>27</v>
      </c>
      <c r="K4259">
        <v>11.2</v>
      </c>
      <c r="L4259">
        <v>2.35</v>
      </c>
      <c r="M4259" t="s">
        <v>46</v>
      </c>
      <c r="N4259">
        <v>1331.74</v>
      </c>
      <c r="O4259" s="5">
        <f>(ScoreCard!$E$3-laptop_prices3[[#This Row],[Price ($)]])/ScoreCard!$E$3*ScoreCard!$E$5</f>
        <v>4.3839032261646134</v>
      </c>
      <c r="P4259" s="5">
        <f>laptop_prices3[[#This Row],[RAM (GB)]]/ScoreCard!$F$3*ScoreCard!$F$5</f>
        <v>1.75</v>
      </c>
      <c r="Q4259" s="5">
        <f>laptop_prices3[[#This Row],[Screen Size (inch)]]/ScoreCard!$G$3*ScoreCard!$G$5</f>
        <v>1.8034682080924855</v>
      </c>
      <c r="R4259" s="5">
        <f>laptop_prices3[[#This Row],[Battery Life (hours)]]/ScoreCard!$H$3*ScoreCard!$H$5</f>
        <v>6.5333333333333323</v>
      </c>
      <c r="S4259" s="5">
        <f>ScoreCard!$I$3-laptop_prices3[[#This Row],[Weight (kg)]]/ScoreCard!$I$3*ScoreCard!$I$5</f>
        <v>2.157142857142857</v>
      </c>
      <c r="T4259" s="6" cm="1">
        <f t="array" ref="T4259">_xlfn.IFS(laptop_prices3[[#This Row],[Storage]]="512GB SSD", 512, laptop_prices3[[#This Row],[Storage]] = "1TB SSD", 1000, laptop_prices3[[#This Row],[Storage]] = "2TB SSD", 2000, laptop_prices3[[#This Row],[Storage]]= "256GB SSD", 256, laptop_prices3[[#This Row],[Storage]] = "1TB HDD", 1000*0.7)</f>
        <v>512</v>
      </c>
      <c r="U4259" s="5">
        <f>laptop_prices3[[#This Row],[Storage Raw Value]]/ScoreCard!$J$3*ScoreCard!$J$5</f>
        <v>2.048</v>
      </c>
    </row>
    <row r="4260" spans="2:21" x14ac:dyDescent="0.2">
      <c r="B4260" s="4" cm="1">
        <f t="array" ref="B4260">SUM(laptop_prices3[[#This Row],[RAM Comp]:[Weight Comp]]+laptop_prices3[[#This Row],[Storage Comp]])</f>
        <v>21.832901458849435</v>
      </c>
      <c r="C4260">
        <v>4258</v>
      </c>
      <c r="D4260" t="s">
        <v>38</v>
      </c>
      <c r="E4260" t="s">
        <v>18</v>
      </c>
      <c r="F4260">
        <v>32</v>
      </c>
      <c r="G4260" t="s">
        <v>13</v>
      </c>
      <c r="H4260" t="s">
        <v>14</v>
      </c>
      <c r="I4260">
        <v>16</v>
      </c>
      <c r="J4260" t="s">
        <v>15</v>
      </c>
      <c r="K4260">
        <v>10.3</v>
      </c>
      <c r="L4260">
        <v>2.13</v>
      </c>
      <c r="M4260" t="s">
        <v>16</v>
      </c>
      <c r="N4260">
        <v>2812.74</v>
      </c>
      <c r="O4260" s="5">
        <f>(ScoreCard!$E$3-laptop_prices3[[#This Row],[Price ($)]])/ScoreCard!$E$3*ScoreCard!$E$5</f>
        <v>3.6987549824757493</v>
      </c>
      <c r="P4260" s="5">
        <f>laptop_prices3[[#This Row],[RAM (GB)]]/ScoreCard!$F$3*ScoreCard!$F$5</f>
        <v>3.5</v>
      </c>
      <c r="Q4260" s="5">
        <f>laptop_prices3[[#This Row],[Screen Size (inch)]]/ScoreCard!$G$3*ScoreCard!$G$5</f>
        <v>1.8497109826589595</v>
      </c>
      <c r="R4260" s="5">
        <f>laptop_prices3[[#This Row],[Battery Life (hours)]]/ScoreCard!$H$3*ScoreCard!$H$5</f>
        <v>6.0083333333333337</v>
      </c>
      <c r="S4260" s="5">
        <f>ScoreCard!$I$3-laptop_prices3[[#This Row],[Weight (kg)]]/ScoreCard!$I$3*ScoreCard!$I$5</f>
        <v>2.2828571428571429</v>
      </c>
      <c r="T4260" s="6" cm="1">
        <f t="array" ref="T4260">_xlfn.IFS(laptop_prices3[[#This Row],[Storage]]="512GB SSD", 512, laptop_prices3[[#This Row],[Storage]] = "1TB SSD", 1000, laptop_prices3[[#This Row],[Storage]] = "2TB SSD", 2000, laptop_prices3[[#This Row],[Storage]]= "256GB SSD", 256, laptop_prices3[[#This Row],[Storage]] = "1TB HDD", 1000*0.7)</f>
        <v>512</v>
      </c>
      <c r="U4260" s="5">
        <f>laptop_prices3[[#This Row],[Storage Raw Value]]/ScoreCard!$J$3*ScoreCard!$J$5</f>
        <v>2.048</v>
      </c>
    </row>
    <row r="4261" spans="2:21" x14ac:dyDescent="0.2">
      <c r="B4261" s="4" cm="1">
        <f t="array" ref="B4261">SUM(laptop_prices3[[#This Row],[RAM Comp]:[Weight Comp]]+laptop_prices3[[#This Row],[Storage Comp]])</f>
        <v>11.064643682906688</v>
      </c>
      <c r="C4261">
        <v>4259</v>
      </c>
      <c r="D4261" t="s">
        <v>47</v>
      </c>
      <c r="E4261" t="s">
        <v>12</v>
      </c>
      <c r="F4261">
        <v>4</v>
      </c>
      <c r="G4261" t="s">
        <v>29</v>
      </c>
      <c r="H4261" t="s">
        <v>26</v>
      </c>
      <c r="I4261">
        <v>13.3</v>
      </c>
      <c r="J4261" t="s">
        <v>43</v>
      </c>
      <c r="K4261">
        <v>4.5</v>
      </c>
      <c r="L4261">
        <v>1.98</v>
      </c>
      <c r="M4261" t="s">
        <v>16</v>
      </c>
      <c r="N4261">
        <v>967.3</v>
      </c>
      <c r="O4261" s="5">
        <f>(ScoreCard!$E$3-laptop_prices3[[#This Row],[Price ($)]])/ScoreCard!$E$3*ScoreCard!$E$5</f>
        <v>4.552502433409698</v>
      </c>
      <c r="P4261" s="5">
        <f>laptop_prices3[[#This Row],[RAM (GB)]]/ScoreCard!$F$3*ScoreCard!$F$5</f>
        <v>0.4375</v>
      </c>
      <c r="Q4261" s="5">
        <f>laptop_prices3[[#This Row],[Screen Size (inch)]]/ScoreCard!$G$3*ScoreCard!$G$5</f>
        <v>1.5375722543352601</v>
      </c>
      <c r="R4261" s="5">
        <f>laptop_prices3[[#This Row],[Battery Life (hours)]]/ScoreCard!$H$3*ScoreCard!$H$5</f>
        <v>2.625</v>
      </c>
      <c r="S4261" s="5">
        <f>ScoreCard!$I$3-laptop_prices3[[#This Row],[Weight (kg)]]/ScoreCard!$I$3*ScoreCard!$I$5</f>
        <v>2.3685714285714283</v>
      </c>
      <c r="T4261" s="6" cm="1">
        <f t="array" ref="T4261">_xlfn.IFS(laptop_prices3[[#This Row],[Storage]]="512GB SSD", 512, laptop_prices3[[#This Row],[Storage]] = "1TB SSD", 1000, laptop_prices3[[#This Row],[Storage]] = "2TB SSD", 2000, laptop_prices3[[#This Row],[Storage]]= "256GB SSD", 256, laptop_prices3[[#This Row],[Storage]] = "1TB HDD", 1000*0.7)</f>
        <v>256</v>
      </c>
      <c r="U4261" s="5">
        <f>laptop_prices3[[#This Row],[Storage Raw Value]]/ScoreCard!$J$3*ScoreCard!$J$5</f>
        <v>1.024</v>
      </c>
    </row>
    <row r="4262" spans="2:21" x14ac:dyDescent="0.2">
      <c r="B4262" s="4" cm="1">
        <f t="array" ref="B4262">SUM(laptop_prices3[[#This Row],[RAM Comp]:[Weight Comp]]+laptop_prices3[[#This Row],[Storage Comp]])</f>
        <v>24.109830030278005</v>
      </c>
      <c r="C4262">
        <v>4260</v>
      </c>
      <c r="D4262" t="s">
        <v>38</v>
      </c>
      <c r="E4262" t="s">
        <v>24</v>
      </c>
      <c r="F4262">
        <v>4</v>
      </c>
      <c r="G4262" t="s">
        <v>19</v>
      </c>
      <c r="H4262" t="s">
        <v>20</v>
      </c>
      <c r="I4262">
        <v>16</v>
      </c>
      <c r="J4262" t="s">
        <v>43</v>
      </c>
      <c r="K4262">
        <v>5.5</v>
      </c>
      <c r="L4262">
        <v>1.55</v>
      </c>
      <c r="M4262" t="s">
        <v>22</v>
      </c>
      <c r="N4262">
        <v>1133.22</v>
      </c>
      <c r="O4262" s="5">
        <f>(ScoreCard!$E$3-laptop_prices3[[#This Row],[Price ($)]])/ScoreCard!$E$3*ScoreCard!$E$5</f>
        <v>4.4757436240964923</v>
      </c>
      <c r="P4262" s="5">
        <f>laptop_prices3[[#This Row],[RAM (GB)]]/ScoreCard!$F$3*ScoreCard!$F$5</f>
        <v>0.4375</v>
      </c>
      <c r="Q4262" s="5">
        <f>laptop_prices3[[#This Row],[Screen Size (inch)]]/ScoreCard!$G$3*ScoreCard!$G$5</f>
        <v>1.8497109826589595</v>
      </c>
      <c r="R4262" s="5">
        <f>laptop_prices3[[#This Row],[Battery Life (hours)]]/ScoreCard!$H$3*ScoreCard!$H$5</f>
        <v>3.208333333333333</v>
      </c>
      <c r="S4262" s="5">
        <f>ScoreCard!$I$3-laptop_prices3[[#This Row],[Weight (kg)]]/ScoreCard!$I$3*ScoreCard!$I$5</f>
        <v>2.6142857142857143</v>
      </c>
      <c r="T4262" s="6" cm="1">
        <f t="array" ref="T4262">_xlfn.IFS(laptop_prices3[[#This Row],[Storage]]="512GB SSD", 512, laptop_prices3[[#This Row],[Storage]] = "1TB SSD", 1000, laptop_prices3[[#This Row],[Storage]] = "2TB SSD", 2000, laptop_prices3[[#This Row],[Storage]]= "256GB SSD", 256, laptop_prices3[[#This Row],[Storage]] = "1TB HDD", 1000*0.7)</f>
        <v>1000</v>
      </c>
      <c r="U4262" s="5">
        <f>laptop_prices3[[#This Row],[Storage Raw Value]]/ScoreCard!$J$3*ScoreCard!$J$5</f>
        <v>4</v>
      </c>
    </row>
    <row r="4263" spans="2:21" x14ac:dyDescent="0.2">
      <c r="B4263" s="4" cm="1">
        <f t="array" ref="B4263">SUM(laptop_prices3[[#This Row],[RAM Comp]:[Weight Comp]]+laptop_prices3[[#This Row],[Storage Comp]])</f>
        <v>26.133468208092484</v>
      </c>
      <c r="C4263">
        <v>4261</v>
      </c>
      <c r="D4263" t="s">
        <v>33</v>
      </c>
      <c r="E4263" t="s">
        <v>37</v>
      </c>
      <c r="F4263">
        <v>16</v>
      </c>
      <c r="G4263" t="s">
        <v>19</v>
      </c>
      <c r="H4263" t="s">
        <v>35</v>
      </c>
      <c r="I4263">
        <v>15.6</v>
      </c>
      <c r="J4263" t="s">
        <v>43</v>
      </c>
      <c r="K4263">
        <v>7.2</v>
      </c>
      <c r="L4263">
        <v>1.96</v>
      </c>
      <c r="M4263" t="s">
        <v>46</v>
      </c>
      <c r="N4263">
        <v>2280.4</v>
      </c>
      <c r="O4263" s="5">
        <f>(ScoreCard!$E$3-laptop_prices3[[#This Row],[Price ($)]])/ScoreCard!$E$3*ScoreCard!$E$5</f>
        <v>3.9450289973611845</v>
      </c>
      <c r="P4263" s="5">
        <f>laptop_prices3[[#This Row],[RAM (GB)]]/ScoreCard!$F$3*ScoreCard!$F$5</f>
        <v>1.75</v>
      </c>
      <c r="Q4263" s="5">
        <f>laptop_prices3[[#This Row],[Screen Size (inch)]]/ScoreCard!$G$3*ScoreCard!$G$5</f>
        <v>1.8034682080924855</v>
      </c>
      <c r="R4263" s="5">
        <f>laptop_prices3[[#This Row],[Battery Life (hours)]]/ScoreCard!$H$3*ScoreCard!$H$5</f>
        <v>4.2</v>
      </c>
      <c r="S4263" s="5">
        <f>ScoreCard!$I$3-laptop_prices3[[#This Row],[Weight (kg)]]/ScoreCard!$I$3*ScoreCard!$I$5</f>
        <v>2.38</v>
      </c>
      <c r="T4263" s="6" cm="1">
        <f t="array" ref="T4263">_xlfn.IFS(laptop_prices3[[#This Row],[Storage]]="512GB SSD", 512, laptop_prices3[[#This Row],[Storage]] = "1TB SSD", 1000, laptop_prices3[[#This Row],[Storage]] = "2TB SSD", 2000, laptop_prices3[[#This Row],[Storage]]= "256GB SSD", 256, laptop_prices3[[#This Row],[Storage]] = "1TB HDD", 1000*0.7)</f>
        <v>1000</v>
      </c>
      <c r="U4263" s="5">
        <f>laptop_prices3[[#This Row],[Storage Raw Value]]/ScoreCard!$J$3*ScoreCard!$J$5</f>
        <v>4</v>
      </c>
    </row>
    <row r="4264" spans="2:21" x14ac:dyDescent="0.2">
      <c r="B4264" s="4" cm="1">
        <f t="array" ref="B4264">SUM(laptop_prices3[[#This Row],[RAM Comp]:[Weight Comp]]+laptop_prices3[[#This Row],[Storage Comp]])</f>
        <v>26.494953206716211</v>
      </c>
      <c r="C4264">
        <v>4262</v>
      </c>
      <c r="D4264" t="s">
        <v>34</v>
      </c>
      <c r="E4264" t="s">
        <v>37</v>
      </c>
      <c r="F4264">
        <v>16</v>
      </c>
      <c r="G4264" t="s">
        <v>19</v>
      </c>
      <c r="H4264" t="s">
        <v>44</v>
      </c>
      <c r="I4264">
        <v>13.3</v>
      </c>
      <c r="J4264" t="s">
        <v>27</v>
      </c>
      <c r="K4264">
        <v>9.5</v>
      </c>
      <c r="L4264">
        <v>3.21</v>
      </c>
      <c r="M4264" t="s">
        <v>22</v>
      </c>
      <c r="N4264">
        <v>2239.1799999999998</v>
      </c>
      <c r="O4264" s="5">
        <f>(ScoreCard!$E$3-laptop_prices3[[#This Row],[Price ($)]])/ScoreCard!$E$3*ScoreCard!$E$5</f>
        <v>3.9640984170808702</v>
      </c>
      <c r="P4264" s="5">
        <f>laptop_prices3[[#This Row],[RAM (GB)]]/ScoreCard!$F$3*ScoreCard!$F$5</f>
        <v>1.75</v>
      </c>
      <c r="Q4264" s="5">
        <f>laptop_prices3[[#This Row],[Screen Size (inch)]]/ScoreCard!$G$3*ScoreCard!$G$5</f>
        <v>1.5375722543352601</v>
      </c>
      <c r="R4264" s="5">
        <f>laptop_prices3[[#This Row],[Battery Life (hours)]]/ScoreCard!$H$3*ScoreCard!$H$5</f>
        <v>5.5416666666666661</v>
      </c>
      <c r="S4264" s="5">
        <f>ScoreCard!$I$3-laptop_prices3[[#This Row],[Weight (kg)]]/ScoreCard!$I$3*ScoreCard!$I$5</f>
        <v>1.6657142857142857</v>
      </c>
      <c r="T4264" s="6" cm="1">
        <f t="array" ref="T4264">_xlfn.IFS(laptop_prices3[[#This Row],[Storage]]="512GB SSD", 512, laptop_prices3[[#This Row],[Storage]] = "1TB SSD", 1000, laptop_prices3[[#This Row],[Storage]] = "2TB SSD", 2000, laptop_prices3[[#This Row],[Storage]]= "256GB SSD", 256, laptop_prices3[[#This Row],[Storage]] = "1TB HDD", 1000*0.7)</f>
        <v>1000</v>
      </c>
      <c r="U4264" s="5">
        <f>laptop_prices3[[#This Row],[Storage Raw Value]]/ScoreCard!$J$3*ScoreCard!$J$5</f>
        <v>4</v>
      </c>
    </row>
    <row r="4265" spans="2:21" x14ac:dyDescent="0.2">
      <c r="B4265" s="4" cm="1">
        <f t="array" ref="B4265">SUM(laptop_prices3[[#This Row],[RAM Comp]:[Weight Comp]]+laptop_prices3[[#This Row],[Storage Comp]])</f>
        <v>22.255476190476188</v>
      </c>
      <c r="C4265">
        <v>4263</v>
      </c>
      <c r="D4265" t="s">
        <v>28</v>
      </c>
      <c r="E4265" t="s">
        <v>12</v>
      </c>
      <c r="F4265">
        <v>32</v>
      </c>
      <c r="G4265" t="s">
        <v>42</v>
      </c>
      <c r="H4265" t="s">
        <v>40</v>
      </c>
      <c r="I4265">
        <v>17.3</v>
      </c>
      <c r="J4265" t="s">
        <v>15</v>
      </c>
      <c r="K4265">
        <v>6.1</v>
      </c>
      <c r="L4265">
        <v>2.63</v>
      </c>
      <c r="M4265" t="s">
        <v>46</v>
      </c>
      <c r="N4265">
        <v>1452.04</v>
      </c>
      <c r="O4265" s="5">
        <f>(ScoreCard!$E$3-laptop_prices3[[#This Row],[Price ($)]])/ScoreCard!$E$3*ScoreCard!$E$5</f>
        <v>4.3282493884091986</v>
      </c>
      <c r="P4265" s="5">
        <f>laptop_prices3[[#This Row],[RAM (GB)]]/ScoreCard!$F$3*ScoreCard!$F$5</f>
        <v>3.5</v>
      </c>
      <c r="Q4265" s="5">
        <f>laptop_prices3[[#This Row],[Screen Size (inch)]]/ScoreCard!$G$3*ScoreCard!$G$5</f>
        <v>2</v>
      </c>
      <c r="R4265" s="5">
        <f>laptop_prices3[[#This Row],[Battery Life (hours)]]/ScoreCard!$H$3*ScoreCard!$H$5</f>
        <v>3.5583333333333331</v>
      </c>
      <c r="S4265" s="5">
        <f>ScoreCard!$I$3-laptop_prices3[[#This Row],[Weight (kg)]]/ScoreCard!$I$3*ScoreCard!$I$5</f>
        <v>1.9971428571428571</v>
      </c>
      <c r="T4265" s="6" cm="1">
        <f t="array" ref="T4265">_xlfn.IFS(laptop_prices3[[#This Row],[Storage]]="512GB SSD", 512, laptop_prices3[[#This Row],[Storage]] = "1TB SSD", 1000, laptop_prices3[[#This Row],[Storage]] = "2TB SSD", 2000, laptop_prices3[[#This Row],[Storage]]= "256GB SSD", 256, laptop_prices3[[#This Row],[Storage]] = "1TB HDD", 1000*0.7)</f>
        <v>700</v>
      </c>
      <c r="U4265" s="5">
        <f>laptop_prices3[[#This Row],[Storage Raw Value]]/ScoreCard!$J$3*ScoreCard!$J$5</f>
        <v>2.8</v>
      </c>
    </row>
    <row r="4266" spans="2:21" x14ac:dyDescent="0.2">
      <c r="B4266" s="4" cm="1">
        <f t="array" ref="B4266">SUM(laptop_prices3[[#This Row],[RAM Comp]:[Weight Comp]]+laptop_prices3[[#This Row],[Storage Comp]])</f>
        <v>24.168468208092484</v>
      </c>
      <c r="C4266">
        <v>4264</v>
      </c>
      <c r="D4266" t="s">
        <v>47</v>
      </c>
      <c r="E4266" t="s">
        <v>39</v>
      </c>
      <c r="F4266">
        <v>64</v>
      </c>
      <c r="G4266" t="s">
        <v>42</v>
      </c>
      <c r="H4266" t="s">
        <v>20</v>
      </c>
      <c r="I4266">
        <v>15.6</v>
      </c>
      <c r="J4266" t="s">
        <v>21</v>
      </c>
      <c r="K4266">
        <v>4.5</v>
      </c>
      <c r="L4266">
        <v>3.43</v>
      </c>
      <c r="M4266" t="s">
        <v>22</v>
      </c>
      <c r="N4266">
        <v>2293.83</v>
      </c>
      <c r="O4266" s="5">
        <f>(ScoreCard!$E$3-laptop_prices3[[#This Row],[Price ($)]])/ScoreCard!$E$3*ScoreCard!$E$5</f>
        <v>3.9388159380007921</v>
      </c>
      <c r="P4266" s="5">
        <f>laptop_prices3[[#This Row],[RAM (GB)]]/ScoreCard!$F$3*ScoreCard!$F$5</f>
        <v>7</v>
      </c>
      <c r="Q4266" s="5">
        <f>laptop_prices3[[#This Row],[Screen Size (inch)]]/ScoreCard!$G$3*ScoreCard!$G$5</f>
        <v>1.8034682080924855</v>
      </c>
      <c r="R4266" s="5">
        <f>laptop_prices3[[#This Row],[Battery Life (hours)]]/ScoreCard!$H$3*ScoreCard!$H$5</f>
        <v>2.625</v>
      </c>
      <c r="S4266" s="5">
        <f>ScoreCard!$I$3-laptop_prices3[[#This Row],[Weight (kg)]]/ScoreCard!$I$3*ScoreCard!$I$5</f>
        <v>1.5399999999999998</v>
      </c>
      <c r="T4266" s="6" cm="1">
        <f t="array" ref="T4266">_xlfn.IFS(laptop_prices3[[#This Row],[Storage]]="512GB SSD", 512, laptop_prices3[[#This Row],[Storage]] = "1TB SSD", 1000, laptop_prices3[[#This Row],[Storage]] = "2TB SSD", 2000, laptop_prices3[[#This Row],[Storage]]= "256GB SSD", 256, laptop_prices3[[#This Row],[Storage]] = "1TB HDD", 1000*0.7)</f>
        <v>700</v>
      </c>
      <c r="U4266" s="5">
        <f>laptop_prices3[[#This Row],[Storage Raw Value]]/ScoreCard!$J$3*ScoreCard!$J$5</f>
        <v>2.8</v>
      </c>
    </row>
    <row r="4267" spans="2:21" x14ac:dyDescent="0.2">
      <c r="B4267" s="4" cm="1">
        <f t="array" ref="B4267">SUM(laptop_prices3[[#This Row],[RAM Comp]:[Weight Comp]]+laptop_prices3[[#This Row],[Storage Comp]])</f>
        <v>13.204762730525736</v>
      </c>
      <c r="C4267">
        <v>4265</v>
      </c>
      <c r="D4267" t="s">
        <v>34</v>
      </c>
      <c r="E4267" t="s">
        <v>24</v>
      </c>
      <c r="F4267">
        <v>32</v>
      </c>
      <c r="G4267" t="s">
        <v>29</v>
      </c>
      <c r="H4267" t="s">
        <v>35</v>
      </c>
      <c r="I4267">
        <v>13.3</v>
      </c>
      <c r="J4267" t="s">
        <v>21</v>
      </c>
      <c r="K4267">
        <v>4.3</v>
      </c>
      <c r="L4267">
        <v>3.39</v>
      </c>
      <c r="M4267" t="s">
        <v>30</v>
      </c>
      <c r="N4267">
        <v>1244.53</v>
      </c>
      <c r="O4267" s="5">
        <f>(ScoreCard!$E$3-laptop_prices3[[#This Row],[Price ($)]])/ScoreCard!$E$3*ScoreCard!$E$5</f>
        <v>4.424248788846656</v>
      </c>
      <c r="P4267" s="5">
        <f>laptop_prices3[[#This Row],[RAM (GB)]]/ScoreCard!$F$3*ScoreCard!$F$5</f>
        <v>3.5</v>
      </c>
      <c r="Q4267" s="5">
        <f>laptop_prices3[[#This Row],[Screen Size (inch)]]/ScoreCard!$G$3*ScoreCard!$G$5</f>
        <v>1.5375722543352601</v>
      </c>
      <c r="R4267" s="5">
        <f>laptop_prices3[[#This Row],[Battery Life (hours)]]/ScoreCard!$H$3*ScoreCard!$H$5</f>
        <v>2.5083333333333333</v>
      </c>
      <c r="S4267" s="5">
        <f>ScoreCard!$I$3-laptop_prices3[[#This Row],[Weight (kg)]]/ScoreCard!$I$3*ScoreCard!$I$5</f>
        <v>1.5628571428571427</v>
      </c>
      <c r="T4267" s="6" cm="1">
        <f t="array" ref="T4267">_xlfn.IFS(laptop_prices3[[#This Row],[Storage]]="512GB SSD", 512, laptop_prices3[[#This Row],[Storage]] = "1TB SSD", 1000, laptop_prices3[[#This Row],[Storage]] = "2TB SSD", 2000, laptop_prices3[[#This Row],[Storage]]= "256GB SSD", 256, laptop_prices3[[#This Row],[Storage]] = "1TB HDD", 1000*0.7)</f>
        <v>256</v>
      </c>
      <c r="U4267" s="5">
        <f>laptop_prices3[[#This Row],[Storage Raw Value]]/ScoreCard!$J$3*ScoreCard!$J$5</f>
        <v>1.024</v>
      </c>
    </row>
    <row r="4268" spans="2:21" x14ac:dyDescent="0.2">
      <c r="B4268" s="4" cm="1">
        <f t="array" ref="B4268">SUM(laptop_prices3[[#This Row],[RAM Comp]:[Weight Comp]]+laptop_prices3[[#This Row],[Storage Comp]])</f>
        <v>13.335234792182769</v>
      </c>
      <c r="C4268">
        <v>4266</v>
      </c>
      <c r="D4268" t="s">
        <v>34</v>
      </c>
      <c r="E4268" t="s">
        <v>39</v>
      </c>
      <c r="F4268">
        <v>16</v>
      </c>
      <c r="G4268" t="s">
        <v>29</v>
      </c>
      <c r="H4268" t="s">
        <v>44</v>
      </c>
      <c r="I4268">
        <v>16</v>
      </c>
      <c r="J4268" t="s">
        <v>43</v>
      </c>
      <c r="K4268">
        <v>5</v>
      </c>
      <c r="L4268">
        <v>1.36</v>
      </c>
      <c r="M4268" t="s">
        <v>46</v>
      </c>
      <c r="N4268">
        <v>823.77</v>
      </c>
      <c r="O4268" s="5">
        <f>(ScoreCard!$E$3-laptop_prices3[[#This Row],[Price ($)]])/ScoreCard!$E$3*ScoreCard!$E$5</f>
        <v>4.6189030596194627</v>
      </c>
      <c r="P4268" s="5">
        <f>laptop_prices3[[#This Row],[RAM (GB)]]/ScoreCard!$F$3*ScoreCard!$F$5</f>
        <v>1.75</v>
      </c>
      <c r="Q4268" s="5">
        <f>laptop_prices3[[#This Row],[Screen Size (inch)]]/ScoreCard!$G$3*ScoreCard!$G$5</f>
        <v>1.8497109826589595</v>
      </c>
      <c r="R4268" s="5">
        <f>laptop_prices3[[#This Row],[Battery Life (hours)]]/ScoreCard!$H$3*ScoreCard!$H$5</f>
        <v>2.916666666666667</v>
      </c>
      <c r="S4268" s="5">
        <f>ScoreCard!$I$3-laptop_prices3[[#This Row],[Weight (kg)]]/ScoreCard!$I$3*ScoreCard!$I$5</f>
        <v>2.7228571428571429</v>
      </c>
      <c r="T4268" s="6" cm="1">
        <f t="array" ref="T4268">_xlfn.IFS(laptop_prices3[[#This Row],[Storage]]="512GB SSD", 512, laptop_prices3[[#This Row],[Storage]] = "1TB SSD", 1000, laptop_prices3[[#This Row],[Storage]] = "2TB SSD", 2000, laptop_prices3[[#This Row],[Storage]]= "256GB SSD", 256, laptop_prices3[[#This Row],[Storage]] = "1TB HDD", 1000*0.7)</f>
        <v>256</v>
      </c>
      <c r="U4268" s="5">
        <f>laptop_prices3[[#This Row],[Storage Raw Value]]/ScoreCard!$J$3*ScoreCard!$J$5</f>
        <v>1.024</v>
      </c>
    </row>
    <row r="4269" spans="2:21" x14ac:dyDescent="0.2">
      <c r="B4269" s="4" cm="1">
        <f t="array" ref="B4269">SUM(laptop_prices3[[#This Row],[RAM Comp]:[Weight Comp]]+laptop_prices3[[#This Row],[Storage Comp]])</f>
        <v>19.374068538398017</v>
      </c>
      <c r="C4269">
        <v>4267</v>
      </c>
      <c r="D4269" t="s">
        <v>38</v>
      </c>
      <c r="E4269" t="s">
        <v>48</v>
      </c>
      <c r="F4269">
        <v>32</v>
      </c>
      <c r="G4269" t="s">
        <v>13</v>
      </c>
      <c r="H4269" t="s">
        <v>14</v>
      </c>
      <c r="I4269">
        <v>14</v>
      </c>
      <c r="J4269" t="s">
        <v>27</v>
      </c>
      <c r="K4269">
        <v>7.5</v>
      </c>
      <c r="L4269">
        <v>3.17</v>
      </c>
      <c r="M4269" t="s">
        <v>16</v>
      </c>
      <c r="N4269">
        <v>3389.44</v>
      </c>
      <c r="O4269" s="5">
        <f>(ScoreCard!$E$3-laptop_prices3[[#This Row],[Price ($)]])/ScoreCard!$E$3*ScoreCard!$E$5</f>
        <v>3.4319589040588898</v>
      </c>
      <c r="P4269" s="5">
        <f>laptop_prices3[[#This Row],[RAM (GB)]]/ScoreCard!$F$3*ScoreCard!$F$5</f>
        <v>3.5</v>
      </c>
      <c r="Q4269" s="5">
        <f>laptop_prices3[[#This Row],[Screen Size (inch)]]/ScoreCard!$G$3*ScoreCard!$G$5</f>
        <v>1.6184971098265895</v>
      </c>
      <c r="R4269" s="5">
        <f>laptop_prices3[[#This Row],[Battery Life (hours)]]/ScoreCard!$H$3*ScoreCard!$H$5</f>
        <v>4.375</v>
      </c>
      <c r="S4269" s="5">
        <f>ScoreCard!$I$3-laptop_prices3[[#This Row],[Weight (kg)]]/ScoreCard!$I$3*ScoreCard!$I$5</f>
        <v>1.6885714285714286</v>
      </c>
      <c r="T4269" s="6" cm="1">
        <f t="array" ref="T4269">_xlfn.IFS(laptop_prices3[[#This Row],[Storage]]="512GB SSD", 512, laptop_prices3[[#This Row],[Storage]] = "1TB SSD", 1000, laptop_prices3[[#This Row],[Storage]] = "2TB SSD", 2000, laptop_prices3[[#This Row],[Storage]]= "256GB SSD", 256, laptop_prices3[[#This Row],[Storage]] = "1TB HDD", 1000*0.7)</f>
        <v>512</v>
      </c>
      <c r="U4269" s="5">
        <f>laptop_prices3[[#This Row],[Storage Raw Value]]/ScoreCard!$J$3*ScoreCard!$J$5</f>
        <v>2.048</v>
      </c>
    </row>
    <row r="4270" spans="2:21" x14ac:dyDescent="0.2">
      <c r="B4270" s="4" cm="1">
        <f t="array" ref="B4270">SUM(laptop_prices3[[#This Row],[RAM Comp]:[Weight Comp]]+laptop_prices3[[#This Row],[Storage Comp]])</f>
        <v>46.987039636663908</v>
      </c>
      <c r="C4270">
        <v>4268</v>
      </c>
      <c r="D4270" t="s">
        <v>36</v>
      </c>
      <c r="E4270" t="s">
        <v>41</v>
      </c>
      <c r="F4270">
        <v>64</v>
      </c>
      <c r="G4270" t="s">
        <v>25</v>
      </c>
      <c r="H4270" t="s">
        <v>44</v>
      </c>
      <c r="I4270">
        <v>15.6</v>
      </c>
      <c r="J4270" t="s">
        <v>27</v>
      </c>
      <c r="K4270">
        <v>7.5</v>
      </c>
      <c r="L4270">
        <v>2.96</v>
      </c>
      <c r="M4270" t="s">
        <v>30</v>
      </c>
      <c r="N4270">
        <v>4849.78</v>
      </c>
      <c r="O4270" s="5">
        <f>(ScoreCard!$E$3-laptop_prices3[[#This Row],[Price ($)]])/ScoreCard!$E$3*ScoreCard!$E$5</f>
        <v>2.7563685015007566</v>
      </c>
      <c r="P4270" s="5">
        <f>laptop_prices3[[#This Row],[RAM (GB)]]/ScoreCard!$F$3*ScoreCard!$F$5</f>
        <v>7</v>
      </c>
      <c r="Q4270" s="5">
        <f>laptop_prices3[[#This Row],[Screen Size (inch)]]/ScoreCard!$G$3*ScoreCard!$G$5</f>
        <v>1.8034682080924855</v>
      </c>
      <c r="R4270" s="5">
        <f>laptop_prices3[[#This Row],[Battery Life (hours)]]/ScoreCard!$H$3*ScoreCard!$H$5</f>
        <v>4.375</v>
      </c>
      <c r="S4270" s="5">
        <f>ScoreCard!$I$3-laptop_prices3[[#This Row],[Weight (kg)]]/ScoreCard!$I$3*ScoreCard!$I$5</f>
        <v>1.8085714285714285</v>
      </c>
      <c r="T4270" s="6" cm="1">
        <f t="array" ref="T4270">_xlfn.IFS(laptop_prices3[[#This Row],[Storage]]="512GB SSD", 512, laptop_prices3[[#This Row],[Storage]] = "1TB SSD", 1000, laptop_prices3[[#This Row],[Storage]] = "2TB SSD", 2000, laptop_prices3[[#This Row],[Storage]]= "256GB SSD", 256, laptop_prices3[[#This Row],[Storage]] = "1TB HDD", 1000*0.7)</f>
        <v>2000</v>
      </c>
      <c r="U4270" s="5">
        <f>laptop_prices3[[#This Row],[Storage Raw Value]]/ScoreCard!$J$3*ScoreCard!$J$5</f>
        <v>8</v>
      </c>
    </row>
    <row r="4271" spans="2:21" x14ac:dyDescent="0.2">
      <c r="B4271" s="4" cm="1">
        <f t="array" ref="B4271">SUM(laptop_prices3[[#This Row],[RAM Comp]:[Weight Comp]]+laptop_prices3[[#This Row],[Storage Comp]])</f>
        <v>18.350571428571428</v>
      </c>
      <c r="C4271">
        <v>4269</v>
      </c>
      <c r="D4271" t="s">
        <v>33</v>
      </c>
      <c r="E4271" t="s">
        <v>31</v>
      </c>
      <c r="F4271">
        <v>8</v>
      </c>
      <c r="G4271" t="s">
        <v>13</v>
      </c>
      <c r="H4271" t="s">
        <v>26</v>
      </c>
      <c r="I4271">
        <v>17.3</v>
      </c>
      <c r="J4271" t="s">
        <v>21</v>
      </c>
      <c r="K4271">
        <v>8.6999999999999993</v>
      </c>
      <c r="L4271">
        <v>2.2599999999999998</v>
      </c>
      <c r="M4271" t="s">
        <v>30</v>
      </c>
      <c r="N4271">
        <v>911.01</v>
      </c>
      <c r="O4271" s="5">
        <f>(ScoreCard!$E$3-laptop_prices3[[#This Row],[Price ($)]])/ScoreCard!$E$3*ScoreCard!$E$5</f>
        <v>4.5785436181748871</v>
      </c>
      <c r="P4271" s="5">
        <f>laptop_prices3[[#This Row],[RAM (GB)]]/ScoreCard!$F$3*ScoreCard!$F$5</f>
        <v>0.875</v>
      </c>
      <c r="Q4271" s="5">
        <f>laptop_prices3[[#This Row],[Screen Size (inch)]]/ScoreCard!$G$3*ScoreCard!$G$5</f>
        <v>2</v>
      </c>
      <c r="R4271" s="5">
        <f>laptop_prices3[[#This Row],[Battery Life (hours)]]/ScoreCard!$H$3*ScoreCard!$H$5</f>
        <v>5.0750000000000002</v>
      </c>
      <c r="S4271" s="5">
        <f>ScoreCard!$I$3-laptop_prices3[[#This Row],[Weight (kg)]]/ScoreCard!$I$3*ScoreCard!$I$5</f>
        <v>2.2085714285714286</v>
      </c>
      <c r="T4271" s="6" cm="1">
        <f t="array" ref="T4271">_xlfn.IFS(laptop_prices3[[#This Row],[Storage]]="512GB SSD", 512, laptop_prices3[[#This Row],[Storage]] = "1TB SSD", 1000, laptop_prices3[[#This Row],[Storage]] = "2TB SSD", 2000, laptop_prices3[[#This Row],[Storage]]= "256GB SSD", 256, laptop_prices3[[#This Row],[Storage]] = "1TB HDD", 1000*0.7)</f>
        <v>512</v>
      </c>
      <c r="U4271" s="5">
        <f>laptop_prices3[[#This Row],[Storage Raw Value]]/ScoreCard!$J$3*ScoreCard!$J$5</f>
        <v>2.048</v>
      </c>
    </row>
    <row r="4272" spans="2:21" x14ac:dyDescent="0.2">
      <c r="B4272" s="4" cm="1">
        <f t="array" ref="B4272">SUM(laptop_prices3[[#This Row],[RAM Comp]:[Weight Comp]]+laptop_prices3[[#This Row],[Storage Comp]])</f>
        <v>25.226710982658961</v>
      </c>
      <c r="C4272">
        <v>4270</v>
      </c>
      <c r="D4272" t="s">
        <v>34</v>
      </c>
      <c r="E4272" t="s">
        <v>41</v>
      </c>
      <c r="F4272">
        <v>64</v>
      </c>
      <c r="G4272" t="s">
        <v>13</v>
      </c>
      <c r="H4272" t="s">
        <v>44</v>
      </c>
      <c r="I4272">
        <v>16</v>
      </c>
      <c r="J4272" t="s">
        <v>21</v>
      </c>
      <c r="K4272">
        <v>10.5</v>
      </c>
      <c r="L4272">
        <v>2.52</v>
      </c>
      <c r="M4272" t="s">
        <v>30</v>
      </c>
      <c r="N4272">
        <v>2498</v>
      </c>
      <c r="O4272" s="5">
        <f>(ScoreCard!$E$3-laptop_prices3[[#This Row],[Price ($)]])/ScoreCard!$E$3*ScoreCard!$E$5</f>
        <v>3.8443617064586211</v>
      </c>
      <c r="P4272" s="5">
        <f>laptop_prices3[[#This Row],[RAM (GB)]]/ScoreCard!$F$3*ScoreCard!$F$5</f>
        <v>7</v>
      </c>
      <c r="Q4272" s="5">
        <f>laptop_prices3[[#This Row],[Screen Size (inch)]]/ScoreCard!$G$3*ScoreCard!$G$5</f>
        <v>1.8497109826589595</v>
      </c>
      <c r="R4272" s="5">
        <f>laptop_prices3[[#This Row],[Battery Life (hours)]]/ScoreCard!$H$3*ScoreCard!$H$5</f>
        <v>6.125</v>
      </c>
      <c r="S4272" s="5">
        <f>ScoreCard!$I$3-laptop_prices3[[#This Row],[Weight (kg)]]/ScoreCard!$I$3*ScoreCard!$I$5</f>
        <v>2.06</v>
      </c>
      <c r="T4272" s="6" cm="1">
        <f t="array" ref="T4272">_xlfn.IFS(laptop_prices3[[#This Row],[Storage]]="512GB SSD", 512, laptop_prices3[[#This Row],[Storage]] = "1TB SSD", 1000, laptop_prices3[[#This Row],[Storage]] = "2TB SSD", 2000, laptop_prices3[[#This Row],[Storage]]= "256GB SSD", 256, laptop_prices3[[#This Row],[Storage]] = "1TB HDD", 1000*0.7)</f>
        <v>512</v>
      </c>
      <c r="U4272" s="5">
        <f>laptop_prices3[[#This Row],[Storage Raw Value]]/ScoreCard!$J$3*ScoreCard!$J$5</f>
        <v>2.048</v>
      </c>
    </row>
    <row r="4273" spans="2:21" x14ac:dyDescent="0.2">
      <c r="B4273" s="4" cm="1">
        <f t="array" ref="B4273">SUM(laptop_prices3[[#This Row],[RAM Comp]:[Weight Comp]]+laptop_prices3[[#This Row],[Storage Comp]])</f>
        <v>22.996715111478117</v>
      </c>
      <c r="C4273">
        <v>4271</v>
      </c>
      <c r="D4273" t="s">
        <v>33</v>
      </c>
      <c r="E4273" t="s">
        <v>31</v>
      </c>
      <c r="F4273">
        <v>64</v>
      </c>
      <c r="G4273" t="s">
        <v>13</v>
      </c>
      <c r="H4273" t="s">
        <v>32</v>
      </c>
      <c r="I4273">
        <v>13.3</v>
      </c>
      <c r="J4273" t="s">
        <v>27</v>
      </c>
      <c r="K4273">
        <v>7.8</v>
      </c>
      <c r="L4273">
        <v>3.12</v>
      </c>
      <c r="M4273" t="s">
        <v>16</v>
      </c>
      <c r="N4273">
        <v>3416.96</v>
      </c>
      <c r="O4273" s="5">
        <f>(ScoreCard!$E$3-laptop_prices3[[#This Row],[Price ($)]])/ScoreCard!$E$3*ScoreCard!$E$5</f>
        <v>3.4192274525623896</v>
      </c>
      <c r="P4273" s="5">
        <f>laptop_prices3[[#This Row],[RAM (GB)]]/ScoreCard!$F$3*ScoreCard!$F$5</f>
        <v>7</v>
      </c>
      <c r="Q4273" s="5">
        <f>laptop_prices3[[#This Row],[Screen Size (inch)]]/ScoreCard!$G$3*ScoreCard!$G$5</f>
        <v>1.5375722543352601</v>
      </c>
      <c r="R4273" s="5">
        <f>laptop_prices3[[#This Row],[Battery Life (hours)]]/ScoreCard!$H$3*ScoreCard!$H$5</f>
        <v>4.55</v>
      </c>
      <c r="S4273" s="5">
        <f>ScoreCard!$I$3-laptop_prices3[[#This Row],[Weight (kg)]]/ScoreCard!$I$3*ScoreCard!$I$5</f>
        <v>1.7171428571428571</v>
      </c>
      <c r="T4273" s="6" cm="1">
        <f t="array" ref="T4273">_xlfn.IFS(laptop_prices3[[#This Row],[Storage]]="512GB SSD", 512, laptop_prices3[[#This Row],[Storage]] = "1TB SSD", 1000, laptop_prices3[[#This Row],[Storage]] = "2TB SSD", 2000, laptop_prices3[[#This Row],[Storage]]= "256GB SSD", 256, laptop_prices3[[#This Row],[Storage]] = "1TB HDD", 1000*0.7)</f>
        <v>512</v>
      </c>
      <c r="U4273" s="5">
        <f>laptop_prices3[[#This Row],[Storage Raw Value]]/ScoreCard!$J$3*ScoreCard!$J$5</f>
        <v>2.048</v>
      </c>
    </row>
    <row r="4274" spans="2:21" x14ac:dyDescent="0.2">
      <c r="B4274" s="4" cm="1">
        <f t="array" ref="B4274">SUM(laptop_prices3[[#This Row],[RAM Comp]:[Weight Comp]]+laptop_prices3[[#This Row],[Storage Comp]])</f>
        <v>10.627024635287642</v>
      </c>
      <c r="C4274">
        <v>4272</v>
      </c>
      <c r="D4274" t="s">
        <v>33</v>
      </c>
      <c r="E4274" t="s">
        <v>39</v>
      </c>
      <c r="F4274">
        <v>4</v>
      </c>
      <c r="G4274" t="s">
        <v>29</v>
      </c>
      <c r="H4274" t="s">
        <v>44</v>
      </c>
      <c r="I4274">
        <v>13.3</v>
      </c>
      <c r="J4274" t="s">
        <v>15</v>
      </c>
      <c r="K4274">
        <v>4.7</v>
      </c>
      <c r="L4274">
        <v>2.95</v>
      </c>
      <c r="M4274" t="s">
        <v>16</v>
      </c>
      <c r="N4274">
        <v>890.96</v>
      </c>
      <c r="O4274" s="5">
        <f>(ScoreCard!$E$3-laptop_prices3[[#This Row],[Price ($)]])/ScoreCard!$E$3*ScoreCard!$E$5</f>
        <v>4.5878192578007893</v>
      </c>
      <c r="P4274" s="5">
        <f>laptop_prices3[[#This Row],[RAM (GB)]]/ScoreCard!$F$3*ScoreCard!$F$5</f>
        <v>0.4375</v>
      </c>
      <c r="Q4274" s="5">
        <f>laptop_prices3[[#This Row],[Screen Size (inch)]]/ScoreCard!$G$3*ScoreCard!$G$5</f>
        <v>1.5375722543352601</v>
      </c>
      <c r="R4274" s="5">
        <f>laptop_prices3[[#This Row],[Battery Life (hours)]]/ScoreCard!$H$3*ScoreCard!$H$5</f>
        <v>2.7416666666666667</v>
      </c>
      <c r="S4274" s="5">
        <f>ScoreCard!$I$3-laptop_prices3[[#This Row],[Weight (kg)]]/ScoreCard!$I$3*ScoreCard!$I$5</f>
        <v>1.8142857142857143</v>
      </c>
      <c r="T4274" s="6" cm="1">
        <f t="array" ref="T4274">_xlfn.IFS(laptop_prices3[[#This Row],[Storage]]="512GB SSD", 512, laptop_prices3[[#This Row],[Storage]] = "1TB SSD", 1000, laptop_prices3[[#This Row],[Storage]] = "2TB SSD", 2000, laptop_prices3[[#This Row],[Storage]]= "256GB SSD", 256, laptop_prices3[[#This Row],[Storage]] = "1TB HDD", 1000*0.7)</f>
        <v>256</v>
      </c>
      <c r="U4274" s="5">
        <f>laptop_prices3[[#This Row],[Storage Raw Value]]/ScoreCard!$J$3*ScoreCard!$J$5</f>
        <v>1.024</v>
      </c>
    </row>
    <row r="4275" spans="2:21" x14ac:dyDescent="0.2">
      <c r="B4275" s="4" cm="1">
        <f t="array" ref="B4275">SUM(laptop_prices3[[#This Row],[RAM Comp]:[Weight Comp]]+laptop_prices3[[#This Row],[Storage Comp]])</f>
        <v>20.460809523809523</v>
      </c>
      <c r="C4275">
        <v>4273</v>
      </c>
      <c r="D4275" t="s">
        <v>36</v>
      </c>
      <c r="E4275" t="s">
        <v>41</v>
      </c>
      <c r="F4275">
        <v>32</v>
      </c>
      <c r="G4275" t="s">
        <v>13</v>
      </c>
      <c r="H4275" t="s">
        <v>26</v>
      </c>
      <c r="I4275">
        <v>17.3</v>
      </c>
      <c r="J4275" t="s">
        <v>43</v>
      </c>
      <c r="K4275">
        <v>7.7</v>
      </c>
      <c r="L4275">
        <v>2.14</v>
      </c>
      <c r="M4275" t="s">
        <v>46</v>
      </c>
      <c r="N4275">
        <v>3036.96</v>
      </c>
      <c r="O4275" s="5">
        <f>(ScoreCard!$E$3-laptop_prices3[[#This Row],[Price ($)]])/ScoreCard!$E$3*ScoreCard!$E$5</f>
        <v>3.5950251113076752</v>
      </c>
      <c r="P4275" s="5">
        <f>laptop_prices3[[#This Row],[RAM (GB)]]/ScoreCard!$F$3*ScoreCard!$F$5</f>
        <v>3.5</v>
      </c>
      <c r="Q4275" s="5">
        <f>laptop_prices3[[#This Row],[Screen Size (inch)]]/ScoreCard!$G$3*ScoreCard!$G$5</f>
        <v>2</v>
      </c>
      <c r="R4275" s="5">
        <f>laptop_prices3[[#This Row],[Battery Life (hours)]]/ScoreCard!$H$3*ScoreCard!$H$5</f>
        <v>4.4916666666666671</v>
      </c>
      <c r="S4275" s="5">
        <f>ScoreCard!$I$3-laptop_prices3[[#This Row],[Weight (kg)]]/ScoreCard!$I$3*ScoreCard!$I$5</f>
        <v>2.2771428571428571</v>
      </c>
      <c r="T4275" s="6" cm="1">
        <f t="array" ref="T4275">_xlfn.IFS(laptop_prices3[[#This Row],[Storage]]="512GB SSD", 512, laptop_prices3[[#This Row],[Storage]] = "1TB SSD", 1000, laptop_prices3[[#This Row],[Storage]] = "2TB SSD", 2000, laptop_prices3[[#This Row],[Storage]]= "256GB SSD", 256, laptop_prices3[[#This Row],[Storage]] = "1TB HDD", 1000*0.7)</f>
        <v>512</v>
      </c>
      <c r="U4275" s="5">
        <f>laptop_prices3[[#This Row],[Storage Raw Value]]/ScoreCard!$J$3*ScoreCard!$J$5</f>
        <v>2.048</v>
      </c>
    </row>
    <row r="4276" spans="2:21" x14ac:dyDescent="0.2">
      <c r="B4276" s="4" cm="1">
        <f t="array" ref="B4276">SUM(laptop_prices3[[#This Row],[RAM Comp]:[Weight Comp]]+laptop_prices3[[#This Row],[Storage Comp]])</f>
        <v>11.155880952380953</v>
      </c>
      <c r="C4276">
        <v>4274</v>
      </c>
      <c r="D4276" t="s">
        <v>11</v>
      </c>
      <c r="E4276" t="s">
        <v>24</v>
      </c>
      <c r="F4276">
        <v>4</v>
      </c>
      <c r="G4276" t="s">
        <v>29</v>
      </c>
      <c r="H4276" t="s">
        <v>44</v>
      </c>
      <c r="I4276">
        <v>17.3</v>
      </c>
      <c r="J4276" t="s">
        <v>21</v>
      </c>
      <c r="K4276">
        <v>5</v>
      </c>
      <c r="L4276">
        <v>3.14</v>
      </c>
      <c r="M4276" t="s">
        <v>30</v>
      </c>
      <c r="N4276">
        <v>995.83</v>
      </c>
      <c r="O4276" s="5">
        <f>(ScoreCard!$E$3-laptop_prices3[[#This Row],[Price ($)]])/ScoreCard!$E$3*ScoreCard!$E$5</f>
        <v>4.5393037302412687</v>
      </c>
      <c r="P4276" s="5">
        <f>laptop_prices3[[#This Row],[RAM (GB)]]/ScoreCard!$F$3*ScoreCard!$F$5</f>
        <v>0.4375</v>
      </c>
      <c r="Q4276" s="5">
        <f>laptop_prices3[[#This Row],[Screen Size (inch)]]/ScoreCard!$G$3*ScoreCard!$G$5</f>
        <v>2</v>
      </c>
      <c r="R4276" s="5">
        <f>laptop_prices3[[#This Row],[Battery Life (hours)]]/ScoreCard!$H$3*ScoreCard!$H$5</f>
        <v>2.916666666666667</v>
      </c>
      <c r="S4276" s="5">
        <f>ScoreCard!$I$3-laptop_prices3[[#This Row],[Weight (kg)]]/ScoreCard!$I$3*ScoreCard!$I$5</f>
        <v>1.7057142857142857</v>
      </c>
      <c r="T4276" s="6" cm="1">
        <f t="array" ref="T4276">_xlfn.IFS(laptop_prices3[[#This Row],[Storage]]="512GB SSD", 512, laptop_prices3[[#This Row],[Storage]] = "1TB SSD", 1000, laptop_prices3[[#This Row],[Storage]] = "2TB SSD", 2000, laptop_prices3[[#This Row],[Storage]]= "256GB SSD", 256, laptop_prices3[[#This Row],[Storage]] = "1TB HDD", 1000*0.7)</f>
        <v>256</v>
      </c>
      <c r="U4276" s="5">
        <f>laptop_prices3[[#This Row],[Storage Raw Value]]/ScoreCard!$J$3*ScoreCard!$J$5</f>
        <v>1.024</v>
      </c>
    </row>
    <row r="4277" spans="2:21" x14ac:dyDescent="0.2">
      <c r="B4277" s="4" cm="1">
        <f t="array" ref="B4277">SUM(laptop_prices3[[#This Row],[RAM Comp]:[Weight Comp]]+laptop_prices3[[#This Row],[Storage Comp]])</f>
        <v>41.141116157445637</v>
      </c>
      <c r="C4277">
        <v>4275</v>
      </c>
      <c r="D4277" t="s">
        <v>34</v>
      </c>
      <c r="E4277" t="s">
        <v>39</v>
      </c>
      <c r="F4277">
        <v>8</v>
      </c>
      <c r="G4277" t="s">
        <v>25</v>
      </c>
      <c r="H4277" t="s">
        <v>14</v>
      </c>
      <c r="I4277">
        <v>14</v>
      </c>
      <c r="J4277" t="s">
        <v>21</v>
      </c>
      <c r="K4277">
        <v>7.6</v>
      </c>
      <c r="L4277">
        <v>2.25</v>
      </c>
      <c r="M4277" t="s">
        <v>16</v>
      </c>
      <c r="N4277">
        <v>944.66</v>
      </c>
      <c r="O4277" s="5">
        <f>(ScoreCard!$E$3-laptop_prices3[[#This Row],[Price ($)]])/ScoreCard!$E$3*ScoreCard!$E$5</f>
        <v>4.5629762728675747</v>
      </c>
      <c r="P4277" s="5">
        <f>laptop_prices3[[#This Row],[RAM (GB)]]/ScoreCard!$F$3*ScoreCard!$F$5</f>
        <v>0.875</v>
      </c>
      <c r="Q4277" s="5">
        <f>laptop_prices3[[#This Row],[Screen Size (inch)]]/ScoreCard!$G$3*ScoreCard!$G$5</f>
        <v>1.6184971098265895</v>
      </c>
      <c r="R4277" s="5">
        <f>laptop_prices3[[#This Row],[Battery Life (hours)]]/ScoreCard!$H$3*ScoreCard!$H$5</f>
        <v>4.4333333333333336</v>
      </c>
      <c r="S4277" s="5">
        <f>ScoreCard!$I$3-laptop_prices3[[#This Row],[Weight (kg)]]/ScoreCard!$I$3*ScoreCard!$I$5</f>
        <v>2.2142857142857144</v>
      </c>
      <c r="T4277" s="6" cm="1">
        <f t="array" ref="T4277">_xlfn.IFS(laptop_prices3[[#This Row],[Storage]]="512GB SSD", 512, laptop_prices3[[#This Row],[Storage]] = "1TB SSD", 1000, laptop_prices3[[#This Row],[Storage]] = "2TB SSD", 2000, laptop_prices3[[#This Row],[Storage]]= "256GB SSD", 256, laptop_prices3[[#This Row],[Storage]] = "1TB HDD", 1000*0.7)</f>
        <v>2000</v>
      </c>
      <c r="U4277" s="5">
        <f>laptop_prices3[[#This Row],[Storage Raw Value]]/ScoreCard!$J$3*ScoreCard!$J$5</f>
        <v>8</v>
      </c>
    </row>
    <row r="4278" spans="2:21" x14ac:dyDescent="0.2">
      <c r="B4278" s="4" cm="1">
        <f t="array" ref="B4278">SUM(laptop_prices3[[#This Row],[RAM Comp]:[Weight Comp]]+laptop_prices3[[#This Row],[Storage Comp]])</f>
        <v>12.459996696944675</v>
      </c>
      <c r="C4278">
        <v>4276</v>
      </c>
      <c r="D4278" t="s">
        <v>23</v>
      </c>
      <c r="E4278" t="s">
        <v>41</v>
      </c>
      <c r="F4278">
        <v>16</v>
      </c>
      <c r="G4278" t="s">
        <v>29</v>
      </c>
      <c r="H4278" t="s">
        <v>32</v>
      </c>
      <c r="I4278">
        <v>16</v>
      </c>
      <c r="J4278" t="s">
        <v>27</v>
      </c>
      <c r="K4278">
        <v>5.4</v>
      </c>
      <c r="L4278">
        <v>3.3</v>
      </c>
      <c r="M4278" t="s">
        <v>30</v>
      </c>
      <c r="N4278">
        <v>3603.62</v>
      </c>
      <c r="O4278" s="5">
        <f>(ScoreCard!$E$3-laptop_prices3[[#This Row],[Price ($)]])/ScoreCard!$E$3*ScoreCard!$E$5</f>
        <v>3.3328737920850342</v>
      </c>
      <c r="P4278" s="5">
        <f>laptop_prices3[[#This Row],[RAM (GB)]]/ScoreCard!$F$3*ScoreCard!$F$5</f>
        <v>1.75</v>
      </c>
      <c r="Q4278" s="5">
        <f>laptop_prices3[[#This Row],[Screen Size (inch)]]/ScoreCard!$G$3*ScoreCard!$G$5</f>
        <v>1.8497109826589595</v>
      </c>
      <c r="R4278" s="5">
        <f>laptop_prices3[[#This Row],[Battery Life (hours)]]/ScoreCard!$H$3*ScoreCard!$H$5</f>
        <v>3.15</v>
      </c>
      <c r="S4278" s="5">
        <f>ScoreCard!$I$3-laptop_prices3[[#This Row],[Weight (kg)]]/ScoreCard!$I$3*ScoreCard!$I$5</f>
        <v>1.6142857142857143</v>
      </c>
      <c r="T4278" s="6" cm="1">
        <f t="array" ref="T4278">_xlfn.IFS(laptop_prices3[[#This Row],[Storage]]="512GB SSD", 512, laptop_prices3[[#This Row],[Storage]] = "1TB SSD", 1000, laptop_prices3[[#This Row],[Storage]] = "2TB SSD", 2000, laptop_prices3[[#This Row],[Storage]]= "256GB SSD", 256, laptop_prices3[[#This Row],[Storage]] = "1TB HDD", 1000*0.7)</f>
        <v>256</v>
      </c>
      <c r="U4278" s="5">
        <f>laptop_prices3[[#This Row],[Storage Raw Value]]/ScoreCard!$J$3*ScoreCard!$J$5</f>
        <v>1.024</v>
      </c>
    </row>
    <row r="4279" spans="2:21" x14ac:dyDescent="0.2">
      <c r="B4279" s="4" cm="1">
        <f t="array" ref="B4279">SUM(laptop_prices3[[#This Row],[RAM Comp]:[Weight Comp]]+laptop_prices3[[#This Row],[Storage Comp]])</f>
        <v>16.656115744563721</v>
      </c>
      <c r="C4279">
        <v>4277</v>
      </c>
      <c r="D4279" t="s">
        <v>23</v>
      </c>
      <c r="E4279" t="s">
        <v>31</v>
      </c>
      <c r="F4279">
        <v>4</v>
      </c>
      <c r="G4279" t="s">
        <v>13</v>
      </c>
      <c r="H4279" t="s">
        <v>32</v>
      </c>
      <c r="I4279">
        <v>16</v>
      </c>
      <c r="J4279" t="s">
        <v>15</v>
      </c>
      <c r="K4279">
        <v>7.9</v>
      </c>
      <c r="L4279">
        <v>3.38</v>
      </c>
      <c r="M4279" t="s">
        <v>16</v>
      </c>
      <c r="N4279">
        <v>1137.27</v>
      </c>
      <c r="O4279" s="5">
        <f>(ScoreCard!$E$3-laptop_prices3[[#This Row],[Price ($)]])/ScoreCard!$E$3*ScoreCard!$E$5</f>
        <v>4.4738699911546025</v>
      </c>
      <c r="P4279" s="5">
        <f>laptop_prices3[[#This Row],[RAM (GB)]]/ScoreCard!$F$3*ScoreCard!$F$5</f>
        <v>0.4375</v>
      </c>
      <c r="Q4279" s="5">
        <f>laptop_prices3[[#This Row],[Screen Size (inch)]]/ScoreCard!$G$3*ScoreCard!$G$5</f>
        <v>1.8497109826589595</v>
      </c>
      <c r="R4279" s="5">
        <f>laptop_prices3[[#This Row],[Battery Life (hours)]]/ScoreCard!$H$3*ScoreCard!$H$5</f>
        <v>4.6083333333333334</v>
      </c>
      <c r="S4279" s="5">
        <f>ScoreCard!$I$3-laptop_prices3[[#This Row],[Weight (kg)]]/ScoreCard!$I$3*ScoreCard!$I$5</f>
        <v>1.5685714285714287</v>
      </c>
      <c r="T4279" s="6" cm="1">
        <f t="array" ref="T4279">_xlfn.IFS(laptop_prices3[[#This Row],[Storage]]="512GB SSD", 512, laptop_prices3[[#This Row],[Storage]] = "1TB SSD", 1000, laptop_prices3[[#This Row],[Storage]] = "2TB SSD", 2000, laptop_prices3[[#This Row],[Storage]]= "256GB SSD", 256, laptop_prices3[[#This Row],[Storage]] = "1TB HDD", 1000*0.7)</f>
        <v>512</v>
      </c>
      <c r="U4279" s="5">
        <f>laptop_prices3[[#This Row],[Storage Raw Value]]/ScoreCard!$J$3*ScoreCard!$J$5</f>
        <v>2.048</v>
      </c>
    </row>
    <row r="4280" spans="2:21" x14ac:dyDescent="0.2">
      <c r="B4280" s="4" cm="1">
        <f t="array" ref="B4280">SUM(laptop_prices3[[#This Row],[RAM Comp]:[Weight Comp]]+laptop_prices3[[#This Row],[Storage Comp]])</f>
        <v>16.915735205064685</v>
      </c>
      <c r="C4280">
        <v>4278</v>
      </c>
      <c r="D4280" t="s">
        <v>23</v>
      </c>
      <c r="E4280" t="s">
        <v>24</v>
      </c>
      <c r="F4280">
        <v>8</v>
      </c>
      <c r="G4280" t="s">
        <v>13</v>
      </c>
      <c r="H4280" t="s">
        <v>26</v>
      </c>
      <c r="I4280">
        <v>14</v>
      </c>
      <c r="J4280" t="s">
        <v>21</v>
      </c>
      <c r="K4280">
        <v>7.1</v>
      </c>
      <c r="L4280">
        <v>2.4700000000000002</v>
      </c>
      <c r="M4280" t="s">
        <v>16</v>
      </c>
      <c r="N4280">
        <v>874.04</v>
      </c>
      <c r="O4280" s="5">
        <f>(ScoreCard!$E$3-laptop_prices3[[#This Row],[Price ($)]])/ScoreCard!$E$3*ScoreCard!$E$5</f>
        <v>4.5956468798691326</v>
      </c>
      <c r="P4280" s="5">
        <f>laptop_prices3[[#This Row],[RAM (GB)]]/ScoreCard!$F$3*ScoreCard!$F$5</f>
        <v>0.875</v>
      </c>
      <c r="Q4280" s="5">
        <f>laptop_prices3[[#This Row],[Screen Size (inch)]]/ScoreCard!$G$3*ScoreCard!$G$5</f>
        <v>1.6184971098265895</v>
      </c>
      <c r="R4280" s="5">
        <f>laptop_prices3[[#This Row],[Battery Life (hours)]]/ScoreCard!$H$3*ScoreCard!$H$5</f>
        <v>4.1416666666666666</v>
      </c>
      <c r="S4280" s="5">
        <f>ScoreCard!$I$3-laptop_prices3[[#This Row],[Weight (kg)]]/ScoreCard!$I$3*ScoreCard!$I$5</f>
        <v>2.0885714285714285</v>
      </c>
      <c r="T4280" s="6" cm="1">
        <f t="array" ref="T4280">_xlfn.IFS(laptop_prices3[[#This Row],[Storage]]="512GB SSD", 512, laptop_prices3[[#This Row],[Storage]] = "1TB SSD", 1000, laptop_prices3[[#This Row],[Storage]] = "2TB SSD", 2000, laptop_prices3[[#This Row],[Storage]]= "256GB SSD", 256, laptop_prices3[[#This Row],[Storage]] = "1TB HDD", 1000*0.7)</f>
        <v>512</v>
      </c>
      <c r="U4280" s="5">
        <f>laptop_prices3[[#This Row],[Storage Raw Value]]/ScoreCard!$J$3*ScoreCard!$J$5</f>
        <v>2.048</v>
      </c>
    </row>
    <row r="4281" spans="2:21" x14ac:dyDescent="0.2">
      <c r="B4281" s="4" cm="1">
        <f t="array" ref="B4281">SUM(laptop_prices3[[#This Row],[RAM Comp]:[Weight Comp]]+laptop_prices3[[#This Row],[Storage Comp]])</f>
        <v>10.938210982658958</v>
      </c>
      <c r="C4281">
        <v>4279</v>
      </c>
      <c r="D4281" t="s">
        <v>23</v>
      </c>
      <c r="E4281" t="s">
        <v>12</v>
      </c>
      <c r="F4281">
        <v>4</v>
      </c>
      <c r="G4281" t="s">
        <v>29</v>
      </c>
      <c r="H4281" t="s">
        <v>35</v>
      </c>
      <c r="I4281">
        <v>16</v>
      </c>
      <c r="J4281" t="s">
        <v>21</v>
      </c>
      <c r="K4281">
        <v>5.0999999999999996</v>
      </c>
      <c r="L4281">
        <v>3.36</v>
      </c>
      <c r="M4281" t="s">
        <v>22</v>
      </c>
      <c r="N4281">
        <v>732.44</v>
      </c>
      <c r="O4281" s="5">
        <f>(ScoreCard!$E$3-laptop_prices3[[#This Row],[Price ($)]])/ScoreCard!$E$3*ScoreCard!$E$5</f>
        <v>4.661154639022639</v>
      </c>
      <c r="P4281" s="5">
        <f>laptop_prices3[[#This Row],[RAM (GB)]]/ScoreCard!$F$3*ScoreCard!$F$5</f>
        <v>0.4375</v>
      </c>
      <c r="Q4281" s="5">
        <f>laptop_prices3[[#This Row],[Screen Size (inch)]]/ScoreCard!$G$3*ScoreCard!$G$5</f>
        <v>1.8497109826589595</v>
      </c>
      <c r="R4281" s="5">
        <f>laptop_prices3[[#This Row],[Battery Life (hours)]]/ScoreCard!$H$3*ScoreCard!$H$5</f>
        <v>2.9750000000000001</v>
      </c>
      <c r="S4281" s="5">
        <f>ScoreCard!$I$3-laptop_prices3[[#This Row],[Weight (kg)]]/ScoreCard!$I$3*ScoreCard!$I$5</f>
        <v>1.58</v>
      </c>
      <c r="T4281" s="6" cm="1">
        <f t="array" ref="T4281">_xlfn.IFS(laptop_prices3[[#This Row],[Storage]]="512GB SSD", 512, laptop_prices3[[#This Row],[Storage]] = "1TB SSD", 1000, laptop_prices3[[#This Row],[Storage]] = "2TB SSD", 2000, laptop_prices3[[#This Row],[Storage]]= "256GB SSD", 256, laptop_prices3[[#This Row],[Storage]] = "1TB HDD", 1000*0.7)</f>
        <v>256</v>
      </c>
      <c r="U4281" s="5">
        <f>laptop_prices3[[#This Row],[Storage Raw Value]]/ScoreCard!$J$3*ScoreCard!$J$5</f>
        <v>1.024</v>
      </c>
    </row>
    <row r="4282" spans="2:21" x14ac:dyDescent="0.2">
      <c r="B4282" s="4" cm="1">
        <f t="array" ref="B4282">SUM(laptop_prices3[[#This Row],[RAM Comp]:[Weight Comp]]+laptop_prices3[[#This Row],[Storage Comp]])</f>
        <v>14.917143682906689</v>
      </c>
      <c r="C4282">
        <v>4280</v>
      </c>
      <c r="D4282" t="s">
        <v>28</v>
      </c>
      <c r="E4282" t="s">
        <v>39</v>
      </c>
      <c r="F4282">
        <v>32</v>
      </c>
      <c r="G4282" t="s">
        <v>29</v>
      </c>
      <c r="H4282" t="s">
        <v>20</v>
      </c>
      <c r="I4282">
        <v>13.3</v>
      </c>
      <c r="J4282" t="s">
        <v>15</v>
      </c>
      <c r="K4282">
        <v>5.0999999999999996</v>
      </c>
      <c r="L4282">
        <v>1.21</v>
      </c>
      <c r="M4282" t="s">
        <v>30</v>
      </c>
      <c r="N4282">
        <v>1895.44</v>
      </c>
      <c r="O4282" s="5">
        <f>(ScoreCard!$E$3-laptop_prices3[[#This Row],[Price ($)]])/ScoreCard!$E$3*ScoreCard!$E$5</f>
        <v>4.1231212781785134</v>
      </c>
      <c r="P4282" s="5">
        <f>laptop_prices3[[#This Row],[RAM (GB)]]/ScoreCard!$F$3*ScoreCard!$F$5</f>
        <v>3.5</v>
      </c>
      <c r="Q4282" s="5">
        <f>laptop_prices3[[#This Row],[Screen Size (inch)]]/ScoreCard!$G$3*ScoreCard!$G$5</f>
        <v>1.5375722543352601</v>
      </c>
      <c r="R4282" s="5">
        <f>laptop_prices3[[#This Row],[Battery Life (hours)]]/ScoreCard!$H$3*ScoreCard!$H$5</f>
        <v>2.9750000000000001</v>
      </c>
      <c r="S4282" s="5">
        <f>ScoreCard!$I$3-laptop_prices3[[#This Row],[Weight (kg)]]/ScoreCard!$I$3*ScoreCard!$I$5</f>
        <v>2.8085714285714287</v>
      </c>
      <c r="T4282" s="6" cm="1">
        <f t="array" ref="T4282">_xlfn.IFS(laptop_prices3[[#This Row],[Storage]]="512GB SSD", 512, laptop_prices3[[#This Row],[Storage]] = "1TB SSD", 1000, laptop_prices3[[#This Row],[Storage]] = "2TB SSD", 2000, laptop_prices3[[#This Row],[Storage]]= "256GB SSD", 256, laptop_prices3[[#This Row],[Storage]] = "1TB HDD", 1000*0.7)</f>
        <v>256</v>
      </c>
      <c r="U4282" s="5">
        <f>laptop_prices3[[#This Row],[Storage Raw Value]]/ScoreCard!$J$3*ScoreCard!$J$5</f>
        <v>1.024</v>
      </c>
    </row>
    <row r="4283" spans="2:21" x14ac:dyDescent="0.2">
      <c r="B4283" s="4" cm="1">
        <f t="array" ref="B4283">SUM(laptop_prices3[[#This Row],[RAM Comp]:[Weight Comp]]+laptop_prices3[[#This Row],[Storage Comp]])</f>
        <v>43.571592347921829</v>
      </c>
      <c r="C4283">
        <v>4281</v>
      </c>
      <c r="D4283" t="s">
        <v>11</v>
      </c>
      <c r="E4283" t="s">
        <v>39</v>
      </c>
      <c r="F4283">
        <v>32</v>
      </c>
      <c r="G4283" t="s">
        <v>25</v>
      </c>
      <c r="H4283" t="s">
        <v>20</v>
      </c>
      <c r="I4283">
        <v>14</v>
      </c>
      <c r="J4283" t="s">
        <v>21</v>
      </c>
      <c r="K4283">
        <v>7.1</v>
      </c>
      <c r="L4283">
        <v>2.08</v>
      </c>
      <c r="M4283" t="s">
        <v>22</v>
      </c>
      <c r="N4283">
        <v>2064.5500000000002</v>
      </c>
      <c r="O4283" s="5">
        <f>(ScoreCard!$E$3-laptop_prices3[[#This Row],[Price ($)]])/ScoreCard!$E$3*ScoreCard!$E$5</f>
        <v>4.0448866937826837</v>
      </c>
      <c r="P4283" s="5">
        <f>laptop_prices3[[#This Row],[RAM (GB)]]/ScoreCard!$F$3*ScoreCard!$F$5</f>
        <v>3.5</v>
      </c>
      <c r="Q4283" s="5">
        <f>laptop_prices3[[#This Row],[Screen Size (inch)]]/ScoreCard!$G$3*ScoreCard!$G$5</f>
        <v>1.6184971098265895</v>
      </c>
      <c r="R4283" s="5">
        <f>laptop_prices3[[#This Row],[Battery Life (hours)]]/ScoreCard!$H$3*ScoreCard!$H$5</f>
        <v>4.1416666666666666</v>
      </c>
      <c r="S4283" s="5">
        <f>ScoreCard!$I$3-laptop_prices3[[#This Row],[Weight (kg)]]/ScoreCard!$I$3*ScoreCard!$I$5</f>
        <v>2.3114285714285714</v>
      </c>
      <c r="T4283" s="6" cm="1">
        <f t="array" ref="T4283">_xlfn.IFS(laptop_prices3[[#This Row],[Storage]]="512GB SSD", 512, laptop_prices3[[#This Row],[Storage]] = "1TB SSD", 1000, laptop_prices3[[#This Row],[Storage]] = "2TB SSD", 2000, laptop_prices3[[#This Row],[Storage]]= "256GB SSD", 256, laptop_prices3[[#This Row],[Storage]] = "1TB HDD", 1000*0.7)</f>
        <v>2000</v>
      </c>
      <c r="U4283" s="5">
        <f>laptop_prices3[[#This Row],[Storage Raw Value]]/ScoreCard!$J$3*ScoreCard!$J$5</f>
        <v>8</v>
      </c>
    </row>
    <row r="4284" spans="2:21" x14ac:dyDescent="0.2">
      <c r="B4284" s="4" cm="1">
        <f t="array" ref="B4284">SUM(laptop_prices3[[#This Row],[RAM Comp]:[Weight Comp]]+laptop_prices3[[#This Row],[Storage Comp]])</f>
        <v>16.168496696944676</v>
      </c>
      <c r="C4284">
        <v>4282</v>
      </c>
      <c r="D4284" t="s">
        <v>38</v>
      </c>
      <c r="E4284" t="s">
        <v>12</v>
      </c>
      <c r="F4284">
        <v>4</v>
      </c>
      <c r="G4284" t="s">
        <v>13</v>
      </c>
      <c r="H4284" t="s">
        <v>40</v>
      </c>
      <c r="I4284">
        <v>16</v>
      </c>
      <c r="J4284" t="s">
        <v>15</v>
      </c>
      <c r="K4284">
        <v>6.3</v>
      </c>
      <c r="L4284">
        <v>2.6</v>
      </c>
      <c r="M4284" t="s">
        <v>16</v>
      </c>
      <c r="N4284">
        <v>1129.4000000000001</v>
      </c>
      <c r="O4284" s="5">
        <f>(ScoreCard!$E$3-laptop_prices3[[#This Row],[Price ($)]])/ScoreCard!$E$3*ScoreCard!$E$5</f>
        <v>4.4775108531923005</v>
      </c>
      <c r="P4284" s="5">
        <f>laptop_prices3[[#This Row],[RAM (GB)]]/ScoreCard!$F$3*ScoreCard!$F$5</f>
        <v>0.4375</v>
      </c>
      <c r="Q4284" s="5">
        <f>laptop_prices3[[#This Row],[Screen Size (inch)]]/ScoreCard!$G$3*ScoreCard!$G$5</f>
        <v>1.8497109826589595</v>
      </c>
      <c r="R4284" s="5">
        <f>laptop_prices3[[#This Row],[Battery Life (hours)]]/ScoreCard!$H$3*ScoreCard!$H$5</f>
        <v>3.6750000000000003</v>
      </c>
      <c r="S4284" s="5">
        <f>ScoreCard!$I$3-laptop_prices3[[#This Row],[Weight (kg)]]/ScoreCard!$I$3*ScoreCard!$I$5</f>
        <v>2.0142857142857142</v>
      </c>
      <c r="T4284" s="6" cm="1">
        <f t="array" ref="T4284">_xlfn.IFS(laptop_prices3[[#This Row],[Storage]]="512GB SSD", 512, laptop_prices3[[#This Row],[Storage]] = "1TB SSD", 1000, laptop_prices3[[#This Row],[Storage]] = "2TB SSD", 2000, laptop_prices3[[#This Row],[Storage]]= "256GB SSD", 256, laptop_prices3[[#This Row],[Storage]] = "1TB HDD", 1000*0.7)</f>
        <v>512</v>
      </c>
      <c r="U4284" s="5">
        <f>laptop_prices3[[#This Row],[Storage Raw Value]]/ScoreCard!$J$3*ScoreCard!$J$5</f>
        <v>2.048</v>
      </c>
    </row>
    <row r="4285" spans="2:21" x14ac:dyDescent="0.2">
      <c r="B4285" s="4" cm="1">
        <f t="array" ref="B4285">SUM(laptop_prices3[[#This Row],[RAM Comp]:[Weight Comp]]+laptop_prices3[[#This Row],[Storage Comp]])</f>
        <v>28.133286540049546</v>
      </c>
      <c r="C4285">
        <v>4283</v>
      </c>
      <c r="D4285" t="s">
        <v>28</v>
      </c>
      <c r="E4285" t="s">
        <v>48</v>
      </c>
      <c r="F4285">
        <v>16</v>
      </c>
      <c r="G4285" t="s">
        <v>19</v>
      </c>
      <c r="H4285" t="s">
        <v>26</v>
      </c>
      <c r="I4285">
        <v>13.3</v>
      </c>
      <c r="J4285" t="s">
        <v>27</v>
      </c>
      <c r="K4285">
        <v>10.8</v>
      </c>
      <c r="L4285">
        <v>1.67</v>
      </c>
      <c r="M4285" t="s">
        <v>30</v>
      </c>
      <c r="N4285">
        <v>2615.16</v>
      </c>
      <c r="O4285" s="5">
        <f>(ScoreCard!$E$3-laptop_prices3[[#This Row],[Price ($)]])/ScoreCard!$E$3*ScoreCard!$E$5</f>
        <v>3.7901605125149427</v>
      </c>
      <c r="P4285" s="5">
        <f>laptop_prices3[[#This Row],[RAM (GB)]]/ScoreCard!$F$3*ScoreCard!$F$5</f>
        <v>1.75</v>
      </c>
      <c r="Q4285" s="5">
        <f>laptop_prices3[[#This Row],[Screen Size (inch)]]/ScoreCard!$G$3*ScoreCard!$G$5</f>
        <v>1.5375722543352601</v>
      </c>
      <c r="R4285" s="5">
        <f>laptop_prices3[[#This Row],[Battery Life (hours)]]/ScoreCard!$H$3*ScoreCard!$H$5</f>
        <v>6.3</v>
      </c>
      <c r="S4285" s="5">
        <f>ScoreCard!$I$3-laptop_prices3[[#This Row],[Weight (kg)]]/ScoreCard!$I$3*ScoreCard!$I$5</f>
        <v>2.5457142857142858</v>
      </c>
      <c r="T4285" s="6" cm="1">
        <f t="array" ref="T4285">_xlfn.IFS(laptop_prices3[[#This Row],[Storage]]="512GB SSD", 512, laptop_prices3[[#This Row],[Storage]] = "1TB SSD", 1000, laptop_prices3[[#This Row],[Storage]] = "2TB SSD", 2000, laptop_prices3[[#This Row],[Storage]]= "256GB SSD", 256, laptop_prices3[[#This Row],[Storage]] = "1TB HDD", 1000*0.7)</f>
        <v>1000</v>
      </c>
      <c r="U4285" s="5">
        <f>laptop_prices3[[#This Row],[Storage Raw Value]]/ScoreCard!$J$3*ScoreCard!$J$5</f>
        <v>4</v>
      </c>
    </row>
    <row r="4286" spans="2:21" x14ac:dyDescent="0.2">
      <c r="B4286" s="4" cm="1">
        <f t="array" ref="B4286">SUM(laptop_prices3[[#This Row],[RAM Comp]:[Weight Comp]]+laptop_prices3[[#This Row],[Storage Comp]])</f>
        <v>23.939063446187724</v>
      </c>
      <c r="C4286">
        <v>4284</v>
      </c>
      <c r="D4286" t="s">
        <v>47</v>
      </c>
      <c r="E4286" t="s">
        <v>31</v>
      </c>
      <c r="F4286">
        <v>4</v>
      </c>
      <c r="G4286" t="s">
        <v>19</v>
      </c>
      <c r="H4286" t="s">
        <v>44</v>
      </c>
      <c r="I4286">
        <v>15.6</v>
      </c>
      <c r="J4286" t="s">
        <v>21</v>
      </c>
      <c r="K4286">
        <v>5.6</v>
      </c>
      <c r="L4286">
        <v>1.87</v>
      </c>
      <c r="M4286" t="s">
        <v>16</v>
      </c>
      <c r="N4286">
        <v>597.29</v>
      </c>
      <c r="O4286" s="5">
        <f>(ScoreCard!$E$3-laptop_prices3[[#This Row],[Price ($)]])/ScoreCard!$E$3*ScoreCard!$E$5</f>
        <v>4.7236784642316536</v>
      </c>
      <c r="P4286" s="5">
        <f>laptop_prices3[[#This Row],[RAM (GB)]]/ScoreCard!$F$3*ScoreCard!$F$5</f>
        <v>0.4375</v>
      </c>
      <c r="Q4286" s="5">
        <f>laptop_prices3[[#This Row],[Screen Size (inch)]]/ScoreCard!$G$3*ScoreCard!$G$5</f>
        <v>1.8034682080924855</v>
      </c>
      <c r="R4286" s="5">
        <f>laptop_prices3[[#This Row],[Battery Life (hours)]]/ScoreCard!$H$3*ScoreCard!$H$5</f>
        <v>3.2666666666666662</v>
      </c>
      <c r="S4286" s="5">
        <f>ScoreCard!$I$3-laptop_prices3[[#This Row],[Weight (kg)]]/ScoreCard!$I$3*ScoreCard!$I$5</f>
        <v>2.4314285714285715</v>
      </c>
      <c r="T4286" s="6" cm="1">
        <f t="array" ref="T4286">_xlfn.IFS(laptop_prices3[[#This Row],[Storage]]="512GB SSD", 512, laptop_prices3[[#This Row],[Storage]] = "1TB SSD", 1000, laptop_prices3[[#This Row],[Storage]] = "2TB SSD", 2000, laptop_prices3[[#This Row],[Storage]]= "256GB SSD", 256, laptop_prices3[[#This Row],[Storage]] = "1TB HDD", 1000*0.7)</f>
        <v>1000</v>
      </c>
      <c r="U4286" s="5">
        <f>laptop_prices3[[#This Row],[Storage Raw Value]]/ScoreCard!$J$3*ScoreCard!$J$5</f>
        <v>4</v>
      </c>
    </row>
    <row r="4287" spans="2:21" x14ac:dyDescent="0.2">
      <c r="B4287" s="4" cm="1">
        <f t="array" ref="B4287">SUM(laptop_prices3[[#This Row],[RAM Comp]:[Weight Comp]]+laptop_prices3[[#This Row],[Storage Comp]])</f>
        <v>45.237810349573358</v>
      </c>
      <c r="C4287">
        <v>4285</v>
      </c>
      <c r="D4287" t="s">
        <v>23</v>
      </c>
      <c r="E4287" t="s">
        <v>48</v>
      </c>
      <c r="F4287">
        <v>32</v>
      </c>
      <c r="G4287" t="s">
        <v>25</v>
      </c>
      <c r="H4287" t="s">
        <v>14</v>
      </c>
      <c r="I4287">
        <v>13.3</v>
      </c>
      <c r="J4287" t="s">
        <v>21</v>
      </c>
      <c r="K4287">
        <v>11.3</v>
      </c>
      <c r="L4287">
        <v>3.31</v>
      </c>
      <c r="M4287" t="s">
        <v>46</v>
      </c>
      <c r="N4287">
        <v>1812.08</v>
      </c>
      <c r="O4287" s="5">
        <f>(ScoreCard!$E$3-laptop_prices3[[#This Row],[Price ($)]])/ScoreCard!$E$3*ScoreCard!$E$5</f>
        <v>4.1616857330022166</v>
      </c>
      <c r="P4287" s="5">
        <f>laptop_prices3[[#This Row],[RAM (GB)]]/ScoreCard!$F$3*ScoreCard!$F$5</f>
        <v>3.5</v>
      </c>
      <c r="Q4287" s="5">
        <f>laptop_prices3[[#This Row],[Screen Size (inch)]]/ScoreCard!$G$3*ScoreCard!$G$5</f>
        <v>1.5375722543352601</v>
      </c>
      <c r="R4287" s="5">
        <f>laptop_prices3[[#This Row],[Battery Life (hours)]]/ScoreCard!$H$3*ScoreCard!$H$5</f>
        <v>6.5916666666666677</v>
      </c>
      <c r="S4287" s="5">
        <f>ScoreCard!$I$3-laptop_prices3[[#This Row],[Weight (kg)]]/ScoreCard!$I$3*ScoreCard!$I$5</f>
        <v>1.6085714285714285</v>
      </c>
      <c r="T4287" s="6" cm="1">
        <f t="array" ref="T4287">_xlfn.IFS(laptop_prices3[[#This Row],[Storage]]="512GB SSD", 512, laptop_prices3[[#This Row],[Storage]] = "1TB SSD", 1000, laptop_prices3[[#This Row],[Storage]] = "2TB SSD", 2000, laptop_prices3[[#This Row],[Storage]]= "256GB SSD", 256, laptop_prices3[[#This Row],[Storage]] = "1TB HDD", 1000*0.7)</f>
        <v>2000</v>
      </c>
      <c r="U4287" s="5">
        <f>laptop_prices3[[#This Row],[Storage Raw Value]]/ScoreCard!$J$3*ScoreCard!$J$5</f>
        <v>8</v>
      </c>
    </row>
    <row r="4288" spans="2:21" x14ac:dyDescent="0.2">
      <c r="B4288" s="4" cm="1">
        <f t="array" ref="B4288">SUM(laptop_prices3[[#This Row],[RAM Comp]:[Weight Comp]]+laptop_prices3[[#This Row],[Storage Comp]])</f>
        <v>25.756071428571431</v>
      </c>
      <c r="C4288">
        <v>4286</v>
      </c>
      <c r="D4288" t="s">
        <v>34</v>
      </c>
      <c r="E4288" t="s">
        <v>18</v>
      </c>
      <c r="F4288">
        <v>4</v>
      </c>
      <c r="G4288" t="s">
        <v>19</v>
      </c>
      <c r="H4288" t="s">
        <v>14</v>
      </c>
      <c r="I4288">
        <v>17.3</v>
      </c>
      <c r="J4288" t="s">
        <v>43</v>
      </c>
      <c r="K4288">
        <v>7.8</v>
      </c>
      <c r="L4288">
        <v>1.28</v>
      </c>
      <c r="M4288" t="s">
        <v>16</v>
      </c>
      <c r="N4288">
        <v>1192.76</v>
      </c>
      <c r="O4288" s="5">
        <f>(ScoreCard!$E$3-laptop_prices3[[#This Row],[Price ($)]])/ScoreCard!$E$3*ScoreCard!$E$5</f>
        <v>4.4481989067236132</v>
      </c>
      <c r="P4288" s="5">
        <f>laptop_prices3[[#This Row],[RAM (GB)]]/ScoreCard!$F$3*ScoreCard!$F$5</f>
        <v>0.4375</v>
      </c>
      <c r="Q4288" s="5">
        <f>laptop_prices3[[#This Row],[Screen Size (inch)]]/ScoreCard!$G$3*ScoreCard!$G$5</f>
        <v>2</v>
      </c>
      <c r="R4288" s="5">
        <f>laptop_prices3[[#This Row],[Battery Life (hours)]]/ScoreCard!$H$3*ScoreCard!$H$5</f>
        <v>4.55</v>
      </c>
      <c r="S4288" s="5">
        <f>ScoreCard!$I$3-laptop_prices3[[#This Row],[Weight (kg)]]/ScoreCard!$I$3*ScoreCard!$I$5</f>
        <v>2.7685714285714287</v>
      </c>
      <c r="T4288" s="6" cm="1">
        <f t="array" ref="T4288">_xlfn.IFS(laptop_prices3[[#This Row],[Storage]]="512GB SSD", 512, laptop_prices3[[#This Row],[Storage]] = "1TB SSD", 1000, laptop_prices3[[#This Row],[Storage]] = "2TB SSD", 2000, laptop_prices3[[#This Row],[Storage]]= "256GB SSD", 256, laptop_prices3[[#This Row],[Storage]] = "1TB HDD", 1000*0.7)</f>
        <v>1000</v>
      </c>
      <c r="U4288" s="5">
        <f>laptop_prices3[[#This Row],[Storage Raw Value]]/ScoreCard!$J$3*ScoreCard!$J$5</f>
        <v>4</v>
      </c>
    </row>
    <row r="4289" spans="2:21" x14ac:dyDescent="0.2">
      <c r="B4289" s="4" cm="1">
        <f t="array" ref="B4289">SUM(laptop_prices3[[#This Row],[RAM Comp]:[Weight Comp]]+laptop_prices3[[#This Row],[Storage Comp]])</f>
        <v>22.429568125516106</v>
      </c>
      <c r="C4289">
        <v>4287</v>
      </c>
      <c r="D4289" t="s">
        <v>38</v>
      </c>
      <c r="E4289" t="s">
        <v>12</v>
      </c>
      <c r="F4289">
        <v>64</v>
      </c>
      <c r="G4289" t="s">
        <v>13</v>
      </c>
      <c r="H4289" t="s">
        <v>40</v>
      </c>
      <c r="I4289">
        <v>16</v>
      </c>
      <c r="J4289" t="s">
        <v>27</v>
      </c>
      <c r="K4289">
        <v>4.5</v>
      </c>
      <c r="L4289">
        <v>1.29</v>
      </c>
      <c r="M4289" t="s">
        <v>30</v>
      </c>
      <c r="N4289">
        <v>3571.86</v>
      </c>
      <c r="O4289" s="5">
        <f>(ScoreCard!$E$3-laptop_prices3[[#This Row],[Price ($)]])/ScoreCard!$E$3*ScoreCard!$E$5</f>
        <v>3.3475667753527976</v>
      </c>
      <c r="P4289" s="5">
        <f>laptop_prices3[[#This Row],[RAM (GB)]]/ScoreCard!$F$3*ScoreCard!$F$5</f>
        <v>7</v>
      </c>
      <c r="Q4289" s="5">
        <f>laptop_prices3[[#This Row],[Screen Size (inch)]]/ScoreCard!$G$3*ScoreCard!$G$5</f>
        <v>1.8497109826589595</v>
      </c>
      <c r="R4289" s="5">
        <f>laptop_prices3[[#This Row],[Battery Life (hours)]]/ScoreCard!$H$3*ScoreCard!$H$5</f>
        <v>2.625</v>
      </c>
      <c r="S4289" s="5">
        <f>ScoreCard!$I$3-laptop_prices3[[#This Row],[Weight (kg)]]/ScoreCard!$I$3*ScoreCard!$I$5</f>
        <v>2.7628571428571429</v>
      </c>
      <c r="T4289" s="6" cm="1">
        <f t="array" ref="T4289">_xlfn.IFS(laptop_prices3[[#This Row],[Storage]]="512GB SSD", 512, laptop_prices3[[#This Row],[Storage]] = "1TB SSD", 1000, laptop_prices3[[#This Row],[Storage]] = "2TB SSD", 2000, laptop_prices3[[#This Row],[Storage]]= "256GB SSD", 256, laptop_prices3[[#This Row],[Storage]] = "1TB HDD", 1000*0.7)</f>
        <v>512</v>
      </c>
      <c r="U4289" s="5">
        <f>laptop_prices3[[#This Row],[Storage Raw Value]]/ScoreCard!$J$3*ScoreCard!$J$5</f>
        <v>2.048</v>
      </c>
    </row>
    <row r="4290" spans="2:21" x14ac:dyDescent="0.2">
      <c r="B4290" s="4" cm="1">
        <f t="array" ref="B4290">SUM(laptop_prices3[[#This Row],[RAM Comp]:[Weight Comp]]+laptop_prices3[[#This Row],[Storage Comp]])</f>
        <v>18.506710982658959</v>
      </c>
      <c r="C4290">
        <v>4288</v>
      </c>
      <c r="D4290" t="s">
        <v>36</v>
      </c>
      <c r="E4290" t="s">
        <v>18</v>
      </c>
      <c r="F4290">
        <v>16</v>
      </c>
      <c r="G4290" t="s">
        <v>13</v>
      </c>
      <c r="H4290" t="s">
        <v>32</v>
      </c>
      <c r="I4290">
        <v>16</v>
      </c>
      <c r="J4290" t="s">
        <v>27</v>
      </c>
      <c r="K4290">
        <v>7.5</v>
      </c>
      <c r="L4290">
        <v>2.0299999999999998</v>
      </c>
      <c r="M4290" t="s">
        <v>22</v>
      </c>
      <c r="N4290">
        <v>2765.67</v>
      </c>
      <c r="O4290" s="5">
        <f>(ScoreCard!$E$3-laptop_prices3[[#This Row],[Price ($)]])/ScoreCard!$E$3*ScoreCard!$E$5</f>
        <v>3.720530760889277</v>
      </c>
      <c r="P4290" s="5">
        <f>laptop_prices3[[#This Row],[RAM (GB)]]/ScoreCard!$F$3*ScoreCard!$F$5</f>
        <v>1.75</v>
      </c>
      <c r="Q4290" s="5">
        <f>laptop_prices3[[#This Row],[Screen Size (inch)]]/ScoreCard!$G$3*ScoreCard!$G$5</f>
        <v>1.8497109826589595</v>
      </c>
      <c r="R4290" s="5">
        <f>laptop_prices3[[#This Row],[Battery Life (hours)]]/ScoreCard!$H$3*ScoreCard!$H$5</f>
        <v>4.375</v>
      </c>
      <c r="S4290" s="5">
        <f>ScoreCard!$I$3-laptop_prices3[[#This Row],[Weight (kg)]]/ScoreCard!$I$3*ScoreCard!$I$5</f>
        <v>2.34</v>
      </c>
      <c r="T4290" s="6" cm="1">
        <f t="array" ref="T4290">_xlfn.IFS(laptop_prices3[[#This Row],[Storage]]="512GB SSD", 512, laptop_prices3[[#This Row],[Storage]] = "1TB SSD", 1000, laptop_prices3[[#This Row],[Storage]] = "2TB SSD", 2000, laptop_prices3[[#This Row],[Storage]]= "256GB SSD", 256, laptop_prices3[[#This Row],[Storage]] = "1TB HDD", 1000*0.7)</f>
        <v>512</v>
      </c>
      <c r="U4290" s="5">
        <f>laptop_prices3[[#This Row],[Storage Raw Value]]/ScoreCard!$J$3*ScoreCard!$J$5</f>
        <v>2.048</v>
      </c>
    </row>
    <row r="4291" spans="2:21" x14ac:dyDescent="0.2">
      <c r="B4291" s="4" cm="1">
        <f t="array" ref="B4291">SUM(laptop_prices3[[#This Row],[RAM Comp]:[Weight Comp]]+laptop_prices3[[#This Row],[Storage Comp]])</f>
        <v>25.303230112854386</v>
      </c>
      <c r="C4291">
        <v>4289</v>
      </c>
      <c r="D4291" t="s">
        <v>33</v>
      </c>
      <c r="E4291" t="s">
        <v>18</v>
      </c>
      <c r="F4291">
        <v>32</v>
      </c>
      <c r="G4291" t="s">
        <v>42</v>
      </c>
      <c r="H4291" t="s">
        <v>20</v>
      </c>
      <c r="I4291">
        <v>15.6</v>
      </c>
      <c r="J4291" t="s">
        <v>43</v>
      </c>
      <c r="K4291">
        <v>10.3</v>
      </c>
      <c r="L4291">
        <v>1.24</v>
      </c>
      <c r="M4291" t="s">
        <v>16</v>
      </c>
      <c r="N4291">
        <v>1818.11</v>
      </c>
      <c r="O4291" s="5">
        <f>(ScoreCard!$E$3-laptop_prices3[[#This Row],[Price ($)]])/ScoreCard!$E$3*ScoreCard!$E$5</f>
        <v>4.1588961017331796</v>
      </c>
      <c r="P4291" s="5">
        <f>laptop_prices3[[#This Row],[RAM (GB)]]/ScoreCard!$F$3*ScoreCard!$F$5</f>
        <v>3.5</v>
      </c>
      <c r="Q4291" s="5">
        <f>laptop_prices3[[#This Row],[Screen Size (inch)]]/ScoreCard!$G$3*ScoreCard!$G$5</f>
        <v>1.8034682080924855</v>
      </c>
      <c r="R4291" s="5">
        <f>laptop_prices3[[#This Row],[Battery Life (hours)]]/ScoreCard!$H$3*ScoreCard!$H$5</f>
        <v>6.0083333333333337</v>
      </c>
      <c r="S4291" s="5">
        <f>ScoreCard!$I$3-laptop_prices3[[#This Row],[Weight (kg)]]/ScoreCard!$I$3*ScoreCard!$I$5</f>
        <v>2.7914285714285714</v>
      </c>
      <c r="T4291" s="6" cm="1">
        <f t="array" ref="T4291">_xlfn.IFS(laptop_prices3[[#This Row],[Storage]]="512GB SSD", 512, laptop_prices3[[#This Row],[Storage]] = "1TB SSD", 1000, laptop_prices3[[#This Row],[Storage]] = "2TB SSD", 2000, laptop_prices3[[#This Row],[Storage]]= "256GB SSD", 256, laptop_prices3[[#This Row],[Storage]] = "1TB HDD", 1000*0.7)</f>
        <v>700</v>
      </c>
      <c r="U4291" s="5">
        <f>laptop_prices3[[#This Row],[Storage Raw Value]]/ScoreCard!$J$3*ScoreCard!$J$5</f>
        <v>2.8</v>
      </c>
    </row>
    <row r="4292" spans="2:21" x14ac:dyDescent="0.2">
      <c r="B4292" s="4" cm="1">
        <f t="array" ref="B4292">SUM(laptop_prices3[[#This Row],[RAM Comp]:[Weight Comp]]+laptop_prices3[[#This Row],[Storage Comp]])</f>
        <v>19.398452380952378</v>
      </c>
      <c r="C4292">
        <v>4290</v>
      </c>
      <c r="D4292" t="s">
        <v>36</v>
      </c>
      <c r="E4292" t="s">
        <v>31</v>
      </c>
      <c r="F4292">
        <v>4</v>
      </c>
      <c r="G4292" t="s">
        <v>42</v>
      </c>
      <c r="H4292" t="s">
        <v>20</v>
      </c>
      <c r="I4292">
        <v>17.3</v>
      </c>
      <c r="J4292" t="s">
        <v>43</v>
      </c>
      <c r="K4292">
        <v>5.6</v>
      </c>
      <c r="L4292">
        <v>1.76</v>
      </c>
      <c r="M4292" t="s">
        <v>46</v>
      </c>
      <c r="N4292">
        <v>640.79999999999995</v>
      </c>
      <c r="O4292" s="5">
        <f>(ScoreCard!$E$3-laptop_prices3[[#This Row],[Price ($)]])/ScoreCard!$E$3*ScoreCard!$E$5</f>
        <v>4.7035496323053181</v>
      </c>
      <c r="P4292" s="5">
        <f>laptop_prices3[[#This Row],[RAM (GB)]]/ScoreCard!$F$3*ScoreCard!$F$5</f>
        <v>0.4375</v>
      </c>
      <c r="Q4292" s="5">
        <f>laptop_prices3[[#This Row],[Screen Size (inch)]]/ScoreCard!$G$3*ScoreCard!$G$5</f>
        <v>2</v>
      </c>
      <c r="R4292" s="5">
        <f>laptop_prices3[[#This Row],[Battery Life (hours)]]/ScoreCard!$H$3*ScoreCard!$H$5</f>
        <v>3.2666666666666662</v>
      </c>
      <c r="S4292" s="5">
        <f>ScoreCard!$I$3-laptop_prices3[[#This Row],[Weight (kg)]]/ScoreCard!$I$3*ScoreCard!$I$5</f>
        <v>2.4942857142857142</v>
      </c>
      <c r="T4292" s="6" cm="1">
        <f t="array" ref="T4292">_xlfn.IFS(laptop_prices3[[#This Row],[Storage]]="512GB SSD", 512, laptop_prices3[[#This Row],[Storage]] = "1TB SSD", 1000, laptop_prices3[[#This Row],[Storage]] = "2TB SSD", 2000, laptop_prices3[[#This Row],[Storage]]= "256GB SSD", 256, laptop_prices3[[#This Row],[Storage]] = "1TB HDD", 1000*0.7)</f>
        <v>700</v>
      </c>
      <c r="U4292" s="5">
        <f>laptop_prices3[[#This Row],[Storage Raw Value]]/ScoreCard!$J$3*ScoreCard!$J$5</f>
        <v>2.8</v>
      </c>
    </row>
    <row r="4293" spans="2:21" x14ac:dyDescent="0.2">
      <c r="B4293" s="4" cm="1">
        <f t="array" ref="B4293">SUM(laptop_prices3[[#This Row],[RAM Comp]:[Weight Comp]]+laptop_prices3[[#This Row],[Storage Comp]])</f>
        <v>18.297801541425819</v>
      </c>
      <c r="C4293">
        <v>4291</v>
      </c>
      <c r="D4293" t="s">
        <v>47</v>
      </c>
      <c r="E4293" t="s">
        <v>18</v>
      </c>
      <c r="F4293">
        <v>32</v>
      </c>
      <c r="G4293" t="s">
        <v>29</v>
      </c>
      <c r="H4293" t="s">
        <v>44</v>
      </c>
      <c r="I4293">
        <v>15.6</v>
      </c>
      <c r="J4293" t="s">
        <v>43</v>
      </c>
      <c r="K4293">
        <v>10.9</v>
      </c>
      <c r="L4293">
        <v>1.68</v>
      </c>
      <c r="M4293" t="s">
        <v>22</v>
      </c>
      <c r="N4293">
        <v>1869.49</v>
      </c>
      <c r="O4293" s="5">
        <f>(ScoreCard!$E$3-laptop_prices3[[#This Row],[Price ($)]])/ScoreCard!$E$3*ScoreCard!$E$5</f>
        <v>4.1351264077691461</v>
      </c>
      <c r="P4293" s="5">
        <f>laptop_prices3[[#This Row],[RAM (GB)]]/ScoreCard!$F$3*ScoreCard!$F$5</f>
        <v>3.5</v>
      </c>
      <c r="Q4293" s="5">
        <f>laptop_prices3[[#This Row],[Screen Size (inch)]]/ScoreCard!$G$3*ScoreCard!$G$5</f>
        <v>1.8034682080924855</v>
      </c>
      <c r="R4293" s="5">
        <f>laptop_prices3[[#This Row],[Battery Life (hours)]]/ScoreCard!$H$3*ScoreCard!$H$5</f>
        <v>6.3583333333333334</v>
      </c>
      <c r="S4293" s="5">
        <f>ScoreCard!$I$3-laptop_prices3[[#This Row],[Weight (kg)]]/ScoreCard!$I$3*ScoreCard!$I$5</f>
        <v>2.54</v>
      </c>
      <c r="T4293" s="6" cm="1">
        <f t="array" ref="T4293">_xlfn.IFS(laptop_prices3[[#This Row],[Storage]]="512GB SSD", 512, laptop_prices3[[#This Row],[Storage]] = "1TB SSD", 1000, laptop_prices3[[#This Row],[Storage]] = "2TB SSD", 2000, laptop_prices3[[#This Row],[Storage]]= "256GB SSD", 256, laptop_prices3[[#This Row],[Storage]] = "1TB HDD", 1000*0.7)</f>
        <v>256</v>
      </c>
      <c r="U4293" s="5">
        <f>laptop_prices3[[#This Row],[Storage Raw Value]]/ScoreCard!$J$3*ScoreCard!$J$5</f>
        <v>1.024</v>
      </c>
    </row>
    <row r="4294" spans="2:21" x14ac:dyDescent="0.2">
      <c r="B4294" s="4" cm="1">
        <f t="array" ref="B4294">SUM(laptop_prices3[[#This Row],[RAM Comp]:[Weight Comp]]+laptop_prices3[[#This Row],[Storage Comp]])</f>
        <v>49.286190476190477</v>
      </c>
      <c r="C4294">
        <v>4292</v>
      </c>
      <c r="D4294" t="s">
        <v>17</v>
      </c>
      <c r="E4294" t="s">
        <v>18</v>
      </c>
      <c r="F4294">
        <v>64</v>
      </c>
      <c r="G4294" t="s">
        <v>25</v>
      </c>
      <c r="H4294" t="s">
        <v>35</v>
      </c>
      <c r="I4294">
        <v>17.3</v>
      </c>
      <c r="J4294" t="s">
        <v>43</v>
      </c>
      <c r="K4294">
        <v>9.4</v>
      </c>
      <c r="L4294">
        <v>1.22</v>
      </c>
      <c r="M4294" t="s">
        <v>22</v>
      </c>
      <c r="N4294">
        <v>4423.3100000000004</v>
      </c>
      <c r="O4294" s="5">
        <f>(ScoreCard!$E$3-laptop_prices3[[#This Row],[Price ($)]])/ScoreCard!$E$3*ScoreCard!$E$5</f>
        <v>2.9536643634089197</v>
      </c>
      <c r="P4294" s="5">
        <f>laptop_prices3[[#This Row],[RAM (GB)]]/ScoreCard!$F$3*ScoreCard!$F$5</f>
        <v>7</v>
      </c>
      <c r="Q4294" s="5">
        <f>laptop_prices3[[#This Row],[Screen Size (inch)]]/ScoreCard!$G$3*ScoreCard!$G$5</f>
        <v>2</v>
      </c>
      <c r="R4294" s="5">
        <f>laptop_prices3[[#This Row],[Battery Life (hours)]]/ScoreCard!$H$3*ScoreCard!$H$5</f>
        <v>5.4833333333333334</v>
      </c>
      <c r="S4294" s="5">
        <f>ScoreCard!$I$3-laptop_prices3[[#This Row],[Weight (kg)]]/ScoreCard!$I$3*ScoreCard!$I$5</f>
        <v>2.8028571428571429</v>
      </c>
      <c r="T4294" s="6" cm="1">
        <f t="array" ref="T4294">_xlfn.IFS(laptop_prices3[[#This Row],[Storage]]="512GB SSD", 512, laptop_prices3[[#This Row],[Storage]] = "1TB SSD", 1000, laptop_prices3[[#This Row],[Storage]] = "2TB SSD", 2000, laptop_prices3[[#This Row],[Storage]]= "256GB SSD", 256, laptop_prices3[[#This Row],[Storage]] = "1TB HDD", 1000*0.7)</f>
        <v>2000</v>
      </c>
      <c r="U4294" s="5">
        <f>laptop_prices3[[#This Row],[Storage Raw Value]]/ScoreCard!$J$3*ScoreCard!$J$5</f>
        <v>8</v>
      </c>
    </row>
    <row r="4295" spans="2:21" x14ac:dyDescent="0.2">
      <c r="B4295" s="4" cm="1">
        <f t="array" ref="B4295">SUM(laptop_prices3[[#This Row],[RAM Comp]:[Weight Comp]]+laptop_prices3[[#This Row],[Storage Comp]])</f>
        <v>28.80254472887421</v>
      </c>
      <c r="C4295">
        <v>4293</v>
      </c>
      <c r="D4295" t="s">
        <v>36</v>
      </c>
      <c r="E4295" t="s">
        <v>18</v>
      </c>
      <c r="F4295">
        <v>64</v>
      </c>
      <c r="G4295" t="s">
        <v>42</v>
      </c>
      <c r="H4295" t="s">
        <v>26</v>
      </c>
      <c r="I4295">
        <v>14</v>
      </c>
      <c r="J4295" t="s">
        <v>21</v>
      </c>
      <c r="K4295">
        <v>10.9</v>
      </c>
      <c r="L4295">
        <v>1.53</v>
      </c>
      <c r="M4295" t="s">
        <v>30</v>
      </c>
      <c r="N4295">
        <v>1927.45</v>
      </c>
      <c r="O4295" s="5">
        <f>(ScoreCard!$E$3-laptop_prices3[[#This Row],[Price ($)]])/ScoreCard!$E$3*ScoreCard!$E$5</f>
        <v>4.1083126385563125</v>
      </c>
      <c r="P4295" s="5">
        <f>laptop_prices3[[#This Row],[RAM (GB)]]/ScoreCard!$F$3*ScoreCard!$F$5</f>
        <v>7</v>
      </c>
      <c r="Q4295" s="5">
        <f>laptop_prices3[[#This Row],[Screen Size (inch)]]/ScoreCard!$G$3*ScoreCard!$G$5</f>
        <v>1.6184971098265895</v>
      </c>
      <c r="R4295" s="5">
        <f>laptop_prices3[[#This Row],[Battery Life (hours)]]/ScoreCard!$H$3*ScoreCard!$H$5</f>
        <v>6.3583333333333334</v>
      </c>
      <c r="S4295" s="5">
        <f>ScoreCard!$I$3-laptop_prices3[[#This Row],[Weight (kg)]]/ScoreCard!$I$3*ScoreCard!$I$5</f>
        <v>2.6257142857142854</v>
      </c>
      <c r="T4295" s="6" cm="1">
        <f t="array" ref="T4295">_xlfn.IFS(laptop_prices3[[#This Row],[Storage]]="512GB SSD", 512, laptop_prices3[[#This Row],[Storage]] = "1TB SSD", 1000, laptop_prices3[[#This Row],[Storage]] = "2TB SSD", 2000, laptop_prices3[[#This Row],[Storage]]= "256GB SSD", 256, laptop_prices3[[#This Row],[Storage]] = "1TB HDD", 1000*0.7)</f>
        <v>700</v>
      </c>
      <c r="U4295" s="5">
        <f>laptop_prices3[[#This Row],[Storage Raw Value]]/ScoreCard!$J$3*ScoreCard!$J$5</f>
        <v>2.8</v>
      </c>
    </row>
    <row r="4296" spans="2:21" x14ac:dyDescent="0.2">
      <c r="B4296" s="4" cm="1">
        <f t="array" ref="B4296">SUM(laptop_prices3[[#This Row],[RAM Comp]:[Weight Comp]]+laptop_prices3[[#This Row],[Storage Comp]])</f>
        <v>11.211476190476191</v>
      </c>
      <c r="C4296">
        <v>4294</v>
      </c>
      <c r="D4296" t="s">
        <v>47</v>
      </c>
      <c r="E4296" t="s">
        <v>41</v>
      </c>
      <c r="F4296">
        <v>8</v>
      </c>
      <c r="G4296" t="s">
        <v>29</v>
      </c>
      <c r="H4296" t="s">
        <v>20</v>
      </c>
      <c r="I4296">
        <v>17.3</v>
      </c>
      <c r="J4296" t="s">
        <v>27</v>
      </c>
      <c r="K4296">
        <v>4.5999999999999996</v>
      </c>
      <c r="L4296">
        <v>3.4</v>
      </c>
      <c r="M4296" t="s">
        <v>30</v>
      </c>
      <c r="N4296">
        <v>3912.86</v>
      </c>
      <c r="O4296" s="5">
        <f>(ScoreCard!$E$3-laptop_prices3[[#This Row],[Price ($)]])/ScoreCard!$E$3*ScoreCard!$E$5</f>
        <v>3.1898115078997913</v>
      </c>
      <c r="P4296" s="5">
        <f>laptop_prices3[[#This Row],[RAM (GB)]]/ScoreCard!$F$3*ScoreCard!$F$5</f>
        <v>0.875</v>
      </c>
      <c r="Q4296" s="5">
        <f>laptop_prices3[[#This Row],[Screen Size (inch)]]/ScoreCard!$G$3*ScoreCard!$G$5</f>
        <v>2</v>
      </c>
      <c r="R4296" s="5">
        <f>laptop_prices3[[#This Row],[Battery Life (hours)]]/ScoreCard!$H$3*ScoreCard!$H$5</f>
        <v>2.6833333333333331</v>
      </c>
      <c r="S4296" s="5">
        <f>ScoreCard!$I$3-laptop_prices3[[#This Row],[Weight (kg)]]/ScoreCard!$I$3*ScoreCard!$I$5</f>
        <v>1.5571428571428572</v>
      </c>
      <c r="T4296" s="6" cm="1">
        <f t="array" ref="T4296">_xlfn.IFS(laptop_prices3[[#This Row],[Storage]]="512GB SSD", 512, laptop_prices3[[#This Row],[Storage]] = "1TB SSD", 1000, laptop_prices3[[#This Row],[Storage]] = "2TB SSD", 2000, laptop_prices3[[#This Row],[Storage]]= "256GB SSD", 256, laptop_prices3[[#This Row],[Storage]] = "1TB HDD", 1000*0.7)</f>
        <v>256</v>
      </c>
      <c r="U4296" s="5">
        <f>laptop_prices3[[#This Row],[Storage Raw Value]]/ScoreCard!$J$3*ScoreCard!$J$5</f>
        <v>1.024</v>
      </c>
    </row>
    <row r="4297" spans="2:21" x14ac:dyDescent="0.2">
      <c r="B4297" s="4" cm="1">
        <f t="array" ref="B4297">SUM(laptop_prices3[[#This Row],[RAM Comp]:[Weight Comp]]+laptop_prices3[[#This Row],[Storage Comp]])</f>
        <v>11.697143682906688</v>
      </c>
      <c r="C4297">
        <v>4295</v>
      </c>
      <c r="D4297" t="s">
        <v>33</v>
      </c>
      <c r="E4297" t="s">
        <v>48</v>
      </c>
      <c r="F4297">
        <v>8</v>
      </c>
      <c r="G4297" t="s">
        <v>29</v>
      </c>
      <c r="H4297" t="s">
        <v>44</v>
      </c>
      <c r="I4297">
        <v>13.3</v>
      </c>
      <c r="J4297" t="s">
        <v>21</v>
      </c>
      <c r="K4297">
        <v>6</v>
      </c>
      <c r="L4297">
        <v>3.17</v>
      </c>
      <c r="M4297" t="s">
        <v>22</v>
      </c>
      <c r="N4297">
        <v>580.02</v>
      </c>
      <c r="O4297" s="5">
        <f>(ScoreCard!$E$3-laptop_prices3[[#This Row],[Price ($)]])/ScoreCard!$E$3*ScoreCard!$E$5</f>
        <v>4.7316680051962088</v>
      </c>
      <c r="P4297" s="5">
        <f>laptop_prices3[[#This Row],[RAM (GB)]]/ScoreCard!$F$3*ScoreCard!$F$5</f>
        <v>0.875</v>
      </c>
      <c r="Q4297" s="5">
        <f>laptop_prices3[[#This Row],[Screen Size (inch)]]/ScoreCard!$G$3*ScoreCard!$G$5</f>
        <v>1.5375722543352601</v>
      </c>
      <c r="R4297" s="5">
        <f>laptop_prices3[[#This Row],[Battery Life (hours)]]/ScoreCard!$H$3*ScoreCard!$H$5</f>
        <v>3.5</v>
      </c>
      <c r="S4297" s="5">
        <f>ScoreCard!$I$3-laptop_prices3[[#This Row],[Weight (kg)]]/ScoreCard!$I$3*ScoreCard!$I$5</f>
        <v>1.6885714285714286</v>
      </c>
      <c r="T4297" s="6" cm="1">
        <f t="array" ref="T4297">_xlfn.IFS(laptop_prices3[[#This Row],[Storage]]="512GB SSD", 512, laptop_prices3[[#This Row],[Storage]] = "1TB SSD", 1000, laptop_prices3[[#This Row],[Storage]] = "2TB SSD", 2000, laptop_prices3[[#This Row],[Storage]]= "256GB SSD", 256, laptop_prices3[[#This Row],[Storage]] = "1TB HDD", 1000*0.7)</f>
        <v>256</v>
      </c>
      <c r="U4297" s="5">
        <f>laptop_prices3[[#This Row],[Storage Raw Value]]/ScoreCard!$J$3*ScoreCard!$J$5</f>
        <v>1.024</v>
      </c>
    </row>
    <row r="4298" spans="2:21" x14ac:dyDescent="0.2">
      <c r="B4298" s="4" cm="1">
        <f t="array" ref="B4298">SUM(laptop_prices3[[#This Row],[RAM Comp]:[Weight Comp]]+laptop_prices3[[#This Row],[Storage Comp]])</f>
        <v>20.14057142857143</v>
      </c>
      <c r="C4298">
        <v>4296</v>
      </c>
      <c r="D4298" t="s">
        <v>38</v>
      </c>
      <c r="E4298" t="s">
        <v>18</v>
      </c>
      <c r="F4298">
        <v>16</v>
      </c>
      <c r="G4298" t="s">
        <v>13</v>
      </c>
      <c r="H4298" t="s">
        <v>26</v>
      </c>
      <c r="I4298">
        <v>17.3</v>
      </c>
      <c r="J4298" t="s">
        <v>21</v>
      </c>
      <c r="K4298">
        <v>10.199999999999999</v>
      </c>
      <c r="L4298">
        <v>2.19</v>
      </c>
      <c r="M4298" t="s">
        <v>16</v>
      </c>
      <c r="N4298">
        <v>1354.1</v>
      </c>
      <c r="O4298" s="5">
        <f>(ScoreCard!$E$3-laptop_prices3[[#This Row],[Price ($)]])/ScoreCard!$E$3*ScoreCard!$E$5</f>
        <v>4.3735589218237063</v>
      </c>
      <c r="P4298" s="5">
        <f>laptop_prices3[[#This Row],[RAM (GB)]]/ScoreCard!$F$3*ScoreCard!$F$5</f>
        <v>1.75</v>
      </c>
      <c r="Q4298" s="5">
        <f>laptop_prices3[[#This Row],[Screen Size (inch)]]/ScoreCard!$G$3*ScoreCard!$G$5</f>
        <v>2</v>
      </c>
      <c r="R4298" s="5">
        <f>laptop_prices3[[#This Row],[Battery Life (hours)]]/ScoreCard!$H$3*ScoreCard!$H$5</f>
        <v>5.95</v>
      </c>
      <c r="S4298" s="5">
        <f>ScoreCard!$I$3-laptop_prices3[[#This Row],[Weight (kg)]]/ScoreCard!$I$3*ScoreCard!$I$5</f>
        <v>2.2485714285714287</v>
      </c>
      <c r="T4298" s="6" cm="1">
        <f t="array" ref="T4298">_xlfn.IFS(laptop_prices3[[#This Row],[Storage]]="512GB SSD", 512, laptop_prices3[[#This Row],[Storage]] = "1TB SSD", 1000, laptop_prices3[[#This Row],[Storage]] = "2TB SSD", 2000, laptop_prices3[[#This Row],[Storage]]= "256GB SSD", 256, laptop_prices3[[#This Row],[Storage]] = "1TB HDD", 1000*0.7)</f>
        <v>512</v>
      </c>
      <c r="U4298" s="5">
        <f>laptop_prices3[[#This Row],[Storage Raw Value]]/ScoreCard!$J$3*ScoreCard!$J$5</f>
        <v>2.048</v>
      </c>
    </row>
    <row r="4299" spans="2:21" x14ac:dyDescent="0.2">
      <c r="B4299" s="4" cm="1">
        <f t="array" ref="B4299">SUM(laptop_prices3[[#This Row],[RAM Comp]:[Weight Comp]]+laptop_prices3[[#This Row],[Storage Comp]])</f>
        <v>12.704405587668596</v>
      </c>
      <c r="C4299">
        <v>4297</v>
      </c>
      <c r="D4299" t="s">
        <v>11</v>
      </c>
      <c r="E4299" t="s">
        <v>37</v>
      </c>
      <c r="F4299">
        <v>4</v>
      </c>
      <c r="G4299" t="s">
        <v>29</v>
      </c>
      <c r="H4299" t="s">
        <v>40</v>
      </c>
      <c r="I4299">
        <v>13.3</v>
      </c>
      <c r="J4299" t="s">
        <v>43</v>
      </c>
      <c r="K4299">
        <v>8.8000000000000007</v>
      </c>
      <c r="L4299">
        <v>3.5</v>
      </c>
      <c r="M4299" t="s">
        <v>16</v>
      </c>
      <c r="N4299">
        <v>2205.4</v>
      </c>
      <c r="O4299" s="5">
        <f>(ScoreCard!$E$3-laptop_prices3[[#This Row],[Price ($)]])/ScoreCard!$E$3*ScoreCard!$E$5</f>
        <v>3.9797259036924908</v>
      </c>
      <c r="P4299" s="5">
        <f>laptop_prices3[[#This Row],[RAM (GB)]]/ScoreCard!$F$3*ScoreCard!$F$5</f>
        <v>0.4375</v>
      </c>
      <c r="Q4299" s="5">
        <f>laptop_prices3[[#This Row],[Screen Size (inch)]]/ScoreCard!$G$3*ScoreCard!$G$5</f>
        <v>1.5375722543352601</v>
      </c>
      <c r="R4299" s="5">
        <f>laptop_prices3[[#This Row],[Battery Life (hours)]]/ScoreCard!$H$3*ScoreCard!$H$5</f>
        <v>5.1333333333333337</v>
      </c>
      <c r="S4299" s="5">
        <f>ScoreCard!$I$3-laptop_prices3[[#This Row],[Weight (kg)]]/ScoreCard!$I$3*ScoreCard!$I$5</f>
        <v>1.5</v>
      </c>
      <c r="T4299" s="6" cm="1">
        <f t="array" ref="T4299">_xlfn.IFS(laptop_prices3[[#This Row],[Storage]]="512GB SSD", 512, laptop_prices3[[#This Row],[Storage]] = "1TB SSD", 1000, laptop_prices3[[#This Row],[Storage]] = "2TB SSD", 2000, laptop_prices3[[#This Row],[Storage]]= "256GB SSD", 256, laptop_prices3[[#This Row],[Storage]] = "1TB HDD", 1000*0.7)</f>
        <v>256</v>
      </c>
      <c r="U4299" s="5">
        <f>laptop_prices3[[#This Row],[Storage Raw Value]]/ScoreCard!$J$3*ScoreCard!$J$5</f>
        <v>1.024</v>
      </c>
    </row>
    <row r="4300" spans="2:21" x14ac:dyDescent="0.2">
      <c r="B4300" s="4" cm="1">
        <f t="array" ref="B4300">SUM(laptop_prices3[[#This Row],[RAM Comp]:[Weight Comp]]+laptop_prices3[[#This Row],[Storage Comp]])</f>
        <v>19.73766336361134</v>
      </c>
      <c r="C4300">
        <v>4298</v>
      </c>
      <c r="D4300" t="s">
        <v>45</v>
      </c>
      <c r="E4300" t="s">
        <v>48</v>
      </c>
      <c r="F4300">
        <v>32</v>
      </c>
      <c r="G4300" t="s">
        <v>13</v>
      </c>
      <c r="H4300" t="s">
        <v>35</v>
      </c>
      <c r="I4300">
        <v>16</v>
      </c>
      <c r="J4300" t="s">
        <v>27</v>
      </c>
      <c r="K4300">
        <v>7.1</v>
      </c>
      <c r="L4300">
        <v>2.5299999999999998</v>
      </c>
      <c r="M4300" t="s">
        <v>22</v>
      </c>
      <c r="N4300">
        <v>3502.82</v>
      </c>
      <c r="O4300" s="5">
        <f>(ScoreCard!$E$3-laptop_prices3[[#This Row],[Price ($)]])/ScoreCard!$E$3*ScoreCard!$E$5</f>
        <v>3.37950643419431</v>
      </c>
      <c r="P4300" s="5">
        <f>laptop_prices3[[#This Row],[RAM (GB)]]/ScoreCard!$F$3*ScoreCard!$F$5</f>
        <v>3.5</v>
      </c>
      <c r="Q4300" s="5">
        <f>laptop_prices3[[#This Row],[Screen Size (inch)]]/ScoreCard!$G$3*ScoreCard!$G$5</f>
        <v>1.8497109826589595</v>
      </c>
      <c r="R4300" s="5">
        <f>laptop_prices3[[#This Row],[Battery Life (hours)]]/ScoreCard!$H$3*ScoreCard!$H$5</f>
        <v>4.1416666666666666</v>
      </c>
      <c r="S4300" s="5">
        <f>ScoreCard!$I$3-laptop_prices3[[#This Row],[Weight (kg)]]/ScoreCard!$I$3*ScoreCard!$I$5</f>
        <v>2.0542857142857143</v>
      </c>
      <c r="T4300" s="6" cm="1">
        <f t="array" ref="T4300">_xlfn.IFS(laptop_prices3[[#This Row],[Storage]]="512GB SSD", 512, laptop_prices3[[#This Row],[Storage]] = "1TB SSD", 1000, laptop_prices3[[#This Row],[Storage]] = "2TB SSD", 2000, laptop_prices3[[#This Row],[Storage]]= "256GB SSD", 256, laptop_prices3[[#This Row],[Storage]] = "1TB HDD", 1000*0.7)</f>
        <v>512</v>
      </c>
      <c r="U4300" s="5">
        <f>laptop_prices3[[#This Row],[Storage Raw Value]]/ScoreCard!$J$3*ScoreCard!$J$5</f>
        <v>2.048</v>
      </c>
    </row>
    <row r="4301" spans="2:21" x14ac:dyDescent="0.2">
      <c r="B4301" s="4" cm="1">
        <f t="array" ref="B4301">SUM(laptop_prices3[[#This Row],[RAM Comp]:[Weight Comp]]+laptop_prices3[[#This Row],[Storage Comp]])</f>
        <v>28.675238095238097</v>
      </c>
      <c r="C4301">
        <v>4299</v>
      </c>
      <c r="D4301" t="s">
        <v>34</v>
      </c>
      <c r="E4301" t="s">
        <v>41</v>
      </c>
      <c r="F4301">
        <v>32</v>
      </c>
      <c r="G4301" t="s">
        <v>19</v>
      </c>
      <c r="H4301" t="s">
        <v>35</v>
      </c>
      <c r="I4301">
        <v>17.3</v>
      </c>
      <c r="J4301" t="s">
        <v>15</v>
      </c>
      <c r="K4301">
        <v>9.1999999999999993</v>
      </c>
      <c r="L4301">
        <v>2.96</v>
      </c>
      <c r="M4301" t="s">
        <v>22</v>
      </c>
      <c r="N4301">
        <v>3687.9</v>
      </c>
      <c r="O4301" s="5">
        <f>(ScoreCard!$E$3-laptop_prices3[[#This Row],[Price ($)]])/ScoreCard!$E$3*ScoreCard!$E$5</f>
        <v>3.2938837218770005</v>
      </c>
      <c r="P4301" s="5">
        <f>laptop_prices3[[#This Row],[RAM (GB)]]/ScoreCard!$F$3*ScoreCard!$F$5</f>
        <v>3.5</v>
      </c>
      <c r="Q4301" s="5">
        <f>laptop_prices3[[#This Row],[Screen Size (inch)]]/ScoreCard!$G$3*ScoreCard!$G$5</f>
        <v>2</v>
      </c>
      <c r="R4301" s="5">
        <f>laptop_prices3[[#This Row],[Battery Life (hours)]]/ScoreCard!$H$3*ScoreCard!$H$5</f>
        <v>5.3666666666666663</v>
      </c>
      <c r="S4301" s="5">
        <f>ScoreCard!$I$3-laptop_prices3[[#This Row],[Weight (kg)]]/ScoreCard!$I$3*ScoreCard!$I$5</f>
        <v>1.8085714285714285</v>
      </c>
      <c r="T4301" s="6" cm="1">
        <f t="array" ref="T4301">_xlfn.IFS(laptop_prices3[[#This Row],[Storage]]="512GB SSD", 512, laptop_prices3[[#This Row],[Storage]] = "1TB SSD", 1000, laptop_prices3[[#This Row],[Storage]] = "2TB SSD", 2000, laptop_prices3[[#This Row],[Storage]]= "256GB SSD", 256, laptop_prices3[[#This Row],[Storage]] = "1TB HDD", 1000*0.7)</f>
        <v>1000</v>
      </c>
      <c r="U4301" s="5">
        <f>laptop_prices3[[#This Row],[Storage Raw Value]]/ScoreCard!$J$3*ScoreCard!$J$5</f>
        <v>4</v>
      </c>
    </row>
    <row r="4302" spans="2:21" x14ac:dyDescent="0.2">
      <c r="B4302" s="4" cm="1">
        <f t="array" ref="B4302">SUM(laptop_prices3[[#This Row],[RAM Comp]:[Weight Comp]]+laptop_prices3[[#This Row],[Storage Comp]])</f>
        <v>42.823809523809516</v>
      </c>
      <c r="C4302">
        <v>4300</v>
      </c>
      <c r="D4302" t="s">
        <v>11</v>
      </c>
      <c r="E4302" t="s">
        <v>41</v>
      </c>
      <c r="F4302">
        <v>32</v>
      </c>
      <c r="G4302" t="s">
        <v>25</v>
      </c>
      <c r="H4302" t="s">
        <v>14</v>
      </c>
      <c r="I4302">
        <v>17.3</v>
      </c>
      <c r="J4302" t="s">
        <v>21</v>
      </c>
      <c r="K4302">
        <v>4.4000000000000004</v>
      </c>
      <c r="L4302">
        <v>1.3</v>
      </c>
      <c r="M4302" t="s">
        <v>22</v>
      </c>
      <c r="N4302">
        <v>3662.38</v>
      </c>
      <c r="O4302" s="5">
        <f>(ScoreCard!$E$3-laptop_prices3[[#This Row],[Price ($)]])/ScoreCard!$E$3*ScoreCard!$E$5</f>
        <v>3.3056899225379999</v>
      </c>
      <c r="P4302" s="5">
        <f>laptop_prices3[[#This Row],[RAM (GB)]]/ScoreCard!$F$3*ScoreCard!$F$5</f>
        <v>3.5</v>
      </c>
      <c r="Q4302" s="5">
        <f>laptop_prices3[[#This Row],[Screen Size (inch)]]/ScoreCard!$G$3*ScoreCard!$G$5</f>
        <v>2</v>
      </c>
      <c r="R4302" s="5">
        <f>laptop_prices3[[#This Row],[Battery Life (hours)]]/ScoreCard!$H$3*ScoreCard!$H$5</f>
        <v>2.5666666666666669</v>
      </c>
      <c r="S4302" s="5">
        <f>ScoreCard!$I$3-laptop_prices3[[#This Row],[Weight (kg)]]/ScoreCard!$I$3*ScoreCard!$I$5</f>
        <v>2.7571428571428571</v>
      </c>
      <c r="T4302" s="6" cm="1">
        <f t="array" ref="T4302">_xlfn.IFS(laptop_prices3[[#This Row],[Storage]]="512GB SSD", 512, laptop_prices3[[#This Row],[Storage]] = "1TB SSD", 1000, laptop_prices3[[#This Row],[Storage]] = "2TB SSD", 2000, laptop_prices3[[#This Row],[Storage]]= "256GB SSD", 256, laptop_prices3[[#This Row],[Storage]] = "1TB HDD", 1000*0.7)</f>
        <v>2000</v>
      </c>
      <c r="U4302" s="5">
        <f>laptop_prices3[[#This Row],[Storage Raw Value]]/ScoreCard!$J$3*ScoreCard!$J$5</f>
        <v>8</v>
      </c>
    </row>
    <row r="4303" spans="2:21" x14ac:dyDescent="0.2">
      <c r="B4303" s="4" cm="1">
        <f t="array" ref="B4303">SUM(laptop_prices3[[#This Row],[RAM Comp]:[Weight Comp]]+laptop_prices3[[#This Row],[Storage Comp]])</f>
        <v>26.171087255711534</v>
      </c>
      <c r="C4303">
        <v>4301</v>
      </c>
      <c r="D4303" t="s">
        <v>45</v>
      </c>
      <c r="E4303" t="s">
        <v>39</v>
      </c>
      <c r="F4303">
        <v>64</v>
      </c>
      <c r="G4303" t="s">
        <v>42</v>
      </c>
      <c r="H4303" t="s">
        <v>20</v>
      </c>
      <c r="I4303">
        <v>15.6</v>
      </c>
      <c r="J4303" t="s">
        <v>43</v>
      </c>
      <c r="K4303">
        <v>7.6</v>
      </c>
      <c r="L4303">
        <v>3.09</v>
      </c>
      <c r="M4303" t="s">
        <v>16</v>
      </c>
      <c r="N4303">
        <v>2258.08</v>
      </c>
      <c r="O4303" s="5">
        <f>(ScoreCard!$E$3-laptop_prices3[[#This Row],[Price ($)]])/ScoreCard!$E$3*ScoreCard!$E$5</f>
        <v>3.9553547966853815</v>
      </c>
      <c r="P4303" s="5">
        <f>laptop_prices3[[#This Row],[RAM (GB)]]/ScoreCard!$F$3*ScoreCard!$F$5</f>
        <v>7</v>
      </c>
      <c r="Q4303" s="5">
        <f>laptop_prices3[[#This Row],[Screen Size (inch)]]/ScoreCard!$G$3*ScoreCard!$G$5</f>
        <v>1.8034682080924855</v>
      </c>
      <c r="R4303" s="5">
        <f>laptop_prices3[[#This Row],[Battery Life (hours)]]/ScoreCard!$H$3*ScoreCard!$H$5</f>
        <v>4.4333333333333336</v>
      </c>
      <c r="S4303" s="5">
        <f>ScoreCard!$I$3-laptop_prices3[[#This Row],[Weight (kg)]]/ScoreCard!$I$3*ScoreCard!$I$5</f>
        <v>1.7342857142857144</v>
      </c>
      <c r="T4303" s="6" cm="1">
        <f t="array" ref="T4303">_xlfn.IFS(laptop_prices3[[#This Row],[Storage]]="512GB SSD", 512, laptop_prices3[[#This Row],[Storage]] = "1TB SSD", 1000, laptop_prices3[[#This Row],[Storage]] = "2TB SSD", 2000, laptop_prices3[[#This Row],[Storage]]= "256GB SSD", 256, laptop_prices3[[#This Row],[Storage]] = "1TB HDD", 1000*0.7)</f>
        <v>700</v>
      </c>
      <c r="U4303" s="5">
        <f>laptop_prices3[[#This Row],[Storage Raw Value]]/ScoreCard!$J$3*ScoreCard!$J$5</f>
        <v>2.8</v>
      </c>
    </row>
    <row r="4304" spans="2:21" x14ac:dyDescent="0.2">
      <c r="B4304" s="4" cm="1">
        <f t="array" ref="B4304">SUM(laptop_prices3[[#This Row],[RAM Comp]:[Weight Comp]]+laptop_prices3[[#This Row],[Storage Comp]])</f>
        <v>41.821853839801818</v>
      </c>
      <c r="C4304">
        <v>4302</v>
      </c>
      <c r="D4304" t="s">
        <v>38</v>
      </c>
      <c r="E4304" t="s">
        <v>24</v>
      </c>
      <c r="F4304">
        <v>16</v>
      </c>
      <c r="G4304" t="s">
        <v>25</v>
      </c>
      <c r="H4304" t="s">
        <v>35</v>
      </c>
      <c r="I4304">
        <v>16</v>
      </c>
      <c r="J4304" t="s">
        <v>21</v>
      </c>
      <c r="K4304">
        <v>6.9</v>
      </c>
      <c r="L4304">
        <v>2.2799999999999998</v>
      </c>
      <c r="M4304" t="s">
        <v>22</v>
      </c>
      <c r="N4304">
        <v>1037.3900000000001</v>
      </c>
      <c r="O4304" s="5">
        <f>(ScoreCard!$E$3-laptop_prices3[[#This Row],[Price ($)]])/ScoreCard!$E$3*ScoreCard!$E$5</f>
        <v>4.5200770178795473</v>
      </c>
      <c r="P4304" s="5">
        <f>laptop_prices3[[#This Row],[RAM (GB)]]/ScoreCard!$F$3*ScoreCard!$F$5</f>
        <v>1.75</v>
      </c>
      <c r="Q4304" s="5">
        <f>laptop_prices3[[#This Row],[Screen Size (inch)]]/ScoreCard!$G$3*ScoreCard!$G$5</f>
        <v>1.8497109826589595</v>
      </c>
      <c r="R4304" s="5">
        <f>laptop_prices3[[#This Row],[Battery Life (hours)]]/ScoreCard!$H$3*ScoreCard!$H$5</f>
        <v>4.0250000000000004</v>
      </c>
      <c r="S4304" s="5">
        <f>ScoreCard!$I$3-laptop_prices3[[#This Row],[Weight (kg)]]/ScoreCard!$I$3*ScoreCard!$I$5</f>
        <v>2.1971428571428575</v>
      </c>
      <c r="T4304" s="6" cm="1">
        <f t="array" ref="T4304">_xlfn.IFS(laptop_prices3[[#This Row],[Storage]]="512GB SSD", 512, laptop_prices3[[#This Row],[Storage]] = "1TB SSD", 1000, laptop_prices3[[#This Row],[Storage]] = "2TB SSD", 2000, laptop_prices3[[#This Row],[Storage]]= "256GB SSD", 256, laptop_prices3[[#This Row],[Storage]] = "1TB HDD", 1000*0.7)</f>
        <v>2000</v>
      </c>
      <c r="U4304" s="5">
        <f>laptop_prices3[[#This Row],[Storage Raw Value]]/ScoreCard!$J$3*ScoreCard!$J$5</f>
        <v>8</v>
      </c>
    </row>
    <row r="4305" spans="2:21" x14ac:dyDescent="0.2">
      <c r="B4305" s="4" cm="1">
        <f t="array" ref="B4305">SUM(laptop_prices3[[#This Row],[RAM Comp]:[Weight Comp]]+laptop_prices3[[#This Row],[Storage Comp]])</f>
        <v>24.504710982658956</v>
      </c>
      <c r="C4305">
        <v>4303</v>
      </c>
      <c r="D4305" t="s">
        <v>47</v>
      </c>
      <c r="E4305" t="s">
        <v>48</v>
      </c>
      <c r="F4305">
        <v>8</v>
      </c>
      <c r="G4305" t="s">
        <v>19</v>
      </c>
      <c r="H4305" t="s">
        <v>40</v>
      </c>
      <c r="I4305">
        <v>16</v>
      </c>
      <c r="J4305" t="s">
        <v>27</v>
      </c>
      <c r="K4305">
        <v>7.2</v>
      </c>
      <c r="L4305">
        <v>3.36</v>
      </c>
      <c r="M4305" t="s">
        <v>30</v>
      </c>
      <c r="N4305">
        <v>3059.52</v>
      </c>
      <c r="O4305" s="5">
        <f>(ScoreCard!$E$3-laptop_prices3[[#This Row],[Price ($)]])/ScoreCard!$E$3*ScoreCard!$E$5</f>
        <v>3.5845882818832182</v>
      </c>
      <c r="P4305" s="5">
        <f>laptop_prices3[[#This Row],[RAM (GB)]]/ScoreCard!$F$3*ScoreCard!$F$5</f>
        <v>0.875</v>
      </c>
      <c r="Q4305" s="5">
        <f>laptop_prices3[[#This Row],[Screen Size (inch)]]/ScoreCard!$G$3*ScoreCard!$G$5</f>
        <v>1.8497109826589595</v>
      </c>
      <c r="R4305" s="5">
        <f>laptop_prices3[[#This Row],[Battery Life (hours)]]/ScoreCard!$H$3*ScoreCard!$H$5</f>
        <v>4.2</v>
      </c>
      <c r="S4305" s="5">
        <f>ScoreCard!$I$3-laptop_prices3[[#This Row],[Weight (kg)]]/ScoreCard!$I$3*ScoreCard!$I$5</f>
        <v>1.58</v>
      </c>
      <c r="T4305" s="6" cm="1">
        <f t="array" ref="T4305">_xlfn.IFS(laptop_prices3[[#This Row],[Storage]]="512GB SSD", 512, laptop_prices3[[#This Row],[Storage]] = "1TB SSD", 1000, laptop_prices3[[#This Row],[Storage]] = "2TB SSD", 2000, laptop_prices3[[#This Row],[Storage]]= "256GB SSD", 256, laptop_prices3[[#This Row],[Storage]] = "1TB HDD", 1000*0.7)</f>
        <v>1000</v>
      </c>
      <c r="U4305" s="5">
        <f>laptop_prices3[[#This Row],[Storage Raw Value]]/ScoreCard!$J$3*ScoreCard!$J$5</f>
        <v>4</v>
      </c>
    </row>
    <row r="4306" spans="2:21" x14ac:dyDescent="0.2">
      <c r="B4306" s="4" cm="1">
        <f t="array" ref="B4306">SUM(laptop_prices3[[#This Row],[RAM Comp]:[Weight Comp]]+laptop_prices3[[#This Row],[Storage Comp]])</f>
        <v>17.887663363611342</v>
      </c>
      <c r="C4306">
        <v>4304</v>
      </c>
      <c r="D4306" t="s">
        <v>28</v>
      </c>
      <c r="E4306" t="s">
        <v>31</v>
      </c>
      <c r="F4306">
        <v>16</v>
      </c>
      <c r="G4306" t="s">
        <v>13</v>
      </c>
      <c r="H4306" t="s">
        <v>26</v>
      </c>
      <c r="I4306">
        <v>16</v>
      </c>
      <c r="J4306" t="s">
        <v>15</v>
      </c>
      <c r="K4306">
        <v>5.9</v>
      </c>
      <c r="L4306">
        <v>1.48</v>
      </c>
      <c r="M4306" t="s">
        <v>46</v>
      </c>
      <c r="N4306">
        <v>1524.16</v>
      </c>
      <c r="O4306" s="5">
        <f>(ScoreCard!$E$3-laptop_prices3[[#This Row],[Price ($)]])/ScoreCard!$E$3*ScoreCard!$E$5</f>
        <v>4.2948848432810136</v>
      </c>
      <c r="P4306" s="5">
        <f>laptop_prices3[[#This Row],[RAM (GB)]]/ScoreCard!$F$3*ScoreCard!$F$5</f>
        <v>1.75</v>
      </c>
      <c r="Q4306" s="5">
        <f>laptop_prices3[[#This Row],[Screen Size (inch)]]/ScoreCard!$G$3*ScoreCard!$G$5</f>
        <v>1.8497109826589595</v>
      </c>
      <c r="R4306" s="5">
        <f>laptop_prices3[[#This Row],[Battery Life (hours)]]/ScoreCard!$H$3*ScoreCard!$H$5</f>
        <v>3.4416666666666669</v>
      </c>
      <c r="S4306" s="5">
        <f>ScoreCard!$I$3-laptop_prices3[[#This Row],[Weight (kg)]]/ScoreCard!$I$3*ScoreCard!$I$5</f>
        <v>2.6542857142857144</v>
      </c>
      <c r="T4306" s="6" cm="1">
        <f t="array" ref="T4306">_xlfn.IFS(laptop_prices3[[#This Row],[Storage]]="512GB SSD", 512, laptop_prices3[[#This Row],[Storage]] = "1TB SSD", 1000, laptop_prices3[[#This Row],[Storage]] = "2TB SSD", 2000, laptop_prices3[[#This Row],[Storage]]= "256GB SSD", 256, laptop_prices3[[#This Row],[Storage]] = "1TB HDD", 1000*0.7)</f>
        <v>512</v>
      </c>
      <c r="U4306" s="5">
        <f>laptop_prices3[[#This Row],[Storage Raw Value]]/ScoreCard!$J$3*ScoreCard!$J$5</f>
        <v>2.048</v>
      </c>
    </row>
    <row r="4307" spans="2:21" x14ac:dyDescent="0.2">
      <c r="B4307" s="4" cm="1">
        <f t="array" ref="B4307">SUM(laptop_prices3[[#This Row],[RAM Comp]:[Weight Comp]]+laptop_prices3[[#This Row],[Storage Comp]])</f>
        <v>16.390167492430496</v>
      </c>
      <c r="C4307">
        <v>4305</v>
      </c>
      <c r="D4307" t="s">
        <v>45</v>
      </c>
      <c r="E4307" t="s">
        <v>48</v>
      </c>
      <c r="F4307">
        <v>4</v>
      </c>
      <c r="G4307" t="s">
        <v>13</v>
      </c>
      <c r="H4307" t="s">
        <v>44</v>
      </c>
      <c r="I4307">
        <v>13.3</v>
      </c>
      <c r="J4307" t="s">
        <v>27</v>
      </c>
      <c r="K4307">
        <v>6.5</v>
      </c>
      <c r="L4307">
        <v>1.87</v>
      </c>
      <c r="M4307" t="s">
        <v>16</v>
      </c>
      <c r="N4307">
        <v>1278.99</v>
      </c>
      <c r="O4307" s="5">
        <f>(ScoreCard!$E$3-laptop_prices3[[#This Row],[Price ($)]])/ScoreCard!$E$3*ScoreCard!$E$5</f>
        <v>4.4083067169509658</v>
      </c>
      <c r="P4307" s="5">
        <f>laptop_prices3[[#This Row],[RAM (GB)]]/ScoreCard!$F$3*ScoreCard!$F$5</f>
        <v>0.4375</v>
      </c>
      <c r="Q4307" s="5">
        <f>laptop_prices3[[#This Row],[Screen Size (inch)]]/ScoreCard!$G$3*ScoreCard!$G$5</f>
        <v>1.5375722543352601</v>
      </c>
      <c r="R4307" s="5">
        <f>laptop_prices3[[#This Row],[Battery Life (hours)]]/ScoreCard!$H$3*ScoreCard!$H$5</f>
        <v>3.7916666666666665</v>
      </c>
      <c r="S4307" s="5">
        <f>ScoreCard!$I$3-laptop_prices3[[#This Row],[Weight (kg)]]/ScoreCard!$I$3*ScoreCard!$I$5</f>
        <v>2.4314285714285715</v>
      </c>
      <c r="T4307" s="6" cm="1">
        <f t="array" ref="T4307">_xlfn.IFS(laptop_prices3[[#This Row],[Storage]]="512GB SSD", 512, laptop_prices3[[#This Row],[Storage]] = "1TB SSD", 1000, laptop_prices3[[#This Row],[Storage]] = "2TB SSD", 2000, laptop_prices3[[#This Row],[Storage]]= "256GB SSD", 256, laptop_prices3[[#This Row],[Storage]] = "1TB HDD", 1000*0.7)</f>
        <v>512</v>
      </c>
      <c r="U4307" s="5">
        <f>laptop_prices3[[#This Row],[Storage Raw Value]]/ScoreCard!$J$3*ScoreCard!$J$5</f>
        <v>2.048</v>
      </c>
    </row>
    <row r="4308" spans="2:21" x14ac:dyDescent="0.2">
      <c r="B4308" s="4" cm="1">
        <f t="array" ref="B4308">SUM(laptop_prices3[[#This Row],[RAM Comp]:[Weight Comp]]+laptop_prices3[[#This Row],[Storage Comp]])</f>
        <v>24.565878062207538</v>
      </c>
      <c r="C4308">
        <v>4306</v>
      </c>
      <c r="D4308" t="s">
        <v>36</v>
      </c>
      <c r="E4308" t="s">
        <v>12</v>
      </c>
      <c r="F4308">
        <v>8</v>
      </c>
      <c r="G4308" t="s">
        <v>19</v>
      </c>
      <c r="H4308" t="s">
        <v>35</v>
      </c>
      <c r="I4308">
        <v>14</v>
      </c>
      <c r="J4308" t="s">
        <v>43</v>
      </c>
      <c r="K4308">
        <v>6.8</v>
      </c>
      <c r="L4308">
        <v>2.44</v>
      </c>
      <c r="M4308" t="s">
        <v>22</v>
      </c>
      <c r="N4308">
        <v>919.74</v>
      </c>
      <c r="O4308" s="5">
        <f>(ScoreCard!$E$3-laptop_prices3[[#This Row],[Price ($)]])/ScoreCard!$E$3*ScoreCard!$E$5</f>
        <v>4.5745048982779233</v>
      </c>
      <c r="P4308" s="5">
        <f>laptop_prices3[[#This Row],[RAM (GB)]]/ScoreCard!$F$3*ScoreCard!$F$5</f>
        <v>0.875</v>
      </c>
      <c r="Q4308" s="5">
        <f>laptop_prices3[[#This Row],[Screen Size (inch)]]/ScoreCard!$G$3*ScoreCard!$G$5</f>
        <v>1.6184971098265895</v>
      </c>
      <c r="R4308" s="5">
        <f>laptop_prices3[[#This Row],[Battery Life (hours)]]/ScoreCard!$H$3*ScoreCard!$H$5</f>
        <v>3.9666666666666668</v>
      </c>
      <c r="S4308" s="5">
        <f>ScoreCard!$I$3-laptop_prices3[[#This Row],[Weight (kg)]]/ScoreCard!$I$3*ScoreCard!$I$5</f>
        <v>2.1057142857142859</v>
      </c>
      <c r="T4308" s="6" cm="1">
        <f t="array" ref="T4308">_xlfn.IFS(laptop_prices3[[#This Row],[Storage]]="512GB SSD", 512, laptop_prices3[[#This Row],[Storage]] = "1TB SSD", 1000, laptop_prices3[[#This Row],[Storage]] = "2TB SSD", 2000, laptop_prices3[[#This Row],[Storage]]= "256GB SSD", 256, laptop_prices3[[#This Row],[Storage]] = "1TB HDD", 1000*0.7)</f>
        <v>1000</v>
      </c>
      <c r="U4308" s="5">
        <f>laptop_prices3[[#This Row],[Storage Raw Value]]/ScoreCard!$J$3*ScoreCard!$J$5</f>
        <v>4</v>
      </c>
    </row>
    <row r="4309" spans="2:21" x14ac:dyDescent="0.2">
      <c r="B4309" s="4" cm="1">
        <f t="array" ref="B4309">SUM(laptop_prices3[[#This Row],[RAM Comp]:[Weight Comp]]+laptop_prices3[[#This Row],[Storage Comp]])</f>
        <v>25.213282411230388</v>
      </c>
      <c r="C4309">
        <v>4307</v>
      </c>
      <c r="D4309" t="s">
        <v>34</v>
      </c>
      <c r="E4309" t="s">
        <v>24</v>
      </c>
      <c r="F4309">
        <v>8</v>
      </c>
      <c r="G4309" t="s">
        <v>19</v>
      </c>
      <c r="H4309" t="s">
        <v>26</v>
      </c>
      <c r="I4309">
        <v>16</v>
      </c>
      <c r="J4309" t="s">
        <v>43</v>
      </c>
      <c r="K4309">
        <v>7.2</v>
      </c>
      <c r="L4309">
        <v>2.12</v>
      </c>
      <c r="M4309" t="s">
        <v>16</v>
      </c>
      <c r="N4309">
        <v>1161.3599999999999</v>
      </c>
      <c r="O4309" s="5">
        <f>(ScoreCard!$E$3-laptop_prices3[[#This Row],[Price ($)]])/ScoreCard!$E$3*ScoreCard!$E$5</f>
        <v>4.4627253448409858</v>
      </c>
      <c r="P4309" s="5">
        <f>laptop_prices3[[#This Row],[RAM (GB)]]/ScoreCard!$F$3*ScoreCard!$F$5</f>
        <v>0.875</v>
      </c>
      <c r="Q4309" s="5">
        <f>laptop_prices3[[#This Row],[Screen Size (inch)]]/ScoreCard!$G$3*ScoreCard!$G$5</f>
        <v>1.8497109826589595</v>
      </c>
      <c r="R4309" s="5">
        <f>laptop_prices3[[#This Row],[Battery Life (hours)]]/ScoreCard!$H$3*ScoreCard!$H$5</f>
        <v>4.2</v>
      </c>
      <c r="S4309" s="5">
        <f>ScoreCard!$I$3-laptop_prices3[[#This Row],[Weight (kg)]]/ScoreCard!$I$3*ScoreCard!$I$5</f>
        <v>2.2885714285714283</v>
      </c>
      <c r="T4309" s="6" cm="1">
        <f t="array" ref="T4309">_xlfn.IFS(laptop_prices3[[#This Row],[Storage]]="512GB SSD", 512, laptop_prices3[[#This Row],[Storage]] = "1TB SSD", 1000, laptop_prices3[[#This Row],[Storage]] = "2TB SSD", 2000, laptop_prices3[[#This Row],[Storage]]= "256GB SSD", 256, laptop_prices3[[#This Row],[Storage]] = "1TB HDD", 1000*0.7)</f>
        <v>1000</v>
      </c>
      <c r="U4309" s="5">
        <f>laptop_prices3[[#This Row],[Storage Raw Value]]/ScoreCard!$J$3*ScoreCard!$J$5</f>
        <v>4</v>
      </c>
    </row>
    <row r="4310" spans="2:21" x14ac:dyDescent="0.2">
      <c r="B4310" s="4" cm="1">
        <f t="array" ref="B4310">SUM(laptop_prices3[[#This Row],[RAM Comp]:[Weight Comp]]+laptop_prices3[[#This Row],[Storage Comp]])</f>
        <v>22.966801541425816</v>
      </c>
      <c r="C4310">
        <v>4308</v>
      </c>
      <c r="D4310" t="s">
        <v>45</v>
      </c>
      <c r="E4310" t="s">
        <v>24</v>
      </c>
      <c r="F4310">
        <v>8</v>
      </c>
      <c r="G4310" t="s">
        <v>42</v>
      </c>
      <c r="H4310" t="s">
        <v>26</v>
      </c>
      <c r="I4310">
        <v>15.6</v>
      </c>
      <c r="J4310" t="s">
        <v>21</v>
      </c>
      <c r="K4310">
        <v>11.5</v>
      </c>
      <c r="L4310">
        <v>1.96</v>
      </c>
      <c r="M4310" t="s">
        <v>16</v>
      </c>
      <c r="N4310">
        <v>763.39</v>
      </c>
      <c r="O4310" s="5">
        <f>(ScoreCard!$E$3-laptop_prices3[[#This Row],[Price ($)]])/ScoreCard!$E$3*ScoreCard!$E$5</f>
        <v>4.6468363823432535</v>
      </c>
      <c r="P4310" s="5">
        <f>laptop_prices3[[#This Row],[RAM (GB)]]/ScoreCard!$F$3*ScoreCard!$F$5</f>
        <v>0.875</v>
      </c>
      <c r="Q4310" s="5">
        <f>laptop_prices3[[#This Row],[Screen Size (inch)]]/ScoreCard!$G$3*ScoreCard!$G$5</f>
        <v>1.8034682080924855</v>
      </c>
      <c r="R4310" s="5">
        <f>laptop_prices3[[#This Row],[Battery Life (hours)]]/ScoreCard!$H$3*ScoreCard!$H$5</f>
        <v>6.7083333333333339</v>
      </c>
      <c r="S4310" s="5">
        <f>ScoreCard!$I$3-laptop_prices3[[#This Row],[Weight (kg)]]/ScoreCard!$I$3*ScoreCard!$I$5</f>
        <v>2.38</v>
      </c>
      <c r="T4310" s="6" cm="1">
        <f t="array" ref="T4310">_xlfn.IFS(laptop_prices3[[#This Row],[Storage]]="512GB SSD", 512, laptop_prices3[[#This Row],[Storage]] = "1TB SSD", 1000, laptop_prices3[[#This Row],[Storage]] = "2TB SSD", 2000, laptop_prices3[[#This Row],[Storage]]= "256GB SSD", 256, laptop_prices3[[#This Row],[Storage]] = "1TB HDD", 1000*0.7)</f>
        <v>700</v>
      </c>
      <c r="U4310" s="5">
        <f>laptop_prices3[[#This Row],[Storage Raw Value]]/ScoreCard!$J$3*ScoreCard!$J$5</f>
        <v>2.8</v>
      </c>
    </row>
    <row r="4311" spans="2:21" x14ac:dyDescent="0.2">
      <c r="B4311" s="4" cm="1">
        <f t="array" ref="B4311">SUM(laptop_prices3[[#This Row],[RAM Comp]:[Weight Comp]]+laptop_prices3[[#This Row],[Storage Comp]])</f>
        <v>46.845476190476184</v>
      </c>
      <c r="C4311">
        <v>4309</v>
      </c>
      <c r="D4311" t="s">
        <v>34</v>
      </c>
      <c r="E4311" t="s">
        <v>31</v>
      </c>
      <c r="F4311">
        <v>64</v>
      </c>
      <c r="G4311" t="s">
        <v>25</v>
      </c>
      <c r="H4311" t="s">
        <v>32</v>
      </c>
      <c r="I4311">
        <v>17.3</v>
      </c>
      <c r="J4311" t="s">
        <v>21</v>
      </c>
      <c r="K4311">
        <v>5.5</v>
      </c>
      <c r="L4311">
        <v>1.51</v>
      </c>
      <c r="M4311" t="s">
        <v>30</v>
      </c>
      <c r="N4311">
        <v>1858.16</v>
      </c>
      <c r="O4311" s="5">
        <f>(ScoreCard!$E$3-laptop_prices3[[#This Row],[Price ($)]])/ScoreCard!$E$3*ScoreCard!$E$5</f>
        <v>4.1403679537522624</v>
      </c>
      <c r="P4311" s="5">
        <f>laptop_prices3[[#This Row],[RAM (GB)]]/ScoreCard!$F$3*ScoreCard!$F$5</f>
        <v>7</v>
      </c>
      <c r="Q4311" s="5">
        <f>laptop_prices3[[#This Row],[Screen Size (inch)]]/ScoreCard!$G$3*ScoreCard!$G$5</f>
        <v>2</v>
      </c>
      <c r="R4311" s="5">
        <f>laptop_prices3[[#This Row],[Battery Life (hours)]]/ScoreCard!$H$3*ScoreCard!$H$5</f>
        <v>3.208333333333333</v>
      </c>
      <c r="S4311" s="5">
        <f>ScoreCard!$I$3-laptop_prices3[[#This Row],[Weight (kg)]]/ScoreCard!$I$3*ScoreCard!$I$5</f>
        <v>2.637142857142857</v>
      </c>
      <c r="T4311" s="6" cm="1">
        <f t="array" ref="T4311">_xlfn.IFS(laptop_prices3[[#This Row],[Storage]]="512GB SSD", 512, laptop_prices3[[#This Row],[Storage]] = "1TB SSD", 1000, laptop_prices3[[#This Row],[Storage]] = "2TB SSD", 2000, laptop_prices3[[#This Row],[Storage]]= "256GB SSD", 256, laptop_prices3[[#This Row],[Storage]] = "1TB HDD", 1000*0.7)</f>
        <v>2000</v>
      </c>
      <c r="U4311" s="5">
        <f>laptop_prices3[[#This Row],[Storage Raw Value]]/ScoreCard!$J$3*ScoreCard!$J$5</f>
        <v>8</v>
      </c>
    </row>
    <row r="4312" spans="2:21" x14ac:dyDescent="0.2">
      <c r="B4312" s="4" cm="1">
        <f t="array" ref="B4312">SUM(laptop_prices3[[#This Row],[RAM Comp]:[Weight Comp]]+laptop_prices3[[#This Row],[Storage Comp]])</f>
        <v>20.901428571428575</v>
      </c>
      <c r="C4312">
        <v>4310</v>
      </c>
      <c r="D4312" t="s">
        <v>38</v>
      </c>
      <c r="E4312" t="s">
        <v>39</v>
      </c>
      <c r="F4312">
        <v>32</v>
      </c>
      <c r="G4312" t="s">
        <v>42</v>
      </c>
      <c r="H4312" t="s">
        <v>40</v>
      </c>
      <c r="I4312">
        <v>17.3</v>
      </c>
      <c r="J4312" t="s">
        <v>21</v>
      </c>
      <c r="K4312">
        <v>4.2</v>
      </c>
      <c r="L4312">
        <v>3.06</v>
      </c>
      <c r="M4312" t="s">
        <v>16</v>
      </c>
      <c r="N4312">
        <v>1110.6400000000001</v>
      </c>
      <c r="O4312" s="5">
        <f>(ScoreCard!$E$3-laptop_prices3[[#This Row],[Price ($)]])/ScoreCard!$E$3*ScoreCard!$E$5</f>
        <v>4.4861897060293048</v>
      </c>
      <c r="P4312" s="5">
        <f>laptop_prices3[[#This Row],[RAM (GB)]]/ScoreCard!$F$3*ScoreCard!$F$5</f>
        <v>3.5</v>
      </c>
      <c r="Q4312" s="5">
        <f>laptop_prices3[[#This Row],[Screen Size (inch)]]/ScoreCard!$G$3*ScoreCard!$G$5</f>
        <v>2</v>
      </c>
      <c r="R4312" s="5">
        <f>laptop_prices3[[#This Row],[Battery Life (hours)]]/ScoreCard!$H$3*ScoreCard!$H$5</f>
        <v>2.4500000000000002</v>
      </c>
      <c r="S4312" s="5">
        <f>ScoreCard!$I$3-laptop_prices3[[#This Row],[Weight (kg)]]/ScoreCard!$I$3*ScoreCard!$I$5</f>
        <v>1.7514285714285713</v>
      </c>
      <c r="T4312" s="6" cm="1">
        <f t="array" ref="T4312">_xlfn.IFS(laptop_prices3[[#This Row],[Storage]]="512GB SSD", 512, laptop_prices3[[#This Row],[Storage]] = "1TB SSD", 1000, laptop_prices3[[#This Row],[Storage]] = "2TB SSD", 2000, laptop_prices3[[#This Row],[Storage]]= "256GB SSD", 256, laptop_prices3[[#This Row],[Storage]] = "1TB HDD", 1000*0.7)</f>
        <v>700</v>
      </c>
      <c r="U4312" s="5">
        <f>laptop_prices3[[#This Row],[Storage Raw Value]]/ScoreCard!$J$3*ScoreCard!$J$5</f>
        <v>2.8</v>
      </c>
    </row>
    <row r="4313" spans="2:21" x14ac:dyDescent="0.2">
      <c r="B4313" s="4" cm="1">
        <f t="array" ref="B4313">SUM(laptop_prices3[[#This Row],[RAM Comp]:[Weight Comp]]+laptop_prices3[[#This Row],[Storage Comp]])</f>
        <v>24.384953206716212</v>
      </c>
      <c r="C4313">
        <v>4311</v>
      </c>
      <c r="D4313" t="s">
        <v>33</v>
      </c>
      <c r="E4313" t="s">
        <v>39</v>
      </c>
      <c r="F4313">
        <v>8</v>
      </c>
      <c r="G4313" t="s">
        <v>19</v>
      </c>
      <c r="H4313" t="s">
        <v>26</v>
      </c>
      <c r="I4313">
        <v>13.3</v>
      </c>
      <c r="J4313" t="s">
        <v>43</v>
      </c>
      <c r="K4313">
        <v>5.6</v>
      </c>
      <c r="L4313">
        <v>1.39</v>
      </c>
      <c r="M4313" t="s">
        <v>22</v>
      </c>
      <c r="N4313">
        <v>1013.42</v>
      </c>
      <c r="O4313" s="5">
        <f>(ScoreCard!$E$3-laptop_prices3[[#This Row],[Price ($)]])/ScoreCard!$E$3*ScoreCard!$E$5</f>
        <v>4.5311661491430328</v>
      </c>
      <c r="P4313" s="5">
        <f>laptop_prices3[[#This Row],[RAM (GB)]]/ScoreCard!$F$3*ScoreCard!$F$5</f>
        <v>0.875</v>
      </c>
      <c r="Q4313" s="5">
        <f>laptop_prices3[[#This Row],[Screen Size (inch)]]/ScoreCard!$G$3*ScoreCard!$G$5</f>
        <v>1.5375722543352601</v>
      </c>
      <c r="R4313" s="5">
        <f>laptop_prices3[[#This Row],[Battery Life (hours)]]/ScoreCard!$H$3*ScoreCard!$H$5</f>
        <v>3.2666666666666662</v>
      </c>
      <c r="S4313" s="5">
        <f>ScoreCard!$I$3-laptop_prices3[[#This Row],[Weight (kg)]]/ScoreCard!$I$3*ScoreCard!$I$5</f>
        <v>2.7057142857142855</v>
      </c>
      <c r="T4313" s="6" cm="1">
        <f t="array" ref="T4313">_xlfn.IFS(laptop_prices3[[#This Row],[Storage]]="512GB SSD", 512, laptop_prices3[[#This Row],[Storage]] = "1TB SSD", 1000, laptop_prices3[[#This Row],[Storage]] = "2TB SSD", 2000, laptop_prices3[[#This Row],[Storage]]= "256GB SSD", 256, laptop_prices3[[#This Row],[Storage]] = "1TB HDD", 1000*0.7)</f>
        <v>1000</v>
      </c>
      <c r="U4313" s="5">
        <f>laptop_prices3[[#This Row],[Storage Raw Value]]/ScoreCard!$J$3*ScoreCard!$J$5</f>
        <v>4</v>
      </c>
    </row>
    <row r="4314" spans="2:21" x14ac:dyDescent="0.2">
      <c r="B4314" s="4" cm="1">
        <f t="array" ref="B4314">SUM(laptop_prices3[[#This Row],[RAM Comp]:[Weight Comp]]+laptop_prices3[[#This Row],[Storage Comp]])</f>
        <v>43.290667492430501</v>
      </c>
      <c r="C4314">
        <v>4312</v>
      </c>
      <c r="D4314" t="s">
        <v>34</v>
      </c>
      <c r="E4314" t="s">
        <v>48</v>
      </c>
      <c r="F4314">
        <v>8</v>
      </c>
      <c r="G4314" t="s">
        <v>25</v>
      </c>
      <c r="H4314" t="s">
        <v>32</v>
      </c>
      <c r="I4314">
        <v>13.3</v>
      </c>
      <c r="J4314" t="s">
        <v>43</v>
      </c>
      <c r="K4314">
        <v>11.6</v>
      </c>
      <c r="L4314">
        <v>2.4300000000000002</v>
      </c>
      <c r="M4314" t="s">
        <v>22</v>
      </c>
      <c r="N4314">
        <v>1382.29</v>
      </c>
      <c r="O4314" s="5">
        <f>(ScoreCard!$E$3-laptop_prices3[[#This Row],[Price ($)]])/ScoreCard!$E$3*ScoreCard!$E$5</f>
        <v>4.3605175112973136</v>
      </c>
      <c r="P4314" s="5">
        <f>laptop_prices3[[#This Row],[RAM (GB)]]/ScoreCard!$F$3*ScoreCard!$F$5</f>
        <v>0.875</v>
      </c>
      <c r="Q4314" s="5">
        <f>laptop_prices3[[#This Row],[Screen Size (inch)]]/ScoreCard!$G$3*ScoreCard!$G$5</f>
        <v>1.5375722543352601</v>
      </c>
      <c r="R4314" s="5">
        <f>laptop_prices3[[#This Row],[Battery Life (hours)]]/ScoreCard!$H$3*ScoreCard!$H$5</f>
        <v>6.7666666666666666</v>
      </c>
      <c r="S4314" s="5">
        <f>ScoreCard!$I$3-laptop_prices3[[#This Row],[Weight (kg)]]/ScoreCard!$I$3*ScoreCard!$I$5</f>
        <v>2.1114285714285712</v>
      </c>
      <c r="T4314" s="6" cm="1">
        <f t="array" ref="T4314">_xlfn.IFS(laptop_prices3[[#This Row],[Storage]]="512GB SSD", 512, laptop_prices3[[#This Row],[Storage]] = "1TB SSD", 1000, laptop_prices3[[#This Row],[Storage]] = "2TB SSD", 2000, laptop_prices3[[#This Row],[Storage]]= "256GB SSD", 256, laptop_prices3[[#This Row],[Storage]] = "1TB HDD", 1000*0.7)</f>
        <v>2000</v>
      </c>
      <c r="U4314" s="5">
        <f>laptop_prices3[[#This Row],[Storage Raw Value]]/ScoreCard!$J$3*ScoreCard!$J$5</f>
        <v>8</v>
      </c>
    </row>
    <row r="4315" spans="2:21" x14ac:dyDescent="0.2">
      <c r="B4315" s="4" cm="1">
        <f t="array" ref="B4315">SUM(laptop_prices3[[#This Row],[RAM Comp]:[Weight Comp]]+laptop_prices3[[#This Row],[Storage Comp]])</f>
        <v>26.153809523809525</v>
      </c>
      <c r="C4315">
        <v>4313</v>
      </c>
      <c r="D4315" t="s">
        <v>28</v>
      </c>
      <c r="E4315" t="s">
        <v>12</v>
      </c>
      <c r="F4315">
        <v>16</v>
      </c>
      <c r="G4315" t="s">
        <v>19</v>
      </c>
      <c r="H4315" t="s">
        <v>20</v>
      </c>
      <c r="I4315">
        <v>17.3</v>
      </c>
      <c r="J4315" t="s">
        <v>21</v>
      </c>
      <c r="K4315">
        <v>6.8</v>
      </c>
      <c r="L4315">
        <v>1.86</v>
      </c>
      <c r="M4315" t="s">
        <v>30</v>
      </c>
      <c r="N4315">
        <v>810.19</v>
      </c>
      <c r="O4315" s="5">
        <f>(ScoreCard!$E$3-laptop_prices3[[#This Row],[Price ($)]])/ScoreCard!$E$3*ScoreCard!$E$5</f>
        <v>4.6251855127925179</v>
      </c>
      <c r="P4315" s="5">
        <f>laptop_prices3[[#This Row],[RAM (GB)]]/ScoreCard!$F$3*ScoreCard!$F$5</f>
        <v>1.75</v>
      </c>
      <c r="Q4315" s="5">
        <f>laptop_prices3[[#This Row],[Screen Size (inch)]]/ScoreCard!$G$3*ScoreCard!$G$5</f>
        <v>2</v>
      </c>
      <c r="R4315" s="5">
        <f>laptop_prices3[[#This Row],[Battery Life (hours)]]/ScoreCard!$H$3*ScoreCard!$H$5</f>
        <v>3.9666666666666668</v>
      </c>
      <c r="S4315" s="5">
        <f>ScoreCard!$I$3-laptop_prices3[[#This Row],[Weight (kg)]]/ScoreCard!$I$3*ScoreCard!$I$5</f>
        <v>2.4371428571428568</v>
      </c>
      <c r="T4315" s="6" cm="1">
        <f t="array" ref="T4315">_xlfn.IFS(laptop_prices3[[#This Row],[Storage]]="512GB SSD", 512, laptop_prices3[[#This Row],[Storage]] = "1TB SSD", 1000, laptop_prices3[[#This Row],[Storage]] = "2TB SSD", 2000, laptop_prices3[[#This Row],[Storage]]= "256GB SSD", 256, laptop_prices3[[#This Row],[Storage]] = "1TB HDD", 1000*0.7)</f>
        <v>1000</v>
      </c>
      <c r="U4315" s="5">
        <f>laptop_prices3[[#This Row],[Storage Raw Value]]/ScoreCard!$J$3*ScoreCard!$J$5</f>
        <v>4</v>
      </c>
    </row>
    <row r="4316" spans="2:21" x14ac:dyDescent="0.2">
      <c r="B4316" s="4" cm="1">
        <f t="array" ref="B4316">SUM(laptop_prices3[[#This Row],[RAM Comp]:[Weight Comp]]+laptop_prices3[[#This Row],[Storage Comp]])</f>
        <v>16.864762730525737</v>
      </c>
      <c r="C4316">
        <v>4314</v>
      </c>
      <c r="D4316" t="s">
        <v>17</v>
      </c>
      <c r="E4316" t="s">
        <v>48</v>
      </c>
      <c r="F4316">
        <v>64</v>
      </c>
      <c r="G4316" t="s">
        <v>29</v>
      </c>
      <c r="H4316" t="s">
        <v>32</v>
      </c>
      <c r="I4316">
        <v>13.3</v>
      </c>
      <c r="J4316" t="s">
        <v>27</v>
      </c>
      <c r="K4316">
        <v>4.3</v>
      </c>
      <c r="L4316">
        <v>3.11</v>
      </c>
      <c r="M4316" t="s">
        <v>46</v>
      </c>
      <c r="N4316">
        <v>6948.16</v>
      </c>
      <c r="O4316" s="5">
        <f>(ScoreCard!$E$3-laptop_prices3[[#This Row],[Price ($)]])/ScoreCard!$E$3*ScoreCard!$E$5</f>
        <v>1.7856045774009333</v>
      </c>
      <c r="P4316" s="5">
        <f>laptop_prices3[[#This Row],[RAM (GB)]]/ScoreCard!$F$3*ScoreCard!$F$5</f>
        <v>7</v>
      </c>
      <c r="Q4316" s="5">
        <f>laptop_prices3[[#This Row],[Screen Size (inch)]]/ScoreCard!$G$3*ScoreCard!$G$5</f>
        <v>1.5375722543352601</v>
      </c>
      <c r="R4316" s="5">
        <f>laptop_prices3[[#This Row],[Battery Life (hours)]]/ScoreCard!$H$3*ScoreCard!$H$5</f>
        <v>2.5083333333333333</v>
      </c>
      <c r="S4316" s="5">
        <f>ScoreCard!$I$3-laptop_prices3[[#This Row],[Weight (kg)]]/ScoreCard!$I$3*ScoreCard!$I$5</f>
        <v>1.7228571428571429</v>
      </c>
      <c r="T4316" s="6" cm="1">
        <f t="array" ref="T4316">_xlfn.IFS(laptop_prices3[[#This Row],[Storage]]="512GB SSD", 512, laptop_prices3[[#This Row],[Storage]] = "1TB SSD", 1000, laptop_prices3[[#This Row],[Storage]] = "2TB SSD", 2000, laptop_prices3[[#This Row],[Storage]]= "256GB SSD", 256, laptop_prices3[[#This Row],[Storage]] = "1TB HDD", 1000*0.7)</f>
        <v>256</v>
      </c>
      <c r="U4316" s="5">
        <f>laptop_prices3[[#This Row],[Storage Raw Value]]/ScoreCard!$J$3*ScoreCard!$J$5</f>
        <v>1.024</v>
      </c>
    </row>
    <row r="4317" spans="2:21" x14ac:dyDescent="0.2">
      <c r="B4317" s="4" cm="1">
        <f t="array" ref="B4317">SUM(laptop_prices3[[#This Row],[RAM Comp]:[Weight Comp]]+laptop_prices3[[#This Row],[Storage Comp]])</f>
        <v>22.231258601706578</v>
      </c>
      <c r="C4317">
        <v>4315</v>
      </c>
      <c r="D4317" t="s">
        <v>38</v>
      </c>
      <c r="E4317" t="s">
        <v>41</v>
      </c>
      <c r="F4317">
        <v>4</v>
      </c>
      <c r="G4317" t="s">
        <v>42</v>
      </c>
      <c r="H4317" t="s">
        <v>26</v>
      </c>
      <c r="I4317">
        <v>16</v>
      </c>
      <c r="J4317" t="s">
        <v>27</v>
      </c>
      <c r="K4317">
        <v>10.9</v>
      </c>
      <c r="L4317">
        <v>1.95</v>
      </c>
      <c r="M4317" t="s">
        <v>30</v>
      </c>
      <c r="N4317">
        <v>2225.7800000000002</v>
      </c>
      <c r="O4317" s="5">
        <f>(ScoreCard!$E$3-laptop_prices3[[#This Row],[Price ($)]])/ScoreCard!$E$3*ScoreCard!$E$5</f>
        <v>3.97029759767873</v>
      </c>
      <c r="P4317" s="5">
        <f>laptop_prices3[[#This Row],[RAM (GB)]]/ScoreCard!$F$3*ScoreCard!$F$5</f>
        <v>0.4375</v>
      </c>
      <c r="Q4317" s="5">
        <f>laptop_prices3[[#This Row],[Screen Size (inch)]]/ScoreCard!$G$3*ScoreCard!$G$5</f>
        <v>1.8497109826589595</v>
      </c>
      <c r="R4317" s="5">
        <f>laptop_prices3[[#This Row],[Battery Life (hours)]]/ScoreCard!$H$3*ScoreCard!$H$5</f>
        <v>6.3583333333333334</v>
      </c>
      <c r="S4317" s="5">
        <f>ScoreCard!$I$3-laptop_prices3[[#This Row],[Weight (kg)]]/ScoreCard!$I$3*ScoreCard!$I$5</f>
        <v>2.3857142857142857</v>
      </c>
      <c r="T4317" s="6" cm="1">
        <f t="array" ref="T4317">_xlfn.IFS(laptop_prices3[[#This Row],[Storage]]="512GB SSD", 512, laptop_prices3[[#This Row],[Storage]] = "1TB SSD", 1000, laptop_prices3[[#This Row],[Storage]] = "2TB SSD", 2000, laptop_prices3[[#This Row],[Storage]]= "256GB SSD", 256, laptop_prices3[[#This Row],[Storage]] = "1TB HDD", 1000*0.7)</f>
        <v>700</v>
      </c>
      <c r="U4317" s="5">
        <f>laptop_prices3[[#This Row],[Storage Raw Value]]/ScoreCard!$J$3*ScoreCard!$J$5</f>
        <v>2.8</v>
      </c>
    </row>
    <row r="4318" spans="2:21" x14ac:dyDescent="0.2">
      <c r="B4318" s="4" cm="1">
        <f t="array" ref="B4318">SUM(laptop_prices3[[#This Row],[RAM Comp]:[Weight Comp]]+laptop_prices3[[#This Row],[Storage Comp]])</f>
        <v>27.234211395540871</v>
      </c>
      <c r="C4318">
        <v>4316</v>
      </c>
      <c r="D4318" t="s">
        <v>11</v>
      </c>
      <c r="E4318" t="s">
        <v>48</v>
      </c>
      <c r="F4318">
        <v>32</v>
      </c>
      <c r="G4318" t="s">
        <v>19</v>
      </c>
      <c r="H4318" t="s">
        <v>35</v>
      </c>
      <c r="I4318">
        <v>14</v>
      </c>
      <c r="J4318" t="s">
        <v>43</v>
      </c>
      <c r="K4318">
        <v>6.6</v>
      </c>
      <c r="L4318">
        <v>2.16</v>
      </c>
      <c r="M4318" t="s">
        <v>16</v>
      </c>
      <c r="N4318">
        <v>2830.04</v>
      </c>
      <c r="O4318" s="5">
        <f>(ScoreCard!$E$3-laptop_prices3[[#This Row],[Price ($)]])/ScoreCard!$E$3*ScoreCard!$E$5</f>
        <v>3.6907515627486607</v>
      </c>
      <c r="P4318" s="5">
        <f>laptop_prices3[[#This Row],[RAM (GB)]]/ScoreCard!$F$3*ScoreCard!$F$5</f>
        <v>3.5</v>
      </c>
      <c r="Q4318" s="5">
        <f>laptop_prices3[[#This Row],[Screen Size (inch)]]/ScoreCard!$G$3*ScoreCard!$G$5</f>
        <v>1.6184971098265895</v>
      </c>
      <c r="R4318" s="5">
        <f>laptop_prices3[[#This Row],[Battery Life (hours)]]/ScoreCard!$H$3*ScoreCard!$H$5</f>
        <v>3.8499999999999996</v>
      </c>
      <c r="S4318" s="5">
        <f>ScoreCard!$I$3-laptop_prices3[[#This Row],[Weight (kg)]]/ScoreCard!$I$3*ScoreCard!$I$5</f>
        <v>2.2657142857142856</v>
      </c>
      <c r="T4318" s="6" cm="1">
        <f t="array" ref="T4318">_xlfn.IFS(laptop_prices3[[#This Row],[Storage]]="512GB SSD", 512, laptop_prices3[[#This Row],[Storage]] = "1TB SSD", 1000, laptop_prices3[[#This Row],[Storage]] = "2TB SSD", 2000, laptop_prices3[[#This Row],[Storage]]= "256GB SSD", 256, laptop_prices3[[#This Row],[Storage]] = "1TB HDD", 1000*0.7)</f>
        <v>1000</v>
      </c>
      <c r="U4318" s="5">
        <f>laptop_prices3[[#This Row],[Storage Raw Value]]/ScoreCard!$J$3*ScoreCard!$J$5</f>
        <v>4</v>
      </c>
    </row>
    <row r="4319" spans="2:21" x14ac:dyDescent="0.2">
      <c r="B4319" s="4" cm="1">
        <f t="array" ref="B4319">SUM(laptop_prices3[[#This Row],[RAM Comp]:[Weight Comp]]+laptop_prices3[[#This Row],[Storage Comp]])</f>
        <v>24.152572254335261</v>
      </c>
      <c r="C4319">
        <v>4317</v>
      </c>
      <c r="D4319" t="s">
        <v>34</v>
      </c>
      <c r="E4319" t="s">
        <v>48</v>
      </c>
      <c r="F4319">
        <v>32</v>
      </c>
      <c r="G4319" t="s">
        <v>42</v>
      </c>
      <c r="H4319" t="s">
        <v>35</v>
      </c>
      <c r="I4319">
        <v>13.3</v>
      </c>
      <c r="J4319" t="s">
        <v>21</v>
      </c>
      <c r="K4319">
        <v>9.9</v>
      </c>
      <c r="L4319">
        <v>2.38</v>
      </c>
      <c r="M4319" t="s">
        <v>22</v>
      </c>
      <c r="N4319">
        <v>1442.32</v>
      </c>
      <c r="O4319" s="5">
        <f>(ScoreCard!$E$3-laptop_prices3[[#This Row],[Price ($)]])/ScoreCard!$E$3*ScoreCard!$E$5</f>
        <v>4.3327461074697347</v>
      </c>
      <c r="P4319" s="5">
        <f>laptop_prices3[[#This Row],[RAM (GB)]]/ScoreCard!$F$3*ScoreCard!$F$5</f>
        <v>3.5</v>
      </c>
      <c r="Q4319" s="5">
        <f>laptop_prices3[[#This Row],[Screen Size (inch)]]/ScoreCard!$G$3*ScoreCard!$G$5</f>
        <v>1.5375722543352601</v>
      </c>
      <c r="R4319" s="5">
        <f>laptop_prices3[[#This Row],[Battery Life (hours)]]/ScoreCard!$H$3*ScoreCard!$H$5</f>
        <v>5.7750000000000004</v>
      </c>
      <c r="S4319" s="5">
        <f>ScoreCard!$I$3-laptop_prices3[[#This Row],[Weight (kg)]]/ScoreCard!$I$3*ScoreCard!$I$5</f>
        <v>2.14</v>
      </c>
      <c r="T4319" s="6" cm="1">
        <f t="array" ref="T4319">_xlfn.IFS(laptop_prices3[[#This Row],[Storage]]="512GB SSD", 512, laptop_prices3[[#This Row],[Storage]] = "1TB SSD", 1000, laptop_prices3[[#This Row],[Storage]] = "2TB SSD", 2000, laptop_prices3[[#This Row],[Storage]]= "256GB SSD", 256, laptop_prices3[[#This Row],[Storage]] = "1TB HDD", 1000*0.7)</f>
        <v>700</v>
      </c>
      <c r="U4319" s="5">
        <f>laptop_prices3[[#This Row],[Storage Raw Value]]/ScoreCard!$J$3*ScoreCard!$J$5</f>
        <v>2.8</v>
      </c>
    </row>
    <row r="4320" spans="2:21" x14ac:dyDescent="0.2">
      <c r="B4320" s="4" cm="1">
        <f t="array" ref="B4320">SUM(laptop_prices3[[#This Row],[RAM Comp]:[Weight Comp]]+laptop_prices3[[#This Row],[Storage Comp]])</f>
        <v>25.120996696944673</v>
      </c>
      <c r="C4320">
        <v>4318</v>
      </c>
      <c r="D4320" t="s">
        <v>33</v>
      </c>
      <c r="E4320" t="s">
        <v>31</v>
      </c>
      <c r="F4320">
        <v>64</v>
      </c>
      <c r="G4320" t="s">
        <v>13</v>
      </c>
      <c r="H4320" t="s">
        <v>14</v>
      </c>
      <c r="I4320">
        <v>16</v>
      </c>
      <c r="J4320" t="s">
        <v>43</v>
      </c>
      <c r="K4320">
        <v>9.3000000000000007</v>
      </c>
      <c r="L4320">
        <v>1.48</v>
      </c>
      <c r="M4320" t="s">
        <v>46</v>
      </c>
      <c r="N4320">
        <v>2306.92</v>
      </c>
      <c r="O4320" s="5">
        <f>(ScoreCard!$E$3-laptop_prices3[[#This Row],[Price ($)]])/ScoreCard!$E$3*ScoreCard!$E$5</f>
        <v>3.9327601712824345</v>
      </c>
      <c r="P4320" s="5">
        <f>laptop_prices3[[#This Row],[RAM (GB)]]/ScoreCard!$F$3*ScoreCard!$F$5</f>
        <v>7</v>
      </c>
      <c r="Q4320" s="5">
        <f>laptop_prices3[[#This Row],[Screen Size (inch)]]/ScoreCard!$G$3*ScoreCard!$G$5</f>
        <v>1.8497109826589595</v>
      </c>
      <c r="R4320" s="5">
        <f>laptop_prices3[[#This Row],[Battery Life (hours)]]/ScoreCard!$H$3*ScoreCard!$H$5</f>
        <v>5.4249999999999998</v>
      </c>
      <c r="S4320" s="5">
        <f>ScoreCard!$I$3-laptop_prices3[[#This Row],[Weight (kg)]]/ScoreCard!$I$3*ScoreCard!$I$5</f>
        <v>2.6542857142857144</v>
      </c>
      <c r="T4320" s="6" cm="1">
        <f t="array" ref="T4320">_xlfn.IFS(laptop_prices3[[#This Row],[Storage]]="512GB SSD", 512, laptop_prices3[[#This Row],[Storage]] = "1TB SSD", 1000, laptop_prices3[[#This Row],[Storage]] = "2TB SSD", 2000, laptop_prices3[[#This Row],[Storage]]= "256GB SSD", 256, laptop_prices3[[#This Row],[Storage]] = "1TB HDD", 1000*0.7)</f>
        <v>512</v>
      </c>
      <c r="U4320" s="5">
        <f>laptop_prices3[[#This Row],[Storage Raw Value]]/ScoreCard!$J$3*ScoreCard!$J$5</f>
        <v>2.048</v>
      </c>
    </row>
    <row r="4321" spans="2:21" x14ac:dyDescent="0.2">
      <c r="B4321" s="4" cm="1">
        <f t="array" ref="B4321">SUM(laptop_prices3[[#This Row],[RAM Comp]:[Weight Comp]]+laptop_prices3[[#This Row],[Storage Comp]])</f>
        <v>16.913619873382878</v>
      </c>
      <c r="C4321">
        <v>4319</v>
      </c>
      <c r="D4321" t="s">
        <v>11</v>
      </c>
      <c r="E4321" t="s">
        <v>18</v>
      </c>
      <c r="F4321">
        <v>8</v>
      </c>
      <c r="G4321" t="s">
        <v>13</v>
      </c>
      <c r="H4321" t="s">
        <v>44</v>
      </c>
      <c r="I4321">
        <v>13.3</v>
      </c>
      <c r="J4321" t="s">
        <v>21</v>
      </c>
      <c r="K4321">
        <v>7</v>
      </c>
      <c r="L4321">
        <v>2.23</v>
      </c>
      <c r="M4321" t="s">
        <v>30</v>
      </c>
      <c r="N4321">
        <v>1161.4000000000001</v>
      </c>
      <c r="O4321" s="5">
        <f>(ScoreCard!$E$3-laptop_prices3[[#This Row],[Price ($)]])/ScoreCard!$E$3*ScoreCard!$E$5</f>
        <v>4.4627068398242766</v>
      </c>
      <c r="P4321" s="5">
        <f>laptop_prices3[[#This Row],[RAM (GB)]]/ScoreCard!$F$3*ScoreCard!$F$5</f>
        <v>0.875</v>
      </c>
      <c r="Q4321" s="5">
        <f>laptop_prices3[[#This Row],[Screen Size (inch)]]/ScoreCard!$G$3*ScoreCard!$G$5</f>
        <v>1.5375722543352601</v>
      </c>
      <c r="R4321" s="5">
        <f>laptop_prices3[[#This Row],[Battery Life (hours)]]/ScoreCard!$H$3*ScoreCard!$H$5</f>
        <v>4.0833333333333339</v>
      </c>
      <c r="S4321" s="5">
        <f>ScoreCard!$I$3-laptop_prices3[[#This Row],[Weight (kg)]]/ScoreCard!$I$3*ScoreCard!$I$5</f>
        <v>2.225714285714286</v>
      </c>
      <c r="T4321" s="6" cm="1">
        <f t="array" ref="T4321">_xlfn.IFS(laptop_prices3[[#This Row],[Storage]]="512GB SSD", 512, laptop_prices3[[#This Row],[Storage]] = "1TB SSD", 1000, laptop_prices3[[#This Row],[Storage]] = "2TB SSD", 2000, laptop_prices3[[#This Row],[Storage]]= "256GB SSD", 256, laptop_prices3[[#This Row],[Storage]] = "1TB HDD", 1000*0.7)</f>
        <v>512</v>
      </c>
      <c r="U4321" s="5">
        <f>laptop_prices3[[#This Row],[Storage Raw Value]]/ScoreCard!$J$3*ScoreCard!$J$5</f>
        <v>2.048</v>
      </c>
    </row>
    <row r="4322" spans="2:21" x14ac:dyDescent="0.2">
      <c r="B4322" s="4" cm="1">
        <f t="array" ref="B4322">SUM(laptop_prices3[[#This Row],[RAM Comp]:[Weight Comp]]+laptop_prices3[[#This Row],[Storage Comp]])</f>
        <v>18.541801541425816</v>
      </c>
      <c r="C4322">
        <v>4320</v>
      </c>
      <c r="D4322" t="s">
        <v>33</v>
      </c>
      <c r="E4322" t="s">
        <v>24</v>
      </c>
      <c r="F4322">
        <v>8</v>
      </c>
      <c r="G4322" t="s">
        <v>42</v>
      </c>
      <c r="H4322" t="s">
        <v>26</v>
      </c>
      <c r="I4322">
        <v>15.6</v>
      </c>
      <c r="J4322" t="s">
        <v>27</v>
      </c>
      <c r="K4322">
        <v>4.5999999999999996</v>
      </c>
      <c r="L4322">
        <v>2.66</v>
      </c>
      <c r="M4322" t="s">
        <v>16</v>
      </c>
      <c r="N4322">
        <v>1600.11</v>
      </c>
      <c r="O4322" s="5">
        <f>(ScoreCard!$E$3-laptop_prices3[[#This Row],[Price ($)]])/ScoreCard!$E$3*ScoreCard!$E$5</f>
        <v>4.2597484428028434</v>
      </c>
      <c r="P4322" s="5">
        <f>laptop_prices3[[#This Row],[RAM (GB)]]/ScoreCard!$F$3*ScoreCard!$F$5</f>
        <v>0.875</v>
      </c>
      <c r="Q4322" s="5">
        <f>laptop_prices3[[#This Row],[Screen Size (inch)]]/ScoreCard!$G$3*ScoreCard!$G$5</f>
        <v>1.8034682080924855</v>
      </c>
      <c r="R4322" s="5">
        <f>laptop_prices3[[#This Row],[Battery Life (hours)]]/ScoreCard!$H$3*ScoreCard!$H$5</f>
        <v>2.6833333333333331</v>
      </c>
      <c r="S4322" s="5">
        <f>ScoreCard!$I$3-laptop_prices3[[#This Row],[Weight (kg)]]/ScoreCard!$I$3*ScoreCard!$I$5</f>
        <v>1.98</v>
      </c>
      <c r="T4322" s="6" cm="1">
        <f t="array" ref="T4322">_xlfn.IFS(laptop_prices3[[#This Row],[Storage]]="512GB SSD", 512, laptop_prices3[[#This Row],[Storage]] = "1TB SSD", 1000, laptop_prices3[[#This Row],[Storage]] = "2TB SSD", 2000, laptop_prices3[[#This Row],[Storage]]= "256GB SSD", 256, laptop_prices3[[#This Row],[Storage]] = "1TB HDD", 1000*0.7)</f>
        <v>700</v>
      </c>
      <c r="U4322" s="5">
        <f>laptop_prices3[[#This Row],[Storage Raw Value]]/ScoreCard!$J$3*ScoreCard!$J$5</f>
        <v>2.8</v>
      </c>
    </row>
    <row r="4323" spans="2:21" x14ac:dyDescent="0.2">
      <c r="B4323" s="4" cm="1">
        <f t="array" ref="B4323">SUM(laptop_prices3[[#This Row],[RAM Comp]:[Weight Comp]]+laptop_prices3[[#This Row],[Storage Comp]])</f>
        <v>18.587191301954306</v>
      </c>
      <c r="C4323">
        <v>4321</v>
      </c>
      <c r="D4323" t="s">
        <v>45</v>
      </c>
      <c r="E4323" t="s">
        <v>12</v>
      </c>
      <c r="F4323">
        <v>32</v>
      </c>
      <c r="G4323" t="s">
        <v>13</v>
      </c>
      <c r="H4323" t="s">
        <v>14</v>
      </c>
      <c r="I4323">
        <v>13.3</v>
      </c>
      <c r="J4323" t="s">
        <v>27</v>
      </c>
      <c r="K4323">
        <v>5.8</v>
      </c>
      <c r="L4323">
        <v>2.67</v>
      </c>
      <c r="M4323" t="s">
        <v>16</v>
      </c>
      <c r="N4323">
        <v>2228.31</v>
      </c>
      <c r="O4323" s="5">
        <f>(ScoreCard!$E$3-laptop_prices3[[#This Row],[Price ($)]])/ScoreCard!$E$3*ScoreCard!$E$5</f>
        <v>3.9691271553718215</v>
      </c>
      <c r="P4323" s="5">
        <f>laptop_prices3[[#This Row],[RAM (GB)]]/ScoreCard!$F$3*ScoreCard!$F$5</f>
        <v>3.5</v>
      </c>
      <c r="Q4323" s="5">
        <f>laptop_prices3[[#This Row],[Screen Size (inch)]]/ScoreCard!$G$3*ScoreCard!$G$5</f>
        <v>1.5375722543352601</v>
      </c>
      <c r="R4323" s="5">
        <f>laptop_prices3[[#This Row],[Battery Life (hours)]]/ScoreCard!$H$3*ScoreCard!$H$5</f>
        <v>3.3833333333333333</v>
      </c>
      <c r="S4323" s="5">
        <f>ScoreCard!$I$3-laptop_prices3[[#This Row],[Weight (kg)]]/ScoreCard!$I$3*ScoreCard!$I$5</f>
        <v>1.9742857142857144</v>
      </c>
      <c r="T4323" s="6" cm="1">
        <f t="array" ref="T4323">_xlfn.IFS(laptop_prices3[[#This Row],[Storage]]="512GB SSD", 512, laptop_prices3[[#This Row],[Storage]] = "1TB SSD", 1000, laptop_prices3[[#This Row],[Storage]] = "2TB SSD", 2000, laptop_prices3[[#This Row],[Storage]]= "256GB SSD", 256, laptop_prices3[[#This Row],[Storage]] = "1TB HDD", 1000*0.7)</f>
        <v>512</v>
      </c>
      <c r="U4323" s="5">
        <f>laptop_prices3[[#This Row],[Storage Raw Value]]/ScoreCard!$J$3*ScoreCard!$J$5</f>
        <v>2.048</v>
      </c>
    </row>
    <row r="4324" spans="2:21" x14ac:dyDescent="0.2">
      <c r="B4324" s="4" cm="1">
        <f t="array" ref="B4324">SUM(laptop_prices3[[#This Row],[RAM Comp]:[Weight Comp]]+laptop_prices3[[#This Row],[Storage Comp]])</f>
        <v>18.63361987338288</v>
      </c>
      <c r="C4324">
        <v>4322</v>
      </c>
      <c r="D4324" t="s">
        <v>23</v>
      </c>
      <c r="E4324" t="s">
        <v>12</v>
      </c>
      <c r="F4324">
        <v>16</v>
      </c>
      <c r="G4324" t="s">
        <v>13</v>
      </c>
      <c r="H4324" t="s">
        <v>44</v>
      </c>
      <c r="I4324">
        <v>13.3</v>
      </c>
      <c r="J4324" t="s">
        <v>43</v>
      </c>
      <c r="K4324">
        <v>7.9</v>
      </c>
      <c r="L4324">
        <v>1.67</v>
      </c>
      <c r="M4324" t="s">
        <v>16</v>
      </c>
      <c r="N4324">
        <v>833.35</v>
      </c>
      <c r="O4324" s="5">
        <f>(ScoreCard!$E$3-laptop_prices3[[#This Row],[Price ($)]])/ScoreCard!$E$3*ScoreCard!$E$5</f>
        <v>4.6144711081174101</v>
      </c>
      <c r="P4324" s="5">
        <f>laptop_prices3[[#This Row],[RAM (GB)]]/ScoreCard!$F$3*ScoreCard!$F$5</f>
        <v>1.75</v>
      </c>
      <c r="Q4324" s="5">
        <f>laptop_prices3[[#This Row],[Screen Size (inch)]]/ScoreCard!$G$3*ScoreCard!$G$5</f>
        <v>1.5375722543352601</v>
      </c>
      <c r="R4324" s="5">
        <f>laptop_prices3[[#This Row],[Battery Life (hours)]]/ScoreCard!$H$3*ScoreCard!$H$5</f>
        <v>4.6083333333333334</v>
      </c>
      <c r="S4324" s="5">
        <f>ScoreCard!$I$3-laptop_prices3[[#This Row],[Weight (kg)]]/ScoreCard!$I$3*ScoreCard!$I$5</f>
        <v>2.5457142857142858</v>
      </c>
      <c r="T4324" s="6" cm="1">
        <f t="array" ref="T4324">_xlfn.IFS(laptop_prices3[[#This Row],[Storage]]="512GB SSD", 512, laptop_prices3[[#This Row],[Storage]] = "1TB SSD", 1000, laptop_prices3[[#This Row],[Storage]] = "2TB SSD", 2000, laptop_prices3[[#This Row],[Storage]]= "256GB SSD", 256, laptop_prices3[[#This Row],[Storage]] = "1TB HDD", 1000*0.7)</f>
        <v>512</v>
      </c>
      <c r="U4324" s="5">
        <f>laptop_prices3[[#This Row],[Storage Raw Value]]/ScoreCard!$J$3*ScoreCard!$J$5</f>
        <v>2.048</v>
      </c>
    </row>
    <row r="4325" spans="2:21" x14ac:dyDescent="0.2">
      <c r="B4325" s="4" cm="1">
        <f t="array" ref="B4325">SUM(laptop_prices3[[#This Row],[RAM Comp]:[Weight Comp]]+laptop_prices3[[#This Row],[Storage Comp]])</f>
        <v>21.351163776493255</v>
      </c>
      <c r="C4325">
        <v>4323</v>
      </c>
      <c r="D4325" t="s">
        <v>38</v>
      </c>
      <c r="E4325" t="s">
        <v>37</v>
      </c>
      <c r="F4325">
        <v>64</v>
      </c>
      <c r="G4325" t="s">
        <v>29</v>
      </c>
      <c r="H4325" t="s">
        <v>44</v>
      </c>
      <c r="I4325">
        <v>14</v>
      </c>
      <c r="J4325" t="s">
        <v>27</v>
      </c>
      <c r="K4325">
        <v>11</v>
      </c>
      <c r="L4325">
        <v>2.2400000000000002</v>
      </c>
      <c r="M4325" t="s">
        <v>46</v>
      </c>
      <c r="N4325">
        <v>4512.6000000000004</v>
      </c>
      <c r="O4325" s="5">
        <f>(ScoreCard!$E$3-laptop_prices3[[#This Row],[Price ($)]])/ScoreCard!$E$3*ScoreCard!$E$5</f>
        <v>2.9123565398579556</v>
      </c>
      <c r="P4325" s="5">
        <f>laptop_prices3[[#This Row],[RAM (GB)]]/ScoreCard!$F$3*ScoreCard!$F$5</f>
        <v>7</v>
      </c>
      <c r="Q4325" s="5">
        <f>laptop_prices3[[#This Row],[Screen Size (inch)]]/ScoreCard!$G$3*ScoreCard!$G$5</f>
        <v>1.6184971098265895</v>
      </c>
      <c r="R4325" s="5">
        <f>laptop_prices3[[#This Row],[Battery Life (hours)]]/ScoreCard!$H$3*ScoreCard!$H$5</f>
        <v>6.4166666666666661</v>
      </c>
      <c r="S4325" s="5">
        <f>ScoreCard!$I$3-laptop_prices3[[#This Row],[Weight (kg)]]/ScoreCard!$I$3*ScoreCard!$I$5</f>
        <v>2.2199999999999998</v>
      </c>
      <c r="T4325" s="6" cm="1">
        <f t="array" ref="T4325">_xlfn.IFS(laptop_prices3[[#This Row],[Storage]]="512GB SSD", 512, laptop_prices3[[#This Row],[Storage]] = "1TB SSD", 1000, laptop_prices3[[#This Row],[Storage]] = "2TB SSD", 2000, laptop_prices3[[#This Row],[Storage]]= "256GB SSD", 256, laptop_prices3[[#This Row],[Storage]] = "1TB HDD", 1000*0.7)</f>
        <v>256</v>
      </c>
      <c r="U4325" s="5">
        <f>laptop_prices3[[#This Row],[Storage Raw Value]]/ScoreCard!$J$3*ScoreCard!$J$5</f>
        <v>1.024</v>
      </c>
    </row>
    <row r="4326" spans="2:21" x14ac:dyDescent="0.2">
      <c r="B4326" s="4" cm="1">
        <f t="array" ref="B4326">SUM(laptop_prices3[[#This Row],[RAM Comp]:[Weight Comp]]+laptop_prices3[[#This Row],[Storage Comp]])</f>
        <v>17.368711395540878</v>
      </c>
      <c r="C4326">
        <v>4324</v>
      </c>
      <c r="D4326" t="s">
        <v>45</v>
      </c>
      <c r="E4326" t="s">
        <v>24</v>
      </c>
      <c r="F4326">
        <v>4</v>
      </c>
      <c r="G4326" t="s">
        <v>13</v>
      </c>
      <c r="H4326" t="s">
        <v>32</v>
      </c>
      <c r="I4326">
        <v>14</v>
      </c>
      <c r="J4326" t="s">
        <v>15</v>
      </c>
      <c r="K4326">
        <v>7.5</v>
      </c>
      <c r="L4326">
        <v>1.32</v>
      </c>
      <c r="M4326" t="s">
        <v>30</v>
      </c>
      <c r="N4326">
        <v>998.06</v>
      </c>
      <c r="O4326" s="5">
        <f>(ScoreCard!$E$3-laptop_prices3[[#This Row],[Price ($)]])/ScoreCard!$E$3*ScoreCard!$E$5</f>
        <v>4.5382720755596848</v>
      </c>
      <c r="P4326" s="5">
        <f>laptop_prices3[[#This Row],[RAM (GB)]]/ScoreCard!$F$3*ScoreCard!$F$5</f>
        <v>0.4375</v>
      </c>
      <c r="Q4326" s="5">
        <f>laptop_prices3[[#This Row],[Screen Size (inch)]]/ScoreCard!$G$3*ScoreCard!$G$5</f>
        <v>1.6184971098265895</v>
      </c>
      <c r="R4326" s="5">
        <f>laptop_prices3[[#This Row],[Battery Life (hours)]]/ScoreCard!$H$3*ScoreCard!$H$5</f>
        <v>4.375</v>
      </c>
      <c r="S4326" s="5">
        <f>ScoreCard!$I$3-laptop_prices3[[#This Row],[Weight (kg)]]/ScoreCard!$I$3*ScoreCard!$I$5</f>
        <v>2.7457142857142856</v>
      </c>
      <c r="T4326" s="6" cm="1">
        <f t="array" ref="T4326">_xlfn.IFS(laptop_prices3[[#This Row],[Storage]]="512GB SSD", 512, laptop_prices3[[#This Row],[Storage]] = "1TB SSD", 1000, laptop_prices3[[#This Row],[Storage]] = "2TB SSD", 2000, laptop_prices3[[#This Row],[Storage]]= "256GB SSD", 256, laptop_prices3[[#This Row],[Storage]] = "1TB HDD", 1000*0.7)</f>
        <v>512</v>
      </c>
      <c r="U4326" s="5">
        <f>laptop_prices3[[#This Row],[Storage Raw Value]]/ScoreCard!$J$3*ScoreCard!$J$5</f>
        <v>2.048</v>
      </c>
    </row>
    <row r="4327" spans="2:21" x14ac:dyDescent="0.2">
      <c r="B4327" s="4" cm="1">
        <f t="array" ref="B4327">SUM(laptop_prices3[[#This Row],[RAM Comp]:[Weight Comp]]+laptop_prices3[[#This Row],[Storage Comp]])</f>
        <v>46.221857968620974</v>
      </c>
      <c r="C4327">
        <v>4325</v>
      </c>
      <c r="D4327" t="s">
        <v>45</v>
      </c>
      <c r="E4327" t="s">
        <v>48</v>
      </c>
      <c r="F4327">
        <v>32</v>
      </c>
      <c r="G4327" t="s">
        <v>25</v>
      </c>
      <c r="H4327" t="s">
        <v>32</v>
      </c>
      <c r="I4327">
        <v>13.3</v>
      </c>
      <c r="J4327" t="s">
        <v>21</v>
      </c>
      <c r="K4327">
        <v>11.4</v>
      </c>
      <c r="L4327">
        <v>1.69</v>
      </c>
      <c r="M4327" t="s">
        <v>22</v>
      </c>
      <c r="N4327">
        <v>1777.74</v>
      </c>
      <c r="O4327" s="5">
        <f>(ScoreCard!$E$3-laptop_prices3[[#This Row],[Price ($)]])/ScoreCard!$E$3*ScoreCard!$E$5</f>
        <v>4.1775722898477783</v>
      </c>
      <c r="P4327" s="5">
        <f>laptop_prices3[[#This Row],[RAM (GB)]]/ScoreCard!$F$3*ScoreCard!$F$5</f>
        <v>3.5</v>
      </c>
      <c r="Q4327" s="5">
        <f>laptop_prices3[[#This Row],[Screen Size (inch)]]/ScoreCard!$G$3*ScoreCard!$G$5</f>
        <v>1.5375722543352601</v>
      </c>
      <c r="R4327" s="5">
        <f>laptop_prices3[[#This Row],[Battery Life (hours)]]/ScoreCard!$H$3*ScoreCard!$H$5</f>
        <v>6.65</v>
      </c>
      <c r="S4327" s="5">
        <f>ScoreCard!$I$3-laptop_prices3[[#This Row],[Weight (kg)]]/ScoreCard!$I$3*ScoreCard!$I$5</f>
        <v>2.5342857142857143</v>
      </c>
      <c r="T4327" s="6" cm="1">
        <f t="array" ref="T4327">_xlfn.IFS(laptop_prices3[[#This Row],[Storage]]="512GB SSD", 512, laptop_prices3[[#This Row],[Storage]] = "1TB SSD", 1000, laptop_prices3[[#This Row],[Storage]] = "2TB SSD", 2000, laptop_prices3[[#This Row],[Storage]]= "256GB SSD", 256, laptop_prices3[[#This Row],[Storage]] = "1TB HDD", 1000*0.7)</f>
        <v>2000</v>
      </c>
      <c r="U4327" s="5">
        <f>laptop_prices3[[#This Row],[Storage Raw Value]]/ScoreCard!$J$3*ScoreCard!$J$5</f>
        <v>8</v>
      </c>
    </row>
    <row r="4328" spans="2:21" x14ac:dyDescent="0.2">
      <c r="B4328" s="4" cm="1">
        <f t="array" ref="B4328">SUM(laptop_prices3[[#This Row],[RAM Comp]:[Weight Comp]]+laptop_prices3[[#This Row],[Storage Comp]])</f>
        <v>17.975048444811449</v>
      </c>
      <c r="C4328">
        <v>4326</v>
      </c>
      <c r="D4328" t="s">
        <v>11</v>
      </c>
      <c r="E4328" t="s">
        <v>24</v>
      </c>
      <c r="F4328">
        <v>16</v>
      </c>
      <c r="G4328" t="s">
        <v>13</v>
      </c>
      <c r="H4328" t="s">
        <v>40</v>
      </c>
      <c r="I4328">
        <v>13.3</v>
      </c>
      <c r="J4328" t="s">
        <v>21</v>
      </c>
      <c r="K4328">
        <v>7.3</v>
      </c>
      <c r="L4328">
        <v>2.21</v>
      </c>
      <c r="M4328" t="s">
        <v>16</v>
      </c>
      <c r="N4328">
        <v>1373.49</v>
      </c>
      <c r="O4328" s="5">
        <f>(ScoreCard!$E$3-laptop_prices3[[#This Row],[Price ($)]])/ScoreCard!$E$3*ScoreCard!$E$5</f>
        <v>4.3645886149735187</v>
      </c>
      <c r="P4328" s="5">
        <f>laptop_prices3[[#This Row],[RAM (GB)]]/ScoreCard!$F$3*ScoreCard!$F$5</f>
        <v>1.75</v>
      </c>
      <c r="Q4328" s="5">
        <f>laptop_prices3[[#This Row],[Screen Size (inch)]]/ScoreCard!$G$3*ScoreCard!$G$5</f>
        <v>1.5375722543352601</v>
      </c>
      <c r="R4328" s="5">
        <f>laptop_prices3[[#This Row],[Battery Life (hours)]]/ScoreCard!$H$3*ScoreCard!$H$5</f>
        <v>4.2583333333333329</v>
      </c>
      <c r="S4328" s="5">
        <f>ScoreCard!$I$3-laptop_prices3[[#This Row],[Weight (kg)]]/ScoreCard!$I$3*ScoreCard!$I$5</f>
        <v>2.2371428571428571</v>
      </c>
      <c r="T4328" s="6" cm="1">
        <f t="array" ref="T4328">_xlfn.IFS(laptop_prices3[[#This Row],[Storage]]="512GB SSD", 512, laptop_prices3[[#This Row],[Storage]] = "1TB SSD", 1000, laptop_prices3[[#This Row],[Storage]] = "2TB SSD", 2000, laptop_prices3[[#This Row],[Storage]]= "256GB SSD", 256, laptop_prices3[[#This Row],[Storage]] = "1TB HDD", 1000*0.7)</f>
        <v>512</v>
      </c>
      <c r="U4328" s="5">
        <f>laptop_prices3[[#This Row],[Storage Raw Value]]/ScoreCard!$J$3*ScoreCard!$J$5</f>
        <v>2.048</v>
      </c>
    </row>
    <row r="4329" spans="2:21" x14ac:dyDescent="0.2">
      <c r="B4329" s="4" cm="1">
        <f t="array" ref="B4329">SUM(laptop_prices3[[#This Row],[RAM Comp]:[Weight Comp]]+laptop_prices3[[#This Row],[Storage Comp]])</f>
        <v>48.783048444811449</v>
      </c>
      <c r="C4329">
        <v>4327</v>
      </c>
      <c r="D4329" t="s">
        <v>28</v>
      </c>
      <c r="E4329" t="s">
        <v>37</v>
      </c>
      <c r="F4329">
        <v>64</v>
      </c>
      <c r="G4329" t="s">
        <v>25</v>
      </c>
      <c r="H4329" t="s">
        <v>20</v>
      </c>
      <c r="I4329">
        <v>13.3</v>
      </c>
      <c r="J4329" t="s">
        <v>21</v>
      </c>
      <c r="K4329">
        <v>10.3</v>
      </c>
      <c r="L4329">
        <v>2.21</v>
      </c>
      <c r="M4329" t="s">
        <v>22</v>
      </c>
      <c r="N4329">
        <v>3169.83</v>
      </c>
      <c r="O4329" s="5">
        <f>(ScoreCard!$E$3-laptop_prices3[[#This Row],[Price ($)]])/ScoreCard!$E$3*ScoreCard!$E$5</f>
        <v>3.533556072051133</v>
      </c>
      <c r="P4329" s="5">
        <f>laptop_prices3[[#This Row],[RAM (GB)]]/ScoreCard!$F$3*ScoreCard!$F$5</f>
        <v>7</v>
      </c>
      <c r="Q4329" s="5">
        <f>laptop_prices3[[#This Row],[Screen Size (inch)]]/ScoreCard!$G$3*ScoreCard!$G$5</f>
        <v>1.5375722543352601</v>
      </c>
      <c r="R4329" s="5">
        <f>laptop_prices3[[#This Row],[Battery Life (hours)]]/ScoreCard!$H$3*ScoreCard!$H$5</f>
        <v>6.0083333333333337</v>
      </c>
      <c r="S4329" s="5">
        <f>ScoreCard!$I$3-laptop_prices3[[#This Row],[Weight (kg)]]/ScoreCard!$I$3*ScoreCard!$I$5</f>
        <v>2.2371428571428571</v>
      </c>
      <c r="T4329" s="6" cm="1">
        <f t="array" ref="T4329">_xlfn.IFS(laptop_prices3[[#This Row],[Storage]]="512GB SSD", 512, laptop_prices3[[#This Row],[Storage]] = "1TB SSD", 1000, laptop_prices3[[#This Row],[Storage]] = "2TB SSD", 2000, laptop_prices3[[#This Row],[Storage]]= "256GB SSD", 256, laptop_prices3[[#This Row],[Storage]] = "1TB HDD", 1000*0.7)</f>
        <v>2000</v>
      </c>
      <c r="U4329" s="5">
        <f>laptop_prices3[[#This Row],[Storage Raw Value]]/ScoreCard!$J$3*ScoreCard!$J$5</f>
        <v>8</v>
      </c>
    </row>
    <row r="4330" spans="2:21" x14ac:dyDescent="0.2">
      <c r="B4330" s="4" cm="1">
        <f t="array" ref="B4330">SUM(laptop_prices3[[#This Row],[RAM Comp]:[Weight Comp]]+laptop_prices3[[#This Row],[Storage Comp]])</f>
        <v>22.727068538398015</v>
      </c>
      <c r="C4330">
        <v>4328</v>
      </c>
      <c r="D4330" t="s">
        <v>47</v>
      </c>
      <c r="E4330" t="s">
        <v>12</v>
      </c>
      <c r="F4330">
        <v>8</v>
      </c>
      <c r="G4330" t="s">
        <v>19</v>
      </c>
      <c r="H4330" t="s">
        <v>26</v>
      </c>
      <c r="I4330">
        <v>14</v>
      </c>
      <c r="J4330" t="s">
        <v>43</v>
      </c>
      <c r="K4330">
        <v>4.5</v>
      </c>
      <c r="L4330">
        <v>3.31</v>
      </c>
      <c r="M4330" t="s">
        <v>16</v>
      </c>
      <c r="N4330">
        <v>1185.3599999999999</v>
      </c>
      <c r="O4330" s="5">
        <f>(ScoreCard!$E$3-laptop_prices3[[#This Row],[Price ($)]])/ScoreCard!$E$3*ScoreCard!$E$5</f>
        <v>4.4516223348149682</v>
      </c>
      <c r="P4330" s="5">
        <f>laptop_prices3[[#This Row],[RAM (GB)]]/ScoreCard!$F$3*ScoreCard!$F$5</f>
        <v>0.875</v>
      </c>
      <c r="Q4330" s="5">
        <f>laptop_prices3[[#This Row],[Screen Size (inch)]]/ScoreCard!$G$3*ScoreCard!$G$5</f>
        <v>1.6184971098265895</v>
      </c>
      <c r="R4330" s="5">
        <f>laptop_prices3[[#This Row],[Battery Life (hours)]]/ScoreCard!$H$3*ScoreCard!$H$5</f>
        <v>2.625</v>
      </c>
      <c r="S4330" s="5">
        <f>ScoreCard!$I$3-laptop_prices3[[#This Row],[Weight (kg)]]/ScoreCard!$I$3*ScoreCard!$I$5</f>
        <v>1.6085714285714285</v>
      </c>
      <c r="T4330" s="6" cm="1">
        <f t="array" ref="T4330">_xlfn.IFS(laptop_prices3[[#This Row],[Storage]]="512GB SSD", 512, laptop_prices3[[#This Row],[Storage]] = "1TB SSD", 1000, laptop_prices3[[#This Row],[Storage]] = "2TB SSD", 2000, laptop_prices3[[#This Row],[Storage]]= "256GB SSD", 256, laptop_prices3[[#This Row],[Storage]] = "1TB HDD", 1000*0.7)</f>
        <v>1000</v>
      </c>
      <c r="U4330" s="5">
        <f>laptop_prices3[[#This Row],[Storage Raw Value]]/ScoreCard!$J$3*ScoreCard!$J$5</f>
        <v>4</v>
      </c>
    </row>
    <row r="4331" spans="2:21" x14ac:dyDescent="0.2">
      <c r="B4331" s="4" cm="1">
        <f t="array" ref="B4331">SUM(laptop_prices3[[#This Row],[RAM Comp]:[Weight Comp]]+laptop_prices3[[#This Row],[Storage Comp]])</f>
        <v>14.680211395540873</v>
      </c>
      <c r="C4331">
        <v>4329</v>
      </c>
      <c r="D4331" t="s">
        <v>33</v>
      </c>
      <c r="E4331" t="s">
        <v>41</v>
      </c>
      <c r="F4331">
        <v>8</v>
      </c>
      <c r="G4331" t="s">
        <v>29</v>
      </c>
      <c r="H4331" t="s">
        <v>20</v>
      </c>
      <c r="I4331">
        <v>14</v>
      </c>
      <c r="J4331" t="s">
        <v>43</v>
      </c>
      <c r="K4331">
        <v>9.3000000000000007</v>
      </c>
      <c r="L4331">
        <v>1.46</v>
      </c>
      <c r="M4331" t="s">
        <v>46</v>
      </c>
      <c r="N4331">
        <v>1809.15</v>
      </c>
      <c r="O4331" s="5">
        <f>(ScoreCard!$E$3-laptop_prices3[[#This Row],[Price ($)]])/ScoreCard!$E$3*ScoreCard!$E$5</f>
        <v>4.1630412254762268</v>
      </c>
      <c r="P4331" s="5">
        <f>laptop_prices3[[#This Row],[RAM (GB)]]/ScoreCard!$F$3*ScoreCard!$F$5</f>
        <v>0.875</v>
      </c>
      <c r="Q4331" s="5">
        <f>laptop_prices3[[#This Row],[Screen Size (inch)]]/ScoreCard!$G$3*ScoreCard!$G$5</f>
        <v>1.6184971098265895</v>
      </c>
      <c r="R4331" s="5">
        <f>laptop_prices3[[#This Row],[Battery Life (hours)]]/ScoreCard!$H$3*ScoreCard!$H$5</f>
        <v>5.4249999999999998</v>
      </c>
      <c r="S4331" s="5">
        <f>ScoreCard!$I$3-laptop_prices3[[#This Row],[Weight (kg)]]/ScoreCard!$I$3*ScoreCard!$I$5</f>
        <v>2.6657142857142855</v>
      </c>
      <c r="T4331" s="6" cm="1">
        <f t="array" ref="T4331">_xlfn.IFS(laptop_prices3[[#This Row],[Storage]]="512GB SSD", 512, laptop_prices3[[#This Row],[Storage]] = "1TB SSD", 1000, laptop_prices3[[#This Row],[Storage]] = "2TB SSD", 2000, laptop_prices3[[#This Row],[Storage]]= "256GB SSD", 256, laptop_prices3[[#This Row],[Storage]] = "1TB HDD", 1000*0.7)</f>
        <v>256</v>
      </c>
      <c r="U4331" s="5">
        <f>laptop_prices3[[#This Row],[Storage Raw Value]]/ScoreCard!$J$3*ScoreCard!$J$5</f>
        <v>1.024</v>
      </c>
    </row>
    <row r="4332" spans="2:21" x14ac:dyDescent="0.2">
      <c r="B4332" s="4" cm="1">
        <f t="array" ref="B4332">SUM(laptop_prices3[[#This Row],[RAM Comp]:[Weight Comp]]+laptop_prices3[[#This Row],[Storage Comp]])</f>
        <v>14.120761904761904</v>
      </c>
      <c r="C4332">
        <v>4330</v>
      </c>
      <c r="D4332" t="s">
        <v>36</v>
      </c>
      <c r="E4332" t="s">
        <v>31</v>
      </c>
      <c r="F4332">
        <v>32</v>
      </c>
      <c r="G4332" t="s">
        <v>29</v>
      </c>
      <c r="H4332" t="s">
        <v>26</v>
      </c>
      <c r="I4332">
        <v>17.3</v>
      </c>
      <c r="J4332" t="s">
        <v>43</v>
      </c>
      <c r="K4332">
        <v>4</v>
      </c>
      <c r="L4332">
        <v>2.29</v>
      </c>
      <c r="M4332" t="s">
        <v>22</v>
      </c>
      <c r="N4332">
        <v>1426.75</v>
      </c>
      <c r="O4332" s="5">
        <f>(ScoreCard!$E$3-laptop_prices3[[#This Row],[Price ($)]])/ScoreCard!$E$3*ScoreCard!$E$5</f>
        <v>4.3399491852241141</v>
      </c>
      <c r="P4332" s="5">
        <f>laptop_prices3[[#This Row],[RAM (GB)]]/ScoreCard!$F$3*ScoreCard!$F$5</f>
        <v>3.5</v>
      </c>
      <c r="Q4332" s="5">
        <f>laptop_prices3[[#This Row],[Screen Size (inch)]]/ScoreCard!$G$3*ScoreCard!$G$5</f>
        <v>2</v>
      </c>
      <c r="R4332" s="5">
        <f>laptop_prices3[[#This Row],[Battery Life (hours)]]/ScoreCard!$H$3*ScoreCard!$H$5</f>
        <v>2.333333333333333</v>
      </c>
      <c r="S4332" s="5">
        <f>ScoreCard!$I$3-laptop_prices3[[#This Row],[Weight (kg)]]/ScoreCard!$I$3*ScoreCard!$I$5</f>
        <v>2.1914285714285713</v>
      </c>
      <c r="T4332" s="6" cm="1">
        <f t="array" ref="T4332">_xlfn.IFS(laptop_prices3[[#This Row],[Storage]]="512GB SSD", 512, laptop_prices3[[#This Row],[Storage]] = "1TB SSD", 1000, laptop_prices3[[#This Row],[Storage]] = "2TB SSD", 2000, laptop_prices3[[#This Row],[Storage]]= "256GB SSD", 256, laptop_prices3[[#This Row],[Storage]] = "1TB HDD", 1000*0.7)</f>
        <v>256</v>
      </c>
      <c r="U4332" s="5">
        <f>laptop_prices3[[#This Row],[Storage Raw Value]]/ScoreCard!$J$3*ScoreCard!$J$5</f>
        <v>1.024</v>
      </c>
    </row>
    <row r="4333" spans="2:21" x14ac:dyDescent="0.2">
      <c r="B4333" s="4" cm="1">
        <f t="array" ref="B4333">SUM(laptop_prices3[[#This Row],[RAM Comp]:[Weight Comp]]+laptop_prices3[[#This Row],[Storage Comp]])</f>
        <v>33.840401871731345</v>
      </c>
      <c r="C4333">
        <v>4331</v>
      </c>
      <c r="D4333" t="s">
        <v>36</v>
      </c>
      <c r="E4333" t="s">
        <v>48</v>
      </c>
      <c r="F4333">
        <v>64</v>
      </c>
      <c r="G4333" t="s">
        <v>19</v>
      </c>
      <c r="H4333" t="s">
        <v>26</v>
      </c>
      <c r="I4333">
        <v>14</v>
      </c>
      <c r="J4333" t="s">
        <v>43</v>
      </c>
      <c r="K4333">
        <v>11.2</v>
      </c>
      <c r="L4333">
        <v>1.42</v>
      </c>
      <c r="M4333" t="s">
        <v>30</v>
      </c>
      <c r="N4333">
        <v>2823.43</v>
      </c>
      <c r="O4333" s="5">
        <f>(ScoreCard!$E$3-laptop_prices3[[#This Row],[Price ($)]])/ScoreCard!$E$3*ScoreCard!$E$5</f>
        <v>3.6938095167599934</v>
      </c>
      <c r="P4333" s="5">
        <f>laptop_prices3[[#This Row],[RAM (GB)]]/ScoreCard!$F$3*ScoreCard!$F$5</f>
        <v>7</v>
      </c>
      <c r="Q4333" s="5">
        <f>laptop_prices3[[#This Row],[Screen Size (inch)]]/ScoreCard!$G$3*ScoreCard!$G$5</f>
        <v>1.6184971098265895</v>
      </c>
      <c r="R4333" s="5">
        <f>laptop_prices3[[#This Row],[Battery Life (hours)]]/ScoreCard!$H$3*ScoreCard!$H$5</f>
        <v>6.5333333333333323</v>
      </c>
      <c r="S4333" s="5">
        <f>ScoreCard!$I$3-laptop_prices3[[#This Row],[Weight (kg)]]/ScoreCard!$I$3*ScoreCard!$I$5</f>
        <v>2.6885714285714286</v>
      </c>
      <c r="T4333" s="6" cm="1">
        <f t="array" ref="T4333">_xlfn.IFS(laptop_prices3[[#This Row],[Storage]]="512GB SSD", 512, laptop_prices3[[#This Row],[Storage]] = "1TB SSD", 1000, laptop_prices3[[#This Row],[Storage]] = "2TB SSD", 2000, laptop_prices3[[#This Row],[Storage]]= "256GB SSD", 256, laptop_prices3[[#This Row],[Storage]] = "1TB HDD", 1000*0.7)</f>
        <v>1000</v>
      </c>
      <c r="U4333" s="5">
        <f>laptop_prices3[[#This Row],[Storage Raw Value]]/ScoreCard!$J$3*ScoreCard!$J$5</f>
        <v>4</v>
      </c>
    </row>
    <row r="4334" spans="2:21" x14ac:dyDescent="0.2">
      <c r="B4334" s="4" cm="1">
        <f t="array" ref="B4334">SUM(laptop_prices3[[#This Row],[RAM Comp]:[Weight Comp]]+laptop_prices3[[#This Row],[Storage Comp]])</f>
        <v>18.589568538398019</v>
      </c>
      <c r="C4334">
        <v>4332</v>
      </c>
      <c r="D4334" t="s">
        <v>34</v>
      </c>
      <c r="E4334" t="s">
        <v>41</v>
      </c>
      <c r="F4334">
        <v>4</v>
      </c>
      <c r="G4334" t="s">
        <v>42</v>
      </c>
      <c r="H4334" t="s">
        <v>32</v>
      </c>
      <c r="I4334">
        <v>14</v>
      </c>
      <c r="J4334" t="s">
        <v>43</v>
      </c>
      <c r="K4334">
        <v>5.7</v>
      </c>
      <c r="L4334">
        <v>2.61</v>
      </c>
      <c r="M4334" t="s">
        <v>22</v>
      </c>
      <c r="N4334">
        <v>1216.0999999999999</v>
      </c>
      <c r="O4334" s="5">
        <f>(ScoreCard!$E$3-laptop_prices3[[#This Row],[Price ($)]])/ScoreCard!$E$3*ScoreCard!$E$5</f>
        <v>4.4374012294733101</v>
      </c>
      <c r="P4334" s="5">
        <f>laptop_prices3[[#This Row],[RAM (GB)]]/ScoreCard!$F$3*ScoreCard!$F$5</f>
        <v>0.4375</v>
      </c>
      <c r="Q4334" s="5">
        <f>laptop_prices3[[#This Row],[Screen Size (inch)]]/ScoreCard!$G$3*ScoreCard!$G$5</f>
        <v>1.6184971098265895</v>
      </c>
      <c r="R4334" s="5">
        <f>laptop_prices3[[#This Row],[Battery Life (hours)]]/ScoreCard!$H$3*ScoreCard!$H$5</f>
        <v>3.3250000000000002</v>
      </c>
      <c r="S4334" s="5">
        <f>ScoreCard!$I$3-laptop_prices3[[#This Row],[Weight (kg)]]/ScoreCard!$I$3*ScoreCard!$I$5</f>
        <v>2.0085714285714289</v>
      </c>
      <c r="T4334" s="6" cm="1">
        <f t="array" ref="T4334">_xlfn.IFS(laptop_prices3[[#This Row],[Storage]]="512GB SSD", 512, laptop_prices3[[#This Row],[Storage]] = "1TB SSD", 1000, laptop_prices3[[#This Row],[Storage]] = "2TB SSD", 2000, laptop_prices3[[#This Row],[Storage]]= "256GB SSD", 256, laptop_prices3[[#This Row],[Storage]] = "1TB HDD", 1000*0.7)</f>
        <v>700</v>
      </c>
      <c r="U4334" s="5">
        <f>laptop_prices3[[#This Row],[Storage Raw Value]]/ScoreCard!$J$3*ScoreCard!$J$5</f>
        <v>2.8</v>
      </c>
    </row>
    <row r="4335" spans="2:21" x14ac:dyDescent="0.2">
      <c r="B4335" s="4" cm="1">
        <f t="array" ref="B4335">SUM(laptop_prices3[[#This Row],[RAM Comp]:[Weight Comp]]+laptop_prices3[[#This Row],[Storage Comp]])</f>
        <v>27.193524635287638</v>
      </c>
      <c r="C4335">
        <v>4333</v>
      </c>
      <c r="D4335" t="s">
        <v>38</v>
      </c>
      <c r="E4335" t="s">
        <v>41</v>
      </c>
      <c r="F4335">
        <v>8</v>
      </c>
      <c r="G4335" t="s">
        <v>19</v>
      </c>
      <c r="H4335" t="s">
        <v>35</v>
      </c>
      <c r="I4335">
        <v>13.3</v>
      </c>
      <c r="J4335" t="s">
        <v>43</v>
      </c>
      <c r="K4335">
        <v>11.6</v>
      </c>
      <c r="L4335">
        <v>2.6</v>
      </c>
      <c r="M4335" t="s">
        <v>22</v>
      </c>
      <c r="N4335">
        <v>1520.77</v>
      </c>
      <c r="O4335" s="5">
        <f>(ScoreCard!$E$3-laptop_prices3[[#This Row],[Price ($)]])/ScoreCard!$E$3*ScoreCard!$E$5</f>
        <v>4.296453143447188</v>
      </c>
      <c r="P4335" s="5">
        <f>laptop_prices3[[#This Row],[RAM (GB)]]/ScoreCard!$F$3*ScoreCard!$F$5</f>
        <v>0.875</v>
      </c>
      <c r="Q4335" s="5">
        <f>laptop_prices3[[#This Row],[Screen Size (inch)]]/ScoreCard!$G$3*ScoreCard!$G$5</f>
        <v>1.5375722543352601</v>
      </c>
      <c r="R4335" s="5">
        <f>laptop_prices3[[#This Row],[Battery Life (hours)]]/ScoreCard!$H$3*ScoreCard!$H$5</f>
        <v>6.7666666666666666</v>
      </c>
      <c r="S4335" s="5">
        <f>ScoreCard!$I$3-laptop_prices3[[#This Row],[Weight (kg)]]/ScoreCard!$I$3*ScoreCard!$I$5</f>
        <v>2.0142857142857142</v>
      </c>
      <c r="T4335" s="6" cm="1">
        <f t="array" ref="T4335">_xlfn.IFS(laptop_prices3[[#This Row],[Storage]]="512GB SSD", 512, laptop_prices3[[#This Row],[Storage]] = "1TB SSD", 1000, laptop_prices3[[#This Row],[Storage]] = "2TB SSD", 2000, laptop_prices3[[#This Row],[Storage]]= "256GB SSD", 256, laptop_prices3[[#This Row],[Storage]] = "1TB HDD", 1000*0.7)</f>
        <v>1000</v>
      </c>
      <c r="U4335" s="5">
        <f>laptop_prices3[[#This Row],[Storage Raw Value]]/ScoreCard!$J$3*ScoreCard!$J$5</f>
        <v>4</v>
      </c>
    </row>
    <row r="4336" spans="2:21" x14ac:dyDescent="0.2">
      <c r="B4336" s="4" cm="1">
        <f t="array" ref="B4336">SUM(laptop_prices3[[#This Row],[RAM Comp]:[Weight Comp]]+laptop_prices3[[#This Row],[Storage Comp]])</f>
        <v>13.077801541425821</v>
      </c>
      <c r="C4336">
        <v>4334</v>
      </c>
      <c r="D4336" t="s">
        <v>47</v>
      </c>
      <c r="E4336" t="s">
        <v>48</v>
      </c>
      <c r="F4336">
        <v>8</v>
      </c>
      <c r="G4336" t="s">
        <v>29</v>
      </c>
      <c r="H4336" t="s">
        <v>20</v>
      </c>
      <c r="I4336">
        <v>15.6</v>
      </c>
      <c r="J4336" t="s">
        <v>15</v>
      </c>
      <c r="K4336">
        <v>7</v>
      </c>
      <c r="L4336">
        <v>2.2400000000000002</v>
      </c>
      <c r="M4336" t="s">
        <v>30</v>
      </c>
      <c r="N4336">
        <v>2150.36</v>
      </c>
      <c r="O4336" s="5">
        <f>(ScoreCard!$E$3-laptop_prices3[[#This Row],[Price ($)]])/ScoreCard!$E$3*ScoreCard!$E$5</f>
        <v>4.0051888066854922</v>
      </c>
      <c r="P4336" s="5">
        <f>laptop_prices3[[#This Row],[RAM (GB)]]/ScoreCard!$F$3*ScoreCard!$F$5</f>
        <v>0.875</v>
      </c>
      <c r="Q4336" s="5">
        <f>laptop_prices3[[#This Row],[Screen Size (inch)]]/ScoreCard!$G$3*ScoreCard!$G$5</f>
        <v>1.8034682080924855</v>
      </c>
      <c r="R4336" s="5">
        <f>laptop_prices3[[#This Row],[Battery Life (hours)]]/ScoreCard!$H$3*ScoreCard!$H$5</f>
        <v>4.0833333333333339</v>
      </c>
      <c r="S4336" s="5">
        <f>ScoreCard!$I$3-laptop_prices3[[#This Row],[Weight (kg)]]/ScoreCard!$I$3*ScoreCard!$I$5</f>
        <v>2.2199999999999998</v>
      </c>
      <c r="T4336" s="6" cm="1">
        <f t="array" ref="T4336">_xlfn.IFS(laptop_prices3[[#This Row],[Storage]]="512GB SSD", 512, laptop_prices3[[#This Row],[Storage]] = "1TB SSD", 1000, laptop_prices3[[#This Row],[Storage]] = "2TB SSD", 2000, laptop_prices3[[#This Row],[Storage]]= "256GB SSD", 256, laptop_prices3[[#This Row],[Storage]] = "1TB HDD", 1000*0.7)</f>
        <v>256</v>
      </c>
      <c r="U4336" s="5">
        <f>laptop_prices3[[#This Row],[Storage Raw Value]]/ScoreCard!$J$3*ScoreCard!$J$5</f>
        <v>1.024</v>
      </c>
    </row>
    <row r="4337" spans="2:21" x14ac:dyDescent="0.2">
      <c r="B4337" s="4" cm="1">
        <f t="array" ref="B4337">SUM(laptop_prices3[[#This Row],[RAM Comp]:[Weight Comp]]+laptop_prices3[[#This Row],[Storage Comp]])</f>
        <v>20.776857968620973</v>
      </c>
      <c r="C4337">
        <v>4335</v>
      </c>
      <c r="D4337" t="s">
        <v>45</v>
      </c>
      <c r="E4337" t="s">
        <v>24</v>
      </c>
      <c r="F4337">
        <v>8</v>
      </c>
      <c r="G4337" t="s">
        <v>42</v>
      </c>
      <c r="H4337" t="s">
        <v>32</v>
      </c>
      <c r="I4337">
        <v>13.3</v>
      </c>
      <c r="J4337" t="s">
        <v>21</v>
      </c>
      <c r="K4337">
        <v>7.8</v>
      </c>
      <c r="L4337">
        <v>1.55</v>
      </c>
      <c r="M4337" t="s">
        <v>46</v>
      </c>
      <c r="N4337">
        <v>596.88</v>
      </c>
      <c r="O4337" s="5">
        <f>(ScoreCard!$E$3-laptop_prices3[[#This Row],[Price ($)]])/ScoreCard!$E$3*ScoreCard!$E$5</f>
        <v>4.7238681406529315</v>
      </c>
      <c r="P4337" s="5">
        <f>laptop_prices3[[#This Row],[RAM (GB)]]/ScoreCard!$F$3*ScoreCard!$F$5</f>
        <v>0.875</v>
      </c>
      <c r="Q4337" s="5">
        <f>laptop_prices3[[#This Row],[Screen Size (inch)]]/ScoreCard!$G$3*ScoreCard!$G$5</f>
        <v>1.5375722543352601</v>
      </c>
      <c r="R4337" s="5">
        <f>laptop_prices3[[#This Row],[Battery Life (hours)]]/ScoreCard!$H$3*ScoreCard!$H$5</f>
        <v>4.55</v>
      </c>
      <c r="S4337" s="5">
        <f>ScoreCard!$I$3-laptop_prices3[[#This Row],[Weight (kg)]]/ScoreCard!$I$3*ScoreCard!$I$5</f>
        <v>2.6142857142857143</v>
      </c>
      <c r="T4337" s="6" cm="1">
        <f t="array" ref="T4337">_xlfn.IFS(laptop_prices3[[#This Row],[Storage]]="512GB SSD", 512, laptop_prices3[[#This Row],[Storage]] = "1TB SSD", 1000, laptop_prices3[[#This Row],[Storage]] = "2TB SSD", 2000, laptop_prices3[[#This Row],[Storage]]= "256GB SSD", 256, laptop_prices3[[#This Row],[Storage]] = "1TB HDD", 1000*0.7)</f>
        <v>700</v>
      </c>
      <c r="U4337" s="5">
        <f>laptop_prices3[[#This Row],[Storage Raw Value]]/ScoreCard!$J$3*ScoreCard!$J$5</f>
        <v>2.8</v>
      </c>
    </row>
    <row r="4338" spans="2:21" x14ac:dyDescent="0.2">
      <c r="B4338" s="4" cm="1">
        <f t="array" ref="B4338">SUM(laptop_prices3[[#This Row],[RAM Comp]:[Weight Comp]]+laptop_prices3[[#This Row],[Storage Comp]])</f>
        <v>17.864166666666666</v>
      </c>
      <c r="C4338">
        <v>4336</v>
      </c>
      <c r="D4338" t="s">
        <v>45</v>
      </c>
      <c r="E4338" t="s">
        <v>24</v>
      </c>
      <c r="F4338">
        <v>4</v>
      </c>
      <c r="G4338" t="s">
        <v>42</v>
      </c>
      <c r="H4338" t="s">
        <v>14</v>
      </c>
      <c r="I4338">
        <v>17.3</v>
      </c>
      <c r="J4338" t="s">
        <v>43</v>
      </c>
      <c r="K4338">
        <v>4.4000000000000004</v>
      </c>
      <c r="L4338">
        <v>3.22</v>
      </c>
      <c r="M4338" t="s">
        <v>16</v>
      </c>
      <c r="N4338">
        <v>721.85</v>
      </c>
      <c r="O4338" s="5">
        <f>(ScoreCard!$E$3-laptop_prices3[[#This Row],[Price ($)]])/ScoreCard!$E$3*ScoreCard!$E$5</f>
        <v>4.6660538421966189</v>
      </c>
      <c r="P4338" s="5">
        <f>laptop_prices3[[#This Row],[RAM (GB)]]/ScoreCard!$F$3*ScoreCard!$F$5</f>
        <v>0.4375</v>
      </c>
      <c r="Q4338" s="5">
        <f>laptop_prices3[[#This Row],[Screen Size (inch)]]/ScoreCard!$G$3*ScoreCard!$G$5</f>
        <v>2</v>
      </c>
      <c r="R4338" s="5">
        <f>laptop_prices3[[#This Row],[Battery Life (hours)]]/ScoreCard!$H$3*ScoreCard!$H$5</f>
        <v>2.5666666666666669</v>
      </c>
      <c r="S4338" s="5">
        <f>ScoreCard!$I$3-laptop_prices3[[#This Row],[Weight (kg)]]/ScoreCard!$I$3*ScoreCard!$I$5</f>
        <v>1.66</v>
      </c>
      <c r="T4338" s="6" cm="1">
        <f t="array" ref="T4338">_xlfn.IFS(laptop_prices3[[#This Row],[Storage]]="512GB SSD", 512, laptop_prices3[[#This Row],[Storage]] = "1TB SSD", 1000, laptop_prices3[[#This Row],[Storage]] = "2TB SSD", 2000, laptop_prices3[[#This Row],[Storage]]= "256GB SSD", 256, laptop_prices3[[#This Row],[Storage]] = "1TB HDD", 1000*0.7)</f>
        <v>700</v>
      </c>
      <c r="U4338" s="5">
        <f>laptop_prices3[[#This Row],[Storage Raw Value]]/ScoreCard!$J$3*ScoreCard!$J$5</f>
        <v>2.8</v>
      </c>
    </row>
    <row r="4339" spans="2:21" x14ac:dyDescent="0.2">
      <c r="B4339" s="4" cm="1">
        <f t="array" ref="B4339">SUM(laptop_prices3[[#This Row],[RAM Comp]:[Weight Comp]]+laptop_prices3[[#This Row],[Storage Comp]])</f>
        <v>25.941801541425821</v>
      </c>
      <c r="C4339">
        <v>4337</v>
      </c>
      <c r="D4339" t="s">
        <v>38</v>
      </c>
      <c r="E4339" t="s">
        <v>37</v>
      </c>
      <c r="F4339">
        <v>8</v>
      </c>
      <c r="G4339" t="s">
        <v>19</v>
      </c>
      <c r="H4339" t="s">
        <v>40</v>
      </c>
      <c r="I4339">
        <v>15.6</v>
      </c>
      <c r="J4339" t="s">
        <v>43</v>
      </c>
      <c r="K4339">
        <v>9.4</v>
      </c>
      <c r="L4339">
        <v>3.01</v>
      </c>
      <c r="M4339" t="s">
        <v>46</v>
      </c>
      <c r="N4339">
        <v>1746.85</v>
      </c>
      <c r="O4339" s="5">
        <f>(ScoreCard!$E$3-laptop_prices3[[#This Row],[Price ($)]])/ScoreCard!$E$3*ScoreCard!$E$5</f>
        <v>4.1918627890020979</v>
      </c>
      <c r="P4339" s="5">
        <f>laptop_prices3[[#This Row],[RAM (GB)]]/ScoreCard!$F$3*ScoreCard!$F$5</f>
        <v>0.875</v>
      </c>
      <c r="Q4339" s="5">
        <f>laptop_prices3[[#This Row],[Screen Size (inch)]]/ScoreCard!$G$3*ScoreCard!$G$5</f>
        <v>1.8034682080924855</v>
      </c>
      <c r="R4339" s="5">
        <f>laptop_prices3[[#This Row],[Battery Life (hours)]]/ScoreCard!$H$3*ScoreCard!$H$5</f>
        <v>5.4833333333333334</v>
      </c>
      <c r="S4339" s="5">
        <f>ScoreCard!$I$3-laptop_prices3[[#This Row],[Weight (kg)]]/ScoreCard!$I$3*ScoreCard!$I$5</f>
        <v>1.78</v>
      </c>
      <c r="T4339" s="6" cm="1">
        <f t="array" ref="T4339">_xlfn.IFS(laptop_prices3[[#This Row],[Storage]]="512GB SSD", 512, laptop_prices3[[#This Row],[Storage]] = "1TB SSD", 1000, laptop_prices3[[#This Row],[Storage]] = "2TB SSD", 2000, laptop_prices3[[#This Row],[Storage]]= "256GB SSD", 256, laptop_prices3[[#This Row],[Storage]] = "1TB HDD", 1000*0.7)</f>
        <v>1000</v>
      </c>
      <c r="U4339" s="5">
        <f>laptop_prices3[[#This Row],[Storage Raw Value]]/ScoreCard!$J$3*ScoreCard!$J$5</f>
        <v>4</v>
      </c>
    </row>
    <row r="4340" spans="2:21" x14ac:dyDescent="0.2">
      <c r="B4340" s="4" cm="1">
        <f t="array" ref="B4340">SUM(laptop_prices3[[#This Row],[RAM Comp]:[Weight Comp]]+laptop_prices3[[#This Row],[Storage Comp]])</f>
        <v>20.052611065235347</v>
      </c>
      <c r="C4340">
        <v>4338</v>
      </c>
      <c r="D4340" t="s">
        <v>38</v>
      </c>
      <c r="E4340" t="s">
        <v>48</v>
      </c>
      <c r="F4340">
        <v>16</v>
      </c>
      <c r="G4340" t="s">
        <v>13</v>
      </c>
      <c r="H4340" t="s">
        <v>44</v>
      </c>
      <c r="I4340">
        <v>15.6</v>
      </c>
      <c r="J4340" t="s">
        <v>21</v>
      </c>
      <c r="K4340">
        <v>10.199999999999999</v>
      </c>
      <c r="L4340">
        <v>2</v>
      </c>
      <c r="M4340" t="s">
        <v>30</v>
      </c>
      <c r="N4340">
        <v>1013.06</v>
      </c>
      <c r="O4340" s="5">
        <f>(ScoreCard!$E$3-laptop_prices3[[#This Row],[Price ($)]])/ScoreCard!$E$3*ScoreCard!$E$5</f>
        <v>4.5313326942934227</v>
      </c>
      <c r="P4340" s="5">
        <f>laptop_prices3[[#This Row],[RAM (GB)]]/ScoreCard!$F$3*ScoreCard!$F$5</f>
        <v>1.75</v>
      </c>
      <c r="Q4340" s="5">
        <f>laptop_prices3[[#This Row],[Screen Size (inch)]]/ScoreCard!$G$3*ScoreCard!$G$5</f>
        <v>1.8034682080924855</v>
      </c>
      <c r="R4340" s="5">
        <f>laptop_prices3[[#This Row],[Battery Life (hours)]]/ScoreCard!$H$3*ScoreCard!$H$5</f>
        <v>5.95</v>
      </c>
      <c r="S4340" s="5">
        <f>ScoreCard!$I$3-laptop_prices3[[#This Row],[Weight (kg)]]/ScoreCard!$I$3*ScoreCard!$I$5</f>
        <v>2.3571428571428572</v>
      </c>
      <c r="T4340" s="6" cm="1">
        <f t="array" ref="T4340">_xlfn.IFS(laptop_prices3[[#This Row],[Storage]]="512GB SSD", 512, laptop_prices3[[#This Row],[Storage]] = "1TB SSD", 1000, laptop_prices3[[#This Row],[Storage]] = "2TB SSD", 2000, laptop_prices3[[#This Row],[Storage]]= "256GB SSD", 256, laptop_prices3[[#This Row],[Storage]] = "1TB HDD", 1000*0.7)</f>
        <v>512</v>
      </c>
      <c r="U4340" s="5">
        <f>laptop_prices3[[#This Row],[Storage Raw Value]]/ScoreCard!$J$3*ScoreCard!$J$5</f>
        <v>2.048</v>
      </c>
    </row>
    <row r="4341" spans="2:21" x14ac:dyDescent="0.2">
      <c r="B4341" s="4" cm="1">
        <f t="array" ref="B4341">SUM(laptop_prices3[[#This Row],[RAM Comp]:[Weight Comp]]+laptop_prices3[[#This Row],[Storage Comp]])</f>
        <v>10.888901871731353</v>
      </c>
      <c r="C4341">
        <v>4339</v>
      </c>
      <c r="D4341" t="s">
        <v>47</v>
      </c>
      <c r="E4341" t="s">
        <v>37</v>
      </c>
      <c r="F4341">
        <v>4</v>
      </c>
      <c r="G4341" t="s">
        <v>29</v>
      </c>
      <c r="H4341" t="s">
        <v>40</v>
      </c>
      <c r="I4341">
        <v>14</v>
      </c>
      <c r="J4341" t="s">
        <v>43</v>
      </c>
      <c r="K4341">
        <v>5.5</v>
      </c>
      <c r="L4341">
        <v>3.45</v>
      </c>
      <c r="M4341" t="s">
        <v>30</v>
      </c>
      <c r="N4341">
        <v>2068.36</v>
      </c>
      <c r="O4341" s="5">
        <f>(ScoreCard!$E$3-laptop_prices3[[#This Row],[Price ($)]])/ScoreCard!$E$3*ScoreCard!$E$5</f>
        <v>4.0431240909410535</v>
      </c>
      <c r="P4341" s="5">
        <f>laptop_prices3[[#This Row],[RAM (GB)]]/ScoreCard!$F$3*ScoreCard!$F$5</f>
        <v>0.4375</v>
      </c>
      <c r="Q4341" s="5">
        <f>laptop_prices3[[#This Row],[Screen Size (inch)]]/ScoreCard!$G$3*ScoreCard!$G$5</f>
        <v>1.6184971098265895</v>
      </c>
      <c r="R4341" s="5">
        <f>laptop_prices3[[#This Row],[Battery Life (hours)]]/ScoreCard!$H$3*ScoreCard!$H$5</f>
        <v>3.208333333333333</v>
      </c>
      <c r="S4341" s="5">
        <f>ScoreCard!$I$3-laptop_prices3[[#This Row],[Weight (kg)]]/ScoreCard!$I$3*ScoreCard!$I$5</f>
        <v>1.5285714285714285</v>
      </c>
      <c r="T4341" s="6" cm="1">
        <f t="array" ref="T4341">_xlfn.IFS(laptop_prices3[[#This Row],[Storage]]="512GB SSD", 512, laptop_prices3[[#This Row],[Storage]] = "1TB SSD", 1000, laptop_prices3[[#This Row],[Storage]] = "2TB SSD", 2000, laptop_prices3[[#This Row],[Storage]]= "256GB SSD", 256, laptop_prices3[[#This Row],[Storage]] = "1TB HDD", 1000*0.7)</f>
        <v>256</v>
      </c>
      <c r="U4341" s="5">
        <f>laptop_prices3[[#This Row],[Storage Raw Value]]/ScoreCard!$J$3*ScoreCard!$J$5</f>
        <v>1.024</v>
      </c>
    </row>
    <row r="4342" spans="2:21" x14ac:dyDescent="0.2">
      <c r="B4342" s="4" cm="1">
        <f t="array" ref="B4342">SUM(laptop_prices3[[#This Row],[RAM Comp]:[Weight Comp]]+laptop_prices3[[#This Row],[Storage Comp]])</f>
        <v>27.445372969997248</v>
      </c>
      <c r="C4342">
        <v>4340</v>
      </c>
      <c r="D4342" t="s">
        <v>38</v>
      </c>
      <c r="E4342" t="s">
        <v>41</v>
      </c>
      <c r="F4342">
        <v>16</v>
      </c>
      <c r="G4342" t="s">
        <v>19</v>
      </c>
      <c r="H4342" t="s">
        <v>35</v>
      </c>
      <c r="I4342">
        <v>15.6</v>
      </c>
      <c r="J4342" t="s">
        <v>21</v>
      </c>
      <c r="K4342">
        <v>9.4</v>
      </c>
      <c r="L4342">
        <v>1.91</v>
      </c>
      <c r="M4342" t="s">
        <v>46</v>
      </c>
      <c r="N4342">
        <v>1981.52</v>
      </c>
      <c r="O4342" s="5">
        <f>(ScoreCard!$E$3-laptop_prices3[[#This Row],[Price ($)]])/ScoreCard!$E$3*ScoreCard!$E$5</f>
        <v>4.0832984822185292</v>
      </c>
      <c r="P4342" s="5">
        <f>laptop_prices3[[#This Row],[RAM (GB)]]/ScoreCard!$F$3*ScoreCard!$F$5</f>
        <v>1.75</v>
      </c>
      <c r="Q4342" s="5">
        <f>laptop_prices3[[#This Row],[Screen Size (inch)]]/ScoreCard!$G$3*ScoreCard!$G$5</f>
        <v>1.8034682080924855</v>
      </c>
      <c r="R4342" s="5">
        <f>laptop_prices3[[#This Row],[Battery Life (hours)]]/ScoreCard!$H$3*ScoreCard!$H$5</f>
        <v>5.4833333333333334</v>
      </c>
      <c r="S4342" s="5">
        <f>ScoreCard!$I$3-laptop_prices3[[#This Row],[Weight (kg)]]/ScoreCard!$I$3*ScoreCard!$I$5</f>
        <v>2.4085714285714284</v>
      </c>
      <c r="T4342" s="6" cm="1">
        <f t="array" ref="T4342">_xlfn.IFS(laptop_prices3[[#This Row],[Storage]]="512GB SSD", 512, laptop_prices3[[#This Row],[Storage]] = "1TB SSD", 1000, laptop_prices3[[#This Row],[Storage]] = "2TB SSD", 2000, laptop_prices3[[#This Row],[Storage]]= "256GB SSD", 256, laptop_prices3[[#This Row],[Storage]] = "1TB HDD", 1000*0.7)</f>
        <v>1000</v>
      </c>
      <c r="U4342" s="5">
        <f>laptop_prices3[[#This Row],[Storage Raw Value]]/ScoreCard!$J$3*ScoreCard!$J$5</f>
        <v>4</v>
      </c>
    </row>
    <row r="4343" spans="2:21" x14ac:dyDescent="0.2">
      <c r="B4343" s="4" cm="1">
        <f t="array" ref="B4343">SUM(laptop_prices3[[#This Row],[RAM Comp]:[Weight Comp]]+laptop_prices3[[#This Row],[Storage Comp]])</f>
        <v>26.117068538398016</v>
      </c>
      <c r="C4343">
        <v>4341</v>
      </c>
      <c r="D4343" t="s">
        <v>23</v>
      </c>
      <c r="E4343" t="s">
        <v>31</v>
      </c>
      <c r="F4343">
        <v>64</v>
      </c>
      <c r="G4343" t="s">
        <v>42</v>
      </c>
      <c r="H4343" t="s">
        <v>35</v>
      </c>
      <c r="I4343">
        <v>14</v>
      </c>
      <c r="J4343" t="s">
        <v>27</v>
      </c>
      <c r="K4343">
        <v>6.6</v>
      </c>
      <c r="L4343">
        <v>1.84</v>
      </c>
      <c r="M4343" t="s">
        <v>30</v>
      </c>
      <c r="N4343">
        <v>2736.02</v>
      </c>
      <c r="O4343" s="5">
        <f>(ScoreCard!$E$3-laptop_prices3[[#This Row],[Price ($)]])/ScoreCard!$E$3*ScoreCard!$E$5</f>
        <v>3.7342476045255868</v>
      </c>
      <c r="P4343" s="5">
        <f>laptop_prices3[[#This Row],[RAM (GB)]]/ScoreCard!$F$3*ScoreCard!$F$5</f>
        <v>7</v>
      </c>
      <c r="Q4343" s="5">
        <f>laptop_prices3[[#This Row],[Screen Size (inch)]]/ScoreCard!$G$3*ScoreCard!$G$5</f>
        <v>1.6184971098265895</v>
      </c>
      <c r="R4343" s="5">
        <f>laptop_prices3[[#This Row],[Battery Life (hours)]]/ScoreCard!$H$3*ScoreCard!$H$5</f>
        <v>3.8499999999999996</v>
      </c>
      <c r="S4343" s="5">
        <f>ScoreCard!$I$3-laptop_prices3[[#This Row],[Weight (kg)]]/ScoreCard!$I$3*ScoreCard!$I$5</f>
        <v>2.4485714285714284</v>
      </c>
      <c r="T4343" s="6" cm="1">
        <f t="array" ref="T4343">_xlfn.IFS(laptop_prices3[[#This Row],[Storage]]="512GB SSD", 512, laptop_prices3[[#This Row],[Storage]] = "1TB SSD", 1000, laptop_prices3[[#This Row],[Storage]] = "2TB SSD", 2000, laptop_prices3[[#This Row],[Storage]]= "256GB SSD", 256, laptop_prices3[[#This Row],[Storage]] = "1TB HDD", 1000*0.7)</f>
        <v>700</v>
      </c>
      <c r="U4343" s="5">
        <f>laptop_prices3[[#This Row],[Storage Raw Value]]/ScoreCard!$J$3*ScoreCard!$J$5</f>
        <v>2.8</v>
      </c>
    </row>
    <row r="4344" spans="2:21" x14ac:dyDescent="0.2">
      <c r="B4344" s="4" cm="1">
        <f t="array" ref="B4344">SUM(laptop_prices3[[#This Row],[RAM Comp]:[Weight Comp]]+laptop_prices3[[#This Row],[Storage Comp]])</f>
        <v>19.143857142857144</v>
      </c>
      <c r="C4344">
        <v>4342</v>
      </c>
      <c r="D4344" t="s">
        <v>36</v>
      </c>
      <c r="E4344" t="s">
        <v>12</v>
      </c>
      <c r="F4344">
        <v>64</v>
      </c>
      <c r="G4344" t="s">
        <v>29</v>
      </c>
      <c r="H4344" t="s">
        <v>26</v>
      </c>
      <c r="I4344">
        <v>17.3</v>
      </c>
      <c r="J4344" t="s">
        <v>21</v>
      </c>
      <c r="K4344">
        <v>5.7</v>
      </c>
      <c r="L4344">
        <v>1.36</v>
      </c>
      <c r="M4344" t="s">
        <v>46</v>
      </c>
      <c r="N4344">
        <v>1952.34</v>
      </c>
      <c r="O4344" s="5">
        <f>(ScoreCard!$E$3-laptop_prices3[[#This Row],[Price ($)]])/ScoreCard!$E$3*ScoreCard!$E$5</f>
        <v>4.096797891908496</v>
      </c>
      <c r="P4344" s="5">
        <f>laptop_prices3[[#This Row],[RAM (GB)]]/ScoreCard!$F$3*ScoreCard!$F$5</f>
        <v>7</v>
      </c>
      <c r="Q4344" s="5">
        <f>laptop_prices3[[#This Row],[Screen Size (inch)]]/ScoreCard!$G$3*ScoreCard!$G$5</f>
        <v>2</v>
      </c>
      <c r="R4344" s="5">
        <f>laptop_prices3[[#This Row],[Battery Life (hours)]]/ScoreCard!$H$3*ScoreCard!$H$5</f>
        <v>3.3250000000000002</v>
      </c>
      <c r="S4344" s="5">
        <f>ScoreCard!$I$3-laptop_prices3[[#This Row],[Weight (kg)]]/ScoreCard!$I$3*ScoreCard!$I$5</f>
        <v>2.7228571428571429</v>
      </c>
      <c r="T4344" s="6" cm="1">
        <f t="array" ref="T4344">_xlfn.IFS(laptop_prices3[[#This Row],[Storage]]="512GB SSD", 512, laptop_prices3[[#This Row],[Storage]] = "1TB SSD", 1000, laptop_prices3[[#This Row],[Storage]] = "2TB SSD", 2000, laptop_prices3[[#This Row],[Storage]]= "256GB SSD", 256, laptop_prices3[[#This Row],[Storage]] = "1TB HDD", 1000*0.7)</f>
        <v>256</v>
      </c>
      <c r="U4344" s="5">
        <f>laptop_prices3[[#This Row],[Storage Raw Value]]/ScoreCard!$J$3*ScoreCard!$J$5</f>
        <v>1.024</v>
      </c>
    </row>
    <row r="4345" spans="2:21" x14ac:dyDescent="0.2">
      <c r="B4345" s="4" cm="1">
        <f t="array" ref="B4345">SUM(laptop_prices3[[#This Row],[RAM Comp]:[Weight Comp]]+laptop_prices3[[#This Row],[Storage Comp]])</f>
        <v>21.265333333333334</v>
      </c>
      <c r="C4345">
        <v>4343</v>
      </c>
      <c r="D4345" t="s">
        <v>11</v>
      </c>
      <c r="E4345" t="s">
        <v>31</v>
      </c>
      <c r="F4345">
        <v>64</v>
      </c>
      <c r="G4345" t="s">
        <v>13</v>
      </c>
      <c r="H4345" t="s">
        <v>20</v>
      </c>
      <c r="I4345">
        <v>17.3</v>
      </c>
      <c r="J4345" t="s">
        <v>27</v>
      </c>
      <c r="K4345">
        <v>4</v>
      </c>
      <c r="L4345">
        <v>3.08</v>
      </c>
      <c r="M4345" t="s">
        <v>16</v>
      </c>
      <c r="N4345">
        <v>5531.83</v>
      </c>
      <c r="O4345" s="5">
        <f>(ScoreCard!$E$3-laptop_prices3[[#This Row],[Price ($)]])/ScoreCard!$E$3*ScoreCard!$E$5</f>
        <v>2.440834835323856</v>
      </c>
      <c r="P4345" s="5">
        <f>laptop_prices3[[#This Row],[RAM (GB)]]/ScoreCard!$F$3*ScoreCard!$F$5</f>
        <v>7</v>
      </c>
      <c r="Q4345" s="5">
        <f>laptop_prices3[[#This Row],[Screen Size (inch)]]/ScoreCard!$G$3*ScoreCard!$G$5</f>
        <v>2</v>
      </c>
      <c r="R4345" s="5">
        <f>laptop_prices3[[#This Row],[Battery Life (hours)]]/ScoreCard!$H$3*ScoreCard!$H$5</f>
        <v>2.333333333333333</v>
      </c>
      <c r="S4345" s="5">
        <f>ScoreCard!$I$3-laptop_prices3[[#This Row],[Weight (kg)]]/ScoreCard!$I$3*ScoreCard!$I$5</f>
        <v>1.74</v>
      </c>
      <c r="T4345" s="6" cm="1">
        <f t="array" ref="T4345">_xlfn.IFS(laptop_prices3[[#This Row],[Storage]]="512GB SSD", 512, laptop_prices3[[#This Row],[Storage]] = "1TB SSD", 1000, laptop_prices3[[#This Row],[Storage]] = "2TB SSD", 2000, laptop_prices3[[#This Row],[Storage]]= "256GB SSD", 256, laptop_prices3[[#This Row],[Storage]] = "1TB HDD", 1000*0.7)</f>
        <v>512</v>
      </c>
      <c r="U4345" s="5">
        <f>laptop_prices3[[#This Row],[Storage Raw Value]]/ScoreCard!$J$3*ScoreCard!$J$5</f>
        <v>2.048</v>
      </c>
    </row>
    <row r="4346" spans="2:21" x14ac:dyDescent="0.2">
      <c r="B4346" s="4" cm="1">
        <f t="array" ref="B4346">SUM(laptop_prices3[[#This Row],[RAM Comp]:[Weight Comp]]+laptop_prices3[[#This Row],[Storage Comp]])</f>
        <v>19.757325350949628</v>
      </c>
      <c r="C4346">
        <v>4344</v>
      </c>
      <c r="D4346" t="s">
        <v>38</v>
      </c>
      <c r="E4346" t="s">
        <v>31</v>
      </c>
      <c r="F4346">
        <v>64</v>
      </c>
      <c r="G4346" t="s">
        <v>29</v>
      </c>
      <c r="H4346" t="s">
        <v>32</v>
      </c>
      <c r="I4346">
        <v>15.6</v>
      </c>
      <c r="J4346" t="s">
        <v>21</v>
      </c>
      <c r="K4346">
        <v>7.5</v>
      </c>
      <c r="L4346">
        <v>1.78</v>
      </c>
      <c r="M4346" t="s">
        <v>30</v>
      </c>
      <c r="N4346">
        <v>1939.2</v>
      </c>
      <c r="O4346" s="5">
        <f>(ScoreCard!$E$3-laptop_prices3[[#This Row],[Price ($)]])/ScoreCard!$E$3*ScoreCard!$E$5</f>
        <v>4.1028767898977412</v>
      </c>
      <c r="P4346" s="5">
        <f>laptop_prices3[[#This Row],[RAM (GB)]]/ScoreCard!$F$3*ScoreCard!$F$5</f>
        <v>7</v>
      </c>
      <c r="Q4346" s="5">
        <f>laptop_prices3[[#This Row],[Screen Size (inch)]]/ScoreCard!$G$3*ScoreCard!$G$5</f>
        <v>1.8034682080924855</v>
      </c>
      <c r="R4346" s="5">
        <f>laptop_prices3[[#This Row],[Battery Life (hours)]]/ScoreCard!$H$3*ScoreCard!$H$5</f>
        <v>4.375</v>
      </c>
      <c r="S4346" s="5">
        <f>ScoreCard!$I$3-laptop_prices3[[#This Row],[Weight (kg)]]/ScoreCard!$I$3*ScoreCard!$I$5</f>
        <v>2.4828571428571431</v>
      </c>
      <c r="T4346" s="6" cm="1">
        <f t="array" ref="T4346">_xlfn.IFS(laptop_prices3[[#This Row],[Storage]]="512GB SSD", 512, laptop_prices3[[#This Row],[Storage]] = "1TB SSD", 1000, laptop_prices3[[#This Row],[Storage]] = "2TB SSD", 2000, laptop_prices3[[#This Row],[Storage]]= "256GB SSD", 256, laptop_prices3[[#This Row],[Storage]] = "1TB HDD", 1000*0.7)</f>
        <v>256</v>
      </c>
      <c r="U4346" s="5">
        <f>laptop_prices3[[#This Row],[Storage Raw Value]]/ScoreCard!$J$3*ScoreCard!$J$5</f>
        <v>1.024</v>
      </c>
    </row>
    <row r="4347" spans="2:21" x14ac:dyDescent="0.2">
      <c r="B4347" s="4" cm="1">
        <f t="array" ref="B4347">SUM(laptop_prices3[[#This Row],[RAM Comp]:[Weight Comp]]+laptop_prices3[[#This Row],[Storage Comp]])</f>
        <v>17.189449077897056</v>
      </c>
      <c r="C4347">
        <v>4345</v>
      </c>
      <c r="D4347" t="s">
        <v>33</v>
      </c>
      <c r="E4347" t="s">
        <v>41</v>
      </c>
      <c r="F4347">
        <v>4</v>
      </c>
      <c r="G4347" t="s">
        <v>13</v>
      </c>
      <c r="H4347" t="s">
        <v>35</v>
      </c>
      <c r="I4347">
        <v>16</v>
      </c>
      <c r="J4347" t="s">
        <v>27</v>
      </c>
      <c r="K4347">
        <v>7.1</v>
      </c>
      <c r="L4347">
        <v>1.63</v>
      </c>
      <c r="M4347" t="s">
        <v>46</v>
      </c>
      <c r="N4347">
        <v>2642.94</v>
      </c>
      <c r="O4347" s="5">
        <f>(ScoreCard!$E$3-laptop_prices3[[#This Row],[Price ($)]])/ScoreCard!$E$3*ScoreCard!$E$5</f>
        <v>3.7773087784098265</v>
      </c>
      <c r="P4347" s="5">
        <f>laptop_prices3[[#This Row],[RAM (GB)]]/ScoreCard!$F$3*ScoreCard!$F$5</f>
        <v>0.4375</v>
      </c>
      <c r="Q4347" s="5">
        <f>laptop_prices3[[#This Row],[Screen Size (inch)]]/ScoreCard!$G$3*ScoreCard!$G$5</f>
        <v>1.8497109826589595</v>
      </c>
      <c r="R4347" s="5">
        <f>laptop_prices3[[#This Row],[Battery Life (hours)]]/ScoreCard!$H$3*ScoreCard!$H$5</f>
        <v>4.1416666666666666</v>
      </c>
      <c r="S4347" s="5">
        <f>ScoreCard!$I$3-laptop_prices3[[#This Row],[Weight (kg)]]/ScoreCard!$I$3*ScoreCard!$I$5</f>
        <v>2.5685714285714285</v>
      </c>
      <c r="T4347" s="6" cm="1">
        <f t="array" ref="T4347">_xlfn.IFS(laptop_prices3[[#This Row],[Storage]]="512GB SSD", 512, laptop_prices3[[#This Row],[Storage]] = "1TB SSD", 1000, laptop_prices3[[#This Row],[Storage]] = "2TB SSD", 2000, laptop_prices3[[#This Row],[Storage]]= "256GB SSD", 256, laptop_prices3[[#This Row],[Storage]] = "1TB HDD", 1000*0.7)</f>
        <v>512</v>
      </c>
      <c r="U4347" s="5">
        <f>laptop_prices3[[#This Row],[Storage Raw Value]]/ScoreCard!$J$3*ScoreCard!$J$5</f>
        <v>2.048</v>
      </c>
    </row>
    <row r="4348" spans="2:21" x14ac:dyDescent="0.2">
      <c r="B4348" s="4" cm="1">
        <f t="array" ref="B4348">SUM(laptop_prices3[[#This Row],[RAM Comp]:[Weight Comp]]+laptop_prices3[[#This Row],[Storage Comp]])</f>
        <v>20.915878062207543</v>
      </c>
      <c r="C4348">
        <v>4346</v>
      </c>
      <c r="D4348" t="s">
        <v>17</v>
      </c>
      <c r="E4348" t="s">
        <v>48</v>
      </c>
      <c r="F4348">
        <v>16</v>
      </c>
      <c r="G4348" t="s">
        <v>42</v>
      </c>
      <c r="H4348" t="s">
        <v>26</v>
      </c>
      <c r="I4348">
        <v>14</v>
      </c>
      <c r="J4348" t="s">
        <v>27</v>
      </c>
      <c r="K4348">
        <v>8.3000000000000007</v>
      </c>
      <c r="L4348">
        <v>3.49</v>
      </c>
      <c r="M4348" t="s">
        <v>46</v>
      </c>
      <c r="N4348">
        <v>3029.45</v>
      </c>
      <c r="O4348" s="5">
        <f>(ScoreCard!$E$3-laptop_prices3[[#This Row],[Price ($)]])/ScoreCard!$E$3*ScoreCard!$E$5</f>
        <v>3.5984994281949834</v>
      </c>
      <c r="P4348" s="5">
        <f>laptop_prices3[[#This Row],[RAM (GB)]]/ScoreCard!$F$3*ScoreCard!$F$5</f>
        <v>1.75</v>
      </c>
      <c r="Q4348" s="5">
        <f>laptop_prices3[[#This Row],[Screen Size (inch)]]/ScoreCard!$G$3*ScoreCard!$G$5</f>
        <v>1.6184971098265895</v>
      </c>
      <c r="R4348" s="5">
        <f>laptop_prices3[[#This Row],[Battery Life (hours)]]/ScoreCard!$H$3*ScoreCard!$H$5</f>
        <v>4.8416666666666677</v>
      </c>
      <c r="S4348" s="5">
        <f>ScoreCard!$I$3-laptop_prices3[[#This Row],[Weight (kg)]]/ScoreCard!$I$3*ScoreCard!$I$5</f>
        <v>1.5057142857142856</v>
      </c>
      <c r="T4348" s="6" cm="1">
        <f t="array" ref="T4348">_xlfn.IFS(laptop_prices3[[#This Row],[Storage]]="512GB SSD", 512, laptop_prices3[[#This Row],[Storage]] = "1TB SSD", 1000, laptop_prices3[[#This Row],[Storage]] = "2TB SSD", 2000, laptop_prices3[[#This Row],[Storage]]= "256GB SSD", 256, laptop_prices3[[#This Row],[Storage]] = "1TB HDD", 1000*0.7)</f>
        <v>700</v>
      </c>
      <c r="U4348" s="5">
        <f>laptop_prices3[[#This Row],[Storage Raw Value]]/ScoreCard!$J$3*ScoreCard!$J$5</f>
        <v>2.8</v>
      </c>
    </row>
    <row r="4349" spans="2:21" x14ac:dyDescent="0.2">
      <c r="B4349" s="4" cm="1">
        <f t="array" ref="B4349">SUM(laptop_prices3[[#This Row],[RAM Comp]:[Weight Comp]]+laptop_prices3[[#This Row],[Storage Comp]])</f>
        <v>19.122116157445639</v>
      </c>
      <c r="C4349">
        <v>4347</v>
      </c>
      <c r="D4349" t="s">
        <v>23</v>
      </c>
      <c r="E4349" t="s">
        <v>18</v>
      </c>
      <c r="F4349">
        <v>64</v>
      </c>
      <c r="G4349" t="s">
        <v>29</v>
      </c>
      <c r="H4349" t="s">
        <v>32</v>
      </c>
      <c r="I4349">
        <v>14</v>
      </c>
      <c r="J4349" t="s">
        <v>43</v>
      </c>
      <c r="K4349">
        <v>7.6</v>
      </c>
      <c r="L4349">
        <v>2.67</v>
      </c>
      <c r="M4349" t="s">
        <v>16</v>
      </c>
      <c r="N4349">
        <v>2881.49</v>
      </c>
      <c r="O4349" s="5">
        <f>(ScoreCard!$E$3-laptop_prices3[[#This Row],[Price ($)]])/ScoreCard!$E$3*ScoreCard!$E$5</f>
        <v>3.666949485005385</v>
      </c>
      <c r="P4349" s="5">
        <f>laptop_prices3[[#This Row],[RAM (GB)]]/ScoreCard!$F$3*ScoreCard!$F$5</f>
        <v>7</v>
      </c>
      <c r="Q4349" s="5">
        <f>laptop_prices3[[#This Row],[Screen Size (inch)]]/ScoreCard!$G$3*ScoreCard!$G$5</f>
        <v>1.6184971098265895</v>
      </c>
      <c r="R4349" s="5">
        <f>laptop_prices3[[#This Row],[Battery Life (hours)]]/ScoreCard!$H$3*ScoreCard!$H$5</f>
        <v>4.4333333333333336</v>
      </c>
      <c r="S4349" s="5">
        <f>ScoreCard!$I$3-laptop_prices3[[#This Row],[Weight (kg)]]/ScoreCard!$I$3*ScoreCard!$I$5</f>
        <v>1.9742857142857144</v>
      </c>
      <c r="T4349" s="6" cm="1">
        <f t="array" ref="T4349">_xlfn.IFS(laptop_prices3[[#This Row],[Storage]]="512GB SSD", 512, laptop_prices3[[#This Row],[Storage]] = "1TB SSD", 1000, laptop_prices3[[#This Row],[Storage]] = "2TB SSD", 2000, laptop_prices3[[#This Row],[Storage]]= "256GB SSD", 256, laptop_prices3[[#This Row],[Storage]] = "1TB HDD", 1000*0.7)</f>
        <v>256</v>
      </c>
      <c r="U4349" s="5">
        <f>laptop_prices3[[#This Row],[Storage Raw Value]]/ScoreCard!$J$3*ScoreCard!$J$5</f>
        <v>1.024</v>
      </c>
    </row>
    <row r="4350" spans="2:21" x14ac:dyDescent="0.2">
      <c r="B4350" s="4" cm="1">
        <f t="array" ref="B4350">SUM(laptop_prices3[[#This Row],[RAM Comp]:[Weight Comp]]+laptop_prices3[[#This Row],[Storage Comp]])</f>
        <v>29.868758601706581</v>
      </c>
      <c r="C4350">
        <v>4348</v>
      </c>
      <c r="D4350" t="s">
        <v>45</v>
      </c>
      <c r="E4350" t="s">
        <v>24</v>
      </c>
      <c r="F4350">
        <v>64</v>
      </c>
      <c r="G4350" t="s">
        <v>19</v>
      </c>
      <c r="H4350" t="s">
        <v>14</v>
      </c>
      <c r="I4350">
        <v>16</v>
      </c>
      <c r="J4350" t="s">
        <v>21</v>
      </c>
      <c r="K4350">
        <v>5.2</v>
      </c>
      <c r="L4350">
        <v>2.65</v>
      </c>
      <c r="M4350" t="s">
        <v>30</v>
      </c>
      <c r="N4350">
        <v>2292.48</v>
      </c>
      <c r="O4350" s="5">
        <f>(ScoreCard!$E$3-laptop_prices3[[#This Row],[Price ($)]])/ScoreCard!$E$3*ScoreCard!$E$5</f>
        <v>3.9394404823147555</v>
      </c>
      <c r="P4350" s="5">
        <f>laptop_prices3[[#This Row],[RAM (GB)]]/ScoreCard!$F$3*ScoreCard!$F$5</f>
        <v>7</v>
      </c>
      <c r="Q4350" s="5">
        <f>laptop_prices3[[#This Row],[Screen Size (inch)]]/ScoreCard!$G$3*ScoreCard!$G$5</f>
        <v>1.8497109826589595</v>
      </c>
      <c r="R4350" s="5">
        <f>laptop_prices3[[#This Row],[Battery Life (hours)]]/ScoreCard!$H$3*ScoreCard!$H$5</f>
        <v>3.0333333333333332</v>
      </c>
      <c r="S4350" s="5">
        <f>ScoreCard!$I$3-laptop_prices3[[#This Row],[Weight (kg)]]/ScoreCard!$I$3*ScoreCard!$I$5</f>
        <v>1.9857142857142858</v>
      </c>
      <c r="T4350" s="6" cm="1">
        <f t="array" ref="T4350">_xlfn.IFS(laptop_prices3[[#This Row],[Storage]]="512GB SSD", 512, laptop_prices3[[#This Row],[Storage]] = "1TB SSD", 1000, laptop_prices3[[#This Row],[Storage]] = "2TB SSD", 2000, laptop_prices3[[#This Row],[Storage]]= "256GB SSD", 256, laptop_prices3[[#This Row],[Storage]] = "1TB HDD", 1000*0.7)</f>
        <v>1000</v>
      </c>
      <c r="U4350" s="5">
        <f>laptop_prices3[[#This Row],[Storage Raw Value]]/ScoreCard!$J$3*ScoreCard!$J$5</f>
        <v>4</v>
      </c>
    </row>
    <row r="4351" spans="2:21" x14ac:dyDescent="0.2">
      <c r="B4351" s="4" cm="1">
        <f t="array" ref="B4351">SUM(laptop_prices3[[#This Row],[RAM Comp]:[Weight Comp]]+laptop_prices3[[#This Row],[Storage Comp]])</f>
        <v>15.236068125516102</v>
      </c>
      <c r="C4351">
        <v>4349</v>
      </c>
      <c r="D4351" t="s">
        <v>38</v>
      </c>
      <c r="E4351" t="s">
        <v>39</v>
      </c>
      <c r="F4351">
        <v>4</v>
      </c>
      <c r="G4351" t="s">
        <v>29</v>
      </c>
      <c r="H4351" t="s">
        <v>20</v>
      </c>
      <c r="I4351">
        <v>16</v>
      </c>
      <c r="J4351" t="s">
        <v>43</v>
      </c>
      <c r="K4351">
        <v>11.4</v>
      </c>
      <c r="L4351">
        <v>2.27</v>
      </c>
      <c r="M4351" t="s">
        <v>30</v>
      </c>
      <c r="N4351">
        <v>1027.0999999999999</v>
      </c>
      <c r="O4351" s="5">
        <f>(ScoreCard!$E$3-laptop_prices3[[#This Row],[Price ($)]])/ScoreCard!$E$3*ScoreCard!$E$5</f>
        <v>4.5248374334282024</v>
      </c>
      <c r="P4351" s="5">
        <f>laptop_prices3[[#This Row],[RAM (GB)]]/ScoreCard!$F$3*ScoreCard!$F$5</f>
        <v>0.4375</v>
      </c>
      <c r="Q4351" s="5">
        <f>laptop_prices3[[#This Row],[Screen Size (inch)]]/ScoreCard!$G$3*ScoreCard!$G$5</f>
        <v>1.8497109826589595</v>
      </c>
      <c r="R4351" s="5">
        <f>laptop_prices3[[#This Row],[Battery Life (hours)]]/ScoreCard!$H$3*ScoreCard!$H$5</f>
        <v>6.65</v>
      </c>
      <c r="S4351" s="5">
        <f>ScoreCard!$I$3-laptop_prices3[[#This Row],[Weight (kg)]]/ScoreCard!$I$3*ScoreCard!$I$5</f>
        <v>2.2028571428571428</v>
      </c>
      <c r="T4351" s="6" cm="1">
        <f t="array" ref="T4351">_xlfn.IFS(laptop_prices3[[#This Row],[Storage]]="512GB SSD", 512, laptop_prices3[[#This Row],[Storage]] = "1TB SSD", 1000, laptop_prices3[[#This Row],[Storage]] = "2TB SSD", 2000, laptop_prices3[[#This Row],[Storage]]= "256GB SSD", 256, laptop_prices3[[#This Row],[Storage]] = "1TB HDD", 1000*0.7)</f>
        <v>256</v>
      </c>
      <c r="U4351" s="5">
        <f>laptop_prices3[[#This Row],[Storage Raw Value]]/ScoreCard!$J$3*ScoreCard!$J$5</f>
        <v>1.024</v>
      </c>
    </row>
    <row r="4352" spans="2:21" x14ac:dyDescent="0.2">
      <c r="B4352" s="4" cm="1">
        <f t="array" ref="B4352">SUM(laptop_prices3[[#This Row],[RAM Comp]:[Weight Comp]]+laptop_prices3[[#This Row],[Storage Comp]])</f>
        <v>18.941238921001926</v>
      </c>
      <c r="C4352">
        <v>4350</v>
      </c>
      <c r="D4352" t="s">
        <v>47</v>
      </c>
      <c r="E4352" t="s">
        <v>24</v>
      </c>
      <c r="F4352">
        <v>32</v>
      </c>
      <c r="G4352" t="s">
        <v>13</v>
      </c>
      <c r="H4352" t="s">
        <v>14</v>
      </c>
      <c r="I4352">
        <v>13.3</v>
      </c>
      <c r="J4352" t="s">
        <v>15</v>
      </c>
      <c r="K4352">
        <v>5.3</v>
      </c>
      <c r="L4352">
        <v>1.54</v>
      </c>
      <c r="M4352" t="s">
        <v>22</v>
      </c>
      <c r="N4352">
        <v>2522.44</v>
      </c>
      <c r="O4352" s="5">
        <f>(ScoreCard!$E$3-laptop_prices3[[#This Row],[Price ($)]])/ScoreCard!$E$3*ScoreCard!$E$5</f>
        <v>3.8330551412487921</v>
      </c>
      <c r="P4352" s="5">
        <f>laptop_prices3[[#This Row],[RAM (GB)]]/ScoreCard!$F$3*ScoreCard!$F$5</f>
        <v>3.5</v>
      </c>
      <c r="Q4352" s="5">
        <f>laptop_prices3[[#This Row],[Screen Size (inch)]]/ScoreCard!$G$3*ScoreCard!$G$5</f>
        <v>1.5375722543352601</v>
      </c>
      <c r="R4352" s="5">
        <f>laptop_prices3[[#This Row],[Battery Life (hours)]]/ScoreCard!$H$3*ScoreCard!$H$5</f>
        <v>3.0916666666666668</v>
      </c>
      <c r="S4352" s="5">
        <f>ScoreCard!$I$3-laptop_prices3[[#This Row],[Weight (kg)]]/ScoreCard!$I$3*ScoreCard!$I$5</f>
        <v>2.62</v>
      </c>
      <c r="T4352" s="6" cm="1">
        <f t="array" ref="T4352">_xlfn.IFS(laptop_prices3[[#This Row],[Storage]]="512GB SSD", 512, laptop_prices3[[#This Row],[Storage]] = "1TB SSD", 1000, laptop_prices3[[#This Row],[Storage]] = "2TB SSD", 2000, laptop_prices3[[#This Row],[Storage]]= "256GB SSD", 256, laptop_prices3[[#This Row],[Storage]] = "1TB HDD", 1000*0.7)</f>
        <v>512</v>
      </c>
      <c r="U4352" s="5">
        <f>laptop_prices3[[#This Row],[Storage Raw Value]]/ScoreCard!$J$3*ScoreCard!$J$5</f>
        <v>2.048</v>
      </c>
    </row>
    <row r="4353" spans="2:21" x14ac:dyDescent="0.2">
      <c r="B4353" s="4" cm="1">
        <f t="array" ref="B4353">SUM(laptop_prices3[[#This Row],[RAM Comp]:[Weight Comp]]+laptop_prices3[[#This Row],[Storage Comp]])</f>
        <v>28.870163776493253</v>
      </c>
      <c r="C4353">
        <v>4351</v>
      </c>
      <c r="D4353" t="s">
        <v>23</v>
      </c>
      <c r="E4353" t="s">
        <v>12</v>
      </c>
      <c r="F4353">
        <v>64</v>
      </c>
      <c r="G4353" t="s">
        <v>19</v>
      </c>
      <c r="H4353" t="s">
        <v>32</v>
      </c>
      <c r="I4353">
        <v>14</v>
      </c>
      <c r="J4353" t="s">
        <v>27</v>
      </c>
      <c r="K4353">
        <v>4.0999999999999996</v>
      </c>
      <c r="L4353">
        <v>2.87</v>
      </c>
      <c r="M4353" t="s">
        <v>46</v>
      </c>
      <c r="N4353">
        <v>3355.51</v>
      </c>
      <c r="O4353" s="5">
        <f>(ScoreCard!$E$3-laptop_prices3[[#This Row],[Price ($)]])/ScoreCard!$E$3*ScoreCard!$E$5</f>
        <v>3.4476557844831737</v>
      </c>
      <c r="P4353" s="5">
        <f>laptop_prices3[[#This Row],[RAM (GB)]]/ScoreCard!$F$3*ScoreCard!$F$5</f>
        <v>7</v>
      </c>
      <c r="Q4353" s="5">
        <f>laptop_prices3[[#This Row],[Screen Size (inch)]]/ScoreCard!$G$3*ScoreCard!$G$5</f>
        <v>1.6184971098265895</v>
      </c>
      <c r="R4353" s="5">
        <f>laptop_prices3[[#This Row],[Battery Life (hours)]]/ScoreCard!$H$3*ScoreCard!$H$5</f>
        <v>2.3916666666666662</v>
      </c>
      <c r="S4353" s="5">
        <f>ScoreCard!$I$3-laptop_prices3[[#This Row],[Weight (kg)]]/ScoreCard!$I$3*ScoreCard!$I$5</f>
        <v>1.8599999999999999</v>
      </c>
      <c r="T4353" s="6" cm="1">
        <f t="array" ref="T4353">_xlfn.IFS(laptop_prices3[[#This Row],[Storage]]="512GB SSD", 512, laptop_prices3[[#This Row],[Storage]] = "1TB SSD", 1000, laptop_prices3[[#This Row],[Storage]] = "2TB SSD", 2000, laptop_prices3[[#This Row],[Storage]]= "256GB SSD", 256, laptop_prices3[[#This Row],[Storage]] = "1TB HDD", 1000*0.7)</f>
        <v>1000</v>
      </c>
      <c r="U4353" s="5">
        <f>laptop_prices3[[#This Row],[Storage Raw Value]]/ScoreCard!$J$3*ScoreCard!$J$5</f>
        <v>4</v>
      </c>
    </row>
    <row r="4354" spans="2:21" x14ac:dyDescent="0.2">
      <c r="B4354" s="4" cm="1">
        <f t="array" ref="B4354">SUM(laptop_prices3[[#This Row],[RAM Comp]:[Weight Comp]]+laptop_prices3[[#This Row],[Storage Comp]])</f>
        <v>39.382687173135153</v>
      </c>
      <c r="C4354">
        <v>4352</v>
      </c>
      <c r="D4354" t="s">
        <v>47</v>
      </c>
      <c r="E4354" t="s">
        <v>37</v>
      </c>
      <c r="F4354">
        <v>4</v>
      </c>
      <c r="G4354" t="s">
        <v>25</v>
      </c>
      <c r="H4354" t="s">
        <v>35</v>
      </c>
      <c r="I4354">
        <v>16</v>
      </c>
      <c r="J4354" t="s">
        <v>27</v>
      </c>
      <c r="K4354">
        <v>4.9000000000000004</v>
      </c>
      <c r="L4354">
        <v>2.21</v>
      </c>
      <c r="M4354" t="s">
        <v>16</v>
      </c>
      <c r="N4354">
        <v>3574.26</v>
      </c>
      <c r="O4354" s="5">
        <f>(ScoreCard!$E$3-laptop_prices3[[#This Row],[Price ($)]])/ScoreCard!$E$3*ScoreCard!$E$5</f>
        <v>3.3464564743501963</v>
      </c>
      <c r="P4354" s="5">
        <f>laptop_prices3[[#This Row],[RAM (GB)]]/ScoreCard!$F$3*ScoreCard!$F$5</f>
        <v>0.4375</v>
      </c>
      <c r="Q4354" s="5">
        <f>laptop_prices3[[#This Row],[Screen Size (inch)]]/ScoreCard!$G$3*ScoreCard!$G$5</f>
        <v>1.8497109826589595</v>
      </c>
      <c r="R4354" s="5">
        <f>laptop_prices3[[#This Row],[Battery Life (hours)]]/ScoreCard!$H$3*ScoreCard!$H$5</f>
        <v>2.8583333333333338</v>
      </c>
      <c r="S4354" s="5">
        <f>ScoreCard!$I$3-laptop_prices3[[#This Row],[Weight (kg)]]/ScoreCard!$I$3*ScoreCard!$I$5</f>
        <v>2.2371428571428571</v>
      </c>
      <c r="T4354" s="6" cm="1">
        <f t="array" ref="T4354">_xlfn.IFS(laptop_prices3[[#This Row],[Storage]]="512GB SSD", 512, laptop_prices3[[#This Row],[Storage]] = "1TB SSD", 1000, laptop_prices3[[#This Row],[Storage]] = "2TB SSD", 2000, laptop_prices3[[#This Row],[Storage]]= "256GB SSD", 256, laptop_prices3[[#This Row],[Storage]] = "1TB HDD", 1000*0.7)</f>
        <v>2000</v>
      </c>
      <c r="U4354" s="5">
        <f>laptop_prices3[[#This Row],[Storage Raw Value]]/ScoreCard!$J$3*ScoreCard!$J$5</f>
        <v>8</v>
      </c>
    </row>
    <row r="4355" spans="2:21" x14ac:dyDescent="0.2">
      <c r="B4355" s="4" cm="1">
        <f t="array" ref="B4355">SUM(laptop_prices3[[#This Row],[RAM Comp]:[Weight Comp]]+laptop_prices3[[#This Row],[Storage Comp]])</f>
        <v>28.175372969997248</v>
      </c>
      <c r="C4355">
        <v>4353</v>
      </c>
      <c r="D4355" t="s">
        <v>47</v>
      </c>
      <c r="E4355" t="s">
        <v>24</v>
      </c>
      <c r="F4355">
        <v>64</v>
      </c>
      <c r="G4355" t="s">
        <v>42</v>
      </c>
      <c r="H4355" t="s">
        <v>26</v>
      </c>
      <c r="I4355">
        <v>15.6</v>
      </c>
      <c r="J4355" t="s">
        <v>15</v>
      </c>
      <c r="K4355">
        <v>9.4</v>
      </c>
      <c r="L4355">
        <v>1.42</v>
      </c>
      <c r="M4355" t="s">
        <v>46</v>
      </c>
      <c r="N4355">
        <v>3375.83</v>
      </c>
      <c r="O4355" s="5">
        <f>(ScoreCard!$E$3-laptop_prices3[[#This Row],[Price ($)]])/ScoreCard!$E$3*ScoreCard!$E$5</f>
        <v>3.438255235994478</v>
      </c>
      <c r="P4355" s="5">
        <f>laptop_prices3[[#This Row],[RAM (GB)]]/ScoreCard!$F$3*ScoreCard!$F$5</f>
        <v>7</v>
      </c>
      <c r="Q4355" s="5">
        <f>laptop_prices3[[#This Row],[Screen Size (inch)]]/ScoreCard!$G$3*ScoreCard!$G$5</f>
        <v>1.8034682080924855</v>
      </c>
      <c r="R4355" s="5">
        <f>laptop_prices3[[#This Row],[Battery Life (hours)]]/ScoreCard!$H$3*ScoreCard!$H$5</f>
        <v>5.4833333333333334</v>
      </c>
      <c r="S4355" s="5">
        <f>ScoreCard!$I$3-laptop_prices3[[#This Row],[Weight (kg)]]/ScoreCard!$I$3*ScoreCard!$I$5</f>
        <v>2.6885714285714286</v>
      </c>
      <c r="T4355" s="6" cm="1">
        <f t="array" ref="T4355">_xlfn.IFS(laptop_prices3[[#This Row],[Storage]]="512GB SSD", 512, laptop_prices3[[#This Row],[Storage]] = "1TB SSD", 1000, laptop_prices3[[#This Row],[Storage]] = "2TB SSD", 2000, laptop_prices3[[#This Row],[Storage]]= "256GB SSD", 256, laptop_prices3[[#This Row],[Storage]] = "1TB HDD", 1000*0.7)</f>
        <v>700</v>
      </c>
      <c r="U4355" s="5">
        <f>laptop_prices3[[#This Row],[Storage Raw Value]]/ScoreCard!$J$3*ScoreCard!$J$5</f>
        <v>2.8</v>
      </c>
    </row>
    <row r="4356" spans="2:21" x14ac:dyDescent="0.2">
      <c r="B4356" s="4" cm="1">
        <f t="array" ref="B4356">SUM(laptop_prices3[[#This Row],[RAM Comp]:[Weight Comp]]+laptop_prices3[[#This Row],[Storage Comp]])</f>
        <v>12.499468208092487</v>
      </c>
      <c r="C4356">
        <v>4354</v>
      </c>
      <c r="D4356" t="s">
        <v>23</v>
      </c>
      <c r="E4356" t="s">
        <v>18</v>
      </c>
      <c r="F4356">
        <v>8</v>
      </c>
      <c r="G4356" t="s">
        <v>29</v>
      </c>
      <c r="H4356" t="s">
        <v>40</v>
      </c>
      <c r="I4356">
        <v>15.6</v>
      </c>
      <c r="J4356" t="s">
        <v>21</v>
      </c>
      <c r="K4356">
        <v>6.9</v>
      </c>
      <c r="L4356">
        <v>3.15</v>
      </c>
      <c r="M4356" t="s">
        <v>16</v>
      </c>
      <c r="N4356">
        <v>1239.1400000000001</v>
      </c>
      <c r="O4356" s="5">
        <f>(ScoreCard!$E$3-laptop_prices3[[#This Row],[Price ($)]])/ScoreCard!$E$3*ScoreCard!$E$5</f>
        <v>4.4267423398483334</v>
      </c>
      <c r="P4356" s="5">
        <f>laptop_prices3[[#This Row],[RAM (GB)]]/ScoreCard!$F$3*ScoreCard!$F$5</f>
        <v>0.875</v>
      </c>
      <c r="Q4356" s="5">
        <f>laptop_prices3[[#This Row],[Screen Size (inch)]]/ScoreCard!$G$3*ScoreCard!$G$5</f>
        <v>1.8034682080924855</v>
      </c>
      <c r="R4356" s="5">
        <f>laptop_prices3[[#This Row],[Battery Life (hours)]]/ScoreCard!$H$3*ScoreCard!$H$5</f>
        <v>4.0250000000000004</v>
      </c>
      <c r="S4356" s="5">
        <f>ScoreCard!$I$3-laptop_prices3[[#This Row],[Weight (kg)]]/ScoreCard!$I$3*ScoreCard!$I$5</f>
        <v>1.7</v>
      </c>
      <c r="T4356" s="6" cm="1">
        <f t="array" ref="T4356">_xlfn.IFS(laptop_prices3[[#This Row],[Storage]]="512GB SSD", 512, laptop_prices3[[#This Row],[Storage]] = "1TB SSD", 1000, laptop_prices3[[#This Row],[Storage]] = "2TB SSD", 2000, laptop_prices3[[#This Row],[Storage]]= "256GB SSD", 256, laptop_prices3[[#This Row],[Storage]] = "1TB HDD", 1000*0.7)</f>
        <v>256</v>
      </c>
      <c r="U4356" s="5">
        <f>laptop_prices3[[#This Row],[Storage Raw Value]]/ScoreCard!$J$3*ScoreCard!$J$5</f>
        <v>1.024</v>
      </c>
    </row>
    <row r="4357" spans="2:21" x14ac:dyDescent="0.2">
      <c r="B4357" s="4" cm="1">
        <f t="array" ref="B4357">SUM(laptop_prices3[[#This Row],[RAM Comp]:[Weight Comp]]+laptop_prices3[[#This Row],[Storage Comp]])</f>
        <v>22.692849160473436</v>
      </c>
      <c r="C4357">
        <v>4355</v>
      </c>
      <c r="D4357" t="s">
        <v>28</v>
      </c>
      <c r="E4357" t="s">
        <v>41</v>
      </c>
      <c r="F4357">
        <v>64</v>
      </c>
      <c r="G4357" t="s">
        <v>13</v>
      </c>
      <c r="H4357" t="s">
        <v>44</v>
      </c>
      <c r="I4357">
        <v>15.6</v>
      </c>
      <c r="J4357" t="s">
        <v>21</v>
      </c>
      <c r="K4357">
        <v>6.5</v>
      </c>
      <c r="L4357">
        <v>2.79</v>
      </c>
      <c r="M4357" t="s">
        <v>46</v>
      </c>
      <c r="N4357">
        <v>2415.3200000000002</v>
      </c>
      <c r="O4357" s="5">
        <f>(ScoreCard!$E$3-laptop_prices3[[#This Row],[Price ($)]])/ScoreCard!$E$3*ScoreCard!$E$5</f>
        <v>3.8826115759982534</v>
      </c>
      <c r="P4357" s="5">
        <f>laptop_prices3[[#This Row],[RAM (GB)]]/ScoreCard!$F$3*ScoreCard!$F$5</f>
        <v>7</v>
      </c>
      <c r="Q4357" s="5">
        <f>laptop_prices3[[#This Row],[Screen Size (inch)]]/ScoreCard!$G$3*ScoreCard!$G$5</f>
        <v>1.8034682080924855</v>
      </c>
      <c r="R4357" s="5">
        <f>laptop_prices3[[#This Row],[Battery Life (hours)]]/ScoreCard!$H$3*ScoreCard!$H$5</f>
        <v>3.7916666666666665</v>
      </c>
      <c r="S4357" s="5">
        <f>ScoreCard!$I$3-laptop_prices3[[#This Row],[Weight (kg)]]/ScoreCard!$I$3*ScoreCard!$I$5</f>
        <v>1.9057142857142857</v>
      </c>
      <c r="T4357" s="6" cm="1">
        <f t="array" ref="T4357">_xlfn.IFS(laptop_prices3[[#This Row],[Storage]]="512GB SSD", 512, laptop_prices3[[#This Row],[Storage]] = "1TB SSD", 1000, laptop_prices3[[#This Row],[Storage]] = "2TB SSD", 2000, laptop_prices3[[#This Row],[Storage]]= "256GB SSD", 256, laptop_prices3[[#This Row],[Storage]] = "1TB HDD", 1000*0.7)</f>
        <v>512</v>
      </c>
      <c r="U4357" s="5">
        <f>laptop_prices3[[#This Row],[Storage Raw Value]]/ScoreCard!$J$3*ScoreCard!$J$5</f>
        <v>2.048</v>
      </c>
    </row>
    <row r="4358" spans="2:21" x14ac:dyDescent="0.2">
      <c r="B4358" s="4" cm="1">
        <f t="array" ref="B4358">SUM(laptop_prices3[[#This Row],[RAM Comp]:[Weight Comp]]+laptop_prices3[[#This Row],[Storage Comp]])</f>
        <v>24.998095238095239</v>
      </c>
      <c r="C4358">
        <v>4356</v>
      </c>
      <c r="D4358" t="s">
        <v>11</v>
      </c>
      <c r="E4358" t="s">
        <v>12</v>
      </c>
      <c r="F4358">
        <v>64</v>
      </c>
      <c r="G4358" t="s">
        <v>42</v>
      </c>
      <c r="H4358" t="s">
        <v>26</v>
      </c>
      <c r="I4358">
        <v>17.3</v>
      </c>
      <c r="J4358" t="s">
        <v>27</v>
      </c>
      <c r="K4358">
        <v>4.4000000000000004</v>
      </c>
      <c r="L4358">
        <v>2.2200000000000002</v>
      </c>
      <c r="M4358" t="s">
        <v>30</v>
      </c>
      <c r="N4358">
        <v>4515.54</v>
      </c>
      <c r="O4358" s="5">
        <f>(ScoreCard!$E$3-laptop_prices3[[#This Row],[Price ($)]])/ScoreCard!$E$3*ScoreCard!$E$5</f>
        <v>2.9109964211297683</v>
      </c>
      <c r="P4358" s="5">
        <f>laptop_prices3[[#This Row],[RAM (GB)]]/ScoreCard!$F$3*ScoreCard!$F$5</f>
        <v>7</v>
      </c>
      <c r="Q4358" s="5">
        <f>laptop_prices3[[#This Row],[Screen Size (inch)]]/ScoreCard!$G$3*ScoreCard!$G$5</f>
        <v>2</v>
      </c>
      <c r="R4358" s="5">
        <f>laptop_prices3[[#This Row],[Battery Life (hours)]]/ScoreCard!$H$3*ScoreCard!$H$5</f>
        <v>2.5666666666666669</v>
      </c>
      <c r="S4358" s="5">
        <f>ScoreCard!$I$3-laptop_prices3[[#This Row],[Weight (kg)]]/ScoreCard!$I$3*ScoreCard!$I$5</f>
        <v>2.2314285714285713</v>
      </c>
      <c r="T4358" s="6" cm="1">
        <f t="array" ref="T4358">_xlfn.IFS(laptop_prices3[[#This Row],[Storage]]="512GB SSD", 512, laptop_prices3[[#This Row],[Storage]] = "1TB SSD", 1000, laptop_prices3[[#This Row],[Storage]] = "2TB SSD", 2000, laptop_prices3[[#This Row],[Storage]]= "256GB SSD", 256, laptop_prices3[[#This Row],[Storage]] = "1TB HDD", 1000*0.7)</f>
        <v>700</v>
      </c>
      <c r="U4358" s="5">
        <f>laptop_prices3[[#This Row],[Storage Raw Value]]/ScoreCard!$J$3*ScoreCard!$J$5</f>
        <v>2.8</v>
      </c>
    </row>
    <row r="4359" spans="2:21" x14ac:dyDescent="0.2">
      <c r="B4359" s="4" cm="1">
        <f t="array" ref="B4359">SUM(laptop_prices3[[#This Row],[RAM Comp]:[Weight Comp]]+laptop_prices3[[#This Row],[Storage Comp]])</f>
        <v>27.273020919350401</v>
      </c>
      <c r="C4359">
        <v>4357</v>
      </c>
      <c r="D4359" t="s">
        <v>23</v>
      </c>
      <c r="E4359" t="s">
        <v>37</v>
      </c>
      <c r="F4359">
        <v>8</v>
      </c>
      <c r="G4359" t="s">
        <v>19</v>
      </c>
      <c r="H4359" t="s">
        <v>44</v>
      </c>
      <c r="I4359">
        <v>14</v>
      </c>
      <c r="J4359" t="s">
        <v>43</v>
      </c>
      <c r="K4359">
        <v>11</v>
      </c>
      <c r="L4359">
        <v>1.99</v>
      </c>
      <c r="M4359" t="s">
        <v>30</v>
      </c>
      <c r="N4359">
        <v>1278.01</v>
      </c>
      <c r="O4359" s="5">
        <f>(ScoreCard!$E$3-laptop_prices3[[#This Row],[Price ($)]])/ScoreCard!$E$3*ScoreCard!$E$5</f>
        <v>4.4087600898603609</v>
      </c>
      <c r="P4359" s="5">
        <f>laptop_prices3[[#This Row],[RAM (GB)]]/ScoreCard!$F$3*ScoreCard!$F$5</f>
        <v>0.875</v>
      </c>
      <c r="Q4359" s="5">
        <f>laptop_prices3[[#This Row],[Screen Size (inch)]]/ScoreCard!$G$3*ScoreCard!$G$5</f>
        <v>1.6184971098265895</v>
      </c>
      <c r="R4359" s="5">
        <f>laptop_prices3[[#This Row],[Battery Life (hours)]]/ScoreCard!$H$3*ScoreCard!$H$5</f>
        <v>6.4166666666666661</v>
      </c>
      <c r="S4359" s="5">
        <f>ScoreCard!$I$3-laptop_prices3[[#This Row],[Weight (kg)]]/ScoreCard!$I$3*ScoreCard!$I$5</f>
        <v>2.362857142857143</v>
      </c>
      <c r="T4359" s="6" cm="1">
        <f t="array" ref="T4359">_xlfn.IFS(laptop_prices3[[#This Row],[Storage]]="512GB SSD", 512, laptop_prices3[[#This Row],[Storage]] = "1TB SSD", 1000, laptop_prices3[[#This Row],[Storage]] = "2TB SSD", 2000, laptop_prices3[[#This Row],[Storage]]= "256GB SSD", 256, laptop_prices3[[#This Row],[Storage]] = "1TB HDD", 1000*0.7)</f>
        <v>1000</v>
      </c>
      <c r="U4359" s="5">
        <f>laptop_prices3[[#This Row],[Storage Raw Value]]/ScoreCard!$J$3*ScoreCard!$J$5</f>
        <v>4</v>
      </c>
    </row>
    <row r="4360" spans="2:21" x14ac:dyDescent="0.2">
      <c r="B4360" s="4" cm="1">
        <f t="array" ref="B4360">SUM(laptop_prices3[[#This Row],[RAM Comp]:[Weight Comp]]+laptop_prices3[[#This Row],[Storage Comp]])</f>
        <v>40.986853839801817</v>
      </c>
      <c r="C4360">
        <v>4358</v>
      </c>
      <c r="D4360" t="s">
        <v>36</v>
      </c>
      <c r="E4360" t="s">
        <v>39</v>
      </c>
      <c r="F4360">
        <v>16</v>
      </c>
      <c r="G4360" t="s">
        <v>25</v>
      </c>
      <c r="H4360" t="s">
        <v>35</v>
      </c>
      <c r="I4360">
        <v>16</v>
      </c>
      <c r="J4360" t="s">
        <v>21</v>
      </c>
      <c r="K4360">
        <v>5.4</v>
      </c>
      <c r="L4360">
        <v>2.21</v>
      </c>
      <c r="M4360" t="s">
        <v>30</v>
      </c>
      <c r="N4360">
        <v>1177.01</v>
      </c>
      <c r="O4360" s="5">
        <f>(ScoreCard!$E$3-laptop_prices3[[#This Row],[Price ($)]])/ScoreCard!$E$3*ScoreCard!$E$5</f>
        <v>4.4554852570531871</v>
      </c>
      <c r="P4360" s="5">
        <f>laptop_prices3[[#This Row],[RAM (GB)]]/ScoreCard!$F$3*ScoreCard!$F$5</f>
        <v>1.75</v>
      </c>
      <c r="Q4360" s="5">
        <f>laptop_prices3[[#This Row],[Screen Size (inch)]]/ScoreCard!$G$3*ScoreCard!$G$5</f>
        <v>1.8497109826589595</v>
      </c>
      <c r="R4360" s="5">
        <f>laptop_prices3[[#This Row],[Battery Life (hours)]]/ScoreCard!$H$3*ScoreCard!$H$5</f>
        <v>3.15</v>
      </c>
      <c r="S4360" s="5">
        <f>ScoreCard!$I$3-laptop_prices3[[#This Row],[Weight (kg)]]/ScoreCard!$I$3*ScoreCard!$I$5</f>
        <v>2.2371428571428571</v>
      </c>
      <c r="T4360" s="6" cm="1">
        <f t="array" ref="T4360">_xlfn.IFS(laptop_prices3[[#This Row],[Storage]]="512GB SSD", 512, laptop_prices3[[#This Row],[Storage]] = "1TB SSD", 1000, laptop_prices3[[#This Row],[Storage]] = "2TB SSD", 2000, laptop_prices3[[#This Row],[Storage]]= "256GB SSD", 256, laptop_prices3[[#This Row],[Storage]] = "1TB HDD", 1000*0.7)</f>
        <v>2000</v>
      </c>
      <c r="U4360" s="5">
        <f>laptop_prices3[[#This Row],[Storage Raw Value]]/ScoreCard!$J$3*ScoreCard!$J$5</f>
        <v>8</v>
      </c>
    </row>
    <row r="4361" spans="2:21" x14ac:dyDescent="0.2">
      <c r="B4361" s="4" cm="1">
        <f t="array" ref="B4361">SUM(laptop_prices3[[#This Row],[RAM Comp]:[Weight Comp]]+laptop_prices3[[#This Row],[Storage Comp]])</f>
        <v>44.529715111478112</v>
      </c>
      <c r="C4361">
        <v>4359</v>
      </c>
      <c r="D4361" t="s">
        <v>47</v>
      </c>
      <c r="E4361" t="s">
        <v>48</v>
      </c>
      <c r="F4361">
        <v>32</v>
      </c>
      <c r="G4361" t="s">
        <v>25</v>
      </c>
      <c r="H4361" t="s">
        <v>32</v>
      </c>
      <c r="I4361">
        <v>13.3</v>
      </c>
      <c r="J4361" t="s">
        <v>21</v>
      </c>
      <c r="K4361">
        <v>9.9</v>
      </c>
      <c r="L4361">
        <v>3.12</v>
      </c>
      <c r="M4361" t="s">
        <v>22</v>
      </c>
      <c r="N4361">
        <v>2025.11</v>
      </c>
      <c r="O4361" s="5">
        <f>(ScoreCard!$E$3-laptop_prices3[[#This Row],[Price ($)]])/ScoreCard!$E$3*ScoreCard!$E$5</f>
        <v>4.0631326402587735</v>
      </c>
      <c r="P4361" s="5">
        <f>laptop_prices3[[#This Row],[RAM (GB)]]/ScoreCard!$F$3*ScoreCard!$F$5</f>
        <v>3.5</v>
      </c>
      <c r="Q4361" s="5">
        <f>laptop_prices3[[#This Row],[Screen Size (inch)]]/ScoreCard!$G$3*ScoreCard!$G$5</f>
        <v>1.5375722543352601</v>
      </c>
      <c r="R4361" s="5">
        <f>laptop_prices3[[#This Row],[Battery Life (hours)]]/ScoreCard!$H$3*ScoreCard!$H$5</f>
        <v>5.7750000000000004</v>
      </c>
      <c r="S4361" s="5">
        <f>ScoreCard!$I$3-laptop_prices3[[#This Row],[Weight (kg)]]/ScoreCard!$I$3*ScoreCard!$I$5</f>
        <v>1.7171428571428571</v>
      </c>
      <c r="T4361" s="6" cm="1">
        <f t="array" ref="T4361">_xlfn.IFS(laptop_prices3[[#This Row],[Storage]]="512GB SSD", 512, laptop_prices3[[#This Row],[Storage]] = "1TB SSD", 1000, laptop_prices3[[#This Row],[Storage]] = "2TB SSD", 2000, laptop_prices3[[#This Row],[Storage]]= "256GB SSD", 256, laptop_prices3[[#This Row],[Storage]] = "1TB HDD", 1000*0.7)</f>
        <v>2000</v>
      </c>
      <c r="U4361" s="5">
        <f>laptop_prices3[[#This Row],[Storage Raw Value]]/ScoreCard!$J$3*ScoreCard!$J$5</f>
        <v>8</v>
      </c>
    </row>
    <row r="4362" spans="2:21" x14ac:dyDescent="0.2">
      <c r="B4362" s="4" cm="1">
        <f t="array" ref="B4362">SUM(laptop_prices3[[#This Row],[RAM Comp]:[Weight Comp]]+laptop_prices3[[#This Row],[Storage Comp]])</f>
        <v>23.136444398568678</v>
      </c>
      <c r="C4362">
        <v>4360</v>
      </c>
      <c r="D4362" t="s">
        <v>34</v>
      </c>
      <c r="E4362" t="s">
        <v>41</v>
      </c>
      <c r="F4362">
        <v>4</v>
      </c>
      <c r="G4362" t="s">
        <v>19</v>
      </c>
      <c r="H4362" t="s">
        <v>14</v>
      </c>
      <c r="I4362">
        <v>15.6</v>
      </c>
      <c r="J4362" t="s">
        <v>21</v>
      </c>
      <c r="K4362">
        <v>4.9000000000000004</v>
      </c>
      <c r="L4362">
        <v>2.56</v>
      </c>
      <c r="M4362" t="s">
        <v>46</v>
      </c>
      <c r="N4362">
        <v>1240.71</v>
      </c>
      <c r="O4362" s="5">
        <f>(ScoreCard!$E$3-laptop_prices3[[#This Row],[Price ($)]])/ScoreCard!$E$3*ScoreCard!$E$5</f>
        <v>4.4260160179424632</v>
      </c>
      <c r="P4362" s="5">
        <f>laptop_prices3[[#This Row],[RAM (GB)]]/ScoreCard!$F$3*ScoreCard!$F$5</f>
        <v>0.4375</v>
      </c>
      <c r="Q4362" s="5">
        <f>laptop_prices3[[#This Row],[Screen Size (inch)]]/ScoreCard!$G$3*ScoreCard!$G$5</f>
        <v>1.8034682080924855</v>
      </c>
      <c r="R4362" s="5">
        <f>laptop_prices3[[#This Row],[Battery Life (hours)]]/ScoreCard!$H$3*ScoreCard!$H$5</f>
        <v>2.8583333333333338</v>
      </c>
      <c r="S4362" s="5">
        <f>ScoreCard!$I$3-laptop_prices3[[#This Row],[Weight (kg)]]/ScoreCard!$I$3*ScoreCard!$I$5</f>
        <v>2.0371428571428574</v>
      </c>
      <c r="T4362" s="6" cm="1">
        <f t="array" ref="T4362">_xlfn.IFS(laptop_prices3[[#This Row],[Storage]]="512GB SSD", 512, laptop_prices3[[#This Row],[Storage]] = "1TB SSD", 1000, laptop_prices3[[#This Row],[Storage]] = "2TB SSD", 2000, laptop_prices3[[#This Row],[Storage]]= "256GB SSD", 256, laptop_prices3[[#This Row],[Storage]] = "1TB HDD", 1000*0.7)</f>
        <v>1000</v>
      </c>
      <c r="U4362" s="5">
        <f>laptop_prices3[[#This Row],[Storage Raw Value]]/ScoreCard!$J$3*ScoreCard!$J$5</f>
        <v>4</v>
      </c>
    </row>
    <row r="4363" spans="2:21" x14ac:dyDescent="0.2">
      <c r="B4363" s="4" cm="1">
        <f t="array" ref="B4363">SUM(laptop_prices3[[#This Row],[RAM Comp]:[Weight Comp]]+laptop_prices3[[#This Row],[Storage Comp]])</f>
        <v>45.13304844481145</v>
      </c>
      <c r="C4363">
        <v>4361</v>
      </c>
      <c r="D4363" t="s">
        <v>34</v>
      </c>
      <c r="E4363" t="s">
        <v>18</v>
      </c>
      <c r="F4363">
        <v>32</v>
      </c>
      <c r="G4363" t="s">
        <v>25</v>
      </c>
      <c r="H4363" t="s">
        <v>35</v>
      </c>
      <c r="I4363">
        <v>13.3</v>
      </c>
      <c r="J4363" t="s">
        <v>27</v>
      </c>
      <c r="K4363">
        <v>9.6999999999999993</v>
      </c>
      <c r="L4363">
        <v>1.86</v>
      </c>
      <c r="M4363" t="s">
        <v>30</v>
      </c>
      <c r="N4363">
        <v>3198.4</v>
      </c>
      <c r="O4363" s="5">
        <f>(ScoreCard!$E$3-laptop_prices3[[#This Row],[Price ($)]])/ScoreCard!$E$3*ScoreCard!$E$5</f>
        <v>3.5203388638659945</v>
      </c>
      <c r="P4363" s="5">
        <f>laptop_prices3[[#This Row],[RAM (GB)]]/ScoreCard!$F$3*ScoreCard!$F$5</f>
        <v>3.5</v>
      </c>
      <c r="Q4363" s="5">
        <f>laptop_prices3[[#This Row],[Screen Size (inch)]]/ScoreCard!$G$3*ScoreCard!$G$5</f>
        <v>1.5375722543352601</v>
      </c>
      <c r="R4363" s="5">
        <f>laptop_prices3[[#This Row],[Battery Life (hours)]]/ScoreCard!$H$3*ScoreCard!$H$5</f>
        <v>5.6583333333333323</v>
      </c>
      <c r="S4363" s="5">
        <f>ScoreCard!$I$3-laptop_prices3[[#This Row],[Weight (kg)]]/ScoreCard!$I$3*ScoreCard!$I$5</f>
        <v>2.4371428571428568</v>
      </c>
      <c r="T4363" s="6" cm="1">
        <f t="array" ref="T4363">_xlfn.IFS(laptop_prices3[[#This Row],[Storage]]="512GB SSD", 512, laptop_prices3[[#This Row],[Storage]] = "1TB SSD", 1000, laptop_prices3[[#This Row],[Storage]] = "2TB SSD", 2000, laptop_prices3[[#This Row],[Storage]]= "256GB SSD", 256, laptop_prices3[[#This Row],[Storage]] = "1TB HDD", 1000*0.7)</f>
        <v>2000</v>
      </c>
      <c r="U4363" s="5">
        <f>laptop_prices3[[#This Row],[Storage Raw Value]]/ScoreCard!$J$3*ScoreCard!$J$5</f>
        <v>8</v>
      </c>
    </row>
    <row r="4364" spans="2:21" x14ac:dyDescent="0.2">
      <c r="B4364" s="4" cm="1">
        <f t="array" ref="B4364">SUM(laptop_prices3[[#This Row],[RAM Comp]:[Weight Comp]]+laptop_prices3[[#This Row],[Storage Comp]])</f>
        <v>19.00297619047619</v>
      </c>
      <c r="C4364">
        <v>4362</v>
      </c>
      <c r="D4364" t="s">
        <v>34</v>
      </c>
      <c r="E4364" t="s">
        <v>24</v>
      </c>
      <c r="F4364">
        <v>4</v>
      </c>
      <c r="G4364" t="s">
        <v>42</v>
      </c>
      <c r="H4364" t="s">
        <v>26</v>
      </c>
      <c r="I4364">
        <v>17.3</v>
      </c>
      <c r="J4364" t="s">
        <v>43</v>
      </c>
      <c r="K4364">
        <v>5.5</v>
      </c>
      <c r="L4364">
        <v>2.35</v>
      </c>
      <c r="M4364" t="s">
        <v>30</v>
      </c>
      <c r="N4364">
        <v>940.01</v>
      </c>
      <c r="O4364" s="5">
        <f>(ScoreCard!$E$3-laptop_prices3[[#This Row],[Price ($)]])/ScoreCard!$E$3*ScoreCard!$E$5</f>
        <v>4.5651274810601148</v>
      </c>
      <c r="P4364" s="5">
        <f>laptop_prices3[[#This Row],[RAM (GB)]]/ScoreCard!$F$3*ScoreCard!$F$5</f>
        <v>0.4375</v>
      </c>
      <c r="Q4364" s="5">
        <f>laptop_prices3[[#This Row],[Screen Size (inch)]]/ScoreCard!$G$3*ScoreCard!$G$5</f>
        <v>2</v>
      </c>
      <c r="R4364" s="5">
        <f>laptop_prices3[[#This Row],[Battery Life (hours)]]/ScoreCard!$H$3*ScoreCard!$H$5</f>
        <v>3.208333333333333</v>
      </c>
      <c r="S4364" s="5">
        <f>ScoreCard!$I$3-laptop_prices3[[#This Row],[Weight (kg)]]/ScoreCard!$I$3*ScoreCard!$I$5</f>
        <v>2.157142857142857</v>
      </c>
      <c r="T4364" s="6" cm="1">
        <f t="array" ref="T4364">_xlfn.IFS(laptop_prices3[[#This Row],[Storage]]="512GB SSD", 512, laptop_prices3[[#This Row],[Storage]] = "1TB SSD", 1000, laptop_prices3[[#This Row],[Storage]] = "2TB SSD", 2000, laptop_prices3[[#This Row],[Storage]]= "256GB SSD", 256, laptop_prices3[[#This Row],[Storage]] = "1TB HDD", 1000*0.7)</f>
        <v>700</v>
      </c>
      <c r="U4364" s="5">
        <f>laptop_prices3[[#This Row],[Storage Raw Value]]/ScoreCard!$J$3*ScoreCard!$J$5</f>
        <v>2.8</v>
      </c>
    </row>
    <row r="4365" spans="2:21" x14ac:dyDescent="0.2">
      <c r="B4365" s="4" cm="1">
        <f t="array" ref="B4365">SUM(laptop_prices3[[#This Row],[RAM Comp]:[Weight Comp]]+laptop_prices3[[#This Row],[Storage Comp]])</f>
        <v>19.647925268373243</v>
      </c>
      <c r="C4365">
        <v>4363</v>
      </c>
      <c r="D4365" t="s">
        <v>36</v>
      </c>
      <c r="E4365" t="s">
        <v>41</v>
      </c>
      <c r="F4365">
        <v>4</v>
      </c>
      <c r="G4365" t="s">
        <v>42</v>
      </c>
      <c r="H4365" t="s">
        <v>26</v>
      </c>
      <c r="I4365">
        <v>16</v>
      </c>
      <c r="J4365" t="s">
        <v>43</v>
      </c>
      <c r="K4365">
        <v>7.5</v>
      </c>
      <c r="L4365">
        <v>3</v>
      </c>
      <c r="M4365" t="s">
        <v>46</v>
      </c>
      <c r="N4365">
        <v>1300.44</v>
      </c>
      <c r="O4365" s="5">
        <f>(ScoreCard!$E$3-laptop_prices3[[#This Row],[Price ($)]])/ScoreCard!$E$3*ScoreCard!$E$5</f>
        <v>4.3983834017402117</v>
      </c>
      <c r="P4365" s="5">
        <f>laptop_prices3[[#This Row],[RAM (GB)]]/ScoreCard!$F$3*ScoreCard!$F$5</f>
        <v>0.4375</v>
      </c>
      <c r="Q4365" s="5">
        <f>laptop_prices3[[#This Row],[Screen Size (inch)]]/ScoreCard!$G$3*ScoreCard!$G$5</f>
        <v>1.8497109826589595</v>
      </c>
      <c r="R4365" s="5">
        <f>laptop_prices3[[#This Row],[Battery Life (hours)]]/ScoreCard!$H$3*ScoreCard!$H$5</f>
        <v>4.375</v>
      </c>
      <c r="S4365" s="5">
        <f>ScoreCard!$I$3-laptop_prices3[[#This Row],[Weight (kg)]]/ScoreCard!$I$3*ScoreCard!$I$5</f>
        <v>1.7857142857142858</v>
      </c>
      <c r="T4365" s="6" cm="1">
        <f t="array" ref="T4365">_xlfn.IFS(laptop_prices3[[#This Row],[Storage]]="512GB SSD", 512, laptop_prices3[[#This Row],[Storage]] = "1TB SSD", 1000, laptop_prices3[[#This Row],[Storage]] = "2TB SSD", 2000, laptop_prices3[[#This Row],[Storage]]= "256GB SSD", 256, laptop_prices3[[#This Row],[Storage]] = "1TB HDD", 1000*0.7)</f>
        <v>700</v>
      </c>
      <c r="U4365" s="5">
        <f>laptop_prices3[[#This Row],[Storage Raw Value]]/ScoreCard!$J$3*ScoreCard!$J$5</f>
        <v>2.8</v>
      </c>
    </row>
    <row r="4366" spans="2:21" x14ac:dyDescent="0.2">
      <c r="B4366" s="4" cm="1">
        <f t="array" ref="B4366">SUM(laptop_prices3[[#This Row],[RAM Comp]:[Weight Comp]]+laptop_prices3[[#This Row],[Storage Comp]])</f>
        <v>49.130238095238099</v>
      </c>
      <c r="C4366">
        <v>4364</v>
      </c>
      <c r="D4366" t="s">
        <v>17</v>
      </c>
      <c r="E4366" t="s">
        <v>31</v>
      </c>
      <c r="F4366">
        <v>64</v>
      </c>
      <c r="G4366" t="s">
        <v>25</v>
      </c>
      <c r="H4366" t="s">
        <v>32</v>
      </c>
      <c r="I4366">
        <v>17.3</v>
      </c>
      <c r="J4366" t="s">
        <v>27</v>
      </c>
      <c r="K4366">
        <v>10.7</v>
      </c>
      <c r="L4366">
        <v>2.82</v>
      </c>
      <c r="M4366" t="s">
        <v>22</v>
      </c>
      <c r="N4366">
        <v>4982.93</v>
      </c>
      <c r="O4366" s="5">
        <f>(ScoreCard!$E$3-laptop_prices3[[#This Row],[Price ($)]])/ScoreCard!$E$3*ScoreCard!$E$5</f>
        <v>2.6947699271272443</v>
      </c>
      <c r="P4366" s="5">
        <f>laptop_prices3[[#This Row],[RAM (GB)]]/ScoreCard!$F$3*ScoreCard!$F$5</f>
        <v>7</v>
      </c>
      <c r="Q4366" s="5">
        <f>laptop_prices3[[#This Row],[Screen Size (inch)]]/ScoreCard!$G$3*ScoreCard!$G$5</f>
        <v>2</v>
      </c>
      <c r="R4366" s="5">
        <f>laptop_prices3[[#This Row],[Battery Life (hours)]]/ScoreCard!$H$3*ScoreCard!$H$5</f>
        <v>6.2416666666666663</v>
      </c>
      <c r="S4366" s="5">
        <f>ScoreCard!$I$3-laptop_prices3[[#This Row],[Weight (kg)]]/ScoreCard!$I$3*ScoreCard!$I$5</f>
        <v>1.8885714285714286</v>
      </c>
      <c r="T4366" s="6" cm="1">
        <f t="array" ref="T4366">_xlfn.IFS(laptop_prices3[[#This Row],[Storage]]="512GB SSD", 512, laptop_prices3[[#This Row],[Storage]] = "1TB SSD", 1000, laptop_prices3[[#This Row],[Storage]] = "2TB SSD", 2000, laptop_prices3[[#This Row],[Storage]]= "256GB SSD", 256, laptop_prices3[[#This Row],[Storage]] = "1TB HDD", 1000*0.7)</f>
        <v>2000</v>
      </c>
      <c r="U4366" s="5">
        <f>laptop_prices3[[#This Row],[Storage Raw Value]]/ScoreCard!$J$3*ScoreCard!$J$5</f>
        <v>8</v>
      </c>
    </row>
    <row r="4367" spans="2:21" x14ac:dyDescent="0.2">
      <c r="B4367" s="4" cm="1">
        <f t="array" ref="B4367">SUM(laptop_prices3[[#This Row],[RAM Comp]:[Weight Comp]]+laptop_prices3[[#This Row],[Storage Comp]])</f>
        <v>24.249782824112302</v>
      </c>
      <c r="C4367">
        <v>4365</v>
      </c>
      <c r="D4367" t="s">
        <v>33</v>
      </c>
      <c r="E4367" t="s">
        <v>37</v>
      </c>
      <c r="F4367">
        <v>64</v>
      </c>
      <c r="G4367" t="s">
        <v>13</v>
      </c>
      <c r="H4367" t="s">
        <v>44</v>
      </c>
      <c r="I4367">
        <v>14</v>
      </c>
      <c r="J4367" t="s">
        <v>27</v>
      </c>
      <c r="K4367">
        <v>9.3000000000000007</v>
      </c>
      <c r="L4367">
        <v>2.6</v>
      </c>
      <c r="M4367" t="s">
        <v>30</v>
      </c>
      <c r="N4367">
        <v>4458.63</v>
      </c>
      <c r="O4367" s="5">
        <f>(ScoreCard!$E$3-laptop_prices3[[#This Row],[Price ($)]])/ScoreCard!$E$3*ScoreCard!$E$5</f>
        <v>2.9373244336539632</v>
      </c>
      <c r="P4367" s="5">
        <f>laptop_prices3[[#This Row],[RAM (GB)]]/ScoreCard!$F$3*ScoreCard!$F$5</f>
        <v>7</v>
      </c>
      <c r="Q4367" s="5">
        <f>laptop_prices3[[#This Row],[Screen Size (inch)]]/ScoreCard!$G$3*ScoreCard!$G$5</f>
        <v>1.6184971098265895</v>
      </c>
      <c r="R4367" s="5">
        <f>laptop_prices3[[#This Row],[Battery Life (hours)]]/ScoreCard!$H$3*ScoreCard!$H$5</f>
        <v>5.4249999999999998</v>
      </c>
      <c r="S4367" s="5">
        <f>ScoreCard!$I$3-laptop_prices3[[#This Row],[Weight (kg)]]/ScoreCard!$I$3*ScoreCard!$I$5</f>
        <v>2.0142857142857142</v>
      </c>
      <c r="T4367" s="6" cm="1">
        <f t="array" ref="T4367">_xlfn.IFS(laptop_prices3[[#This Row],[Storage]]="512GB SSD", 512, laptop_prices3[[#This Row],[Storage]] = "1TB SSD", 1000, laptop_prices3[[#This Row],[Storage]] = "2TB SSD", 2000, laptop_prices3[[#This Row],[Storage]]= "256GB SSD", 256, laptop_prices3[[#This Row],[Storage]] = "1TB HDD", 1000*0.7)</f>
        <v>512</v>
      </c>
      <c r="U4367" s="5">
        <f>laptop_prices3[[#This Row],[Storage Raw Value]]/ScoreCard!$J$3*ScoreCard!$J$5</f>
        <v>2.048</v>
      </c>
    </row>
    <row r="4368" spans="2:21" x14ac:dyDescent="0.2">
      <c r="B4368" s="4" cm="1">
        <f t="array" ref="B4368">SUM(laptop_prices3[[#This Row],[RAM Comp]:[Weight Comp]]+laptop_prices3[[#This Row],[Storage Comp]])</f>
        <v>25.275429397192401</v>
      </c>
      <c r="C4368">
        <v>4366</v>
      </c>
      <c r="D4368" t="s">
        <v>33</v>
      </c>
      <c r="E4368" t="s">
        <v>39</v>
      </c>
      <c r="F4368">
        <v>16</v>
      </c>
      <c r="G4368" t="s">
        <v>19</v>
      </c>
      <c r="H4368" t="s">
        <v>14</v>
      </c>
      <c r="I4368">
        <v>13.3</v>
      </c>
      <c r="J4368" t="s">
        <v>27</v>
      </c>
      <c r="K4368">
        <v>6.9</v>
      </c>
      <c r="L4368">
        <v>2.69</v>
      </c>
      <c r="M4368" t="s">
        <v>46</v>
      </c>
      <c r="N4368">
        <v>2098.7600000000002</v>
      </c>
      <c r="O4368" s="5">
        <f>(ScoreCard!$E$3-laptop_prices3[[#This Row],[Price ($)]])/ScoreCard!$E$3*ScoreCard!$E$5</f>
        <v>4.0290602782414311</v>
      </c>
      <c r="P4368" s="5">
        <f>laptop_prices3[[#This Row],[RAM (GB)]]/ScoreCard!$F$3*ScoreCard!$F$5</f>
        <v>1.75</v>
      </c>
      <c r="Q4368" s="5">
        <f>laptop_prices3[[#This Row],[Screen Size (inch)]]/ScoreCard!$G$3*ScoreCard!$G$5</f>
        <v>1.5375722543352601</v>
      </c>
      <c r="R4368" s="5">
        <f>laptop_prices3[[#This Row],[Battery Life (hours)]]/ScoreCard!$H$3*ScoreCard!$H$5</f>
        <v>4.0250000000000004</v>
      </c>
      <c r="S4368" s="5">
        <f>ScoreCard!$I$3-laptop_prices3[[#This Row],[Weight (kg)]]/ScoreCard!$I$3*ScoreCard!$I$5</f>
        <v>1.9628571428571429</v>
      </c>
      <c r="T4368" s="6" cm="1">
        <f t="array" ref="T4368">_xlfn.IFS(laptop_prices3[[#This Row],[Storage]]="512GB SSD", 512, laptop_prices3[[#This Row],[Storage]] = "1TB SSD", 1000, laptop_prices3[[#This Row],[Storage]] = "2TB SSD", 2000, laptop_prices3[[#This Row],[Storage]]= "256GB SSD", 256, laptop_prices3[[#This Row],[Storage]] = "1TB HDD", 1000*0.7)</f>
        <v>1000</v>
      </c>
      <c r="U4368" s="5">
        <f>laptop_prices3[[#This Row],[Storage Raw Value]]/ScoreCard!$J$3*ScoreCard!$J$5</f>
        <v>4</v>
      </c>
    </row>
    <row r="4369" spans="2:21" x14ac:dyDescent="0.2">
      <c r="B4369" s="4" cm="1">
        <f t="array" ref="B4369">SUM(laptop_prices3[[#This Row],[RAM Comp]:[Weight Comp]]+laptop_prices3[[#This Row],[Storage Comp]])</f>
        <v>27.721087255711531</v>
      </c>
      <c r="C4369">
        <v>4367</v>
      </c>
      <c r="D4369" t="s">
        <v>23</v>
      </c>
      <c r="E4369" t="s">
        <v>48</v>
      </c>
      <c r="F4369">
        <v>16</v>
      </c>
      <c r="G4369" t="s">
        <v>19</v>
      </c>
      <c r="H4369" t="s">
        <v>20</v>
      </c>
      <c r="I4369">
        <v>15.6</v>
      </c>
      <c r="J4369" t="s">
        <v>21</v>
      </c>
      <c r="K4369">
        <v>10</v>
      </c>
      <c r="L4369">
        <v>2.04</v>
      </c>
      <c r="M4369" t="s">
        <v>30</v>
      </c>
      <c r="N4369">
        <v>1241.55</v>
      </c>
      <c r="O4369" s="5">
        <f>(ScoreCard!$E$3-laptop_prices3[[#This Row],[Price ($)]])/ScoreCard!$E$3*ScoreCard!$E$5</f>
        <v>4.4256274125915542</v>
      </c>
      <c r="P4369" s="5">
        <f>laptop_prices3[[#This Row],[RAM (GB)]]/ScoreCard!$F$3*ScoreCard!$F$5</f>
        <v>1.75</v>
      </c>
      <c r="Q4369" s="5">
        <f>laptop_prices3[[#This Row],[Screen Size (inch)]]/ScoreCard!$G$3*ScoreCard!$G$5</f>
        <v>1.8034682080924855</v>
      </c>
      <c r="R4369" s="5">
        <f>laptop_prices3[[#This Row],[Battery Life (hours)]]/ScoreCard!$H$3*ScoreCard!$H$5</f>
        <v>5.8333333333333339</v>
      </c>
      <c r="S4369" s="5">
        <f>ScoreCard!$I$3-laptop_prices3[[#This Row],[Weight (kg)]]/ScoreCard!$I$3*ScoreCard!$I$5</f>
        <v>2.3342857142857145</v>
      </c>
      <c r="T4369" s="6" cm="1">
        <f t="array" ref="T4369">_xlfn.IFS(laptop_prices3[[#This Row],[Storage]]="512GB SSD", 512, laptop_prices3[[#This Row],[Storage]] = "1TB SSD", 1000, laptop_prices3[[#This Row],[Storage]] = "2TB SSD", 2000, laptop_prices3[[#This Row],[Storage]]= "256GB SSD", 256, laptop_prices3[[#This Row],[Storage]] = "1TB HDD", 1000*0.7)</f>
        <v>1000</v>
      </c>
      <c r="U4369" s="5">
        <f>laptop_prices3[[#This Row],[Storage Raw Value]]/ScoreCard!$J$3*ScoreCard!$J$5</f>
        <v>4</v>
      </c>
    </row>
    <row r="4370" spans="2:21" x14ac:dyDescent="0.2">
      <c r="B4370" s="4" cm="1">
        <f t="array" ref="B4370">SUM(laptop_prices3[[#This Row],[RAM Comp]:[Weight Comp]]+laptop_prices3[[#This Row],[Storage Comp]])</f>
        <v>14.284996696944674</v>
      </c>
      <c r="C4370">
        <v>4368</v>
      </c>
      <c r="D4370" t="s">
        <v>11</v>
      </c>
      <c r="E4370" t="s">
        <v>24</v>
      </c>
      <c r="F4370">
        <v>32</v>
      </c>
      <c r="G4370" t="s">
        <v>29</v>
      </c>
      <c r="H4370" t="s">
        <v>40</v>
      </c>
      <c r="I4370">
        <v>16</v>
      </c>
      <c r="J4370" t="s">
        <v>43</v>
      </c>
      <c r="K4370">
        <v>4.5</v>
      </c>
      <c r="L4370">
        <v>2.25</v>
      </c>
      <c r="M4370" t="s">
        <v>30</v>
      </c>
      <c r="N4370">
        <v>2663.7</v>
      </c>
      <c r="O4370" s="5">
        <f>(ScoreCard!$E$3-laptop_prices3[[#This Row],[Price ($)]])/ScoreCard!$E$3*ScoreCard!$E$5</f>
        <v>3.7677046747373213</v>
      </c>
      <c r="P4370" s="5">
        <f>laptop_prices3[[#This Row],[RAM (GB)]]/ScoreCard!$F$3*ScoreCard!$F$5</f>
        <v>3.5</v>
      </c>
      <c r="Q4370" s="5">
        <f>laptop_prices3[[#This Row],[Screen Size (inch)]]/ScoreCard!$G$3*ScoreCard!$G$5</f>
        <v>1.8497109826589595</v>
      </c>
      <c r="R4370" s="5">
        <f>laptop_prices3[[#This Row],[Battery Life (hours)]]/ScoreCard!$H$3*ScoreCard!$H$5</f>
        <v>2.625</v>
      </c>
      <c r="S4370" s="5">
        <f>ScoreCard!$I$3-laptop_prices3[[#This Row],[Weight (kg)]]/ScoreCard!$I$3*ScoreCard!$I$5</f>
        <v>2.2142857142857144</v>
      </c>
      <c r="T4370" s="6" cm="1">
        <f t="array" ref="T4370">_xlfn.IFS(laptop_prices3[[#This Row],[Storage]]="512GB SSD", 512, laptop_prices3[[#This Row],[Storage]] = "1TB SSD", 1000, laptop_prices3[[#This Row],[Storage]] = "2TB SSD", 2000, laptop_prices3[[#This Row],[Storage]]= "256GB SSD", 256, laptop_prices3[[#This Row],[Storage]] = "1TB HDD", 1000*0.7)</f>
        <v>256</v>
      </c>
      <c r="U4370" s="5">
        <f>laptop_prices3[[#This Row],[Storage Raw Value]]/ScoreCard!$J$3*ScoreCard!$J$5</f>
        <v>1.024</v>
      </c>
    </row>
    <row r="4371" spans="2:21" x14ac:dyDescent="0.2">
      <c r="B4371" s="4" cm="1">
        <f t="array" ref="B4371">SUM(laptop_prices3[[#This Row],[RAM Comp]:[Weight Comp]]+laptop_prices3[[#This Row],[Storage Comp]])</f>
        <v>24.583087255711533</v>
      </c>
      <c r="C4371">
        <v>4369</v>
      </c>
      <c r="D4371" t="s">
        <v>11</v>
      </c>
      <c r="E4371" t="s">
        <v>37</v>
      </c>
      <c r="F4371">
        <v>64</v>
      </c>
      <c r="G4371" t="s">
        <v>13</v>
      </c>
      <c r="H4371" t="s">
        <v>26</v>
      </c>
      <c r="I4371">
        <v>15.6</v>
      </c>
      <c r="J4371" t="s">
        <v>15</v>
      </c>
      <c r="K4371">
        <v>8.8000000000000007</v>
      </c>
      <c r="L4371">
        <v>1.83</v>
      </c>
      <c r="M4371" t="s">
        <v>30</v>
      </c>
      <c r="N4371">
        <v>8168.12</v>
      </c>
      <c r="O4371" s="5">
        <f>(ScoreCard!$E$3-laptop_prices3[[#This Row],[Price ($)]])/ScoreCard!$E$3*ScoreCard!$E$5</f>
        <v>1.2212200727617255</v>
      </c>
      <c r="P4371" s="5">
        <f>laptop_prices3[[#This Row],[RAM (GB)]]/ScoreCard!$F$3*ScoreCard!$F$5</f>
        <v>7</v>
      </c>
      <c r="Q4371" s="5">
        <f>laptop_prices3[[#This Row],[Screen Size (inch)]]/ScoreCard!$G$3*ScoreCard!$G$5</f>
        <v>1.8034682080924855</v>
      </c>
      <c r="R4371" s="5">
        <f>laptop_prices3[[#This Row],[Battery Life (hours)]]/ScoreCard!$H$3*ScoreCard!$H$5</f>
        <v>5.1333333333333337</v>
      </c>
      <c r="S4371" s="5">
        <f>ScoreCard!$I$3-laptop_prices3[[#This Row],[Weight (kg)]]/ScoreCard!$I$3*ScoreCard!$I$5</f>
        <v>2.4542857142857142</v>
      </c>
      <c r="T4371" s="6" cm="1">
        <f t="array" ref="T4371">_xlfn.IFS(laptop_prices3[[#This Row],[Storage]]="512GB SSD", 512, laptop_prices3[[#This Row],[Storage]] = "1TB SSD", 1000, laptop_prices3[[#This Row],[Storage]] = "2TB SSD", 2000, laptop_prices3[[#This Row],[Storage]]= "256GB SSD", 256, laptop_prices3[[#This Row],[Storage]] = "1TB HDD", 1000*0.7)</f>
        <v>512</v>
      </c>
      <c r="U4371" s="5">
        <f>laptop_prices3[[#This Row],[Storage Raw Value]]/ScoreCard!$J$3*ScoreCard!$J$5</f>
        <v>2.048</v>
      </c>
    </row>
    <row r="4372" spans="2:21" x14ac:dyDescent="0.2">
      <c r="B4372" s="4" cm="1">
        <f t="array" ref="B4372">SUM(laptop_prices3[[#This Row],[RAM Comp]:[Weight Comp]]+laptop_prices3[[#This Row],[Storage Comp]])</f>
        <v>49.486904761904761</v>
      </c>
      <c r="C4372">
        <v>4370</v>
      </c>
      <c r="D4372" t="s">
        <v>23</v>
      </c>
      <c r="E4372" t="s">
        <v>12</v>
      </c>
      <c r="F4372">
        <v>64</v>
      </c>
      <c r="G4372" t="s">
        <v>25</v>
      </c>
      <c r="H4372" t="s">
        <v>14</v>
      </c>
      <c r="I4372">
        <v>17.3</v>
      </c>
      <c r="J4372" t="s">
        <v>21</v>
      </c>
      <c r="K4372">
        <v>10.9</v>
      </c>
      <c r="L4372">
        <v>2.4</v>
      </c>
      <c r="M4372" t="s">
        <v>30</v>
      </c>
      <c r="N4372">
        <v>1961.24</v>
      </c>
      <c r="O4372" s="5">
        <f>(ScoreCard!$E$3-laptop_prices3[[#This Row],[Price ($)]])/ScoreCard!$E$3*ScoreCard!$E$5</f>
        <v>4.0926805256905148</v>
      </c>
      <c r="P4372" s="5">
        <f>laptop_prices3[[#This Row],[RAM (GB)]]/ScoreCard!$F$3*ScoreCard!$F$5</f>
        <v>7</v>
      </c>
      <c r="Q4372" s="5">
        <f>laptop_prices3[[#This Row],[Screen Size (inch)]]/ScoreCard!$G$3*ScoreCard!$G$5</f>
        <v>2</v>
      </c>
      <c r="R4372" s="5">
        <f>laptop_prices3[[#This Row],[Battery Life (hours)]]/ScoreCard!$H$3*ScoreCard!$H$5</f>
        <v>6.3583333333333334</v>
      </c>
      <c r="S4372" s="5">
        <f>ScoreCard!$I$3-laptop_prices3[[#This Row],[Weight (kg)]]/ScoreCard!$I$3*ScoreCard!$I$5</f>
        <v>2.1285714285714286</v>
      </c>
      <c r="T4372" s="6" cm="1">
        <f t="array" ref="T4372">_xlfn.IFS(laptop_prices3[[#This Row],[Storage]]="512GB SSD", 512, laptop_prices3[[#This Row],[Storage]] = "1TB SSD", 1000, laptop_prices3[[#This Row],[Storage]] = "2TB SSD", 2000, laptop_prices3[[#This Row],[Storage]]= "256GB SSD", 256, laptop_prices3[[#This Row],[Storage]] = "1TB HDD", 1000*0.7)</f>
        <v>2000</v>
      </c>
      <c r="U4372" s="5">
        <f>laptop_prices3[[#This Row],[Storage Raw Value]]/ScoreCard!$J$3*ScoreCard!$J$5</f>
        <v>8</v>
      </c>
    </row>
    <row r="4373" spans="2:21" x14ac:dyDescent="0.2">
      <c r="B4373" s="4" cm="1">
        <f t="array" ref="B4373">SUM(laptop_prices3[[#This Row],[RAM Comp]:[Weight Comp]]+laptop_prices3[[#This Row],[Storage Comp]])</f>
        <v>14.498753922378199</v>
      </c>
      <c r="C4373">
        <v>4371</v>
      </c>
      <c r="D4373" t="s">
        <v>33</v>
      </c>
      <c r="E4373" t="s">
        <v>48</v>
      </c>
      <c r="F4373">
        <v>8</v>
      </c>
      <c r="G4373" t="s">
        <v>29</v>
      </c>
      <c r="H4373" t="s">
        <v>35</v>
      </c>
      <c r="I4373">
        <v>15.6</v>
      </c>
      <c r="J4373" t="s">
        <v>21</v>
      </c>
      <c r="K4373">
        <v>10.199999999999999</v>
      </c>
      <c r="L4373">
        <v>3.02</v>
      </c>
      <c r="M4373" t="s">
        <v>16</v>
      </c>
      <c r="N4373">
        <v>1124.3499999999999</v>
      </c>
      <c r="O4373" s="5">
        <f>(ScoreCard!$E$3-laptop_prices3[[#This Row],[Price ($)]])/ScoreCard!$E$3*ScoreCard!$E$5</f>
        <v>4.4798471115519414</v>
      </c>
      <c r="P4373" s="5">
        <f>laptop_prices3[[#This Row],[RAM (GB)]]/ScoreCard!$F$3*ScoreCard!$F$5</f>
        <v>0.875</v>
      </c>
      <c r="Q4373" s="5">
        <f>laptop_prices3[[#This Row],[Screen Size (inch)]]/ScoreCard!$G$3*ScoreCard!$G$5</f>
        <v>1.8034682080924855</v>
      </c>
      <c r="R4373" s="5">
        <f>laptop_prices3[[#This Row],[Battery Life (hours)]]/ScoreCard!$H$3*ScoreCard!$H$5</f>
        <v>5.95</v>
      </c>
      <c r="S4373" s="5">
        <f>ScoreCard!$I$3-laptop_prices3[[#This Row],[Weight (kg)]]/ScoreCard!$I$3*ScoreCard!$I$5</f>
        <v>1.7742857142857142</v>
      </c>
      <c r="T4373" s="6" cm="1">
        <f t="array" ref="T4373">_xlfn.IFS(laptop_prices3[[#This Row],[Storage]]="512GB SSD", 512, laptop_prices3[[#This Row],[Storage]] = "1TB SSD", 1000, laptop_prices3[[#This Row],[Storage]] = "2TB SSD", 2000, laptop_prices3[[#This Row],[Storage]]= "256GB SSD", 256, laptop_prices3[[#This Row],[Storage]] = "1TB HDD", 1000*0.7)</f>
        <v>256</v>
      </c>
      <c r="U4373" s="5">
        <f>laptop_prices3[[#This Row],[Storage Raw Value]]/ScoreCard!$J$3*ScoreCard!$J$5</f>
        <v>1.024</v>
      </c>
    </row>
    <row r="4374" spans="2:21" x14ac:dyDescent="0.2">
      <c r="B4374" s="4" cm="1">
        <f t="array" ref="B4374">SUM(laptop_prices3[[#This Row],[RAM Comp]:[Weight Comp]]+laptop_prices3[[#This Row],[Storage Comp]])</f>
        <v>17.966896779521058</v>
      </c>
      <c r="C4374">
        <v>4372</v>
      </c>
      <c r="D4374" t="s">
        <v>17</v>
      </c>
      <c r="E4374" t="s">
        <v>24</v>
      </c>
      <c r="F4374">
        <v>32</v>
      </c>
      <c r="G4374" t="s">
        <v>13</v>
      </c>
      <c r="H4374" t="s">
        <v>32</v>
      </c>
      <c r="I4374">
        <v>15.6</v>
      </c>
      <c r="J4374" t="s">
        <v>21</v>
      </c>
      <c r="K4374">
        <v>4.8</v>
      </c>
      <c r="L4374">
        <v>3.2</v>
      </c>
      <c r="M4374" t="s">
        <v>22</v>
      </c>
      <c r="N4374">
        <v>2016.76</v>
      </c>
      <c r="O4374" s="5">
        <f>(ScoreCard!$E$3-laptop_prices3[[#This Row],[Price ($)]])/ScoreCard!$E$3*ScoreCard!$E$5</f>
        <v>4.0669955624969925</v>
      </c>
      <c r="P4374" s="5">
        <f>laptop_prices3[[#This Row],[RAM (GB)]]/ScoreCard!$F$3*ScoreCard!$F$5</f>
        <v>3.5</v>
      </c>
      <c r="Q4374" s="5">
        <f>laptop_prices3[[#This Row],[Screen Size (inch)]]/ScoreCard!$G$3*ScoreCard!$G$5</f>
        <v>1.8034682080924855</v>
      </c>
      <c r="R4374" s="5">
        <f>laptop_prices3[[#This Row],[Battery Life (hours)]]/ScoreCard!$H$3*ScoreCard!$H$5</f>
        <v>2.8</v>
      </c>
      <c r="S4374" s="5">
        <f>ScoreCard!$I$3-laptop_prices3[[#This Row],[Weight (kg)]]/ScoreCard!$I$3*ScoreCard!$I$5</f>
        <v>1.6714285714285713</v>
      </c>
      <c r="T4374" s="6" cm="1">
        <f t="array" ref="T4374">_xlfn.IFS(laptop_prices3[[#This Row],[Storage]]="512GB SSD", 512, laptop_prices3[[#This Row],[Storage]] = "1TB SSD", 1000, laptop_prices3[[#This Row],[Storage]] = "2TB SSD", 2000, laptop_prices3[[#This Row],[Storage]]= "256GB SSD", 256, laptop_prices3[[#This Row],[Storage]] = "1TB HDD", 1000*0.7)</f>
        <v>512</v>
      </c>
      <c r="U4374" s="5">
        <f>laptop_prices3[[#This Row],[Storage Raw Value]]/ScoreCard!$J$3*ScoreCard!$J$5</f>
        <v>2.048</v>
      </c>
    </row>
    <row r="4375" spans="2:21" x14ac:dyDescent="0.2">
      <c r="B4375" s="4" cm="1">
        <f t="array" ref="B4375">SUM(laptop_prices3[[#This Row],[RAM Comp]:[Weight Comp]]+laptop_prices3[[#This Row],[Storage Comp]])</f>
        <v>26.377210982658958</v>
      </c>
      <c r="C4375">
        <v>4373</v>
      </c>
      <c r="D4375" t="s">
        <v>47</v>
      </c>
      <c r="E4375" t="s">
        <v>37</v>
      </c>
      <c r="F4375">
        <v>4</v>
      </c>
      <c r="G4375" t="s">
        <v>19</v>
      </c>
      <c r="H4375" t="s">
        <v>20</v>
      </c>
      <c r="I4375">
        <v>16</v>
      </c>
      <c r="J4375" t="s">
        <v>27</v>
      </c>
      <c r="K4375">
        <v>10.199999999999999</v>
      </c>
      <c r="L4375">
        <v>2.38</v>
      </c>
      <c r="M4375" t="s">
        <v>22</v>
      </c>
      <c r="N4375">
        <v>3668.46</v>
      </c>
      <c r="O4375" s="5">
        <f>(ScoreCard!$E$3-laptop_prices3[[#This Row],[Price ($)]])/ScoreCard!$E$3*ScoreCard!$E$5</f>
        <v>3.3028771599980757</v>
      </c>
      <c r="P4375" s="5">
        <f>laptop_prices3[[#This Row],[RAM (GB)]]/ScoreCard!$F$3*ScoreCard!$F$5</f>
        <v>0.4375</v>
      </c>
      <c r="Q4375" s="5">
        <f>laptop_prices3[[#This Row],[Screen Size (inch)]]/ScoreCard!$G$3*ScoreCard!$G$5</f>
        <v>1.8497109826589595</v>
      </c>
      <c r="R4375" s="5">
        <f>laptop_prices3[[#This Row],[Battery Life (hours)]]/ScoreCard!$H$3*ScoreCard!$H$5</f>
        <v>5.95</v>
      </c>
      <c r="S4375" s="5">
        <f>ScoreCard!$I$3-laptop_prices3[[#This Row],[Weight (kg)]]/ScoreCard!$I$3*ScoreCard!$I$5</f>
        <v>2.14</v>
      </c>
      <c r="T4375" s="6" cm="1">
        <f t="array" ref="T4375">_xlfn.IFS(laptop_prices3[[#This Row],[Storage]]="512GB SSD", 512, laptop_prices3[[#This Row],[Storage]] = "1TB SSD", 1000, laptop_prices3[[#This Row],[Storage]] = "2TB SSD", 2000, laptop_prices3[[#This Row],[Storage]]= "256GB SSD", 256, laptop_prices3[[#This Row],[Storage]] = "1TB HDD", 1000*0.7)</f>
        <v>1000</v>
      </c>
      <c r="U4375" s="5">
        <f>laptop_prices3[[#This Row],[Storage Raw Value]]/ScoreCard!$J$3*ScoreCard!$J$5</f>
        <v>4</v>
      </c>
    </row>
    <row r="4376" spans="2:21" x14ac:dyDescent="0.2">
      <c r="B4376" s="4" cm="1">
        <f t="array" ref="B4376">SUM(laptop_prices3[[#This Row],[RAM Comp]:[Weight Comp]]+laptop_prices3[[#This Row],[Storage Comp]])</f>
        <v>18.529809523809526</v>
      </c>
      <c r="C4376">
        <v>4374</v>
      </c>
      <c r="D4376" t="s">
        <v>38</v>
      </c>
      <c r="E4376" t="s">
        <v>24</v>
      </c>
      <c r="F4376">
        <v>64</v>
      </c>
      <c r="G4376" t="s">
        <v>29</v>
      </c>
      <c r="H4376" t="s">
        <v>44</v>
      </c>
      <c r="I4376">
        <v>17.3</v>
      </c>
      <c r="J4376" t="s">
        <v>43</v>
      </c>
      <c r="K4376">
        <v>5</v>
      </c>
      <c r="L4376">
        <v>1.72</v>
      </c>
      <c r="M4376" t="s">
        <v>46</v>
      </c>
      <c r="N4376">
        <v>1833.72</v>
      </c>
      <c r="O4376" s="5">
        <f>(ScoreCard!$E$3-laptop_prices3[[#This Row],[Price ($)]])/ScoreCard!$E$3*ScoreCard!$E$5</f>
        <v>4.1516745189620909</v>
      </c>
      <c r="P4376" s="5">
        <f>laptop_prices3[[#This Row],[RAM (GB)]]/ScoreCard!$F$3*ScoreCard!$F$5</f>
        <v>7</v>
      </c>
      <c r="Q4376" s="5">
        <f>laptop_prices3[[#This Row],[Screen Size (inch)]]/ScoreCard!$G$3*ScoreCard!$G$5</f>
        <v>2</v>
      </c>
      <c r="R4376" s="5">
        <f>laptop_prices3[[#This Row],[Battery Life (hours)]]/ScoreCard!$H$3*ScoreCard!$H$5</f>
        <v>2.916666666666667</v>
      </c>
      <c r="S4376" s="5">
        <f>ScoreCard!$I$3-laptop_prices3[[#This Row],[Weight (kg)]]/ScoreCard!$I$3*ScoreCard!$I$5</f>
        <v>2.5171428571428569</v>
      </c>
      <c r="T4376" s="6" cm="1">
        <f t="array" ref="T4376">_xlfn.IFS(laptop_prices3[[#This Row],[Storage]]="512GB SSD", 512, laptop_prices3[[#This Row],[Storage]] = "1TB SSD", 1000, laptop_prices3[[#This Row],[Storage]] = "2TB SSD", 2000, laptop_prices3[[#This Row],[Storage]]= "256GB SSD", 256, laptop_prices3[[#This Row],[Storage]] = "1TB HDD", 1000*0.7)</f>
        <v>256</v>
      </c>
      <c r="U4376" s="5">
        <f>laptop_prices3[[#This Row],[Storage Raw Value]]/ScoreCard!$J$3*ScoreCard!$J$5</f>
        <v>1.024</v>
      </c>
    </row>
    <row r="4377" spans="2:21" x14ac:dyDescent="0.2">
      <c r="B4377" s="4" cm="1">
        <f t="array" ref="B4377">SUM(laptop_prices3[[#This Row],[RAM Comp]:[Weight Comp]]+laptop_prices3[[#This Row],[Storage Comp]])</f>
        <v>40.402023809523811</v>
      </c>
      <c r="C4377">
        <v>4375</v>
      </c>
      <c r="D4377" t="s">
        <v>28</v>
      </c>
      <c r="E4377" t="s">
        <v>24</v>
      </c>
      <c r="F4377">
        <v>4</v>
      </c>
      <c r="G4377" t="s">
        <v>25</v>
      </c>
      <c r="H4377" t="s">
        <v>14</v>
      </c>
      <c r="I4377">
        <v>17.3</v>
      </c>
      <c r="J4377" t="s">
        <v>15</v>
      </c>
      <c r="K4377">
        <v>5.9</v>
      </c>
      <c r="L4377">
        <v>1.71</v>
      </c>
      <c r="M4377" t="s">
        <v>30</v>
      </c>
      <c r="N4377">
        <v>1289.42</v>
      </c>
      <c r="O4377" s="5">
        <f>(ScoreCard!$E$3-laptop_prices3[[#This Row],[Price ($)]])/ScoreCard!$E$3*ScoreCard!$E$5</f>
        <v>4.4034815338438253</v>
      </c>
      <c r="P4377" s="5">
        <f>laptop_prices3[[#This Row],[RAM (GB)]]/ScoreCard!$F$3*ScoreCard!$F$5</f>
        <v>0.4375</v>
      </c>
      <c r="Q4377" s="5">
        <f>laptop_prices3[[#This Row],[Screen Size (inch)]]/ScoreCard!$G$3*ScoreCard!$G$5</f>
        <v>2</v>
      </c>
      <c r="R4377" s="5">
        <f>laptop_prices3[[#This Row],[Battery Life (hours)]]/ScoreCard!$H$3*ScoreCard!$H$5</f>
        <v>3.4416666666666669</v>
      </c>
      <c r="S4377" s="5">
        <f>ScoreCard!$I$3-laptop_prices3[[#This Row],[Weight (kg)]]/ScoreCard!$I$3*ScoreCard!$I$5</f>
        <v>2.5228571428571431</v>
      </c>
      <c r="T4377" s="6" cm="1">
        <f t="array" ref="T4377">_xlfn.IFS(laptop_prices3[[#This Row],[Storage]]="512GB SSD", 512, laptop_prices3[[#This Row],[Storage]] = "1TB SSD", 1000, laptop_prices3[[#This Row],[Storage]] = "2TB SSD", 2000, laptop_prices3[[#This Row],[Storage]]= "256GB SSD", 256, laptop_prices3[[#This Row],[Storage]] = "1TB HDD", 1000*0.7)</f>
        <v>2000</v>
      </c>
      <c r="U4377" s="5">
        <f>laptop_prices3[[#This Row],[Storage Raw Value]]/ScoreCard!$J$3*ScoreCard!$J$5</f>
        <v>8</v>
      </c>
    </row>
    <row r="4378" spans="2:21" x14ac:dyDescent="0.2">
      <c r="B4378" s="4" cm="1">
        <f t="array" ref="B4378">SUM(laptop_prices3[[#This Row],[RAM Comp]:[Weight Comp]]+laptop_prices3[[#This Row],[Storage Comp]])</f>
        <v>41.936857968620977</v>
      </c>
      <c r="C4378">
        <v>4376</v>
      </c>
      <c r="D4378" t="s">
        <v>36</v>
      </c>
      <c r="E4378" t="s">
        <v>48</v>
      </c>
      <c r="F4378">
        <v>8</v>
      </c>
      <c r="G4378" t="s">
        <v>25</v>
      </c>
      <c r="H4378" t="s">
        <v>40</v>
      </c>
      <c r="I4378">
        <v>13.3</v>
      </c>
      <c r="J4378" t="s">
        <v>27</v>
      </c>
      <c r="K4378">
        <v>10.199999999999999</v>
      </c>
      <c r="L4378">
        <v>3.37</v>
      </c>
      <c r="M4378" t="s">
        <v>30</v>
      </c>
      <c r="N4378">
        <v>2205.37</v>
      </c>
      <c r="O4378" s="5">
        <f>(ScoreCard!$E$3-laptop_prices3[[#This Row],[Price ($)]])/ScoreCard!$E$3*ScoreCard!$E$5</f>
        <v>3.9797397824550229</v>
      </c>
      <c r="P4378" s="5">
        <f>laptop_prices3[[#This Row],[RAM (GB)]]/ScoreCard!$F$3*ScoreCard!$F$5</f>
        <v>0.875</v>
      </c>
      <c r="Q4378" s="5">
        <f>laptop_prices3[[#This Row],[Screen Size (inch)]]/ScoreCard!$G$3*ScoreCard!$G$5</f>
        <v>1.5375722543352601</v>
      </c>
      <c r="R4378" s="5">
        <f>laptop_prices3[[#This Row],[Battery Life (hours)]]/ScoreCard!$H$3*ScoreCard!$H$5</f>
        <v>5.95</v>
      </c>
      <c r="S4378" s="5">
        <f>ScoreCard!$I$3-laptop_prices3[[#This Row],[Weight (kg)]]/ScoreCard!$I$3*ScoreCard!$I$5</f>
        <v>1.5742857142857143</v>
      </c>
      <c r="T4378" s="6" cm="1">
        <f t="array" ref="T4378">_xlfn.IFS(laptop_prices3[[#This Row],[Storage]]="512GB SSD", 512, laptop_prices3[[#This Row],[Storage]] = "1TB SSD", 1000, laptop_prices3[[#This Row],[Storage]] = "2TB SSD", 2000, laptop_prices3[[#This Row],[Storage]]= "256GB SSD", 256, laptop_prices3[[#This Row],[Storage]] = "1TB HDD", 1000*0.7)</f>
        <v>2000</v>
      </c>
      <c r="U4378" s="5">
        <f>laptop_prices3[[#This Row],[Storage Raw Value]]/ScoreCard!$J$3*ScoreCard!$J$5</f>
        <v>8</v>
      </c>
    </row>
    <row r="4379" spans="2:21" x14ac:dyDescent="0.2">
      <c r="B4379" s="4" cm="1">
        <f t="array" ref="B4379">SUM(laptop_prices3[[#This Row],[RAM Comp]:[Weight Comp]]+laptop_prices3[[#This Row],[Storage Comp]])</f>
        <v>19.506238921001927</v>
      </c>
      <c r="C4379">
        <v>4377</v>
      </c>
      <c r="D4379" t="s">
        <v>17</v>
      </c>
      <c r="E4379" t="s">
        <v>18</v>
      </c>
      <c r="F4379">
        <v>16</v>
      </c>
      <c r="G4379" t="s">
        <v>13</v>
      </c>
      <c r="H4379" t="s">
        <v>35</v>
      </c>
      <c r="I4379">
        <v>13.3</v>
      </c>
      <c r="J4379" t="s">
        <v>15</v>
      </c>
      <c r="K4379">
        <v>9.1999999999999993</v>
      </c>
      <c r="L4379">
        <v>1.47</v>
      </c>
      <c r="M4379" t="s">
        <v>30</v>
      </c>
      <c r="N4379">
        <v>2695.37</v>
      </c>
      <c r="O4379" s="5">
        <f>(ScoreCard!$E$3-laptop_prices3[[#This Row],[Price ($)]])/ScoreCard!$E$3*ScoreCard!$E$5</f>
        <v>3.7530533277571547</v>
      </c>
      <c r="P4379" s="5">
        <f>laptop_prices3[[#This Row],[RAM (GB)]]/ScoreCard!$F$3*ScoreCard!$F$5</f>
        <v>1.75</v>
      </c>
      <c r="Q4379" s="5">
        <f>laptop_prices3[[#This Row],[Screen Size (inch)]]/ScoreCard!$G$3*ScoreCard!$G$5</f>
        <v>1.5375722543352601</v>
      </c>
      <c r="R4379" s="5">
        <f>laptop_prices3[[#This Row],[Battery Life (hours)]]/ScoreCard!$H$3*ScoreCard!$H$5</f>
        <v>5.3666666666666663</v>
      </c>
      <c r="S4379" s="5">
        <f>ScoreCard!$I$3-laptop_prices3[[#This Row],[Weight (kg)]]/ScoreCard!$I$3*ScoreCard!$I$5</f>
        <v>2.66</v>
      </c>
      <c r="T4379" s="6" cm="1">
        <f t="array" ref="T4379">_xlfn.IFS(laptop_prices3[[#This Row],[Storage]]="512GB SSD", 512, laptop_prices3[[#This Row],[Storage]] = "1TB SSD", 1000, laptop_prices3[[#This Row],[Storage]] = "2TB SSD", 2000, laptop_prices3[[#This Row],[Storage]]= "256GB SSD", 256, laptop_prices3[[#This Row],[Storage]] = "1TB HDD", 1000*0.7)</f>
        <v>512</v>
      </c>
      <c r="U4379" s="5">
        <f>laptop_prices3[[#This Row],[Storage Raw Value]]/ScoreCard!$J$3*ScoreCard!$J$5</f>
        <v>2.048</v>
      </c>
    </row>
    <row r="4380" spans="2:21" x14ac:dyDescent="0.2">
      <c r="B4380" s="4" cm="1">
        <f t="array" ref="B4380">SUM(laptop_prices3[[#This Row],[RAM Comp]:[Weight Comp]]+laptop_prices3[[#This Row],[Storage Comp]])</f>
        <v>11.299048444811451</v>
      </c>
      <c r="C4380">
        <v>4378</v>
      </c>
      <c r="D4380" t="s">
        <v>17</v>
      </c>
      <c r="E4380" t="s">
        <v>41</v>
      </c>
      <c r="F4380">
        <v>8</v>
      </c>
      <c r="G4380" t="s">
        <v>29</v>
      </c>
      <c r="H4380" t="s">
        <v>44</v>
      </c>
      <c r="I4380">
        <v>13.3</v>
      </c>
      <c r="J4380" t="s">
        <v>15</v>
      </c>
      <c r="K4380">
        <v>5.2</v>
      </c>
      <c r="L4380">
        <v>3.05</v>
      </c>
      <c r="M4380" t="s">
        <v>46</v>
      </c>
      <c r="N4380">
        <v>1930.69</v>
      </c>
      <c r="O4380" s="5">
        <f>(ScoreCard!$E$3-laptop_prices3[[#This Row],[Price ($)]])/ScoreCard!$E$3*ScoreCard!$E$5</f>
        <v>4.1068137322027995</v>
      </c>
      <c r="P4380" s="5">
        <f>laptop_prices3[[#This Row],[RAM (GB)]]/ScoreCard!$F$3*ScoreCard!$F$5</f>
        <v>0.875</v>
      </c>
      <c r="Q4380" s="5">
        <f>laptop_prices3[[#This Row],[Screen Size (inch)]]/ScoreCard!$G$3*ScoreCard!$G$5</f>
        <v>1.5375722543352601</v>
      </c>
      <c r="R4380" s="5">
        <f>laptop_prices3[[#This Row],[Battery Life (hours)]]/ScoreCard!$H$3*ScoreCard!$H$5</f>
        <v>3.0333333333333332</v>
      </c>
      <c r="S4380" s="5">
        <f>ScoreCard!$I$3-laptop_prices3[[#This Row],[Weight (kg)]]/ScoreCard!$I$3*ScoreCard!$I$5</f>
        <v>1.7571428571428573</v>
      </c>
      <c r="T4380" s="6" cm="1">
        <f t="array" ref="T4380">_xlfn.IFS(laptop_prices3[[#This Row],[Storage]]="512GB SSD", 512, laptop_prices3[[#This Row],[Storage]] = "1TB SSD", 1000, laptop_prices3[[#This Row],[Storage]] = "2TB SSD", 2000, laptop_prices3[[#This Row],[Storage]]= "256GB SSD", 256, laptop_prices3[[#This Row],[Storage]] = "1TB HDD", 1000*0.7)</f>
        <v>256</v>
      </c>
      <c r="U4380" s="5">
        <f>laptop_prices3[[#This Row],[Storage Raw Value]]/ScoreCard!$J$3*ScoreCard!$J$5</f>
        <v>1.024</v>
      </c>
    </row>
    <row r="4381" spans="2:21" x14ac:dyDescent="0.2">
      <c r="B4381" s="4" cm="1">
        <f t="array" ref="B4381">SUM(laptop_prices3[[#This Row],[RAM Comp]:[Weight Comp]]+laptop_prices3[[#This Row],[Storage Comp]])</f>
        <v>18.169857142857143</v>
      </c>
      <c r="C4381">
        <v>4379</v>
      </c>
      <c r="D4381" t="s">
        <v>23</v>
      </c>
      <c r="E4381" t="s">
        <v>31</v>
      </c>
      <c r="F4381">
        <v>8</v>
      </c>
      <c r="G4381" t="s">
        <v>13</v>
      </c>
      <c r="H4381" t="s">
        <v>26</v>
      </c>
      <c r="I4381">
        <v>17.3</v>
      </c>
      <c r="J4381" t="s">
        <v>43</v>
      </c>
      <c r="K4381">
        <v>8.4</v>
      </c>
      <c r="L4381">
        <v>2.27</v>
      </c>
      <c r="M4381" t="s">
        <v>46</v>
      </c>
      <c r="N4381">
        <v>1044.23</v>
      </c>
      <c r="O4381" s="5">
        <f>(ScoreCard!$E$3-laptop_prices3[[#This Row],[Price ($)]])/ScoreCard!$E$3*ScoreCard!$E$5</f>
        <v>4.5169126600221325</v>
      </c>
      <c r="P4381" s="5">
        <f>laptop_prices3[[#This Row],[RAM (GB)]]/ScoreCard!$F$3*ScoreCard!$F$5</f>
        <v>0.875</v>
      </c>
      <c r="Q4381" s="5">
        <f>laptop_prices3[[#This Row],[Screen Size (inch)]]/ScoreCard!$G$3*ScoreCard!$G$5</f>
        <v>2</v>
      </c>
      <c r="R4381" s="5">
        <f>laptop_prices3[[#This Row],[Battery Life (hours)]]/ScoreCard!$H$3*ScoreCard!$H$5</f>
        <v>4.9000000000000004</v>
      </c>
      <c r="S4381" s="5">
        <f>ScoreCard!$I$3-laptop_prices3[[#This Row],[Weight (kg)]]/ScoreCard!$I$3*ScoreCard!$I$5</f>
        <v>2.2028571428571428</v>
      </c>
      <c r="T4381" s="6" cm="1">
        <f t="array" ref="T4381">_xlfn.IFS(laptop_prices3[[#This Row],[Storage]]="512GB SSD", 512, laptop_prices3[[#This Row],[Storage]] = "1TB SSD", 1000, laptop_prices3[[#This Row],[Storage]] = "2TB SSD", 2000, laptop_prices3[[#This Row],[Storage]]= "256GB SSD", 256, laptop_prices3[[#This Row],[Storage]] = "1TB HDD", 1000*0.7)</f>
        <v>512</v>
      </c>
      <c r="U4381" s="5">
        <f>laptop_prices3[[#This Row],[Storage Raw Value]]/ScoreCard!$J$3*ScoreCard!$J$5</f>
        <v>2.048</v>
      </c>
    </row>
    <row r="4382" spans="2:21" x14ac:dyDescent="0.2">
      <c r="B4382" s="4" cm="1">
        <f t="array" ref="B4382">SUM(laptop_prices3[[#This Row],[RAM Comp]:[Weight Comp]]+laptop_prices3[[#This Row],[Storage Comp]])</f>
        <v>23.698020919350398</v>
      </c>
      <c r="C4382">
        <v>4380</v>
      </c>
      <c r="D4382" t="s">
        <v>11</v>
      </c>
      <c r="E4382" t="s">
        <v>39</v>
      </c>
      <c r="F4382">
        <v>16</v>
      </c>
      <c r="G4382" t="s">
        <v>19</v>
      </c>
      <c r="H4382" t="s">
        <v>20</v>
      </c>
      <c r="I4382">
        <v>14</v>
      </c>
      <c r="J4382" t="s">
        <v>27</v>
      </c>
      <c r="K4382">
        <v>4.4000000000000004</v>
      </c>
      <c r="L4382">
        <v>3.04</v>
      </c>
      <c r="M4382" t="s">
        <v>30</v>
      </c>
      <c r="N4382">
        <v>3063.2</v>
      </c>
      <c r="O4382" s="5">
        <f>(ScoreCard!$E$3-laptop_prices3[[#This Row],[Price ($)]])/ScoreCard!$E$3*ScoreCard!$E$5</f>
        <v>3.5828858203458958</v>
      </c>
      <c r="P4382" s="5">
        <f>laptop_prices3[[#This Row],[RAM (GB)]]/ScoreCard!$F$3*ScoreCard!$F$5</f>
        <v>1.75</v>
      </c>
      <c r="Q4382" s="5">
        <f>laptop_prices3[[#This Row],[Screen Size (inch)]]/ScoreCard!$G$3*ScoreCard!$G$5</f>
        <v>1.6184971098265895</v>
      </c>
      <c r="R4382" s="5">
        <f>laptop_prices3[[#This Row],[Battery Life (hours)]]/ScoreCard!$H$3*ScoreCard!$H$5</f>
        <v>2.5666666666666669</v>
      </c>
      <c r="S4382" s="5">
        <f>ScoreCard!$I$3-laptop_prices3[[#This Row],[Weight (kg)]]/ScoreCard!$I$3*ScoreCard!$I$5</f>
        <v>1.7628571428571429</v>
      </c>
      <c r="T4382" s="6" cm="1">
        <f t="array" ref="T4382">_xlfn.IFS(laptop_prices3[[#This Row],[Storage]]="512GB SSD", 512, laptop_prices3[[#This Row],[Storage]] = "1TB SSD", 1000, laptop_prices3[[#This Row],[Storage]] = "2TB SSD", 2000, laptop_prices3[[#This Row],[Storage]]= "256GB SSD", 256, laptop_prices3[[#This Row],[Storage]] = "1TB HDD", 1000*0.7)</f>
        <v>1000</v>
      </c>
      <c r="U4382" s="5">
        <f>laptop_prices3[[#This Row],[Storage Raw Value]]/ScoreCard!$J$3*ScoreCard!$J$5</f>
        <v>4</v>
      </c>
    </row>
    <row r="4383" spans="2:21" x14ac:dyDescent="0.2">
      <c r="B4383" s="4" cm="1">
        <f t="array" ref="B4383">SUM(laptop_prices3[[#This Row],[RAM Comp]:[Weight Comp]]+laptop_prices3[[#This Row],[Storage Comp]])</f>
        <v>29.955163776493258</v>
      </c>
      <c r="C4383">
        <v>4381</v>
      </c>
      <c r="D4383" t="s">
        <v>47</v>
      </c>
      <c r="E4383" t="s">
        <v>48</v>
      </c>
      <c r="F4383">
        <v>32</v>
      </c>
      <c r="G4383" t="s">
        <v>19</v>
      </c>
      <c r="H4383" t="s">
        <v>40</v>
      </c>
      <c r="I4383">
        <v>14</v>
      </c>
      <c r="J4383" t="s">
        <v>15</v>
      </c>
      <c r="K4383">
        <v>11</v>
      </c>
      <c r="L4383">
        <v>1.89</v>
      </c>
      <c r="M4383" t="s">
        <v>46</v>
      </c>
      <c r="N4383">
        <v>3300.59</v>
      </c>
      <c r="O4383" s="5">
        <f>(ScoreCard!$E$3-laptop_prices3[[#This Row],[Price ($)]])/ScoreCard!$E$3*ScoreCard!$E$5</f>
        <v>3.4730631724260448</v>
      </c>
      <c r="P4383" s="5">
        <f>laptop_prices3[[#This Row],[RAM (GB)]]/ScoreCard!$F$3*ScoreCard!$F$5</f>
        <v>3.5</v>
      </c>
      <c r="Q4383" s="5">
        <f>laptop_prices3[[#This Row],[Screen Size (inch)]]/ScoreCard!$G$3*ScoreCard!$G$5</f>
        <v>1.6184971098265895</v>
      </c>
      <c r="R4383" s="5">
        <f>laptop_prices3[[#This Row],[Battery Life (hours)]]/ScoreCard!$H$3*ScoreCard!$H$5</f>
        <v>6.4166666666666661</v>
      </c>
      <c r="S4383" s="5">
        <f>ScoreCard!$I$3-laptop_prices3[[#This Row],[Weight (kg)]]/ScoreCard!$I$3*ScoreCard!$I$5</f>
        <v>2.42</v>
      </c>
      <c r="T4383" s="6" cm="1">
        <f t="array" ref="T4383">_xlfn.IFS(laptop_prices3[[#This Row],[Storage]]="512GB SSD", 512, laptop_prices3[[#This Row],[Storage]] = "1TB SSD", 1000, laptop_prices3[[#This Row],[Storage]] = "2TB SSD", 2000, laptop_prices3[[#This Row],[Storage]]= "256GB SSD", 256, laptop_prices3[[#This Row],[Storage]] = "1TB HDD", 1000*0.7)</f>
        <v>1000</v>
      </c>
      <c r="U4383" s="5">
        <f>laptop_prices3[[#This Row],[Storage Raw Value]]/ScoreCard!$J$3*ScoreCard!$J$5</f>
        <v>4</v>
      </c>
    </row>
    <row r="4384" spans="2:21" x14ac:dyDescent="0.2">
      <c r="B4384" s="4" cm="1">
        <f t="array" ref="B4384">SUM(laptop_prices3[[#This Row],[RAM Comp]:[Weight Comp]]+laptop_prices3[[#This Row],[Storage Comp]])</f>
        <v>18.61114368290669</v>
      </c>
      <c r="C4384">
        <v>4382</v>
      </c>
      <c r="D4384" t="s">
        <v>38</v>
      </c>
      <c r="E4384" t="s">
        <v>37</v>
      </c>
      <c r="F4384">
        <v>8</v>
      </c>
      <c r="G4384" t="s">
        <v>42</v>
      </c>
      <c r="H4384" t="s">
        <v>44</v>
      </c>
      <c r="I4384">
        <v>13.3</v>
      </c>
      <c r="J4384" t="s">
        <v>27</v>
      </c>
      <c r="K4384">
        <v>5.4</v>
      </c>
      <c r="L4384">
        <v>2.89</v>
      </c>
      <c r="M4384" t="s">
        <v>16</v>
      </c>
      <c r="N4384">
        <v>1694.04</v>
      </c>
      <c r="O4384" s="5">
        <f>(ScoreCard!$E$3-laptop_prices3[[#This Row],[Price ($)]])/ScoreCard!$E$3*ScoreCard!$E$5</f>
        <v>4.2162940373135163</v>
      </c>
      <c r="P4384" s="5">
        <f>laptop_prices3[[#This Row],[RAM (GB)]]/ScoreCard!$F$3*ScoreCard!$F$5</f>
        <v>0.875</v>
      </c>
      <c r="Q4384" s="5">
        <f>laptop_prices3[[#This Row],[Screen Size (inch)]]/ScoreCard!$G$3*ScoreCard!$G$5</f>
        <v>1.5375722543352601</v>
      </c>
      <c r="R4384" s="5">
        <f>laptop_prices3[[#This Row],[Battery Life (hours)]]/ScoreCard!$H$3*ScoreCard!$H$5</f>
        <v>3.15</v>
      </c>
      <c r="S4384" s="5">
        <f>ScoreCard!$I$3-laptop_prices3[[#This Row],[Weight (kg)]]/ScoreCard!$I$3*ScoreCard!$I$5</f>
        <v>1.8485714285714285</v>
      </c>
      <c r="T4384" s="6" cm="1">
        <f t="array" ref="T4384">_xlfn.IFS(laptop_prices3[[#This Row],[Storage]]="512GB SSD", 512, laptop_prices3[[#This Row],[Storage]] = "1TB SSD", 1000, laptop_prices3[[#This Row],[Storage]] = "2TB SSD", 2000, laptop_prices3[[#This Row],[Storage]]= "256GB SSD", 256, laptop_prices3[[#This Row],[Storage]] = "1TB HDD", 1000*0.7)</f>
        <v>700</v>
      </c>
      <c r="U4384" s="5">
        <f>laptop_prices3[[#This Row],[Storage Raw Value]]/ScoreCard!$J$3*ScoreCard!$J$5</f>
        <v>2.8</v>
      </c>
    </row>
    <row r="4385" spans="2:21" x14ac:dyDescent="0.2">
      <c r="B4385" s="4" cm="1">
        <f t="array" ref="B4385">SUM(laptop_prices3[[#This Row],[RAM Comp]:[Weight Comp]]+laptop_prices3[[#This Row],[Storage Comp]])</f>
        <v>23.207544728874204</v>
      </c>
      <c r="C4385">
        <v>4383</v>
      </c>
      <c r="D4385" t="s">
        <v>28</v>
      </c>
      <c r="E4385" t="s">
        <v>12</v>
      </c>
      <c r="F4385">
        <v>8</v>
      </c>
      <c r="G4385" t="s">
        <v>19</v>
      </c>
      <c r="H4385" t="s">
        <v>14</v>
      </c>
      <c r="I4385">
        <v>14</v>
      </c>
      <c r="J4385" t="s">
        <v>15</v>
      </c>
      <c r="K4385">
        <v>5.5</v>
      </c>
      <c r="L4385">
        <v>3.49</v>
      </c>
      <c r="M4385" t="s">
        <v>30</v>
      </c>
      <c r="N4385">
        <v>1005.53</v>
      </c>
      <c r="O4385" s="5">
        <f>(ScoreCard!$E$3-laptop_prices3[[#This Row],[Price ($)]])/ScoreCard!$E$3*ScoreCard!$E$5</f>
        <v>4.5348162636890859</v>
      </c>
      <c r="P4385" s="5">
        <f>laptop_prices3[[#This Row],[RAM (GB)]]/ScoreCard!$F$3*ScoreCard!$F$5</f>
        <v>0.875</v>
      </c>
      <c r="Q4385" s="5">
        <f>laptop_prices3[[#This Row],[Screen Size (inch)]]/ScoreCard!$G$3*ScoreCard!$G$5</f>
        <v>1.6184971098265895</v>
      </c>
      <c r="R4385" s="5">
        <f>laptop_prices3[[#This Row],[Battery Life (hours)]]/ScoreCard!$H$3*ScoreCard!$H$5</f>
        <v>3.208333333333333</v>
      </c>
      <c r="S4385" s="5">
        <f>ScoreCard!$I$3-laptop_prices3[[#This Row],[Weight (kg)]]/ScoreCard!$I$3*ScoreCard!$I$5</f>
        <v>1.5057142857142856</v>
      </c>
      <c r="T4385" s="6" cm="1">
        <f t="array" ref="T4385">_xlfn.IFS(laptop_prices3[[#This Row],[Storage]]="512GB SSD", 512, laptop_prices3[[#This Row],[Storage]] = "1TB SSD", 1000, laptop_prices3[[#This Row],[Storage]] = "2TB SSD", 2000, laptop_prices3[[#This Row],[Storage]]= "256GB SSD", 256, laptop_prices3[[#This Row],[Storage]] = "1TB HDD", 1000*0.7)</f>
        <v>1000</v>
      </c>
      <c r="U4385" s="5">
        <f>laptop_prices3[[#This Row],[Storage Raw Value]]/ScoreCard!$J$3*ScoreCard!$J$5</f>
        <v>4</v>
      </c>
    </row>
    <row r="4386" spans="2:21" x14ac:dyDescent="0.2">
      <c r="B4386" s="4" cm="1">
        <f t="array" ref="B4386">SUM(laptop_prices3[[#This Row],[RAM Comp]:[Weight Comp]]+laptop_prices3[[#This Row],[Storage Comp]])</f>
        <v>43.166853839801817</v>
      </c>
      <c r="C4386">
        <v>4384</v>
      </c>
      <c r="D4386" t="s">
        <v>38</v>
      </c>
      <c r="E4386" t="s">
        <v>12</v>
      </c>
      <c r="F4386">
        <v>8</v>
      </c>
      <c r="G4386" t="s">
        <v>25</v>
      </c>
      <c r="H4386" t="s">
        <v>14</v>
      </c>
      <c r="I4386">
        <v>16</v>
      </c>
      <c r="J4386" t="s">
        <v>15</v>
      </c>
      <c r="K4386">
        <v>10.5</v>
      </c>
      <c r="L4386">
        <v>2.0699999999999998</v>
      </c>
      <c r="M4386" t="s">
        <v>46</v>
      </c>
      <c r="N4386">
        <v>1061.05</v>
      </c>
      <c r="O4386" s="5">
        <f>(ScoreCard!$E$3-laptop_prices3[[#This Row],[Price ($)]])/ScoreCard!$E$3*ScoreCard!$E$5</f>
        <v>4.5091313004955644</v>
      </c>
      <c r="P4386" s="5">
        <f>laptop_prices3[[#This Row],[RAM (GB)]]/ScoreCard!$F$3*ScoreCard!$F$5</f>
        <v>0.875</v>
      </c>
      <c r="Q4386" s="5">
        <f>laptop_prices3[[#This Row],[Screen Size (inch)]]/ScoreCard!$G$3*ScoreCard!$G$5</f>
        <v>1.8497109826589595</v>
      </c>
      <c r="R4386" s="5">
        <f>laptop_prices3[[#This Row],[Battery Life (hours)]]/ScoreCard!$H$3*ScoreCard!$H$5</f>
        <v>6.125</v>
      </c>
      <c r="S4386" s="5">
        <f>ScoreCard!$I$3-laptop_prices3[[#This Row],[Weight (kg)]]/ScoreCard!$I$3*ScoreCard!$I$5</f>
        <v>2.3171428571428572</v>
      </c>
      <c r="T4386" s="6" cm="1">
        <f t="array" ref="T4386">_xlfn.IFS(laptop_prices3[[#This Row],[Storage]]="512GB SSD", 512, laptop_prices3[[#This Row],[Storage]] = "1TB SSD", 1000, laptop_prices3[[#This Row],[Storage]] = "2TB SSD", 2000, laptop_prices3[[#This Row],[Storage]]= "256GB SSD", 256, laptop_prices3[[#This Row],[Storage]] = "1TB HDD", 1000*0.7)</f>
        <v>2000</v>
      </c>
      <c r="U4386" s="5">
        <f>laptop_prices3[[#This Row],[Storage Raw Value]]/ScoreCard!$J$3*ScoreCard!$J$5</f>
        <v>8</v>
      </c>
    </row>
    <row r="4387" spans="2:21" x14ac:dyDescent="0.2">
      <c r="B4387" s="4" cm="1">
        <f t="array" ref="B4387">SUM(laptop_prices3[[#This Row],[RAM Comp]:[Weight Comp]]+laptop_prices3[[#This Row],[Storage Comp]])</f>
        <v>11.426191301954308</v>
      </c>
      <c r="C4387">
        <v>4385</v>
      </c>
      <c r="D4387" t="s">
        <v>11</v>
      </c>
      <c r="E4387" t="s">
        <v>18</v>
      </c>
      <c r="F4387">
        <v>16</v>
      </c>
      <c r="G4387" t="s">
        <v>29</v>
      </c>
      <c r="H4387" t="s">
        <v>26</v>
      </c>
      <c r="I4387">
        <v>13.3</v>
      </c>
      <c r="J4387" t="s">
        <v>43</v>
      </c>
      <c r="K4387">
        <v>4.3</v>
      </c>
      <c r="L4387">
        <v>3.44</v>
      </c>
      <c r="M4387" t="s">
        <v>46</v>
      </c>
      <c r="N4387">
        <v>2380.4499999999998</v>
      </c>
      <c r="O4387" s="5">
        <f>(ScoreCard!$E$3-laptop_prices3[[#This Row],[Price ($)]])/ScoreCard!$E$3*ScoreCard!$E$5</f>
        <v>3.8987433243152223</v>
      </c>
      <c r="P4387" s="5">
        <f>laptop_prices3[[#This Row],[RAM (GB)]]/ScoreCard!$F$3*ScoreCard!$F$5</f>
        <v>1.75</v>
      </c>
      <c r="Q4387" s="5">
        <f>laptop_prices3[[#This Row],[Screen Size (inch)]]/ScoreCard!$G$3*ScoreCard!$G$5</f>
        <v>1.5375722543352601</v>
      </c>
      <c r="R4387" s="5">
        <f>laptop_prices3[[#This Row],[Battery Life (hours)]]/ScoreCard!$H$3*ScoreCard!$H$5</f>
        <v>2.5083333333333333</v>
      </c>
      <c r="S4387" s="5">
        <f>ScoreCard!$I$3-laptop_prices3[[#This Row],[Weight (kg)]]/ScoreCard!$I$3*ScoreCard!$I$5</f>
        <v>1.5342857142857143</v>
      </c>
      <c r="T4387" s="6" cm="1">
        <f t="array" ref="T4387">_xlfn.IFS(laptop_prices3[[#This Row],[Storage]]="512GB SSD", 512, laptop_prices3[[#This Row],[Storage]] = "1TB SSD", 1000, laptop_prices3[[#This Row],[Storage]] = "2TB SSD", 2000, laptop_prices3[[#This Row],[Storage]]= "256GB SSD", 256, laptop_prices3[[#This Row],[Storage]] = "1TB HDD", 1000*0.7)</f>
        <v>256</v>
      </c>
      <c r="U4387" s="5">
        <f>laptop_prices3[[#This Row],[Storage Raw Value]]/ScoreCard!$J$3*ScoreCard!$J$5</f>
        <v>1.024</v>
      </c>
    </row>
    <row r="4388" spans="2:21" x14ac:dyDescent="0.2">
      <c r="B4388" s="4" cm="1">
        <f t="array" ref="B4388">SUM(laptop_prices3[[#This Row],[RAM Comp]:[Weight Comp]]+laptop_prices3[[#This Row],[Storage Comp]])</f>
        <v>21.764234792182769</v>
      </c>
      <c r="C4388">
        <v>4386</v>
      </c>
      <c r="D4388" t="s">
        <v>34</v>
      </c>
      <c r="E4388" t="s">
        <v>31</v>
      </c>
      <c r="F4388">
        <v>32</v>
      </c>
      <c r="G4388" t="s">
        <v>42</v>
      </c>
      <c r="H4388" t="s">
        <v>20</v>
      </c>
      <c r="I4388">
        <v>16</v>
      </c>
      <c r="J4388" t="s">
        <v>21</v>
      </c>
      <c r="K4388">
        <v>5.3</v>
      </c>
      <c r="L4388">
        <v>2.41</v>
      </c>
      <c r="M4388" t="s">
        <v>46</v>
      </c>
      <c r="N4388">
        <v>1116.06</v>
      </c>
      <c r="O4388" s="5">
        <f>(ScoreCard!$E$3-laptop_prices3[[#This Row],[Price ($)]])/ScoreCard!$E$3*ScoreCard!$E$5</f>
        <v>4.4836822762650961</v>
      </c>
      <c r="P4388" s="5">
        <f>laptop_prices3[[#This Row],[RAM (GB)]]/ScoreCard!$F$3*ScoreCard!$F$5</f>
        <v>3.5</v>
      </c>
      <c r="Q4388" s="5">
        <f>laptop_prices3[[#This Row],[Screen Size (inch)]]/ScoreCard!$G$3*ScoreCard!$G$5</f>
        <v>1.8497109826589595</v>
      </c>
      <c r="R4388" s="5">
        <f>laptop_prices3[[#This Row],[Battery Life (hours)]]/ScoreCard!$H$3*ScoreCard!$H$5</f>
        <v>3.0916666666666668</v>
      </c>
      <c r="S4388" s="5">
        <f>ScoreCard!$I$3-laptop_prices3[[#This Row],[Weight (kg)]]/ScoreCard!$I$3*ScoreCard!$I$5</f>
        <v>2.1228571428571428</v>
      </c>
      <c r="T4388" s="6" cm="1">
        <f t="array" ref="T4388">_xlfn.IFS(laptop_prices3[[#This Row],[Storage]]="512GB SSD", 512, laptop_prices3[[#This Row],[Storage]] = "1TB SSD", 1000, laptop_prices3[[#This Row],[Storage]] = "2TB SSD", 2000, laptop_prices3[[#This Row],[Storage]]= "256GB SSD", 256, laptop_prices3[[#This Row],[Storage]] = "1TB HDD", 1000*0.7)</f>
        <v>700</v>
      </c>
      <c r="U4388" s="5">
        <f>laptop_prices3[[#This Row],[Storage Raw Value]]/ScoreCard!$J$3*ScoreCard!$J$5</f>
        <v>2.8</v>
      </c>
    </row>
    <row r="4389" spans="2:21" x14ac:dyDescent="0.2">
      <c r="B4389" s="4" cm="1">
        <f t="array" ref="B4389">SUM(laptop_prices3[[#This Row],[RAM Comp]:[Weight Comp]]+laptop_prices3[[#This Row],[Storage Comp]])</f>
        <v>23.280849160473437</v>
      </c>
      <c r="C4389">
        <v>4387</v>
      </c>
      <c r="D4389" t="s">
        <v>33</v>
      </c>
      <c r="E4389" t="s">
        <v>18</v>
      </c>
      <c r="F4389">
        <v>32</v>
      </c>
      <c r="G4389" t="s">
        <v>42</v>
      </c>
      <c r="H4389" t="s">
        <v>35</v>
      </c>
      <c r="I4389">
        <v>15.6</v>
      </c>
      <c r="J4389" t="s">
        <v>27</v>
      </c>
      <c r="K4389">
        <v>8.9</v>
      </c>
      <c r="L4389">
        <v>3.35</v>
      </c>
      <c r="M4389" t="s">
        <v>46</v>
      </c>
      <c r="N4389">
        <v>2998.45</v>
      </c>
      <c r="O4389" s="5">
        <f>(ScoreCard!$E$3-laptop_prices3[[#This Row],[Price ($)]])/ScoreCard!$E$3*ScoreCard!$E$5</f>
        <v>3.612840816145257</v>
      </c>
      <c r="P4389" s="5">
        <f>laptop_prices3[[#This Row],[RAM (GB)]]/ScoreCard!$F$3*ScoreCard!$F$5</f>
        <v>3.5</v>
      </c>
      <c r="Q4389" s="5">
        <f>laptop_prices3[[#This Row],[Screen Size (inch)]]/ScoreCard!$G$3*ScoreCard!$G$5</f>
        <v>1.8034682080924855</v>
      </c>
      <c r="R4389" s="5">
        <f>laptop_prices3[[#This Row],[Battery Life (hours)]]/ScoreCard!$H$3*ScoreCard!$H$5</f>
        <v>5.1916666666666664</v>
      </c>
      <c r="S4389" s="5">
        <f>ScoreCard!$I$3-laptop_prices3[[#This Row],[Weight (kg)]]/ScoreCard!$I$3*ScoreCard!$I$5</f>
        <v>1.5857142857142856</v>
      </c>
      <c r="T4389" s="6" cm="1">
        <f t="array" ref="T4389">_xlfn.IFS(laptop_prices3[[#This Row],[Storage]]="512GB SSD", 512, laptop_prices3[[#This Row],[Storage]] = "1TB SSD", 1000, laptop_prices3[[#This Row],[Storage]] = "2TB SSD", 2000, laptop_prices3[[#This Row],[Storage]]= "256GB SSD", 256, laptop_prices3[[#This Row],[Storage]] = "1TB HDD", 1000*0.7)</f>
        <v>700</v>
      </c>
      <c r="U4389" s="5">
        <f>laptop_prices3[[#This Row],[Storage Raw Value]]/ScoreCard!$J$3*ScoreCard!$J$5</f>
        <v>2.8</v>
      </c>
    </row>
    <row r="4390" spans="2:21" x14ac:dyDescent="0.2">
      <c r="B4390" s="4" cm="1">
        <f t="array" ref="B4390">SUM(laptop_prices3[[#This Row],[RAM Comp]:[Weight Comp]]+laptop_prices3[[#This Row],[Storage Comp]])</f>
        <v>17.070706303330581</v>
      </c>
      <c r="C4390">
        <v>4388</v>
      </c>
      <c r="D4390" t="s">
        <v>36</v>
      </c>
      <c r="E4390" t="s">
        <v>37</v>
      </c>
      <c r="F4390">
        <v>8</v>
      </c>
      <c r="G4390" t="s">
        <v>13</v>
      </c>
      <c r="H4390" t="s">
        <v>44</v>
      </c>
      <c r="I4390">
        <v>15.6</v>
      </c>
      <c r="J4390" t="s">
        <v>43</v>
      </c>
      <c r="K4390">
        <v>6.5</v>
      </c>
      <c r="L4390">
        <v>1.91</v>
      </c>
      <c r="M4390" t="s">
        <v>46</v>
      </c>
      <c r="N4390">
        <v>1262.06</v>
      </c>
      <c r="O4390" s="5">
        <f>(ScoreCard!$E$3-laptop_prices3[[#This Row],[Price ($)]])/ScoreCard!$E$3*ScoreCard!$E$5</f>
        <v>4.4161389652734853</v>
      </c>
      <c r="P4390" s="5">
        <f>laptop_prices3[[#This Row],[RAM (GB)]]/ScoreCard!$F$3*ScoreCard!$F$5</f>
        <v>0.875</v>
      </c>
      <c r="Q4390" s="5">
        <f>laptop_prices3[[#This Row],[Screen Size (inch)]]/ScoreCard!$G$3*ScoreCard!$G$5</f>
        <v>1.8034682080924855</v>
      </c>
      <c r="R4390" s="5">
        <f>laptop_prices3[[#This Row],[Battery Life (hours)]]/ScoreCard!$H$3*ScoreCard!$H$5</f>
        <v>3.7916666666666665</v>
      </c>
      <c r="S4390" s="5">
        <f>ScoreCard!$I$3-laptop_prices3[[#This Row],[Weight (kg)]]/ScoreCard!$I$3*ScoreCard!$I$5</f>
        <v>2.4085714285714284</v>
      </c>
      <c r="T4390" s="6" cm="1">
        <f t="array" ref="T4390">_xlfn.IFS(laptop_prices3[[#This Row],[Storage]]="512GB SSD", 512, laptop_prices3[[#This Row],[Storage]] = "1TB SSD", 1000, laptop_prices3[[#This Row],[Storage]] = "2TB SSD", 2000, laptop_prices3[[#This Row],[Storage]]= "256GB SSD", 256, laptop_prices3[[#This Row],[Storage]] = "1TB HDD", 1000*0.7)</f>
        <v>512</v>
      </c>
      <c r="U4390" s="5">
        <f>laptop_prices3[[#This Row],[Storage Raw Value]]/ScoreCard!$J$3*ScoreCard!$J$5</f>
        <v>2.048</v>
      </c>
    </row>
    <row r="4391" spans="2:21" x14ac:dyDescent="0.2">
      <c r="B4391" s="4" cm="1">
        <f t="array" ref="B4391">SUM(laptop_prices3[[#This Row],[RAM Comp]:[Weight Comp]]+laptop_prices3[[#This Row],[Storage Comp]])</f>
        <v>23.514515827140105</v>
      </c>
      <c r="C4391">
        <v>4389</v>
      </c>
      <c r="D4391" t="s">
        <v>45</v>
      </c>
      <c r="E4391" t="s">
        <v>48</v>
      </c>
      <c r="F4391">
        <v>64</v>
      </c>
      <c r="G4391" t="s">
        <v>13</v>
      </c>
      <c r="H4391" t="s">
        <v>14</v>
      </c>
      <c r="I4391">
        <v>15.6</v>
      </c>
      <c r="J4391" t="s">
        <v>27</v>
      </c>
      <c r="K4391">
        <v>6.4</v>
      </c>
      <c r="L4391">
        <v>1.25</v>
      </c>
      <c r="M4391" t="s">
        <v>16</v>
      </c>
      <c r="N4391">
        <v>5277.47</v>
      </c>
      <c r="O4391" s="5">
        <f>(ScoreCard!$E$3-laptop_prices3[[#This Row],[Price ($)]])/ScoreCard!$E$3*ScoreCard!$E$5</f>
        <v>2.5585082365829375</v>
      </c>
      <c r="P4391" s="5">
        <f>laptop_prices3[[#This Row],[RAM (GB)]]/ScoreCard!$F$3*ScoreCard!$F$5</f>
        <v>7</v>
      </c>
      <c r="Q4391" s="5">
        <f>laptop_prices3[[#This Row],[Screen Size (inch)]]/ScoreCard!$G$3*ScoreCard!$G$5</f>
        <v>1.8034682080924855</v>
      </c>
      <c r="R4391" s="5">
        <f>laptop_prices3[[#This Row],[Battery Life (hours)]]/ScoreCard!$H$3*ScoreCard!$H$5</f>
        <v>3.7333333333333334</v>
      </c>
      <c r="S4391" s="5">
        <f>ScoreCard!$I$3-laptop_prices3[[#This Row],[Weight (kg)]]/ScoreCard!$I$3*ScoreCard!$I$5</f>
        <v>2.7857142857142856</v>
      </c>
      <c r="T4391" s="6" cm="1">
        <f t="array" ref="T4391">_xlfn.IFS(laptop_prices3[[#This Row],[Storage]]="512GB SSD", 512, laptop_prices3[[#This Row],[Storage]] = "1TB SSD", 1000, laptop_prices3[[#This Row],[Storage]] = "2TB SSD", 2000, laptop_prices3[[#This Row],[Storage]]= "256GB SSD", 256, laptop_prices3[[#This Row],[Storage]] = "1TB HDD", 1000*0.7)</f>
        <v>512</v>
      </c>
      <c r="U4391" s="5">
        <f>laptop_prices3[[#This Row],[Storage Raw Value]]/ScoreCard!$J$3*ScoreCard!$J$5</f>
        <v>2.048</v>
      </c>
    </row>
    <row r="4392" spans="2:21" x14ac:dyDescent="0.2">
      <c r="B4392" s="4" cm="1">
        <f t="array" ref="B4392">SUM(laptop_prices3[[#This Row],[RAM Comp]:[Weight Comp]]+laptop_prices3[[#This Row],[Storage Comp]])</f>
        <v>40.285663363611334</v>
      </c>
      <c r="C4392">
        <v>4390</v>
      </c>
      <c r="D4392" t="s">
        <v>38</v>
      </c>
      <c r="E4392" t="s">
        <v>24</v>
      </c>
      <c r="F4392">
        <v>8</v>
      </c>
      <c r="G4392" t="s">
        <v>25</v>
      </c>
      <c r="H4392" t="s">
        <v>14</v>
      </c>
      <c r="I4392">
        <v>16</v>
      </c>
      <c r="J4392" t="s">
        <v>21</v>
      </c>
      <c r="K4392">
        <v>5.6</v>
      </c>
      <c r="L4392">
        <v>2.11</v>
      </c>
      <c r="M4392" t="s">
        <v>30</v>
      </c>
      <c r="N4392">
        <v>927.8</v>
      </c>
      <c r="O4392" s="5">
        <f>(ScoreCard!$E$3-laptop_prices3[[#This Row],[Price ($)]])/ScoreCard!$E$3*ScoreCard!$E$5</f>
        <v>4.5707761374108529</v>
      </c>
      <c r="P4392" s="5">
        <f>laptop_prices3[[#This Row],[RAM (GB)]]/ScoreCard!$F$3*ScoreCard!$F$5</f>
        <v>0.875</v>
      </c>
      <c r="Q4392" s="5">
        <f>laptop_prices3[[#This Row],[Screen Size (inch)]]/ScoreCard!$G$3*ScoreCard!$G$5</f>
        <v>1.8497109826589595</v>
      </c>
      <c r="R4392" s="5">
        <f>laptop_prices3[[#This Row],[Battery Life (hours)]]/ScoreCard!$H$3*ScoreCard!$H$5</f>
        <v>3.2666666666666662</v>
      </c>
      <c r="S4392" s="5">
        <f>ScoreCard!$I$3-laptop_prices3[[#This Row],[Weight (kg)]]/ScoreCard!$I$3*ScoreCard!$I$5</f>
        <v>2.2942857142857145</v>
      </c>
      <c r="T4392" s="6" cm="1">
        <f t="array" ref="T4392">_xlfn.IFS(laptop_prices3[[#This Row],[Storage]]="512GB SSD", 512, laptop_prices3[[#This Row],[Storage]] = "1TB SSD", 1000, laptop_prices3[[#This Row],[Storage]] = "2TB SSD", 2000, laptop_prices3[[#This Row],[Storage]]= "256GB SSD", 256, laptop_prices3[[#This Row],[Storage]] = "1TB HDD", 1000*0.7)</f>
        <v>2000</v>
      </c>
      <c r="U4392" s="5">
        <f>laptop_prices3[[#This Row],[Storage Raw Value]]/ScoreCard!$J$3*ScoreCard!$J$5</f>
        <v>8</v>
      </c>
    </row>
    <row r="4393" spans="2:21" x14ac:dyDescent="0.2">
      <c r="B4393" s="4" cm="1">
        <f t="array" ref="B4393">SUM(laptop_prices3[[#This Row],[RAM Comp]:[Weight Comp]]+laptop_prices3[[#This Row],[Storage Comp]])</f>
        <v>26.573087255711535</v>
      </c>
      <c r="C4393">
        <v>4391</v>
      </c>
      <c r="D4393" t="s">
        <v>11</v>
      </c>
      <c r="E4393" t="s">
        <v>41</v>
      </c>
      <c r="F4393">
        <v>64</v>
      </c>
      <c r="G4393" t="s">
        <v>13</v>
      </c>
      <c r="H4393" t="s">
        <v>40</v>
      </c>
      <c r="I4393">
        <v>15.6</v>
      </c>
      <c r="J4393" t="s">
        <v>21</v>
      </c>
      <c r="K4393">
        <v>11.8</v>
      </c>
      <c r="L4393">
        <v>1.41</v>
      </c>
      <c r="M4393" t="s">
        <v>46</v>
      </c>
      <c r="N4393">
        <v>5289.04</v>
      </c>
      <c r="O4393" s="5">
        <f>(ScoreCard!$E$3-laptop_prices3[[#This Row],[Price ($)]])/ScoreCard!$E$3*ScoreCard!$E$5</f>
        <v>2.5531556604995616</v>
      </c>
      <c r="P4393" s="5">
        <f>laptop_prices3[[#This Row],[RAM (GB)]]/ScoreCard!$F$3*ScoreCard!$F$5</f>
        <v>7</v>
      </c>
      <c r="Q4393" s="5">
        <f>laptop_prices3[[#This Row],[Screen Size (inch)]]/ScoreCard!$G$3*ScoreCard!$G$5</f>
        <v>1.8034682080924855</v>
      </c>
      <c r="R4393" s="5">
        <f>laptop_prices3[[#This Row],[Battery Life (hours)]]/ScoreCard!$H$3*ScoreCard!$H$5</f>
        <v>6.8833333333333337</v>
      </c>
      <c r="S4393" s="5">
        <f>ScoreCard!$I$3-laptop_prices3[[#This Row],[Weight (kg)]]/ScoreCard!$I$3*ScoreCard!$I$5</f>
        <v>2.6942857142857144</v>
      </c>
      <c r="T4393" s="6" cm="1">
        <f t="array" ref="T4393">_xlfn.IFS(laptop_prices3[[#This Row],[Storage]]="512GB SSD", 512, laptop_prices3[[#This Row],[Storage]] = "1TB SSD", 1000, laptop_prices3[[#This Row],[Storage]] = "2TB SSD", 2000, laptop_prices3[[#This Row],[Storage]]= "256GB SSD", 256, laptop_prices3[[#This Row],[Storage]] = "1TB HDD", 1000*0.7)</f>
        <v>512</v>
      </c>
      <c r="U4393" s="5">
        <f>laptop_prices3[[#This Row],[Storage Raw Value]]/ScoreCard!$J$3*ScoreCard!$J$5</f>
        <v>2.048</v>
      </c>
    </row>
    <row r="4394" spans="2:21" x14ac:dyDescent="0.2">
      <c r="B4394" s="4" cm="1">
        <f t="array" ref="B4394">SUM(laptop_prices3[[#This Row],[RAM Comp]:[Weight Comp]]+laptop_prices3[[#This Row],[Storage Comp]])</f>
        <v>27.51047619047619</v>
      </c>
      <c r="C4394">
        <v>4392</v>
      </c>
      <c r="D4394" t="s">
        <v>38</v>
      </c>
      <c r="E4394" t="s">
        <v>12</v>
      </c>
      <c r="F4394">
        <v>16</v>
      </c>
      <c r="G4394" t="s">
        <v>19</v>
      </c>
      <c r="H4394" t="s">
        <v>14</v>
      </c>
      <c r="I4394">
        <v>17.3</v>
      </c>
      <c r="J4394" t="s">
        <v>21</v>
      </c>
      <c r="K4394">
        <v>9.4</v>
      </c>
      <c r="L4394">
        <v>2.14</v>
      </c>
      <c r="M4394" t="s">
        <v>16</v>
      </c>
      <c r="N4394">
        <v>1024.8</v>
      </c>
      <c r="O4394" s="5">
        <f>(ScoreCard!$E$3-laptop_prices3[[#This Row],[Price ($)]])/ScoreCard!$E$3*ScoreCard!$E$5</f>
        <v>4.5259014718890294</v>
      </c>
      <c r="P4394" s="5">
        <f>laptop_prices3[[#This Row],[RAM (GB)]]/ScoreCard!$F$3*ScoreCard!$F$5</f>
        <v>1.75</v>
      </c>
      <c r="Q4394" s="5">
        <f>laptop_prices3[[#This Row],[Screen Size (inch)]]/ScoreCard!$G$3*ScoreCard!$G$5</f>
        <v>2</v>
      </c>
      <c r="R4394" s="5">
        <f>laptop_prices3[[#This Row],[Battery Life (hours)]]/ScoreCard!$H$3*ScoreCard!$H$5</f>
        <v>5.4833333333333334</v>
      </c>
      <c r="S4394" s="5">
        <f>ScoreCard!$I$3-laptop_prices3[[#This Row],[Weight (kg)]]/ScoreCard!$I$3*ScoreCard!$I$5</f>
        <v>2.2771428571428571</v>
      </c>
      <c r="T4394" s="6" cm="1">
        <f t="array" ref="T4394">_xlfn.IFS(laptop_prices3[[#This Row],[Storage]]="512GB SSD", 512, laptop_prices3[[#This Row],[Storage]] = "1TB SSD", 1000, laptop_prices3[[#This Row],[Storage]] = "2TB SSD", 2000, laptop_prices3[[#This Row],[Storage]]= "256GB SSD", 256, laptop_prices3[[#This Row],[Storage]] = "1TB HDD", 1000*0.7)</f>
        <v>1000</v>
      </c>
      <c r="U4394" s="5">
        <f>laptop_prices3[[#This Row],[Storage Raw Value]]/ScoreCard!$J$3*ScoreCard!$J$5</f>
        <v>4</v>
      </c>
    </row>
    <row r="4395" spans="2:21" x14ac:dyDescent="0.2">
      <c r="B4395" s="4" cm="1">
        <f t="array" ref="B4395">SUM(laptop_prices3[[#This Row],[RAM Comp]:[Weight Comp]]+laptop_prices3[[#This Row],[Storage Comp]])</f>
        <v>41.447810349573352</v>
      </c>
      <c r="C4395">
        <v>4393</v>
      </c>
      <c r="D4395" t="s">
        <v>34</v>
      </c>
      <c r="E4395" t="s">
        <v>24</v>
      </c>
      <c r="F4395">
        <v>16</v>
      </c>
      <c r="G4395" t="s">
        <v>25</v>
      </c>
      <c r="H4395" t="s">
        <v>26</v>
      </c>
      <c r="I4395">
        <v>13.3</v>
      </c>
      <c r="J4395" t="s">
        <v>15</v>
      </c>
      <c r="K4395">
        <v>6.5</v>
      </c>
      <c r="L4395">
        <v>1.98</v>
      </c>
      <c r="M4395" t="s">
        <v>22</v>
      </c>
      <c r="N4395">
        <v>1618.9</v>
      </c>
      <c r="O4395" s="5">
        <f>(ScoreCard!$E$3-laptop_prices3[[#This Row],[Price ($)]])/ScoreCard!$E$3*ScoreCard!$E$5</f>
        <v>4.2510557112033069</v>
      </c>
      <c r="P4395" s="5">
        <f>laptop_prices3[[#This Row],[RAM (GB)]]/ScoreCard!$F$3*ScoreCard!$F$5</f>
        <v>1.75</v>
      </c>
      <c r="Q4395" s="5">
        <f>laptop_prices3[[#This Row],[Screen Size (inch)]]/ScoreCard!$G$3*ScoreCard!$G$5</f>
        <v>1.5375722543352601</v>
      </c>
      <c r="R4395" s="5">
        <f>laptop_prices3[[#This Row],[Battery Life (hours)]]/ScoreCard!$H$3*ScoreCard!$H$5</f>
        <v>3.7916666666666665</v>
      </c>
      <c r="S4395" s="5">
        <f>ScoreCard!$I$3-laptop_prices3[[#This Row],[Weight (kg)]]/ScoreCard!$I$3*ScoreCard!$I$5</f>
        <v>2.3685714285714283</v>
      </c>
      <c r="T4395" s="6" cm="1">
        <f t="array" ref="T4395">_xlfn.IFS(laptop_prices3[[#This Row],[Storage]]="512GB SSD", 512, laptop_prices3[[#This Row],[Storage]] = "1TB SSD", 1000, laptop_prices3[[#This Row],[Storage]] = "2TB SSD", 2000, laptop_prices3[[#This Row],[Storage]]= "256GB SSD", 256, laptop_prices3[[#This Row],[Storage]] = "1TB HDD", 1000*0.7)</f>
        <v>2000</v>
      </c>
      <c r="U4395" s="5">
        <f>laptop_prices3[[#This Row],[Storage Raw Value]]/ScoreCard!$J$3*ScoreCard!$J$5</f>
        <v>8</v>
      </c>
    </row>
    <row r="4396" spans="2:21" x14ac:dyDescent="0.2">
      <c r="B4396" s="4" cm="1">
        <f t="array" ref="B4396">SUM(laptop_prices3[[#This Row],[RAM Comp]:[Weight Comp]]+laptop_prices3[[#This Row],[Storage Comp]])</f>
        <v>19.174449490778969</v>
      </c>
      <c r="C4396">
        <v>4394</v>
      </c>
      <c r="D4396" t="s">
        <v>45</v>
      </c>
      <c r="E4396" t="s">
        <v>37</v>
      </c>
      <c r="F4396">
        <v>8</v>
      </c>
      <c r="G4396" t="s">
        <v>42</v>
      </c>
      <c r="H4396" t="s">
        <v>44</v>
      </c>
      <c r="I4396">
        <v>14</v>
      </c>
      <c r="J4396" t="s">
        <v>27</v>
      </c>
      <c r="K4396">
        <v>5.6</v>
      </c>
      <c r="L4396">
        <v>2.25</v>
      </c>
      <c r="M4396" t="s">
        <v>22</v>
      </c>
      <c r="N4396">
        <v>1580.97</v>
      </c>
      <c r="O4396" s="5">
        <f>(ScoreCard!$E$3-laptop_prices3[[#This Row],[Price ($)]])/ScoreCard!$E$3*ScoreCard!$E$5</f>
        <v>4.2686030932985934</v>
      </c>
      <c r="P4396" s="5">
        <f>laptop_prices3[[#This Row],[RAM (GB)]]/ScoreCard!$F$3*ScoreCard!$F$5</f>
        <v>0.875</v>
      </c>
      <c r="Q4396" s="5">
        <f>laptop_prices3[[#This Row],[Screen Size (inch)]]/ScoreCard!$G$3*ScoreCard!$G$5</f>
        <v>1.6184971098265895</v>
      </c>
      <c r="R4396" s="5">
        <f>laptop_prices3[[#This Row],[Battery Life (hours)]]/ScoreCard!$H$3*ScoreCard!$H$5</f>
        <v>3.2666666666666662</v>
      </c>
      <c r="S4396" s="5">
        <f>ScoreCard!$I$3-laptop_prices3[[#This Row],[Weight (kg)]]/ScoreCard!$I$3*ScoreCard!$I$5</f>
        <v>2.2142857142857144</v>
      </c>
      <c r="T4396" s="6" cm="1">
        <f t="array" ref="T4396">_xlfn.IFS(laptop_prices3[[#This Row],[Storage]]="512GB SSD", 512, laptop_prices3[[#This Row],[Storage]] = "1TB SSD", 1000, laptop_prices3[[#This Row],[Storage]] = "2TB SSD", 2000, laptop_prices3[[#This Row],[Storage]]= "256GB SSD", 256, laptop_prices3[[#This Row],[Storage]] = "1TB HDD", 1000*0.7)</f>
        <v>700</v>
      </c>
      <c r="U4396" s="5">
        <f>laptop_prices3[[#This Row],[Storage Raw Value]]/ScoreCard!$J$3*ScoreCard!$J$5</f>
        <v>2.8</v>
      </c>
    </row>
    <row r="4397" spans="2:21" x14ac:dyDescent="0.2">
      <c r="B4397" s="4" cm="1">
        <f t="array" ref="B4397">SUM(laptop_prices3[[#This Row],[RAM Comp]:[Weight Comp]]+laptop_prices3[[#This Row],[Storage Comp]])</f>
        <v>22.649047619047622</v>
      </c>
      <c r="C4397">
        <v>4395</v>
      </c>
      <c r="D4397" t="s">
        <v>11</v>
      </c>
      <c r="E4397" t="s">
        <v>48</v>
      </c>
      <c r="F4397">
        <v>8</v>
      </c>
      <c r="G4397" t="s">
        <v>42</v>
      </c>
      <c r="H4397" t="s">
        <v>14</v>
      </c>
      <c r="I4397">
        <v>17.3</v>
      </c>
      <c r="J4397" t="s">
        <v>43</v>
      </c>
      <c r="K4397">
        <v>11.5</v>
      </c>
      <c r="L4397">
        <v>2.86</v>
      </c>
      <c r="M4397" t="s">
        <v>30</v>
      </c>
      <c r="N4397">
        <v>1627.92</v>
      </c>
      <c r="O4397" s="5">
        <f>(ScoreCard!$E$3-laptop_prices3[[#This Row],[Price ($)]])/ScoreCard!$E$3*ScoreCard!$E$5</f>
        <v>4.2468828299351955</v>
      </c>
      <c r="P4397" s="5">
        <f>laptop_prices3[[#This Row],[RAM (GB)]]/ScoreCard!$F$3*ScoreCard!$F$5</f>
        <v>0.875</v>
      </c>
      <c r="Q4397" s="5">
        <f>laptop_prices3[[#This Row],[Screen Size (inch)]]/ScoreCard!$G$3*ScoreCard!$G$5</f>
        <v>2</v>
      </c>
      <c r="R4397" s="5">
        <f>laptop_prices3[[#This Row],[Battery Life (hours)]]/ScoreCard!$H$3*ScoreCard!$H$5</f>
        <v>6.7083333333333339</v>
      </c>
      <c r="S4397" s="5">
        <f>ScoreCard!$I$3-laptop_prices3[[#This Row],[Weight (kg)]]/ScoreCard!$I$3*ScoreCard!$I$5</f>
        <v>1.8657142857142859</v>
      </c>
      <c r="T4397" s="6" cm="1">
        <f t="array" ref="T4397">_xlfn.IFS(laptop_prices3[[#This Row],[Storage]]="512GB SSD", 512, laptop_prices3[[#This Row],[Storage]] = "1TB SSD", 1000, laptop_prices3[[#This Row],[Storage]] = "2TB SSD", 2000, laptop_prices3[[#This Row],[Storage]]= "256GB SSD", 256, laptop_prices3[[#This Row],[Storage]] = "1TB HDD", 1000*0.7)</f>
        <v>700</v>
      </c>
      <c r="U4397" s="5">
        <f>laptop_prices3[[#This Row],[Storage Raw Value]]/ScoreCard!$J$3*ScoreCard!$J$5</f>
        <v>2.8</v>
      </c>
    </row>
    <row r="4398" spans="2:21" x14ac:dyDescent="0.2">
      <c r="B4398" s="4" cm="1">
        <f t="array" ref="B4398">SUM(laptop_prices3[[#This Row],[RAM Comp]:[Weight Comp]]+laptop_prices3[[#This Row],[Storage Comp]])</f>
        <v>13.818568125516103</v>
      </c>
      <c r="C4398">
        <v>4396</v>
      </c>
      <c r="D4398" t="s">
        <v>47</v>
      </c>
      <c r="E4398" t="s">
        <v>39</v>
      </c>
      <c r="F4398">
        <v>16</v>
      </c>
      <c r="G4398" t="s">
        <v>29</v>
      </c>
      <c r="H4398" t="s">
        <v>44</v>
      </c>
      <c r="I4398">
        <v>16</v>
      </c>
      <c r="J4398" t="s">
        <v>27</v>
      </c>
      <c r="K4398">
        <v>7.2</v>
      </c>
      <c r="L4398">
        <v>2.76</v>
      </c>
      <c r="M4398" t="s">
        <v>46</v>
      </c>
      <c r="N4398">
        <v>1835.42</v>
      </c>
      <c r="O4398" s="5">
        <f>(ScoreCard!$E$3-laptop_prices3[[#This Row],[Price ($)]])/ScoreCard!$E$3*ScoreCard!$E$5</f>
        <v>4.1508880557519143</v>
      </c>
      <c r="P4398" s="5">
        <f>laptop_prices3[[#This Row],[RAM (GB)]]/ScoreCard!$F$3*ScoreCard!$F$5</f>
        <v>1.75</v>
      </c>
      <c r="Q4398" s="5">
        <f>laptop_prices3[[#This Row],[Screen Size (inch)]]/ScoreCard!$G$3*ScoreCard!$G$5</f>
        <v>1.8497109826589595</v>
      </c>
      <c r="R4398" s="5">
        <f>laptop_prices3[[#This Row],[Battery Life (hours)]]/ScoreCard!$H$3*ScoreCard!$H$5</f>
        <v>4.2</v>
      </c>
      <c r="S4398" s="5">
        <f>ScoreCard!$I$3-laptop_prices3[[#This Row],[Weight (kg)]]/ScoreCard!$I$3*ScoreCard!$I$5</f>
        <v>1.922857142857143</v>
      </c>
      <c r="T4398" s="6" cm="1">
        <f t="array" ref="T4398">_xlfn.IFS(laptop_prices3[[#This Row],[Storage]]="512GB SSD", 512, laptop_prices3[[#This Row],[Storage]] = "1TB SSD", 1000, laptop_prices3[[#This Row],[Storage]] = "2TB SSD", 2000, laptop_prices3[[#This Row],[Storage]]= "256GB SSD", 256, laptop_prices3[[#This Row],[Storage]] = "1TB HDD", 1000*0.7)</f>
        <v>256</v>
      </c>
      <c r="U4398" s="5">
        <f>laptop_prices3[[#This Row],[Storage Raw Value]]/ScoreCard!$J$3*ScoreCard!$J$5</f>
        <v>1.024</v>
      </c>
    </row>
    <row r="4399" spans="2:21" x14ac:dyDescent="0.2">
      <c r="B4399" s="4" cm="1">
        <f t="array" ref="B4399">SUM(laptop_prices3[[#This Row],[RAM Comp]:[Weight Comp]]+laptop_prices3[[#This Row],[Storage Comp]])</f>
        <v>28.324949077897056</v>
      </c>
      <c r="C4399">
        <v>4397</v>
      </c>
      <c r="D4399" t="s">
        <v>23</v>
      </c>
      <c r="E4399" t="s">
        <v>24</v>
      </c>
      <c r="F4399">
        <v>64</v>
      </c>
      <c r="G4399" t="s">
        <v>42</v>
      </c>
      <c r="H4399" t="s">
        <v>32</v>
      </c>
      <c r="I4399">
        <v>16</v>
      </c>
      <c r="J4399" t="s">
        <v>21</v>
      </c>
      <c r="K4399">
        <v>10.4</v>
      </c>
      <c r="L4399">
        <v>2.2599999999999998</v>
      </c>
      <c r="M4399" t="s">
        <v>30</v>
      </c>
      <c r="N4399">
        <v>1722.63</v>
      </c>
      <c r="O4399" s="5">
        <f>(ScoreCard!$E$3-laptop_prices3[[#This Row],[Price ($)]])/ScoreCard!$E$3*ScoreCard!$E$5</f>
        <v>4.2030675766200218</v>
      </c>
      <c r="P4399" s="5">
        <f>laptop_prices3[[#This Row],[RAM (GB)]]/ScoreCard!$F$3*ScoreCard!$F$5</f>
        <v>7</v>
      </c>
      <c r="Q4399" s="5">
        <f>laptop_prices3[[#This Row],[Screen Size (inch)]]/ScoreCard!$G$3*ScoreCard!$G$5</f>
        <v>1.8497109826589595</v>
      </c>
      <c r="R4399" s="5">
        <f>laptop_prices3[[#This Row],[Battery Life (hours)]]/ScoreCard!$H$3*ScoreCard!$H$5</f>
        <v>6.0666666666666664</v>
      </c>
      <c r="S4399" s="5">
        <f>ScoreCard!$I$3-laptop_prices3[[#This Row],[Weight (kg)]]/ScoreCard!$I$3*ScoreCard!$I$5</f>
        <v>2.2085714285714286</v>
      </c>
      <c r="T4399" s="6" cm="1">
        <f t="array" ref="T4399">_xlfn.IFS(laptop_prices3[[#This Row],[Storage]]="512GB SSD", 512, laptop_prices3[[#This Row],[Storage]] = "1TB SSD", 1000, laptop_prices3[[#This Row],[Storage]] = "2TB SSD", 2000, laptop_prices3[[#This Row],[Storage]]= "256GB SSD", 256, laptop_prices3[[#This Row],[Storage]] = "1TB HDD", 1000*0.7)</f>
        <v>700</v>
      </c>
      <c r="U4399" s="5">
        <f>laptop_prices3[[#This Row],[Storage Raw Value]]/ScoreCard!$J$3*ScoreCard!$J$5</f>
        <v>2.8</v>
      </c>
    </row>
    <row r="4400" spans="2:21" x14ac:dyDescent="0.2">
      <c r="B4400" s="4" cm="1">
        <f t="array" ref="B4400">SUM(laptop_prices3[[#This Row],[RAM Comp]:[Weight Comp]]+laptop_prices3[[#This Row],[Storage Comp]])</f>
        <v>25.365735205064681</v>
      </c>
      <c r="C4400">
        <v>4398</v>
      </c>
      <c r="D4400" t="s">
        <v>23</v>
      </c>
      <c r="E4400" t="s">
        <v>18</v>
      </c>
      <c r="F4400">
        <v>64</v>
      </c>
      <c r="G4400" t="s">
        <v>13</v>
      </c>
      <c r="H4400" t="s">
        <v>35</v>
      </c>
      <c r="I4400">
        <v>14</v>
      </c>
      <c r="J4400" t="s">
        <v>21</v>
      </c>
      <c r="K4400">
        <v>10.4</v>
      </c>
      <c r="L4400">
        <v>1.77</v>
      </c>
      <c r="M4400" t="s">
        <v>46</v>
      </c>
      <c r="N4400">
        <v>2471.9699999999998</v>
      </c>
      <c r="O4400" s="5">
        <f>(ScoreCard!$E$3-laptop_prices3[[#This Row],[Price ($)]])/ScoreCard!$E$3*ScoreCard!$E$5</f>
        <v>3.8564038460826735</v>
      </c>
      <c r="P4400" s="5">
        <f>laptop_prices3[[#This Row],[RAM (GB)]]/ScoreCard!$F$3*ScoreCard!$F$5</f>
        <v>7</v>
      </c>
      <c r="Q4400" s="5">
        <f>laptop_prices3[[#This Row],[Screen Size (inch)]]/ScoreCard!$G$3*ScoreCard!$G$5</f>
        <v>1.6184971098265895</v>
      </c>
      <c r="R4400" s="5">
        <f>laptop_prices3[[#This Row],[Battery Life (hours)]]/ScoreCard!$H$3*ScoreCard!$H$5</f>
        <v>6.0666666666666664</v>
      </c>
      <c r="S4400" s="5">
        <f>ScoreCard!$I$3-laptop_prices3[[#This Row],[Weight (kg)]]/ScoreCard!$I$3*ScoreCard!$I$5</f>
        <v>2.4885714285714284</v>
      </c>
      <c r="T4400" s="6" cm="1">
        <f t="array" ref="T4400">_xlfn.IFS(laptop_prices3[[#This Row],[Storage]]="512GB SSD", 512, laptop_prices3[[#This Row],[Storage]] = "1TB SSD", 1000, laptop_prices3[[#This Row],[Storage]] = "2TB SSD", 2000, laptop_prices3[[#This Row],[Storage]]= "256GB SSD", 256, laptop_prices3[[#This Row],[Storage]] = "1TB HDD", 1000*0.7)</f>
        <v>512</v>
      </c>
      <c r="U4400" s="5">
        <f>laptop_prices3[[#This Row],[Storage Raw Value]]/ScoreCard!$J$3*ScoreCard!$J$5</f>
        <v>2.048</v>
      </c>
    </row>
    <row r="4401" spans="2:21" x14ac:dyDescent="0.2">
      <c r="B4401" s="4" cm="1">
        <f t="array" ref="B4401">SUM(laptop_prices3[[#This Row],[RAM Comp]:[Weight Comp]]+laptop_prices3[[#This Row],[Storage Comp]])</f>
        <v>17.015949077897055</v>
      </c>
      <c r="C4401">
        <v>4399</v>
      </c>
      <c r="D4401" t="s">
        <v>38</v>
      </c>
      <c r="E4401" t="s">
        <v>12</v>
      </c>
      <c r="F4401">
        <v>16</v>
      </c>
      <c r="G4401" t="s">
        <v>29</v>
      </c>
      <c r="H4401" t="s">
        <v>44</v>
      </c>
      <c r="I4401">
        <v>16</v>
      </c>
      <c r="J4401" t="s">
        <v>21</v>
      </c>
      <c r="K4401">
        <v>11.3</v>
      </c>
      <c r="L4401">
        <v>1.35</v>
      </c>
      <c r="M4401" t="s">
        <v>16</v>
      </c>
      <c r="N4401">
        <v>599.28</v>
      </c>
      <c r="O4401" s="5">
        <f>(ScoreCard!$E$3-laptop_prices3[[#This Row],[Price ($)]])/ScoreCard!$E$3*ScoreCard!$E$5</f>
        <v>4.7227578396503294</v>
      </c>
      <c r="P4401" s="5">
        <f>laptop_prices3[[#This Row],[RAM (GB)]]/ScoreCard!$F$3*ScoreCard!$F$5</f>
        <v>1.75</v>
      </c>
      <c r="Q4401" s="5">
        <f>laptop_prices3[[#This Row],[Screen Size (inch)]]/ScoreCard!$G$3*ScoreCard!$G$5</f>
        <v>1.8497109826589595</v>
      </c>
      <c r="R4401" s="5">
        <f>laptop_prices3[[#This Row],[Battery Life (hours)]]/ScoreCard!$H$3*ScoreCard!$H$5</f>
        <v>6.5916666666666677</v>
      </c>
      <c r="S4401" s="5">
        <f>ScoreCard!$I$3-laptop_prices3[[#This Row],[Weight (kg)]]/ScoreCard!$I$3*ScoreCard!$I$5</f>
        <v>2.7285714285714286</v>
      </c>
      <c r="T4401" s="6" cm="1">
        <f t="array" ref="T4401">_xlfn.IFS(laptop_prices3[[#This Row],[Storage]]="512GB SSD", 512, laptop_prices3[[#This Row],[Storage]] = "1TB SSD", 1000, laptop_prices3[[#This Row],[Storage]] = "2TB SSD", 2000, laptop_prices3[[#This Row],[Storage]]= "256GB SSD", 256, laptop_prices3[[#This Row],[Storage]] = "1TB HDD", 1000*0.7)</f>
        <v>256</v>
      </c>
      <c r="U4401" s="5">
        <f>laptop_prices3[[#This Row],[Storage Raw Value]]/ScoreCard!$J$3*ScoreCard!$J$5</f>
        <v>1.024</v>
      </c>
    </row>
    <row r="4402" spans="2:21" x14ac:dyDescent="0.2">
      <c r="B4402" s="4" cm="1">
        <f t="array" ref="B4402">SUM(laptop_prices3[[#This Row],[RAM Comp]:[Weight Comp]]+laptop_prices3[[#This Row],[Storage Comp]])</f>
        <v>26.282453206716212</v>
      </c>
      <c r="C4402">
        <v>4400</v>
      </c>
      <c r="D4402" t="s">
        <v>34</v>
      </c>
      <c r="E4402" t="s">
        <v>18</v>
      </c>
      <c r="F4402">
        <v>4</v>
      </c>
      <c r="G4402" t="s">
        <v>19</v>
      </c>
      <c r="H4402" t="s">
        <v>26</v>
      </c>
      <c r="I4402">
        <v>13.3</v>
      </c>
      <c r="J4402" t="s">
        <v>15</v>
      </c>
      <c r="K4402">
        <v>10.7</v>
      </c>
      <c r="L4402">
        <v>2.5099999999999998</v>
      </c>
      <c r="M4402" t="s">
        <v>30</v>
      </c>
      <c r="N4402">
        <v>1424.14</v>
      </c>
      <c r="O4402" s="5">
        <f>(ScoreCard!$E$3-laptop_prices3[[#This Row],[Price ($)]])/ScoreCard!$E$3*ScoreCard!$E$5</f>
        <v>4.3411566375644437</v>
      </c>
      <c r="P4402" s="5">
        <f>laptop_prices3[[#This Row],[RAM (GB)]]/ScoreCard!$F$3*ScoreCard!$F$5</f>
        <v>0.4375</v>
      </c>
      <c r="Q4402" s="5">
        <f>laptop_prices3[[#This Row],[Screen Size (inch)]]/ScoreCard!$G$3*ScoreCard!$G$5</f>
        <v>1.5375722543352601</v>
      </c>
      <c r="R4402" s="5">
        <f>laptop_prices3[[#This Row],[Battery Life (hours)]]/ScoreCard!$H$3*ScoreCard!$H$5</f>
        <v>6.2416666666666663</v>
      </c>
      <c r="S4402" s="5">
        <f>ScoreCard!$I$3-laptop_prices3[[#This Row],[Weight (kg)]]/ScoreCard!$I$3*ScoreCard!$I$5</f>
        <v>2.0657142857142858</v>
      </c>
      <c r="T4402" s="6" cm="1">
        <f t="array" ref="T4402">_xlfn.IFS(laptop_prices3[[#This Row],[Storage]]="512GB SSD", 512, laptop_prices3[[#This Row],[Storage]] = "1TB SSD", 1000, laptop_prices3[[#This Row],[Storage]] = "2TB SSD", 2000, laptop_prices3[[#This Row],[Storage]]= "256GB SSD", 256, laptop_prices3[[#This Row],[Storage]] = "1TB HDD", 1000*0.7)</f>
        <v>1000</v>
      </c>
      <c r="U4402" s="5">
        <f>laptop_prices3[[#This Row],[Storage Raw Value]]/ScoreCard!$J$3*ScoreCard!$J$5</f>
        <v>4</v>
      </c>
    </row>
    <row r="4403" spans="2:21" x14ac:dyDescent="0.2">
      <c r="B4403" s="4" cm="1">
        <f t="array" ref="B4403">SUM(laptop_prices3[[#This Row],[RAM Comp]:[Weight Comp]]+laptop_prices3[[#This Row],[Storage Comp]])</f>
        <v>39.033497109826591</v>
      </c>
      <c r="C4403">
        <v>4401</v>
      </c>
      <c r="D4403" t="s">
        <v>34</v>
      </c>
      <c r="E4403" t="s">
        <v>18</v>
      </c>
      <c r="F4403">
        <v>8</v>
      </c>
      <c r="G4403" t="s">
        <v>25</v>
      </c>
      <c r="H4403" t="s">
        <v>44</v>
      </c>
      <c r="I4403">
        <v>14</v>
      </c>
      <c r="J4403" t="s">
        <v>21</v>
      </c>
      <c r="K4403">
        <v>4.8</v>
      </c>
      <c r="L4403">
        <v>3.08</v>
      </c>
      <c r="M4403" t="s">
        <v>22</v>
      </c>
      <c r="N4403">
        <v>820.06</v>
      </c>
      <c r="O4403" s="5">
        <f>(ScoreCard!$E$3-laptop_prices3[[#This Row],[Price ($)]])/ScoreCard!$E$3*ScoreCard!$E$5</f>
        <v>4.6206193999193186</v>
      </c>
      <c r="P4403" s="5">
        <f>laptop_prices3[[#This Row],[RAM (GB)]]/ScoreCard!$F$3*ScoreCard!$F$5</f>
        <v>0.875</v>
      </c>
      <c r="Q4403" s="5">
        <f>laptop_prices3[[#This Row],[Screen Size (inch)]]/ScoreCard!$G$3*ScoreCard!$G$5</f>
        <v>1.6184971098265895</v>
      </c>
      <c r="R4403" s="5">
        <f>laptop_prices3[[#This Row],[Battery Life (hours)]]/ScoreCard!$H$3*ScoreCard!$H$5</f>
        <v>2.8</v>
      </c>
      <c r="S4403" s="5">
        <f>ScoreCard!$I$3-laptop_prices3[[#This Row],[Weight (kg)]]/ScoreCard!$I$3*ScoreCard!$I$5</f>
        <v>1.74</v>
      </c>
      <c r="T4403" s="6" cm="1">
        <f t="array" ref="T4403">_xlfn.IFS(laptop_prices3[[#This Row],[Storage]]="512GB SSD", 512, laptop_prices3[[#This Row],[Storage]] = "1TB SSD", 1000, laptop_prices3[[#This Row],[Storage]] = "2TB SSD", 2000, laptop_prices3[[#This Row],[Storage]]= "256GB SSD", 256, laptop_prices3[[#This Row],[Storage]] = "1TB HDD", 1000*0.7)</f>
        <v>2000</v>
      </c>
      <c r="U4403" s="5">
        <f>laptop_prices3[[#This Row],[Storage Raw Value]]/ScoreCard!$J$3*ScoreCard!$J$5</f>
        <v>8</v>
      </c>
    </row>
    <row r="4404" spans="2:21" x14ac:dyDescent="0.2">
      <c r="B4404" s="4" cm="1">
        <f t="array" ref="B4404">SUM(laptop_prices3[[#This Row],[RAM Comp]:[Weight Comp]]+laptop_prices3[[#This Row],[Storage Comp]])</f>
        <v>19.095587255711536</v>
      </c>
      <c r="C4404">
        <v>4402</v>
      </c>
      <c r="D4404" t="s">
        <v>23</v>
      </c>
      <c r="E4404" t="s">
        <v>18</v>
      </c>
      <c r="F4404">
        <v>4</v>
      </c>
      <c r="G4404" t="s">
        <v>13</v>
      </c>
      <c r="H4404" t="s">
        <v>44</v>
      </c>
      <c r="I4404">
        <v>15.6</v>
      </c>
      <c r="J4404" t="s">
        <v>43</v>
      </c>
      <c r="K4404">
        <v>10.3</v>
      </c>
      <c r="L4404">
        <v>1.48</v>
      </c>
      <c r="M4404" t="s">
        <v>46</v>
      </c>
      <c r="N4404">
        <v>771.77</v>
      </c>
      <c r="O4404" s="5">
        <f>(ScoreCard!$E$3-laptop_prices3[[#This Row],[Price ($)]])/ScoreCard!$E$3*ScoreCard!$E$5</f>
        <v>4.6429595813425015</v>
      </c>
      <c r="P4404" s="5">
        <f>laptop_prices3[[#This Row],[RAM (GB)]]/ScoreCard!$F$3*ScoreCard!$F$5</f>
        <v>0.4375</v>
      </c>
      <c r="Q4404" s="5">
        <f>laptop_prices3[[#This Row],[Screen Size (inch)]]/ScoreCard!$G$3*ScoreCard!$G$5</f>
        <v>1.8034682080924855</v>
      </c>
      <c r="R4404" s="5">
        <f>laptop_prices3[[#This Row],[Battery Life (hours)]]/ScoreCard!$H$3*ScoreCard!$H$5</f>
        <v>6.0083333333333337</v>
      </c>
      <c r="S4404" s="5">
        <f>ScoreCard!$I$3-laptop_prices3[[#This Row],[Weight (kg)]]/ScoreCard!$I$3*ScoreCard!$I$5</f>
        <v>2.6542857142857144</v>
      </c>
      <c r="T4404" s="6" cm="1">
        <f t="array" ref="T4404">_xlfn.IFS(laptop_prices3[[#This Row],[Storage]]="512GB SSD", 512, laptop_prices3[[#This Row],[Storage]] = "1TB SSD", 1000, laptop_prices3[[#This Row],[Storage]] = "2TB SSD", 2000, laptop_prices3[[#This Row],[Storage]]= "256GB SSD", 256, laptop_prices3[[#This Row],[Storage]] = "1TB HDD", 1000*0.7)</f>
        <v>512</v>
      </c>
      <c r="U4404" s="5">
        <f>laptop_prices3[[#This Row],[Storage Raw Value]]/ScoreCard!$J$3*ScoreCard!$J$5</f>
        <v>2.048</v>
      </c>
    </row>
    <row r="4405" spans="2:21" x14ac:dyDescent="0.2">
      <c r="B4405" s="4" cm="1">
        <f t="array" ref="B4405">SUM(laptop_prices3[[#This Row],[RAM Comp]:[Weight Comp]]+laptop_prices3[[#This Row],[Storage Comp]])</f>
        <v>29.028044315992297</v>
      </c>
      <c r="C4405">
        <v>4403</v>
      </c>
      <c r="D4405" t="s">
        <v>47</v>
      </c>
      <c r="E4405" t="s">
        <v>48</v>
      </c>
      <c r="F4405">
        <v>64</v>
      </c>
      <c r="G4405" t="s">
        <v>42</v>
      </c>
      <c r="H4405" t="s">
        <v>32</v>
      </c>
      <c r="I4405">
        <v>16</v>
      </c>
      <c r="J4405" t="s">
        <v>27</v>
      </c>
      <c r="K4405">
        <v>10.9</v>
      </c>
      <c r="L4405">
        <v>1.54</v>
      </c>
      <c r="M4405" t="s">
        <v>22</v>
      </c>
      <c r="N4405">
        <v>5891.73</v>
      </c>
      <c r="O4405" s="5">
        <f>(ScoreCard!$E$3-laptop_prices3[[#This Row],[Price ($)]])/ScoreCard!$E$3*ScoreCard!$E$5</f>
        <v>2.2743359474753606</v>
      </c>
      <c r="P4405" s="5">
        <f>laptop_prices3[[#This Row],[RAM (GB)]]/ScoreCard!$F$3*ScoreCard!$F$5</f>
        <v>7</v>
      </c>
      <c r="Q4405" s="5">
        <f>laptop_prices3[[#This Row],[Screen Size (inch)]]/ScoreCard!$G$3*ScoreCard!$G$5</f>
        <v>1.8497109826589595</v>
      </c>
      <c r="R4405" s="5">
        <f>laptop_prices3[[#This Row],[Battery Life (hours)]]/ScoreCard!$H$3*ScoreCard!$H$5</f>
        <v>6.3583333333333334</v>
      </c>
      <c r="S4405" s="5">
        <f>ScoreCard!$I$3-laptop_prices3[[#This Row],[Weight (kg)]]/ScoreCard!$I$3*ScoreCard!$I$5</f>
        <v>2.62</v>
      </c>
      <c r="T4405" s="6" cm="1">
        <f t="array" ref="T4405">_xlfn.IFS(laptop_prices3[[#This Row],[Storage]]="512GB SSD", 512, laptop_prices3[[#This Row],[Storage]] = "1TB SSD", 1000, laptop_prices3[[#This Row],[Storage]] = "2TB SSD", 2000, laptop_prices3[[#This Row],[Storage]]= "256GB SSD", 256, laptop_prices3[[#This Row],[Storage]] = "1TB HDD", 1000*0.7)</f>
        <v>700</v>
      </c>
      <c r="U4405" s="5">
        <f>laptop_prices3[[#This Row],[Storage Raw Value]]/ScoreCard!$J$3*ScoreCard!$J$5</f>
        <v>2.8</v>
      </c>
    </row>
    <row r="4406" spans="2:21" x14ac:dyDescent="0.2">
      <c r="B4406" s="4" cm="1">
        <f t="array" ref="B4406">SUM(laptop_prices3[[#This Row],[RAM Comp]:[Weight Comp]]+laptop_prices3[[#This Row],[Storage Comp]])</f>
        <v>21.219880952380954</v>
      </c>
      <c r="C4406">
        <v>4404</v>
      </c>
      <c r="D4406" t="s">
        <v>45</v>
      </c>
      <c r="E4406" t="s">
        <v>24</v>
      </c>
      <c r="F4406">
        <v>4</v>
      </c>
      <c r="G4406" t="s">
        <v>42</v>
      </c>
      <c r="H4406" t="s">
        <v>20</v>
      </c>
      <c r="I4406">
        <v>17.3</v>
      </c>
      <c r="J4406" t="s">
        <v>15</v>
      </c>
      <c r="K4406">
        <v>9.8000000000000007</v>
      </c>
      <c r="L4406">
        <v>2.86</v>
      </c>
      <c r="M4406" t="s">
        <v>30</v>
      </c>
      <c r="N4406">
        <v>1007.41</v>
      </c>
      <c r="O4406" s="5">
        <f>(ScoreCard!$E$3-laptop_prices3[[#This Row],[Price ($)]])/ScoreCard!$E$3*ScoreCard!$E$5</f>
        <v>4.5339465279037148</v>
      </c>
      <c r="P4406" s="5">
        <f>laptop_prices3[[#This Row],[RAM (GB)]]/ScoreCard!$F$3*ScoreCard!$F$5</f>
        <v>0.4375</v>
      </c>
      <c r="Q4406" s="5">
        <f>laptop_prices3[[#This Row],[Screen Size (inch)]]/ScoreCard!$G$3*ScoreCard!$G$5</f>
        <v>2</v>
      </c>
      <c r="R4406" s="5">
        <f>laptop_prices3[[#This Row],[Battery Life (hours)]]/ScoreCard!$H$3*ScoreCard!$H$5</f>
        <v>5.7166666666666677</v>
      </c>
      <c r="S4406" s="5">
        <f>ScoreCard!$I$3-laptop_prices3[[#This Row],[Weight (kg)]]/ScoreCard!$I$3*ScoreCard!$I$5</f>
        <v>1.8657142857142859</v>
      </c>
      <c r="T4406" s="6" cm="1">
        <f t="array" ref="T4406">_xlfn.IFS(laptop_prices3[[#This Row],[Storage]]="512GB SSD", 512, laptop_prices3[[#This Row],[Storage]] = "1TB SSD", 1000, laptop_prices3[[#This Row],[Storage]] = "2TB SSD", 2000, laptop_prices3[[#This Row],[Storage]]= "256GB SSD", 256, laptop_prices3[[#This Row],[Storage]] = "1TB HDD", 1000*0.7)</f>
        <v>700</v>
      </c>
      <c r="U4406" s="5">
        <f>laptop_prices3[[#This Row],[Storage Raw Value]]/ScoreCard!$J$3*ScoreCard!$J$5</f>
        <v>2.8</v>
      </c>
    </row>
    <row r="4407" spans="2:21" x14ac:dyDescent="0.2">
      <c r="B4407" s="4" cm="1">
        <f t="array" ref="B4407">SUM(laptop_prices3[[#This Row],[RAM Comp]:[Weight Comp]]+laptop_prices3[[#This Row],[Storage Comp]])</f>
        <v>19.812449077897053</v>
      </c>
      <c r="C4407">
        <v>4405</v>
      </c>
      <c r="D4407" t="s">
        <v>17</v>
      </c>
      <c r="E4407" t="s">
        <v>37</v>
      </c>
      <c r="F4407">
        <v>4</v>
      </c>
      <c r="G4407" t="s">
        <v>42</v>
      </c>
      <c r="H4407" t="s">
        <v>32</v>
      </c>
      <c r="I4407">
        <v>16</v>
      </c>
      <c r="J4407" t="s">
        <v>21</v>
      </c>
      <c r="K4407">
        <v>7.4</v>
      </c>
      <c r="L4407">
        <v>2.61</v>
      </c>
      <c r="M4407" t="s">
        <v>46</v>
      </c>
      <c r="N4407">
        <v>1521.85</v>
      </c>
      <c r="O4407" s="5">
        <f>(ScoreCard!$E$3-laptop_prices3[[#This Row],[Price ($)]])/ScoreCard!$E$3*ScoreCard!$E$5</f>
        <v>4.2959535079960176</v>
      </c>
      <c r="P4407" s="5">
        <f>laptop_prices3[[#This Row],[RAM (GB)]]/ScoreCard!$F$3*ScoreCard!$F$5</f>
        <v>0.4375</v>
      </c>
      <c r="Q4407" s="5">
        <f>laptop_prices3[[#This Row],[Screen Size (inch)]]/ScoreCard!$G$3*ScoreCard!$G$5</f>
        <v>1.8497109826589595</v>
      </c>
      <c r="R4407" s="5">
        <f>laptop_prices3[[#This Row],[Battery Life (hours)]]/ScoreCard!$H$3*ScoreCard!$H$5</f>
        <v>4.3166666666666664</v>
      </c>
      <c r="S4407" s="5">
        <f>ScoreCard!$I$3-laptop_prices3[[#This Row],[Weight (kg)]]/ScoreCard!$I$3*ScoreCard!$I$5</f>
        <v>2.0085714285714289</v>
      </c>
      <c r="T4407" s="6" cm="1">
        <f t="array" ref="T4407">_xlfn.IFS(laptop_prices3[[#This Row],[Storage]]="512GB SSD", 512, laptop_prices3[[#This Row],[Storage]] = "1TB SSD", 1000, laptop_prices3[[#This Row],[Storage]] = "2TB SSD", 2000, laptop_prices3[[#This Row],[Storage]]= "256GB SSD", 256, laptop_prices3[[#This Row],[Storage]] = "1TB HDD", 1000*0.7)</f>
        <v>700</v>
      </c>
      <c r="U4407" s="5">
        <f>laptop_prices3[[#This Row],[Storage Raw Value]]/ScoreCard!$J$3*ScoreCard!$J$5</f>
        <v>2.8</v>
      </c>
    </row>
    <row r="4408" spans="2:21" x14ac:dyDescent="0.2">
      <c r="B4408" s="4" cm="1">
        <f t="array" ref="B4408">SUM(laptop_prices3[[#This Row],[RAM Comp]:[Weight Comp]]+laptop_prices3[[#This Row],[Storage Comp]])</f>
        <v>16.606901458849435</v>
      </c>
      <c r="C4408">
        <v>4406</v>
      </c>
      <c r="D4408" t="s">
        <v>36</v>
      </c>
      <c r="E4408" t="s">
        <v>37</v>
      </c>
      <c r="F4408">
        <v>16</v>
      </c>
      <c r="G4408" t="s">
        <v>29</v>
      </c>
      <c r="H4408" t="s">
        <v>40</v>
      </c>
      <c r="I4408">
        <v>16</v>
      </c>
      <c r="J4408" t="s">
        <v>15</v>
      </c>
      <c r="K4408">
        <v>11.5</v>
      </c>
      <c r="L4408">
        <v>2.27</v>
      </c>
      <c r="M4408" t="s">
        <v>30</v>
      </c>
      <c r="N4408">
        <v>2797.87</v>
      </c>
      <c r="O4408" s="5">
        <f>(ScoreCard!$E$3-laptop_prices3[[#This Row],[Price ($)]])/ScoreCard!$E$3*ScoreCard!$E$5</f>
        <v>3.7056342224377028</v>
      </c>
      <c r="P4408" s="5">
        <f>laptop_prices3[[#This Row],[RAM (GB)]]/ScoreCard!$F$3*ScoreCard!$F$5</f>
        <v>1.75</v>
      </c>
      <c r="Q4408" s="5">
        <f>laptop_prices3[[#This Row],[Screen Size (inch)]]/ScoreCard!$G$3*ScoreCard!$G$5</f>
        <v>1.8497109826589595</v>
      </c>
      <c r="R4408" s="5">
        <f>laptop_prices3[[#This Row],[Battery Life (hours)]]/ScoreCard!$H$3*ScoreCard!$H$5</f>
        <v>6.7083333333333339</v>
      </c>
      <c r="S4408" s="5">
        <f>ScoreCard!$I$3-laptop_prices3[[#This Row],[Weight (kg)]]/ScoreCard!$I$3*ScoreCard!$I$5</f>
        <v>2.2028571428571428</v>
      </c>
      <c r="T4408" s="6" cm="1">
        <f t="array" ref="T4408">_xlfn.IFS(laptop_prices3[[#This Row],[Storage]]="512GB SSD", 512, laptop_prices3[[#This Row],[Storage]] = "1TB SSD", 1000, laptop_prices3[[#This Row],[Storage]] = "2TB SSD", 2000, laptop_prices3[[#This Row],[Storage]]= "256GB SSD", 256, laptop_prices3[[#This Row],[Storage]] = "1TB HDD", 1000*0.7)</f>
        <v>256</v>
      </c>
      <c r="U4408" s="5">
        <f>laptop_prices3[[#This Row],[Storage Raw Value]]/ScoreCard!$J$3*ScoreCard!$J$5</f>
        <v>1.024</v>
      </c>
    </row>
    <row r="4409" spans="2:21" x14ac:dyDescent="0.2">
      <c r="B4409" s="4" cm="1">
        <f t="array" ref="B4409">SUM(laptop_prices3[[#This Row],[RAM Comp]:[Weight Comp]]+laptop_prices3[[#This Row],[Storage Comp]])</f>
        <v>40.286381778144786</v>
      </c>
      <c r="C4409">
        <v>4407</v>
      </c>
      <c r="D4409" t="s">
        <v>38</v>
      </c>
      <c r="E4409" t="s">
        <v>41</v>
      </c>
      <c r="F4409">
        <v>16</v>
      </c>
      <c r="G4409" t="s">
        <v>25</v>
      </c>
      <c r="H4409" t="s">
        <v>40</v>
      </c>
      <c r="I4409">
        <v>13.3</v>
      </c>
      <c r="J4409" t="s">
        <v>15</v>
      </c>
      <c r="K4409">
        <v>5.9</v>
      </c>
      <c r="L4409">
        <v>3.4</v>
      </c>
      <c r="M4409" t="s">
        <v>46</v>
      </c>
      <c r="N4409">
        <v>2482.89</v>
      </c>
      <c r="O4409" s="5">
        <f>(ScoreCard!$E$3-laptop_prices3[[#This Row],[Price ($)]])/ScoreCard!$E$3*ScoreCard!$E$5</f>
        <v>3.8513519765208351</v>
      </c>
      <c r="P4409" s="5">
        <f>laptop_prices3[[#This Row],[RAM (GB)]]/ScoreCard!$F$3*ScoreCard!$F$5</f>
        <v>1.75</v>
      </c>
      <c r="Q4409" s="5">
        <f>laptop_prices3[[#This Row],[Screen Size (inch)]]/ScoreCard!$G$3*ScoreCard!$G$5</f>
        <v>1.5375722543352601</v>
      </c>
      <c r="R4409" s="5">
        <f>laptop_prices3[[#This Row],[Battery Life (hours)]]/ScoreCard!$H$3*ScoreCard!$H$5</f>
        <v>3.4416666666666669</v>
      </c>
      <c r="S4409" s="5">
        <f>ScoreCard!$I$3-laptop_prices3[[#This Row],[Weight (kg)]]/ScoreCard!$I$3*ScoreCard!$I$5</f>
        <v>1.5571428571428572</v>
      </c>
      <c r="T4409" s="6" cm="1">
        <f t="array" ref="T4409">_xlfn.IFS(laptop_prices3[[#This Row],[Storage]]="512GB SSD", 512, laptop_prices3[[#This Row],[Storage]] = "1TB SSD", 1000, laptop_prices3[[#This Row],[Storage]] = "2TB SSD", 2000, laptop_prices3[[#This Row],[Storage]]= "256GB SSD", 256, laptop_prices3[[#This Row],[Storage]] = "1TB HDD", 1000*0.7)</f>
        <v>2000</v>
      </c>
      <c r="U4409" s="5">
        <f>laptop_prices3[[#This Row],[Storage Raw Value]]/ScoreCard!$J$3*ScoreCard!$J$5</f>
        <v>8</v>
      </c>
    </row>
    <row r="4410" spans="2:21" x14ac:dyDescent="0.2">
      <c r="B4410" s="4" cm="1">
        <f t="array" ref="B4410">SUM(laptop_prices3[[#This Row],[RAM Comp]:[Weight Comp]]+laptop_prices3[[#This Row],[Storage Comp]])</f>
        <v>23.861211395540874</v>
      </c>
      <c r="C4410">
        <v>4408</v>
      </c>
      <c r="D4410" t="s">
        <v>45</v>
      </c>
      <c r="E4410" t="s">
        <v>24</v>
      </c>
      <c r="F4410">
        <v>64</v>
      </c>
      <c r="G4410" t="s">
        <v>13</v>
      </c>
      <c r="H4410" t="s">
        <v>32</v>
      </c>
      <c r="I4410">
        <v>14</v>
      </c>
      <c r="J4410" t="s">
        <v>21</v>
      </c>
      <c r="K4410">
        <v>9.3000000000000007</v>
      </c>
      <c r="L4410">
        <v>3.28</v>
      </c>
      <c r="M4410" t="s">
        <v>46</v>
      </c>
      <c r="N4410">
        <v>1993.31</v>
      </c>
      <c r="O4410" s="5">
        <f>(ScoreCard!$E$3-laptop_prices3[[#This Row],[Price ($)]])/ScoreCard!$E$3*ScoreCard!$E$5</f>
        <v>4.0778441285432478</v>
      </c>
      <c r="P4410" s="5">
        <f>laptop_prices3[[#This Row],[RAM (GB)]]/ScoreCard!$F$3*ScoreCard!$F$5</f>
        <v>7</v>
      </c>
      <c r="Q4410" s="5">
        <f>laptop_prices3[[#This Row],[Screen Size (inch)]]/ScoreCard!$G$3*ScoreCard!$G$5</f>
        <v>1.6184971098265895</v>
      </c>
      <c r="R4410" s="5">
        <f>laptop_prices3[[#This Row],[Battery Life (hours)]]/ScoreCard!$H$3*ScoreCard!$H$5</f>
        <v>5.4249999999999998</v>
      </c>
      <c r="S4410" s="5">
        <f>ScoreCard!$I$3-laptop_prices3[[#This Row],[Weight (kg)]]/ScoreCard!$I$3*ScoreCard!$I$5</f>
        <v>1.6257142857142859</v>
      </c>
      <c r="T4410" s="6" cm="1">
        <f t="array" ref="T4410">_xlfn.IFS(laptop_prices3[[#This Row],[Storage]]="512GB SSD", 512, laptop_prices3[[#This Row],[Storage]] = "1TB SSD", 1000, laptop_prices3[[#This Row],[Storage]] = "2TB SSD", 2000, laptop_prices3[[#This Row],[Storage]]= "256GB SSD", 256, laptop_prices3[[#This Row],[Storage]] = "1TB HDD", 1000*0.7)</f>
        <v>512</v>
      </c>
      <c r="U4410" s="5">
        <f>laptop_prices3[[#This Row],[Storage Raw Value]]/ScoreCard!$J$3*ScoreCard!$J$5</f>
        <v>2.048</v>
      </c>
    </row>
    <row r="4411" spans="2:21" x14ac:dyDescent="0.2">
      <c r="B4411" s="4" cm="1">
        <f t="array" ref="B4411">SUM(laptop_prices3[[#This Row],[RAM Comp]:[Weight Comp]]+laptop_prices3[[#This Row],[Storage Comp]])</f>
        <v>23.27147701624002</v>
      </c>
      <c r="C4411">
        <v>4409</v>
      </c>
      <c r="D4411" t="s">
        <v>45</v>
      </c>
      <c r="E4411" t="s">
        <v>39</v>
      </c>
      <c r="F4411">
        <v>64</v>
      </c>
      <c r="G4411" t="s">
        <v>13</v>
      </c>
      <c r="H4411" t="s">
        <v>44</v>
      </c>
      <c r="I4411">
        <v>13.3</v>
      </c>
      <c r="J4411" t="s">
        <v>15</v>
      </c>
      <c r="K4411">
        <v>6.4</v>
      </c>
      <c r="L4411">
        <v>1.21</v>
      </c>
      <c r="M4411" t="s">
        <v>30</v>
      </c>
      <c r="N4411">
        <v>1867.76</v>
      </c>
      <c r="O4411" s="5">
        <f>(ScoreCard!$E$3-laptop_prices3[[#This Row],[Price ($)]])/ScoreCard!$E$3*ScoreCard!$E$5</f>
        <v>4.1359267497418548</v>
      </c>
      <c r="P4411" s="5">
        <f>laptop_prices3[[#This Row],[RAM (GB)]]/ScoreCard!$F$3*ScoreCard!$F$5</f>
        <v>7</v>
      </c>
      <c r="Q4411" s="5">
        <f>laptop_prices3[[#This Row],[Screen Size (inch)]]/ScoreCard!$G$3*ScoreCard!$G$5</f>
        <v>1.5375722543352601</v>
      </c>
      <c r="R4411" s="5">
        <f>laptop_prices3[[#This Row],[Battery Life (hours)]]/ScoreCard!$H$3*ScoreCard!$H$5</f>
        <v>3.7333333333333334</v>
      </c>
      <c r="S4411" s="5">
        <f>ScoreCard!$I$3-laptop_prices3[[#This Row],[Weight (kg)]]/ScoreCard!$I$3*ScoreCard!$I$5</f>
        <v>2.8085714285714287</v>
      </c>
      <c r="T4411" s="6" cm="1">
        <f t="array" ref="T4411">_xlfn.IFS(laptop_prices3[[#This Row],[Storage]]="512GB SSD", 512, laptop_prices3[[#This Row],[Storage]] = "1TB SSD", 1000, laptop_prices3[[#This Row],[Storage]] = "2TB SSD", 2000, laptop_prices3[[#This Row],[Storage]]= "256GB SSD", 256, laptop_prices3[[#This Row],[Storage]] = "1TB HDD", 1000*0.7)</f>
        <v>512</v>
      </c>
      <c r="U4411" s="5">
        <f>laptop_prices3[[#This Row],[Storage Raw Value]]/ScoreCard!$J$3*ScoreCard!$J$5</f>
        <v>2.048</v>
      </c>
    </row>
    <row r="4412" spans="2:21" x14ac:dyDescent="0.2">
      <c r="B4412" s="4" cm="1">
        <f t="array" ref="B4412">SUM(laptop_prices3[[#This Row],[RAM Comp]:[Weight Comp]]+laptop_prices3[[#This Row],[Storage Comp]])</f>
        <v>16.306063446187725</v>
      </c>
      <c r="C4412">
        <v>4410</v>
      </c>
      <c r="D4412" t="s">
        <v>28</v>
      </c>
      <c r="E4412" t="s">
        <v>31</v>
      </c>
      <c r="F4412">
        <v>4</v>
      </c>
      <c r="G4412" t="s">
        <v>13</v>
      </c>
      <c r="H4412" t="s">
        <v>40</v>
      </c>
      <c r="I4412">
        <v>15.6</v>
      </c>
      <c r="J4412" t="s">
        <v>27</v>
      </c>
      <c r="K4412">
        <v>5.9</v>
      </c>
      <c r="L4412">
        <v>1.87</v>
      </c>
      <c r="M4412" t="s">
        <v>22</v>
      </c>
      <c r="N4412">
        <v>1513.3</v>
      </c>
      <c r="O4412" s="5">
        <f>(ScoreCard!$E$3-laptop_prices3[[#This Row],[Price ($)]])/ScoreCard!$E$3*ScoreCard!$E$5</f>
        <v>4.2999089553177869</v>
      </c>
      <c r="P4412" s="5">
        <f>laptop_prices3[[#This Row],[RAM (GB)]]/ScoreCard!$F$3*ScoreCard!$F$5</f>
        <v>0.4375</v>
      </c>
      <c r="Q4412" s="5">
        <f>laptop_prices3[[#This Row],[Screen Size (inch)]]/ScoreCard!$G$3*ScoreCard!$G$5</f>
        <v>1.8034682080924855</v>
      </c>
      <c r="R4412" s="5">
        <f>laptop_prices3[[#This Row],[Battery Life (hours)]]/ScoreCard!$H$3*ScoreCard!$H$5</f>
        <v>3.4416666666666669</v>
      </c>
      <c r="S4412" s="5">
        <f>ScoreCard!$I$3-laptop_prices3[[#This Row],[Weight (kg)]]/ScoreCard!$I$3*ScoreCard!$I$5</f>
        <v>2.4314285714285715</v>
      </c>
      <c r="T4412" s="6" cm="1">
        <f t="array" ref="T4412">_xlfn.IFS(laptop_prices3[[#This Row],[Storage]]="512GB SSD", 512, laptop_prices3[[#This Row],[Storage]] = "1TB SSD", 1000, laptop_prices3[[#This Row],[Storage]] = "2TB SSD", 2000, laptop_prices3[[#This Row],[Storage]]= "256GB SSD", 256, laptop_prices3[[#This Row],[Storage]] = "1TB HDD", 1000*0.7)</f>
        <v>512</v>
      </c>
      <c r="U4412" s="5">
        <f>laptop_prices3[[#This Row],[Storage Raw Value]]/ScoreCard!$J$3*ScoreCard!$J$5</f>
        <v>2.048</v>
      </c>
    </row>
    <row r="4413" spans="2:21" x14ac:dyDescent="0.2">
      <c r="B4413" s="4" cm="1">
        <f t="array" ref="B4413">SUM(laptop_prices3[[#This Row],[RAM Comp]:[Weight Comp]]+laptop_prices3[[#This Row],[Storage Comp]])</f>
        <v>21.461853839801815</v>
      </c>
      <c r="C4413">
        <v>4411</v>
      </c>
      <c r="D4413" t="s">
        <v>34</v>
      </c>
      <c r="E4413" t="s">
        <v>48</v>
      </c>
      <c r="F4413">
        <v>16</v>
      </c>
      <c r="G4413" t="s">
        <v>42</v>
      </c>
      <c r="H4413" t="s">
        <v>20</v>
      </c>
      <c r="I4413">
        <v>16</v>
      </c>
      <c r="J4413" t="s">
        <v>15</v>
      </c>
      <c r="K4413">
        <v>6.9</v>
      </c>
      <c r="L4413">
        <v>1.51</v>
      </c>
      <c r="M4413" t="s">
        <v>46</v>
      </c>
      <c r="N4413">
        <v>1613.02</v>
      </c>
      <c r="O4413" s="5">
        <f>(ScoreCard!$E$3-laptop_prices3[[#This Row],[Price ($)]])/ScoreCard!$E$3*ScoreCard!$E$5</f>
        <v>4.2537759486596816</v>
      </c>
      <c r="P4413" s="5">
        <f>laptop_prices3[[#This Row],[RAM (GB)]]/ScoreCard!$F$3*ScoreCard!$F$5</f>
        <v>1.75</v>
      </c>
      <c r="Q4413" s="5">
        <f>laptop_prices3[[#This Row],[Screen Size (inch)]]/ScoreCard!$G$3*ScoreCard!$G$5</f>
        <v>1.8497109826589595</v>
      </c>
      <c r="R4413" s="5">
        <f>laptop_prices3[[#This Row],[Battery Life (hours)]]/ScoreCard!$H$3*ScoreCard!$H$5</f>
        <v>4.0250000000000004</v>
      </c>
      <c r="S4413" s="5">
        <f>ScoreCard!$I$3-laptop_prices3[[#This Row],[Weight (kg)]]/ScoreCard!$I$3*ScoreCard!$I$5</f>
        <v>2.637142857142857</v>
      </c>
      <c r="T4413" s="6" cm="1">
        <f t="array" ref="T4413">_xlfn.IFS(laptop_prices3[[#This Row],[Storage]]="512GB SSD", 512, laptop_prices3[[#This Row],[Storage]] = "1TB SSD", 1000, laptop_prices3[[#This Row],[Storage]] = "2TB SSD", 2000, laptop_prices3[[#This Row],[Storage]]= "256GB SSD", 256, laptop_prices3[[#This Row],[Storage]] = "1TB HDD", 1000*0.7)</f>
        <v>700</v>
      </c>
      <c r="U4413" s="5">
        <f>laptop_prices3[[#This Row],[Storage Raw Value]]/ScoreCard!$J$3*ScoreCard!$J$5</f>
        <v>2.8</v>
      </c>
    </row>
    <row r="4414" spans="2:21" x14ac:dyDescent="0.2">
      <c r="B4414" s="4" cm="1">
        <f t="array" ref="B4414">SUM(laptop_prices3[[#This Row],[RAM Comp]:[Weight Comp]]+laptop_prices3[[#This Row],[Storage Comp]])</f>
        <v>29.47540187173135</v>
      </c>
      <c r="C4414">
        <v>4412</v>
      </c>
      <c r="D4414" t="s">
        <v>36</v>
      </c>
      <c r="E4414" t="s">
        <v>48</v>
      </c>
      <c r="F4414">
        <v>64</v>
      </c>
      <c r="G4414" t="s">
        <v>19</v>
      </c>
      <c r="H4414" t="s">
        <v>35</v>
      </c>
      <c r="I4414">
        <v>14</v>
      </c>
      <c r="J4414" t="s">
        <v>21</v>
      </c>
      <c r="K4414">
        <v>5.5</v>
      </c>
      <c r="L4414">
        <v>3.24</v>
      </c>
      <c r="M4414" t="s">
        <v>30</v>
      </c>
      <c r="N4414">
        <v>2521.23</v>
      </c>
      <c r="O4414" s="5">
        <f>(ScoreCard!$E$3-laptop_prices3[[#This Row],[Price ($)]])/ScoreCard!$E$3*ScoreCard!$E$5</f>
        <v>3.8336149180042711</v>
      </c>
      <c r="P4414" s="5">
        <f>laptop_prices3[[#This Row],[RAM (GB)]]/ScoreCard!$F$3*ScoreCard!$F$5</f>
        <v>7</v>
      </c>
      <c r="Q4414" s="5">
        <f>laptop_prices3[[#This Row],[Screen Size (inch)]]/ScoreCard!$G$3*ScoreCard!$G$5</f>
        <v>1.6184971098265895</v>
      </c>
      <c r="R4414" s="5">
        <f>laptop_prices3[[#This Row],[Battery Life (hours)]]/ScoreCard!$H$3*ScoreCard!$H$5</f>
        <v>3.208333333333333</v>
      </c>
      <c r="S4414" s="5">
        <f>ScoreCard!$I$3-laptop_prices3[[#This Row],[Weight (kg)]]/ScoreCard!$I$3*ScoreCard!$I$5</f>
        <v>1.6485714285714284</v>
      </c>
      <c r="T4414" s="6" cm="1">
        <f t="array" ref="T4414">_xlfn.IFS(laptop_prices3[[#This Row],[Storage]]="512GB SSD", 512, laptop_prices3[[#This Row],[Storage]] = "1TB SSD", 1000, laptop_prices3[[#This Row],[Storage]] = "2TB SSD", 2000, laptop_prices3[[#This Row],[Storage]]= "256GB SSD", 256, laptop_prices3[[#This Row],[Storage]] = "1TB HDD", 1000*0.7)</f>
        <v>1000</v>
      </c>
      <c r="U4414" s="5">
        <f>laptop_prices3[[#This Row],[Storage Raw Value]]/ScoreCard!$J$3*ScoreCard!$J$5</f>
        <v>4</v>
      </c>
    </row>
    <row r="4415" spans="2:21" x14ac:dyDescent="0.2">
      <c r="B4415" s="4" cm="1">
        <f t="array" ref="B4415">SUM(laptop_prices3[[#This Row],[RAM Comp]:[Weight Comp]]+laptop_prices3[[#This Row],[Storage Comp]])</f>
        <v>42.407992017616301</v>
      </c>
      <c r="C4415">
        <v>4413</v>
      </c>
      <c r="D4415" t="s">
        <v>38</v>
      </c>
      <c r="E4415" t="s">
        <v>37</v>
      </c>
      <c r="F4415">
        <v>32</v>
      </c>
      <c r="G4415" t="s">
        <v>25</v>
      </c>
      <c r="H4415" t="s">
        <v>14</v>
      </c>
      <c r="I4415">
        <v>15.6</v>
      </c>
      <c r="J4415" t="s">
        <v>27</v>
      </c>
      <c r="K4415">
        <v>4.7</v>
      </c>
      <c r="L4415">
        <v>1.99</v>
      </c>
      <c r="M4415" t="s">
        <v>16</v>
      </c>
      <c r="N4415">
        <v>4701.1000000000004</v>
      </c>
      <c r="O4415" s="5">
        <f>(ScoreCard!$E$3-laptop_prices3[[#This Row],[Price ($)]])/ScoreCard!$E$3*ScoreCard!$E$5</f>
        <v>2.8251516486119383</v>
      </c>
      <c r="P4415" s="5">
        <f>laptop_prices3[[#This Row],[RAM (GB)]]/ScoreCard!$F$3*ScoreCard!$F$5</f>
        <v>3.5</v>
      </c>
      <c r="Q4415" s="5">
        <f>laptop_prices3[[#This Row],[Screen Size (inch)]]/ScoreCard!$G$3*ScoreCard!$G$5</f>
        <v>1.8034682080924855</v>
      </c>
      <c r="R4415" s="5">
        <f>laptop_prices3[[#This Row],[Battery Life (hours)]]/ScoreCard!$H$3*ScoreCard!$H$5</f>
        <v>2.7416666666666667</v>
      </c>
      <c r="S4415" s="5">
        <f>ScoreCard!$I$3-laptop_prices3[[#This Row],[Weight (kg)]]/ScoreCard!$I$3*ScoreCard!$I$5</f>
        <v>2.362857142857143</v>
      </c>
      <c r="T4415" s="6" cm="1">
        <f t="array" ref="T4415">_xlfn.IFS(laptop_prices3[[#This Row],[Storage]]="512GB SSD", 512, laptop_prices3[[#This Row],[Storage]] = "1TB SSD", 1000, laptop_prices3[[#This Row],[Storage]] = "2TB SSD", 2000, laptop_prices3[[#This Row],[Storage]]= "256GB SSD", 256, laptop_prices3[[#This Row],[Storage]] = "1TB HDD", 1000*0.7)</f>
        <v>2000</v>
      </c>
      <c r="U4415" s="5">
        <f>laptop_prices3[[#This Row],[Storage Raw Value]]/ScoreCard!$J$3*ScoreCard!$J$5</f>
        <v>8</v>
      </c>
    </row>
    <row r="4416" spans="2:21" x14ac:dyDescent="0.2">
      <c r="B4416" s="4" cm="1">
        <f t="array" ref="B4416">SUM(laptop_prices3[[#This Row],[RAM Comp]:[Weight Comp]]+laptop_prices3[[#This Row],[Storage Comp]])</f>
        <v>15.256710982658959</v>
      </c>
      <c r="C4416">
        <v>4414</v>
      </c>
      <c r="D4416" t="s">
        <v>11</v>
      </c>
      <c r="E4416" t="s">
        <v>12</v>
      </c>
      <c r="F4416">
        <v>8</v>
      </c>
      <c r="G4416" t="s">
        <v>13</v>
      </c>
      <c r="H4416" t="s">
        <v>35</v>
      </c>
      <c r="I4416">
        <v>16</v>
      </c>
      <c r="J4416" t="s">
        <v>15</v>
      </c>
      <c r="K4416">
        <v>4.8</v>
      </c>
      <c r="L4416">
        <v>3.43</v>
      </c>
      <c r="M4416" t="s">
        <v>30</v>
      </c>
      <c r="N4416">
        <v>1683.37</v>
      </c>
      <c r="O4416" s="5">
        <f>(ScoreCard!$E$3-laptop_prices3[[#This Row],[Price ($)]])/ScoreCard!$E$3*ScoreCard!$E$5</f>
        <v>4.2212302505209163</v>
      </c>
      <c r="P4416" s="5">
        <f>laptop_prices3[[#This Row],[RAM (GB)]]/ScoreCard!$F$3*ScoreCard!$F$5</f>
        <v>0.875</v>
      </c>
      <c r="Q4416" s="5">
        <f>laptop_prices3[[#This Row],[Screen Size (inch)]]/ScoreCard!$G$3*ScoreCard!$G$5</f>
        <v>1.8497109826589595</v>
      </c>
      <c r="R4416" s="5">
        <f>laptop_prices3[[#This Row],[Battery Life (hours)]]/ScoreCard!$H$3*ScoreCard!$H$5</f>
        <v>2.8</v>
      </c>
      <c r="S4416" s="5">
        <f>ScoreCard!$I$3-laptop_prices3[[#This Row],[Weight (kg)]]/ScoreCard!$I$3*ScoreCard!$I$5</f>
        <v>1.5399999999999998</v>
      </c>
      <c r="T4416" s="6" cm="1">
        <f t="array" ref="T4416">_xlfn.IFS(laptop_prices3[[#This Row],[Storage]]="512GB SSD", 512, laptop_prices3[[#This Row],[Storage]] = "1TB SSD", 1000, laptop_prices3[[#This Row],[Storage]] = "2TB SSD", 2000, laptop_prices3[[#This Row],[Storage]]= "256GB SSD", 256, laptop_prices3[[#This Row],[Storage]] = "1TB HDD", 1000*0.7)</f>
        <v>512</v>
      </c>
      <c r="U4416" s="5">
        <f>laptop_prices3[[#This Row],[Storage Raw Value]]/ScoreCard!$J$3*ScoreCard!$J$5</f>
        <v>2.048</v>
      </c>
    </row>
    <row r="4417" spans="2:21" x14ac:dyDescent="0.2">
      <c r="B4417" s="4" cm="1">
        <f t="array" ref="B4417">SUM(laptop_prices3[[#This Row],[RAM Comp]:[Weight Comp]]+laptop_prices3[[#This Row],[Storage Comp]])</f>
        <v>16.893330030278008</v>
      </c>
      <c r="C4417">
        <v>4415</v>
      </c>
      <c r="D4417" t="s">
        <v>38</v>
      </c>
      <c r="E4417" t="s">
        <v>48</v>
      </c>
      <c r="F4417">
        <v>32</v>
      </c>
      <c r="G4417" t="s">
        <v>29</v>
      </c>
      <c r="H4417" t="s">
        <v>35</v>
      </c>
      <c r="I4417">
        <v>16</v>
      </c>
      <c r="J4417" t="s">
        <v>15</v>
      </c>
      <c r="K4417">
        <v>10</v>
      </c>
      <c r="L4417">
        <v>3.3</v>
      </c>
      <c r="M4417" t="s">
        <v>16</v>
      </c>
      <c r="N4417">
        <v>2620.23</v>
      </c>
      <c r="O4417" s="5">
        <f>(ScoreCard!$E$3-laptop_prices3[[#This Row],[Price ($)]])/ScoreCard!$E$3*ScoreCard!$E$5</f>
        <v>3.7878150016469463</v>
      </c>
      <c r="P4417" s="5">
        <f>laptop_prices3[[#This Row],[RAM (GB)]]/ScoreCard!$F$3*ScoreCard!$F$5</f>
        <v>3.5</v>
      </c>
      <c r="Q4417" s="5">
        <f>laptop_prices3[[#This Row],[Screen Size (inch)]]/ScoreCard!$G$3*ScoreCard!$G$5</f>
        <v>1.8497109826589595</v>
      </c>
      <c r="R4417" s="5">
        <f>laptop_prices3[[#This Row],[Battery Life (hours)]]/ScoreCard!$H$3*ScoreCard!$H$5</f>
        <v>5.8333333333333339</v>
      </c>
      <c r="S4417" s="5">
        <f>ScoreCard!$I$3-laptop_prices3[[#This Row],[Weight (kg)]]/ScoreCard!$I$3*ScoreCard!$I$5</f>
        <v>1.6142857142857143</v>
      </c>
      <c r="T4417" s="6" cm="1">
        <f t="array" ref="T4417">_xlfn.IFS(laptop_prices3[[#This Row],[Storage]]="512GB SSD", 512, laptop_prices3[[#This Row],[Storage]] = "1TB SSD", 1000, laptop_prices3[[#This Row],[Storage]] = "2TB SSD", 2000, laptop_prices3[[#This Row],[Storage]]= "256GB SSD", 256, laptop_prices3[[#This Row],[Storage]] = "1TB HDD", 1000*0.7)</f>
        <v>256</v>
      </c>
      <c r="U4417" s="5">
        <f>laptop_prices3[[#This Row],[Storage Raw Value]]/ScoreCard!$J$3*ScoreCard!$J$5</f>
        <v>1.024</v>
      </c>
    </row>
    <row r="4418" spans="2:21" x14ac:dyDescent="0.2">
      <c r="B4418" s="4" cm="1">
        <f t="array" ref="B4418">SUM(laptop_prices3[[#This Row],[RAM Comp]:[Weight Comp]]+laptop_prices3[[#This Row],[Storage Comp]])</f>
        <v>25.205849160473438</v>
      </c>
      <c r="C4418">
        <v>4416</v>
      </c>
      <c r="D4418" t="s">
        <v>17</v>
      </c>
      <c r="E4418" t="s">
        <v>18</v>
      </c>
      <c r="F4418">
        <v>8</v>
      </c>
      <c r="G4418" t="s">
        <v>19</v>
      </c>
      <c r="H4418" t="s">
        <v>20</v>
      </c>
      <c r="I4418">
        <v>15.6</v>
      </c>
      <c r="J4418" t="s">
        <v>15</v>
      </c>
      <c r="K4418">
        <v>7.1</v>
      </c>
      <c r="L4418">
        <v>1.95</v>
      </c>
      <c r="M4418" t="s">
        <v>16</v>
      </c>
      <c r="N4418">
        <v>2370.27</v>
      </c>
      <c r="O4418" s="5">
        <f>(ScoreCard!$E$3-laptop_prices3[[#This Row],[Price ($)]])/ScoreCard!$E$3*ScoreCard!$E$5</f>
        <v>3.9034528510679243</v>
      </c>
      <c r="P4418" s="5">
        <f>laptop_prices3[[#This Row],[RAM (GB)]]/ScoreCard!$F$3*ScoreCard!$F$5</f>
        <v>0.875</v>
      </c>
      <c r="Q4418" s="5">
        <f>laptop_prices3[[#This Row],[Screen Size (inch)]]/ScoreCard!$G$3*ScoreCard!$G$5</f>
        <v>1.8034682080924855</v>
      </c>
      <c r="R4418" s="5">
        <f>laptop_prices3[[#This Row],[Battery Life (hours)]]/ScoreCard!$H$3*ScoreCard!$H$5</f>
        <v>4.1416666666666666</v>
      </c>
      <c r="S4418" s="5">
        <f>ScoreCard!$I$3-laptop_prices3[[#This Row],[Weight (kg)]]/ScoreCard!$I$3*ScoreCard!$I$5</f>
        <v>2.3857142857142857</v>
      </c>
      <c r="T4418" s="6" cm="1">
        <f t="array" ref="T4418">_xlfn.IFS(laptop_prices3[[#This Row],[Storage]]="512GB SSD", 512, laptop_prices3[[#This Row],[Storage]] = "1TB SSD", 1000, laptop_prices3[[#This Row],[Storage]] = "2TB SSD", 2000, laptop_prices3[[#This Row],[Storage]]= "256GB SSD", 256, laptop_prices3[[#This Row],[Storage]] = "1TB HDD", 1000*0.7)</f>
        <v>1000</v>
      </c>
      <c r="U4418" s="5">
        <f>laptop_prices3[[#This Row],[Storage Raw Value]]/ScoreCard!$J$3*ScoreCard!$J$5</f>
        <v>4</v>
      </c>
    </row>
    <row r="4419" spans="2:21" x14ac:dyDescent="0.2">
      <c r="B4419" s="4" cm="1">
        <f t="array" ref="B4419">SUM(laptop_prices3[[#This Row],[RAM Comp]:[Weight Comp]]+laptop_prices3[[#This Row],[Storage Comp]])</f>
        <v>24.2804293971924</v>
      </c>
      <c r="C4419">
        <v>4417</v>
      </c>
      <c r="D4419" t="s">
        <v>47</v>
      </c>
      <c r="E4419" t="s">
        <v>18</v>
      </c>
      <c r="F4419">
        <v>16</v>
      </c>
      <c r="G4419" t="s">
        <v>19</v>
      </c>
      <c r="H4419" t="s">
        <v>32</v>
      </c>
      <c r="I4419">
        <v>13.3</v>
      </c>
      <c r="J4419" t="s">
        <v>21</v>
      </c>
      <c r="K4419">
        <v>5.4</v>
      </c>
      <c r="L4419">
        <v>2.9</v>
      </c>
      <c r="M4419" t="s">
        <v>22</v>
      </c>
      <c r="N4419">
        <v>1522.75</v>
      </c>
      <c r="O4419" s="5">
        <f>(ScoreCard!$E$3-laptop_prices3[[#This Row],[Price ($)]])/ScoreCard!$E$3*ScoreCard!$E$5</f>
        <v>4.2955371451200417</v>
      </c>
      <c r="P4419" s="5">
        <f>laptop_prices3[[#This Row],[RAM (GB)]]/ScoreCard!$F$3*ScoreCard!$F$5</f>
        <v>1.75</v>
      </c>
      <c r="Q4419" s="5">
        <f>laptop_prices3[[#This Row],[Screen Size (inch)]]/ScoreCard!$G$3*ScoreCard!$G$5</f>
        <v>1.5375722543352601</v>
      </c>
      <c r="R4419" s="5">
        <f>laptop_prices3[[#This Row],[Battery Life (hours)]]/ScoreCard!$H$3*ScoreCard!$H$5</f>
        <v>3.15</v>
      </c>
      <c r="S4419" s="5">
        <f>ScoreCard!$I$3-laptop_prices3[[#This Row],[Weight (kg)]]/ScoreCard!$I$3*ScoreCard!$I$5</f>
        <v>1.842857142857143</v>
      </c>
      <c r="T4419" s="6" cm="1">
        <f t="array" ref="T4419">_xlfn.IFS(laptop_prices3[[#This Row],[Storage]]="512GB SSD", 512, laptop_prices3[[#This Row],[Storage]] = "1TB SSD", 1000, laptop_prices3[[#This Row],[Storage]] = "2TB SSD", 2000, laptop_prices3[[#This Row],[Storage]]= "256GB SSD", 256, laptop_prices3[[#This Row],[Storage]] = "1TB HDD", 1000*0.7)</f>
        <v>1000</v>
      </c>
      <c r="U4419" s="5">
        <f>laptop_prices3[[#This Row],[Storage Raw Value]]/ScoreCard!$J$3*ScoreCard!$J$5</f>
        <v>4</v>
      </c>
    </row>
    <row r="4420" spans="2:21" x14ac:dyDescent="0.2">
      <c r="B4420" s="4" cm="1">
        <f t="array" ref="B4420">SUM(laptop_prices3[[#This Row],[RAM Comp]:[Weight Comp]]+laptop_prices3[[#This Row],[Storage Comp]])</f>
        <v>19.528116157445638</v>
      </c>
      <c r="C4420">
        <v>4418</v>
      </c>
      <c r="D4420" t="s">
        <v>33</v>
      </c>
      <c r="E4420" t="s">
        <v>48</v>
      </c>
      <c r="F4420">
        <v>16</v>
      </c>
      <c r="G4420" t="s">
        <v>13</v>
      </c>
      <c r="H4420" t="s">
        <v>44</v>
      </c>
      <c r="I4420">
        <v>14</v>
      </c>
      <c r="J4420" t="s">
        <v>43</v>
      </c>
      <c r="K4420">
        <v>10</v>
      </c>
      <c r="L4420">
        <v>2.39</v>
      </c>
      <c r="M4420" t="s">
        <v>22</v>
      </c>
      <c r="N4420">
        <v>913.56</v>
      </c>
      <c r="O4420" s="5">
        <f>(ScoreCard!$E$3-laptop_prices3[[#This Row],[Price ($)]])/ScoreCard!$E$3*ScoreCard!$E$5</f>
        <v>4.5773639233596235</v>
      </c>
      <c r="P4420" s="5">
        <f>laptop_prices3[[#This Row],[RAM (GB)]]/ScoreCard!$F$3*ScoreCard!$F$5</f>
        <v>1.75</v>
      </c>
      <c r="Q4420" s="5">
        <f>laptop_prices3[[#This Row],[Screen Size (inch)]]/ScoreCard!$G$3*ScoreCard!$G$5</f>
        <v>1.6184971098265895</v>
      </c>
      <c r="R4420" s="5">
        <f>laptop_prices3[[#This Row],[Battery Life (hours)]]/ScoreCard!$H$3*ScoreCard!$H$5</f>
        <v>5.8333333333333339</v>
      </c>
      <c r="S4420" s="5">
        <f>ScoreCard!$I$3-laptop_prices3[[#This Row],[Weight (kg)]]/ScoreCard!$I$3*ScoreCard!$I$5</f>
        <v>2.1342857142857143</v>
      </c>
      <c r="T4420" s="6" cm="1">
        <f t="array" ref="T4420">_xlfn.IFS(laptop_prices3[[#This Row],[Storage]]="512GB SSD", 512, laptop_prices3[[#This Row],[Storage]] = "1TB SSD", 1000, laptop_prices3[[#This Row],[Storage]] = "2TB SSD", 2000, laptop_prices3[[#This Row],[Storage]]= "256GB SSD", 256, laptop_prices3[[#This Row],[Storage]] = "1TB HDD", 1000*0.7)</f>
        <v>512</v>
      </c>
      <c r="U4420" s="5">
        <f>laptop_prices3[[#This Row],[Storage Raw Value]]/ScoreCard!$J$3*ScoreCard!$J$5</f>
        <v>2.048</v>
      </c>
    </row>
    <row r="4421" spans="2:21" x14ac:dyDescent="0.2">
      <c r="B4421" s="4" cm="1">
        <f t="array" ref="B4421">SUM(laptop_prices3[[#This Row],[RAM Comp]:[Weight Comp]]+laptop_prices3[[#This Row],[Storage Comp]])</f>
        <v>11.020953206716213</v>
      </c>
      <c r="C4421">
        <v>4419</v>
      </c>
      <c r="D4421" t="s">
        <v>28</v>
      </c>
      <c r="E4421" t="s">
        <v>24</v>
      </c>
      <c r="F4421">
        <v>8</v>
      </c>
      <c r="G4421" t="s">
        <v>29</v>
      </c>
      <c r="H4421" t="s">
        <v>44</v>
      </c>
      <c r="I4421">
        <v>13.3</v>
      </c>
      <c r="J4421" t="s">
        <v>27</v>
      </c>
      <c r="K4421">
        <v>4.4000000000000004</v>
      </c>
      <c r="L4421">
        <v>2.72</v>
      </c>
      <c r="M4421" t="s">
        <v>30</v>
      </c>
      <c r="N4421">
        <v>991.25</v>
      </c>
      <c r="O4421" s="5">
        <f>(ScoreCard!$E$3-laptop_prices3[[#This Row],[Price ($)]])/ScoreCard!$E$3*ScoreCard!$E$5</f>
        <v>4.5414225546545666</v>
      </c>
      <c r="P4421" s="5">
        <f>laptop_prices3[[#This Row],[RAM (GB)]]/ScoreCard!$F$3*ScoreCard!$F$5</f>
        <v>0.875</v>
      </c>
      <c r="Q4421" s="5">
        <f>laptop_prices3[[#This Row],[Screen Size (inch)]]/ScoreCard!$G$3*ScoreCard!$G$5</f>
        <v>1.5375722543352601</v>
      </c>
      <c r="R4421" s="5">
        <f>laptop_prices3[[#This Row],[Battery Life (hours)]]/ScoreCard!$H$3*ScoreCard!$H$5</f>
        <v>2.5666666666666669</v>
      </c>
      <c r="S4421" s="5">
        <f>ScoreCard!$I$3-laptop_prices3[[#This Row],[Weight (kg)]]/ScoreCard!$I$3*ScoreCard!$I$5</f>
        <v>1.9457142857142855</v>
      </c>
      <c r="T4421" s="6" cm="1">
        <f t="array" ref="T4421">_xlfn.IFS(laptop_prices3[[#This Row],[Storage]]="512GB SSD", 512, laptop_prices3[[#This Row],[Storage]] = "1TB SSD", 1000, laptop_prices3[[#This Row],[Storage]] = "2TB SSD", 2000, laptop_prices3[[#This Row],[Storage]]= "256GB SSD", 256, laptop_prices3[[#This Row],[Storage]] = "1TB HDD", 1000*0.7)</f>
        <v>256</v>
      </c>
      <c r="U4421" s="5">
        <f>laptop_prices3[[#This Row],[Storage Raw Value]]/ScoreCard!$J$3*ScoreCard!$J$5</f>
        <v>1.024</v>
      </c>
    </row>
    <row r="4422" spans="2:21" x14ac:dyDescent="0.2">
      <c r="B4422" s="4" cm="1">
        <f t="array" ref="B4422">SUM(laptop_prices3[[#This Row],[RAM Comp]:[Weight Comp]]+laptop_prices3[[#This Row],[Storage Comp]])</f>
        <v>43.747380952380951</v>
      </c>
      <c r="C4422">
        <v>4420</v>
      </c>
      <c r="D4422" t="s">
        <v>47</v>
      </c>
      <c r="E4422" t="s">
        <v>18</v>
      </c>
      <c r="F4422">
        <v>8</v>
      </c>
      <c r="G4422" t="s">
        <v>25</v>
      </c>
      <c r="H4422" t="s">
        <v>32</v>
      </c>
      <c r="I4422">
        <v>17.3</v>
      </c>
      <c r="J4422" t="s">
        <v>21</v>
      </c>
      <c r="K4422">
        <v>11.6</v>
      </c>
      <c r="L4422">
        <v>2.44</v>
      </c>
      <c r="M4422" t="s">
        <v>46</v>
      </c>
      <c r="N4422">
        <v>1471.22</v>
      </c>
      <c r="O4422" s="5">
        <f>(ScoreCard!$E$3-laptop_prices3[[#This Row],[Price ($)]])/ScoreCard!$E$3*ScoreCard!$E$5</f>
        <v>4.3193762328967384</v>
      </c>
      <c r="P4422" s="5">
        <f>laptop_prices3[[#This Row],[RAM (GB)]]/ScoreCard!$F$3*ScoreCard!$F$5</f>
        <v>0.875</v>
      </c>
      <c r="Q4422" s="5">
        <f>laptop_prices3[[#This Row],[Screen Size (inch)]]/ScoreCard!$G$3*ScoreCard!$G$5</f>
        <v>2</v>
      </c>
      <c r="R4422" s="5">
        <f>laptop_prices3[[#This Row],[Battery Life (hours)]]/ScoreCard!$H$3*ScoreCard!$H$5</f>
        <v>6.7666666666666666</v>
      </c>
      <c r="S4422" s="5">
        <f>ScoreCard!$I$3-laptop_prices3[[#This Row],[Weight (kg)]]/ScoreCard!$I$3*ScoreCard!$I$5</f>
        <v>2.1057142857142859</v>
      </c>
      <c r="T4422" s="6" cm="1">
        <f t="array" ref="T4422">_xlfn.IFS(laptop_prices3[[#This Row],[Storage]]="512GB SSD", 512, laptop_prices3[[#This Row],[Storage]] = "1TB SSD", 1000, laptop_prices3[[#This Row],[Storage]] = "2TB SSD", 2000, laptop_prices3[[#This Row],[Storage]]= "256GB SSD", 256, laptop_prices3[[#This Row],[Storage]] = "1TB HDD", 1000*0.7)</f>
        <v>2000</v>
      </c>
      <c r="U4422" s="5">
        <f>laptop_prices3[[#This Row],[Storage Raw Value]]/ScoreCard!$J$3*ScoreCard!$J$5</f>
        <v>8</v>
      </c>
    </row>
    <row r="4423" spans="2:21" x14ac:dyDescent="0.2">
      <c r="B4423" s="4" cm="1">
        <f t="array" ref="B4423">SUM(laptop_prices3[[#This Row],[RAM Comp]:[Weight Comp]]+laptop_prices3[[#This Row],[Storage Comp]])</f>
        <v>22.497857142857143</v>
      </c>
      <c r="C4423">
        <v>4421</v>
      </c>
      <c r="D4423" t="s">
        <v>33</v>
      </c>
      <c r="E4423" t="s">
        <v>18</v>
      </c>
      <c r="F4423">
        <v>32</v>
      </c>
      <c r="G4423" t="s">
        <v>42</v>
      </c>
      <c r="H4423" t="s">
        <v>40</v>
      </c>
      <c r="I4423">
        <v>17.3</v>
      </c>
      <c r="J4423" t="s">
        <v>21</v>
      </c>
      <c r="K4423">
        <v>6.3</v>
      </c>
      <c r="L4423">
        <v>2.41</v>
      </c>
      <c r="M4423" t="s">
        <v>16</v>
      </c>
      <c r="N4423">
        <v>1537.33</v>
      </c>
      <c r="O4423" s="5">
        <f>(ScoreCard!$E$3-laptop_prices3[[#This Row],[Price ($)]])/ScoreCard!$E$3*ScoreCard!$E$5</f>
        <v>4.2887920665292363</v>
      </c>
      <c r="P4423" s="5">
        <f>laptop_prices3[[#This Row],[RAM (GB)]]/ScoreCard!$F$3*ScoreCard!$F$5</f>
        <v>3.5</v>
      </c>
      <c r="Q4423" s="5">
        <f>laptop_prices3[[#This Row],[Screen Size (inch)]]/ScoreCard!$G$3*ScoreCard!$G$5</f>
        <v>2</v>
      </c>
      <c r="R4423" s="5">
        <f>laptop_prices3[[#This Row],[Battery Life (hours)]]/ScoreCard!$H$3*ScoreCard!$H$5</f>
        <v>3.6750000000000003</v>
      </c>
      <c r="S4423" s="5">
        <f>ScoreCard!$I$3-laptop_prices3[[#This Row],[Weight (kg)]]/ScoreCard!$I$3*ScoreCard!$I$5</f>
        <v>2.1228571428571428</v>
      </c>
      <c r="T4423" s="6" cm="1">
        <f t="array" ref="T4423">_xlfn.IFS(laptop_prices3[[#This Row],[Storage]]="512GB SSD", 512, laptop_prices3[[#This Row],[Storage]] = "1TB SSD", 1000, laptop_prices3[[#This Row],[Storage]] = "2TB SSD", 2000, laptop_prices3[[#This Row],[Storage]]= "256GB SSD", 256, laptop_prices3[[#This Row],[Storage]] = "1TB HDD", 1000*0.7)</f>
        <v>700</v>
      </c>
      <c r="U4423" s="5">
        <f>laptop_prices3[[#This Row],[Storage Raw Value]]/ScoreCard!$J$3*ScoreCard!$J$5</f>
        <v>2.8</v>
      </c>
    </row>
    <row r="4424" spans="2:21" x14ac:dyDescent="0.2">
      <c r="B4424" s="4" cm="1">
        <f t="array" ref="B4424">SUM(laptop_prices3[[#This Row],[RAM Comp]:[Weight Comp]]+laptop_prices3[[#This Row],[Storage Comp]])</f>
        <v>30.683758601706575</v>
      </c>
      <c r="C4424">
        <v>4422</v>
      </c>
      <c r="D4424" t="s">
        <v>38</v>
      </c>
      <c r="E4424" t="s">
        <v>31</v>
      </c>
      <c r="F4424">
        <v>32</v>
      </c>
      <c r="G4424" t="s">
        <v>19</v>
      </c>
      <c r="H4424" t="s">
        <v>14</v>
      </c>
      <c r="I4424">
        <v>16</v>
      </c>
      <c r="J4424" t="s">
        <v>15</v>
      </c>
      <c r="K4424">
        <v>11.5</v>
      </c>
      <c r="L4424">
        <v>1.53</v>
      </c>
      <c r="M4424" t="s">
        <v>16</v>
      </c>
      <c r="N4424">
        <v>1828.12</v>
      </c>
      <c r="O4424" s="5">
        <f>(ScoreCard!$E$3-laptop_prices3[[#This Row],[Price ($)]])/ScoreCard!$E$3*ScoreCard!$E$5</f>
        <v>4.154265221301495</v>
      </c>
      <c r="P4424" s="5">
        <f>laptop_prices3[[#This Row],[RAM (GB)]]/ScoreCard!$F$3*ScoreCard!$F$5</f>
        <v>3.5</v>
      </c>
      <c r="Q4424" s="5">
        <f>laptop_prices3[[#This Row],[Screen Size (inch)]]/ScoreCard!$G$3*ScoreCard!$G$5</f>
        <v>1.8497109826589595</v>
      </c>
      <c r="R4424" s="5">
        <f>laptop_prices3[[#This Row],[Battery Life (hours)]]/ScoreCard!$H$3*ScoreCard!$H$5</f>
        <v>6.7083333333333339</v>
      </c>
      <c r="S4424" s="5">
        <f>ScoreCard!$I$3-laptop_prices3[[#This Row],[Weight (kg)]]/ScoreCard!$I$3*ScoreCard!$I$5</f>
        <v>2.6257142857142854</v>
      </c>
      <c r="T4424" s="6" cm="1">
        <f t="array" ref="T4424">_xlfn.IFS(laptop_prices3[[#This Row],[Storage]]="512GB SSD", 512, laptop_prices3[[#This Row],[Storage]] = "1TB SSD", 1000, laptop_prices3[[#This Row],[Storage]] = "2TB SSD", 2000, laptop_prices3[[#This Row],[Storage]]= "256GB SSD", 256, laptop_prices3[[#This Row],[Storage]] = "1TB HDD", 1000*0.7)</f>
        <v>1000</v>
      </c>
      <c r="U4424" s="5">
        <f>laptop_prices3[[#This Row],[Storage Raw Value]]/ScoreCard!$J$3*ScoreCard!$J$5</f>
        <v>4</v>
      </c>
    </row>
    <row r="4425" spans="2:21" x14ac:dyDescent="0.2">
      <c r="B4425" s="4" cm="1">
        <f t="array" ref="B4425">SUM(laptop_prices3[[#This Row],[RAM Comp]:[Weight Comp]]+laptop_prices3[[#This Row],[Storage Comp]])</f>
        <v>15.584782824112304</v>
      </c>
      <c r="C4425">
        <v>4423</v>
      </c>
      <c r="D4425" t="s">
        <v>47</v>
      </c>
      <c r="E4425" t="s">
        <v>31</v>
      </c>
      <c r="F4425">
        <v>8</v>
      </c>
      <c r="G4425" t="s">
        <v>13</v>
      </c>
      <c r="H4425" t="s">
        <v>26</v>
      </c>
      <c r="I4425">
        <v>14</v>
      </c>
      <c r="J4425" t="s">
        <v>27</v>
      </c>
      <c r="K4425">
        <v>5.7</v>
      </c>
      <c r="L4425">
        <v>3.37</v>
      </c>
      <c r="M4425" t="s">
        <v>16</v>
      </c>
      <c r="N4425">
        <v>1874.27</v>
      </c>
      <c r="O4425" s="5">
        <f>(ScoreCard!$E$3-laptop_prices3[[#This Row],[Price ($)]])/ScoreCard!$E$3*ScoreCard!$E$5</f>
        <v>4.1329150582722978</v>
      </c>
      <c r="P4425" s="5">
        <f>laptop_prices3[[#This Row],[RAM (GB)]]/ScoreCard!$F$3*ScoreCard!$F$5</f>
        <v>0.875</v>
      </c>
      <c r="Q4425" s="5">
        <f>laptop_prices3[[#This Row],[Screen Size (inch)]]/ScoreCard!$G$3*ScoreCard!$G$5</f>
        <v>1.6184971098265895</v>
      </c>
      <c r="R4425" s="5">
        <f>laptop_prices3[[#This Row],[Battery Life (hours)]]/ScoreCard!$H$3*ScoreCard!$H$5</f>
        <v>3.3250000000000002</v>
      </c>
      <c r="S4425" s="5">
        <f>ScoreCard!$I$3-laptop_prices3[[#This Row],[Weight (kg)]]/ScoreCard!$I$3*ScoreCard!$I$5</f>
        <v>1.5742857142857143</v>
      </c>
      <c r="T4425" s="6" cm="1">
        <f t="array" ref="T4425">_xlfn.IFS(laptop_prices3[[#This Row],[Storage]]="512GB SSD", 512, laptop_prices3[[#This Row],[Storage]] = "1TB SSD", 1000, laptop_prices3[[#This Row],[Storage]] = "2TB SSD", 2000, laptop_prices3[[#This Row],[Storage]]= "256GB SSD", 256, laptop_prices3[[#This Row],[Storage]] = "1TB HDD", 1000*0.7)</f>
        <v>512</v>
      </c>
      <c r="U4425" s="5">
        <f>laptop_prices3[[#This Row],[Storage Raw Value]]/ScoreCard!$J$3*ScoreCard!$J$5</f>
        <v>2.048</v>
      </c>
    </row>
    <row r="4426" spans="2:21" x14ac:dyDescent="0.2">
      <c r="B4426" s="4" cm="1">
        <f t="array" ref="B4426">SUM(laptop_prices3[[#This Row],[RAM Comp]:[Weight Comp]]+laptop_prices3[[#This Row],[Storage Comp]])</f>
        <v>27.378230112854389</v>
      </c>
      <c r="C4426">
        <v>4424</v>
      </c>
      <c r="D4426" t="s">
        <v>34</v>
      </c>
      <c r="E4426" t="s">
        <v>18</v>
      </c>
      <c r="F4426">
        <v>16</v>
      </c>
      <c r="G4426" t="s">
        <v>19</v>
      </c>
      <c r="H4426" t="s">
        <v>35</v>
      </c>
      <c r="I4426">
        <v>15.6</v>
      </c>
      <c r="J4426" t="s">
        <v>43</v>
      </c>
      <c r="K4426">
        <v>10</v>
      </c>
      <c r="L4426">
        <v>2.64</v>
      </c>
      <c r="M4426" t="s">
        <v>16</v>
      </c>
      <c r="N4426">
        <v>1699.51</v>
      </c>
      <c r="O4426" s="5">
        <f>(ScoreCard!$E$3-laptop_prices3[[#This Row],[Price ($)]])/ScoreCard!$E$3*ScoreCard!$E$5</f>
        <v>4.2137634762784186</v>
      </c>
      <c r="P4426" s="5">
        <f>laptop_prices3[[#This Row],[RAM (GB)]]/ScoreCard!$F$3*ScoreCard!$F$5</f>
        <v>1.75</v>
      </c>
      <c r="Q4426" s="5">
        <f>laptop_prices3[[#This Row],[Screen Size (inch)]]/ScoreCard!$G$3*ScoreCard!$G$5</f>
        <v>1.8034682080924855</v>
      </c>
      <c r="R4426" s="5">
        <f>laptop_prices3[[#This Row],[Battery Life (hours)]]/ScoreCard!$H$3*ScoreCard!$H$5</f>
        <v>5.8333333333333339</v>
      </c>
      <c r="S4426" s="5">
        <f>ScoreCard!$I$3-laptop_prices3[[#This Row],[Weight (kg)]]/ScoreCard!$I$3*ScoreCard!$I$5</f>
        <v>1.9914285714285713</v>
      </c>
      <c r="T4426" s="6" cm="1">
        <f t="array" ref="T4426">_xlfn.IFS(laptop_prices3[[#This Row],[Storage]]="512GB SSD", 512, laptop_prices3[[#This Row],[Storage]] = "1TB SSD", 1000, laptop_prices3[[#This Row],[Storage]] = "2TB SSD", 2000, laptop_prices3[[#This Row],[Storage]]= "256GB SSD", 256, laptop_prices3[[#This Row],[Storage]] = "1TB HDD", 1000*0.7)</f>
        <v>1000</v>
      </c>
      <c r="U4426" s="5">
        <f>laptop_prices3[[#This Row],[Storage Raw Value]]/ScoreCard!$J$3*ScoreCard!$J$5</f>
        <v>4</v>
      </c>
    </row>
    <row r="4427" spans="2:21" x14ac:dyDescent="0.2">
      <c r="B4427" s="4" cm="1">
        <f t="array" ref="B4427">SUM(laptop_prices3[[#This Row],[RAM Comp]:[Weight Comp]]+laptop_prices3[[#This Row],[Storage Comp]])</f>
        <v>40.779211395540877</v>
      </c>
      <c r="C4427">
        <v>4425</v>
      </c>
      <c r="D4427" t="s">
        <v>36</v>
      </c>
      <c r="E4427" t="s">
        <v>18</v>
      </c>
      <c r="F4427">
        <v>8</v>
      </c>
      <c r="G4427" t="s">
        <v>25</v>
      </c>
      <c r="H4427" t="s">
        <v>35</v>
      </c>
      <c r="I4427">
        <v>14</v>
      </c>
      <c r="J4427" t="s">
        <v>21</v>
      </c>
      <c r="K4427">
        <v>6</v>
      </c>
      <c r="L4427">
        <v>1.25</v>
      </c>
      <c r="M4427" t="s">
        <v>30</v>
      </c>
      <c r="N4427">
        <v>994.1</v>
      </c>
      <c r="O4427" s="5">
        <f>(ScoreCard!$E$3-laptop_prices3[[#This Row],[Price ($)]])/ScoreCard!$E$3*ScoreCard!$E$5</f>
        <v>4.5401040722139765</v>
      </c>
      <c r="P4427" s="5">
        <f>laptop_prices3[[#This Row],[RAM (GB)]]/ScoreCard!$F$3*ScoreCard!$F$5</f>
        <v>0.875</v>
      </c>
      <c r="Q4427" s="5">
        <f>laptop_prices3[[#This Row],[Screen Size (inch)]]/ScoreCard!$G$3*ScoreCard!$G$5</f>
        <v>1.6184971098265895</v>
      </c>
      <c r="R4427" s="5">
        <f>laptop_prices3[[#This Row],[Battery Life (hours)]]/ScoreCard!$H$3*ScoreCard!$H$5</f>
        <v>3.5</v>
      </c>
      <c r="S4427" s="5">
        <f>ScoreCard!$I$3-laptop_prices3[[#This Row],[Weight (kg)]]/ScoreCard!$I$3*ScoreCard!$I$5</f>
        <v>2.7857142857142856</v>
      </c>
      <c r="T4427" s="6" cm="1">
        <f t="array" ref="T4427">_xlfn.IFS(laptop_prices3[[#This Row],[Storage]]="512GB SSD", 512, laptop_prices3[[#This Row],[Storage]] = "1TB SSD", 1000, laptop_prices3[[#This Row],[Storage]] = "2TB SSD", 2000, laptop_prices3[[#This Row],[Storage]]= "256GB SSD", 256, laptop_prices3[[#This Row],[Storage]] = "1TB HDD", 1000*0.7)</f>
        <v>2000</v>
      </c>
      <c r="U4427" s="5">
        <f>laptop_prices3[[#This Row],[Storage Raw Value]]/ScoreCard!$J$3*ScoreCard!$J$5</f>
        <v>8</v>
      </c>
    </row>
    <row r="4428" spans="2:21" x14ac:dyDescent="0.2">
      <c r="B4428" s="4" cm="1">
        <f t="array" ref="B4428">SUM(laptop_prices3[[#This Row],[RAM Comp]:[Weight Comp]]+laptop_prices3[[#This Row],[Storage Comp]])</f>
        <v>17.91863955408753</v>
      </c>
      <c r="C4428">
        <v>4426</v>
      </c>
      <c r="D4428" t="s">
        <v>36</v>
      </c>
      <c r="E4428" t="s">
        <v>31</v>
      </c>
      <c r="F4428">
        <v>4</v>
      </c>
      <c r="G4428" t="s">
        <v>42</v>
      </c>
      <c r="H4428" t="s">
        <v>26</v>
      </c>
      <c r="I4428">
        <v>16</v>
      </c>
      <c r="J4428" t="s">
        <v>43</v>
      </c>
      <c r="K4428">
        <v>4.8</v>
      </c>
      <c r="L4428">
        <v>3.27</v>
      </c>
      <c r="M4428" t="s">
        <v>30</v>
      </c>
      <c r="N4428">
        <v>768.61</v>
      </c>
      <c r="O4428" s="5">
        <f>(ScoreCard!$E$3-laptop_prices3[[#This Row],[Price ($)]])/ScoreCard!$E$3*ScoreCard!$E$5</f>
        <v>4.6444214776625943</v>
      </c>
      <c r="P4428" s="5">
        <f>laptop_prices3[[#This Row],[RAM (GB)]]/ScoreCard!$F$3*ScoreCard!$F$5</f>
        <v>0.4375</v>
      </c>
      <c r="Q4428" s="5">
        <f>laptop_prices3[[#This Row],[Screen Size (inch)]]/ScoreCard!$G$3*ScoreCard!$G$5</f>
        <v>1.8497109826589595</v>
      </c>
      <c r="R4428" s="5">
        <f>laptop_prices3[[#This Row],[Battery Life (hours)]]/ScoreCard!$H$3*ScoreCard!$H$5</f>
        <v>2.8</v>
      </c>
      <c r="S4428" s="5">
        <f>ScoreCard!$I$3-laptop_prices3[[#This Row],[Weight (kg)]]/ScoreCard!$I$3*ScoreCard!$I$5</f>
        <v>1.6314285714285715</v>
      </c>
      <c r="T4428" s="6" cm="1">
        <f t="array" ref="T4428">_xlfn.IFS(laptop_prices3[[#This Row],[Storage]]="512GB SSD", 512, laptop_prices3[[#This Row],[Storage]] = "1TB SSD", 1000, laptop_prices3[[#This Row],[Storage]] = "2TB SSD", 2000, laptop_prices3[[#This Row],[Storage]]= "256GB SSD", 256, laptop_prices3[[#This Row],[Storage]] = "1TB HDD", 1000*0.7)</f>
        <v>700</v>
      </c>
      <c r="U4428" s="5">
        <f>laptop_prices3[[#This Row],[Storage Raw Value]]/ScoreCard!$J$3*ScoreCard!$J$5</f>
        <v>2.8</v>
      </c>
    </row>
    <row r="4429" spans="2:21" x14ac:dyDescent="0.2">
      <c r="B4429" s="4" cm="1">
        <f t="array" ref="B4429">SUM(laptop_prices3[[#This Row],[RAM Comp]:[Weight Comp]]+laptop_prices3[[#This Row],[Storage Comp]])</f>
        <v>27.403095238095236</v>
      </c>
      <c r="C4429">
        <v>4427</v>
      </c>
      <c r="D4429" t="s">
        <v>11</v>
      </c>
      <c r="E4429" t="s">
        <v>18</v>
      </c>
      <c r="F4429">
        <v>8</v>
      </c>
      <c r="G4429" t="s">
        <v>19</v>
      </c>
      <c r="H4429" t="s">
        <v>20</v>
      </c>
      <c r="I4429">
        <v>17.3</v>
      </c>
      <c r="J4429" t="s">
        <v>43</v>
      </c>
      <c r="K4429">
        <v>11</v>
      </c>
      <c r="L4429">
        <v>2.4300000000000002</v>
      </c>
      <c r="M4429" t="s">
        <v>46</v>
      </c>
      <c r="N4429">
        <v>2078.34</v>
      </c>
      <c r="O4429" s="5">
        <f>(ScoreCard!$E$3-laptop_prices3[[#This Row],[Price ($)]])/ScoreCard!$E$3*ScoreCard!$E$5</f>
        <v>4.0385070892719019</v>
      </c>
      <c r="P4429" s="5">
        <f>laptop_prices3[[#This Row],[RAM (GB)]]/ScoreCard!$F$3*ScoreCard!$F$5</f>
        <v>0.875</v>
      </c>
      <c r="Q4429" s="5">
        <f>laptop_prices3[[#This Row],[Screen Size (inch)]]/ScoreCard!$G$3*ScoreCard!$G$5</f>
        <v>2</v>
      </c>
      <c r="R4429" s="5">
        <f>laptop_prices3[[#This Row],[Battery Life (hours)]]/ScoreCard!$H$3*ScoreCard!$H$5</f>
        <v>6.4166666666666661</v>
      </c>
      <c r="S4429" s="5">
        <f>ScoreCard!$I$3-laptop_prices3[[#This Row],[Weight (kg)]]/ScoreCard!$I$3*ScoreCard!$I$5</f>
        <v>2.1114285714285712</v>
      </c>
      <c r="T4429" s="6" cm="1">
        <f t="array" ref="T4429">_xlfn.IFS(laptop_prices3[[#This Row],[Storage]]="512GB SSD", 512, laptop_prices3[[#This Row],[Storage]] = "1TB SSD", 1000, laptop_prices3[[#This Row],[Storage]] = "2TB SSD", 2000, laptop_prices3[[#This Row],[Storage]]= "256GB SSD", 256, laptop_prices3[[#This Row],[Storage]] = "1TB HDD", 1000*0.7)</f>
        <v>1000</v>
      </c>
      <c r="U4429" s="5">
        <f>laptop_prices3[[#This Row],[Storage Raw Value]]/ScoreCard!$J$3*ScoreCard!$J$5</f>
        <v>4</v>
      </c>
    </row>
    <row r="4430" spans="2:21" x14ac:dyDescent="0.2">
      <c r="B4430" s="4" cm="1">
        <f t="array" ref="B4430">SUM(laptop_prices3[[#This Row],[RAM Comp]:[Weight Comp]]+laptop_prices3[[#This Row],[Storage Comp]])</f>
        <v>23.515333333333334</v>
      </c>
      <c r="C4430">
        <v>4428</v>
      </c>
      <c r="D4430" t="s">
        <v>33</v>
      </c>
      <c r="E4430" t="s">
        <v>12</v>
      </c>
      <c r="F4430">
        <v>64</v>
      </c>
      <c r="G4430" t="s">
        <v>13</v>
      </c>
      <c r="H4430" t="s">
        <v>44</v>
      </c>
      <c r="I4430">
        <v>17.3</v>
      </c>
      <c r="J4430" t="s">
        <v>43</v>
      </c>
      <c r="K4430">
        <v>8.1999999999999993</v>
      </c>
      <c r="L4430">
        <v>3.43</v>
      </c>
      <c r="M4430" t="s">
        <v>22</v>
      </c>
      <c r="N4430">
        <v>1389.26</v>
      </c>
      <c r="O4430" s="5">
        <f>(ScoreCard!$E$3-laptop_prices3[[#This Row],[Price ($)]])/ScoreCard!$E$3*ScoreCard!$E$5</f>
        <v>4.3572930121355897</v>
      </c>
      <c r="P4430" s="5">
        <f>laptop_prices3[[#This Row],[RAM (GB)]]/ScoreCard!$F$3*ScoreCard!$F$5</f>
        <v>7</v>
      </c>
      <c r="Q4430" s="5">
        <f>laptop_prices3[[#This Row],[Screen Size (inch)]]/ScoreCard!$G$3*ScoreCard!$G$5</f>
        <v>2</v>
      </c>
      <c r="R4430" s="5">
        <f>laptop_prices3[[#This Row],[Battery Life (hours)]]/ScoreCard!$H$3*ScoreCard!$H$5</f>
        <v>4.7833333333333323</v>
      </c>
      <c r="S4430" s="5">
        <f>ScoreCard!$I$3-laptop_prices3[[#This Row],[Weight (kg)]]/ScoreCard!$I$3*ScoreCard!$I$5</f>
        <v>1.5399999999999998</v>
      </c>
      <c r="T4430" s="6" cm="1">
        <f t="array" ref="T4430">_xlfn.IFS(laptop_prices3[[#This Row],[Storage]]="512GB SSD", 512, laptop_prices3[[#This Row],[Storage]] = "1TB SSD", 1000, laptop_prices3[[#This Row],[Storage]] = "2TB SSD", 2000, laptop_prices3[[#This Row],[Storage]]= "256GB SSD", 256, laptop_prices3[[#This Row],[Storage]] = "1TB HDD", 1000*0.7)</f>
        <v>512</v>
      </c>
      <c r="U4430" s="5">
        <f>laptop_prices3[[#This Row],[Storage Raw Value]]/ScoreCard!$J$3*ScoreCard!$J$5</f>
        <v>2.048</v>
      </c>
    </row>
    <row r="4431" spans="2:21" x14ac:dyDescent="0.2">
      <c r="B4431" s="4" cm="1">
        <f t="array" ref="B4431">SUM(laptop_prices3[[#This Row],[RAM Comp]:[Weight Comp]]+laptop_prices3[[#This Row],[Storage Comp]])</f>
        <v>40.34392857142857</v>
      </c>
      <c r="C4431">
        <v>4429</v>
      </c>
      <c r="D4431" t="s">
        <v>36</v>
      </c>
      <c r="E4431" t="s">
        <v>37</v>
      </c>
      <c r="F4431">
        <v>4</v>
      </c>
      <c r="G4431" t="s">
        <v>25</v>
      </c>
      <c r="H4431" t="s">
        <v>44</v>
      </c>
      <c r="I4431">
        <v>17.3</v>
      </c>
      <c r="J4431" t="s">
        <v>43</v>
      </c>
      <c r="K4431">
        <v>6.3</v>
      </c>
      <c r="L4431">
        <v>2.2200000000000002</v>
      </c>
      <c r="M4431" t="s">
        <v>16</v>
      </c>
      <c r="N4431">
        <v>1155.03</v>
      </c>
      <c r="O4431" s="5">
        <f>(ScoreCard!$E$3-laptop_prices3[[#This Row],[Price ($)]])/ScoreCard!$E$3*ScoreCard!$E$5</f>
        <v>4.4656537637353484</v>
      </c>
      <c r="P4431" s="5">
        <f>laptop_prices3[[#This Row],[RAM (GB)]]/ScoreCard!$F$3*ScoreCard!$F$5</f>
        <v>0.4375</v>
      </c>
      <c r="Q4431" s="5">
        <f>laptop_prices3[[#This Row],[Screen Size (inch)]]/ScoreCard!$G$3*ScoreCard!$G$5</f>
        <v>2</v>
      </c>
      <c r="R4431" s="5">
        <f>laptop_prices3[[#This Row],[Battery Life (hours)]]/ScoreCard!$H$3*ScoreCard!$H$5</f>
        <v>3.6750000000000003</v>
      </c>
      <c r="S4431" s="5">
        <f>ScoreCard!$I$3-laptop_prices3[[#This Row],[Weight (kg)]]/ScoreCard!$I$3*ScoreCard!$I$5</f>
        <v>2.2314285714285713</v>
      </c>
      <c r="T4431" s="6" cm="1">
        <f t="array" ref="T4431">_xlfn.IFS(laptop_prices3[[#This Row],[Storage]]="512GB SSD", 512, laptop_prices3[[#This Row],[Storage]] = "1TB SSD", 1000, laptop_prices3[[#This Row],[Storage]] = "2TB SSD", 2000, laptop_prices3[[#This Row],[Storage]]= "256GB SSD", 256, laptop_prices3[[#This Row],[Storage]] = "1TB HDD", 1000*0.7)</f>
        <v>2000</v>
      </c>
      <c r="U4431" s="5">
        <f>laptop_prices3[[#This Row],[Storage Raw Value]]/ScoreCard!$J$3*ScoreCard!$J$5</f>
        <v>8</v>
      </c>
    </row>
    <row r="4432" spans="2:21" x14ac:dyDescent="0.2">
      <c r="B4432" s="4" cm="1">
        <f t="array" ref="B4432">SUM(laptop_prices3[[#This Row],[RAM Comp]:[Weight Comp]]+laptop_prices3[[#This Row],[Storage Comp]])</f>
        <v>19.874472887420865</v>
      </c>
      <c r="C4432">
        <v>4430</v>
      </c>
      <c r="D4432" t="s">
        <v>47</v>
      </c>
      <c r="E4432" t="s">
        <v>48</v>
      </c>
      <c r="F4432">
        <v>8</v>
      </c>
      <c r="G4432" t="s">
        <v>42</v>
      </c>
      <c r="H4432" t="s">
        <v>40</v>
      </c>
      <c r="I4432">
        <v>16</v>
      </c>
      <c r="J4432" t="s">
        <v>15</v>
      </c>
      <c r="K4432">
        <v>6.1</v>
      </c>
      <c r="L4432">
        <v>1.94</v>
      </c>
      <c r="M4432" t="s">
        <v>30</v>
      </c>
      <c r="N4432">
        <v>1758.61</v>
      </c>
      <c r="O4432" s="5">
        <f>(ScoreCard!$E$3-laptop_prices3[[#This Row],[Price ($)]])/ScoreCard!$E$3*ScoreCard!$E$5</f>
        <v>4.1864223140893495</v>
      </c>
      <c r="P4432" s="5">
        <f>laptop_prices3[[#This Row],[RAM (GB)]]/ScoreCard!$F$3*ScoreCard!$F$5</f>
        <v>0.875</v>
      </c>
      <c r="Q4432" s="5">
        <f>laptop_prices3[[#This Row],[Screen Size (inch)]]/ScoreCard!$G$3*ScoreCard!$G$5</f>
        <v>1.8497109826589595</v>
      </c>
      <c r="R4432" s="5">
        <f>laptop_prices3[[#This Row],[Battery Life (hours)]]/ScoreCard!$H$3*ScoreCard!$H$5</f>
        <v>3.5583333333333331</v>
      </c>
      <c r="S4432" s="5">
        <f>ScoreCard!$I$3-laptop_prices3[[#This Row],[Weight (kg)]]/ScoreCard!$I$3*ScoreCard!$I$5</f>
        <v>2.3914285714285715</v>
      </c>
      <c r="T4432" s="6" cm="1">
        <f t="array" ref="T4432">_xlfn.IFS(laptop_prices3[[#This Row],[Storage]]="512GB SSD", 512, laptop_prices3[[#This Row],[Storage]] = "1TB SSD", 1000, laptop_prices3[[#This Row],[Storage]] = "2TB SSD", 2000, laptop_prices3[[#This Row],[Storage]]= "256GB SSD", 256, laptop_prices3[[#This Row],[Storage]] = "1TB HDD", 1000*0.7)</f>
        <v>700</v>
      </c>
      <c r="U4432" s="5">
        <f>laptop_prices3[[#This Row],[Storage Raw Value]]/ScoreCard!$J$3*ScoreCard!$J$5</f>
        <v>2.8</v>
      </c>
    </row>
    <row r="4433" spans="2:21" x14ac:dyDescent="0.2">
      <c r="B4433" s="4" cm="1">
        <f t="array" ref="B4433">SUM(laptop_prices3[[#This Row],[RAM Comp]:[Weight Comp]]+laptop_prices3[[#This Row],[Storage Comp]])</f>
        <v>24.429523809523808</v>
      </c>
      <c r="C4433">
        <v>4431</v>
      </c>
      <c r="D4433" t="s">
        <v>33</v>
      </c>
      <c r="E4433" t="s">
        <v>39</v>
      </c>
      <c r="F4433">
        <v>8</v>
      </c>
      <c r="G4433" t="s">
        <v>19</v>
      </c>
      <c r="H4433" t="s">
        <v>32</v>
      </c>
      <c r="I4433">
        <v>17.3</v>
      </c>
      <c r="J4433" t="s">
        <v>27</v>
      </c>
      <c r="K4433">
        <v>6.5</v>
      </c>
      <c r="L4433">
        <v>3.04</v>
      </c>
      <c r="M4433" t="s">
        <v>22</v>
      </c>
      <c r="N4433">
        <v>1863.16</v>
      </c>
      <c r="O4433" s="5">
        <f>(ScoreCard!$E$3-laptop_prices3[[#This Row],[Price ($)]])/ScoreCard!$E$3*ScoreCard!$E$5</f>
        <v>4.1380548266635087</v>
      </c>
      <c r="P4433" s="5">
        <f>laptop_prices3[[#This Row],[RAM (GB)]]/ScoreCard!$F$3*ScoreCard!$F$5</f>
        <v>0.875</v>
      </c>
      <c r="Q4433" s="5">
        <f>laptop_prices3[[#This Row],[Screen Size (inch)]]/ScoreCard!$G$3*ScoreCard!$G$5</f>
        <v>2</v>
      </c>
      <c r="R4433" s="5">
        <f>laptop_prices3[[#This Row],[Battery Life (hours)]]/ScoreCard!$H$3*ScoreCard!$H$5</f>
        <v>3.7916666666666665</v>
      </c>
      <c r="S4433" s="5">
        <f>ScoreCard!$I$3-laptop_prices3[[#This Row],[Weight (kg)]]/ScoreCard!$I$3*ScoreCard!$I$5</f>
        <v>1.7628571428571429</v>
      </c>
      <c r="T4433" s="6" cm="1">
        <f t="array" ref="T4433">_xlfn.IFS(laptop_prices3[[#This Row],[Storage]]="512GB SSD", 512, laptop_prices3[[#This Row],[Storage]] = "1TB SSD", 1000, laptop_prices3[[#This Row],[Storage]] = "2TB SSD", 2000, laptop_prices3[[#This Row],[Storage]]= "256GB SSD", 256, laptop_prices3[[#This Row],[Storage]] = "1TB HDD", 1000*0.7)</f>
        <v>1000</v>
      </c>
      <c r="U4433" s="5">
        <f>laptop_prices3[[#This Row],[Storage Raw Value]]/ScoreCard!$J$3*ScoreCard!$J$5</f>
        <v>4</v>
      </c>
    </row>
    <row r="4434" spans="2:21" x14ac:dyDescent="0.2">
      <c r="B4434" s="4" cm="1">
        <f t="array" ref="B4434">SUM(laptop_prices3[[#This Row],[RAM Comp]:[Weight Comp]]+laptop_prices3[[#This Row],[Storage Comp]])</f>
        <v>24.872992017616298</v>
      </c>
      <c r="C4434">
        <v>4432</v>
      </c>
      <c r="D4434" t="s">
        <v>45</v>
      </c>
      <c r="E4434" t="s">
        <v>24</v>
      </c>
      <c r="F4434">
        <v>8</v>
      </c>
      <c r="G4434" t="s">
        <v>19</v>
      </c>
      <c r="H4434" t="s">
        <v>35</v>
      </c>
      <c r="I4434">
        <v>15.6</v>
      </c>
      <c r="J4434" t="s">
        <v>21</v>
      </c>
      <c r="K4434">
        <v>6.5</v>
      </c>
      <c r="L4434">
        <v>1.92</v>
      </c>
      <c r="M4434" t="s">
        <v>46</v>
      </c>
      <c r="N4434">
        <v>959.76</v>
      </c>
      <c r="O4434" s="5">
        <f>(ScoreCard!$E$3-laptop_prices3[[#This Row],[Price ($)]])/ScoreCard!$E$3*ScoreCard!$E$5</f>
        <v>4.5559906290595382</v>
      </c>
      <c r="P4434" s="5">
        <f>laptop_prices3[[#This Row],[RAM (GB)]]/ScoreCard!$F$3*ScoreCard!$F$5</f>
        <v>0.875</v>
      </c>
      <c r="Q4434" s="5">
        <f>laptop_prices3[[#This Row],[Screen Size (inch)]]/ScoreCard!$G$3*ScoreCard!$G$5</f>
        <v>1.8034682080924855</v>
      </c>
      <c r="R4434" s="5">
        <f>laptop_prices3[[#This Row],[Battery Life (hours)]]/ScoreCard!$H$3*ScoreCard!$H$5</f>
        <v>3.7916666666666665</v>
      </c>
      <c r="S4434" s="5">
        <f>ScoreCard!$I$3-laptop_prices3[[#This Row],[Weight (kg)]]/ScoreCard!$I$3*ScoreCard!$I$5</f>
        <v>2.402857142857143</v>
      </c>
      <c r="T4434" s="6" cm="1">
        <f t="array" ref="T4434">_xlfn.IFS(laptop_prices3[[#This Row],[Storage]]="512GB SSD", 512, laptop_prices3[[#This Row],[Storage]] = "1TB SSD", 1000, laptop_prices3[[#This Row],[Storage]] = "2TB SSD", 2000, laptop_prices3[[#This Row],[Storage]]= "256GB SSD", 256, laptop_prices3[[#This Row],[Storage]] = "1TB HDD", 1000*0.7)</f>
        <v>1000</v>
      </c>
      <c r="U4434" s="5">
        <f>laptop_prices3[[#This Row],[Storage Raw Value]]/ScoreCard!$J$3*ScoreCard!$J$5</f>
        <v>4</v>
      </c>
    </row>
    <row r="4435" spans="2:21" x14ac:dyDescent="0.2">
      <c r="B4435" s="4" cm="1">
        <f t="array" ref="B4435">SUM(laptop_prices3[[#This Row],[RAM Comp]:[Weight Comp]]+laptop_prices3[[#This Row],[Storage Comp]])</f>
        <v>30.109047619047619</v>
      </c>
      <c r="C4435">
        <v>4433</v>
      </c>
      <c r="D4435" t="s">
        <v>47</v>
      </c>
      <c r="E4435" t="s">
        <v>37</v>
      </c>
      <c r="F4435">
        <v>64</v>
      </c>
      <c r="G4435" t="s">
        <v>19</v>
      </c>
      <c r="H4435" t="s">
        <v>20</v>
      </c>
      <c r="I4435">
        <v>17.3</v>
      </c>
      <c r="J4435" t="s">
        <v>15</v>
      </c>
      <c r="K4435">
        <v>4.5999999999999996</v>
      </c>
      <c r="L4435">
        <v>1.88</v>
      </c>
      <c r="M4435" t="s">
        <v>30</v>
      </c>
      <c r="N4435">
        <v>7081.61</v>
      </c>
      <c r="O4435" s="5">
        <f>(ScoreCard!$E$3-laptop_prices3[[#This Row],[Price ($)]])/ScoreCard!$E$3*ScoreCard!$E$5</f>
        <v>1.7238672154020953</v>
      </c>
      <c r="P4435" s="5">
        <f>laptop_prices3[[#This Row],[RAM (GB)]]/ScoreCard!$F$3*ScoreCard!$F$5</f>
        <v>7</v>
      </c>
      <c r="Q4435" s="5">
        <f>laptop_prices3[[#This Row],[Screen Size (inch)]]/ScoreCard!$G$3*ScoreCard!$G$5</f>
        <v>2</v>
      </c>
      <c r="R4435" s="5">
        <f>laptop_prices3[[#This Row],[Battery Life (hours)]]/ScoreCard!$H$3*ScoreCard!$H$5</f>
        <v>2.6833333333333331</v>
      </c>
      <c r="S4435" s="5">
        <f>ScoreCard!$I$3-laptop_prices3[[#This Row],[Weight (kg)]]/ScoreCard!$I$3*ScoreCard!$I$5</f>
        <v>2.4257142857142857</v>
      </c>
      <c r="T4435" s="6" cm="1">
        <f t="array" ref="T4435">_xlfn.IFS(laptop_prices3[[#This Row],[Storage]]="512GB SSD", 512, laptop_prices3[[#This Row],[Storage]] = "1TB SSD", 1000, laptop_prices3[[#This Row],[Storage]] = "2TB SSD", 2000, laptop_prices3[[#This Row],[Storage]]= "256GB SSD", 256, laptop_prices3[[#This Row],[Storage]] = "1TB HDD", 1000*0.7)</f>
        <v>1000</v>
      </c>
      <c r="U4435" s="5">
        <f>laptop_prices3[[#This Row],[Storage Raw Value]]/ScoreCard!$J$3*ScoreCard!$J$5</f>
        <v>4</v>
      </c>
    </row>
    <row r="4436" spans="2:21" x14ac:dyDescent="0.2">
      <c r="B4436" s="4" cm="1">
        <f t="array" ref="B4436">SUM(laptop_prices3[[#This Row],[RAM Comp]:[Weight Comp]]+laptop_prices3[[#This Row],[Storage Comp]])</f>
        <v>12.86482535094963</v>
      </c>
      <c r="C4436">
        <v>4434</v>
      </c>
      <c r="D4436" t="s">
        <v>28</v>
      </c>
      <c r="E4436" t="s">
        <v>37</v>
      </c>
      <c r="F4436">
        <v>4</v>
      </c>
      <c r="G4436" t="s">
        <v>29</v>
      </c>
      <c r="H4436" t="s">
        <v>20</v>
      </c>
      <c r="I4436">
        <v>15.6</v>
      </c>
      <c r="J4436" t="s">
        <v>15</v>
      </c>
      <c r="K4436">
        <v>8.1</v>
      </c>
      <c r="L4436">
        <v>2.97</v>
      </c>
      <c r="M4436" t="s">
        <v>22</v>
      </c>
      <c r="N4436">
        <v>2033.5</v>
      </c>
      <c r="O4436" s="5">
        <f>(ScoreCard!$E$3-laptop_prices3[[#This Row],[Price ($)]])/ScoreCard!$E$3*ScoreCard!$E$5</f>
        <v>4.0592512130038454</v>
      </c>
      <c r="P4436" s="5">
        <f>laptop_prices3[[#This Row],[RAM (GB)]]/ScoreCard!$F$3*ScoreCard!$F$5</f>
        <v>0.4375</v>
      </c>
      <c r="Q4436" s="5">
        <f>laptop_prices3[[#This Row],[Screen Size (inch)]]/ScoreCard!$G$3*ScoreCard!$G$5</f>
        <v>1.8034682080924855</v>
      </c>
      <c r="R4436" s="5">
        <f>laptop_prices3[[#This Row],[Battery Life (hours)]]/ScoreCard!$H$3*ScoreCard!$H$5</f>
        <v>4.7249999999999996</v>
      </c>
      <c r="S4436" s="5">
        <f>ScoreCard!$I$3-laptop_prices3[[#This Row],[Weight (kg)]]/ScoreCard!$I$3*ScoreCard!$I$5</f>
        <v>1.8028571428571427</v>
      </c>
      <c r="T4436" s="6" cm="1">
        <f t="array" ref="T4436">_xlfn.IFS(laptop_prices3[[#This Row],[Storage]]="512GB SSD", 512, laptop_prices3[[#This Row],[Storage]] = "1TB SSD", 1000, laptop_prices3[[#This Row],[Storage]] = "2TB SSD", 2000, laptop_prices3[[#This Row],[Storage]]= "256GB SSD", 256, laptop_prices3[[#This Row],[Storage]] = "1TB HDD", 1000*0.7)</f>
        <v>256</v>
      </c>
      <c r="U4436" s="5">
        <f>laptop_prices3[[#This Row],[Storage Raw Value]]/ScoreCard!$J$3*ScoreCard!$J$5</f>
        <v>1.024</v>
      </c>
    </row>
    <row r="4437" spans="2:21" x14ac:dyDescent="0.2">
      <c r="B4437" s="4" cm="1">
        <f t="array" ref="B4437">SUM(laptop_prices3[[#This Row],[RAM Comp]:[Weight Comp]]+laptop_prices3[[#This Row],[Storage Comp]])</f>
        <v>43.513282411230392</v>
      </c>
      <c r="C4437">
        <v>4435</v>
      </c>
      <c r="D4437" t="s">
        <v>28</v>
      </c>
      <c r="E4437" t="s">
        <v>12</v>
      </c>
      <c r="F4437">
        <v>8</v>
      </c>
      <c r="G4437" t="s">
        <v>25</v>
      </c>
      <c r="H4437" t="s">
        <v>14</v>
      </c>
      <c r="I4437">
        <v>16</v>
      </c>
      <c r="J4437" t="s">
        <v>43</v>
      </c>
      <c r="K4437">
        <v>10.8</v>
      </c>
      <c r="L4437">
        <v>1.77</v>
      </c>
      <c r="M4437" t="s">
        <v>16</v>
      </c>
      <c r="N4437">
        <v>1022.36</v>
      </c>
      <c r="O4437" s="5">
        <f>(ScoreCard!$E$3-laptop_prices3[[#This Row],[Price ($)]])/ScoreCard!$E$3*ScoreCard!$E$5</f>
        <v>4.5270302779083407</v>
      </c>
      <c r="P4437" s="5">
        <f>laptop_prices3[[#This Row],[RAM (GB)]]/ScoreCard!$F$3*ScoreCard!$F$5</f>
        <v>0.875</v>
      </c>
      <c r="Q4437" s="5">
        <f>laptop_prices3[[#This Row],[Screen Size (inch)]]/ScoreCard!$G$3*ScoreCard!$G$5</f>
        <v>1.8497109826589595</v>
      </c>
      <c r="R4437" s="5">
        <f>laptop_prices3[[#This Row],[Battery Life (hours)]]/ScoreCard!$H$3*ScoreCard!$H$5</f>
        <v>6.3</v>
      </c>
      <c r="S4437" s="5">
        <f>ScoreCard!$I$3-laptop_prices3[[#This Row],[Weight (kg)]]/ScoreCard!$I$3*ScoreCard!$I$5</f>
        <v>2.4885714285714284</v>
      </c>
      <c r="T4437" s="6" cm="1">
        <f t="array" ref="T4437">_xlfn.IFS(laptop_prices3[[#This Row],[Storage]]="512GB SSD", 512, laptop_prices3[[#This Row],[Storage]] = "1TB SSD", 1000, laptop_prices3[[#This Row],[Storage]] = "2TB SSD", 2000, laptop_prices3[[#This Row],[Storage]]= "256GB SSD", 256, laptop_prices3[[#This Row],[Storage]] = "1TB HDD", 1000*0.7)</f>
        <v>2000</v>
      </c>
      <c r="U4437" s="5">
        <f>laptop_prices3[[#This Row],[Storage Raw Value]]/ScoreCard!$J$3*ScoreCard!$J$5</f>
        <v>8</v>
      </c>
    </row>
    <row r="4438" spans="2:21" x14ac:dyDescent="0.2">
      <c r="B4438" s="4" cm="1">
        <f t="array" ref="B4438">SUM(laptop_prices3[[#This Row],[RAM Comp]:[Weight Comp]]+laptop_prices3[[#This Row],[Storage Comp]])</f>
        <v>44.674234792182773</v>
      </c>
      <c r="C4438">
        <v>4436</v>
      </c>
      <c r="D4438" t="s">
        <v>28</v>
      </c>
      <c r="E4438" t="s">
        <v>24</v>
      </c>
      <c r="F4438">
        <v>32</v>
      </c>
      <c r="G4438" t="s">
        <v>25</v>
      </c>
      <c r="H4438" t="s">
        <v>40</v>
      </c>
      <c r="I4438">
        <v>16</v>
      </c>
      <c r="J4438" t="s">
        <v>21</v>
      </c>
      <c r="K4438">
        <v>8.3000000000000007</v>
      </c>
      <c r="L4438">
        <v>1.78</v>
      </c>
      <c r="M4438" t="s">
        <v>22</v>
      </c>
      <c r="N4438">
        <v>1419.23</v>
      </c>
      <c r="O4438" s="5">
        <f>(ScoreCard!$E$3-laptop_prices3[[#This Row],[Price ($)]])/ScoreCard!$E$3*ScoreCard!$E$5</f>
        <v>4.3434281283656002</v>
      </c>
      <c r="P4438" s="5">
        <f>laptop_prices3[[#This Row],[RAM (GB)]]/ScoreCard!$F$3*ScoreCard!$F$5</f>
        <v>3.5</v>
      </c>
      <c r="Q4438" s="5">
        <f>laptop_prices3[[#This Row],[Screen Size (inch)]]/ScoreCard!$G$3*ScoreCard!$G$5</f>
        <v>1.8497109826589595</v>
      </c>
      <c r="R4438" s="5">
        <f>laptop_prices3[[#This Row],[Battery Life (hours)]]/ScoreCard!$H$3*ScoreCard!$H$5</f>
        <v>4.8416666666666677</v>
      </c>
      <c r="S4438" s="5">
        <f>ScoreCard!$I$3-laptop_prices3[[#This Row],[Weight (kg)]]/ScoreCard!$I$3*ScoreCard!$I$5</f>
        <v>2.4828571428571431</v>
      </c>
      <c r="T4438" s="6" cm="1">
        <f t="array" ref="T4438">_xlfn.IFS(laptop_prices3[[#This Row],[Storage]]="512GB SSD", 512, laptop_prices3[[#This Row],[Storage]] = "1TB SSD", 1000, laptop_prices3[[#This Row],[Storage]] = "2TB SSD", 2000, laptop_prices3[[#This Row],[Storage]]= "256GB SSD", 256, laptop_prices3[[#This Row],[Storage]] = "1TB HDD", 1000*0.7)</f>
        <v>2000</v>
      </c>
      <c r="U4438" s="5">
        <f>laptop_prices3[[#This Row],[Storage Raw Value]]/ScoreCard!$J$3*ScoreCard!$J$5</f>
        <v>8</v>
      </c>
    </row>
    <row r="4439" spans="2:21" x14ac:dyDescent="0.2">
      <c r="B4439" s="4" cm="1">
        <f t="array" ref="B4439">SUM(laptop_prices3[[#This Row],[RAM Comp]:[Weight Comp]]+laptop_prices3[[#This Row],[Storage Comp]])</f>
        <v>23.130639966969447</v>
      </c>
      <c r="C4439">
        <v>4437</v>
      </c>
      <c r="D4439" t="s">
        <v>17</v>
      </c>
      <c r="E4439" t="s">
        <v>48</v>
      </c>
      <c r="F4439">
        <v>32</v>
      </c>
      <c r="G4439" t="s">
        <v>42</v>
      </c>
      <c r="H4439" t="s">
        <v>14</v>
      </c>
      <c r="I4439">
        <v>14</v>
      </c>
      <c r="J4439" t="s">
        <v>21</v>
      </c>
      <c r="K4439">
        <v>7.5</v>
      </c>
      <c r="L4439">
        <v>1.86</v>
      </c>
      <c r="M4439" t="s">
        <v>46</v>
      </c>
      <c r="N4439">
        <v>1854.24</v>
      </c>
      <c r="O4439" s="5">
        <f>(ScoreCard!$E$3-laptop_prices3[[#This Row],[Price ($)]])/ScoreCard!$E$3*ScoreCard!$E$5</f>
        <v>4.1421814453898449</v>
      </c>
      <c r="P4439" s="5">
        <f>laptop_prices3[[#This Row],[RAM (GB)]]/ScoreCard!$F$3*ScoreCard!$F$5</f>
        <v>3.5</v>
      </c>
      <c r="Q4439" s="5">
        <f>laptop_prices3[[#This Row],[Screen Size (inch)]]/ScoreCard!$G$3*ScoreCard!$G$5</f>
        <v>1.6184971098265895</v>
      </c>
      <c r="R4439" s="5">
        <f>laptop_prices3[[#This Row],[Battery Life (hours)]]/ScoreCard!$H$3*ScoreCard!$H$5</f>
        <v>4.375</v>
      </c>
      <c r="S4439" s="5">
        <f>ScoreCard!$I$3-laptop_prices3[[#This Row],[Weight (kg)]]/ScoreCard!$I$3*ScoreCard!$I$5</f>
        <v>2.4371428571428568</v>
      </c>
      <c r="T4439" s="6" cm="1">
        <f t="array" ref="T4439">_xlfn.IFS(laptop_prices3[[#This Row],[Storage]]="512GB SSD", 512, laptop_prices3[[#This Row],[Storage]] = "1TB SSD", 1000, laptop_prices3[[#This Row],[Storage]] = "2TB SSD", 2000, laptop_prices3[[#This Row],[Storage]]= "256GB SSD", 256, laptop_prices3[[#This Row],[Storage]] = "1TB HDD", 1000*0.7)</f>
        <v>700</v>
      </c>
      <c r="U4439" s="5">
        <f>laptop_prices3[[#This Row],[Storage Raw Value]]/ScoreCard!$J$3*ScoreCard!$J$5</f>
        <v>2.8</v>
      </c>
    </row>
    <row r="4440" spans="2:21" x14ac:dyDescent="0.2">
      <c r="B4440" s="4" cm="1">
        <f t="array" ref="B4440">SUM(laptop_prices3[[#This Row],[RAM Comp]:[Weight Comp]]+laptop_prices3[[#This Row],[Storage Comp]])</f>
        <v>41.660901458849438</v>
      </c>
      <c r="C4440">
        <v>4438</v>
      </c>
      <c r="D4440" t="s">
        <v>38</v>
      </c>
      <c r="E4440" t="s">
        <v>18</v>
      </c>
      <c r="F4440">
        <v>32</v>
      </c>
      <c r="G4440" t="s">
        <v>25</v>
      </c>
      <c r="H4440" t="s">
        <v>44</v>
      </c>
      <c r="I4440">
        <v>16</v>
      </c>
      <c r="J4440" t="s">
        <v>15</v>
      </c>
      <c r="K4440">
        <v>4.3</v>
      </c>
      <c r="L4440">
        <v>2.97</v>
      </c>
      <c r="M4440" t="s">
        <v>30</v>
      </c>
      <c r="N4440">
        <v>1790.02</v>
      </c>
      <c r="O4440" s="5">
        <f>(ScoreCard!$E$3-laptop_prices3[[#This Row],[Price ($)]])/ScoreCard!$E$3*ScoreCard!$E$5</f>
        <v>4.1718912497177989</v>
      </c>
      <c r="P4440" s="5">
        <f>laptop_prices3[[#This Row],[RAM (GB)]]/ScoreCard!$F$3*ScoreCard!$F$5</f>
        <v>3.5</v>
      </c>
      <c r="Q4440" s="5">
        <f>laptop_prices3[[#This Row],[Screen Size (inch)]]/ScoreCard!$G$3*ScoreCard!$G$5</f>
        <v>1.8497109826589595</v>
      </c>
      <c r="R4440" s="5">
        <f>laptop_prices3[[#This Row],[Battery Life (hours)]]/ScoreCard!$H$3*ScoreCard!$H$5</f>
        <v>2.5083333333333333</v>
      </c>
      <c r="S4440" s="5">
        <f>ScoreCard!$I$3-laptop_prices3[[#This Row],[Weight (kg)]]/ScoreCard!$I$3*ScoreCard!$I$5</f>
        <v>1.8028571428571427</v>
      </c>
      <c r="T4440" s="6" cm="1">
        <f t="array" ref="T4440">_xlfn.IFS(laptop_prices3[[#This Row],[Storage]]="512GB SSD", 512, laptop_prices3[[#This Row],[Storage]] = "1TB SSD", 1000, laptop_prices3[[#This Row],[Storage]] = "2TB SSD", 2000, laptop_prices3[[#This Row],[Storage]]= "256GB SSD", 256, laptop_prices3[[#This Row],[Storage]] = "1TB HDD", 1000*0.7)</f>
        <v>2000</v>
      </c>
      <c r="U4440" s="5">
        <f>laptop_prices3[[#This Row],[Storage Raw Value]]/ScoreCard!$J$3*ScoreCard!$J$5</f>
        <v>8</v>
      </c>
    </row>
    <row r="4441" spans="2:21" x14ac:dyDescent="0.2">
      <c r="B4441" s="4" cm="1">
        <f t="array" ref="B4441">SUM(laptop_prices3[[#This Row],[RAM Comp]:[Weight Comp]]+laptop_prices3[[#This Row],[Storage Comp]])</f>
        <v>46.70394439856868</v>
      </c>
      <c r="C4441">
        <v>4439</v>
      </c>
      <c r="D4441" t="s">
        <v>17</v>
      </c>
      <c r="E4441" t="s">
        <v>39</v>
      </c>
      <c r="F4441">
        <v>64</v>
      </c>
      <c r="G4441" t="s">
        <v>25</v>
      </c>
      <c r="H4441" t="s">
        <v>20</v>
      </c>
      <c r="I4441">
        <v>15.6</v>
      </c>
      <c r="J4441" t="s">
        <v>15</v>
      </c>
      <c r="K4441">
        <v>5.8</v>
      </c>
      <c r="L4441">
        <v>1.72</v>
      </c>
      <c r="M4441" t="s">
        <v>16</v>
      </c>
      <c r="N4441">
        <v>4537.37</v>
      </c>
      <c r="O4441" s="5">
        <f>(ScoreCard!$E$3-laptop_prices3[[#This Row],[Price ($)]])/ScoreCard!$E$3*ScoreCard!$E$5</f>
        <v>2.9008973082602689</v>
      </c>
      <c r="P4441" s="5">
        <f>laptop_prices3[[#This Row],[RAM (GB)]]/ScoreCard!$F$3*ScoreCard!$F$5</f>
        <v>7</v>
      </c>
      <c r="Q4441" s="5">
        <f>laptop_prices3[[#This Row],[Screen Size (inch)]]/ScoreCard!$G$3*ScoreCard!$G$5</f>
        <v>1.8034682080924855</v>
      </c>
      <c r="R4441" s="5">
        <f>laptop_prices3[[#This Row],[Battery Life (hours)]]/ScoreCard!$H$3*ScoreCard!$H$5</f>
        <v>3.3833333333333333</v>
      </c>
      <c r="S4441" s="5">
        <f>ScoreCard!$I$3-laptop_prices3[[#This Row],[Weight (kg)]]/ScoreCard!$I$3*ScoreCard!$I$5</f>
        <v>2.5171428571428569</v>
      </c>
      <c r="T4441" s="6" cm="1">
        <f t="array" ref="T4441">_xlfn.IFS(laptop_prices3[[#This Row],[Storage]]="512GB SSD", 512, laptop_prices3[[#This Row],[Storage]] = "1TB SSD", 1000, laptop_prices3[[#This Row],[Storage]] = "2TB SSD", 2000, laptop_prices3[[#This Row],[Storage]]= "256GB SSD", 256, laptop_prices3[[#This Row],[Storage]] = "1TB HDD", 1000*0.7)</f>
        <v>2000</v>
      </c>
      <c r="U4441" s="5">
        <f>laptop_prices3[[#This Row],[Storage Raw Value]]/ScoreCard!$J$3*ScoreCard!$J$5</f>
        <v>8</v>
      </c>
    </row>
    <row r="4442" spans="2:21" x14ac:dyDescent="0.2">
      <c r="B4442" s="4" cm="1">
        <f t="array" ref="B4442">SUM(laptop_prices3[[#This Row],[RAM Comp]:[Weight Comp]]+laptop_prices3[[#This Row],[Storage Comp]])</f>
        <v>12.814524635287642</v>
      </c>
      <c r="C4442">
        <v>4440</v>
      </c>
      <c r="D4442" t="s">
        <v>36</v>
      </c>
      <c r="E4442" t="s">
        <v>41</v>
      </c>
      <c r="F4442">
        <v>8</v>
      </c>
      <c r="G4442" t="s">
        <v>29</v>
      </c>
      <c r="H4442" t="s">
        <v>20</v>
      </c>
      <c r="I4442">
        <v>13.3</v>
      </c>
      <c r="J4442" t="s">
        <v>15</v>
      </c>
      <c r="K4442">
        <v>7.7</v>
      </c>
      <c r="L4442">
        <v>2.95</v>
      </c>
      <c r="M4442" t="s">
        <v>22</v>
      </c>
      <c r="N4442">
        <v>2201.2600000000002</v>
      </c>
      <c r="O4442" s="5">
        <f>(ScoreCard!$E$3-laptop_prices3[[#This Row],[Price ($)]])/ScoreCard!$E$3*ScoreCard!$E$5</f>
        <v>3.9816411729219792</v>
      </c>
      <c r="P4442" s="5">
        <f>laptop_prices3[[#This Row],[RAM (GB)]]/ScoreCard!$F$3*ScoreCard!$F$5</f>
        <v>0.875</v>
      </c>
      <c r="Q4442" s="5">
        <f>laptop_prices3[[#This Row],[Screen Size (inch)]]/ScoreCard!$G$3*ScoreCard!$G$5</f>
        <v>1.5375722543352601</v>
      </c>
      <c r="R4442" s="5">
        <f>laptop_prices3[[#This Row],[Battery Life (hours)]]/ScoreCard!$H$3*ScoreCard!$H$5</f>
        <v>4.4916666666666671</v>
      </c>
      <c r="S4442" s="5">
        <f>ScoreCard!$I$3-laptop_prices3[[#This Row],[Weight (kg)]]/ScoreCard!$I$3*ScoreCard!$I$5</f>
        <v>1.8142857142857143</v>
      </c>
      <c r="T4442" s="6" cm="1">
        <f t="array" ref="T4442">_xlfn.IFS(laptop_prices3[[#This Row],[Storage]]="512GB SSD", 512, laptop_prices3[[#This Row],[Storage]] = "1TB SSD", 1000, laptop_prices3[[#This Row],[Storage]] = "2TB SSD", 2000, laptop_prices3[[#This Row],[Storage]]= "256GB SSD", 256, laptop_prices3[[#This Row],[Storage]] = "1TB HDD", 1000*0.7)</f>
        <v>256</v>
      </c>
      <c r="U4442" s="5">
        <f>laptop_prices3[[#This Row],[Storage Raw Value]]/ScoreCard!$J$3*ScoreCard!$J$5</f>
        <v>1.024</v>
      </c>
    </row>
    <row r="4443" spans="2:21" x14ac:dyDescent="0.2">
      <c r="B4443" s="4" cm="1">
        <f t="array" ref="B4443">SUM(laptop_prices3[[#This Row],[RAM Comp]:[Weight Comp]]+laptop_prices3[[#This Row],[Storage Comp]])</f>
        <v>22.718286540049547</v>
      </c>
      <c r="C4443">
        <v>4441</v>
      </c>
      <c r="D4443" t="s">
        <v>17</v>
      </c>
      <c r="E4443" t="s">
        <v>39</v>
      </c>
      <c r="F4443">
        <v>32</v>
      </c>
      <c r="G4443" t="s">
        <v>42</v>
      </c>
      <c r="H4443" t="s">
        <v>14</v>
      </c>
      <c r="I4443">
        <v>13.3</v>
      </c>
      <c r="J4443" t="s">
        <v>27</v>
      </c>
      <c r="K4443">
        <v>7.5</v>
      </c>
      <c r="L4443">
        <v>2.44</v>
      </c>
      <c r="M4443" t="s">
        <v>46</v>
      </c>
      <c r="N4443">
        <v>2964.84</v>
      </c>
      <c r="O4443" s="5">
        <f>(ScoreCard!$E$3-laptop_prices3[[#This Row],[Price ($)]])/ScoreCard!$E$3*ScoreCard!$E$5</f>
        <v>3.6283896564358598</v>
      </c>
      <c r="P4443" s="5">
        <f>laptop_prices3[[#This Row],[RAM (GB)]]/ScoreCard!$F$3*ScoreCard!$F$5</f>
        <v>3.5</v>
      </c>
      <c r="Q4443" s="5">
        <f>laptop_prices3[[#This Row],[Screen Size (inch)]]/ScoreCard!$G$3*ScoreCard!$G$5</f>
        <v>1.5375722543352601</v>
      </c>
      <c r="R4443" s="5">
        <f>laptop_prices3[[#This Row],[Battery Life (hours)]]/ScoreCard!$H$3*ScoreCard!$H$5</f>
        <v>4.375</v>
      </c>
      <c r="S4443" s="5">
        <f>ScoreCard!$I$3-laptop_prices3[[#This Row],[Weight (kg)]]/ScoreCard!$I$3*ScoreCard!$I$5</f>
        <v>2.1057142857142859</v>
      </c>
      <c r="T4443" s="6" cm="1">
        <f t="array" ref="T4443">_xlfn.IFS(laptop_prices3[[#This Row],[Storage]]="512GB SSD", 512, laptop_prices3[[#This Row],[Storage]] = "1TB SSD", 1000, laptop_prices3[[#This Row],[Storage]] = "2TB SSD", 2000, laptop_prices3[[#This Row],[Storage]]= "256GB SSD", 256, laptop_prices3[[#This Row],[Storage]] = "1TB HDD", 1000*0.7)</f>
        <v>700</v>
      </c>
      <c r="U4443" s="5">
        <f>laptop_prices3[[#This Row],[Storage Raw Value]]/ScoreCard!$J$3*ScoreCard!$J$5</f>
        <v>2.8</v>
      </c>
    </row>
    <row r="4444" spans="2:21" x14ac:dyDescent="0.2">
      <c r="B4444" s="4" cm="1">
        <f t="array" ref="B4444">SUM(laptop_prices3[[#This Row],[RAM Comp]:[Weight Comp]]+laptop_prices3[[#This Row],[Storage Comp]])</f>
        <v>40.993758601706574</v>
      </c>
      <c r="C4444">
        <v>4442</v>
      </c>
      <c r="D4444" t="s">
        <v>34</v>
      </c>
      <c r="E4444" t="s">
        <v>39</v>
      </c>
      <c r="F4444">
        <v>8</v>
      </c>
      <c r="G4444" t="s">
        <v>25</v>
      </c>
      <c r="H4444" t="s">
        <v>14</v>
      </c>
      <c r="I4444">
        <v>16</v>
      </c>
      <c r="J4444" t="s">
        <v>15</v>
      </c>
      <c r="K4444">
        <v>7</v>
      </c>
      <c r="L4444">
        <v>2.2999999999999998</v>
      </c>
      <c r="M4444" t="s">
        <v>16</v>
      </c>
      <c r="N4444">
        <v>1393.59</v>
      </c>
      <c r="O4444" s="5">
        <f>(ScoreCard!$E$3-laptop_prices3[[#This Row],[Price ($)]])/ScoreCard!$E$3*ScoreCard!$E$5</f>
        <v>4.3552898440767294</v>
      </c>
      <c r="P4444" s="5">
        <f>laptop_prices3[[#This Row],[RAM (GB)]]/ScoreCard!$F$3*ScoreCard!$F$5</f>
        <v>0.875</v>
      </c>
      <c r="Q4444" s="5">
        <f>laptop_prices3[[#This Row],[Screen Size (inch)]]/ScoreCard!$G$3*ScoreCard!$G$5</f>
        <v>1.8497109826589595</v>
      </c>
      <c r="R4444" s="5">
        <f>laptop_prices3[[#This Row],[Battery Life (hours)]]/ScoreCard!$H$3*ScoreCard!$H$5</f>
        <v>4.0833333333333339</v>
      </c>
      <c r="S4444" s="5">
        <f>ScoreCard!$I$3-laptop_prices3[[#This Row],[Weight (kg)]]/ScoreCard!$I$3*ScoreCard!$I$5</f>
        <v>2.1857142857142859</v>
      </c>
      <c r="T4444" s="6" cm="1">
        <f t="array" ref="T4444">_xlfn.IFS(laptop_prices3[[#This Row],[Storage]]="512GB SSD", 512, laptop_prices3[[#This Row],[Storage]] = "1TB SSD", 1000, laptop_prices3[[#This Row],[Storage]] = "2TB SSD", 2000, laptop_prices3[[#This Row],[Storage]]= "256GB SSD", 256, laptop_prices3[[#This Row],[Storage]] = "1TB HDD", 1000*0.7)</f>
        <v>2000</v>
      </c>
      <c r="U4444" s="5">
        <f>laptop_prices3[[#This Row],[Storage Raw Value]]/ScoreCard!$J$3*ScoreCard!$J$5</f>
        <v>8</v>
      </c>
    </row>
    <row r="4445" spans="2:21" x14ac:dyDescent="0.2">
      <c r="B4445" s="4" cm="1">
        <f t="array" ref="B4445">SUM(laptop_prices3[[#This Row],[RAM Comp]:[Weight Comp]]+laptop_prices3[[#This Row],[Storage Comp]])</f>
        <v>23.623095238095239</v>
      </c>
      <c r="C4445">
        <v>4443</v>
      </c>
      <c r="D4445" t="s">
        <v>34</v>
      </c>
      <c r="E4445" t="s">
        <v>39</v>
      </c>
      <c r="F4445">
        <v>8</v>
      </c>
      <c r="G4445" t="s">
        <v>19</v>
      </c>
      <c r="H4445" t="s">
        <v>44</v>
      </c>
      <c r="I4445">
        <v>17.3</v>
      </c>
      <c r="J4445" t="s">
        <v>15</v>
      </c>
      <c r="K4445">
        <v>5</v>
      </c>
      <c r="L4445">
        <v>2.92</v>
      </c>
      <c r="M4445" t="s">
        <v>22</v>
      </c>
      <c r="N4445">
        <v>1013.68</v>
      </c>
      <c r="O4445" s="5">
        <f>(ScoreCard!$E$3-laptop_prices3[[#This Row],[Price ($)]])/ScoreCard!$E$3*ScoreCard!$E$5</f>
        <v>4.5310458665344173</v>
      </c>
      <c r="P4445" s="5">
        <f>laptop_prices3[[#This Row],[RAM (GB)]]/ScoreCard!$F$3*ScoreCard!$F$5</f>
        <v>0.875</v>
      </c>
      <c r="Q4445" s="5">
        <f>laptop_prices3[[#This Row],[Screen Size (inch)]]/ScoreCard!$G$3*ScoreCard!$G$5</f>
        <v>2</v>
      </c>
      <c r="R4445" s="5">
        <f>laptop_prices3[[#This Row],[Battery Life (hours)]]/ScoreCard!$H$3*ScoreCard!$H$5</f>
        <v>2.916666666666667</v>
      </c>
      <c r="S4445" s="5">
        <f>ScoreCard!$I$3-laptop_prices3[[#This Row],[Weight (kg)]]/ScoreCard!$I$3*ScoreCard!$I$5</f>
        <v>1.8314285714285714</v>
      </c>
      <c r="T4445" s="6" cm="1">
        <f t="array" ref="T4445">_xlfn.IFS(laptop_prices3[[#This Row],[Storage]]="512GB SSD", 512, laptop_prices3[[#This Row],[Storage]] = "1TB SSD", 1000, laptop_prices3[[#This Row],[Storage]] = "2TB SSD", 2000, laptop_prices3[[#This Row],[Storage]]= "256GB SSD", 256, laptop_prices3[[#This Row],[Storage]] = "1TB HDD", 1000*0.7)</f>
        <v>1000</v>
      </c>
      <c r="U4445" s="5">
        <f>laptop_prices3[[#This Row],[Storage Raw Value]]/ScoreCard!$J$3*ScoreCard!$J$5</f>
        <v>4</v>
      </c>
    </row>
    <row r="4446" spans="2:21" x14ac:dyDescent="0.2">
      <c r="B4446" s="4" cm="1">
        <f t="array" ref="B4446">SUM(laptop_prices3[[#This Row],[RAM Comp]:[Weight Comp]]+laptop_prices3[[#This Row],[Storage Comp]])</f>
        <v>16.743139554087534</v>
      </c>
      <c r="C4446">
        <v>4444</v>
      </c>
      <c r="D4446" t="s">
        <v>33</v>
      </c>
      <c r="E4446" t="s">
        <v>18</v>
      </c>
      <c r="F4446">
        <v>8</v>
      </c>
      <c r="G4446" t="s">
        <v>13</v>
      </c>
      <c r="H4446" t="s">
        <v>32</v>
      </c>
      <c r="I4446">
        <v>16</v>
      </c>
      <c r="J4446" t="s">
        <v>43</v>
      </c>
      <c r="K4446">
        <v>6.3</v>
      </c>
      <c r="L4446">
        <v>2.36</v>
      </c>
      <c r="M4446" t="s">
        <v>46</v>
      </c>
      <c r="N4446">
        <v>1322.27</v>
      </c>
      <c r="O4446" s="5">
        <f>(ScoreCard!$E$3-laptop_prices3[[#This Row],[Price ($)]])/ScoreCard!$E$3*ScoreCard!$E$5</f>
        <v>4.3882842888707128</v>
      </c>
      <c r="P4446" s="5">
        <f>laptop_prices3[[#This Row],[RAM (GB)]]/ScoreCard!$F$3*ScoreCard!$F$5</f>
        <v>0.875</v>
      </c>
      <c r="Q4446" s="5">
        <f>laptop_prices3[[#This Row],[Screen Size (inch)]]/ScoreCard!$G$3*ScoreCard!$G$5</f>
        <v>1.8497109826589595</v>
      </c>
      <c r="R4446" s="5">
        <f>laptop_prices3[[#This Row],[Battery Life (hours)]]/ScoreCard!$H$3*ScoreCard!$H$5</f>
        <v>3.6750000000000003</v>
      </c>
      <c r="S4446" s="5">
        <f>ScoreCard!$I$3-laptop_prices3[[#This Row],[Weight (kg)]]/ScoreCard!$I$3*ScoreCard!$I$5</f>
        <v>2.1514285714285712</v>
      </c>
      <c r="T4446" s="6" cm="1">
        <f t="array" ref="T4446">_xlfn.IFS(laptop_prices3[[#This Row],[Storage]]="512GB SSD", 512, laptop_prices3[[#This Row],[Storage]] = "1TB SSD", 1000, laptop_prices3[[#This Row],[Storage]] = "2TB SSD", 2000, laptop_prices3[[#This Row],[Storage]]= "256GB SSD", 256, laptop_prices3[[#This Row],[Storage]] = "1TB HDD", 1000*0.7)</f>
        <v>512</v>
      </c>
      <c r="U4446" s="5">
        <f>laptop_prices3[[#This Row],[Storage Raw Value]]/ScoreCard!$J$3*ScoreCard!$J$5</f>
        <v>2.048</v>
      </c>
    </row>
    <row r="4447" spans="2:21" x14ac:dyDescent="0.2">
      <c r="B4447" s="4" cm="1">
        <f t="array" ref="B4447">SUM(laptop_prices3[[#This Row],[RAM Comp]:[Weight Comp]]+laptop_prices3[[#This Row],[Storage Comp]])</f>
        <v>18.75927773190201</v>
      </c>
      <c r="C4447">
        <v>4445</v>
      </c>
      <c r="D4447" t="s">
        <v>17</v>
      </c>
      <c r="E4447" t="s">
        <v>41</v>
      </c>
      <c r="F4447">
        <v>16</v>
      </c>
      <c r="G4447" t="s">
        <v>13</v>
      </c>
      <c r="H4447" t="s">
        <v>14</v>
      </c>
      <c r="I4447">
        <v>15.6</v>
      </c>
      <c r="J4447" t="s">
        <v>15</v>
      </c>
      <c r="K4447">
        <v>8.6</v>
      </c>
      <c r="L4447">
        <v>2.63</v>
      </c>
      <c r="M4447" t="s">
        <v>22</v>
      </c>
      <c r="N4447">
        <v>3819.68</v>
      </c>
      <c r="O4447" s="5">
        <f>(ScoreCard!$E$3-laptop_prices3[[#This Row],[Price ($)]])/ScoreCard!$E$3*ScoreCard!$E$5</f>
        <v>3.2329189443258066</v>
      </c>
      <c r="P4447" s="5">
        <f>laptop_prices3[[#This Row],[RAM (GB)]]/ScoreCard!$F$3*ScoreCard!$F$5</f>
        <v>1.75</v>
      </c>
      <c r="Q4447" s="5">
        <f>laptop_prices3[[#This Row],[Screen Size (inch)]]/ScoreCard!$G$3*ScoreCard!$G$5</f>
        <v>1.8034682080924855</v>
      </c>
      <c r="R4447" s="5">
        <f>laptop_prices3[[#This Row],[Battery Life (hours)]]/ScoreCard!$H$3*ScoreCard!$H$5</f>
        <v>5.0166666666666666</v>
      </c>
      <c r="S4447" s="5">
        <f>ScoreCard!$I$3-laptop_prices3[[#This Row],[Weight (kg)]]/ScoreCard!$I$3*ScoreCard!$I$5</f>
        <v>1.9971428571428571</v>
      </c>
      <c r="T4447" s="6" cm="1">
        <f t="array" ref="T4447">_xlfn.IFS(laptop_prices3[[#This Row],[Storage]]="512GB SSD", 512, laptop_prices3[[#This Row],[Storage]] = "1TB SSD", 1000, laptop_prices3[[#This Row],[Storage]] = "2TB SSD", 2000, laptop_prices3[[#This Row],[Storage]]= "256GB SSD", 256, laptop_prices3[[#This Row],[Storage]] = "1TB HDD", 1000*0.7)</f>
        <v>512</v>
      </c>
      <c r="U4447" s="5">
        <f>laptop_prices3[[#This Row],[Storage Raw Value]]/ScoreCard!$J$3*ScoreCard!$J$5</f>
        <v>2.048</v>
      </c>
    </row>
    <row r="4448" spans="2:21" x14ac:dyDescent="0.2">
      <c r="B4448" s="4" cm="1">
        <f t="array" ref="B4448">SUM(laptop_prices3[[#This Row],[RAM Comp]:[Weight Comp]]+laptop_prices3[[#This Row],[Storage Comp]])</f>
        <v>21.512425268373242</v>
      </c>
      <c r="C4448">
        <v>4446</v>
      </c>
      <c r="D4448" t="s">
        <v>36</v>
      </c>
      <c r="E4448" t="s">
        <v>12</v>
      </c>
      <c r="F4448">
        <v>32</v>
      </c>
      <c r="G4448" t="s">
        <v>13</v>
      </c>
      <c r="H4448" t="s">
        <v>26</v>
      </c>
      <c r="I4448">
        <v>16</v>
      </c>
      <c r="J4448" t="s">
        <v>21</v>
      </c>
      <c r="K4448">
        <v>9.3000000000000007</v>
      </c>
      <c r="L4448">
        <v>1.67</v>
      </c>
      <c r="M4448" t="s">
        <v>22</v>
      </c>
      <c r="N4448">
        <v>1266.44</v>
      </c>
      <c r="O4448" s="5">
        <f>(ScoreCard!$E$3-laptop_prices3[[#This Row],[Price ($)]])/ScoreCard!$E$3*ScoreCard!$E$5</f>
        <v>4.4141126659437369</v>
      </c>
      <c r="P4448" s="5">
        <f>laptop_prices3[[#This Row],[RAM (GB)]]/ScoreCard!$F$3*ScoreCard!$F$5</f>
        <v>3.5</v>
      </c>
      <c r="Q4448" s="5">
        <f>laptop_prices3[[#This Row],[Screen Size (inch)]]/ScoreCard!$G$3*ScoreCard!$G$5</f>
        <v>1.8497109826589595</v>
      </c>
      <c r="R4448" s="5">
        <f>laptop_prices3[[#This Row],[Battery Life (hours)]]/ScoreCard!$H$3*ScoreCard!$H$5</f>
        <v>5.4249999999999998</v>
      </c>
      <c r="S4448" s="5">
        <f>ScoreCard!$I$3-laptop_prices3[[#This Row],[Weight (kg)]]/ScoreCard!$I$3*ScoreCard!$I$5</f>
        <v>2.5457142857142858</v>
      </c>
      <c r="T4448" s="6" cm="1">
        <f t="array" ref="T4448">_xlfn.IFS(laptop_prices3[[#This Row],[Storage]]="512GB SSD", 512, laptop_prices3[[#This Row],[Storage]] = "1TB SSD", 1000, laptop_prices3[[#This Row],[Storage]] = "2TB SSD", 2000, laptop_prices3[[#This Row],[Storage]]= "256GB SSD", 256, laptop_prices3[[#This Row],[Storage]] = "1TB HDD", 1000*0.7)</f>
        <v>512</v>
      </c>
      <c r="U4448" s="5">
        <f>laptop_prices3[[#This Row],[Storage Raw Value]]/ScoreCard!$J$3*ScoreCard!$J$5</f>
        <v>2.048</v>
      </c>
    </row>
    <row r="4449" spans="2:21" x14ac:dyDescent="0.2">
      <c r="B4449" s="4" cm="1">
        <f t="array" ref="B4449">SUM(laptop_prices3[[#This Row],[RAM Comp]:[Weight Comp]]+laptop_prices3[[#This Row],[Storage Comp]])</f>
        <v>24.625878062207544</v>
      </c>
      <c r="C4449">
        <v>4447</v>
      </c>
      <c r="D4449" t="s">
        <v>28</v>
      </c>
      <c r="E4449" t="s">
        <v>31</v>
      </c>
      <c r="F4449">
        <v>32</v>
      </c>
      <c r="G4449" t="s">
        <v>42</v>
      </c>
      <c r="H4449" t="s">
        <v>14</v>
      </c>
      <c r="I4449">
        <v>14</v>
      </c>
      <c r="J4449" t="s">
        <v>21</v>
      </c>
      <c r="K4449">
        <v>10.7</v>
      </c>
      <c r="L4449">
        <v>2.5099999999999998</v>
      </c>
      <c r="M4449" t="s">
        <v>46</v>
      </c>
      <c r="N4449">
        <v>902.17</v>
      </c>
      <c r="O4449" s="5">
        <f>(ScoreCard!$E$3-laptop_prices3[[#This Row],[Price ($)]])/ScoreCard!$E$3*ScoreCard!$E$5</f>
        <v>4.5826332268678041</v>
      </c>
      <c r="P4449" s="5">
        <f>laptop_prices3[[#This Row],[RAM (GB)]]/ScoreCard!$F$3*ScoreCard!$F$5</f>
        <v>3.5</v>
      </c>
      <c r="Q4449" s="5">
        <f>laptop_prices3[[#This Row],[Screen Size (inch)]]/ScoreCard!$G$3*ScoreCard!$G$5</f>
        <v>1.6184971098265895</v>
      </c>
      <c r="R4449" s="5">
        <f>laptop_prices3[[#This Row],[Battery Life (hours)]]/ScoreCard!$H$3*ScoreCard!$H$5</f>
        <v>6.2416666666666663</v>
      </c>
      <c r="S4449" s="5">
        <f>ScoreCard!$I$3-laptop_prices3[[#This Row],[Weight (kg)]]/ScoreCard!$I$3*ScoreCard!$I$5</f>
        <v>2.0657142857142858</v>
      </c>
      <c r="T4449" s="6" cm="1">
        <f t="array" ref="T4449">_xlfn.IFS(laptop_prices3[[#This Row],[Storage]]="512GB SSD", 512, laptop_prices3[[#This Row],[Storage]] = "1TB SSD", 1000, laptop_prices3[[#This Row],[Storage]] = "2TB SSD", 2000, laptop_prices3[[#This Row],[Storage]]= "256GB SSD", 256, laptop_prices3[[#This Row],[Storage]] = "1TB HDD", 1000*0.7)</f>
        <v>700</v>
      </c>
      <c r="U4449" s="5">
        <f>laptop_prices3[[#This Row],[Storage Raw Value]]/ScoreCard!$J$3*ScoreCard!$J$5</f>
        <v>2.8</v>
      </c>
    </row>
    <row r="4450" spans="2:21" x14ac:dyDescent="0.2">
      <c r="B4450" s="4" cm="1">
        <f t="array" ref="B4450">SUM(laptop_prices3[[#This Row],[RAM Comp]:[Weight Comp]]+laptop_prices3[[#This Row],[Storage Comp]])</f>
        <v>44.855163776493256</v>
      </c>
      <c r="C4450">
        <v>4448</v>
      </c>
      <c r="D4450" t="s">
        <v>36</v>
      </c>
      <c r="E4450" t="s">
        <v>37</v>
      </c>
      <c r="F4450">
        <v>32</v>
      </c>
      <c r="G4450" t="s">
        <v>25</v>
      </c>
      <c r="H4450" t="s">
        <v>40</v>
      </c>
      <c r="I4450">
        <v>14</v>
      </c>
      <c r="J4450" t="s">
        <v>27</v>
      </c>
      <c r="K4450">
        <v>9.8000000000000007</v>
      </c>
      <c r="L4450">
        <v>2.59</v>
      </c>
      <c r="M4450" t="s">
        <v>30</v>
      </c>
      <c r="N4450">
        <v>4292.57</v>
      </c>
      <c r="O4450" s="5">
        <f>(ScoreCard!$E$3-laptop_prices3[[#This Row],[Price ($)]])/ScoreCard!$E$3*ScoreCard!$E$5</f>
        <v>3.0141480105256537</v>
      </c>
      <c r="P4450" s="5">
        <f>laptop_prices3[[#This Row],[RAM (GB)]]/ScoreCard!$F$3*ScoreCard!$F$5</f>
        <v>3.5</v>
      </c>
      <c r="Q4450" s="5">
        <f>laptop_prices3[[#This Row],[Screen Size (inch)]]/ScoreCard!$G$3*ScoreCard!$G$5</f>
        <v>1.6184971098265895</v>
      </c>
      <c r="R4450" s="5">
        <f>laptop_prices3[[#This Row],[Battery Life (hours)]]/ScoreCard!$H$3*ScoreCard!$H$5</f>
        <v>5.7166666666666677</v>
      </c>
      <c r="S4450" s="5">
        <f>ScoreCard!$I$3-laptop_prices3[[#This Row],[Weight (kg)]]/ScoreCard!$I$3*ScoreCard!$I$5</f>
        <v>2.02</v>
      </c>
      <c r="T4450" s="6" cm="1">
        <f t="array" ref="T4450">_xlfn.IFS(laptop_prices3[[#This Row],[Storage]]="512GB SSD", 512, laptop_prices3[[#This Row],[Storage]] = "1TB SSD", 1000, laptop_prices3[[#This Row],[Storage]] = "2TB SSD", 2000, laptop_prices3[[#This Row],[Storage]]= "256GB SSD", 256, laptop_prices3[[#This Row],[Storage]] = "1TB HDD", 1000*0.7)</f>
        <v>2000</v>
      </c>
      <c r="U4450" s="5">
        <f>laptop_prices3[[#This Row],[Storage Raw Value]]/ScoreCard!$J$3*ScoreCard!$J$5</f>
        <v>8</v>
      </c>
    </row>
    <row r="4451" spans="2:21" x14ac:dyDescent="0.2">
      <c r="B4451" s="4" cm="1">
        <f t="array" ref="B4451">SUM(laptop_prices3[[#This Row],[RAM Comp]:[Weight Comp]]+laptop_prices3[[#This Row],[Storage Comp]])</f>
        <v>19.025259014588492</v>
      </c>
      <c r="C4451">
        <v>4449</v>
      </c>
      <c r="D4451" t="s">
        <v>17</v>
      </c>
      <c r="E4451" t="s">
        <v>12</v>
      </c>
      <c r="F4451">
        <v>16</v>
      </c>
      <c r="G4451" t="s">
        <v>13</v>
      </c>
      <c r="H4451" t="s">
        <v>32</v>
      </c>
      <c r="I4451">
        <v>14</v>
      </c>
      <c r="J4451" t="s">
        <v>43</v>
      </c>
      <c r="K4451">
        <v>10</v>
      </c>
      <c r="L4451">
        <v>3.27</v>
      </c>
      <c r="M4451" t="s">
        <v>16</v>
      </c>
      <c r="N4451">
        <v>1276.51</v>
      </c>
      <c r="O4451" s="5">
        <f>(ScoreCard!$E$3-laptop_prices3[[#This Row],[Price ($)]])/ScoreCard!$E$3*ScoreCard!$E$5</f>
        <v>4.4094540279869872</v>
      </c>
      <c r="P4451" s="5">
        <f>laptop_prices3[[#This Row],[RAM (GB)]]/ScoreCard!$F$3*ScoreCard!$F$5</f>
        <v>1.75</v>
      </c>
      <c r="Q4451" s="5">
        <f>laptop_prices3[[#This Row],[Screen Size (inch)]]/ScoreCard!$G$3*ScoreCard!$G$5</f>
        <v>1.6184971098265895</v>
      </c>
      <c r="R4451" s="5">
        <f>laptop_prices3[[#This Row],[Battery Life (hours)]]/ScoreCard!$H$3*ScoreCard!$H$5</f>
        <v>5.8333333333333339</v>
      </c>
      <c r="S4451" s="5">
        <f>ScoreCard!$I$3-laptop_prices3[[#This Row],[Weight (kg)]]/ScoreCard!$I$3*ScoreCard!$I$5</f>
        <v>1.6314285714285715</v>
      </c>
      <c r="T4451" s="6" cm="1">
        <f t="array" ref="T4451">_xlfn.IFS(laptop_prices3[[#This Row],[Storage]]="512GB SSD", 512, laptop_prices3[[#This Row],[Storage]] = "1TB SSD", 1000, laptop_prices3[[#This Row],[Storage]] = "2TB SSD", 2000, laptop_prices3[[#This Row],[Storage]]= "256GB SSD", 256, laptop_prices3[[#This Row],[Storage]] = "1TB HDD", 1000*0.7)</f>
        <v>512</v>
      </c>
      <c r="U4451" s="5">
        <f>laptop_prices3[[#This Row],[Storage Raw Value]]/ScoreCard!$J$3*ScoreCard!$J$5</f>
        <v>2.048</v>
      </c>
    </row>
    <row r="4452" spans="2:21" x14ac:dyDescent="0.2">
      <c r="B4452" s="4" cm="1">
        <f t="array" ref="B4452">SUM(laptop_prices3[[#This Row],[RAM Comp]:[Weight Comp]]+laptop_prices3[[#This Row],[Storage Comp]])</f>
        <v>40.468762730525739</v>
      </c>
      <c r="C4452">
        <v>4450</v>
      </c>
      <c r="D4452" t="s">
        <v>38</v>
      </c>
      <c r="E4452" t="s">
        <v>39</v>
      </c>
      <c r="F4452">
        <v>8</v>
      </c>
      <c r="G4452" t="s">
        <v>25</v>
      </c>
      <c r="H4452" t="s">
        <v>26</v>
      </c>
      <c r="I4452">
        <v>13.3</v>
      </c>
      <c r="J4452" t="s">
        <v>15</v>
      </c>
      <c r="K4452">
        <v>6.4</v>
      </c>
      <c r="L4452">
        <v>2.06</v>
      </c>
      <c r="M4452" t="s">
        <v>30</v>
      </c>
      <c r="N4452">
        <v>1247.49</v>
      </c>
      <c r="O4452" s="5">
        <f>(ScoreCard!$E$3-laptop_prices3[[#This Row],[Price ($)]])/ScoreCard!$E$3*ScoreCard!$E$5</f>
        <v>4.4228794176101145</v>
      </c>
      <c r="P4452" s="5">
        <f>laptop_prices3[[#This Row],[RAM (GB)]]/ScoreCard!$F$3*ScoreCard!$F$5</f>
        <v>0.875</v>
      </c>
      <c r="Q4452" s="5">
        <f>laptop_prices3[[#This Row],[Screen Size (inch)]]/ScoreCard!$G$3*ScoreCard!$G$5</f>
        <v>1.5375722543352601</v>
      </c>
      <c r="R4452" s="5">
        <f>laptop_prices3[[#This Row],[Battery Life (hours)]]/ScoreCard!$H$3*ScoreCard!$H$5</f>
        <v>3.7333333333333334</v>
      </c>
      <c r="S4452" s="5">
        <f>ScoreCard!$I$3-laptop_prices3[[#This Row],[Weight (kg)]]/ScoreCard!$I$3*ScoreCard!$I$5</f>
        <v>2.322857142857143</v>
      </c>
      <c r="T4452" s="6" cm="1">
        <f t="array" ref="T4452">_xlfn.IFS(laptop_prices3[[#This Row],[Storage]]="512GB SSD", 512, laptop_prices3[[#This Row],[Storage]] = "1TB SSD", 1000, laptop_prices3[[#This Row],[Storage]] = "2TB SSD", 2000, laptop_prices3[[#This Row],[Storage]]= "256GB SSD", 256, laptop_prices3[[#This Row],[Storage]] = "1TB HDD", 1000*0.7)</f>
        <v>2000</v>
      </c>
      <c r="U4452" s="5">
        <f>laptop_prices3[[#This Row],[Storage Raw Value]]/ScoreCard!$J$3*ScoreCard!$J$5</f>
        <v>8</v>
      </c>
    </row>
    <row r="4453" spans="2:21" x14ac:dyDescent="0.2">
      <c r="B4453" s="4" cm="1">
        <f t="array" ref="B4453">SUM(laptop_prices3[[#This Row],[RAM Comp]:[Weight Comp]]+laptop_prices3[[#This Row],[Storage Comp]])</f>
        <v>24.836801541425817</v>
      </c>
      <c r="C4453">
        <v>4451</v>
      </c>
      <c r="D4453" t="s">
        <v>23</v>
      </c>
      <c r="E4453" t="s">
        <v>31</v>
      </c>
      <c r="F4453">
        <v>32</v>
      </c>
      <c r="G4453" t="s">
        <v>42</v>
      </c>
      <c r="H4453" t="s">
        <v>35</v>
      </c>
      <c r="I4453">
        <v>15.6</v>
      </c>
      <c r="J4453" t="s">
        <v>21</v>
      </c>
      <c r="K4453">
        <v>10</v>
      </c>
      <c r="L4453">
        <v>1.75</v>
      </c>
      <c r="M4453" t="s">
        <v>46</v>
      </c>
      <c r="N4453">
        <v>995.76</v>
      </c>
      <c r="O4453" s="5">
        <f>(ScoreCard!$E$3-laptop_prices3[[#This Row],[Price ($)]])/ScoreCard!$E$3*ScoreCard!$E$5</f>
        <v>4.5393361140205108</v>
      </c>
      <c r="P4453" s="5">
        <f>laptop_prices3[[#This Row],[RAM (GB)]]/ScoreCard!$F$3*ScoreCard!$F$5</f>
        <v>3.5</v>
      </c>
      <c r="Q4453" s="5">
        <f>laptop_prices3[[#This Row],[Screen Size (inch)]]/ScoreCard!$G$3*ScoreCard!$G$5</f>
        <v>1.8034682080924855</v>
      </c>
      <c r="R4453" s="5">
        <f>laptop_prices3[[#This Row],[Battery Life (hours)]]/ScoreCard!$H$3*ScoreCard!$H$5</f>
        <v>5.8333333333333339</v>
      </c>
      <c r="S4453" s="5">
        <f>ScoreCard!$I$3-laptop_prices3[[#This Row],[Weight (kg)]]/ScoreCard!$I$3*ScoreCard!$I$5</f>
        <v>2.5</v>
      </c>
      <c r="T4453" s="6" cm="1">
        <f t="array" ref="T4453">_xlfn.IFS(laptop_prices3[[#This Row],[Storage]]="512GB SSD", 512, laptop_prices3[[#This Row],[Storage]] = "1TB SSD", 1000, laptop_prices3[[#This Row],[Storage]] = "2TB SSD", 2000, laptop_prices3[[#This Row],[Storage]]= "256GB SSD", 256, laptop_prices3[[#This Row],[Storage]] = "1TB HDD", 1000*0.7)</f>
        <v>700</v>
      </c>
      <c r="U4453" s="5">
        <f>laptop_prices3[[#This Row],[Storage Raw Value]]/ScoreCard!$J$3*ScoreCard!$J$5</f>
        <v>2.8</v>
      </c>
    </row>
    <row r="4454" spans="2:21" x14ac:dyDescent="0.2">
      <c r="B4454" s="4" cm="1">
        <f t="array" ref="B4454">SUM(laptop_prices3[[#This Row],[RAM Comp]:[Weight Comp]]+laptop_prices3[[#This Row],[Storage Comp]])</f>
        <v>14.747354252683731</v>
      </c>
      <c r="C4454">
        <v>4452</v>
      </c>
      <c r="D4454" t="s">
        <v>33</v>
      </c>
      <c r="E4454" t="s">
        <v>18</v>
      </c>
      <c r="F4454">
        <v>32</v>
      </c>
      <c r="G4454" t="s">
        <v>29</v>
      </c>
      <c r="H4454" t="s">
        <v>26</v>
      </c>
      <c r="I4454">
        <v>14</v>
      </c>
      <c r="J4454" t="s">
        <v>43</v>
      </c>
      <c r="K4454">
        <v>6.6</v>
      </c>
      <c r="L4454">
        <v>3.18</v>
      </c>
      <c r="M4454" t="s">
        <v>46</v>
      </c>
      <c r="N4454">
        <v>2102.1799999999998</v>
      </c>
      <c r="O4454" s="5">
        <f>(ScoreCard!$E$3-laptop_prices3[[#This Row],[Price ($)]])/ScoreCard!$E$3*ScoreCard!$E$5</f>
        <v>4.0274780993127237</v>
      </c>
      <c r="P4454" s="5">
        <f>laptop_prices3[[#This Row],[RAM (GB)]]/ScoreCard!$F$3*ScoreCard!$F$5</f>
        <v>3.5</v>
      </c>
      <c r="Q4454" s="5">
        <f>laptop_prices3[[#This Row],[Screen Size (inch)]]/ScoreCard!$G$3*ScoreCard!$G$5</f>
        <v>1.6184971098265895</v>
      </c>
      <c r="R4454" s="5">
        <f>laptop_prices3[[#This Row],[Battery Life (hours)]]/ScoreCard!$H$3*ScoreCard!$H$5</f>
        <v>3.8499999999999996</v>
      </c>
      <c r="S4454" s="5">
        <f>ScoreCard!$I$3-laptop_prices3[[#This Row],[Weight (kg)]]/ScoreCard!$I$3*ScoreCard!$I$5</f>
        <v>1.6828571428571428</v>
      </c>
      <c r="T4454" s="6" cm="1">
        <f t="array" ref="T4454">_xlfn.IFS(laptop_prices3[[#This Row],[Storage]]="512GB SSD", 512, laptop_prices3[[#This Row],[Storage]] = "1TB SSD", 1000, laptop_prices3[[#This Row],[Storage]] = "2TB SSD", 2000, laptop_prices3[[#This Row],[Storage]]= "256GB SSD", 256, laptop_prices3[[#This Row],[Storage]] = "1TB HDD", 1000*0.7)</f>
        <v>256</v>
      </c>
      <c r="U4454" s="5">
        <f>laptop_prices3[[#This Row],[Storage Raw Value]]/ScoreCard!$J$3*ScoreCard!$J$5</f>
        <v>1.024</v>
      </c>
    </row>
    <row r="4455" spans="2:21" x14ac:dyDescent="0.2">
      <c r="B4455" s="4" cm="1">
        <f t="array" ref="B4455">SUM(laptop_prices3[[#This Row],[RAM Comp]:[Weight Comp]]+laptop_prices3[[#This Row],[Storage Comp]])</f>
        <v>18.009330030278008</v>
      </c>
      <c r="C4455">
        <v>4453</v>
      </c>
      <c r="D4455" t="s">
        <v>34</v>
      </c>
      <c r="E4455" t="s">
        <v>41</v>
      </c>
      <c r="F4455">
        <v>8</v>
      </c>
      <c r="G4455" t="s">
        <v>13</v>
      </c>
      <c r="H4455" t="s">
        <v>44</v>
      </c>
      <c r="I4455">
        <v>16</v>
      </c>
      <c r="J4455" t="s">
        <v>27</v>
      </c>
      <c r="K4455">
        <v>8.5</v>
      </c>
      <c r="L4455">
        <v>2.39</v>
      </c>
      <c r="M4455" t="s">
        <v>30</v>
      </c>
      <c r="N4455">
        <v>2010.74</v>
      </c>
      <c r="O4455" s="5">
        <f>(ScoreCard!$E$3-laptop_prices3[[#This Row],[Price ($)]])/ScoreCard!$E$3*ScoreCard!$E$5</f>
        <v>4.0697805675118524</v>
      </c>
      <c r="P4455" s="5">
        <f>laptop_prices3[[#This Row],[RAM (GB)]]/ScoreCard!$F$3*ScoreCard!$F$5</f>
        <v>0.875</v>
      </c>
      <c r="Q4455" s="5">
        <f>laptop_prices3[[#This Row],[Screen Size (inch)]]/ScoreCard!$G$3*ScoreCard!$G$5</f>
        <v>1.8497109826589595</v>
      </c>
      <c r="R4455" s="5">
        <f>laptop_prices3[[#This Row],[Battery Life (hours)]]/ScoreCard!$H$3*ScoreCard!$H$5</f>
        <v>4.9583333333333339</v>
      </c>
      <c r="S4455" s="5">
        <f>ScoreCard!$I$3-laptop_prices3[[#This Row],[Weight (kg)]]/ScoreCard!$I$3*ScoreCard!$I$5</f>
        <v>2.1342857142857143</v>
      </c>
      <c r="T4455" s="6" cm="1">
        <f t="array" ref="T4455">_xlfn.IFS(laptop_prices3[[#This Row],[Storage]]="512GB SSD", 512, laptop_prices3[[#This Row],[Storage]] = "1TB SSD", 1000, laptop_prices3[[#This Row],[Storage]] = "2TB SSD", 2000, laptop_prices3[[#This Row],[Storage]]= "256GB SSD", 256, laptop_prices3[[#This Row],[Storage]] = "1TB HDD", 1000*0.7)</f>
        <v>512</v>
      </c>
      <c r="U4455" s="5">
        <f>laptop_prices3[[#This Row],[Storage Raw Value]]/ScoreCard!$J$3*ScoreCard!$J$5</f>
        <v>2.048</v>
      </c>
    </row>
    <row r="4456" spans="2:21" x14ac:dyDescent="0.2">
      <c r="B4456" s="4" cm="1">
        <f t="array" ref="B4456">SUM(laptop_prices3[[#This Row],[RAM Comp]:[Weight Comp]]+laptop_prices3[[#This Row],[Storage Comp]])</f>
        <v>32.539238921001925</v>
      </c>
      <c r="C4456">
        <v>4454</v>
      </c>
      <c r="D4456" t="s">
        <v>45</v>
      </c>
      <c r="E4456" t="s">
        <v>12</v>
      </c>
      <c r="F4456">
        <v>64</v>
      </c>
      <c r="G4456" t="s">
        <v>19</v>
      </c>
      <c r="H4456" t="s">
        <v>32</v>
      </c>
      <c r="I4456">
        <v>13.3</v>
      </c>
      <c r="J4456" t="s">
        <v>43</v>
      </c>
      <c r="K4456">
        <v>9.5</v>
      </c>
      <c r="L4456">
        <v>1.82</v>
      </c>
      <c r="M4456" t="s">
        <v>30</v>
      </c>
      <c r="N4456">
        <v>1934.54</v>
      </c>
      <c r="O4456" s="5">
        <f>(ScoreCard!$E$3-laptop_prices3[[#This Row],[Price ($)]])/ScoreCard!$E$3*ScoreCard!$E$5</f>
        <v>4.1050326243444601</v>
      </c>
      <c r="P4456" s="5">
        <f>laptop_prices3[[#This Row],[RAM (GB)]]/ScoreCard!$F$3*ScoreCard!$F$5</f>
        <v>7</v>
      </c>
      <c r="Q4456" s="5">
        <f>laptop_prices3[[#This Row],[Screen Size (inch)]]/ScoreCard!$G$3*ScoreCard!$G$5</f>
        <v>1.5375722543352601</v>
      </c>
      <c r="R4456" s="5">
        <f>laptop_prices3[[#This Row],[Battery Life (hours)]]/ScoreCard!$H$3*ScoreCard!$H$5</f>
        <v>5.5416666666666661</v>
      </c>
      <c r="S4456" s="5">
        <f>ScoreCard!$I$3-laptop_prices3[[#This Row],[Weight (kg)]]/ScoreCard!$I$3*ScoreCard!$I$5</f>
        <v>2.46</v>
      </c>
      <c r="T4456" s="6" cm="1">
        <f t="array" ref="T4456">_xlfn.IFS(laptop_prices3[[#This Row],[Storage]]="512GB SSD", 512, laptop_prices3[[#This Row],[Storage]] = "1TB SSD", 1000, laptop_prices3[[#This Row],[Storage]] = "2TB SSD", 2000, laptop_prices3[[#This Row],[Storage]]= "256GB SSD", 256, laptop_prices3[[#This Row],[Storage]] = "1TB HDD", 1000*0.7)</f>
        <v>1000</v>
      </c>
      <c r="U4456" s="5">
        <f>laptop_prices3[[#This Row],[Storage Raw Value]]/ScoreCard!$J$3*ScoreCard!$J$5</f>
        <v>4</v>
      </c>
    </row>
    <row r="4457" spans="2:21" x14ac:dyDescent="0.2">
      <c r="B4457" s="4" cm="1">
        <f t="array" ref="B4457">SUM(laptop_prices3[[#This Row],[RAM Comp]:[Weight Comp]]+laptop_prices3[[#This Row],[Storage Comp]])</f>
        <v>46.144472887420861</v>
      </c>
      <c r="C4457">
        <v>4455</v>
      </c>
      <c r="D4457" t="s">
        <v>11</v>
      </c>
      <c r="E4457" t="s">
        <v>41</v>
      </c>
      <c r="F4457">
        <v>64</v>
      </c>
      <c r="G4457" t="s">
        <v>25</v>
      </c>
      <c r="H4457" t="s">
        <v>20</v>
      </c>
      <c r="I4457">
        <v>16</v>
      </c>
      <c r="J4457" t="s">
        <v>15</v>
      </c>
      <c r="K4457">
        <v>5.8</v>
      </c>
      <c r="L4457">
        <v>2.78</v>
      </c>
      <c r="M4457" t="s">
        <v>16</v>
      </c>
      <c r="N4457">
        <v>8023.23</v>
      </c>
      <c r="O4457" s="5">
        <f>(ScoreCard!$E$3-laptop_prices3[[#This Row],[Price ($)]])/ScoreCard!$E$3*ScoreCard!$E$5</f>
        <v>1.2882498695396323</v>
      </c>
      <c r="P4457" s="5">
        <f>laptop_prices3[[#This Row],[RAM (GB)]]/ScoreCard!$F$3*ScoreCard!$F$5</f>
        <v>7</v>
      </c>
      <c r="Q4457" s="5">
        <f>laptop_prices3[[#This Row],[Screen Size (inch)]]/ScoreCard!$G$3*ScoreCard!$G$5</f>
        <v>1.8497109826589595</v>
      </c>
      <c r="R4457" s="5">
        <f>laptop_prices3[[#This Row],[Battery Life (hours)]]/ScoreCard!$H$3*ScoreCard!$H$5</f>
        <v>3.3833333333333333</v>
      </c>
      <c r="S4457" s="5">
        <f>ScoreCard!$I$3-laptop_prices3[[#This Row],[Weight (kg)]]/ScoreCard!$I$3*ScoreCard!$I$5</f>
        <v>1.9114285714285715</v>
      </c>
      <c r="T4457" s="6" cm="1">
        <f t="array" ref="T4457">_xlfn.IFS(laptop_prices3[[#This Row],[Storage]]="512GB SSD", 512, laptop_prices3[[#This Row],[Storage]] = "1TB SSD", 1000, laptop_prices3[[#This Row],[Storage]] = "2TB SSD", 2000, laptop_prices3[[#This Row],[Storage]]= "256GB SSD", 256, laptop_prices3[[#This Row],[Storage]] = "1TB HDD", 1000*0.7)</f>
        <v>2000</v>
      </c>
      <c r="U4457" s="5">
        <f>laptop_prices3[[#This Row],[Storage Raw Value]]/ScoreCard!$J$3*ScoreCard!$J$5</f>
        <v>8</v>
      </c>
    </row>
    <row r="4458" spans="2:21" x14ac:dyDescent="0.2">
      <c r="B4458" s="4" cm="1">
        <f t="array" ref="B4458">SUM(laptop_prices3[[#This Row],[RAM Comp]:[Weight Comp]]+laptop_prices3[[#This Row],[Storage Comp]])</f>
        <v>40.728520506468485</v>
      </c>
      <c r="C4458">
        <v>4456</v>
      </c>
      <c r="D4458" t="s">
        <v>11</v>
      </c>
      <c r="E4458" t="s">
        <v>31</v>
      </c>
      <c r="F4458">
        <v>16</v>
      </c>
      <c r="G4458" t="s">
        <v>25</v>
      </c>
      <c r="H4458" t="s">
        <v>20</v>
      </c>
      <c r="I4458">
        <v>16</v>
      </c>
      <c r="J4458" t="s">
        <v>15</v>
      </c>
      <c r="K4458">
        <v>5.3</v>
      </c>
      <c r="L4458">
        <v>2.56</v>
      </c>
      <c r="M4458" t="s">
        <v>30</v>
      </c>
      <c r="N4458">
        <v>2172.88</v>
      </c>
      <c r="O4458" s="5">
        <f>(ScoreCard!$E$3-laptop_prices3[[#This Row],[Price ($)]])/ScoreCard!$E$3*ScoreCard!$E$5</f>
        <v>3.9947704822777457</v>
      </c>
      <c r="P4458" s="5">
        <f>laptop_prices3[[#This Row],[RAM (GB)]]/ScoreCard!$F$3*ScoreCard!$F$5</f>
        <v>1.75</v>
      </c>
      <c r="Q4458" s="5">
        <f>laptop_prices3[[#This Row],[Screen Size (inch)]]/ScoreCard!$G$3*ScoreCard!$G$5</f>
        <v>1.8497109826589595</v>
      </c>
      <c r="R4458" s="5">
        <f>laptop_prices3[[#This Row],[Battery Life (hours)]]/ScoreCard!$H$3*ScoreCard!$H$5</f>
        <v>3.0916666666666668</v>
      </c>
      <c r="S4458" s="5">
        <f>ScoreCard!$I$3-laptop_prices3[[#This Row],[Weight (kg)]]/ScoreCard!$I$3*ScoreCard!$I$5</f>
        <v>2.0371428571428574</v>
      </c>
      <c r="T4458" s="6" cm="1">
        <f t="array" ref="T4458">_xlfn.IFS(laptop_prices3[[#This Row],[Storage]]="512GB SSD", 512, laptop_prices3[[#This Row],[Storage]] = "1TB SSD", 1000, laptop_prices3[[#This Row],[Storage]] = "2TB SSD", 2000, laptop_prices3[[#This Row],[Storage]]= "256GB SSD", 256, laptop_prices3[[#This Row],[Storage]] = "1TB HDD", 1000*0.7)</f>
        <v>2000</v>
      </c>
      <c r="U4458" s="5">
        <f>laptop_prices3[[#This Row],[Storage Raw Value]]/ScoreCard!$J$3*ScoreCard!$J$5</f>
        <v>8</v>
      </c>
    </row>
    <row r="4459" spans="2:21" x14ac:dyDescent="0.2">
      <c r="B4459" s="4" cm="1">
        <f t="array" ref="B4459">SUM(laptop_prices3[[#This Row],[RAM Comp]:[Weight Comp]]+laptop_prices3[[#This Row],[Storage Comp]])</f>
        <v>23.860401871731352</v>
      </c>
      <c r="C4459">
        <v>4457</v>
      </c>
      <c r="D4459" t="s">
        <v>23</v>
      </c>
      <c r="E4459" t="s">
        <v>39</v>
      </c>
      <c r="F4459">
        <v>32</v>
      </c>
      <c r="G4459" t="s">
        <v>42</v>
      </c>
      <c r="H4459" t="s">
        <v>14</v>
      </c>
      <c r="I4459">
        <v>14</v>
      </c>
      <c r="J4459" t="s">
        <v>43</v>
      </c>
      <c r="K4459">
        <v>8.8000000000000007</v>
      </c>
      <c r="L4459">
        <v>1.91</v>
      </c>
      <c r="M4459" t="s">
        <v>16</v>
      </c>
      <c r="N4459">
        <v>1413.56</v>
      </c>
      <c r="O4459" s="5">
        <f>(ScoreCard!$E$3-laptop_prices3[[#This Row],[Price ($)]])/ScoreCard!$E$3*ScoreCard!$E$5</f>
        <v>4.3460512144842465</v>
      </c>
      <c r="P4459" s="5">
        <f>laptop_prices3[[#This Row],[RAM (GB)]]/ScoreCard!$F$3*ScoreCard!$F$5</f>
        <v>3.5</v>
      </c>
      <c r="Q4459" s="5">
        <f>laptop_prices3[[#This Row],[Screen Size (inch)]]/ScoreCard!$G$3*ScoreCard!$G$5</f>
        <v>1.6184971098265895</v>
      </c>
      <c r="R4459" s="5">
        <f>laptop_prices3[[#This Row],[Battery Life (hours)]]/ScoreCard!$H$3*ScoreCard!$H$5</f>
        <v>5.1333333333333337</v>
      </c>
      <c r="S4459" s="5">
        <f>ScoreCard!$I$3-laptop_prices3[[#This Row],[Weight (kg)]]/ScoreCard!$I$3*ScoreCard!$I$5</f>
        <v>2.4085714285714284</v>
      </c>
      <c r="T4459" s="6" cm="1">
        <f t="array" ref="T4459">_xlfn.IFS(laptop_prices3[[#This Row],[Storage]]="512GB SSD", 512, laptop_prices3[[#This Row],[Storage]] = "1TB SSD", 1000, laptop_prices3[[#This Row],[Storage]] = "2TB SSD", 2000, laptop_prices3[[#This Row],[Storage]]= "256GB SSD", 256, laptop_prices3[[#This Row],[Storage]] = "1TB HDD", 1000*0.7)</f>
        <v>700</v>
      </c>
      <c r="U4459" s="5">
        <f>laptop_prices3[[#This Row],[Storage Raw Value]]/ScoreCard!$J$3*ScoreCard!$J$5</f>
        <v>2.8</v>
      </c>
    </row>
    <row r="4460" spans="2:21" x14ac:dyDescent="0.2">
      <c r="B4460" s="4" cm="1">
        <f t="array" ref="B4460">SUM(laptop_prices3[[#This Row],[RAM Comp]:[Weight Comp]]+laptop_prices3[[#This Row],[Storage Comp]])</f>
        <v>28.272806220754202</v>
      </c>
      <c r="C4460">
        <v>4458</v>
      </c>
      <c r="D4460" t="s">
        <v>47</v>
      </c>
      <c r="E4460" t="s">
        <v>37</v>
      </c>
      <c r="F4460">
        <v>64</v>
      </c>
      <c r="G4460" t="s">
        <v>42</v>
      </c>
      <c r="H4460" t="s">
        <v>35</v>
      </c>
      <c r="I4460">
        <v>16</v>
      </c>
      <c r="J4460" t="s">
        <v>15</v>
      </c>
      <c r="K4460">
        <v>11.3</v>
      </c>
      <c r="L4460">
        <v>3.27</v>
      </c>
      <c r="M4460" t="s">
        <v>16</v>
      </c>
      <c r="N4460">
        <v>5731.34</v>
      </c>
      <c r="O4460" s="5">
        <f>(ScoreCard!$E$3-laptop_prices3[[#This Row],[Price ($)]])/ScoreCard!$E$3*ScoreCard!$E$5</f>
        <v>2.3485364382284035</v>
      </c>
      <c r="P4460" s="5">
        <f>laptop_prices3[[#This Row],[RAM (GB)]]/ScoreCard!$F$3*ScoreCard!$F$5</f>
        <v>7</v>
      </c>
      <c r="Q4460" s="5">
        <f>laptop_prices3[[#This Row],[Screen Size (inch)]]/ScoreCard!$G$3*ScoreCard!$G$5</f>
        <v>1.8497109826589595</v>
      </c>
      <c r="R4460" s="5">
        <f>laptop_prices3[[#This Row],[Battery Life (hours)]]/ScoreCard!$H$3*ScoreCard!$H$5</f>
        <v>6.5916666666666677</v>
      </c>
      <c r="S4460" s="5">
        <f>ScoreCard!$I$3-laptop_prices3[[#This Row],[Weight (kg)]]/ScoreCard!$I$3*ScoreCard!$I$5</f>
        <v>1.6314285714285715</v>
      </c>
      <c r="T4460" s="6" cm="1">
        <f t="array" ref="T4460">_xlfn.IFS(laptop_prices3[[#This Row],[Storage]]="512GB SSD", 512, laptop_prices3[[#This Row],[Storage]] = "1TB SSD", 1000, laptop_prices3[[#This Row],[Storage]] = "2TB SSD", 2000, laptop_prices3[[#This Row],[Storage]]= "256GB SSD", 256, laptop_prices3[[#This Row],[Storage]] = "1TB HDD", 1000*0.7)</f>
        <v>700</v>
      </c>
      <c r="U4460" s="5">
        <f>laptop_prices3[[#This Row],[Storage Raw Value]]/ScoreCard!$J$3*ScoreCard!$J$5</f>
        <v>2.8</v>
      </c>
    </row>
    <row r="4461" spans="2:21" x14ac:dyDescent="0.2">
      <c r="B4461" s="4" cm="1">
        <f t="array" ref="B4461">SUM(laptop_prices3[[#This Row],[RAM Comp]:[Weight Comp]]+laptop_prices3[[#This Row],[Storage Comp]])</f>
        <v>16.743309523809522</v>
      </c>
      <c r="C4461">
        <v>4459</v>
      </c>
      <c r="D4461" t="s">
        <v>45</v>
      </c>
      <c r="E4461" t="s">
        <v>48</v>
      </c>
      <c r="F4461">
        <v>4</v>
      </c>
      <c r="G4461" t="s">
        <v>13</v>
      </c>
      <c r="H4461" t="s">
        <v>14</v>
      </c>
      <c r="I4461">
        <v>17.3</v>
      </c>
      <c r="J4461" t="s">
        <v>15</v>
      </c>
      <c r="K4461">
        <v>7.4</v>
      </c>
      <c r="L4461">
        <v>2.98</v>
      </c>
      <c r="M4461" t="s">
        <v>22</v>
      </c>
      <c r="N4461">
        <v>1416.75</v>
      </c>
      <c r="O4461" s="5">
        <f>(ScoreCard!$E$3-laptop_prices3[[#This Row],[Price ($)]])/ScoreCard!$E$3*ScoreCard!$E$5</f>
        <v>4.3445754394016216</v>
      </c>
      <c r="P4461" s="5">
        <f>laptop_prices3[[#This Row],[RAM (GB)]]/ScoreCard!$F$3*ScoreCard!$F$5</f>
        <v>0.4375</v>
      </c>
      <c r="Q4461" s="5">
        <f>laptop_prices3[[#This Row],[Screen Size (inch)]]/ScoreCard!$G$3*ScoreCard!$G$5</f>
        <v>2</v>
      </c>
      <c r="R4461" s="5">
        <f>laptop_prices3[[#This Row],[Battery Life (hours)]]/ScoreCard!$H$3*ScoreCard!$H$5</f>
        <v>4.3166666666666664</v>
      </c>
      <c r="S4461" s="5">
        <f>ScoreCard!$I$3-laptop_prices3[[#This Row],[Weight (kg)]]/ScoreCard!$I$3*ScoreCard!$I$5</f>
        <v>1.7971428571428572</v>
      </c>
      <c r="T4461" s="6" cm="1">
        <f t="array" ref="T4461">_xlfn.IFS(laptop_prices3[[#This Row],[Storage]]="512GB SSD", 512, laptop_prices3[[#This Row],[Storage]] = "1TB SSD", 1000, laptop_prices3[[#This Row],[Storage]] = "2TB SSD", 2000, laptop_prices3[[#This Row],[Storage]]= "256GB SSD", 256, laptop_prices3[[#This Row],[Storage]] = "1TB HDD", 1000*0.7)</f>
        <v>512</v>
      </c>
      <c r="U4461" s="5">
        <f>laptop_prices3[[#This Row],[Storage Raw Value]]/ScoreCard!$J$3*ScoreCard!$J$5</f>
        <v>2.048</v>
      </c>
    </row>
    <row r="4462" spans="2:21" x14ac:dyDescent="0.2">
      <c r="B4462" s="4" cm="1">
        <f t="array" ref="B4462">SUM(laptop_prices3[[#This Row],[RAM Comp]:[Weight Comp]]+laptop_prices3[[#This Row],[Storage Comp]])</f>
        <v>45.194949077897057</v>
      </c>
      <c r="C4462">
        <v>4460</v>
      </c>
      <c r="D4462" t="s">
        <v>17</v>
      </c>
      <c r="E4462" t="s">
        <v>41</v>
      </c>
      <c r="F4462">
        <v>32</v>
      </c>
      <c r="G4462" t="s">
        <v>25</v>
      </c>
      <c r="H4462" t="s">
        <v>14</v>
      </c>
      <c r="I4462">
        <v>16</v>
      </c>
      <c r="J4462" t="s">
        <v>27</v>
      </c>
      <c r="K4462">
        <v>9.8000000000000007</v>
      </c>
      <c r="L4462">
        <v>2.4</v>
      </c>
      <c r="M4462" t="s">
        <v>46</v>
      </c>
      <c r="N4462">
        <v>6682.57</v>
      </c>
      <c r="O4462" s="5">
        <f>(ScoreCard!$E$3-laptop_prices3[[#This Row],[Price ($)]])/ScoreCard!$E$3*ScoreCard!$E$5</f>
        <v>1.9084732621013556</v>
      </c>
      <c r="P4462" s="5">
        <f>laptop_prices3[[#This Row],[RAM (GB)]]/ScoreCard!$F$3*ScoreCard!$F$5</f>
        <v>3.5</v>
      </c>
      <c r="Q4462" s="5">
        <f>laptop_prices3[[#This Row],[Screen Size (inch)]]/ScoreCard!$G$3*ScoreCard!$G$5</f>
        <v>1.8497109826589595</v>
      </c>
      <c r="R4462" s="5">
        <f>laptop_prices3[[#This Row],[Battery Life (hours)]]/ScoreCard!$H$3*ScoreCard!$H$5</f>
        <v>5.7166666666666677</v>
      </c>
      <c r="S4462" s="5">
        <f>ScoreCard!$I$3-laptop_prices3[[#This Row],[Weight (kg)]]/ScoreCard!$I$3*ScoreCard!$I$5</f>
        <v>2.1285714285714286</v>
      </c>
      <c r="T4462" s="6" cm="1">
        <f t="array" ref="T4462">_xlfn.IFS(laptop_prices3[[#This Row],[Storage]]="512GB SSD", 512, laptop_prices3[[#This Row],[Storage]] = "1TB SSD", 1000, laptop_prices3[[#This Row],[Storage]] = "2TB SSD", 2000, laptop_prices3[[#This Row],[Storage]]= "256GB SSD", 256, laptop_prices3[[#This Row],[Storage]] = "1TB HDD", 1000*0.7)</f>
        <v>2000</v>
      </c>
      <c r="U4462" s="5">
        <f>laptop_prices3[[#This Row],[Storage Raw Value]]/ScoreCard!$J$3*ScoreCard!$J$5</f>
        <v>8</v>
      </c>
    </row>
    <row r="4463" spans="2:21" x14ac:dyDescent="0.2">
      <c r="B4463" s="4" cm="1">
        <f t="array" ref="B4463">SUM(laptop_prices3[[#This Row],[RAM Comp]:[Weight Comp]]+laptop_prices3[[#This Row],[Storage Comp]])</f>
        <v>43.140905587668598</v>
      </c>
      <c r="C4463">
        <v>4461</v>
      </c>
      <c r="D4463" t="s">
        <v>17</v>
      </c>
      <c r="E4463" t="s">
        <v>39</v>
      </c>
      <c r="F4463">
        <v>8</v>
      </c>
      <c r="G4463" t="s">
        <v>25</v>
      </c>
      <c r="H4463" t="s">
        <v>32</v>
      </c>
      <c r="I4463">
        <v>13.3</v>
      </c>
      <c r="J4463" t="s">
        <v>27</v>
      </c>
      <c r="K4463">
        <v>11.5</v>
      </c>
      <c r="L4463">
        <v>2.59</v>
      </c>
      <c r="M4463" t="s">
        <v>30</v>
      </c>
      <c r="N4463">
        <v>2455.83</v>
      </c>
      <c r="O4463" s="5">
        <f>(ScoreCard!$E$3-laptop_prices3[[#This Row],[Price ($)]])/ScoreCard!$E$3*ScoreCard!$E$5</f>
        <v>3.8638706203251698</v>
      </c>
      <c r="P4463" s="5">
        <f>laptop_prices3[[#This Row],[RAM (GB)]]/ScoreCard!$F$3*ScoreCard!$F$5</f>
        <v>0.875</v>
      </c>
      <c r="Q4463" s="5">
        <f>laptop_prices3[[#This Row],[Screen Size (inch)]]/ScoreCard!$G$3*ScoreCard!$G$5</f>
        <v>1.5375722543352601</v>
      </c>
      <c r="R4463" s="5">
        <f>laptop_prices3[[#This Row],[Battery Life (hours)]]/ScoreCard!$H$3*ScoreCard!$H$5</f>
        <v>6.7083333333333339</v>
      </c>
      <c r="S4463" s="5">
        <f>ScoreCard!$I$3-laptop_prices3[[#This Row],[Weight (kg)]]/ScoreCard!$I$3*ScoreCard!$I$5</f>
        <v>2.02</v>
      </c>
      <c r="T4463" s="6" cm="1">
        <f t="array" ref="T4463">_xlfn.IFS(laptop_prices3[[#This Row],[Storage]]="512GB SSD", 512, laptop_prices3[[#This Row],[Storage]] = "1TB SSD", 1000, laptop_prices3[[#This Row],[Storage]] = "2TB SSD", 2000, laptop_prices3[[#This Row],[Storage]]= "256GB SSD", 256, laptop_prices3[[#This Row],[Storage]] = "1TB HDD", 1000*0.7)</f>
        <v>2000</v>
      </c>
      <c r="U4463" s="5">
        <f>laptop_prices3[[#This Row],[Storage Raw Value]]/ScoreCard!$J$3*ScoreCard!$J$5</f>
        <v>8</v>
      </c>
    </row>
    <row r="4464" spans="2:21" x14ac:dyDescent="0.2">
      <c r="B4464" s="4" cm="1">
        <f t="array" ref="B4464">SUM(laptop_prices3[[#This Row],[RAM Comp]:[Weight Comp]]+laptop_prices3[[#This Row],[Storage Comp]])</f>
        <v>19.908044315992292</v>
      </c>
      <c r="C4464">
        <v>4462</v>
      </c>
      <c r="D4464" t="s">
        <v>28</v>
      </c>
      <c r="E4464" t="s">
        <v>12</v>
      </c>
      <c r="F4464">
        <v>16</v>
      </c>
      <c r="G4464" t="s">
        <v>42</v>
      </c>
      <c r="H4464" t="s">
        <v>32</v>
      </c>
      <c r="I4464">
        <v>16</v>
      </c>
      <c r="J4464" t="s">
        <v>21</v>
      </c>
      <c r="K4464">
        <v>5.5</v>
      </c>
      <c r="L4464">
        <v>2.8</v>
      </c>
      <c r="M4464" t="s">
        <v>22</v>
      </c>
      <c r="N4464">
        <v>826.35</v>
      </c>
      <c r="O4464" s="5">
        <f>(ScoreCard!$E$3-laptop_prices3[[#This Row],[Price ($)]])/ScoreCard!$E$3*ScoreCard!$E$5</f>
        <v>4.6177094860416652</v>
      </c>
      <c r="P4464" s="5">
        <f>laptop_prices3[[#This Row],[RAM (GB)]]/ScoreCard!$F$3*ScoreCard!$F$5</f>
        <v>1.75</v>
      </c>
      <c r="Q4464" s="5">
        <f>laptop_prices3[[#This Row],[Screen Size (inch)]]/ScoreCard!$G$3*ScoreCard!$G$5</f>
        <v>1.8497109826589595</v>
      </c>
      <c r="R4464" s="5">
        <f>laptop_prices3[[#This Row],[Battery Life (hours)]]/ScoreCard!$H$3*ScoreCard!$H$5</f>
        <v>3.208333333333333</v>
      </c>
      <c r="S4464" s="5">
        <f>ScoreCard!$I$3-laptop_prices3[[#This Row],[Weight (kg)]]/ScoreCard!$I$3*ScoreCard!$I$5</f>
        <v>1.9000000000000001</v>
      </c>
      <c r="T4464" s="6" cm="1">
        <f t="array" ref="T4464">_xlfn.IFS(laptop_prices3[[#This Row],[Storage]]="512GB SSD", 512, laptop_prices3[[#This Row],[Storage]] = "1TB SSD", 1000, laptop_prices3[[#This Row],[Storage]] = "2TB SSD", 2000, laptop_prices3[[#This Row],[Storage]]= "256GB SSD", 256, laptop_prices3[[#This Row],[Storage]] = "1TB HDD", 1000*0.7)</f>
        <v>700</v>
      </c>
      <c r="U4464" s="5">
        <f>laptop_prices3[[#This Row],[Storage Raw Value]]/ScoreCard!$J$3*ScoreCard!$J$5</f>
        <v>2.8</v>
      </c>
    </row>
    <row r="4465" spans="2:21" x14ac:dyDescent="0.2">
      <c r="B4465" s="4" cm="1">
        <f t="array" ref="B4465">SUM(laptop_prices3[[#This Row],[RAM Comp]:[Weight Comp]]+laptop_prices3[[#This Row],[Storage Comp]])</f>
        <v>19.207849160473437</v>
      </c>
      <c r="C4465">
        <v>4463</v>
      </c>
      <c r="D4465" t="s">
        <v>17</v>
      </c>
      <c r="E4465" t="s">
        <v>24</v>
      </c>
      <c r="F4465">
        <v>8</v>
      </c>
      <c r="G4465" t="s">
        <v>13</v>
      </c>
      <c r="H4465" t="s">
        <v>32</v>
      </c>
      <c r="I4465">
        <v>15.6</v>
      </c>
      <c r="J4465" t="s">
        <v>27</v>
      </c>
      <c r="K4465">
        <v>11.3</v>
      </c>
      <c r="L4465">
        <v>3.07</v>
      </c>
      <c r="M4465" t="s">
        <v>46</v>
      </c>
      <c r="N4465">
        <v>2510.63</v>
      </c>
      <c r="O4465" s="5">
        <f>(ScoreCard!$E$3-laptop_prices3[[#This Row],[Price ($)]])/ScoreCard!$E$3*ScoreCard!$E$5</f>
        <v>3.8385187474324294</v>
      </c>
      <c r="P4465" s="5">
        <f>laptop_prices3[[#This Row],[RAM (GB)]]/ScoreCard!$F$3*ScoreCard!$F$5</f>
        <v>0.875</v>
      </c>
      <c r="Q4465" s="5">
        <f>laptop_prices3[[#This Row],[Screen Size (inch)]]/ScoreCard!$G$3*ScoreCard!$G$5</f>
        <v>1.8034682080924855</v>
      </c>
      <c r="R4465" s="5">
        <f>laptop_prices3[[#This Row],[Battery Life (hours)]]/ScoreCard!$H$3*ScoreCard!$H$5</f>
        <v>6.5916666666666677</v>
      </c>
      <c r="S4465" s="5">
        <f>ScoreCard!$I$3-laptop_prices3[[#This Row],[Weight (kg)]]/ScoreCard!$I$3*ScoreCard!$I$5</f>
        <v>1.7457142857142858</v>
      </c>
      <c r="T4465" s="6" cm="1">
        <f t="array" ref="T4465">_xlfn.IFS(laptop_prices3[[#This Row],[Storage]]="512GB SSD", 512, laptop_prices3[[#This Row],[Storage]] = "1TB SSD", 1000, laptop_prices3[[#This Row],[Storage]] = "2TB SSD", 2000, laptop_prices3[[#This Row],[Storage]]= "256GB SSD", 256, laptop_prices3[[#This Row],[Storage]] = "1TB HDD", 1000*0.7)</f>
        <v>512</v>
      </c>
      <c r="U4465" s="5">
        <f>laptop_prices3[[#This Row],[Storage Raw Value]]/ScoreCard!$J$3*ScoreCard!$J$5</f>
        <v>2.048</v>
      </c>
    </row>
    <row r="4466" spans="2:21" x14ac:dyDescent="0.2">
      <c r="B4466" s="4" cm="1">
        <f t="array" ref="B4466">SUM(laptop_prices3[[#This Row],[RAM Comp]:[Weight Comp]]+laptop_prices3[[#This Row],[Storage Comp]])</f>
        <v>18.292782411230391</v>
      </c>
      <c r="C4466">
        <v>4464</v>
      </c>
      <c r="D4466" t="s">
        <v>28</v>
      </c>
      <c r="E4466" t="s">
        <v>41</v>
      </c>
      <c r="F4466">
        <v>4</v>
      </c>
      <c r="G4466" t="s">
        <v>13</v>
      </c>
      <c r="H4466" t="s">
        <v>40</v>
      </c>
      <c r="I4466">
        <v>16</v>
      </c>
      <c r="J4466" t="s">
        <v>15</v>
      </c>
      <c r="K4466">
        <v>10.5</v>
      </c>
      <c r="L4466">
        <v>3.17</v>
      </c>
      <c r="M4466" t="s">
        <v>16</v>
      </c>
      <c r="N4466">
        <v>1937.55</v>
      </c>
      <c r="O4466" s="5">
        <f>(ScoreCard!$E$3-laptop_prices3[[#This Row],[Price ($)]])/ScoreCard!$E$3*ScoreCard!$E$5</f>
        <v>4.1036401218370306</v>
      </c>
      <c r="P4466" s="5">
        <f>laptop_prices3[[#This Row],[RAM (GB)]]/ScoreCard!$F$3*ScoreCard!$F$5</f>
        <v>0.4375</v>
      </c>
      <c r="Q4466" s="5">
        <f>laptop_prices3[[#This Row],[Screen Size (inch)]]/ScoreCard!$G$3*ScoreCard!$G$5</f>
        <v>1.8497109826589595</v>
      </c>
      <c r="R4466" s="5">
        <f>laptop_prices3[[#This Row],[Battery Life (hours)]]/ScoreCard!$H$3*ScoreCard!$H$5</f>
        <v>6.125</v>
      </c>
      <c r="S4466" s="5">
        <f>ScoreCard!$I$3-laptop_prices3[[#This Row],[Weight (kg)]]/ScoreCard!$I$3*ScoreCard!$I$5</f>
        <v>1.6885714285714286</v>
      </c>
      <c r="T4466" s="6" cm="1">
        <f t="array" ref="T4466">_xlfn.IFS(laptop_prices3[[#This Row],[Storage]]="512GB SSD", 512, laptop_prices3[[#This Row],[Storage]] = "1TB SSD", 1000, laptop_prices3[[#This Row],[Storage]] = "2TB SSD", 2000, laptop_prices3[[#This Row],[Storage]]= "256GB SSD", 256, laptop_prices3[[#This Row],[Storage]] = "1TB HDD", 1000*0.7)</f>
        <v>512</v>
      </c>
      <c r="U4466" s="5">
        <f>laptop_prices3[[#This Row],[Storage Raw Value]]/ScoreCard!$J$3*ScoreCard!$J$5</f>
        <v>2.048</v>
      </c>
    </row>
    <row r="4467" spans="2:21" x14ac:dyDescent="0.2">
      <c r="B4467" s="4" cm="1">
        <f t="array" ref="B4467">SUM(laptop_prices3[[#This Row],[RAM Comp]:[Weight Comp]]+laptop_prices3[[#This Row],[Storage Comp]])</f>
        <v>18.835000825763832</v>
      </c>
      <c r="C4467">
        <v>4465</v>
      </c>
      <c r="D4467" t="s">
        <v>23</v>
      </c>
      <c r="E4467" t="s">
        <v>24</v>
      </c>
      <c r="F4467">
        <v>64</v>
      </c>
      <c r="G4467" t="s">
        <v>29</v>
      </c>
      <c r="H4467" t="s">
        <v>32</v>
      </c>
      <c r="I4467">
        <v>13.3</v>
      </c>
      <c r="J4467" t="s">
        <v>27</v>
      </c>
      <c r="K4467">
        <v>6.6</v>
      </c>
      <c r="L4467">
        <v>2.0099999999999998</v>
      </c>
      <c r="M4467" t="s">
        <v>46</v>
      </c>
      <c r="N4467">
        <v>3899.04</v>
      </c>
      <c r="O4467" s="5">
        <f>(ScoreCard!$E$3-laptop_prices3[[#This Row],[Price ($)]])/ScoreCard!$E$3*ScoreCard!$E$5</f>
        <v>3.1962049911731065</v>
      </c>
      <c r="P4467" s="5">
        <f>laptop_prices3[[#This Row],[RAM (GB)]]/ScoreCard!$F$3*ScoreCard!$F$5</f>
        <v>7</v>
      </c>
      <c r="Q4467" s="5">
        <f>laptop_prices3[[#This Row],[Screen Size (inch)]]/ScoreCard!$G$3*ScoreCard!$G$5</f>
        <v>1.5375722543352601</v>
      </c>
      <c r="R4467" s="5">
        <f>laptop_prices3[[#This Row],[Battery Life (hours)]]/ScoreCard!$H$3*ScoreCard!$H$5</f>
        <v>3.8499999999999996</v>
      </c>
      <c r="S4467" s="5">
        <f>ScoreCard!$I$3-laptop_prices3[[#This Row],[Weight (kg)]]/ScoreCard!$I$3*ScoreCard!$I$5</f>
        <v>2.3514285714285714</v>
      </c>
      <c r="T4467" s="6" cm="1">
        <f t="array" ref="T4467">_xlfn.IFS(laptop_prices3[[#This Row],[Storage]]="512GB SSD", 512, laptop_prices3[[#This Row],[Storage]] = "1TB SSD", 1000, laptop_prices3[[#This Row],[Storage]] = "2TB SSD", 2000, laptop_prices3[[#This Row],[Storage]]= "256GB SSD", 256, laptop_prices3[[#This Row],[Storage]] = "1TB HDD", 1000*0.7)</f>
        <v>256</v>
      </c>
      <c r="U4467" s="5">
        <f>laptop_prices3[[#This Row],[Storage Raw Value]]/ScoreCard!$J$3*ScoreCard!$J$5</f>
        <v>1.024</v>
      </c>
    </row>
    <row r="4468" spans="2:21" x14ac:dyDescent="0.2">
      <c r="B4468" s="4" cm="1">
        <f t="array" ref="B4468">SUM(laptop_prices3[[#This Row],[RAM Comp]:[Weight Comp]]+laptop_prices3[[#This Row],[Storage Comp]])</f>
        <v>48.367096063859066</v>
      </c>
      <c r="C4468">
        <v>4466</v>
      </c>
      <c r="D4468" t="s">
        <v>17</v>
      </c>
      <c r="E4468" t="s">
        <v>37</v>
      </c>
      <c r="F4468">
        <v>64</v>
      </c>
      <c r="G4468" t="s">
        <v>25</v>
      </c>
      <c r="H4468" t="s">
        <v>35</v>
      </c>
      <c r="I4468">
        <v>13.3</v>
      </c>
      <c r="J4468" t="s">
        <v>21</v>
      </c>
      <c r="K4468">
        <v>10.4</v>
      </c>
      <c r="L4468">
        <v>3.04</v>
      </c>
      <c r="M4468" t="s">
        <v>22</v>
      </c>
      <c r="N4468">
        <v>4559.42</v>
      </c>
      <c r="O4468" s="5">
        <f>(ScoreCard!$E$3-laptop_prices3[[#This Row],[Price ($)]])/ScoreCard!$E$3*ScoreCard!$E$5</f>
        <v>2.8906964177988654</v>
      </c>
      <c r="P4468" s="5">
        <f>laptop_prices3[[#This Row],[RAM (GB)]]/ScoreCard!$F$3*ScoreCard!$F$5</f>
        <v>7</v>
      </c>
      <c r="Q4468" s="5">
        <f>laptop_prices3[[#This Row],[Screen Size (inch)]]/ScoreCard!$G$3*ScoreCard!$G$5</f>
        <v>1.5375722543352601</v>
      </c>
      <c r="R4468" s="5">
        <f>laptop_prices3[[#This Row],[Battery Life (hours)]]/ScoreCard!$H$3*ScoreCard!$H$5</f>
        <v>6.0666666666666664</v>
      </c>
      <c r="S4468" s="5">
        <f>ScoreCard!$I$3-laptop_prices3[[#This Row],[Weight (kg)]]/ScoreCard!$I$3*ScoreCard!$I$5</f>
        <v>1.7628571428571429</v>
      </c>
      <c r="T4468" s="6" cm="1">
        <f t="array" ref="T4468">_xlfn.IFS(laptop_prices3[[#This Row],[Storage]]="512GB SSD", 512, laptop_prices3[[#This Row],[Storage]] = "1TB SSD", 1000, laptop_prices3[[#This Row],[Storage]] = "2TB SSD", 2000, laptop_prices3[[#This Row],[Storage]]= "256GB SSD", 256, laptop_prices3[[#This Row],[Storage]] = "1TB HDD", 1000*0.7)</f>
        <v>2000</v>
      </c>
      <c r="U4468" s="5">
        <f>laptop_prices3[[#This Row],[Storage Raw Value]]/ScoreCard!$J$3*ScoreCard!$J$5</f>
        <v>8</v>
      </c>
    </row>
    <row r="4469" spans="2:21" x14ac:dyDescent="0.2">
      <c r="B4469" s="4" cm="1">
        <f t="array" ref="B4469">SUM(laptop_prices3[[#This Row],[RAM Comp]:[Weight Comp]]+laptop_prices3[[#This Row],[Storage Comp]])</f>
        <v>13.730182493806771</v>
      </c>
      <c r="C4469">
        <v>4467</v>
      </c>
      <c r="D4469" t="s">
        <v>45</v>
      </c>
      <c r="E4469" t="s">
        <v>41</v>
      </c>
      <c r="F4469">
        <v>8</v>
      </c>
      <c r="G4469" t="s">
        <v>29</v>
      </c>
      <c r="H4469" t="s">
        <v>44</v>
      </c>
      <c r="I4469">
        <v>15.6</v>
      </c>
      <c r="J4469" t="s">
        <v>27</v>
      </c>
      <c r="K4469">
        <v>9</v>
      </c>
      <c r="L4469">
        <v>3.14</v>
      </c>
      <c r="M4469" t="s">
        <v>46</v>
      </c>
      <c r="N4469">
        <v>2140.54</v>
      </c>
      <c r="O4469" s="5">
        <f>(ScoreCard!$E$3-laptop_prices3[[#This Row],[Price ($)]])/ScoreCard!$E$3*ScoreCard!$E$5</f>
        <v>4.0097317882878052</v>
      </c>
      <c r="P4469" s="5">
        <f>laptop_prices3[[#This Row],[RAM (GB)]]/ScoreCard!$F$3*ScoreCard!$F$5</f>
        <v>0.875</v>
      </c>
      <c r="Q4469" s="5">
        <f>laptop_prices3[[#This Row],[Screen Size (inch)]]/ScoreCard!$G$3*ScoreCard!$G$5</f>
        <v>1.8034682080924855</v>
      </c>
      <c r="R4469" s="5">
        <f>laptop_prices3[[#This Row],[Battery Life (hours)]]/ScoreCard!$H$3*ScoreCard!$H$5</f>
        <v>5.25</v>
      </c>
      <c r="S4469" s="5">
        <f>ScoreCard!$I$3-laptop_prices3[[#This Row],[Weight (kg)]]/ScoreCard!$I$3*ScoreCard!$I$5</f>
        <v>1.7057142857142857</v>
      </c>
      <c r="T4469" s="6" cm="1">
        <f t="array" ref="T4469">_xlfn.IFS(laptop_prices3[[#This Row],[Storage]]="512GB SSD", 512, laptop_prices3[[#This Row],[Storage]] = "1TB SSD", 1000, laptop_prices3[[#This Row],[Storage]] = "2TB SSD", 2000, laptop_prices3[[#This Row],[Storage]]= "256GB SSD", 256, laptop_prices3[[#This Row],[Storage]] = "1TB HDD", 1000*0.7)</f>
        <v>256</v>
      </c>
      <c r="U4469" s="5">
        <f>laptop_prices3[[#This Row],[Storage Raw Value]]/ScoreCard!$J$3*ScoreCard!$J$5</f>
        <v>1.024</v>
      </c>
    </row>
    <row r="4470" spans="2:21" x14ac:dyDescent="0.2">
      <c r="B4470" s="4" cm="1">
        <f t="array" ref="B4470">SUM(laptop_prices3[[#This Row],[RAM Comp]:[Weight Comp]]+laptop_prices3[[#This Row],[Storage Comp]])</f>
        <v>43.770905587668594</v>
      </c>
      <c r="C4470">
        <v>4468</v>
      </c>
      <c r="D4470" t="s">
        <v>33</v>
      </c>
      <c r="E4470" t="s">
        <v>41</v>
      </c>
      <c r="F4470">
        <v>32</v>
      </c>
      <c r="G4470" t="s">
        <v>25</v>
      </c>
      <c r="H4470" t="s">
        <v>32</v>
      </c>
      <c r="I4470">
        <v>13.3</v>
      </c>
      <c r="J4470" t="s">
        <v>21</v>
      </c>
      <c r="K4470">
        <v>7.6</v>
      </c>
      <c r="L4470">
        <v>2.1</v>
      </c>
      <c r="M4470" t="s">
        <v>16</v>
      </c>
      <c r="N4470">
        <v>2139.4299999999998</v>
      </c>
      <c r="O4470" s="5">
        <f>(ScoreCard!$E$3-laptop_prices3[[#This Row],[Price ($)]])/ScoreCard!$E$3*ScoreCard!$E$5</f>
        <v>4.0102453025015077</v>
      </c>
      <c r="P4470" s="5">
        <f>laptop_prices3[[#This Row],[RAM (GB)]]/ScoreCard!$F$3*ScoreCard!$F$5</f>
        <v>3.5</v>
      </c>
      <c r="Q4470" s="5">
        <f>laptop_prices3[[#This Row],[Screen Size (inch)]]/ScoreCard!$G$3*ScoreCard!$G$5</f>
        <v>1.5375722543352601</v>
      </c>
      <c r="R4470" s="5">
        <f>laptop_prices3[[#This Row],[Battery Life (hours)]]/ScoreCard!$H$3*ScoreCard!$H$5</f>
        <v>4.4333333333333336</v>
      </c>
      <c r="S4470" s="5">
        <f>ScoreCard!$I$3-laptop_prices3[[#This Row],[Weight (kg)]]/ScoreCard!$I$3*ScoreCard!$I$5</f>
        <v>2.2999999999999998</v>
      </c>
      <c r="T4470" s="6" cm="1">
        <f t="array" ref="T4470">_xlfn.IFS(laptop_prices3[[#This Row],[Storage]]="512GB SSD", 512, laptop_prices3[[#This Row],[Storage]] = "1TB SSD", 1000, laptop_prices3[[#This Row],[Storage]] = "2TB SSD", 2000, laptop_prices3[[#This Row],[Storage]]= "256GB SSD", 256, laptop_prices3[[#This Row],[Storage]] = "1TB HDD", 1000*0.7)</f>
        <v>2000</v>
      </c>
      <c r="U4470" s="5">
        <f>laptop_prices3[[#This Row],[Storage Raw Value]]/ScoreCard!$J$3*ScoreCard!$J$5</f>
        <v>8</v>
      </c>
    </row>
    <row r="4471" spans="2:21" x14ac:dyDescent="0.2">
      <c r="B4471" s="4" cm="1">
        <f t="array" ref="B4471">SUM(laptop_prices3[[#This Row],[RAM Comp]:[Weight Comp]]+laptop_prices3[[#This Row],[Storage Comp]])</f>
        <v>27.674182493806775</v>
      </c>
      <c r="C4471">
        <v>4469</v>
      </c>
      <c r="D4471" t="s">
        <v>34</v>
      </c>
      <c r="E4471" t="s">
        <v>41</v>
      </c>
      <c r="F4471">
        <v>32</v>
      </c>
      <c r="G4471" t="s">
        <v>19</v>
      </c>
      <c r="H4471" t="s">
        <v>14</v>
      </c>
      <c r="I4471">
        <v>15.6</v>
      </c>
      <c r="J4471" t="s">
        <v>27</v>
      </c>
      <c r="K4471">
        <v>6.9</v>
      </c>
      <c r="L4471">
        <v>2.02</v>
      </c>
      <c r="M4471" t="s">
        <v>46</v>
      </c>
      <c r="N4471">
        <v>4745.26</v>
      </c>
      <c r="O4471" s="5">
        <f>(ScoreCard!$E$3-laptop_prices3[[#This Row],[Price ($)]])/ScoreCard!$E$3*ScoreCard!$E$5</f>
        <v>2.8047221101640654</v>
      </c>
      <c r="P4471" s="5">
        <f>laptop_prices3[[#This Row],[RAM (GB)]]/ScoreCard!$F$3*ScoreCard!$F$5</f>
        <v>3.5</v>
      </c>
      <c r="Q4471" s="5">
        <f>laptop_prices3[[#This Row],[Screen Size (inch)]]/ScoreCard!$G$3*ScoreCard!$G$5</f>
        <v>1.8034682080924855</v>
      </c>
      <c r="R4471" s="5">
        <f>laptop_prices3[[#This Row],[Battery Life (hours)]]/ScoreCard!$H$3*ScoreCard!$H$5</f>
        <v>4.0250000000000004</v>
      </c>
      <c r="S4471" s="5">
        <f>ScoreCard!$I$3-laptop_prices3[[#This Row],[Weight (kg)]]/ScoreCard!$I$3*ScoreCard!$I$5</f>
        <v>2.3457142857142856</v>
      </c>
      <c r="T4471" s="6" cm="1">
        <f t="array" ref="T4471">_xlfn.IFS(laptop_prices3[[#This Row],[Storage]]="512GB SSD", 512, laptop_prices3[[#This Row],[Storage]] = "1TB SSD", 1000, laptop_prices3[[#This Row],[Storage]] = "2TB SSD", 2000, laptop_prices3[[#This Row],[Storage]]= "256GB SSD", 256, laptop_prices3[[#This Row],[Storage]] = "1TB HDD", 1000*0.7)</f>
        <v>1000</v>
      </c>
      <c r="U4471" s="5">
        <f>laptop_prices3[[#This Row],[Storage Raw Value]]/ScoreCard!$J$3*ScoreCard!$J$5</f>
        <v>4</v>
      </c>
    </row>
    <row r="4472" spans="2:21" x14ac:dyDescent="0.2">
      <c r="B4472" s="4" cm="1">
        <f t="array" ref="B4472">SUM(laptop_prices3[[#This Row],[RAM Comp]:[Weight Comp]]+laptop_prices3[[#This Row],[Storage Comp]])</f>
        <v>14.769809523809524</v>
      </c>
      <c r="C4472">
        <v>4470</v>
      </c>
      <c r="D4472" t="s">
        <v>11</v>
      </c>
      <c r="E4472" t="s">
        <v>12</v>
      </c>
      <c r="F4472">
        <v>16</v>
      </c>
      <c r="G4472" t="s">
        <v>29</v>
      </c>
      <c r="H4472" t="s">
        <v>32</v>
      </c>
      <c r="I4472">
        <v>17.3</v>
      </c>
      <c r="J4472" t="s">
        <v>21</v>
      </c>
      <c r="K4472">
        <v>9.1999999999999993</v>
      </c>
      <c r="L4472">
        <v>3.4</v>
      </c>
      <c r="M4472" t="s">
        <v>22</v>
      </c>
      <c r="N4472">
        <v>1364.73</v>
      </c>
      <c r="O4472" s="5">
        <f>(ScoreCard!$E$3-laptop_prices3[[#This Row],[Price ($)]])/ScoreCard!$E$3*ScoreCard!$E$5</f>
        <v>4.3686412136330164</v>
      </c>
      <c r="P4472" s="5">
        <f>laptop_prices3[[#This Row],[RAM (GB)]]/ScoreCard!$F$3*ScoreCard!$F$5</f>
        <v>1.75</v>
      </c>
      <c r="Q4472" s="5">
        <f>laptop_prices3[[#This Row],[Screen Size (inch)]]/ScoreCard!$G$3*ScoreCard!$G$5</f>
        <v>2</v>
      </c>
      <c r="R4472" s="5">
        <f>laptop_prices3[[#This Row],[Battery Life (hours)]]/ScoreCard!$H$3*ScoreCard!$H$5</f>
        <v>5.3666666666666663</v>
      </c>
      <c r="S4472" s="5">
        <f>ScoreCard!$I$3-laptop_prices3[[#This Row],[Weight (kg)]]/ScoreCard!$I$3*ScoreCard!$I$5</f>
        <v>1.5571428571428572</v>
      </c>
      <c r="T4472" s="6" cm="1">
        <f t="array" ref="T4472">_xlfn.IFS(laptop_prices3[[#This Row],[Storage]]="512GB SSD", 512, laptop_prices3[[#This Row],[Storage]] = "1TB SSD", 1000, laptop_prices3[[#This Row],[Storage]] = "2TB SSD", 2000, laptop_prices3[[#This Row],[Storage]]= "256GB SSD", 256, laptop_prices3[[#This Row],[Storage]] = "1TB HDD", 1000*0.7)</f>
        <v>256</v>
      </c>
      <c r="U4472" s="5">
        <f>laptop_prices3[[#This Row],[Storage Raw Value]]/ScoreCard!$J$3*ScoreCard!$J$5</f>
        <v>1.024</v>
      </c>
    </row>
    <row r="4473" spans="2:21" x14ac:dyDescent="0.2">
      <c r="B4473" s="4" cm="1">
        <f t="array" ref="B4473">SUM(laptop_prices3[[#This Row],[RAM Comp]:[Weight Comp]]+laptop_prices3[[#This Row],[Storage Comp]])</f>
        <v>23.986190476190476</v>
      </c>
      <c r="C4473">
        <v>4471</v>
      </c>
      <c r="D4473" t="s">
        <v>34</v>
      </c>
      <c r="E4473" t="s">
        <v>37</v>
      </c>
      <c r="F4473">
        <v>8</v>
      </c>
      <c r="G4473" t="s">
        <v>19</v>
      </c>
      <c r="H4473" t="s">
        <v>20</v>
      </c>
      <c r="I4473">
        <v>17.3</v>
      </c>
      <c r="J4473" t="s">
        <v>43</v>
      </c>
      <c r="K4473">
        <v>4.3</v>
      </c>
      <c r="L4473">
        <v>1.57</v>
      </c>
      <c r="M4473" t="s">
        <v>16</v>
      </c>
      <c r="N4473">
        <v>1812.45</v>
      </c>
      <c r="O4473" s="5">
        <f>(ScoreCard!$E$3-laptop_prices3[[#This Row],[Price ($)]])/ScoreCard!$E$3*ScoreCard!$E$5</f>
        <v>4.1615145615976488</v>
      </c>
      <c r="P4473" s="5">
        <f>laptop_prices3[[#This Row],[RAM (GB)]]/ScoreCard!$F$3*ScoreCard!$F$5</f>
        <v>0.875</v>
      </c>
      <c r="Q4473" s="5">
        <f>laptop_prices3[[#This Row],[Screen Size (inch)]]/ScoreCard!$G$3*ScoreCard!$G$5</f>
        <v>2</v>
      </c>
      <c r="R4473" s="5">
        <f>laptop_prices3[[#This Row],[Battery Life (hours)]]/ScoreCard!$H$3*ScoreCard!$H$5</f>
        <v>2.5083333333333333</v>
      </c>
      <c r="S4473" s="5">
        <f>ScoreCard!$I$3-laptop_prices3[[#This Row],[Weight (kg)]]/ScoreCard!$I$3*ScoreCard!$I$5</f>
        <v>2.6028571428571428</v>
      </c>
      <c r="T4473" s="6" cm="1">
        <f t="array" ref="T4473">_xlfn.IFS(laptop_prices3[[#This Row],[Storage]]="512GB SSD", 512, laptop_prices3[[#This Row],[Storage]] = "1TB SSD", 1000, laptop_prices3[[#This Row],[Storage]] = "2TB SSD", 2000, laptop_prices3[[#This Row],[Storage]]= "256GB SSD", 256, laptop_prices3[[#This Row],[Storage]] = "1TB HDD", 1000*0.7)</f>
        <v>1000</v>
      </c>
      <c r="U4473" s="5">
        <f>laptop_prices3[[#This Row],[Storage Raw Value]]/ScoreCard!$J$3*ScoreCard!$J$5</f>
        <v>4</v>
      </c>
    </row>
    <row r="4474" spans="2:21" x14ac:dyDescent="0.2">
      <c r="B4474" s="4" cm="1">
        <f t="array" ref="B4474">SUM(laptop_prices3[[#This Row],[RAM Comp]:[Weight Comp]]+laptop_prices3[[#This Row],[Storage Comp]])</f>
        <v>21.974953206716215</v>
      </c>
      <c r="C4474">
        <v>4472</v>
      </c>
      <c r="D4474" t="s">
        <v>38</v>
      </c>
      <c r="E4474" t="s">
        <v>24</v>
      </c>
      <c r="F4474">
        <v>32</v>
      </c>
      <c r="G4474" t="s">
        <v>42</v>
      </c>
      <c r="H4474" t="s">
        <v>35</v>
      </c>
      <c r="I4474">
        <v>13.3</v>
      </c>
      <c r="J4474" t="s">
        <v>15</v>
      </c>
      <c r="K4474">
        <v>6.5</v>
      </c>
      <c r="L4474">
        <v>2.72</v>
      </c>
      <c r="M4474" t="s">
        <v>46</v>
      </c>
      <c r="N4474">
        <v>1693.15</v>
      </c>
      <c r="O4474" s="5">
        <f>(ScoreCard!$E$3-laptop_prices3[[#This Row],[Price ($)]])/ScoreCard!$E$3*ScoreCard!$E$5</f>
        <v>4.2167057739353142</v>
      </c>
      <c r="P4474" s="5">
        <f>laptop_prices3[[#This Row],[RAM (GB)]]/ScoreCard!$F$3*ScoreCard!$F$5</f>
        <v>3.5</v>
      </c>
      <c r="Q4474" s="5">
        <f>laptop_prices3[[#This Row],[Screen Size (inch)]]/ScoreCard!$G$3*ScoreCard!$G$5</f>
        <v>1.5375722543352601</v>
      </c>
      <c r="R4474" s="5">
        <f>laptop_prices3[[#This Row],[Battery Life (hours)]]/ScoreCard!$H$3*ScoreCard!$H$5</f>
        <v>3.7916666666666665</v>
      </c>
      <c r="S4474" s="5">
        <f>ScoreCard!$I$3-laptop_prices3[[#This Row],[Weight (kg)]]/ScoreCard!$I$3*ScoreCard!$I$5</f>
        <v>1.9457142857142855</v>
      </c>
      <c r="T4474" s="6" cm="1">
        <f t="array" ref="T4474">_xlfn.IFS(laptop_prices3[[#This Row],[Storage]]="512GB SSD", 512, laptop_prices3[[#This Row],[Storage]] = "1TB SSD", 1000, laptop_prices3[[#This Row],[Storage]] = "2TB SSD", 2000, laptop_prices3[[#This Row],[Storage]]= "256GB SSD", 256, laptop_prices3[[#This Row],[Storage]] = "1TB HDD", 1000*0.7)</f>
        <v>700</v>
      </c>
      <c r="U4474" s="5">
        <f>laptop_prices3[[#This Row],[Storage Raw Value]]/ScoreCard!$J$3*ScoreCard!$J$5</f>
        <v>2.8</v>
      </c>
    </row>
    <row r="4475" spans="2:21" x14ac:dyDescent="0.2">
      <c r="B4475" s="4" cm="1">
        <f t="array" ref="B4475">SUM(laptop_prices3[[#This Row],[RAM Comp]:[Weight Comp]]+laptop_prices3[[#This Row],[Storage Comp]])</f>
        <v>30.296801541425822</v>
      </c>
      <c r="C4475">
        <v>4473</v>
      </c>
      <c r="D4475" t="s">
        <v>38</v>
      </c>
      <c r="E4475" t="s">
        <v>31</v>
      </c>
      <c r="F4475">
        <v>64</v>
      </c>
      <c r="G4475" t="s">
        <v>19</v>
      </c>
      <c r="H4475" t="s">
        <v>32</v>
      </c>
      <c r="I4475">
        <v>15.6</v>
      </c>
      <c r="J4475" t="s">
        <v>43</v>
      </c>
      <c r="K4475">
        <v>5.2</v>
      </c>
      <c r="L4475">
        <v>1.82</v>
      </c>
      <c r="M4475" t="s">
        <v>16</v>
      </c>
      <c r="N4475">
        <v>2284.4899999999998</v>
      </c>
      <c r="O4475" s="5">
        <f>(ScoreCard!$E$3-laptop_prices3[[#This Row],[Price ($)]])/ScoreCard!$E$3*ScoreCard!$E$5</f>
        <v>3.9431368594025837</v>
      </c>
      <c r="P4475" s="5">
        <f>laptop_prices3[[#This Row],[RAM (GB)]]/ScoreCard!$F$3*ScoreCard!$F$5</f>
        <v>7</v>
      </c>
      <c r="Q4475" s="5">
        <f>laptop_prices3[[#This Row],[Screen Size (inch)]]/ScoreCard!$G$3*ScoreCard!$G$5</f>
        <v>1.8034682080924855</v>
      </c>
      <c r="R4475" s="5">
        <f>laptop_prices3[[#This Row],[Battery Life (hours)]]/ScoreCard!$H$3*ScoreCard!$H$5</f>
        <v>3.0333333333333332</v>
      </c>
      <c r="S4475" s="5">
        <f>ScoreCard!$I$3-laptop_prices3[[#This Row],[Weight (kg)]]/ScoreCard!$I$3*ScoreCard!$I$5</f>
        <v>2.46</v>
      </c>
      <c r="T4475" s="6" cm="1">
        <f t="array" ref="T4475">_xlfn.IFS(laptop_prices3[[#This Row],[Storage]]="512GB SSD", 512, laptop_prices3[[#This Row],[Storage]] = "1TB SSD", 1000, laptop_prices3[[#This Row],[Storage]] = "2TB SSD", 2000, laptop_prices3[[#This Row],[Storage]]= "256GB SSD", 256, laptop_prices3[[#This Row],[Storage]] = "1TB HDD", 1000*0.7)</f>
        <v>1000</v>
      </c>
      <c r="U4475" s="5">
        <f>laptop_prices3[[#This Row],[Storage Raw Value]]/ScoreCard!$J$3*ScoreCard!$J$5</f>
        <v>4</v>
      </c>
    </row>
    <row r="4476" spans="2:21" x14ac:dyDescent="0.2">
      <c r="B4476" s="4" cm="1">
        <f t="array" ref="B4476">SUM(laptop_prices3[[#This Row],[RAM Comp]:[Weight Comp]]+laptop_prices3[[#This Row],[Storage Comp]])</f>
        <v>16.079691301954309</v>
      </c>
      <c r="C4476">
        <v>4474</v>
      </c>
      <c r="D4476" t="s">
        <v>45</v>
      </c>
      <c r="E4476" t="s">
        <v>24</v>
      </c>
      <c r="F4476">
        <v>4</v>
      </c>
      <c r="G4476" t="s">
        <v>13</v>
      </c>
      <c r="H4476" t="s">
        <v>32</v>
      </c>
      <c r="I4476">
        <v>13.3</v>
      </c>
      <c r="J4476" t="s">
        <v>27</v>
      </c>
      <c r="K4476">
        <v>7.3</v>
      </c>
      <c r="L4476">
        <v>3.23</v>
      </c>
      <c r="M4476" t="s">
        <v>22</v>
      </c>
      <c r="N4476">
        <v>1411.36</v>
      </c>
      <c r="O4476" s="5">
        <f>(ScoreCard!$E$3-laptop_prices3[[#This Row],[Price ($)]])/ScoreCard!$E$3*ScoreCard!$E$5</f>
        <v>4.3470689904032973</v>
      </c>
      <c r="P4476" s="5">
        <f>laptop_prices3[[#This Row],[RAM (GB)]]/ScoreCard!$F$3*ScoreCard!$F$5</f>
        <v>0.4375</v>
      </c>
      <c r="Q4476" s="5">
        <f>laptop_prices3[[#This Row],[Screen Size (inch)]]/ScoreCard!$G$3*ScoreCard!$G$5</f>
        <v>1.5375722543352601</v>
      </c>
      <c r="R4476" s="5">
        <f>laptop_prices3[[#This Row],[Battery Life (hours)]]/ScoreCard!$H$3*ScoreCard!$H$5</f>
        <v>4.2583333333333329</v>
      </c>
      <c r="S4476" s="5">
        <f>ScoreCard!$I$3-laptop_prices3[[#This Row],[Weight (kg)]]/ScoreCard!$I$3*ScoreCard!$I$5</f>
        <v>1.6542857142857144</v>
      </c>
      <c r="T4476" s="6" cm="1">
        <f t="array" ref="T4476">_xlfn.IFS(laptop_prices3[[#This Row],[Storage]]="512GB SSD", 512, laptop_prices3[[#This Row],[Storage]] = "1TB SSD", 1000, laptop_prices3[[#This Row],[Storage]] = "2TB SSD", 2000, laptop_prices3[[#This Row],[Storage]]= "256GB SSD", 256, laptop_prices3[[#This Row],[Storage]] = "1TB HDD", 1000*0.7)</f>
        <v>512</v>
      </c>
      <c r="U4476" s="5">
        <f>laptop_prices3[[#This Row],[Storage Raw Value]]/ScoreCard!$J$3*ScoreCard!$J$5</f>
        <v>2.048</v>
      </c>
    </row>
    <row r="4477" spans="2:21" x14ac:dyDescent="0.2">
      <c r="B4477" s="4" cm="1">
        <f t="array" ref="B4477">SUM(laptop_prices3[[#This Row],[RAM Comp]:[Weight Comp]]+laptop_prices3[[#This Row],[Storage Comp]])</f>
        <v>26.012096063859069</v>
      </c>
      <c r="C4477">
        <v>4475</v>
      </c>
      <c r="D4477" t="s">
        <v>33</v>
      </c>
      <c r="E4477" t="s">
        <v>48</v>
      </c>
      <c r="F4477">
        <v>32</v>
      </c>
      <c r="G4477" t="s">
        <v>19</v>
      </c>
      <c r="H4477" t="s">
        <v>44</v>
      </c>
      <c r="I4477">
        <v>13.3</v>
      </c>
      <c r="J4477" t="s">
        <v>43</v>
      </c>
      <c r="K4477">
        <v>5.3</v>
      </c>
      <c r="L4477">
        <v>2.83</v>
      </c>
      <c r="M4477" t="s">
        <v>30</v>
      </c>
      <c r="N4477">
        <v>1327.49</v>
      </c>
      <c r="O4477" s="5">
        <f>(ScoreCard!$E$3-laptop_prices3[[#This Row],[Price ($)]])/ScoreCard!$E$3*ScoreCard!$E$5</f>
        <v>4.3858693841900545</v>
      </c>
      <c r="P4477" s="5">
        <f>laptop_prices3[[#This Row],[RAM (GB)]]/ScoreCard!$F$3*ScoreCard!$F$5</f>
        <v>3.5</v>
      </c>
      <c r="Q4477" s="5">
        <f>laptop_prices3[[#This Row],[Screen Size (inch)]]/ScoreCard!$G$3*ScoreCard!$G$5</f>
        <v>1.5375722543352601</v>
      </c>
      <c r="R4477" s="5">
        <f>laptop_prices3[[#This Row],[Battery Life (hours)]]/ScoreCard!$H$3*ScoreCard!$H$5</f>
        <v>3.0916666666666668</v>
      </c>
      <c r="S4477" s="5">
        <f>ScoreCard!$I$3-laptop_prices3[[#This Row],[Weight (kg)]]/ScoreCard!$I$3*ScoreCard!$I$5</f>
        <v>1.8828571428571428</v>
      </c>
      <c r="T4477" s="6" cm="1">
        <f t="array" ref="T4477">_xlfn.IFS(laptop_prices3[[#This Row],[Storage]]="512GB SSD", 512, laptop_prices3[[#This Row],[Storage]] = "1TB SSD", 1000, laptop_prices3[[#This Row],[Storage]] = "2TB SSD", 2000, laptop_prices3[[#This Row],[Storage]]= "256GB SSD", 256, laptop_prices3[[#This Row],[Storage]] = "1TB HDD", 1000*0.7)</f>
        <v>1000</v>
      </c>
      <c r="U4477" s="5">
        <f>laptop_prices3[[#This Row],[Storage Raw Value]]/ScoreCard!$J$3*ScoreCard!$J$5</f>
        <v>4</v>
      </c>
    </row>
    <row r="4478" spans="2:21" x14ac:dyDescent="0.2">
      <c r="B4478" s="4" cm="1">
        <f t="array" ref="B4478">SUM(laptop_prices3[[#This Row],[RAM Comp]:[Weight Comp]]+laptop_prices3[[#This Row],[Storage Comp]])</f>
        <v>26.010015827140105</v>
      </c>
      <c r="C4478">
        <v>4476</v>
      </c>
      <c r="D4478" t="s">
        <v>23</v>
      </c>
      <c r="E4478" t="s">
        <v>31</v>
      </c>
      <c r="F4478">
        <v>4</v>
      </c>
      <c r="G4478" t="s">
        <v>19</v>
      </c>
      <c r="H4478" t="s">
        <v>26</v>
      </c>
      <c r="I4478">
        <v>15.6</v>
      </c>
      <c r="J4478" t="s">
        <v>27</v>
      </c>
      <c r="K4478">
        <v>10.6</v>
      </c>
      <c r="L4478">
        <v>3.35</v>
      </c>
      <c r="M4478" t="s">
        <v>16</v>
      </c>
      <c r="N4478">
        <v>1470.46</v>
      </c>
      <c r="O4478" s="5">
        <f>(ScoreCard!$E$3-laptop_prices3[[#This Row],[Price ($)]])/ScoreCard!$E$3*ScoreCard!$E$5</f>
        <v>4.3197278282142282</v>
      </c>
      <c r="P4478" s="5">
        <f>laptop_prices3[[#This Row],[RAM (GB)]]/ScoreCard!$F$3*ScoreCard!$F$5</f>
        <v>0.4375</v>
      </c>
      <c r="Q4478" s="5">
        <f>laptop_prices3[[#This Row],[Screen Size (inch)]]/ScoreCard!$G$3*ScoreCard!$G$5</f>
        <v>1.8034682080924855</v>
      </c>
      <c r="R4478" s="5">
        <f>laptop_prices3[[#This Row],[Battery Life (hours)]]/ScoreCard!$H$3*ScoreCard!$H$5</f>
        <v>6.1833333333333336</v>
      </c>
      <c r="S4478" s="5">
        <f>ScoreCard!$I$3-laptop_prices3[[#This Row],[Weight (kg)]]/ScoreCard!$I$3*ScoreCard!$I$5</f>
        <v>1.5857142857142856</v>
      </c>
      <c r="T4478" s="6" cm="1">
        <f t="array" ref="T4478">_xlfn.IFS(laptop_prices3[[#This Row],[Storage]]="512GB SSD", 512, laptop_prices3[[#This Row],[Storage]] = "1TB SSD", 1000, laptop_prices3[[#This Row],[Storage]] = "2TB SSD", 2000, laptop_prices3[[#This Row],[Storage]]= "256GB SSD", 256, laptop_prices3[[#This Row],[Storage]] = "1TB HDD", 1000*0.7)</f>
        <v>1000</v>
      </c>
      <c r="U4478" s="5">
        <f>laptop_prices3[[#This Row],[Storage Raw Value]]/ScoreCard!$J$3*ScoreCard!$J$5</f>
        <v>4</v>
      </c>
    </row>
    <row r="4479" spans="2:21" x14ac:dyDescent="0.2">
      <c r="B4479" s="4" cm="1">
        <f t="array" ref="B4479">SUM(laptop_prices3[[#This Row],[RAM Comp]:[Weight Comp]]+laptop_prices3[[#This Row],[Storage Comp]])</f>
        <v>27.00477773190201</v>
      </c>
      <c r="C4479">
        <v>4477</v>
      </c>
      <c r="D4479" t="s">
        <v>23</v>
      </c>
      <c r="E4479" t="s">
        <v>37</v>
      </c>
      <c r="F4479">
        <v>4</v>
      </c>
      <c r="G4479" t="s">
        <v>19</v>
      </c>
      <c r="H4479" t="s">
        <v>35</v>
      </c>
      <c r="I4479">
        <v>15.6</v>
      </c>
      <c r="J4479" t="s">
        <v>21</v>
      </c>
      <c r="K4479">
        <v>11.6</v>
      </c>
      <c r="L4479">
        <v>2.63</v>
      </c>
      <c r="M4479" t="s">
        <v>16</v>
      </c>
      <c r="N4479">
        <v>1285.9100000000001</v>
      </c>
      <c r="O4479" s="5">
        <f>(ScoreCard!$E$3-laptop_prices3[[#This Row],[Price ($)]])/ScoreCard!$E$3*ScoreCard!$E$5</f>
        <v>4.40510534906013</v>
      </c>
      <c r="P4479" s="5">
        <f>laptop_prices3[[#This Row],[RAM (GB)]]/ScoreCard!$F$3*ScoreCard!$F$5</f>
        <v>0.4375</v>
      </c>
      <c r="Q4479" s="5">
        <f>laptop_prices3[[#This Row],[Screen Size (inch)]]/ScoreCard!$G$3*ScoreCard!$G$5</f>
        <v>1.8034682080924855</v>
      </c>
      <c r="R4479" s="5">
        <f>laptop_prices3[[#This Row],[Battery Life (hours)]]/ScoreCard!$H$3*ScoreCard!$H$5</f>
        <v>6.7666666666666666</v>
      </c>
      <c r="S4479" s="5">
        <f>ScoreCard!$I$3-laptop_prices3[[#This Row],[Weight (kg)]]/ScoreCard!$I$3*ScoreCard!$I$5</f>
        <v>1.9971428571428571</v>
      </c>
      <c r="T4479" s="6" cm="1">
        <f t="array" ref="T4479">_xlfn.IFS(laptop_prices3[[#This Row],[Storage]]="512GB SSD", 512, laptop_prices3[[#This Row],[Storage]] = "1TB SSD", 1000, laptop_prices3[[#This Row],[Storage]] = "2TB SSD", 2000, laptop_prices3[[#This Row],[Storage]]= "256GB SSD", 256, laptop_prices3[[#This Row],[Storage]] = "1TB HDD", 1000*0.7)</f>
        <v>1000</v>
      </c>
      <c r="U4479" s="5">
        <f>laptop_prices3[[#This Row],[Storage Raw Value]]/ScoreCard!$J$3*ScoreCard!$J$5</f>
        <v>4</v>
      </c>
    </row>
    <row r="4480" spans="2:21" x14ac:dyDescent="0.2">
      <c r="B4480" s="4" cm="1">
        <f t="array" ref="B4480">SUM(laptop_prices3[[#This Row],[RAM Comp]:[Weight Comp]]+laptop_prices3[[#This Row],[Storage Comp]])</f>
        <v>26.58518717313515</v>
      </c>
      <c r="C4480">
        <v>4478</v>
      </c>
      <c r="D4480" t="s">
        <v>17</v>
      </c>
      <c r="E4480" t="s">
        <v>37</v>
      </c>
      <c r="F4480">
        <v>8</v>
      </c>
      <c r="G4480" t="s">
        <v>19</v>
      </c>
      <c r="H4480" t="s">
        <v>32</v>
      </c>
      <c r="I4480">
        <v>16</v>
      </c>
      <c r="J4480" t="s">
        <v>21</v>
      </c>
      <c r="K4480">
        <v>10.6</v>
      </c>
      <c r="L4480">
        <v>3.19</v>
      </c>
      <c r="M4480" t="s">
        <v>46</v>
      </c>
      <c r="N4480">
        <v>1990.56</v>
      </c>
      <c r="O4480" s="5">
        <f>(ScoreCard!$E$3-laptop_prices3[[#This Row],[Price ($)]])/ScoreCard!$E$3*ScoreCard!$E$5</f>
        <v>4.0791163484420627</v>
      </c>
      <c r="P4480" s="5">
        <f>laptop_prices3[[#This Row],[RAM (GB)]]/ScoreCard!$F$3*ScoreCard!$F$5</f>
        <v>0.875</v>
      </c>
      <c r="Q4480" s="5">
        <f>laptop_prices3[[#This Row],[Screen Size (inch)]]/ScoreCard!$G$3*ScoreCard!$G$5</f>
        <v>1.8497109826589595</v>
      </c>
      <c r="R4480" s="5">
        <f>laptop_prices3[[#This Row],[Battery Life (hours)]]/ScoreCard!$H$3*ScoreCard!$H$5</f>
        <v>6.1833333333333336</v>
      </c>
      <c r="S4480" s="5">
        <f>ScoreCard!$I$3-laptop_prices3[[#This Row],[Weight (kg)]]/ScoreCard!$I$3*ScoreCard!$I$5</f>
        <v>1.6771428571428573</v>
      </c>
      <c r="T4480" s="6" cm="1">
        <f t="array" ref="T4480">_xlfn.IFS(laptop_prices3[[#This Row],[Storage]]="512GB SSD", 512, laptop_prices3[[#This Row],[Storage]] = "1TB SSD", 1000, laptop_prices3[[#This Row],[Storage]] = "2TB SSD", 2000, laptop_prices3[[#This Row],[Storage]]= "256GB SSD", 256, laptop_prices3[[#This Row],[Storage]] = "1TB HDD", 1000*0.7)</f>
        <v>1000</v>
      </c>
      <c r="U4480" s="5">
        <f>laptop_prices3[[#This Row],[Storage Raw Value]]/ScoreCard!$J$3*ScoreCard!$J$5</f>
        <v>4</v>
      </c>
    </row>
    <row r="4481" spans="2:21" x14ac:dyDescent="0.2">
      <c r="B4481" s="4" cm="1">
        <f t="array" ref="B4481">SUM(laptop_prices3[[#This Row],[RAM Comp]:[Weight Comp]]+laptop_prices3[[#This Row],[Storage Comp]])</f>
        <v>40.06066336361134</v>
      </c>
      <c r="C4481">
        <v>4479</v>
      </c>
      <c r="D4481" t="s">
        <v>34</v>
      </c>
      <c r="E4481" t="s">
        <v>39</v>
      </c>
      <c r="F4481">
        <v>8</v>
      </c>
      <c r="G4481" t="s">
        <v>25</v>
      </c>
      <c r="H4481" t="s">
        <v>26</v>
      </c>
      <c r="I4481">
        <v>16</v>
      </c>
      <c r="J4481" t="s">
        <v>21</v>
      </c>
      <c r="K4481">
        <v>5.9</v>
      </c>
      <c r="L4481">
        <v>2.81</v>
      </c>
      <c r="M4481" t="s">
        <v>16</v>
      </c>
      <c r="N4481">
        <v>853.81</v>
      </c>
      <c r="O4481" s="5">
        <f>(ScoreCard!$E$3-laptop_prices3[[#This Row],[Price ($)]])/ScoreCard!$E$3*ScoreCard!$E$5</f>
        <v>4.6050057920702301</v>
      </c>
      <c r="P4481" s="5">
        <f>laptop_prices3[[#This Row],[RAM (GB)]]/ScoreCard!$F$3*ScoreCard!$F$5</f>
        <v>0.875</v>
      </c>
      <c r="Q4481" s="5">
        <f>laptop_prices3[[#This Row],[Screen Size (inch)]]/ScoreCard!$G$3*ScoreCard!$G$5</f>
        <v>1.8497109826589595</v>
      </c>
      <c r="R4481" s="5">
        <f>laptop_prices3[[#This Row],[Battery Life (hours)]]/ScoreCard!$H$3*ScoreCard!$H$5</f>
        <v>3.4416666666666669</v>
      </c>
      <c r="S4481" s="5">
        <f>ScoreCard!$I$3-laptop_prices3[[#This Row],[Weight (kg)]]/ScoreCard!$I$3*ScoreCard!$I$5</f>
        <v>1.8942857142857144</v>
      </c>
      <c r="T4481" s="6" cm="1">
        <f t="array" ref="T4481">_xlfn.IFS(laptop_prices3[[#This Row],[Storage]]="512GB SSD", 512, laptop_prices3[[#This Row],[Storage]] = "1TB SSD", 1000, laptop_prices3[[#This Row],[Storage]] = "2TB SSD", 2000, laptop_prices3[[#This Row],[Storage]]= "256GB SSD", 256, laptop_prices3[[#This Row],[Storage]] = "1TB HDD", 1000*0.7)</f>
        <v>2000</v>
      </c>
      <c r="U4481" s="5">
        <f>laptop_prices3[[#This Row],[Storage Raw Value]]/ScoreCard!$J$3*ScoreCard!$J$5</f>
        <v>8</v>
      </c>
    </row>
    <row r="4482" spans="2:21" x14ac:dyDescent="0.2">
      <c r="B4482" s="4" cm="1">
        <f t="array" ref="B4482">SUM(laptop_prices3[[#This Row],[RAM Comp]:[Weight Comp]]+laptop_prices3[[#This Row],[Storage Comp]])</f>
        <v>22.434999999999999</v>
      </c>
      <c r="C4482">
        <v>4480</v>
      </c>
      <c r="D4482" t="s">
        <v>11</v>
      </c>
      <c r="E4482" t="s">
        <v>12</v>
      </c>
      <c r="F4482">
        <v>16</v>
      </c>
      <c r="G4482" t="s">
        <v>42</v>
      </c>
      <c r="H4482" t="s">
        <v>40</v>
      </c>
      <c r="I4482">
        <v>17.3</v>
      </c>
      <c r="J4482" t="s">
        <v>21</v>
      </c>
      <c r="K4482">
        <v>9.3000000000000007</v>
      </c>
      <c r="L4482">
        <v>2.52</v>
      </c>
      <c r="M4482" t="s">
        <v>30</v>
      </c>
      <c r="N4482">
        <v>1154.76</v>
      </c>
      <c r="O4482" s="5">
        <f>(ScoreCard!$E$3-laptop_prices3[[#This Row],[Price ($)]])/ScoreCard!$E$3*ScoreCard!$E$5</f>
        <v>4.465778672598141</v>
      </c>
      <c r="P4482" s="5">
        <f>laptop_prices3[[#This Row],[RAM (GB)]]/ScoreCard!$F$3*ScoreCard!$F$5</f>
        <v>1.75</v>
      </c>
      <c r="Q4482" s="5">
        <f>laptop_prices3[[#This Row],[Screen Size (inch)]]/ScoreCard!$G$3*ScoreCard!$G$5</f>
        <v>2</v>
      </c>
      <c r="R4482" s="5">
        <f>laptop_prices3[[#This Row],[Battery Life (hours)]]/ScoreCard!$H$3*ScoreCard!$H$5</f>
        <v>5.4249999999999998</v>
      </c>
      <c r="S4482" s="5">
        <f>ScoreCard!$I$3-laptop_prices3[[#This Row],[Weight (kg)]]/ScoreCard!$I$3*ScoreCard!$I$5</f>
        <v>2.06</v>
      </c>
      <c r="T4482" s="6" cm="1">
        <f t="array" ref="T4482">_xlfn.IFS(laptop_prices3[[#This Row],[Storage]]="512GB SSD", 512, laptop_prices3[[#This Row],[Storage]] = "1TB SSD", 1000, laptop_prices3[[#This Row],[Storage]] = "2TB SSD", 2000, laptop_prices3[[#This Row],[Storage]]= "256GB SSD", 256, laptop_prices3[[#This Row],[Storage]] = "1TB HDD", 1000*0.7)</f>
        <v>700</v>
      </c>
      <c r="U4482" s="5">
        <f>laptop_prices3[[#This Row],[Storage Raw Value]]/ScoreCard!$J$3*ScoreCard!$J$5</f>
        <v>2.8</v>
      </c>
    </row>
    <row r="4483" spans="2:21" x14ac:dyDescent="0.2">
      <c r="B4483" s="4" cm="1">
        <f t="array" ref="B4483">SUM(laptop_prices3[[#This Row],[RAM Comp]:[Weight Comp]]+laptop_prices3[[#This Row],[Storage Comp]])</f>
        <v>23.646087255711528</v>
      </c>
      <c r="C4483">
        <v>4481</v>
      </c>
      <c r="D4483" t="s">
        <v>33</v>
      </c>
      <c r="E4483" t="s">
        <v>24</v>
      </c>
      <c r="F4483">
        <v>16</v>
      </c>
      <c r="G4483" t="s">
        <v>42</v>
      </c>
      <c r="H4483" t="s">
        <v>32</v>
      </c>
      <c r="I4483">
        <v>15.6</v>
      </c>
      <c r="J4483" t="s">
        <v>43</v>
      </c>
      <c r="K4483">
        <v>10.9</v>
      </c>
      <c r="L4483">
        <v>1.69</v>
      </c>
      <c r="M4483" t="s">
        <v>30</v>
      </c>
      <c r="N4483">
        <v>1094.55</v>
      </c>
      <c r="O4483" s="5">
        <f>(ScoreCard!$E$3-laptop_prices3[[#This Row],[Price ($)]])/ScoreCard!$E$3*ScoreCard!$E$5</f>
        <v>4.4936333490009144</v>
      </c>
      <c r="P4483" s="5">
        <f>laptop_prices3[[#This Row],[RAM (GB)]]/ScoreCard!$F$3*ScoreCard!$F$5</f>
        <v>1.75</v>
      </c>
      <c r="Q4483" s="5">
        <f>laptop_prices3[[#This Row],[Screen Size (inch)]]/ScoreCard!$G$3*ScoreCard!$G$5</f>
        <v>1.8034682080924855</v>
      </c>
      <c r="R4483" s="5">
        <f>laptop_prices3[[#This Row],[Battery Life (hours)]]/ScoreCard!$H$3*ScoreCard!$H$5</f>
        <v>6.3583333333333334</v>
      </c>
      <c r="S4483" s="5">
        <f>ScoreCard!$I$3-laptop_prices3[[#This Row],[Weight (kg)]]/ScoreCard!$I$3*ScoreCard!$I$5</f>
        <v>2.5342857142857143</v>
      </c>
      <c r="T4483" s="6" cm="1">
        <f t="array" ref="T4483">_xlfn.IFS(laptop_prices3[[#This Row],[Storage]]="512GB SSD", 512, laptop_prices3[[#This Row],[Storage]] = "1TB SSD", 1000, laptop_prices3[[#This Row],[Storage]] = "2TB SSD", 2000, laptop_prices3[[#This Row],[Storage]]= "256GB SSD", 256, laptop_prices3[[#This Row],[Storage]] = "1TB HDD", 1000*0.7)</f>
        <v>700</v>
      </c>
      <c r="U4483" s="5">
        <f>laptop_prices3[[#This Row],[Storage Raw Value]]/ScoreCard!$J$3*ScoreCard!$J$5</f>
        <v>2.8</v>
      </c>
    </row>
    <row r="4484" spans="2:21" x14ac:dyDescent="0.2">
      <c r="B4484" s="4" cm="1">
        <f t="array" ref="B4484">SUM(laptop_prices3[[#This Row],[RAM Comp]:[Weight Comp]]+laptop_prices3[[#This Row],[Storage Comp]])</f>
        <v>12.863515827140105</v>
      </c>
      <c r="C4484">
        <v>4482</v>
      </c>
      <c r="D4484" t="s">
        <v>36</v>
      </c>
      <c r="E4484" t="s">
        <v>12</v>
      </c>
      <c r="F4484">
        <v>8</v>
      </c>
      <c r="G4484" t="s">
        <v>29</v>
      </c>
      <c r="H4484" t="s">
        <v>44</v>
      </c>
      <c r="I4484">
        <v>15.6</v>
      </c>
      <c r="J4484" t="s">
        <v>43</v>
      </c>
      <c r="K4484">
        <v>5.8</v>
      </c>
      <c r="L4484">
        <v>1.39</v>
      </c>
      <c r="M4484" t="s">
        <v>46</v>
      </c>
      <c r="N4484">
        <v>771.39</v>
      </c>
      <c r="O4484" s="5">
        <f>(ScoreCard!$E$3-laptop_prices3[[#This Row],[Price ($)]])/ScoreCard!$E$3*ScoreCard!$E$5</f>
        <v>4.6431353790012473</v>
      </c>
      <c r="P4484" s="5">
        <f>laptop_prices3[[#This Row],[RAM (GB)]]/ScoreCard!$F$3*ScoreCard!$F$5</f>
        <v>0.875</v>
      </c>
      <c r="Q4484" s="5">
        <f>laptop_prices3[[#This Row],[Screen Size (inch)]]/ScoreCard!$G$3*ScoreCard!$G$5</f>
        <v>1.8034682080924855</v>
      </c>
      <c r="R4484" s="5">
        <f>laptop_prices3[[#This Row],[Battery Life (hours)]]/ScoreCard!$H$3*ScoreCard!$H$5</f>
        <v>3.3833333333333333</v>
      </c>
      <c r="S4484" s="5">
        <f>ScoreCard!$I$3-laptop_prices3[[#This Row],[Weight (kg)]]/ScoreCard!$I$3*ScoreCard!$I$5</f>
        <v>2.7057142857142855</v>
      </c>
      <c r="T4484" s="6" cm="1">
        <f t="array" ref="T4484">_xlfn.IFS(laptop_prices3[[#This Row],[Storage]]="512GB SSD", 512, laptop_prices3[[#This Row],[Storage]] = "1TB SSD", 1000, laptop_prices3[[#This Row],[Storage]] = "2TB SSD", 2000, laptop_prices3[[#This Row],[Storage]]= "256GB SSD", 256, laptop_prices3[[#This Row],[Storage]] = "1TB HDD", 1000*0.7)</f>
        <v>256</v>
      </c>
      <c r="U4484" s="5">
        <f>laptop_prices3[[#This Row],[Storage Raw Value]]/ScoreCard!$J$3*ScoreCard!$J$5</f>
        <v>1.024</v>
      </c>
    </row>
    <row r="4485" spans="2:21" x14ac:dyDescent="0.2">
      <c r="B4485" s="4" cm="1">
        <f t="array" ref="B4485">SUM(laptop_prices3[[#This Row],[RAM Comp]:[Weight Comp]]+laptop_prices3[[#This Row],[Storage Comp]])</f>
        <v>21.903190476190474</v>
      </c>
      <c r="C4485">
        <v>4483</v>
      </c>
      <c r="D4485" t="s">
        <v>38</v>
      </c>
      <c r="E4485" t="s">
        <v>39</v>
      </c>
      <c r="F4485">
        <v>64</v>
      </c>
      <c r="G4485" t="s">
        <v>13</v>
      </c>
      <c r="H4485" t="s">
        <v>40</v>
      </c>
      <c r="I4485">
        <v>17.3</v>
      </c>
      <c r="J4485" t="s">
        <v>27</v>
      </c>
      <c r="K4485">
        <v>4.3</v>
      </c>
      <c r="L4485">
        <v>2.27</v>
      </c>
      <c r="M4485" t="s">
        <v>16</v>
      </c>
      <c r="N4485">
        <v>4246.12</v>
      </c>
      <c r="O4485" s="5">
        <f>(ScoreCard!$E$3-laptop_prices3[[#This Row],[Price ($)]])/ScoreCard!$E$3*ScoreCard!$E$5</f>
        <v>3.0356369611801757</v>
      </c>
      <c r="P4485" s="5">
        <f>laptop_prices3[[#This Row],[RAM (GB)]]/ScoreCard!$F$3*ScoreCard!$F$5</f>
        <v>7</v>
      </c>
      <c r="Q4485" s="5">
        <f>laptop_prices3[[#This Row],[Screen Size (inch)]]/ScoreCard!$G$3*ScoreCard!$G$5</f>
        <v>2</v>
      </c>
      <c r="R4485" s="5">
        <f>laptop_prices3[[#This Row],[Battery Life (hours)]]/ScoreCard!$H$3*ScoreCard!$H$5</f>
        <v>2.5083333333333333</v>
      </c>
      <c r="S4485" s="5">
        <f>ScoreCard!$I$3-laptop_prices3[[#This Row],[Weight (kg)]]/ScoreCard!$I$3*ScoreCard!$I$5</f>
        <v>2.2028571428571428</v>
      </c>
      <c r="T4485" s="6" cm="1">
        <f t="array" ref="T4485">_xlfn.IFS(laptop_prices3[[#This Row],[Storage]]="512GB SSD", 512, laptop_prices3[[#This Row],[Storage]] = "1TB SSD", 1000, laptop_prices3[[#This Row],[Storage]] = "2TB SSD", 2000, laptop_prices3[[#This Row],[Storage]]= "256GB SSD", 256, laptop_prices3[[#This Row],[Storage]] = "1TB HDD", 1000*0.7)</f>
        <v>512</v>
      </c>
      <c r="U4485" s="5">
        <f>laptop_prices3[[#This Row],[Storage Raw Value]]/ScoreCard!$J$3*ScoreCard!$J$5</f>
        <v>2.048</v>
      </c>
    </row>
    <row r="4486" spans="2:21" x14ac:dyDescent="0.2">
      <c r="B4486" s="4" cm="1">
        <f t="array" ref="B4486">SUM(laptop_prices3[[#This Row],[RAM Comp]:[Weight Comp]]+laptop_prices3[[#This Row],[Storage Comp]])</f>
        <v>28.187091935039916</v>
      </c>
      <c r="C4486">
        <v>4484</v>
      </c>
      <c r="D4486" t="s">
        <v>28</v>
      </c>
      <c r="E4486" t="s">
        <v>48</v>
      </c>
      <c r="F4486">
        <v>64</v>
      </c>
      <c r="G4486" t="s">
        <v>42</v>
      </c>
      <c r="H4486" t="s">
        <v>20</v>
      </c>
      <c r="I4486">
        <v>16</v>
      </c>
      <c r="J4486" t="s">
        <v>43</v>
      </c>
      <c r="K4486">
        <v>11.3</v>
      </c>
      <c r="L4486">
        <v>3.42</v>
      </c>
      <c r="M4486" t="s">
        <v>30</v>
      </c>
      <c r="N4486">
        <v>2859.09</v>
      </c>
      <c r="O4486" s="5">
        <f>(ScoreCard!$E$3-laptop_prices3[[#This Row],[Price ($)]])/ScoreCard!$E$3*ScoreCard!$E$5</f>
        <v>3.6773122943630017</v>
      </c>
      <c r="P4486" s="5">
        <f>laptop_prices3[[#This Row],[RAM (GB)]]/ScoreCard!$F$3*ScoreCard!$F$5</f>
        <v>7</v>
      </c>
      <c r="Q4486" s="5">
        <f>laptop_prices3[[#This Row],[Screen Size (inch)]]/ScoreCard!$G$3*ScoreCard!$G$5</f>
        <v>1.8497109826589595</v>
      </c>
      <c r="R4486" s="5">
        <f>laptop_prices3[[#This Row],[Battery Life (hours)]]/ScoreCard!$H$3*ScoreCard!$H$5</f>
        <v>6.5916666666666677</v>
      </c>
      <c r="S4486" s="5">
        <f>ScoreCard!$I$3-laptop_prices3[[#This Row],[Weight (kg)]]/ScoreCard!$I$3*ScoreCard!$I$5</f>
        <v>1.5457142857142858</v>
      </c>
      <c r="T4486" s="6" cm="1">
        <f t="array" ref="T4486">_xlfn.IFS(laptop_prices3[[#This Row],[Storage]]="512GB SSD", 512, laptop_prices3[[#This Row],[Storage]] = "1TB SSD", 1000, laptop_prices3[[#This Row],[Storage]] = "2TB SSD", 2000, laptop_prices3[[#This Row],[Storage]]= "256GB SSD", 256, laptop_prices3[[#This Row],[Storage]] = "1TB HDD", 1000*0.7)</f>
        <v>700</v>
      </c>
      <c r="U4486" s="5">
        <f>laptop_prices3[[#This Row],[Storage Raw Value]]/ScoreCard!$J$3*ScoreCard!$J$5</f>
        <v>2.8</v>
      </c>
    </row>
    <row r="4487" spans="2:21" x14ac:dyDescent="0.2">
      <c r="B4487" s="4" cm="1">
        <f t="array" ref="B4487">SUM(laptop_prices3[[#This Row],[RAM Comp]:[Weight Comp]]+laptop_prices3[[#This Row],[Storage Comp]])</f>
        <v>17.982611065235346</v>
      </c>
      <c r="C4487">
        <v>4485</v>
      </c>
      <c r="D4487" t="s">
        <v>47</v>
      </c>
      <c r="E4487" t="s">
        <v>24</v>
      </c>
      <c r="F4487">
        <v>16</v>
      </c>
      <c r="G4487" t="s">
        <v>13</v>
      </c>
      <c r="H4487" t="s">
        <v>35</v>
      </c>
      <c r="I4487">
        <v>15.6</v>
      </c>
      <c r="J4487" t="s">
        <v>15</v>
      </c>
      <c r="K4487">
        <v>7.2</v>
      </c>
      <c r="L4487">
        <v>2.56</v>
      </c>
      <c r="M4487" t="s">
        <v>30</v>
      </c>
      <c r="N4487">
        <v>2169.4699999999998</v>
      </c>
      <c r="O4487" s="5">
        <f>(ScoreCard!$E$3-laptop_prices3[[#This Row],[Price ($)]])/ScoreCard!$E$3*ScoreCard!$E$5</f>
        <v>3.9963480349522755</v>
      </c>
      <c r="P4487" s="5">
        <f>laptop_prices3[[#This Row],[RAM (GB)]]/ScoreCard!$F$3*ScoreCard!$F$5</f>
        <v>1.75</v>
      </c>
      <c r="Q4487" s="5">
        <f>laptop_prices3[[#This Row],[Screen Size (inch)]]/ScoreCard!$G$3*ScoreCard!$G$5</f>
        <v>1.8034682080924855</v>
      </c>
      <c r="R4487" s="5">
        <f>laptop_prices3[[#This Row],[Battery Life (hours)]]/ScoreCard!$H$3*ScoreCard!$H$5</f>
        <v>4.2</v>
      </c>
      <c r="S4487" s="5">
        <f>ScoreCard!$I$3-laptop_prices3[[#This Row],[Weight (kg)]]/ScoreCard!$I$3*ScoreCard!$I$5</f>
        <v>2.0371428571428574</v>
      </c>
      <c r="T4487" s="6" cm="1">
        <f t="array" ref="T4487">_xlfn.IFS(laptop_prices3[[#This Row],[Storage]]="512GB SSD", 512, laptop_prices3[[#This Row],[Storage]] = "1TB SSD", 1000, laptop_prices3[[#This Row],[Storage]] = "2TB SSD", 2000, laptop_prices3[[#This Row],[Storage]]= "256GB SSD", 256, laptop_prices3[[#This Row],[Storage]] = "1TB HDD", 1000*0.7)</f>
        <v>512</v>
      </c>
      <c r="U4487" s="5">
        <f>laptop_prices3[[#This Row],[Storage Raw Value]]/ScoreCard!$J$3*ScoreCard!$J$5</f>
        <v>2.048</v>
      </c>
    </row>
    <row r="4488" spans="2:21" x14ac:dyDescent="0.2">
      <c r="B4488" s="4" cm="1">
        <f t="array" ref="B4488">SUM(laptop_prices3[[#This Row],[RAM Comp]:[Weight Comp]]+laptop_prices3[[#This Row],[Storage Comp]])</f>
        <v>22.844761904761903</v>
      </c>
      <c r="C4488">
        <v>4486</v>
      </c>
      <c r="D4488" t="s">
        <v>34</v>
      </c>
      <c r="E4488" t="s">
        <v>37</v>
      </c>
      <c r="F4488">
        <v>32</v>
      </c>
      <c r="G4488" t="s">
        <v>42</v>
      </c>
      <c r="H4488" t="s">
        <v>40</v>
      </c>
      <c r="I4488">
        <v>17.3</v>
      </c>
      <c r="J4488" t="s">
        <v>21</v>
      </c>
      <c r="K4488">
        <v>7.6</v>
      </c>
      <c r="L4488">
        <v>3.13</v>
      </c>
      <c r="M4488" t="s">
        <v>46</v>
      </c>
      <c r="N4488">
        <v>2107.23</v>
      </c>
      <c r="O4488" s="5">
        <f>(ScoreCard!$E$3-laptop_prices3[[#This Row],[Price ($)]])/ScoreCard!$E$3*ScoreCard!$E$5</f>
        <v>4.0251418409530828</v>
      </c>
      <c r="P4488" s="5">
        <f>laptop_prices3[[#This Row],[RAM (GB)]]/ScoreCard!$F$3*ScoreCard!$F$5</f>
        <v>3.5</v>
      </c>
      <c r="Q4488" s="5">
        <f>laptop_prices3[[#This Row],[Screen Size (inch)]]/ScoreCard!$G$3*ScoreCard!$G$5</f>
        <v>2</v>
      </c>
      <c r="R4488" s="5">
        <f>laptop_prices3[[#This Row],[Battery Life (hours)]]/ScoreCard!$H$3*ScoreCard!$H$5</f>
        <v>4.4333333333333336</v>
      </c>
      <c r="S4488" s="5">
        <f>ScoreCard!$I$3-laptop_prices3[[#This Row],[Weight (kg)]]/ScoreCard!$I$3*ScoreCard!$I$5</f>
        <v>1.7114285714285715</v>
      </c>
      <c r="T4488" s="6" cm="1">
        <f t="array" ref="T4488">_xlfn.IFS(laptop_prices3[[#This Row],[Storage]]="512GB SSD", 512, laptop_prices3[[#This Row],[Storage]] = "1TB SSD", 1000, laptop_prices3[[#This Row],[Storage]] = "2TB SSD", 2000, laptop_prices3[[#This Row],[Storage]]= "256GB SSD", 256, laptop_prices3[[#This Row],[Storage]] = "1TB HDD", 1000*0.7)</f>
        <v>700</v>
      </c>
      <c r="U4488" s="5">
        <f>laptop_prices3[[#This Row],[Storage Raw Value]]/ScoreCard!$J$3*ScoreCard!$J$5</f>
        <v>2.8</v>
      </c>
    </row>
    <row r="4489" spans="2:21" x14ac:dyDescent="0.2">
      <c r="B4489" s="4" cm="1">
        <f t="array" ref="B4489">SUM(laptop_prices3[[#This Row],[RAM Comp]:[Weight Comp]]+laptop_prices3[[#This Row],[Storage Comp]])</f>
        <v>30.085425268373243</v>
      </c>
      <c r="C4489">
        <v>4487</v>
      </c>
      <c r="D4489" t="s">
        <v>17</v>
      </c>
      <c r="E4489" t="s">
        <v>48</v>
      </c>
      <c r="F4489">
        <v>32</v>
      </c>
      <c r="G4489" t="s">
        <v>19</v>
      </c>
      <c r="H4489" t="s">
        <v>20</v>
      </c>
      <c r="I4489">
        <v>16</v>
      </c>
      <c r="J4489" t="s">
        <v>21</v>
      </c>
      <c r="K4489">
        <v>10.199999999999999</v>
      </c>
      <c r="L4489">
        <v>1.25</v>
      </c>
      <c r="M4489" t="s">
        <v>30</v>
      </c>
      <c r="N4489">
        <v>2642.95</v>
      </c>
      <c r="O4489" s="5">
        <f>(ScoreCard!$E$3-laptop_prices3[[#This Row],[Price ($)]])/ScoreCard!$E$3*ScoreCard!$E$5</f>
        <v>3.7773041521556494</v>
      </c>
      <c r="P4489" s="5">
        <f>laptop_prices3[[#This Row],[RAM (GB)]]/ScoreCard!$F$3*ScoreCard!$F$5</f>
        <v>3.5</v>
      </c>
      <c r="Q4489" s="5">
        <f>laptop_prices3[[#This Row],[Screen Size (inch)]]/ScoreCard!$G$3*ScoreCard!$G$5</f>
        <v>1.8497109826589595</v>
      </c>
      <c r="R4489" s="5">
        <f>laptop_prices3[[#This Row],[Battery Life (hours)]]/ScoreCard!$H$3*ScoreCard!$H$5</f>
        <v>5.95</v>
      </c>
      <c r="S4489" s="5">
        <f>ScoreCard!$I$3-laptop_prices3[[#This Row],[Weight (kg)]]/ScoreCard!$I$3*ScoreCard!$I$5</f>
        <v>2.7857142857142856</v>
      </c>
      <c r="T4489" s="6" cm="1">
        <f t="array" ref="T4489">_xlfn.IFS(laptop_prices3[[#This Row],[Storage]]="512GB SSD", 512, laptop_prices3[[#This Row],[Storage]] = "1TB SSD", 1000, laptop_prices3[[#This Row],[Storage]] = "2TB SSD", 2000, laptop_prices3[[#This Row],[Storage]]= "256GB SSD", 256, laptop_prices3[[#This Row],[Storage]] = "1TB HDD", 1000*0.7)</f>
        <v>1000</v>
      </c>
      <c r="U4489" s="5">
        <f>laptop_prices3[[#This Row],[Storage Raw Value]]/ScoreCard!$J$3*ScoreCard!$J$5</f>
        <v>4</v>
      </c>
    </row>
    <row r="4490" spans="2:21" x14ac:dyDescent="0.2">
      <c r="B4490" s="4" cm="1">
        <f t="array" ref="B4490">SUM(laptop_prices3[[#This Row],[RAM Comp]:[Weight Comp]]+laptop_prices3[[#This Row],[Storage Comp]])</f>
        <v>18.044687173135152</v>
      </c>
      <c r="C4490">
        <v>4488</v>
      </c>
      <c r="D4490" t="s">
        <v>38</v>
      </c>
      <c r="E4490" t="s">
        <v>31</v>
      </c>
      <c r="F4490">
        <v>4</v>
      </c>
      <c r="G4490" t="s">
        <v>13</v>
      </c>
      <c r="H4490" t="s">
        <v>44</v>
      </c>
      <c r="I4490">
        <v>16</v>
      </c>
      <c r="J4490" t="s">
        <v>27</v>
      </c>
      <c r="K4490">
        <v>10.3</v>
      </c>
      <c r="L4490">
        <v>3.4</v>
      </c>
      <c r="M4490" t="s">
        <v>16</v>
      </c>
      <c r="N4490">
        <v>954.73</v>
      </c>
      <c r="O4490" s="5">
        <f>(ScoreCard!$E$3-laptop_prices3[[#This Row],[Price ($)]])/ScoreCard!$E$3*ScoreCard!$E$5</f>
        <v>4.558317634910825</v>
      </c>
      <c r="P4490" s="5">
        <f>laptop_prices3[[#This Row],[RAM (GB)]]/ScoreCard!$F$3*ScoreCard!$F$5</f>
        <v>0.4375</v>
      </c>
      <c r="Q4490" s="5">
        <f>laptop_prices3[[#This Row],[Screen Size (inch)]]/ScoreCard!$G$3*ScoreCard!$G$5</f>
        <v>1.8497109826589595</v>
      </c>
      <c r="R4490" s="5">
        <f>laptop_prices3[[#This Row],[Battery Life (hours)]]/ScoreCard!$H$3*ScoreCard!$H$5</f>
        <v>6.0083333333333337</v>
      </c>
      <c r="S4490" s="5">
        <f>ScoreCard!$I$3-laptop_prices3[[#This Row],[Weight (kg)]]/ScoreCard!$I$3*ScoreCard!$I$5</f>
        <v>1.5571428571428572</v>
      </c>
      <c r="T4490" s="6" cm="1">
        <f t="array" ref="T4490">_xlfn.IFS(laptop_prices3[[#This Row],[Storage]]="512GB SSD", 512, laptop_prices3[[#This Row],[Storage]] = "1TB SSD", 1000, laptop_prices3[[#This Row],[Storage]] = "2TB SSD", 2000, laptop_prices3[[#This Row],[Storage]]= "256GB SSD", 256, laptop_prices3[[#This Row],[Storage]] = "1TB HDD", 1000*0.7)</f>
        <v>512</v>
      </c>
      <c r="U4490" s="5">
        <f>laptop_prices3[[#This Row],[Storage Raw Value]]/ScoreCard!$J$3*ScoreCard!$J$5</f>
        <v>2.048</v>
      </c>
    </row>
    <row r="4491" spans="2:21" x14ac:dyDescent="0.2">
      <c r="B4491" s="4" cm="1">
        <f t="array" ref="B4491">SUM(laptop_prices3[[#This Row],[RAM Comp]:[Weight Comp]]+laptop_prices3[[#This Row],[Storage Comp]])</f>
        <v>17.074396779521059</v>
      </c>
      <c r="C4491">
        <v>4489</v>
      </c>
      <c r="D4491" t="s">
        <v>33</v>
      </c>
      <c r="E4491" t="s">
        <v>41</v>
      </c>
      <c r="F4491">
        <v>4</v>
      </c>
      <c r="G4491" t="s">
        <v>13</v>
      </c>
      <c r="H4491" t="s">
        <v>35</v>
      </c>
      <c r="I4491">
        <v>15.6</v>
      </c>
      <c r="J4491" t="s">
        <v>43</v>
      </c>
      <c r="K4491">
        <v>6.6</v>
      </c>
      <c r="L4491">
        <v>1.24</v>
      </c>
      <c r="M4491" t="s">
        <v>30</v>
      </c>
      <c r="N4491">
        <v>1575.63</v>
      </c>
      <c r="O4491" s="5">
        <f>(ScoreCard!$E$3-laptop_prices3[[#This Row],[Price ($)]])/ScoreCard!$E$3*ScoreCard!$E$5</f>
        <v>4.2710735130293829</v>
      </c>
      <c r="P4491" s="5">
        <f>laptop_prices3[[#This Row],[RAM (GB)]]/ScoreCard!$F$3*ScoreCard!$F$5</f>
        <v>0.4375</v>
      </c>
      <c r="Q4491" s="5">
        <f>laptop_prices3[[#This Row],[Screen Size (inch)]]/ScoreCard!$G$3*ScoreCard!$G$5</f>
        <v>1.8034682080924855</v>
      </c>
      <c r="R4491" s="5">
        <f>laptop_prices3[[#This Row],[Battery Life (hours)]]/ScoreCard!$H$3*ScoreCard!$H$5</f>
        <v>3.8499999999999996</v>
      </c>
      <c r="S4491" s="5">
        <f>ScoreCard!$I$3-laptop_prices3[[#This Row],[Weight (kg)]]/ScoreCard!$I$3*ScoreCard!$I$5</f>
        <v>2.7914285714285714</v>
      </c>
      <c r="T4491" s="6" cm="1">
        <f t="array" ref="T4491">_xlfn.IFS(laptop_prices3[[#This Row],[Storage]]="512GB SSD", 512, laptop_prices3[[#This Row],[Storage]] = "1TB SSD", 1000, laptop_prices3[[#This Row],[Storage]] = "2TB SSD", 2000, laptop_prices3[[#This Row],[Storage]]= "256GB SSD", 256, laptop_prices3[[#This Row],[Storage]] = "1TB HDD", 1000*0.7)</f>
        <v>512</v>
      </c>
      <c r="U4491" s="5">
        <f>laptop_prices3[[#This Row],[Storage Raw Value]]/ScoreCard!$J$3*ScoreCard!$J$5</f>
        <v>2.048</v>
      </c>
    </row>
    <row r="4492" spans="2:21" x14ac:dyDescent="0.2">
      <c r="B4492" s="4" cm="1">
        <f t="array" ref="B4492">SUM(laptop_prices3[[#This Row],[RAM Comp]:[Weight Comp]]+laptop_prices3[[#This Row],[Storage Comp]])</f>
        <v>19.128706303330581</v>
      </c>
      <c r="C4492">
        <v>4490</v>
      </c>
      <c r="D4492" t="s">
        <v>11</v>
      </c>
      <c r="E4492" t="s">
        <v>12</v>
      </c>
      <c r="F4492">
        <v>8</v>
      </c>
      <c r="G4492" t="s">
        <v>42</v>
      </c>
      <c r="H4492" t="s">
        <v>20</v>
      </c>
      <c r="I4492">
        <v>15.6</v>
      </c>
      <c r="J4492" t="s">
        <v>27</v>
      </c>
      <c r="K4492">
        <v>5.9</v>
      </c>
      <c r="L4492">
        <v>2.96</v>
      </c>
      <c r="M4492" t="s">
        <v>46</v>
      </c>
      <c r="N4492">
        <v>1807.01</v>
      </c>
      <c r="O4492" s="5">
        <f>(ScoreCard!$E$3-laptop_prices3[[#This Row],[Price ($)]])/ScoreCard!$E$3*ScoreCard!$E$5</f>
        <v>4.1640312438702134</v>
      </c>
      <c r="P4492" s="5">
        <f>laptop_prices3[[#This Row],[RAM (GB)]]/ScoreCard!$F$3*ScoreCard!$F$5</f>
        <v>0.875</v>
      </c>
      <c r="Q4492" s="5">
        <f>laptop_prices3[[#This Row],[Screen Size (inch)]]/ScoreCard!$G$3*ScoreCard!$G$5</f>
        <v>1.8034682080924855</v>
      </c>
      <c r="R4492" s="5">
        <f>laptop_prices3[[#This Row],[Battery Life (hours)]]/ScoreCard!$H$3*ScoreCard!$H$5</f>
        <v>3.4416666666666669</v>
      </c>
      <c r="S4492" s="5">
        <f>ScoreCard!$I$3-laptop_prices3[[#This Row],[Weight (kg)]]/ScoreCard!$I$3*ScoreCard!$I$5</f>
        <v>1.8085714285714285</v>
      </c>
      <c r="T4492" s="6" cm="1">
        <f t="array" ref="T4492">_xlfn.IFS(laptop_prices3[[#This Row],[Storage]]="512GB SSD", 512, laptop_prices3[[#This Row],[Storage]] = "1TB SSD", 1000, laptop_prices3[[#This Row],[Storage]] = "2TB SSD", 2000, laptop_prices3[[#This Row],[Storage]]= "256GB SSD", 256, laptop_prices3[[#This Row],[Storage]] = "1TB HDD", 1000*0.7)</f>
        <v>700</v>
      </c>
      <c r="U4492" s="5">
        <f>laptop_prices3[[#This Row],[Storage Raw Value]]/ScoreCard!$J$3*ScoreCard!$J$5</f>
        <v>2.8</v>
      </c>
    </row>
    <row r="4493" spans="2:21" x14ac:dyDescent="0.2">
      <c r="B4493" s="4" cm="1">
        <f t="array" ref="B4493">SUM(laptop_prices3[[#This Row],[RAM Comp]:[Weight Comp]]+laptop_prices3[[#This Row],[Storage Comp]])</f>
        <v>23.789047619047615</v>
      </c>
      <c r="C4493">
        <v>4491</v>
      </c>
      <c r="D4493" t="s">
        <v>47</v>
      </c>
      <c r="E4493" t="s">
        <v>12</v>
      </c>
      <c r="F4493">
        <v>16</v>
      </c>
      <c r="G4493" t="s">
        <v>42</v>
      </c>
      <c r="H4493" t="s">
        <v>44</v>
      </c>
      <c r="I4493">
        <v>17.3</v>
      </c>
      <c r="J4493" t="s">
        <v>43</v>
      </c>
      <c r="K4493">
        <v>11.2</v>
      </c>
      <c r="L4493">
        <v>2.09</v>
      </c>
      <c r="M4493" t="s">
        <v>16</v>
      </c>
      <c r="N4493">
        <v>784.28</v>
      </c>
      <c r="O4493" s="5">
        <f>(ScoreCard!$E$3-laptop_prices3[[#This Row],[Price ($)]])/ScoreCard!$E$3*ScoreCard!$E$5</f>
        <v>4.6371721373664396</v>
      </c>
      <c r="P4493" s="5">
        <f>laptop_prices3[[#This Row],[RAM (GB)]]/ScoreCard!$F$3*ScoreCard!$F$5</f>
        <v>1.75</v>
      </c>
      <c r="Q4493" s="5">
        <f>laptop_prices3[[#This Row],[Screen Size (inch)]]/ScoreCard!$G$3*ScoreCard!$G$5</f>
        <v>2</v>
      </c>
      <c r="R4493" s="5">
        <f>laptop_prices3[[#This Row],[Battery Life (hours)]]/ScoreCard!$H$3*ScoreCard!$H$5</f>
        <v>6.5333333333333323</v>
      </c>
      <c r="S4493" s="5">
        <f>ScoreCard!$I$3-laptop_prices3[[#This Row],[Weight (kg)]]/ScoreCard!$I$3*ScoreCard!$I$5</f>
        <v>2.305714285714286</v>
      </c>
      <c r="T4493" s="6" cm="1">
        <f t="array" ref="T4493">_xlfn.IFS(laptop_prices3[[#This Row],[Storage]]="512GB SSD", 512, laptop_prices3[[#This Row],[Storage]] = "1TB SSD", 1000, laptop_prices3[[#This Row],[Storage]] = "2TB SSD", 2000, laptop_prices3[[#This Row],[Storage]]= "256GB SSD", 256, laptop_prices3[[#This Row],[Storage]] = "1TB HDD", 1000*0.7)</f>
        <v>700</v>
      </c>
      <c r="U4493" s="5">
        <f>laptop_prices3[[#This Row],[Storage Raw Value]]/ScoreCard!$J$3*ScoreCard!$J$5</f>
        <v>2.8</v>
      </c>
    </row>
    <row r="4494" spans="2:21" x14ac:dyDescent="0.2">
      <c r="B4494" s="4" cm="1">
        <f t="array" ref="B4494">SUM(laptop_prices3[[#This Row],[RAM Comp]:[Weight Comp]]+laptop_prices3[[#This Row],[Storage Comp]])</f>
        <v>17.260524635287641</v>
      </c>
      <c r="C4494">
        <v>4492</v>
      </c>
      <c r="D4494" t="s">
        <v>23</v>
      </c>
      <c r="E4494" t="s">
        <v>18</v>
      </c>
      <c r="F4494">
        <v>16</v>
      </c>
      <c r="G4494" t="s">
        <v>13</v>
      </c>
      <c r="H4494" t="s">
        <v>20</v>
      </c>
      <c r="I4494">
        <v>13.3</v>
      </c>
      <c r="J4494" t="s">
        <v>15</v>
      </c>
      <c r="K4494">
        <v>6.8</v>
      </c>
      <c r="L4494">
        <v>2.95</v>
      </c>
      <c r="M4494" t="s">
        <v>22</v>
      </c>
      <c r="N4494">
        <v>1775.02</v>
      </c>
      <c r="O4494" s="5">
        <f>(ScoreCard!$E$3-laptop_prices3[[#This Row],[Price ($)]])/ScoreCard!$E$3*ScoreCard!$E$5</f>
        <v>4.1788306309840593</v>
      </c>
      <c r="P4494" s="5">
        <f>laptop_prices3[[#This Row],[RAM (GB)]]/ScoreCard!$F$3*ScoreCard!$F$5</f>
        <v>1.75</v>
      </c>
      <c r="Q4494" s="5">
        <f>laptop_prices3[[#This Row],[Screen Size (inch)]]/ScoreCard!$G$3*ScoreCard!$G$5</f>
        <v>1.5375722543352601</v>
      </c>
      <c r="R4494" s="5">
        <f>laptop_prices3[[#This Row],[Battery Life (hours)]]/ScoreCard!$H$3*ScoreCard!$H$5</f>
        <v>3.9666666666666668</v>
      </c>
      <c r="S4494" s="5">
        <f>ScoreCard!$I$3-laptop_prices3[[#This Row],[Weight (kg)]]/ScoreCard!$I$3*ScoreCard!$I$5</f>
        <v>1.8142857142857143</v>
      </c>
      <c r="T4494" s="6" cm="1">
        <f t="array" ref="T4494">_xlfn.IFS(laptop_prices3[[#This Row],[Storage]]="512GB SSD", 512, laptop_prices3[[#This Row],[Storage]] = "1TB SSD", 1000, laptop_prices3[[#This Row],[Storage]] = "2TB SSD", 2000, laptop_prices3[[#This Row],[Storage]]= "256GB SSD", 256, laptop_prices3[[#This Row],[Storage]] = "1TB HDD", 1000*0.7)</f>
        <v>512</v>
      </c>
      <c r="U4494" s="5">
        <f>laptop_prices3[[#This Row],[Storage Raw Value]]/ScoreCard!$J$3*ScoreCard!$J$5</f>
        <v>2.048</v>
      </c>
    </row>
    <row r="4495" spans="2:21" x14ac:dyDescent="0.2">
      <c r="B4495" s="4" cm="1">
        <f t="array" ref="B4495">SUM(laptop_prices3[[#This Row],[RAM Comp]:[Weight Comp]]+laptop_prices3[[#This Row],[Storage Comp]])</f>
        <v>17.842000000000002</v>
      </c>
      <c r="C4495">
        <v>4493</v>
      </c>
      <c r="D4495" t="s">
        <v>23</v>
      </c>
      <c r="E4495" t="s">
        <v>31</v>
      </c>
      <c r="F4495">
        <v>32</v>
      </c>
      <c r="G4495" t="s">
        <v>13</v>
      </c>
      <c r="H4495" t="s">
        <v>20</v>
      </c>
      <c r="I4495">
        <v>17.3</v>
      </c>
      <c r="J4495" t="s">
        <v>15</v>
      </c>
      <c r="K4495">
        <v>4.2</v>
      </c>
      <c r="L4495">
        <v>3.15</v>
      </c>
      <c r="M4495" t="s">
        <v>22</v>
      </c>
      <c r="N4495">
        <v>1895.45</v>
      </c>
      <c r="O4495" s="5">
        <f>(ScoreCard!$E$3-laptop_prices3[[#This Row],[Price ($)]])/ScoreCard!$E$3*ScoreCard!$E$5</f>
        <v>4.1231166519243363</v>
      </c>
      <c r="P4495" s="5">
        <f>laptop_prices3[[#This Row],[RAM (GB)]]/ScoreCard!$F$3*ScoreCard!$F$5</f>
        <v>3.5</v>
      </c>
      <c r="Q4495" s="5">
        <f>laptop_prices3[[#This Row],[Screen Size (inch)]]/ScoreCard!$G$3*ScoreCard!$G$5</f>
        <v>2</v>
      </c>
      <c r="R4495" s="5">
        <f>laptop_prices3[[#This Row],[Battery Life (hours)]]/ScoreCard!$H$3*ScoreCard!$H$5</f>
        <v>2.4500000000000002</v>
      </c>
      <c r="S4495" s="5">
        <f>ScoreCard!$I$3-laptop_prices3[[#This Row],[Weight (kg)]]/ScoreCard!$I$3*ScoreCard!$I$5</f>
        <v>1.7</v>
      </c>
      <c r="T4495" s="6" cm="1">
        <f t="array" ref="T4495">_xlfn.IFS(laptop_prices3[[#This Row],[Storage]]="512GB SSD", 512, laptop_prices3[[#This Row],[Storage]] = "1TB SSD", 1000, laptop_prices3[[#This Row],[Storage]] = "2TB SSD", 2000, laptop_prices3[[#This Row],[Storage]]= "256GB SSD", 256, laptop_prices3[[#This Row],[Storage]] = "1TB HDD", 1000*0.7)</f>
        <v>512</v>
      </c>
      <c r="U4495" s="5">
        <f>laptop_prices3[[#This Row],[Storage Raw Value]]/ScoreCard!$J$3*ScoreCard!$J$5</f>
        <v>2.048</v>
      </c>
    </row>
    <row r="4496" spans="2:21" x14ac:dyDescent="0.2">
      <c r="B4496" s="4" cm="1">
        <f t="array" ref="B4496">SUM(laptop_prices3[[#This Row],[RAM Comp]:[Weight Comp]]+laptop_prices3[[#This Row],[Storage Comp]])</f>
        <v>26.413111065235345</v>
      </c>
      <c r="C4496">
        <v>4494</v>
      </c>
      <c r="D4496" t="s">
        <v>45</v>
      </c>
      <c r="E4496" t="s">
        <v>39</v>
      </c>
      <c r="F4496">
        <v>4</v>
      </c>
      <c r="G4496" t="s">
        <v>19</v>
      </c>
      <c r="H4496" t="s">
        <v>14</v>
      </c>
      <c r="I4496">
        <v>15.6</v>
      </c>
      <c r="J4496" t="s">
        <v>27</v>
      </c>
      <c r="K4496">
        <v>9.9</v>
      </c>
      <c r="L4496">
        <v>1.93</v>
      </c>
      <c r="M4496" t="s">
        <v>30</v>
      </c>
      <c r="N4496">
        <v>1589.66</v>
      </c>
      <c r="O4496" s="5">
        <f>(ScoreCard!$E$3-laptop_prices3[[#This Row],[Price ($)]])/ScoreCard!$E$3*ScoreCard!$E$5</f>
        <v>4.2645828784183397</v>
      </c>
      <c r="P4496" s="5">
        <f>laptop_prices3[[#This Row],[RAM (GB)]]/ScoreCard!$F$3*ScoreCard!$F$5</f>
        <v>0.4375</v>
      </c>
      <c r="Q4496" s="5">
        <f>laptop_prices3[[#This Row],[Screen Size (inch)]]/ScoreCard!$G$3*ScoreCard!$G$5</f>
        <v>1.8034682080924855</v>
      </c>
      <c r="R4496" s="5">
        <f>laptop_prices3[[#This Row],[Battery Life (hours)]]/ScoreCard!$H$3*ScoreCard!$H$5</f>
        <v>5.7750000000000004</v>
      </c>
      <c r="S4496" s="5">
        <f>ScoreCard!$I$3-laptop_prices3[[#This Row],[Weight (kg)]]/ScoreCard!$I$3*ScoreCard!$I$5</f>
        <v>2.3971428571428572</v>
      </c>
      <c r="T4496" s="6" cm="1">
        <f t="array" ref="T4496">_xlfn.IFS(laptop_prices3[[#This Row],[Storage]]="512GB SSD", 512, laptop_prices3[[#This Row],[Storage]] = "1TB SSD", 1000, laptop_prices3[[#This Row],[Storage]] = "2TB SSD", 2000, laptop_prices3[[#This Row],[Storage]]= "256GB SSD", 256, laptop_prices3[[#This Row],[Storage]] = "1TB HDD", 1000*0.7)</f>
        <v>1000</v>
      </c>
      <c r="U4496" s="5">
        <f>laptop_prices3[[#This Row],[Storage Raw Value]]/ScoreCard!$J$3*ScoreCard!$J$5</f>
        <v>4</v>
      </c>
    </row>
    <row r="4497" spans="2:21" x14ac:dyDescent="0.2">
      <c r="B4497" s="4" cm="1">
        <f t="array" ref="B4497">SUM(laptop_prices3[[#This Row],[RAM Comp]:[Weight Comp]]+laptop_prices3[[#This Row],[Storage Comp]])</f>
        <v>41.16870630333058</v>
      </c>
      <c r="C4497">
        <v>4495</v>
      </c>
      <c r="D4497" t="s">
        <v>34</v>
      </c>
      <c r="E4497" t="s">
        <v>37</v>
      </c>
      <c r="F4497">
        <v>8</v>
      </c>
      <c r="G4497" t="s">
        <v>25</v>
      </c>
      <c r="H4497" t="s">
        <v>40</v>
      </c>
      <c r="I4497">
        <v>15.6</v>
      </c>
      <c r="J4497" t="s">
        <v>27</v>
      </c>
      <c r="K4497">
        <v>8.3000000000000007</v>
      </c>
      <c r="L4497">
        <v>3.24</v>
      </c>
      <c r="M4497" t="s">
        <v>46</v>
      </c>
      <c r="N4497">
        <v>3035.7</v>
      </c>
      <c r="O4497" s="5">
        <f>(ScoreCard!$E$3-laptop_prices3[[#This Row],[Price ($)]])/ScoreCard!$E$3*ScoreCard!$E$5</f>
        <v>3.5956080193340414</v>
      </c>
      <c r="P4497" s="5">
        <f>laptop_prices3[[#This Row],[RAM (GB)]]/ScoreCard!$F$3*ScoreCard!$F$5</f>
        <v>0.875</v>
      </c>
      <c r="Q4497" s="5">
        <f>laptop_prices3[[#This Row],[Screen Size (inch)]]/ScoreCard!$G$3*ScoreCard!$G$5</f>
        <v>1.8034682080924855</v>
      </c>
      <c r="R4497" s="5">
        <f>laptop_prices3[[#This Row],[Battery Life (hours)]]/ScoreCard!$H$3*ScoreCard!$H$5</f>
        <v>4.8416666666666677</v>
      </c>
      <c r="S4497" s="5">
        <f>ScoreCard!$I$3-laptop_prices3[[#This Row],[Weight (kg)]]/ScoreCard!$I$3*ScoreCard!$I$5</f>
        <v>1.6485714285714284</v>
      </c>
      <c r="T4497" s="6" cm="1">
        <f t="array" ref="T4497">_xlfn.IFS(laptop_prices3[[#This Row],[Storage]]="512GB SSD", 512, laptop_prices3[[#This Row],[Storage]] = "1TB SSD", 1000, laptop_prices3[[#This Row],[Storage]] = "2TB SSD", 2000, laptop_prices3[[#This Row],[Storage]]= "256GB SSD", 256, laptop_prices3[[#This Row],[Storage]] = "1TB HDD", 1000*0.7)</f>
        <v>2000</v>
      </c>
      <c r="U4497" s="5">
        <f>laptop_prices3[[#This Row],[Storage Raw Value]]/ScoreCard!$J$3*ScoreCard!$J$5</f>
        <v>8</v>
      </c>
    </row>
    <row r="4498" spans="2:21" x14ac:dyDescent="0.2">
      <c r="B4498" s="4" cm="1">
        <f t="array" ref="B4498">SUM(laptop_prices3[[#This Row],[RAM Comp]:[Weight Comp]]+laptop_prices3[[#This Row],[Storage Comp]])</f>
        <v>14.9801674924305</v>
      </c>
      <c r="C4498">
        <v>4496</v>
      </c>
      <c r="D4498" t="s">
        <v>36</v>
      </c>
      <c r="E4498" t="s">
        <v>48</v>
      </c>
      <c r="F4498">
        <v>4</v>
      </c>
      <c r="G4498" t="s">
        <v>13</v>
      </c>
      <c r="H4498" t="s">
        <v>35</v>
      </c>
      <c r="I4498">
        <v>13.3</v>
      </c>
      <c r="J4498" t="s">
        <v>43</v>
      </c>
      <c r="K4498">
        <v>4.7</v>
      </c>
      <c r="L4498">
        <v>2.5</v>
      </c>
      <c r="M4498" t="s">
        <v>30</v>
      </c>
      <c r="N4498">
        <v>1095.06</v>
      </c>
      <c r="O4498" s="5">
        <f>(ScoreCard!$E$3-laptop_prices3[[#This Row],[Price ($)]])/ScoreCard!$E$3*ScoreCard!$E$5</f>
        <v>4.4933974100378613</v>
      </c>
      <c r="P4498" s="5">
        <f>laptop_prices3[[#This Row],[RAM (GB)]]/ScoreCard!$F$3*ScoreCard!$F$5</f>
        <v>0.4375</v>
      </c>
      <c r="Q4498" s="5">
        <f>laptop_prices3[[#This Row],[Screen Size (inch)]]/ScoreCard!$G$3*ScoreCard!$G$5</f>
        <v>1.5375722543352601</v>
      </c>
      <c r="R4498" s="5">
        <f>laptop_prices3[[#This Row],[Battery Life (hours)]]/ScoreCard!$H$3*ScoreCard!$H$5</f>
        <v>2.7416666666666667</v>
      </c>
      <c r="S4498" s="5">
        <f>ScoreCard!$I$3-laptop_prices3[[#This Row],[Weight (kg)]]/ScoreCard!$I$3*ScoreCard!$I$5</f>
        <v>2.0714285714285712</v>
      </c>
      <c r="T4498" s="6" cm="1">
        <f t="array" ref="T4498">_xlfn.IFS(laptop_prices3[[#This Row],[Storage]]="512GB SSD", 512, laptop_prices3[[#This Row],[Storage]] = "1TB SSD", 1000, laptop_prices3[[#This Row],[Storage]] = "2TB SSD", 2000, laptop_prices3[[#This Row],[Storage]]= "256GB SSD", 256, laptop_prices3[[#This Row],[Storage]] = "1TB HDD", 1000*0.7)</f>
        <v>512</v>
      </c>
      <c r="U4498" s="5">
        <f>laptop_prices3[[#This Row],[Storage Raw Value]]/ScoreCard!$J$3*ScoreCard!$J$5</f>
        <v>2.048</v>
      </c>
    </row>
    <row r="4499" spans="2:21" x14ac:dyDescent="0.2">
      <c r="B4499" s="4" cm="1">
        <f t="array" ref="B4499">SUM(laptop_prices3[[#This Row],[RAM Comp]:[Weight Comp]]+laptop_prices3[[#This Row],[Storage Comp]])</f>
        <v>11.774020919350399</v>
      </c>
      <c r="C4499">
        <v>4497</v>
      </c>
      <c r="D4499" t="s">
        <v>33</v>
      </c>
      <c r="E4499" t="s">
        <v>37</v>
      </c>
      <c r="F4499">
        <v>8</v>
      </c>
      <c r="G4499" t="s">
        <v>29</v>
      </c>
      <c r="H4499" t="s">
        <v>40</v>
      </c>
      <c r="I4499">
        <v>14</v>
      </c>
      <c r="J4499" t="s">
        <v>15</v>
      </c>
      <c r="K4499">
        <v>4.7</v>
      </c>
      <c r="L4499">
        <v>1.85</v>
      </c>
      <c r="M4499" t="s">
        <v>16</v>
      </c>
      <c r="N4499">
        <v>1946.06</v>
      </c>
      <c r="O4499" s="5">
        <f>(ScoreCard!$E$3-laptop_prices3[[#This Row],[Price ($)]])/ScoreCard!$E$3*ScoreCard!$E$5</f>
        <v>4.0997031795319714</v>
      </c>
      <c r="P4499" s="5">
        <f>laptop_prices3[[#This Row],[RAM (GB)]]/ScoreCard!$F$3*ScoreCard!$F$5</f>
        <v>0.875</v>
      </c>
      <c r="Q4499" s="5">
        <f>laptop_prices3[[#This Row],[Screen Size (inch)]]/ScoreCard!$G$3*ScoreCard!$G$5</f>
        <v>1.6184971098265895</v>
      </c>
      <c r="R4499" s="5">
        <f>laptop_prices3[[#This Row],[Battery Life (hours)]]/ScoreCard!$H$3*ScoreCard!$H$5</f>
        <v>2.7416666666666667</v>
      </c>
      <c r="S4499" s="5">
        <f>ScoreCard!$I$3-laptop_prices3[[#This Row],[Weight (kg)]]/ScoreCard!$I$3*ScoreCard!$I$5</f>
        <v>2.4428571428571431</v>
      </c>
      <c r="T4499" s="6" cm="1">
        <f t="array" ref="T4499">_xlfn.IFS(laptop_prices3[[#This Row],[Storage]]="512GB SSD", 512, laptop_prices3[[#This Row],[Storage]] = "1TB SSD", 1000, laptop_prices3[[#This Row],[Storage]] = "2TB SSD", 2000, laptop_prices3[[#This Row],[Storage]]= "256GB SSD", 256, laptop_prices3[[#This Row],[Storage]] = "1TB HDD", 1000*0.7)</f>
        <v>256</v>
      </c>
      <c r="U4499" s="5">
        <f>laptop_prices3[[#This Row],[Storage Raw Value]]/ScoreCard!$J$3*ScoreCard!$J$5</f>
        <v>1.024</v>
      </c>
    </row>
    <row r="4500" spans="2:21" x14ac:dyDescent="0.2">
      <c r="B4500" s="4" cm="1">
        <f t="array" ref="B4500">SUM(laptop_prices3[[#This Row],[RAM Comp]:[Weight Comp]]+laptop_prices3[[#This Row],[Storage Comp]])</f>
        <v>19.876234792182768</v>
      </c>
      <c r="C4500">
        <v>4498</v>
      </c>
      <c r="D4500" t="s">
        <v>36</v>
      </c>
      <c r="E4500" t="s">
        <v>18</v>
      </c>
      <c r="F4500">
        <v>32</v>
      </c>
      <c r="G4500" t="s">
        <v>13</v>
      </c>
      <c r="H4500" t="s">
        <v>40</v>
      </c>
      <c r="I4500">
        <v>16</v>
      </c>
      <c r="J4500" t="s">
        <v>21</v>
      </c>
      <c r="K4500">
        <v>7.7</v>
      </c>
      <c r="L4500">
        <v>2.9</v>
      </c>
      <c r="M4500" t="s">
        <v>30</v>
      </c>
      <c r="N4500">
        <v>1796.95</v>
      </c>
      <c r="O4500" s="5">
        <f>(ScoreCard!$E$3-laptop_prices3[[#This Row],[Price ($)]])/ScoreCard!$E$3*ScoreCard!$E$5</f>
        <v>4.1686852555727851</v>
      </c>
      <c r="P4500" s="5">
        <f>laptop_prices3[[#This Row],[RAM (GB)]]/ScoreCard!$F$3*ScoreCard!$F$5</f>
        <v>3.5</v>
      </c>
      <c r="Q4500" s="5">
        <f>laptop_prices3[[#This Row],[Screen Size (inch)]]/ScoreCard!$G$3*ScoreCard!$G$5</f>
        <v>1.8497109826589595</v>
      </c>
      <c r="R4500" s="5">
        <f>laptop_prices3[[#This Row],[Battery Life (hours)]]/ScoreCard!$H$3*ScoreCard!$H$5</f>
        <v>4.4916666666666671</v>
      </c>
      <c r="S4500" s="5">
        <f>ScoreCard!$I$3-laptop_prices3[[#This Row],[Weight (kg)]]/ScoreCard!$I$3*ScoreCard!$I$5</f>
        <v>1.842857142857143</v>
      </c>
      <c r="T4500" s="6" cm="1">
        <f t="array" ref="T4500">_xlfn.IFS(laptop_prices3[[#This Row],[Storage]]="512GB SSD", 512, laptop_prices3[[#This Row],[Storage]] = "1TB SSD", 1000, laptop_prices3[[#This Row],[Storage]] = "2TB SSD", 2000, laptop_prices3[[#This Row],[Storage]]= "256GB SSD", 256, laptop_prices3[[#This Row],[Storage]] = "1TB HDD", 1000*0.7)</f>
        <v>512</v>
      </c>
      <c r="U4500" s="5">
        <f>laptop_prices3[[#This Row],[Storage Raw Value]]/ScoreCard!$J$3*ScoreCard!$J$5</f>
        <v>2.048</v>
      </c>
    </row>
    <row r="4501" spans="2:21" x14ac:dyDescent="0.2">
      <c r="B4501" s="4" cm="1">
        <f t="array" ref="B4501">SUM(laptop_prices3[[#This Row],[RAM Comp]:[Weight Comp]]+laptop_prices3[[#This Row],[Storage Comp]])</f>
        <v>21.067663776493255</v>
      </c>
      <c r="C4501">
        <v>4499</v>
      </c>
      <c r="D4501" t="s">
        <v>28</v>
      </c>
      <c r="E4501" t="s">
        <v>37</v>
      </c>
      <c r="F4501">
        <v>4</v>
      </c>
      <c r="G4501" t="s">
        <v>42</v>
      </c>
      <c r="H4501" t="s">
        <v>20</v>
      </c>
      <c r="I4501">
        <v>14</v>
      </c>
      <c r="J4501" t="s">
        <v>21</v>
      </c>
      <c r="K4501">
        <v>8.9</v>
      </c>
      <c r="L4501">
        <v>1.54</v>
      </c>
      <c r="M4501" t="s">
        <v>46</v>
      </c>
      <c r="N4501">
        <v>1026.5</v>
      </c>
      <c r="O4501" s="5">
        <f>(ScoreCard!$E$3-laptop_prices3[[#This Row],[Price ($)]])/ScoreCard!$E$3*ScoreCard!$E$5</f>
        <v>4.5251150086788527</v>
      </c>
      <c r="P4501" s="5">
        <f>laptop_prices3[[#This Row],[RAM (GB)]]/ScoreCard!$F$3*ScoreCard!$F$5</f>
        <v>0.4375</v>
      </c>
      <c r="Q4501" s="5">
        <f>laptop_prices3[[#This Row],[Screen Size (inch)]]/ScoreCard!$G$3*ScoreCard!$G$5</f>
        <v>1.6184971098265895</v>
      </c>
      <c r="R4501" s="5">
        <f>laptop_prices3[[#This Row],[Battery Life (hours)]]/ScoreCard!$H$3*ScoreCard!$H$5</f>
        <v>5.1916666666666664</v>
      </c>
      <c r="S4501" s="5">
        <f>ScoreCard!$I$3-laptop_prices3[[#This Row],[Weight (kg)]]/ScoreCard!$I$3*ScoreCard!$I$5</f>
        <v>2.62</v>
      </c>
      <c r="T4501" s="6" cm="1">
        <f t="array" ref="T4501">_xlfn.IFS(laptop_prices3[[#This Row],[Storage]]="512GB SSD", 512, laptop_prices3[[#This Row],[Storage]] = "1TB SSD", 1000, laptop_prices3[[#This Row],[Storage]] = "2TB SSD", 2000, laptop_prices3[[#This Row],[Storage]]= "256GB SSD", 256, laptop_prices3[[#This Row],[Storage]] = "1TB HDD", 1000*0.7)</f>
        <v>700</v>
      </c>
      <c r="U4501" s="5">
        <f>laptop_prices3[[#This Row],[Storage Raw Value]]/ScoreCard!$J$3*ScoreCard!$J$5</f>
        <v>2.8</v>
      </c>
    </row>
    <row r="4502" spans="2:21" x14ac:dyDescent="0.2">
      <c r="B4502" s="4" cm="1">
        <f t="array" ref="B4502">SUM(laptop_prices3[[#This Row],[RAM Comp]:[Weight Comp]]+laptop_prices3[[#This Row],[Storage Comp]])</f>
        <v>26.69166666666667</v>
      </c>
      <c r="C4502">
        <v>4500</v>
      </c>
      <c r="D4502" t="s">
        <v>34</v>
      </c>
      <c r="E4502" t="s">
        <v>12</v>
      </c>
      <c r="F4502">
        <v>64</v>
      </c>
      <c r="G4502" t="s">
        <v>42</v>
      </c>
      <c r="H4502" t="s">
        <v>26</v>
      </c>
      <c r="I4502">
        <v>17.3</v>
      </c>
      <c r="J4502" t="s">
        <v>27</v>
      </c>
      <c r="K4502">
        <v>6.5</v>
      </c>
      <c r="L4502">
        <v>1.4</v>
      </c>
      <c r="M4502" t="s">
        <v>16</v>
      </c>
      <c r="N4502">
        <v>3165.79</v>
      </c>
      <c r="O4502" s="5">
        <f>(ScoreCard!$E$3-laptop_prices3[[#This Row],[Price ($)]])/ScoreCard!$E$3*ScoreCard!$E$5</f>
        <v>3.5354250787388457</v>
      </c>
      <c r="P4502" s="5">
        <f>laptop_prices3[[#This Row],[RAM (GB)]]/ScoreCard!$F$3*ScoreCard!$F$5</f>
        <v>7</v>
      </c>
      <c r="Q4502" s="5">
        <f>laptop_prices3[[#This Row],[Screen Size (inch)]]/ScoreCard!$G$3*ScoreCard!$G$5</f>
        <v>2</v>
      </c>
      <c r="R4502" s="5">
        <f>laptop_prices3[[#This Row],[Battery Life (hours)]]/ScoreCard!$H$3*ScoreCard!$H$5</f>
        <v>3.7916666666666665</v>
      </c>
      <c r="S4502" s="5">
        <f>ScoreCard!$I$3-laptop_prices3[[#This Row],[Weight (kg)]]/ScoreCard!$I$3*ScoreCard!$I$5</f>
        <v>2.7</v>
      </c>
      <c r="T4502" s="6" cm="1">
        <f t="array" ref="T4502">_xlfn.IFS(laptop_prices3[[#This Row],[Storage]]="512GB SSD", 512, laptop_prices3[[#This Row],[Storage]] = "1TB SSD", 1000, laptop_prices3[[#This Row],[Storage]] = "2TB SSD", 2000, laptop_prices3[[#This Row],[Storage]]= "256GB SSD", 256, laptop_prices3[[#This Row],[Storage]] = "1TB HDD", 1000*0.7)</f>
        <v>700</v>
      </c>
      <c r="U4502" s="5">
        <f>laptop_prices3[[#This Row],[Storage Raw Value]]/ScoreCard!$J$3*ScoreCard!$J$5</f>
        <v>2.8</v>
      </c>
    </row>
    <row r="4503" spans="2:21" x14ac:dyDescent="0.2">
      <c r="B4503" s="4" cm="1">
        <f t="array" ref="B4503">SUM(laptop_prices3[[#This Row],[RAM Comp]:[Weight Comp]]+laptop_prices3[[#This Row],[Storage Comp]])</f>
        <v>21.040259014588493</v>
      </c>
      <c r="C4503">
        <v>4501</v>
      </c>
      <c r="D4503" t="s">
        <v>33</v>
      </c>
      <c r="E4503" t="s">
        <v>39</v>
      </c>
      <c r="F4503">
        <v>32</v>
      </c>
      <c r="G4503" t="s">
        <v>13</v>
      </c>
      <c r="H4503" t="s">
        <v>35</v>
      </c>
      <c r="I4503">
        <v>14</v>
      </c>
      <c r="J4503" t="s">
        <v>15</v>
      </c>
      <c r="K4503">
        <v>9.6999999999999993</v>
      </c>
      <c r="L4503">
        <v>2.5</v>
      </c>
      <c r="M4503" t="s">
        <v>16</v>
      </c>
      <c r="N4503">
        <v>1891.08</v>
      </c>
      <c r="O4503" s="5">
        <f>(ScoreCard!$E$3-laptop_prices3[[#This Row],[Price ($)]])/ScoreCard!$E$3*ScoreCard!$E$5</f>
        <v>4.1251383249999076</v>
      </c>
      <c r="P4503" s="5">
        <f>laptop_prices3[[#This Row],[RAM (GB)]]/ScoreCard!$F$3*ScoreCard!$F$5</f>
        <v>3.5</v>
      </c>
      <c r="Q4503" s="5">
        <f>laptop_prices3[[#This Row],[Screen Size (inch)]]/ScoreCard!$G$3*ScoreCard!$G$5</f>
        <v>1.6184971098265895</v>
      </c>
      <c r="R4503" s="5">
        <f>laptop_prices3[[#This Row],[Battery Life (hours)]]/ScoreCard!$H$3*ScoreCard!$H$5</f>
        <v>5.6583333333333323</v>
      </c>
      <c r="S4503" s="5">
        <f>ScoreCard!$I$3-laptop_prices3[[#This Row],[Weight (kg)]]/ScoreCard!$I$3*ScoreCard!$I$5</f>
        <v>2.0714285714285712</v>
      </c>
      <c r="T4503" s="6" cm="1">
        <f t="array" ref="T4503">_xlfn.IFS(laptop_prices3[[#This Row],[Storage]]="512GB SSD", 512, laptop_prices3[[#This Row],[Storage]] = "1TB SSD", 1000, laptop_prices3[[#This Row],[Storage]] = "2TB SSD", 2000, laptop_prices3[[#This Row],[Storage]]= "256GB SSD", 256, laptop_prices3[[#This Row],[Storage]] = "1TB HDD", 1000*0.7)</f>
        <v>512</v>
      </c>
      <c r="U4503" s="5">
        <f>laptop_prices3[[#This Row],[Storage Raw Value]]/ScoreCard!$J$3*ScoreCard!$J$5</f>
        <v>2.048</v>
      </c>
    </row>
    <row r="4504" spans="2:21" x14ac:dyDescent="0.2">
      <c r="B4504" s="4" cm="1">
        <f t="array" ref="B4504">SUM(laptop_prices3[[#This Row],[RAM Comp]:[Weight Comp]]+laptop_prices3[[#This Row],[Storage Comp]])</f>
        <v>27.586190476190477</v>
      </c>
      <c r="C4504">
        <v>4502</v>
      </c>
      <c r="D4504" t="s">
        <v>34</v>
      </c>
      <c r="E4504" t="s">
        <v>39</v>
      </c>
      <c r="F4504">
        <v>32</v>
      </c>
      <c r="G4504" t="s">
        <v>19</v>
      </c>
      <c r="H4504" t="s">
        <v>20</v>
      </c>
      <c r="I4504">
        <v>17.3</v>
      </c>
      <c r="J4504" t="s">
        <v>21</v>
      </c>
      <c r="K4504">
        <v>7</v>
      </c>
      <c r="L4504">
        <v>2.62</v>
      </c>
      <c r="M4504" t="s">
        <v>46</v>
      </c>
      <c r="N4504">
        <v>1545.52</v>
      </c>
      <c r="O4504" s="5">
        <f>(ScoreCard!$E$3-laptop_prices3[[#This Row],[Price ($)]])/ScoreCard!$E$3*ScoreCard!$E$5</f>
        <v>4.2850031643578577</v>
      </c>
      <c r="P4504" s="5">
        <f>laptop_prices3[[#This Row],[RAM (GB)]]/ScoreCard!$F$3*ScoreCard!$F$5</f>
        <v>3.5</v>
      </c>
      <c r="Q4504" s="5">
        <f>laptop_prices3[[#This Row],[Screen Size (inch)]]/ScoreCard!$G$3*ScoreCard!$G$5</f>
        <v>2</v>
      </c>
      <c r="R4504" s="5">
        <f>laptop_prices3[[#This Row],[Battery Life (hours)]]/ScoreCard!$H$3*ScoreCard!$H$5</f>
        <v>4.0833333333333339</v>
      </c>
      <c r="S4504" s="5">
        <f>ScoreCard!$I$3-laptop_prices3[[#This Row],[Weight (kg)]]/ScoreCard!$I$3*ScoreCard!$I$5</f>
        <v>2.0028571428571427</v>
      </c>
      <c r="T4504" s="6" cm="1">
        <f t="array" ref="T4504">_xlfn.IFS(laptop_prices3[[#This Row],[Storage]]="512GB SSD", 512, laptop_prices3[[#This Row],[Storage]] = "1TB SSD", 1000, laptop_prices3[[#This Row],[Storage]] = "2TB SSD", 2000, laptop_prices3[[#This Row],[Storage]]= "256GB SSD", 256, laptop_prices3[[#This Row],[Storage]] = "1TB HDD", 1000*0.7)</f>
        <v>1000</v>
      </c>
      <c r="U4504" s="5">
        <f>laptop_prices3[[#This Row],[Storage Raw Value]]/ScoreCard!$J$3*ScoreCard!$J$5</f>
        <v>4</v>
      </c>
    </row>
    <row r="4505" spans="2:21" x14ac:dyDescent="0.2">
      <c r="B4505" s="4" cm="1">
        <f t="array" ref="B4505">SUM(laptop_prices3[[#This Row],[RAM Comp]:[Weight Comp]]+laptop_prices3[[#This Row],[Storage Comp]])</f>
        <v>18.177381778144785</v>
      </c>
      <c r="C4505">
        <v>4503</v>
      </c>
      <c r="D4505" t="s">
        <v>38</v>
      </c>
      <c r="E4505" t="s">
        <v>18</v>
      </c>
      <c r="F4505">
        <v>64</v>
      </c>
      <c r="G4505" t="s">
        <v>29</v>
      </c>
      <c r="H4505" t="s">
        <v>14</v>
      </c>
      <c r="I4505">
        <v>13.3</v>
      </c>
      <c r="J4505" t="s">
        <v>21</v>
      </c>
      <c r="K4505">
        <v>5.6</v>
      </c>
      <c r="L4505">
        <v>2.14</v>
      </c>
      <c r="M4505" t="s">
        <v>16</v>
      </c>
      <c r="N4505">
        <v>2396.29</v>
      </c>
      <c r="O4505" s="5">
        <f>(ScoreCard!$E$3-laptop_prices3[[#This Row],[Price ($)]])/ScoreCard!$E$3*ScoreCard!$E$5</f>
        <v>3.8914153376980503</v>
      </c>
      <c r="P4505" s="5">
        <f>laptop_prices3[[#This Row],[RAM (GB)]]/ScoreCard!$F$3*ScoreCard!$F$5</f>
        <v>7</v>
      </c>
      <c r="Q4505" s="5">
        <f>laptop_prices3[[#This Row],[Screen Size (inch)]]/ScoreCard!$G$3*ScoreCard!$G$5</f>
        <v>1.5375722543352601</v>
      </c>
      <c r="R4505" s="5">
        <f>laptop_prices3[[#This Row],[Battery Life (hours)]]/ScoreCard!$H$3*ScoreCard!$H$5</f>
        <v>3.2666666666666662</v>
      </c>
      <c r="S4505" s="5">
        <f>ScoreCard!$I$3-laptop_prices3[[#This Row],[Weight (kg)]]/ScoreCard!$I$3*ScoreCard!$I$5</f>
        <v>2.2771428571428571</v>
      </c>
      <c r="T4505" s="6" cm="1">
        <f t="array" ref="T4505">_xlfn.IFS(laptop_prices3[[#This Row],[Storage]]="512GB SSD", 512, laptop_prices3[[#This Row],[Storage]] = "1TB SSD", 1000, laptop_prices3[[#This Row],[Storage]] = "2TB SSD", 2000, laptop_prices3[[#This Row],[Storage]]= "256GB SSD", 256, laptop_prices3[[#This Row],[Storage]] = "1TB HDD", 1000*0.7)</f>
        <v>256</v>
      </c>
      <c r="U4505" s="5">
        <f>laptop_prices3[[#This Row],[Storage Raw Value]]/ScoreCard!$J$3*ScoreCard!$J$5</f>
        <v>1.024</v>
      </c>
    </row>
    <row r="4506" spans="2:21" x14ac:dyDescent="0.2">
      <c r="B4506" s="4" cm="1">
        <f t="array" ref="B4506">SUM(laptop_prices3[[#This Row],[RAM Comp]:[Weight Comp]]+laptop_prices3[[#This Row],[Storage Comp]])</f>
        <v>24.59411987338288</v>
      </c>
      <c r="C4506">
        <v>4504</v>
      </c>
      <c r="D4506" t="s">
        <v>11</v>
      </c>
      <c r="E4506" t="s">
        <v>48</v>
      </c>
      <c r="F4506">
        <v>4</v>
      </c>
      <c r="G4506" t="s">
        <v>19</v>
      </c>
      <c r="H4506" t="s">
        <v>26</v>
      </c>
      <c r="I4506">
        <v>13.3</v>
      </c>
      <c r="J4506" t="s">
        <v>27</v>
      </c>
      <c r="K4506">
        <v>7.6</v>
      </c>
      <c r="L4506">
        <v>2.2999999999999998</v>
      </c>
      <c r="M4506" t="s">
        <v>22</v>
      </c>
      <c r="N4506">
        <v>2782.12</v>
      </c>
      <c r="O4506" s="5">
        <f>(ScoreCard!$E$3-laptop_prices3[[#This Row],[Price ($)]])/ScoreCard!$E$3*ScoreCard!$E$5</f>
        <v>3.7129205727672772</v>
      </c>
      <c r="P4506" s="5">
        <f>laptop_prices3[[#This Row],[RAM (GB)]]/ScoreCard!$F$3*ScoreCard!$F$5</f>
        <v>0.4375</v>
      </c>
      <c r="Q4506" s="5">
        <f>laptop_prices3[[#This Row],[Screen Size (inch)]]/ScoreCard!$G$3*ScoreCard!$G$5</f>
        <v>1.5375722543352601</v>
      </c>
      <c r="R4506" s="5">
        <f>laptop_prices3[[#This Row],[Battery Life (hours)]]/ScoreCard!$H$3*ScoreCard!$H$5</f>
        <v>4.4333333333333336</v>
      </c>
      <c r="S4506" s="5">
        <f>ScoreCard!$I$3-laptop_prices3[[#This Row],[Weight (kg)]]/ScoreCard!$I$3*ScoreCard!$I$5</f>
        <v>2.1857142857142859</v>
      </c>
      <c r="T4506" s="6" cm="1">
        <f t="array" ref="T4506">_xlfn.IFS(laptop_prices3[[#This Row],[Storage]]="512GB SSD", 512, laptop_prices3[[#This Row],[Storage]] = "1TB SSD", 1000, laptop_prices3[[#This Row],[Storage]] = "2TB SSD", 2000, laptop_prices3[[#This Row],[Storage]]= "256GB SSD", 256, laptop_prices3[[#This Row],[Storage]] = "1TB HDD", 1000*0.7)</f>
        <v>1000</v>
      </c>
      <c r="U4506" s="5">
        <f>laptop_prices3[[#This Row],[Storage Raw Value]]/ScoreCard!$J$3*ScoreCard!$J$5</f>
        <v>4</v>
      </c>
    </row>
    <row r="4507" spans="2:21" x14ac:dyDescent="0.2">
      <c r="B4507" s="4" cm="1">
        <f t="array" ref="B4507">SUM(laptop_prices3[[#This Row],[RAM Comp]:[Weight Comp]]+laptop_prices3[[#This Row],[Storage Comp]])</f>
        <v>23.889761904761905</v>
      </c>
      <c r="C4507">
        <v>4505</v>
      </c>
      <c r="D4507" t="s">
        <v>17</v>
      </c>
      <c r="E4507" t="s">
        <v>31</v>
      </c>
      <c r="F4507">
        <v>16</v>
      </c>
      <c r="G4507" t="s">
        <v>19</v>
      </c>
      <c r="H4507" t="s">
        <v>35</v>
      </c>
      <c r="I4507">
        <v>17.3</v>
      </c>
      <c r="J4507" t="s">
        <v>43</v>
      </c>
      <c r="K4507">
        <v>4.3</v>
      </c>
      <c r="L4507">
        <v>3.27</v>
      </c>
      <c r="M4507" t="s">
        <v>30</v>
      </c>
      <c r="N4507">
        <v>1483.79</v>
      </c>
      <c r="O4507" s="5">
        <f>(ScoreCard!$E$3-laptop_prices3[[#This Row],[Price ($)]])/ScoreCard!$E$3*ScoreCard!$E$5</f>
        <v>4.3135610313956114</v>
      </c>
      <c r="P4507" s="5">
        <f>laptop_prices3[[#This Row],[RAM (GB)]]/ScoreCard!$F$3*ScoreCard!$F$5</f>
        <v>1.75</v>
      </c>
      <c r="Q4507" s="5">
        <f>laptop_prices3[[#This Row],[Screen Size (inch)]]/ScoreCard!$G$3*ScoreCard!$G$5</f>
        <v>2</v>
      </c>
      <c r="R4507" s="5">
        <f>laptop_prices3[[#This Row],[Battery Life (hours)]]/ScoreCard!$H$3*ScoreCard!$H$5</f>
        <v>2.5083333333333333</v>
      </c>
      <c r="S4507" s="5">
        <f>ScoreCard!$I$3-laptop_prices3[[#This Row],[Weight (kg)]]/ScoreCard!$I$3*ScoreCard!$I$5</f>
        <v>1.6314285714285715</v>
      </c>
      <c r="T4507" s="6" cm="1">
        <f t="array" ref="T4507">_xlfn.IFS(laptop_prices3[[#This Row],[Storage]]="512GB SSD", 512, laptop_prices3[[#This Row],[Storage]] = "1TB SSD", 1000, laptop_prices3[[#This Row],[Storage]] = "2TB SSD", 2000, laptop_prices3[[#This Row],[Storage]]= "256GB SSD", 256, laptop_prices3[[#This Row],[Storage]] = "1TB HDD", 1000*0.7)</f>
        <v>1000</v>
      </c>
      <c r="U4507" s="5">
        <f>laptop_prices3[[#This Row],[Storage Raw Value]]/ScoreCard!$J$3*ScoreCard!$J$5</f>
        <v>4</v>
      </c>
    </row>
    <row r="4508" spans="2:21" x14ac:dyDescent="0.2">
      <c r="B4508" s="4" cm="1">
        <f t="array" ref="B4508">SUM(laptop_prices3[[#This Row],[RAM Comp]:[Weight Comp]]+laptop_prices3[[#This Row],[Storage Comp]])</f>
        <v>24.79152380952381</v>
      </c>
      <c r="C4508">
        <v>4506</v>
      </c>
      <c r="D4508" t="s">
        <v>47</v>
      </c>
      <c r="E4508" t="s">
        <v>31</v>
      </c>
      <c r="F4508">
        <v>64</v>
      </c>
      <c r="G4508" t="s">
        <v>13</v>
      </c>
      <c r="H4508" t="s">
        <v>32</v>
      </c>
      <c r="I4508">
        <v>17.3</v>
      </c>
      <c r="J4508" t="s">
        <v>21</v>
      </c>
      <c r="K4508">
        <v>9.8000000000000007</v>
      </c>
      <c r="L4508">
        <v>2.83</v>
      </c>
      <c r="M4508" t="s">
        <v>16</v>
      </c>
      <c r="N4508">
        <v>2400.6</v>
      </c>
      <c r="O4508" s="5">
        <f>(ScoreCard!$E$3-laptop_prices3[[#This Row],[Price ($)]])/ScoreCard!$E$3*ScoreCard!$E$5</f>
        <v>3.8894214221475436</v>
      </c>
      <c r="P4508" s="5">
        <f>laptop_prices3[[#This Row],[RAM (GB)]]/ScoreCard!$F$3*ScoreCard!$F$5</f>
        <v>7</v>
      </c>
      <c r="Q4508" s="5">
        <f>laptop_prices3[[#This Row],[Screen Size (inch)]]/ScoreCard!$G$3*ScoreCard!$G$5</f>
        <v>2</v>
      </c>
      <c r="R4508" s="5">
        <f>laptop_prices3[[#This Row],[Battery Life (hours)]]/ScoreCard!$H$3*ScoreCard!$H$5</f>
        <v>5.7166666666666677</v>
      </c>
      <c r="S4508" s="5">
        <f>ScoreCard!$I$3-laptop_prices3[[#This Row],[Weight (kg)]]/ScoreCard!$I$3*ScoreCard!$I$5</f>
        <v>1.8828571428571428</v>
      </c>
      <c r="T4508" s="6" cm="1">
        <f t="array" ref="T4508">_xlfn.IFS(laptop_prices3[[#This Row],[Storage]]="512GB SSD", 512, laptop_prices3[[#This Row],[Storage]] = "1TB SSD", 1000, laptop_prices3[[#This Row],[Storage]] = "2TB SSD", 2000, laptop_prices3[[#This Row],[Storage]]= "256GB SSD", 256, laptop_prices3[[#This Row],[Storage]] = "1TB HDD", 1000*0.7)</f>
        <v>512</v>
      </c>
      <c r="U4508" s="5">
        <f>laptop_prices3[[#This Row],[Storage Raw Value]]/ScoreCard!$J$3*ScoreCard!$J$5</f>
        <v>2.048</v>
      </c>
    </row>
    <row r="4509" spans="2:21" x14ac:dyDescent="0.2">
      <c r="B4509" s="4" cm="1">
        <f t="array" ref="B4509">SUM(laptop_prices3[[#This Row],[RAM Comp]:[Weight Comp]]+laptop_prices3[[#This Row],[Storage Comp]])</f>
        <v>25.067429397192402</v>
      </c>
      <c r="C4509">
        <v>4507</v>
      </c>
      <c r="D4509" t="s">
        <v>38</v>
      </c>
      <c r="E4509" t="s">
        <v>12</v>
      </c>
      <c r="F4509">
        <v>64</v>
      </c>
      <c r="G4509" t="s">
        <v>13</v>
      </c>
      <c r="H4509" t="s">
        <v>40</v>
      </c>
      <c r="I4509">
        <v>13.3</v>
      </c>
      <c r="J4509" t="s">
        <v>27</v>
      </c>
      <c r="K4509">
        <v>9.9</v>
      </c>
      <c r="L4509">
        <v>1.64</v>
      </c>
      <c r="M4509" t="s">
        <v>16</v>
      </c>
      <c r="N4509">
        <v>3241.74</v>
      </c>
      <c r="O4509" s="5">
        <f>(ScoreCard!$E$3-laptop_prices3[[#This Row],[Price ($)]])/ScoreCard!$E$3*ScoreCard!$E$5</f>
        <v>3.5002886782606764</v>
      </c>
      <c r="P4509" s="5">
        <f>laptop_prices3[[#This Row],[RAM (GB)]]/ScoreCard!$F$3*ScoreCard!$F$5</f>
        <v>7</v>
      </c>
      <c r="Q4509" s="5">
        <f>laptop_prices3[[#This Row],[Screen Size (inch)]]/ScoreCard!$G$3*ScoreCard!$G$5</f>
        <v>1.5375722543352601</v>
      </c>
      <c r="R4509" s="5">
        <f>laptop_prices3[[#This Row],[Battery Life (hours)]]/ScoreCard!$H$3*ScoreCard!$H$5</f>
        <v>5.7750000000000004</v>
      </c>
      <c r="S4509" s="5">
        <f>ScoreCard!$I$3-laptop_prices3[[#This Row],[Weight (kg)]]/ScoreCard!$I$3*ScoreCard!$I$5</f>
        <v>2.5628571428571432</v>
      </c>
      <c r="T4509" s="6" cm="1">
        <f t="array" ref="T4509">_xlfn.IFS(laptop_prices3[[#This Row],[Storage]]="512GB SSD", 512, laptop_prices3[[#This Row],[Storage]] = "1TB SSD", 1000, laptop_prices3[[#This Row],[Storage]] = "2TB SSD", 2000, laptop_prices3[[#This Row],[Storage]]= "256GB SSD", 256, laptop_prices3[[#This Row],[Storage]] = "1TB HDD", 1000*0.7)</f>
        <v>512</v>
      </c>
      <c r="U4509" s="5">
        <f>laptop_prices3[[#This Row],[Storage Raw Value]]/ScoreCard!$J$3*ScoreCard!$J$5</f>
        <v>2.048</v>
      </c>
    </row>
    <row r="4510" spans="2:21" x14ac:dyDescent="0.2">
      <c r="B4510" s="4" cm="1">
        <f t="array" ref="B4510">SUM(laptop_prices3[[#This Row],[RAM Comp]:[Weight Comp]]+laptop_prices3[[#This Row],[Storage Comp]])</f>
        <v>44.058735205064686</v>
      </c>
      <c r="C4510">
        <v>4508</v>
      </c>
      <c r="D4510" t="s">
        <v>45</v>
      </c>
      <c r="E4510" t="s">
        <v>39</v>
      </c>
      <c r="F4510">
        <v>32</v>
      </c>
      <c r="G4510" t="s">
        <v>25</v>
      </c>
      <c r="H4510" t="s">
        <v>32</v>
      </c>
      <c r="I4510">
        <v>14</v>
      </c>
      <c r="J4510" t="s">
        <v>43</v>
      </c>
      <c r="K4510">
        <v>7.7</v>
      </c>
      <c r="L4510">
        <v>1.84</v>
      </c>
      <c r="M4510" t="s">
        <v>16</v>
      </c>
      <c r="N4510">
        <v>1499.82</v>
      </c>
      <c r="O4510" s="5">
        <f>(ScoreCard!$E$3-laptop_prices3[[#This Row],[Price ($)]])/ScoreCard!$E$3*ScoreCard!$E$5</f>
        <v>4.3061451459490669</v>
      </c>
      <c r="P4510" s="5">
        <f>laptop_prices3[[#This Row],[RAM (GB)]]/ScoreCard!$F$3*ScoreCard!$F$5</f>
        <v>3.5</v>
      </c>
      <c r="Q4510" s="5">
        <f>laptop_prices3[[#This Row],[Screen Size (inch)]]/ScoreCard!$G$3*ScoreCard!$G$5</f>
        <v>1.6184971098265895</v>
      </c>
      <c r="R4510" s="5">
        <f>laptop_prices3[[#This Row],[Battery Life (hours)]]/ScoreCard!$H$3*ScoreCard!$H$5</f>
        <v>4.4916666666666671</v>
      </c>
      <c r="S4510" s="5">
        <f>ScoreCard!$I$3-laptop_prices3[[#This Row],[Weight (kg)]]/ScoreCard!$I$3*ScoreCard!$I$5</f>
        <v>2.4485714285714284</v>
      </c>
      <c r="T4510" s="6" cm="1">
        <f t="array" ref="T4510">_xlfn.IFS(laptop_prices3[[#This Row],[Storage]]="512GB SSD", 512, laptop_prices3[[#This Row],[Storage]] = "1TB SSD", 1000, laptop_prices3[[#This Row],[Storage]] = "2TB SSD", 2000, laptop_prices3[[#This Row],[Storage]]= "256GB SSD", 256, laptop_prices3[[#This Row],[Storage]] = "1TB HDD", 1000*0.7)</f>
        <v>2000</v>
      </c>
      <c r="U4510" s="5">
        <f>laptop_prices3[[#This Row],[Storage Raw Value]]/ScoreCard!$J$3*ScoreCard!$J$5</f>
        <v>8</v>
      </c>
    </row>
    <row r="4511" spans="2:21" x14ac:dyDescent="0.2">
      <c r="B4511" s="4" cm="1">
        <f t="array" ref="B4511">SUM(laptop_prices3[[#This Row],[RAM Comp]:[Weight Comp]]+laptop_prices3[[#This Row],[Storage Comp]])</f>
        <v>15.06261987338288</v>
      </c>
      <c r="C4511">
        <v>4509</v>
      </c>
      <c r="D4511" t="s">
        <v>17</v>
      </c>
      <c r="E4511" t="s">
        <v>48</v>
      </c>
      <c r="F4511">
        <v>16</v>
      </c>
      <c r="G4511" t="s">
        <v>29</v>
      </c>
      <c r="H4511" t="s">
        <v>26</v>
      </c>
      <c r="I4511">
        <v>13.3</v>
      </c>
      <c r="J4511" t="s">
        <v>43</v>
      </c>
      <c r="K4511">
        <v>8.8000000000000007</v>
      </c>
      <c r="L4511">
        <v>1.67</v>
      </c>
      <c r="M4511" t="s">
        <v>16</v>
      </c>
      <c r="N4511">
        <v>2136</v>
      </c>
      <c r="O4511" s="5">
        <f>(ScoreCard!$E$3-laptop_prices3[[#This Row],[Price ($)]])/ScoreCard!$E$3*ScoreCard!$E$5</f>
        <v>4.011832107684393</v>
      </c>
      <c r="P4511" s="5">
        <f>laptop_prices3[[#This Row],[RAM (GB)]]/ScoreCard!$F$3*ScoreCard!$F$5</f>
        <v>1.75</v>
      </c>
      <c r="Q4511" s="5">
        <f>laptop_prices3[[#This Row],[Screen Size (inch)]]/ScoreCard!$G$3*ScoreCard!$G$5</f>
        <v>1.5375722543352601</v>
      </c>
      <c r="R4511" s="5">
        <f>laptop_prices3[[#This Row],[Battery Life (hours)]]/ScoreCard!$H$3*ScoreCard!$H$5</f>
        <v>5.1333333333333337</v>
      </c>
      <c r="S4511" s="5">
        <f>ScoreCard!$I$3-laptop_prices3[[#This Row],[Weight (kg)]]/ScoreCard!$I$3*ScoreCard!$I$5</f>
        <v>2.5457142857142858</v>
      </c>
      <c r="T4511" s="6" cm="1">
        <f t="array" ref="T4511">_xlfn.IFS(laptop_prices3[[#This Row],[Storage]]="512GB SSD", 512, laptop_prices3[[#This Row],[Storage]] = "1TB SSD", 1000, laptop_prices3[[#This Row],[Storage]] = "2TB SSD", 2000, laptop_prices3[[#This Row],[Storage]]= "256GB SSD", 256, laptop_prices3[[#This Row],[Storage]] = "1TB HDD", 1000*0.7)</f>
        <v>256</v>
      </c>
      <c r="U4511" s="5">
        <f>laptop_prices3[[#This Row],[Storage Raw Value]]/ScoreCard!$J$3*ScoreCard!$J$5</f>
        <v>1.024</v>
      </c>
    </row>
    <row r="4512" spans="2:21" x14ac:dyDescent="0.2">
      <c r="B4512" s="4" cm="1">
        <f t="array" ref="B4512">SUM(laptop_prices3[[#This Row],[RAM Comp]:[Weight Comp]]+laptop_prices3[[#This Row],[Storage Comp]])</f>
        <v>25.148259014588497</v>
      </c>
      <c r="C4512">
        <v>4510</v>
      </c>
      <c r="D4512" t="s">
        <v>11</v>
      </c>
      <c r="E4512" t="s">
        <v>24</v>
      </c>
      <c r="F4512">
        <v>64</v>
      </c>
      <c r="G4512" t="s">
        <v>42</v>
      </c>
      <c r="H4512" t="s">
        <v>35</v>
      </c>
      <c r="I4512">
        <v>14</v>
      </c>
      <c r="J4512" t="s">
        <v>15</v>
      </c>
      <c r="K4512">
        <v>4.9000000000000004</v>
      </c>
      <c r="L4512">
        <v>1.8</v>
      </c>
      <c r="M4512" t="s">
        <v>30</v>
      </c>
      <c r="N4512">
        <v>3591.1</v>
      </c>
      <c r="O4512" s="5">
        <f>(ScoreCard!$E$3-laptop_prices3[[#This Row],[Price ($)]])/ScoreCard!$E$3*ScoreCard!$E$5</f>
        <v>3.3386658623152732</v>
      </c>
      <c r="P4512" s="5">
        <f>laptop_prices3[[#This Row],[RAM (GB)]]/ScoreCard!$F$3*ScoreCard!$F$5</f>
        <v>7</v>
      </c>
      <c r="Q4512" s="5">
        <f>laptop_prices3[[#This Row],[Screen Size (inch)]]/ScoreCard!$G$3*ScoreCard!$G$5</f>
        <v>1.6184971098265895</v>
      </c>
      <c r="R4512" s="5">
        <f>laptop_prices3[[#This Row],[Battery Life (hours)]]/ScoreCard!$H$3*ScoreCard!$H$5</f>
        <v>2.8583333333333338</v>
      </c>
      <c r="S4512" s="5">
        <f>ScoreCard!$I$3-laptop_prices3[[#This Row],[Weight (kg)]]/ScoreCard!$I$3*ScoreCard!$I$5</f>
        <v>2.4714285714285715</v>
      </c>
      <c r="T4512" s="6" cm="1">
        <f t="array" ref="T4512">_xlfn.IFS(laptop_prices3[[#This Row],[Storage]]="512GB SSD", 512, laptop_prices3[[#This Row],[Storage]] = "1TB SSD", 1000, laptop_prices3[[#This Row],[Storage]] = "2TB SSD", 2000, laptop_prices3[[#This Row],[Storage]]= "256GB SSD", 256, laptop_prices3[[#This Row],[Storage]] = "1TB HDD", 1000*0.7)</f>
        <v>700</v>
      </c>
      <c r="U4512" s="5">
        <f>laptop_prices3[[#This Row],[Storage Raw Value]]/ScoreCard!$J$3*ScoreCard!$J$5</f>
        <v>2.8</v>
      </c>
    </row>
    <row r="4513" spans="2:21" x14ac:dyDescent="0.2">
      <c r="B4513" s="4" cm="1">
        <f t="array" ref="B4513">SUM(laptop_prices3[[#This Row],[RAM Comp]:[Weight Comp]]+laptop_prices3[[#This Row],[Storage Comp]])</f>
        <v>43.834449490778972</v>
      </c>
      <c r="C4513">
        <v>4511</v>
      </c>
      <c r="D4513" t="s">
        <v>34</v>
      </c>
      <c r="E4513" t="s">
        <v>18</v>
      </c>
      <c r="F4513">
        <v>8</v>
      </c>
      <c r="G4513" t="s">
        <v>25</v>
      </c>
      <c r="H4513" t="s">
        <v>32</v>
      </c>
      <c r="I4513">
        <v>14</v>
      </c>
      <c r="J4513" t="s">
        <v>15</v>
      </c>
      <c r="K4513">
        <v>11.6</v>
      </c>
      <c r="L4513">
        <v>1.62</v>
      </c>
      <c r="M4513" t="s">
        <v>46</v>
      </c>
      <c r="N4513">
        <v>1481.84</v>
      </c>
      <c r="O4513" s="5">
        <f>(ScoreCard!$E$3-laptop_prices3[[#This Row],[Price ($)]])/ScoreCard!$E$3*ScoreCard!$E$5</f>
        <v>4.3144631509602247</v>
      </c>
      <c r="P4513" s="5">
        <f>laptop_prices3[[#This Row],[RAM (GB)]]/ScoreCard!$F$3*ScoreCard!$F$5</f>
        <v>0.875</v>
      </c>
      <c r="Q4513" s="5">
        <f>laptop_prices3[[#This Row],[Screen Size (inch)]]/ScoreCard!$G$3*ScoreCard!$G$5</f>
        <v>1.6184971098265895</v>
      </c>
      <c r="R4513" s="5">
        <f>laptop_prices3[[#This Row],[Battery Life (hours)]]/ScoreCard!$H$3*ScoreCard!$H$5</f>
        <v>6.7666666666666666</v>
      </c>
      <c r="S4513" s="5">
        <f>ScoreCard!$I$3-laptop_prices3[[#This Row],[Weight (kg)]]/ScoreCard!$I$3*ScoreCard!$I$5</f>
        <v>2.5742857142857143</v>
      </c>
      <c r="T4513" s="6" cm="1">
        <f t="array" ref="T4513">_xlfn.IFS(laptop_prices3[[#This Row],[Storage]]="512GB SSD", 512, laptop_prices3[[#This Row],[Storage]] = "1TB SSD", 1000, laptop_prices3[[#This Row],[Storage]] = "2TB SSD", 2000, laptop_prices3[[#This Row],[Storage]]= "256GB SSD", 256, laptop_prices3[[#This Row],[Storage]] = "1TB HDD", 1000*0.7)</f>
        <v>2000</v>
      </c>
      <c r="U4513" s="5">
        <f>laptop_prices3[[#This Row],[Storage Raw Value]]/ScoreCard!$J$3*ScoreCard!$J$5</f>
        <v>8</v>
      </c>
    </row>
    <row r="4514" spans="2:21" x14ac:dyDescent="0.2">
      <c r="B4514" s="4" cm="1">
        <f t="array" ref="B4514">SUM(laptop_prices3[[#This Row],[RAM Comp]:[Weight Comp]]+laptop_prices3[[#This Row],[Storage Comp]])</f>
        <v>42.886904761904759</v>
      </c>
      <c r="C4514">
        <v>4512</v>
      </c>
      <c r="D4514" t="s">
        <v>23</v>
      </c>
      <c r="E4514" t="s">
        <v>48</v>
      </c>
      <c r="F4514">
        <v>32</v>
      </c>
      <c r="G4514" t="s">
        <v>25</v>
      </c>
      <c r="H4514" t="s">
        <v>32</v>
      </c>
      <c r="I4514">
        <v>17.3</v>
      </c>
      <c r="J4514" t="s">
        <v>27</v>
      </c>
      <c r="K4514">
        <v>4.9000000000000004</v>
      </c>
      <c r="L4514">
        <v>1.7</v>
      </c>
      <c r="M4514" t="s">
        <v>30</v>
      </c>
      <c r="N4514">
        <v>3480.44</v>
      </c>
      <c r="O4514" s="5">
        <f>(ScoreCard!$E$3-laptop_prices3[[#This Row],[Price ($)]])/ScoreCard!$E$3*ScoreCard!$E$5</f>
        <v>3.3898599910435716</v>
      </c>
      <c r="P4514" s="5">
        <f>laptop_prices3[[#This Row],[RAM (GB)]]/ScoreCard!$F$3*ScoreCard!$F$5</f>
        <v>3.5</v>
      </c>
      <c r="Q4514" s="5">
        <f>laptop_prices3[[#This Row],[Screen Size (inch)]]/ScoreCard!$G$3*ScoreCard!$G$5</f>
        <v>2</v>
      </c>
      <c r="R4514" s="5">
        <f>laptop_prices3[[#This Row],[Battery Life (hours)]]/ScoreCard!$H$3*ScoreCard!$H$5</f>
        <v>2.8583333333333338</v>
      </c>
      <c r="S4514" s="5">
        <f>ScoreCard!$I$3-laptop_prices3[[#This Row],[Weight (kg)]]/ScoreCard!$I$3*ScoreCard!$I$5</f>
        <v>2.5285714285714285</v>
      </c>
      <c r="T4514" s="6" cm="1">
        <f t="array" ref="T4514">_xlfn.IFS(laptop_prices3[[#This Row],[Storage]]="512GB SSD", 512, laptop_prices3[[#This Row],[Storage]] = "1TB SSD", 1000, laptop_prices3[[#This Row],[Storage]] = "2TB SSD", 2000, laptop_prices3[[#This Row],[Storage]]= "256GB SSD", 256, laptop_prices3[[#This Row],[Storage]] = "1TB HDD", 1000*0.7)</f>
        <v>2000</v>
      </c>
      <c r="U4514" s="5">
        <f>laptop_prices3[[#This Row],[Storage Raw Value]]/ScoreCard!$J$3*ScoreCard!$J$5</f>
        <v>8</v>
      </c>
    </row>
    <row r="4515" spans="2:21" x14ac:dyDescent="0.2">
      <c r="B4515" s="4" cm="1">
        <f t="array" ref="B4515">SUM(laptop_prices3[[#This Row],[RAM Comp]:[Weight Comp]]+laptop_prices3[[#This Row],[Storage Comp]])</f>
        <v>40.260134874759153</v>
      </c>
      <c r="C4515">
        <v>4513</v>
      </c>
      <c r="D4515" t="s">
        <v>23</v>
      </c>
      <c r="E4515" t="s">
        <v>24</v>
      </c>
      <c r="F4515">
        <v>16</v>
      </c>
      <c r="G4515" t="s">
        <v>25</v>
      </c>
      <c r="H4515" t="s">
        <v>26</v>
      </c>
      <c r="I4515">
        <v>15.6</v>
      </c>
      <c r="J4515" t="s">
        <v>15</v>
      </c>
      <c r="K4515">
        <v>4.4000000000000004</v>
      </c>
      <c r="L4515">
        <v>2.38</v>
      </c>
      <c r="M4515" t="s">
        <v>22</v>
      </c>
      <c r="N4515">
        <v>1633.81</v>
      </c>
      <c r="O4515" s="5">
        <f>(ScoreCard!$E$3-laptop_prices3[[#This Row],[Price ($)]])/ScoreCard!$E$3*ScoreCard!$E$5</f>
        <v>4.2441579662246438</v>
      </c>
      <c r="P4515" s="5">
        <f>laptop_prices3[[#This Row],[RAM (GB)]]/ScoreCard!$F$3*ScoreCard!$F$5</f>
        <v>1.75</v>
      </c>
      <c r="Q4515" s="5">
        <f>laptop_prices3[[#This Row],[Screen Size (inch)]]/ScoreCard!$G$3*ScoreCard!$G$5</f>
        <v>1.8034682080924855</v>
      </c>
      <c r="R4515" s="5">
        <f>laptop_prices3[[#This Row],[Battery Life (hours)]]/ScoreCard!$H$3*ScoreCard!$H$5</f>
        <v>2.5666666666666669</v>
      </c>
      <c r="S4515" s="5">
        <f>ScoreCard!$I$3-laptop_prices3[[#This Row],[Weight (kg)]]/ScoreCard!$I$3*ScoreCard!$I$5</f>
        <v>2.14</v>
      </c>
      <c r="T4515" s="6" cm="1">
        <f t="array" ref="T4515">_xlfn.IFS(laptop_prices3[[#This Row],[Storage]]="512GB SSD", 512, laptop_prices3[[#This Row],[Storage]] = "1TB SSD", 1000, laptop_prices3[[#This Row],[Storage]] = "2TB SSD", 2000, laptop_prices3[[#This Row],[Storage]]= "256GB SSD", 256, laptop_prices3[[#This Row],[Storage]] = "1TB HDD", 1000*0.7)</f>
        <v>2000</v>
      </c>
      <c r="U4515" s="5">
        <f>laptop_prices3[[#This Row],[Storage Raw Value]]/ScoreCard!$J$3*ScoreCard!$J$5</f>
        <v>8</v>
      </c>
    </row>
    <row r="4516" spans="2:21" x14ac:dyDescent="0.2">
      <c r="B4516" s="4" cm="1">
        <f t="array" ref="B4516">SUM(laptop_prices3[[#This Row],[RAM Comp]:[Weight Comp]]+laptop_prices3[[#This Row],[Storage Comp]])</f>
        <v>18.305877649325627</v>
      </c>
      <c r="C4516">
        <v>4514</v>
      </c>
      <c r="D4516" t="s">
        <v>23</v>
      </c>
      <c r="E4516" t="s">
        <v>48</v>
      </c>
      <c r="F4516">
        <v>4</v>
      </c>
      <c r="G4516" t="s">
        <v>13</v>
      </c>
      <c r="H4516" t="s">
        <v>20</v>
      </c>
      <c r="I4516">
        <v>16</v>
      </c>
      <c r="J4516" t="s">
        <v>43</v>
      </c>
      <c r="K4516">
        <v>9.1999999999999993</v>
      </c>
      <c r="L4516">
        <v>1.82</v>
      </c>
      <c r="M4516" t="s">
        <v>16</v>
      </c>
      <c r="N4516">
        <v>1350.17</v>
      </c>
      <c r="O4516" s="5">
        <f>(ScoreCard!$E$3-laptop_prices3[[#This Row],[Price ($)]])/ScoreCard!$E$3*ScoreCard!$E$5</f>
        <v>4.3753770397154668</v>
      </c>
      <c r="P4516" s="5">
        <f>laptop_prices3[[#This Row],[RAM (GB)]]/ScoreCard!$F$3*ScoreCard!$F$5</f>
        <v>0.4375</v>
      </c>
      <c r="Q4516" s="5">
        <f>laptop_prices3[[#This Row],[Screen Size (inch)]]/ScoreCard!$G$3*ScoreCard!$G$5</f>
        <v>1.8497109826589595</v>
      </c>
      <c r="R4516" s="5">
        <f>laptop_prices3[[#This Row],[Battery Life (hours)]]/ScoreCard!$H$3*ScoreCard!$H$5</f>
        <v>5.3666666666666663</v>
      </c>
      <c r="S4516" s="5">
        <f>ScoreCard!$I$3-laptop_prices3[[#This Row],[Weight (kg)]]/ScoreCard!$I$3*ScoreCard!$I$5</f>
        <v>2.46</v>
      </c>
      <c r="T4516" s="6" cm="1">
        <f t="array" ref="T4516">_xlfn.IFS(laptop_prices3[[#This Row],[Storage]]="512GB SSD", 512, laptop_prices3[[#This Row],[Storage]] = "1TB SSD", 1000, laptop_prices3[[#This Row],[Storage]] = "2TB SSD", 2000, laptop_prices3[[#This Row],[Storage]]= "256GB SSD", 256, laptop_prices3[[#This Row],[Storage]] = "1TB HDD", 1000*0.7)</f>
        <v>512</v>
      </c>
      <c r="U4516" s="5">
        <f>laptop_prices3[[#This Row],[Storage Raw Value]]/ScoreCard!$J$3*ScoreCard!$J$5</f>
        <v>2.048</v>
      </c>
    </row>
    <row r="4517" spans="2:21" x14ac:dyDescent="0.2">
      <c r="B4517" s="4" cm="1">
        <f t="array" ref="B4517">SUM(laptop_prices3[[#This Row],[RAM Comp]:[Weight Comp]]+laptop_prices3[[#This Row],[Storage Comp]])</f>
        <v>18.111953206716212</v>
      </c>
      <c r="C4517">
        <v>4515</v>
      </c>
      <c r="D4517" t="s">
        <v>28</v>
      </c>
      <c r="E4517" t="s">
        <v>48</v>
      </c>
      <c r="F4517">
        <v>16</v>
      </c>
      <c r="G4517" t="s">
        <v>13</v>
      </c>
      <c r="H4517" t="s">
        <v>20</v>
      </c>
      <c r="I4517">
        <v>13.3</v>
      </c>
      <c r="J4517" t="s">
        <v>15</v>
      </c>
      <c r="K4517">
        <v>6.8</v>
      </c>
      <c r="L4517">
        <v>1.46</v>
      </c>
      <c r="M4517" t="s">
        <v>22</v>
      </c>
      <c r="N4517">
        <v>1960.96</v>
      </c>
      <c r="O4517" s="5">
        <f>(ScoreCard!$E$3-laptop_prices3[[#This Row],[Price ($)]])/ScoreCard!$E$3*ScoreCard!$E$5</f>
        <v>4.0928100608074844</v>
      </c>
      <c r="P4517" s="5">
        <f>laptop_prices3[[#This Row],[RAM (GB)]]/ScoreCard!$F$3*ScoreCard!$F$5</f>
        <v>1.75</v>
      </c>
      <c r="Q4517" s="5">
        <f>laptop_prices3[[#This Row],[Screen Size (inch)]]/ScoreCard!$G$3*ScoreCard!$G$5</f>
        <v>1.5375722543352601</v>
      </c>
      <c r="R4517" s="5">
        <f>laptop_prices3[[#This Row],[Battery Life (hours)]]/ScoreCard!$H$3*ScoreCard!$H$5</f>
        <v>3.9666666666666668</v>
      </c>
      <c r="S4517" s="5">
        <f>ScoreCard!$I$3-laptop_prices3[[#This Row],[Weight (kg)]]/ScoreCard!$I$3*ScoreCard!$I$5</f>
        <v>2.6657142857142855</v>
      </c>
      <c r="T4517" s="6" cm="1">
        <f t="array" ref="T4517">_xlfn.IFS(laptop_prices3[[#This Row],[Storage]]="512GB SSD", 512, laptop_prices3[[#This Row],[Storage]] = "1TB SSD", 1000, laptop_prices3[[#This Row],[Storage]] = "2TB SSD", 2000, laptop_prices3[[#This Row],[Storage]]= "256GB SSD", 256, laptop_prices3[[#This Row],[Storage]] = "1TB HDD", 1000*0.7)</f>
        <v>512</v>
      </c>
      <c r="U4517" s="5">
        <f>laptop_prices3[[#This Row],[Storage Raw Value]]/ScoreCard!$J$3*ScoreCard!$J$5</f>
        <v>2.048</v>
      </c>
    </row>
    <row r="4518" spans="2:21" x14ac:dyDescent="0.2">
      <c r="B4518" s="4" cm="1">
        <f t="array" ref="B4518">SUM(laptop_prices3[[#This Row],[RAM Comp]:[Weight Comp]]+laptop_prices3[[#This Row],[Storage Comp]])</f>
        <v>23.344285714285714</v>
      </c>
      <c r="C4518">
        <v>4516</v>
      </c>
      <c r="D4518" t="s">
        <v>47</v>
      </c>
      <c r="E4518" t="s">
        <v>31</v>
      </c>
      <c r="F4518">
        <v>16</v>
      </c>
      <c r="G4518" t="s">
        <v>42</v>
      </c>
      <c r="H4518" t="s">
        <v>26</v>
      </c>
      <c r="I4518">
        <v>17.3</v>
      </c>
      <c r="J4518" t="s">
        <v>27</v>
      </c>
      <c r="K4518">
        <v>10.8</v>
      </c>
      <c r="L4518">
        <v>2.46</v>
      </c>
      <c r="M4518" t="s">
        <v>46</v>
      </c>
      <c r="N4518">
        <v>1963.59</v>
      </c>
      <c r="O4518" s="5">
        <f>(ScoreCard!$E$3-laptop_prices3[[#This Row],[Price ($)]])/ScoreCard!$E$3*ScoreCard!$E$5</f>
        <v>4.0915933559587998</v>
      </c>
      <c r="P4518" s="5">
        <f>laptop_prices3[[#This Row],[RAM (GB)]]/ScoreCard!$F$3*ScoreCard!$F$5</f>
        <v>1.75</v>
      </c>
      <c r="Q4518" s="5">
        <f>laptop_prices3[[#This Row],[Screen Size (inch)]]/ScoreCard!$G$3*ScoreCard!$G$5</f>
        <v>2</v>
      </c>
      <c r="R4518" s="5">
        <f>laptop_prices3[[#This Row],[Battery Life (hours)]]/ScoreCard!$H$3*ScoreCard!$H$5</f>
        <v>6.3</v>
      </c>
      <c r="S4518" s="5">
        <f>ScoreCard!$I$3-laptop_prices3[[#This Row],[Weight (kg)]]/ScoreCard!$I$3*ScoreCard!$I$5</f>
        <v>2.0942857142857143</v>
      </c>
      <c r="T4518" s="6" cm="1">
        <f t="array" ref="T4518">_xlfn.IFS(laptop_prices3[[#This Row],[Storage]]="512GB SSD", 512, laptop_prices3[[#This Row],[Storage]] = "1TB SSD", 1000, laptop_prices3[[#This Row],[Storage]] = "2TB SSD", 2000, laptop_prices3[[#This Row],[Storage]]= "256GB SSD", 256, laptop_prices3[[#This Row],[Storage]] = "1TB HDD", 1000*0.7)</f>
        <v>700</v>
      </c>
      <c r="U4518" s="5">
        <f>laptop_prices3[[#This Row],[Storage Raw Value]]/ScoreCard!$J$3*ScoreCard!$J$5</f>
        <v>2.8</v>
      </c>
    </row>
    <row r="4519" spans="2:21" x14ac:dyDescent="0.2">
      <c r="B4519" s="4" cm="1">
        <f t="array" ref="B4519">SUM(laptop_prices3[[#This Row],[RAM Comp]:[Weight Comp]]+laptop_prices3[[#This Row],[Storage Comp]])</f>
        <v>21.457187173135154</v>
      </c>
      <c r="C4519">
        <v>4517</v>
      </c>
      <c r="D4519" t="s">
        <v>38</v>
      </c>
      <c r="E4519" t="s">
        <v>41</v>
      </c>
      <c r="F4519">
        <v>64</v>
      </c>
      <c r="G4519" t="s">
        <v>13</v>
      </c>
      <c r="H4519" t="s">
        <v>26</v>
      </c>
      <c r="I4519">
        <v>16</v>
      </c>
      <c r="J4519" t="s">
        <v>27</v>
      </c>
      <c r="K4519">
        <v>4.9000000000000004</v>
      </c>
      <c r="L4519">
        <v>3.4</v>
      </c>
      <c r="M4519" t="s">
        <v>30</v>
      </c>
      <c r="N4519">
        <v>7156.64</v>
      </c>
      <c r="O4519" s="5">
        <f>(ScoreCard!$E$3-laptop_prices3[[#This Row],[Price ($)]])/ScoreCard!$E$3*ScoreCard!$E$5</f>
        <v>1.6891564303082562</v>
      </c>
      <c r="P4519" s="5">
        <f>laptop_prices3[[#This Row],[RAM (GB)]]/ScoreCard!$F$3*ScoreCard!$F$5</f>
        <v>7</v>
      </c>
      <c r="Q4519" s="5">
        <f>laptop_prices3[[#This Row],[Screen Size (inch)]]/ScoreCard!$G$3*ScoreCard!$G$5</f>
        <v>1.8497109826589595</v>
      </c>
      <c r="R4519" s="5">
        <f>laptop_prices3[[#This Row],[Battery Life (hours)]]/ScoreCard!$H$3*ScoreCard!$H$5</f>
        <v>2.8583333333333338</v>
      </c>
      <c r="S4519" s="5">
        <f>ScoreCard!$I$3-laptop_prices3[[#This Row],[Weight (kg)]]/ScoreCard!$I$3*ScoreCard!$I$5</f>
        <v>1.5571428571428572</v>
      </c>
      <c r="T4519" s="6" cm="1">
        <f t="array" ref="T4519">_xlfn.IFS(laptop_prices3[[#This Row],[Storage]]="512GB SSD", 512, laptop_prices3[[#This Row],[Storage]] = "1TB SSD", 1000, laptop_prices3[[#This Row],[Storage]] = "2TB SSD", 2000, laptop_prices3[[#This Row],[Storage]]= "256GB SSD", 256, laptop_prices3[[#This Row],[Storage]] = "1TB HDD", 1000*0.7)</f>
        <v>512</v>
      </c>
      <c r="U4519" s="5">
        <f>laptop_prices3[[#This Row],[Storage Raw Value]]/ScoreCard!$J$3*ScoreCard!$J$5</f>
        <v>2.048</v>
      </c>
    </row>
    <row r="4520" spans="2:21" x14ac:dyDescent="0.2">
      <c r="B4520" s="4" cm="1">
        <f t="array" ref="B4520">SUM(laptop_prices3[[#This Row],[RAM Comp]:[Weight Comp]]+laptop_prices3[[#This Row],[Storage Comp]])</f>
        <v>41.956666666666663</v>
      </c>
      <c r="C4520">
        <v>4518</v>
      </c>
      <c r="D4520" t="s">
        <v>45</v>
      </c>
      <c r="E4520" t="s">
        <v>41</v>
      </c>
      <c r="F4520">
        <v>8</v>
      </c>
      <c r="G4520" t="s">
        <v>25</v>
      </c>
      <c r="H4520" t="s">
        <v>20</v>
      </c>
      <c r="I4520">
        <v>17.3</v>
      </c>
      <c r="J4520" t="s">
        <v>27</v>
      </c>
      <c r="K4520">
        <v>9.5</v>
      </c>
      <c r="L4520">
        <v>3.43</v>
      </c>
      <c r="M4520" t="s">
        <v>16</v>
      </c>
      <c r="N4520">
        <v>2941.95</v>
      </c>
      <c r="O4520" s="5">
        <f>(ScoreCard!$E$3-laptop_prices3[[#This Row],[Price ($)]])/ScoreCard!$E$3*ScoreCard!$E$5</f>
        <v>3.6389791522481745</v>
      </c>
      <c r="P4520" s="5">
        <f>laptop_prices3[[#This Row],[RAM (GB)]]/ScoreCard!$F$3*ScoreCard!$F$5</f>
        <v>0.875</v>
      </c>
      <c r="Q4520" s="5">
        <f>laptop_prices3[[#This Row],[Screen Size (inch)]]/ScoreCard!$G$3*ScoreCard!$G$5</f>
        <v>2</v>
      </c>
      <c r="R4520" s="5">
        <f>laptop_prices3[[#This Row],[Battery Life (hours)]]/ScoreCard!$H$3*ScoreCard!$H$5</f>
        <v>5.5416666666666661</v>
      </c>
      <c r="S4520" s="5">
        <f>ScoreCard!$I$3-laptop_prices3[[#This Row],[Weight (kg)]]/ScoreCard!$I$3*ScoreCard!$I$5</f>
        <v>1.5399999999999998</v>
      </c>
      <c r="T4520" s="6" cm="1">
        <f t="array" ref="T4520">_xlfn.IFS(laptop_prices3[[#This Row],[Storage]]="512GB SSD", 512, laptop_prices3[[#This Row],[Storage]] = "1TB SSD", 1000, laptop_prices3[[#This Row],[Storage]] = "2TB SSD", 2000, laptop_prices3[[#This Row],[Storage]]= "256GB SSD", 256, laptop_prices3[[#This Row],[Storage]] = "1TB HDD", 1000*0.7)</f>
        <v>2000</v>
      </c>
      <c r="U4520" s="5">
        <f>laptop_prices3[[#This Row],[Storage Raw Value]]/ScoreCard!$J$3*ScoreCard!$J$5</f>
        <v>8</v>
      </c>
    </row>
    <row r="4521" spans="2:21" x14ac:dyDescent="0.2">
      <c r="B4521" s="4" cm="1">
        <f t="array" ref="B4521">SUM(laptop_prices3[[#This Row],[RAM Comp]:[Weight Comp]]+laptop_prices3[[#This Row],[Storage Comp]])</f>
        <v>15.489380952380952</v>
      </c>
      <c r="C4521">
        <v>4519</v>
      </c>
      <c r="D4521" t="s">
        <v>34</v>
      </c>
      <c r="E4521" t="s">
        <v>31</v>
      </c>
      <c r="F4521">
        <v>8</v>
      </c>
      <c r="G4521" t="s">
        <v>13</v>
      </c>
      <c r="H4521" t="s">
        <v>32</v>
      </c>
      <c r="I4521">
        <v>17.3</v>
      </c>
      <c r="J4521" t="s">
        <v>27</v>
      </c>
      <c r="K4521">
        <v>5</v>
      </c>
      <c r="L4521">
        <v>3.49</v>
      </c>
      <c r="M4521" t="s">
        <v>16</v>
      </c>
      <c r="N4521">
        <v>1552.28</v>
      </c>
      <c r="O4521" s="5">
        <f>(ScoreCard!$E$3-laptop_prices3[[#This Row],[Price ($)]])/ScoreCard!$E$3*ScoreCard!$E$5</f>
        <v>4.2818758165338622</v>
      </c>
      <c r="P4521" s="5">
        <f>laptop_prices3[[#This Row],[RAM (GB)]]/ScoreCard!$F$3*ScoreCard!$F$5</f>
        <v>0.875</v>
      </c>
      <c r="Q4521" s="5">
        <f>laptop_prices3[[#This Row],[Screen Size (inch)]]/ScoreCard!$G$3*ScoreCard!$G$5</f>
        <v>2</v>
      </c>
      <c r="R4521" s="5">
        <f>laptop_prices3[[#This Row],[Battery Life (hours)]]/ScoreCard!$H$3*ScoreCard!$H$5</f>
        <v>2.916666666666667</v>
      </c>
      <c r="S4521" s="5">
        <f>ScoreCard!$I$3-laptop_prices3[[#This Row],[Weight (kg)]]/ScoreCard!$I$3*ScoreCard!$I$5</f>
        <v>1.5057142857142856</v>
      </c>
      <c r="T4521" s="6" cm="1">
        <f t="array" ref="T4521">_xlfn.IFS(laptop_prices3[[#This Row],[Storage]]="512GB SSD", 512, laptop_prices3[[#This Row],[Storage]] = "1TB SSD", 1000, laptop_prices3[[#This Row],[Storage]] = "2TB SSD", 2000, laptop_prices3[[#This Row],[Storage]]= "256GB SSD", 256, laptop_prices3[[#This Row],[Storage]] = "1TB HDD", 1000*0.7)</f>
        <v>512</v>
      </c>
      <c r="U4521" s="5">
        <f>laptop_prices3[[#This Row],[Storage Raw Value]]/ScoreCard!$J$3*ScoreCard!$J$5</f>
        <v>2.048</v>
      </c>
    </row>
    <row r="4522" spans="2:21" x14ac:dyDescent="0.2">
      <c r="B4522" s="4" cm="1">
        <f t="array" ref="B4522">SUM(laptop_prices3[[#This Row],[RAM Comp]:[Weight Comp]]+laptop_prices3[[#This Row],[Storage Comp]])</f>
        <v>27.348468208092488</v>
      </c>
      <c r="C4522">
        <v>4520</v>
      </c>
      <c r="D4522" t="s">
        <v>36</v>
      </c>
      <c r="E4522" t="s">
        <v>31</v>
      </c>
      <c r="F4522">
        <v>16</v>
      </c>
      <c r="G4522" t="s">
        <v>19</v>
      </c>
      <c r="H4522" t="s">
        <v>40</v>
      </c>
      <c r="I4522">
        <v>15.6</v>
      </c>
      <c r="J4522" t="s">
        <v>43</v>
      </c>
      <c r="K4522">
        <v>9.9</v>
      </c>
      <c r="L4522">
        <v>2.59</v>
      </c>
      <c r="M4522" t="s">
        <v>46</v>
      </c>
      <c r="N4522">
        <v>1268.8</v>
      </c>
      <c r="O4522" s="5">
        <f>(ScoreCard!$E$3-laptop_prices3[[#This Row],[Price ($)]])/ScoreCard!$E$3*ScoreCard!$E$5</f>
        <v>4.4130208699578457</v>
      </c>
      <c r="P4522" s="5">
        <f>laptop_prices3[[#This Row],[RAM (GB)]]/ScoreCard!$F$3*ScoreCard!$F$5</f>
        <v>1.75</v>
      </c>
      <c r="Q4522" s="5">
        <f>laptop_prices3[[#This Row],[Screen Size (inch)]]/ScoreCard!$G$3*ScoreCard!$G$5</f>
        <v>1.8034682080924855</v>
      </c>
      <c r="R4522" s="5">
        <f>laptop_prices3[[#This Row],[Battery Life (hours)]]/ScoreCard!$H$3*ScoreCard!$H$5</f>
        <v>5.7750000000000004</v>
      </c>
      <c r="S4522" s="5">
        <f>ScoreCard!$I$3-laptop_prices3[[#This Row],[Weight (kg)]]/ScoreCard!$I$3*ScoreCard!$I$5</f>
        <v>2.02</v>
      </c>
      <c r="T4522" s="6" cm="1">
        <f t="array" ref="T4522">_xlfn.IFS(laptop_prices3[[#This Row],[Storage]]="512GB SSD", 512, laptop_prices3[[#This Row],[Storage]] = "1TB SSD", 1000, laptop_prices3[[#This Row],[Storage]] = "2TB SSD", 2000, laptop_prices3[[#This Row],[Storage]]= "256GB SSD", 256, laptop_prices3[[#This Row],[Storage]] = "1TB HDD", 1000*0.7)</f>
        <v>1000</v>
      </c>
      <c r="U4522" s="5">
        <f>laptop_prices3[[#This Row],[Storage Raw Value]]/ScoreCard!$J$3*ScoreCard!$J$5</f>
        <v>4</v>
      </c>
    </row>
    <row r="4523" spans="2:21" x14ac:dyDescent="0.2">
      <c r="B4523" s="4" cm="1">
        <f t="array" ref="B4523">SUM(laptop_prices3[[#This Row],[RAM Comp]:[Weight Comp]]+laptop_prices3[[#This Row],[Storage Comp]])</f>
        <v>15.175953206716214</v>
      </c>
      <c r="C4523">
        <v>4521</v>
      </c>
      <c r="D4523" t="s">
        <v>45</v>
      </c>
      <c r="E4523" t="s">
        <v>31</v>
      </c>
      <c r="F4523">
        <v>32</v>
      </c>
      <c r="G4523" t="s">
        <v>29</v>
      </c>
      <c r="H4523" t="s">
        <v>20</v>
      </c>
      <c r="I4523">
        <v>13.3</v>
      </c>
      <c r="J4523" t="s">
        <v>43</v>
      </c>
      <c r="K4523">
        <v>6.2</v>
      </c>
      <c r="L4523">
        <v>1.88</v>
      </c>
      <c r="M4523" t="s">
        <v>22</v>
      </c>
      <c r="N4523">
        <v>1204.07</v>
      </c>
      <c r="O4523" s="5">
        <f>(ScoreCard!$E$3-laptop_prices3[[#This Row],[Price ($)]])/ScoreCard!$E$3*ScoreCard!$E$5</f>
        <v>4.4429666132488519</v>
      </c>
      <c r="P4523" s="5">
        <f>laptop_prices3[[#This Row],[RAM (GB)]]/ScoreCard!$F$3*ScoreCard!$F$5</f>
        <v>3.5</v>
      </c>
      <c r="Q4523" s="5">
        <f>laptop_prices3[[#This Row],[Screen Size (inch)]]/ScoreCard!$G$3*ScoreCard!$G$5</f>
        <v>1.5375722543352601</v>
      </c>
      <c r="R4523" s="5">
        <f>laptop_prices3[[#This Row],[Battery Life (hours)]]/ScoreCard!$H$3*ScoreCard!$H$5</f>
        <v>3.6166666666666671</v>
      </c>
      <c r="S4523" s="5">
        <f>ScoreCard!$I$3-laptop_prices3[[#This Row],[Weight (kg)]]/ScoreCard!$I$3*ScoreCard!$I$5</f>
        <v>2.4257142857142857</v>
      </c>
      <c r="T4523" s="6" cm="1">
        <f t="array" ref="T4523">_xlfn.IFS(laptop_prices3[[#This Row],[Storage]]="512GB SSD", 512, laptop_prices3[[#This Row],[Storage]] = "1TB SSD", 1000, laptop_prices3[[#This Row],[Storage]] = "2TB SSD", 2000, laptop_prices3[[#This Row],[Storage]]= "256GB SSD", 256, laptop_prices3[[#This Row],[Storage]] = "1TB HDD", 1000*0.7)</f>
        <v>256</v>
      </c>
      <c r="U4523" s="5">
        <f>laptop_prices3[[#This Row],[Storage Raw Value]]/ScoreCard!$J$3*ScoreCard!$J$5</f>
        <v>1.024</v>
      </c>
    </row>
    <row r="4524" spans="2:21" x14ac:dyDescent="0.2">
      <c r="B4524" s="4" cm="1">
        <f t="array" ref="B4524">SUM(laptop_prices3[[#This Row],[RAM Comp]:[Weight Comp]]+laptop_prices3[[#This Row],[Storage Comp]])</f>
        <v>21.316905587668597</v>
      </c>
      <c r="C4524">
        <v>4522</v>
      </c>
      <c r="D4524" t="s">
        <v>11</v>
      </c>
      <c r="E4524" t="s">
        <v>39</v>
      </c>
      <c r="F4524">
        <v>64</v>
      </c>
      <c r="G4524" t="s">
        <v>29</v>
      </c>
      <c r="H4524" t="s">
        <v>26</v>
      </c>
      <c r="I4524">
        <v>13.3</v>
      </c>
      <c r="J4524" t="s">
        <v>15</v>
      </c>
      <c r="K4524">
        <v>10.6</v>
      </c>
      <c r="L4524">
        <v>1.75</v>
      </c>
      <c r="M4524" t="s">
        <v>16</v>
      </c>
      <c r="N4524">
        <v>4286.92</v>
      </c>
      <c r="O4524" s="5">
        <f>(ScoreCard!$E$3-laptop_prices3[[#This Row],[Price ($)]])/ScoreCard!$E$3*ScoreCard!$E$5</f>
        <v>3.0167618441359449</v>
      </c>
      <c r="P4524" s="5">
        <f>laptop_prices3[[#This Row],[RAM (GB)]]/ScoreCard!$F$3*ScoreCard!$F$5</f>
        <v>7</v>
      </c>
      <c r="Q4524" s="5">
        <f>laptop_prices3[[#This Row],[Screen Size (inch)]]/ScoreCard!$G$3*ScoreCard!$G$5</f>
        <v>1.5375722543352601</v>
      </c>
      <c r="R4524" s="5">
        <f>laptop_prices3[[#This Row],[Battery Life (hours)]]/ScoreCard!$H$3*ScoreCard!$H$5</f>
        <v>6.1833333333333336</v>
      </c>
      <c r="S4524" s="5">
        <f>ScoreCard!$I$3-laptop_prices3[[#This Row],[Weight (kg)]]/ScoreCard!$I$3*ScoreCard!$I$5</f>
        <v>2.5</v>
      </c>
      <c r="T4524" s="6" cm="1">
        <f t="array" ref="T4524">_xlfn.IFS(laptop_prices3[[#This Row],[Storage]]="512GB SSD", 512, laptop_prices3[[#This Row],[Storage]] = "1TB SSD", 1000, laptop_prices3[[#This Row],[Storage]] = "2TB SSD", 2000, laptop_prices3[[#This Row],[Storage]]= "256GB SSD", 256, laptop_prices3[[#This Row],[Storage]] = "1TB HDD", 1000*0.7)</f>
        <v>256</v>
      </c>
      <c r="U4524" s="5">
        <f>laptop_prices3[[#This Row],[Storage Raw Value]]/ScoreCard!$J$3*ScoreCard!$J$5</f>
        <v>1.024</v>
      </c>
    </row>
    <row r="4525" spans="2:21" x14ac:dyDescent="0.2">
      <c r="B4525" s="4" cm="1">
        <f t="array" ref="B4525">SUM(laptop_prices3[[#This Row],[RAM Comp]:[Weight Comp]]+laptop_prices3[[#This Row],[Storage Comp]])</f>
        <v>17.254330030278005</v>
      </c>
      <c r="C4525">
        <v>4523</v>
      </c>
      <c r="D4525" t="s">
        <v>23</v>
      </c>
      <c r="E4525" t="s">
        <v>12</v>
      </c>
      <c r="F4525">
        <v>8</v>
      </c>
      <c r="G4525" t="s">
        <v>13</v>
      </c>
      <c r="H4525" t="s">
        <v>40</v>
      </c>
      <c r="I4525">
        <v>16</v>
      </c>
      <c r="J4525" t="s">
        <v>27</v>
      </c>
      <c r="K4525">
        <v>7</v>
      </c>
      <c r="L4525">
        <v>2.1800000000000002</v>
      </c>
      <c r="M4525" t="s">
        <v>30</v>
      </c>
      <c r="N4525">
        <v>1402.89</v>
      </c>
      <c r="O4525" s="5">
        <f>(ScoreCard!$E$3-laptop_prices3[[#This Row],[Price ($)]])/ScoreCard!$E$3*ScoreCard!$E$5</f>
        <v>4.3509874276916474</v>
      </c>
      <c r="P4525" s="5">
        <f>laptop_prices3[[#This Row],[RAM (GB)]]/ScoreCard!$F$3*ScoreCard!$F$5</f>
        <v>0.875</v>
      </c>
      <c r="Q4525" s="5">
        <f>laptop_prices3[[#This Row],[Screen Size (inch)]]/ScoreCard!$G$3*ScoreCard!$G$5</f>
        <v>1.8497109826589595</v>
      </c>
      <c r="R4525" s="5">
        <f>laptop_prices3[[#This Row],[Battery Life (hours)]]/ScoreCard!$H$3*ScoreCard!$H$5</f>
        <v>4.0833333333333339</v>
      </c>
      <c r="S4525" s="5">
        <f>ScoreCard!$I$3-laptop_prices3[[#This Row],[Weight (kg)]]/ScoreCard!$I$3*ScoreCard!$I$5</f>
        <v>2.2542857142857144</v>
      </c>
      <c r="T4525" s="6" cm="1">
        <f t="array" ref="T4525">_xlfn.IFS(laptop_prices3[[#This Row],[Storage]]="512GB SSD", 512, laptop_prices3[[#This Row],[Storage]] = "1TB SSD", 1000, laptop_prices3[[#This Row],[Storage]] = "2TB SSD", 2000, laptop_prices3[[#This Row],[Storage]]= "256GB SSD", 256, laptop_prices3[[#This Row],[Storage]] = "1TB HDD", 1000*0.7)</f>
        <v>512</v>
      </c>
      <c r="U4525" s="5">
        <f>laptop_prices3[[#This Row],[Storage Raw Value]]/ScoreCard!$J$3*ScoreCard!$J$5</f>
        <v>2.048</v>
      </c>
    </row>
    <row r="4526" spans="2:21" x14ac:dyDescent="0.2">
      <c r="B4526" s="4" cm="1">
        <f t="array" ref="B4526">SUM(laptop_prices3[[#This Row],[RAM Comp]:[Weight Comp]]+laptop_prices3[[#This Row],[Storage Comp]])</f>
        <v>17.634230112854389</v>
      </c>
      <c r="C4526">
        <v>4524</v>
      </c>
      <c r="D4526" t="s">
        <v>11</v>
      </c>
      <c r="E4526" t="s">
        <v>39</v>
      </c>
      <c r="F4526">
        <v>32</v>
      </c>
      <c r="G4526" t="s">
        <v>29</v>
      </c>
      <c r="H4526" t="s">
        <v>32</v>
      </c>
      <c r="I4526">
        <v>15.6</v>
      </c>
      <c r="J4526" t="s">
        <v>15</v>
      </c>
      <c r="K4526">
        <v>9.4</v>
      </c>
      <c r="L4526">
        <v>1.31</v>
      </c>
      <c r="M4526" t="s">
        <v>16</v>
      </c>
      <c r="N4526">
        <v>3214.96</v>
      </c>
      <c r="O4526" s="5">
        <f>(ScoreCard!$E$3-laptop_prices3[[#This Row],[Price ($)]])/ScoreCard!$E$3*ScoreCard!$E$5</f>
        <v>3.5126777869480414</v>
      </c>
      <c r="P4526" s="5">
        <f>laptop_prices3[[#This Row],[RAM (GB)]]/ScoreCard!$F$3*ScoreCard!$F$5</f>
        <v>3.5</v>
      </c>
      <c r="Q4526" s="5">
        <f>laptop_prices3[[#This Row],[Screen Size (inch)]]/ScoreCard!$G$3*ScoreCard!$G$5</f>
        <v>1.8034682080924855</v>
      </c>
      <c r="R4526" s="5">
        <f>laptop_prices3[[#This Row],[Battery Life (hours)]]/ScoreCard!$H$3*ScoreCard!$H$5</f>
        <v>5.4833333333333334</v>
      </c>
      <c r="S4526" s="5">
        <f>ScoreCard!$I$3-laptop_prices3[[#This Row],[Weight (kg)]]/ScoreCard!$I$3*ScoreCard!$I$5</f>
        <v>2.7514285714285713</v>
      </c>
      <c r="T4526" s="6" cm="1">
        <f t="array" ref="T4526">_xlfn.IFS(laptop_prices3[[#This Row],[Storage]]="512GB SSD", 512, laptop_prices3[[#This Row],[Storage]] = "1TB SSD", 1000, laptop_prices3[[#This Row],[Storage]] = "2TB SSD", 2000, laptop_prices3[[#This Row],[Storage]]= "256GB SSD", 256, laptop_prices3[[#This Row],[Storage]] = "1TB HDD", 1000*0.7)</f>
        <v>256</v>
      </c>
      <c r="U4526" s="5">
        <f>laptop_prices3[[#This Row],[Storage Raw Value]]/ScoreCard!$J$3*ScoreCard!$J$5</f>
        <v>1.024</v>
      </c>
    </row>
    <row r="4527" spans="2:21" x14ac:dyDescent="0.2">
      <c r="B4527" s="4" cm="1">
        <f t="array" ref="B4527">SUM(laptop_prices3[[#This Row],[RAM Comp]:[Weight Comp]]+laptop_prices3[[#This Row],[Storage Comp]])</f>
        <v>46.263944398568682</v>
      </c>
      <c r="C4527">
        <v>4525</v>
      </c>
      <c r="D4527" t="s">
        <v>38</v>
      </c>
      <c r="E4527" t="s">
        <v>37</v>
      </c>
      <c r="F4527">
        <v>64</v>
      </c>
      <c r="G4527" t="s">
        <v>25</v>
      </c>
      <c r="H4527" t="s">
        <v>26</v>
      </c>
      <c r="I4527">
        <v>15.6</v>
      </c>
      <c r="J4527" t="s">
        <v>27</v>
      </c>
      <c r="K4527">
        <v>5.8</v>
      </c>
      <c r="L4527">
        <v>2.4900000000000002</v>
      </c>
      <c r="M4527" t="s">
        <v>22</v>
      </c>
      <c r="N4527">
        <v>7315.87</v>
      </c>
      <c r="O4527" s="5">
        <f>(ScoreCard!$E$3-laptop_prices3[[#This Row],[Price ($)]])/ScoreCard!$E$3*ScoreCard!$E$5</f>
        <v>1.6154925850398041</v>
      </c>
      <c r="P4527" s="5">
        <f>laptop_prices3[[#This Row],[RAM (GB)]]/ScoreCard!$F$3*ScoreCard!$F$5</f>
        <v>7</v>
      </c>
      <c r="Q4527" s="5">
        <f>laptop_prices3[[#This Row],[Screen Size (inch)]]/ScoreCard!$G$3*ScoreCard!$G$5</f>
        <v>1.8034682080924855</v>
      </c>
      <c r="R4527" s="5">
        <f>laptop_prices3[[#This Row],[Battery Life (hours)]]/ScoreCard!$H$3*ScoreCard!$H$5</f>
        <v>3.3833333333333333</v>
      </c>
      <c r="S4527" s="5">
        <f>ScoreCard!$I$3-laptop_prices3[[#This Row],[Weight (kg)]]/ScoreCard!$I$3*ScoreCard!$I$5</f>
        <v>2.077142857142857</v>
      </c>
      <c r="T4527" s="6" cm="1">
        <f t="array" ref="T4527">_xlfn.IFS(laptop_prices3[[#This Row],[Storage]]="512GB SSD", 512, laptop_prices3[[#This Row],[Storage]] = "1TB SSD", 1000, laptop_prices3[[#This Row],[Storage]] = "2TB SSD", 2000, laptop_prices3[[#This Row],[Storage]]= "256GB SSD", 256, laptop_prices3[[#This Row],[Storage]] = "1TB HDD", 1000*0.7)</f>
        <v>2000</v>
      </c>
      <c r="U4527" s="5">
        <f>laptop_prices3[[#This Row],[Storage Raw Value]]/ScoreCard!$J$3*ScoreCard!$J$5</f>
        <v>8</v>
      </c>
    </row>
    <row r="4528" spans="2:21" x14ac:dyDescent="0.2">
      <c r="B4528" s="4" cm="1">
        <f t="array" ref="B4528">SUM(laptop_prices3[[#This Row],[RAM Comp]:[Weight Comp]]+laptop_prices3[[#This Row],[Storage Comp]])</f>
        <v>24.74763487475915</v>
      </c>
      <c r="C4528">
        <v>4526</v>
      </c>
      <c r="D4528" t="s">
        <v>38</v>
      </c>
      <c r="E4528" t="s">
        <v>41</v>
      </c>
      <c r="F4528">
        <v>4</v>
      </c>
      <c r="G4528" t="s">
        <v>19</v>
      </c>
      <c r="H4528" t="s">
        <v>20</v>
      </c>
      <c r="I4528">
        <v>15.6</v>
      </c>
      <c r="J4528" t="s">
        <v>15</v>
      </c>
      <c r="K4528">
        <v>6.8</v>
      </c>
      <c r="L4528">
        <v>1.68</v>
      </c>
      <c r="M4528" t="s">
        <v>46</v>
      </c>
      <c r="N4528">
        <v>1916.99</v>
      </c>
      <c r="O4528" s="5">
        <f>(ScoreCard!$E$3-laptop_prices3[[#This Row],[Price ($)]])/ScoreCard!$E$3*ScoreCard!$E$5</f>
        <v>4.1131517004259859</v>
      </c>
      <c r="P4528" s="5">
        <f>laptop_prices3[[#This Row],[RAM (GB)]]/ScoreCard!$F$3*ScoreCard!$F$5</f>
        <v>0.4375</v>
      </c>
      <c r="Q4528" s="5">
        <f>laptop_prices3[[#This Row],[Screen Size (inch)]]/ScoreCard!$G$3*ScoreCard!$G$5</f>
        <v>1.8034682080924855</v>
      </c>
      <c r="R4528" s="5">
        <f>laptop_prices3[[#This Row],[Battery Life (hours)]]/ScoreCard!$H$3*ScoreCard!$H$5</f>
        <v>3.9666666666666668</v>
      </c>
      <c r="S4528" s="5">
        <f>ScoreCard!$I$3-laptop_prices3[[#This Row],[Weight (kg)]]/ScoreCard!$I$3*ScoreCard!$I$5</f>
        <v>2.54</v>
      </c>
      <c r="T4528" s="6" cm="1">
        <f t="array" ref="T4528">_xlfn.IFS(laptop_prices3[[#This Row],[Storage]]="512GB SSD", 512, laptop_prices3[[#This Row],[Storage]] = "1TB SSD", 1000, laptop_prices3[[#This Row],[Storage]] = "2TB SSD", 2000, laptop_prices3[[#This Row],[Storage]]= "256GB SSD", 256, laptop_prices3[[#This Row],[Storage]] = "1TB HDD", 1000*0.7)</f>
        <v>1000</v>
      </c>
      <c r="U4528" s="5">
        <f>laptop_prices3[[#This Row],[Storage Raw Value]]/ScoreCard!$J$3*ScoreCard!$J$5</f>
        <v>4</v>
      </c>
    </row>
    <row r="4529" spans="2:21" x14ac:dyDescent="0.2">
      <c r="B4529" s="4" cm="1">
        <f t="array" ref="B4529">SUM(laptop_prices3[[#This Row],[RAM Comp]:[Weight Comp]]+laptop_prices3[[#This Row],[Storage Comp]])</f>
        <v>27.568524635287641</v>
      </c>
      <c r="C4529">
        <v>4527</v>
      </c>
      <c r="D4529" t="s">
        <v>33</v>
      </c>
      <c r="E4529" t="s">
        <v>48</v>
      </c>
      <c r="F4529">
        <v>8</v>
      </c>
      <c r="G4529" t="s">
        <v>19</v>
      </c>
      <c r="H4529" t="s">
        <v>20</v>
      </c>
      <c r="I4529">
        <v>13.3</v>
      </c>
      <c r="J4529" t="s">
        <v>15</v>
      </c>
      <c r="K4529">
        <v>11.9</v>
      </c>
      <c r="L4529">
        <v>2.25</v>
      </c>
      <c r="M4529" t="s">
        <v>22</v>
      </c>
      <c r="N4529">
        <v>1470</v>
      </c>
      <c r="O4529" s="5">
        <f>(ScoreCard!$E$3-laptop_prices3[[#This Row],[Price ($)]])/ScoreCard!$E$3*ScoreCard!$E$5</f>
        <v>4.3199406359063941</v>
      </c>
      <c r="P4529" s="5">
        <f>laptop_prices3[[#This Row],[RAM (GB)]]/ScoreCard!$F$3*ScoreCard!$F$5</f>
        <v>0.875</v>
      </c>
      <c r="Q4529" s="5">
        <f>laptop_prices3[[#This Row],[Screen Size (inch)]]/ScoreCard!$G$3*ScoreCard!$G$5</f>
        <v>1.5375722543352601</v>
      </c>
      <c r="R4529" s="5">
        <f>laptop_prices3[[#This Row],[Battery Life (hours)]]/ScoreCard!$H$3*ScoreCard!$H$5</f>
        <v>6.9416666666666664</v>
      </c>
      <c r="S4529" s="5">
        <f>ScoreCard!$I$3-laptop_prices3[[#This Row],[Weight (kg)]]/ScoreCard!$I$3*ScoreCard!$I$5</f>
        <v>2.2142857142857144</v>
      </c>
      <c r="T4529" s="6" cm="1">
        <f t="array" ref="T4529">_xlfn.IFS(laptop_prices3[[#This Row],[Storage]]="512GB SSD", 512, laptop_prices3[[#This Row],[Storage]] = "1TB SSD", 1000, laptop_prices3[[#This Row],[Storage]] = "2TB SSD", 2000, laptop_prices3[[#This Row],[Storage]]= "256GB SSD", 256, laptop_prices3[[#This Row],[Storage]] = "1TB HDD", 1000*0.7)</f>
        <v>1000</v>
      </c>
      <c r="U4529" s="5">
        <f>laptop_prices3[[#This Row],[Storage Raw Value]]/ScoreCard!$J$3*ScoreCard!$J$5</f>
        <v>4</v>
      </c>
    </row>
    <row r="4530" spans="2:21" x14ac:dyDescent="0.2">
      <c r="B4530" s="4" cm="1">
        <f t="array" ref="B4530">SUM(laptop_prices3[[#This Row],[RAM Comp]:[Weight Comp]]+laptop_prices3[[#This Row],[Storage Comp]])</f>
        <v>19.498405587668593</v>
      </c>
      <c r="C4530">
        <v>4528</v>
      </c>
      <c r="D4530" t="s">
        <v>34</v>
      </c>
      <c r="E4530" t="s">
        <v>39</v>
      </c>
      <c r="F4530">
        <v>4</v>
      </c>
      <c r="G4530" t="s">
        <v>42</v>
      </c>
      <c r="H4530" t="s">
        <v>44</v>
      </c>
      <c r="I4530">
        <v>13.3</v>
      </c>
      <c r="J4530" t="s">
        <v>21</v>
      </c>
      <c r="K4530">
        <v>8.1999999999999993</v>
      </c>
      <c r="L4530">
        <v>3.43</v>
      </c>
      <c r="M4530" t="s">
        <v>30</v>
      </c>
      <c r="N4530">
        <v>458.33</v>
      </c>
      <c r="O4530" s="5">
        <f>(ScoreCard!$E$3-laptop_prices3[[#This Row],[Price ($)]])/ScoreCard!$E$3*ScoreCard!$E$5</f>
        <v>4.7879648922822975</v>
      </c>
      <c r="P4530" s="5">
        <f>laptop_prices3[[#This Row],[RAM (GB)]]/ScoreCard!$F$3*ScoreCard!$F$5</f>
        <v>0.4375</v>
      </c>
      <c r="Q4530" s="5">
        <f>laptop_prices3[[#This Row],[Screen Size (inch)]]/ScoreCard!$G$3*ScoreCard!$G$5</f>
        <v>1.5375722543352601</v>
      </c>
      <c r="R4530" s="5">
        <f>laptop_prices3[[#This Row],[Battery Life (hours)]]/ScoreCard!$H$3*ScoreCard!$H$5</f>
        <v>4.7833333333333323</v>
      </c>
      <c r="S4530" s="5">
        <f>ScoreCard!$I$3-laptop_prices3[[#This Row],[Weight (kg)]]/ScoreCard!$I$3*ScoreCard!$I$5</f>
        <v>1.5399999999999998</v>
      </c>
      <c r="T4530" s="6" cm="1">
        <f t="array" ref="T4530">_xlfn.IFS(laptop_prices3[[#This Row],[Storage]]="512GB SSD", 512, laptop_prices3[[#This Row],[Storage]] = "1TB SSD", 1000, laptop_prices3[[#This Row],[Storage]] = "2TB SSD", 2000, laptop_prices3[[#This Row],[Storage]]= "256GB SSD", 256, laptop_prices3[[#This Row],[Storage]] = "1TB HDD", 1000*0.7)</f>
        <v>700</v>
      </c>
      <c r="U4530" s="5">
        <f>laptop_prices3[[#This Row],[Storage Raw Value]]/ScoreCard!$J$3*ScoreCard!$J$5</f>
        <v>2.8</v>
      </c>
    </row>
    <row r="4531" spans="2:21" x14ac:dyDescent="0.2">
      <c r="B4531" s="4" cm="1">
        <f t="array" ref="B4531">SUM(laptop_prices3[[#This Row],[RAM Comp]:[Weight Comp]]+laptop_prices3[[#This Row],[Storage Comp]])</f>
        <v>25.051853839801815</v>
      </c>
      <c r="C4531">
        <v>4529</v>
      </c>
      <c r="D4531" t="s">
        <v>47</v>
      </c>
      <c r="E4531" t="s">
        <v>31</v>
      </c>
      <c r="F4531">
        <v>16</v>
      </c>
      <c r="G4531" t="s">
        <v>19</v>
      </c>
      <c r="H4531" t="s">
        <v>32</v>
      </c>
      <c r="I4531">
        <v>16</v>
      </c>
      <c r="J4531" t="s">
        <v>15</v>
      </c>
      <c r="K4531">
        <v>5.0999999999999996</v>
      </c>
      <c r="L4531">
        <v>1.79</v>
      </c>
      <c r="M4531" t="s">
        <v>46</v>
      </c>
      <c r="N4531">
        <v>1857.71</v>
      </c>
      <c r="O4531" s="5">
        <f>(ScoreCard!$E$3-laptop_prices3[[#This Row],[Price ($)]])/ScoreCard!$E$3*ScoreCard!$E$5</f>
        <v>4.1405761351902495</v>
      </c>
      <c r="P4531" s="5">
        <f>laptop_prices3[[#This Row],[RAM (GB)]]/ScoreCard!$F$3*ScoreCard!$F$5</f>
        <v>1.75</v>
      </c>
      <c r="Q4531" s="5">
        <f>laptop_prices3[[#This Row],[Screen Size (inch)]]/ScoreCard!$G$3*ScoreCard!$G$5</f>
        <v>1.8497109826589595</v>
      </c>
      <c r="R4531" s="5">
        <f>laptop_prices3[[#This Row],[Battery Life (hours)]]/ScoreCard!$H$3*ScoreCard!$H$5</f>
        <v>2.9750000000000001</v>
      </c>
      <c r="S4531" s="5">
        <f>ScoreCard!$I$3-laptop_prices3[[#This Row],[Weight (kg)]]/ScoreCard!$I$3*ScoreCard!$I$5</f>
        <v>2.4771428571428569</v>
      </c>
      <c r="T4531" s="6" cm="1">
        <f t="array" ref="T4531">_xlfn.IFS(laptop_prices3[[#This Row],[Storage]]="512GB SSD", 512, laptop_prices3[[#This Row],[Storage]] = "1TB SSD", 1000, laptop_prices3[[#This Row],[Storage]] = "2TB SSD", 2000, laptop_prices3[[#This Row],[Storage]]= "256GB SSD", 256, laptop_prices3[[#This Row],[Storage]] = "1TB HDD", 1000*0.7)</f>
        <v>1000</v>
      </c>
      <c r="U4531" s="5">
        <f>laptop_prices3[[#This Row],[Storage Raw Value]]/ScoreCard!$J$3*ScoreCard!$J$5</f>
        <v>4</v>
      </c>
    </row>
    <row r="4532" spans="2:21" x14ac:dyDescent="0.2">
      <c r="B4532" s="4" cm="1">
        <f t="array" ref="B4532">SUM(laptop_prices3[[#This Row],[RAM Comp]:[Weight Comp]]+laptop_prices3[[#This Row],[Storage Comp]])</f>
        <v>42.44047619047619</v>
      </c>
      <c r="C4532">
        <v>4530</v>
      </c>
      <c r="D4532" t="s">
        <v>28</v>
      </c>
      <c r="E4532" t="s">
        <v>31</v>
      </c>
      <c r="F4532">
        <v>32</v>
      </c>
      <c r="G4532" t="s">
        <v>25</v>
      </c>
      <c r="H4532" t="s">
        <v>26</v>
      </c>
      <c r="I4532">
        <v>17.3</v>
      </c>
      <c r="J4532" t="s">
        <v>15</v>
      </c>
      <c r="K4532">
        <v>5.8</v>
      </c>
      <c r="L4532">
        <v>3.4</v>
      </c>
      <c r="M4532" t="s">
        <v>46</v>
      </c>
      <c r="N4532">
        <v>1730.5</v>
      </c>
      <c r="O4532" s="5">
        <f>(ScoreCard!$E$3-laptop_prices3[[#This Row],[Price ($)]])/ScoreCard!$E$3*ScoreCard!$E$5</f>
        <v>4.199426714582323</v>
      </c>
      <c r="P4532" s="5">
        <f>laptop_prices3[[#This Row],[RAM (GB)]]/ScoreCard!$F$3*ScoreCard!$F$5</f>
        <v>3.5</v>
      </c>
      <c r="Q4532" s="5">
        <f>laptop_prices3[[#This Row],[Screen Size (inch)]]/ScoreCard!$G$3*ScoreCard!$G$5</f>
        <v>2</v>
      </c>
      <c r="R4532" s="5">
        <f>laptop_prices3[[#This Row],[Battery Life (hours)]]/ScoreCard!$H$3*ScoreCard!$H$5</f>
        <v>3.3833333333333333</v>
      </c>
      <c r="S4532" s="5">
        <f>ScoreCard!$I$3-laptop_prices3[[#This Row],[Weight (kg)]]/ScoreCard!$I$3*ScoreCard!$I$5</f>
        <v>1.5571428571428572</v>
      </c>
      <c r="T4532" s="6" cm="1">
        <f t="array" ref="T4532">_xlfn.IFS(laptop_prices3[[#This Row],[Storage]]="512GB SSD", 512, laptop_prices3[[#This Row],[Storage]] = "1TB SSD", 1000, laptop_prices3[[#This Row],[Storage]] = "2TB SSD", 2000, laptop_prices3[[#This Row],[Storage]]= "256GB SSD", 256, laptop_prices3[[#This Row],[Storage]] = "1TB HDD", 1000*0.7)</f>
        <v>2000</v>
      </c>
      <c r="U4532" s="5">
        <f>laptop_prices3[[#This Row],[Storage Raw Value]]/ScoreCard!$J$3*ScoreCard!$J$5</f>
        <v>8</v>
      </c>
    </row>
    <row r="4533" spans="2:21" x14ac:dyDescent="0.2">
      <c r="B4533" s="4" cm="1">
        <f t="array" ref="B4533">SUM(laptop_prices3[[#This Row],[RAM Comp]:[Weight Comp]]+laptop_prices3[[#This Row],[Storage Comp]])</f>
        <v>17.316834159097166</v>
      </c>
      <c r="C4533">
        <v>4531</v>
      </c>
      <c r="D4533" t="s">
        <v>45</v>
      </c>
      <c r="E4533" t="s">
        <v>48</v>
      </c>
      <c r="F4533">
        <v>4</v>
      </c>
      <c r="G4533" t="s">
        <v>13</v>
      </c>
      <c r="H4533" t="s">
        <v>40</v>
      </c>
      <c r="I4533">
        <v>13.3</v>
      </c>
      <c r="J4533" t="s">
        <v>27</v>
      </c>
      <c r="K4533">
        <v>8.5</v>
      </c>
      <c r="L4533">
        <v>2.29</v>
      </c>
      <c r="M4533" t="s">
        <v>30</v>
      </c>
      <c r="N4533">
        <v>1742.28</v>
      </c>
      <c r="O4533" s="5">
        <f>(ScoreCard!$E$3-laptop_prices3[[#This Row],[Price ($)]])/ScoreCard!$E$3*ScoreCard!$E$5</f>
        <v>4.1939769871612196</v>
      </c>
      <c r="P4533" s="5">
        <f>laptop_prices3[[#This Row],[RAM (GB)]]/ScoreCard!$F$3*ScoreCard!$F$5</f>
        <v>0.4375</v>
      </c>
      <c r="Q4533" s="5">
        <f>laptop_prices3[[#This Row],[Screen Size (inch)]]/ScoreCard!$G$3*ScoreCard!$G$5</f>
        <v>1.5375722543352601</v>
      </c>
      <c r="R4533" s="5">
        <f>laptop_prices3[[#This Row],[Battery Life (hours)]]/ScoreCard!$H$3*ScoreCard!$H$5</f>
        <v>4.9583333333333339</v>
      </c>
      <c r="S4533" s="5">
        <f>ScoreCard!$I$3-laptop_prices3[[#This Row],[Weight (kg)]]/ScoreCard!$I$3*ScoreCard!$I$5</f>
        <v>2.1914285714285713</v>
      </c>
      <c r="T4533" s="6" cm="1">
        <f t="array" ref="T4533">_xlfn.IFS(laptop_prices3[[#This Row],[Storage]]="512GB SSD", 512, laptop_prices3[[#This Row],[Storage]] = "1TB SSD", 1000, laptop_prices3[[#This Row],[Storage]] = "2TB SSD", 2000, laptop_prices3[[#This Row],[Storage]]= "256GB SSD", 256, laptop_prices3[[#This Row],[Storage]] = "1TB HDD", 1000*0.7)</f>
        <v>512</v>
      </c>
      <c r="U4533" s="5">
        <f>laptop_prices3[[#This Row],[Storage Raw Value]]/ScoreCard!$J$3*ScoreCard!$J$5</f>
        <v>2.048</v>
      </c>
    </row>
    <row r="4534" spans="2:21" x14ac:dyDescent="0.2">
      <c r="B4534" s="4" cm="1">
        <f t="array" ref="B4534">SUM(laptop_prices3[[#This Row],[RAM Comp]:[Weight Comp]]+laptop_prices3[[#This Row],[Storage Comp]])</f>
        <v>26.981711395540874</v>
      </c>
      <c r="C4534">
        <v>4532</v>
      </c>
      <c r="D4534" t="s">
        <v>28</v>
      </c>
      <c r="E4534" t="s">
        <v>12</v>
      </c>
      <c r="F4534">
        <v>4</v>
      </c>
      <c r="G4534" t="s">
        <v>19</v>
      </c>
      <c r="H4534" t="s">
        <v>44</v>
      </c>
      <c r="I4534">
        <v>14</v>
      </c>
      <c r="J4534" t="s">
        <v>15</v>
      </c>
      <c r="K4534">
        <v>10.8</v>
      </c>
      <c r="L4534">
        <v>1.53</v>
      </c>
      <c r="M4534" t="s">
        <v>16</v>
      </c>
      <c r="N4534">
        <v>658.27</v>
      </c>
      <c r="O4534" s="5">
        <f>(ScoreCard!$E$3-laptop_prices3[[#This Row],[Price ($)]])/ScoreCard!$E$3*ScoreCard!$E$5</f>
        <v>4.6954675662572125</v>
      </c>
      <c r="P4534" s="5">
        <f>laptop_prices3[[#This Row],[RAM (GB)]]/ScoreCard!$F$3*ScoreCard!$F$5</f>
        <v>0.4375</v>
      </c>
      <c r="Q4534" s="5">
        <f>laptop_prices3[[#This Row],[Screen Size (inch)]]/ScoreCard!$G$3*ScoreCard!$G$5</f>
        <v>1.6184971098265895</v>
      </c>
      <c r="R4534" s="5">
        <f>laptop_prices3[[#This Row],[Battery Life (hours)]]/ScoreCard!$H$3*ScoreCard!$H$5</f>
        <v>6.3</v>
      </c>
      <c r="S4534" s="5">
        <f>ScoreCard!$I$3-laptop_prices3[[#This Row],[Weight (kg)]]/ScoreCard!$I$3*ScoreCard!$I$5</f>
        <v>2.6257142857142854</v>
      </c>
      <c r="T4534" s="6" cm="1">
        <f t="array" ref="T4534">_xlfn.IFS(laptop_prices3[[#This Row],[Storage]]="512GB SSD", 512, laptop_prices3[[#This Row],[Storage]] = "1TB SSD", 1000, laptop_prices3[[#This Row],[Storage]] = "2TB SSD", 2000, laptop_prices3[[#This Row],[Storage]]= "256GB SSD", 256, laptop_prices3[[#This Row],[Storage]] = "1TB HDD", 1000*0.7)</f>
        <v>1000</v>
      </c>
      <c r="U4534" s="5">
        <f>laptop_prices3[[#This Row],[Storage Raw Value]]/ScoreCard!$J$3*ScoreCard!$J$5</f>
        <v>4</v>
      </c>
    </row>
    <row r="4535" spans="2:21" x14ac:dyDescent="0.2">
      <c r="B4535" s="4" cm="1">
        <f t="array" ref="B4535">SUM(laptop_prices3[[#This Row],[RAM Comp]:[Weight Comp]]+laptop_prices3[[#This Row],[Storage Comp]])</f>
        <v>26.927568125516103</v>
      </c>
      <c r="C4535">
        <v>4533</v>
      </c>
      <c r="D4535" t="s">
        <v>45</v>
      </c>
      <c r="E4535" t="s">
        <v>24</v>
      </c>
      <c r="F4535">
        <v>64</v>
      </c>
      <c r="G4535" t="s">
        <v>42</v>
      </c>
      <c r="H4535" t="s">
        <v>14</v>
      </c>
      <c r="I4535">
        <v>16</v>
      </c>
      <c r="J4535" t="s">
        <v>21</v>
      </c>
      <c r="K4535">
        <v>8.6999999999999993</v>
      </c>
      <c r="L4535">
        <v>2.97</v>
      </c>
      <c r="M4535" t="s">
        <v>16</v>
      </c>
      <c r="N4535">
        <v>1950.7</v>
      </c>
      <c r="O4535" s="5">
        <f>(ScoreCard!$E$3-laptop_prices3[[#This Row],[Price ($)]])/ScoreCard!$E$3*ScoreCard!$E$5</f>
        <v>4.0975565975936075</v>
      </c>
      <c r="P4535" s="5">
        <f>laptop_prices3[[#This Row],[RAM (GB)]]/ScoreCard!$F$3*ScoreCard!$F$5</f>
        <v>7</v>
      </c>
      <c r="Q4535" s="5">
        <f>laptop_prices3[[#This Row],[Screen Size (inch)]]/ScoreCard!$G$3*ScoreCard!$G$5</f>
        <v>1.8497109826589595</v>
      </c>
      <c r="R4535" s="5">
        <f>laptop_prices3[[#This Row],[Battery Life (hours)]]/ScoreCard!$H$3*ScoreCard!$H$5</f>
        <v>5.0750000000000002</v>
      </c>
      <c r="S4535" s="5">
        <f>ScoreCard!$I$3-laptop_prices3[[#This Row],[Weight (kg)]]/ScoreCard!$I$3*ScoreCard!$I$5</f>
        <v>1.8028571428571427</v>
      </c>
      <c r="T4535" s="6" cm="1">
        <f t="array" ref="T4535">_xlfn.IFS(laptop_prices3[[#This Row],[Storage]]="512GB SSD", 512, laptop_prices3[[#This Row],[Storage]] = "1TB SSD", 1000, laptop_prices3[[#This Row],[Storage]] = "2TB SSD", 2000, laptop_prices3[[#This Row],[Storage]]= "256GB SSD", 256, laptop_prices3[[#This Row],[Storage]] = "1TB HDD", 1000*0.7)</f>
        <v>700</v>
      </c>
      <c r="U4535" s="5">
        <f>laptop_prices3[[#This Row],[Storage Raw Value]]/ScoreCard!$J$3*ScoreCard!$J$5</f>
        <v>2.8</v>
      </c>
    </row>
    <row r="4536" spans="2:21" x14ac:dyDescent="0.2">
      <c r="B4536" s="4" cm="1">
        <f t="array" ref="B4536">SUM(laptop_prices3[[#This Row],[RAM Comp]:[Weight Comp]]+laptop_prices3[[#This Row],[Storage Comp]])</f>
        <v>45.824420589044863</v>
      </c>
      <c r="C4536">
        <v>4534</v>
      </c>
      <c r="D4536" t="s">
        <v>17</v>
      </c>
      <c r="E4536" t="s">
        <v>37</v>
      </c>
      <c r="F4536">
        <v>32</v>
      </c>
      <c r="G4536" t="s">
        <v>25</v>
      </c>
      <c r="H4536" t="s">
        <v>44</v>
      </c>
      <c r="I4536">
        <v>15.6</v>
      </c>
      <c r="J4536" t="s">
        <v>43</v>
      </c>
      <c r="K4536">
        <v>10.4</v>
      </c>
      <c r="L4536">
        <v>1.83</v>
      </c>
      <c r="M4536" t="s">
        <v>46</v>
      </c>
      <c r="N4536">
        <v>2724.81</v>
      </c>
      <c r="O4536" s="5">
        <f>(ScoreCard!$E$3-laptop_prices3[[#This Row],[Price ($)]])/ScoreCard!$E$3*ScoreCard!$E$5</f>
        <v>3.7394336354585729</v>
      </c>
      <c r="P4536" s="5">
        <f>laptop_prices3[[#This Row],[RAM (GB)]]/ScoreCard!$F$3*ScoreCard!$F$5</f>
        <v>3.5</v>
      </c>
      <c r="Q4536" s="5">
        <f>laptop_prices3[[#This Row],[Screen Size (inch)]]/ScoreCard!$G$3*ScoreCard!$G$5</f>
        <v>1.8034682080924855</v>
      </c>
      <c r="R4536" s="5">
        <f>laptop_prices3[[#This Row],[Battery Life (hours)]]/ScoreCard!$H$3*ScoreCard!$H$5</f>
        <v>6.0666666666666664</v>
      </c>
      <c r="S4536" s="5">
        <f>ScoreCard!$I$3-laptop_prices3[[#This Row],[Weight (kg)]]/ScoreCard!$I$3*ScoreCard!$I$5</f>
        <v>2.4542857142857142</v>
      </c>
      <c r="T4536" s="6" cm="1">
        <f t="array" ref="T4536">_xlfn.IFS(laptop_prices3[[#This Row],[Storage]]="512GB SSD", 512, laptop_prices3[[#This Row],[Storage]] = "1TB SSD", 1000, laptop_prices3[[#This Row],[Storage]] = "2TB SSD", 2000, laptop_prices3[[#This Row],[Storage]]= "256GB SSD", 256, laptop_prices3[[#This Row],[Storage]] = "1TB HDD", 1000*0.7)</f>
        <v>2000</v>
      </c>
      <c r="U4536" s="5">
        <f>laptop_prices3[[#This Row],[Storage Raw Value]]/ScoreCard!$J$3*ScoreCard!$J$5</f>
        <v>8</v>
      </c>
    </row>
    <row r="4537" spans="2:21" x14ac:dyDescent="0.2">
      <c r="B4537" s="4" cm="1">
        <f t="array" ref="B4537">SUM(laptop_prices3[[#This Row],[RAM Comp]:[Weight Comp]]+laptop_prices3[[#This Row],[Storage Comp]])</f>
        <v>17.318949490778969</v>
      </c>
      <c r="C4537">
        <v>4535</v>
      </c>
      <c r="D4537" t="s">
        <v>23</v>
      </c>
      <c r="E4537" t="s">
        <v>41</v>
      </c>
      <c r="F4537">
        <v>4</v>
      </c>
      <c r="G4537" t="s">
        <v>13</v>
      </c>
      <c r="H4537" t="s">
        <v>26</v>
      </c>
      <c r="I4537">
        <v>14</v>
      </c>
      <c r="J4537" t="s">
        <v>27</v>
      </c>
      <c r="K4537">
        <v>8.6</v>
      </c>
      <c r="L4537">
        <v>2.5299999999999998</v>
      </c>
      <c r="M4537" t="s">
        <v>30</v>
      </c>
      <c r="N4537">
        <v>2454.11</v>
      </c>
      <c r="O4537" s="5">
        <f>(ScoreCard!$E$3-laptop_prices3[[#This Row],[Price ($)]])/ScoreCard!$E$3*ScoreCard!$E$5</f>
        <v>3.864666336043701</v>
      </c>
      <c r="P4537" s="5">
        <f>laptop_prices3[[#This Row],[RAM (GB)]]/ScoreCard!$F$3*ScoreCard!$F$5</f>
        <v>0.4375</v>
      </c>
      <c r="Q4537" s="5">
        <f>laptop_prices3[[#This Row],[Screen Size (inch)]]/ScoreCard!$G$3*ScoreCard!$G$5</f>
        <v>1.6184971098265895</v>
      </c>
      <c r="R4537" s="5">
        <f>laptop_prices3[[#This Row],[Battery Life (hours)]]/ScoreCard!$H$3*ScoreCard!$H$5</f>
        <v>5.0166666666666666</v>
      </c>
      <c r="S4537" s="5">
        <f>ScoreCard!$I$3-laptop_prices3[[#This Row],[Weight (kg)]]/ScoreCard!$I$3*ScoreCard!$I$5</f>
        <v>2.0542857142857143</v>
      </c>
      <c r="T4537" s="6" cm="1">
        <f t="array" ref="T4537">_xlfn.IFS(laptop_prices3[[#This Row],[Storage]]="512GB SSD", 512, laptop_prices3[[#This Row],[Storage]] = "1TB SSD", 1000, laptop_prices3[[#This Row],[Storage]] = "2TB SSD", 2000, laptop_prices3[[#This Row],[Storage]]= "256GB SSD", 256, laptop_prices3[[#This Row],[Storage]] = "1TB HDD", 1000*0.7)</f>
        <v>512</v>
      </c>
      <c r="U4537" s="5">
        <f>laptop_prices3[[#This Row],[Storage Raw Value]]/ScoreCard!$J$3*ScoreCard!$J$5</f>
        <v>2.048</v>
      </c>
    </row>
    <row r="4538" spans="2:21" x14ac:dyDescent="0.2">
      <c r="B4538" s="4" cm="1">
        <f t="array" ref="B4538">SUM(laptop_prices3[[#This Row],[RAM Comp]:[Weight Comp]]+laptop_prices3[[#This Row],[Storage Comp]])</f>
        <v>19.725282411230388</v>
      </c>
      <c r="C4538">
        <v>4536</v>
      </c>
      <c r="D4538" t="s">
        <v>17</v>
      </c>
      <c r="E4538" t="s">
        <v>48</v>
      </c>
      <c r="F4538">
        <v>16</v>
      </c>
      <c r="G4538" t="s">
        <v>13</v>
      </c>
      <c r="H4538" t="s">
        <v>32</v>
      </c>
      <c r="I4538">
        <v>16</v>
      </c>
      <c r="J4538" t="s">
        <v>27</v>
      </c>
      <c r="K4538">
        <v>10.5</v>
      </c>
      <c r="L4538">
        <v>2.96</v>
      </c>
      <c r="M4538" t="s">
        <v>30</v>
      </c>
      <c r="N4538">
        <v>3649.25</v>
      </c>
      <c r="O4538" s="5">
        <f>(ScoreCard!$E$3-laptop_prices3[[#This Row],[Price ($)]])/ScoreCard!$E$3*ScoreCard!$E$5</f>
        <v>3.3117641942730676</v>
      </c>
      <c r="P4538" s="5">
        <f>laptop_prices3[[#This Row],[RAM (GB)]]/ScoreCard!$F$3*ScoreCard!$F$5</f>
        <v>1.75</v>
      </c>
      <c r="Q4538" s="5">
        <f>laptop_prices3[[#This Row],[Screen Size (inch)]]/ScoreCard!$G$3*ScoreCard!$G$5</f>
        <v>1.8497109826589595</v>
      </c>
      <c r="R4538" s="5">
        <f>laptop_prices3[[#This Row],[Battery Life (hours)]]/ScoreCard!$H$3*ScoreCard!$H$5</f>
        <v>6.125</v>
      </c>
      <c r="S4538" s="5">
        <f>ScoreCard!$I$3-laptop_prices3[[#This Row],[Weight (kg)]]/ScoreCard!$I$3*ScoreCard!$I$5</f>
        <v>1.8085714285714285</v>
      </c>
      <c r="T4538" s="6" cm="1">
        <f t="array" ref="T4538">_xlfn.IFS(laptop_prices3[[#This Row],[Storage]]="512GB SSD", 512, laptop_prices3[[#This Row],[Storage]] = "1TB SSD", 1000, laptop_prices3[[#This Row],[Storage]] = "2TB SSD", 2000, laptop_prices3[[#This Row],[Storage]]= "256GB SSD", 256, laptop_prices3[[#This Row],[Storage]] = "1TB HDD", 1000*0.7)</f>
        <v>512</v>
      </c>
      <c r="U4538" s="5">
        <f>laptop_prices3[[#This Row],[Storage Raw Value]]/ScoreCard!$J$3*ScoreCard!$J$5</f>
        <v>2.048</v>
      </c>
    </row>
    <row r="4539" spans="2:21" x14ac:dyDescent="0.2">
      <c r="B4539" s="4" cm="1">
        <f t="array" ref="B4539">SUM(laptop_prices3[[#This Row],[RAM Comp]:[Weight Comp]]+laptop_prices3[[#This Row],[Storage Comp]])</f>
        <v>44.39442058904487</v>
      </c>
      <c r="C4539">
        <v>4537</v>
      </c>
      <c r="D4539" t="s">
        <v>11</v>
      </c>
      <c r="E4539" t="s">
        <v>31</v>
      </c>
      <c r="F4539">
        <v>8</v>
      </c>
      <c r="G4539" t="s">
        <v>25</v>
      </c>
      <c r="H4539" t="s">
        <v>35</v>
      </c>
      <c r="I4539">
        <v>15.6</v>
      </c>
      <c r="J4539" t="s">
        <v>21</v>
      </c>
      <c r="K4539">
        <v>11.9</v>
      </c>
      <c r="L4539">
        <v>1.27</v>
      </c>
      <c r="M4539" t="s">
        <v>22</v>
      </c>
      <c r="N4539">
        <v>1295.3599999999999</v>
      </c>
      <c r="O4539" s="5">
        <f>(ScoreCard!$E$3-laptop_prices3[[#This Row],[Price ($)]])/ScoreCard!$E$3*ScoreCard!$E$5</f>
        <v>4.4007335388623856</v>
      </c>
      <c r="P4539" s="5">
        <f>laptop_prices3[[#This Row],[RAM (GB)]]/ScoreCard!$F$3*ScoreCard!$F$5</f>
        <v>0.875</v>
      </c>
      <c r="Q4539" s="5">
        <f>laptop_prices3[[#This Row],[Screen Size (inch)]]/ScoreCard!$G$3*ScoreCard!$G$5</f>
        <v>1.8034682080924855</v>
      </c>
      <c r="R4539" s="5">
        <f>laptop_prices3[[#This Row],[Battery Life (hours)]]/ScoreCard!$H$3*ScoreCard!$H$5</f>
        <v>6.9416666666666664</v>
      </c>
      <c r="S4539" s="5">
        <f>ScoreCard!$I$3-laptop_prices3[[#This Row],[Weight (kg)]]/ScoreCard!$I$3*ScoreCard!$I$5</f>
        <v>2.774285714285714</v>
      </c>
      <c r="T4539" s="6" cm="1">
        <f t="array" ref="T4539">_xlfn.IFS(laptop_prices3[[#This Row],[Storage]]="512GB SSD", 512, laptop_prices3[[#This Row],[Storage]] = "1TB SSD", 1000, laptop_prices3[[#This Row],[Storage]] = "2TB SSD", 2000, laptop_prices3[[#This Row],[Storage]]= "256GB SSD", 256, laptop_prices3[[#This Row],[Storage]] = "1TB HDD", 1000*0.7)</f>
        <v>2000</v>
      </c>
      <c r="U4539" s="5">
        <f>laptop_prices3[[#This Row],[Storage Raw Value]]/ScoreCard!$J$3*ScoreCard!$J$5</f>
        <v>8</v>
      </c>
    </row>
    <row r="4540" spans="2:21" x14ac:dyDescent="0.2">
      <c r="B4540" s="4" cm="1">
        <f t="array" ref="B4540">SUM(laptop_prices3[[#This Row],[RAM Comp]:[Weight Comp]]+laptop_prices3[[#This Row],[Storage Comp]])</f>
        <v>42.342806220754198</v>
      </c>
      <c r="C4540">
        <v>4538</v>
      </c>
      <c r="D4540" t="s">
        <v>47</v>
      </c>
      <c r="E4540" t="s">
        <v>31</v>
      </c>
      <c r="F4540">
        <v>16</v>
      </c>
      <c r="G4540" t="s">
        <v>25</v>
      </c>
      <c r="H4540" t="s">
        <v>14</v>
      </c>
      <c r="I4540">
        <v>16</v>
      </c>
      <c r="J4540" t="s">
        <v>27</v>
      </c>
      <c r="K4540">
        <v>8.9</v>
      </c>
      <c r="L4540">
        <v>3.41</v>
      </c>
      <c r="M4540" t="s">
        <v>30</v>
      </c>
      <c r="N4540">
        <v>2240.9</v>
      </c>
      <c r="O4540" s="5">
        <f>(ScoreCard!$E$3-laptop_prices3[[#This Row],[Price ($)]])/ScoreCard!$E$3*ScoreCard!$E$5</f>
        <v>3.9633027013623394</v>
      </c>
      <c r="P4540" s="5">
        <f>laptop_prices3[[#This Row],[RAM (GB)]]/ScoreCard!$F$3*ScoreCard!$F$5</f>
        <v>1.75</v>
      </c>
      <c r="Q4540" s="5">
        <f>laptop_prices3[[#This Row],[Screen Size (inch)]]/ScoreCard!$G$3*ScoreCard!$G$5</f>
        <v>1.8497109826589595</v>
      </c>
      <c r="R4540" s="5">
        <f>laptop_prices3[[#This Row],[Battery Life (hours)]]/ScoreCard!$H$3*ScoreCard!$H$5</f>
        <v>5.1916666666666664</v>
      </c>
      <c r="S4540" s="5">
        <f>ScoreCard!$I$3-laptop_prices3[[#This Row],[Weight (kg)]]/ScoreCard!$I$3*ScoreCard!$I$5</f>
        <v>1.5514285714285714</v>
      </c>
      <c r="T4540" s="6" cm="1">
        <f t="array" ref="T4540">_xlfn.IFS(laptop_prices3[[#This Row],[Storage]]="512GB SSD", 512, laptop_prices3[[#This Row],[Storage]] = "1TB SSD", 1000, laptop_prices3[[#This Row],[Storage]] = "2TB SSD", 2000, laptop_prices3[[#This Row],[Storage]]= "256GB SSD", 256, laptop_prices3[[#This Row],[Storage]] = "1TB HDD", 1000*0.7)</f>
        <v>2000</v>
      </c>
      <c r="U4540" s="5">
        <f>laptop_prices3[[#This Row],[Storage Raw Value]]/ScoreCard!$J$3*ScoreCard!$J$5</f>
        <v>8</v>
      </c>
    </row>
    <row r="4541" spans="2:21" x14ac:dyDescent="0.2">
      <c r="B4541" s="4" cm="1">
        <f t="array" ref="B4541">SUM(laptop_prices3[[#This Row],[RAM Comp]:[Weight Comp]]+laptop_prices3[[#This Row],[Storage Comp]])</f>
        <v>48.222544728874212</v>
      </c>
      <c r="C4541">
        <v>4539</v>
      </c>
      <c r="D4541" t="s">
        <v>38</v>
      </c>
      <c r="E4541" t="s">
        <v>41</v>
      </c>
      <c r="F4541">
        <v>64</v>
      </c>
      <c r="G4541" t="s">
        <v>25</v>
      </c>
      <c r="H4541" t="s">
        <v>26</v>
      </c>
      <c r="I4541">
        <v>14</v>
      </c>
      <c r="J4541" t="s">
        <v>43</v>
      </c>
      <c r="K4541">
        <v>9.6999999999999993</v>
      </c>
      <c r="L4541">
        <v>2.72</v>
      </c>
      <c r="M4541" t="s">
        <v>16</v>
      </c>
      <c r="N4541">
        <v>3984.35</v>
      </c>
      <c r="O4541" s="5">
        <f>(ScoreCard!$E$3-laptop_prices3[[#This Row],[Price ($)]])/ScoreCard!$E$3*ScoreCard!$E$5</f>
        <v>3.1567384167847901</v>
      </c>
      <c r="P4541" s="5">
        <f>laptop_prices3[[#This Row],[RAM (GB)]]/ScoreCard!$F$3*ScoreCard!$F$5</f>
        <v>7</v>
      </c>
      <c r="Q4541" s="5">
        <f>laptop_prices3[[#This Row],[Screen Size (inch)]]/ScoreCard!$G$3*ScoreCard!$G$5</f>
        <v>1.6184971098265895</v>
      </c>
      <c r="R4541" s="5">
        <f>laptop_prices3[[#This Row],[Battery Life (hours)]]/ScoreCard!$H$3*ScoreCard!$H$5</f>
        <v>5.6583333333333323</v>
      </c>
      <c r="S4541" s="5">
        <f>ScoreCard!$I$3-laptop_prices3[[#This Row],[Weight (kg)]]/ScoreCard!$I$3*ScoreCard!$I$5</f>
        <v>1.9457142857142855</v>
      </c>
      <c r="T4541" s="6" cm="1">
        <f t="array" ref="T4541">_xlfn.IFS(laptop_prices3[[#This Row],[Storage]]="512GB SSD", 512, laptop_prices3[[#This Row],[Storage]] = "1TB SSD", 1000, laptop_prices3[[#This Row],[Storage]] = "2TB SSD", 2000, laptop_prices3[[#This Row],[Storage]]= "256GB SSD", 256, laptop_prices3[[#This Row],[Storage]] = "1TB HDD", 1000*0.7)</f>
        <v>2000</v>
      </c>
      <c r="U4541" s="5">
        <f>laptop_prices3[[#This Row],[Storage Raw Value]]/ScoreCard!$J$3*ScoreCard!$J$5</f>
        <v>8</v>
      </c>
    </row>
    <row r="4542" spans="2:21" x14ac:dyDescent="0.2">
      <c r="B4542" s="4" cm="1">
        <f t="array" ref="B4542">SUM(laptop_prices3[[#This Row],[RAM Comp]:[Weight Comp]]+laptop_prices3[[#This Row],[Storage Comp]])</f>
        <v>19.061761904761905</v>
      </c>
      <c r="C4542">
        <v>4540</v>
      </c>
      <c r="D4542" t="s">
        <v>23</v>
      </c>
      <c r="E4542" t="s">
        <v>39</v>
      </c>
      <c r="F4542">
        <v>16</v>
      </c>
      <c r="G4542" t="s">
        <v>13</v>
      </c>
      <c r="H4542" t="s">
        <v>14</v>
      </c>
      <c r="I4542">
        <v>17.3</v>
      </c>
      <c r="J4542" t="s">
        <v>21</v>
      </c>
      <c r="K4542">
        <v>7.9</v>
      </c>
      <c r="L4542">
        <v>1.73</v>
      </c>
      <c r="M4542" t="s">
        <v>22</v>
      </c>
      <c r="N4542">
        <v>1107.3</v>
      </c>
      <c r="O4542" s="5">
        <f>(ScoreCard!$E$3-laptop_prices3[[#This Row],[Price ($)]])/ScoreCard!$E$3*ScoreCard!$E$5</f>
        <v>4.487734874924592</v>
      </c>
      <c r="P4542" s="5">
        <f>laptop_prices3[[#This Row],[RAM (GB)]]/ScoreCard!$F$3*ScoreCard!$F$5</f>
        <v>1.75</v>
      </c>
      <c r="Q4542" s="5">
        <f>laptop_prices3[[#This Row],[Screen Size (inch)]]/ScoreCard!$G$3*ScoreCard!$G$5</f>
        <v>2</v>
      </c>
      <c r="R4542" s="5">
        <f>laptop_prices3[[#This Row],[Battery Life (hours)]]/ScoreCard!$H$3*ScoreCard!$H$5</f>
        <v>4.6083333333333334</v>
      </c>
      <c r="S4542" s="5">
        <f>ScoreCard!$I$3-laptop_prices3[[#This Row],[Weight (kg)]]/ScoreCard!$I$3*ScoreCard!$I$5</f>
        <v>2.5114285714285716</v>
      </c>
      <c r="T4542" s="6" cm="1">
        <f t="array" ref="T4542">_xlfn.IFS(laptop_prices3[[#This Row],[Storage]]="512GB SSD", 512, laptop_prices3[[#This Row],[Storage]] = "1TB SSD", 1000, laptop_prices3[[#This Row],[Storage]] = "2TB SSD", 2000, laptop_prices3[[#This Row],[Storage]]= "256GB SSD", 256, laptop_prices3[[#This Row],[Storage]] = "1TB HDD", 1000*0.7)</f>
        <v>512</v>
      </c>
      <c r="U4542" s="5">
        <f>laptop_prices3[[#This Row],[Storage Raw Value]]/ScoreCard!$J$3*ScoreCard!$J$5</f>
        <v>2.048</v>
      </c>
    </row>
    <row r="4543" spans="2:21" x14ac:dyDescent="0.2">
      <c r="B4543" s="4" cm="1">
        <f t="array" ref="B4543">SUM(laptop_prices3[[#This Row],[RAM Comp]:[Weight Comp]]+laptop_prices3[[#This Row],[Storage Comp]])</f>
        <v>43.865952380952379</v>
      </c>
      <c r="C4543">
        <v>4541</v>
      </c>
      <c r="D4543" t="s">
        <v>45</v>
      </c>
      <c r="E4543" t="s">
        <v>37</v>
      </c>
      <c r="F4543">
        <v>32</v>
      </c>
      <c r="G4543" t="s">
        <v>25</v>
      </c>
      <c r="H4543" t="s">
        <v>32</v>
      </c>
      <c r="I4543">
        <v>17.3</v>
      </c>
      <c r="J4543" t="s">
        <v>21</v>
      </c>
      <c r="K4543">
        <v>6.5</v>
      </c>
      <c r="L4543">
        <v>1.62</v>
      </c>
      <c r="M4543" t="s">
        <v>30</v>
      </c>
      <c r="N4543">
        <v>2349.02</v>
      </c>
      <c r="O4543" s="5">
        <f>(ScoreCard!$E$3-laptop_prices3[[#This Row],[Price ($)]])/ScoreCard!$E$3*ScoreCard!$E$5</f>
        <v>3.9132836411951279</v>
      </c>
      <c r="P4543" s="5">
        <f>laptop_prices3[[#This Row],[RAM (GB)]]/ScoreCard!$F$3*ScoreCard!$F$5</f>
        <v>3.5</v>
      </c>
      <c r="Q4543" s="5">
        <f>laptop_prices3[[#This Row],[Screen Size (inch)]]/ScoreCard!$G$3*ScoreCard!$G$5</f>
        <v>2</v>
      </c>
      <c r="R4543" s="5">
        <f>laptop_prices3[[#This Row],[Battery Life (hours)]]/ScoreCard!$H$3*ScoreCard!$H$5</f>
        <v>3.7916666666666665</v>
      </c>
      <c r="S4543" s="5">
        <f>ScoreCard!$I$3-laptop_prices3[[#This Row],[Weight (kg)]]/ScoreCard!$I$3*ScoreCard!$I$5</f>
        <v>2.5742857142857143</v>
      </c>
      <c r="T4543" s="6" cm="1">
        <f t="array" ref="T4543">_xlfn.IFS(laptop_prices3[[#This Row],[Storage]]="512GB SSD", 512, laptop_prices3[[#This Row],[Storage]] = "1TB SSD", 1000, laptop_prices3[[#This Row],[Storage]] = "2TB SSD", 2000, laptop_prices3[[#This Row],[Storage]]= "256GB SSD", 256, laptop_prices3[[#This Row],[Storage]] = "1TB HDD", 1000*0.7)</f>
        <v>2000</v>
      </c>
      <c r="U4543" s="5">
        <f>laptop_prices3[[#This Row],[Storage Raw Value]]/ScoreCard!$J$3*ScoreCard!$J$5</f>
        <v>8</v>
      </c>
    </row>
    <row r="4544" spans="2:21" x14ac:dyDescent="0.2">
      <c r="B4544" s="4" cm="1">
        <f t="array" ref="B4544">SUM(laptop_prices3[[#This Row],[RAM Comp]:[Weight Comp]]+laptop_prices3[[#This Row],[Storage Comp]])</f>
        <v>24.714568538398016</v>
      </c>
      <c r="C4544">
        <v>4542</v>
      </c>
      <c r="D4544" t="s">
        <v>34</v>
      </c>
      <c r="E4544" t="s">
        <v>18</v>
      </c>
      <c r="F4544">
        <v>4</v>
      </c>
      <c r="G4544" t="s">
        <v>19</v>
      </c>
      <c r="H4544" t="s">
        <v>35</v>
      </c>
      <c r="I4544">
        <v>14</v>
      </c>
      <c r="J4544" t="s">
        <v>21</v>
      </c>
      <c r="K4544">
        <v>6.6</v>
      </c>
      <c r="L4544">
        <v>1.21</v>
      </c>
      <c r="M4544" t="s">
        <v>22</v>
      </c>
      <c r="N4544">
        <v>825.46</v>
      </c>
      <c r="O4544" s="5">
        <f>(ScoreCard!$E$3-laptop_prices3[[#This Row],[Price ($)]])/ScoreCard!$E$3*ScoreCard!$E$5</f>
        <v>4.618121222663464</v>
      </c>
      <c r="P4544" s="5">
        <f>laptop_prices3[[#This Row],[RAM (GB)]]/ScoreCard!$F$3*ScoreCard!$F$5</f>
        <v>0.4375</v>
      </c>
      <c r="Q4544" s="5">
        <f>laptop_prices3[[#This Row],[Screen Size (inch)]]/ScoreCard!$G$3*ScoreCard!$G$5</f>
        <v>1.6184971098265895</v>
      </c>
      <c r="R4544" s="5">
        <f>laptop_prices3[[#This Row],[Battery Life (hours)]]/ScoreCard!$H$3*ScoreCard!$H$5</f>
        <v>3.8499999999999996</v>
      </c>
      <c r="S4544" s="5">
        <f>ScoreCard!$I$3-laptop_prices3[[#This Row],[Weight (kg)]]/ScoreCard!$I$3*ScoreCard!$I$5</f>
        <v>2.8085714285714287</v>
      </c>
      <c r="T4544" s="6" cm="1">
        <f t="array" ref="T4544">_xlfn.IFS(laptop_prices3[[#This Row],[Storage]]="512GB SSD", 512, laptop_prices3[[#This Row],[Storage]] = "1TB SSD", 1000, laptop_prices3[[#This Row],[Storage]] = "2TB SSD", 2000, laptop_prices3[[#This Row],[Storage]]= "256GB SSD", 256, laptop_prices3[[#This Row],[Storage]] = "1TB HDD", 1000*0.7)</f>
        <v>1000</v>
      </c>
      <c r="U4544" s="5">
        <f>laptop_prices3[[#This Row],[Storage Raw Value]]/ScoreCard!$J$3*ScoreCard!$J$5</f>
        <v>4</v>
      </c>
    </row>
    <row r="4545" spans="2:21" x14ac:dyDescent="0.2">
      <c r="B4545" s="4" cm="1">
        <f t="array" ref="B4545">SUM(laptop_prices3[[#This Row],[RAM Comp]:[Weight Comp]]+laptop_prices3[[#This Row],[Storage Comp]])</f>
        <v>14.453330030278007</v>
      </c>
      <c r="C4545">
        <v>4543</v>
      </c>
      <c r="D4545" t="s">
        <v>28</v>
      </c>
      <c r="E4545" t="s">
        <v>48</v>
      </c>
      <c r="F4545">
        <v>16</v>
      </c>
      <c r="G4545" t="s">
        <v>29</v>
      </c>
      <c r="H4545" t="s">
        <v>20</v>
      </c>
      <c r="I4545">
        <v>16</v>
      </c>
      <c r="J4545" t="s">
        <v>15</v>
      </c>
      <c r="K4545">
        <v>8.1999999999999993</v>
      </c>
      <c r="L4545">
        <v>2.67</v>
      </c>
      <c r="M4545" t="s">
        <v>16</v>
      </c>
      <c r="N4545">
        <v>2051.79</v>
      </c>
      <c r="O4545" s="5">
        <f>(ScoreCard!$E$3-laptop_prices3[[#This Row],[Price ($)]])/ScoreCard!$E$3*ScoreCard!$E$5</f>
        <v>4.0507897941131841</v>
      </c>
      <c r="P4545" s="5">
        <f>laptop_prices3[[#This Row],[RAM (GB)]]/ScoreCard!$F$3*ScoreCard!$F$5</f>
        <v>1.75</v>
      </c>
      <c r="Q4545" s="5">
        <f>laptop_prices3[[#This Row],[Screen Size (inch)]]/ScoreCard!$G$3*ScoreCard!$G$5</f>
        <v>1.8497109826589595</v>
      </c>
      <c r="R4545" s="5">
        <f>laptop_prices3[[#This Row],[Battery Life (hours)]]/ScoreCard!$H$3*ScoreCard!$H$5</f>
        <v>4.7833333333333323</v>
      </c>
      <c r="S4545" s="5">
        <f>ScoreCard!$I$3-laptop_prices3[[#This Row],[Weight (kg)]]/ScoreCard!$I$3*ScoreCard!$I$5</f>
        <v>1.9742857142857144</v>
      </c>
      <c r="T4545" s="6" cm="1">
        <f t="array" ref="T4545">_xlfn.IFS(laptop_prices3[[#This Row],[Storage]]="512GB SSD", 512, laptop_prices3[[#This Row],[Storage]] = "1TB SSD", 1000, laptop_prices3[[#This Row],[Storage]] = "2TB SSD", 2000, laptop_prices3[[#This Row],[Storage]]= "256GB SSD", 256, laptop_prices3[[#This Row],[Storage]] = "1TB HDD", 1000*0.7)</f>
        <v>256</v>
      </c>
      <c r="U4545" s="5">
        <f>laptop_prices3[[#This Row],[Storage Raw Value]]/ScoreCard!$J$3*ScoreCard!$J$5</f>
        <v>1.024</v>
      </c>
    </row>
    <row r="4546" spans="2:21" x14ac:dyDescent="0.2">
      <c r="B4546" s="4" cm="1">
        <f t="array" ref="B4546">SUM(laptop_prices3[[#This Row],[RAM Comp]:[Weight Comp]]+laptop_prices3[[#This Row],[Storage Comp]])</f>
        <v>25.609380952380953</v>
      </c>
      <c r="C4546">
        <v>4544</v>
      </c>
      <c r="D4546" t="s">
        <v>11</v>
      </c>
      <c r="E4546" t="s">
        <v>24</v>
      </c>
      <c r="F4546">
        <v>64</v>
      </c>
      <c r="G4546" t="s">
        <v>13</v>
      </c>
      <c r="H4546" t="s">
        <v>32</v>
      </c>
      <c r="I4546">
        <v>17.3</v>
      </c>
      <c r="J4546" t="s">
        <v>15</v>
      </c>
      <c r="K4546">
        <v>11.3</v>
      </c>
      <c r="L4546">
        <v>2.93</v>
      </c>
      <c r="M4546" t="s">
        <v>46</v>
      </c>
      <c r="N4546">
        <v>4890.34</v>
      </c>
      <c r="O4546" s="5">
        <f>(ScoreCard!$E$3-laptop_prices3[[#This Row],[Price ($)]])/ScoreCard!$E$3*ScoreCard!$E$5</f>
        <v>2.7376044145567864</v>
      </c>
      <c r="P4546" s="5">
        <f>laptop_prices3[[#This Row],[RAM (GB)]]/ScoreCard!$F$3*ScoreCard!$F$5</f>
        <v>7</v>
      </c>
      <c r="Q4546" s="5">
        <f>laptop_prices3[[#This Row],[Screen Size (inch)]]/ScoreCard!$G$3*ScoreCard!$G$5</f>
        <v>2</v>
      </c>
      <c r="R4546" s="5">
        <f>laptop_prices3[[#This Row],[Battery Life (hours)]]/ScoreCard!$H$3*ScoreCard!$H$5</f>
        <v>6.5916666666666677</v>
      </c>
      <c r="S4546" s="5">
        <f>ScoreCard!$I$3-laptop_prices3[[#This Row],[Weight (kg)]]/ScoreCard!$I$3*ScoreCard!$I$5</f>
        <v>1.8257142857142856</v>
      </c>
      <c r="T4546" s="6" cm="1">
        <f t="array" ref="T4546">_xlfn.IFS(laptop_prices3[[#This Row],[Storage]]="512GB SSD", 512, laptop_prices3[[#This Row],[Storage]] = "1TB SSD", 1000, laptop_prices3[[#This Row],[Storage]] = "2TB SSD", 2000, laptop_prices3[[#This Row],[Storage]]= "256GB SSD", 256, laptop_prices3[[#This Row],[Storage]] = "1TB HDD", 1000*0.7)</f>
        <v>512</v>
      </c>
      <c r="U4546" s="5">
        <f>laptop_prices3[[#This Row],[Storage Raw Value]]/ScoreCard!$J$3*ScoreCard!$J$5</f>
        <v>2.048</v>
      </c>
    </row>
    <row r="4547" spans="2:21" x14ac:dyDescent="0.2">
      <c r="B4547" s="4" cm="1">
        <f t="array" ref="B4547">SUM(laptop_prices3[[#This Row],[RAM Comp]:[Weight Comp]]+laptop_prices3[[#This Row],[Storage Comp]])</f>
        <v>12.34619130195431</v>
      </c>
      <c r="C4547">
        <v>4545</v>
      </c>
      <c r="D4547" t="s">
        <v>45</v>
      </c>
      <c r="E4547" t="s">
        <v>12</v>
      </c>
      <c r="F4547">
        <v>8</v>
      </c>
      <c r="G4547" t="s">
        <v>29</v>
      </c>
      <c r="H4547" t="s">
        <v>35</v>
      </c>
      <c r="I4547">
        <v>13.3</v>
      </c>
      <c r="J4547" t="s">
        <v>21</v>
      </c>
      <c r="K4547">
        <v>5.8</v>
      </c>
      <c r="L4547">
        <v>1.83</v>
      </c>
      <c r="M4547" t="s">
        <v>30</v>
      </c>
      <c r="N4547">
        <v>700.19</v>
      </c>
      <c r="O4547" s="5">
        <f>(ScoreCard!$E$3-laptop_prices3[[#This Row],[Price ($)]])/ScoreCard!$E$3*ScoreCard!$E$5</f>
        <v>4.6760743087451004</v>
      </c>
      <c r="P4547" s="5">
        <f>laptop_prices3[[#This Row],[RAM (GB)]]/ScoreCard!$F$3*ScoreCard!$F$5</f>
        <v>0.875</v>
      </c>
      <c r="Q4547" s="5">
        <f>laptop_prices3[[#This Row],[Screen Size (inch)]]/ScoreCard!$G$3*ScoreCard!$G$5</f>
        <v>1.5375722543352601</v>
      </c>
      <c r="R4547" s="5">
        <f>laptop_prices3[[#This Row],[Battery Life (hours)]]/ScoreCard!$H$3*ScoreCard!$H$5</f>
        <v>3.3833333333333333</v>
      </c>
      <c r="S4547" s="5">
        <f>ScoreCard!$I$3-laptop_prices3[[#This Row],[Weight (kg)]]/ScoreCard!$I$3*ScoreCard!$I$5</f>
        <v>2.4542857142857142</v>
      </c>
      <c r="T4547" s="6" cm="1">
        <f t="array" ref="T4547">_xlfn.IFS(laptop_prices3[[#This Row],[Storage]]="512GB SSD", 512, laptop_prices3[[#This Row],[Storage]] = "1TB SSD", 1000, laptop_prices3[[#This Row],[Storage]] = "2TB SSD", 2000, laptop_prices3[[#This Row],[Storage]]= "256GB SSD", 256, laptop_prices3[[#This Row],[Storage]] = "1TB HDD", 1000*0.7)</f>
        <v>256</v>
      </c>
      <c r="U4547" s="5">
        <f>laptop_prices3[[#This Row],[Storage Raw Value]]/ScoreCard!$J$3*ScoreCard!$J$5</f>
        <v>1.024</v>
      </c>
    </row>
    <row r="4548" spans="2:21" x14ac:dyDescent="0.2">
      <c r="B4548" s="4" cm="1">
        <f t="array" ref="B4548">SUM(laptop_prices3[[#This Row],[RAM Comp]:[Weight Comp]]+laptop_prices3[[#This Row],[Storage Comp]])</f>
        <v>21.791420589044865</v>
      </c>
      <c r="C4548">
        <v>4546</v>
      </c>
      <c r="D4548" t="s">
        <v>34</v>
      </c>
      <c r="E4548" t="s">
        <v>18</v>
      </c>
      <c r="F4548">
        <v>32</v>
      </c>
      <c r="G4548" t="s">
        <v>13</v>
      </c>
      <c r="H4548" t="s">
        <v>32</v>
      </c>
      <c r="I4548">
        <v>15.6</v>
      </c>
      <c r="J4548" t="s">
        <v>43</v>
      </c>
      <c r="K4548">
        <v>10.7</v>
      </c>
      <c r="L4548">
        <v>2.5299999999999998</v>
      </c>
      <c r="M4548" t="s">
        <v>30</v>
      </c>
      <c r="N4548">
        <v>2153.7600000000002</v>
      </c>
      <c r="O4548" s="5">
        <f>(ScoreCard!$E$3-laptop_prices3[[#This Row],[Price ($)]])/ScoreCard!$E$3*ScoreCard!$E$5</f>
        <v>4.0036158802651398</v>
      </c>
      <c r="P4548" s="5">
        <f>laptop_prices3[[#This Row],[RAM (GB)]]/ScoreCard!$F$3*ScoreCard!$F$5</f>
        <v>3.5</v>
      </c>
      <c r="Q4548" s="5">
        <f>laptop_prices3[[#This Row],[Screen Size (inch)]]/ScoreCard!$G$3*ScoreCard!$G$5</f>
        <v>1.8034682080924855</v>
      </c>
      <c r="R4548" s="5">
        <f>laptop_prices3[[#This Row],[Battery Life (hours)]]/ScoreCard!$H$3*ScoreCard!$H$5</f>
        <v>6.2416666666666663</v>
      </c>
      <c r="S4548" s="5">
        <f>ScoreCard!$I$3-laptop_prices3[[#This Row],[Weight (kg)]]/ScoreCard!$I$3*ScoreCard!$I$5</f>
        <v>2.0542857142857143</v>
      </c>
      <c r="T4548" s="6" cm="1">
        <f t="array" ref="T4548">_xlfn.IFS(laptop_prices3[[#This Row],[Storage]]="512GB SSD", 512, laptop_prices3[[#This Row],[Storage]] = "1TB SSD", 1000, laptop_prices3[[#This Row],[Storage]] = "2TB SSD", 2000, laptop_prices3[[#This Row],[Storage]]= "256GB SSD", 256, laptop_prices3[[#This Row],[Storage]] = "1TB HDD", 1000*0.7)</f>
        <v>512</v>
      </c>
      <c r="U4548" s="5">
        <f>laptop_prices3[[#This Row],[Storage Raw Value]]/ScoreCard!$J$3*ScoreCard!$J$5</f>
        <v>2.048</v>
      </c>
    </row>
    <row r="4549" spans="2:21" x14ac:dyDescent="0.2">
      <c r="B4549" s="4" cm="1">
        <f t="array" ref="B4549">SUM(laptop_prices3[[#This Row],[RAM Comp]:[Weight Comp]]+laptop_prices3[[#This Row],[Storage Comp]])</f>
        <v>30.686190476190479</v>
      </c>
      <c r="C4549">
        <v>4547</v>
      </c>
      <c r="D4549" t="s">
        <v>28</v>
      </c>
      <c r="E4549" t="s">
        <v>18</v>
      </c>
      <c r="F4549">
        <v>64</v>
      </c>
      <c r="G4549" t="s">
        <v>19</v>
      </c>
      <c r="H4549" t="s">
        <v>44</v>
      </c>
      <c r="I4549">
        <v>17.3</v>
      </c>
      <c r="J4549" t="s">
        <v>15</v>
      </c>
      <c r="K4549">
        <v>7</v>
      </c>
      <c r="L4549">
        <v>3.32</v>
      </c>
      <c r="M4549" t="s">
        <v>46</v>
      </c>
      <c r="N4549">
        <v>2596.14</v>
      </c>
      <c r="O4549" s="5">
        <f>(ScoreCard!$E$3-laptop_prices3[[#This Row],[Price ($)]])/ScoreCard!$E$3*ScoreCard!$E$5</f>
        <v>3.7989596479605625</v>
      </c>
      <c r="P4549" s="5">
        <f>laptop_prices3[[#This Row],[RAM (GB)]]/ScoreCard!$F$3*ScoreCard!$F$5</f>
        <v>7</v>
      </c>
      <c r="Q4549" s="5">
        <f>laptop_prices3[[#This Row],[Screen Size (inch)]]/ScoreCard!$G$3*ScoreCard!$G$5</f>
        <v>2</v>
      </c>
      <c r="R4549" s="5">
        <f>laptop_prices3[[#This Row],[Battery Life (hours)]]/ScoreCard!$H$3*ScoreCard!$H$5</f>
        <v>4.0833333333333339</v>
      </c>
      <c r="S4549" s="5">
        <f>ScoreCard!$I$3-laptop_prices3[[#This Row],[Weight (kg)]]/ScoreCard!$I$3*ScoreCard!$I$5</f>
        <v>1.602857142857143</v>
      </c>
      <c r="T4549" s="6" cm="1">
        <f t="array" ref="T4549">_xlfn.IFS(laptop_prices3[[#This Row],[Storage]]="512GB SSD", 512, laptop_prices3[[#This Row],[Storage]] = "1TB SSD", 1000, laptop_prices3[[#This Row],[Storage]] = "2TB SSD", 2000, laptop_prices3[[#This Row],[Storage]]= "256GB SSD", 256, laptop_prices3[[#This Row],[Storage]] = "1TB HDD", 1000*0.7)</f>
        <v>1000</v>
      </c>
      <c r="U4549" s="5">
        <f>laptop_prices3[[#This Row],[Storage Raw Value]]/ScoreCard!$J$3*ScoreCard!$J$5</f>
        <v>4</v>
      </c>
    </row>
    <row r="4550" spans="2:21" x14ac:dyDescent="0.2">
      <c r="B4550" s="4" cm="1">
        <f t="array" ref="B4550">SUM(laptop_prices3[[#This Row],[RAM Comp]:[Weight Comp]]+laptop_prices3[[#This Row],[Storage Comp]])</f>
        <v>13.664259014588495</v>
      </c>
      <c r="C4550">
        <v>4548</v>
      </c>
      <c r="D4550" t="s">
        <v>36</v>
      </c>
      <c r="E4550" t="s">
        <v>41</v>
      </c>
      <c r="F4550">
        <v>32</v>
      </c>
      <c r="G4550" t="s">
        <v>29</v>
      </c>
      <c r="H4550" t="s">
        <v>44</v>
      </c>
      <c r="I4550">
        <v>14</v>
      </c>
      <c r="J4550" t="s">
        <v>15</v>
      </c>
      <c r="K4550">
        <v>4.9000000000000004</v>
      </c>
      <c r="L4550">
        <v>3.34</v>
      </c>
      <c r="M4550" t="s">
        <v>22</v>
      </c>
      <c r="N4550">
        <v>2325.9699999999998</v>
      </c>
      <c r="O4550" s="5">
        <f>(ScoreCard!$E$3-laptop_prices3[[#This Row],[Price ($)]])/ScoreCard!$E$3*ScoreCard!$E$5</f>
        <v>3.923947157074283</v>
      </c>
      <c r="P4550" s="5">
        <f>laptop_prices3[[#This Row],[RAM (GB)]]/ScoreCard!$F$3*ScoreCard!$F$5</f>
        <v>3.5</v>
      </c>
      <c r="Q4550" s="5">
        <f>laptop_prices3[[#This Row],[Screen Size (inch)]]/ScoreCard!$G$3*ScoreCard!$G$5</f>
        <v>1.6184971098265895</v>
      </c>
      <c r="R4550" s="5">
        <f>laptop_prices3[[#This Row],[Battery Life (hours)]]/ScoreCard!$H$3*ScoreCard!$H$5</f>
        <v>2.8583333333333338</v>
      </c>
      <c r="S4550" s="5">
        <f>ScoreCard!$I$3-laptop_prices3[[#This Row],[Weight (kg)]]/ScoreCard!$I$3*ScoreCard!$I$5</f>
        <v>1.5914285714285714</v>
      </c>
      <c r="T4550" s="6" cm="1">
        <f t="array" ref="T4550">_xlfn.IFS(laptop_prices3[[#This Row],[Storage]]="512GB SSD", 512, laptop_prices3[[#This Row],[Storage]] = "1TB SSD", 1000, laptop_prices3[[#This Row],[Storage]] = "2TB SSD", 2000, laptop_prices3[[#This Row],[Storage]]= "256GB SSD", 256, laptop_prices3[[#This Row],[Storage]] = "1TB HDD", 1000*0.7)</f>
        <v>256</v>
      </c>
      <c r="U4550" s="5">
        <f>laptop_prices3[[#This Row],[Storage Raw Value]]/ScoreCard!$J$3*ScoreCard!$J$5</f>
        <v>1.024</v>
      </c>
    </row>
    <row r="4551" spans="2:21" x14ac:dyDescent="0.2">
      <c r="B4551" s="4" cm="1">
        <f t="array" ref="B4551">SUM(laptop_prices3[[#This Row],[RAM Comp]:[Weight Comp]]+laptop_prices3[[#This Row],[Storage Comp]])</f>
        <v>21.678330030278005</v>
      </c>
      <c r="C4551">
        <v>4549</v>
      </c>
      <c r="D4551" t="s">
        <v>34</v>
      </c>
      <c r="E4551" t="s">
        <v>12</v>
      </c>
      <c r="F4551">
        <v>64</v>
      </c>
      <c r="G4551" t="s">
        <v>29</v>
      </c>
      <c r="H4551" t="s">
        <v>32</v>
      </c>
      <c r="I4551">
        <v>16</v>
      </c>
      <c r="J4551" t="s">
        <v>43</v>
      </c>
      <c r="K4551">
        <v>10.9</v>
      </c>
      <c r="L4551">
        <v>1.97</v>
      </c>
      <c r="M4551" t="s">
        <v>30</v>
      </c>
      <c r="N4551">
        <v>2283.6999999999998</v>
      </c>
      <c r="O4551" s="5">
        <f>(ScoreCard!$E$3-laptop_prices3[[#This Row],[Price ($)]])/ScoreCard!$E$3*ScoreCard!$E$5</f>
        <v>3.9435023334826074</v>
      </c>
      <c r="P4551" s="5">
        <f>laptop_prices3[[#This Row],[RAM (GB)]]/ScoreCard!$F$3*ScoreCard!$F$5</f>
        <v>7</v>
      </c>
      <c r="Q4551" s="5">
        <f>laptop_prices3[[#This Row],[Screen Size (inch)]]/ScoreCard!$G$3*ScoreCard!$G$5</f>
        <v>1.8497109826589595</v>
      </c>
      <c r="R4551" s="5">
        <f>laptop_prices3[[#This Row],[Battery Life (hours)]]/ScoreCard!$H$3*ScoreCard!$H$5</f>
        <v>6.3583333333333334</v>
      </c>
      <c r="S4551" s="5">
        <f>ScoreCard!$I$3-laptop_prices3[[#This Row],[Weight (kg)]]/ScoreCard!$I$3*ScoreCard!$I$5</f>
        <v>2.3742857142857146</v>
      </c>
      <c r="T4551" s="6" cm="1">
        <f t="array" ref="T4551">_xlfn.IFS(laptop_prices3[[#This Row],[Storage]]="512GB SSD", 512, laptop_prices3[[#This Row],[Storage]] = "1TB SSD", 1000, laptop_prices3[[#This Row],[Storage]] = "2TB SSD", 2000, laptop_prices3[[#This Row],[Storage]]= "256GB SSD", 256, laptop_prices3[[#This Row],[Storage]] = "1TB HDD", 1000*0.7)</f>
        <v>256</v>
      </c>
      <c r="U4551" s="5">
        <f>laptop_prices3[[#This Row],[Storage Raw Value]]/ScoreCard!$J$3*ScoreCard!$J$5</f>
        <v>1.024</v>
      </c>
    </row>
    <row r="4552" spans="2:21" x14ac:dyDescent="0.2">
      <c r="B4552" s="4" cm="1">
        <f t="array" ref="B4552">SUM(laptop_prices3[[#This Row],[RAM Comp]:[Weight Comp]]+laptop_prices3[[#This Row],[Storage Comp]])</f>
        <v>40.121116157445641</v>
      </c>
      <c r="C4552">
        <v>4550</v>
      </c>
      <c r="D4552" t="s">
        <v>45</v>
      </c>
      <c r="E4552" t="s">
        <v>24</v>
      </c>
      <c r="F4552">
        <v>8</v>
      </c>
      <c r="G4552" t="s">
        <v>25</v>
      </c>
      <c r="H4552" t="s">
        <v>35</v>
      </c>
      <c r="I4552">
        <v>14</v>
      </c>
      <c r="J4552" t="s">
        <v>43</v>
      </c>
      <c r="K4552">
        <v>6.4</v>
      </c>
      <c r="L4552">
        <v>2.81</v>
      </c>
      <c r="M4552" t="s">
        <v>16</v>
      </c>
      <c r="N4552">
        <v>1054.99</v>
      </c>
      <c r="O4552" s="5">
        <f>(ScoreCard!$E$3-laptop_prices3[[#This Row],[Price ($)]])/ScoreCard!$E$3*ScoreCard!$E$5</f>
        <v>4.5119348105271335</v>
      </c>
      <c r="P4552" s="5">
        <f>laptop_prices3[[#This Row],[RAM (GB)]]/ScoreCard!$F$3*ScoreCard!$F$5</f>
        <v>0.875</v>
      </c>
      <c r="Q4552" s="5">
        <f>laptop_prices3[[#This Row],[Screen Size (inch)]]/ScoreCard!$G$3*ScoreCard!$G$5</f>
        <v>1.6184971098265895</v>
      </c>
      <c r="R4552" s="5">
        <f>laptop_prices3[[#This Row],[Battery Life (hours)]]/ScoreCard!$H$3*ScoreCard!$H$5</f>
        <v>3.7333333333333334</v>
      </c>
      <c r="S4552" s="5">
        <f>ScoreCard!$I$3-laptop_prices3[[#This Row],[Weight (kg)]]/ScoreCard!$I$3*ScoreCard!$I$5</f>
        <v>1.8942857142857144</v>
      </c>
      <c r="T4552" s="6" cm="1">
        <f t="array" ref="T4552">_xlfn.IFS(laptop_prices3[[#This Row],[Storage]]="512GB SSD", 512, laptop_prices3[[#This Row],[Storage]] = "1TB SSD", 1000, laptop_prices3[[#This Row],[Storage]] = "2TB SSD", 2000, laptop_prices3[[#This Row],[Storage]]= "256GB SSD", 256, laptop_prices3[[#This Row],[Storage]] = "1TB HDD", 1000*0.7)</f>
        <v>2000</v>
      </c>
      <c r="U4552" s="5">
        <f>laptop_prices3[[#This Row],[Storage Raw Value]]/ScoreCard!$J$3*ScoreCard!$J$5</f>
        <v>8</v>
      </c>
    </row>
    <row r="4553" spans="2:21" x14ac:dyDescent="0.2">
      <c r="B4553" s="4" cm="1">
        <f t="array" ref="B4553">SUM(laptop_prices3[[#This Row],[RAM Comp]:[Weight Comp]]+laptop_prices3[[#This Row],[Storage Comp]])</f>
        <v>29.16180154142582</v>
      </c>
      <c r="C4553">
        <v>4551</v>
      </c>
      <c r="D4553" t="s">
        <v>34</v>
      </c>
      <c r="E4553" t="s">
        <v>37</v>
      </c>
      <c r="F4553">
        <v>64</v>
      </c>
      <c r="G4553" t="s">
        <v>19</v>
      </c>
      <c r="H4553" t="s">
        <v>26</v>
      </c>
      <c r="I4553">
        <v>15.6</v>
      </c>
      <c r="J4553" t="s">
        <v>27</v>
      </c>
      <c r="K4553">
        <v>4.9000000000000004</v>
      </c>
      <c r="L4553">
        <v>3.5</v>
      </c>
      <c r="M4553" t="s">
        <v>16</v>
      </c>
      <c r="N4553">
        <v>7239.5</v>
      </c>
      <c r="O4553" s="5">
        <f>(ScoreCard!$E$3-laptop_prices3[[#This Row],[Price ($)]])/ScoreCard!$E$3*ScoreCard!$E$5</f>
        <v>1.6508232881934291</v>
      </c>
      <c r="P4553" s="5">
        <f>laptop_prices3[[#This Row],[RAM (GB)]]/ScoreCard!$F$3*ScoreCard!$F$5</f>
        <v>7</v>
      </c>
      <c r="Q4553" s="5">
        <f>laptop_prices3[[#This Row],[Screen Size (inch)]]/ScoreCard!$G$3*ScoreCard!$G$5</f>
        <v>1.8034682080924855</v>
      </c>
      <c r="R4553" s="5">
        <f>laptop_prices3[[#This Row],[Battery Life (hours)]]/ScoreCard!$H$3*ScoreCard!$H$5</f>
        <v>2.8583333333333338</v>
      </c>
      <c r="S4553" s="5">
        <f>ScoreCard!$I$3-laptop_prices3[[#This Row],[Weight (kg)]]/ScoreCard!$I$3*ScoreCard!$I$5</f>
        <v>1.5</v>
      </c>
      <c r="T4553" s="6" cm="1">
        <f t="array" ref="T4553">_xlfn.IFS(laptop_prices3[[#This Row],[Storage]]="512GB SSD", 512, laptop_prices3[[#This Row],[Storage]] = "1TB SSD", 1000, laptop_prices3[[#This Row],[Storage]] = "2TB SSD", 2000, laptop_prices3[[#This Row],[Storage]]= "256GB SSD", 256, laptop_prices3[[#This Row],[Storage]] = "1TB HDD", 1000*0.7)</f>
        <v>1000</v>
      </c>
      <c r="U4553" s="5">
        <f>laptop_prices3[[#This Row],[Storage Raw Value]]/ScoreCard!$J$3*ScoreCard!$J$5</f>
        <v>4</v>
      </c>
    </row>
    <row r="4554" spans="2:21" x14ac:dyDescent="0.2">
      <c r="B4554" s="4" cm="1">
        <f t="array" ref="B4554">SUM(laptop_prices3[[#This Row],[RAM Comp]:[Weight Comp]]+laptop_prices3[[#This Row],[Storage Comp]])</f>
        <v>48.196830443159925</v>
      </c>
      <c r="C4554">
        <v>4552</v>
      </c>
      <c r="D4554" t="s">
        <v>11</v>
      </c>
      <c r="E4554" t="s">
        <v>31</v>
      </c>
      <c r="F4554">
        <v>64</v>
      </c>
      <c r="G4554" t="s">
        <v>25</v>
      </c>
      <c r="H4554" t="s">
        <v>32</v>
      </c>
      <c r="I4554">
        <v>14</v>
      </c>
      <c r="J4554" t="s">
        <v>15</v>
      </c>
      <c r="K4554">
        <v>8.5</v>
      </c>
      <c r="L4554">
        <v>1.54</v>
      </c>
      <c r="M4554" t="s">
        <v>30</v>
      </c>
      <c r="N4554">
        <v>3831.53</v>
      </c>
      <c r="O4554" s="5">
        <f>(ScoreCard!$E$3-laptop_prices3[[#This Row],[Price ($)]])/ScoreCard!$E$3*ScoreCard!$E$5</f>
        <v>3.2274368331254601</v>
      </c>
      <c r="P4554" s="5">
        <f>laptop_prices3[[#This Row],[RAM (GB)]]/ScoreCard!$F$3*ScoreCard!$F$5</f>
        <v>7</v>
      </c>
      <c r="Q4554" s="5">
        <f>laptop_prices3[[#This Row],[Screen Size (inch)]]/ScoreCard!$G$3*ScoreCard!$G$5</f>
        <v>1.6184971098265895</v>
      </c>
      <c r="R4554" s="5">
        <f>laptop_prices3[[#This Row],[Battery Life (hours)]]/ScoreCard!$H$3*ScoreCard!$H$5</f>
        <v>4.9583333333333339</v>
      </c>
      <c r="S4554" s="5">
        <f>ScoreCard!$I$3-laptop_prices3[[#This Row],[Weight (kg)]]/ScoreCard!$I$3*ScoreCard!$I$5</f>
        <v>2.62</v>
      </c>
      <c r="T4554" s="6" cm="1">
        <f t="array" ref="T4554">_xlfn.IFS(laptop_prices3[[#This Row],[Storage]]="512GB SSD", 512, laptop_prices3[[#This Row],[Storage]] = "1TB SSD", 1000, laptop_prices3[[#This Row],[Storage]] = "2TB SSD", 2000, laptop_prices3[[#This Row],[Storage]]= "256GB SSD", 256, laptop_prices3[[#This Row],[Storage]] = "1TB HDD", 1000*0.7)</f>
        <v>2000</v>
      </c>
      <c r="U4554" s="5">
        <f>laptop_prices3[[#This Row],[Storage Raw Value]]/ScoreCard!$J$3*ScoreCard!$J$5</f>
        <v>8</v>
      </c>
    </row>
    <row r="4555" spans="2:21" x14ac:dyDescent="0.2">
      <c r="B4555" s="4" cm="1">
        <f t="array" ref="B4555">SUM(laptop_prices3[[#This Row],[RAM Comp]:[Weight Comp]]+laptop_prices3[[#This Row],[Storage Comp]])</f>
        <v>25.21023011285439</v>
      </c>
      <c r="C4555">
        <v>4553</v>
      </c>
      <c r="D4555" t="s">
        <v>23</v>
      </c>
      <c r="E4555" t="s">
        <v>37</v>
      </c>
      <c r="F4555">
        <v>64</v>
      </c>
      <c r="G4555" t="s">
        <v>13</v>
      </c>
      <c r="H4555" t="s">
        <v>44</v>
      </c>
      <c r="I4555">
        <v>15.6</v>
      </c>
      <c r="J4555" t="s">
        <v>43</v>
      </c>
      <c r="K4555">
        <v>10.6</v>
      </c>
      <c r="L4555">
        <v>2.57</v>
      </c>
      <c r="M4555" t="s">
        <v>16</v>
      </c>
      <c r="N4555">
        <v>2896.12</v>
      </c>
      <c r="O4555" s="5">
        <f>(ScoreCard!$E$3-laptop_prices3[[#This Row],[Price ($)]])/ScoreCard!$E$3*ScoreCard!$E$5</f>
        <v>3.6601812751436915</v>
      </c>
      <c r="P4555" s="5">
        <f>laptop_prices3[[#This Row],[RAM (GB)]]/ScoreCard!$F$3*ScoreCard!$F$5</f>
        <v>7</v>
      </c>
      <c r="Q4555" s="5">
        <f>laptop_prices3[[#This Row],[Screen Size (inch)]]/ScoreCard!$G$3*ScoreCard!$G$5</f>
        <v>1.8034682080924855</v>
      </c>
      <c r="R4555" s="5">
        <f>laptop_prices3[[#This Row],[Battery Life (hours)]]/ScoreCard!$H$3*ScoreCard!$H$5</f>
        <v>6.1833333333333336</v>
      </c>
      <c r="S4555" s="5">
        <f>ScoreCard!$I$3-laptop_prices3[[#This Row],[Weight (kg)]]/ScoreCard!$I$3*ScoreCard!$I$5</f>
        <v>2.0314285714285716</v>
      </c>
      <c r="T4555" s="6" cm="1">
        <f t="array" ref="T4555">_xlfn.IFS(laptop_prices3[[#This Row],[Storage]]="512GB SSD", 512, laptop_prices3[[#This Row],[Storage]] = "1TB SSD", 1000, laptop_prices3[[#This Row],[Storage]] = "2TB SSD", 2000, laptop_prices3[[#This Row],[Storage]]= "256GB SSD", 256, laptop_prices3[[#This Row],[Storage]] = "1TB HDD", 1000*0.7)</f>
        <v>512</v>
      </c>
      <c r="U4555" s="5">
        <f>laptop_prices3[[#This Row],[Storage Raw Value]]/ScoreCard!$J$3*ScoreCard!$J$5</f>
        <v>2.048</v>
      </c>
    </row>
    <row r="4556" spans="2:21" x14ac:dyDescent="0.2">
      <c r="B4556" s="4" cm="1">
        <f t="array" ref="B4556">SUM(laptop_prices3[[#This Row],[RAM Comp]:[Weight Comp]]+laptop_prices3[[#This Row],[Storage Comp]])</f>
        <v>26.105015827140107</v>
      </c>
      <c r="C4556">
        <v>4554</v>
      </c>
      <c r="D4556" t="s">
        <v>34</v>
      </c>
      <c r="E4556" t="s">
        <v>37</v>
      </c>
      <c r="F4556">
        <v>4</v>
      </c>
      <c r="G4556" t="s">
        <v>19</v>
      </c>
      <c r="H4556" t="s">
        <v>32</v>
      </c>
      <c r="I4556">
        <v>15.6</v>
      </c>
      <c r="J4556" t="s">
        <v>21</v>
      </c>
      <c r="K4556">
        <v>10.9</v>
      </c>
      <c r="L4556">
        <v>3.49</v>
      </c>
      <c r="M4556" t="s">
        <v>16</v>
      </c>
      <c r="N4556">
        <v>1498.27</v>
      </c>
      <c r="O4556" s="5">
        <f>(ScoreCard!$E$3-laptop_prices3[[#This Row],[Price ($)]])/ScoreCard!$E$3*ScoreCard!$E$5</f>
        <v>4.3068622153465803</v>
      </c>
      <c r="P4556" s="5">
        <f>laptop_prices3[[#This Row],[RAM (GB)]]/ScoreCard!$F$3*ScoreCard!$F$5</f>
        <v>0.4375</v>
      </c>
      <c r="Q4556" s="5">
        <f>laptop_prices3[[#This Row],[Screen Size (inch)]]/ScoreCard!$G$3*ScoreCard!$G$5</f>
        <v>1.8034682080924855</v>
      </c>
      <c r="R4556" s="5">
        <f>laptop_prices3[[#This Row],[Battery Life (hours)]]/ScoreCard!$H$3*ScoreCard!$H$5</f>
        <v>6.3583333333333334</v>
      </c>
      <c r="S4556" s="5">
        <f>ScoreCard!$I$3-laptop_prices3[[#This Row],[Weight (kg)]]/ScoreCard!$I$3*ScoreCard!$I$5</f>
        <v>1.5057142857142856</v>
      </c>
      <c r="T4556" s="6" cm="1">
        <f t="array" ref="T4556">_xlfn.IFS(laptop_prices3[[#This Row],[Storage]]="512GB SSD", 512, laptop_prices3[[#This Row],[Storage]] = "1TB SSD", 1000, laptop_prices3[[#This Row],[Storage]] = "2TB SSD", 2000, laptop_prices3[[#This Row],[Storage]]= "256GB SSD", 256, laptop_prices3[[#This Row],[Storage]] = "1TB HDD", 1000*0.7)</f>
        <v>1000</v>
      </c>
      <c r="U4556" s="5">
        <f>laptop_prices3[[#This Row],[Storage Raw Value]]/ScoreCard!$J$3*ScoreCard!$J$5</f>
        <v>4</v>
      </c>
    </row>
    <row r="4557" spans="2:21" x14ac:dyDescent="0.2">
      <c r="B4557" s="4" cm="1">
        <f t="array" ref="B4557">SUM(laptop_prices3[[#This Row],[RAM Comp]:[Weight Comp]]+laptop_prices3[[#This Row],[Storage Comp]])</f>
        <v>28.301666666666666</v>
      </c>
      <c r="C4557">
        <v>4555</v>
      </c>
      <c r="D4557" t="s">
        <v>36</v>
      </c>
      <c r="E4557" t="s">
        <v>48</v>
      </c>
      <c r="F4557">
        <v>64</v>
      </c>
      <c r="G4557" t="s">
        <v>42</v>
      </c>
      <c r="H4557" t="s">
        <v>26</v>
      </c>
      <c r="I4557">
        <v>17.3</v>
      </c>
      <c r="J4557" t="s">
        <v>21</v>
      </c>
      <c r="K4557">
        <v>10.7</v>
      </c>
      <c r="L4557">
        <v>2.87</v>
      </c>
      <c r="M4557" t="s">
        <v>46</v>
      </c>
      <c r="N4557">
        <v>2376.35</v>
      </c>
      <c r="O4557" s="5">
        <f>(ScoreCard!$E$3-laptop_prices3[[#This Row],[Price ($)]])/ScoreCard!$E$3*ScoreCard!$E$5</f>
        <v>3.9006400885279997</v>
      </c>
      <c r="P4557" s="5">
        <f>laptop_prices3[[#This Row],[RAM (GB)]]/ScoreCard!$F$3*ScoreCard!$F$5</f>
        <v>7</v>
      </c>
      <c r="Q4557" s="5">
        <f>laptop_prices3[[#This Row],[Screen Size (inch)]]/ScoreCard!$G$3*ScoreCard!$G$5</f>
        <v>2</v>
      </c>
      <c r="R4557" s="5">
        <f>laptop_prices3[[#This Row],[Battery Life (hours)]]/ScoreCard!$H$3*ScoreCard!$H$5</f>
        <v>6.2416666666666663</v>
      </c>
      <c r="S4557" s="5">
        <f>ScoreCard!$I$3-laptop_prices3[[#This Row],[Weight (kg)]]/ScoreCard!$I$3*ScoreCard!$I$5</f>
        <v>1.8599999999999999</v>
      </c>
      <c r="T4557" s="6" cm="1">
        <f t="array" ref="T4557">_xlfn.IFS(laptop_prices3[[#This Row],[Storage]]="512GB SSD", 512, laptop_prices3[[#This Row],[Storage]] = "1TB SSD", 1000, laptop_prices3[[#This Row],[Storage]] = "2TB SSD", 2000, laptop_prices3[[#This Row],[Storage]]= "256GB SSD", 256, laptop_prices3[[#This Row],[Storage]] = "1TB HDD", 1000*0.7)</f>
        <v>700</v>
      </c>
      <c r="U4557" s="5">
        <f>laptop_prices3[[#This Row],[Storage Raw Value]]/ScoreCard!$J$3*ScoreCard!$J$5</f>
        <v>2.8</v>
      </c>
    </row>
    <row r="4558" spans="2:21" x14ac:dyDescent="0.2">
      <c r="B4558" s="4" cm="1">
        <f t="array" ref="B4558">SUM(laptop_prices3[[#This Row],[RAM Comp]:[Weight Comp]]+laptop_prices3[[#This Row],[Storage Comp]])</f>
        <v>43.283282411230388</v>
      </c>
      <c r="C4558">
        <v>4556</v>
      </c>
      <c r="D4558" t="s">
        <v>17</v>
      </c>
      <c r="E4558" t="s">
        <v>12</v>
      </c>
      <c r="F4558">
        <v>16</v>
      </c>
      <c r="G4558" t="s">
        <v>25</v>
      </c>
      <c r="H4558" t="s">
        <v>26</v>
      </c>
      <c r="I4558">
        <v>16</v>
      </c>
      <c r="J4558" t="s">
        <v>27</v>
      </c>
      <c r="K4558">
        <v>8.6999999999999993</v>
      </c>
      <c r="L4558">
        <v>1.56</v>
      </c>
      <c r="M4558" t="s">
        <v>16</v>
      </c>
      <c r="N4558">
        <v>2521.73</v>
      </c>
      <c r="O4558" s="5">
        <f>(ScoreCard!$E$3-laptop_prices3[[#This Row],[Price ($)]])/ScoreCard!$E$3*ScoreCard!$E$5</f>
        <v>3.8333836052953956</v>
      </c>
      <c r="P4558" s="5">
        <f>laptop_prices3[[#This Row],[RAM (GB)]]/ScoreCard!$F$3*ScoreCard!$F$5</f>
        <v>1.75</v>
      </c>
      <c r="Q4558" s="5">
        <f>laptop_prices3[[#This Row],[Screen Size (inch)]]/ScoreCard!$G$3*ScoreCard!$G$5</f>
        <v>1.8497109826589595</v>
      </c>
      <c r="R4558" s="5">
        <f>laptop_prices3[[#This Row],[Battery Life (hours)]]/ScoreCard!$H$3*ScoreCard!$H$5</f>
        <v>5.0750000000000002</v>
      </c>
      <c r="S4558" s="5">
        <f>ScoreCard!$I$3-laptop_prices3[[#This Row],[Weight (kg)]]/ScoreCard!$I$3*ScoreCard!$I$5</f>
        <v>2.6085714285714285</v>
      </c>
      <c r="T4558" s="6" cm="1">
        <f t="array" ref="T4558">_xlfn.IFS(laptop_prices3[[#This Row],[Storage]]="512GB SSD", 512, laptop_prices3[[#This Row],[Storage]] = "1TB SSD", 1000, laptop_prices3[[#This Row],[Storage]] = "2TB SSD", 2000, laptop_prices3[[#This Row],[Storage]]= "256GB SSD", 256, laptop_prices3[[#This Row],[Storage]] = "1TB HDD", 1000*0.7)</f>
        <v>2000</v>
      </c>
      <c r="U4558" s="5">
        <f>laptop_prices3[[#This Row],[Storage Raw Value]]/ScoreCard!$J$3*ScoreCard!$J$5</f>
        <v>8</v>
      </c>
    </row>
    <row r="4559" spans="2:21" x14ac:dyDescent="0.2">
      <c r="B4559" s="4" cm="1">
        <f t="array" ref="B4559">SUM(laptop_prices3[[#This Row],[RAM Comp]:[Weight Comp]]+laptop_prices3[[#This Row],[Storage Comp]])</f>
        <v>19.55380154142582</v>
      </c>
      <c r="C4559">
        <v>4557</v>
      </c>
      <c r="D4559" t="s">
        <v>23</v>
      </c>
      <c r="E4559" t="s">
        <v>39</v>
      </c>
      <c r="F4559">
        <v>8</v>
      </c>
      <c r="G4559" t="s">
        <v>13</v>
      </c>
      <c r="H4559" t="s">
        <v>14</v>
      </c>
      <c r="I4559">
        <v>15.6</v>
      </c>
      <c r="J4559" t="s">
        <v>43</v>
      </c>
      <c r="K4559">
        <v>10.6</v>
      </c>
      <c r="L4559">
        <v>1.75</v>
      </c>
      <c r="M4559" t="s">
        <v>30</v>
      </c>
      <c r="N4559">
        <v>1060.1099999999999</v>
      </c>
      <c r="O4559" s="5">
        <f>(ScoreCard!$E$3-laptop_prices3[[#This Row],[Price ($)]])/ScoreCard!$E$3*ScoreCard!$E$5</f>
        <v>4.5095661683882495</v>
      </c>
      <c r="P4559" s="5">
        <f>laptop_prices3[[#This Row],[RAM (GB)]]/ScoreCard!$F$3*ScoreCard!$F$5</f>
        <v>0.875</v>
      </c>
      <c r="Q4559" s="5">
        <f>laptop_prices3[[#This Row],[Screen Size (inch)]]/ScoreCard!$G$3*ScoreCard!$G$5</f>
        <v>1.8034682080924855</v>
      </c>
      <c r="R4559" s="5">
        <f>laptop_prices3[[#This Row],[Battery Life (hours)]]/ScoreCard!$H$3*ScoreCard!$H$5</f>
        <v>6.1833333333333336</v>
      </c>
      <c r="S4559" s="5">
        <f>ScoreCard!$I$3-laptop_prices3[[#This Row],[Weight (kg)]]/ScoreCard!$I$3*ScoreCard!$I$5</f>
        <v>2.5</v>
      </c>
      <c r="T4559" s="6" cm="1">
        <f t="array" ref="T4559">_xlfn.IFS(laptop_prices3[[#This Row],[Storage]]="512GB SSD", 512, laptop_prices3[[#This Row],[Storage]] = "1TB SSD", 1000, laptop_prices3[[#This Row],[Storage]] = "2TB SSD", 2000, laptop_prices3[[#This Row],[Storage]]= "256GB SSD", 256, laptop_prices3[[#This Row],[Storage]] = "1TB HDD", 1000*0.7)</f>
        <v>512</v>
      </c>
      <c r="U4559" s="5">
        <f>laptop_prices3[[#This Row],[Storage Raw Value]]/ScoreCard!$J$3*ScoreCard!$J$5</f>
        <v>2.048</v>
      </c>
    </row>
    <row r="4560" spans="2:21" x14ac:dyDescent="0.2">
      <c r="B4560" s="4" cm="1">
        <f t="array" ref="B4560">SUM(laptop_prices3[[#This Row],[RAM Comp]:[Weight Comp]]+laptop_prices3[[#This Row],[Storage Comp]])</f>
        <v>17.791211395540873</v>
      </c>
      <c r="C4560">
        <v>4558</v>
      </c>
      <c r="D4560" t="s">
        <v>17</v>
      </c>
      <c r="E4560" t="s">
        <v>39</v>
      </c>
      <c r="F4560">
        <v>16</v>
      </c>
      <c r="G4560" t="s">
        <v>13</v>
      </c>
      <c r="H4560" t="s">
        <v>35</v>
      </c>
      <c r="I4560">
        <v>14</v>
      </c>
      <c r="J4560" t="s">
        <v>15</v>
      </c>
      <c r="K4560">
        <v>8.1</v>
      </c>
      <c r="L4560">
        <v>3.49</v>
      </c>
      <c r="M4560" t="s">
        <v>30</v>
      </c>
      <c r="N4560">
        <v>2173.0300000000002</v>
      </c>
      <c r="O4560" s="5">
        <f>(ScoreCard!$E$3-laptop_prices3[[#This Row],[Price ($)]])/ScoreCard!$E$3*ScoreCard!$E$5</f>
        <v>3.9947010884650824</v>
      </c>
      <c r="P4560" s="5">
        <f>laptop_prices3[[#This Row],[RAM (GB)]]/ScoreCard!$F$3*ScoreCard!$F$5</f>
        <v>1.75</v>
      </c>
      <c r="Q4560" s="5">
        <f>laptop_prices3[[#This Row],[Screen Size (inch)]]/ScoreCard!$G$3*ScoreCard!$G$5</f>
        <v>1.6184971098265895</v>
      </c>
      <c r="R4560" s="5">
        <f>laptop_prices3[[#This Row],[Battery Life (hours)]]/ScoreCard!$H$3*ScoreCard!$H$5</f>
        <v>4.7249999999999996</v>
      </c>
      <c r="S4560" s="5">
        <f>ScoreCard!$I$3-laptop_prices3[[#This Row],[Weight (kg)]]/ScoreCard!$I$3*ScoreCard!$I$5</f>
        <v>1.5057142857142856</v>
      </c>
      <c r="T4560" s="6" cm="1">
        <f t="array" ref="T4560">_xlfn.IFS(laptop_prices3[[#This Row],[Storage]]="512GB SSD", 512, laptop_prices3[[#This Row],[Storage]] = "1TB SSD", 1000, laptop_prices3[[#This Row],[Storage]] = "2TB SSD", 2000, laptop_prices3[[#This Row],[Storage]]= "256GB SSD", 256, laptop_prices3[[#This Row],[Storage]] = "1TB HDD", 1000*0.7)</f>
        <v>512</v>
      </c>
      <c r="U4560" s="5">
        <f>laptop_prices3[[#This Row],[Storage Raw Value]]/ScoreCard!$J$3*ScoreCard!$J$5</f>
        <v>2.048</v>
      </c>
    </row>
    <row r="4561" spans="2:21" x14ac:dyDescent="0.2">
      <c r="B4561" s="4" cm="1">
        <f t="array" ref="B4561">SUM(laptop_prices3[[#This Row],[RAM Comp]:[Weight Comp]]+laptop_prices3[[#This Row],[Storage Comp]])</f>
        <v>23.548520506468485</v>
      </c>
      <c r="C4561">
        <v>4559</v>
      </c>
      <c r="D4561" t="s">
        <v>47</v>
      </c>
      <c r="E4561" t="s">
        <v>12</v>
      </c>
      <c r="F4561">
        <v>32</v>
      </c>
      <c r="G4561" t="s">
        <v>42</v>
      </c>
      <c r="H4561" t="s">
        <v>14</v>
      </c>
      <c r="I4561">
        <v>16</v>
      </c>
      <c r="J4561" t="s">
        <v>21</v>
      </c>
      <c r="K4561">
        <v>8.3000000000000007</v>
      </c>
      <c r="L4561">
        <v>2.35</v>
      </c>
      <c r="M4561" t="s">
        <v>30</v>
      </c>
      <c r="N4561">
        <v>1352.58</v>
      </c>
      <c r="O4561" s="5">
        <f>(ScoreCard!$E$3-laptop_prices3[[#This Row],[Price ($)]])/ScoreCard!$E$3*ScoreCard!$E$5</f>
        <v>4.3742621124586876</v>
      </c>
      <c r="P4561" s="5">
        <f>laptop_prices3[[#This Row],[RAM (GB)]]/ScoreCard!$F$3*ScoreCard!$F$5</f>
        <v>3.5</v>
      </c>
      <c r="Q4561" s="5">
        <f>laptop_prices3[[#This Row],[Screen Size (inch)]]/ScoreCard!$G$3*ScoreCard!$G$5</f>
        <v>1.8497109826589595</v>
      </c>
      <c r="R4561" s="5">
        <f>laptop_prices3[[#This Row],[Battery Life (hours)]]/ScoreCard!$H$3*ScoreCard!$H$5</f>
        <v>4.8416666666666677</v>
      </c>
      <c r="S4561" s="5">
        <f>ScoreCard!$I$3-laptop_prices3[[#This Row],[Weight (kg)]]/ScoreCard!$I$3*ScoreCard!$I$5</f>
        <v>2.157142857142857</v>
      </c>
      <c r="T4561" s="6" cm="1">
        <f t="array" ref="T4561">_xlfn.IFS(laptop_prices3[[#This Row],[Storage]]="512GB SSD", 512, laptop_prices3[[#This Row],[Storage]] = "1TB SSD", 1000, laptop_prices3[[#This Row],[Storage]] = "2TB SSD", 2000, laptop_prices3[[#This Row],[Storage]]= "256GB SSD", 256, laptop_prices3[[#This Row],[Storage]] = "1TB HDD", 1000*0.7)</f>
        <v>700</v>
      </c>
      <c r="U4561" s="5">
        <f>laptop_prices3[[#This Row],[Storage Raw Value]]/ScoreCard!$J$3*ScoreCard!$J$5</f>
        <v>2.8</v>
      </c>
    </row>
    <row r="4562" spans="2:21" x14ac:dyDescent="0.2">
      <c r="B4562" s="4" cm="1">
        <f t="array" ref="B4562">SUM(laptop_prices3[[#This Row],[RAM Comp]:[Weight Comp]]+laptop_prices3[[#This Row],[Storage Comp]])</f>
        <v>14.348572254335259</v>
      </c>
      <c r="C4562">
        <v>4560</v>
      </c>
      <c r="D4562" t="s">
        <v>17</v>
      </c>
      <c r="E4562" t="s">
        <v>24</v>
      </c>
      <c r="F4562">
        <v>16</v>
      </c>
      <c r="G4562" t="s">
        <v>29</v>
      </c>
      <c r="H4562" t="s">
        <v>26</v>
      </c>
      <c r="I4562">
        <v>13.3</v>
      </c>
      <c r="J4562" t="s">
        <v>21</v>
      </c>
      <c r="K4562">
        <v>9.3000000000000007</v>
      </c>
      <c r="L4562">
        <v>3.43</v>
      </c>
      <c r="M4562" t="s">
        <v>22</v>
      </c>
      <c r="N4562">
        <v>1275.6300000000001</v>
      </c>
      <c r="O4562" s="5">
        <f>(ScoreCard!$E$3-laptop_prices3[[#This Row],[Price ($)]])/ScoreCard!$E$3*ScoreCard!$E$5</f>
        <v>4.409861138354608</v>
      </c>
      <c r="P4562" s="5">
        <f>laptop_prices3[[#This Row],[RAM (GB)]]/ScoreCard!$F$3*ScoreCard!$F$5</f>
        <v>1.75</v>
      </c>
      <c r="Q4562" s="5">
        <f>laptop_prices3[[#This Row],[Screen Size (inch)]]/ScoreCard!$G$3*ScoreCard!$G$5</f>
        <v>1.5375722543352601</v>
      </c>
      <c r="R4562" s="5">
        <f>laptop_prices3[[#This Row],[Battery Life (hours)]]/ScoreCard!$H$3*ScoreCard!$H$5</f>
        <v>5.4249999999999998</v>
      </c>
      <c r="S4562" s="5">
        <f>ScoreCard!$I$3-laptop_prices3[[#This Row],[Weight (kg)]]/ScoreCard!$I$3*ScoreCard!$I$5</f>
        <v>1.5399999999999998</v>
      </c>
      <c r="T4562" s="6" cm="1">
        <f t="array" ref="T4562">_xlfn.IFS(laptop_prices3[[#This Row],[Storage]]="512GB SSD", 512, laptop_prices3[[#This Row],[Storage]] = "1TB SSD", 1000, laptop_prices3[[#This Row],[Storage]] = "2TB SSD", 2000, laptop_prices3[[#This Row],[Storage]]= "256GB SSD", 256, laptop_prices3[[#This Row],[Storage]] = "1TB HDD", 1000*0.7)</f>
        <v>256</v>
      </c>
      <c r="U4562" s="5">
        <f>laptop_prices3[[#This Row],[Storage Raw Value]]/ScoreCard!$J$3*ScoreCard!$J$5</f>
        <v>1.024</v>
      </c>
    </row>
    <row r="4563" spans="2:21" x14ac:dyDescent="0.2">
      <c r="B4563" s="4" cm="1">
        <f t="array" ref="B4563">SUM(laptop_prices3[[#This Row],[RAM Comp]:[Weight Comp]]+laptop_prices3[[#This Row],[Storage Comp]])</f>
        <v>27.81727773190201</v>
      </c>
      <c r="C4563">
        <v>4561</v>
      </c>
      <c r="D4563" t="s">
        <v>28</v>
      </c>
      <c r="E4563" t="s">
        <v>39</v>
      </c>
      <c r="F4563">
        <v>16</v>
      </c>
      <c r="G4563" t="s">
        <v>19</v>
      </c>
      <c r="H4563" t="s">
        <v>35</v>
      </c>
      <c r="I4563">
        <v>15.6</v>
      </c>
      <c r="J4563" t="s">
        <v>43</v>
      </c>
      <c r="K4563">
        <v>10.4</v>
      </c>
      <c r="L4563">
        <v>2.2799999999999998</v>
      </c>
      <c r="M4563" t="s">
        <v>16</v>
      </c>
      <c r="N4563">
        <v>1308.8699999999999</v>
      </c>
      <c r="O4563" s="5">
        <f>(ScoreCard!$E$3-laptop_prices3[[#This Row],[Price ($)]])/ScoreCard!$E$3*ScoreCard!$E$5</f>
        <v>4.3944834694685726</v>
      </c>
      <c r="P4563" s="5">
        <f>laptop_prices3[[#This Row],[RAM (GB)]]/ScoreCard!$F$3*ScoreCard!$F$5</f>
        <v>1.75</v>
      </c>
      <c r="Q4563" s="5">
        <f>laptop_prices3[[#This Row],[Screen Size (inch)]]/ScoreCard!$G$3*ScoreCard!$G$5</f>
        <v>1.8034682080924855</v>
      </c>
      <c r="R4563" s="5">
        <f>laptop_prices3[[#This Row],[Battery Life (hours)]]/ScoreCard!$H$3*ScoreCard!$H$5</f>
        <v>6.0666666666666664</v>
      </c>
      <c r="S4563" s="5">
        <f>ScoreCard!$I$3-laptop_prices3[[#This Row],[Weight (kg)]]/ScoreCard!$I$3*ScoreCard!$I$5</f>
        <v>2.1971428571428575</v>
      </c>
      <c r="T4563" s="6" cm="1">
        <f t="array" ref="T4563">_xlfn.IFS(laptop_prices3[[#This Row],[Storage]]="512GB SSD", 512, laptop_prices3[[#This Row],[Storage]] = "1TB SSD", 1000, laptop_prices3[[#This Row],[Storage]] = "2TB SSD", 2000, laptop_prices3[[#This Row],[Storage]]= "256GB SSD", 256, laptop_prices3[[#This Row],[Storage]] = "1TB HDD", 1000*0.7)</f>
        <v>1000</v>
      </c>
      <c r="U4563" s="5">
        <f>laptop_prices3[[#This Row],[Storage Raw Value]]/ScoreCard!$J$3*ScoreCard!$J$5</f>
        <v>4</v>
      </c>
    </row>
    <row r="4564" spans="2:21" x14ac:dyDescent="0.2">
      <c r="B4564" s="4" cm="1">
        <f t="array" ref="B4564">SUM(laptop_prices3[[#This Row],[RAM Comp]:[Weight Comp]]+laptop_prices3[[#This Row],[Storage Comp]])</f>
        <v>16.050925681255158</v>
      </c>
      <c r="C4564">
        <v>4562</v>
      </c>
      <c r="D4564" t="s">
        <v>36</v>
      </c>
      <c r="E4564" t="s">
        <v>37</v>
      </c>
      <c r="F4564">
        <v>32</v>
      </c>
      <c r="G4564" t="s">
        <v>29</v>
      </c>
      <c r="H4564" t="s">
        <v>44</v>
      </c>
      <c r="I4564">
        <v>14</v>
      </c>
      <c r="J4564" t="s">
        <v>15</v>
      </c>
      <c r="K4564">
        <v>8.1</v>
      </c>
      <c r="L4564">
        <v>2.4300000000000002</v>
      </c>
      <c r="M4564" t="s">
        <v>46</v>
      </c>
      <c r="N4564">
        <v>2123.69</v>
      </c>
      <c r="O4564" s="5">
        <f>(ScoreCard!$E$3-laptop_prices3[[#This Row],[Price ($)]])/ScoreCard!$E$3*ScoreCard!$E$5</f>
        <v>4.0175270265769045</v>
      </c>
      <c r="P4564" s="5">
        <f>laptop_prices3[[#This Row],[RAM (GB)]]/ScoreCard!$F$3*ScoreCard!$F$5</f>
        <v>3.5</v>
      </c>
      <c r="Q4564" s="5">
        <f>laptop_prices3[[#This Row],[Screen Size (inch)]]/ScoreCard!$G$3*ScoreCard!$G$5</f>
        <v>1.6184971098265895</v>
      </c>
      <c r="R4564" s="5">
        <f>laptop_prices3[[#This Row],[Battery Life (hours)]]/ScoreCard!$H$3*ScoreCard!$H$5</f>
        <v>4.7249999999999996</v>
      </c>
      <c r="S4564" s="5">
        <f>ScoreCard!$I$3-laptop_prices3[[#This Row],[Weight (kg)]]/ScoreCard!$I$3*ScoreCard!$I$5</f>
        <v>2.1114285714285712</v>
      </c>
      <c r="T4564" s="6" cm="1">
        <f t="array" ref="T4564">_xlfn.IFS(laptop_prices3[[#This Row],[Storage]]="512GB SSD", 512, laptop_prices3[[#This Row],[Storage]] = "1TB SSD", 1000, laptop_prices3[[#This Row],[Storage]] = "2TB SSD", 2000, laptop_prices3[[#This Row],[Storage]]= "256GB SSD", 256, laptop_prices3[[#This Row],[Storage]] = "1TB HDD", 1000*0.7)</f>
        <v>256</v>
      </c>
      <c r="U4564" s="5">
        <f>laptop_prices3[[#This Row],[Storage Raw Value]]/ScoreCard!$J$3*ScoreCard!$J$5</f>
        <v>1.024</v>
      </c>
    </row>
    <row r="4565" spans="2:21" x14ac:dyDescent="0.2">
      <c r="B4565" s="4" cm="1">
        <f t="array" ref="B4565">SUM(laptop_prices3[[#This Row],[RAM Comp]:[Weight Comp]]+laptop_prices3[[#This Row],[Storage Comp]])</f>
        <v>13.918215111478117</v>
      </c>
      <c r="C4565">
        <v>4563</v>
      </c>
      <c r="D4565" t="s">
        <v>45</v>
      </c>
      <c r="E4565" t="s">
        <v>37</v>
      </c>
      <c r="F4565">
        <v>4</v>
      </c>
      <c r="G4565" t="s">
        <v>29</v>
      </c>
      <c r="H4565" t="s">
        <v>20</v>
      </c>
      <c r="I4565">
        <v>13.3</v>
      </c>
      <c r="J4565" t="s">
        <v>21</v>
      </c>
      <c r="K4565">
        <v>9</v>
      </c>
      <c r="L4565">
        <v>1.58</v>
      </c>
      <c r="M4565" t="s">
        <v>22</v>
      </c>
      <c r="N4565">
        <v>1407.1</v>
      </c>
      <c r="O4565" s="5">
        <f>(ScoreCard!$E$3-laptop_prices3[[#This Row],[Price ($)]])/ScoreCard!$E$3*ScoreCard!$E$5</f>
        <v>4.3490397746829164</v>
      </c>
      <c r="P4565" s="5">
        <f>laptop_prices3[[#This Row],[RAM (GB)]]/ScoreCard!$F$3*ScoreCard!$F$5</f>
        <v>0.4375</v>
      </c>
      <c r="Q4565" s="5">
        <f>laptop_prices3[[#This Row],[Screen Size (inch)]]/ScoreCard!$G$3*ScoreCard!$G$5</f>
        <v>1.5375722543352601</v>
      </c>
      <c r="R4565" s="5">
        <f>laptop_prices3[[#This Row],[Battery Life (hours)]]/ScoreCard!$H$3*ScoreCard!$H$5</f>
        <v>5.25</v>
      </c>
      <c r="S4565" s="5">
        <f>ScoreCard!$I$3-laptop_prices3[[#This Row],[Weight (kg)]]/ScoreCard!$I$3*ScoreCard!$I$5</f>
        <v>2.597142857142857</v>
      </c>
      <c r="T4565" s="6" cm="1">
        <f t="array" ref="T4565">_xlfn.IFS(laptop_prices3[[#This Row],[Storage]]="512GB SSD", 512, laptop_prices3[[#This Row],[Storage]] = "1TB SSD", 1000, laptop_prices3[[#This Row],[Storage]] = "2TB SSD", 2000, laptop_prices3[[#This Row],[Storage]]= "256GB SSD", 256, laptop_prices3[[#This Row],[Storage]] = "1TB HDD", 1000*0.7)</f>
        <v>256</v>
      </c>
      <c r="U4565" s="5">
        <f>laptop_prices3[[#This Row],[Storage Raw Value]]/ScoreCard!$J$3*ScoreCard!$J$5</f>
        <v>1.024</v>
      </c>
    </row>
    <row r="4566" spans="2:21" x14ac:dyDescent="0.2">
      <c r="B4566" s="4" cm="1">
        <f t="array" ref="B4566">SUM(laptop_prices3[[#This Row],[RAM Comp]:[Weight Comp]]+laptop_prices3[[#This Row],[Storage Comp]])</f>
        <v>24.108809523809526</v>
      </c>
      <c r="C4566">
        <v>4564</v>
      </c>
      <c r="D4566" t="s">
        <v>11</v>
      </c>
      <c r="E4566" t="s">
        <v>37</v>
      </c>
      <c r="F4566">
        <v>8</v>
      </c>
      <c r="G4566" t="s">
        <v>19</v>
      </c>
      <c r="H4566" t="s">
        <v>44</v>
      </c>
      <c r="I4566">
        <v>17.3</v>
      </c>
      <c r="J4566" t="s">
        <v>27</v>
      </c>
      <c r="K4566">
        <v>5</v>
      </c>
      <c r="L4566">
        <v>2.0699999999999998</v>
      </c>
      <c r="M4566" t="s">
        <v>16</v>
      </c>
      <c r="N4566">
        <v>2901.7</v>
      </c>
      <c r="O4566" s="5">
        <f>(ScoreCard!$E$3-laptop_prices3[[#This Row],[Price ($)]])/ScoreCard!$E$3*ScoreCard!$E$5</f>
        <v>3.6575998253126425</v>
      </c>
      <c r="P4566" s="5">
        <f>laptop_prices3[[#This Row],[RAM (GB)]]/ScoreCard!$F$3*ScoreCard!$F$5</f>
        <v>0.875</v>
      </c>
      <c r="Q4566" s="5">
        <f>laptop_prices3[[#This Row],[Screen Size (inch)]]/ScoreCard!$G$3*ScoreCard!$G$5</f>
        <v>2</v>
      </c>
      <c r="R4566" s="5">
        <f>laptop_prices3[[#This Row],[Battery Life (hours)]]/ScoreCard!$H$3*ScoreCard!$H$5</f>
        <v>2.916666666666667</v>
      </c>
      <c r="S4566" s="5">
        <f>ScoreCard!$I$3-laptop_prices3[[#This Row],[Weight (kg)]]/ScoreCard!$I$3*ScoreCard!$I$5</f>
        <v>2.3171428571428572</v>
      </c>
      <c r="T4566" s="6" cm="1">
        <f t="array" ref="T4566">_xlfn.IFS(laptop_prices3[[#This Row],[Storage]]="512GB SSD", 512, laptop_prices3[[#This Row],[Storage]] = "1TB SSD", 1000, laptop_prices3[[#This Row],[Storage]] = "2TB SSD", 2000, laptop_prices3[[#This Row],[Storage]]= "256GB SSD", 256, laptop_prices3[[#This Row],[Storage]] = "1TB HDD", 1000*0.7)</f>
        <v>1000</v>
      </c>
      <c r="U4566" s="5">
        <f>laptop_prices3[[#This Row],[Storage Raw Value]]/ScoreCard!$J$3*ScoreCard!$J$5</f>
        <v>4</v>
      </c>
    </row>
    <row r="4567" spans="2:21" x14ac:dyDescent="0.2">
      <c r="B4567" s="4" cm="1">
        <f t="array" ref="B4567">SUM(laptop_prices3[[#This Row],[RAM Comp]:[Weight Comp]]+laptop_prices3[[#This Row],[Storage Comp]])</f>
        <v>25.565548444811451</v>
      </c>
      <c r="C4567">
        <v>4565</v>
      </c>
      <c r="D4567" t="s">
        <v>17</v>
      </c>
      <c r="E4567" t="s">
        <v>31</v>
      </c>
      <c r="F4567">
        <v>4</v>
      </c>
      <c r="G4567" t="s">
        <v>19</v>
      </c>
      <c r="H4567" t="s">
        <v>44</v>
      </c>
      <c r="I4567">
        <v>13.3</v>
      </c>
      <c r="J4567" t="s">
        <v>43</v>
      </c>
      <c r="K4567">
        <v>10</v>
      </c>
      <c r="L4567">
        <v>3.05</v>
      </c>
      <c r="M4567" t="s">
        <v>30</v>
      </c>
      <c r="N4567">
        <v>601.12</v>
      </c>
      <c r="O4567" s="5">
        <f>(ScoreCard!$E$3-laptop_prices3[[#This Row],[Price ($)]])/ScoreCard!$E$3*ScoreCard!$E$5</f>
        <v>4.7219066088816675</v>
      </c>
      <c r="P4567" s="5">
        <f>laptop_prices3[[#This Row],[RAM (GB)]]/ScoreCard!$F$3*ScoreCard!$F$5</f>
        <v>0.4375</v>
      </c>
      <c r="Q4567" s="5">
        <f>laptop_prices3[[#This Row],[Screen Size (inch)]]/ScoreCard!$G$3*ScoreCard!$G$5</f>
        <v>1.5375722543352601</v>
      </c>
      <c r="R4567" s="5">
        <f>laptop_prices3[[#This Row],[Battery Life (hours)]]/ScoreCard!$H$3*ScoreCard!$H$5</f>
        <v>5.8333333333333339</v>
      </c>
      <c r="S4567" s="5">
        <f>ScoreCard!$I$3-laptop_prices3[[#This Row],[Weight (kg)]]/ScoreCard!$I$3*ScoreCard!$I$5</f>
        <v>1.7571428571428573</v>
      </c>
      <c r="T4567" s="6" cm="1">
        <f t="array" ref="T4567">_xlfn.IFS(laptop_prices3[[#This Row],[Storage]]="512GB SSD", 512, laptop_prices3[[#This Row],[Storage]] = "1TB SSD", 1000, laptop_prices3[[#This Row],[Storage]] = "2TB SSD", 2000, laptop_prices3[[#This Row],[Storage]]= "256GB SSD", 256, laptop_prices3[[#This Row],[Storage]] = "1TB HDD", 1000*0.7)</f>
        <v>1000</v>
      </c>
      <c r="U4567" s="5">
        <f>laptop_prices3[[#This Row],[Storage Raw Value]]/ScoreCard!$J$3*ScoreCard!$J$5</f>
        <v>4</v>
      </c>
    </row>
    <row r="4568" spans="2:21" x14ac:dyDescent="0.2">
      <c r="B4568" s="4" cm="1">
        <f t="array" ref="B4568">SUM(laptop_prices3[[#This Row],[RAM Comp]:[Weight Comp]]+laptop_prices3[[#This Row],[Storage Comp]])</f>
        <v>28.09418249380677</v>
      </c>
      <c r="C4568">
        <v>4566</v>
      </c>
      <c r="D4568" t="s">
        <v>34</v>
      </c>
      <c r="E4568" t="s">
        <v>31</v>
      </c>
      <c r="F4568">
        <v>16</v>
      </c>
      <c r="G4568" t="s">
        <v>19</v>
      </c>
      <c r="H4568" t="s">
        <v>44</v>
      </c>
      <c r="I4568">
        <v>15.6</v>
      </c>
      <c r="J4568" t="s">
        <v>15</v>
      </c>
      <c r="K4568">
        <v>11.1</v>
      </c>
      <c r="L4568">
        <v>2.5099999999999998</v>
      </c>
      <c r="M4568" t="s">
        <v>46</v>
      </c>
      <c r="N4568">
        <v>821.86</v>
      </c>
      <c r="O4568" s="5">
        <f>(ScoreCard!$E$3-laptop_prices3[[#This Row],[Price ($)]])/ScoreCard!$E$3*ScoreCard!$E$5</f>
        <v>4.6197866741673668</v>
      </c>
      <c r="P4568" s="5">
        <f>laptop_prices3[[#This Row],[RAM (GB)]]/ScoreCard!$F$3*ScoreCard!$F$5</f>
        <v>1.75</v>
      </c>
      <c r="Q4568" s="5">
        <f>laptop_prices3[[#This Row],[Screen Size (inch)]]/ScoreCard!$G$3*ScoreCard!$G$5</f>
        <v>1.8034682080924855</v>
      </c>
      <c r="R4568" s="5">
        <f>laptop_prices3[[#This Row],[Battery Life (hours)]]/ScoreCard!$H$3*ScoreCard!$H$5</f>
        <v>6.4749999999999996</v>
      </c>
      <c r="S4568" s="5">
        <f>ScoreCard!$I$3-laptop_prices3[[#This Row],[Weight (kg)]]/ScoreCard!$I$3*ScoreCard!$I$5</f>
        <v>2.0657142857142858</v>
      </c>
      <c r="T4568" s="6" cm="1">
        <f t="array" ref="T4568">_xlfn.IFS(laptop_prices3[[#This Row],[Storage]]="512GB SSD", 512, laptop_prices3[[#This Row],[Storage]] = "1TB SSD", 1000, laptop_prices3[[#This Row],[Storage]] = "2TB SSD", 2000, laptop_prices3[[#This Row],[Storage]]= "256GB SSD", 256, laptop_prices3[[#This Row],[Storage]] = "1TB HDD", 1000*0.7)</f>
        <v>1000</v>
      </c>
      <c r="U4568" s="5">
        <f>laptop_prices3[[#This Row],[Storage Raw Value]]/ScoreCard!$J$3*ScoreCard!$J$5</f>
        <v>4</v>
      </c>
    </row>
    <row r="4569" spans="2:21" x14ac:dyDescent="0.2">
      <c r="B4569" s="4" cm="1">
        <f t="array" ref="B4569">SUM(laptop_prices3[[#This Row],[RAM Comp]:[Weight Comp]]+laptop_prices3[[#This Row],[Storage Comp]])</f>
        <v>24.473825350949632</v>
      </c>
      <c r="C4569">
        <v>4567</v>
      </c>
      <c r="D4569" t="s">
        <v>47</v>
      </c>
      <c r="E4569" t="s">
        <v>18</v>
      </c>
      <c r="F4569">
        <v>4</v>
      </c>
      <c r="G4569" t="s">
        <v>19</v>
      </c>
      <c r="H4569" t="s">
        <v>40</v>
      </c>
      <c r="I4569">
        <v>15.6</v>
      </c>
      <c r="J4569" t="s">
        <v>21</v>
      </c>
      <c r="K4569">
        <v>7.8</v>
      </c>
      <c r="L4569">
        <v>3.18</v>
      </c>
      <c r="M4569" t="s">
        <v>30</v>
      </c>
      <c r="N4569">
        <v>1311.81</v>
      </c>
      <c r="O4569" s="5">
        <f>(ScoreCard!$E$3-laptop_prices3[[#This Row],[Price ($)]])/ScoreCard!$E$3*ScoreCard!$E$5</f>
        <v>4.3931233507403862</v>
      </c>
      <c r="P4569" s="5">
        <f>laptop_prices3[[#This Row],[RAM (GB)]]/ScoreCard!$F$3*ScoreCard!$F$5</f>
        <v>0.4375</v>
      </c>
      <c r="Q4569" s="5">
        <f>laptop_prices3[[#This Row],[Screen Size (inch)]]/ScoreCard!$G$3*ScoreCard!$G$5</f>
        <v>1.8034682080924855</v>
      </c>
      <c r="R4569" s="5">
        <f>laptop_prices3[[#This Row],[Battery Life (hours)]]/ScoreCard!$H$3*ScoreCard!$H$5</f>
        <v>4.55</v>
      </c>
      <c r="S4569" s="5">
        <f>ScoreCard!$I$3-laptop_prices3[[#This Row],[Weight (kg)]]/ScoreCard!$I$3*ScoreCard!$I$5</f>
        <v>1.6828571428571428</v>
      </c>
      <c r="T4569" s="6" cm="1">
        <f t="array" ref="T4569">_xlfn.IFS(laptop_prices3[[#This Row],[Storage]]="512GB SSD", 512, laptop_prices3[[#This Row],[Storage]] = "1TB SSD", 1000, laptop_prices3[[#This Row],[Storage]] = "2TB SSD", 2000, laptop_prices3[[#This Row],[Storage]]= "256GB SSD", 256, laptop_prices3[[#This Row],[Storage]] = "1TB HDD", 1000*0.7)</f>
        <v>1000</v>
      </c>
      <c r="U4569" s="5">
        <f>laptop_prices3[[#This Row],[Storage Raw Value]]/ScoreCard!$J$3*ScoreCard!$J$5</f>
        <v>4</v>
      </c>
    </row>
    <row r="4570" spans="2:21" x14ac:dyDescent="0.2">
      <c r="B4570" s="4" cm="1">
        <f t="array" ref="B4570">SUM(laptop_prices3[[#This Row],[RAM Comp]:[Weight Comp]]+laptop_prices3[[#This Row],[Storage Comp]])</f>
        <v>21.671258601706576</v>
      </c>
      <c r="C4570">
        <v>4568</v>
      </c>
      <c r="D4570" t="s">
        <v>45</v>
      </c>
      <c r="E4570" t="s">
        <v>41</v>
      </c>
      <c r="F4570">
        <v>4</v>
      </c>
      <c r="G4570" t="s">
        <v>42</v>
      </c>
      <c r="H4570" t="s">
        <v>40</v>
      </c>
      <c r="I4570">
        <v>16</v>
      </c>
      <c r="J4570" t="s">
        <v>21</v>
      </c>
      <c r="K4570">
        <v>10.9</v>
      </c>
      <c r="L4570">
        <v>2.93</v>
      </c>
      <c r="M4570" t="s">
        <v>16</v>
      </c>
      <c r="N4570">
        <v>1213.9100000000001</v>
      </c>
      <c r="O4570" s="5">
        <f>(ScoreCard!$E$3-laptop_prices3[[#This Row],[Price ($)]])/ScoreCard!$E$3*ScoreCard!$E$5</f>
        <v>4.4384143791381838</v>
      </c>
      <c r="P4570" s="5">
        <f>laptop_prices3[[#This Row],[RAM (GB)]]/ScoreCard!$F$3*ScoreCard!$F$5</f>
        <v>0.4375</v>
      </c>
      <c r="Q4570" s="5">
        <f>laptop_prices3[[#This Row],[Screen Size (inch)]]/ScoreCard!$G$3*ScoreCard!$G$5</f>
        <v>1.8497109826589595</v>
      </c>
      <c r="R4570" s="5">
        <f>laptop_prices3[[#This Row],[Battery Life (hours)]]/ScoreCard!$H$3*ScoreCard!$H$5</f>
        <v>6.3583333333333334</v>
      </c>
      <c r="S4570" s="5">
        <f>ScoreCard!$I$3-laptop_prices3[[#This Row],[Weight (kg)]]/ScoreCard!$I$3*ScoreCard!$I$5</f>
        <v>1.8257142857142856</v>
      </c>
      <c r="T4570" s="6" cm="1">
        <f t="array" ref="T4570">_xlfn.IFS(laptop_prices3[[#This Row],[Storage]]="512GB SSD", 512, laptop_prices3[[#This Row],[Storage]] = "1TB SSD", 1000, laptop_prices3[[#This Row],[Storage]] = "2TB SSD", 2000, laptop_prices3[[#This Row],[Storage]]= "256GB SSD", 256, laptop_prices3[[#This Row],[Storage]] = "1TB HDD", 1000*0.7)</f>
        <v>700</v>
      </c>
      <c r="U4570" s="5">
        <f>laptop_prices3[[#This Row],[Storage Raw Value]]/ScoreCard!$J$3*ScoreCard!$J$5</f>
        <v>2.8</v>
      </c>
    </row>
    <row r="4571" spans="2:21" x14ac:dyDescent="0.2">
      <c r="B4571" s="4" cm="1">
        <f t="array" ref="B4571">SUM(laptop_prices3[[#This Row],[RAM Comp]:[Weight Comp]]+laptop_prices3[[#This Row],[Storage Comp]])</f>
        <v>15.038496696944675</v>
      </c>
      <c r="C4571">
        <v>4569</v>
      </c>
      <c r="D4571" t="s">
        <v>33</v>
      </c>
      <c r="E4571" t="s">
        <v>48</v>
      </c>
      <c r="F4571">
        <v>4</v>
      </c>
      <c r="G4571" t="s">
        <v>13</v>
      </c>
      <c r="H4571" t="s">
        <v>44</v>
      </c>
      <c r="I4571">
        <v>16</v>
      </c>
      <c r="J4571" t="s">
        <v>43</v>
      </c>
      <c r="K4571">
        <v>4.5</v>
      </c>
      <c r="L4571">
        <v>2.74</v>
      </c>
      <c r="M4571" t="s">
        <v>16</v>
      </c>
      <c r="N4571">
        <v>738.23</v>
      </c>
      <c r="O4571" s="5">
        <f>(ScoreCard!$E$3-laptop_prices3[[#This Row],[Price ($)]])/ScoreCard!$E$3*ScoreCard!$E$5</f>
        <v>4.6584760378538626</v>
      </c>
      <c r="P4571" s="5">
        <f>laptop_prices3[[#This Row],[RAM (GB)]]/ScoreCard!$F$3*ScoreCard!$F$5</f>
        <v>0.4375</v>
      </c>
      <c r="Q4571" s="5">
        <f>laptop_prices3[[#This Row],[Screen Size (inch)]]/ScoreCard!$G$3*ScoreCard!$G$5</f>
        <v>1.8497109826589595</v>
      </c>
      <c r="R4571" s="5">
        <f>laptop_prices3[[#This Row],[Battery Life (hours)]]/ScoreCard!$H$3*ScoreCard!$H$5</f>
        <v>2.625</v>
      </c>
      <c r="S4571" s="5">
        <f>ScoreCard!$I$3-laptop_prices3[[#This Row],[Weight (kg)]]/ScoreCard!$I$3*ScoreCard!$I$5</f>
        <v>1.9342857142857142</v>
      </c>
      <c r="T4571" s="6" cm="1">
        <f t="array" ref="T4571">_xlfn.IFS(laptop_prices3[[#This Row],[Storage]]="512GB SSD", 512, laptop_prices3[[#This Row],[Storage]] = "1TB SSD", 1000, laptop_prices3[[#This Row],[Storage]] = "2TB SSD", 2000, laptop_prices3[[#This Row],[Storage]]= "256GB SSD", 256, laptop_prices3[[#This Row],[Storage]] = "1TB HDD", 1000*0.7)</f>
        <v>512</v>
      </c>
      <c r="U4571" s="5">
        <f>laptop_prices3[[#This Row],[Storage Raw Value]]/ScoreCard!$J$3*ScoreCard!$J$5</f>
        <v>2.048</v>
      </c>
    </row>
    <row r="4572" spans="2:21" x14ac:dyDescent="0.2">
      <c r="B4572" s="4" cm="1">
        <f t="array" ref="B4572">SUM(laptop_prices3[[#This Row],[RAM Comp]:[Weight Comp]]+laptop_prices3[[#This Row],[Storage Comp]])</f>
        <v>17.613857968620977</v>
      </c>
      <c r="C4572">
        <v>4570</v>
      </c>
      <c r="D4572" t="s">
        <v>47</v>
      </c>
      <c r="E4572" t="s">
        <v>12</v>
      </c>
      <c r="F4572">
        <v>32</v>
      </c>
      <c r="G4572" t="s">
        <v>13</v>
      </c>
      <c r="H4572" t="s">
        <v>20</v>
      </c>
      <c r="I4572">
        <v>13.3</v>
      </c>
      <c r="J4572" t="s">
        <v>27</v>
      </c>
      <c r="K4572">
        <v>4.2</v>
      </c>
      <c r="L4572">
        <v>2.74</v>
      </c>
      <c r="M4572" t="s">
        <v>16</v>
      </c>
      <c r="N4572">
        <v>2889.3</v>
      </c>
      <c r="O4572" s="5">
        <f>(ScoreCard!$E$3-laptop_prices3[[#This Row],[Price ($)]])/ScoreCard!$E$3*ScoreCard!$E$5</f>
        <v>3.6633363804927517</v>
      </c>
      <c r="P4572" s="5">
        <f>laptop_prices3[[#This Row],[RAM (GB)]]/ScoreCard!$F$3*ScoreCard!$F$5</f>
        <v>3.5</v>
      </c>
      <c r="Q4572" s="5">
        <f>laptop_prices3[[#This Row],[Screen Size (inch)]]/ScoreCard!$G$3*ScoreCard!$G$5</f>
        <v>1.5375722543352601</v>
      </c>
      <c r="R4572" s="5">
        <f>laptop_prices3[[#This Row],[Battery Life (hours)]]/ScoreCard!$H$3*ScoreCard!$H$5</f>
        <v>2.4500000000000002</v>
      </c>
      <c r="S4572" s="5">
        <f>ScoreCard!$I$3-laptop_prices3[[#This Row],[Weight (kg)]]/ScoreCard!$I$3*ScoreCard!$I$5</f>
        <v>1.9342857142857142</v>
      </c>
      <c r="T4572" s="6" cm="1">
        <f t="array" ref="T4572">_xlfn.IFS(laptop_prices3[[#This Row],[Storage]]="512GB SSD", 512, laptop_prices3[[#This Row],[Storage]] = "1TB SSD", 1000, laptop_prices3[[#This Row],[Storage]] = "2TB SSD", 2000, laptop_prices3[[#This Row],[Storage]]= "256GB SSD", 256, laptop_prices3[[#This Row],[Storage]] = "1TB HDD", 1000*0.7)</f>
        <v>512</v>
      </c>
      <c r="U4572" s="5">
        <f>laptop_prices3[[#This Row],[Storage Raw Value]]/ScoreCard!$J$3*ScoreCard!$J$5</f>
        <v>2.048</v>
      </c>
    </row>
    <row r="4573" spans="2:21" x14ac:dyDescent="0.2">
      <c r="B4573" s="4" cm="1">
        <f t="array" ref="B4573">SUM(laptop_prices3[[#This Row],[RAM Comp]:[Weight Comp]]+laptop_prices3[[#This Row],[Storage Comp]])</f>
        <v>24.599047619047621</v>
      </c>
      <c r="C4573">
        <v>4571</v>
      </c>
      <c r="D4573" t="s">
        <v>23</v>
      </c>
      <c r="E4573" t="s">
        <v>31</v>
      </c>
      <c r="F4573">
        <v>64</v>
      </c>
      <c r="G4573" t="s">
        <v>42</v>
      </c>
      <c r="H4573" t="s">
        <v>14</v>
      </c>
      <c r="I4573">
        <v>17.3</v>
      </c>
      <c r="J4573" t="s">
        <v>15</v>
      </c>
      <c r="K4573">
        <v>4</v>
      </c>
      <c r="L4573">
        <v>2.5099999999999998</v>
      </c>
      <c r="M4573" t="s">
        <v>46</v>
      </c>
      <c r="N4573">
        <v>2216.29</v>
      </c>
      <c r="O4573" s="5">
        <f>(ScoreCard!$E$3-laptop_prices3[[#This Row],[Price ($)]])/ScoreCard!$E$3*ScoreCard!$E$5</f>
        <v>3.9746879128931853</v>
      </c>
      <c r="P4573" s="5">
        <f>laptop_prices3[[#This Row],[RAM (GB)]]/ScoreCard!$F$3*ScoreCard!$F$5</f>
        <v>7</v>
      </c>
      <c r="Q4573" s="5">
        <f>laptop_prices3[[#This Row],[Screen Size (inch)]]/ScoreCard!$G$3*ScoreCard!$G$5</f>
        <v>2</v>
      </c>
      <c r="R4573" s="5">
        <f>laptop_prices3[[#This Row],[Battery Life (hours)]]/ScoreCard!$H$3*ScoreCard!$H$5</f>
        <v>2.333333333333333</v>
      </c>
      <c r="S4573" s="5">
        <f>ScoreCard!$I$3-laptop_prices3[[#This Row],[Weight (kg)]]/ScoreCard!$I$3*ScoreCard!$I$5</f>
        <v>2.0657142857142858</v>
      </c>
      <c r="T4573" s="6" cm="1">
        <f t="array" ref="T4573">_xlfn.IFS(laptop_prices3[[#This Row],[Storage]]="512GB SSD", 512, laptop_prices3[[#This Row],[Storage]] = "1TB SSD", 1000, laptop_prices3[[#This Row],[Storage]] = "2TB SSD", 2000, laptop_prices3[[#This Row],[Storage]]= "256GB SSD", 256, laptop_prices3[[#This Row],[Storage]] = "1TB HDD", 1000*0.7)</f>
        <v>700</v>
      </c>
      <c r="U4573" s="5">
        <f>laptop_prices3[[#This Row],[Storage Raw Value]]/ScoreCard!$J$3*ScoreCard!$J$5</f>
        <v>2.8</v>
      </c>
    </row>
    <row r="4574" spans="2:21" x14ac:dyDescent="0.2">
      <c r="B4574" s="4" cm="1">
        <f t="array" ref="B4574">SUM(laptop_prices3[[#This Row],[RAM Comp]:[Weight Comp]]+laptop_prices3[[#This Row],[Storage Comp]])</f>
        <v>18.71677773190201</v>
      </c>
      <c r="C4574">
        <v>4572</v>
      </c>
      <c r="D4574" t="s">
        <v>11</v>
      </c>
      <c r="E4574" t="s">
        <v>18</v>
      </c>
      <c r="F4574">
        <v>4</v>
      </c>
      <c r="G4574" t="s">
        <v>13</v>
      </c>
      <c r="H4574" t="s">
        <v>44</v>
      </c>
      <c r="I4574">
        <v>15.6</v>
      </c>
      <c r="J4574" t="s">
        <v>43</v>
      </c>
      <c r="K4574">
        <v>11.6</v>
      </c>
      <c r="L4574">
        <v>3.47</v>
      </c>
      <c r="M4574" t="s">
        <v>22</v>
      </c>
      <c r="N4574">
        <v>1382.57</v>
      </c>
      <c r="O4574" s="5">
        <f>(ScoreCard!$E$3-laptop_prices3[[#This Row],[Price ($)]])/ScoreCard!$E$3*ScoreCard!$E$5</f>
        <v>4.360387976180343</v>
      </c>
      <c r="P4574" s="5">
        <f>laptop_prices3[[#This Row],[RAM (GB)]]/ScoreCard!$F$3*ScoreCard!$F$5</f>
        <v>0.4375</v>
      </c>
      <c r="Q4574" s="5">
        <f>laptop_prices3[[#This Row],[Screen Size (inch)]]/ScoreCard!$G$3*ScoreCard!$G$5</f>
        <v>1.8034682080924855</v>
      </c>
      <c r="R4574" s="5">
        <f>laptop_prices3[[#This Row],[Battery Life (hours)]]/ScoreCard!$H$3*ScoreCard!$H$5</f>
        <v>6.7666666666666666</v>
      </c>
      <c r="S4574" s="5">
        <f>ScoreCard!$I$3-laptop_prices3[[#This Row],[Weight (kg)]]/ScoreCard!$I$3*ScoreCard!$I$5</f>
        <v>1.5171428571428571</v>
      </c>
      <c r="T4574" s="6" cm="1">
        <f t="array" ref="T4574">_xlfn.IFS(laptop_prices3[[#This Row],[Storage]]="512GB SSD", 512, laptop_prices3[[#This Row],[Storage]] = "1TB SSD", 1000, laptop_prices3[[#This Row],[Storage]] = "2TB SSD", 2000, laptop_prices3[[#This Row],[Storage]]= "256GB SSD", 256, laptop_prices3[[#This Row],[Storage]] = "1TB HDD", 1000*0.7)</f>
        <v>512</v>
      </c>
      <c r="U4574" s="5">
        <f>laptop_prices3[[#This Row],[Storage Raw Value]]/ScoreCard!$J$3*ScoreCard!$J$5</f>
        <v>2.048</v>
      </c>
    </row>
    <row r="4575" spans="2:21" x14ac:dyDescent="0.2">
      <c r="B4575" s="4" cm="1">
        <f t="array" ref="B4575">SUM(laptop_prices3[[#This Row],[RAM Comp]:[Weight Comp]]+laptop_prices3[[#This Row],[Storage Comp]])</f>
        <v>19.335611065235341</v>
      </c>
      <c r="C4575">
        <v>4573</v>
      </c>
      <c r="D4575" t="s">
        <v>33</v>
      </c>
      <c r="E4575" t="s">
        <v>41</v>
      </c>
      <c r="F4575">
        <v>8</v>
      </c>
      <c r="G4575" t="s">
        <v>42</v>
      </c>
      <c r="H4575" t="s">
        <v>32</v>
      </c>
      <c r="I4575">
        <v>15.6</v>
      </c>
      <c r="J4575" t="s">
        <v>15</v>
      </c>
      <c r="K4575">
        <v>6</v>
      </c>
      <c r="L4575">
        <v>2.7</v>
      </c>
      <c r="M4575" t="s">
        <v>30</v>
      </c>
      <c r="N4575">
        <v>1794.81</v>
      </c>
      <c r="O4575" s="5">
        <f>(ScoreCard!$E$3-laptop_prices3[[#This Row],[Price ($)]])/ScoreCard!$E$3*ScoreCard!$E$5</f>
        <v>4.1696752739667726</v>
      </c>
      <c r="P4575" s="5">
        <f>laptop_prices3[[#This Row],[RAM (GB)]]/ScoreCard!$F$3*ScoreCard!$F$5</f>
        <v>0.875</v>
      </c>
      <c r="Q4575" s="5">
        <f>laptop_prices3[[#This Row],[Screen Size (inch)]]/ScoreCard!$G$3*ScoreCard!$G$5</f>
        <v>1.8034682080924855</v>
      </c>
      <c r="R4575" s="5">
        <f>laptop_prices3[[#This Row],[Battery Life (hours)]]/ScoreCard!$H$3*ScoreCard!$H$5</f>
        <v>3.5</v>
      </c>
      <c r="S4575" s="5">
        <f>ScoreCard!$I$3-laptop_prices3[[#This Row],[Weight (kg)]]/ScoreCard!$I$3*ScoreCard!$I$5</f>
        <v>1.9571428571428571</v>
      </c>
      <c r="T4575" s="6" cm="1">
        <f t="array" ref="T4575">_xlfn.IFS(laptop_prices3[[#This Row],[Storage]]="512GB SSD", 512, laptop_prices3[[#This Row],[Storage]] = "1TB SSD", 1000, laptop_prices3[[#This Row],[Storage]] = "2TB SSD", 2000, laptop_prices3[[#This Row],[Storage]]= "256GB SSD", 256, laptop_prices3[[#This Row],[Storage]] = "1TB HDD", 1000*0.7)</f>
        <v>700</v>
      </c>
      <c r="U4575" s="5">
        <f>laptop_prices3[[#This Row],[Storage Raw Value]]/ScoreCard!$J$3*ScoreCard!$J$5</f>
        <v>2.8</v>
      </c>
    </row>
    <row r="4576" spans="2:21" x14ac:dyDescent="0.2">
      <c r="B4576" s="4" cm="1">
        <f t="array" ref="B4576">SUM(laptop_prices3[[#This Row],[RAM Comp]:[Weight Comp]]+laptop_prices3[[#This Row],[Storage Comp]])</f>
        <v>42.358520506468487</v>
      </c>
      <c r="C4576">
        <v>4574</v>
      </c>
      <c r="D4576" t="s">
        <v>47</v>
      </c>
      <c r="E4576" t="s">
        <v>39</v>
      </c>
      <c r="F4576">
        <v>8</v>
      </c>
      <c r="G4576" t="s">
        <v>25</v>
      </c>
      <c r="H4576" t="s">
        <v>40</v>
      </c>
      <c r="I4576">
        <v>16</v>
      </c>
      <c r="J4576" t="s">
        <v>27</v>
      </c>
      <c r="K4576">
        <v>9.8000000000000007</v>
      </c>
      <c r="L4576">
        <v>2.77</v>
      </c>
      <c r="M4576" t="s">
        <v>30</v>
      </c>
      <c r="N4576">
        <v>2255.69</v>
      </c>
      <c r="O4576" s="5">
        <f>(ScoreCard!$E$3-laptop_prices3[[#This Row],[Price ($)]])/ScoreCard!$E$3*ScoreCard!$E$5</f>
        <v>3.9564604714338052</v>
      </c>
      <c r="P4576" s="5">
        <f>laptop_prices3[[#This Row],[RAM (GB)]]/ScoreCard!$F$3*ScoreCard!$F$5</f>
        <v>0.875</v>
      </c>
      <c r="Q4576" s="5">
        <f>laptop_prices3[[#This Row],[Screen Size (inch)]]/ScoreCard!$G$3*ScoreCard!$G$5</f>
        <v>1.8497109826589595</v>
      </c>
      <c r="R4576" s="5">
        <f>laptop_prices3[[#This Row],[Battery Life (hours)]]/ScoreCard!$H$3*ScoreCard!$H$5</f>
        <v>5.7166666666666677</v>
      </c>
      <c r="S4576" s="5">
        <f>ScoreCard!$I$3-laptop_prices3[[#This Row],[Weight (kg)]]/ScoreCard!$I$3*ScoreCard!$I$5</f>
        <v>1.917142857142857</v>
      </c>
      <c r="T4576" s="6" cm="1">
        <f t="array" ref="T4576">_xlfn.IFS(laptop_prices3[[#This Row],[Storage]]="512GB SSD", 512, laptop_prices3[[#This Row],[Storage]] = "1TB SSD", 1000, laptop_prices3[[#This Row],[Storage]] = "2TB SSD", 2000, laptop_prices3[[#This Row],[Storage]]= "256GB SSD", 256, laptop_prices3[[#This Row],[Storage]] = "1TB HDD", 1000*0.7)</f>
        <v>2000</v>
      </c>
      <c r="U4576" s="5">
        <f>laptop_prices3[[#This Row],[Storage Raw Value]]/ScoreCard!$J$3*ScoreCard!$J$5</f>
        <v>8</v>
      </c>
    </row>
    <row r="4577" spans="2:21" x14ac:dyDescent="0.2">
      <c r="B4577" s="4" cm="1">
        <f t="array" ref="B4577">SUM(laptop_prices3[[#This Row],[RAM Comp]:[Weight Comp]]+laptop_prices3[[#This Row],[Storage Comp]])</f>
        <v>20.14928571428571</v>
      </c>
      <c r="C4577">
        <v>4575</v>
      </c>
      <c r="D4577" t="s">
        <v>28</v>
      </c>
      <c r="E4577" t="s">
        <v>39</v>
      </c>
      <c r="F4577">
        <v>8</v>
      </c>
      <c r="G4577" t="s">
        <v>42</v>
      </c>
      <c r="H4577" t="s">
        <v>35</v>
      </c>
      <c r="I4577">
        <v>17.3</v>
      </c>
      <c r="J4577" t="s">
        <v>15</v>
      </c>
      <c r="K4577">
        <v>6</v>
      </c>
      <c r="L4577">
        <v>1.62</v>
      </c>
      <c r="M4577" t="s">
        <v>16</v>
      </c>
      <c r="N4577">
        <v>1197.24</v>
      </c>
      <c r="O4577" s="5">
        <f>(ScoreCard!$E$3-laptop_prices3[[#This Row],[Price ($)]])/ScoreCard!$E$3*ScoreCard!$E$5</f>
        <v>4.4461263448520896</v>
      </c>
      <c r="P4577" s="5">
        <f>laptop_prices3[[#This Row],[RAM (GB)]]/ScoreCard!$F$3*ScoreCard!$F$5</f>
        <v>0.875</v>
      </c>
      <c r="Q4577" s="5">
        <f>laptop_prices3[[#This Row],[Screen Size (inch)]]/ScoreCard!$G$3*ScoreCard!$G$5</f>
        <v>2</v>
      </c>
      <c r="R4577" s="5">
        <f>laptop_prices3[[#This Row],[Battery Life (hours)]]/ScoreCard!$H$3*ScoreCard!$H$5</f>
        <v>3.5</v>
      </c>
      <c r="S4577" s="5">
        <f>ScoreCard!$I$3-laptop_prices3[[#This Row],[Weight (kg)]]/ScoreCard!$I$3*ScoreCard!$I$5</f>
        <v>2.5742857142857143</v>
      </c>
      <c r="T4577" s="6" cm="1">
        <f t="array" ref="T4577">_xlfn.IFS(laptop_prices3[[#This Row],[Storage]]="512GB SSD", 512, laptop_prices3[[#This Row],[Storage]] = "1TB SSD", 1000, laptop_prices3[[#This Row],[Storage]] = "2TB SSD", 2000, laptop_prices3[[#This Row],[Storage]]= "256GB SSD", 256, laptop_prices3[[#This Row],[Storage]] = "1TB HDD", 1000*0.7)</f>
        <v>700</v>
      </c>
      <c r="U4577" s="5">
        <f>laptop_prices3[[#This Row],[Storage Raw Value]]/ScoreCard!$J$3*ScoreCard!$J$5</f>
        <v>2.8</v>
      </c>
    </row>
    <row r="4578" spans="2:21" x14ac:dyDescent="0.2">
      <c r="B4578" s="4" cm="1">
        <f t="array" ref="B4578">SUM(laptop_prices3[[#This Row],[RAM Comp]:[Weight Comp]]+laptop_prices3[[#This Row],[Storage Comp]])</f>
        <v>33.197992017616301</v>
      </c>
      <c r="C4578">
        <v>4576</v>
      </c>
      <c r="D4578" t="s">
        <v>45</v>
      </c>
      <c r="E4578" t="s">
        <v>48</v>
      </c>
      <c r="F4578">
        <v>64</v>
      </c>
      <c r="G4578" t="s">
        <v>19</v>
      </c>
      <c r="H4578" t="s">
        <v>20</v>
      </c>
      <c r="I4578">
        <v>15.6</v>
      </c>
      <c r="J4578" t="s">
        <v>43</v>
      </c>
      <c r="K4578">
        <v>11.3</v>
      </c>
      <c r="L4578">
        <v>2.97</v>
      </c>
      <c r="M4578" t="s">
        <v>46</v>
      </c>
      <c r="N4578">
        <v>3259.84</v>
      </c>
      <c r="O4578" s="5">
        <f>(ScoreCard!$E$3-laptop_prices3[[#This Row],[Price ($)]])/ScoreCard!$E$3*ScoreCard!$E$5</f>
        <v>3.4919151581993879</v>
      </c>
      <c r="P4578" s="5">
        <f>laptop_prices3[[#This Row],[RAM (GB)]]/ScoreCard!$F$3*ScoreCard!$F$5</f>
        <v>7</v>
      </c>
      <c r="Q4578" s="5">
        <f>laptop_prices3[[#This Row],[Screen Size (inch)]]/ScoreCard!$G$3*ScoreCard!$G$5</f>
        <v>1.8034682080924855</v>
      </c>
      <c r="R4578" s="5">
        <f>laptop_prices3[[#This Row],[Battery Life (hours)]]/ScoreCard!$H$3*ScoreCard!$H$5</f>
        <v>6.5916666666666677</v>
      </c>
      <c r="S4578" s="5">
        <f>ScoreCard!$I$3-laptop_prices3[[#This Row],[Weight (kg)]]/ScoreCard!$I$3*ScoreCard!$I$5</f>
        <v>1.8028571428571427</v>
      </c>
      <c r="T4578" s="6" cm="1">
        <f t="array" ref="T4578">_xlfn.IFS(laptop_prices3[[#This Row],[Storage]]="512GB SSD", 512, laptop_prices3[[#This Row],[Storage]] = "1TB SSD", 1000, laptop_prices3[[#This Row],[Storage]] = "2TB SSD", 2000, laptop_prices3[[#This Row],[Storage]]= "256GB SSD", 256, laptop_prices3[[#This Row],[Storage]] = "1TB HDD", 1000*0.7)</f>
        <v>1000</v>
      </c>
      <c r="U4578" s="5">
        <f>laptop_prices3[[#This Row],[Storage Raw Value]]/ScoreCard!$J$3*ScoreCard!$J$5</f>
        <v>4</v>
      </c>
    </row>
    <row r="4579" spans="2:21" x14ac:dyDescent="0.2">
      <c r="B4579" s="4" cm="1">
        <f t="array" ref="B4579">SUM(laptop_prices3[[#This Row],[RAM Comp]:[Weight Comp]]+laptop_prices3[[#This Row],[Storage Comp]])</f>
        <v>39.31718758601707</v>
      </c>
      <c r="C4579">
        <v>4577</v>
      </c>
      <c r="D4579" t="s">
        <v>23</v>
      </c>
      <c r="E4579" t="s">
        <v>39</v>
      </c>
      <c r="F4579">
        <v>4</v>
      </c>
      <c r="G4579" t="s">
        <v>25</v>
      </c>
      <c r="H4579" t="s">
        <v>32</v>
      </c>
      <c r="I4579">
        <v>14</v>
      </c>
      <c r="J4579" t="s">
        <v>43</v>
      </c>
      <c r="K4579">
        <v>4.9000000000000004</v>
      </c>
      <c r="L4579">
        <v>1.92</v>
      </c>
      <c r="M4579" t="s">
        <v>22</v>
      </c>
      <c r="N4579">
        <v>920.64</v>
      </c>
      <c r="O4579" s="5">
        <f>(ScoreCard!$E$3-laptop_prices3[[#This Row],[Price ($)]])/ScoreCard!$E$3*ScoreCard!$E$5</f>
        <v>4.5740885354019483</v>
      </c>
      <c r="P4579" s="5">
        <f>laptop_prices3[[#This Row],[RAM (GB)]]/ScoreCard!$F$3*ScoreCard!$F$5</f>
        <v>0.4375</v>
      </c>
      <c r="Q4579" s="5">
        <f>laptop_prices3[[#This Row],[Screen Size (inch)]]/ScoreCard!$G$3*ScoreCard!$G$5</f>
        <v>1.6184971098265895</v>
      </c>
      <c r="R4579" s="5">
        <f>laptop_prices3[[#This Row],[Battery Life (hours)]]/ScoreCard!$H$3*ScoreCard!$H$5</f>
        <v>2.8583333333333338</v>
      </c>
      <c r="S4579" s="5">
        <f>ScoreCard!$I$3-laptop_prices3[[#This Row],[Weight (kg)]]/ScoreCard!$I$3*ScoreCard!$I$5</f>
        <v>2.402857142857143</v>
      </c>
      <c r="T4579" s="6" cm="1">
        <f t="array" ref="T4579">_xlfn.IFS(laptop_prices3[[#This Row],[Storage]]="512GB SSD", 512, laptop_prices3[[#This Row],[Storage]] = "1TB SSD", 1000, laptop_prices3[[#This Row],[Storage]] = "2TB SSD", 2000, laptop_prices3[[#This Row],[Storage]]= "256GB SSD", 256, laptop_prices3[[#This Row],[Storage]] = "1TB HDD", 1000*0.7)</f>
        <v>2000</v>
      </c>
      <c r="U4579" s="5">
        <f>laptop_prices3[[#This Row],[Storage Raw Value]]/ScoreCard!$J$3*ScoreCard!$J$5</f>
        <v>8</v>
      </c>
    </row>
    <row r="4580" spans="2:21" x14ac:dyDescent="0.2">
      <c r="B4580" s="4" cm="1">
        <f t="array" ref="B4580">SUM(laptop_prices3[[#This Row],[RAM Comp]:[Weight Comp]]+laptop_prices3[[#This Row],[Storage Comp]])</f>
        <v>42.522215111478118</v>
      </c>
      <c r="C4580">
        <v>4578</v>
      </c>
      <c r="D4580" t="s">
        <v>36</v>
      </c>
      <c r="E4580" t="s">
        <v>12</v>
      </c>
      <c r="F4580">
        <v>4</v>
      </c>
      <c r="G4580" t="s">
        <v>25</v>
      </c>
      <c r="H4580" t="s">
        <v>35</v>
      </c>
      <c r="I4580">
        <v>13.3</v>
      </c>
      <c r="J4580" t="s">
        <v>15</v>
      </c>
      <c r="K4580">
        <v>10.199999999999999</v>
      </c>
      <c r="L4580">
        <v>1.58</v>
      </c>
      <c r="M4580" t="s">
        <v>16</v>
      </c>
      <c r="N4580">
        <v>952.51</v>
      </c>
      <c r="O4580" s="5">
        <f>(ScoreCard!$E$3-laptop_prices3[[#This Row],[Price ($)]])/ScoreCard!$E$3*ScoreCard!$E$5</f>
        <v>4.5593446633382309</v>
      </c>
      <c r="P4580" s="5">
        <f>laptop_prices3[[#This Row],[RAM (GB)]]/ScoreCard!$F$3*ScoreCard!$F$5</f>
        <v>0.4375</v>
      </c>
      <c r="Q4580" s="5">
        <f>laptop_prices3[[#This Row],[Screen Size (inch)]]/ScoreCard!$G$3*ScoreCard!$G$5</f>
        <v>1.5375722543352601</v>
      </c>
      <c r="R4580" s="5">
        <f>laptop_prices3[[#This Row],[Battery Life (hours)]]/ScoreCard!$H$3*ScoreCard!$H$5</f>
        <v>5.95</v>
      </c>
      <c r="S4580" s="5">
        <f>ScoreCard!$I$3-laptop_prices3[[#This Row],[Weight (kg)]]/ScoreCard!$I$3*ScoreCard!$I$5</f>
        <v>2.597142857142857</v>
      </c>
      <c r="T4580" s="6" cm="1">
        <f t="array" ref="T4580">_xlfn.IFS(laptop_prices3[[#This Row],[Storage]]="512GB SSD", 512, laptop_prices3[[#This Row],[Storage]] = "1TB SSD", 1000, laptop_prices3[[#This Row],[Storage]] = "2TB SSD", 2000, laptop_prices3[[#This Row],[Storage]]= "256GB SSD", 256, laptop_prices3[[#This Row],[Storage]] = "1TB HDD", 1000*0.7)</f>
        <v>2000</v>
      </c>
      <c r="U4580" s="5">
        <f>laptop_prices3[[#This Row],[Storage Raw Value]]/ScoreCard!$J$3*ScoreCard!$J$5</f>
        <v>8</v>
      </c>
    </row>
    <row r="4581" spans="2:21" x14ac:dyDescent="0.2">
      <c r="B4581" s="4" cm="1">
        <f t="array" ref="B4581">SUM(laptop_prices3[[#This Row],[RAM Comp]:[Weight Comp]]+laptop_prices3[[#This Row],[Storage Comp]])</f>
        <v>41.479596063859063</v>
      </c>
      <c r="C4581">
        <v>4579</v>
      </c>
      <c r="D4581" t="s">
        <v>38</v>
      </c>
      <c r="E4581" t="s">
        <v>12</v>
      </c>
      <c r="F4581">
        <v>4</v>
      </c>
      <c r="G4581" t="s">
        <v>25</v>
      </c>
      <c r="H4581" t="s">
        <v>44</v>
      </c>
      <c r="I4581">
        <v>13.3</v>
      </c>
      <c r="J4581" t="s">
        <v>15</v>
      </c>
      <c r="K4581">
        <v>9.5</v>
      </c>
      <c r="L4581">
        <v>2.69</v>
      </c>
      <c r="M4581" t="s">
        <v>16</v>
      </c>
      <c r="N4581">
        <v>530.71</v>
      </c>
      <c r="O4581" s="5">
        <f>(ScoreCard!$E$3-laptop_prices3[[#This Row],[Price ($)]])/ScoreCard!$E$3*ScoreCard!$E$5</f>
        <v>4.7544800645454979</v>
      </c>
      <c r="P4581" s="5">
        <f>laptop_prices3[[#This Row],[RAM (GB)]]/ScoreCard!$F$3*ScoreCard!$F$5</f>
        <v>0.4375</v>
      </c>
      <c r="Q4581" s="5">
        <f>laptop_prices3[[#This Row],[Screen Size (inch)]]/ScoreCard!$G$3*ScoreCard!$G$5</f>
        <v>1.5375722543352601</v>
      </c>
      <c r="R4581" s="5">
        <f>laptop_prices3[[#This Row],[Battery Life (hours)]]/ScoreCard!$H$3*ScoreCard!$H$5</f>
        <v>5.5416666666666661</v>
      </c>
      <c r="S4581" s="5">
        <f>ScoreCard!$I$3-laptop_prices3[[#This Row],[Weight (kg)]]/ScoreCard!$I$3*ScoreCard!$I$5</f>
        <v>1.9628571428571429</v>
      </c>
      <c r="T4581" s="6" cm="1">
        <f t="array" ref="T4581">_xlfn.IFS(laptop_prices3[[#This Row],[Storage]]="512GB SSD", 512, laptop_prices3[[#This Row],[Storage]] = "1TB SSD", 1000, laptop_prices3[[#This Row],[Storage]] = "2TB SSD", 2000, laptop_prices3[[#This Row],[Storage]]= "256GB SSD", 256, laptop_prices3[[#This Row],[Storage]] = "1TB HDD", 1000*0.7)</f>
        <v>2000</v>
      </c>
      <c r="U4581" s="5">
        <f>laptop_prices3[[#This Row],[Storage Raw Value]]/ScoreCard!$J$3*ScoreCard!$J$5</f>
        <v>8</v>
      </c>
    </row>
    <row r="4582" spans="2:21" x14ac:dyDescent="0.2">
      <c r="B4582" s="4" cm="1">
        <f t="array" ref="B4582">SUM(laptop_prices3[[#This Row],[RAM Comp]:[Weight Comp]]+laptop_prices3[[#This Row],[Storage Comp]])</f>
        <v>27.257810349573354</v>
      </c>
      <c r="C4582">
        <v>4580</v>
      </c>
      <c r="D4582" t="s">
        <v>34</v>
      </c>
      <c r="E4582" t="s">
        <v>24</v>
      </c>
      <c r="F4582">
        <v>32</v>
      </c>
      <c r="G4582" t="s">
        <v>19</v>
      </c>
      <c r="H4582" t="s">
        <v>20</v>
      </c>
      <c r="I4582">
        <v>13.3</v>
      </c>
      <c r="J4582" t="s">
        <v>21</v>
      </c>
      <c r="K4582">
        <v>7.7</v>
      </c>
      <c r="L4582">
        <v>3.1</v>
      </c>
      <c r="M4582" t="s">
        <v>30</v>
      </c>
      <c r="N4582">
        <v>1330.3</v>
      </c>
      <c r="O4582" s="5">
        <f>(ScoreCard!$E$3-laptop_prices3[[#This Row],[Price ($)]])/ScoreCard!$E$3*ScoreCard!$E$5</f>
        <v>4.3845694067661745</v>
      </c>
      <c r="P4582" s="5">
        <f>laptop_prices3[[#This Row],[RAM (GB)]]/ScoreCard!$F$3*ScoreCard!$F$5</f>
        <v>3.5</v>
      </c>
      <c r="Q4582" s="5">
        <f>laptop_prices3[[#This Row],[Screen Size (inch)]]/ScoreCard!$G$3*ScoreCard!$G$5</f>
        <v>1.5375722543352601</v>
      </c>
      <c r="R4582" s="5">
        <f>laptop_prices3[[#This Row],[Battery Life (hours)]]/ScoreCard!$H$3*ScoreCard!$H$5</f>
        <v>4.4916666666666671</v>
      </c>
      <c r="S4582" s="5">
        <f>ScoreCard!$I$3-laptop_prices3[[#This Row],[Weight (kg)]]/ScoreCard!$I$3*ScoreCard!$I$5</f>
        <v>1.7285714285714284</v>
      </c>
      <c r="T4582" s="6" cm="1">
        <f t="array" ref="T4582">_xlfn.IFS(laptop_prices3[[#This Row],[Storage]]="512GB SSD", 512, laptop_prices3[[#This Row],[Storage]] = "1TB SSD", 1000, laptop_prices3[[#This Row],[Storage]] = "2TB SSD", 2000, laptop_prices3[[#This Row],[Storage]]= "256GB SSD", 256, laptop_prices3[[#This Row],[Storage]] = "1TB HDD", 1000*0.7)</f>
        <v>1000</v>
      </c>
      <c r="U4582" s="5">
        <f>laptop_prices3[[#This Row],[Storage Raw Value]]/ScoreCard!$J$3*ScoreCard!$J$5</f>
        <v>4</v>
      </c>
    </row>
    <row r="4583" spans="2:21" x14ac:dyDescent="0.2">
      <c r="B4583" s="4" cm="1">
        <f t="array" ref="B4583">SUM(laptop_prices3[[#This Row],[RAM Comp]:[Weight Comp]]+laptop_prices3[[#This Row],[Storage Comp]])</f>
        <v>24.870548444811448</v>
      </c>
      <c r="C4583">
        <v>4581</v>
      </c>
      <c r="D4583" t="s">
        <v>28</v>
      </c>
      <c r="E4583" t="s">
        <v>48</v>
      </c>
      <c r="F4583">
        <v>4</v>
      </c>
      <c r="G4583" t="s">
        <v>19</v>
      </c>
      <c r="H4583" t="s">
        <v>20</v>
      </c>
      <c r="I4583">
        <v>13.3</v>
      </c>
      <c r="J4583" t="s">
        <v>15</v>
      </c>
      <c r="K4583">
        <v>7.3</v>
      </c>
      <c r="L4583">
        <v>1.51</v>
      </c>
      <c r="M4583" t="s">
        <v>16</v>
      </c>
      <c r="N4583">
        <v>1383.59</v>
      </c>
      <c r="O4583" s="5">
        <f>(ScoreCard!$E$3-laptop_prices3[[#This Row],[Price ($)]])/ScoreCard!$E$3*ScoreCard!$E$5</f>
        <v>4.3599160982542369</v>
      </c>
      <c r="P4583" s="5">
        <f>laptop_prices3[[#This Row],[RAM (GB)]]/ScoreCard!$F$3*ScoreCard!$F$5</f>
        <v>0.4375</v>
      </c>
      <c r="Q4583" s="5">
        <f>laptop_prices3[[#This Row],[Screen Size (inch)]]/ScoreCard!$G$3*ScoreCard!$G$5</f>
        <v>1.5375722543352601</v>
      </c>
      <c r="R4583" s="5">
        <f>laptop_prices3[[#This Row],[Battery Life (hours)]]/ScoreCard!$H$3*ScoreCard!$H$5</f>
        <v>4.2583333333333329</v>
      </c>
      <c r="S4583" s="5">
        <f>ScoreCard!$I$3-laptop_prices3[[#This Row],[Weight (kg)]]/ScoreCard!$I$3*ScoreCard!$I$5</f>
        <v>2.637142857142857</v>
      </c>
      <c r="T4583" s="6" cm="1">
        <f t="array" ref="T4583">_xlfn.IFS(laptop_prices3[[#This Row],[Storage]]="512GB SSD", 512, laptop_prices3[[#This Row],[Storage]] = "1TB SSD", 1000, laptop_prices3[[#This Row],[Storage]] = "2TB SSD", 2000, laptop_prices3[[#This Row],[Storage]]= "256GB SSD", 256, laptop_prices3[[#This Row],[Storage]] = "1TB HDD", 1000*0.7)</f>
        <v>1000</v>
      </c>
      <c r="U4583" s="5">
        <f>laptop_prices3[[#This Row],[Storage Raw Value]]/ScoreCard!$J$3*ScoreCard!$J$5</f>
        <v>4</v>
      </c>
    </row>
    <row r="4584" spans="2:21" x14ac:dyDescent="0.2">
      <c r="B4584" s="4" cm="1">
        <f t="array" ref="B4584">SUM(laptop_prices3[[#This Row],[RAM Comp]:[Weight Comp]]+laptop_prices3[[#This Row],[Storage Comp]])</f>
        <v>16.827611065235345</v>
      </c>
      <c r="C4584">
        <v>4582</v>
      </c>
      <c r="D4584" t="s">
        <v>33</v>
      </c>
      <c r="E4584" t="s">
        <v>37</v>
      </c>
      <c r="F4584">
        <v>16</v>
      </c>
      <c r="G4584" t="s">
        <v>13</v>
      </c>
      <c r="H4584" t="s">
        <v>40</v>
      </c>
      <c r="I4584">
        <v>15.6</v>
      </c>
      <c r="J4584" t="s">
        <v>27</v>
      </c>
      <c r="K4584">
        <v>5.7</v>
      </c>
      <c r="L4584">
        <v>3.05</v>
      </c>
      <c r="M4584" t="s">
        <v>22</v>
      </c>
      <c r="N4584">
        <v>3547.37</v>
      </c>
      <c r="O4584" s="5">
        <f>(ScoreCard!$E$3-laptop_prices3[[#This Row],[Price ($)]])/ScoreCard!$E$3*ScoreCard!$E$5</f>
        <v>3.3588964718335141</v>
      </c>
      <c r="P4584" s="5">
        <f>laptop_prices3[[#This Row],[RAM (GB)]]/ScoreCard!$F$3*ScoreCard!$F$5</f>
        <v>1.75</v>
      </c>
      <c r="Q4584" s="5">
        <f>laptop_prices3[[#This Row],[Screen Size (inch)]]/ScoreCard!$G$3*ScoreCard!$G$5</f>
        <v>1.8034682080924855</v>
      </c>
      <c r="R4584" s="5">
        <f>laptop_prices3[[#This Row],[Battery Life (hours)]]/ScoreCard!$H$3*ScoreCard!$H$5</f>
        <v>3.3250000000000002</v>
      </c>
      <c r="S4584" s="5">
        <f>ScoreCard!$I$3-laptop_prices3[[#This Row],[Weight (kg)]]/ScoreCard!$I$3*ScoreCard!$I$5</f>
        <v>1.7571428571428573</v>
      </c>
      <c r="T4584" s="6" cm="1">
        <f t="array" ref="T4584">_xlfn.IFS(laptop_prices3[[#This Row],[Storage]]="512GB SSD", 512, laptop_prices3[[#This Row],[Storage]] = "1TB SSD", 1000, laptop_prices3[[#This Row],[Storage]] = "2TB SSD", 2000, laptop_prices3[[#This Row],[Storage]]= "256GB SSD", 256, laptop_prices3[[#This Row],[Storage]] = "1TB HDD", 1000*0.7)</f>
        <v>512</v>
      </c>
      <c r="U4584" s="5">
        <f>laptop_prices3[[#This Row],[Storage Raw Value]]/ScoreCard!$J$3*ScoreCard!$J$5</f>
        <v>2.048</v>
      </c>
    </row>
    <row r="4585" spans="2:21" x14ac:dyDescent="0.2">
      <c r="B4585" s="4" cm="1">
        <f t="array" ref="B4585">SUM(laptop_prices3[[#This Row],[RAM Comp]:[Weight Comp]]+laptop_prices3[[#This Row],[Storage Comp]])</f>
        <v>43.026325350949627</v>
      </c>
      <c r="C4585">
        <v>4583</v>
      </c>
      <c r="D4585" t="s">
        <v>33</v>
      </c>
      <c r="E4585" t="s">
        <v>48</v>
      </c>
      <c r="F4585">
        <v>16</v>
      </c>
      <c r="G4585" t="s">
        <v>25</v>
      </c>
      <c r="H4585" t="s">
        <v>44</v>
      </c>
      <c r="I4585">
        <v>15.6</v>
      </c>
      <c r="J4585" t="s">
        <v>15</v>
      </c>
      <c r="K4585">
        <v>10.199999999999999</v>
      </c>
      <c r="L4585">
        <v>3.46</v>
      </c>
      <c r="M4585" t="s">
        <v>22</v>
      </c>
      <c r="N4585">
        <v>1368.35</v>
      </c>
      <c r="O4585" s="5">
        <f>(ScoreCard!$E$3-laptop_prices3[[#This Row],[Price ($)]])/ScoreCard!$E$3*ScoreCard!$E$5</f>
        <v>4.3669665096207577</v>
      </c>
      <c r="P4585" s="5">
        <f>laptop_prices3[[#This Row],[RAM (GB)]]/ScoreCard!$F$3*ScoreCard!$F$5</f>
        <v>1.75</v>
      </c>
      <c r="Q4585" s="5">
        <f>laptop_prices3[[#This Row],[Screen Size (inch)]]/ScoreCard!$G$3*ScoreCard!$G$5</f>
        <v>1.8034682080924855</v>
      </c>
      <c r="R4585" s="5">
        <f>laptop_prices3[[#This Row],[Battery Life (hours)]]/ScoreCard!$H$3*ScoreCard!$H$5</f>
        <v>5.95</v>
      </c>
      <c r="S4585" s="5">
        <f>ScoreCard!$I$3-laptop_prices3[[#This Row],[Weight (kg)]]/ScoreCard!$I$3*ScoreCard!$I$5</f>
        <v>1.5228571428571429</v>
      </c>
      <c r="T4585" s="6" cm="1">
        <f t="array" ref="T4585">_xlfn.IFS(laptop_prices3[[#This Row],[Storage]]="512GB SSD", 512, laptop_prices3[[#This Row],[Storage]] = "1TB SSD", 1000, laptop_prices3[[#This Row],[Storage]] = "2TB SSD", 2000, laptop_prices3[[#This Row],[Storage]]= "256GB SSD", 256, laptop_prices3[[#This Row],[Storage]] = "1TB HDD", 1000*0.7)</f>
        <v>2000</v>
      </c>
      <c r="U4585" s="5">
        <f>laptop_prices3[[#This Row],[Storage Raw Value]]/ScoreCard!$J$3*ScoreCard!$J$5</f>
        <v>8</v>
      </c>
    </row>
    <row r="4586" spans="2:21" x14ac:dyDescent="0.2">
      <c r="B4586" s="4" cm="1">
        <f t="array" ref="B4586">SUM(laptop_prices3[[#This Row],[RAM Comp]:[Weight Comp]]+laptop_prices3[[#This Row],[Storage Comp]])</f>
        <v>27.788044315992291</v>
      </c>
      <c r="C4586">
        <v>4584</v>
      </c>
      <c r="D4586" t="s">
        <v>23</v>
      </c>
      <c r="E4586" t="s">
        <v>48</v>
      </c>
      <c r="F4586">
        <v>32</v>
      </c>
      <c r="G4586" t="s">
        <v>19</v>
      </c>
      <c r="H4586" t="s">
        <v>35</v>
      </c>
      <c r="I4586">
        <v>16</v>
      </c>
      <c r="J4586" t="s">
        <v>21</v>
      </c>
      <c r="K4586">
        <v>7.3</v>
      </c>
      <c r="L4586">
        <v>2.31</v>
      </c>
      <c r="M4586" t="s">
        <v>30</v>
      </c>
      <c r="N4586">
        <v>1892.67</v>
      </c>
      <c r="O4586" s="5">
        <f>(ScoreCard!$E$3-laptop_prices3[[#This Row],[Price ($)]])/ScoreCard!$E$3*ScoreCard!$E$5</f>
        <v>4.1244027505856842</v>
      </c>
      <c r="P4586" s="5">
        <f>laptop_prices3[[#This Row],[RAM (GB)]]/ScoreCard!$F$3*ScoreCard!$F$5</f>
        <v>3.5</v>
      </c>
      <c r="Q4586" s="5">
        <f>laptop_prices3[[#This Row],[Screen Size (inch)]]/ScoreCard!$G$3*ScoreCard!$G$5</f>
        <v>1.8497109826589595</v>
      </c>
      <c r="R4586" s="5">
        <f>laptop_prices3[[#This Row],[Battery Life (hours)]]/ScoreCard!$H$3*ScoreCard!$H$5</f>
        <v>4.2583333333333329</v>
      </c>
      <c r="S4586" s="5">
        <f>ScoreCard!$I$3-laptop_prices3[[#This Row],[Weight (kg)]]/ScoreCard!$I$3*ScoreCard!$I$5</f>
        <v>2.1799999999999997</v>
      </c>
      <c r="T4586" s="6" cm="1">
        <f t="array" ref="T4586">_xlfn.IFS(laptop_prices3[[#This Row],[Storage]]="512GB SSD", 512, laptop_prices3[[#This Row],[Storage]] = "1TB SSD", 1000, laptop_prices3[[#This Row],[Storage]] = "2TB SSD", 2000, laptop_prices3[[#This Row],[Storage]]= "256GB SSD", 256, laptop_prices3[[#This Row],[Storage]] = "1TB HDD", 1000*0.7)</f>
        <v>1000</v>
      </c>
      <c r="U4586" s="5">
        <f>laptop_prices3[[#This Row],[Storage Raw Value]]/ScoreCard!$J$3*ScoreCard!$J$5</f>
        <v>4</v>
      </c>
    </row>
    <row r="4587" spans="2:21" x14ac:dyDescent="0.2">
      <c r="B4587" s="4" cm="1">
        <f t="array" ref="B4587">SUM(laptop_prices3[[#This Row],[RAM Comp]:[Weight Comp]]+laptop_prices3[[#This Row],[Storage Comp]])</f>
        <v>40.89739677952106</v>
      </c>
      <c r="C4587">
        <v>4585</v>
      </c>
      <c r="D4587" t="s">
        <v>17</v>
      </c>
      <c r="E4587" t="s">
        <v>18</v>
      </c>
      <c r="F4587">
        <v>4</v>
      </c>
      <c r="G4587" t="s">
        <v>25</v>
      </c>
      <c r="H4587" t="s">
        <v>20</v>
      </c>
      <c r="I4587">
        <v>15.6</v>
      </c>
      <c r="J4587" t="s">
        <v>21</v>
      </c>
      <c r="K4587">
        <v>6.9</v>
      </c>
      <c r="L4587">
        <v>1.52</v>
      </c>
      <c r="M4587" t="s">
        <v>46</v>
      </c>
      <c r="N4587">
        <v>1317.35</v>
      </c>
      <c r="O4587" s="5">
        <f>(ScoreCard!$E$3-laptop_prices3[[#This Row],[Price ($)]])/ScoreCard!$E$3*ScoreCard!$E$5</f>
        <v>4.3905604059260464</v>
      </c>
      <c r="P4587" s="5">
        <f>laptop_prices3[[#This Row],[RAM (GB)]]/ScoreCard!$F$3*ScoreCard!$F$5</f>
        <v>0.4375</v>
      </c>
      <c r="Q4587" s="5">
        <f>laptop_prices3[[#This Row],[Screen Size (inch)]]/ScoreCard!$G$3*ScoreCard!$G$5</f>
        <v>1.8034682080924855</v>
      </c>
      <c r="R4587" s="5">
        <f>laptop_prices3[[#This Row],[Battery Life (hours)]]/ScoreCard!$H$3*ScoreCard!$H$5</f>
        <v>4.0250000000000004</v>
      </c>
      <c r="S4587" s="5">
        <f>ScoreCard!$I$3-laptop_prices3[[#This Row],[Weight (kg)]]/ScoreCard!$I$3*ScoreCard!$I$5</f>
        <v>2.6314285714285717</v>
      </c>
      <c r="T4587" s="6" cm="1">
        <f t="array" ref="T4587">_xlfn.IFS(laptop_prices3[[#This Row],[Storage]]="512GB SSD", 512, laptop_prices3[[#This Row],[Storage]] = "1TB SSD", 1000, laptop_prices3[[#This Row],[Storage]] = "2TB SSD", 2000, laptop_prices3[[#This Row],[Storage]]= "256GB SSD", 256, laptop_prices3[[#This Row],[Storage]] = "1TB HDD", 1000*0.7)</f>
        <v>2000</v>
      </c>
      <c r="U4587" s="5">
        <f>laptop_prices3[[#This Row],[Storage Raw Value]]/ScoreCard!$J$3*ScoreCard!$J$5</f>
        <v>8</v>
      </c>
    </row>
    <row r="4588" spans="2:21" x14ac:dyDescent="0.2">
      <c r="B4588" s="4" cm="1">
        <f t="array" ref="B4588">SUM(laptop_prices3[[#This Row],[RAM Comp]:[Weight Comp]]+laptop_prices3[[#This Row],[Storage Comp]])</f>
        <v>29.152572254335258</v>
      </c>
      <c r="C4588">
        <v>4586</v>
      </c>
      <c r="D4588" t="s">
        <v>17</v>
      </c>
      <c r="E4588" t="s">
        <v>48</v>
      </c>
      <c r="F4588">
        <v>32</v>
      </c>
      <c r="G4588" t="s">
        <v>19</v>
      </c>
      <c r="H4588" t="s">
        <v>32</v>
      </c>
      <c r="I4588">
        <v>13.3</v>
      </c>
      <c r="J4588" t="s">
        <v>27</v>
      </c>
      <c r="K4588">
        <v>9.9</v>
      </c>
      <c r="L4588">
        <v>2.0299999999999998</v>
      </c>
      <c r="M4588" t="s">
        <v>22</v>
      </c>
      <c r="N4588">
        <v>4636.18</v>
      </c>
      <c r="O4588" s="5">
        <f>(ScoreCard!$E$3-laptop_prices3[[#This Row],[Price ($)]])/ScoreCard!$E$3*ScoreCard!$E$5</f>
        <v>2.855185290732317</v>
      </c>
      <c r="P4588" s="5">
        <f>laptop_prices3[[#This Row],[RAM (GB)]]/ScoreCard!$F$3*ScoreCard!$F$5</f>
        <v>3.5</v>
      </c>
      <c r="Q4588" s="5">
        <f>laptop_prices3[[#This Row],[Screen Size (inch)]]/ScoreCard!$G$3*ScoreCard!$G$5</f>
        <v>1.5375722543352601</v>
      </c>
      <c r="R4588" s="5">
        <f>laptop_prices3[[#This Row],[Battery Life (hours)]]/ScoreCard!$H$3*ScoreCard!$H$5</f>
        <v>5.7750000000000004</v>
      </c>
      <c r="S4588" s="5">
        <f>ScoreCard!$I$3-laptop_prices3[[#This Row],[Weight (kg)]]/ScoreCard!$I$3*ScoreCard!$I$5</f>
        <v>2.34</v>
      </c>
      <c r="T4588" s="6" cm="1">
        <f t="array" ref="T4588">_xlfn.IFS(laptop_prices3[[#This Row],[Storage]]="512GB SSD", 512, laptop_prices3[[#This Row],[Storage]] = "1TB SSD", 1000, laptop_prices3[[#This Row],[Storage]] = "2TB SSD", 2000, laptop_prices3[[#This Row],[Storage]]= "256GB SSD", 256, laptop_prices3[[#This Row],[Storage]] = "1TB HDD", 1000*0.7)</f>
        <v>1000</v>
      </c>
      <c r="U4588" s="5">
        <f>laptop_prices3[[#This Row],[Storage Raw Value]]/ScoreCard!$J$3*ScoreCard!$J$5</f>
        <v>4</v>
      </c>
    </row>
    <row r="4589" spans="2:21" x14ac:dyDescent="0.2">
      <c r="B4589" s="4" cm="1">
        <f t="array" ref="B4589">SUM(laptop_prices3[[#This Row],[RAM Comp]:[Weight Comp]]+laptop_prices3[[#This Row],[Storage Comp]])</f>
        <v>26.422499999999999</v>
      </c>
      <c r="C4589">
        <v>4587</v>
      </c>
      <c r="D4589" t="s">
        <v>23</v>
      </c>
      <c r="E4589" t="s">
        <v>18</v>
      </c>
      <c r="F4589">
        <v>4</v>
      </c>
      <c r="G4589" t="s">
        <v>19</v>
      </c>
      <c r="H4589" t="s">
        <v>44</v>
      </c>
      <c r="I4589">
        <v>17.3</v>
      </c>
      <c r="J4589" t="s">
        <v>43</v>
      </c>
      <c r="K4589">
        <v>10.5</v>
      </c>
      <c r="L4589">
        <v>2.87</v>
      </c>
      <c r="M4589" t="s">
        <v>16</v>
      </c>
      <c r="N4589">
        <v>818.83</v>
      </c>
      <c r="O4589" s="5">
        <f>(ScoreCard!$E$3-laptop_prices3[[#This Row],[Price ($)]])/ScoreCard!$E$3*ScoreCard!$E$5</f>
        <v>4.6211884291831513</v>
      </c>
      <c r="P4589" s="5">
        <f>laptop_prices3[[#This Row],[RAM (GB)]]/ScoreCard!$F$3*ScoreCard!$F$5</f>
        <v>0.4375</v>
      </c>
      <c r="Q4589" s="5">
        <f>laptop_prices3[[#This Row],[Screen Size (inch)]]/ScoreCard!$G$3*ScoreCard!$G$5</f>
        <v>2</v>
      </c>
      <c r="R4589" s="5">
        <f>laptop_prices3[[#This Row],[Battery Life (hours)]]/ScoreCard!$H$3*ScoreCard!$H$5</f>
        <v>6.125</v>
      </c>
      <c r="S4589" s="5">
        <f>ScoreCard!$I$3-laptop_prices3[[#This Row],[Weight (kg)]]/ScoreCard!$I$3*ScoreCard!$I$5</f>
        <v>1.8599999999999999</v>
      </c>
      <c r="T4589" s="6" cm="1">
        <f t="array" ref="T4589">_xlfn.IFS(laptop_prices3[[#This Row],[Storage]]="512GB SSD", 512, laptop_prices3[[#This Row],[Storage]] = "1TB SSD", 1000, laptop_prices3[[#This Row],[Storage]] = "2TB SSD", 2000, laptop_prices3[[#This Row],[Storage]]= "256GB SSD", 256, laptop_prices3[[#This Row],[Storage]] = "1TB HDD", 1000*0.7)</f>
        <v>1000</v>
      </c>
      <c r="U4589" s="5">
        <f>laptop_prices3[[#This Row],[Storage Raw Value]]/ScoreCard!$J$3*ScoreCard!$J$5</f>
        <v>4</v>
      </c>
    </row>
    <row r="4590" spans="2:21" x14ac:dyDescent="0.2">
      <c r="B4590" s="4" cm="1">
        <f t="array" ref="B4590">SUM(laptop_prices3[[#This Row],[RAM Comp]:[Weight Comp]]+laptop_prices3[[#This Row],[Storage Comp]])</f>
        <v>40.035429397192402</v>
      </c>
      <c r="C4590">
        <v>4588</v>
      </c>
      <c r="D4590" t="s">
        <v>28</v>
      </c>
      <c r="E4590" t="s">
        <v>12</v>
      </c>
      <c r="F4590">
        <v>8</v>
      </c>
      <c r="G4590" t="s">
        <v>25</v>
      </c>
      <c r="H4590" t="s">
        <v>40</v>
      </c>
      <c r="I4590">
        <v>13.3</v>
      </c>
      <c r="J4590" t="s">
        <v>21</v>
      </c>
      <c r="K4590">
        <v>6</v>
      </c>
      <c r="L4590">
        <v>2.41</v>
      </c>
      <c r="M4590" t="s">
        <v>22</v>
      </c>
      <c r="N4590">
        <v>665.09</v>
      </c>
      <c r="O4590" s="5">
        <f>(ScoreCard!$E$3-laptop_prices3[[#This Row],[Price ($)]])/ScoreCard!$E$3*ScoreCard!$E$5</f>
        <v>4.6923124609081519</v>
      </c>
      <c r="P4590" s="5">
        <f>laptop_prices3[[#This Row],[RAM (GB)]]/ScoreCard!$F$3*ScoreCard!$F$5</f>
        <v>0.875</v>
      </c>
      <c r="Q4590" s="5">
        <f>laptop_prices3[[#This Row],[Screen Size (inch)]]/ScoreCard!$G$3*ScoreCard!$G$5</f>
        <v>1.5375722543352601</v>
      </c>
      <c r="R4590" s="5">
        <f>laptop_prices3[[#This Row],[Battery Life (hours)]]/ScoreCard!$H$3*ScoreCard!$H$5</f>
        <v>3.5</v>
      </c>
      <c r="S4590" s="5">
        <f>ScoreCard!$I$3-laptop_prices3[[#This Row],[Weight (kg)]]/ScoreCard!$I$3*ScoreCard!$I$5</f>
        <v>2.1228571428571428</v>
      </c>
      <c r="T4590" s="6" cm="1">
        <f t="array" ref="T4590">_xlfn.IFS(laptop_prices3[[#This Row],[Storage]]="512GB SSD", 512, laptop_prices3[[#This Row],[Storage]] = "1TB SSD", 1000, laptop_prices3[[#This Row],[Storage]] = "2TB SSD", 2000, laptop_prices3[[#This Row],[Storage]]= "256GB SSD", 256, laptop_prices3[[#This Row],[Storage]] = "1TB HDD", 1000*0.7)</f>
        <v>2000</v>
      </c>
      <c r="U4590" s="5">
        <f>laptop_prices3[[#This Row],[Storage Raw Value]]/ScoreCard!$J$3*ScoreCard!$J$5</f>
        <v>8</v>
      </c>
    </row>
    <row r="4591" spans="2:21" x14ac:dyDescent="0.2">
      <c r="B4591" s="4" cm="1">
        <f t="array" ref="B4591">SUM(laptop_prices3[[#This Row],[RAM Comp]:[Weight Comp]]+laptop_prices3[[#This Row],[Storage Comp]])</f>
        <v>22.664999999999999</v>
      </c>
      <c r="C4591">
        <v>4589</v>
      </c>
      <c r="D4591" t="s">
        <v>47</v>
      </c>
      <c r="E4591" t="s">
        <v>41</v>
      </c>
      <c r="F4591">
        <v>16</v>
      </c>
      <c r="G4591" t="s">
        <v>42</v>
      </c>
      <c r="H4591" t="s">
        <v>26</v>
      </c>
      <c r="I4591">
        <v>17.3</v>
      </c>
      <c r="J4591" t="s">
        <v>21</v>
      </c>
      <c r="K4591">
        <v>9.9</v>
      </c>
      <c r="L4591">
        <v>2.73</v>
      </c>
      <c r="M4591" t="s">
        <v>16</v>
      </c>
      <c r="N4591">
        <v>1883.27</v>
      </c>
      <c r="O4591" s="5">
        <f>(ScoreCard!$E$3-laptop_prices3[[#This Row],[Price ($)]])/ScoreCard!$E$3*ScoreCard!$E$5</f>
        <v>4.1287514295125405</v>
      </c>
      <c r="P4591" s="5">
        <f>laptop_prices3[[#This Row],[RAM (GB)]]/ScoreCard!$F$3*ScoreCard!$F$5</f>
        <v>1.75</v>
      </c>
      <c r="Q4591" s="5">
        <f>laptop_prices3[[#This Row],[Screen Size (inch)]]/ScoreCard!$G$3*ScoreCard!$G$5</f>
        <v>2</v>
      </c>
      <c r="R4591" s="5">
        <f>laptop_prices3[[#This Row],[Battery Life (hours)]]/ScoreCard!$H$3*ScoreCard!$H$5</f>
        <v>5.7750000000000004</v>
      </c>
      <c r="S4591" s="5">
        <f>ScoreCard!$I$3-laptop_prices3[[#This Row],[Weight (kg)]]/ScoreCard!$I$3*ScoreCard!$I$5</f>
        <v>1.94</v>
      </c>
      <c r="T4591" s="6" cm="1">
        <f t="array" ref="T4591">_xlfn.IFS(laptop_prices3[[#This Row],[Storage]]="512GB SSD", 512, laptop_prices3[[#This Row],[Storage]] = "1TB SSD", 1000, laptop_prices3[[#This Row],[Storage]] = "2TB SSD", 2000, laptop_prices3[[#This Row],[Storage]]= "256GB SSD", 256, laptop_prices3[[#This Row],[Storage]] = "1TB HDD", 1000*0.7)</f>
        <v>700</v>
      </c>
      <c r="U4591" s="5">
        <f>laptop_prices3[[#This Row],[Storage Raw Value]]/ScoreCard!$J$3*ScoreCard!$J$5</f>
        <v>2.8</v>
      </c>
    </row>
    <row r="4592" spans="2:21" x14ac:dyDescent="0.2">
      <c r="B4592" s="4" cm="1">
        <f t="array" ref="B4592">SUM(laptop_prices3[[#This Row],[RAM Comp]:[Weight Comp]]+laptop_prices3[[#This Row],[Storage Comp]])</f>
        <v>15.326595238095237</v>
      </c>
      <c r="C4592">
        <v>4590</v>
      </c>
      <c r="D4592" t="s">
        <v>45</v>
      </c>
      <c r="E4592" t="s">
        <v>18</v>
      </c>
      <c r="F4592">
        <v>4</v>
      </c>
      <c r="G4592" t="s">
        <v>29</v>
      </c>
      <c r="H4592" t="s">
        <v>35</v>
      </c>
      <c r="I4592">
        <v>17.3</v>
      </c>
      <c r="J4592" t="s">
        <v>43</v>
      </c>
      <c r="K4592">
        <v>10.7</v>
      </c>
      <c r="L4592">
        <v>1.66</v>
      </c>
      <c r="M4592" t="s">
        <v>46</v>
      </c>
      <c r="N4592">
        <v>1270.82</v>
      </c>
      <c r="O4592" s="5">
        <f>(ScoreCard!$E$3-laptop_prices3[[#This Row],[Price ($)]])/ScoreCard!$E$3*ScoreCard!$E$5</f>
        <v>4.4120863666139893</v>
      </c>
      <c r="P4592" s="5">
        <f>laptop_prices3[[#This Row],[RAM (GB)]]/ScoreCard!$F$3*ScoreCard!$F$5</f>
        <v>0.4375</v>
      </c>
      <c r="Q4592" s="5">
        <f>laptop_prices3[[#This Row],[Screen Size (inch)]]/ScoreCard!$G$3*ScoreCard!$G$5</f>
        <v>2</v>
      </c>
      <c r="R4592" s="5">
        <f>laptop_prices3[[#This Row],[Battery Life (hours)]]/ScoreCard!$H$3*ScoreCard!$H$5</f>
        <v>6.2416666666666663</v>
      </c>
      <c r="S4592" s="5">
        <f>ScoreCard!$I$3-laptop_prices3[[#This Row],[Weight (kg)]]/ScoreCard!$I$3*ScoreCard!$I$5</f>
        <v>2.5514285714285716</v>
      </c>
      <c r="T4592" s="6" cm="1">
        <f t="array" ref="T4592">_xlfn.IFS(laptop_prices3[[#This Row],[Storage]]="512GB SSD", 512, laptop_prices3[[#This Row],[Storage]] = "1TB SSD", 1000, laptop_prices3[[#This Row],[Storage]] = "2TB SSD", 2000, laptop_prices3[[#This Row],[Storage]]= "256GB SSD", 256, laptop_prices3[[#This Row],[Storage]] = "1TB HDD", 1000*0.7)</f>
        <v>256</v>
      </c>
      <c r="U4592" s="5">
        <f>laptop_prices3[[#This Row],[Storage Raw Value]]/ScoreCard!$J$3*ScoreCard!$J$5</f>
        <v>1.024</v>
      </c>
    </row>
    <row r="4593" spans="2:21" x14ac:dyDescent="0.2">
      <c r="B4593" s="4" cm="1">
        <f t="array" ref="B4593">SUM(laptop_prices3[[#This Row],[RAM Comp]:[Weight Comp]]+laptop_prices3[[#This Row],[Storage Comp]])</f>
        <v>40.474211395540877</v>
      </c>
      <c r="C4593">
        <v>4591</v>
      </c>
      <c r="D4593" t="s">
        <v>38</v>
      </c>
      <c r="E4593" t="s">
        <v>37</v>
      </c>
      <c r="F4593">
        <v>8</v>
      </c>
      <c r="G4593" t="s">
        <v>25</v>
      </c>
      <c r="H4593" t="s">
        <v>32</v>
      </c>
      <c r="I4593">
        <v>14</v>
      </c>
      <c r="J4593" t="s">
        <v>27</v>
      </c>
      <c r="K4593">
        <v>6.3</v>
      </c>
      <c r="L4593">
        <v>2.09</v>
      </c>
      <c r="M4593" t="s">
        <v>16</v>
      </c>
      <c r="N4593">
        <v>2895.57</v>
      </c>
      <c r="O4593" s="5">
        <f>(ScoreCard!$E$3-laptop_prices3[[#This Row],[Price ($)]])/ScoreCard!$E$3*ScoreCard!$E$5</f>
        <v>3.6604357191234542</v>
      </c>
      <c r="P4593" s="5">
        <f>laptop_prices3[[#This Row],[RAM (GB)]]/ScoreCard!$F$3*ScoreCard!$F$5</f>
        <v>0.875</v>
      </c>
      <c r="Q4593" s="5">
        <f>laptop_prices3[[#This Row],[Screen Size (inch)]]/ScoreCard!$G$3*ScoreCard!$G$5</f>
        <v>1.6184971098265895</v>
      </c>
      <c r="R4593" s="5">
        <f>laptop_prices3[[#This Row],[Battery Life (hours)]]/ScoreCard!$H$3*ScoreCard!$H$5</f>
        <v>3.6750000000000003</v>
      </c>
      <c r="S4593" s="5">
        <f>ScoreCard!$I$3-laptop_prices3[[#This Row],[Weight (kg)]]/ScoreCard!$I$3*ScoreCard!$I$5</f>
        <v>2.305714285714286</v>
      </c>
      <c r="T4593" s="6" cm="1">
        <f t="array" ref="T4593">_xlfn.IFS(laptop_prices3[[#This Row],[Storage]]="512GB SSD", 512, laptop_prices3[[#This Row],[Storage]] = "1TB SSD", 1000, laptop_prices3[[#This Row],[Storage]] = "2TB SSD", 2000, laptop_prices3[[#This Row],[Storage]]= "256GB SSD", 256, laptop_prices3[[#This Row],[Storage]] = "1TB HDD", 1000*0.7)</f>
        <v>2000</v>
      </c>
      <c r="U4593" s="5">
        <f>laptop_prices3[[#This Row],[Storage Raw Value]]/ScoreCard!$J$3*ScoreCard!$J$5</f>
        <v>8</v>
      </c>
    </row>
    <row r="4594" spans="2:21" x14ac:dyDescent="0.2">
      <c r="B4594" s="4" cm="1">
        <f t="array" ref="B4594">SUM(laptop_prices3[[#This Row],[RAM Comp]:[Weight Comp]]+laptop_prices3[[#This Row],[Storage Comp]])</f>
        <v>21.628286540049547</v>
      </c>
      <c r="C4594">
        <v>4592</v>
      </c>
      <c r="D4594" t="s">
        <v>23</v>
      </c>
      <c r="E4594" t="s">
        <v>12</v>
      </c>
      <c r="F4594">
        <v>32</v>
      </c>
      <c r="G4594" t="s">
        <v>42</v>
      </c>
      <c r="H4594" t="s">
        <v>35</v>
      </c>
      <c r="I4594">
        <v>13.3</v>
      </c>
      <c r="J4594" t="s">
        <v>15</v>
      </c>
      <c r="K4594">
        <v>5.7</v>
      </c>
      <c r="L4594">
        <v>2.5099999999999998</v>
      </c>
      <c r="M4594" t="s">
        <v>46</v>
      </c>
      <c r="N4594">
        <v>1414.21</v>
      </c>
      <c r="O4594" s="5">
        <f>(ScoreCard!$E$3-laptop_prices3[[#This Row],[Price ($)]])/ScoreCard!$E$3*ScoreCard!$E$5</f>
        <v>4.3457505079627081</v>
      </c>
      <c r="P4594" s="5">
        <f>laptop_prices3[[#This Row],[RAM (GB)]]/ScoreCard!$F$3*ScoreCard!$F$5</f>
        <v>3.5</v>
      </c>
      <c r="Q4594" s="5">
        <f>laptop_prices3[[#This Row],[Screen Size (inch)]]/ScoreCard!$G$3*ScoreCard!$G$5</f>
        <v>1.5375722543352601</v>
      </c>
      <c r="R4594" s="5">
        <f>laptop_prices3[[#This Row],[Battery Life (hours)]]/ScoreCard!$H$3*ScoreCard!$H$5</f>
        <v>3.3250000000000002</v>
      </c>
      <c r="S4594" s="5">
        <f>ScoreCard!$I$3-laptop_prices3[[#This Row],[Weight (kg)]]/ScoreCard!$I$3*ScoreCard!$I$5</f>
        <v>2.0657142857142858</v>
      </c>
      <c r="T4594" s="6" cm="1">
        <f t="array" ref="T4594">_xlfn.IFS(laptop_prices3[[#This Row],[Storage]]="512GB SSD", 512, laptop_prices3[[#This Row],[Storage]] = "1TB SSD", 1000, laptop_prices3[[#This Row],[Storage]] = "2TB SSD", 2000, laptop_prices3[[#This Row],[Storage]]= "256GB SSD", 256, laptop_prices3[[#This Row],[Storage]] = "1TB HDD", 1000*0.7)</f>
        <v>700</v>
      </c>
      <c r="U4594" s="5">
        <f>laptop_prices3[[#This Row],[Storage Raw Value]]/ScoreCard!$J$3*ScoreCard!$J$5</f>
        <v>2.8</v>
      </c>
    </row>
    <row r="4595" spans="2:21" x14ac:dyDescent="0.2">
      <c r="B4595" s="4" cm="1">
        <f t="array" ref="B4595">SUM(laptop_prices3[[#This Row],[RAM Comp]:[Weight Comp]]+laptop_prices3[[#This Row],[Storage Comp]])</f>
        <v>24.212277731902006</v>
      </c>
      <c r="C4595">
        <v>4593</v>
      </c>
      <c r="D4595" t="s">
        <v>34</v>
      </c>
      <c r="E4595" t="s">
        <v>37</v>
      </c>
      <c r="F4595">
        <v>32</v>
      </c>
      <c r="G4595" t="s">
        <v>42</v>
      </c>
      <c r="H4595" t="s">
        <v>44</v>
      </c>
      <c r="I4595">
        <v>15.6</v>
      </c>
      <c r="J4595" t="s">
        <v>15</v>
      </c>
      <c r="K4595">
        <v>8.9</v>
      </c>
      <c r="L4595">
        <v>1.72</v>
      </c>
      <c r="M4595" t="s">
        <v>16</v>
      </c>
      <c r="N4595">
        <v>1957.19</v>
      </c>
      <c r="O4595" s="5">
        <f>(ScoreCard!$E$3-laptop_prices3[[#This Row],[Price ($)]])/ScoreCard!$E$3*ScoreCard!$E$5</f>
        <v>4.0945541586324046</v>
      </c>
      <c r="P4595" s="5">
        <f>laptop_prices3[[#This Row],[RAM (GB)]]/ScoreCard!$F$3*ScoreCard!$F$5</f>
        <v>3.5</v>
      </c>
      <c r="Q4595" s="5">
        <f>laptop_prices3[[#This Row],[Screen Size (inch)]]/ScoreCard!$G$3*ScoreCard!$G$5</f>
        <v>1.8034682080924855</v>
      </c>
      <c r="R4595" s="5">
        <f>laptop_prices3[[#This Row],[Battery Life (hours)]]/ScoreCard!$H$3*ScoreCard!$H$5</f>
        <v>5.1916666666666664</v>
      </c>
      <c r="S4595" s="5">
        <f>ScoreCard!$I$3-laptop_prices3[[#This Row],[Weight (kg)]]/ScoreCard!$I$3*ScoreCard!$I$5</f>
        <v>2.5171428571428569</v>
      </c>
      <c r="T4595" s="6" cm="1">
        <f t="array" ref="T4595">_xlfn.IFS(laptop_prices3[[#This Row],[Storage]]="512GB SSD", 512, laptop_prices3[[#This Row],[Storage]] = "1TB SSD", 1000, laptop_prices3[[#This Row],[Storage]] = "2TB SSD", 2000, laptop_prices3[[#This Row],[Storage]]= "256GB SSD", 256, laptop_prices3[[#This Row],[Storage]] = "1TB HDD", 1000*0.7)</f>
        <v>700</v>
      </c>
      <c r="U4595" s="5">
        <f>laptop_prices3[[#This Row],[Storage Raw Value]]/ScoreCard!$J$3*ScoreCard!$J$5</f>
        <v>2.8</v>
      </c>
    </row>
    <row r="4596" spans="2:21" x14ac:dyDescent="0.2">
      <c r="B4596" s="4" cm="1">
        <f t="array" ref="B4596">SUM(laptop_prices3[[#This Row],[RAM Comp]:[Weight Comp]]+laptop_prices3[[#This Row],[Storage Comp]])</f>
        <v>27.193259014588492</v>
      </c>
      <c r="C4596">
        <v>4594</v>
      </c>
      <c r="D4596" t="s">
        <v>34</v>
      </c>
      <c r="E4596" t="s">
        <v>39</v>
      </c>
      <c r="F4596">
        <v>16</v>
      </c>
      <c r="G4596" t="s">
        <v>19</v>
      </c>
      <c r="H4596" t="s">
        <v>32</v>
      </c>
      <c r="I4596">
        <v>14</v>
      </c>
      <c r="J4596" t="s">
        <v>43</v>
      </c>
      <c r="K4596">
        <v>10</v>
      </c>
      <c r="L4596">
        <v>2.64</v>
      </c>
      <c r="M4596" t="s">
        <v>46</v>
      </c>
      <c r="N4596">
        <v>1130.33</v>
      </c>
      <c r="O4596" s="5">
        <f>(ScoreCard!$E$3-laptop_prices3[[#This Row],[Price ($)]])/ScoreCard!$E$3*ScoreCard!$E$5</f>
        <v>4.4770806115537916</v>
      </c>
      <c r="P4596" s="5">
        <f>laptop_prices3[[#This Row],[RAM (GB)]]/ScoreCard!$F$3*ScoreCard!$F$5</f>
        <v>1.75</v>
      </c>
      <c r="Q4596" s="5">
        <f>laptop_prices3[[#This Row],[Screen Size (inch)]]/ScoreCard!$G$3*ScoreCard!$G$5</f>
        <v>1.6184971098265895</v>
      </c>
      <c r="R4596" s="5">
        <f>laptop_prices3[[#This Row],[Battery Life (hours)]]/ScoreCard!$H$3*ScoreCard!$H$5</f>
        <v>5.8333333333333339</v>
      </c>
      <c r="S4596" s="5">
        <f>ScoreCard!$I$3-laptop_prices3[[#This Row],[Weight (kg)]]/ScoreCard!$I$3*ScoreCard!$I$5</f>
        <v>1.9914285714285713</v>
      </c>
      <c r="T4596" s="6" cm="1">
        <f t="array" ref="T4596">_xlfn.IFS(laptop_prices3[[#This Row],[Storage]]="512GB SSD", 512, laptop_prices3[[#This Row],[Storage]] = "1TB SSD", 1000, laptop_prices3[[#This Row],[Storage]] = "2TB SSD", 2000, laptop_prices3[[#This Row],[Storage]]= "256GB SSD", 256, laptop_prices3[[#This Row],[Storage]] = "1TB HDD", 1000*0.7)</f>
        <v>1000</v>
      </c>
      <c r="U4596" s="5">
        <f>laptop_prices3[[#This Row],[Storage Raw Value]]/ScoreCard!$J$3*ScoreCard!$J$5</f>
        <v>4</v>
      </c>
    </row>
    <row r="4597" spans="2:21" x14ac:dyDescent="0.2">
      <c r="B4597" s="4" cm="1">
        <f t="array" ref="B4597">SUM(laptop_prices3[[#This Row],[RAM Comp]:[Weight Comp]]+laptop_prices3[[#This Row],[Storage Comp]])</f>
        <v>42.264285714285712</v>
      </c>
      <c r="C4597">
        <v>4595</v>
      </c>
      <c r="D4597" t="s">
        <v>17</v>
      </c>
      <c r="E4597" t="s">
        <v>31</v>
      </c>
      <c r="F4597">
        <v>8</v>
      </c>
      <c r="G4597" t="s">
        <v>25</v>
      </c>
      <c r="H4597" t="s">
        <v>14</v>
      </c>
      <c r="I4597">
        <v>17.3</v>
      </c>
      <c r="J4597" t="s">
        <v>21</v>
      </c>
      <c r="K4597">
        <v>9.9</v>
      </c>
      <c r="L4597">
        <v>3.3</v>
      </c>
      <c r="M4597" t="s">
        <v>22</v>
      </c>
      <c r="N4597">
        <v>1093.45</v>
      </c>
      <c r="O4597" s="5">
        <f>(ScoreCard!$E$3-laptop_prices3[[#This Row],[Price ($)]])/ScoreCard!$E$3*ScoreCard!$E$5</f>
        <v>4.4941422369604398</v>
      </c>
      <c r="P4597" s="5">
        <f>laptop_prices3[[#This Row],[RAM (GB)]]/ScoreCard!$F$3*ScoreCard!$F$5</f>
        <v>0.875</v>
      </c>
      <c r="Q4597" s="5">
        <f>laptop_prices3[[#This Row],[Screen Size (inch)]]/ScoreCard!$G$3*ScoreCard!$G$5</f>
        <v>2</v>
      </c>
      <c r="R4597" s="5">
        <f>laptop_prices3[[#This Row],[Battery Life (hours)]]/ScoreCard!$H$3*ScoreCard!$H$5</f>
        <v>5.7750000000000004</v>
      </c>
      <c r="S4597" s="5">
        <f>ScoreCard!$I$3-laptop_prices3[[#This Row],[Weight (kg)]]/ScoreCard!$I$3*ScoreCard!$I$5</f>
        <v>1.6142857142857143</v>
      </c>
      <c r="T4597" s="6" cm="1">
        <f t="array" ref="T4597">_xlfn.IFS(laptop_prices3[[#This Row],[Storage]]="512GB SSD", 512, laptop_prices3[[#This Row],[Storage]] = "1TB SSD", 1000, laptop_prices3[[#This Row],[Storage]] = "2TB SSD", 2000, laptop_prices3[[#This Row],[Storage]]= "256GB SSD", 256, laptop_prices3[[#This Row],[Storage]] = "1TB HDD", 1000*0.7)</f>
        <v>2000</v>
      </c>
      <c r="U4597" s="5">
        <f>laptop_prices3[[#This Row],[Storage Raw Value]]/ScoreCard!$J$3*ScoreCard!$J$5</f>
        <v>8</v>
      </c>
    </row>
    <row r="4598" spans="2:21" x14ac:dyDescent="0.2">
      <c r="B4598" s="4" cm="1">
        <f t="array" ref="B4598">SUM(laptop_prices3[[#This Row],[RAM Comp]:[Weight Comp]]+laptop_prices3[[#This Row],[Storage Comp]])</f>
        <v>27.51575901458849</v>
      </c>
      <c r="C4598">
        <v>4596</v>
      </c>
      <c r="D4598" t="s">
        <v>45</v>
      </c>
      <c r="E4598" t="s">
        <v>37</v>
      </c>
      <c r="F4598">
        <v>4</v>
      </c>
      <c r="G4598" t="s">
        <v>19</v>
      </c>
      <c r="H4598" t="s">
        <v>40</v>
      </c>
      <c r="I4598">
        <v>14</v>
      </c>
      <c r="J4598" t="s">
        <v>43</v>
      </c>
      <c r="K4598">
        <v>11.5</v>
      </c>
      <c r="L4598">
        <v>1.31</v>
      </c>
      <c r="M4598" t="s">
        <v>16</v>
      </c>
      <c r="N4598">
        <v>1507.04</v>
      </c>
      <c r="O4598" s="5">
        <f>(ScoreCard!$E$3-laptop_prices3[[#This Row],[Price ($)]])/ScoreCard!$E$3*ScoreCard!$E$5</f>
        <v>4.3028049904329073</v>
      </c>
      <c r="P4598" s="5">
        <f>laptop_prices3[[#This Row],[RAM (GB)]]/ScoreCard!$F$3*ScoreCard!$F$5</f>
        <v>0.4375</v>
      </c>
      <c r="Q4598" s="5">
        <f>laptop_prices3[[#This Row],[Screen Size (inch)]]/ScoreCard!$G$3*ScoreCard!$G$5</f>
        <v>1.6184971098265895</v>
      </c>
      <c r="R4598" s="5">
        <f>laptop_prices3[[#This Row],[Battery Life (hours)]]/ScoreCard!$H$3*ScoreCard!$H$5</f>
        <v>6.7083333333333339</v>
      </c>
      <c r="S4598" s="5">
        <f>ScoreCard!$I$3-laptop_prices3[[#This Row],[Weight (kg)]]/ScoreCard!$I$3*ScoreCard!$I$5</f>
        <v>2.7514285714285713</v>
      </c>
      <c r="T4598" s="6" cm="1">
        <f t="array" ref="T4598">_xlfn.IFS(laptop_prices3[[#This Row],[Storage]]="512GB SSD", 512, laptop_prices3[[#This Row],[Storage]] = "1TB SSD", 1000, laptop_prices3[[#This Row],[Storage]] = "2TB SSD", 2000, laptop_prices3[[#This Row],[Storage]]= "256GB SSD", 256, laptop_prices3[[#This Row],[Storage]] = "1TB HDD", 1000*0.7)</f>
        <v>1000</v>
      </c>
      <c r="U4598" s="5">
        <f>laptop_prices3[[#This Row],[Storage Raw Value]]/ScoreCard!$J$3*ScoreCard!$J$5</f>
        <v>4</v>
      </c>
    </row>
    <row r="4599" spans="2:21" x14ac:dyDescent="0.2">
      <c r="B4599" s="4" cm="1">
        <f t="array" ref="B4599">SUM(laptop_prices3[[#This Row],[RAM Comp]:[Weight Comp]]+laptop_prices3[[#This Row],[Storage Comp]])</f>
        <v>41.439063446187724</v>
      </c>
      <c r="C4599">
        <v>4597</v>
      </c>
      <c r="D4599" t="s">
        <v>47</v>
      </c>
      <c r="E4599" t="s">
        <v>39</v>
      </c>
      <c r="F4599">
        <v>4</v>
      </c>
      <c r="G4599" t="s">
        <v>25</v>
      </c>
      <c r="H4599" t="s">
        <v>26</v>
      </c>
      <c r="I4599">
        <v>15.6</v>
      </c>
      <c r="J4599" t="s">
        <v>43</v>
      </c>
      <c r="K4599">
        <v>9.1999999999999993</v>
      </c>
      <c r="L4599">
        <v>2.92</v>
      </c>
      <c r="M4599" t="s">
        <v>46</v>
      </c>
      <c r="N4599">
        <v>1433.99</v>
      </c>
      <c r="O4599" s="5">
        <f>(ScoreCard!$E$3-laptop_prices3[[#This Row],[Price ($)]])/ScoreCard!$E$3*ScoreCard!$E$5</f>
        <v>4.3365997771995985</v>
      </c>
      <c r="P4599" s="5">
        <f>laptop_prices3[[#This Row],[RAM (GB)]]/ScoreCard!$F$3*ScoreCard!$F$5</f>
        <v>0.4375</v>
      </c>
      <c r="Q4599" s="5">
        <f>laptop_prices3[[#This Row],[Screen Size (inch)]]/ScoreCard!$G$3*ScoreCard!$G$5</f>
        <v>1.8034682080924855</v>
      </c>
      <c r="R4599" s="5">
        <f>laptop_prices3[[#This Row],[Battery Life (hours)]]/ScoreCard!$H$3*ScoreCard!$H$5</f>
        <v>5.3666666666666663</v>
      </c>
      <c r="S4599" s="5">
        <f>ScoreCard!$I$3-laptop_prices3[[#This Row],[Weight (kg)]]/ScoreCard!$I$3*ScoreCard!$I$5</f>
        <v>1.8314285714285714</v>
      </c>
      <c r="T4599" s="6" cm="1">
        <f t="array" ref="T4599">_xlfn.IFS(laptop_prices3[[#This Row],[Storage]]="512GB SSD", 512, laptop_prices3[[#This Row],[Storage]] = "1TB SSD", 1000, laptop_prices3[[#This Row],[Storage]] = "2TB SSD", 2000, laptop_prices3[[#This Row],[Storage]]= "256GB SSD", 256, laptop_prices3[[#This Row],[Storage]] = "1TB HDD", 1000*0.7)</f>
        <v>2000</v>
      </c>
      <c r="U4599" s="5">
        <f>laptop_prices3[[#This Row],[Storage Raw Value]]/ScoreCard!$J$3*ScoreCard!$J$5</f>
        <v>8</v>
      </c>
    </row>
    <row r="4600" spans="2:21" x14ac:dyDescent="0.2">
      <c r="B4600" s="4" cm="1">
        <f t="array" ref="B4600">SUM(laptop_prices3[[#This Row],[RAM Comp]:[Weight Comp]]+laptop_prices3[[#This Row],[Storage Comp]])</f>
        <v>41.278825350949631</v>
      </c>
      <c r="C4600">
        <v>4598</v>
      </c>
      <c r="D4600" t="s">
        <v>34</v>
      </c>
      <c r="E4600" t="s">
        <v>37</v>
      </c>
      <c r="F4600">
        <v>4</v>
      </c>
      <c r="G4600" t="s">
        <v>25</v>
      </c>
      <c r="H4600" t="s">
        <v>44</v>
      </c>
      <c r="I4600">
        <v>15.6</v>
      </c>
      <c r="J4600" t="s">
        <v>27</v>
      </c>
      <c r="K4600">
        <v>8.6999999999999993</v>
      </c>
      <c r="L4600">
        <v>2.69</v>
      </c>
      <c r="M4600" t="s">
        <v>30</v>
      </c>
      <c r="N4600">
        <v>1930.36</v>
      </c>
      <c r="O4600" s="5">
        <f>(ScoreCard!$E$3-laptop_prices3[[#This Row],[Price ($)]])/ScoreCard!$E$3*ScoreCard!$E$5</f>
        <v>4.1069663985906573</v>
      </c>
      <c r="P4600" s="5">
        <f>laptop_prices3[[#This Row],[RAM (GB)]]/ScoreCard!$F$3*ScoreCard!$F$5</f>
        <v>0.4375</v>
      </c>
      <c r="Q4600" s="5">
        <f>laptop_prices3[[#This Row],[Screen Size (inch)]]/ScoreCard!$G$3*ScoreCard!$G$5</f>
        <v>1.8034682080924855</v>
      </c>
      <c r="R4600" s="5">
        <f>laptop_prices3[[#This Row],[Battery Life (hours)]]/ScoreCard!$H$3*ScoreCard!$H$5</f>
        <v>5.0750000000000002</v>
      </c>
      <c r="S4600" s="5">
        <f>ScoreCard!$I$3-laptop_prices3[[#This Row],[Weight (kg)]]/ScoreCard!$I$3*ScoreCard!$I$5</f>
        <v>1.9628571428571429</v>
      </c>
      <c r="T4600" s="6" cm="1">
        <f t="array" ref="T4600">_xlfn.IFS(laptop_prices3[[#This Row],[Storage]]="512GB SSD", 512, laptop_prices3[[#This Row],[Storage]] = "1TB SSD", 1000, laptop_prices3[[#This Row],[Storage]] = "2TB SSD", 2000, laptop_prices3[[#This Row],[Storage]]= "256GB SSD", 256, laptop_prices3[[#This Row],[Storage]] = "1TB HDD", 1000*0.7)</f>
        <v>2000</v>
      </c>
      <c r="U4600" s="5">
        <f>laptop_prices3[[#This Row],[Storage Raw Value]]/ScoreCard!$J$3*ScoreCard!$J$5</f>
        <v>8</v>
      </c>
    </row>
    <row r="4601" spans="2:21" x14ac:dyDescent="0.2">
      <c r="B4601" s="4" cm="1">
        <f t="array" ref="B4601">SUM(laptop_prices3[[#This Row],[RAM Comp]:[Weight Comp]]+laptop_prices3[[#This Row],[Storage Comp]])</f>
        <v>14.675472887420865</v>
      </c>
      <c r="C4601">
        <v>4599</v>
      </c>
      <c r="D4601" t="s">
        <v>11</v>
      </c>
      <c r="E4601" t="s">
        <v>41</v>
      </c>
      <c r="F4601">
        <v>16</v>
      </c>
      <c r="G4601" t="s">
        <v>29</v>
      </c>
      <c r="H4601" t="s">
        <v>40</v>
      </c>
      <c r="I4601">
        <v>16</v>
      </c>
      <c r="J4601" t="s">
        <v>21</v>
      </c>
      <c r="K4601">
        <v>9.1</v>
      </c>
      <c r="L4601">
        <v>3.2</v>
      </c>
      <c r="M4601" t="s">
        <v>46</v>
      </c>
      <c r="N4601">
        <v>2782.56</v>
      </c>
      <c r="O4601" s="5">
        <f>(ScoreCard!$E$3-laptop_prices3[[#This Row],[Price ($)]])/ScoreCard!$E$3*ScoreCard!$E$5</f>
        <v>3.7127170175834672</v>
      </c>
      <c r="P4601" s="5">
        <f>laptop_prices3[[#This Row],[RAM (GB)]]/ScoreCard!$F$3*ScoreCard!$F$5</f>
        <v>1.75</v>
      </c>
      <c r="Q4601" s="5">
        <f>laptop_prices3[[#This Row],[Screen Size (inch)]]/ScoreCard!$G$3*ScoreCard!$G$5</f>
        <v>1.8497109826589595</v>
      </c>
      <c r="R4601" s="5">
        <f>laptop_prices3[[#This Row],[Battery Life (hours)]]/ScoreCard!$H$3*ScoreCard!$H$5</f>
        <v>5.3083333333333336</v>
      </c>
      <c r="S4601" s="5">
        <f>ScoreCard!$I$3-laptop_prices3[[#This Row],[Weight (kg)]]/ScoreCard!$I$3*ScoreCard!$I$5</f>
        <v>1.6714285714285713</v>
      </c>
      <c r="T4601" s="6" cm="1">
        <f t="array" ref="T4601">_xlfn.IFS(laptop_prices3[[#This Row],[Storage]]="512GB SSD", 512, laptop_prices3[[#This Row],[Storage]] = "1TB SSD", 1000, laptop_prices3[[#This Row],[Storage]] = "2TB SSD", 2000, laptop_prices3[[#This Row],[Storage]]= "256GB SSD", 256, laptop_prices3[[#This Row],[Storage]] = "1TB HDD", 1000*0.7)</f>
        <v>256</v>
      </c>
      <c r="U4601" s="5">
        <f>laptop_prices3[[#This Row],[Storage Raw Value]]/ScoreCard!$J$3*ScoreCard!$J$5</f>
        <v>1.024</v>
      </c>
    </row>
    <row r="4602" spans="2:21" x14ac:dyDescent="0.2">
      <c r="B4602" s="4" cm="1">
        <f t="array" ref="B4602">SUM(laptop_prices3[[#This Row],[RAM Comp]:[Weight Comp]]+laptop_prices3[[#This Row],[Storage Comp]])</f>
        <v>20.292568125516102</v>
      </c>
      <c r="C4602">
        <v>4600</v>
      </c>
      <c r="D4602" t="s">
        <v>33</v>
      </c>
      <c r="E4602" t="s">
        <v>37</v>
      </c>
      <c r="F4602">
        <v>8</v>
      </c>
      <c r="G4602" t="s">
        <v>42</v>
      </c>
      <c r="H4602" t="s">
        <v>14</v>
      </c>
      <c r="I4602">
        <v>16</v>
      </c>
      <c r="J4602" t="s">
        <v>15</v>
      </c>
      <c r="K4602">
        <v>8.1</v>
      </c>
      <c r="L4602">
        <v>3.25</v>
      </c>
      <c r="M4602" t="s">
        <v>16</v>
      </c>
      <c r="N4602">
        <v>1978.89</v>
      </c>
      <c r="O4602" s="5">
        <f>(ScoreCard!$E$3-laptop_prices3[[#This Row],[Price ($)]])/ScoreCard!$E$3*ScoreCard!$E$5</f>
        <v>4.0845151870672138</v>
      </c>
      <c r="P4602" s="5">
        <f>laptop_prices3[[#This Row],[RAM (GB)]]/ScoreCard!$F$3*ScoreCard!$F$5</f>
        <v>0.875</v>
      </c>
      <c r="Q4602" s="5">
        <f>laptop_prices3[[#This Row],[Screen Size (inch)]]/ScoreCard!$G$3*ScoreCard!$G$5</f>
        <v>1.8497109826589595</v>
      </c>
      <c r="R4602" s="5">
        <f>laptop_prices3[[#This Row],[Battery Life (hours)]]/ScoreCard!$H$3*ScoreCard!$H$5</f>
        <v>4.7249999999999996</v>
      </c>
      <c r="S4602" s="5">
        <f>ScoreCard!$I$3-laptop_prices3[[#This Row],[Weight (kg)]]/ScoreCard!$I$3*ScoreCard!$I$5</f>
        <v>1.6428571428571428</v>
      </c>
      <c r="T4602" s="6" cm="1">
        <f t="array" ref="T4602">_xlfn.IFS(laptop_prices3[[#This Row],[Storage]]="512GB SSD", 512, laptop_prices3[[#This Row],[Storage]] = "1TB SSD", 1000, laptop_prices3[[#This Row],[Storage]] = "2TB SSD", 2000, laptop_prices3[[#This Row],[Storage]]= "256GB SSD", 256, laptop_prices3[[#This Row],[Storage]] = "1TB HDD", 1000*0.7)</f>
        <v>700</v>
      </c>
      <c r="U4602" s="5">
        <f>laptop_prices3[[#This Row],[Storage Raw Value]]/ScoreCard!$J$3*ScoreCard!$J$5</f>
        <v>2.8</v>
      </c>
    </row>
    <row r="4603" spans="2:21" x14ac:dyDescent="0.2">
      <c r="B4603" s="4" cm="1">
        <f t="array" ref="B4603">SUM(laptop_prices3[[#This Row],[RAM Comp]:[Weight Comp]]+laptop_prices3[[#This Row],[Storage Comp]])</f>
        <v>23.858944398568674</v>
      </c>
      <c r="C4603">
        <v>4601</v>
      </c>
      <c r="D4603" t="s">
        <v>23</v>
      </c>
      <c r="E4603" t="s">
        <v>18</v>
      </c>
      <c r="F4603">
        <v>16</v>
      </c>
      <c r="G4603" t="s">
        <v>19</v>
      </c>
      <c r="H4603" t="s">
        <v>32</v>
      </c>
      <c r="I4603">
        <v>15.6</v>
      </c>
      <c r="J4603" t="s">
        <v>43</v>
      </c>
      <c r="K4603">
        <v>4.3</v>
      </c>
      <c r="L4603">
        <v>2.98</v>
      </c>
      <c r="M4603" t="s">
        <v>22</v>
      </c>
      <c r="N4603">
        <v>1767.06</v>
      </c>
      <c r="O4603" s="5">
        <f>(ScoreCard!$E$3-laptop_prices3[[#This Row],[Price ($)]])/ScoreCard!$E$3*ScoreCard!$E$5</f>
        <v>4.1825131293093563</v>
      </c>
      <c r="P4603" s="5">
        <f>laptop_prices3[[#This Row],[RAM (GB)]]/ScoreCard!$F$3*ScoreCard!$F$5</f>
        <v>1.75</v>
      </c>
      <c r="Q4603" s="5">
        <f>laptop_prices3[[#This Row],[Screen Size (inch)]]/ScoreCard!$G$3*ScoreCard!$G$5</f>
        <v>1.8034682080924855</v>
      </c>
      <c r="R4603" s="5">
        <f>laptop_prices3[[#This Row],[Battery Life (hours)]]/ScoreCard!$H$3*ScoreCard!$H$5</f>
        <v>2.5083333333333333</v>
      </c>
      <c r="S4603" s="5">
        <f>ScoreCard!$I$3-laptop_prices3[[#This Row],[Weight (kg)]]/ScoreCard!$I$3*ScoreCard!$I$5</f>
        <v>1.7971428571428572</v>
      </c>
      <c r="T4603" s="6" cm="1">
        <f t="array" ref="T4603">_xlfn.IFS(laptop_prices3[[#This Row],[Storage]]="512GB SSD", 512, laptop_prices3[[#This Row],[Storage]] = "1TB SSD", 1000, laptop_prices3[[#This Row],[Storage]] = "2TB SSD", 2000, laptop_prices3[[#This Row],[Storage]]= "256GB SSD", 256, laptop_prices3[[#This Row],[Storage]] = "1TB HDD", 1000*0.7)</f>
        <v>1000</v>
      </c>
      <c r="U4603" s="5">
        <f>laptop_prices3[[#This Row],[Storage Raw Value]]/ScoreCard!$J$3*ScoreCard!$J$5</f>
        <v>4</v>
      </c>
    </row>
    <row r="4604" spans="2:21" x14ac:dyDescent="0.2">
      <c r="B4604" s="4" cm="1">
        <f t="array" ref="B4604">SUM(laptop_prices3[[#This Row],[RAM Comp]:[Weight Comp]]+laptop_prices3[[#This Row],[Storage Comp]])</f>
        <v>19.5547539223782</v>
      </c>
      <c r="C4604">
        <v>4602</v>
      </c>
      <c r="D4604" t="s">
        <v>36</v>
      </c>
      <c r="E4604" t="s">
        <v>37</v>
      </c>
      <c r="F4604">
        <v>16</v>
      </c>
      <c r="G4604" t="s">
        <v>13</v>
      </c>
      <c r="H4604" t="s">
        <v>14</v>
      </c>
      <c r="I4604">
        <v>15.6</v>
      </c>
      <c r="J4604" t="s">
        <v>27</v>
      </c>
      <c r="K4604">
        <v>8.6999999999999993</v>
      </c>
      <c r="L4604">
        <v>1.34</v>
      </c>
      <c r="M4604" t="s">
        <v>30</v>
      </c>
      <c r="N4604">
        <v>3483.15</v>
      </c>
      <c r="O4604" s="5">
        <f>(ScoreCard!$E$3-laptop_prices3[[#This Row],[Price ($)]])/ScoreCard!$E$3*ScoreCard!$E$5</f>
        <v>3.3886062761614673</v>
      </c>
      <c r="P4604" s="5">
        <f>laptop_prices3[[#This Row],[RAM (GB)]]/ScoreCard!$F$3*ScoreCard!$F$5</f>
        <v>1.75</v>
      </c>
      <c r="Q4604" s="5">
        <f>laptop_prices3[[#This Row],[Screen Size (inch)]]/ScoreCard!$G$3*ScoreCard!$G$5</f>
        <v>1.8034682080924855</v>
      </c>
      <c r="R4604" s="5">
        <f>laptop_prices3[[#This Row],[Battery Life (hours)]]/ScoreCard!$H$3*ScoreCard!$H$5</f>
        <v>5.0750000000000002</v>
      </c>
      <c r="S4604" s="5">
        <f>ScoreCard!$I$3-laptop_prices3[[#This Row],[Weight (kg)]]/ScoreCard!$I$3*ScoreCard!$I$5</f>
        <v>2.734285714285714</v>
      </c>
      <c r="T4604" s="6" cm="1">
        <f t="array" ref="T4604">_xlfn.IFS(laptop_prices3[[#This Row],[Storage]]="512GB SSD", 512, laptop_prices3[[#This Row],[Storage]] = "1TB SSD", 1000, laptop_prices3[[#This Row],[Storage]] = "2TB SSD", 2000, laptop_prices3[[#This Row],[Storage]]= "256GB SSD", 256, laptop_prices3[[#This Row],[Storage]] = "1TB HDD", 1000*0.7)</f>
        <v>512</v>
      </c>
      <c r="U4604" s="5">
        <f>laptop_prices3[[#This Row],[Storage Raw Value]]/ScoreCard!$J$3*ScoreCard!$J$5</f>
        <v>2.048</v>
      </c>
    </row>
    <row r="4605" spans="2:21" x14ac:dyDescent="0.2">
      <c r="B4605" s="4" cm="1">
        <f t="array" ref="B4605">SUM(laptop_prices3[[#This Row],[RAM Comp]:[Weight Comp]]+laptop_prices3[[#This Row],[Storage Comp]])</f>
        <v>39.668524635287639</v>
      </c>
      <c r="C4605">
        <v>4603</v>
      </c>
      <c r="D4605" t="s">
        <v>17</v>
      </c>
      <c r="E4605" t="s">
        <v>18</v>
      </c>
      <c r="F4605">
        <v>8</v>
      </c>
      <c r="G4605" t="s">
        <v>25</v>
      </c>
      <c r="H4605" t="s">
        <v>40</v>
      </c>
      <c r="I4605">
        <v>13.3</v>
      </c>
      <c r="J4605" t="s">
        <v>27</v>
      </c>
      <c r="K4605">
        <v>5.9</v>
      </c>
      <c r="L4605">
        <v>2.95</v>
      </c>
      <c r="M4605" t="s">
        <v>16</v>
      </c>
      <c r="N4605">
        <v>2872.35</v>
      </c>
      <c r="O4605" s="5">
        <f>(ScoreCard!$E$3-laptop_prices3[[#This Row],[Price ($)]])/ScoreCard!$E$3*ScoreCard!$E$5</f>
        <v>3.6711778813236267</v>
      </c>
      <c r="P4605" s="5">
        <f>laptop_prices3[[#This Row],[RAM (GB)]]/ScoreCard!$F$3*ScoreCard!$F$5</f>
        <v>0.875</v>
      </c>
      <c r="Q4605" s="5">
        <f>laptop_prices3[[#This Row],[Screen Size (inch)]]/ScoreCard!$G$3*ScoreCard!$G$5</f>
        <v>1.5375722543352601</v>
      </c>
      <c r="R4605" s="5">
        <f>laptop_prices3[[#This Row],[Battery Life (hours)]]/ScoreCard!$H$3*ScoreCard!$H$5</f>
        <v>3.4416666666666669</v>
      </c>
      <c r="S4605" s="5">
        <f>ScoreCard!$I$3-laptop_prices3[[#This Row],[Weight (kg)]]/ScoreCard!$I$3*ScoreCard!$I$5</f>
        <v>1.8142857142857143</v>
      </c>
      <c r="T4605" s="6" cm="1">
        <f t="array" ref="T4605">_xlfn.IFS(laptop_prices3[[#This Row],[Storage]]="512GB SSD", 512, laptop_prices3[[#This Row],[Storage]] = "1TB SSD", 1000, laptop_prices3[[#This Row],[Storage]] = "2TB SSD", 2000, laptop_prices3[[#This Row],[Storage]]= "256GB SSD", 256, laptop_prices3[[#This Row],[Storage]] = "1TB HDD", 1000*0.7)</f>
        <v>2000</v>
      </c>
      <c r="U4605" s="5">
        <f>laptop_prices3[[#This Row],[Storage Raw Value]]/ScoreCard!$J$3*ScoreCard!$J$5</f>
        <v>8</v>
      </c>
    </row>
    <row r="4606" spans="2:21" x14ac:dyDescent="0.2">
      <c r="B4606" s="4" cm="1">
        <f t="array" ref="B4606">SUM(laptop_prices3[[#This Row],[RAM Comp]:[Weight Comp]]+laptop_prices3[[#This Row],[Storage Comp]])</f>
        <v>18.675758601706576</v>
      </c>
      <c r="C4606">
        <v>4604</v>
      </c>
      <c r="D4606" t="s">
        <v>23</v>
      </c>
      <c r="E4606" t="s">
        <v>12</v>
      </c>
      <c r="F4606">
        <v>32</v>
      </c>
      <c r="G4606" t="s">
        <v>13</v>
      </c>
      <c r="H4606" t="s">
        <v>40</v>
      </c>
      <c r="I4606">
        <v>16</v>
      </c>
      <c r="J4606" t="s">
        <v>27</v>
      </c>
      <c r="K4606">
        <v>4.3</v>
      </c>
      <c r="L4606">
        <v>1.53</v>
      </c>
      <c r="M4606" t="s">
        <v>46</v>
      </c>
      <c r="N4606">
        <v>2303.84</v>
      </c>
      <c r="O4606" s="5">
        <f>(ScoreCard!$E$3-laptop_prices3[[#This Row],[Price ($)]])/ScoreCard!$E$3*ScoreCard!$E$5</f>
        <v>3.9341850575691066</v>
      </c>
      <c r="P4606" s="5">
        <f>laptop_prices3[[#This Row],[RAM (GB)]]/ScoreCard!$F$3*ScoreCard!$F$5</f>
        <v>3.5</v>
      </c>
      <c r="Q4606" s="5">
        <f>laptop_prices3[[#This Row],[Screen Size (inch)]]/ScoreCard!$G$3*ScoreCard!$G$5</f>
        <v>1.8497109826589595</v>
      </c>
      <c r="R4606" s="5">
        <f>laptop_prices3[[#This Row],[Battery Life (hours)]]/ScoreCard!$H$3*ScoreCard!$H$5</f>
        <v>2.5083333333333333</v>
      </c>
      <c r="S4606" s="5">
        <f>ScoreCard!$I$3-laptop_prices3[[#This Row],[Weight (kg)]]/ScoreCard!$I$3*ScoreCard!$I$5</f>
        <v>2.6257142857142854</v>
      </c>
      <c r="T4606" s="6" cm="1">
        <f t="array" ref="T4606">_xlfn.IFS(laptop_prices3[[#This Row],[Storage]]="512GB SSD", 512, laptop_prices3[[#This Row],[Storage]] = "1TB SSD", 1000, laptop_prices3[[#This Row],[Storage]] = "2TB SSD", 2000, laptop_prices3[[#This Row],[Storage]]= "256GB SSD", 256, laptop_prices3[[#This Row],[Storage]] = "1TB HDD", 1000*0.7)</f>
        <v>512</v>
      </c>
      <c r="U4606" s="5">
        <f>laptop_prices3[[#This Row],[Storage Raw Value]]/ScoreCard!$J$3*ScoreCard!$J$5</f>
        <v>2.048</v>
      </c>
    </row>
    <row r="4607" spans="2:21" x14ac:dyDescent="0.2">
      <c r="B4607" s="4" cm="1">
        <f t="array" ref="B4607">SUM(laptop_prices3[[#This Row],[RAM Comp]:[Weight Comp]]+laptop_prices3[[#This Row],[Storage Comp]])</f>
        <v>26.242782824112304</v>
      </c>
      <c r="C4607">
        <v>4605</v>
      </c>
      <c r="D4607" t="s">
        <v>47</v>
      </c>
      <c r="E4607" t="s">
        <v>12</v>
      </c>
      <c r="F4607">
        <v>32</v>
      </c>
      <c r="G4607" t="s">
        <v>19</v>
      </c>
      <c r="H4607" t="s">
        <v>40</v>
      </c>
      <c r="I4607">
        <v>14</v>
      </c>
      <c r="J4607" t="s">
        <v>21</v>
      </c>
      <c r="K4607">
        <v>5.4</v>
      </c>
      <c r="L4607">
        <v>2.67</v>
      </c>
      <c r="M4607" t="s">
        <v>22</v>
      </c>
      <c r="N4607">
        <v>1527.34</v>
      </c>
      <c r="O4607" s="5">
        <f>(ScoreCard!$E$3-laptop_prices3[[#This Row],[Price ($)]])/ScoreCard!$E$3*ScoreCard!$E$5</f>
        <v>4.2934136944525658</v>
      </c>
      <c r="P4607" s="5">
        <f>laptop_prices3[[#This Row],[RAM (GB)]]/ScoreCard!$F$3*ScoreCard!$F$5</f>
        <v>3.5</v>
      </c>
      <c r="Q4607" s="5">
        <f>laptop_prices3[[#This Row],[Screen Size (inch)]]/ScoreCard!$G$3*ScoreCard!$G$5</f>
        <v>1.6184971098265895</v>
      </c>
      <c r="R4607" s="5">
        <f>laptop_prices3[[#This Row],[Battery Life (hours)]]/ScoreCard!$H$3*ScoreCard!$H$5</f>
        <v>3.15</v>
      </c>
      <c r="S4607" s="5">
        <f>ScoreCard!$I$3-laptop_prices3[[#This Row],[Weight (kg)]]/ScoreCard!$I$3*ScoreCard!$I$5</f>
        <v>1.9742857142857144</v>
      </c>
      <c r="T4607" s="6" cm="1">
        <f t="array" ref="T4607">_xlfn.IFS(laptop_prices3[[#This Row],[Storage]]="512GB SSD", 512, laptop_prices3[[#This Row],[Storage]] = "1TB SSD", 1000, laptop_prices3[[#This Row],[Storage]] = "2TB SSD", 2000, laptop_prices3[[#This Row],[Storage]]= "256GB SSD", 256, laptop_prices3[[#This Row],[Storage]] = "1TB HDD", 1000*0.7)</f>
        <v>1000</v>
      </c>
      <c r="U4607" s="5">
        <f>laptop_prices3[[#This Row],[Storage Raw Value]]/ScoreCard!$J$3*ScoreCard!$J$5</f>
        <v>4</v>
      </c>
    </row>
    <row r="4608" spans="2:21" x14ac:dyDescent="0.2">
      <c r="B4608" s="4" cm="1">
        <f t="array" ref="B4608">SUM(laptop_prices3[[#This Row],[RAM Comp]:[Weight Comp]]+laptop_prices3[[#This Row],[Storage Comp]])</f>
        <v>16.031949077897053</v>
      </c>
      <c r="C4608">
        <v>4606</v>
      </c>
      <c r="D4608" t="s">
        <v>34</v>
      </c>
      <c r="E4608" t="s">
        <v>12</v>
      </c>
      <c r="F4608">
        <v>16</v>
      </c>
      <c r="G4608" t="s">
        <v>13</v>
      </c>
      <c r="H4608" t="s">
        <v>35</v>
      </c>
      <c r="I4608">
        <v>16</v>
      </c>
      <c r="J4608" t="s">
        <v>43</v>
      </c>
      <c r="K4608">
        <v>4.0999999999999996</v>
      </c>
      <c r="L4608">
        <v>2.89</v>
      </c>
      <c r="M4608" t="s">
        <v>22</v>
      </c>
      <c r="N4608">
        <v>1256.8900000000001</v>
      </c>
      <c r="O4608" s="5">
        <f>(ScoreCard!$E$3-laptop_prices3[[#This Row],[Price ($)]])/ScoreCard!$E$3*ScoreCard!$E$5</f>
        <v>4.4185307386832573</v>
      </c>
      <c r="P4608" s="5">
        <f>laptop_prices3[[#This Row],[RAM (GB)]]/ScoreCard!$F$3*ScoreCard!$F$5</f>
        <v>1.75</v>
      </c>
      <c r="Q4608" s="5">
        <f>laptop_prices3[[#This Row],[Screen Size (inch)]]/ScoreCard!$G$3*ScoreCard!$G$5</f>
        <v>1.8497109826589595</v>
      </c>
      <c r="R4608" s="5">
        <f>laptop_prices3[[#This Row],[Battery Life (hours)]]/ScoreCard!$H$3*ScoreCard!$H$5</f>
        <v>2.3916666666666662</v>
      </c>
      <c r="S4608" s="5">
        <f>ScoreCard!$I$3-laptop_prices3[[#This Row],[Weight (kg)]]/ScoreCard!$I$3*ScoreCard!$I$5</f>
        <v>1.8485714285714285</v>
      </c>
      <c r="T4608" s="6" cm="1">
        <f t="array" ref="T4608">_xlfn.IFS(laptop_prices3[[#This Row],[Storage]]="512GB SSD", 512, laptop_prices3[[#This Row],[Storage]] = "1TB SSD", 1000, laptop_prices3[[#This Row],[Storage]] = "2TB SSD", 2000, laptop_prices3[[#This Row],[Storage]]= "256GB SSD", 256, laptop_prices3[[#This Row],[Storage]] = "1TB HDD", 1000*0.7)</f>
        <v>512</v>
      </c>
      <c r="U4608" s="5">
        <f>laptop_prices3[[#This Row],[Storage Raw Value]]/ScoreCard!$J$3*ScoreCard!$J$5</f>
        <v>2.048</v>
      </c>
    </row>
    <row r="4609" spans="2:21" x14ac:dyDescent="0.2">
      <c r="B4609" s="4" cm="1">
        <f t="array" ref="B4609">SUM(laptop_prices3[[#This Row],[RAM Comp]:[Weight Comp]]+laptop_prices3[[#This Row],[Storage Comp]])</f>
        <v>14.231905587668592</v>
      </c>
      <c r="C4609">
        <v>4607</v>
      </c>
      <c r="D4609" t="s">
        <v>45</v>
      </c>
      <c r="E4609" t="s">
        <v>39</v>
      </c>
      <c r="F4609">
        <v>32</v>
      </c>
      <c r="G4609" t="s">
        <v>29</v>
      </c>
      <c r="H4609" t="s">
        <v>14</v>
      </c>
      <c r="I4609">
        <v>13.3</v>
      </c>
      <c r="J4609" t="s">
        <v>15</v>
      </c>
      <c r="K4609">
        <v>6.1</v>
      </c>
      <c r="L4609">
        <v>3.43</v>
      </c>
      <c r="M4609" t="s">
        <v>46</v>
      </c>
      <c r="N4609">
        <v>2041.37</v>
      </c>
      <c r="O4609" s="5">
        <f>(ScoreCard!$E$3-laptop_prices3[[#This Row],[Price ($)]])/ScoreCard!$E$3*ScoreCard!$E$5</f>
        <v>4.0556103509661465</v>
      </c>
      <c r="P4609" s="5">
        <f>laptop_prices3[[#This Row],[RAM (GB)]]/ScoreCard!$F$3*ScoreCard!$F$5</f>
        <v>3.5</v>
      </c>
      <c r="Q4609" s="5">
        <f>laptop_prices3[[#This Row],[Screen Size (inch)]]/ScoreCard!$G$3*ScoreCard!$G$5</f>
        <v>1.5375722543352601</v>
      </c>
      <c r="R4609" s="5">
        <f>laptop_prices3[[#This Row],[Battery Life (hours)]]/ScoreCard!$H$3*ScoreCard!$H$5</f>
        <v>3.5583333333333331</v>
      </c>
      <c r="S4609" s="5">
        <f>ScoreCard!$I$3-laptop_prices3[[#This Row],[Weight (kg)]]/ScoreCard!$I$3*ScoreCard!$I$5</f>
        <v>1.5399999999999998</v>
      </c>
      <c r="T4609" s="6" cm="1">
        <f t="array" ref="T4609">_xlfn.IFS(laptop_prices3[[#This Row],[Storage]]="512GB SSD", 512, laptop_prices3[[#This Row],[Storage]] = "1TB SSD", 1000, laptop_prices3[[#This Row],[Storage]] = "2TB SSD", 2000, laptop_prices3[[#This Row],[Storage]]= "256GB SSD", 256, laptop_prices3[[#This Row],[Storage]] = "1TB HDD", 1000*0.7)</f>
        <v>256</v>
      </c>
      <c r="U4609" s="5">
        <f>laptop_prices3[[#This Row],[Storage Raw Value]]/ScoreCard!$J$3*ScoreCard!$J$5</f>
        <v>1.024</v>
      </c>
    </row>
    <row r="4610" spans="2:21" x14ac:dyDescent="0.2">
      <c r="B4610" s="4" cm="1">
        <f t="array" ref="B4610">SUM(laptop_prices3[[#This Row],[RAM Comp]:[Weight Comp]]+laptop_prices3[[#This Row],[Storage Comp]])</f>
        <v>14.89111987338288</v>
      </c>
      <c r="C4610">
        <v>4608</v>
      </c>
      <c r="D4610" t="s">
        <v>38</v>
      </c>
      <c r="E4610" t="s">
        <v>31</v>
      </c>
      <c r="F4610">
        <v>4</v>
      </c>
      <c r="G4610" t="s">
        <v>13</v>
      </c>
      <c r="H4610" t="s">
        <v>14</v>
      </c>
      <c r="I4610">
        <v>13.3</v>
      </c>
      <c r="J4610" t="s">
        <v>15</v>
      </c>
      <c r="K4610">
        <v>4.9000000000000004</v>
      </c>
      <c r="L4610">
        <v>2.86</v>
      </c>
      <c r="M4610" t="s">
        <v>46</v>
      </c>
      <c r="N4610">
        <v>937.03</v>
      </c>
      <c r="O4610" s="5">
        <f>(ScoreCard!$E$3-laptop_prices3[[#This Row],[Price ($)]])/ScoreCard!$E$3*ScoreCard!$E$5</f>
        <v>4.5665061048050122</v>
      </c>
      <c r="P4610" s="5">
        <f>laptop_prices3[[#This Row],[RAM (GB)]]/ScoreCard!$F$3*ScoreCard!$F$5</f>
        <v>0.4375</v>
      </c>
      <c r="Q4610" s="5">
        <f>laptop_prices3[[#This Row],[Screen Size (inch)]]/ScoreCard!$G$3*ScoreCard!$G$5</f>
        <v>1.5375722543352601</v>
      </c>
      <c r="R4610" s="5">
        <f>laptop_prices3[[#This Row],[Battery Life (hours)]]/ScoreCard!$H$3*ScoreCard!$H$5</f>
        <v>2.8583333333333338</v>
      </c>
      <c r="S4610" s="5">
        <f>ScoreCard!$I$3-laptop_prices3[[#This Row],[Weight (kg)]]/ScoreCard!$I$3*ScoreCard!$I$5</f>
        <v>1.8657142857142859</v>
      </c>
      <c r="T4610" s="6" cm="1">
        <f t="array" ref="T4610">_xlfn.IFS(laptop_prices3[[#This Row],[Storage]]="512GB SSD", 512, laptop_prices3[[#This Row],[Storage]] = "1TB SSD", 1000, laptop_prices3[[#This Row],[Storage]] = "2TB SSD", 2000, laptop_prices3[[#This Row],[Storage]]= "256GB SSD", 256, laptop_prices3[[#This Row],[Storage]] = "1TB HDD", 1000*0.7)</f>
        <v>512</v>
      </c>
      <c r="U4610" s="5">
        <f>laptop_prices3[[#This Row],[Storage Raw Value]]/ScoreCard!$J$3*ScoreCard!$J$5</f>
        <v>2.048</v>
      </c>
    </row>
    <row r="4611" spans="2:21" x14ac:dyDescent="0.2">
      <c r="B4611" s="4" cm="1">
        <f t="array" ref="B4611">SUM(laptop_prices3[[#This Row],[RAM Comp]:[Weight Comp]]+laptop_prices3[[#This Row],[Storage Comp]])</f>
        <v>17.407068125516101</v>
      </c>
      <c r="C4611">
        <v>4609</v>
      </c>
      <c r="D4611" t="s">
        <v>23</v>
      </c>
      <c r="E4611" t="s">
        <v>37</v>
      </c>
      <c r="F4611">
        <v>4</v>
      </c>
      <c r="G4611" t="s">
        <v>13</v>
      </c>
      <c r="H4611" t="s">
        <v>32</v>
      </c>
      <c r="I4611">
        <v>16</v>
      </c>
      <c r="J4611" t="s">
        <v>15</v>
      </c>
      <c r="K4611">
        <v>8.1</v>
      </c>
      <c r="L4611">
        <v>2.27</v>
      </c>
      <c r="M4611" t="s">
        <v>30</v>
      </c>
      <c r="N4611">
        <v>2018.45</v>
      </c>
      <c r="O4611" s="5">
        <f>(ScoreCard!$E$3-laptop_prices3[[#This Row],[Price ($)]])/ScoreCard!$E$3*ScoreCard!$E$5</f>
        <v>4.0662137255409938</v>
      </c>
      <c r="P4611" s="5">
        <f>laptop_prices3[[#This Row],[RAM (GB)]]/ScoreCard!$F$3*ScoreCard!$F$5</f>
        <v>0.4375</v>
      </c>
      <c r="Q4611" s="5">
        <f>laptop_prices3[[#This Row],[Screen Size (inch)]]/ScoreCard!$G$3*ScoreCard!$G$5</f>
        <v>1.8497109826589595</v>
      </c>
      <c r="R4611" s="5">
        <f>laptop_prices3[[#This Row],[Battery Life (hours)]]/ScoreCard!$H$3*ScoreCard!$H$5</f>
        <v>4.7249999999999996</v>
      </c>
      <c r="S4611" s="5">
        <f>ScoreCard!$I$3-laptop_prices3[[#This Row],[Weight (kg)]]/ScoreCard!$I$3*ScoreCard!$I$5</f>
        <v>2.2028571428571428</v>
      </c>
      <c r="T4611" s="6" cm="1">
        <f t="array" ref="T4611">_xlfn.IFS(laptop_prices3[[#This Row],[Storage]]="512GB SSD", 512, laptop_prices3[[#This Row],[Storage]] = "1TB SSD", 1000, laptop_prices3[[#This Row],[Storage]] = "2TB SSD", 2000, laptop_prices3[[#This Row],[Storage]]= "256GB SSD", 256, laptop_prices3[[#This Row],[Storage]] = "1TB HDD", 1000*0.7)</f>
        <v>512</v>
      </c>
      <c r="U4611" s="5">
        <f>laptop_prices3[[#This Row],[Storage Raw Value]]/ScoreCard!$J$3*ScoreCard!$J$5</f>
        <v>2.048</v>
      </c>
    </row>
    <row r="4612" spans="2:21" x14ac:dyDescent="0.2">
      <c r="B4612" s="4" cm="1">
        <f t="array" ref="B4612">SUM(laptop_prices3[[#This Row],[RAM Comp]:[Weight Comp]]+laptop_prices3[[#This Row],[Storage Comp]])</f>
        <v>43.575401871731358</v>
      </c>
      <c r="C4612">
        <v>4610</v>
      </c>
      <c r="D4612" t="s">
        <v>38</v>
      </c>
      <c r="E4612" t="s">
        <v>41</v>
      </c>
      <c r="F4612">
        <v>32</v>
      </c>
      <c r="G4612" t="s">
        <v>25</v>
      </c>
      <c r="H4612" t="s">
        <v>40</v>
      </c>
      <c r="I4612">
        <v>14</v>
      </c>
      <c r="J4612" t="s">
        <v>43</v>
      </c>
      <c r="K4612">
        <v>7.9</v>
      </c>
      <c r="L4612">
        <v>2.89</v>
      </c>
      <c r="M4612" t="s">
        <v>16</v>
      </c>
      <c r="N4612">
        <v>2504.35</v>
      </c>
      <c r="O4612" s="5">
        <f>(ScoreCard!$E$3-laptop_prices3[[#This Row],[Price ($)]])/ScoreCard!$E$3*ScoreCard!$E$5</f>
        <v>3.841424035055903</v>
      </c>
      <c r="P4612" s="5">
        <f>laptop_prices3[[#This Row],[RAM (GB)]]/ScoreCard!$F$3*ScoreCard!$F$5</f>
        <v>3.5</v>
      </c>
      <c r="Q4612" s="5">
        <f>laptop_prices3[[#This Row],[Screen Size (inch)]]/ScoreCard!$G$3*ScoreCard!$G$5</f>
        <v>1.6184971098265895</v>
      </c>
      <c r="R4612" s="5">
        <f>laptop_prices3[[#This Row],[Battery Life (hours)]]/ScoreCard!$H$3*ScoreCard!$H$5</f>
        <v>4.6083333333333334</v>
      </c>
      <c r="S4612" s="5">
        <f>ScoreCard!$I$3-laptop_prices3[[#This Row],[Weight (kg)]]/ScoreCard!$I$3*ScoreCard!$I$5</f>
        <v>1.8485714285714285</v>
      </c>
      <c r="T4612" s="6" cm="1">
        <f t="array" ref="T4612">_xlfn.IFS(laptop_prices3[[#This Row],[Storage]]="512GB SSD", 512, laptop_prices3[[#This Row],[Storage]] = "1TB SSD", 1000, laptop_prices3[[#This Row],[Storage]] = "2TB SSD", 2000, laptop_prices3[[#This Row],[Storage]]= "256GB SSD", 256, laptop_prices3[[#This Row],[Storage]] = "1TB HDD", 1000*0.7)</f>
        <v>2000</v>
      </c>
      <c r="U4612" s="5">
        <f>laptop_prices3[[#This Row],[Storage Raw Value]]/ScoreCard!$J$3*ScoreCard!$J$5</f>
        <v>8</v>
      </c>
    </row>
    <row r="4613" spans="2:21" x14ac:dyDescent="0.2">
      <c r="B4613" s="4" cm="1">
        <f t="array" ref="B4613">SUM(laptop_prices3[[#This Row],[RAM Comp]:[Weight Comp]]+laptop_prices3[[#This Row],[Storage Comp]])</f>
        <v>45.994182493806775</v>
      </c>
      <c r="C4613">
        <v>4611</v>
      </c>
      <c r="D4613" t="s">
        <v>38</v>
      </c>
      <c r="E4613" t="s">
        <v>48</v>
      </c>
      <c r="F4613">
        <v>64</v>
      </c>
      <c r="G4613" t="s">
        <v>25</v>
      </c>
      <c r="H4613" t="s">
        <v>20</v>
      </c>
      <c r="I4613">
        <v>15.6</v>
      </c>
      <c r="J4613" t="s">
        <v>15</v>
      </c>
      <c r="K4613">
        <v>5.7</v>
      </c>
      <c r="L4613">
        <v>2.86</v>
      </c>
      <c r="M4613" t="s">
        <v>46</v>
      </c>
      <c r="N4613">
        <v>4014.19</v>
      </c>
      <c r="O4613" s="5">
        <f>(ScoreCard!$E$3-laptop_prices3[[#This Row],[Price ($)]])/ScoreCard!$E$3*ScoreCard!$E$5</f>
        <v>3.1429336743191079</v>
      </c>
      <c r="P4613" s="5">
        <f>laptop_prices3[[#This Row],[RAM (GB)]]/ScoreCard!$F$3*ScoreCard!$F$5</f>
        <v>7</v>
      </c>
      <c r="Q4613" s="5">
        <f>laptop_prices3[[#This Row],[Screen Size (inch)]]/ScoreCard!$G$3*ScoreCard!$G$5</f>
        <v>1.8034682080924855</v>
      </c>
      <c r="R4613" s="5">
        <f>laptop_prices3[[#This Row],[Battery Life (hours)]]/ScoreCard!$H$3*ScoreCard!$H$5</f>
        <v>3.3250000000000002</v>
      </c>
      <c r="S4613" s="5">
        <f>ScoreCard!$I$3-laptop_prices3[[#This Row],[Weight (kg)]]/ScoreCard!$I$3*ScoreCard!$I$5</f>
        <v>1.8657142857142859</v>
      </c>
      <c r="T4613" s="6" cm="1">
        <f t="array" ref="T4613">_xlfn.IFS(laptop_prices3[[#This Row],[Storage]]="512GB SSD", 512, laptop_prices3[[#This Row],[Storage]] = "1TB SSD", 1000, laptop_prices3[[#This Row],[Storage]] = "2TB SSD", 2000, laptop_prices3[[#This Row],[Storage]]= "256GB SSD", 256, laptop_prices3[[#This Row],[Storage]] = "1TB HDD", 1000*0.7)</f>
        <v>2000</v>
      </c>
      <c r="U4613" s="5">
        <f>laptop_prices3[[#This Row],[Storage Raw Value]]/ScoreCard!$J$3*ScoreCard!$J$5</f>
        <v>8</v>
      </c>
    </row>
    <row r="4614" spans="2:21" x14ac:dyDescent="0.2">
      <c r="B4614" s="4" cm="1">
        <f t="array" ref="B4614">SUM(laptop_prices3[[#This Row],[RAM Comp]:[Weight Comp]]+laptop_prices3[[#This Row],[Storage Comp]])</f>
        <v>18.321372969997249</v>
      </c>
      <c r="C4614">
        <v>4612</v>
      </c>
      <c r="D4614" t="s">
        <v>47</v>
      </c>
      <c r="E4614" t="s">
        <v>12</v>
      </c>
      <c r="F4614">
        <v>64</v>
      </c>
      <c r="G4614" t="s">
        <v>29</v>
      </c>
      <c r="H4614" t="s">
        <v>32</v>
      </c>
      <c r="I4614">
        <v>15.6</v>
      </c>
      <c r="J4614" t="s">
        <v>15</v>
      </c>
      <c r="K4614">
        <v>6.4</v>
      </c>
      <c r="L4614">
        <v>3.17</v>
      </c>
      <c r="M4614" t="s">
        <v>16</v>
      </c>
      <c r="N4614">
        <v>3420.38</v>
      </c>
      <c r="O4614" s="5">
        <f>(ScoreCard!$E$3-laptop_prices3[[#This Row],[Price ($)]])/ScoreCard!$E$3*ScoreCard!$E$5</f>
        <v>3.4176452736336822</v>
      </c>
      <c r="P4614" s="5">
        <f>laptop_prices3[[#This Row],[RAM (GB)]]/ScoreCard!$F$3*ScoreCard!$F$5</f>
        <v>7</v>
      </c>
      <c r="Q4614" s="5">
        <f>laptop_prices3[[#This Row],[Screen Size (inch)]]/ScoreCard!$G$3*ScoreCard!$G$5</f>
        <v>1.8034682080924855</v>
      </c>
      <c r="R4614" s="5">
        <f>laptop_prices3[[#This Row],[Battery Life (hours)]]/ScoreCard!$H$3*ScoreCard!$H$5</f>
        <v>3.7333333333333334</v>
      </c>
      <c r="S4614" s="5">
        <f>ScoreCard!$I$3-laptop_prices3[[#This Row],[Weight (kg)]]/ScoreCard!$I$3*ScoreCard!$I$5</f>
        <v>1.6885714285714286</v>
      </c>
      <c r="T4614" s="6" cm="1">
        <f t="array" ref="T4614">_xlfn.IFS(laptop_prices3[[#This Row],[Storage]]="512GB SSD", 512, laptop_prices3[[#This Row],[Storage]] = "1TB SSD", 1000, laptop_prices3[[#This Row],[Storage]] = "2TB SSD", 2000, laptop_prices3[[#This Row],[Storage]]= "256GB SSD", 256, laptop_prices3[[#This Row],[Storage]] = "1TB HDD", 1000*0.7)</f>
        <v>256</v>
      </c>
      <c r="U4614" s="5">
        <f>laptop_prices3[[#This Row],[Storage Raw Value]]/ScoreCard!$J$3*ScoreCard!$J$5</f>
        <v>1.024</v>
      </c>
    </row>
    <row r="4615" spans="2:21" x14ac:dyDescent="0.2">
      <c r="B4615" s="4" cm="1">
        <f t="array" ref="B4615">SUM(laptop_prices3[[#This Row],[RAM Comp]:[Weight Comp]]+laptop_prices3[[#This Row],[Storage Comp]])</f>
        <v>42.882544728874208</v>
      </c>
      <c r="C4615">
        <v>4613</v>
      </c>
      <c r="D4615" t="s">
        <v>11</v>
      </c>
      <c r="E4615" t="s">
        <v>37</v>
      </c>
      <c r="F4615">
        <v>8</v>
      </c>
      <c r="G4615" t="s">
        <v>25</v>
      </c>
      <c r="H4615" t="s">
        <v>32</v>
      </c>
      <c r="I4615">
        <v>14</v>
      </c>
      <c r="J4615" t="s">
        <v>15</v>
      </c>
      <c r="K4615">
        <v>11.8</v>
      </c>
      <c r="L4615">
        <v>3.49</v>
      </c>
      <c r="M4615" t="s">
        <v>46</v>
      </c>
      <c r="N4615">
        <v>2995.34</v>
      </c>
      <c r="O4615" s="5">
        <f>(ScoreCard!$E$3-laptop_prices3[[#This Row],[Price ($)]])/ScoreCard!$E$3*ScoreCard!$E$5</f>
        <v>3.6142795811944617</v>
      </c>
      <c r="P4615" s="5">
        <f>laptop_prices3[[#This Row],[RAM (GB)]]/ScoreCard!$F$3*ScoreCard!$F$5</f>
        <v>0.875</v>
      </c>
      <c r="Q4615" s="5">
        <f>laptop_prices3[[#This Row],[Screen Size (inch)]]/ScoreCard!$G$3*ScoreCard!$G$5</f>
        <v>1.6184971098265895</v>
      </c>
      <c r="R4615" s="5">
        <f>laptop_prices3[[#This Row],[Battery Life (hours)]]/ScoreCard!$H$3*ScoreCard!$H$5</f>
        <v>6.8833333333333337</v>
      </c>
      <c r="S4615" s="5">
        <f>ScoreCard!$I$3-laptop_prices3[[#This Row],[Weight (kg)]]/ScoreCard!$I$3*ScoreCard!$I$5</f>
        <v>1.5057142857142856</v>
      </c>
      <c r="T4615" s="6" cm="1">
        <f t="array" ref="T4615">_xlfn.IFS(laptop_prices3[[#This Row],[Storage]]="512GB SSD", 512, laptop_prices3[[#This Row],[Storage]] = "1TB SSD", 1000, laptop_prices3[[#This Row],[Storage]] = "2TB SSD", 2000, laptop_prices3[[#This Row],[Storage]]= "256GB SSD", 256, laptop_prices3[[#This Row],[Storage]] = "1TB HDD", 1000*0.7)</f>
        <v>2000</v>
      </c>
      <c r="U4615" s="5">
        <f>laptop_prices3[[#This Row],[Storage Raw Value]]/ScoreCard!$J$3*ScoreCard!$J$5</f>
        <v>8</v>
      </c>
    </row>
    <row r="4616" spans="2:21" x14ac:dyDescent="0.2">
      <c r="B4616" s="4" cm="1">
        <f t="array" ref="B4616">SUM(laptop_prices3[[#This Row],[RAM Comp]:[Weight Comp]]+laptop_prices3[[#This Row],[Storage Comp]])</f>
        <v>25.887306633636115</v>
      </c>
      <c r="C4616">
        <v>4614</v>
      </c>
      <c r="D4616" t="s">
        <v>23</v>
      </c>
      <c r="E4616" t="s">
        <v>39</v>
      </c>
      <c r="F4616">
        <v>16</v>
      </c>
      <c r="G4616" t="s">
        <v>19</v>
      </c>
      <c r="H4616" t="s">
        <v>20</v>
      </c>
      <c r="I4616">
        <v>14</v>
      </c>
      <c r="J4616" t="s">
        <v>21</v>
      </c>
      <c r="K4616">
        <v>8.3000000000000007</v>
      </c>
      <c r="L4616">
        <v>3.19</v>
      </c>
      <c r="M4616" t="s">
        <v>22</v>
      </c>
      <c r="N4616">
        <v>1157.73</v>
      </c>
      <c r="O4616" s="5">
        <f>(ScoreCard!$E$3-laptop_prices3[[#This Row],[Price ($)]])/ScoreCard!$E$3*ScoreCard!$E$5</f>
        <v>4.4644046751074216</v>
      </c>
      <c r="P4616" s="5">
        <f>laptop_prices3[[#This Row],[RAM (GB)]]/ScoreCard!$F$3*ScoreCard!$F$5</f>
        <v>1.75</v>
      </c>
      <c r="Q4616" s="5">
        <f>laptop_prices3[[#This Row],[Screen Size (inch)]]/ScoreCard!$G$3*ScoreCard!$G$5</f>
        <v>1.6184971098265895</v>
      </c>
      <c r="R4616" s="5">
        <f>laptop_prices3[[#This Row],[Battery Life (hours)]]/ScoreCard!$H$3*ScoreCard!$H$5</f>
        <v>4.8416666666666677</v>
      </c>
      <c r="S4616" s="5">
        <f>ScoreCard!$I$3-laptop_prices3[[#This Row],[Weight (kg)]]/ScoreCard!$I$3*ScoreCard!$I$5</f>
        <v>1.6771428571428573</v>
      </c>
      <c r="T4616" s="6" cm="1">
        <f t="array" ref="T4616">_xlfn.IFS(laptop_prices3[[#This Row],[Storage]]="512GB SSD", 512, laptop_prices3[[#This Row],[Storage]] = "1TB SSD", 1000, laptop_prices3[[#This Row],[Storage]] = "2TB SSD", 2000, laptop_prices3[[#This Row],[Storage]]= "256GB SSD", 256, laptop_prices3[[#This Row],[Storage]] = "1TB HDD", 1000*0.7)</f>
        <v>1000</v>
      </c>
      <c r="U4616" s="5">
        <f>laptop_prices3[[#This Row],[Storage Raw Value]]/ScoreCard!$J$3*ScoreCard!$J$5</f>
        <v>4</v>
      </c>
    </row>
    <row r="4617" spans="2:21" x14ac:dyDescent="0.2">
      <c r="B4617" s="4" cm="1">
        <f t="array" ref="B4617">SUM(laptop_prices3[[#This Row],[RAM Comp]:[Weight Comp]]+laptop_prices3[[#This Row],[Storage Comp]])</f>
        <v>11.368691301954309</v>
      </c>
      <c r="C4617">
        <v>4615</v>
      </c>
      <c r="D4617" t="s">
        <v>11</v>
      </c>
      <c r="E4617" t="s">
        <v>18</v>
      </c>
      <c r="F4617">
        <v>4</v>
      </c>
      <c r="G4617" t="s">
        <v>29</v>
      </c>
      <c r="H4617" t="s">
        <v>44</v>
      </c>
      <c r="I4617">
        <v>13.3</v>
      </c>
      <c r="J4617" t="s">
        <v>21</v>
      </c>
      <c r="K4617">
        <v>4.5999999999999996</v>
      </c>
      <c r="L4617">
        <v>1.55</v>
      </c>
      <c r="M4617" t="s">
        <v>16</v>
      </c>
      <c r="N4617">
        <v>833.28</v>
      </c>
      <c r="O4617" s="5">
        <f>(ScoreCard!$E$3-laptop_prices3[[#This Row],[Price ($)]])/ScoreCard!$E$3*ScoreCard!$E$5</f>
        <v>4.6145034918966523</v>
      </c>
      <c r="P4617" s="5">
        <f>laptop_prices3[[#This Row],[RAM (GB)]]/ScoreCard!$F$3*ScoreCard!$F$5</f>
        <v>0.4375</v>
      </c>
      <c r="Q4617" s="5">
        <f>laptop_prices3[[#This Row],[Screen Size (inch)]]/ScoreCard!$G$3*ScoreCard!$G$5</f>
        <v>1.5375722543352601</v>
      </c>
      <c r="R4617" s="5">
        <f>laptop_prices3[[#This Row],[Battery Life (hours)]]/ScoreCard!$H$3*ScoreCard!$H$5</f>
        <v>2.6833333333333331</v>
      </c>
      <c r="S4617" s="5">
        <f>ScoreCard!$I$3-laptop_prices3[[#This Row],[Weight (kg)]]/ScoreCard!$I$3*ScoreCard!$I$5</f>
        <v>2.6142857142857143</v>
      </c>
      <c r="T4617" s="6" cm="1">
        <f t="array" ref="T4617">_xlfn.IFS(laptop_prices3[[#This Row],[Storage]]="512GB SSD", 512, laptop_prices3[[#This Row],[Storage]] = "1TB SSD", 1000, laptop_prices3[[#This Row],[Storage]] = "2TB SSD", 2000, laptop_prices3[[#This Row],[Storage]]= "256GB SSD", 256, laptop_prices3[[#This Row],[Storage]] = "1TB HDD", 1000*0.7)</f>
        <v>256</v>
      </c>
      <c r="U4617" s="5">
        <f>laptop_prices3[[#This Row],[Storage Raw Value]]/ScoreCard!$J$3*ScoreCard!$J$5</f>
        <v>1.024</v>
      </c>
    </row>
    <row r="4618" spans="2:21" x14ac:dyDescent="0.2">
      <c r="B4618" s="4" cm="1">
        <f t="array" ref="B4618">SUM(laptop_prices3[[#This Row],[RAM Comp]:[Weight Comp]]+laptop_prices3[[#This Row],[Storage Comp]])</f>
        <v>26.035996696944672</v>
      </c>
      <c r="C4618">
        <v>4616</v>
      </c>
      <c r="D4618" t="s">
        <v>28</v>
      </c>
      <c r="E4618" t="s">
        <v>39</v>
      </c>
      <c r="F4618">
        <v>64</v>
      </c>
      <c r="G4618" t="s">
        <v>13</v>
      </c>
      <c r="H4618" t="s">
        <v>26</v>
      </c>
      <c r="I4618">
        <v>16</v>
      </c>
      <c r="J4618" t="s">
        <v>43</v>
      </c>
      <c r="K4618">
        <v>10.8</v>
      </c>
      <c r="L4618">
        <v>1.41</v>
      </c>
      <c r="M4618" t="s">
        <v>30</v>
      </c>
      <c r="N4618">
        <v>2704.31</v>
      </c>
      <c r="O4618" s="5">
        <f>(ScoreCard!$E$3-laptop_prices3[[#This Row],[Price ($)]])/ScoreCard!$E$3*ScoreCard!$E$5</f>
        <v>3.748917456522463</v>
      </c>
      <c r="P4618" s="5">
        <f>laptop_prices3[[#This Row],[RAM (GB)]]/ScoreCard!$F$3*ScoreCard!$F$5</f>
        <v>7</v>
      </c>
      <c r="Q4618" s="5">
        <f>laptop_prices3[[#This Row],[Screen Size (inch)]]/ScoreCard!$G$3*ScoreCard!$G$5</f>
        <v>1.8497109826589595</v>
      </c>
      <c r="R4618" s="5">
        <f>laptop_prices3[[#This Row],[Battery Life (hours)]]/ScoreCard!$H$3*ScoreCard!$H$5</f>
        <v>6.3</v>
      </c>
      <c r="S4618" s="5">
        <f>ScoreCard!$I$3-laptop_prices3[[#This Row],[Weight (kg)]]/ScoreCard!$I$3*ScoreCard!$I$5</f>
        <v>2.6942857142857144</v>
      </c>
      <c r="T4618" s="6" cm="1">
        <f t="array" ref="T4618">_xlfn.IFS(laptop_prices3[[#This Row],[Storage]]="512GB SSD", 512, laptop_prices3[[#This Row],[Storage]] = "1TB SSD", 1000, laptop_prices3[[#This Row],[Storage]] = "2TB SSD", 2000, laptop_prices3[[#This Row],[Storage]]= "256GB SSD", 256, laptop_prices3[[#This Row],[Storage]] = "1TB HDD", 1000*0.7)</f>
        <v>512</v>
      </c>
      <c r="U4618" s="5">
        <f>laptop_prices3[[#This Row],[Storage Raw Value]]/ScoreCard!$J$3*ScoreCard!$J$5</f>
        <v>2.048</v>
      </c>
    </row>
    <row r="4619" spans="2:21" x14ac:dyDescent="0.2">
      <c r="B4619" s="4" cm="1">
        <f t="array" ref="B4619">SUM(laptop_prices3[[#This Row],[RAM Comp]:[Weight Comp]]+laptop_prices3[[#This Row],[Storage Comp]])</f>
        <v>15.537354252683734</v>
      </c>
      <c r="C4619">
        <v>4617</v>
      </c>
      <c r="D4619" t="s">
        <v>17</v>
      </c>
      <c r="E4619" t="s">
        <v>48</v>
      </c>
      <c r="F4619">
        <v>16</v>
      </c>
      <c r="G4619" t="s">
        <v>29</v>
      </c>
      <c r="H4619" t="s">
        <v>32</v>
      </c>
      <c r="I4619">
        <v>14</v>
      </c>
      <c r="J4619" t="s">
        <v>21</v>
      </c>
      <c r="K4619">
        <v>10.199999999999999</v>
      </c>
      <c r="L4619">
        <v>2.41</v>
      </c>
      <c r="M4619" t="s">
        <v>46</v>
      </c>
      <c r="N4619">
        <v>1864.27</v>
      </c>
      <c r="O4619" s="5">
        <f>(ScoreCard!$E$3-laptop_prices3[[#This Row],[Price ($)]])/ScoreCard!$E$3*ScoreCard!$E$5</f>
        <v>4.1375413124498053</v>
      </c>
      <c r="P4619" s="5">
        <f>laptop_prices3[[#This Row],[RAM (GB)]]/ScoreCard!$F$3*ScoreCard!$F$5</f>
        <v>1.75</v>
      </c>
      <c r="Q4619" s="5">
        <f>laptop_prices3[[#This Row],[Screen Size (inch)]]/ScoreCard!$G$3*ScoreCard!$G$5</f>
        <v>1.6184971098265895</v>
      </c>
      <c r="R4619" s="5">
        <f>laptop_prices3[[#This Row],[Battery Life (hours)]]/ScoreCard!$H$3*ScoreCard!$H$5</f>
        <v>5.95</v>
      </c>
      <c r="S4619" s="5">
        <f>ScoreCard!$I$3-laptop_prices3[[#This Row],[Weight (kg)]]/ScoreCard!$I$3*ScoreCard!$I$5</f>
        <v>2.1228571428571428</v>
      </c>
      <c r="T4619" s="6" cm="1">
        <f t="array" ref="T4619">_xlfn.IFS(laptop_prices3[[#This Row],[Storage]]="512GB SSD", 512, laptop_prices3[[#This Row],[Storage]] = "1TB SSD", 1000, laptop_prices3[[#This Row],[Storage]] = "2TB SSD", 2000, laptop_prices3[[#This Row],[Storage]]= "256GB SSD", 256, laptop_prices3[[#This Row],[Storage]] = "1TB HDD", 1000*0.7)</f>
        <v>256</v>
      </c>
      <c r="U4619" s="5">
        <f>laptop_prices3[[#This Row],[Storage Raw Value]]/ScoreCard!$J$3*ScoreCard!$J$5</f>
        <v>1.024</v>
      </c>
    </row>
    <row r="4620" spans="2:21" x14ac:dyDescent="0.2">
      <c r="B4620" s="4" cm="1">
        <f t="array" ref="B4620">SUM(laptop_prices3[[#This Row],[RAM Comp]:[Weight Comp]]+laptop_prices3[[#This Row],[Storage Comp]])</f>
        <v>15.491539636663916</v>
      </c>
      <c r="C4620">
        <v>4618</v>
      </c>
      <c r="D4620" t="s">
        <v>11</v>
      </c>
      <c r="E4620" t="s">
        <v>48</v>
      </c>
      <c r="F4620">
        <v>4</v>
      </c>
      <c r="G4620" t="s">
        <v>13</v>
      </c>
      <c r="H4620" t="s">
        <v>20</v>
      </c>
      <c r="I4620">
        <v>15.6</v>
      </c>
      <c r="J4620" t="s">
        <v>43</v>
      </c>
      <c r="K4620">
        <v>4.2</v>
      </c>
      <c r="L4620">
        <v>1.56</v>
      </c>
      <c r="M4620" t="s">
        <v>22</v>
      </c>
      <c r="N4620">
        <v>1928.23</v>
      </c>
      <c r="O4620" s="5">
        <f>(ScoreCard!$E$3-laptop_prices3[[#This Row],[Price ($)]])/ScoreCard!$E$3*ScoreCard!$E$5</f>
        <v>4.1079517907304668</v>
      </c>
      <c r="P4620" s="5">
        <f>laptop_prices3[[#This Row],[RAM (GB)]]/ScoreCard!$F$3*ScoreCard!$F$5</f>
        <v>0.4375</v>
      </c>
      <c r="Q4620" s="5">
        <f>laptop_prices3[[#This Row],[Screen Size (inch)]]/ScoreCard!$G$3*ScoreCard!$G$5</f>
        <v>1.8034682080924855</v>
      </c>
      <c r="R4620" s="5">
        <f>laptop_prices3[[#This Row],[Battery Life (hours)]]/ScoreCard!$H$3*ScoreCard!$H$5</f>
        <v>2.4500000000000002</v>
      </c>
      <c r="S4620" s="5">
        <f>ScoreCard!$I$3-laptop_prices3[[#This Row],[Weight (kg)]]/ScoreCard!$I$3*ScoreCard!$I$5</f>
        <v>2.6085714285714285</v>
      </c>
      <c r="T4620" s="6" cm="1">
        <f t="array" ref="T4620">_xlfn.IFS(laptop_prices3[[#This Row],[Storage]]="512GB SSD", 512, laptop_prices3[[#This Row],[Storage]] = "1TB SSD", 1000, laptop_prices3[[#This Row],[Storage]] = "2TB SSD", 2000, laptop_prices3[[#This Row],[Storage]]= "256GB SSD", 256, laptop_prices3[[#This Row],[Storage]] = "1TB HDD", 1000*0.7)</f>
        <v>512</v>
      </c>
      <c r="U4620" s="5">
        <f>laptop_prices3[[#This Row],[Storage Raw Value]]/ScoreCard!$J$3*ScoreCard!$J$5</f>
        <v>2.048</v>
      </c>
    </row>
    <row r="4621" spans="2:21" x14ac:dyDescent="0.2">
      <c r="B4621" s="4" cm="1">
        <f t="array" ref="B4621">SUM(laptop_prices3[[#This Row],[RAM Comp]:[Weight Comp]]+laptop_prices3[[#This Row],[Storage Comp]])</f>
        <v>24.014119873382882</v>
      </c>
      <c r="C4621">
        <v>4619</v>
      </c>
      <c r="D4621" t="s">
        <v>17</v>
      </c>
      <c r="E4621" t="s">
        <v>12</v>
      </c>
      <c r="F4621">
        <v>4</v>
      </c>
      <c r="G4621" t="s">
        <v>19</v>
      </c>
      <c r="H4621" t="s">
        <v>14</v>
      </c>
      <c r="I4621">
        <v>13.3</v>
      </c>
      <c r="J4621" t="s">
        <v>27</v>
      </c>
      <c r="K4621">
        <v>6.4</v>
      </c>
      <c r="L4621">
        <v>2.09</v>
      </c>
      <c r="M4621" t="s">
        <v>30</v>
      </c>
      <c r="N4621">
        <v>1888.31</v>
      </c>
      <c r="O4621" s="5">
        <f>(ScoreCard!$E$3-laptop_prices3[[#This Row],[Price ($)]])/ScoreCard!$E$3*ScoreCard!$E$5</f>
        <v>4.1264197974070775</v>
      </c>
      <c r="P4621" s="5">
        <f>laptop_prices3[[#This Row],[RAM (GB)]]/ScoreCard!$F$3*ScoreCard!$F$5</f>
        <v>0.4375</v>
      </c>
      <c r="Q4621" s="5">
        <f>laptop_prices3[[#This Row],[Screen Size (inch)]]/ScoreCard!$G$3*ScoreCard!$G$5</f>
        <v>1.5375722543352601</v>
      </c>
      <c r="R4621" s="5">
        <f>laptop_prices3[[#This Row],[Battery Life (hours)]]/ScoreCard!$H$3*ScoreCard!$H$5</f>
        <v>3.7333333333333334</v>
      </c>
      <c r="S4621" s="5">
        <f>ScoreCard!$I$3-laptop_prices3[[#This Row],[Weight (kg)]]/ScoreCard!$I$3*ScoreCard!$I$5</f>
        <v>2.305714285714286</v>
      </c>
      <c r="T4621" s="6" cm="1">
        <f t="array" ref="T4621">_xlfn.IFS(laptop_prices3[[#This Row],[Storage]]="512GB SSD", 512, laptop_prices3[[#This Row],[Storage]] = "1TB SSD", 1000, laptop_prices3[[#This Row],[Storage]] = "2TB SSD", 2000, laptop_prices3[[#This Row],[Storage]]= "256GB SSD", 256, laptop_prices3[[#This Row],[Storage]] = "1TB HDD", 1000*0.7)</f>
        <v>1000</v>
      </c>
      <c r="U4621" s="5">
        <f>laptop_prices3[[#This Row],[Storage Raw Value]]/ScoreCard!$J$3*ScoreCard!$J$5</f>
        <v>4</v>
      </c>
    </row>
    <row r="4622" spans="2:21" x14ac:dyDescent="0.2">
      <c r="B4622" s="4" cm="1">
        <f t="array" ref="B4622">SUM(laptop_prices3[[#This Row],[RAM Comp]:[Weight Comp]]+laptop_prices3[[#This Row],[Storage Comp]])</f>
        <v>23.756615744563721</v>
      </c>
      <c r="C4622">
        <v>4620</v>
      </c>
      <c r="D4622" t="s">
        <v>36</v>
      </c>
      <c r="E4622" t="s">
        <v>12</v>
      </c>
      <c r="F4622">
        <v>8</v>
      </c>
      <c r="G4622" t="s">
        <v>19</v>
      </c>
      <c r="H4622" t="s">
        <v>26</v>
      </c>
      <c r="I4622">
        <v>16</v>
      </c>
      <c r="J4622" t="s">
        <v>43</v>
      </c>
      <c r="K4622">
        <v>5.8</v>
      </c>
      <c r="L4622">
        <v>3.24</v>
      </c>
      <c r="M4622" t="s">
        <v>30</v>
      </c>
      <c r="N4622">
        <v>1065.48</v>
      </c>
      <c r="O4622" s="5">
        <f>(ScoreCard!$E$3-laptop_prices3[[#This Row],[Price ($)]])/ScoreCard!$E$3*ScoreCard!$E$5</f>
        <v>4.5070818698949289</v>
      </c>
      <c r="P4622" s="5">
        <f>laptop_prices3[[#This Row],[RAM (GB)]]/ScoreCard!$F$3*ScoreCard!$F$5</f>
        <v>0.875</v>
      </c>
      <c r="Q4622" s="5">
        <f>laptop_prices3[[#This Row],[Screen Size (inch)]]/ScoreCard!$G$3*ScoreCard!$G$5</f>
        <v>1.8497109826589595</v>
      </c>
      <c r="R4622" s="5">
        <f>laptop_prices3[[#This Row],[Battery Life (hours)]]/ScoreCard!$H$3*ScoreCard!$H$5</f>
        <v>3.3833333333333333</v>
      </c>
      <c r="S4622" s="5">
        <f>ScoreCard!$I$3-laptop_prices3[[#This Row],[Weight (kg)]]/ScoreCard!$I$3*ScoreCard!$I$5</f>
        <v>1.6485714285714284</v>
      </c>
      <c r="T4622" s="6" cm="1">
        <f t="array" ref="T4622">_xlfn.IFS(laptop_prices3[[#This Row],[Storage]]="512GB SSD", 512, laptop_prices3[[#This Row],[Storage]] = "1TB SSD", 1000, laptop_prices3[[#This Row],[Storage]] = "2TB SSD", 2000, laptop_prices3[[#This Row],[Storage]]= "256GB SSD", 256, laptop_prices3[[#This Row],[Storage]] = "1TB HDD", 1000*0.7)</f>
        <v>1000</v>
      </c>
      <c r="U4622" s="5">
        <f>laptop_prices3[[#This Row],[Storage Raw Value]]/ScoreCard!$J$3*ScoreCard!$J$5</f>
        <v>4</v>
      </c>
    </row>
    <row r="4623" spans="2:21" x14ac:dyDescent="0.2">
      <c r="B4623" s="4" cm="1">
        <f t="array" ref="B4623">SUM(laptop_prices3[[#This Row],[RAM Comp]:[Weight Comp]]+laptop_prices3[[#This Row],[Storage Comp]])</f>
        <v>30.83047619047619</v>
      </c>
      <c r="C4623">
        <v>4621</v>
      </c>
      <c r="D4623" t="s">
        <v>11</v>
      </c>
      <c r="E4623" t="s">
        <v>31</v>
      </c>
      <c r="F4623">
        <v>32</v>
      </c>
      <c r="G4623" t="s">
        <v>19</v>
      </c>
      <c r="H4623" t="s">
        <v>32</v>
      </c>
      <c r="I4623">
        <v>17.3</v>
      </c>
      <c r="J4623" t="s">
        <v>43</v>
      </c>
      <c r="K4623">
        <v>11.2</v>
      </c>
      <c r="L4623">
        <v>1.23</v>
      </c>
      <c r="M4623" t="s">
        <v>16</v>
      </c>
      <c r="N4623">
        <v>2258.36</v>
      </c>
      <c r="O4623" s="5">
        <f>(ScoreCard!$E$3-laptop_prices3[[#This Row],[Price ($)]])/ScoreCard!$E$3*ScoreCard!$E$5</f>
        <v>3.9552252615684109</v>
      </c>
      <c r="P4623" s="5">
        <f>laptop_prices3[[#This Row],[RAM (GB)]]/ScoreCard!$F$3*ScoreCard!$F$5</f>
        <v>3.5</v>
      </c>
      <c r="Q4623" s="5">
        <f>laptop_prices3[[#This Row],[Screen Size (inch)]]/ScoreCard!$G$3*ScoreCard!$G$5</f>
        <v>2</v>
      </c>
      <c r="R4623" s="5">
        <f>laptop_prices3[[#This Row],[Battery Life (hours)]]/ScoreCard!$H$3*ScoreCard!$H$5</f>
        <v>6.5333333333333323</v>
      </c>
      <c r="S4623" s="5">
        <f>ScoreCard!$I$3-laptop_prices3[[#This Row],[Weight (kg)]]/ScoreCard!$I$3*ScoreCard!$I$5</f>
        <v>2.7971428571428572</v>
      </c>
      <c r="T4623" s="6" cm="1">
        <f t="array" ref="T4623">_xlfn.IFS(laptop_prices3[[#This Row],[Storage]]="512GB SSD", 512, laptop_prices3[[#This Row],[Storage]] = "1TB SSD", 1000, laptop_prices3[[#This Row],[Storage]] = "2TB SSD", 2000, laptop_prices3[[#This Row],[Storage]]= "256GB SSD", 256, laptop_prices3[[#This Row],[Storage]] = "1TB HDD", 1000*0.7)</f>
        <v>1000</v>
      </c>
      <c r="U4623" s="5">
        <f>laptop_prices3[[#This Row],[Storage Raw Value]]/ScoreCard!$J$3*ScoreCard!$J$5</f>
        <v>4</v>
      </c>
    </row>
    <row r="4624" spans="2:21" x14ac:dyDescent="0.2">
      <c r="B4624" s="4" cm="1">
        <f t="array" ref="B4624">SUM(laptop_prices3[[#This Row],[RAM Comp]:[Weight Comp]]+laptop_prices3[[#This Row],[Storage Comp]])</f>
        <v>16.284261904761905</v>
      </c>
      <c r="C4624">
        <v>4622</v>
      </c>
      <c r="D4624" t="s">
        <v>47</v>
      </c>
      <c r="E4624" t="s">
        <v>24</v>
      </c>
      <c r="F4624">
        <v>4</v>
      </c>
      <c r="G4624" t="s">
        <v>13</v>
      </c>
      <c r="H4624" t="s">
        <v>32</v>
      </c>
      <c r="I4624">
        <v>17.3</v>
      </c>
      <c r="J4624" t="s">
        <v>43</v>
      </c>
      <c r="K4624">
        <v>5.8</v>
      </c>
      <c r="L4624">
        <v>2.15</v>
      </c>
      <c r="M4624" t="s">
        <v>22</v>
      </c>
      <c r="N4624">
        <v>1237.5899999999999</v>
      </c>
      <c r="O4624" s="5">
        <f>(ScoreCard!$E$3-laptop_prices3[[#This Row],[Price ($)]])/ScoreCard!$E$3*ScoreCard!$E$5</f>
        <v>4.4274594092458468</v>
      </c>
      <c r="P4624" s="5">
        <f>laptop_prices3[[#This Row],[RAM (GB)]]/ScoreCard!$F$3*ScoreCard!$F$5</f>
        <v>0.4375</v>
      </c>
      <c r="Q4624" s="5">
        <f>laptop_prices3[[#This Row],[Screen Size (inch)]]/ScoreCard!$G$3*ScoreCard!$G$5</f>
        <v>2</v>
      </c>
      <c r="R4624" s="5">
        <f>laptop_prices3[[#This Row],[Battery Life (hours)]]/ScoreCard!$H$3*ScoreCard!$H$5</f>
        <v>3.3833333333333333</v>
      </c>
      <c r="S4624" s="5">
        <f>ScoreCard!$I$3-laptop_prices3[[#This Row],[Weight (kg)]]/ScoreCard!$I$3*ScoreCard!$I$5</f>
        <v>2.2714285714285714</v>
      </c>
      <c r="T4624" s="6" cm="1">
        <f t="array" ref="T4624">_xlfn.IFS(laptop_prices3[[#This Row],[Storage]]="512GB SSD", 512, laptop_prices3[[#This Row],[Storage]] = "1TB SSD", 1000, laptop_prices3[[#This Row],[Storage]] = "2TB SSD", 2000, laptop_prices3[[#This Row],[Storage]]= "256GB SSD", 256, laptop_prices3[[#This Row],[Storage]] = "1TB HDD", 1000*0.7)</f>
        <v>512</v>
      </c>
      <c r="U4624" s="5">
        <f>laptop_prices3[[#This Row],[Storage Raw Value]]/ScoreCard!$J$3*ScoreCard!$J$5</f>
        <v>2.048</v>
      </c>
    </row>
    <row r="4625" spans="2:21" x14ac:dyDescent="0.2">
      <c r="B4625" s="4" cm="1">
        <f t="array" ref="B4625">SUM(laptop_prices3[[#This Row],[RAM Comp]:[Weight Comp]]+laptop_prices3[[#This Row],[Storage Comp]])</f>
        <v>21.726116157445638</v>
      </c>
      <c r="C4625">
        <v>4623</v>
      </c>
      <c r="D4625" t="s">
        <v>38</v>
      </c>
      <c r="E4625" t="s">
        <v>39</v>
      </c>
      <c r="F4625">
        <v>8</v>
      </c>
      <c r="G4625" t="s">
        <v>42</v>
      </c>
      <c r="H4625" t="s">
        <v>35</v>
      </c>
      <c r="I4625">
        <v>14</v>
      </c>
      <c r="J4625" t="s">
        <v>43</v>
      </c>
      <c r="K4625">
        <v>9.6999999999999993</v>
      </c>
      <c r="L4625">
        <v>1.97</v>
      </c>
      <c r="M4625" t="s">
        <v>46</v>
      </c>
      <c r="N4625">
        <v>943.59</v>
      </c>
      <c r="O4625" s="5">
        <f>(ScoreCard!$E$3-laptop_prices3[[#This Row],[Price ($)]])/ScoreCard!$E$3*ScoreCard!$E$5</f>
        <v>4.563471282064568</v>
      </c>
      <c r="P4625" s="5">
        <f>laptop_prices3[[#This Row],[RAM (GB)]]/ScoreCard!$F$3*ScoreCard!$F$5</f>
        <v>0.875</v>
      </c>
      <c r="Q4625" s="5">
        <f>laptop_prices3[[#This Row],[Screen Size (inch)]]/ScoreCard!$G$3*ScoreCard!$G$5</f>
        <v>1.6184971098265895</v>
      </c>
      <c r="R4625" s="5">
        <f>laptop_prices3[[#This Row],[Battery Life (hours)]]/ScoreCard!$H$3*ScoreCard!$H$5</f>
        <v>5.6583333333333323</v>
      </c>
      <c r="S4625" s="5">
        <f>ScoreCard!$I$3-laptop_prices3[[#This Row],[Weight (kg)]]/ScoreCard!$I$3*ScoreCard!$I$5</f>
        <v>2.3742857142857146</v>
      </c>
      <c r="T4625" s="6" cm="1">
        <f t="array" ref="T4625">_xlfn.IFS(laptop_prices3[[#This Row],[Storage]]="512GB SSD", 512, laptop_prices3[[#This Row],[Storage]] = "1TB SSD", 1000, laptop_prices3[[#This Row],[Storage]] = "2TB SSD", 2000, laptop_prices3[[#This Row],[Storage]]= "256GB SSD", 256, laptop_prices3[[#This Row],[Storage]] = "1TB HDD", 1000*0.7)</f>
        <v>700</v>
      </c>
      <c r="U4625" s="5">
        <f>laptop_prices3[[#This Row],[Storage Raw Value]]/ScoreCard!$J$3*ScoreCard!$J$5</f>
        <v>2.8</v>
      </c>
    </row>
    <row r="4626" spans="2:21" x14ac:dyDescent="0.2">
      <c r="B4626" s="4" cm="1">
        <f t="array" ref="B4626">SUM(laptop_prices3[[#This Row],[RAM Comp]:[Weight Comp]]+laptop_prices3[[#This Row],[Storage Comp]])</f>
        <v>14.525182493806771</v>
      </c>
      <c r="C4626">
        <v>4624</v>
      </c>
      <c r="D4626" t="s">
        <v>47</v>
      </c>
      <c r="E4626" t="s">
        <v>37</v>
      </c>
      <c r="F4626">
        <v>8</v>
      </c>
      <c r="G4626" t="s">
        <v>29</v>
      </c>
      <c r="H4626" t="s">
        <v>40</v>
      </c>
      <c r="I4626">
        <v>15.6</v>
      </c>
      <c r="J4626" t="s">
        <v>43</v>
      </c>
      <c r="K4626">
        <v>10.5</v>
      </c>
      <c r="L4626">
        <v>3.28</v>
      </c>
      <c r="M4626" t="s">
        <v>16</v>
      </c>
      <c r="N4626">
        <v>2342.92</v>
      </c>
      <c r="O4626" s="5">
        <f>(ScoreCard!$E$3-laptop_prices3[[#This Row],[Price ($)]])/ScoreCard!$E$3*ScoreCard!$E$5</f>
        <v>3.9161056562434076</v>
      </c>
      <c r="P4626" s="5">
        <f>laptop_prices3[[#This Row],[RAM (GB)]]/ScoreCard!$F$3*ScoreCard!$F$5</f>
        <v>0.875</v>
      </c>
      <c r="Q4626" s="5">
        <f>laptop_prices3[[#This Row],[Screen Size (inch)]]/ScoreCard!$G$3*ScoreCard!$G$5</f>
        <v>1.8034682080924855</v>
      </c>
      <c r="R4626" s="5">
        <f>laptop_prices3[[#This Row],[Battery Life (hours)]]/ScoreCard!$H$3*ScoreCard!$H$5</f>
        <v>6.125</v>
      </c>
      <c r="S4626" s="5">
        <f>ScoreCard!$I$3-laptop_prices3[[#This Row],[Weight (kg)]]/ScoreCard!$I$3*ScoreCard!$I$5</f>
        <v>1.6257142857142859</v>
      </c>
      <c r="T4626" s="6" cm="1">
        <f t="array" ref="T4626">_xlfn.IFS(laptop_prices3[[#This Row],[Storage]]="512GB SSD", 512, laptop_prices3[[#This Row],[Storage]] = "1TB SSD", 1000, laptop_prices3[[#This Row],[Storage]] = "2TB SSD", 2000, laptop_prices3[[#This Row],[Storage]]= "256GB SSD", 256, laptop_prices3[[#This Row],[Storage]] = "1TB HDD", 1000*0.7)</f>
        <v>256</v>
      </c>
      <c r="U4626" s="5">
        <f>laptop_prices3[[#This Row],[Storage Raw Value]]/ScoreCard!$J$3*ScoreCard!$J$5</f>
        <v>1.024</v>
      </c>
    </row>
    <row r="4627" spans="2:21" x14ac:dyDescent="0.2">
      <c r="B4627" s="4" cm="1">
        <f t="array" ref="B4627">SUM(laptop_prices3[[#This Row],[RAM Comp]:[Weight Comp]]+laptop_prices3[[#This Row],[Storage Comp]])</f>
        <v>17.254277731902008</v>
      </c>
      <c r="C4627">
        <v>4625</v>
      </c>
      <c r="D4627" t="s">
        <v>36</v>
      </c>
      <c r="E4627" t="s">
        <v>18</v>
      </c>
      <c r="F4627">
        <v>16</v>
      </c>
      <c r="G4627" t="s">
        <v>13</v>
      </c>
      <c r="H4627" t="s">
        <v>44</v>
      </c>
      <c r="I4627">
        <v>15.6</v>
      </c>
      <c r="J4627" t="s">
        <v>15</v>
      </c>
      <c r="K4627">
        <v>6.5</v>
      </c>
      <c r="L4627">
        <v>3.12</v>
      </c>
      <c r="M4627" t="s">
        <v>22</v>
      </c>
      <c r="N4627">
        <v>1370.71</v>
      </c>
      <c r="O4627" s="5">
        <f>(ScoreCard!$E$3-laptop_prices3[[#This Row],[Price ($)]])/ScoreCard!$E$3*ScoreCard!$E$5</f>
        <v>4.3658747136348657</v>
      </c>
      <c r="P4627" s="5">
        <f>laptop_prices3[[#This Row],[RAM (GB)]]/ScoreCard!$F$3*ScoreCard!$F$5</f>
        <v>1.75</v>
      </c>
      <c r="Q4627" s="5">
        <f>laptop_prices3[[#This Row],[Screen Size (inch)]]/ScoreCard!$G$3*ScoreCard!$G$5</f>
        <v>1.8034682080924855</v>
      </c>
      <c r="R4627" s="5">
        <f>laptop_prices3[[#This Row],[Battery Life (hours)]]/ScoreCard!$H$3*ScoreCard!$H$5</f>
        <v>3.7916666666666665</v>
      </c>
      <c r="S4627" s="5">
        <f>ScoreCard!$I$3-laptop_prices3[[#This Row],[Weight (kg)]]/ScoreCard!$I$3*ScoreCard!$I$5</f>
        <v>1.7171428571428571</v>
      </c>
      <c r="T4627" s="6" cm="1">
        <f t="array" ref="T4627">_xlfn.IFS(laptop_prices3[[#This Row],[Storage]]="512GB SSD", 512, laptop_prices3[[#This Row],[Storage]] = "1TB SSD", 1000, laptop_prices3[[#This Row],[Storage]] = "2TB SSD", 2000, laptop_prices3[[#This Row],[Storage]]= "256GB SSD", 256, laptop_prices3[[#This Row],[Storage]] = "1TB HDD", 1000*0.7)</f>
        <v>512</v>
      </c>
      <c r="U4627" s="5">
        <f>laptop_prices3[[#This Row],[Storage Raw Value]]/ScoreCard!$J$3*ScoreCard!$J$5</f>
        <v>2.048</v>
      </c>
    </row>
    <row r="4628" spans="2:21" x14ac:dyDescent="0.2">
      <c r="B4628" s="4" cm="1">
        <f t="array" ref="B4628">SUM(laptop_prices3[[#This Row],[RAM Comp]:[Weight Comp]]+laptop_prices3[[#This Row],[Storage Comp]])</f>
        <v>23.331666666666663</v>
      </c>
      <c r="C4628">
        <v>4626</v>
      </c>
      <c r="D4628" t="s">
        <v>38</v>
      </c>
      <c r="E4628" t="s">
        <v>18</v>
      </c>
      <c r="F4628">
        <v>32</v>
      </c>
      <c r="G4628" t="s">
        <v>42</v>
      </c>
      <c r="H4628" t="s">
        <v>40</v>
      </c>
      <c r="I4628">
        <v>17.3</v>
      </c>
      <c r="J4628" t="s">
        <v>43</v>
      </c>
      <c r="K4628">
        <v>7.7</v>
      </c>
      <c r="L4628">
        <v>2.38</v>
      </c>
      <c r="M4628" t="s">
        <v>30</v>
      </c>
      <c r="N4628">
        <v>1773.52</v>
      </c>
      <c r="O4628" s="5">
        <f>(ScoreCard!$E$3-laptop_prices3[[#This Row],[Price ($)]])/ScoreCard!$E$3*ScoreCard!$E$5</f>
        <v>4.1795245691106855</v>
      </c>
      <c r="P4628" s="5">
        <f>laptop_prices3[[#This Row],[RAM (GB)]]/ScoreCard!$F$3*ScoreCard!$F$5</f>
        <v>3.5</v>
      </c>
      <c r="Q4628" s="5">
        <f>laptop_prices3[[#This Row],[Screen Size (inch)]]/ScoreCard!$G$3*ScoreCard!$G$5</f>
        <v>2</v>
      </c>
      <c r="R4628" s="5">
        <f>laptop_prices3[[#This Row],[Battery Life (hours)]]/ScoreCard!$H$3*ScoreCard!$H$5</f>
        <v>4.4916666666666671</v>
      </c>
      <c r="S4628" s="5">
        <f>ScoreCard!$I$3-laptop_prices3[[#This Row],[Weight (kg)]]/ScoreCard!$I$3*ScoreCard!$I$5</f>
        <v>2.14</v>
      </c>
      <c r="T4628" s="6" cm="1">
        <f t="array" ref="T4628">_xlfn.IFS(laptop_prices3[[#This Row],[Storage]]="512GB SSD", 512, laptop_prices3[[#This Row],[Storage]] = "1TB SSD", 1000, laptop_prices3[[#This Row],[Storage]] = "2TB SSD", 2000, laptop_prices3[[#This Row],[Storage]]= "256GB SSD", 256, laptop_prices3[[#This Row],[Storage]] = "1TB HDD", 1000*0.7)</f>
        <v>700</v>
      </c>
      <c r="U4628" s="5">
        <f>laptop_prices3[[#This Row],[Storage Raw Value]]/ScoreCard!$J$3*ScoreCard!$J$5</f>
        <v>2.8</v>
      </c>
    </row>
    <row r="4629" spans="2:21" x14ac:dyDescent="0.2">
      <c r="B4629" s="4" cm="1">
        <f t="array" ref="B4629">SUM(laptop_prices3[[#This Row],[RAM Comp]:[Weight Comp]]+laptop_prices3[[#This Row],[Storage Comp]])</f>
        <v>42.228973300302783</v>
      </c>
      <c r="C4629">
        <v>4627</v>
      </c>
      <c r="D4629" t="s">
        <v>28</v>
      </c>
      <c r="E4629" t="s">
        <v>41</v>
      </c>
      <c r="F4629">
        <v>32</v>
      </c>
      <c r="G4629" t="s">
        <v>25</v>
      </c>
      <c r="H4629" t="s">
        <v>35</v>
      </c>
      <c r="I4629">
        <v>14</v>
      </c>
      <c r="J4629" t="s">
        <v>43</v>
      </c>
      <c r="K4629">
        <v>5.2</v>
      </c>
      <c r="L4629">
        <v>2.4900000000000002</v>
      </c>
      <c r="M4629" t="s">
        <v>30</v>
      </c>
      <c r="N4629">
        <v>2689.64</v>
      </c>
      <c r="O4629" s="5">
        <f>(ScoreCard!$E$3-laptop_prices3[[#This Row],[Price ($)]])/ScoreCard!$E$3*ScoreCard!$E$5</f>
        <v>3.755704171400867</v>
      </c>
      <c r="P4629" s="5">
        <f>laptop_prices3[[#This Row],[RAM (GB)]]/ScoreCard!$F$3*ScoreCard!$F$5</f>
        <v>3.5</v>
      </c>
      <c r="Q4629" s="5">
        <f>laptop_prices3[[#This Row],[Screen Size (inch)]]/ScoreCard!$G$3*ScoreCard!$G$5</f>
        <v>1.6184971098265895</v>
      </c>
      <c r="R4629" s="5">
        <f>laptop_prices3[[#This Row],[Battery Life (hours)]]/ScoreCard!$H$3*ScoreCard!$H$5</f>
        <v>3.0333333333333332</v>
      </c>
      <c r="S4629" s="5">
        <f>ScoreCard!$I$3-laptop_prices3[[#This Row],[Weight (kg)]]/ScoreCard!$I$3*ScoreCard!$I$5</f>
        <v>2.077142857142857</v>
      </c>
      <c r="T4629" s="6" cm="1">
        <f t="array" ref="T4629">_xlfn.IFS(laptop_prices3[[#This Row],[Storage]]="512GB SSD", 512, laptop_prices3[[#This Row],[Storage]] = "1TB SSD", 1000, laptop_prices3[[#This Row],[Storage]] = "2TB SSD", 2000, laptop_prices3[[#This Row],[Storage]]= "256GB SSD", 256, laptop_prices3[[#This Row],[Storage]] = "1TB HDD", 1000*0.7)</f>
        <v>2000</v>
      </c>
      <c r="U4629" s="5">
        <f>laptop_prices3[[#This Row],[Storage Raw Value]]/ScoreCard!$J$3*ScoreCard!$J$5</f>
        <v>8</v>
      </c>
    </row>
    <row r="4630" spans="2:21" x14ac:dyDescent="0.2">
      <c r="B4630" s="4" cm="1">
        <f t="array" ref="B4630">SUM(laptop_prices3[[#This Row],[RAM Comp]:[Weight Comp]]+laptop_prices3[[#This Row],[Storage Comp]])</f>
        <v>29.646666666666668</v>
      </c>
      <c r="C4630">
        <v>4628</v>
      </c>
      <c r="D4630" t="s">
        <v>11</v>
      </c>
      <c r="E4630" t="s">
        <v>37</v>
      </c>
      <c r="F4630">
        <v>32</v>
      </c>
      <c r="G4630" t="s">
        <v>19</v>
      </c>
      <c r="H4630" t="s">
        <v>44</v>
      </c>
      <c r="I4630">
        <v>17.3</v>
      </c>
      <c r="J4630" t="s">
        <v>43</v>
      </c>
      <c r="K4630">
        <v>9.1999999999999993</v>
      </c>
      <c r="L4630">
        <v>1.26</v>
      </c>
      <c r="M4630" t="s">
        <v>22</v>
      </c>
      <c r="N4630">
        <v>2827.3</v>
      </c>
      <c r="O4630" s="5">
        <f>(ScoreCard!$E$3-laptop_prices3[[#This Row],[Price ($)]])/ScoreCard!$E$3*ScoreCard!$E$5</f>
        <v>3.692019156393298</v>
      </c>
      <c r="P4630" s="5">
        <f>laptop_prices3[[#This Row],[RAM (GB)]]/ScoreCard!$F$3*ScoreCard!$F$5</f>
        <v>3.5</v>
      </c>
      <c r="Q4630" s="5">
        <f>laptop_prices3[[#This Row],[Screen Size (inch)]]/ScoreCard!$G$3*ScoreCard!$G$5</f>
        <v>2</v>
      </c>
      <c r="R4630" s="5">
        <f>laptop_prices3[[#This Row],[Battery Life (hours)]]/ScoreCard!$H$3*ScoreCard!$H$5</f>
        <v>5.3666666666666663</v>
      </c>
      <c r="S4630" s="5">
        <f>ScoreCard!$I$3-laptop_prices3[[#This Row],[Weight (kg)]]/ScoreCard!$I$3*ScoreCard!$I$5</f>
        <v>2.7800000000000002</v>
      </c>
      <c r="T4630" s="6" cm="1">
        <f t="array" ref="T4630">_xlfn.IFS(laptop_prices3[[#This Row],[Storage]]="512GB SSD", 512, laptop_prices3[[#This Row],[Storage]] = "1TB SSD", 1000, laptop_prices3[[#This Row],[Storage]] = "2TB SSD", 2000, laptop_prices3[[#This Row],[Storage]]= "256GB SSD", 256, laptop_prices3[[#This Row],[Storage]] = "1TB HDD", 1000*0.7)</f>
        <v>1000</v>
      </c>
      <c r="U4630" s="5">
        <f>laptop_prices3[[#This Row],[Storage Raw Value]]/ScoreCard!$J$3*ScoreCard!$J$5</f>
        <v>4</v>
      </c>
    </row>
    <row r="4631" spans="2:21" x14ac:dyDescent="0.2">
      <c r="B4631" s="4" cm="1">
        <f t="array" ref="B4631">SUM(laptop_prices3[[#This Row],[RAM Comp]:[Weight Comp]]+laptop_prices3[[#This Row],[Storage Comp]])</f>
        <v>25.149182493806769</v>
      </c>
      <c r="C4631">
        <v>4629</v>
      </c>
      <c r="D4631" t="s">
        <v>36</v>
      </c>
      <c r="E4631" t="s">
        <v>18</v>
      </c>
      <c r="F4631">
        <v>64</v>
      </c>
      <c r="G4631" t="s">
        <v>42</v>
      </c>
      <c r="H4631" t="s">
        <v>32</v>
      </c>
      <c r="I4631">
        <v>15.6</v>
      </c>
      <c r="J4631" t="s">
        <v>27</v>
      </c>
      <c r="K4631">
        <v>4.8</v>
      </c>
      <c r="L4631">
        <v>2.02</v>
      </c>
      <c r="M4631" t="s">
        <v>30</v>
      </c>
      <c r="N4631">
        <v>4572.79</v>
      </c>
      <c r="O4631" s="5">
        <f>(ScoreCard!$E$3-laptop_prices3[[#This Row],[Price ($)]])/ScoreCard!$E$3*ScoreCard!$E$5</f>
        <v>2.8845111159635377</v>
      </c>
      <c r="P4631" s="5">
        <f>laptop_prices3[[#This Row],[RAM (GB)]]/ScoreCard!$F$3*ScoreCard!$F$5</f>
        <v>7</v>
      </c>
      <c r="Q4631" s="5">
        <f>laptop_prices3[[#This Row],[Screen Size (inch)]]/ScoreCard!$G$3*ScoreCard!$G$5</f>
        <v>1.8034682080924855</v>
      </c>
      <c r="R4631" s="5">
        <f>laptop_prices3[[#This Row],[Battery Life (hours)]]/ScoreCard!$H$3*ScoreCard!$H$5</f>
        <v>2.8</v>
      </c>
      <c r="S4631" s="5">
        <f>ScoreCard!$I$3-laptop_prices3[[#This Row],[Weight (kg)]]/ScoreCard!$I$3*ScoreCard!$I$5</f>
        <v>2.3457142857142856</v>
      </c>
      <c r="T4631" s="6" cm="1">
        <f t="array" ref="T4631">_xlfn.IFS(laptop_prices3[[#This Row],[Storage]]="512GB SSD", 512, laptop_prices3[[#This Row],[Storage]] = "1TB SSD", 1000, laptop_prices3[[#This Row],[Storage]] = "2TB SSD", 2000, laptop_prices3[[#This Row],[Storage]]= "256GB SSD", 256, laptop_prices3[[#This Row],[Storage]] = "1TB HDD", 1000*0.7)</f>
        <v>700</v>
      </c>
      <c r="U4631" s="5">
        <f>laptop_prices3[[#This Row],[Storage Raw Value]]/ScoreCard!$J$3*ScoreCard!$J$5</f>
        <v>2.8</v>
      </c>
    </row>
    <row r="4632" spans="2:21" x14ac:dyDescent="0.2">
      <c r="B4632" s="4" cm="1">
        <f t="array" ref="B4632">SUM(laptop_prices3[[#This Row],[RAM Comp]:[Weight Comp]]+laptop_prices3[[#This Row],[Storage Comp]])</f>
        <v>19.593592347921827</v>
      </c>
      <c r="C4632">
        <v>4630</v>
      </c>
      <c r="D4632" t="s">
        <v>47</v>
      </c>
      <c r="E4632" t="s">
        <v>18</v>
      </c>
      <c r="F4632">
        <v>32</v>
      </c>
      <c r="G4632" t="s">
        <v>13</v>
      </c>
      <c r="H4632" t="s">
        <v>44</v>
      </c>
      <c r="I4632">
        <v>14</v>
      </c>
      <c r="J4632" t="s">
        <v>21</v>
      </c>
      <c r="K4632">
        <v>7.7</v>
      </c>
      <c r="L4632">
        <v>2.99</v>
      </c>
      <c r="M4632" t="s">
        <v>16</v>
      </c>
      <c r="N4632">
        <v>1427.54</v>
      </c>
      <c r="O4632" s="5">
        <f>(ScoreCard!$E$3-laptop_prices3[[#This Row],[Price ($)]])/ScoreCard!$E$3*ScoreCard!$E$5</f>
        <v>4.3395837111440914</v>
      </c>
      <c r="P4632" s="5">
        <f>laptop_prices3[[#This Row],[RAM (GB)]]/ScoreCard!$F$3*ScoreCard!$F$5</f>
        <v>3.5</v>
      </c>
      <c r="Q4632" s="5">
        <f>laptop_prices3[[#This Row],[Screen Size (inch)]]/ScoreCard!$G$3*ScoreCard!$G$5</f>
        <v>1.6184971098265895</v>
      </c>
      <c r="R4632" s="5">
        <f>laptop_prices3[[#This Row],[Battery Life (hours)]]/ScoreCard!$H$3*ScoreCard!$H$5</f>
        <v>4.4916666666666671</v>
      </c>
      <c r="S4632" s="5">
        <f>ScoreCard!$I$3-laptop_prices3[[#This Row],[Weight (kg)]]/ScoreCard!$I$3*ScoreCard!$I$5</f>
        <v>1.7914285714285714</v>
      </c>
      <c r="T4632" s="6" cm="1">
        <f t="array" ref="T4632">_xlfn.IFS(laptop_prices3[[#This Row],[Storage]]="512GB SSD", 512, laptop_prices3[[#This Row],[Storage]] = "1TB SSD", 1000, laptop_prices3[[#This Row],[Storage]] = "2TB SSD", 2000, laptop_prices3[[#This Row],[Storage]]= "256GB SSD", 256, laptop_prices3[[#This Row],[Storage]] = "1TB HDD", 1000*0.7)</f>
        <v>512</v>
      </c>
      <c r="U4632" s="5">
        <f>laptop_prices3[[#This Row],[Storage Raw Value]]/ScoreCard!$J$3*ScoreCard!$J$5</f>
        <v>2.048</v>
      </c>
    </row>
    <row r="4633" spans="2:21" x14ac:dyDescent="0.2">
      <c r="B4633" s="4" cm="1">
        <f t="array" ref="B4633">SUM(laptop_prices3[[#This Row],[RAM Comp]:[Weight Comp]]+laptop_prices3[[#This Row],[Storage Comp]])</f>
        <v>25.513944398568675</v>
      </c>
      <c r="C4633">
        <v>4631</v>
      </c>
      <c r="D4633" t="s">
        <v>45</v>
      </c>
      <c r="E4633" t="s">
        <v>39</v>
      </c>
      <c r="F4633">
        <v>8</v>
      </c>
      <c r="G4633" t="s">
        <v>19</v>
      </c>
      <c r="H4633" t="s">
        <v>32</v>
      </c>
      <c r="I4633">
        <v>15.6</v>
      </c>
      <c r="J4633" t="s">
        <v>15</v>
      </c>
      <c r="K4633">
        <v>8.5</v>
      </c>
      <c r="L4633">
        <v>2.84</v>
      </c>
      <c r="M4633" t="s">
        <v>30</v>
      </c>
      <c r="N4633">
        <v>1483.42</v>
      </c>
      <c r="O4633" s="5">
        <f>(ScoreCard!$E$3-laptop_prices3[[#This Row],[Price ($)]])/ScoreCard!$E$3*ScoreCard!$E$5</f>
        <v>4.3137322028001792</v>
      </c>
      <c r="P4633" s="5">
        <f>laptop_prices3[[#This Row],[RAM (GB)]]/ScoreCard!$F$3*ScoreCard!$F$5</f>
        <v>0.875</v>
      </c>
      <c r="Q4633" s="5">
        <f>laptop_prices3[[#This Row],[Screen Size (inch)]]/ScoreCard!$G$3*ScoreCard!$G$5</f>
        <v>1.8034682080924855</v>
      </c>
      <c r="R4633" s="5">
        <f>laptop_prices3[[#This Row],[Battery Life (hours)]]/ScoreCard!$H$3*ScoreCard!$H$5</f>
        <v>4.9583333333333339</v>
      </c>
      <c r="S4633" s="5">
        <f>ScoreCard!$I$3-laptop_prices3[[#This Row],[Weight (kg)]]/ScoreCard!$I$3*ScoreCard!$I$5</f>
        <v>1.8771428571428572</v>
      </c>
      <c r="T4633" s="6" cm="1">
        <f t="array" ref="T4633">_xlfn.IFS(laptop_prices3[[#This Row],[Storage]]="512GB SSD", 512, laptop_prices3[[#This Row],[Storage]] = "1TB SSD", 1000, laptop_prices3[[#This Row],[Storage]] = "2TB SSD", 2000, laptop_prices3[[#This Row],[Storage]]= "256GB SSD", 256, laptop_prices3[[#This Row],[Storage]] = "1TB HDD", 1000*0.7)</f>
        <v>1000</v>
      </c>
      <c r="U4633" s="5">
        <f>laptop_prices3[[#This Row],[Storage Raw Value]]/ScoreCard!$J$3*ScoreCard!$J$5</f>
        <v>4</v>
      </c>
    </row>
    <row r="4634" spans="2:21" x14ac:dyDescent="0.2">
      <c r="B4634" s="4" cm="1">
        <f t="array" ref="B4634">SUM(laptop_prices3[[#This Row],[RAM Comp]:[Weight Comp]]+laptop_prices3[[#This Row],[Storage Comp]])</f>
        <v>17.006472887420866</v>
      </c>
      <c r="C4634">
        <v>4632</v>
      </c>
      <c r="D4634" t="s">
        <v>47</v>
      </c>
      <c r="E4634" t="s">
        <v>39</v>
      </c>
      <c r="F4634">
        <v>16</v>
      </c>
      <c r="G4634" t="s">
        <v>13</v>
      </c>
      <c r="H4634" t="s">
        <v>32</v>
      </c>
      <c r="I4634">
        <v>16</v>
      </c>
      <c r="J4634" t="s">
        <v>21</v>
      </c>
      <c r="K4634">
        <v>5.8</v>
      </c>
      <c r="L4634">
        <v>2.92</v>
      </c>
      <c r="M4634" t="s">
        <v>16</v>
      </c>
      <c r="N4634">
        <v>1415.18</v>
      </c>
      <c r="O4634" s="5">
        <f>(ScoreCard!$E$3-laptop_prices3[[#This Row],[Price ($)]])/ScoreCard!$E$3*ScoreCard!$E$5</f>
        <v>4.34530176130749</v>
      </c>
      <c r="P4634" s="5">
        <f>laptop_prices3[[#This Row],[RAM (GB)]]/ScoreCard!$F$3*ScoreCard!$F$5</f>
        <v>1.75</v>
      </c>
      <c r="Q4634" s="5">
        <f>laptop_prices3[[#This Row],[Screen Size (inch)]]/ScoreCard!$G$3*ScoreCard!$G$5</f>
        <v>1.8497109826589595</v>
      </c>
      <c r="R4634" s="5">
        <f>laptop_prices3[[#This Row],[Battery Life (hours)]]/ScoreCard!$H$3*ScoreCard!$H$5</f>
        <v>3.3833333333333333</v>
      </c>
      <c r="S4634" s="5">
        <f>ScoreCard!$I$3-laptop_prices3[[#This Row],[Weight (kg)]]/ScoreCard!$I$3*ScoreCard!$I$5</f>
        <v>1.8314285714285714</v>
      </c>
      <c r="T4634" s="6" cm="1">
        <f t="array" ref="T4634">_xlfn.IFS(laptop_prices3[[#This Row],[Storage]]="512GB SSD", 512, laptop_prices3[[#This Row],[Storage]] = "1TB SSD", 1000, laptop_prices3[[#This Row],[Storage]] = "2TB SSD", 2000, laptop_prices3[[#This Row],[Storage]]= "256GB SSD", 256, laptop_prices3[[#This Row],[Storage]] = "1TB HDD", 1000*0.7)</f>
        <v>512</v>
      </c>
      <c r="U4634" s="5">
        <f>laptop_prices3[[#This Row],[Storage Raw Value]]/ScoreCard!$J$3*ScoreCard!$J$5</f>
        <v>2.048</v>
      </c>
    </row>
    <row r="4635" spans="2:21" x14ac:dyDescent="0.2">
      <c r="B4635" s="4" cm="1">
        <f t="array" ref="B4635">SUM(laptop_prices3[[#This Row],[RAM Comp]:[Weight Comp]]+laptop_prices3[[#This Row],[Storage Comp]])</f>
        <v>18.365758601706577</v>
      </c>
      <c r="C4635">
        <v>4633</v>
      </c>
      <c r="D4635" t="s">
        <v>28</v>
      </c>
      <c r="E4635" t="s">
        <v>31</v>
      </c>
      <c r="F4635">
        <v>16</v>
      </c>
      <c r="G4635" t="s">
        <v>13</v>
      </c>
      <c r="H4635" t="s">
        <v>35</v>
      </c>
      <c r="I4635">
        <v>16</v>
      </c>
      <c r="J4635" t="s">
        <v>27</v>
      </c>
      <c r="K4635">
        <v>6.7</v>
      </c>
      <c r="L4635">
        <v>1.46</v>
      </c>
      <c r="M4635" t="s">
        <v>30</v>
      </c>
      <c r="N4635">
        <v>1934.7</v>
      </c>
      <c r="O4635" s="5">
        <f>(ScoreCard!$E$3-laptop_prices3[[#This Row],[Price ($)]])/ScoreCard!$E$3*ScoreCard!$E$5</f>
        <v>4.1049586042776189</v>
      </c>
      <c r="P4635" s="5">
        <f>laptop_prices3[[#This Row],[RAM (GB)]]/ScoreCard!$F$3*ScoreCard!$F$5</f>
        <v>1.75</v>
      </c>
      <c r="Q4635" s="5">
        <f>laptop_prices3[[#This Row],[Screen Size (inch)]]/ScoreCard!$G$3*ScoreCard!$G$5</f>
        <v>1.8497109826589595</v>
      </c>
      <c r="R4635" s="5">
        <f>laptop_prices3[[#This Row],[Battery Life (hours)]]/ScoreCard!$H$3*ScoreCard!$H$5</f>
        <v>3.9083333333333332</v>
      </c>
      <c r="S4635" s="5">
        <f>ScoreCard!$I$3-laptop_prices3[[#This Row],[Weight (kg)]]/ScoreCard!$I$3*ScoreCard!$I$5</f>
        <v>2.6657142857142855</v>
      </c>
      <c r="T4635" s="6" cm="1">
        <f t="array" ref="T4635">_xlfn.IFS(laptop_prices3[[#This Row],[Storage]]="512GB SSD", 512, laptop_prices3[[#This Row],[Storage]] = "1TB SSD", 1000, laptop_prices3[[#This Row],[Storage]] = "2TB SSD", 2000, laptop_prices3[[#This Row],[Storage]]= "256GB SSD", 256, laptop_prices3[[#This Row],[Storage]] = "1TB HDD", 1000*0.7)</f>
        <v>512</v>
      </c>
      <c r="U4635" s="5">
        <f>laptop_prices3[[#This Row],[Storage Raw Value]]/ScoreCard!$J$3*ScoreCard!$J$5</f>
        <v>2.048</v>
      </c>
    </row>
    <row r="4636" spans="2:21" x14ac:dyDescent="0.2">
      <c r="B4636" s="4" cm="1">
        <f t="array" ref="B4636">SUM(laptop_prices3[[#This Row],[RAM Comp]:[Weight Comp]]+laptop_prices3[[#This Row],[Storage Comp]])</f>
        <v>40.454642857142858</v>
      </c>
      <c r="C4636">
        <v>4634</v>
      </c>
      <c r="D4636" t="s">
        <v>34</v>
      </c>
      <c r="E4636" t="s">
        <v>48</v>
      </c>
      <c r="F4636">
        <v>4</v>
      </c>
      <c r="G4636" t="s">
        <v>25</v>
      </c>
      <c r="H4636" t="s">
        <v>20</v>
      </c>
      <c r="I4636">
        <v>17.3</v>
      </c>
      <c r="J4636" t="s">
        <v>43</v>
      </c>
      <c r="K4636">
        <v>6</v>
      </c>
      <c r="L4636">
        <v>1.72</v>
      </c>
      <c r="M4636" t="s">
        <v>16</v>
      </c>
      <c r="N4636">
        <v>1150.24</v>
      </c>
      <c r="O4636" s="5">
        <f>(ScoreCard!$E$3-laptop_prices3[[#This Row],[Price ($)]])/ScoreCard!$E$3*ScoreCard!$E$5</f>
        <v>4.4678697394863747</v>
      </c>
      <c r="P4636" s="5">
        <f>laptop_prices3[[#This Row],[RAM (GB)]]/ScoreCard!$F$3*ScoreCard!$F$5</f>
        <v>0.4375</v>
      </c>
      <c r="Q4636" s="5">
        <f>laptop_prices3[[#This Row],[Screen Size (inch)]]/ScoreCard!$G$3*ScoreCard!$G$5</f>
        <v>2</v>
      </c>
      <c r="R4636" s="5">
        <f>laptop_prices3[[#This Row],[Battery Life (hours)]]/ScoreCard!$H$3*ScoreCard!$H$5</f>
        <v>3.5</v>
      </c>
      <c r="S4636" s="5">
        <f>ScoreCard!$I$3-laptop_prices3[[#This Row],[Weight (kg)]]/ScoreCard!$I$3*ScoreCard!$I$5</f>
        <v>2.5171428571428569</v>
      </c>
      <c r="T4636" s="6" cm="1">
        <f t="array" ref="T4636">_xlfn.IFS(laptop_prices3[[#This Row],[Storage]]="512GB SSD", 512, laptop_prices3[[#This Row],[Storage]] = "1TB SSD", 1000, laptop_prices3[[#This Row],[Storage]] = "2TB SSD", 2000, laptop_prices3[[#This Row],[Storage]]= "256GB SSD", 256, laptop_prices3[[#This Row],[Storage]] = "1TB HDD", 1000*0.7)</f>
        <v>2000</v>
      </c>
      <c r="U4636" s="5">
        <f>laptop_prices3[[#This Row],[Storage Raw Value]]/ScoreCard!$J$3*ScoreCard!$J$5</f>
        <v>8</v>
      </c>
    </row>
    <row r="4637" spans="2:21" x14ac:dyDescent="0.2">
      <c r="B4637" s="4" cm="1">
        <f t="array" ref="B4637">SUM(laptop_prices3[[#This Row],[RAM Comp]:[Weight Comp]]+laptop_prices3[[#This Row],[Storage Comp]])</f>
        <v>41.838706303330582</v>
      </c>
      <c r="C4637">
        <v>4635</v>
      </c>
      <c r="D4637" t="s">
        <v>47</v>
      </c>
      <c r="E4637" t="s">
        <v>18</v>
      </c>
      <c r="F4637">
        <v>16</v>
      </c>
      <c r="G4637" t="s">
        <v>25</v>
      </c>
      <c r="H4637" t="s">
        <v>14</v>
      </c>
      <c r="I4637">
        <v>15.6</v>
      </c>
      <c r="J4637" t="s">
        <v>21</v>
      </c>
      <c r="K4637">
        <v>7.4</v>
      </c>
      <c r="L4637">
        <v>2.68</v>
      </c>
      <c r="M4637" t="s">
        <v>16</v>
      </c>
      <c r="N4637">
        <v>1739.98</v>
      </c>
      <c r="O4637" s="5">
        <f>(ScoreCard!$E$3-laptop_prices3[[#This Row],[Price ($)]])/ScoreCard!$E$3*ScoreCard!$E$5</f>
        <v>4.1950410256220465</v>
      </c>
      <c r="P4637" s="5">
        <f>laptop_prices3[[#This Row],[RAM (GB)]]/ScoreCard!$F$3*ScoreCard!$F$5</f>
        <v>1.75</v>
      </c>
      <c r="Q4637" s="5">
        <f>laptop_prices3[[#This Row],[Screen Size (inch)]]/ScoreCard!$G$3*ScoreCard!$G$5</f>
        <v>1.8034682080924855</v>
      </c>
      <c r="R4637" s="5">
        <f>laptop_prices3[[#This Row],[Battery Life (hours)]]/ScoreCard!$H$3*ScoreCard!$H$5</f>
        <v>4.3166666666666664</v>
      </c>
      <c r="S4637" s="5">
        <f>ScoreCard!$I$3-laptop_prices3[[#This Row],[Weight (kg)]]/ScoreCard!$I$3*ScoreCard!$I$5</f>
        <v>1.9685714285714284</v>
      </c>
      <c r="T4637" s="6" cm="1">
        <f t="array" ref="T4637">_xlfn.IFS(laptop_prices3[[#This Row],[Storage]]="512GB SSD", 512, laptop_prices3[[#This Row],[Storage]] = "1TB SSD", 1000, laptop_prices3[[#This Row],[Storage]] = "2TB SSD", 2000, laptop_prices3[[#This Row],[Storage]]= "256GB SSD", 256, laptop_prices3[[#This Row],[Storage]] = "1TB HDD", 1000*0.7)</f>
        <v>2000</v>
      </c>
      <c r="U4637" s="5">
        <f>laptop_prices3[[#This Row],[Storage Raw Value]]/ScoreCard!$J$3*ScoreCard!$J$5</f>
        <v>8</v>
      </c>
    </row>
    <row r="4638" spans="2:21" x14ac:dyDescent="0.2">
      <c r="B4638" s="4" cm="1">
        <f t="array" ref="B4638">SUM(laptop_prices3[[#This Row],[RAM Comp]:[Weight Comp]]+laptop_prices3[[#This Row],[Storage Comp]])</f>
        <v>21.674715111478118</v>
      </c>
      <c r="C4638">
        <v>4636</v>
      </c>
      <c r="D4638" t="s">
        <v>47</v>
      </c>
      <c r="E4638" t="s">
        <v>24</v>
      </c>
      <c r="F4638">
        <v>16</v>
      </c>
      <c r="G4638" t="s">
        <v>42</v>
      </c>
      <c r="H4638" t="s">
        <v>44</v>
      </c>
      <c r="I4638">
        <v>13.3</v>
      </c>
      <c r="J4638" t="s">
        <v>21</v>
      </c>
      <c r="K4638">
        <v>7.8</v>
      </c>
      <c r="L4638">
        <v>1.51</v>
      </c>
      <c r="M4638" t="s">
        <v>30</v>
      </c>
      <c r="N4638">
        <v>663.24</v>
      </c>
      <c r="O4638" s="5">
        <f>(ScoreCard!$E$3-laptop_prices3[[#This Row],[Price ($)]])/ScoreCard!$E$3*ScoreCard!$E$5</f>
        <v>4.6931683179309918</v>
      </c>
      <c r="P4638" s="5">
        <f>laptop_prices3[[#This Row],[RAM (GB)]]/ScoreCard!$F$3*ScoreCard!$F$5</f>
        <v>1.75</v>
      </c>
      <c r="Q4638" s="5">
        <f>laptop_prices3[[#This Row],[Screen Size (inch)]]/ScoreCard!$G$3*ScoreCard!$G$5</f>
        <v>1.5375722543352601</v>
      </c>
      <c r="R4638" s="5">
        <f>laptop_prices3[[#This Row],[Battery Life (hours)]]/ScoreCard!$H$3*ScoreCard!$H$5</f>
        <v>4.55</v>
      </c>
      <c r="S4638" s="5">
        <f>ScoreCard!$I$3-laptop_prices3[[#This Row],[Weight (kg)]]/ScoreCard!$I$3*ScoreCard!$I$5</f>
        <v>2.637142857142857</v>
      </c>
      <c r="T4638" s="6" cm="1">
        <f t="array" ref="T4638">_xlfn.IFS(laptop_prices3[[#This Row],[Storage]]="512GB SSD", 512, laptop_prices3[[#This Row],[Storage]] = "1TB SSD", 1000, laptop_prices3[[#This Row],[Storage]] = "2TB SSD", 2000, laptop_prices3[[#This Row],[Storage]]= "256GB SSD", 256, laptop_prices3[[#This Row],[Storage]] = "1TB HDD", 1000*0.7)</f>
        <v>700</v>
      </c>
      <c r="U4638" s="5">
        <f>laptop_prices3[[#This Row],[Storage Raw Value]]/ScoreCard!$J$3*ScoreCard!$J$5</f>
        <v>2.8</v>
      </c>
    </row>
    <row r="4639" spans="2:21" x14ac:dyDescent="0.2">
      <c r="B4639" s="4" cm="1">
        <f t="array" ref="B4639">SUM(laptop_prices3[[#This Row],[RAM Comp]:[Weight Comp]]+laptop_prices3[[#This Row],[Storage Comp]])</f>
        <v>41.646235205064684</v>
      </c>
      <c r="C4639">
        <v>4637</v>
      </c>
      <c r="D4639" t="s">
        <v>36</v>
      </c>
      <c r="E4639" t="s">
        <v>24</v>
      </c>
      <c r="F4639">
        <v>4</v>
      </c>
      <c r="G4639" t="s">
        <v>25</v>
      </c>
      <c r="H4639" t="s">
        <v>26</v>
      </c>
      <c r="I4639">
        <v>14</v>
      </c>
      <c r="J4639" t="s">
        <v>15</v>
      </c>
      <c r="K4639">
        <v>9.5</v>
      </c>
      <c r="L4639">
        <v>2.54</v>
      </c>
      <c r="M4639" t="s">
        <v>46</v>
      </c>
      <c r="N4639">
        <v>1213.17</v>
      </c>
      <c r="O4639" s="5">
        <f>(ScoreCard!$E$3-laptop_prices3[[#This Row],[Price ($)]])/ScoreCard!$E$3*ScoreCard!$E$5</f>
        <v>4.4387567219473203</v>
      </c>
      <c r="P4639" s="5">
        <f>laptop_prices3[[#This Row],[RAM (GB)]]/ScoreCard!$F$3*ScoreCard!$F$5</f>
        <v>0.4375</v>
      </c>
      <c r="Q4639" s="5">
        <f>laptop_prices3[[#This Row],[Screen Size (inch)]]/ScoreCard!$G$3*ScoreCard!$G$5</f>
        <v>1.6184971098265895</v>
      </c>
      <c r="R4639" s="5">
        <f>laptop_prices3[[#This Row],[Battery Life (hours)]]/ScoreCard!$H$3*ScoreCard!$H$5</f>
        <v>5.5416666666666661</v>
      </c>
      <c r="S4639" s="5">
        <f>ScoreCard!$I$3-laptop_prices3[[#This Row],[Weight (kg)]]/ScoreCard!$I$3*ScoreCard!$I$5</f>
        <v>2.0485714285714285</v>
      </c>
      <c r="T4639" s="6" cm="1">
        <f t="array" ref="T4639">_xlfn.IFS(laptop_prices3[[#This Row],[Storage]]="512GB SSD", 512, laptop_prices3[[#This Row],[Storage]] = "1TB SSD", 1000, laptop_prices3[[#This Row],[Storage]] = "2TB SSD", 2000, laptop_prices3[[#This Row],[Storage]]= "256GB SSD", 256, laptop_prices3[[#This Row],[Storage]] = "1TB HDD", 1000*0.7)</f>
        <v>2000</v>
      </c>
      <c r="U4639" s="5">
        <f>laptop_prices3[[#This Row],[Storage Raw Value]]/ScoreCard!$J$3*ScoreCard!$J$5</f>
        <v>8</v>
      </c>
    </row>
    <row r="4640" spans="2:21" x14ac:dyDescent="0.2">
      <c r="B4640" s="4" cm="1">
        <f t="array" ref="B4640">SUM(laptop_prices3[[#This Row],[RAM Comp]:[Weight Comp]]+laptop_prices3[[#This Row],[Storage Comp]])</f>
        <v>43.934710982658956</v>
      </c>
      <c r="C4640">
        <v>4638</v>
      </c>
      <c r="D4640" t="s">
        <v>36</v>
      </c>
      <c r="E4640" t="s">
        <v>41</v>
      </c>
      <c r="F4640">
        <v>32</v>
      </c>
      <c r="G4640" t="s">
        <v>25</v>
      </c>
      <c r="H4640" t="s">
        <v>40</v>
      </c>
      <c r="I4640">
        <v>16</v>
      </c>
      <c r="J4640" t="s">
        <v>43</v>
      </c>
      <c r="K4640">
        <v>8.1</v>
      </c>
      <c r="L4640">
        <v>2.87</v>
      </c>
      <c r="M4640" t="s">
        <v>30</v>
      </c>
      <c r="N4640">
        <v>3036.8</v>
      </c>
      <c r="O4640" s="5">
        <f>(ScoreCard!$E$3-laptop_prices3[[#This Row],[Price ($)]])/ScoreCard!$E$3*ScoreCard!$E$5</f>
        <v>3.5950991313745155</v>
      </c>
      <c r="P4640" s="5">
        <f>laptop_prices3[[#This Row],[RAM (GB)]]/ScoreCard!$F$3*ScoreCard!$F$5</f>
        <v>3.5</v>
      </c>
      <c r="Q4640" s="5">
        <f>laptop_prices3[[#This Row],[Screen Size (inch)]]/ScoreCard!$G$3*ScoreCard!$G$5</f>
        <v>1.8497109826589595</v>
      </c>
      <c r="R4640" s="5">
        <f>laptop_prices3[[#This Row],[Battery Life (hours)]]/ScoreCard!$H$3*ScoreCard!$H$5</f>
        <v>4.7249999999999996</v>
      </c>
      <c r="S4640" s="5">
        <f>ScoreCard!$I$3-laptop_prices3[[#This Row],[Weight (kg)]]/ScoreCard!$I$3*ScoreCard!$I$5</f>
        <v>1.8599999999999999</v>
      </c>
      <c r="T4640" s="6" cm="1">
        <f t="array" ref="T4640">_xlfn.IFS(laptop_prices3[[#This Row],[Storage]]="512GB SSD", 512, laptop_prices3[[#This Row],[Storage]] = "1TB SSD", 1000, laptop_prices3[[#This Row],[Storage]] = "2TB SSD", 2000, laptop_prices3[[#This Row],[Storage]]= "256GB SSD", 256, laptop_prices3[[#This Row],[Storage]] = "1TB HDD", 1000*0.7)</f>
        <v>2000</v>
      </c>
      <c r="U4640" s="5">
        <f>laptop_prices3[[#This Row],[Storage Raw Value]]/ScoreCard!$J$3*ScoreCard!$J$5</f>
        <v>8</v>
      </c>
    </row>
    <row r="4641" spans="2:21" x14ac:dyDescent="0.2">
      <c r="B4641" s="4" cm="1">
        <f t="array" ref="B4641">SUM(laptop_prices3[[#This Row],[RAM Comp]:[Weight Comp]]+laptop_prices3[[#This Row],[Storage Comp]])</f>
        <v>19.090643682906688</v>
      </c>
      <c r="C4641">
        <v>4639</v>
      </c>
      <c r="D4641" t="s">
        <v>17</v>
      </c>
      <c r="E4641" t="s">
        <v>48</v>
      </c>
      <c r="F4641">
        <v>4</v>
      </c>
      <c r="G4641" t="s">
        <v>13</v>
      </c>
      <c r="H4641" t="s">
        <v>35</v>
      </c>
      <c r="I4641">
        <v>13.3</v>
      </c>
      <c r="J4641" t="s">
        <v>27</v>
      </c>
      <c r="K4641">
        <v>11.1</v>
      </c>
      <c r="L4641">
        <v>1.84</v>
      </c>
      <c r="M4641" t="s">
        <v>30</v>
      </c>
      <c r="N4641">
        <v>2461.81</v>
      </c>
      <c r="O4641" s="5">
        <f>(ScoreCard!$E$3-laptop_prices3[[#This Row],[Price ($)]])/ScoreCard!$E$3*ScoreCard!$E$5</f>
        <v>3.8611041203270209</v>
      </c>
      <c r="P4641" s="5">
        <f>laptop_prices3[[#This Row],[RAM (GB)]]/ScoreCard!$F$3*ScoreCard!$F$5</f>
        <v>0.4375</v>
      </c>
      <c r="Q4641" s="5">
        <f>laptop_prices3[[#This Row],[Screen Size (inch)]]/ScoreCard!$G$3*ScoreCard!$G$5</f>
        <v>1.5375722543352601</v>
      </c>
      <c r="R4641" s="5">
        <f>laptop_prices3[[#This Row],[Battery Life (hours)]]/ScoreCard!$H$3*ScoreCard!$H$5</f>
        <v>6.4749999999999996</v>
      </c>
      <c r="S4641" s="5">
        <f>ScoreCard!$I$3-laptop_prices3[[#This Row],[Weight (kg)]]/ScoreCard!$I$3*ScoreCard!$I$5</f>
        <v>2.4485714285714284</v>
      </c>
      <c r="T4641" s="6" cm="1">
        <f t="array" ref="T4641">_xlfn.IFS(laptop_prices3[[#This Row],[Storage]]="512GB SSD", 512, laptop_prices3[[#This Row],[Storage]] = "1TB SSD", 1000, laptop_prices3[[#This Row],[Storage]] = "2TB SSD", 2000, laptop_prices3[[#This Row],[Storage]]= "256GB SSD", 256, laptop_prices3[[#This Row],[Storage]] = "1TB HDD", 1000*0.7)</f>
        <v>512</v>
      </c>
      <c r="U4641" s="5">
        <f>laptop_prices3[[#This Row],[Storage Raw Value]]/ScoreCard!$J$3*ScoreCard!$J$5</f>
        <v>2.048</v>
      </c>
    </row>
    <row r="4642" spans="2:21" x14ac:dyDescent="0.2">
      <c r="B4642" s="4" cm="1">
        <f t="array" ref="B4642">SUM(laptop_prices3[[#This Row],[RAM Comp]:[Weight Comp]]+laptop_prices3[[#This Row],[Storage Comp]])</f>
        <v>47.922277731902007</v>
      </c>
      <c r="C4642">
        <v>4640</v>
      </c>
      <c r="D4642" t="s">
        <v>34</v>
      </c>
      <c r="E4642" t="s">
        <v>31</v>
      </c>
      <c r="F4642">
        <v>64</v>
      </c>
      <c r="G4642" t="s">
        <v>25</v>
      </c>
      <c r="H4642" t="s">
        <v>14</v>
      </c>
      <c r="I4642">
        <v>15.6</v>
      </c>
      <c r="J4642" t="s">
        <v>27</v>
      </c>
      <c r="K4642">
        <v>8.3000000000000007</v>
      </c>
      <c r="L4642">
        <v>2.14</v>
      </c>
      <c r="M4642" t="s">
        <v>30</v>
      </c>
      <c r="N4642">
        <v>3561.26</v>
      </c>
      <c r="O4642" s="5">
        <f>(ScoreCard!$E$3-laptop_prices3[[#This Row],[Price ($)]])/ScoreCard!$E$3*ScoreCard!$E$5</f>
        <v>3.3524706047809563</v>
      </c>
      <c r="P4642" s="5">
        <f>laptop_prices3[[#This Row],[RAM (GB)]]/ScoreCard!$F$3*ScoreCard!$F$5</f>
        <v>7</v>
      </c>
      <c r="Q4642" s="5">
        <f>laptop_prices3[[#This Row],[Screen Size (inch)]]/ScoreCard!$G$3*ScoreCard!$G$5</f>
        <v>1.8034682080924855</v>
      </c>
      <c r="R4642" s="5">
        <f>laptop_prices3[[#This Row],[Battery Life (hours)]]/ScoreCard!$H$3*ScoreCard!$H$5</f>
        <v>4.8416666666666677</v>
      </c>
      <c r="S4642" s="5">
        <f>ScoreCard!$I$3-laptop_prices3[[#This Row],[Weight (kg)]]/ScoreCard!$I$3*ScoreCard!$I$5</f>
        <v>2.2771428571428571</v>
      </c>
      <c r="T4642" s="6" cm="1">
        <f t="array" ref="T4642">_xlfn.IFS(laptop_prices3[[#This Row],[Storage]]="512GB SSD", 512, laptop_prices3[[#This Row],[Storage]] = "1TB SSD", 1000, laptop_prices3[[#This Row],[Storage]] = "2TB SSD", 2000, laptop_prices3[[#This Row],[Storage]]= "256GB SSD", 256, laptop_prices3[[#This Row],[Storage]] = "1TB HDD", 1000*0.7)</f>
        <v>2000</v>
      </c>
      <c r="U4642" s="5">
        <f>laptop_prices3[[#This Row],[Storage Raw Value]]/ScoreCard!$J$3*ScoreCard!$J$5</f>
        <v>8</v>
      </c>
    </row>
    <row r="4643" spans="2:21" x14ac:dyDescent="0.2">
      <c r="B4643" s="4" cm="1">
        <f t="array" ref="B4643">SUM(laptop_prices3[[#This Row],[RAM Comp]:[Weight Comp]]+laptop_prices3[[#This Row],[Storage Comp]])</f>
        <v>10.420806633636111</v>
      </c>
      <c r="C4643">
        <v>4641</v>
      </c>
      <c r="D4643" t="s">
        <v>17</v>
      </c>
      <c r="E4643" t="s">
        <v>12</v>
      </c>
      <c r="F4643">
        <v>4</v>
      </c>
      <c r="G4643" t="s">
        <v>29</v>
      </c>
      <c r="H4643" t="s">
        <v>26</v>
      </c>
      <c r="I4643">
        <v>14</v>
      </c>
      <c r="J4643" t="s">
        <v>21</v>
      </c>
      <c r="K4643">
        <v>4.0999999999999996</v>
      </c>
      <c r="L4643">
        <v>2.84</v>
      </c>
      <c r="M4643" t="s">
        <v>30</v>
      </c>
      <c r="N4643">
        <v>909.21</v>
      </c>
      <c r="O4643" s="5">
        <f>(ScoreCard!$E$3-laptop_prices3[[#This Row],[Price ($)]])/ScoreCard!$E$3*ScoreCard!$E$5</f>
        <v>4.579376343926838</v>
      </c>
      <c r="P4643" s="5">
        <f>laptop_prices3[[#This Row],[RAM (GB)]]/ScoreCard!$F$3*ScoreCard!$F$5</f>
        <v>0.4375</v>
      </c>
      <c r="Q4643" s="5">
        <f>laptop_prices3[[#This Row],[Screen Size (inch)]]/ScoreCard!$G$3*ScoreCard!$G$5</f>
        <v>1.6184971098265895</v>
      </c>
      <c r="R4643" s="5">
        <f>laptop_prices3[[#This Row],[Battery Life (hours)]]/ScoreCard!$H$3*ScoreCard!$H$5</f>
        <v>2.3916666666666662</v>
      </c>
      <c r="S4643" s="5">
        <f>ScoreCard!$I$3-laptop_prices3[[#This Row],[Weight (kg)]]/ScoreCard!$I$3*ScoreCard!$I$5</f>
        <v>1.8771428571428572</v>
      </c>
      <c r="T4643" s="6" cm="1">
        <f t="array" ref="T4643">_xlfn.IFS(laptop_prices3[[#This Row],[Storage]]="512GB SSD", 512, laptop_prices3[[#This Row],[Storage]] = "1TB SSD", 1000, laptop_prices3[[#This Row],[Storage]] = "2TB SSD", 2000, laptop_prices3[[#This Row],[Storage]]= "256GB SSD", 256, laptop_prices3[[#This Row],[Storage]] = "1TB HDD", 1000*0.7)</f>
        <v>256</v>
      </c>
      <c r="U4643" s="5">
        <f>laptop_prices3[[#This Row],[Storage Raw Value]]/ScoreCard!$J$3*ScoreCard!$J$5</f>
        <v>1.024</v>
      </c>
    </row>
    <row r="4644" spans="2:21" x14ac:dyDescent="0.2">
      <c r="B4644" s="4" cm="1">
        <f t="array" ref="B4644">SUM(laptop_prices3[[#This Row],[RAM Comp]:[Weight Comp]]+laptop_prices3[[#This Row],[Storage Comp]])</f>
        <v>26.720044728874207</v>
      </c>
      <c r="C4644">
        <v>4642</v>
      </c>
      <c r="D4644" t="s">
        <v>33</v>
      </c>
      <c r="E4644" t="s">
        <v>37</v>
      </c>
      <c r="F4644">
        <v>4</v>
      </c>
      <c r="G4644" t="s">
        <v>19</v>
      </c>
      <c r="H4644" t="s">
        <v>35</v>
      </c>
      <c r="I4644">
        <v>14</v>
      </c>
      <c r="J4644" t="s">
        <v>43</v>
      </c>
      <c r="K4644">
        <v>10.9</v>
      </c>
      <c r="L4644">
        <v>2.09</v>
      </c>
      <c r="M4644" t="s">
        <v>30</v>
      </c>
      <c r="N4644">
        <v>1651.67</v>
      </c>
      <c r="O4644" s="5">
        <f>(ScoreCard!$E$3-laptop_prices3[[#This Row],[Price ($)]])/ScoreCard!$E$3*ScoreCard!$E$5</f>
        <v>4.2358954762636145</v>
      </c>
      <c r="P4644" s="5">
        <f>laptop_prices3[[#This Row],[RAM (GB)]]/ScoreCard!$F$3*ScoreCard!$F$5</f>
        <v>0.4375</v>
      </c>
      <c r="Q4644" s="5">
        <f>laptop_prices3[[#This Row],[Screen Size (inch)]]/ScoreCard!$G$3*ScoreCard!$G$5</f>
        <v>1.6184971098265895</v>
      </c>
      <c r="R4644" s="5">
        <f>laptop_prices3[[#This Row],[Battery Life (hours)]]/ScoreCard!$H$3*ScoreCard!$H$5</f>
        <v>6.3583333333333334</v>
      </c>
      <c r="S4644" s="5">
        <f>ScoreCard!$I$3-laptop_prices3[[#This Row],[Weight (kg)]]/ScoreCard!$I$3*ScoreCard!$I$5</f>
        <v>2.305714285714286</v>
      </c>
      <c r="T4644" s="6" cm="1">
        <f t="array" ref="T4644">_xlfn.IFS(laptop_prices3[[#This Row],[Storage]]="512GB SSD", 512, laptop_prices3[[#This Row],[Storage]] = "1TB SSD", 1000, laptop_prices3[[#This Row],[Storage]] = "2TB SSD", 2000, laptop_prices3[[#This Row],[Storage]]= "256GB SSD", 256, laptop_prices3[[#This Row],[Storage]] = "1TB HDD", 1000*0.7)</f>
        <v>1000</v>
      </c>
      <c r="U4644" s="5">
        <f>laptop_prices3[[#This Row],[Storage Raw Value]]/ScoreCard!$J$3*ScoreCard!$J$5</f>
        <v>4</v>
      </c>
    </row>
    <row r="4645" spans="2:21" x14ac:dyDescent="0.2">
      <c r="B4645" s="4" cm="1">
        <f t="array" ref="B4645">SUM(laptop_prices3[[#This Row],[RAM Comp]:[Weight Comp]]+laptop_prices3[[#This Row],[Storage Comp]])</f>
        <v>22.952500000000001</v>
      </c>
      <c r="C4645">
        <v>4643</v>
      </c>
      <c r="D4645" t="s">
        <v>47</v>
      </c>
      <c r="E4645" t="s">
        <v>39</v>
      </c>
      <c r="F4645">
        <v>4</v>
      </c>
      <c r="G4645" t="s">
        <v>19</v>
      </c>
      <c r="H4645" t="s">
        <v>35</v>
      </c>
      <c r="I4645">
        <v>17.3</v>
      </c>
      <c r="J4645" t="s">
        <v>15</v>
      </c>
      <c r="K4645">
        <v>5.0999999999999996</v>
      </c>
      <c r="L4645">
        <v>3.43</v>
      </c>
      <c r="M4645" t="s">
        <v>16</v>
      </c>
      <c r="N4645">
        <v>1475.38</v>
      </c>
      <c r="O4645" s="5">
        <f>(ScoreCard!$E$3-laptop_prices3[[#This Row],[Price ($)]])/ScoreCard!$E$3*ScoreCard!$E$5</f>
        <v>4.3174517111588955</v>
      </c>
      <c r="P4645" s="5">
        <f>laptop_prices3[[#This Row],[RAM (GB)]]/ScoreCard!$F$3*ScoreCard!$F$5</f>
        <v>0.4375</v>
      </c>
      <c r="Q4645" s="5">
        <f>laptop_prices3[[#This Row],[Screen Size (inch)]]/ScoreCard!$G$3*ScoreCard!$G$5</f>
        <v>2</v>
      </c>
      <c r="R4645" s="5">
        <f>laptop_prices3[[#This Row],[Battery Life (hours)]]/ScoreCard!$H$3*ScoreCard!$H$5</f>
        <v>2.9750000000000001</v>
      </c>
      <c r="S4645" s="5">
        <f>ScoreCard!$I$3-laptop_prices3[[#This Row],[Weight (kg)]]/ScoreCard!$I$3*ScoreCard!$I$5</f>
        <v>1.5399999999999998</v>
      </c>
      <c r="T4645" s="6" cm="1">
        <f t="array" ref="T4645">_xlfn.IFS(laptop_prices3[[#This Row],[Storage]]="512GB SSD", 512, laptop_prices3[[#This Row],[Storage]] = "1TB SSD", 1000, laptop_prices3[[#This Row],[Storage]] = "2TB SSD", 2000, laptop_prices3[[#This Row],[Storage]]= "256GB SSD", 256, laptop_prices3[[#This Row],[Storage]] = "1TB HDD", 1000*0.7)</f>
        <v>1000</v>
      </c>
      <c r="U4645" s="5">
        <f>laptop_prices3[[#This Row],[Storage Raw Value]]/ScoreCard!$J$3*ScoreCard!$J$5</f>
        <v>4</v>
      </c>
    </row>
    <row r="4646" spans="2:21" x14ac:dyDescent="0.2">
      <c r="B4646" s="4" cm="1">
        <f t="array" ref="B4646">SUM(laptop_prices3[[#This Row],[RAM Comp]:[Weight Comp]]+laptop_prices3[[#This Row],[Storage Comp]])</f>
        <v>22.15703963666391</v>
      </c>
      <c r="C4646">
        <v>4644</v>
      </c>
      <c r="D4646" t="s">
        <v>17</v>
      </c>
      <c r="E4646" t="s">
        <v>39</v>
      </c>
      <c r="F4646">
        <v>8</v>
      </c>
      <c r="G4646" t="s">
        <v>42</v>
      </c>
      <c r="H4646" t="s">
        <v>26</v>
      </c>
      <c r="I4646">
        <v>15.6</v>
      </c>
      <c r="J4646" t="s">
        <v>43</v>
      </c>
      <c r="K4646">
        <v>10.199999999999999</v>
      </c>
      <c r="L4646">
        <v>2.0499999999999998</v>
      </c>
      <c r="M4646" t="s">
        <v>22</v>
      </c>
      <c r="N4646">
        <v>1389.53</v>
      </c>
      <c r="O4646" s="5">
        <f>(ScoreCard!$E$3-laptop_prices3[[#This Row],[Price ($)]])/ScoreCard!$E$3*ScoreCard!$E$5</f>
        <v>4.3571681032727971</v>
      </c>
      <c r="P4646" s="5">
        <f>laptop_prices3[[#This Row],[RAM (GB)]]/ScoreCard!$F$3*ScoreCard!$F$5</f>
        <v>0.875</v>
      </c>
      <c r="Q4646" s="5">
        <f>laptop_prices3[[#This Row],[Screen Size (inch)]]/ScoreCard!$G$3*ScoreCard!$G$5</f>
        <v>1.8034682080924855</v>
      </c>
      <c r="R4646" s="5">
        <f>laptop_prices3[[#This Row],[Battery Life (hours)]]/ScoreCard!$H$3*ScoreCard!$H$5</f>
        <v>5.95</v>
      </c>
      <c r="S4646" s="5">
        <f>ScoreCard!$I$3-laptop_prices3[[#This Row],[Weight (kg)]]/ScoreCard!$I$3*ScoreCard!$I$5</f>
        <v>2.3285714285714287</v>
      </c>
      <c r="T4646" s="6" cm="1">
        <f t="array" ref="T4646">_xlfn.IFS(laptop_prices3[[#This Row],[Storage]]="512GB SSD", 512, laptop_prices3[[#This Row],[Storage]] = "1TB SSD", 1000, laptop_prices3[[#This Row],[Storage]] = "2TB SSD", 2000, laptop_prices3[[#This Row],[Storage]]= "256GB SSD", 256, laptop_prices3[[#This Row],[Storage]] = "1TB HDD", 1000*0.7)</f>
        <v>700</v>
      </c>
      <c r="U4646" s="5">
        <f>laptop_prices3[[#This Row],[Storage Raw Value]]/ScoreCard!$J$3*ScoreCard!$J$5</f>
        <v>2.8</v>
      </c>
    </row>
    <row r="4647" spans="2:21" x14ac:dyDescent="0.2">
      <c r="B4647" s="4" cm="1">
        <f t="array" ref="B4647">SUM(laptop_prices3[[#This Row],[RAM Comp]:[Weight Comp]]+laptop_prices3[[#This Row],[Storage Comp]])</f>
        <v>13.650949077897057</v>
      </c>
      <c r="C4647">
        <v>4645</v>
      </c>
      <c r="D4647" t="s">
        <v>34</v>
      </c>
      <c r="E4647" t="s">
        <v>37</v>
      </c>
      <c r="F4647">
        <v>16</v>
      </c>
      <c r="G4647" t="s">
        <v>29</v>
      </c>
      <c r="H4647" t="s">
        <v>32</v>
      </c>
      <c r="I4647">
        <v>16</v>
      </c>
      <c r="J4647" t="s">
        <v>43</v>
      </c>
      <c r="K4647">
        <v>5.6</v>
      </c>
      <c r="L4647">
        <v>1.42</v>
      </c>
      <c r="M4647" t="s">
        <v>46</v>
      </c>
      <c r="N4647">
        <v>2143</v>
      </c>
      <c r="O4647" s="5">
        <f>(ScoreCard!$E$3-laptop_prices3[[#This Row],[Price ($)]])/ScoreCard!$E$3*ScoreCard!$E$5</f>
        <v>4.0085937297601379</v>
      </c>
      <c r="P4647" s="5">
        <f>laptop_prices3[[#This Row],[RAM (GB)]]/ScoreCard!$F$3*ScoreCard!$F$5</f>
        <v>1.75</v>
      </c>
      <c r="Q4647" s="5">
        <f>laptop_prices3[[#This Row],[Screen Size (inch)]]/ScoreCard!$G$3*ScoreCard!$G$5</f>
        <v>1.8497109826589595</v>
      </c>
      <c r="R4647" s="5">
        <f>laptop_prices3[[#This Row],[Battery Life (hours)]]/ScoreCard!$H$3*ScoreCard!$H$5</f>
        <v>3.2666666666666662</v>
      </c>
      <c r="S4647" s="5">
        <f>ScoreCard!$I$3-laptop_prices3[[#This Row],[Weight (kg)]]/ScoreCard!$I$3*ScoreCard!$I$5</f>
        <v>2.6885714285714286</v>
      </c>
      <c r="T4647" s="6" cm="1">
        <f t="array" ref="T4647">_xlfn.IFS(laptop_prices3[[#This Row],[Storage]]="512GB SSD", 512, laptop_prices3[[#This Row],[Storage]] = "1TB SSD", 1000, laptop_prices3[[#This Row],[Storage]] = "2TB SSD", 2000, laptop_prices3[[#This Row],[Storage]]= "256GB SSD", 256, laptop_prices3[[#This Row],[Storage]] = "1TB HDD", 1000*0.7)</f>
        <v>256</v>
      </c>
      <c r="U4647" s="5">
        <f>laptop_prices3[[#This Row],[Storage Raw Value]]/ScoreCard!$J$3*ScoreCard!$J$5</f>
        <v>1.024</v>
      </c>
    </row>
    <row r="4648" spans="2:21" x14ac:dyDescent="0.2">
      <c r="B4648" s="4" cm="1">
        <f t="array" ref="B4648">SUM(laptop_prices3[[#This Row],[RAM Comp]:[Weight Comp]]+laptop_prices3[[#This Row],[Storage Comp]])</f>
        <v>41.303524635287644</v>
      </c>
      <c r="C4648">
        <v>4646</v>
      </c>
      <c r="D4648" t="s">
        <v>47</v>
      </c>
      <c r="E4648" t="s">
        <v>37</v>
      </c>
      <c r="F4648">
        <v>8</v>
      </c>
      <c r="G4648" t="s">
        <v>25</v>
      </c>
      <c r="H4648" t="s">
        <v>26</v>
      </c>
      <c r="I4648">
        <v>13.3</v>
      </c>
      <c r="J4648" t="s">
        <v>15</v>
      </c>
      <c r="K4648">
        <v>7.4</v>
      </c>
      <c r="L4648">
        <v>1.62</v>
      </c>
      <c r="M4648" t="s">
        <v>16</v>
      </c>
      <c r="N4648">
        <v>2534.1</v>
      </c>
      <c r="O4648" s="5">
        <f>(ScoreCard!$E$3-laptop_prices3[[#This Row],[Price ($)]])/ScoreCard!$E$3*ScoreCard!$E$5</f>
        <v>3.8276609288778185</v>
      </c>
      <c r="P4648" s="5">
        <f>laptop_prices3[[#This Row],[RAM (GB)]]/ScoreCard!$F$3*ScoreCard!$F$5</f>
        <v>0.875</v>
      </c>
      <c r="Q4648" s="5">
        <f>laptop_prices3[[#This Row],[Screen Size (inch)]]/ScoreCard!$G$3*ScoreCard!$G$5</f>
        <v>1.5375722543352601</v>
      </c>
      <c r="R4648" s="5">
        <f>laptop_prices3[[#This Row],[Battery Life (hours)]]/ScoreCard!$H$3*ScoreCard!$H$5</f>
        <v>4.3166666666666664</v>
      </c>
      <c r="S4648" s="5">
        <f>ScoreCard!$I$3-laptop_prices3[[#This Row],[Weight (kg)]]/ScoreCard!$I$3*ScoreCard!$I$5</f>
        <v>2.5742857142857143</v>
      </c>
      <c r="T4648" s="6" cm="1">
        <f t="array" ref="T4648">_xlfn.IFS(laptop_prices3[[#This Row],[Storage]]="512GB SSD", 512, laptop_prices3[[#This Row],[Storage]] = "1TB SSD", 1000, laptop_prices3[[#This Row],[Storage]] = "2TB SSD", 2000, laptop_prices3[[#This Row],[Storage]]= "256GB SSD", 256, laptop_prices3[[#This Row],[Storage]] = "1TB HDD", 1000*0.7)</f>
        <v>2000</v>
      </c>
      <c r="U4648" s="5">
        <f>laptop_prices3[[#This Row],[Storage Raw Value]]/ScoreCard!$J$3*ScoreCard!$J$5</f>
        <v>8</v>
      </c>
    </row>
    <row r="4649" spans="2:21" x14ac:dyDescent="0.2">
      <c r="B4649" s="4" cm="1">
        <f t="array" ref="B4649">SUM(laptop_prices3[[#This Row],[RAM Comp]:[Weight Comp]]+laptop_prices3[[#This Row],[Storage Comp]])</f>
        <v>17.200548444811453</v>
      </c>
      <c r="C4649">
        <v>4647</v>
      </c>
      <c r="D4649" t="s">
        <v>28</v>
      </c>
      <c r="E4649" t="s">
        <v>31</v>
      </c>
      <c r="F4649">
        <v>4</v>
      </c>
      <c r="G4649" t="s">
        <v>42</v>
      </c>
      <c r="H4649" t="s">
        <v>44</v>
      </c>
      <c r="I4649">
        <v>13.3</v>
      </c>
      <c r="J4649" t="s">
        <v>43</v>
      </c>
      <c r="K4649">
        <v>4.3</v>
      </c>
      <c r="L4649">
        <v>3.47</v>
      </c>
      <c r="M4649" t="s">
        <v>16</v>
      </c>
      <c r="N4649">
        <v>570.19000000000005</v>
      </c>
      <c r="O4649" s="5">
        <f>(ScoreCard!$E$3-laptop_prices3[[#This Row],[Price ($)]])/ScoreCard!$E$3*ScoreCard!$E$5</f>
        <v>4.736215613052698</v>
      </c>
      <c r="P4649" s="5">
        <f>laptop_prices3[[#This Row],[RAM (GB)]]/ScoreCard!$F$3*ScoreCard!$F$5</f>
        <v>0.4375</v>
      </c>
      <c r="Q4649" s="5">
        <f>laptop_prices3[[#This Row],[Screen Size (inch)]]/ScoreCard!$G$3*ScoreCard!$G$5</f>
        <v>1.5375722543352601</v>
      </c>
      <c r="R4649" s="5">
        <f>laptop_prices3[[#This Row],[Battery Life (hours)]]/ScoreCard!$H$3*ScoreCard!$H$5</f>
        <v>2.5083333333333333</v>
      </c>
      <c r="S4649" s="5">
        <f>ScoreCard!$I$3-laptop_prices3[[#This Row],[Weight (kg)]]/ScoreCard!$I$3*ScoreCard!$I$5</f>
        <v>1.5171428571428571</v>
      </c>
      <c r="T4649" s="6" cm="1">
        <f t="array" ref="T4649">_xlfn.IFS(laptop_prices3[[#This Row],[Storage]]="512GB SSD", 512, laptop_prices3[[#This Row],[Storage]] = "1TB SSD", 1000, laptop_prices3[[#This Row],[Storage]] = "2TB SSD", 2000, laptop_prices3[[#This Row],[Storage]]= "256GB SSD", 256, laptop_prices3[[#This Row],[Storage]] = "1TB HDD", 1000*0.7)</f>
        <v>700</v>
      </c>
      <c r="U4649" s="5">
        <f>laptop_prices3[[#This Row],[Storage Raw Value]]/ScoreCard!$J$3*ScoreCard!$J$5</f>
        <v>2.8</v>
      </c>
    </row>
    <row r="4650" spans="2:21" x14ac:dyDescent="0.2">
      <c r="B4650" s="4" cm="1">
        <f t="array" ref="B4650">SUM(laptop_prices3[[#This Row],[RAM Comp]:[Weight Comp]]+laptop_prices3[[#This Row],[Storage Comp]])</f>
        <v>14.877968208092486</v>
      </c>
      <c r="C4650">
        <v>4648</v>
      </c>
      <c r="D4650" t="s">
        <v>34</v>
      </c>
      <c r="E4650" t="s">
        <v>31</v>
      </c>
      <c r="F4650">
        <v>4</v>
      </c>
      <c r="G4650" t="s">
        <v>13</v>
      </c>
      <c r="H4650" t="s">
        <v>26</v>
      </c>
      <c r="I4650">
        <v>15.6</v>
      </c>
      <c r="J4650" t="s">
        <v>27</v>
      </c>
      <c r="K4650">
        <v>4.5</v>
      </c>
      <c r="L4650">
        <v>2.94</v>
      </c>
      <c r="M4650" t="s">
        <v>30</v>
      </c>
      <c r="N4650">
        <v>1304.67</v>
      </c>
      <c r="O4650" s="5">
        <f>(ScoreCard!$E$3-laptop_prices3[[#This Row],[Price ($)]])/ScoreCard!$E$3*ScoreCard!$E$5</f>
        <v>4.3964264962231256</v>
      </c>
      <c r="P4650" s="5">
        <f>laptop_prices3[[#This Row],[RAM (GB)]]/ScoreCard!$F$3*ScoreCard!$F$5</f>
        <v>0.4375</v>
      </c>
      <c r="Q4650" s="5">
        <f>laptop_prices3[[#This Row],[Screen Size (inch)]]/ScoreCard!$G$3*ScoreCard!$G$5</f>
        <v>1.8034682080924855</v>
      </c>
      <c r="R4650" s="5">
        <f>laptop_prices3[[#This Row],[Battery Life (hours)]]/ScoreCard!$H$3*ScoreCard!$H$5</f>
        <v>2.625</v>
      </c>
      <c r="S4650" s="5">
        <f>ScoreCard!$I$3-laptop_prices3[[#This Row],[Weight (kg)]]/ScoreCard!$I$3*ScoreCard!$I$5</f>
        <v>1.82</v>
      </c>
      <c r="T4650" s="6" cm="1">
        <f t="array" ref="T4650">_xlfn.IFS(laptop_prices3[[#This Row],[Storage]]="512GB SSD", 512, laptop_prices3[[#This Row],[Storage]] = "1TB SSD", 1000, laptop_prices3[[#This Row],[Storage]] = "2TB SSD", 2000, laptop_prices3[[#This Row],[Storage]]= "256GB SSD", 256, laptop_prices3[[#This Row],[Storage]] = "1TB HDD", 1000*0.7)</f>
        <v>512</v>
      </c>
      <c r="U4650" s="5">
        <f>laptop_prices3[[#This Row],[Storage Raw Value]]/ScoreCard!$J$3*ScoreCard!$J$5</f>
        <v>2.048</v>
      </c>
    </row>
    <row r="4651" spans="2:21" x14ac:dyDescent="0.2">
      <c r="B4651" s="4" cm="1">
        <f t="array" ref="B4651">SUM(laptop_prices3[[#This Row],[RAM Comp]:[Weight Comp]]+laptop_prices3[[#This Row],[Storage Comp]])</f>
        <v>29.842515827140105</v>
      </c>
      <c r="C4651">
        <v>4649</v>
      </c>
      <c r="D4651" t="s">
        <v>28</v>
      </c>
      <c r="E4651" t="s">
        <v>48</v>
      </c>
      <c r="F4651">
        <v>32</v>
      </c>
      <c r="G4651" t="s">
        <v>19</v>
      </c>
      <c r="H4651" t="s">
        <v>32</v>
      </c>
      <c r="I4651">
        <v>15.6</v>
      </c>
      <c r="J4651" t="s">
        <v>15</v>
      </c>
      <c r="K4651">
        <v>10</v>
      </c>
      <c r="L4651">
        <v>1.39</v>
      </c>
      <c r="M4651" t="s">
        <v>16</v>
      </c>
      <c r="N4651">
        <v>2672.98</v>
      </c>
      <c r="O4651" s="5">
        <f>(ScoreCard!$E$3-laptop_prices3[[#This Row],[Price ($)]])/ScoreCard!$E$3*ScoreCard!$E$5</f>
        <v>3.7634115108605943</v>
      </c>
      <c r="P4651" s="5">
        <f>laptop_prices3[[#This Row],[RAM (GB)]]/ScoreCard!$F$3*ScoreCard!$F$5</f>
        <v>3.5</v>
      </c>
      <c r="Q4651" s="5">
        <f>laptop_prices3[[#This Row],[Screen Size (inch)]]/ScoreCard!$G$3*ScoreCard!$G$5</f>
        <v>1.8034682080924855</v>
      </c>
      <c r="R4651" s="5">
        <f>laptop_prices3[[#This Row],[Battery Life (hours)]]/ScoreCard!$H$3*ScoreCard!$H$5</f>
        <v>5.8333333333333339</v>
      </c>
      <c r="S4651" s="5">
        <f>ScoreCard!$I$3-laptop_prices3[[#This Row],[Weight (kg)]]/ScoreCard!$I$3*ScoreCard!$I$5</f>
        <v>2.7057142857142855</v>
      </c>
      <c r="T4651" s="6" cm="1">
        <f t="array" ref="T4651">_xlfn.IFS(laptop_prices3[[#This Row],[Storage]]="512GB SSD", 512, laptop_prices3[[#This Row],[Storage]] = "1TB SSD", 1000, laptop_prices3[[#This Row],[Storage]] = "2TB SSD", 2000, laptop_prices3[[#This Row],[Storage]]= "256GB SSD", 256, laptop_prices3[[#This Row],[Storage]] = "1TB HDD", 1000*0.7)</f>
        <v>1000</v>
      </c>
      <c r="U4651" s="5">
        <f>laptop_prices3[[#This Row],[Storage Raw Value]]/ScoreCard!$J$3*ScoreCard!$J$5</f>
        <v>4</v>
      </c>
    </row>
    <row r="4652" spans="2:21" x14ac:dyDescent="0.2">
      <c r="B4652" s="4" cm="1">
        <f t="array" ref="B4652">SUM(laptop_prices3[[#This Row],[RAM Comp]:[Weight Comp]]+laptop_prices3[[#This Row],[Storage Comp]])</f>
        <v>20.79423011285439</v>
      </c>
      <c r="C4652">
        <v>4650</v>
      </c>
      <c r="D4652" t="s">
        <v>33</v>
      </c>
      <c r="E4652" t="s">
        <v>12</v>
      </c>
      <c r="F4652">
        <v>64</v>
      </c>
      <c r="G4652" t="s">
        <v>29</v>
      </c>
      <c r="H4652" t="s">
        <v>14</v>
      </c>
      <c r="I4652">
        <v>15.6</v>
      </c>
      <c r="J4652" t="s">
        <v>43</v>
      </c>
      <c r="K4652">
        <v>10.6</v>
      </c>
      <c r="L4652">
        <v>3.13</v>
      </c>
      <c r="M4652" t="s">
        <v>22</v>
      </c>
      <c r="N4652">
        <v>2256.52</v>
      </c>
      <c r="O4652" s="5">
        <f>(ScoreCard!$E$3-laptop_prices3[[#This Row],[Price ($)]])/ScoreCard!$E$3*ScoreCard!$E$5</f>
        <v>3.9560764923370724</v>
      </c>
      <c r="P4652" s="5">
        <f>laptop_prices3[[#This Row],[RAM (GB)]]/ScoreCard!$F$3*ScoreCard!$F$5</f>
        <v>7</v>
      </c>
      <c r="Q4652" s="5">
        <f>laptop_prices3[[#This Row],[Screen Size (inch)]]/ScoreCard!$G$3*ScoreCard!$G$5</f>
        <v>1.8034682080924855</v>
      </c>
      <c r="R4652" s="5">
        <f>laptop_prices3[[#This Row],[Battery Life (hours)]]/ScoreCard!$H$3*ScoreCard!$H$5</f>
        <v>6.1833333333333336</v>
      </c>
      <c r="S4652" s="5">
        <f>ScoreCard!$I$3-laptop_prices3[[#This Row],[Weight (kg)]]/ScoreCard!$I$3*ScoreCard!$I$5</f>
        <v>1.7114285714285715</v>
      </c>
      <c r="T4652" s="6" cm="1">
        <f t="array" ref="T4652">_xlfn.IFS(laptop_prices3[[#This Row],[Storage]]="512GB SSD", 512, laptop_prices3[[#This Row],[Storage]] = "1TB SSD", 1000, laptop_prices3[[#This Row],[Storage]] = "2TB SSD", 2000, laptop_prices3[[#This Row],[Storage]]= "256GB SSD", 256, laptop_prices3[[#This Row],[Storage]] = "1TB HDD", 1000*0.7)</f>
        <v>256</v>
      </c>
      <c r="U4652" s="5">
        <f>laptop_prices3[[#This Row],[Storage Raw Value]]/ScoreCard!$J$3*ScoreCard!$J$5</f>
        <v>1.024</v>
      </c>
    </row>
    <row r="4653" spans="2:21" x14ac:dyDescent="0.2">
      <c r="B4653" s="4" cm="1">
        <f t="array" ref="B4653">SUM(laptop_prices3[[#This Row],[RAM Comp]:[Weight Comp]]+laptop_prices3[[#This Row],[Storage Comp]])</f>
        <v>14.249854252683733</v>
      </c>
      <c r="C4653">
        <v>4651</v>
      </c>
      <c r="D4653" t="s">
        <v>28</v>
      </c>
      <c r="E4653" t="s">
        <v>31</v>
      </c>
      <c r="F4653">
        <v>4</v>
      </c>
      <c r="G4653" t="s">
        <v>29</v>
      </c>
      <c r="H4653" t="s">
        <v>20</v>
      </c>
      <c r="I4653">
        <v>14</v>
      </c>
      <c r="J4653" t="s">
        <v>27</v>
      </c>
      <c r="K4653">
        <v>9.9</v>
      </c>
      <c r="L4653">
        <v>2.06</v>
      </c>
      <c r="M4653" t="s">
        <v>46</v>
      </c>
      <c r="N4653">
        <v>1375.47</v>
      </c>
      <c r="O4653" s="5">
        <f>(ScoreCard!$E$3-laptop_prices3[[#This Row],[Price ($)]])/ScoreCard!$E$3*ScoreCard!$E$5</f>
        <v>4.3636726166463733</v>
      </c>
      <c r="P4653" s="5">
        <f>laptop_prices3[[#This Row],[RAM (GB)]]/ScoreCard!$F$3*ScoreCard!$F$5</f>
        <v>0.4375</v>
      </c>
      <c r="Q4653" s="5">
        <f>laptop_prices3[[#This Row],[Screen Size (inch)]]/ScoreCard!$G$3*ScoreCard!$G$5</f>
        <v>1.6184971098265895</v>
      </c>
      <c r="R4653" s="5">
        <f>laptop_prices3[[#This Row],[Battery Life (hours)]]/ScoreCard!$H$3*ScoreCard!$H$5</f>
        <v>5.7750000000000004</v>
      </c>
      <c r="S4653" s="5">
        <f>ScoreCard!$I$3-laptop_prices3[[#This Row],[Weight (kg)]]/ScoreCard!$I$3*ScoreCard!$I$5</f>
        <v>2.322857142857143</v>
      </c>
      <c r="T4653" s="6" cm="1">
        <f t="array" ref="T4653">_xlfn.IFS(laptop_prices3[[#This Row],[Storage]]="512GB SSD", 512, laptop_prices3[[#This Row],[Storage]] = "1TB SSD", 1000, laptop_prices3[[#This Row],[Storage]] = "2TB SSD", 2000, laptop_prices3[[#This Row],[Storage]]= "256GB SSD", 256, laptop_prices3[[#This Row],[Storage]] = "1TB HDD", 1000*0.7)</f>
        <v>256</v>
      </c>
      <c r="U4653" s="5">
        <f>laptop_prices3[[#This Row],[Storage Raw Value]]/ScoreCard!$J$3*ScoreCard!$J$5</f>
        <v>1.024</v>
      </c>
    </row>
    <row r="4654" spans="2:21" x14ac:dyDescent="0.2">
      <c r="B4654" s="4" cm="1">
        <f t="array" ref="B4654">SUM(laptop_prices3[[#This Row],[RAM Comp]:[Weight Comp]]+laptop_prices3[[#This Row],[Storage Comp]])</f>
        <v>28.933468208092485</v>
      </c>
      <c r="C4654">
        <v>4652</v>
      </c>
      <c r="D4654" t="s">
        <v>45</v>
      </c>
      <c r="E4654" t="s">
        <v>24</v>
      </c>
      <c r="F4654">
        <v>32</v>
      </c>
      <c r="G4654" t="s">
        <v>19</v>
      </c>
      <c r="H4654" t="s">
        <v>44</v>
      </c>
      <c r="I4654">
        <v>15.6</v>
      </c>
      <c r="J4654" t="s">
        <v>27</v>
      </c>
      <c r="K4654">
        <v>9</v>
      </c>
      <c r="L4654">
        <v>1.96</v>
      </c>
      <c r="M4654" t="s">
        <v>30</v>
      </c>
      <c r="N4654">
        <v>1945.89</v>
      </c>
      <c r="O4654" s="5">
        <f>(ScoreCard!$E$3-laptop_prices3[[#This Row],[Price ($)]])/ScoreCard!$E$3*ScoreCard!$E$5</f>
        <v>4.0997818258529888</v>
      </c>
      <c r="P4654" s="5">
        <f>laptop_prices3[[#This Row],[RAM (GB)]]/ScoreCard!$F$3*ScoreCard!$F$5</f>
        <v>3.5</v>
      </c>
      <c r="Q4654" s="5">
        <f>laptop_prices3[[#This Row],[Screen Size (inch)]]/ScoreCard!$G$3*ScoreCard!$G$5</f>
        <v>1.8034682080924855</v>
      </c>
      <c r="R4654" s="5">
        <f>laptop_prices3[[#This Row],[Battery Life (hours)]]/ScoreCard!$H$3*ScoreCard!$H$5</f>
        <v>5.25</v>
      </c>
      <c r="S4654" s="5">
        <f>ScoreCard!$I$3-laptop_prices3[[#This Row],[Weight (kg)]]/ScoreCard!$I$3*ScoreCard!$I$5</f>
        <v>2.38</v>
      </c>
      <c r="T4654" s="6" cm="1">
        <f t="array" ref="T4654">_xlfn.IFS(laptop_prices3[[#This Row],[Storage]]="512GB SSD", 512, laptop_prices3[[#This Row],[Storage]] = "1TB SSD", 1000, laptop_prices3[[#This Row],[Storage]] = "2TB SSD", 2000, laptop_prices3[[#This Row],[Storage]]= "256GB SSD", 256, laptop_prices3[[#This Row],[Storage]] = "1TB HDD", 1000*0.7)</f>
        <v>1000</v>
      </c>
      <c r="U4654" s="5">
        <f>laptop_prices3[[#This Row],[Storage Raw Value]]/ScoreCard!$J$3*ScoreCard!$J$5</f>
        <v>4</v>
      </c>
    </row>
    <row r="4655" spans="2:21" x14ac:dyDescent="0.2">
      <c r="B4655" s="4" cm="1">
        <f t="array" ref="B4655">SUM(laptop_prices3[[#This Row],[RAM Comp]:[Weight Comp]]+laptop_prices3[[#This Row],[Storage Comp]])</f>
        <v>19.841658684282962</v>
      </c>
      <c r="C4655">
        <v>4653</v>
      </c>
      <c r="D4655" t="s">
        <v>36</v>
      </c>
      <c r="E4655" t="s">
        <v>24</v>
      </c>
      <c r="F4655">
        <v>32</v>
      </c>
      <c r="G4655" t="s">
        <v>13</v>
      </c>
      <c r="H4655" t="s">
        <v>14</v>
      </c>
      <c r="I4655">
        <v>15.6</v>
      </c>
      <c r="J4655" t="s">
        <v>15</v>
      </c>
      <c r="K4655">
        <v>8.1999999999999993</v>
      </c>
      <c r="L4655">
        <v>3.39</v>
      </c>
      <c r="M4655" t="s">
        <v>30</v>
      </c>
      <c r="N4655">
        <v>2122.3200000000002</v>
      </c>
      <c r="O4655" s="5">
        <f>(ScoreCard!$E$3-laptop_prices3[[#This Row],[Price ($)]])/ScoreCard!$E$3*ScoreCard!$E$5</f>
        <v>4.0181608233992243</v>
      </c>
      <c r="P4655" s="5">
        <f>laptop_prices3[[#This Row],[RAM (GB)]]/ScoreCard!$F$3*ScoreCard!$F$5</f>
        <v>3.5</v>
      </c>
      <c r="Q4655" s="5">
        <f>laptop_prices3[[#This Row],[Screen Size (inch)]]/ScoreCard!$G$3*ScoreCard!$G$5</f>
        <v>1.8034682080924855</v>
      </c>
      <c r="R4655" s="5">
        <f>laptop_prices3[[#This Row],[Battery Life (hours)]]/ScoreCard!$H$3*ScoreCard!$H$5</f>
        <v>4.7833333333333323</v>
      </c>
      <c r="S4655" s="5">
        <f>ScoreCard!$I$3-laptop_prices3[[#This Row],[Weight (kg)]]/ScoreCard!$I$3*ScoreCard!$I$5</f>
        <v>1.5628571428571427</v>
      </c>
      <c r="T4655" s="6" cm="1">
        <f t="array" ref="T4655">_xlfn.IFS(laptop_prices3[[#This Row],[Storage]]="512GB SSD", 512, laptop_prices3[[#This Row],[Storage]] = "1TB SSD", 1000, laptop_prices3[[#This Row],[Storage]] = "2TB SSD", 2000, laptop_prices3[[#This Row],[Storage]]= "256GB SSD", 256, laptop_prices3[[#This Row],[Storage]] = "1TB HDD", 1000*0.7)</f>
        <v>512</v>
      </c>
      <c r="U4655" s="5">
        <f>laptop_prices3[[#This Row],[Storage Raw Value]]/ScoreCard!$J$3*ScoreCard!$J$5</f>
        <v>2.048</v>
      </c>
    </row>
    <row r="4656" spans="2:21" x14ac:dyDescent="0.2">
      <c r="B4656" s="4" cm="1">
        <f t="array" ref="B4656">SUM(laptop_prices3[[#This Row],[RAM Comp]:[Weight Comp]]+laptop_prices3[[#This Row],[Storage Comp]])</f>
        <v>15.877849160473438</v>
      </c>
      <c r="C4656">
        <v>4654</v>
      </c>
      <c r="D4656" t="s">
        <v>38</v>
      </c>
      <c r="E4656" t="s">
        <v>18</v>
      </c>
      <c r="F4656">
        <v>8</v>
      </c>
      <c r="G4656" t="s">
        <v>13</v>
      </c>
      <c r="H4656" t="s">
        <v>44</v>
      </c>
      <c r="I4656">
        <v>15.6</v>
      </c>
      <c r="J4656" t="s">
        <v>27</v>
      </c>
      <c r="K4656">
        <v>4.7</v>
      </c>
      <c r="L4656">
        <v>2.16</v>
      </c>
      <c r="M4656" t="s">
        <v>30</v>
      </c>
      <c r="N4656">
        <v>1531.94</v>
      </c>
      <c r="O4656" s="5">
        <f>(ScoreCard!$E$3-laptop_prices3[[#This Row],[Price ($)]])/ScoreCard!$E$3*ScoreCard!$E$5</f>
        <v>4.291285617530912</v>
      </c>
      <c r="P4656" s="5">
        <f>laptop_prices3[[#This Row],[RAM (GB)]]/ScoreCard!$F$3*ScoreCard!$F$5</f>
        <v>0.875</v>
      </c>
      <c r="Q4656" s="5">
        <f>laptop_prices3[[#This Row],[Screen Size (inch)]]/ScoreCard!$G$3*ScoreCard!$G$5</f>
        <v>1.8034682080924855</v>
      </c>
      <c r="R4656" s="5">
        <f>laptop_prices3[[#This Row],[Battery Life (hours)]]/ScoreCard!$H$3*ScoreCard!$H$5</f>
        <v>2.7416666666666667</v>
      </c>
      <c r="S4656" s="5">
        <f>ScoreCard!$I$3-laptop_prices3[[#This Row],[Weight (kg)]]/ScoreCard!$I$3*ScoreCard!$I$5</f>
        <v>2.2657142857142856</v>
      </c>
      <c r="T4656" s="6" cm="1">
        <f t="array" ref="T4656">_xlfn.IFS(laptop_prices3[[#This Row],[Storage]]="512GB SSD", 512, laptop_prices3[[#This Row],[Storage]] = "1TB SSD", 1000, laptop_prices3[[#This Row],[Storage]] = "2TB SSD", 2000, laptop_prices3[[#This Row],[Storage]]= "256GB SSD", 256, laptop_prices3[[#This Row],[Storage]] = "1TB HDD", 1000*0.7)</f>
        <v>512</v>
      </c>
      <c r="U4656" s="5">
        <f>laptop_prices3[[#This Row],[Storage Raw Value]]/ScoreCard!$J$3*ScoreCard!$J$5</f>
        <v>2.048</v>
      </c>
    </row>
    <row r="4657" spans="2:21" x14ac:dyDescent="0.2">
      <c r="B4657" s="4" cm="1">
        <f t="array" ref="B4657">SUM(laptop_prices3[[#This Row],[RAM Comp]:[Weight Comp]]+laptop_prices3[[#This Row],[Storage Comp]])</f>
        <v>18.862425268373244</v>
      </c>
      <c r="C4657">
        <v>4655</v>
      </c>
      <c r="D4657" t="s">
        <v>23</v>
      </c>
      <c r="E4657" t="s">
        <v>39</v>
      </c>
      <c r="F4657">
        <v>8</v>
      </c>
      <c r="G4657" t="s">
        <v>13</v>
      </c>
      <c r="H4657" t="s">
        <v>44</v>
      </c>
      <c r="I4657">
        <v>16</v>
      </c>
      <c r="J4657" t="s">
        <v>21</v>
      </c>
      <c r="K4657">
        <v>9.6</v>
      </c>
      <c r="L4657">
        <v>2.02</v>
      </c>
      <c r="M4657" t="s">
        <v>16</v>
      </c>
      <c r="N4657">
        <v>628.5</v>
      </c>
      <c r="O4657" s="5">
        <f>(ScoreCard!$E$3-laptop_prices3[[#This Row],[Price ($)]])/ScoreCard!$E$3*ScoreCard!$E$5</f>
        <v>4.7092399249436525</v>
      </c>
      <c r="P4657" s="5">
        <f>laptop_prices3[[#This Row],[RAM (GB)]]/ScoreCard!$F$3*ScoreCard!$F$5</f>
        <v>0.875</v>
      </c>
      <c r="Q4657" s="5">
        <f>laptop_prices3[[#This Row],[Screen Size (inch)]]/ScoreCard!$G$3*ScoreCard!$G$5</f>
        <v>1.8497109826589595</v>
      </c>
      <c r="R4657" s="5">
        <f>laptop_prices3[[#This Row],[Battery Life (hours)]]/ScoreCard!$H$3*ScoreCard!$H$5</f>
        <v>5.6</v>
      </c>
      <c r="S4657" s="5">
        <f>ScoreCard!$I$3-laptop_prices3[[#This Row],[Weight (kg)]]/ScoreCard!$I$3*ScoreCard!$I$5</f>
        <v>2.3457142857142856</v>
      </c>
      <c r="T4657" s="6" cm="1">
        <f t="array" ref="T4657">_xlfn.IFS(laptop_prices3[[#This Row],[Storage]]="512GB SSD", 512, laptop_prices3[[#This Row],[Storage]] = "1TB SSD", 1000, laptop_prices3[[#This Row],[Storage]] = "2TB SSD", 2000, laptop_prices3[[#This Row],[Storage]]= "256GB SSD", 256, laptop_prices3[[#This Row],[Storage]] = "1TB HDD", 1000*0.7)</f>
        <v>512</v>
      </c>
      <c r="U4657" s="5">
        <f>laptop_prices3[[#This Row],[Storage Raw Value]]/ScoreCard!$J$3*ScoreCard!$J$5</f>
        <v>2.048</v>
      </c>
    </row>
    <row r="4658" spans="2:21" x14ac:dyDescent="0.2">
      <c r="B4658" s="4" cm="1">
        <f t="array" ref="B4658">SUM(laptop_prices3[[#This Row],[RAM Comp]:[Weight Comp]]+laptop_prices3[[#This Row],[Storage Comp]])</f>
        <v>39.926853839801815</v>
      </c>
      <c r="C4658">
        <v>4656</v>
      </c>
      <c r="D4658" t="s">
        <v>36</v>
      </c>
      <c r="E4658" t="s">
        <v>12</v>
      </c>
      <c r="F4658">
        <v>16</v>
      </c>
      <c r="G4658" t="s">
        <v>25</v>
      </c>
      <c r="H4658" t="s">
        <v>44</v>
      </c>
      <c r="I4658">
        <v>16</v>
      </c>
      <c r="J4658" t="s">
        <v>15</v>
      </c>
      <c r="K4658">
        <v>4.2</v>
      </c>
      <c r="L4658">
        <v>2.84</v>
      </c>
      <c r="M4658" t="s">
        <v>46</v>
      </c>
      <c r="N4658">
        <v>876.28</v>
      </c>
      <c r="O4658" s="5">
        <f>(ScoreCard!$E$3-laptop_prices3[[#This Row],[Price ($)]])/ScoreCard!$E$3*ScoreCard!$E$5</f>
        <v>4.5946105989333708</v>
      </c>
      <c r="P4658" s="5">
        <f>laptop_prices3[[#This Row],[RAM (GB)]]/ScoreCard!$F$3*ScoreCard!$F$5</f>
        <v>1.75</v>
      </c>
      <c r="Q4658" s="5">
        <f>laptop_prices3[[#This Row],[Screen Size (inch)]]/ScoreCard!$G$3*ScoreCard!$G$5</f>
        <v>1.8497109826589595</v>
      </c>
      <c r="R4658" s="5">
        <f>laptop_prices3[[#This Row],[Battery Life (hours)]]/ScoreCard!$H$3*ScoreCard!$H$5</f>
        <v>2.4500000000000002</v>
      </c>
      <c r="S4658" s="5">
        <f>ScoreCard!$I$3-laptop_prices3[[#This Row],[Weight (kg)]]/ScoreCard!$I$3*ScoreCard!$I$5</f>
        <v>1.8771428571428572</v>
      </c>
      <c r="T4658" s="6" cm="1">
        <f t="array" ref="T4658">_xlfn.IFS(laptop_prices3[[#This Row],[Storage]]="512GB SSD", 512, laptop_prices3[[#This Row],[Storage]] = "1TB SSD", 1000, laptop_prices3[[#This Row],[Storage]] = "2TB SSD", 2000, laptop_prices3[[#This Row],[Storage]]= "256GB SSD", 256, laptop_prices3[[#This Row],[Storage]] = "1TB HDD", 1000*0.7)</f>
        <v>2000</v>
      </c>
      <c r="U4658" s="5">
        <f>laptop_prices3[[#This Row],[Storage Raw Value]]/ScoreCard!$J$3*ScoreCard!$J$5</f>
        <v>8</v>
      </c>
    </row>
    <row r="4659" spans="2:21" x14ac:dyDescent="0.2">
      <c r="B4659" s="4" cm="1">
        <f t="array" ref="B4659">SUM(laptop_prices3[[#This Row],[RAM Comp]:[Weight Comp]]+laptop_prices3[[#This Row],[Storage Comp]])</f>
        <v>14.279762730525738</v>
      </c>
      <c r="C4659">
        <v>4657</v>
      </c>
      <c r="D4659" t="s">
        <v>45</v>
      </c>
      <c r="E4659" t="s">
        <v>48</v>
      </c>
      <c r="F4659">
        <v>32</v>
      </c>
      <c r="G4659" t="s">
        <v>29</v>
      </c>
      <c r="H4659" t="s">
        <v>40</v>
      </c>
      <c r="I4659">
        <v>13.3</v>
      </c>
      <c r="J4659" t="s">
        <v>15</v>
      </c>
      <c r="K4659">
        <v>5.8</v>
      </c>
      <c r="L4659">
        <v>3.04</v>
      </c>
      <c r="M4659" t="s">
        <v>30</v>
      </c>
      <c r="N4659">
        <v>2485.6999999999998</v>
      </c>
      <c r="O4659" s="5">
        <f>(ScoreCard!$E$3-laptop_prices3[[#This Row],[Price ($)]])/ScoreCard!$E$3*ScoreCard!$E$5</f>
        <v>3.8500519990969555</v>
      </c>
      <c r="P4659" s="5">
        <f>laptop_prices3[[#This Row],[RAM (GB)]]/ScoreCard!$F$3*ScoreCard!$F$5</f>
        <v>3.5</v>
      </c>
      <c r="Q4659" s="5">
        <f>laptop_prices3[[#This Row],[Screen Size (inch)]]/ScoreCard!$G$3*ScoreCard!$G$5</f>
        <v>1.5375722543352601</v>
      </c>
      <c r="R4659" s="5">
        <f>laptop_prices3[[#This Row],[Battery Life (hours)]]/ScoreCard!$H$3*ScoreCard!$H$5</f>
        <v>3.3833333333333333</v>
      </c>
      <c r="S4659" s="5">
        <f>ScoreCard!$I$3-laptop_prices3[[#This Row],[Weight (kg)]]/ScoreCard!$I$3*ScoreCard!$I$5</f>
        <v>1.7628571428571429</v>
      </c>
      <c r="T4659" s="6" cm="1">
        <f t="array" ref="T4659">_xlfn.IFS(laptop_prices3[[#This Row],[Storage]]="512GB SSD", 512, laptop_prices3[[#This Row],[Storage]] = "1TB SSD", 1000, laptop_prices3[[#This Row],[Storage]] = "2TB SSD", 2000, laptop_prices3[[#This Row],[Storage]]= "256GB SSD", 256, laptop_prices3[[#This Row],[Storage]] = "1TB HDD", 1000*0.7)</f>
        <v>256</v>
      </c>
      <c r="U4659" s="5">
        <f>laptop_prices3[[#This Row],[Storage Raw Value]]/ScoreCard!$J$3*ScoreCard!$J$5</f>
        <v>1.024</v>
      </c>
    </row>
    <row r="4660" spans="2:21" x14ac:dyDescent="0.2">
      <c r="B4660" s="4" cm="1">
        <f t="array" ref="B4660">SUM(laptop_prices3[[#This Row],[RAM Comp]:[Weight Comp]]+laptop_prices3[[#This Row],[Storage Comp]])</f>
        <v>18.271714285714289</v>
      </c>
      <c r="C4660">
        <v>4658</v>
      </c>
      <c r="D4660" t="s">
        <v>28</v>
      </c>
      <c r="E4660" t="s">
        <v>31</v>
      </c>
      <c r="F4660">
        <v>64</v>
      </c>
      <c r="G4660" t="s">
        <v>29</v>
      </c>
      <c r="H4660" t="s">
        <v>32</v>
      </c>
      <c r="I4660">
        <v>17.3</v>
      </c>
      <c r="J4660" t="s">
        <v>15</v>
      </c>
      <c r="K4660">
        <v>5.4</v>
      </c>
      <c r="L4660">
        <v>2.58</v>
      </c>
      <c r="M4660" t="s">
        <v>46</v>
      </c>
      <c r="N4660">
        <v>2678.16</v>
      </c>
      <c r="O4660" s="5">
        <f>(ScoreCard!$E$3-laptop_prices3[[#This Row],[Price ($)]])/ScoreCard!$E$3*ScoreCard!$E$5</f>
        <v>3.7610151111966457</v>
      </c>
      <c r="P4660" s="5">
        <f>laptop_prices3[[#This Row],[RAM (GB)]]/ScoreCard!$F$3*ScoreCard!$F$5</f>
        <v>7</v>
      </c>
      <c r="Q4660" s="5">
        <f>laptop_prices3[[#This Row],[Screen Size (inch)]]/ScoreCard!$G$3*ScoreCard!$G$5</f>
        <v>2</v>
      </c>
      <c r="R4660" s="5">
        <f>laptop_prices3[[#This Row],[Battery Life (hours)]]/ScoreCard!$H$3*ScoreCard!$H$5</f>
        <v>3.15</v>
      </c>
      <c r="S4660" s="5">
        <f>ScoreCard!$I$3-laptop_prices3[[#This Row],[Weight (kg)]]/ScoreCard!$I$3*ScoreCard!$I$5</f>
        <v>2.0257142857142858</v>
      </c>
      <c r="T4660" s="6" cm="1">
        <f t="array" ref="T4660">_xlfn.IFS(laptop_prices3[[#This Row],[Storage]]="512GB SSD", 512, laptop_prices3[[#This Row],[Storage]] = "1TB SSD", 1000, laptop_prices3[[#This Row],[Storage]] = "2TB SSD", 2000, laptop_prices3[[#This Row],[Storage]]= "256GB SSD", 256, laptop_prices3[[#This Row],[Storage]] = "1TB HDD", 1000*0.7)</f>
        <v>256</v>
      </c>
      <c r="U4660" s="5">
        <f>laptop_prices3[[#This Row],[Storage Raw Value]]/ScoreCard!$J$3*ScoreCard!$J$5</f>
        <v>1.024</v>
      </c>
    </row>
    <row r="4661" spans="2:21" x14ac:dyDescent="0.2">
      <c r="B4661" s="4" cm="1">
        <f t="array" ref="B4661">SUM(laptop_prices3[[#This Row],[RAM Comp]:[Weight Comp]]+laptop_prices3[[#This Row],[Storage Comp]])</f>
        <v>21.839404761904763</v>
      </c>
      <c r="C4661">
        <v>4659</v>
      </c>
      <c r="D4661" t="s">
        <v>38</v>
      </c>
      <c r="E4661" t="s">
        <v>24</v>
      </c>
      <c r="F4661">
        <v>4</v>
      </c>
      <c r="G4661" t="s">
        <v>42</v>
      </c>
      <c r="H4661" t="s">
        <v>44</v>
      </c>
      <c r="I4661">
        <v>17.3</v>
      </c>
      <c r="J4661" t="s">
        <v>27</v>
      </c>
      <c r="K4661">
        <v>10</v>
      </c>
      <c r="L4661">
        <v>1.98</v>
      </c>
      <c r="M4661" t="s">
        <v>16</v>
      </c>
      <c r="N4661">
        <v>1002.59</v>
      </c>
      <c r="O4661" s="5">
        <f>(ScoreCard!$E$3-laptop_prices3[[#This Row],[Price ($)]])/ScoreCard!$E$3*ScoreCard!$E$5</f>
        <v>4.5361763824172732</v>
      </c>
      <c r="P4661" s="5">
        <f>laptop_prices3[[#This Row],[RAM (GB)]]/ScoreCard!$F$3*ScoreCard!$F$5</f>
        <v>0.4375</v>
      </c>
      <c r="Q4661" s="5">
        <f>laptop_prices3[[#This Row],[Screen Size (inch)]]/ScoreCard!$G$3*ScoreCard!$G$5</f>
        <v>2</v>
      </c>
      <c r="R4661" s="5">
        <f>laptop_prices3[[#This Row],[Battery Life (hours)]]/ScoreCard!$H$3*ScoreCard!$H$5</f>
        <v>5.8333333333333339</v>
      </c>
      <c r="S4661" s="5">
        <f>ScoreCard!$I$3-laptop_prices3[[#This Row],[Weight (kg)]]/ScoreCard!$I$3*ScoreCard!$I$5</f>
        <v>2.3685714285714283</v>
      </c>
      <c r="T4661" s="6" cm="1">
        <f t="array" ref="T4661">_xlfn.IFS(laptop_prices3[[#This Row],[Storage]]="512GB SSD", 512, laptop_prices3[[#This Row],[Storage]] = "1TB SSD", 1000, laptop_prices3[[#This Row],[Storage]] = "2TB SSD", 2000, laptop_prices3[[#This Row],[Storage]]= "256GB SSD", 256, laptop_prices3[[#This Row],[Storage]] = "1TB HDD", 1000*0.7)</f>
        <v>700</v>
      </c>
      <c r="U4661" s="5">
        <f>laptop_prices3[[#This Row],[Storage Raw Value]]/ScoreCard!$J$3*ScoreCard!$J$5</f>
        <v>2.8</v>
      </c>
    </row>
    <row r="4662" spans="2:21" x14ac:dyDescent="0.2">
      <c r="B4662" s="4" cm="1">
        <f t="array" ref="B4662">SUM(laptop_prices3[[#This Row],[RAM Comp]:[Weight Comp]]+laptop_prices3[[#This Row],[Storage Comp]])</f>
        <v>12.692428571428572</v>
      </c>
      <c r="C4662">
        <v>4660</v>
      </c>
      <c r="D4662" t="s">
        <v>17</v>
      </c>
      <c r="E4662" t="s">
        <v>41</v>
      </c>
      <c r="F4662">
        <v>16</v>
      </c>
      <c r="G4662" t="s">
        <v>29</v>
      </c>
      <c r="H4662" t="s">
        <v>14</v>
      </c>
      <c r="I4662">
        <v>17.3</v>
      </c>
      <c r="J4662" t="s">
        <v>15</v>
      </c>
      <c r="K4662">
        <v>5.0999999999999996</v>
      </c>
      <c r="L4662">
        <v>2.85</v>
      </c>
      <c r="M4662" t="s">
        <v>46</v>
      </c>
      <c r="N4662">
        <v>3689.72</v>
      </c>
      <c r="O4662" s="5">
        <f>(ScoreCard!$E$3-laptop_prices3[[#This Row],[Price ($)]])/ScoreCard!$E$3*ScoreCard!$E$5</f>
        <v>3.293041743616695</v>
      </c>
      <c r="P4662" s="5">
        <f>laptop_prices3[[#This Row],[RAM (GB)]]/ScoreCard!$F$3*ScoreCard!$F$5</f>
        <v>1.75</v>
      </c>
      <c r="Q4662" s="5">
        <f>laptop_prices3[[#This Row],[Screen Size (inch)]]/ScoreCard!$G$3*ScoreCard!$G$5</f>
        <v>2</v>
      </c>
      <c r="R4662" s="5">
        <f>laptop_prices3[[#This Row],[Battery Life (hours)]]/ScoreCard!$H$3*ScoreCard!$H$5</f>
        <v>2.9750000000000001</v>
      </c>
      <c r="S4662" s="5">
        <f>ScoreCard!$I$3-laptop_prices3[[#This Row],[Weight (kg)]]/ScoreCard!$I$3*ScoreCard!$I$5</f>
        <v>1.8714285714285714</v>
      </c>
      <c r="T4662" s="6" cm="1">
        <f t="array" ref="T4662">_xlfn.IFS(laptop_prices3[[#This Row],[Storage]]="512GB SSD", 512, laptop_prices3[[#This Row],[Storage]] = "1TB SSD", 1000, laptop_prices3[[#This Row],[Storage]] = "2TB SSD", 2000, laptop_prices3[[#This Row],[Storage]]= "256GB SSD", 256, laptop_prices3[[#This Row],[Storage]] = "1TB HDD", 1000*0.7)</f>
        <v>256</v>
      </c>
      <c r="U4662" s="5">
        <f>laptop_prices3[[#This Row],[Storage Raw Value]]/ScoreCard!$J$3*ScoreCard!$J$5</f>
        <v>1.024</v>
      </c>
    </row>
    <row r="4663" spans="2:21" x14ac:dyDescent="0.2">
      <c r="B4663" s="4" cm="1">
        <f t="array" ref="B4663">SUM(laptop_prices3[[#This Row],[RAM Comp]:[Weight Comp]]+laptop_prices3[[#This Row],[Storage Comp]])</f>
        <v>26.817425681255163</v>
      </c>
      <c r="C4663">
        <v>4661</v>
      </c>
      <c r="D4663" t="s">
        <v>36</v>
      </c>
      <c r="E4663" t="s">
        <v>39</v>
      </c>
      <c r="F4663">
        <v>4</v>
      </c>
      <c r="G4663" t="s">
        <v>19</v>
      </c>
      <c r="H4663" t="s">
        <v>20</v>
      </c>
      <c r="I4663">
        <v>14</v>
      </c>
      <c r="J4663" t="s">
        <v>15</v>
      </c>
      <c r="K4663">
        <v>11.4</v>
      </c>
      <c r="L4663">
        <v>2.4300000000000002</v>
      </c>
      <c r="M4663" t="s">
        <v>46</v>
      </c>
      <c r="N4663">
        <v>1179.6400000000001</v>
      </c>
      <c r="O4663" s="5">
        <f>(ScoreCard!$E$3-laptop_prices3[[#This Row],[Price ($)]])/ScoreCard!$E$3*ScoreCard!$E$5</f>
        <v>4.4542685522045025</v>
      </c>
      <c r="P4663" s="5">
        <f>laptop_prices3[[#This Row],[RAM (GB)]]/ScoreCard!$F$3*ScoreCard!$F$5</f>
        <v>0.4375</v>
      </c>
      <c r="Q4663" s="5">
        <f>laptop_prices3[[#This Row],[Screen Size (inch)]]/ScoreCard!$G$3*ScoreCard!$G$5</f>
        <v>1.6184971098265895</v>
      </c>
      <c r="R4663" s="5">
        <f>laptop_prices3[[#This Row],[Battery Life (hours)]]/ScoreCard!$H$3*ScoreCard!$H$5</f>
        <v>6.65</v>
      </c>
      <c r="S4663" s="5">
        <f>ScoreCard!$I$3-laptop_prices3[[#This Row],[Weight (kg)]]/ScoreCard!$I$3*ScoreCard!$I$5</f>
        <v>2.1114285714285712</v>
      </c>
      <c r="T4663" s="6" cm="1">
        <f t="array" ref="T4663">_xlfn.IFS(laptop_prices3[[#This Row],[Storage]]="512GB SSD", 512, laptop_prices3[[#This Row],[Storage]] = "1TB SSD", 1000, laptop_prices3[[#This Row],[Storage]] = "2TB SSD", 2000, laptop_prices3[[#This Row],[Storage]]= "256GB SSD", 256, laptop_prices3[[#This Row],[Storage]] = "1TB HDD", 1000*0.7)</f>
        <v>1000</v>
      </c>
      <c r="U4663" s="5">
        <f>laptop_prices3[[#This Row],[Storage Raw Value]]/ScoreCard!$J$3*ScoreCard!$J$5</f>
        <v>4</v>
      </c>
    </row>
    <row r="4664" spans="2:21" x14ac:dyDescent="0.2">
      <c r="B4664" s="4" cm="1">
        <f t="array" ref="B4664">SUM(laptop_prices3[[#This Row],[RAM Comp]:[Weight Comp]]+laptop_prices3[[#This Row],[Storage Comp]])</f>
        <v>16.413087255711535</v>
      </c>
      <c r="C4664">
        <v>4662</v>
      </c>
      <c r="D4664" t="s">
        <v>47</v>
      </c>
      <c r="E4664" t="s">
        <v>37</v>
      </c>
      <c r="F4664">
        <v>8</v>
      </c>
      <c r="G4664" t="s">
        <v>13</v>
      </c>
      <c r="H4664" t="s">
        <v>44</v>
      </c>
      <c r="I4664">
        <v>15.6</v>
      </c>
      <c r="J4664" t="s">
        <v>21</v>
      </c>
      <c r="K4664">
        <v>5.5</v>
      </c>
      <c r="L4664">
        <v>2.04</v>
      </c>
      <c r="M4664" t="s">
        <v>22</v>
      </c>
      <c r="N4664">
        <v>1478.92</v>
      </c>
      <c r="O4664" s="5">
        <f>(ScoreCard!$E$3-laptop_prices3[[#This Row],[Price ($)]])/ScoreCard!$E$3*ScoreCard!$E$5</f>
        <v>4.3158140171800579</v>
      </c>
      <c r="P4664" s="5">
        <f>laptop_prices3[[#This Row],[RAM (GB)]]/ScoreCard!$F$3*ScoreCard!$F$5</f>
        <v>0.875</v>
      </c>
      <c r="Q4664" s="5">
        <f>laptop_prices3[[#This Row],[Screen Size (inch)]]/ScoreCard!$G$3*ScoreCard!$G$5</f>
        <v>1.8034682080924855</v>
      </c>
      <c r="R4664" s="5">
        <f>laptop_prices3[[#This Row],[Battery Life (hours)]]/ScoreCard!$H$3*ScoreCard!$H$5</f>
        <v>3.208333333333333</v>
      </c>
      <c r="S4664" s="5">
        <f>ScoreCard!$I$3-laptop_prices3[[#This Row],[Weight (kg)]]/ScoreCard!$I$3*ScoreCard!$I$5</f>
        <v>2.3342857142857145</v>
      </c>
      <c r="T4664" s="6" cm="1">
        <f t="array" ref="T4664">_xlfn.IFS(laptop_prices3[[#This Row],[Storage]]="512GB SSD", 512, laptop_prices3[[#This Row],[Storage]] = "1TB SSD", 1000, laptop_prices3[[#This Row],[Storage]] = "2TB SSD", 2000, laptop_prices3[[#This Row],[Storage]]= "256GB SSD", 256, laptop_prices3[[#This Row],[Storage]] = "1TB HDD", 1000*0.7)</f>
        <v>512</v>
      </c>
      <c r="U4664" s="5">
        <f>laptop_prices3[[#This Row],[Storage Raw Value]]/ScoreCard!$J$3*ScoreCard!$J$5</f>
        <v>2.048</v>
      </c>
    </row>
    <row r="4665" spans="2:21" x14ac:dyDescent="0.2">
      <c r="B4665" s="4" cm="1">
        <f t="array" ref="B4665">SUM(laptop_prices3[[#This Row],[RAM Comp]:[Weight Comp]]+laptop_prices3[[#This Row],[Storage Comp]])</f>
        <v>23.01814368290669</v>
      </c>
      <c r="C4665">
        <v>4663</v>
      </c>
      <c r="D4665" t="s">
        <v>17</v>
      </c>
      <c r="E4665" t="s">
        <v>24</v>
      </c>
      <c r="F4665">
        <v>64</v>
      </c>
      <c r="G4665" t="s">
        <v>13</v>
      </c>
      <c r="H4665" t="s">
        <v>14</v>
      </c>
      <c r="I4665">
        <v>13.3</v>
      </c>
      <c r="J4665" t="s">
        <v>27</v>
      </c>
      <c r="K4665">
        <v>7.2</v>
      </c>
      <c r="L4665">
        <v>2.4700000000000002</v>
      </c>
      <c r="M4665" t="s">
        <v>46</v>
      </c>
      <c r="N4665">
        <v>5584.02</v>
      </c>
      <c r="O4665" s="5">
        <f>(ScoreCard!$E$3-laptop_prices3[[#This Row],[Price ($)]])/ScoreCard!$E$3*ScoreCard!$E$5</f>
        <v>2.4166904147714439</v>
      </c>
      <c r="P4665" s="5">
        <f>laptop_prices3[[#This Row],[RAM (GB)]]/ScoreCard!$F$3*ScoreCard!$F$5</f>
        <v>7</v>
      </c>
      <c r="Q4665" s="5">
        <f>laptop_prices3[[#This Row],[Screen Size (inch)]]/ScoreCard!$G$3*ScoreCard!$G$5</f>
        <v>1.5375722543352601</v>
      </c>
      <c r="R4665" s="5">
        <f>laptop_prices3[[#This Row],[Battery Life (hours)]]/ScoreCard!$H$3*ScoreCard!$H$5</f>
        <v>4.2</v>
      </c>
      <c r="S4665" s="5">
        <f>ScoreCard!$I$3-laptop_prices3[[#This Row],[Weight (kg)]]/ScoreCard!$I$3*ScoreCard!$I$5</f>
        <v>2.0885714285714285</v>
      </c>
      <c r="T4665" s="6" cm="1">
        <f t="array" ref="T4665">_xlfn.IFS(laptop_prices3[[#This Row],[Storage]]="512GB SSD", 512, laptop_prices3[[#This Row],[Storage]] = "1TB SSD", 1000, laptop_prices3[[#This Row],[Storage]] = "2TB SSD", 2000, laptop_prices3[[#This Row],[Storage]]= "256GB SSD", 256, laptop_prices3[[#This Row],[Storage]] = "1TB HDD", 1000*0.7)</f>
        <v>512</v>
      </c>
      <c r="U4665" s="5">
        <f>laptop_prices3[[#This Row],[Storage Raw Value]]/ScoreCard!$J$3*ScoreCard!$J$5</f>
        <v>2.048</v>
      </c>
    </row>
    <row r="4666" spans="2:21" x14ac:dyDescent="0.2">
      <c r="B4666" s="4" cm="1">
        <f t="array" ref="B4666">SUM(laptop_prices3[[#This Row],[RAM Comp]:[Weight Comp]]+laptop_prices3[[#This Row],[Storage Comp]])</f>
        <v>32.537568125516103</v>
      </c>
      <c r="C4666">
        <v>4664</v>
      </c>
      <c r="D4666" t="s">
        <v>45</v>
      </c>
      <c r="E4666" t="s">
        <v>12</v>
      </c>
      <c r="F4666">
        <v>64</v>
      </c>
      <c r="G4666" t="s">
        <v>19</v>
      </c>
      <c r="H4666" t="s">
        <v>40</v>
      </c>
      <c r="I4666">
        <v>16</v>
      </c>
      <c r="J4666" t="s">
        <v>43</v>
      </c>
      <c r="K4666">
        <v>10.5</v>
      </c>
      <c r="L4666">
        <v>3.39</v>
      </c>
      <c r="M4666" t="s">
        <v>46</v>
      </c>
      <c r="N4666">
        <v>2288.2800000000002</v>
      </c>
      <c r="O4666" s="5">
        <f>(ScoreCard!$E$3-laptop_prices3[[#This Row],[Price ($)]])/ScoreCard!$E$3*ScoreCard!$E$5</f>
        <v>3.9413835090693086</v>
      </c>
      <c r="P4666" s="5">
        <f>laptop_prices3[[#This Row],[RAM (GB)]]/ScoreCard!$F$3*ScoreCard!$F$5</f>
        <v>7</v>
      </c>
      <c r="Q4666" s="5">
        <f>laptop_prices3[[#This Row],[Screen Size (inch)]]/ScoreCard!$G$3*ScoreCard!$G$5</f>
        <v>1.8497109826589595</v>
      </c>
      <c r="R4666" s="5">
        <f>laptop_prices3[[#This Row],[Battery Life (hours)]]/ScoreCard!$H$3*ScoreCard!$H$5</f>
        <v>6.125</v>
      </c>
      <c r="S4666" s="5">
        <f>ScoreCard!$I$3-laptop_prices3[[#This Row],[Weight (kg)]]/ScoreCard!$I$3*ScoreCard!$I$5</f>
        <v>1.5628571428571427</v>
      </c>
      <c r="T4666" s="6" cm="1">
        <f t="array" ref="T4666">_xlfn.IFS(laptop_prices3[[#This Row],[Storage]]="512GB SSD", 512, laptop_prices3[[#This Row],[Storage]] = "1TB SSD", 1000, laptop_prices3[[#This Row],[Storage]] = "2TB SSD", 2000, laptop_prices3[[#This Row],[Storage]]= "256GB SSD", 256, laptop_prices3[[#This Row],[Storage]] = "1TB HDD", 1000*0.7)</f>
        <v>1000</v>
      </c>
      <c r="U4666" s="5">
        <f>laptop_prices3[[#This Row],[Storage Raw Value]]/ScoreCard!$J$3*ScoreCard!$J$5</f>
        <v>4</v>
      </c>
    </row>
    <row r="4667" spans="2:21" x14ac:dyDescent="0.2">
      <c r="B4667" s="4" cm="1">
        <f t="array" ref="B4667">SUM(laptop_prices3[[#This Row],[RAM Comp]:[Weight Comp]]+laptop_prices3[[#This Row],[Storage Comp]])</f>
        <v>18.395786540049542</v>
      </c>
      <c r="C4667">
        <v>4665</v>
      </c>
      <c r="D4667" t="s">
        <v>23</v>
      </c>
      <c r="E4667" t="s">
        <v>37</v>
      </c>
      <c r="F4667">
        <v>4</v>
      </c>
      <c r="G4667" t="s">
        <v>42</v>
      </c>
      <c r="H4667" t="s">
        <v>40</v>
      </c>
      <c r="I4667">
        <v>13.3</v>
      </c>
      <c r="J4667" t="s">
        <v>21</v>
      </c>
      <c r="K4667">
        <v>6.3</v>
      </c>
      <c r="L4667">
        <v>3.42</v>
      </c>
      <c r="M4667" t="s">
        <v>46</v>
      </c>
      <c r="N4667">
        <v>971.17</v>
      </c>
      <c r="O4667" s="5">
        <f>(ScoreCard!$E$3-laptop_prices3[[#This Row],[Price ($)]])/ScoreCard!$E$3*ScoreCard!$E$5</f>
        <v>4.5507120730430017</v>
      </c>
      <c r="P4667" s="5">
        <f>laptop_prices3[[#This Row],[RAM (GB)]]/ScoreCard!$F$3*ScoreCard!$F$5</f>
        <v>0.4375</v>
      </c>
      <c r="Q4667" s="5">
        <f>laptop_prices3[[#This Row],[Screen Size (inch)]]/ScoreCard!$G$3*ScoreCard!$G$5</f>
        <v>1.5375722543352601</v>
      </c>
      <c r="R4667" s="5">
        <f>laptop_prices3[[#This Row],[Battery Life (hours)]]/ScoreCard!$H$3*ScoreCard!$H$5</f>
        <v>3.6750000000000003</v>
      </c>
      <c r="S4667" s="5">
        <f>ScoreCard!$I$3-laptop_prices3[[#This Row],[Weight (kg)]]/ScoreCard!$I$3*ScoreCard!$I$5</f>
        <v>1.5457142857142858</v>
      </c>
      <c r="T4667" s="6" cm="1">
        <f t="array" ref="T4667">_xlfn.IFS(laptop_prices3[[#This Row],[Storage]]="512GB SSD", 512, laptop_prices3[[#This Row],[Storage]] = "1TB SSD", 1000, laptop_prices3[[#This Row],[Storage]] = "2TB SSD", 2000, laptop_prices3[[#This Row],[Storage]]= "256GB SSD", 256, laptop_prices3[[#This Row],[Storage]] = "1TB HDD", 1000*0.7)</f>
        <v>700</v>
      </c>
      <c r="U4667" s="5">
        <f>laptop_prices3[[#This Row],[Storage Raw Value]]/ScoreCard!$J$3*ScoreCard!$J$5</f>
        <v>2.8</v>
      </c>
    </row>
    <row r="4668" spans="2:21" x14ac:dyDescent="0.2">
      <c r="B4668" s="4" cm="1">
        <f t="array" ref="B4668">SUM(laptop_prices3[[#This Row],[RAM Comp]:[Weight Comp]]+laptop_prices3[[#This Row],[Storage Comp]])</f>
        <v>29.477096063859072</v>
      </c>
      <c r="C4668">
        <v>4666</v>
      </c>
      <c r="D4668" t="s">
        <v>33</v>
      </c>
      <c r="E4668" t="s">
        <v>12</v>
      </c>
      <c r="F4668">
        <v>32</v>
      </c>
      <c r="G4668" t="s">
        <v>19</v>
      </c>
      <c r="H4668" t="s">
        <v>20</v>
      </c>
      <c r="I4668">
        <v>13.3</v>
      </c>
      <c r="J4668" t="s">
        <v>15</v>
      </c>
      <c r="K4668">
        <v>9.8000000000000007</v>
      </c>
      <c r="L4668">
        <v>1.36</v>
      </c>
      <c r="M4668" t="s">
        <v>22</v>
      </c>
      <c r="N4668">
        <v>1542.42</v>
      </c>
      <c r="O4668" s="5">
        <f>(ScoreCard!$E$3-laptop_prices3[[#This Row],[Price ($)]])/ScoreCard!$E$3*ScoreCard!$E$5</f>
        <v>4.2864373031528844</v>
      </c>
      <c r="P4668" s="5">
        <f>laptop_prices3[[#This Row],[RAM (GB)]]/ScoreCard!$F$3*ScoreCard!$F$5</f>
        <v>3.5</v>
      </c>
      <c r="Q4668" s="5">
        <f>laptop_prices3[[#This Row],[Screen Size (inch)]]/ScoreCard!$G$3*ScoreCard!$G$5</f>
        <v>1.5375722543352601</v>
      </c>
      <c r="R4668" s="5">
        <f>laptop_prices3[[#This Row],[Battery Life (hours)]]/ScoreCard!$H$3*ScoreCard!$H$5</f>
        <v>5.7166666666666677</v>
      </c>
      <c r="S4668" s="5">
        <f>ScoreCard!$I$3-laptop_prices3[[#This Row],[Weight (kg)]]/ScoreCard!$I$3*ScoreCard!$I$5</f>
        <v>2.7228571428571429</v>
      </c>
      <c r="T4668" s="6" cm="1">
        <f t="array" ref="T4668">_xlfn.IFS(laptop_prices3[[#This Row],[Storage]]="512GB SSD", 512, laptop_prices3[[#This Row],[Storage]] = "1TB SSD", 1000, laptop_prices3[[#This Row],[Storage]] = "2TB SSD", 2000, laptop_prices3[[#This Row],[Storage]]= "256GB SSD", 256, laptop_prices3[[#This Row],[Storage]] = "1TB HDD", 1000*0.7)</f>
        <v>1000</v>
      </c>
      <c r="U4668" s="5">
        <f>laptop_prices3[[#This Row],[Storage Raw Value]]/ScoreCard!$J$3*ScoreCard!$J$5</f>
        <v>4</v>
      </c>
    </row>
    <row r="4669" spans="2:21" x14ac:dyDescent="0.2">
      <c r="B4669" s="4" cm="1">
        <f t="array" ref="B4669">SUM(laptop_prices3[[#This Row],[RAM Comp]:[Weight Comp]]+laptop_prices3[[#This Row],[Storage Comp]])</f>
        <v>47.494477016240026</v>
      </c>
      <c r="C4669">
        <v>4667</v>
      </c>
      <c r="D4669" t="s">
        <v>47</v>
      </c>
      <c r="E4669" t="s">
        <v>18</v>
      </c>
      <c r="F4669">
        <v>64</v>
      </c>
      <c r="G4669" t="s">
        <v>25</v>
      </c>
      <c r="H4669" t="s">
        <v>14</v>
      </c>
      <c r="I4669">
        <v>13.3</v>
      </c>
      <c r="J4669" t="s">
        <v>15</v>
      </c>
      <c r="K4669">
        <v>9.1</v>
      </c>
      <c r="L4669">
        <v>3.24</v>
      </c>
      <c r="M4669" t="s">
        <v>30</v>
      </c>
      <c r="N4669">
        <v>4811.58</v>
      </c>
      <c r="O4669" s="5">
        <f>(ScoreCard!$E$3-laptop_prices3[[#This Row],[Price ($)]])/ScoreCard!$E$3*ScoreCard!$E$5</f>
        <v>2.7740407924588357</v>
      </c>
      <c r="P4669" s="5">
        <f>laptop_prices3[[#This Row],[RAM (GB)]]/ScoreCard!$F$3*ScoreCard!$F$5</f>
        <v>7</v>
      </c>
      <c r="Q4669" s="5">
        <f>laptop_prices3[[#This Row],[Screen Size (inch)]]/ScoreCard!$G$3*ScoreCard!$G$5</f>
        <v>1.5375722543352601</v>
      </c>
      <c r="R4669" s="5">
        <f>laptop_prices3[[#This Row],[Battery Life (hours)]]/ScoreCard!$H$3*ScoreCard!$H$5</f>
        <v>5.3083333333333336</v>
      </c>
      <c r="S4669" s="5">
        <f>ScoreCard!$I$3-laptop_prices3[[#This Row],[Weight (kg)]]/ScoreCard!$I$3*ScoreCard!$I$5</f>
        <v>1.6485714285714284</v>
      </c>
      <c r="T4669" s="6" cm="1">
        <f t="array" ref="T4669">_xlfn.IFS(laptop_prices3[[#This Row],[Storage]]="512GB SSD", 512, laptop_prices3[[#This Row],[Storage]] = "1TB SSD", 1000, laptop_prices3[[#This Row],[Storage]] = "2TB SSD", 2000, laptop_prices3[[#This Row],[Storage]]= "256GB SSD", 256, laptop_prices3[[#This Row],[Storage]] = "1TB HDD", 1000*0.7)</f>
        <v>2000</v>
      </c>
      <c r="U4669" s="5">
        <f>laptop_prices3[[#This Row],[Storage Raw Value]]/ScoreCard!$J$3*ScoreCard!$J$5</f>
        <v>8</v>
      </c>
    </row>
    <row r="4670" spans="2:21" x14ac:dyDescent="0.2">
      <c r="B4670" s="4" cm="1">
        <f t="array" ref="B4670">SUM(laptop_prices3[[#This Row],[RAM Comp]:[Weight Comp]]+laptop_prices3[[#This Row],[Storage Comp]])</f>
        <v>21.820429397192406</v>
      </c>
      <c r="C4670">
        <v>4668</v>
      </c>
      <c r="D4670" t="s">
        <v>47</v>
      </c>
      <c r="E4670" t="s">
        <v>18</v>
      </c>
      <c r="F4670">
        <v>16</v>
      </c>
      <c r="G4670" t="s">
        <v>42</v>
      </c>
      <c r="H4670" t="s">
        <v>20</v>
      </c>
      <c r="I4670">
        <v>13.3</v>
      </c>
      <c r="J4670" t="s">
        <v>43</v>
      </c>
      <c r="K4670">
        <v>9</v>
      </c>
      <c r="L4670">
        <v>2.48</v>
      </c>
      <c r="M4670" t="s">
        <v>22</v>
      </c>
      <c r="N4670">
        <v>1762.36</v>
      </c>
      <c r="O4670" s="5">
        <f>(ScoreCard!$E$3-laptop_prices3[[#This Row],[Price ($)]])/ScoreCard!$E$3*ScoreCard!$E$5</f>
        <v>4.1846874687727844</v>
      </c>
      <c r="P4670" s="5">
        <f>laptop_prices3[[#This Row],[RAM (GB)]]/ScoreCard!$F$3*ScoreCard!$F$5</f>
        <v>1.75</v>
      </c>
      <c r="Q4670" s="5">
        <f>laptop_prices3[[#This Row],[Screen Size (inch)]]/ScoreCard!$G$3*ScoreCard!$G$5</f>
        <v>1.5375722543352601</v>
      </c>
      <c r="R4670" s="5">
        <f>laptop_prices3[[#This Row],[Battery Life (hours)]]/ScoreCard!$H$3*ScoreCard!$H$5</f>
        <v>5.25</v>
      </c>
      <c r="S4670" s="5">
        <f>ScoreCard!$I$3-laptop_prices3[[#This Row],[Weight (kg)]]/ScoreCard!$I$3*ScoreCard!$I$5</f>
        <v>2.0828571428571427</v>
      </c>
      <c r="T4670" s="6" cm="1">
        <f t="array" ref="T4670">_xlfn.IFS(laptop_prices3[[#This Row],[Storage]]="512GB SSD", 512, laptop_prices3[[#This Row],[Storage]] = "1TB SSD", 1000, laptop_prices3[[#This Row],[Storage]] = "2TB SSD", 2000, laptop_prices3[[#This Row],[Storage]]= "256GB SSD", 256, laptop_prices3[[#This Row],[Storage]] = "1TB HDD", 1000*0.7)</f>
        <v>700</v>
      </c>
      <c r="U4670" s="5">
        <f>laptop_prices3[[#This Row],[Storage Raw Value]]/ScoreCard!$J$3*ScoreCard!$J$5</f>
        <v>2.8</v>
      </c>
    </row>
    <row r="4671" spans="2:21" x14ac:dyDescent="0.2">
      <c r="B4671" s="4" cm="1">
        <f t="array" ref="B4671">SUM(laptop_prices3[[#This Row],[RAM Comp]:[Weight Comp]]+laptop_prices3[[#This Row],[Storage Comp]])</f>
        <v>19.639286540049547</v>
      </c>
      <c r="C4671">
        <v>4669</v>
      </c>
      <c r="D4671" t="s">
        <v>45</v>
      </c>
      <c r="E4671" t="s">
        <v>48</v>
      </c>
      <c r="F4671">
        <v>64</v>
      </c>
      <c r="G4671" t="s">
        <v>29</v>
      </c>
      <c r="H4671" t="s">
        <v>14</v>
      </c>
      <c r="I4671">
        <v>13.3</v>
      </c>
      <c r="J4671" t="s">
        <v>21</v>
      </c>
      <c r="K4671">
        <v>8.4</v>
      </c>
      <c r="L4671">
        <v>2.44</v>
      </c>
      <c r="M4671" t="s">
        <v>16</v>
      </c>
      <c r="N4671">
        <v>2388.7399999999998</v>
      </c>
      <c r="O4671" s="5">
        <f>(ScoreCard!$E$3-laptop_prices3[[#This Row],[Price ($)]])/ScoreCard!$E$3*ScoreCard!$E$5</f>
        <v>3.894908159602068</v>
      </c>
      <c r="P4671" s="5">
        <f>laptop_prices3[[#This Row],[RAM (GB)]]/ScoreCard!$F$3*ScoreCard!$F$5</f>
        <v>7</v>
      </c>
      <c r="Q4671" s="5">
        <f>laptop_prices3[[#This Row],[Screen Size (inch)]]/ScoreCard!$G$3*ScoreCard!$G$5</f>
        <v>1.5375722543352601</v>
      </c>
      <c r="R4671" s="5">
        <f>laptop_prices3[[#This Row],[Battery Life (hours)]]/ScoreCard!$H$3*ScoreCard!$H$5</f>
        <v>4.9000000000000004</v>
      </c>
      <c r="S4671" s="5">
        <f>ScoreCard!$I$3-laptop_prices3[[#This Row],[Weight (kg)]]/ScoreCard!$I$3*ScoreCard!$I$5</f>
        <v>2.1057142857142859</v>
      </c>
      <c r="T4671" s="6" cm="1">
        <f t="array" ref="T4671">_xlfn.IFS(laptop_prices3[[#This Row],[Storage]]="512GB SSD", 512, laptop_prices3[[#This Row],[Storage]] = "1TB SSD", 1000, laptop_prices3[[#This Row],[Storage]] = "2TB SSD", 2000, laptop_prices3[[#This Row],[Storage]]= "256GB SSD", 256, laptop_prices3[[#This Row],[Storage]] = "1TB HDD", 1000*0.7)</f>
        <v>256</v>
      </c>
      <c r="U4671" s="5">
        <f>laptop_prices3[[#This Row],[Storage Raw Value]]/ScoreCard!$J$3*ScoreCard!$J$5</f>
        <v>1.024</v>
      </c>
    </row>
    <row r="4672" spans="2:21" x14ac:dyDescent="0.2">
      <c r="B4672" s="4" cm="1">
        <f t="array" ref="B4672">SUM(laptop_prices3[[#This Row],[RAM Comp]:[Weight Comp]]+laptop_prices3[[#This Row],[Storage Comp]])</f>
        <v>22.945905587668591</v>
      </c>
      <c r="C4672">
        <v>4670</v>
      </c>
      <c r="D4672" t="s">
        <v>17</v>
      </c>
      <c r="E4672" t="s">
        <v>48</v>
      </c>
      <c r="F4672">
        <v>16</v>
      </c>
      <c r="G4672" t="s">
        <v>42</v>
      </c>
      <c r="H4672" t="s">
        <v>26</v>
      </c>
      <c r="I4672">
        <v>13.3</v>
      </c>
      <c r="J4672" t="s">
        <v>15</v>
      </c>
      <c r="K4672">
        <v>10.9</v>
      </c>
      <c r="L4672">
        <v>2.4500000000000002</v>
      </c>
      <c r="M4672" t="s">
        <v>30</v>
      </c>
      <c r="N4672">
        <v>2223.4699999999998</v>
      </c>
      <c r="O4672" s="5">
        <f>(ScoreCard!$E$3-laptop_prices3[[#This Row],[Price ($)]])/ScoreCard!$E$3*ScoreCard!$E$5</f>
        <v>3.9713662623937349</v>
      </c>
      <c r="P4672" s="5">
        <f>laptop_prices3[[#This Row],[RAM (GB)]]/ScoreCard!$F$3*ScoreCard!$F$5</f>
        <v>1.75</v>
      </c>
      <c r="Q4672" s="5">
        <f>laptop_prices3[[#This Row],[Screen Size (inch)]]/ScoreCard!$G$3*ScoreCard!$G$5</f>
        <v>1.5375722543352601</v>
      </c>
      <c r="R4672" s="5">
        <f>laptop_prices3[[#This Row],[Battery Life (hours)]]/ScoreCard!$H$3*ScoreCard!$H$5</f>
        <v>6.3583333333333334</v>
      </c>
      <c r="S4672" s="5">
        <f>ScoreCard!$I$3-laptop_prices3[[#This Row],[Weight (kg)]]/ScoreCard!$I$3*ScoreCard!$I$5</f>
        <v>2.0999999999999996</v>
      </c>
      <c r="T4672" s="6" cm="1">
        <f t="array" ref="T4672">_xlfn.IFS(laptop_prices3[[#This Row],[Storage]]="512GB SSD", 512, laptop_prices3[[#This Row],[Storage]] = "1TB SSD", 1000, laptop_prices3[[#This Row],[Storage]] = "2TB SSD", 2000, laptop_prices3[[#This Row],[Storage]]= "256GB SSD", 256, laptop_prices3[[#This Row],[Storage]] = "1TB HDD", 1000*0.7)</f>
        <v>700</v>
      </c>
      <c r="U4672" s="5">
        <f>laptop_prices3[[#This Row],[Storage Raw Value]]/ScoreCard!$J$3*ScoreCard!$J$5</f>
        <v>2.8</v>
      </c>
    </row>
    <row r="4673" spans="2:21" x14ac:dyDescent="0.2">
      <c r="B4673" s="4" cm="1">
        <f t="array" ref="B4673">SUM(laptop_prices3[[#This Row],[RAM Comp]:[Weight Comp]]+laptop_prices3[[#This Row],[Storage Comp]])</f>
        <v>26.131325350949631</v>
      </c>
      <c r="C4673">
        <v>4671</v>
      </c>
      <c r="D4673" t="s">
        <v>34</v>
      </c>
      <c r="E4673" t="s">
        <v>31</v>
      </c>
      <c r="F4673">
        <v>16</v>
      </c>
      <c r="G4673" t="s">
        <v>19</v>
      </c>
      <c r="H4673" t="s">
        <v>35</v>
      </c>
      <c r="I4673">
        <v>15.6</v>
      </c>
      <c r="J4673" t="s">
        <v>21</v>
      </c>
      <c r="K4673">
        <v>7.5</v>
      </c>
      <c r="L4673">
        <v>2.27</v>
      </c>
      <c r="M4673" t="s">
        <v>22</v>
      </c>
      <c r="N4673">
        <v>929.16</v>
      </c>
      <c r="O4673" s="5">
        <f>(ScoreCard!$E$3-laptop_prices3[[#This Row],[Price ($)]])/ScoreCard!$E$3*ScoreCard!$E$5</f>
        <v>4.570146966842711</v>
      </c>
      <c r="P4673" s="5">
        <f>laptop_prices3[[#This Row],[RAM (GB)]]/ScoreCard!$F$3*ScoreCard!$F$5</f>
        <v>1.75</v>
      </c>
      <c r="Q4673" s="5">
        <f>laptop_prices3[[#This Row],[Screen Size (inch)]]/ScoreCard!$G$3*ScoreCard!$G$5</f>
        <v>1.8034682080924855</v>
      </c>
      <c r="R4673" s="5">
        <f>laptop_prices3[[#This Row],[Battery Life (hours)]]/ScoreCard!$H$3*ScoreCard!$H$5</f>
        <v>4.375</v>
      </c>
      <c r="S4673" s="5">
        <f>ScoreCard!$I$3-laptop_prices3[[#This Row],[Weight (kg)]]/ScoreCard!$I$3*ScoreCard!$I$5</f>
        <v>2.2028571428571428</v>
      </c>
      <c r="T4673" s="6" cm="1">
        <f t="array" ref="T4673">_xlfn.IFS(laptop_prices3[[#This Row],[Storage]]="512GB SSD", 512, laptop_prices3[[#This Row],[Storage]] = "1TB SSD", 1000, laptop_prices3[[#This Row],[Storage]] = "2TB SSD", 2000, laptop_prices3[[#This Row],[Storage]]= "256GB SSD", 256, laptop_prices3[[#This Row],[Storage]] = "1TB HDD", 1000*0.7)</f>
        <v>1000</v>
      </c>
      <c r="U4673" s="5">
        <f>laptop_prices3[[#This Row],[Storage Raw Value]]/ScoreCard!$J$3*ScoreCard!$J$5</f>
        <v>4</v>
      </c>
    </row>
    <row r="4674" spans="2:21" x14ac:dyDescent="0.2">
      <c r="B4674" s="4" cm="1">
        <f t="array" ref="B4674">SUM(laptop_prices3[[#This Row],[RAM Comp]:[Weight Comp]]+laptop_prices3[[#This Row],[Storage Comp]])</f>
        <v>41.933762730525743</v>
      </c>
      <c r="C4674">
        <v>4672</v>
      </c>
      <c r="D4674" t="s">
        <v>28</v>
      </c>
      <c r="E4674" t="s">
        <v>12</v>
      </c>
      <c r="F4674">
        <v>8</v>
      </c>
      <c r="G4674" t="s">
        <v>25</v>
      </c>
      <c r="H4674" t="s">
        <v>32</v>
      </c>
      <c r="I4674">
        <v>13.3</v>
      </c>
      <c r="J4674" t="s">
        <v>15</v>
      </c>
      <c r="K4674">
        <v>8.5</v>
      </c>
      <c r="L4674">
        <v>1.64</v>
      </c>
      <c r="M4674" t="s">
        <v>22</v>
      </c>
      <c r="N4674">
        <v>1179.8900000000001</v>
      </c>
      <c r="O4674" s="5">
        <f>(ScoreCard!$E$3-laptop_prices3[[#This Row],[Price ($)]])/ScoreCard!$E$3*ScoreCard!$E$5</f>
        <v>4.4541528958500649</v>
      </c>
      <c r="P4674" s="5">
        <f>laptop_prices3[[#This Row],[RAM (GB)]]/ScoreCard!$F$3*ScoreCard!$F$5</f>
        <v>0.875</v>
      </c>
      <c r="Q4674" s="5">
        <f>laptop_prices3[[#This Row],[Screen Size (inch)]]/ScoreCard!$G$3*ScoreCard!$G$5</f>
        <v>1.5375722543352601</v>
      </c>
      <c r="R4674" s="5">
        <f>laptop_prices3[[#This Row],[Battery Life (hours)]]/ScoreCard!$H$3*ScoreCard!$H$5</f>
        <v>4.9583333333333339</v>
      </c>
      <c r="S4674" s="5">
        <f>ScoreCard!$I$3-laptop_prices3[[#This Row],[Weight (kg)]]/ScoreCard!$I$3*ScoreCard!$I$5</f>
        <v>2.5628571428571432</v>
      </c>
      <c r="T4674" s="6" cm="1">
        <f t="array" ref="T4674">_xlfn.IFS(laptop_prices3[[#This Row],[Storage]]="512GB SSD", 512, laptop_prices3[[#This Row],[Storage]] = "1TB SSD", 1000, laptop_prices3[[#This Row],[Storage]] = "2TB SSD", 2000, laptop_prices3[[#This Row],[Storage]]= "256GB SSD", 256, laptop_prices3[[#This Row],[Storage]] = "1TB HDD", 1000*0.7)</f>
        <v>2000</v>
      </c>
      <c r="U4674" s="5">
        <f>laptop_prices3[[#This Row],[Storage Raw Value]]/ScoreCard!$J$3*ScoreCard!$J$5</f>
        <v>8</v>
      </c>
    </row>
    <row r="4675" spans="2:21" x14ac:dyDescent="0.2">
      <c r="B4675" s="4" cm="1">
        <f t="array" ref="B4675">SUM(laptop_prices3[[#This Row],[RAM Comp]:[Weight Comp]]+laptop_prices3[[#This Row],[Storage Comp]])</f>
        <v>24.874449490778968</v>
      </c>
      <c r="C4675">
        <v>4673</v>
      </c>
      <c r="D4675" t="s">
        <v>47</v>
      </c>
      <c r="E4675" t="s">
        <v>37</v>
      </c>
      <c r="F4675">
        <v>16</v>
      </c>
      <c r="G4675" t="s">
        <v>19</v>
      </c>
      <c r="H4675" t="s">
        <v>20</v>
      </c>
      <c r="I4675">
        <v>14</v>
      </c>
      <c r="J4675" t="s">
        <v>21</v>
      </c>
      <c r="K4675">
        <v>5.3</v>
      </c>
      <c r="L4675">
        <v>1.9</v>
      </c>
      <c r="M4675" t="s">
        <v>22</v>
      </c>
      <c r="N4675">
        <v>2237.9299999999998</v>
      </c>
      <c r="O4675" s="5">
        <f>(ScoreCard!$E$3-laptop_prices3[[#This Row],[Price ($)]])/ScoreCard!$E$3*ScoreCard!$E$5</f>
        <v>3.9646766988530588</v>
      </c>
      <c r="P4675" s="5">
        <f>laptop_prices3[[#This Row],[RAM (GB)]]/ScoreCard!$F$3*ScoreCard!$F$5</f>
        <v>1.75</v>
      </c>
      <c r="Q4675" s="5">
        <f>laptop_prices3[[#This Row],[Screen Size (inch)]]/ScoreCard!$G$3*ScoreCard!$G$5</f>
        <v>1.6184971098265895</v>
      </c>
      <c r="R4675" s="5">
        <f>laptop_prices3[[#This Row],[Battery Life (hours)]]/ScoreCard!$H$3*ScoreCard!$H$5</f>
        <v>3.0916666666666668</v>
      </c>
      <c r="S4675" s="5">
        <f>ScoreCard!$I$3-laptop_prices3[[#This Row],[Weight (kg)]]/ScoreCard!$I$3*ScoreCard!$I$5</f>
        <v>2.4142857142857146</v>
      </c>
      <c r="T4675" s="6" cm="1">
        <f t="array" ref="T4675">_xlfn.IFS(laptop_prices3[[#This Row],[Storage]]="512GB SSD", 512, laptop_prices3[[#This Row],[Storage]] = "1TB SSD", 1000, laptop_prices3[[#This Row],[Storage]] = "2TB SSD", 2000, laptop_prices3[[#This Row],[Storage]]= "256GB SSD", 256, laptop_prices3[[#This Row],[Storage]] = "1TB HDD", 1000*0.7)</f>
        <v>1000</v>
      </c>
      <c r="U4675" s="5">
        <f>laptop_prices3[[#This Row],[Storage Raw Value]]/ScoreCard!$J$3*ScoreCard!$J$5</f>
        <v>4</v>
      </c>
    </row>
    <row r="4676" spans="2:21" x14ac:dyDescent="0.2">
      <c r="B4676" s="4" cm="1">
        <f t="array" ref="B4676">SUM(laptop_prices3[[#This Row],[RAM Comp]:[Weight Comp]]+laptop_prices3[[#This Row],[Storage Comp]])</f>
        <v>19.651262730525737</v>
      </c>
      <c r="C4676">
        <v>4674</v>
      </c>
      <c r="D4676" t="s">
        <v>36</v>
      </c>
      <c r="E4676" t="s">
        <v>39</v>
      </c>
      <c r="F4676">
        <v>4</v>
      </c>
      <c r="G4676" t="s">
        <v>42</v>
      </c>
      <c r="H4676" t="s">
        <v>44</v>
      </c>
      <c r="I4676">
        <v>13.3</v>
      </c>
      <c r="J4676" t="s">
        <v>21</v>
      </c>
      <c r="K4676">
        <v>7.6</v>
      </c>
      <c r="L4676">
        <v>2.5499999999999998</v>
      </c>
      <c r="M4676" t="s">
        <v>16</v>
      </c>
      <c r="N4676">
        <v>433.1</v>
      </c>
      <c r="O4676" s="5">
        <f>(ScoreCard!$E$3-laptop_prices3[[#This Row],[Price ($)]])/ScoreCard!$E$3*ScoreCard!$E$5</f>
        <v>4.7996369315721488</v>
      </c>
      <c r="P4676" s="5">
        <f>laptop_prices3[[#This Row],[RAM (GB)]]/ScoreCard!$F$3*ScoreCard!$F$5</f>
        <v>0.4375</v>
      </c>
      <c r="Q4676" s="5">
        <f>laptop_prices3[[#This Row],[Screen Size (inch)]]/ScoreCard!$G$3*ScoreCard!$G$5</f>
        <v>1.5375722543352601</v>
      </c>
      <c r="R4676" s="5">
        <f>laptop_prices3[[#This Row],[Battery Life (hours)]]/ScoreCard!$H$3*ScoreCard!$H$5</f>
        <v>4.4333333333333336</v>
      </c>
      <c r="S4676" s="5">
        <f>ScoreCard!$I$3-laptop_prices3[[#This Row],[Weight (kg)]]/ScoreCard!$I$3*ScoreCard!$I$5</f>
        <v>2.0428571428571427</v>
      </c>
      <c r="T4676" s="6" cm="1">
        <f t="array" ref="T4676">_xlfn.IFS(laptop_prices3[[#This Row],[Storage]]="512GB SSD", 512, laptop_prices3[[#This Row],[Storage]] = "1TB SSD", 1000, laptop_prices3[[#This Row],[Storage]] = "2TB SSD", 2000, laptop_prices3[[#This Row],[Storage]]= "256GB SSD", 256, laptop_prices3[[#This Row],[Storage]] = "1TB HDD", 1000*0.7)</f>
        <v>700</v>
      </c>
      <c r="U4676" s="5">
        <f>laptop_prices3[[#This Row],[Storage Raw Value]]/ScoreCard!$J$3*ScoreCard!$J$5</f>
        <v>2.8</v>
      </c>
    </row>
    <row r="4677" spans="2:21" x14ac:dyDescent="0.2">
      <c r="B4677" s="4" cm="1">
        <f t="array" ref="B4677">SUM(laptop_prices3[[#This Row],[RAM Comp]:[Weight Comp]]+laptop_prices3[[#This Row],[Storage Comp]])</f>
        <v>39.253616157445641</v>
      </c>
      <c r="C4677">
        <v>4675</v>
      </c>
      <c r="D4677" t="s">
        <v>23</v>
      </c>
      <c r="E4677" t="s">
        <v>39</v>
      </c>
      <c r="F4677">
        <v>4</v>
      </c>
      <c r="G4677" t="s">
        <v>25</v>
      </c>
      <c r="H4677" t="s">
        <v>35</v>
      </c>
      <c r="I4677">
        <v>14</v>
      </c>
      <c r="J4677" t="s">
        <v>15</v>
      </c>
      <c r="K4677">
        <v>5.8</v>
      </c>
      <c r="L4677">
        <v>2.95</v>
      </c>
      <c r="M4677" t="s">
        <v>30</v>
      </c>
      <c r="N4677">
        <v>1130.1400000000001</v>
      </c>
      <c r="O4677" s="5">
        <f>(ScoreCard!$E$3-laptop_prices3[[#This Row],[Price ($)]])/ScoreCard!$E$3*ScoreCard!$E$5</f>
        <v>4.4771685103831649</v>
      </c>
      <c r="P4677" s="5">
        <f>laptop_prices3[[#This Row],[RAM (GB)]]/ScoreCard!$F$3*ScoreCard!$F$5</f>
        <v>0.4375</v>
      </c>
      <c r="Q4677" s="5">
        <f>laptop_prices3[[#This Row],[Screen Size (inch)]]/ScoreCard!$G$3*ScoreCard!$G$5</f>
        <v>1.6184971098265895</v>
      </c>
      <c r="R4677" s="5">
        <f>laptop_prices3[[#This Row],[Battery Life (hours)]]/ScoreCard!$H$3*ScoreCard!$H$5</f>
        <v>3.3833333333333333</v>
      </c>
      <c r="S4677" s="5">
        <f>ScoreCard!$I$3-laptop_prices3[[#This Row],[Weight (kg)]]/ScoreCard!$I$3*ScoreCard!$I$5</f>
        <v>1.8142857142857143</v>
      </c>
      <c r="T4677" s="6" cm="1">
        <f t="array" ref="T4677">_xlfn.IFS(laptop_prices3[[#This Row],[Storage]]="512GB SSD", 512, laptop_prices3[[#This Row],[Storage]] = "1TB SSD", 1000, laptop_prices3[[#This Row],[Storage]] = "2TB SSD", 2000, laptop_prices3[[#This Row],[Storage]]= "256GB SSD", 256, laptop_prices3[[#This Row],[Storage]] = "1TB HDD", 1000*0.7)</f>
        <v>2000</v>
      </c>
      <c r="U4677" s="5">
        <f>laptop_prices3[[#This Row],[Storage Raw Value]]/ScoreCard!$J$3*ScoreCard!$J$5</f>
        <v>8</v>
      </c>
    </row>
    <row r="4678" spans="2:21" x14ac:dyDescent="0.2">
      <c r="B4678" s="4" cm="1">
        <f t="array" ref="B4678">SUM(laptop_prices3[[#This Row],[RAM Comp]:[Weight Comp]]+laptop_prices3[[#This Row],[Storage Comp]])</f>
        <v>26.822992017616297</v>
      </c>
      <c r="C4678">
        <v>4676</v>
      </c>
      <c r="D4678" t="s">
        <v>45</v>
      </c>
      <c r="E4678" t="s">
        <v>12</v>
      </c>
      <c r="F4678">
        <v>32</v>
      </c>
      <c r="G4678" t="s">
        <v>19</v>
      </c>
      <c r="H4678" t="s">
        <v>35</v>
      </c>
      <c r="I4678">
        <v>15.6</v>
      </c>
      <c r="J4678" t="s">
        <v>15</v>
      </c>
      <c r="K4678">
        <v>5</v>
      </c>
      <c r="L4678">
        <v>1.57</v>
      </c>
      <c r="M4678" t="s">
        <v>16</v>
      </c>
      <c r="N4678">
        <v>1715.85</v>
      </c>
      <c r="O4678" s="5">
        <f>(ScoreCard!$E$3-laptop_prices3[[#This Row],[Price ($)]])/ScoreCard!$E$3*ScoreCard!$E$5</f>
        <v>4.2062041769523715</v>
      </c>
      <c r="P4678" s="5">
        <f>laptop_prices3[[#This Row],[RAM (GB)]]/ScoreCard!$F$3*ScoreCard!$F$5</f>
        <v>3.5</v>
      </c>
      <c r="Q4678" s="5">
        <f>laptop_prices3[[#This Row],[Screen Size (inch)]]/ScoreCard!$G$3*ScoreCard!$G$5</f>
        <v>1.8034682080924855</v>
      </c>
      <c r="R4678" s="5">
        <f>laptop_prices3[[#This Row],[Battery Life (hours)]]/ScoreCard!$H$3*ScoreCard!$H$5</f>
        <v>2.916666666666667</v>
      </c>
      <c r="S4678" s="5">
        <f>ScoreCard!$I$3-laptop_prices3[[#This Row],[Weight (kg)]]/ScoreCard!$I$3*ScoreCard!$I$5</f>
        <v>2.6028571428571428</v>
      </c>
      <c r="T4678" s="6" cm="1">
        <f t="array" ref="T4678">_xlfn.IFS(laptop_prices3[[#This Row],[Storage]]="512GB SSD", 512, laptop_prices3[[#This Row],[Storage]] = "1TB SSD", 1000, laptop_prices3[[#This Row],[Storage]] = "2TB SSD", 2000, laptop_prices3[[#This Row],[Storage]]= "256GB SSD", 256, laptop_prices3[[#This Row],[Storage]] = "1TB HDD", 1000*0.7)</f>
        <v>1000</v>
      </c>
      <c r="U4678" s="5">
        <f>laptop_prices3[[#This Row],[Storage Raw Value]]/ScoreCard!$J$3*ScoreCard!$J$5</f>
        <v>4</v>
      </c>
    </row>
    <row r="4679" spans="2:21" x14ac:dyDescent="0.2">
      <c r="B4679" s="4" cm="1">
        <f t="array" ref="B4679">SUM(laptop_prices3[[#This Row],[RAM Comp]:[Weight Comp]]+laptop_prices3[[#This Row],[Storage Comp]])</f>
        <v>43.617277731902007</v>
      </c>
      <c r="C4679">
        <v>4677</v>
      </c>
      <c r="D4679" t="s">
        <v>28</v>
      </c>
      <c r="E4679" t="s">
        <v>41</v>
      </c>
      <c r="F4679">
        <v>32</v>
      </c>
      <c r="G4679" t="s">
        <v>25</v>
      </c>
      <c r="H4679" t="s">
        <v>14</v>
      </c>
      <c r="I4679">
        <v>15.6</v>
      </c>
      <c r="J4679" t="s">
        <v>21</v>
      </c>
      <c r="K4679">
        <v>7.4</v>
      </c>
      <c r="L4679">
        <v>2.63</v>
      </c>
      <c r="M4679" t="s">
        <v>46</v>
      </c>
      <c r="N4679">
        <v>2417.65</v>
      </c>
      <c r="O4679" s="5">
        <f>(ScoreCard!$E$3-laptop_prices3[[#This Row],[Price ($)]])/ScoreCard!$E$3*ScoreCard!$E$5</f>
        <v>3.8815336587748939</v>
      </c>
      <c r="P4679" s="5">
        <f>laptop_prices3[[#This Row],[RAM (GB)]]/ScoreCard!$F$3*ScoreCard!$F$5</f>
        <v>3.5</v>
      </c>
      <c r="Q4679" s="5">
        <f>laptop_prices3[[#This Row],[Screen Size (inch)]]/ScoreCard!$G$3*ScoreCard!$G$5</f>
        <v>1.8034682080924855</v>
      </c>
      <c r="R4679" s="5">
        <f>laptop_prices3[[#This Row],[Battery Life (hours)]]/ScoreCard!$H$3*ScoreCard!$H$5</f>
        <v>4.3166666666666664</v>
      </c>
      <c r="S4679" s="5">
        <f>ScoreCard!$I$3-laptop_prices3[[#This Row],[Weight (kg)]]/ScoreCard!$I$3*ScoreCard!$I$5</f>
        <v>1.9971428571428571</v>
      </c>
      <c r="T4679" s="6" cm="1">
        <f t="array" ref="T4679">_xlfn.IFS(laptop_prices3[[#This Row],[Storage]]="512GB SSD", 512, laptop_prices3[[#This Row],[Storage]] = "1TB SSD", 1000, laptop_prices3[[#This Row],[Storage]] = "2TB SSD", 2000, laptop_prices3[[#This Row],[Storage]]= "256GB SSD", 256, laptop_prices3[[#This Row],[Storage]] = "1TB HDD", 1000*0.7)</f>
        <v>2000</v>
      </c>
      <c r="U4679" s="5">
        <f>laptop_prices3[[#This Row],[Storage Raw Value]]/ScoreCard!$J$3*ScoreCard!$J$5</f>
        <v>8</v>
      </c>
    </row>
    <row r="4680" spans="2:21" x14ac:dyDescent="0.2">
      <c r="B4680" s="4" cm="1">
        <f t="array" ref="B4680">SUM(laptop_prices3[[#This Row],[RAM Comp]:[Weight Comp]]+laptop_prices3[[#This Row],[Storage Comp]])</f>
        <v>11.297857968620974</v>
      </c>
      <c r="C4680">
        <v>4678</v>
      </c>
      <c r="D4680" t="s">
        <v>38</v>
      </c>
      <c r="E4680" t="s">
        <v>48</v>
      </c>
      <c r="F4680">
        <v>8</v>
      </c>
      <c r="G4680" t="s">
        <v>29</v>
      </c>
      <c r="H4680" t="s">
        <v>26</v>
      </c>
      <c r="I4680">
        <v>13.3</v>
      </c>
      <c r="J4680" t="s">
        <v>43</v>
      </c>
      <c r="K4680">
        <v>5.0999999999999996</v>
      </c>
      <c r="L4680">
        <v>2.95</v>
      </c>
      <c r="M4680" t="s">
        <v>30</v>
      </c>
      <c r="N4680">
        <v>1308.3800000000001</v>
      </c>
      <c r="O4680" s="5">
        <f>(ScoreCard!$E$3-laptop_prices3[[#This Row],[Price ($)]])/ScoreCard!$E$3*ScoreCard!$E$5</f>
        <v>4.3947101559232706</v>
      </c>
      <c r="P4680" s="5">
        <f>laptop_prices3[[#This Row],[RAM (GB)]]/ScoreCard!$F$3*ScoreCard!$F$5</f>
        <v>0.875</v>
      </c>
      <c r="Q4680" s="5">
        <f>laptop_prices3[[#This Row],[Screen Size (inch)]]/ScoreCard!$G$3*ScoreCard!$G$5</f>
        <v>1.5375722543352601</v>
      </c>
      <c r="R4680" s="5">
        <f>laptop_prices3[[#This Row],[Battery Life (hours)]]/ScoreCard!$H$3*ScoreCard!$H$5</f>
        <v>2.9750000000000001</v>
      </c>
      <c r="S4680" s="5">
        <f>ScoreCard!$I$3-laptop_prices3[[#This Row],[Weight (kg)]]/ScoreCard!$I$3*ScoreCard!$I$5</f>
        <v>1.8142857142857143</v>
      </c>
      <c r="T4680" s="6" cm="1">
        <f t="array" ref="T4680">_xlfn.IFS(laptop_prices3[[#This Row],[Storage]]="512GB SSD", 512, laptop_prices3[[#This Row],[Storage]] = "1TB SSD", 1000, laptop_prices3[[#This Row],[Storage]] = "2TB SSD", 2000, laptop_prices3[[#This Row],[Storage]]= "256GB SSD", 256, laptop_prices3[[#This Row],[Storage]] = "1TB HDD", 1000*0.7)</f>
        <v>256</v>
      </c>
      <c r="U4680" s="5">
        <f>laptop_prices3[[#This Row],[Storage Raw Value]]/ScoreCard!$J$3*ScoreCard!$J$5</f>
        <v>1.024</v>
      </c>
    </row>
    <row r="4681" spans="2:21" x14ac:dyDescent="0.2">
      <c r="B4681" s="4" cm="1">
        <f t="array" ref="B4681">SUM(laptop_prices3[[#This Row],[RAM Comp]:[Weight Comp]]+laptop_prices3[[#This Row],[Storage Comp]])</f>
        <v>16.776949077897054</v>
      </c>
      <c r="C4681">
        <v>4679</v>
      </c>
      <c r="D4681" t="s">
        <v>28</v>
      </c>
      <c r="E4681" t="s">
        <v>24</v>
      </c>
      <c r="F4681">
        <v>8</v>
      </c>
      <c r="G4681" t="s">
        <v>13</v>
      </c>
      <c r="H4681" t="s">
        <v>14</v>
      </c>
      <c r="I4681">
        <v>16</v>
      </c>
      <c r="J4681" t="s">
        <v>27</v>
      </c>
      <c r="K4681">
        <v>5.3</v>
      </c>
      <c r="L4681">
        <v>1.28</v>
      </c>
      <c r="M4681" t="s">
        <v>16</v>
      </c>
      <c r="N4681">
        <v>1909.19</v>
      </c>
      <c r="O4681" s="5">
        <f>(ScoreCard!$E$3-laptop_prices3[[#This Row],[Price ($)]])/ScoreCard!$E$3*ScoreCard!$E$5</f>
        <v>4.1167601786844408</v>
      </c>
      <c r="P4681" s="5">
        <f>laptop_prices3[[#This Row],[RAM (GB)]]/ScoreCard!$F$3*ScoreCard!$F$5</f>
        <v>0.875</v>
      </c>
      <c r="Q4681" s="5">
        <f>laptop_prices3[[#This Row],[Screen Size (inch)]]/ScoreCard!$G$3*ScoreCard!$G$5</f>
        <v>1.8497109826589595</v>
      </c>
      <c r="R4681" s="5">
        <f>laptop_prices3[[#This Row],[Battery Life (hours)]]/ScoreCard!$H$3*ScoreCard!$H$5</f>
        <v>3.0916666666666668</v>
      </c>
      <c r="S4681" s="5">
        <f>ScoreCard!$I$3-laptop_prices3[[#This Row],[Weight (kg)]]/ScoreCard!$I$3*ScoreCard!$I$5</f>
        <v>2.7685714285714287</v>
      </c>
      <c r="T4681" s="6" cm="1">
        <f t="array" ref="T4681">_xlfn.IFS(laptop_prices3[[#This Row],[Storage]]="512GB SSD", 512, laptop_prices3[[#This Row],[Storage]] = "1TB SSD", 1000, laptop_prices3[[#This Row],[Storage]] = "2TB SSD", 2000, laptop_prices3[[#This Row],[Storage]]= "256GB SSD", 256, laptop_prices3[[#This Row],[Storage]] = "1TB HDD", 1000*0.7)</f>
        <v>512</v>
      </c>
      <c r="U4681" s="5">
        <f>laptop_prices3[[#This Row],[Storage Raw Value]]/ScoreCard!$J$3*ScoreCard!$J$5</f>
        <v>2.048</v>
      </c>
    </row>
    <row r="4682" spans="2:21" x14ac:dyDescent="0.2">
      <c r="B4682" s="4" cm="1">
        <f t="array" ref="B4682">SUM(laptop_prices3[[#This Row],[RAM Comp]:[Weight Comp]]+laptop_prices3[[#This Row],[Storage Comp]])</f>
        <v>29.490878062207543</v>
      </c>
      <c r="C4682">
        <v>4680</v>
      </c>
      <c r="D4682" t="s">
        <v>38</v>
      </c>
      <c r="E4682" t="s">
        <v>48</v>
      </c>
      <c r="F4682">
        <v>32</v>
      </c>
      <c r="G4682" t="s">
        <v>19</v>
      </c>
      <c r="H4682" t="s">
        <v>20</v>
      </c>
      <c r="I4682">
        <v>14</v>
      </c>
      <c r="J4682" t="s">
        <v>21</v>
      </c>
      <c r="K4682">
        <v>10.4</v>
      </c>
      <c r="L4682">
        <v>2.09</v>
      </c>
      <c r="M4682" t="s">
        <v>30</v>
      </c>
      <c r="N4682">
        <v>1540.29</v>
      </c>
      <c r="O4682" s="5">
        <f>(ScoreCard!$E$3-laptop_prices3[[#This Row],[Price ($)]])/ScoreCard!$E$3*ScoreCard!$E$5</f>
        <v>4.2874226952926939</v>
      </c>
      <c r="P4682" s="5">
        <f>laptop_prices3[[#This Row],[RAM (GB)]]/ScoreCard!$F$3*ScoreCard!$F$5</f>
        <v>3.5</v>
      </c>
      <c r="Q4682" s="5">
        <f>laptop_prices3[[#This Row],[Screen Size (inch)]]/ScoreCard!$G$3*ScoreCard!$G$5</f>
        <v>1.6184971098265895</v>
      </c>
      <c r="R4682" s="5">
        <f>laptop_prices3[[#This Row],[Battery Life (hours)]]/ScoreCard!$H$3*ScoreCard!$H$5</f>
        <v>6.0666666666666664</v>
      </c>
      <c r="S4682" s="5">
        <f>ScoreCard!$I$3-laptop_prices3[[#This Row],[Weight (kg)]]/ScoreCard!$I$3*ScoreCard!$I$5</f>
        <v>2.305714285714286</v>
      </c>
      <c r="T4682" s="6" cm="1">
        <f t="array" ref="T4682">_xlfn.IFS(laptop_prices3[[#This Row],[Storage]]="512GB SSD", 512, laptop_prices3[[#This Row],[Storage]] = "1TB SSD", 1000, laptop_prices3[[#This Row],[Storage]] = "2TB SSD", 2000, laptop_prices3[[#This Row],[Storage]]= "256GB SSD", 256, laptop_prices3[[#This Row],[Storage]] = "1TB HDD", 1000*0.7)</f>
        <v>1000</v>
      </c>
      <c r="U4682" s="5">
        <f>laptop_prices3[[#This Row],[Storage Raw Value]]/ScoreCard!$J$3*ScoreCard!$J$5</f>
        <v>4</v>
      </c>
    </row>
    <row r="4683" spans="2:21" x14ac:dyDescent="0.2">
      <c r="B4683" s="4" cm="1">
        <f t="array" ref="B4683">SUM(laptop_prices3[[#This Row],[RAM Comp]:[Weight Comp]]+laptop_prices3[[#This Row],[Storage Comp]])</f>
        <v>26.379830030278008</v>
      </c>
      <c r="C4683">
        <v>4681</v>
      </c>
      <c r="D4683" t="s">
        <v>17</v>
      </c>
      <c r="E4683" t="s">
        <v>31</v>
      </c>
      <c r="F4683">
        <v>4</v>
      </c>
      <c r="G4683" t="s">
        <v>19</v>
      </c>
      <c r="H4683" t="s">
        <v>26</v>
      </c>
      <c r="I4683">
        <v>16</v>
      </c>
      <c r="J4683" t="s">
        <v>27</v>
      </c>
      <c r="K4683">
        <v>10.9</v>
      </c>
      <c r="L4683">
        <v>3.09</v>
      </c>
      <c r="M4683" t="s">
        <v>16</v>
      </c>
      <c r="N4683">
        <v>1792.5</v>
      </c>
      <c r="O4683" s="5">
        <f>(ScoreCard!$E$3-laptop_prices3[[#This Row],[Price ($)]])/ScoreCard!$E$3*ScoreCard!$E$5</f>
        <v>4.1707439386817766</v>
      </c>
      <c r="P4683" s="5">
        <f>laptop_prices3[[#This Row],[RAM (GB)]]/ScoreCard!$F$3*ScoreCard!$F$5</f>
        <v>0.4375</v>
      </c>
      <c r="Q4683" s="5">
        <f>laptop_prices3[[#This Row],[Screen Size (inch)]]/ScoreCard!$G$3*ScoreCard!$G$5</f>
        <v>1.8497109826589595</v>
      </c>
      <c r="R4683" s="5">
        <f>laptop_prices3[[#This Row],[Battery Life (hours)]]/ScoreCard!$H$3*ScoreCard!$H$5</f>
        <v>6.3583333333333334</v>
      </c>
      <c r="S4683" s="5">
        <f>ScoreCard!$I$3-laptop_prices3[[#This Row],[Weight (kg)]]/ScoreCard!$I$3*ScoreCard!$I$5</f>
        <v>1.7342857142857144</v>
      </c>
      <c r="T4683" s="6" cm="1">
        <f t="array" ref="T4683">_xlfn.IFS(laptop_prices3[[#This Row],[Storage]]="512GB SSD", 512, laptop_prices3[[#This Row],[Storage]] = "1TB SSD", 1000, laptop_prices3[[#This Row],[Storage]] = "2TB SSD", 2000, laptop_prices3[[#This Row],[Storage]]= "256GB SSD", 256, laptop_prices3[[#This Row],[Storage]] = "1TB HDD", 1000*0.7)</f>
        <v>1000</v>
      </c>
      <c r="U4683" s="5">
        <f>laptop_prices3[[#This Row],[Storage Raw Value]]/ScoreCard!$J$3*ScoreCard!$J$5</f>
        <v>4</v>
      </c>
    </row>
    <row r="4684" spans="2:21" x14ac:dyDescent="0.2">
      <c r="B4684" s="4" cm="1">
        <f t="array" ref="B4684">SUM(laptop_prices3[[#This Row],[RAM Comp]:[Weight Comp]]+laptop_prices3[[#This Row],[Storage Comp]])</f>
        <v>16.319044315992294</v>
      </c>
      <c r="C4684">
        <v>4682</v>
      </c>
      <c r="D4684" t="s">
        <v>34</v>
      </c>
      <c r="E4684" t="s">
        <v>48</v>
      </c>
      <c r="F4684">
        <v>32</v>
      </c>
      <c r="G4684" t="s">
        <v>29</v>
      </c>
      <c r="H4684" t="s">
        <v>32</v>
      </c>
      <c r="I4684">
        <v>16</v>
      </c>
      <c r="J4684" t="s">
        <v>15</v>
      </c>
      <c r="K4684">
        <v>8.8000000000000007</v>
      </c>
      <c r="L4684">
        <v>3.08</v>
      </c>
      <c r="M4684" t="s">
        <v>30</v>
      </c>
      <c r="N4684">
        <v>2685.25</v>
      </c>
      <c r="O4684" s="5">
        <f>(ScoreCard!$E$3-laptop_prices3[[#This Row],[Price ($)]])/ScoreCard!$E$3*ScoreCard!$E$5</f>
        <v>3.757735096984792</v>
      </c>
      <c r="P4684" s="5">
        <f>laptop_prices3[[#This Row],[RAM (GB)]]/ScoreCard!$F$3*ScoreCard!$F$5</f>
        <v>3.5</v>
      </c>
      <c r="Q4684" s="5">
        <f>laptop_prices3[[#This Row],[Screen Size (inch)]]/ScoreCard!$G$3*ScoreCard!$G$5</f>
        <v>1.8497109826589595</v>
      </c>
      <c r="R4684" s="5">
        <f>laptop_prices3[[#This Row],[Battery Life (hours)]]/ScoreCard!$H$3*ScoreCard!$H$5</f>
        <v>5.1333333333333337</v>
      </c>
      <c r="S4684" s="5">
        <f>ScoreCard!$I$3-laptop_prices3[[#This Row],[Weight (kg)]]/ScoreCard!$I$3*ScoreCard!$I$5</f>
        <v>1.74</v>
      </c>
      <c r="T4684" s="6" cm="1">
        <f t="array" ref="T4684">_xlfn.IFS(laptop_prices3[[#This Row],[Storage]]="512GB SSD", 512, laptop_prices3[[#This Row],[Storage]] = "1TB SSD", 1000, laptop_prices3[[#This Row],[Storage]] = "2TB SSD", 2000, laptop_prices3[[#This Row],[Storage]]= "256GB SSD", 256, laptop_prices3[[#This Row],[Storage]] = "1TB HDD", 1000*0.7)</f>
        <v>256</v>
      </c>
      <c r="U4684" s="5">
        <f>laptop_prices3[[#This Row],[Storage Raw Value]]/ScoreCard!$J$3*ScoreCard!$J$5</f>
        <v>1.024</v>
      </c>
    </row>
    <row r="4685" spans="2:21" x14ac:dyDescent="0.2">
      <c r="B4685" s="4" cm="1">
        <f t="array" ref="B4685">SUM(laptop_prices3[[#This Row],[RAM Comp]:[Weight Comp]]+laptop_prices3[[#This Row],[Storage Comp]])</f>
        <v>42.541381778144782</v>
      </c>
      <c r="C4685">
        <v>4683</v>
      </c>
      <c r="D4685" t="s">
        <v>11</v>
      </c>
      <c r="E4685" t="s">
        <v>39</v>
      </c>
      <c r="F4685">
        <v>32</v>
      </c>
      <c r="G4685" t="s">
        <v>25</v>
      </c>
      <c r="H4685" t="s">
        <v>14</v>
      </c>
      <c r="I4685">
        <v>13.3</v>
      </c>
      <c r="J4685" t="s">
        <v>21</v>
      </c>
      <c r="K4685">
        <v>5.6</v>
      </c>
      <c r="L4685">
        <v>2.21</v>
      </c>
      <c r="M4685" t="s">
        <v>30</v>
      </c>
      <c r="N4685">
        <v>2089.5700000000002</v>
      </c>
      <c r="O4685" s="5">
        <f>(ScoreCard!$E$3-laptop_prices3[[#This Row],[Price ($)]])/ScoreCard!$E$3*ScoreCard!$E$5</f>
        <v>4.0333118058305608</v>
      </c>
      <c r="P4685" s="5">
        <f>laptop_prices3[[#This Row],[RAM (GB)]]/ScoreCard!$F$3*ScoreCard!$F$5</f>
        <v>3.5</v>
      </c>
      <c r="Q4685" s="5">
        <f>laptop_prices3[[#This Row],[Screen Size (inch)]]/ScoreCard!$G$3*ScoreCard!$G$5</f>
        <v>1.5375722543352601</v>
      </c>
      <c r="R4685" s="5">
        <f>laptop_prices3[[#This Row],[Battery Life (hours)]]/ScoreCard!$H$3*ScoreCard!$H$5</f>
        <v>3.2666666666666662</v>
      </c>
      <c r="S4685" s="5">
        <f>ScoreCard!$I$3-laptop_prices3[[#This Row],[Weight (kg)]]/ScoreCard!$I$3*ScoreCard!$I$5</f>
        <v>2.2371428571428571</v>
      </c>
      <c r="T4685" s="6" cm="1">
        <f t="array" ref="T4685">_xlfn.IFS(laptop_prices3[[#This Row],[Storage]]="512GB SSD", 512, laptop_prices3[[#This Row],[Storage]] = "1TB SSD", 1000, laptop_prices3[[#This Row],[Storage]] = "2TB SSD", 2000, laptop_prices3[[#This Row],[Storage]]= "256GB SSD", 256, laptop_prices3[[#This Row],[Storage]] = "1TB HDD", 1000*0.7)</f>
        <v>2000</v>
      </c>
      <c r="U4685" s="5">
        <f>laptop_prices3[[#This Row],[Storage Raw Value]]/ScoreCard!$J$3*ScoreCard!$J$5</f>
        <v>8</v>
      </c>
    </row>
    <row r="4686" spans="2:21" x14ac:dyDescent="0.2">
      <c r="B4686" s="4" cm="1">
        <f t="array" ref="B4686">SUM(laptop_prices3[[#This Row],[RAM Comp]:[Weight Comp]]+laptop_prices3[[#This Row],[Storage Comp]])</f>
        <v>24.629234792182771</v>
      </c>
      <c r="C4686">
        <v>4684</v>
      </c>
      <c r="D4686" t="s">
        <v>38</v>
      </c>
      <c r="E4686" t="s">
        <v>39</v>
      </c>
      <c r="F4686">
        <v>32</v>
      </c>
      <c r="G4686" t="s">
        <v>42</v>
      </c>
      <c r="H4686" t="s">
        <v>35</v>
      </c>
      <c r="I4686">
        <v>16</v>
      </c>
      <c r="J4686" t="s">
        <v>27</v>
      </c>
      <c r="K4686">
        <v>9.8000000000000007</v>
      </c>
      <c r="L4686">
        <v>1.99</v>
      </c>
      <c r="M4686" t="s">
        <v>16</v>
      </c>
      <c r="N4686">
        <v>2571</v>
      </c>
      <c r="O4686" s="5">
        <f>(ScoreCard!$E$3-laptop_prices3[[#This Row],[Price ($)]])/ScoreCard!$E$3*ScoreCard!$E$5</f>
        <v>3.8105900509628161</v>
      </c>
      <c r="P4686" s="5">
        <f>laptop_prices3[[#This Row],[RAM (GB)]]/ScoreCard!$F$3*ScoreCard!$F$5</f>
        <v>3.5</v>
      </c>
      <c r="Q4686" s="5">
        <f>laptop_prices3[[#This Row],[Screen Size (inch)]]/ScoreCard!$G$3*ScoreCard!$G$5</f>
        <v>1.8497109826589595</v>
      </c>
      <c r="R4686" s="5">
        <f>laptop_prices3[[#This Row],[Battery Life (hours)]]/ScoreCard!$H$3*ScoreCard!$H$5</f>
        <v>5.7166666666666677</v>
      </c>
      <c r="S4686" s="5">
        <f>ScoreCard!$I$3-laptop_prices3[[#This Row],[Weight (kg)]]/ScoreCard!$I$3*ScoreCard!$I$5</f>
        <v>2.362857142857143</v>
      </c>
      <c r="T4686" s="6" cm="1">
        <f t="array" ref="T4686">_xlfn.IFS(laptop_prices3[[#This Row],[Storage]]="512GB SSD", 512, laptop_prices3[[#This Row],[Storage]] = "1TB SSD", 1000, laptop_prices3[[#This Row],[Storage]] = "2TB SSD", 2000, laptop_prices3[[#This Row],[Storage]]= "256GB SSD", 256, laptop_prices3[[#This Row],[Storage]] = "1TB HDD", 1000*0.7)</f>
        <v>700</v>
      </c>
      <c r="U4686" s="5">
        <f>laptop_prices3[[#This Row],[Storage Raw Value]]/ScoreCard!$J$3*ScoreCard!$J$5</f>
        <v>2.8</v>
      </c>
    </row>
    <row r="4687" spans="2:21" x14ac:dyDescent="0.2">
      <c r="B4687" s="4" cm="1">
        <f t="array" ref="B4687">SUM(laptop_prices3[[#This Row],[RAM Comp]:[Weight Comp]]+laptop_prices3[[#This Row],[Storage Comp]])</f>
        <v>21.557191301954308</v>
      </c>
      <c r="C4687">
        <v>4685</v>
      </c>
      <c r="D4687" t="s">
        <v>33</v>
      </c>
      <c r="E4687" t="s">
        <v>12</v>
      </c>
      <c r="F4687">
        <v>32</v>
      </c>
      <c r="G4687" t="s">
        <v>13</v>
      </c>
      <c r="H4687" t="s">
        <v>40</v>
      </c>
      <c r="I4687">
        <v>13.3</v>
      </c>
      <c r="J4687" t="s">
        <v>27</v>
      </c>
      <c r="K4687">
        <v>10</v>
      </c>
      <c r="L4687">
        <v>1.76</v>
      </c>
      <c r="M4687" t="s">
        <v>46</v>
      </c>
      <c r="N4687">
        <v>2171.37</v>
      </c>
      <c r="O4687" s="5">
        <f>(ScoreCard!$E$3-laptop_prices3[[#This Row],[Price ($)]])/ScoreCard!$E$3*ScoreCard!$E$5</f>
        <v>3.9954690466585485</v>
      </c>
      <c r="P4687" s="5">
        <f>laptop_prices3[[#This Row],[RAM (GB)]]/ScoreCard!$F$3*ScoreCard!$F$5</f>
        <v>3.5</v>
      </c>
      <c r="Q4687" s="5">
        <f>laptop_prices3[[#This Row],[Screen Size (inch)]]/ScoreCard!$G$3*ScoreCard!$G$5</f>
        <v>1.5375722543352601</v>
      </c>
      <c r="R4687" s="5">
        <f>laptop_prices3[[#This Row],[Battery Life (hours)]]/ScoreCard!$H$3*ScoreCard!$H$5</f>
        <v>5.8333333333333339</v>
      </c>
      <c r="S4687" s="5">
        <f>ScoreCard!$I$3-laptop_prices3[[#This Row],[Weight (kg)]]/ScoreCard!$I$3*ScoreCard!$I$5</f>
        <v>2.4942857142857142</v>
      </c>
      <c r="T4687" s="6" cm="1">
        <f t="array" ref="T4687">_xlfn.IFS(laptop_prices3[[#This Row],[Storage]]="512GB SSD", 512, laptop_prices3[[#This Row],[Storage]] = "1TB SSD", 1000, laptop_prices3[[#This Row],[Storage]] = "2TB SSD", 2000, laptop_prices3[[#This Row],[Storage]]= "256GB SSD", 256, laptop_prices3[[#This Row],[Storage]] = "1TB HDD", 1000*0.7)</f>
        <v>512</v>
      </c>
      <c r="U4687" s="5">
        <f>laptop_prices3[[#This Row],[Storage Raw Value]]/ScoreCard!$J$3*ScoreCard!$J$5</f>
        <v>2.048</v>
      </c>
    </row>
    <row r="4688" spans="2:21" x14ac:dyDescent="0.2">
      <c r="B4688" s="4" cm="1">
        <f t="array" ref="B4688">SUM(laptop_prices3[[#This Row],[RAM Comp]:[Weight Comp]]+laptop_prices3[[#This Row],[Storage Comp]])</f>
        <v>17.132306220754199</v>
      </c>
      <c r="C4688">
        <v>4686</v>
      </c>
      <c r="D4688" t="s">
        <v>33</v>
      </c>
      <c r="E4688" t="s">
        <v>12</v>
      </c>
      <c r="F4688">
        <v>4</v>
      </c>
      <c r="G4688" t="s">
        <v>13</v>
      </c>
      <c r="H4688" t="s">
        <v>14</v>
      </c>
      <c r="I4688">
        <v>16</v>
      </c>
      <c r="J4688" t="s">
        <v>43</v>
      </c>
      <c r="K4688">
        <v>7.1</v>
      </c>
      <c r="L4688">
        <v>1.73</v>
      </c>
      <c r="M4688" t="s">
        <v>46</v>
      </c>
      <c r="N4688">
        <v>975.8</v>
      </c>
      <c r="O4688" s="5">
        <f>(ScoreCard!$E$3-laptop_prices3[[#This Row],[Price ($)]])/ScoreCard!$E$3*ScoreCard!$E$5</f>
        <v>4.5485701173588158</v>
      </c>
      <c r="P4688" s="5">
        <f>laptop_prices3[[#This Row],[RAM (GB)]]/ScoreCard!$F$3*ScoreCard!$F$5</f>
        <v>0.4375</v>
      </c>
      <c r="Q4688" s="5">
        <f>laptop_prices3[[#This Row],[Screen Size (inch)]]/ScoreCard!$G$3*ScoreCard!$G$5</f>
        <v>1.8497109826589595</v>
      </c>
      <c r="R4688" s="5">
        <f>laptop_prices3[[#This Row],[Battery Life (hours)]]/ScoreCard!$H$3*ScoreCard!$H$5</f>
        <v>4.1416666666666666</v>
      </c>
      <c r="S4688" s="5">
        <f>ScoreCard!$I$3-laptop_prices3[[#This Row],[Weight (kg)]]/ScoreCard!$I$3*ScoreCard!$I$5</f>
        <v>2.5114285714285716</v>
      </c>
      <c r="T4688" s="6" cm="1">
        <f t="array" ref="T4688">_xlfn.IFS(laptop_prices3[[#This Row],[Storage]]="512GB SSD", 512, laptop_prices3[[#This Row],[Storage]] = "1TB SSD", 1000, laptop_prices3[[#This Row],[Storage]] = "2TB SSD", 2000, laptop_prices3[[#This Row],[Storage]]= "256GB SSD", 256, laptop_prices3[[#This Row],[Storage]] = "1TB HDD", 1000*0.7)</f>
        <v>512</v>
      </c>
      <c r="U4688" s="5">
        <f>laptop_prices3[[#This Row],[Storage Raw Value]]/ScoreCard!$J$3*ScoreCard!$J$5</f>
        <v>2.048</v>
      </c>
    </row>
    <row r="4689" spans="2:21" x14ac:dyDescent="0.2">
      <c r="B4689" s="4" cm="1">
        <f t="array" ref="B4689">SUM(laptop_prices3[[#This Row],[RAM Comp]:[Weight Comp]]+laptop_prices3[[#This Row],[Storage Comp]])</f>
        <v>43.433020919350398</v>
      </c>
      <c r="C4689">
        <v>4687</v>
      </c>
      <c r="D4689" t="s">
        <v>28</v>
      </c>
      <c r="E4689" t="s">
        <v>37</v>
      </c>
      <c r="F4689">
        <v>16</v>
      </c>
      <c r="G4689" t="s">
        <v>25</v>
      </c>
      <c r="H4689" t="s">
        <v>26</v>
      </c>
      <c r="I4689">
        <v>14</v>
      </c>
      <c r="J4689" t="s">
        <v>15</v>
      </c>
      <c r="K4689">
        <v>9.5</v>
      </c>
      <c r="L4689">
        <v>1.71</v>
      </c>
      <c r="M4689" t="s">
        <v>22</v>
      </c>
      <c r="N4689">
        <v>2591.23</v>
      </c>
      <c r="O4689" s="5">
        <f>(ScoreCard!$E$3-laptop_prices3[[#This Row],[Price ($)]])/ScoreCard!$E$3*ScoreCard!$E$5</f>
        <v>3.8012311387617181</v>
      </c>
      <c r="P4689" s="5">
        <f>laptop_prices3[[#This Row],[RAM (GB)]]/ScoreCard!$F$3*ScoreCard!$F$5</f>
        <v>1.75</v>
      </c>
      <c r="Q4689" s="5">
        <f>laptop_prices3[[#This Row],[Screen Size (inch)]]/ScoreCard!$G$3*ScoreCard!$G$5</f>
        <v>1.6184971098265895</v>
      </c>
      <c r="R4689" s="5">
        <f>laptop_prices3[[#This Row],[Battery Life (hours)]]/ScoreCard!$H$3*ScoreCard!$H$5</f>
        <v>5.5416666666666661</v>
      </c>
      <c r="S4689" s="5">
        <f>ScoreCard!$I$3-laptop_prices3[[#This Row],[Weight (kg)]]/ScoreCard!$I$3*ScoreCard!$I$5</f>
        <v>2.5228571428571431</v>
      </c>
      <c r="T4689" s="6" cm="1">
        <f t="array" ref="T4689">_xlfn.IFS(laptop_prices3[[#This Row],[Storage]]="512GB SSD", 512, laptop_prices3[[#This Row],[Storage]] = "1TB SSD", 1000, laptop_prices3[[#This Row],[Storage]] = "2TB SSD", 2000, laptop_prices3[[#This Row],[Storage]]= "256GB SSD", 256, laptop_prices3[[#This Row],[Storage]] = "1TB HDD", 1000*0.7)</f>
        <v>2000</v>
      </c>
      <c r="U4689" s="5">
        <f>laptop_prices3[[#This Row],[Storage Raw Value]]/ScoreCard!$J$3*ScoreCard!$J$5</f>
        <v>8</v>
      </c>
    </row>
    <row r="4690" spans="2:21" x14ac:dyDescent="0.2">
      <c r="B4690" s="4" cm="1">
        <f t="array" ref="B4690">SUM(laptop_prices3[[#This Row],[RAM Comp]:[Weight Comp]]+laptop_prices3[[#This Row],[Storage Comp]])</f>
        <v>16.834096063859068</v>
      </c>
      <c r="C4690">
        <v>4688</v>
      </c>
      <c r="D4690" t="s">
        <v>45</v>
      </c>
      <c r="E4690" t="s">
        <v>12</v>
      </c>
      <c r="F4690">
        <v>16</v>
      </c>
      <c r="G4690" t="s">
        <v>13</v>
      </c>
      <c r="H4690" t="s">
        <v>20</v>
      </c>
      <c r="I4690">
        <v>13.3</v>
      </c>
      <c r="J4690" t="s">
        <v>21</v>
      </c>
      <c r="K4690">
        <v>6.5</v>
      </c>
      <c r="L4690">
        <v>3.39</v>
      </c>
      <c r="M4690" t="s">
        <v>46</v>
      </c>
      <c r="N4690">
        <v>899.35</v>
      </c>
      <c r="O4690" s="5">
        <f>(ScoreCard!$E$3-laptop_prices3[[#This Row],[Price ($)]])/ScoreCard!$E$3*ScoreCard!$E$5</f>
        <v>4.5839378305458602</v>
      </c>
      <c r="P4690" s="5">
        <f>laptop_prices3[[#This Row],[RAM (GB)]]/ScoreCard!$F$3*ScoreCard!$F$5</f>
        <v>1.75</v>
      </c>
      <c r="Q4690" s="5">
        <f>laptop_prices3[[#This Row],[Screen Size (inch)]]/ScoreCard!$G$3*ScoreCard!$G$5</f>
        <v>1.5375722543352601</v>
      </c>
      <c r="R4690" s="5">
        <f>laptop_prices3[[#This Row],[Battery Life (hours)]]/ScoreCard!$H$3*ScoreCard!$H$5</f>
        <v>3.7916666666666665</v>
      </c>
      <c r="S4690" s="5">
        <f>ScoreCard!$I$3-laptop_prices3[[#This Row],[Weight (kg)]]/ScoreCard!$I$3*ScoreCard!$I$5</f>
        <v>1.5628571428571427</v>
      </c>
      <c r="T4690" s="6" cm="1">
        <f t="array" ref="T4690">_xlfn.IFS(laptop_prices3[[#This Row],[Storage]]="512GB SSD", 512, laptop_prices3[[#This Row],[Storage]] = "1TB SSD", 1000, laptop_prices3[[#This Row],[Storage]] = "2TB SSD", 2000, laptop_prices3[[#This Row],[Storage]]= "256GB SSD", 256, laptop_prices3[[#This Row],[Storage]] = "1TB HDD", 1000*0.7)</f>
        <v>512</v>
      </c>
      <c r="U4690" s="5">
        <f>laptop_prices3[[#This Row],[Storage Raw Value]]/ScoreCard!$J$3*ScoreCard!$J$5</f>
        <v>2.048</v>
      </c>
    </row>
    <row r="4691" spans="2:21" x14ac:dyDescent="0.2">
      <c r="B4691" s="4" cm="1">
        <f t="array" ref="B4691">SUM(laptop_prices3[[#This Row],[RAM Comp]:[Weight Comp]]+laptop_prices3[[#This Row],[Storage Comp]])</f>
        <v>28.61</v>
      </c>
      <c r="C4691">
        <v>4689</v>
      </c>
      <c r="D4691" t="s">
        <v>11</v>
      </c>
      <c r="E4691" t="s">
        <v>39</v>
      </c>
      <c r="F4691">
        <v>64</v>
      </c>
      <c r="G4691" t="s">
        <v>42</v>
      </c>
      <c r="H4691" t="s">
        <v>35</v>
      </c>
      <c r="I4691">
        <v>17.3</v>
      </c>
      <c r="J4691" t="s">
        <v>43</v>
      </c>
      <c r="K4691">
        <v>10.199999999999999</v>
      </c>
      <c r="L4691">
        <v>1.82</v>
      </c>
      <c r="M4691" t="s">
        <v>46</v>
      </c>
      <c r="N4691">
        <v>3113.95</v>
      </c>
      <c r="O4691" s="5">
        <f>(ScoreCard!$E$3-laptop_prices3[[#This Row],[Price ($)]])/ScoreCard!$E$3*ScoreCard!$E$5</f>
        <v>3.5594075803950451</v>
      </c>
      <c r="P4691" s="5">
        <f>laptop_prices3[[#This Row],[RAM (GB)]]/ScoreCard!$F$3*ScoreCard!$F$5</f>
        <v>7</v>
      </c>
      <c r="Q4691" s="5">
        <f>laptop_prices3[[#This Row],[Screen Size (inch)]]/ScoreCard!$G$3*ScoreCard!$G$5</f>
        <v>2</v>
      </c>
      <c r="R4691" s="5">
        <f>laptop_prices3[[#This Row],[Battery Life (hours)]]/ScoreCard!$H$3*ScoreCard!$H$5</f>
        <v>5.95</v>
      </c>
      <c r="S4691" s="5">
        <f>ScoreCard!$I$3-laptop_prices3[[#This Row],[Weight (kg)]]/ScoreCard!$I$3*ScoreCard!$I$5</f>
        <v>2.46</v>
      </c>
      <c r="T4691" s="6" cm="1">
        <f t="array" ref="T4691">_xlfn.IFS(laptop_prices3[[#This Row],[Storage]]="512GB SSD", 512, laptop_prices3[[#This Row],[Storage]] = "1TB SSD", 1000, laptop_prices3[[#This Row],[Storage]] = "2TB SSD", 2000, laptop_prices3[[#This Row],[Storage]]= "256GB SSD", 256, laptop_prices3[[#This Row],[Storage]] = "1TB HDD", 1000*0.7)</f>
        <v>700</v>
      </c>
      <c r="U4691" s="5">
        <f>laptop_prices3[[#This Row],[Storage Raw Value]]/ScoreCard!$J$3*ScoreCard!$J$5</f>
        <v>2.8</v>
      </c>
    </row>
    <row r="4692" spans="2:21" x14ac:dyDescent="0.2">
      <c r="B4692" s="4" cm="1">
        <f t="array" ref="B4692">SUM(laptop_prices3[[#This Row],[RAM Comp]:[Weight Comp]]+laptop_prices3[[#This Row],[Storage Comp]])</f>
        <v>29.953524635287639</v>
      </c>
      <c r="C4692">
        <v>4690</v>
      </c>
      <c r="D4692" t="s">
        <v>17</v>
      </c>
      <c r="E4692" t="s">
        <v>41</v>
      </c>
      <c r="F4692">
        <v>32</v>
      </c>
      <c r="G4692" t="s">
        <v>19</v>
      </c>
      <c r="H4692" t="s">
        <v>44</v>
      </c>
      <c r="I4692">
        <v>13.3</v>
      </c>
      <c r="J4692" t="s">
        <v>43</v>
      </c>
      <c r="K4692">
        <v>11.9</v>
      </c>
      <c r="L4692">
        <v>2.67</v>
      </c>
      <c r="M4692" t="s">
        <v>16</v>
      </c>
      <c r="N4692">
        <v>2582.9</v>
      </c>
      <c r="O4692" s="5">
        <f>(ScoreCard!$E$3-laptop_prices3[[#This Row],[Price ($)]])/ScoreCard!$E$3*ScoreCard!$E$5</f>
        <v>3.805084808491582</v>
      </c>
      <c r="P4692" s="5">
        <f>laptop_prices3[[#This Row],[RAM (GB)]]/ScoreCard!$F$3*ScoreCard!$F$5</f>
        <v>3.5</v>
      </c>
      <c r="Q4692" s="5">
        <f>laptop_prices3[[#This Row],[Screen Size (inch)]]/ScoreCard!$G$3*ScoreCard!$G$5</f>
        <v>1.5375722543352601</v>
      </c>
      <c r="R4692" s="5">
        <f>laptop_prices3[[#This Row],[Battery Life (hours)]]/ScoreCard!$H$3*ScoreCard!$H$5</f>
        <v>6.9416666666666664</v>
      </c>
      <c r="S4692" s="5">
        <f>ScoreCard!$I$3-laptop_prices3[[#This Row],[Weight (kg)]]/ScoreCard!$I$3*ScoreCard!$I$5</f>
        <v>1.9742857142857144</v>
      </c>
      <c r="T4692" s="6" cm="1">
        <f t="array" ref="T4692">_xlfn.IFS(laptop_prices3[[#This Row],[Storage]]="512GB SSD", 512, laptop_prices3[[#This Row],[Storage]] = "1TB SSD", 1000, laptop_prices3[[#This Row],[Storage]] = "2TB SSD", 2000, laptop_prices3[[#This Row],[Storage]]= "256GB SSD", 256, laptop_prices3[[#This Row],[Storage]] = "1TB HDD", 1000*0.7)</f>
        <v>1000</v>
      </c>
      <c r="U4692" s="5">
        <f>laptop_prices3[[#This Row],[Storage Raw Value]]/ScoreCard!$J$3*ScoreCard!$J$5</f>
        <v>4</v>
      </c>
    </row>
    <row r="4693" spans="2:21" x14ac:dyDescent="0.2">
      <c r="B4693" s="4" cm="1">
        <f t="array" ref="B4693">SUM(laptop_prices3[[#This Row],[RAM Comp]:[Weight Comp]]+laptop_prices3[[#This Row],[Storage Comp]])</f>
        <v>25.539925681255159</v>
      </c>
      <c r="C4693">
        <v>4691</v>
      </c>
      <c r="D4693" t="s">
        <v>47</v>
      </c>
      <c r="E4693" t="s">
        <v>41</v>
      </c>
      <c r="F4693">
        <v>16</v>
      </c>
      <c r="G4693" t="s">
        <v>19</v>
      </c>
      <c r="H4693" t="s">
        <v>40</v>
      </c>
      <c r="I4693">
        <v>14</v>
      </c>
      <c r="J4693" t="s">
        <v>27</v>
      </c>
      <c r="K4693">
        <v>6</v>
      </c>
      <c r="L4693">
        <v>1.45</v>
      </c>
      <c r="M4693" t="s">
        <v>16</v>
      </c>
      <c r="N4693">
        <v>4381.9399999999996</v>
      </c>
      <c r="O4693" s="5">
        <f>(ScoreCard!$E$3-laptop_prices3[[#This Row],[Price ($)]])/ScoreCard!$E$3*ScoreCard!$E$5</f>
        <v>2.9728031769412686</v>
      </c>
      <c r="P4693" s="5">
        <f>laptop_prices3[[#This Row],[RAM (GB)]]/ScoreCard!$F$3*ScoreCard!$F$5</f>
        <v>1.75</v>
      </c>
      <c r="Q4693" s="5">
        <f>laptop_prices3[[#This Row],[Screen Size (inch)]]/ScoreCard!$G$3*ScoreCard!$G$5</f>
        <v>1.6184971098265895</v>
      </c>
      <c r="R4693" s="5">
        <f>laptop_prices3[[#This Row],[Battery Life (hours)]]/ScoreCard!$H$3*ScoreCard!$H$5</f>
        <v>3.5</v>
      </c>
      <c r="S4693" s="5">
        <f>ScoreCard!$I$3-laptop_prices3[[#This Row],[Weight (kg)]]/ScoreCard!$I$3*ScoreCard!$I$5</f>
        <v>2.6714285714285717</v>
      </c>
      <c r="T4693" s="6" cm="1">
        <f t="array" ref="T4693">_xlfn.IFS(laptop_prices3[[#This Row],[Storage]]="512GB SSD", 512, laptop_prices3[[#This Row],[Storage]] = "1TB SSD", 1000, laptop_prices3[[#This Row],[Storage]] = "2TB SSD", 2000, laptop_prices3[[#This Row],[Storage]]= "256GB SSD", 256, laptop_prices3[[#This Row],[Storage]] = "1TB HDD", 1000*0.7)</f>
        <v>1000</v>
      </c>
      <c r="U4693" s="5">
        <f>laptop_prices3[[#This Row],[Storage Raw Value]]/ScoreCard!$J$3*ScoreCard!$J$5</f>
        <v>4</v>
      </c>
    </row>
    <row r="4694" spans="2:21" x14ac:dyDescent="0.2">
      <c r="B4694" s="4" cm="1">
        <f t="array" ref="B4694">SUM(laptop_prices3[[#This Row],[RAM Comp]:[Weight Comp]]+laptop_prices3[[#This Row],[Storage Comp]])</f>
        <v>27.766615744563723</v>
      </c>
      <c r="C4694">
        <v>4692</v>
      </c>
      <c r="D4694" t="s">
        <v>28</v>
      </c>
      <c r="E4694" t="s">
        <v>39</v>
      </c>
      <c r="F4694">
        <v>16</v>
      </c>
      <c r="G4694" t="s">
        <v>19</v>
      </c>
      <c r="H4694" t="s">
        <v>14</v>
      </c>
      <c r="I4694">
        <v>16</v>
      </c>
      <c r="J4694" t="s">
        <v>15</v>
      </c>
      <c r="K4694">
        <v>10.9</v>
      </c>
      <c r="L4694">
        <v>2.96</v>
      </c>
      <c r="M4694" t="s">
        <v>30</v>
      </c>
      <c r="N4694">
        <v>1749.9</v>
      </c>
      <c r="O4694" s="5">
        <f>(ScoreCard!$E$3-laptop_prices3[[#This Row],[Price ($)]])/ScoreCard!$E$3*ScoreCard!$E$5</f>
        <v>4.1904517814779592</v>
      </c>
      <c r="P4694" s="5">
        <f>laptop_prices3[[#This Row],[RAM (GB)]]/ScoreCard!$F$3*ScoreCard!$F$5</f>
        <v>1.75</v>
      </c>
      <c r="Q4694" s="5">
        <f>laptop_prices3[[#This Row],[Screen Size (inch)]]/ScoreCard!$G$3*ScoreCard!$G$5</f>
        <v>1.8497109826589595</v>
      </c>
      <c r="R4694" s="5">
        <f>laptop_prices3[[#This Row],[Battery Life (hours)]]/ScoreCard!$H$3*ScoreCard!$H$5</f>
        <v>6.3583333333333334</v>
      </c>
      <c r="S4694" s="5">
        <f>ScoreCard!$I$3-laptop_prices3[[#This Row],[Weight (kg)]]/ScoreCard!$I$3*ScoreCard!$I$5</f>
        <v>1.8085714285714285</v>
      </c>
      <c r="T4694" s="6" cm="1">
        <f t="array" ref="T4694">_xlfn.IFS(laptop_prices3[[#This Row],[Storage]]="512GB SSD", 512, laptop_prices3[[#This Row],[Storage]] = "1TB SSD", 1000, laptop_prices3[[#This Row],[Storage]] = "2TB SSD", 2000, laptop_prices3[[#This Row],[Storage]]= "256GB SSD", 256, laptop_prices3[[#This Row],[Storage]] = "1TB HDD", 1000*0.7)</f>
        <v>1000</v>
      </c>
      <c r="U4694" s="5">
        <f>laptop_prices3[[#This Row],[Storage Raw Value]]/ScoreCard!$J$3*ScoreCard!$J$5</f>
        <v>4</v>
      </c>
    </row>
    <row r="4695" spans="2:21" x14ac:dyDescent="0.2">
      <c r="B4695" s="4" cm="1">
        <f t="array" ref="B4695">SUM(laptop_prices3[[#This Row],[RAM Comp]:[Weight Comp]]+laptop_prices3[[#This Row],[Storage Comp]])</f>
        <v>25.153996696944674</v>
      </c>
      <c r="C4695">
        <v>4693</v>
      </c>
      <c r="D4695" t="s">
        <v>33</v>
      </c>
      <c r="E4695" t="s">
        <v>12</v>
      </c>
      <c r="F4695">
        <v>64</v>
      </c>
      <c r="G4695" t="s">
        <v>42</v>
      </c>
      <c r="H4695" t="s">
        <v>26</v>
      </c>
      <c r="I4695">
        <v>16</v>
      </c>
      <c r="J4695" t="s">
        <v>27</v>
      </c>
      <c r="K4695">
        <v>4.2</v>
      </c>
      <c r="L4695">
        <v>1.48</v>
      </c>
      <c r="M4695" t="s">
        <v>16</v>
      </c>
      <c r="N4695">
        <v>2938.49</v>
      </c>
      <c r="O4695" s="5">
        <f>(ScoreCard!$E$3-laptop_prices3[[#This Row],[Price ($)]])/ScoreCard!$E$3*ScoreCard!$E$5</f>
        <v>3.6405798361935919</v>
      </c>
      <c r="P4695" s="5">
        <f>laptop_prices3[[#This Row],[RAM (GB)]]/ScoreCard!$F$3*ScoreCard!$F$5</f>
        <v>7</v>
      </c>
      <c r="Q4695" s="5">
        <f>laptop_prices3[[#This Row],[Screen Size (inch)]]/ScoreCard!$G$3*ScoreCard!$G$5</f>
        <v>1.8497109826589595</v>
      </c>
      <c r="R4695" s="5">
        <f>laptop_prices3[[#This Row],[Battery Life (hours)]]/ScoreCard!$H$3*ScoreCard!$H$5</f>
        <v>2.4500000000000002</v>
      </c>
      <c r="S4695" s="5">
        <f>ScoreCard!$I$3-laptop_prices3[[#This Row],[Weight (kg)]]/ScoreCard!$I$3*ScoreCard!$I$5</f>
        <v>2.6542857142857144</v>
      </c>
      <c r="T4695" s="6" cm="1">
        <f t="array" ref="T4695">_xlfn.IFS(laptop_prices3[[#This Row],[Storage]]="512GB SSD", 512, laptop_prices3[[#This Row],[Storage]] = "1TB SSD", 1000, laptop_prices3[[#This Row],[Storage]] = "2TB SSD", 2000, laptop_prices3[[#This Row],[Storage]]= "256GB SSD", 256, laptop_prices3[[#This Row],[Storage]] = "1TB HDD", 1000*0.7)</f>
        <v>700</v>
      </c>
      <c r="U4695" s="5">
        <f>laptop_prices3[[#This Row],[Storage Raw Value]]/ScoreCard!$J$3*ScoreCard!$J$5</f>
        <v>2.8</v>
      </c>
    </row>
    <row r="4696" spans="2:21" x14ac:dyDescent="0.2">
      <c r="B4696" s="4" cm="1">
        <f t="array" ref="B4696">SUM(laptop_prices3[[#This Row],[RAM Comp]:[Weight Comp]]+laptop_prices3[[#This Row],[Storage Comp]])</f>
        <v>24.029047619047617</v>
      </c>
      <c r="C4696">
        <v>4694</v>
      </c>
      <c r="D4696" t="s">
        <v>23</v>
      </c>
      <c r="E4696" t="s">
        <v>18</v>
      </c>
      <c r="F4696">
        <v>32</v>
      </c>
      <c r="G4696" t="s">
        <v>42</v>
      </c>
      <c r="H4696" t="s">
        <v>35</v>
      </c>
      <c r="I4696">
        <v>17.3</v>
      </c>
      <c r="J4696" t="s">
        <v>27</v>
      </c>
      <c r="K4696">
        <v>8.1999999999999993</v>
      </c>
      <c r="L4696">
        <v>1.67</v>
      </c>
      <c r="M4696" t="s">
        <v>30</v>
      </c>
      <c r="N4696">
        <v>2986.8</v>
      </c>
      <c r="O4696" s="5">
        <f>(ScoreCard!$E$3-laptop_prices3[[#This Row],[Price ($)]])/ScoreCard!$E$3*ScoreCard!$E$5</f>
        <v>3.6182304022620531</v>
      </c>
      <c r="P4696" s="5">
        <f>laptop_prices3[[#This Row],[RAM (GB)]]/ScoreCard!$F$3*ScoreCard!$F$5</f>
        <v>3.5</v>
      </c>
      <c r="Q4696" s="5">
        <f>laptop_prices3[[#This Row],[Screen Size (inch)]]/ScoreCard!$G$3*ScoreCard!$G$5</f>
        <v>2</v>
      </c>
      <c r="R4696" s="5">
        <f>laptop_prices3[[#This Row],[Battery Life (hours)]]/ScoreCard!$H$3*ScoreCard!$H$5</f>
        <v>4.7833333333333323</v>
      </c>
      <c r="S4696" s="5">
        <f>ScoreCard!$I$3-laptop_prices3[[#This Row],[Weight (kg)]]/ScoreCard!$I$3*ScoreCard!$I$5</f>
        <v>2.5457142857142858</v>
      </c>
      <c r="T4696" s="6" cm="1">
        <f t="array" ref="T4696">_xlfn.IFS(laptop_prices3[[#This Row],[Storage]]="512GB SSD", 512, laptop_prices3[[#This Row],[Storage]] = "1TB SSD", 1000, laptop_prices3[[#This Row],[Storage]] = "2TB SSD", 2000, laptop_prices3[[#This Row],[Storage]]= "256GB SSD", 256, laptop_prices3[[#This Row],[Storage]] = "1TB HDD", 1000*0.7)</f>
        <v>700</v>
      </c>
      <c r="U4696" s="5">
        <f>laptop_prices3[[#This Row],[Storage Raw Value]]/ScoreCard!$J$3*ScoreCard!$J$5</f>
        <v>2.8</v>
      </c>
    </row>
    <row r="4697" spans="2:21" x14ac:dyDescent="0.2">
      <c r="B4697" s="4" cm="1">
        <f t="array" ref="B4697">SUM(laptop_prices3[[#This Row],[RAM Comp]:[Weight Comp]]+laptop_prices3[[#This Row],[Storage Comp]])</f>
        <v>42.012142857142855</v>
      </c>
      <c r="C4697">
        <v>4695</v>
      </c>
      <c r="D4697" t="s">
        <v>38</v>
      </c>
      <c r="E4697" t="s">
        <v>12</v>
      </c>
      <c r="F4697">
        <v>8</v>
      </c>
      <c r="G4697" t="s">
        <v>25</v>
      </c>
      <c r="H4697" t="s">
        <v>44</v>
      </c>
      <c r="I4697">
        <v>17.3</v>
      </c>
      <c r="J4697" t="s">
        <v>21</v>
      </c>
      <c r="K4697">
        <v>8.4</v>
      </c>
      <c r="L4697">
        <v>2.21</v>
      </c>
      <c r="M4697" t="s">
        <v>22</v>
      </c>
      <c r="N4697">
        <v>664.95</v>
      </c>
      <c r="O4697" s="5">
        <f>(ScoreCard!$E$3-laptop_prices3[[#This Row],[Price ($)]])/ScoreCard!$E$3*ScoreCard!$E$5</f>
        <v>4.6923772284666372</v>
      </c>
      <c r="P4697" s="5">
        <f>laptop_prices3[[#This Row],[RAM (GB)]]/ScoreCard!$F$3*ScoreCard!$F$5</f>
        <v>0.875</v>
      </c>
      <c r="Q4697" s="5">
        <f>laptop_prices3[[#This Row],[Screen Size (inch)]]/ScoreCard!$G$3*ScoreCard!$G$5</f>
        <v>2</v>
      </c>
      <c r="R4697" s="5">
        <f>laptop_prices3[[#This Row],[Battery Life (hours)]]/ScoreCard!$H$3*ScoreCard!$H$5</f>
        <v>4.9000000000000004</v>
      </c>
      <c r="S4697" s="5">
        <f>ScoreCard!$I$3-laptop_prices3[[#This Row],[Weight (kg)]]/ScoreCard!$I$3*ScoreCard!$I$5</f>
        <v>2.2371428571428571</v>
      </c>
      <c r="T4697" s="6" cm="1">
        <f t="array" ref="T4697">_xlfn.IFS(laptop_prices3[[#This Row],[Storage]]="512GB SSD", 512, laptop_prices3[[#This Row],[Storage]] = "1TB SSD", 1000, laptop_prices3[[#This Row],[Storage]] = "2TB SSD", 2000, laptop_prices3[[#This Row],[Storage]]= "256GB SSD", 256, laptop_prices3[[#This Row],[Storage]] = "1TB HDD", 1000*0.7)</f>
        <v>2000</v>
      </c>
      <c r="U4697" s="5">
        <f>laptop_prices3[[#This Row],[Storage Raw Value]]/ScoreCard!$J$3*ScoreCard!$J$5</f>
        <v>8</v>
      </c>
    </row>
    <row r="4698" spans="2:21" x14ac:dyDescent="0.2">
      <c r="B4698" s="4" cm="1">
        <f t="array" ref="B4698">SUM(laptop_prices3[[#This Row],[RAM Comp]:[Weight Comp]]+laptop_prices3[[#This Row],[Storage Comp]])</f>
        <v>20.889047619047616</v>
      </c>
      <c r="C4698">
        <v>4696</v>
      </c>
      <c r="D4698" t="s">
        <v>34</v>
      </c>
      <c r="E4698" t="s">
        <v>48</v>
      </c>
      <c r="F4698">
        <v>32</v>
      </c>
      <c r="G4698" t="s">
        <v>42</v>
      </c>
      <c r="H4698" t="s">
        <v>44</v>
      </c>
      <c r="I4698">
        <v>17.3</v>
      </c>
      <c r="J4698" t="s">
        <v>43</v>
      </c>
      <c r="K4698">
        <v>4.5999999999999996</v>
      </c>
      <c r="L4698">
        <v>3.49</v>
      </c>
      <c r="M4698" t="s">
        <v>30</v>
      </c>
      <c r="N4698">
        <v>1251.1199999999999</v>
      </c>
      <c r="O4698" s="5">
        <f>(ScoreCard!$E$3-laptop_prices3[[#This Row],[Price ($)]])/ScoreCard!$E$3*ScoreCard!$E$5</f>
        <v>4.4212000873436788</v>
      </c>
      <c r="P4698" s="5">
        <f>laptop_prices3[[#This Row],[RAM (GB)]]/ScoreCard!$F$3*ScoreCard!$F$5</f>
        <v>3.5</v>
      </c>
      <c r="Q4698" s="5">
        <f>laptop_prices3[[#This Row],[Screen Size (inch)]]/ScoreCard!$G$3*ScoreCard!$G$5</f>
        <v>2</v>
      </c>
      <c r="R4698" s="5">
        <f>laptop_prices3[[#This Row],[Battery Life (hours)]]/ScoreCard!$H$3*ScoreCard!$H$5</f>
        <v>2.6833333333333331</v>
      </c>
      <c r="S4698" s="5">
        <f>ScoreCard!$I$3-laptop_prices3[[#This Row],[Weight (kg)]]/ScoreCard!$I$3*ScoreCard!$I$5</f>
        <v>1.5057142857142856</v>
      </c>
      <c r="T4698" s="6" cm="1">
        <f t="array" ref="T4698">_xlfn.IFS(laptop_prices3[[#This Row],[Storage]]="512GB SSD", 512, laptop_prices3[[#This Row],[Storage]] = "1TB SSD", 1000, laptop_prices3[[#This Row],[Storage]] = "2TB SSD", 2000, laptop_prices3[[#This Row],[Storage]]= "256GB SSD", 256, laptop_prices3[[#This Row],[Storage]] = "1TB HDD", 1000*0.7)</f>
        <v>700</v>
      </c>
      <c r="U4698" s="5">
        <f>laptop_prices3[[#This Row],[Storage Raw Value]]/ScoreCard!$J$3*ScoreCard!$J$5</f>
        <v>2.8</v>
      </c>
    </row>
    <row r="4699" spans="2:21" x14ac:dyDescent="0.2">
      <c r="B4699" s="4" cm="1">
        <f t="array" ref="B4699">SUM(laptop_prices3[[#This Row],[RAM Comp]:[Weight Comp]]+laptop_prices3[[#This Row],[Storage Comp]])</f>
        <v>14.609259014588496</v>
      </c>
      <c r="C4699">
        <v>4697</v>
      </c>
      <c r="D4699" t="s">
        <v>33</v>
      </c>
      <c r="E4699" t="s">
        <v>12</v>
      </c>
      <c r="F4699">
        <v>16</v>
      </c>
      <c r="G4699" t="s">
        <v>29</v>
      </c>
      <c r="H4699" t="s">
        <v>14</v>
      </c>
      <c r="I4699">
        <v>14</v>
      </c>
      <c r="J4699" t="s">
        <v>21</v>
      </c>
      <c r="K4699">
        <v>7.6</v>
      </c>
      <c r="L4699">
        <v>1.38</v>
      </c>
      <c r="M4699" t="s">
        <v>22</v>
      </c>
      <c r="N4699">
        <v>1005.49</v>
      </c>
      <c r="O4699" s="5">
        <f>(ScoreCard!$E$3-laptop_prices3[[#This Row],[Price ($)]])/ScoreCard!$E$3*ScoreCard!$E$5</f>
        <v>4.5348347687057959</v>
      </c>
      <c r="P4699" s="5">
        <f>laptop_prices3[[#This Row],[RAM (GB)]]/ScoreCard!$F$3*ScoreCard!$F$5</f>
        <v>1.75</v>
      </c>
      <c r="Q4699" s="5">
        <f>laptop_prices3[[#This Row],[Screen Size (inch)]]/ScoreCard!$G$3*ScoreCard!$G$5</f>
        <v>1.6184971098265895</v>
      </c>
      <c r="R4699" s="5">
        <f>laptop_prices3[[#This Row],[Battery Life (hours)]]/ScoreCard!$H$3*ScoreCard!$H$5</f>
        <v>4.4333333333333336</v>
      </c>
      <c r="S4699" s="5">
        <f>ScoreCard!$I$3-laptop_prices3[[#This Row],[Weight (kg)]]/ScoreCard!$I$3*ScoreCard!$I$5</f>
        <v>2.7114285714285717</v>
      </c>
      <c r="T4699" s="6" cm="1">
        <f t="array" ref="T4699">_xlfn.IFS(laptop_prices3[[#This Row],[Storage]]="512GB SSD", 512, laptop_prices3[[#This Row],[Storage]] = "1TB SSD", 1000, laptop_prices3[[#This Row],[Storage]] = "2TB SSD", 2000, laptop_prices3[[#This Row],[Storage]]= "256GB SSD", 256, laptop_prices3[[#This Row],[Storage]] = "1TB HDD", 1000*0.7)</f>
        <v>256</v>
      </c>
      <c r="U4699" s="5">
        <f>laptop_prices3[[#This Row],[Storage Raw Value]]/ScoreCard!$J$3*ScoreCard!$J$5</f>
        <v>1.024</v>
      </c>
    </row>
    <row r="4700" spans="2:21" x14ac:dyDescent="0.2">
      <c r="B4700" s="4" cm="1">
        <f t="array" ref="B4700">SUM(laptop_prices3[[#This Row],[RAM Comp]:[Weight Comp]]+laptop_prices3[[#This Row],[Storage Comp]])</f>
        <v>14.215472887420864</v>
      </c>
      <c r="C4700">
        <v>4698</v>
      </c>
      <c r="D4700" t="s">
        <v>11</v>
      </c>
      <c r="E4700" t="s">
        <v>24</v>
      </c>
      <c r="F4700">
        <v>8</v>
      </c>
      <c r="G4700" t="s">
        <v>29</v>
      </c>
      <c r="H4700" t="s">
        <v>35</v>
      </c>
      <c r="I4700">
        <v>16</v>
      </c>
      <c r="J4700" t="s">
        <v>27</v>
      </c>
      <c r="K4700">
        <v>9.4</v>
      </c>
      <c r="L4700">
        <v>2.78</v>
      </c>
      <c r="M4700" t="s">
        <v>22</v>
      </c>
      <c r="N4700">
        <v>2769.9</v>
      </c>
      <c r="O4700" s="5">
        <f>(ScoreCard!$E$3-laptop_prices3[[#This Row],[Price ($)]])/ScoreCard!$E$3*ScoreCard!$E$5</f>
        <v>3.7185738553721914</v>
      </c>
      <c r="P4700" s="5">
        <f>laptop_prices3[[#This Row],[RAM (GB)]]/ScoreCard!$F$3*ScoreCard!$F$5</f>
        <v>0.875</v>
      </c>
      <c r="Q4700" s="5">
        <f>laptop_prices3[[#This Row],[Screen Size (inch)]]/ScoreCard!$G$3*ScoreCard!$G$5</f>
        <v>1.8497109826589595</v>
      </c>
      <c r="R4700" s="5">
        <f>laptop_prices3[[#This Row],[Battery Life (hours)]]/ScoreCard!$H$3*ScoreCard!$H$5</f>
        <v>5.4833333333333334</v>
      </c>
      <c r="S4700" s="5">
        <f>ScoreCard!$I$3-laptop_prices3[[#This Row],[Weight (kg)]]/ScoreCard!$I$3*ScoreCard!$I$5</f>
        <v>1.9114285714285715</v>
      </c>
      <c r="T4700" s="6" cm="1">
        <f t="array" ref="T4700">_xlfn.IFS(laptop_prices3[[#This Row],[Storage]]="512GB SSD", 512, laptop_prices3[[#This Row],[Storage]] = "1TB SSD", 1000, laptop_prices3[[#This Row],[Storage]] = "2TB SSD", 2000, laptop_prices3[[#This Row],[Storage]]= "256GB SSD", 256, laptop_prices3[[#This Row],[Storage]] = "1TB HDD", 1000*0.7)</f>
        <v>256</v>
      </c>
      <c r="U4700" s="5">
        <f>laptop_prices3[[#This Row],[Storage Raw Value]]/ScoreCard!$J$3*ScoreCard!$J$5</f>
        <v>1.024</v>
      </c>
    </row>
    <row r="4701" spans="2:21" x14ac:dyDescent="0.2">
      <c r="B4701" s="4" cm="1">
        <f t="array" ref="B4701">SUM(laptop_prices3[[#This Row],[RAM Comp]:[Weight Comp]]+laptop_prices3[[#This Row],[Storage Comp]])</f>
        <v>21.056738921001926</v>
      </c>
      <c r="C4701">
        <v>4699</v>
      </c>
      <c r="D4701" t="s">
        <v>36</v>
      </c>
      <c r="E4701" t="s">
        <v>37</v>
      </c>
      <c r="F4701">
        <v>4</v>
      </c>
      <c r="G4701" t="s">
        <v>42</v>
      </c>
      <c r="H4701" t="s">
        <v>44</v>
      </c>
      <c r="I4701">
        <v>13.3</v>
      </c>
      <c r="J4701" t="s">
        <v>43</v>
      </c>
      <c r="K4701">
        <v>9.5</v>
      </c>
      <c r="L4701">
        <v>2.0299999999999998</v>
      </c>
      <c r="M4701" t="s">
        <v>30</v>
      </c>
      <c r="N4701">
        <v>711.91</v>
      </c>
      <c r="O4701" s="5">
        <f>(ScoreCard!$E$3-laptop_prices3[[#This Row],[Price ($)]])/ScoreCard!$E$3*ScoreCard!$E$5</f>
        <v>4.6706523388490622</v>
      </c>
      <c r="P4701" s="5">
        <f>laptop_prices3[[#This Row],[RAM (GB)]]/ScoreCard!$F$3*ScoreCard!$F$5</f>
        <v>0.4375</v>
      </c>
      <c r="Q4701" s="5">
        <f>laptop_prices3[[#This Row],[Screen Size (inch)]]/ScoreCard!$G$3*ScoreCard!$G$5</f>
        <v>1.5375722543352601</v>
      </c>
      <c r="R4701" s="5">
        <f>laptop_prices3[[#This Row],[Battery Life (hours)]]/ScoreCard!$H$3*ScoreCard!$H$5</f>
        <v>5.5416666666666661</v>
      </c>
      <c r="S4701" s="5">
        <f>ScoreCard!$I$3-laptop_prices3[[#This Row],[Weight (kg)]]/ScoreCard!$I$3*ScoreCard!$I$5</f>
        <v>2.34</v>
      </c>
      <c r="T4701" s="6" cm="1">
        <f t="array" ref="T4701">_xlfn.IFS(laptop_prices3[[#This Row],[Storage]]="512GB SSD", 512, laptop_prices3[[#This Row],[Storage]] = "1TB SSD", 1000, laptop_prices3[[#This Row],[Storage]] = "2TB SSD", 2000, laptop_prices3[[#This Row],[Storage]]= "256GB SSD", 256, laptop_prices3[[#This Row],[Storage]] = "1TB HDD", 1000*0.7)</f>
        <v>700</v>
      </c>
      <c r="U4701" s="5">
        <f>laptop_prices3[[#This Row],[Storage Raw Value]]/ScoreCard!$J$3*ScoreCard!$J$5</f>
        <v>2.8</v>
      </c>
    </row>
    <row r="4702" spans="2:21" x14ac:dyDescent="0.2">
      <c r="B4702" s="4" cm="1">
        <f t="array" ref="B4702">SUM(laptop_prices3[[#This Row],[RAM Comp]:[Weight Comp]]+laptop_prices3[[#This Row],[Storage Comp]])</f>
        <v>29.264182493806768</v>
      </c>
      <c r="C4702">
        <v>4700</v>
      </c>
      <c r="D4702" t="s">
        <v>47</v>
      </c>
      <c r="E4702" t="s">
        <v>48</v>
      </c>
      <c r="F4702">
        <v>64</v>
      </c>
      <c r="G4702" t="s">
        <v>42</v>
      </c>
      <c r="H4702" t="s">
        <v>35</v>
      </c>
      <c r="I4702">
        <v>15.6</v>
      </c>
      <c r="J4702" t="s">
        <v>27</v>
      </c>
      <c r="K4702">
        <v>11.1</v>
      </c>
      <c r="L4702">
        <v>1.25</v>
      </c>
      <c r="M4702" t="s">
        <v>30</v>
      </c>
      <c r="N4702">
        <v>5839.74</v>
      </c>
      <c r="O4702" s="5">
        <f>(ScoreCard!$E$3-laptop_prices3[[#This Row],[Price ($)]])/ScoreCard!$E$3*ScoreCard!$E$5</f>
        <v>2.2983878429442219</v>
      </c>
      <c r="P4702" s="5">
        <f>laptop_prices3[[#This Row],[RAM (GB)]]/ScoreCard!$F$3*ScoreCard!$F$5</f>
        <v>7</v>
      </c>
      <c r="Q4702" s="5">
        <f>laptop_prices3[[#This Row],[Screen Size (inch)]]/ScoreCard!$G$3*ScoreCard!$G$5</f>
        <v>1.8034682080924855</v>
      </c>
      <c r="R4702" s="5">
        <f>laptop_prices3[[#This Row],[Battery Life (hours)]]/ScoreCard!$H$3*ScoreCard!$H$5</f>
        <v>6.4749999999999996</v>
      </c>
      <c r="S4702" s="5">
        <f>ScoreCard!$I$3-laptop_prices3[[#This Row],[Weight (kg)]]/ScoreCard!$I$3*ScoreCard!$I$5</f>
        <v>2.7857142857142856</v>
      </c>
      <c r="T4702" s="6" cm="1">
        <f t="array" ref="T4702">_xlfn.IFS(laptop_prices3[[#This Row],[Storage]]="512GB SSD", 512, laptop_prices3[[#This Row],[Storage]] = "1TB SSD", 1000, laptop_prices3[[#This Row],[Storage]] = "2TB SSD", 2000, laptop_prices3[[#This Row],[Storage]]= "256GB SSD", 256, laptop_prices3[[#This Row],[Storage]] = "1TB HDD", 1000*0.7)</f>
        <v>700</v>
      </c>
      <c r="U4702" s="5">
        <f>laptop_prices3[[#This Row],[Storage Raw Value]]/ScoreCard!$J$3*ScoreCard!$J$5</f>
        <v>2.8</v>
      </c>
    </row>
    <row r="4703" spans="2:21" x14ac:dyDescent="0.2">
      <c r="B4703" s="4" cm="1">
        <f t="array" ref="B4703">SUM(laptop_prices3[[#This Row],[RAM Comp]:[Weight Comp]]+laptop_prices3[[#This Row],[Storage Comp]])</f>
        <v>18.214571428571428</v>
      </c>
      <c r="C4703">
        <v>4701</v>
      </c>
      <c r="D4703" t="s">
        <v>28</v>
      </c>
      <c r="E4703" t="s">
        <v>24</v>
      </c>
      <c r="F4703">
        <v>32</v>
      </c>
      <c r="G4703" t="s">
        <v>29</v>
      </c>
      <c r="H4703" t="s">
        <v>35</v>
      </c>
      <c r="I4703">
        <v>17.3</v>
      </c>
      <c r="J4703" t="s">
        <v>15</v>
      </c>
      <c r="K4703">
        <v>11.4</v>
      </c>
      <c r="L4703">
        <v>2.68</v>
      </c>
      <c r="M4703" t="s">
        <v>22</v>
      </c>
      <c r="N4703">
        <v>2086.1</v>
      </c>
      <c r="O4703" s="5">
        <f>(ScoreCard!$E$3-laptop_prices3[[#This Row],[Price ($)]])/ScoreCard!$E$3*ScoreCard!$E$5</f>
        <v>4.0349171160301553</v>
      </c>
      <c r="P4703" s="5">
        <f>laptop_prices3[[#This Row],[RAM (GB)]]/ScoreCard!$F$3*ScoreCard!$F$5</f>
        <v>3.5</v>
      </c>
      <c r="Q4703" s="5">
        <f>laptop_prices3[[#This Row],[Screen Size (inch)]]/ScoreCard!$G$3*ScoreCard!$G$5</f>
        <v>2</v>
      </c>
      <c r="R4703" s="5">
        <f>laptop_prices3[[#This Row],[Battery Life (hours)]]/ScoreCard!$H$3*ScoreCard!$H$5</f>
        <v>6.65</v>
      </c>
      <c r="S4703" s="5">
        <f>ScoreCard!$I$3-laptop_prices3[[#This Row],[Weight (kg)]]/ScoreCard!$I$3*ScoreCard!$I$5</f>
        <v>1.9685714285714284</v>
      </c>
      <c r="T4703" s="6" cm="1">
        <f t="array" ref="T4703">_xlfn.IFS(laptop_prices3[[#This Row],[Storage]]="512GB SSD", 512, laptop_prices3[[#This Row],[Storage]] = "1TB SSD", 1000, laptop_prices3[[#This Row],[Storage]] = "2TB SSD", 2000, laptop_prices3[[#This Row],[Storage]]= "256GB SSD", 256, laptop_prices3[[#This Row],[Storage]] = "1TB HDD", 1000*0.7)</f>
        <v>256</v>
      </c>
      <c r="U4703" s="5">
        <f>laptop_prices3[[#This Row],[Storage Raw Value]]/ScoreCard!$J$3*ScoreCard!$J$5</f>
        <v>1.024</v>
      </c>
    </row>
    <row r="4704" spans="2:21" x14ac:dyDescent="0.2">
      <c r="B4704" s="4" cm="1">
        <f t="array" ref="B4704">SUM(laptop_prices3[[#This Row],[RAM Comp]:[Weight Comp]]+laptop_prices3[[#This Row],[Storage Comp]])</f>
        <v>23.171857968620976</v>
      </c>
      <c r="C4704">
        <v>4702</v>
      </c>
      <c r="D4704" t="s">
        <v>17</v>
      </c>
      <c r="E4704" t="s">
        <v>41</v>
      </c>
      <c r="F4704">
        <v>16</v>
      </c>
      <c r="G4704" t="s">
        <v>42</v>
      </c>
      <c r="H4704" t="s">
        <v>44</v>
      </c>
      <c r="I4704">
        <v>13.3</v>
      </c>
      <c r="J4704" t="s">
        <v>27</v>
      </c>
      <c r="K4704">
        <v>10.199999999999999</v>
      </c>
      <c r="L4704">
        <v>1.34</v>
      </c>
      <c r="M4704" t="s">
        <v>16</v>
      </c>
      <c r="N4704">
        <v>2421.0300000000002</v>
      </c>
      <c r="O4704" s="5">
        <f>(ScoreCard!$E$3-laptop_prices3[[#This Row],[Price ($)]])/ScoreCard!$E$3*ScoreCard!$E$5</f>
        <v>3.8799699848628961</v>
      </c>
      <c r="P4704" s="5">
        <f>laptop_prices3[[#This Row],[RAM (GB)]]/ScoreCard!$F$3*ScoreCard!$F$5</f>
        <v>1.75</v>
      </c>
      <c r="Q4704" s="5">
        <f>laptop_prices3[[#This Row],[Screen Size (inch)]]/ScoreCard!$G$3*ScoreCard!$G$5</f>
        <v>1.5375722543352601</v>
      </c>
      <c r="R4704" s="5">
        <f>laptop_prices3[[#This Row],[Battery Life (hours)]]/ScoreCard!$H$3*ScoreCard!$H$5</f>
        <v>5.95</v>
      </c>
      <c r="S4704" s="5">
        <f>ScoreCard!$I$3-laptop_prices3[[#This Row],[Weight (kg)]]/ScoreCard!$I$3*ScoreCard!$I$5</f>
        <v>2.734285714285714</v>
      </c>
      <c r="T4704" s="6" cm="1">
        <f t="array" ref="T4704">_xlfn.IFS(laptop_prices3[[#This Row],[Storage]]="512GB SSD", 512, laptop_prices3[[#This Row],[Storage]] = "1TB SSD", 1000, laptop_prices3[[#This Row],[Storage]] = "2TB SSD", 2000, laptop_prices3[[#This Row],[Storage]]= "256GB SSD", 256, laptop_prices3[[#This Row],[Storage]] = "1TB HDD", 1000*0.7)</f>
        <v>700</v>
      </c>
      <c r="U4704" s="5">
        <f>laptop_prices3[[#This Row],[Storage Raw Value]]/ScoreCard!$J$3*ScoreCard!$J$5</f>
        <v>2.8</v>
      </c>
    </row>
    <row r="4705" spans="2:21" x14ac:dyDescent="0.2">
      <c r="B4705" s="4" cm="1">
        <f t="array" ref="B4705">SUM(laptop_prices3[[#This Row],[RAM Comp]:[Weight Comp]]+laptop_prices3[[#This Row],[Storage Comp]])</f>
        <v>16.26850082576383</v>
      </c>
      <c r="C4705">
        <v>4703</v>
      </c>
      <c r="D4705" t="s">
        <v>47</v>
      </c>
      <c r="E4705" t="s">
        <v>18</v>
      </c>
      <c r="F4705">
        <v>4</v>
      </c>
      <c r="G4705" t="s">
        <v>13</v>
      </c>
      <c r="H4705" t="s">
        <v>32</v>
      </c>
      <c r="I4705">
        <v>13.3</v>
      </c>
      <c r="J4705" t="s">
        <v>15</v>
      </c>
      <c r="K4705">
        <v>7.8</v>
      </c>
      <c r="L4705">
        <v>3.41</v>
      </c>
      <c r="M4705" t="s">
        <v>46</v>
      </c>
      <c r="N4705">
        <v>1925.09</v>
      </c>
      <c r="O4705" s="5">
        <f>(ScoreCard!$E$3-laptop_prices3[[#This Row],[Price ($)]])/ScoreCard!$E$3*ScoreCard!$E$5</f>
        <v>4.1094044345422045</v>
      </c>
      <c r="P4705" s="5">
        <f>laptop_prices3[[#This Row],[RAM (GB)]]/ScoreCard!$F$3*ScoreCard!$F$5</f>
        <v>0.4375</v>
      </c>
      <c r="Q4705" s="5">
        <f>laptop_prices3[[#This Row],[Screen Size (inch)]]/ScoreCard!$G$3*ScoreCard!$G$5</f>
        <v>1.5375722543352601</v>
      </c>
      <c r="R4705" s="5">
        <f>laptop_prices3[[#This Row],[Battery Life (hours)]]/ScoreCard!$H$3*ScoreCard!$H$5</f>
        <v>4.55</v>
      </c>
      <c r="S4705" s="5">
        <f>ScoreCard!$I$3-laptop_prices3[[#This Row],[Weight (kg)]]/ScoreCard!$I$3*ScoreCard!$I$5</f>
        <v>1.5514285714285714</v>
      </c>
      <c r="T4705" s="6" cm="1">
        <f t="array" ref="T4705">_xlfn.IFS(laptop_prices3[[#This Row],[Storage]]="512GB SSD", 512, laptop_prices3[[#This Row],[Storage]] = "1TB SSD", 1000, laptop_prices3[[#This Row],[Storage]] = "2TB SSD", 2000, laptop_prices3[[#This Row],[Storage]]= "256GB SSD", 256, laptop_prices3[[#This Row],[Storage]] = "1TB HDD", 1000*0.7)</f>
        <v>512</v>
      </c>
      <c r="U4705" s="5">
        <f>laptop_prices3[[#This Row],[Storage Raw Value]]/ScoreCard!$J$3*ScoreCard!$J$5</f>
        <v>2.048</v>
      </c>
    </row>
    <row r="4706" spans="2:21" x14ac:dyDescent="0.2">
      <c r="B4706" s="4" cm="1">
        <f t="array" ref="B4706">SUM(laptop_prices3[[#This Row],[RAM Comp]:[Weight Comp]]+laptop_prices3[[#This Row],[Storage Comp]])</f>
        <v>40.193854252683735</v>
      </c>
      <c r="C4706">
        <v>4704</v>
      </c>
      <c r="D4706" t="s">
        <v>34</v>
      </c>
      <c r="E4706" t="s">
        <v>48</v>
      </c>
      <c r="F4706">
        <v>4</v>
      </c>
      <c r="G4706" t="s">
        <v>25</v>
      </c>
      <c r="H4706" t="s">
        <v>20</v>
      </c>
      <c r="I4706">
        <v>14</v>
      </c>
      <c r="J4706" t="s">
        <v>15</v>
      </c>
      <c r="K4706">
        <v>7.5</v>
      </c>
      <c r="L4706">
        <v>3.04</v>
      </c>
      <c r="M4706" t="s">
        <v>30</v>
      </c>
      <c r="N4706">
        <v>1469.68</v>
      </c>
      <c r="O4706" s="5">
        <f>(ScoreCard!$E$3-laptop_prices3[[#This Row],[Price ($)]])/ScoreCard!$E$3*ScoreCard!$E$5</f>
        <v>4.3200886760400738</v>
      </c>
      <c r="P4706" s="5">
        <f>laptop_prices3[[#This Row],[RAM (GB)]]/ScoreCard!$F$3*ScoreCard!$F$5</f>
        <v>0.4375</v>
      </c>
      <c r="Q4706" s="5">
        <f>laptop_prices3[[#This Row],[Screen Size (inch)]]/ScoreCard!$G$3*ScoreCard!$G$5</f>
        <v>1.6184971098265895</v>
      </c>
      <c r="R4706" s="5">
        <f>laptop_prices3[[#This Row],[Battery Life (hours)]]/ScoreCard!$H$3*ScoreCard!$H$5</f>
        <v>4.375</v>
      </c>
      <c r="S4706" s="5">
        <f>ScoreCard!$I$3-laptop_prices3[[#This Row],[Weight (kg)]]/ScoreCard!$I$3*ScoreCard!$I$5</f>
        <v>1.7628571428571429</v>
      </c>
      <c r="T4706" s="6" cm="1">
        <f t="array" ref="T4706">_xlfn.IFS(laptop_prices3[[#This Row],[Storage]]="512GB SSD", 512, laptop_prices3[[#This Row],[Storage]] = "1TB SSD", 1000, laptop_prices3[[#This Row],[Storage]] = "2TB SSD", 2000, laptop_prices3[[#This Row],[Storage]]= "256GB SSD", 256, laptop_prices3[[#This Row],[Storage]] = "1TB HDD", 1000*0.7)</f>
        <v>2000</v>
      </c>
      <c r="U4706" s="5">
        <f>laptop_prices3[[#This Row],[Storage Raw Value]]/ScoreCard!$J$3*ScoreCard!$J$5</f>
        <v>8</v>
      </c>
    </row>
    <row r="4707" spans="2:21" x14ac:dyDescent="0.2">
      <c r="B4707" s="4" cm="1">
        <f t="array" ref="B4707">SUM(laptop_prices3[[#This Row],[RAM Comp]:[Weight Comp]]+laptop_prices3[[#This Row],[Storage Comp]])</f>
        <v>17.492428571428572</v>
      </c>
      <c r="C4707">
        <v>4705</v>
      </c>
      <c r="D4707" t="s">
        <v>11</v>
      </c>
      <c r="E4707" t="s">
        <v>24</v>
      </c>
      <c r="F4707">
        <v>32</v>
      </c>
      <c r="G4707" t="s">
        <v>29</v>
      </c>
      <c r="H4707" t="s">
        <v>14</v>
      </c>
      <c r="I4707">
        <v>17.3</v>
      </c>
      <c r="J4707" t="s">
        <v>15</v>
      </c>
      <c r="K4707">
        <v>9.3000000000000007</v>
      </c>
      <c r="L4707">
        <v>1.8</v>
      </c>
      <c r="M4707" t="s">
        <v>22</v>
      </c>
      <c r="N4707">
        <v>3354.67</v>
      </c>
      <c r="O4707" s="5">
        <f>(ScoreCard!$E$3-laptop_prices3[[#This Row],[Price ($)]])/ScoreCard!$E$3*ScoreCard!$E$5</f>
        <v>3.448044389834084</v>
      </c>
      <c r="P4707" s="5">
        <f>laptop_prices3[[#This Row],[RAM (GB)]]/ScoreCard!$F$3*ScoreCard!$F$5</f>
        <v>3.5</v>
      </c>
      <c r="Q4707" s="5">
        <f>laptop_prices3[[#This Row],[Screen Size (inch)]]/ScoreCard!$G$3*ScoreCard!$G$5</f>
        <v>2</v>
      </c>
      <c r="R4707" s="5">
        <f>laptop_prices3[[#This Row],[Battery Life (hours)]]/ScoreCard!$H$3*ScoreCard!$H$5</f>
        <v>5.4249999999999998</v>
      </c>
      <c r="S4707" s="5">
        <f>ScoreCard!$I$3-laptop_prices3[[#This Row],[Weight (kg)]]/ScoreCard!$I$3*ScoreCard!$I$5</f>
        <v>2.4714285714285715</v>
      </c>
      <c r="T4707" s="6" cm="1">
        <f t="array" ref="T4707">_xlfn.IFS(laptop_prices3[[#This Row],[Storage]]="512GB SSD", 512, laptop_prices3[[#This Row],[Storage]] = "1TB SSD", 1000, laptop_prices3[[#This Row],[Storage]] = "2TB SSD", 2000, laptop_prices3[[#This Row],[Storage]]= "256GB SSD", 256, laptop_prices3[[#This Row],[Storage]] = "1TB HDD", 1000*0.7)</f>
        <v>256</v>
      </c>
      <c r="U4707" s="5">
        <f>laptop_prices3[[#This Row],[Storage Raw Value]]/ScoreCard!$J$3*ScoreCard!$J$5</f>
        <v>1.024</v>
      </c>
    </row>
    <row r="4708" spans="2:21" x14ac:dyDescent="0.2">
      <c r="B4708" s="4" cm="1">
        <f t="array" ref="B4708">SUM(laptop_prices3[[#This Row],[RAM Comp]:[Weight Comp]]+laptop_prices3[[#This Row],[Storage Comp]])</f>
        <v>20.775524635287638</v>
      </c>
      <c r="C4708">
        <v>4706</v>
      </c>
      <c r="D4708" t="s">
        <v>23</v>
      </c>
      <c r="E4708" t="s">
        <v>41</v>
      </c>
      <c r="F4708">
        <v>64</v>
      </c>
      <c r="G4708" t="s">
        <v>13</v>
      </c>
      <c r="H4708" t="s">
        <v>40</v>
      </c>
      <c r="I4708">
        <v>13.3</v>
      </c>
      <c r="J4708" t="s">
        <v>27</v>
      </c>
      <c r="K4708">
        <v>4.0999999999999996</v>
      </c>
      <c r="L4708">
        <v>3.23</v>
      </c>
      <c r="M4708" t="s">
        <v>16</v>
      </c>
      <c r="N4708">
        <v>6653.69</v>
      </c>
      <c r="O4708" s="5">
        <f>(ScoreCard!$E$3-laptop_prices3[[#This Row],[Price ($)]])/ScoreCard!$E$3*ScoreCard!$E$5</f>
        <v>1.9218338841659974</v>
      </c>
      <c r="P4708" s="5">
        <f>laptop_prices3[[#This Row],[RAM (GB)]]/ScoreCard!$F$3*ScoreCard!$F$5</f>
        <v>7</v>
      </c>
      <c r="Q4708" s="5">
        <f>laptop_prices3[[#This Row],[Screen Size (inch)]]/ScoreCard!$G$3*ScoreCard!$G$5</f>
        <v>1.5375722543352601</v>
      </c>
      <c r="R4708" s="5">
        <f>laptop_prices3[[#This Row],[Battery Life (hours)]]/ScoreCard!$H$3*ScoreCard!$H$5</f>
        <v>2.3916666666666662</v>
      </c>
      <c r="S4708" s="5">
        <f>ScoreCard!$I$3-laptop_prices3[[#This Row],[Weight (kg)]]/ScoreCard!$I$3*ScoreCard!$I$5</f>
        <v>1.6542857142857144</v>
      </c>
      <c r="T4708" s="6" cm="1">
        <f t="array" ref="T4708">_xlfn.IFS(laptop_prices3[[#This Row],[Storage]]="512GB SSD", 512, laptop_prices3[[#This Row],[Storage]] = "1TB SSD", 1000, laptop_prices3[[#This Row],[Storage]] = "2TB SSD", 2000, laptop_prices3[[#This Row],[Storage]]= "256GB SSD", 256, laptop_prices3[[#This Row],[Storage]] = "1TB HDD", 1000*0.7)</f>
        <v>512</v>
      </c>
      <c r="U4708" s="5">
        <f>laptop_prices3[[#This Row],[Storage Raw Value]]/ScoreCard!$J$3*ScoreCard!$J$5</f>
        <v>2.048</v>
      </c>
    </row>
    <row r="4709" spans="2:21" x14ac:dyDescent="0.2">
      <c r="B4709" s="4" cm="1">
        <f t="array" ref="B4709">SUM(laptop_prices3[[#This Row],[RAM Comp]:[Weight Comp]]+laptop_prices3[[#This Row],[Storage Comp]])</f>
        <v>16.084996696944675</v>
      </c>
      <c r="C4709">
        <v>4707</v>
      </c>
      <c r="D4709" t="s">
        <v>45</v>
      </c>
      <c r="E4709" t="s">
        <v>41</v>
      </c>
      <c r="F4709">
        <v>16</v>
      </c>
      <c r="G4709" t="s">
        <v>29</v>
      </c>
      <c r="H4709" t="s">
        <v>20</v>
      </c>
      <c r="I4709">
        <v>16</v>
      </c>
      <c r="J4709" t="s">
        <v>27</v>
      </c>
      <c r="K4709">
        <v>9.9</v>
      </c>
      <c r="L4709">
        <v>1.55</v>
      </c>
      <c r="M4709" t="s">
        <v>30</v>
      </c>
      <c r="N4709">
        <v>3478.09</v>
      </c>
      <c r="O4709" s="5">
        <f>(ScoreCard!$E$3-laptop_prices3[[#This Row],[Price ($)]])/ScoreCard!$E$3*ScoreCard!$E$5</f>
        <v>3.3909471607752861</v>
      </c>
      <c r="P4709" s="5">
        <f>laptop_prices3[[#This Row],[RAM (GB)]]/ScoreCard!$F$3*ScoreCard!$F$5</f>
        <v>1.75</v>
      </c>
      <c r="Q4709" s="5">
        <f>laptop_prices3[[#This Row],[Screen Size (inch)]]/ScoreCard!$G$3*ScoreCard!$G$5</f>
        <v>1.8497109826589595</v>
      </c>
      <c r="R4709" s="5">
        <f>laptop_prices3[[#This Row],[Battery Life (hours)]]/ScoreCard!$H$3*ScoreCard!$H$5</f>
        <v>5.7750000000000004</v>
      </c>
      <c r="S4709" s="5">
        <f>ScoreCard!$I$3-laptop_prices3[[#This Row],[Weight (kg)]]/ScoreCard!$I$3*ScoreCard!$I$5</f>
        <v>2.6142857142857143</v>
      </c>
      <c r="T4709" s="6" cm="1">
        <f t="array" ref="T4709">_xlfn.IFS(laptop_prices3[[#This Row],[Storage]]="512GB SSD", 512, laptop_prices3[[#This Row],[Storage]] = "1TB SSD", 1000, laptop_prices3[[#This Row],[Storage]] = "2TB SSD", 2000, laptop_prices3[[#This Row],[Storage]]= "256GB SSD", 256, laptop_prices3[[#This Row],[Storage]] = "1TB HDD", 1000*0.7)</f>
        <v>256</v>
      </c>
      <c r="U4709" s="5">
        <f>laptop_prices3[[#This Row],[Storage Raw Value]]/ScoreCard!$J$3*ScoreCard!$J$5</f>
        <v>1.024</v>
      </c>
    </row>
    <row r="4710" spans="2:21" x14ac:dyDescent="0.2">
      <c r="B4710" s="4" cm="1">
        <f t="array" ref="B4710">SUM(laptop_prices3[[#This Row],[RAM Comp]:[Weight Comp]]+laptop_prices3[[#This Row],[Storage Comp]])</f>
        <v>22.056235205064684</v>
      </c>
      <c r="C4710">
        <v>4708</v>
      </c>
      <c r="D4710" t="s">
        <v>47</v>
      </c>
      <c r="E4710" t="s">
        <v>37</v>
      </c>
      <c r="F4710">
        <v>4</v>
      </c>
      <c r="G4710" t="s">
        <v>42</v>
      </c>
      <c r="H4710" t="s">
        <v>40</v>
      </c>
      <c r="I4710">
        <v>14</v>
      </c>
      <c r="J4710" t="s">
        <v>27</v>
      </c>
      <c r="K4710">
        <v>11.3</v>
      </c>
      <c r="L4710">
        <v>2.2599999999999998</v>
      </c>
      <c r="M4710" t="s">
        <v>46</v>
      </c>
      <c r="N4710">
        <v>2689.4</v>
      </c>
      <c r="O4710" s="5">
        <f>(ScoreCard!$E$3-laptop_prices3[[#This Row],[Price ($)]])/ScoreCard!$E$3*ScoreCard!$E$5</f>
        <v>3.755815201501127</v>
      </c>
      <c r="P4710" s="5">
        <f>laptop_prices3[[#This Row],[RAM (GB)]]/ScoreCard!$F$3*ScoreCard!$F$5</f>
        <v>0.4375</v>
      </c>
      <c r="Q4710" s="5">
        <f>laptop_prices3[[#This Row],[Screen Size (inch)]]/ScoreCard!$G$3*ScoreCard!$G$5</f>
        <v>1.6184971098265895</v>
      </c>
      <c r="R4710" s="5">
        <f>laptop_prices3[[#This Row],[Battery Life (hours)]]/ScoreCard!$H$3*ScoreCard!$H$5</f>
        <v>6.5916666666666677</v>
      </c>
      <c r="S4710" s="5">
        <f>ScoreCard!$I$3-laptop_prices3[[#This Row],[Weight (kg)]]/ScoreCard!$I$3*ScoreCard!$I$5</f>
        <v>2.2085714285714286</v>
      </c>
      <c r="T4710" s="6" cm="1">
        <f t="array" ref="T4710">_xlfn.IFS(laptop_prices3[[#This Row],[Storage]]="512GB SSD", 512, laptop_prices3[[#This Row],[Storage]] = "1TB SSD", 1000, laptop_prices3[[#This Row],[Storage]] = "2TB SSD", 2000, laptop_prices3[[#This Row],[Storage]]= "256GB SSD", 256, laptop_prices3[[#This Row],[Storage]] = "1TB HDD", 1000*0.7)</f>
        <v>700</v>
      </c>
      <c r="U4710" s="5">
        <f>laptop_prices3[[#This Row],[Storage Raw Value]]/ScoreCard!$J$3*ScoreCard!$J$5</f>
        <v>2.8</v>
      </c>
    </row>
    <row r="4711" spans="2:21" x14ac:dyDescent="0.2">
      <c r="B4711" s="4" cm="1">
        <f t="array" ref="B4711">SUM(laptop_prices3[[#This Row],[RAM Comp]:[Weight Comp]]+laptop_prices3[[#This Row],[Storage Comp]])</f>
        <v>21.753666666666668</v>
      </c>
      <c r="C4711">
        <v>4709</v>
      </c>
      <c r="D4711" t="s">
        <v>47</v>
      </c>
      <c r="E4711" t="s">
        <v>24</v>
      </c>
      <c r="F4711">
        <v>64</v>
      </c>
      <c r="G4711" t="s">
        <v>13</v>
      </c>
      <c r="H4711" t="s">
        <v>32</v>
      </c>
      <c r="I4711">
        <v>17.3</v>
      </c>
      <c r="J4711" t="s">
        <v>43</v>
      </c>
      <c r="K4711">
        <v>4.7</v>
      </c>
      <c r="L4711">
        <v>2.94</v>
      </c>
      <c r="M4711" t="s">
        <v>46</v>
      </c>
      <c r="N4711">
        <v>3449.29</v>
      </c>
      <c r="O4711" s="5">
        <f>(ScoreCard!$E$3-laptop_prices3[[#This Row],[Price ($)]])/ScoreCard!$E$3*ScoreCard!$E$5</f>
        <v>3.4042707728065076</v>
      </c>
      <c r="P4711" s="5">
        <f>laptop_prices3[[#This Row],[RAM (GB)]]/ScoreCard!$F$3*ScoreCard!$F$5</f>
        <v>7</v>
      </c>
      <c r="Q4711" s="5">
        <f>laptop_prices3[[#This Row],[Screen Size (inch)]]/ScoreCard!$G$3*ScoreCard!$G$5</f>
        <v>2</v>
      </c>
      <c r="R4711" s="5">
        <f>laptop_prices3[[#This Row],[Battery Life (hours)]]/ScoreCard!$H$3*ScoreCard!$H$5</f>
        <v>2.7416666666666667</v>
      </c>
      <c r="S4711" s="5">
        <f>ScoreCard!$I$3-laptop_prices3[[#This Row],[Weight (kg)]]/ScoreCard!$I$3*ScoreCard!$I$5</f>
        <v>1.82</v>
      </c>
      <c r="T4711" s="6" cm="1">
        <f t="array" ref="T4711">_xlfn.IFS(laptop_prices3[[#This Row],[Storage]]="512GB SSD", 512, laptop_prices3[[#This Row],[Storage]] = "1TB SSD", 1000, laptop_prices3[[#This Row],[Storage]] = "2TB SSD", 2000, laptop_prices3[[#This Row],[Storage]]= "256GB SSD", 256, laptop_prices3[[#This Row],[Storage]] = "1TB HDD", 1000*0.7)</f>
        <v>512</v>
      </c>
      <c r="U4711" s="5">
        <f>laptop_prices3[[#This Row],[Storage Raw Value]]/ScoreCard!$J$3*ScoreCard!$J$5</f>
        <v>2.048</v>
      </c>
    </row>
    <row r="4712" spans="2:21" x14ac:dyDescent="0.2">
      <c r="B4712" s="4" cm="1">
        <f t="array" ref="B4712">SUM(laptop_prices3[[#This Row],[RAM Comp]:[Weight Comp]]+laptop_prices3[[#This Row],[Storage Comp]])</f>
        <v>19.036401871731353</v>
      </c>
      <c r="C4712">
        <v>4710</v>
      </c>
      <c r="D4712" t="s">
        <v>45</v>
      </c>
      <c r="E4712" t="s">
        <v>48</v>
      </c>
      <c r="F4712">
        <v>64</v>
      </c>
      <c r="G4712" t="s">
        <v>29</v>
      </c>
      <c r="H4712" t="s">
        <v>32</v>
      </c>
      <c r="I4712">
        <v>14</v>
      </c>
      <c r="J4712" t="s">
        <v>27</v>
      </c>
      <c r="K4712">
        <v>7.6</v>
      </c>
      <c r="L4712">
        <v>2.82</v>
      </c>
      <c r="M4712" t="s">
        <v>30</v>
      </c>
      <c r="N4712">
        <v>4870.1400000000003</v>
      </c>
      <c r="O4712" s="5">
        <f>(ScoreCard!$E$3-laptop_prices3[[#This Row],[Price ($)]])/ScoreCard!$E$3*ScoreCard!$E$5</f>
        <v>2.7469494479953509</v>
      </c>
      <c r="P4712" s="5">
        <f>laptop_prices3[[#This Row],[RAM (GB)]]/ScoreCard!$F$3*ScoreCard!$F$5</f>
        <v>7</v>
      </c>
      <c r="Q4712" s="5">
        <f>laptop_prices3[[#This Row],[Screen Size (inch)]]/ScoreCard!$G$3*ScoreCard!$G$5</f>
        <v>1.6184971098265895</v>
      </c>
      <c r="R4712" s="5">
        <f>laptop_prices3[[#This Row],[Battery Life (hours)]]/ScoreCard!$H$3*ScoreCard!$H$5</f>
        <v>4.4333333333333336</v>
      </c>
      <c r="S4712" s="5">
        <f>ScoreCard!$I$3-laptop_prices3[[#This Row],[Weight (kg)]]/ScoreCard!$I$3*ScoreCard!$I$5</f>
        <v>1.8885714285714286</v>
      </c>
      <c r="T4712" s="6" cm="1">
        <f t="array" ref="T4712">_xlfn.IFS(laptop_prices3[[#This Row],[Storage]]="512GB SSD", 512, laptop_prices3[[#This Row],[Storage]] = "1TB SSD", 1000, laptop_prices3[[#This Row],[Storage]] = "2TB SSD", 2000, laptop_prices3[[#This Row],[Storage]]= "256GB SSD", 256, laptop_prices3[[#This Row],[Storage]] = "1TB HDD", 1000*0.7)</f>
        <v>256</v>
      </c>
      <c r="U4712" s="5">
        <f>laptop_prices3[[#This Row],[Storage Raw Value]]/ScoreCard!$J$3*ScoreCard!$J$5</f>
        <v>1.024</v>
      </c>
    </row>
    <row r="4713" spans="2:21" x14ac:dyDescent="0.2">
      <c r="B4713" s="4" cm="1">
        <f t="array" ref="B4713">SUM(laptop_prices3[[#This Row],[RAM Comp]:[Weight Comp]]+laptop_prices3[[#This Row],[Storage Comp]])</f>
        <v>28.333259014588496</v>
      </c>
      <c r="C4713">
        <v>4711</v>
      </c>
      <c r="D4713" t="s">
        <v>45</v>
      </c>
      <c r="E4713" t="s">
        <v>39</v>
      </c>
      <c r="F4713">
        <v>64</v>
      </c>
      <c r="G4713" t="s">
        <v>42</v>
      </c>
      <c r="H4713" t="s">
        <v>44</v>
      </c>
      <c r="I4713">
        <v>14</v>
      </c>
      <c r="J4713" t="s">
        <v>43</v>
      </c>
      <c r="K4713">
        <v>11.8</v>
      </c>
      <c r="L4713">
        <v>3.27</v>
      </c>
      <c r="M4713" t="s">
        <v>16</v>
      </c>
      <c r="N4713">
        <v>1407.66</v>
      </c>
      <c r="O4713" s="5">
        <f>(ScoreCard!$E$3-laptop_prices3[[#This Row],[Price ($)]])/ScoreCard!$E$3*ScoreCard!$E$5</f>
        <v>4.3487807044489761</v>
      </c>
      <c r="P4713" s="5">
        <f>laptop_prices3[[#This Row],[RAM (GB)]]/ScoreCard!$F$3*ScoreCard!$F$5</f>
        <v>7</v>
      </c>
      <c r="Q4713" s="5">
        <f>laptop_prices3[[#This Row],[Screen Size (inch)]]/ScoreCard!$G$3*ScoreCard!$G$5</f>
        <v>1.6184971098265895</v>
      </c>
      <c r="R4713" s="5">
        <f>laptop_prices3[[#This Row],[Battery Life (hours)]]/ScoreCard!$H$3*ScoreCard!$H$5</f>
        <v>6.8833333333333337</v>
      </c>
      <c r="S4713" s="5">
        <f>ScoreCard!$I$3-laptop_prices3[[#This Row],[Weight (kg)]]/ScoreCard!$I$3*ScoreCard!$I$5</f>
        <v>1.6314285714285715</v>
      </c>
      <c r="T4713" s="6" cm="1">
        <f t="array" ref="T4713">_xlfn.IFS(laptop_prices3[[#This Row],[Storage]]="512GB SSD", 512, laptop_prices3[[#This Row],[Storage]] = "1TB SSD", 1000, laptop_prices3[[#This Row],[Storage]] = "2TB SSD", 2000, laptop_prices3[[#This Row],[Storage]]= "256GB SSD", 256, laptop_prices3[[#This Row],[Storage]] = "1TB HDD", 1000*0.7)</f>
        <v>700</v>
      </c>
      <c r="U4713" s="5">
        <f>laptop_prices3[[#This Row],[Storage Raw Value]]/ScoreCard!$J$3*ScoreCard!$J$5</f>
        <v>2.8</v>
      </c>
    </row>
    <row r="4714" spans="2:21" x14ac:dyDescent="0.2">
      <c r="B4714" s="4" cm="1">
        <f t="array" ref="B4714">SUM(laptop_prices3[[#This Row],[RAM Comp]:[Weight Comp]]+laptop_prices3[[#This Row],[Storage Comp]])</f>
        <v>41.254925681255159</v>
      </c>
      <c r="C4714">
        <v>4712</v>
      </c>
      <c r="D4714" t="s">
        <v>38</v>
      </c>
      <c r="E4714" t="s">
        <v>31</v>
      </c>
      <c r="F4714">
        <v>16</v>
      </c>
      <c r="G4714" t="s">
        <v>25</v>
      </c>
      <c r="H4714" t="s">
        <v>44</v>
      </c>
      <c r="I4714">
        <v>14</v>
      </c>
      <c r="J4714" t="s">
        <v>15</v>
      </c>
      <c r="K4714">
        <v>7.5</v>
      </c>
      <c r="L4714">
        <v>3.48</v>
      </c>
      <c r="M4714" t="s">
        <v>46</v>
      </c>
      <c r="N4714">
        <v>899.34</v>
      </c>
      <c r="O4714" s="5">
        <f>(ScoreCard!$E$3-laptop_prices3[[#This Row],[Price ($)]])/ScoreCard!$E$3*ScoreCard!$E$5</f>
        <v>4.5839424568000382</v>
      </c>
      <c r="P4714" s="5">
        <f>laptop_prices3[[#This Row],[RAM (GB)]]/ScoreCard!$F$3*ScoreCard!$F$5</f>
        <v>1.75</v>
      </c>
      <c r="Q4714" s="5">
        <f>laptop_prices3[[#This Row],[Screen Size (inch)]]/ScoreCard!$G$3*ScoreCard!$G$5</f>
        <v>1.6184971098265895</v>
      </c>
      <c r="R4714" s="5">
        <f>laptop_prices3[[#This Row],[Battery Life (hours)]]/ScoreCard!$H$3*ScoreCard!$H$5</f>
        <v>4.375</v>
      </c>
      <c r="S4714" s="5">
        <f>ScoreCard!$I$3-laptop_prices3[[#This Row],[Weight (kg)]]/ScoreCard!$I$3*ScoreCard!$I$5</f>
        <v>1.5114285714285713</v>
      </c>
      <c r="T4714" s="6" cm="1">
        <f t="array" ref="T4714">_xlfn.IFS(laptop_prices3[[#This Row],[Storage]]="512GB SSD", 512, laptop_prices3[[#This Row],[Storage]] = "1TB SSD", 1000, laptop_prices3[[#This Row],[Storage]] = "2TB SSD", 2000, laptop_prices3[[#This Row],[Storage]]= "256GB SSD", 256, laptop_prices3[[#This Row],[Storage]] = "1TB HDD", 1000*0.7)</f>
        <v>2000</v>
      </c>
      <c r="U4714" s="5">
        <f>laptop_prices3[[#This Row],[Storage Raw Value]]/ScoreCard!$J$3*ScoreCard!$J$5</f>
        <v>8</v>
      </c>
    </row>
    <row r="4715" spans="2:21" x14ac:dyDescent="0.2">
      <c r="B4715" s="4" cm="1">
        <f t="array" ref="B4715">SUM(laptop_prices3[[#This Row],[RAM Comp]:[Weight Comp]]+laptop_prices3[[#This Row],[Storage Comp]])</f>
        <v>18.631449490778969</v>
      </c>
      <c r="C4715">
        <v>4713</v>
      </c>
      <c r="D4715" t="s">
        <v>34</v>
      </c>
      <c r="E4715" t="s">
        <v>18</v>
      </c>
      <c r="F4715">
        <v>16</v>
      </c>
      <c r="G4715" t="s">
        <v>13</v>
      </c>
      <c r="H4715" t="s">
        <v>14</v>
      </c>
      <c r="I4715">
        <v>14</v>
      </c>
      <c r="J4715" t="s">
        <v>43</v>
      </c>
      <c r="K4715">
        <v>8.6</v>
      </c>
      <c r="L4715">
        <v>2.5299999999999998</v>
      </c>
      <c r="M4715" t="s">
        <v>22</v>
      </c>
      <c r="N4715">
        <v>1540.5</v>
      </c>
      <c r="O4715" s="5">
        <f>(ScoreCard!$E$3-laptop_prices3[[#This Row],[Price ($)]])/ScoreCard!$E$3*ScoreCard!$E$5</f>
        <v>4.2873255439549665</v>
      </c>
      <c r="P4715" s="5">
        <f>laptop_prices3[[#This Row],[RAM (GB)]]/ScoreCard!$F$3*ScoreCard!$F$5</f>
        <v>1.75</v>
      </c>
      <c r="Q4715" s="5">
        <f>laptop_prices3[[#This Row],[Screen Size (inch)]]/ScoreCard!$G$3*ScoreCard!$G$5</f>
        <v>1.6184971098265895</v>
      </c>
      <c r="R4715" s="5">
        <f>laptop_prices3[[#This Row],[Battery Life (hours)]]/ScoreCard!$H$3*ScoreCard!$H$5</f>
        <v>5.0166666666666666</v>
      </c>
      <c r="S4715" s="5">
        <f>ScoreCard!$I$3-laptop_prices3[[#This Row],[Weight (kg)]]/ScoreCard!$I$3*ScoreCard!$I$5</f>
        <v>2.0542857142857143</v>
      </c>
      <c r="T4715" s="6" cm="1">
        <f t="array" ref="T4715">_xlfn.IFS(laptop_prices3[[#This Row],[Storage]]="512GB SSD", 512, laptop_prices3[[#This Row],[Storage]] = "1TB SSD", 1000, laptop_prices3[[#This Row],[Storage]] = "2TB SSD", 2000, laptop_prices3[[#This Row],[Storage]]= "256GB SSD", 256, laptop_prices3[[#This Row],[Storage]] = "1TB HDD", 1000*0.7)</f>
        <v>512</v>
      </c>
      <c r="U4715" s="5">
        <f>laptop_prices3[[#This Row],[Storage Raw Value]]/ScoreCard!$J$3*ScoreCard!$J$5</f>
        <v>2.048</v>
      </c>
    </row>
    <row r="4716" spans="2:21" x14ac:dyDescent="0.2">
      <c r="B4716" s="4" cm="1">
        <f t="array" ref="B4716">SUM(laptop_prices3[[#This Row],[RAM Comp]:[Weight Comp]]+laptop_prices3[[#This Row],[Storage Comp]])</f>
        <v>19.509000825763831</v>
      </c>
      <c r="C4716">
        <v>4714</v>
      </c>
      <c r="D4716" t="s">
        <v>36</v>
      </c>
      <c r="E4716" t="s">
        <v>24</v>
      </c>
      <c r="F4716">
        <v>16</v>
      </c>
      <c r="G4716" t="s">
        <v>42</v>
      </c>
      <c r="H4716" t="s">
        <v>14</v>
      </c>
      <c r="I4716">
        <v>13.3</v>
      </c>
      <c r="J4716" t="s">
        <v>21</v>
      </c>
      <c r="K4716">
        <v>5.4</v>
      </c>
      <c r="L4716">
        <v>2.85</v>
      </c>
      <c r="M4716" t="s">
        <v>30</v>
      </c>
      <c r="N4716">
        <v>940.32</v>
      </c>
      <c r="O4716" s="5">
        <f>(ScoreCard!$E$3-laptop_prices3[[#This Row],[Price ($)]])/ScoreCard!$E$3*ScoreCard!$E$5</f>
        <v>4.564984067180613</v>
      </c>
      <c r="P4716" s="5">
        <f>laptop_prices3[[#This Row],[RAM (GB)]]/ScoreCard!$F$3*ScoreCard!$F$5</f>
        <v>1.75</v>
      </c>
      <c r="Q4716" s="5">
        <f>laptop_prices3[[#This Row],[Screen Size (inch)]]/ScoreCard!$G$3*ScoreCard!$G$5</f>
        <v>1.5375722543352601</v>
      </c>
      <c r="R4716" s="5">
        <f>laptop_prices3[[#This Row],[Battery Life (hours)]]/ScoreCard!$H$3*ScoreCard!$H$5</f>
        <v>3.15</v>
      </c>
      <c r="S4716" s="5">
        <f>ScoreCard!$I$3-laptop_prices3[[#This Row],[Weight (kg)]]/ScoreCard!$I$3*ScoreCard!$I$5</f>
        <v>1.8714285714285714</v>
      </c>
      <c r="T4716" s="6" cm="1">
        <f t="array" ref="T4716">_xlfn.IFS(laptop_prices3[[#This Row],[Storage]]="512GB SSD", 512, laptop_prices3[[#This Row],[Storage]] = "1TB SSD", 1000, laptop_prices3[[#This Row],[Storage]] = "2TB SSD", 2000, laptop_prices3[[#This Row],[Storage]]= "256GB SSD", 256, laptop_prices3[[#This Row],[Storage]] = "1TB HDD", 1000*0.7)</f>
        <v>700</v>
      </c>
      <c r="U4716" s="5">
        <f>laptop_prices3[[#This Row],[Storage Raw Value]]/ScoreCard!$J$3*ScoreCard!$J$5</f>
        <v>2.8</v>
      </c>
    </row>
    <row r="4717" spans="2:21" x14ac:dyDescent="0.2">
      <c r="B4717" s="4" cm="1">
        <f t="array" ref="B4717">SUM(laptop_prices3[[#This Row],[RAM Comp]:[Weight Comp]]+laptop_prices3[[#This Row],[Storage Comp]])</f>
        <v>17.11719047619048</v>
      </c>
      <c r="C4717">
        <v>4715</v>
      </c>
      <c r="D4717" t="s">
        <v>11</v>
      </c>
      <c r="E4717" t="s">
        <v>18</v>
      </c>
      <c r="F4717">
        <v>16</v>
      </c>
      <c r="G4717" t="s">
        <v>29</v>
      </c>
      <c r="H4717" t="s">
        <v>20</v>
      </c>
      <c r="I4717">
        <v>17.3</v>
      </c>
      <c r="J4717" t="s">
        <v>43</v>
      </c>
      <c r="K4717">
        <v>11.5</v>
      </c>
      <c r="L4717">
        <v>1.64</v>
      </c>
      <c r="M4717" t="s">
        <v>30</v>
      </c>
      <c r="N4717">
        <v>2509.35</v>
      </c>
      <c r="O4717" s="5">
        <f>(ScoreCard!$E$3-laptop_prices3[[#This Row],[Price ($)]])/ScoreCard!$E$3*ScoreCard!$E$5</f>
        <v>3.8391109079671497</v>
      </c>
      <c r="P4717" s="5">
        <f>laptop_prices3[[#This Row],[RAM (GB)]]/ScoreCard!$F$3*ScoreCard!$F$5</f>
        <v>1.75</v>
      </c>
      <c r="Q4717" s="5">
        <f>laptop_prices3[[#This Row],[Screen Size (inch)]]/ScoreCard!$G$3*ScoreCard!$G$5</f>
        <v>2</v>
      </c>
      <c r="R4717" s="5">
        <f>laptop_prices3[[#This Row],[Battery Life (hours)]]/ScoreCard!$H$3*ScoreCard!$H$5</f>
        <v>6.7083333333333339</v>
      </c>
      <c r="S4717" s="5">
        <f>ScoreCard!$I$3-laptop_prices3[[#This Row],[Weight (kg)]]/ScoreCard!$I$3*ScoreCard!$I$5</f>
        <v>2.5628571428571432</v>
      </c>
      <c r="T4717" s="6" cm="1">
        <f t="array" ref="T4717">_xlfn.IFS(laptop_prices3[[#This Row],[Storage]]="512GB SSD", 512, laptop_prices3[[#This Row],[Storage]] = "1TB SSD", 1000, laptop_prices3[[#This Row],[Storage]] = "2TB SSD", 2000, laptop_prices3[[#This Row],[Storage]]= "256GB SSD", 256, laptop_prices3[[#This Row],[Storage]] = "1TB HDD", 1000*0.7)</f>
        <v>256</v>
      </c>
      <c r="U4717" s="5">
        <f>laptop_prices3[[#This Row],[Storage Raw Value]]/ScoreCard!$J$3*ScoreCard!$J$5</f>
        <v>1.024</v>
      </c>
    </row>
    <row r="4718" spans="2:21" x14ac:dyDescent="0.2">
      <c r="B4718" s="4" cm="1">
        <f t="array" ref="B4718">SUM(laptop_prices3[[#This Row],[RAM Comp]:[Weight Comp]]+laptop_prices3[[#This Row],[Storage Comp]])</f>
        <v>17.675896779521057</v>
      </c>
      <c r="C4718">
        <v>4716</v>
      </c>
      <c r="D4718" t="s">
        <v>38</v>
      </c>
      <c r="E4718" t="s">
        <v>48</v>
      </c>
      <c r="F4718">
        <v>32</v>
      </c>
      <c r="G4718" t="s">
        <v>29</v>
      </c>
      <c r="H4718" t="s">
        <v>20</v>
      </c>
      <c r="I4718">
        <v>15.6</v>
      </c>
      <c r="J4718" t="s">
        <v>43</v>
      </c>
      <c r="K4718">
        <v>10.5</v>
      </c>
      <c r="L4718">
        <v>2.36</v>
      </c>
      <c r="M4718" t="s">
        <v>22</v>
      </c>
      <c r="N4718">
        <v>2206.15</v>
      </c>
      <c r="O4718" s="5">
        <f>(ScoreCard!$E$3-laptop_prices3[[#This Row],[Price ($)]])/ScoreCard!$E$3*ScoreCard!$E$5</f>
        <v>3.9793789346291781</v>
      </c>
      <c r="P4718" s="5">
        <f>laptop_prices3[[#This Row],[RAM (GB)]]/ScoreCard!$F$3*ScoreCard!$F$5</f>
        <v>3.5</v>
      </c>
      <c r="Q4718" s="5">
        <f>laptop_prices3[[#This Row],[Screen Size (inch)]]/ScoreCard!$G$3*ScoreCard!$G$5</f>
        <v>1.8034682080924855</v>
      </c>
      <c r="R4718" s="5">
        <f>laptop_prices3[[#This Row],[Battery Life (hours)]]/ScoreCard!$H$3*ScoreCard!$H$5</f>
        <v>6.125</v>
      </c>
      <c r="S4718" s="5">
        <f>ScoreCard!$I$3-laptop_prices3[[#This Row],[Weight (kg)]]/ScoreCard!$I$3*ScoreCard!$I$5</f>
        <v>2.1514285714285712</v>
      </c>
      <c r="T4718" s="6" cm="1">
        <f t="array" ref="T4718">_xlfn.IFS(laptop_prices3[[#This Row],[Storage]]="512GB SSD", 512, laptop_prices3[[#This Row],[Storage]] = "1TB SSD", 1000, laptop_prices3[[#This Row],[Storage]] = "2TB SSD", 2000, laptop_prices3[[#This Row],[Storage]]= "256GB SSD", 256, laptop_prices3[[#This Row],[Storage]] = "1TB HDD", 1000*0.7)</f>
        <v>256</v>
      </c>
      <c r="U4718" s="5">
        <f>laptop_prices3[[#This Row],[Storage Raw Value]]/ScoreCard!$J$3*ScoreCard!$J$5</f>
        <v>1.024</v>
      </c>
    </row>
    <row r="4719" spans="2:21" x14ac:dyDescent="0.2">
      <c r="B4719" s="4" cm="1">
        <f t="array" ref="B4719">SUM(laptop_prices3[[#This Row],[RAM Comp]:[Weight Comp]]+laptop_prices3[[#This Row],[Storage Comp]])</f>
        <v>12.272309523809524</v>
      </c>
      <c r="C4719">
        <v>4717</v>
      </c>
      <c r="D4719" t="s">
        <v>11</v>
      </c>
      <c r="E4719" t="s">
        <v>48</v>
      </c>
      <c r="F4719">
        <v>4</v>
      </c>
      <c r="G4719" t="s">
        <v>29</v>
      </c>
      <c r="H4719" t="s">
        <v>35</v>
      </c>
      <c r="I4719">
        <v>17.3</v>
      </c>
      <c r="J4719" t="s">
        <v>21</v>
      </c>
      <c r="K4719">
        <v>7.1</v>
      </c>
      <c r="L4719">
        <v>3.33</v>
      </c>
      <c r="M4719" t="s">
        <v>46</v>
      </c>
      <c r="N4719">
        <v>1598.92</v>
      </c>
      <c r="O4719" s="5">
        <f>(ScoreCard!$E$3-laptop_prices3[[#This Row],[Price ($)]])/ScoreCard!$E$3*ScoreCard!$E$5</f>
        <v>4.2602989670499669</v>
      </c>
      <c r="P4719" s="5">
        <f>laptop_prices3[[#This Row],[RAM (GB)]]/ScoreCard!$F$3*ScoreCard!$F$5</f>
        <v>0.4375</v>
      </c>
      <c r="Q4719" s="5">
        <f>laptop_prices3[[#This Row],[Screen Size (inch)]]/ScoreCard!$G$3*ScoreCard!$G$5</f>
        <v>2</v>
      </c>
      <c r="R4719" s="5">
        <f>laptop_prices3[[#This Row],[Battery Life (hours)]]/ScoreCard!$H$3*ScoreCard!$H$5</f>
        <v>4.1416666666666666</v>
      </c>
      <c r="S4719" s="5">
        <f>ScoreCard!$I$3-laptop_prices3[[#This Row],[Weight (kg)]]/ScoreCard!$I$3*ScoreCard!$I$5</f>
        <v>1.5971428571428572</v>
      </c>
      <c r="T4719" s="6" cm="1">
        <f t="array" ref="T4719">_xlfn.IFS(laptop_prices3[[#This Row],[Storage]]="512GB SSD", 512, laptop_prices3[[#This Row],[Storage]] = "1TB SSD", 1000, laptop_prices3[[#This Row],[Storage]] = "2TB SSD", 2000, laptop_prices3[[#This Row],[Storage]]= "256GB SSD", 256, laptop_prices3[[#This Row],[Storage]] = "1TB HDD", 1000*0.7)</f>
        <v>256</v>
      </c>
      <c r="U4719" s="5">
        <f>laptop_prices3[[#This Row],[Storage Raw Value]]/ScoreCard!$J$3*ScoreCard!$J$5</f>
        <v>1.024</v>
      </c>
    </row>
    <row r="4720" spans="2:21" x14ac:dyDescent="0.2">
      <c r="B4720" s="4" cm="1">
        <f t="array" ref="B4720">SUM(laptop_prices3[[#This Row],[RAM Comp]:[Weight Comp]]+laptop_prices3[[#This Row],[Storage Comp]])</f>
        <v>22.707901871731352</v>
      </c>
      <c r="C4720">
        <v>4718</v>
      </c>
      <c r="D4720" t="s">
        <v>47</v>
      </c>
      <c r="E4720" t="s">
        <v>37</v>
      </c>
      <c r="F4720">
        <v>4</v>
      </c>
      <c r="G4720" t="s">
        <v>19</v>
      </c>
      <c r="H4720" t="s">
        <v>20</v>
      </c>
      <c r="I4720">
        <v>14</v>
      </c>
      <c r="J4720" t="s">
        <v>43</v>
      </c>
      <c r="K4720">
        <v>4.5999999999999996</v>
      </c>
      <c r="L4720">
        <v>2.68</v>
      </c>
      <c r="M4720" t="s">
        <v>46</v>
      </c>
      <c r="N4720">
        <v>1926.78</v>
      </c>
      <c r="O4720" s="5">
        <f>(ScoreCard!$E$3-laptop_prices3[[#This Row],[Price ($)]])/ScoreCard!$E$3*ScoreCard!$E$5</f>
        <v>4.108622597586205</v>
      </c>
      <c r="P4720" s="5">
        <f>laptop_prices3[[#This Row],[RAM (GB)]]/ScoreCard!$F$3*ScoreCard!$F$5</f>
        <v>0.4375</v>
      </c>
      <c r="Q4720" s="5">
        <f>laptop_prices3[[#This Row],[Screen Size (inch)]]/ScoreCard!$G$3*ScoreCard!$G$5</f>
        <v>1.6184971098265895</v>
      </c>
      <c r="R4720" s="5">
        <f>laptop_prices3[[#This Row],[Battery Life (hours)]]/ScoreCard!$H$3*ScoreCard!$H$5</f>
        <v>2.6833333333333331</v>
      </c>
      <c r="S4720" s="5">
        <f>ScoreCard!$I$3-laptop_prices3[[#This Row],[Weight (kg)]]/ScoreCard!$I$3*ScoreCard!$I$5</f>
        <v>1.9685714285714284</v>
      </c>
      <c r="T4720" s="6" cm="1">
        <f t="array" ref="T4720">_xlfn.IFS(laptop_prices3[[#This Row],[Storage]]="512GB SSD", 512, laptop_prices3[[#This Row],[Storage]] = "1TB SSD", 1000, laptop_prices3[[#This Row],[Storage]] = "2TB SSD", 2000, laptop_prices3[[#This Row],[Storage]]= "256GB SSD", 256, laptop_prices3[[#This Row],[Storage]] = "1TB HDD", 1000*0.7)</f>
        <v>1000</v>
      </c>
      <c r="U4720" s="5">
        <f>laptop_prices3[[#This Row],[Storage Raw Value]]/ScoreCard!$J$3*ScoreCard!$J$5</f>
        <v>4</v>
      </c>
    </row>
    <row r="4721" spans="2:21" x14ac:dyDescent="0.2">
      <c r="B4721" s="4" cm="1">
        <f t="array" ref="B4721">SUM(laptop_prices3[[#This Row],[RAM Comp]:[Weight Comp]]+laptop_prices3[[#This Row],[Storage Comp]])</f>
        <v>27.310372969997246</v>
      </c>
      <c r="C4721">
        <v>4719</v>
      </c>
      <c r="D4721" t="s">
        <v>34</v>
      </c>
      <c r="E4721" t="s">
        <v>12</v>
      </c>
      <c r="F4721">
        <v>64</v>
      </c>
      <c r="G4721" t="s">
        <v>42</v>
      </c>
      <c r="H4721" t="s">
        <v>20</v>
      </c>
      <c r="I4721">
        <v>15.6</v>
      </c>
      <c r="J4721" t="s">
        <v>15</v>
      </c>
      <c r="K4721">
        <v>9.6999999999999993</v>
      </c>
      <c r="L4721">
        <v>3.24</v>
      </c>
      <c r="M4721" t="s">
        <v>16</v>
      </c>
      <c r="N4721">
        <v>2221.38</v>
      </c>
      <c r="O4721" s="5">
        <f>(ScoreCard!$E$3-laptop_prices3[[#This Row],[Price ($)]])/ScoreCard!$E$3*ScoreCard!$E$5</f>
        <v>3.9723331495168344</v>
      </c>
      <c r="P4721" s="5">
        <f>laptop_prices3[[#This Row],[RAM (GB)]]/ScoreCard!$F$3*ScoreCard!$F$5</f>
        <v>7</v>
      </c>
      <c r="Q4721" s="5">
        <f>laptop_prices3[[#This Row],[Screen Size (inch)]]/ScoreCard!$G$3*ScoreCard!$G$5</f>
        <v>1.8034682080924855</v>
      </c>
      <c r="R4721" s="5">
        <f>laptop_prices3[[#This Row],[Battery Life (hours)]]/ScoreCard!$H$3*ScoreCard!$H$5</f>
        <v>5.6583333333333323</v>
      </c>
      <c r="S4721" s="5">
        <f>ScoreCard!$I$3-laptop_prices3[[#This Row],[Weight (kg)]]/ScoreCard!$I$3*ScoreCard!$I$5</f>
        <v>1.6485714285714284</v>
      </c>
      <c r="T4721" s="6" cm="1">
        <f t="array" ref="T4721">_xlfn.IFS(laptop_prices3[[#This Row],[Storage]]="512GB SSD", 512, laptop_prices3[[#This Row],[Storage]] = "1TB SSD", 1000, laptop_prices3[[#This Row],[Storage]] = "2TB SSD", 2000, laptop_prices3[[#This Row],[Storage]]= "256GB SSD", 256, laptop_prices3[[#This Row],[Storage]] = "1TB HDD", 1000*0.7)</f>
        <v>700</v>
      </c>
      <c r="U4721" s="5">
        <f>laptop_prices3[[#This Row],[Storage Raw Value]]/ScoreCard!$J$3*ScoreCard!$J$5</f>
        <v>2.8</v>
      </c>
    </row>
    <row r="4722" spans="2:21" x14ac:dyDescent="0.2">
      <c r="B4722" s="4" cm="1">
        <f t="array" ref="B4722">SUM(laptop_prices3[[#This Row],[RAM Comp]:[Weight Comp]]+laptop_prices3[[#This Row],[Storage Comp]])</f>
        <v>29.52566336361134</v>
      </c>
      <c r="C4722">
        <v>4720</v>
      </c>
      <c r="D4722" t="s">
        <v>45</v>
      </c>
      <c r="E4722" t="s">
        <v>24</v>
      </c>
      <c r="F4722">
        <v>64</v>
      </c>
      <c r="G4722" t="s">
        <v>19</v>
      </c>
      <c r="H4722" t="s">
        <v>14</v>
      </c>
      <c r="I4722">
        <v>16</v>
      </c>
      <c r="J4722" t="s">
        <v>15</v>
      </c>
      <c r="K4722">
        <v>4.7</v>
      </c>
      <c r="L4722">
        <v>2.74</v>
      </c>
      <c r="M4722" t="s">
        <v>16</v>
      </c>
      <c r="N4722">
        <v>3326.04</v>
      </c>
      <c r="O4722" s="5">
        <f>(ScoreCard!$E$3-laptop_prices3[[#This Row],[Price ($)]])/ScoreCard!$E$3*ScoreCard!$E$5</f>
        <v>3.4612893555442881</v>
      </c>
      <c r="P4722" s="5">
        <f>laptop_prices3[[#This Row],[RAM (GB)]]/ScoreCard!$F$3*ScoreCard!$F$5</f>
        <v>7</v>
      </c>
      <c r="Q4722" s="5">
        <f>laptop_prices3[[#This Row],[Screen Size (inch)]]/ScoreCard!$G$3*ScoreCard!$G$5</f>
        <v>1.8497109826589595</v>
      </c>
      <c r="R4722" s="5">
        <f>laptop_prices3[[#This Row],[Battery Life (hours)]]/ScoreCard!$H$3*ScoreCard!$H$5</f>
        <v>2.7416666666666667</v>
      </c>
      <c r="S4722" s="5">
        <f>ScoreCard!$I$3-laptop_prices3[[#This Row],[Weight (kg)]]/ScoreCard!$I$3*ScoreCard!$I$5</f>
        <v>1.9342857142857142</v>
      </c>
      <c r="T4722" s="6" cm="1">
        <f t="array" ref="T4722">_xlfn.IFS(laptop_prices3[[#This Row],[Storage]]="512GB SSD", 512, laptop_prices3[[#This Row],[Storage]] = "1TB SSD", 1000, laptop_prices3[[#This Row],[Storage]] = "2TB SSD", 2000, laptop_prices3[[#This Row],[Storage]]= "256GB SSD", 256, laptop_prices3[[#This Row],[Storage]] = "1TB HDD", 1000*0.7)</f>
        <v>1000</v>
      </c>
      <c r="U4722" s="5">
        <f>laptop_prices3[[#This Row],[Storage Raw Value]]/ScoreCard!$J$3*ScoreCard!$J$5</f>
        <v>4</v>
      </c>
    </row>
    <row r="4723" spans="2:21" x14ac:dyDescent="0.2">
      <c r="B4723" s="4" cm="1">
        <f t="array" ref="B4723">SUM(laptop_prices3[[#This Row],[RAM Comp]:[Weight Comp]]+laptop_prices3[[#This Row],[Storage Comp]])</f>
        <v>17.580286540049549</v>
      </c>
      <c r="C4723">
        <v>4721</v>
      </c>
      <c r="D4723" t="s">
        <v>47</v>
      </c>
      <c r="E4723" t="s">
        <v>37</v>
      </c>
      <c r="F4723">
        <v>16</v>
      </c>
      <c r="G4723" t="s">
        <v>13</v>
      </c>
      <c r="H4723" t="s">
        <v>14</v>
      </c>
      <c r="I4723">
        <v>13.3</v>
      </c>
      <c r="J4723" t="s">
        <v>27</v>
      </c>
      <c r="K4723">
        <v>6.3</v>
      </c>
      <c r="L4723">
        <v>1.88</v>
      </c>
      <c r="M4723" t="s">
        <v>16</v>
      </c>
      <c r="N4723">
        <v>4238.6499999999996</v>
      </c>
      <c r="O4723" s="5">
        <f>(ScoreCard!$E$3-laptop_prices3[[#This Row],[Price ($)]])/ScoreCard!$E$3*ScoreCard!$E$5</f>
        <v>3.0390927730507737</v>
      </c>
      <c r="P4723" s="5">
        <f>laptop_prices3[[#This Row],[RAM (GB)]]/ScoreCard!$F$3*ScoreCard!$F$5</f>
        <v>1.75</v>
      </c>
      <c r="Q4723" s="5">
        <f>laptop_prices3[[#This Row],[Screen Size (inch)]]/ScoreCard!$G$3*ScoreCard!$G$5</f>
        <v>1.5375722543352601</v>
      </c>
      <c r="R4723" s="5">
        <f>laptop_prices3[[#This Row],[Battery Life (hours)]]/ScoreCard!$H$3*ScoreCard!$H$5</f>
        <v>3.6750000000000003</v>
      </c>
      <c r="S4723" s="5">
        <f>ScoreCard!$I$3-laptop_prices3[[#This Row],[Weight (kg)]]/ScoreCard!$I$3*ScoreCard!$I$5</f>
        <v>2.4257142857142857</v>
      </c>
      <c r="T4723" s="6" cm="1">
        <f t="array" ref="T4723">_xlfn.IFS(laptop_prices3[[#This Row],[Storage]]="512GB SSD", 512, laptop_prices3[[#This Row],[Storage]] = "1TB SSD", 1000, laptop_prices3[[#This Row],[Storage]] = "2TB SSD", 2000, laptop_prices3[[#This Row],[Storage]]= "256GB SSD", 256, laptop_prices3[[#This Row],[Storage]] = "1TB HDD", 1000*0.7)</f>
        <v>512</v>
      </c>
      <c r="U4723" s="5">
        <f>laptop_prices3[[#This Row],[Storage Raw Value]]/ScoreCard!$J$3*ScoreCard!$J$5</f>
        <v>2.048</v>
      </c>
    </row>
    <row r="4724" spans="2:21" x14ac:dyDescent="0.2">
      <c r="B4724" s="4" cm="1">
        <f t="array" ref="B4724">SUM(laptop_prices3[[#This Row],[RAM Comp]:[Weight Comp]]+laptop_prices3[[#This Row],[Storage Comp]])</f>
        <v>27.349761904761905</v>
      </c>
      <c r="C4724">
        <v>4722</v>
      </c>
      <c r="D4724" t="s">
        <v>47</v>
      </c>
      <c r="E4724" t="s">
        <v>24</v>
      </c>
      <c r="F4724">
        <v>16</v>
      </c>
      <c r="G4724" t="s">
        <v>19</v>
      </c>
      <c r="H4724" t="s">
        <v>44</v>
      </c>
      <c r="I4724">
        <v>17.3</v>
      </c>
      <c r="J4724" t="s">
        <v>15</v>
      </c>
      <c r="K4724">
        <v>10.3</v>
      </c>
      <c r="L4724">
        <v>3.34</v>
      </c>
      <c r="M4724" t="s">
        <v>22</v>
      </c>
      <c r="N4724">
        <v>1411.27</v>
      </c>
      <c r="O4724" s="5">
        <f>(ScoreCard!$E$3-laptop_prices3[[#This Row],[Price ($)]])/ScoreCard!$E$3*ScoreCard!$E$5</f>
        <v>4.3471106266908954</v>
      </c>
      <c r="P4724" s="5">
        <f>laptop_prices3[[#This Row],[RAM (GB)]]/ScoreCard!$F$3*ScoreCard!$F$5</f>
        <v>1.75</v>
      </c>
      <c r="Q4724" s="5">
        <f>laptop_prices3[[#This Row],[Screen Size (inch)]]/ScoreCard!$G$3*ScoreCard!$G$5</f>
        <v>2</v>
      </c>
      <c r="R4724" s="5">
        <f>laptop_prices3[[#This Row],[Battery Life (hours)]]/ScoreCard!$H$3*ScoreCard!$H$5</f>
        <v>6.0083333333333337</v>
      </c>
      <c r="S4724" s="5">
        <f>ScoreCard!$I$3-laptop_prices3[[#This Row],[Weight (kg)]]/ScoreCard!$I$3*ScoreCard!$I$5</f>
        <v>1.5914285714285714</v>
      </c>
      <c r="T4724" s="6" cm="1">
        <f t="array" ref="T4724">_xlfn.IFS(laptop_prices3[[#This Row],[Storage]]="512GB SSD", 512, laptop_prices3[[#This Row],[Storage]] = "1TB SSD", 1000, laptop_prices3[[#This Row],[Storage]] = "2TB SSD", 2000, laptop_prices3[[#This Row],[Storage]]= "256GB SSD", 256, laptop_prices3[[#This Row],[Storage]] = "1TB HDD", 1000*0.7)</f>
        <v>1000</v>
      </c>
      <c r="U4724" s="5">
        <f>laptop_prices3[[#This Row],[Storage Raw Value]]/ScoreCard!$J$3*ScoreCard!$J$5</f>
        <v>4</v>
      </c>
    </row>
    <row r="4725" spans="2:21" x14ac:dyDescent="0.2">
      <c r="B4725" s="4" cm="1">
        <f t="array" ref="B4725">SUM(laptop_prices3[[#This Row],[RAM Comp]:[Weight Comp]]+laptop_prices3[[#This Row],[Storage Comp]])</f>
        <v>24.95957225433526</v>
      </c>
      <c r="C4725">
        <v>4723</v>
      </c>
      <c r="D4725" t="s">
        <v>17</v>
      </c>
      <c r="E4725" t="s">
        <v>24</v>
      </c>
      <c r="F4725">
        <v>64</v>
      </c>
      <c r="G4725" t="s">
        <v>13</v>
      </c>
      <c r="H4725" t="s">
        <v>26</v>
      </c>
      <c r="I4725">
        <v>13.3</v>
      </c>
      <c r="J4725" t="s">
        <v>15</v>
      </c>
      <c r="K4725">
        <v>11.4</v>
      </c>
      <c r="L4725">
        <v>3.36</v>
      </c>
      <c r="M4725" t="s">
        <v>16</v>
      </c>
      <c r="N4725">
        <v>4235.6099999999997</v>
      </c>
      <c r="O4725" s="5">
        <f>(ScoreCard!$E$3-laptop_prices3[[#This Row],[Price ($)]])/ScoreCard!$E$3*ScoreCard!$E$5</f>
        <v>3.0404991543207367</v>
      </c>
      <c r="P4725" s="5">
        <f>laptop_prices3[[#This Row],[RAM (GB)]]/ScoreCard!$F$3*ScoreCard!$F$5</f>
        <v>7</v>
      </c>
      <c r="Q4725" s="5">
        <f>laptop_prices3[[#This Row],[Screen Size (inch)]]/ScoreCard!$G$3*ScoreCard!$G$5</f>
        <v>1.5375722543352601</v>
      </c>
      <c r="R4725" s="5">
        <f>laptop_prices3[[#This Row],[Battery Life (hours)]]/ScoreCard!$H$3*ScoreCard!$H$5</f>
        <v>6.65</v>
      </c>
      <c r="S4725" s="5">
        <f>ScoreCard!$I$3-laptop_prices3[[#This Row],[Weight (kg)]]/ScoreCard!$I$3*ScoreCard!$I$5</f>
        <v>1.58</v>
      </c>
      <c r="T4725" s="6" cm="1">
        <f t="array" ref="T4725">_xlfn.IFS(laptop_prices3[[#This Row],[Storage]]="512GB SSD", 512, laptop_prices3[[#This Row],[Storage]] = "1TB SSD", 1000, laptop_prices3[[#This Row],[Storage]] = "2TB SSD", 2000, laptop_prices3[[#This Row],[Storage]]= "256GB SSD", 256, laptop_prices3[[#This Row],[Storage]] = "1TB HDD", 1000*0.7)</f>
        <v>512</v>
      </c>
      <c r="U4725" s="5">
        <f>laptop_prices3[[#This Row],[Storage Raw Value]]/ScoreCard!$J$3*ScoreCard!$J$5</f>
        <v>2.048</v>
      </c>
    </row>
    <row r="4726" spans="2:21" x14ac:dyDescent="0.2">
      <c r="B4726" s="4" cm="1">
        <f t="array" ref="B4726">SUM(laptop_prices3[[#This Row],[RAM Comp]:[Weight Comp]]+laptop_prices3[[#This Row],[Storage Comp]])</f>
        <v>14.088806220754197</v>
      </c>
      <c r="C4726">
        <v>4724</v>
      </c>
      <c r="D4726" t="s">
        <v>28</v>
      </c>
      <c r="E4726" t="s">
        <v>12</v>
      </c>
      <c r="F4726">
        <v>32</v>
      </c>
      <c r="G4726" t="s">
        <v>29</v>
      </c>
      <c r="H4726" t="s">
        <v>35</v>
      </c>
      <c r="I4726">
        <v>16</v>
      </c>
      <c r="J4726" t="s">
        <v>43</v>
      </c>
      <c r="K4726">
        <v>5.3</v>
      </c>
      <c r="L4726">
        <v>3.41</v>
      </c>
      <c r="M4726" t="s">
        <v>46</v>
      </c>
      <c r="N4726">
        <v>1490.24</v>
      </c>
      <c r="O4726" s="5">
        <f>(ScoreCard!$E$3-laptop_prices3[[#This Row],[Price ($)]])/ScoreCard!$E$3*ScoreCard!$E$5</f>
        <v>4.3105770974511195</v>
      </c>
      <c r="P4726" s="5">
        <f>laptop_prices3[[#This Row],[RAM (GB)]]/ScoreCard!$F$3*ScoreCard!$F$5</f>
        <v>3.5</v>
      </c>
      <c r="Q4726" s="5">
        <f>laptop_prices3[[#This Row],[Screen Size (inch)]]/ScoreCard!$G$3*ScoreCard!$G$5</f>
        <v>1.8497109826589595</v>
      </c>
      <c r="R4726" s="5">
        <f>laptop_prices3[[#This Row],[Battery Life (hours)]]/ScoreCard!$H$3*ScoreCard!$H$5</f>
        <v>3.0916666666666668</v>
      </c>
      <c r="S4726" s="5">
        <f>ScoreCard!$I$3-laptop_prices3[[#This Row],[Weight (kg)]]/ScoreCard!$I$3*ScoreCard!$I$5</f>
        <v>1.5514285714285714</v>
      </c>
      <c r="T4726" s="6" cm="1">
        <f t="array" ref="T4726">_xlfn.IFS(laptop_prices3[[#This Row],[Storage]]="512GB SSD", 512, laptop_prices3[[#This Row],[Storage]] = "1TB SSD", 1000, laptop_prices3[[#This Row],[Storage]] = "2TB SSD", 2000, laptop_prices3[[#This Row],[Storage]]= "256GB SSD", 256, laptop_prices3[[#This Row],[Storage]] = "1TB HDD", 1000*0.7)</f>
        <v>256</v>
      </c>
      <c r="U4726" s="5">
        <f>laptop_prices3[[#This Row],[Storage Raw Value]]/ScoreCard!$J$3*ScoreCard!$J$5</f>
        <v>1.024</v>
      </c>
    </row>
    <row r="4727" spans="2:21" x14ac:dyDescent="0.2">
      <c r="B4727" s="4" cm="1">
        <f t="array" ref="B4727">SUM(laptop_prices3[[#This Row],[RAM Comp]:[Weight Comp]]+laptop_prices3[[#This Row],[Storage Comp]])</f>
        <v>19.749039636663916</v>
      </c>
      <c r="C4727">
        <v>4725</v>
      </c>
      <c r="D4727" t="s">
        <v>11</v>
      </c>
      <c r="E4727" t="s">
        <v>41</v>
      </c>
      <c r="F4727">
        <v>32</v>
      </c>
      <c r="G4727" t="s">
        <v>13</v>
      </c>
      <c r="H4727" t="s">
        <v>14</v>
      </c>
      <c r="I4727">
        <v>15.6</v>
      </c>
      <c r="J4727" t="s">
        <v>43</v>
      </c>
      <c r="K4727">
        <v>8.1</v>
      </c>
      <c r="L4727">
        <v>3.45</v>
      </c>
      <c r="M4727" t="s">
        <v>22</v>
      </c>
      <c r="N4727">
        <v>4363.4799999999996</v>
      </c>
      <c r="O4727" s="5">
        <f>(ScoreCard!$E$3-laptop_prices3[[#This Row],[Price ($)]])/ScoreCard!$E$3*ScoreCard!$E$5</f>
        <v>2.9813432421529478</v>
      </c>
      <c r="P4727" s="5">
        <f>laptop_prices3[[#This Row],[RAM (GB)]]/ScoreCard!$F$3*ScoreCard!$F$5</f>
        <v>3.5</v>
      </c>
      <c r="Q4727" s="5">
        <f>laptop_prices3[[#This Row],[Screen Size (inch)]]/ScoreCard!$G$3*ScoreCard!$G$5</f>
        <v>1.8034682080924855</v>
      </c>
      <c r="R4727" s="5">
        <f>laptop_prices3[[#This Row],[Battery Life (hours)]]/ScoreCard!$H$3*ScoreCard!$H$5</f>
        <v>4.7249999999999996</v>
      </c>
      <c r="S4727" s="5">
        <f>ScoreCard!$I$3-laptop_prices3[[#This Row],[Weight (kg)]]/ScoreCard!$I$3*ScoreCard!$I$5</f>
        <v>1.5285714285714285</v>
      </c>
      <c r="T4727" s="6" cm="1">
        <f t="array" ref="T4727">_xlfn.IFS(laptop_prices3[[#This Row],[Storage]]="512GB SSD", 512, laptop_prices3[[#This Row],[Storage]] = "1TB SSD", 1000, laptop_prices3[[#This Row],[Storage]] = "2TB SSD", 2000, laptop_prices3[[#This Row],[Storage]]= "256GB SSD", 256, laptop_prices3[[#This Row],[Storage]] = "1TB HDD", 1000*0.7)</f>
        <v>512</v>
      </c>
      <c r="U4727" s="5">
        <f>laptop_prices3[[#This Row],[Storage Raw Value]]/ScoreCard!$J$3*ScoreCard!$J$5</f>
        <v>2.048</v>
      </c>
    </row>
    <row r="4728" spans="2:21" x14ac:dyDescent="0.2">
      <c r="B4728" s="4" cm="1">
        <f t="array" ref="B4728">SUM(laptop_prices3[[#This Row],[RAM Comp]:[Weight Comp]]+laptop_prices3[[#This Row],[Storage Comp]])</f>
        <v>17.388857968620975</v>
      </c>
      <c r="C4728">
        <v>4726</v>
      </c>
      <c r="D4728" t="s">
        <v>28</v>
      </c>
      <c r="E4728" t="s">
        <v>37</v>
      </c>
      <c r="F4728">
        <v>16</v>
      </c>
      <c r="G4728" t="s">
        <v>13</v>
      </c>
      <c r="H4728" t="s">
        <v>44</v>
      </c>
      <c r="I4728">
        <v>13.3</v>
      </c>
      <c r="J4728" t="s">
        <v>27</v>
      </c>
      <c r="K4728">
        <v>7.5</v>
      </c>
      <c r="L4728">
        <v>3.44</v>
      </c>
      <c r="M4728" t="s">
        <v>46</v>
      </c>
      <c r="N4728">
        <v>2158.9299999999998</v>
      </c>
      <c r="O4728" s="5">
        <f>(ScoreCard!$E$3-laptop_prices3[[#This Row],[Price ($)]])/ScoreCard!$E$3*ScoreCard!$E$5</f>
        <v>4.0012241068553687</v>
      </c>
      <c r="P4728" s="5">
        <f>laptop_prices3[[#This Row],[RAM (GB)]]/ScoreCard!$F$3*ScoreCard!$F$5</f>
        <v>1.75</v>
      </c>
      <c r="Q4728" s="5">
        <f>laptop_prices3[[#This Row],[Screen Size (inch)]]/ScoreCard!$G$3*ScoreCard!$G$5</f>
        <v>1.5375722543352601</v>
      </c>
      <c r="R4728" s="5">
        <f>laptop_prices3[[#This Row],[Battery Life (hours)]]/ScoreCard!$H$3*ScoreCard!$H$5</f>
        <v>4.375</v>
      </c>
      <c r="S4728" s="5">
        <f>ScoreCard!$I$3-laptop_prices3[[#This Row],[Weight (kg)]]/ScoreCard!$I$3*ScoreCard!$I$5</f>
        <v>1.5342857142857143</v>
      </c>
      <c r="T4728" s="6" cm="1">
        <f t="array" ref="T4728">_xlfn.IFS(laptop_prices3[[#This Row],[Storage]]="512GB SSD", 512, laptop_prices3[[#This Row],[Storage]] = "1TB SSD", 1000, laptop_prices3[[#This Row],[Storage]] = "2TB SSD", 2000, laptop_prices3[[#This Row],[Storage]]= "256GB SSD", 256, laptop_prices3[[#This Row],[Storage]] = "1TB HDD", 1000*0.7)</f>
        <v>512</v>
      </c>
      <c r="U4728" s="5">
        <f>laptop_prices3[[#This Row],[Storage Raw Value]]/ScoreCard!$J$3*ScoreCard!$J$5</f>
        <v>2.048</v>
      </c>
    </row>
    <row r="4729" spans="2:21" x14ac:dyDescent="0.2">
      <c r="B4729" s="4" cm="1">
        <f t="array" ref="B4729">SUM(laptop_prices3[[#This Row],[RAM Comp]:[Weight Comp]]+laptop_prices3[[#This Row],[Storage Comp]])</f>
        <v>28.067142857142859</v>
      </c>
      <c r="C4729">
        <v>4727</v>
      </c>
      <c r="D4729" t="s">
        <v>38</v>
      </c>
      <c r="E4729" t="s">
        <v>37</v>
      </c>
      <c r="F4729">
        <v>16</v>
      </c>
      <c r="G4729" t="s">
        <v>19</v>
      </c>
      <c r="H4729" t="s">
        <v>35</v>
      </c>
      <c r="I4729">
        <v>17.3</v>
      </c>
      <c r="J4729" t="s">
        <v>43</v>
      </c>
      <c r="K4729">
        <v>9.6</v>
      </c>
      <c r="L4729">
        <v>1.37</v>
      </c>
      <c r="M4729" t="s">
        <v>46</v>
      </c>
      <c r="N4729">
        <v>2112.4499999999998</v>
      </c>
      <c r="O4729" s="5">
        <f>(ScoreCard!$E$3-laptop_prices3[[#This Row],[Price ($)]])/ScoreCard!$E$3*ScoreCard!$E$5</f>
        <v>4.0227269362724236</v>
      </c>
      <c r="P4729" s="5">
        <f>laptop_prices3[[#This Row],[RAM (GB)]]/ScoreCard!$F$3*ScoreCard!$F$5</f>
        <v>1.75</v>
      </c>
      <c r="Q4729" s="5">
        <f>laptop_prices3[[#This Row],[Screen Size (inch)]]/ScoreCard!$G$3*ScoreCard!$G$5</f>
        <v>2</v>
      </c>
      <c r="R4729" s="5">
        <f>laptop_prices3[[#This Row],[Battery Life (hours)]]/ScoreCard!$H$3*ScoreCard!$H$5</f>
        <v>5.6</v>
      </c>
      <c r="S4729" s="5">
        <f>ScoreCard!$I$3-laptop_prices3[[#This Row],[Weight (kg)]]/ScoreCard!$I$3*ScoreCard!$I$5</f>
        <v>2.7171428571428571</v>
      </c>
      <c r="T4729" s="6" cm="1">
        <f t="array" ref="T4729">_xlfn.IFS(laptop_prices3[[#This Row],[Storage]]="512GB SSD", 512, laptop_prices3[[#This Row],[Storage]] = "1TB SSD", 1000, laptop_prices3[[#This Row],[Storage]] = "2TB SSD", 2000, laptop_prices3[[#This Row],[Storage]]= "256GB SSD", 256, laptop_prices3[[#This Row],[Storage]] = "1TB HDD", 1000*0.7)</f>
        <v>1000</v>
      </c>
      <c r="U4729" s="5">
        <f>laptop_prices3[[#This Row],[Storage Raw Value]]/ScoreCard!$J$3*ScoreCard!$J$5</f>
        <v>4</v>
      </c>
    </row>
    <row r="4730" spans="2:21" x14ac:dyDescent="0.2">
      <c r="B4730" s="4" cm="1">
        <f t="array" ref="B4730">SUM(laptop_prices3[[#This Row],[RAM Comp]:[Weight Comp]]+laptop_prices3[[#This Row],[Storage Comp]])</f>
        <v>14.637377649325625</v>
      </c>
      <c r="C4730">
        <v>4728</v>
      </c>
      <c r="D4730" t="s">
        <v>45</v>
      </c>
      <c r="E4730" t="s">
        <v>31</v>
      </c>
      <c r="F4730">
        <v>32</v>
      </c>
      <c r="G4730" t="s">
        <v>29</v>
      </c>
      <c r="H4730" t="s">
        <v>40</v>
      </c>
      <c r="I4730">
        <v>16</v>
      </c>
      <c r="J4730" t="s">
        <v>21</v>
      </c>
      <c r="K4730">
        <v>5.3</v>
      </c>
      <c r="L4730">
        <v>2.4500000000000002</v>
      </c>
      <c r="M4730" t="s">
        <v>46</v>
      </c>
      <c r="N4730">
        <v>1333.66</v>
      </c>
      <c r="O4730" s="5">
        <f>(ScoreCard!$E$3-laptop_prices3[[#This Row],[Price ($)]])/ScoreCard!$E$3*ScoreCard!$E$5</f>
        <v>4.3830149853625313</v>
      </c>
      <c r="P4730" s="5">
        <f>laptop_prices3[[#This Row],[RAM (GB)]]/ScoreCard!$F$3*ScoreCard!$F$5</f>
        <v>3.5</v>
      </c>
      <c r="Q4730" s="5">
        <f>laptop_prices3[[#This Row],[Screen Size (inch)]]/ScoreCard!$G$3*ScoreCard!$G$5</f>
        <v>1.8497109826589595</v>
      </c>
      <c r="R4730" s="5">
        <f>laptop_prices3[[#This Row],[Battery Life (hours)]]/ScoreCard!$H$3*ScoreCard!$H$5</f>
        <v>3.0916666666666668</v>
      </c>
      <c r="S4730" s="5">
        <f>ScoreCard!$I$3-laptop_prices3[[#This Row],[Weight (kg)]]/ScoreCard!$I$3*ScoreCard!$I$5</f>
        <v>2.0999999999999996</v>
      </c>
      <c r="T4730" s="6" cm="1">
        <f t="array" ref="T4730">_xlfn.IFS(laptop_prices3[[#This Row],[Storage]]="512GB SSD", 512, laptop_prices3[[#This Row],[Storage]] = "1TB SSD", 1000, laptop_prices3[[#This Row],[Storage]] = "2TB SSD", 2000, laptop_prices3[[#This Row],[Storage]]= "256GB SSD", 256, laptop_prices3[[#This Row],[Storage]] = "1TB HDD", 1000*0.7)</f>
        <v>256</v>
      </c>
      <c r="U4730" s="5">
        <f>laptop_prices3[[#This Row],[Storage Raw Value]]/ScoreCard!$J$3*ScoreCard!$J$5</f>
        <v>1.024</v>
      </c>
    </row>
    <row r="4731" spans="2:21" x14ac:dyDescent="0.2">
      <c r="B4731" s="4" cm="1">
        <f t="array" ref="B4731">SUM(laptop_prices3[[#This Row],[RAM Comp]:[Weight Comp]]+laptop_prices3[[#This Row],[Storage Comp]])</f>
        <v>23.127187586017065</v>
      </c>
      <c r="C4731">
        <v>4729</v>
      </c>
      <c r="D4731" t="s">
        <v>17</v>
      </c>
      <c r="E4731" t="s">
        <v>12</v>
      </c>
      <c r="F4731">
        <v>4</v>
      </c>
      <c r="G4731" t="s">
        <v>19</v>
      </c>
      <c r="H4731" t="s">
        <v>40</v>
      </c>
      <c r="I4731">
        <v>14</v>
      </c>
      <c r="J4731" t="s">
        <v>15</v>
      </c>
      <c r="K4731">
        <v>4.3</v>
      </c>
      <c r="L4731">
        <v>1.64</v>
      </c>
      <c r="M4731" t="s">
        <v>46</v>
      </c>
      <c r="N4731">
        <v>1426.7</v>
      </c>
      <c r="O4731" s="5">
        <f>(ScoreCard!$E$3-laptop_prices3[[#This Row],[Price ($)]])/ScoreCard!$E$3*ScoreCard!$E$5</f>
        <v>4.3399723164950013</v>
      </c>
      <c r="P4731" s="5">
        <f>laptop_prices3[[#This Row],[RAM (GB)]]/ScoreCard!$F$3*ScoreCard!$F$5</f>
        <v>0.4375</v>
      </c>
      <c r="Q4731" s="5">
        <f>laptop_prices3[[#This Row],[Screen Size (inch)]]/ScoreCard!$G$3*ScoreCard!$G$5</f>
        <v>1.6184971098265895</v>
      </c>
      <c r="R4731" s="5">
        <f>laptop_prices3[[#This Row],[Battery Life (hours)]]/ScoreCard!$H$3*ScoreCard!$H$5</f>
        <v>2.5083333333333333</v>
      </c>
      <c r="S4731" s="5">
        <f>ScoreCard!$I$3-laptop_prices3[[#This Row],[Weight (kg)]]/ScoreCard!$I$3*ScoreCard!$I$5</f>
        <v>2.5628571428571432</v>
      </c>
      <c r="T4731" s="6" cm="1">
        <f t="array" ref="T4731">_xlfn.IFS(laptop_prices3[[#This Row],[Storage]]="512GB SSD", 512, laptop_prices3[[#This Row],[Storage]] = "1TB SSD", 1000, laptop_prices3[[#This Row],[Storage]] = "2TB SSD", 2000, laptop_prices3[[#This Row],[Storage]]= "256GB SSD", 256, laptop_prices3[[#This Row],[Storage]] = "1TB HDD", 1000*0.7)</f>
        <v>1000</v>
      </c>
      <c r="U4731" s="5">
        <f>laptop_prices3[[#This Row],[Storage Raw Value]]/ScoreCard!$J$3*ScoreCard!$J$5</f>
        <v>4</v>
      </c>
    </row>
    <row r="4732" spans="2:21" x14ac:dyDescent="0.2">
      <c r="B4732" s="4" cm="1">
        <f t="array" ref="B4732">SUM(laptop_prices3[[#This Row],[RAM Comp]:[Weight Comp]]+laptop_prices3[[#This Row],[Storage Comp]])</f>
        <v>27.476428571428571</v>
      </c>
      <c r="C4732">
        <v>4730</v>
      </c>
      <c r="D4732" t="s">
        <v>34</v>
      </c>
      <c r="E4732" t="s">
        <v>39</v>
      </c>
      <c r="F4732">
        <v>16</v>
      </c>
      <c r="G4732" t="s">
        <v>19</v>
      </c>
      <c r="H4732" t="s">
        <v>35</v>
      </c>
      <c r="I4732">
        <v>17.3</v>
      </c>
      <c r="J4732" t="s">
        <v>27</v>
      </c>
      <c r="K4732">
        <v>9.9</v>
      </c>
      <c r="L4732">
        <v>2.71</v>
      </c>
      <c r="M4732" t="s">
        <v>46</v>
      </c>
      <c r="N4732">
        <v>2198.73</v>
      </c>
      <c r="O4732" s="5">
        <f>(ScoreCard!$E$3-laptop_prices3[[#This Row],[Price ($)]])/ScoreCard!$E$3*ScoreCard!$E$5</f>
        <v>3.982811615228889</v>
      </c>
      <c r="P4732" s="5">
        <f>laptop_prices3[[#This Row],[RAM (GB)]]/ScoreCard!$F$3*ScoreCard!$F$5</f>
        <v>1.75</v>
      </c>
      <c r="Q4732" s="5">
        <f>laptop_prices3[[#This Row],[Screen Size (inch)]]/ScoreCard!$G$3*ScoreCard!$G$5</f>
        <v>2</v>
      </c>
      <c r="R4732" s="5">
        <f>laptop_prices3[[#This Row],[Battery Life (hours)]]/ScoreCard!$H$3*ScoreCard!$H$5</f>
        <v>5.7750000000000004</v>
      </c>
      <c r="S4732" s="5">
        <f>ScoreCard!$I$3-laptop_prices3[[#This Row],[Weight (kg)]]/ScoreCard!$I$3*ScoreCard!$I$5</f>
        <v>1.9514285714285715</v>
      </c>
      <c r="T4732" s="6" cm="1">
        <f t="array" ref="T4732">_xlfn.IFS(laptop_prices3[[#This Row],[Storage]]="512GB SSD", 512, laptop_prices3[[#This Row],[Storage]] = "1TB SSD", 1000, laptop_prices3[[#This Row],[Storage]] = "2TB SSD", 2000, laptop_prices3[[#This Row],[Storage]]= "256GB SSD", 256, laptop_prices3[[#This Row],[Storage]] = "1TB HDD", 1000*0.7)</f>
        <v>1000</v>
      </c>
      <c r="U4732" s="5">
        <f>laptop_prices3[[#This Row],[Storage Raw Value]]/ScoreCard!$J$3*ScoreCard!$J$5</f>
        <v>4</v>
      </c>
    </row>
    <row r="4733" spans="2:21" x14ac:dyDescent="0.2">
      <c r="B4733" s="4" cm="1">
        <f t="array" ref="B4733">SUM(laptop_prices3[[#This Row],[RAM Comp]:[Weight Comp]]+laptop_prices3[[#This Row],[Storage Comp]])</f>
        <v>25.782992017616294</v>
      </c>
      <c r="C4733">
        <v>4731</v>
      </c>
      <c r="D4733" t="s">
        <v>23</v>
      </c>
      <c r="E4733" t="s">
        <v>39</v>
      </c>
      <c r="F4733">
        <v>8</v>
      </c>
      <c r="G4733" t="s">
        <v>19</v>
      </c>
      <c r="H4733" t="s">
        <v>20</v>
      </c>
      <c r="I4733">
        <v>15.6</v>
      </c>
      <c r="J4733" t="s">
        <v>21</v>
      </c>
      <c r="K4733">
        <v>9.5</v>
      </c>
      <c r="L4733">
        <v>3.39</v>
      </c>
      <c r="M4733" t="s">
        <v>16</v>
      </c>
      <c r="N4733">
        <v>988.01</v>
      </c>
      <c r="O4733" s="5">
        <f>(ScoreCard!$E$3-laptop_prices3[[#This Row],[Price ($)]])/ScoreCard!$E$3*ScoreCard!$E$5</f>
        <v>4.5429214610080795</v>
      </c>
      <c r="P4733" s="5">
        <f>laptop_prices3[[#This Row],[RAM (GB)]]/ScoreCard!$F$3*ScoreCard!$F$5</f>
        <v>0.875</v>
      </c>
      <c r="Q4733" s="5">
        <f>laptop_prices3[[#This Row],[Screen Size (inch)]]/ScoreCard!$G$3*ScoreCard!$G$5</f>
        <v>1.8034682080924855</v>
      </c>
      <c r="R4733" s="5">
        <f>laptop_prices3[[#This Row],[Battery Life (hours)]]/ScoreCard!$H$3*ScoreCard!$H$5</f>
        <v>5.5416666666666661</v>
      </c>
      <c r="S4733" s="5">
        <f>ScoreCard!$I$3-laptop_prices3[[#This Row],[Weight (kg)]]/ScoreCard!$I$3*ScoreCard!$I$5</f>
        <v>1.5628571428571427</v>
      </c>
      <c r="T4733" s="6" cm="1">
        <f t="array" ref="T4733">_xlfn.IFS(laptop_prices3[[#This Row],[Storage]]="512GB SSD", 512, laptop_prices3[[#This Row],[Storage]] = "1TB SSD", 1000, laptop_prices3[[#This Row],[Storage]] = "2TB SSD", 2000, laptop_prices3[[#This Row],[Storage]]= "256GB SSD", 256, laptop_prices3[[#This Row],[Storage]] = "1TB HDD", 1000*0.7)</f>
        <v>1000</v>
      </c>
      <c r="U4733" s="5">
        <f>laptop_prices3[[#This Row],[Storage Raw Value]]/ScoreCard!$J$3*ScoreCard!$J$5</f>
        <v>4</v>
      </c>
    </row>
    <row r="4734" spans="2:21" x14ac:dyDescent="0.2">
      <c r="B4734" s="4" cm="1">
        <f t="array" ref="B4734">SUM(laptop_prices3[[#This Row],[RAM Comp]:[Weight Comp]]+laptop_prices3[[#This Row],[Storage Comp]])</f>
        <v>29.998809523809523</v>
      </c>
      <c r="C4734">
        <v>4732</v>
      </c>
      <c r="D4734" t="s">
        <v>47</v>
      </c>
      <c r="E4734" t="s">
        <v>48</v>
      </c>
      <c r="F4734">
        <v>32</v>
      </c>
      <c r="G4734" t="s">
        <v>19</v>
      </c>
      <c r="H4734" t="s">
        <v>26</v>
      </c>
      <c r="I4734">
        <v>17.3</v>
      </c>
      <c r="J4734" t="s">
        <v>15</v>
      </c>
      <c r="K4734">
        <v>11.9</v>
      </c>
      <c r="L4734">
        <v>3.4</v>
      </c>
      <c r="M4734" t="s">
        <v>22</v>
      </c>
      <c r="N4734">
        <v>3432.75</v>
      </c>
      <c r="O4734" s="5">
        <f>(ScoreCard!$E$3-laptop_prices3[[#This Row],[Price ($)]])/ScoreCard!$E$3*ScoreCard!$E$5</f>
        <v>3.4119225972161047</v>
      </c>
      <c r="P4734" s="5">
        <f>laptop_prices3[[#This Row],[RAM (GB)]]/ScoreCard!$F$3*ScoreCard!$F$5</f>
        <v>3.5</v>
      </c>
      <c r="Q4734" s="5">
        <f>laptop_prices3[[#This Row],[Screen Size (inch)]]/ScoreCard!$G$3*ScoreCard!$G$5</f>
        <v>2</v>
      </c>
      <c r="R4734" s="5">
        <f>laptop_prices3[[#This Row],[Battery Life (hours)]]/ScoreCard!$H$3*ScoreCard!$H$5</f>
        <v>6.9416666666666664</v>
      </c>
      <c r="S4734" s="5">
        <f>ScoreCard!$I$3-laptop_prices3[[#This Row],[Weight (kg)]]/ScoreCard!$I$3*ScoreCard!$I$5</f>
        <v>1.5571428571428572</v>
      </c>
      <c r="T4734" s="6" cm="1">
        <f t="array" ref="T4734">_xlfn.IFS(laptop_prices3[[#This Row],[Storage]]="512GB SSD", 512, laptop_prices3[[#This Row],[Storage]] = "1TB SSD", 1000, laptop_prices3[[#This Row],[Storage]] = "2TB SSD", 2000, laptop_prices3[[#This Row],[Storage]]= "256GB SSD", 256, laptop_prices3[[#This Row],[Storage]] = "1TB HDD", 1000*0.7)</f>
        <v>1000</v>
      </c>
      <c r="U4734" s="5">
        <f>laptop_prices3[[#This Row],[Storage Raw Value]]/ScoreCard!$J$3*ScoreCard!$J$5</f>
        <v>4</v>
      </c>
    </row>
    <row r="4735" spans="2:21" x14ac:dyDescent="0.2">
      <c r="B4735" s="4" cm="1">
        <f t="array" ref="B4735">SUM(laptop_prices3[[#This Row],[RAM Comp]:[Weight Comp]]+laptop_prices3[[#This Row],[Storage Comp]])</f>
        <v>25.300997109826589</v>
      </c>
      <c r="C4735">
        <v>4733</v>
      </c>
      <c r="D4735" t="s">
        <v>45</v>
      </c>
      <c r="E4735" t="s">
        <v>41</v>
      </c>
      <c r="F4735">
        <v>4</v>
      </c>
      <c r="G4735" t="s">
        <v>19</v>
      </c>
      <c r="H4735" t="s">
        <v>20</v>
      </c>
      <c r="I4735">
        <v>14</v>
      </c>
      <c r="J4735" t="s">
        <v>21</v>
      </c>
      <c r="K4735">
        <v>9.3000000000000007</v>
      </c>
      <c r="L4735">
        <v>2.94</v>
      </c>
      <c r="M4735" t="s">
        <v>46</v>
      </c>
      <c r="N4735">
        <v>1196.02</v>
      </c>
      <c r="O4735" s="5">
        <f>(ScoreCard!$E$3-laptop_prices3[[#This Row],[Price ($)]])/ScoreCard!$E$3*ScoreCard!$E$5</f>
        <v>4.4466907478617452</v>
      </c>
      <c r="P4735" s="5">
        <f>laptop_prices3[[#This Row],[RAM (GB)]]/ScoreCard!$F$3*ScoreCard!$F$5</f>
        <v>0.4375</v>
      </c>
      <c r="Q4735" s="5">
        <f>laptop_prices3[[#This Row],[Screen Size (inch)]]/ScoreCard!$G$3*ScoreCard!$G$5</f>
        <v>1.6184971098265895</v>
      </c>
      <c r="R4735" s="5">
        <f>laptop_prices3[[#This Row],[Battery Life (hours)]]/ScoreCard!$H$3*ScoreCard!$H$5</f>
        <v>5.4249999999999998</v>
      </c>
      <c r="S4735" s="5">
        <f>ScoreCard!$I$3-laptop_prices3[[#This Row],[Weight (kg)]]/ScoreCard!$I$3*ScoreCard!$I$5</f>
        <v>1.82</v>
      </c>
      <c r="T4735" s="6" cm="1">
        <f t="array" ref="T4735">_xlfn.IFS(laptop_prices3[[#This Row],[Storage]]="512GB SSD", 512, laptop_prices3[[#This Row],[Storage]] = "1TB SSD", 1000, laptop_prices3[[#This Row],[Storage]] = "2TB SSD", 2000, laptop_prices3[[#This Row],[Storage]]= "256GB SSD", 256, laptop_prices3[[#This Row],[Storage]] = "1TB HDD", 1000*0.7)</f>
        <v>1000</v>
      </c>
      <c r="U4735" s="5">
        <f>laptop_prices3[[#This Row],[Storage Raw Value]]/ScoreCard!$J$3*ScoreCard!$J$5</f>
        <v>4</v>
      </c>
    </row>
    <row r="4736" spans="2:21" x14ac:dyDescent="0.2">
      <c r="B4736" s="4" cm="1">
        <f t="array" ref="B4736">SUM(laptop_prices3[[#This Row],[RAM Comp]:[Weight Comp]]+laptop_prices3[[#This Row],[Storage Comp]])</f>
        <v>39.507619047619045</v>
      </c>
      <c r="C4736">
        <v>4734</v>
      </c>
      <c r="D4736" t="s">
        <v>34</v>
      </c>
      <c r="E4736" t="s">
        <v>31</v>
      </c>
      <c r="F4736">
        <v>8</v>
      </c>
      <c r="G4736" t="s">
        <v>25</v>
      </c>
      <c r="H4736" t="s">
        <v>35</v>
      </c>
      <c r="I4736">
        <v>17.3</v>
      </c>
      <c r="J4736" t="s">
        <v>27</v>
      </c>
      <c r="K4736">
        <v>4.9000000000000004</v>
      </c>
      <c r="L4736">
        <v>3.02</v>
      </c>
      <c r="M4736" t="s">
        <v>22</v>
      </c>
      <c r="N4736">
        <v>1628.8</v>
      </c>
      <c r="O4736" s="5">
        <f>(ScoreCard!$E$3-laptop_prices3[[#This Row],[Price ($)]])/ScoreCard!$E$3*ScoreCard!$E$5</f>
        <v>4.2464757195675755</v>
      </c>
      <c r="P4736" s="5">
        <f>laptop_prices3[[#This Row],[RAM (GB)]]/ScoreCard!$F$3*ScoreCard!$F$5</f>
        <v>0.875</v>
      </c>
      <c r="Q4736" s="5">
        <f>laptop_prices3[[#This Row],[Screen Size (inch)]]/ScoreCard!$G$3*ScoreCard!$G$5</f>
        <v>2</v>
      </c>
      <c r="R4736" s="5">
        <f>laptop_prices3[[#This Row],[Battery Life (hours)]]/ScoreCard!$H$3*ScoreCard!$H$5</f>
        <v>2.8583333333333338</v>
      </c>
      <c r="S4736" s="5">
        <f>ScoreCard!$I$3-laptop_prices3[[#This Row],[Weight (kg)]]/ScoreCard!$I$3*ScoreCard!$I$5</f>
        <v>1.7742857142857142</v>
      </c>
      <c r="T4736" s="6" cm="1">
        <f t="array" ref="T4736">_xlfn.IFS(laptop_prices3[[#This Row],[Storage]]="512GB SSD", 512, laptop_prices3[[#This Row],[Storage]] = "1TB SSD", 1000, laptop_prices3[[#This Row],[Storage]] = "2TB SSD", 2000, laptop_prices3[[#This Row],[Storage]]= "256GB SSD", 256, laptop_prices3[[#This Row],[Storage]] = "1TB HDD", 1000*0.7)</f>
        <v>2000</v>
      </c>
      <c r="U4736" s="5">
        <f>laptop_prices3[[#This Row],[Storage Raw Value]]/ScoreCard!$J$3*ScoreCard!$J$5</f>
        <v>8</v>
      </c>
    </row>
    <row r="4737" spans="2:21" x14ac:dyDescent="0.2">
      <c r="B4737" s="4" cm="1">
        <f t="array" ref="B4737">SUM(laptop_prices3[[#This Row],[RAM Comp]:[Weight Comp]]+laptop_prices3[[#This Row],[Storage Comp]])</f>
        <v>20.589420589044863</v>
      </c>
      <c r="C4737">
        <v>4735</v>
      </c>
      <c r="D4737" t="s">
        <v>23</v>
      </c>
      <c r="E4737" t="s">
        <v>37</v>
      </c>
      <c r="F4737">
        <v>8</v>
      </c>
      <c r="G4737" t="s">
        <v>42</v>
      </c>
      <c r="H4737" t="s">
        <v>20</v>
      </c>
      <c r="I4737">
        <v>15.6</v>
      </c>
      <c r="J4737" t="s">
        <v>27</v>
      </c>
      <c r="K4737">
        <v>8.6</v>
      </c>
      <c r="L4737">
        <v>3.16</v>
      </c>
      <c r="M4737" t="s">
        <v>30</v>
      </c>
      <c r="N4737">
        <v>2522.04</v>
      </c>
      <c r="O4737" s="5">
        <f>(ScoreCard!$E$3-laptop_prices3[[#This Row],[Price ($)]])/ScoreCard!$E$3*ScoreCard!$E$5</f>
        <v>3.8332401914158929</v>
      </c>
      <c r="P4737" s="5">
        <f>laptop_prices3[[#This Row],[RAM (GB)]]/ScoreCard!$F$3*ScoreCard!$F$5</f>
        <v>0.875</v>
      </c>
      <c r="Q4737" s="5">
        <f>laptop_prices3[[#This Row],[Screen Size (inch)]]/ScoreCard!$G$3*ScoreCard!$G$5</f>
        <v>1.8034682080924855</v>
      </c>
      <c r="R4737" s="5">
        <f>laptop_prices3[[#This Row],[Battery Life (hours)]]/ScoreCard!$H$3*ScoreCard!$H$5</f>
        <v>5.0166666666666666</v>
      </c>
      <c r="S4737" s="5">
        <f>ScoreCard!$I$3-laptop_prices3[[#This Row],[Weight (kg)]]/ScoreCard!$I$3*ScoreCard!$I$5</f>
        <v>1.6942857142857142</v>
      </c>
      <c r="T4737" s="6" cm="1">
        <f t="array" ref="T4737">_xlfn.IFS(laptop_prices3[[#This Row],[Storage]]="512GB SSD", 512, laptop_prices3[[#This Row],[Storage]] = "1TB SSD", 1000, laptop_prices3[[#This Row],[Storage]] = "2TB SSD", 2000, laptop_prices3[[#This Row],[Storage]]= "256GB SSD", 256, laptop_prices3[[#This Row],[Storage]] = "1TB HDD", 1000*0.7)</f>
        <v>700</v>
      </c>
      <c r="U4737" s="5">
        <f>laptop_prices3[[#This Row],[Storage Raw Value]]/ScoreCard!$J$3*ScoreCard!$J$5</f>
        <v>2.8</v>
      </c>
    </row>
    <row r="4738" spans="2:21" x14ac:dyDescent="0.2">
      <c r="B4738" s="4" cm="1">
        <f t="array" ref="B4738">SUM(laptop_prices3[[#This Row],[RAM Comp]:[Weight Comp]]+laptop_prices3[[#This Row],[Storage Comp]])</f>
        <v>42.992396779521052</v>
      </c>
      <c r="C4738">
        <v>4736</v>
      </c>
      <c r="D4738" t="s">
        <v>45</v>
      </c>
      <c r="E4738" t="s">
        <v>37</v>
      </c>
      <c r="F4738">
        <v>4</v>
      </c>
      <c r="G4738" t="s">
        <v>25</v>
      </c>
      <c r="H4738" t="s">
        <v>20</v>
      </c>
      <c r="I4738">
        <v>15.6</v>
      </c>
      <c r="J4738" t="s">
        <v>43</v>
      </c>
      <c r="K4738">
        <v>12</v>
      </c>
      <c r="L4738">
        <v>3.06</v>
      </c>
      <c r="M4738" t="s">
        <v>22</v>
      </c>
      <c r="N4738">
        <v>1538.39</v>
      </c>
      <c r="O4738" s="5">
        <f>(ScoreCard!$E$3-laptop_prices3[[#This Row],[Price ($)]])/ScoreCard!$E$3*ScoreCard!$E$5</f>
        <v>4.2883016835864209</v>
      </c>
      <c r="P4738" s="5">
        <f>laptop_prices3[[#This Row],[RAM (GB)]]/ScoreCard!$F$3*ScoreCard!$F$5</f>
        <v>0.4375</v>
      </c>
      <c r="Q4738" s="5">
        <f>laptop_prices3[[#This Row],[Screen Size (inch)]]/ScoreCard!$G$3*ScoreCard!$G$5</f>
        <v>1.8034682080924855</v>
      </c>
      <c r="R4738" s="5">
        <f>laptop_prices3[[#This Row],[Battery Life (hours)]]/ScoreCard!$H$3*ScoreCard!$H$5</f>
        <v>7</v>
      </c>
      <c r="S4738" s="5">
        <f>ScoreCard!$I$3-laptop_prices3[[#This Row],[Weight (kg)]]/ScoreCard!$I$3*ScoreCard!$I$5</f>
        <v>1.7514285714285713</v>
      </c>
      <c r="T4738" s="6" cm="1">
        <f t="array" ref="T4738">_xlfn.IFS(laptop_prices3[[#This Row],[Storage]]="512GB SSD", 512, laptop_prices3[[#This Row],[Storage]] = "1TB SSD", 1000, laptop_prices3[[#This Row],[Storage]] = "2TB SSD", 2000, laptop_prices3[[#This Row],[Storage]]= "256GB SSD", 256, laptop_prices3[[#This Row],[Storage]] = "1TB HDD", 1000*0.7)</f>
        <v>2000</v>
      </c>
      <c r="U4738" s="5">
        <f>laptop_prices3[[#This Row],[Storage Raw Value]]/ScoreCard!$J$3*ScoreCard!$J$5</f>
        <v>8</v>
      </c>
    </row>
    <row r="4739" spans="2:21" x14ac:dyDescent="0.2">
      <c r="B4739" s="4" cm="1">
        <f t="array" ref="B4739">SUM(laptop_prices3[[#This Row],[RAM Comp]:[Weight Comp]]+laptop_prices3[[#This Row],[Storage Comp]])</f>
        <v>24.299449490778969</v>
      </c>
      <c r="C4739">
        <v>4737</v>
      </c>
      <c r="D4739" t="s">
        <v>33</v>
      </c>
      <c r="E4739" t="s">
        <v>39</v>
      </c>
      <c r="F4739">
        <v>16</v>
      </c>
      <c r="G4739" t="s">
        <v>19</v>
      </c>
      <c r="H4739" t="s">
        <v>44</v>
      </c>
      <c r="I4739">
        <v>14</v>
      </c>
      <c r="J4739" t="s">
        <v>43</v>
      </c>
      <c r="K4739">
        <v>5</v>
      </c>
      <c r="L4739">
        <v>2.6</v>
      </c>
      <c r="M4739" t="s">
        <v>22</v>
      </c>
      <c r="N4739">
        <v>763.81</v>
      </c>
      <c r="O4739" s="5">
        <f>(ScoreCard!$E$3-laptop_prices3[[#This Row],[Price ($)]])/ScoreCard!$E$3*ScoreCard!$E$5</f>
        <v>4.6466420796677985</v>
      </c>
      <c r="P4739" s="5">
        <f>laptop_prices3[[#This Row],[RAM (GB)]]/ScoreCard!$F$3*ScoreCard!$F$5</f>
        <v>1.75</v>
      </c>
      <c r="Q4739" s="5">
        <f>laptop_prices3[[#This Row],[Screen Size (inch)]]/ScoreCard!$G$3*ScoreCard!$G$5</f>
        <v>1.6184971098265895</v>
      </c>
      <c r="R4739" s="5">
        <f>laptop_prices3[[#This Row],[Battery Life (hours)]]/ScoreCard!$H$3*ScoreCard!$H$5</f>
        <v>2.916666666666667</v>
      </c>
      <c r="S4739" s="5">
        <f>ScoreCard!$I$3-laptop_prices3[[#This Row],[Weight (kg)]]/ScoreCard!$I$3*ScoreCard!$I$5</f>
        <v>2.0142857142857142</v>
      </c>
      <c r="T4739" s="6" cm="1">
        <f t="array" ref="T4739">_xlfn.IFS(laptop_prices3[[#This Row],[Storage]]="512GB SSD", 512, laptop_prices3[[#This Row],[Storage]] = "1TB SSD", 1000, laptop_prices3[[#This Row],[Storage]] = "2TB SSD", 2000, laptop_prices3[[#This Row],[Storage]]= "256GB SSD", 256, laptop_prices3[[#This Row],[Storage]] = "1TB HDD", 1000*0.7)</f>
        <v>1000</v>
      </c>
      <c r="U4739" s="5">
        <f>laptop_prices3[[#This Row],[Storage Raw Value]]/ScoreCard!$J$3*ScoreCard!$J$5</f>
        <v>4</v>
      </c>
    </row>
    <row r="4740" spans="2:21" x14ac:dyDescent="0.2">
      <c r="B4740" s="4" cm="1">
        <f t="array" ref="B4740">SUM(laptop_prices3[[#This Row],[RAM Comp]:[Weight Comp]]+laptop_prices3[[#This Row],[Storage Comp]])</f>
        <v>29.143706303330582</v>
      </c>
      <c r="C4740">
        <v>4738</v>
      </c>
      <c r="D4740" t="s">
        <v>28</v>
      </c>
      <c r="E4740" t="s">
        <v>41</v>
      </c>
      <c r="F4740">
        <v>32</v>
      </c>
      <c r="G4740" t="s">
        <v>19</v>
      </c>
      <c r="H4740" t="s">
        <v>14</v>
      </c>
      <c r="I4740">
        <v>15.6</v>
      </c>
      <c r="J4740" t="s">
        <v>43</v>
      </c>
      <c r="K4740">
        <v>8.9</v>
      </c>
      <c r="L4740">
        <v>1.49</v>
      </c>
      <c r="M4740" t="s">
        <v>46</v>
      </c>
      <c r="N4740">
        <v>3018</v>
      </c>
      <c r="O4740" s="5">
        <f>(ScoreCard!$E$3-laptop_prices3[[#This Row],[Price ($)]])/ScoreCard!$E$3*ScoreCard!$E$5</f>
        <v>3.6037964892282299</v>
      </c>
      <c r="P4740" s="5">
        <f>laptop_prices3[[#This Row],[RAM (GB)]]/ScoreCard!$F$3*ScoreCard!$F$5</f>
        <v>3.5</v>
      </c>
      <c r="Q4740" s="5">
        <f>laptop_prices3[[#This Row],[Screen Size (inch)]]/ScoreCard!$G$3*ScoreCard!$G$5</f>
        <v>1.8034682080924855</v>
      </c>
      <c r="R4740" s="5">
        <f>laptop_prices3[[#This Row],[Battery Life (hours)]]/ScoreCard!$H$3*ScoreCard!$H$5</f>
        <v>5.1916666666666664</v>
      </c>
      <c r="S4740" s="5">
        <f>ScoreCard!$I$3-laptop_prices3[[#This Row],[Weight (kg)]]/ScoreCard!$I$3*ScoreCard!$I$5</f>
        <v>2.6485714285714286</v>
      </c>
      <c r="T4740" s="6" cm="1">
        <f t="array" ref="T4740">_xlfn.IFS(laptop_prices3[[#This Row],[Storage]]="512GB SSD", 512, laptop_prices3[[#This Row],[Storage]] = "1TB SSD", 1000, laptop_prices3[[#This Row],[Storage]] = "2TB SSD", 2000, laptop_prices3[[#This Row],[Storage]]= "256GB SSD", 256, laptop_prices3[[#This Row],[Storage]] = "1TB HDD", 1000*0.7)</f>
        <v>1000</v>
      </c>
      <c r="U4740" s="5">
        <f>laptop_prices3[[#This Row],[Storage Raw Value]]/ScoreCard!$J$3*ScoreCard!$J$5</f>
        <v>4</v>
      </c>
    </row>
    <row r="4741" spans="2:21" x14ac:dyDescent="0.2">
      <c r="B4741" s="4" cm="1">
        <f t="array" ref="B4741">SUM(laptop_prices3[[#This Row],[RAM Comp]:[Weight Comp]]+laptop_prices3[[#This Row],[Storage Comp]])</f>
        <v>17.31009523809524</v>
      </c>
      <c r="C4741">
        <v>4739</v>
      </c>
      <c r="D4741" t="s">
        <v>36</v>
      </c>
      <c r="E4741" t="s">
        <v>24</v>
      </c>
      <c r="F4741">
        <v>8</v>
      </c>
      <c r="G4741" t="s">
        <v>13</v>
      </c>
      <c r="H4741" t="s">
        <v>32</v>
      </c>
      <c r="I4741">
        <v>17.3</v>
      </c>
      <c r="J4741" t="s">
        <v>27</v>
      </c>
      <c r="K4741">
        <v>7.7</v>
      </c>
      <c r="L4741">
        <v>3.06</v>
      </c>
      <c r="M4741" t="s">
        <v>22</v>
      </c>
      <c r="N4741">
        <v>1699.48</v>
      </c>
      <c r="O4741" s="5">
        <f>(ScoreCard!$E$3-laptop_prices3[[#This Row],[Price ($)]])/ScoreCard!$E$3*ScoreCard!$E$5</f>
        <v>4.2137773550409516</v>
      </c>
      <c r="P4741" s="5">
        <f>laptop_prices3[[#This Row],[RAM (GB)]]/ScoreCard!$F$3*ScoreCard!$F$5</f>
        <v>0.875</v>
      </c>
      <c r="Q4741" s="5">
        <f>laptop_prices3[[#This Row],[Screen Size (inch)]]/ScoreCard!$G$3*ScoreCard!$G$5</f>
        <v>2</v>
      </c>
      <c r="R4741" s="5">
        <f>laptop_prices3[[#This Row],[Battery Life (hours)]]/ScoreCard!$H$3*ScoreCard!$H$5</f>
        <v>4.4916666666666671</v>
      </c>
      <c r="S4741" s="5">
        <f>ScoreCard!$I$3-laptop_prices3[[#This Row],[Weight (kg)]]/ScoreCard!$I$3*ScoreCard!$I$5</f>
        <v>1.7514285714285713</v>
      </c>
      <c r="T4741" s="6" cm="1">
        <f t="array" ref="T4741">_xlfn.IFS(laptop_prices3[[#This Row],[Storage]]="512GB SSD", 512, laptop_prices3[[#This Row],[Storage]] = "1TB SSD", 1000, laptop_prices3[[#This Row],[Storage]] = "2TB SSD", 2000, laptop_prices3[[#This Row],[Storage]]= "256GB SSD", 256, laptop_prices3[[#This Row],[Storage]] = "1TB HDD", 1000*0.7)</f>
        <v>512</v>
      </c>
      <c r="U4741" s="5">
        <f>laptop_prices3[[#This Row],[Storage Raw Value]]/ScoreCard!$J$3*ScoreCard!$J$5</f>
        <v>2.048</v>
      </c>
    </row>
    <row r="4742" spans="2:21" x14ac:dyDescent="0.2">
      <c r="B4742" s="4" cm="1">
        <f t="array" ref="B4742">SUM(laptop_prices3[[#This Row],[RAM Comp]:[Weight Comp]]+laptop_prices3[[#This Row],[Storage Comp]])</f>
        <v>16.79711615744564</v>
      </c>
      <c r="C4742">
        <v>4740</v>
      </c>
      <c r="D4742" t="s">
        <v>23</v>
      </c>
      <c r="E4742" t="s">
        <v>31</v>
      </c>
      <c r="F4742">
        <v>32</v>
      </c>
      <c r="G4742" t="s">
        <v>29</v>
      </c>
      <c r="H4742" t="s">
        <v>40</v>
      </c>
      <c r="I4742">
        <v>14</v>
      </c>
      <c r="J4742" t="s">
        <v>21</v>
      </c>
      <c r="K4742">
        <v>10.3</v>
      </c>
      <c r="L4742">
        <v>3.37</v>
      </c>
      <c r="M4742" t="s">
        <v>22</v>
      </c>
      <c r="N4742">
        <v>1047.93</v>
      </c>
      <c r="O4742" s="5">
        <f>(ScoreCard!$E$3-laptop_prices3[[#This Row],[Price ($)]])/ScoreCard!$E$3*ScoreCard!$E$5</f>
        <v>4.5152009459764546</v>
      </c>
      <c r="P4742" s="5">
        <f>laptop_prices3[[#This Row],[RAM (GB)]]/ScoreCard!$F$3*ScoreCard!$F$5</f>
        <v>3.5</v>
      </c>
      <c r="Q4742" s="5">
        <f>laptop_prices3[[#This Row],[Screen Size (inch)]]/ScoreCard!$G$3*ScoreCard!$G$5</f>
        <v>1.6184971098265895</v>
      </c>
      <c r="R4742" s="5">
        <f>laptop_prices3[[#This Row],[Battery Life (hours)]]/ScoreCard!$H$3*ScoreCard!$H$5</f>
        <v>6.0083333333333337</v>
      </c>
      <c r="S4742" s="5">
        <f>ScoreCard!$I$3-laptop_prices3[[#This Row],[Weight (kg)]]/ScoreCard!$I$3*ScoreCard!$I$5</f>
        <v>1.5742857142857143</v>
      </c>
      <c r="T4742" s="6" cm="1">
        <f t="array" ref="T4742">_xlfn.IFS(laptop_prices3[[#This Row],[Storage]]="512GB SSD", 512, laptop_prices3[[#This Row],[Storage]] = "1TB SSD", 1000, laptop_prices3[[#This Row],[Storage]] = "2TB SSD", 2000, laptop_prices3[[#This Row],[Storage]]= "256GB SSD", 256, laptop_prices3[[#This Row],[Storage]] = "1TB HDD", 1000*0.7)</f>
        <v>256</v>
      </c>
      <c r="U4742" s="5">
        <f>laptop_prices3[[#This Row],[Storage Raw Value]]/ScoreCard!$J$3*ScoreCard!$J$5</f>
        <v>1.024</v>
      </c>
    </row>
    <row r="4743" spans="2:21" x14ac:dyDescent="0.2">
      <c r="B4743" s="4" cm="1">
        <f t="array" ref="B4743">SUM(laptop_prices3[[#This Row],[RAM Comp]:[Weight Comp]]+laptop_prices3[[#This Row],[Storage Comp]])</f>
        <v>40.640310349573355</v>
      </c>
      <c r="C4743">
        <v>4741</v>
      </c>
      <c r="D4743" t="s">
        <v>45</v>
      </c>
      <c r="E4743" t="s">
        <v>31</v>
      </c>
      <c r="F4743">
        <v>4</v>
      </c>
      <c r="G4743" t="s">
        <v>25</v>
      </c>
      <c r="H4743" t="s">
        <v>20</v>
      </c>
      <c r="I4743">
        <v>13.3</v>
      </c>
      <c r="J4743" t="s">
        <v>15</v>
      </c>
      <c r="K4743">
        <v>8.6</v>
      </c>
      <c r="L4743">
        <v>3.24</v>
      </c>
      <c r="M4743" t="s">
        <v>46</v>
      </c>
      <c r="N4743">
        <v>1005.94</v>
      </c>
      <c r="O4743" s="5">
        <f>(ScoreCard!$E$3-laptop_prices3[[#This Row],[Price ($)]])/ScoreCard!$E$3*ScoreCard!$E$5</f>
        <v>4.534626587267808</v>
      </c>
      <c r="P4743" s="5">
        <f>laptop_prices3[[#This Row],[RAM (GB)]]/ScoreCard!$F$3*ScoreCard!$F$5</f>
        <v>0.4375</v>
      </c>
      <c r="Q4743" s="5">
        <f>laptop_prices3[[#This Row],[Screen Size (inch)]]/ScoreCard!$G$3*ScoreCard!$G$5</f>
        <v>1.5375722543352601</v>
      </c>
      <c r="R4743" s="5">
        <f>laptop_prices3[[#This Row],[Battery Life (hours)]]/ScoreCard!$H$3*ScoreCard!$H$5</f>
        <v>5.0166666666666666</v>
      </c>
      <c r="S4743" s="5">
        <f>ScoreCard!$I$3-laptop_prices3[[#This Row],[Weight (kg)]]/ScoreCard!$I$3*ScoreCard!$I$5</f>
        <v>1.6485714285714284</v>
      </c>
      <c r="T4743" s="6" cm="1">
        <f t="array" ref="T4743">_xlfn.IFS(laptop_prices3[[#This Row],[Storage]]="512GB SSD", 512, laptop_prices3[[#This Row],[Storage]] = "1TB SSD", 1000, laptop_prices3[[#This Row],[Storage]] = "2TB SSD", 2000, laptop_prices3[[#This Row],[Storage]]= "256GB SSD", 256, laptop_prices3[[#This Row],[Storage]] = "1TB HDD", 1000*0.7)</f>
        <v>2000</v>
      </c>
      <c r="U4743" s="5">
        <f>laptop_prices3[[#This Row],[Storage Raw Value]]/ScoreCard!$J$3*ScoreCard!$J$5</f>
        <v>8</v>
      </c>
    </row>
    <row r="4744" spans="2:21" x14ac:dyDescent="0.2">
      <c r="B4744" s="4" cm="1">
        <f t="array" ref="B4744">SUM(laptop_prices3[[#This Row],[RAM Comp]:[Weight Comp]]+laptop_prices3[[#This Row],[Storage Comp]])</f>
        <v>20.632453206716214</v>
      </c>
      <c r="C4744">
        <v>4742</v>
      </c>
      <c r="D4744" t="s">
        <v>36</v>
      </c>
      <c r="E4744" t="s">
        <v>24</v>
      </c>
      <c r="F4744">
        <v>4</v>
      </c>
      <c r="G4744" t="s">
        <v>42</v>
      </c>
      <c r="H4744" t="s">
        <v>40</v>
      </c>
      <c r="I4744">
        <v>13.3</v>
      </c>
      <c r="J4744" t="s">
        <v>21</v>
      </c>
      <c r="K4744">
        <v>8.9</v>
      </c>
      <c r="L4744">
        <v>2.16</v>
      </c>
      <c r="M4744" t="s">
        <v>22</v>
      </c>
      <c r="N4744">
        <v>512.54</v>
      </c>
      <c r="O4744" s="5">
        <f>(ScoreCard!$E$3-laptop_prices3[[#This Row],[Price ($)]])/ScoreCard!$E$3*ScoreCard!$E$5</f>
        <v>4.7628859683860298</v>
      </c>
      <c r="P4744" s="5">
        <f>laptop_prices3[[#This Row],[RAM (GB)]]/ScoreCard!$F$3*ScoreCard!$F$5</f>
        <v>0.4375</v>
      </c>
      <c r="Q4744" s="5">
        <f>laptop_prices3[[#This Row],[Screen Size (inch)]]/ScoreCard!$G$3*ScoreCard!$G$5</f>
        <v>1.5375722543352601</v>
      </c>
      <c r="R4744" s="5">
        <f>laptop_prices3[[#This Row],[Battery Life (hours)]]/ScoreCard!$H$3*ScoreCard!$H$5</f>
        <v>5.1916666666666664</v>
      </c>
      <c r="S4744" s="5">
        <f>ScoreCard!$I$3-laptop_prices3[[#This Row],[Weight (kg)]]/ScoreCard!$I$3*ScoreCard!$I$5</f>
        <v>2.2657142857142856</v>
      </c>
      <c r="T4744" s="6" cm="1">
        <f t="array" ref="T4744">_xlfn.IFS(laptop_prices3[[#This Row],[Storage]]="512GB SSD", 512, laptop_prices3[[#This Row],[Storage]] = "1TB SSD", 1000, laptop_prices3[[#This Row],[Storage]] = "2TB SSD", 2000, laptop_prices3[[#This Row],[Storage]]= "256GB SSD", 256, laptop_prices3[[#This Row],[Storage]] = "1TB HDD", 1000*0.7)</f>
        <v>700</v>
      </c>
      <c r="U4744" s="5">
        <f>laptop_prices3[[#This Row],[Storage Raw Value]]/ScoreCard!$J$3*ScoreCard!$J$5</f>
        <v>2.8</v>
      </c>
    </row>
    <row r="4745" spans="2:21" x14ac:dyDescent="0.2">
      <c r="B4745" s="4" cm="1">
        <f t="array" ref="B4745">SUM(laptop_prices3[[#This Row],[RAM Comp]:[Weight Comp]]+laptop_prices3[[#This Row],[Storage Comp]])</f>
        <v>19.816234792182769</v>
      </c>
      <c r="C4745">
        <v>4743</v>
      </c>
      <c r="D4745" t="s">
        <v>33</v>
      </c>
      <c r="E4745" t="s">
        <v>24</v>
      </c>
      <c r="F4745">
        <v>8</v>
      </c>
      <c r="G4745" t="s">
        <v>13</v>
      </c>
      <c r="H4745" t="s">
        <v>14</v>
      </c>
      <c r="I4745">
        <v>16</v>
      </c>
      <c r="J4745" t="s">
        <v>43</v>
      </c>
      <c r="K4745">
        <v>11</v>
      </c>
      <c r="L4745">
        <v>1.78</v>
      </c>
      <c r="M4745" t="s">
        <v>30</v>
      </c>
      <c r="N4745">
        <v>980.33</v>
      </c>
      <c r="O4745" s="5">
        <f>(ScoreCard!$E$3-laptop_prices3[[#This Row],[Price ($)]])/ScoreCard!$E$3*ScoreCard!$E$5</f>
        <v>4.546474424216405</v>
      </c>
      <c r="P4745" s="5">
        <f>laptop_prices3[[#This Row],[RAM (GB)]]/ScoreCard!$F$3*ScoreCard!$F$5</f>
        <v>0.875</v>
      </c>
      <c r="Q4745" s="5">
        <f>laptop_prices3[[#This Row],[Screen Size (inch)]]/ScoreCard!$G$3*ScoreCard!$G$5</f>
        <v>1.8497109826589595</v>
      </c>
      <c r="R4745" s="5">
        <f>laptop_prices3[[#This Row],[Battery Life (hours)]]/ScoreCard!$H$3*ScoreCard!$H$5</f>
        <v>6.4166666666666661</v>
      </c>
      <c r="S4745" s="5">
        <f>ScoreCard!$I$3-laptop_prices3[[#This Row],[Weight (kg)]]/ScoreCard!$I$3*ScoreCard!$I$5</f>
        <v>2.4828571428571431</v>
      </c>
      <c r="T4745" s="6" cm="1">
        <f t="array" ref="T4745">_xlfn.IFS(laptop_prices3[[#This Row],[Storage]]="512GB SSD", 512, laptop_prices3[[#This Row],[Storage]] = "1TB SSD", 1000, laptop_prices3[[#This Row],[Storage]] = "2TB SSD", 2000, laptop_prices3[[#This Row],[Storage]]= "256GB SSD", 256, laptop_prices3[[#This Row],[Storage]] = "1TB HDD", 1000*0.7)</f>
        <v>512</v>
      </c>
      <c r="U4745" s="5">
        <f>laptop_prices3[[#This Row],[Storage Raw Value]]/ScoreCard!$J$3*ScoreCard!$J$5</f>
        <v>2.048</v>
      </c>
    </row>
    <row r="4746" spans="2:21" x14ac:dyDescent="0.2">
      <c r="B4746" s="4" cm="1">
        <f t="array" ref="B4746">SUM(laptop_prices3[[#This Row],[RAM Comp]:[Weight Comp]]+laptop_prices3[[#This Row],[Storage Comp]])</f>
        <v>31.251143682906687</v>
      </c>
      <c r="C4746">
        <v>4744</v>
      </c>
      <c r="D4746" t="s">
        <v>47</v>
      </c>
      <c r="E4746" t="s">
        <v>18</v>
      </c>
      <c r="F4746">
        <v>64</v>
      </c>
      <c r="G4746" t="s">
        <v>19</v>
      </c>
      <c r="H4746" t="s">
        <v>40</v>
      </c>
      <c r="I4746">
        <v>13.3</v>
      </c>
      <c r="J4746" t="s">
        <v>27</v>
      </c>
      <c r="K4746">
        <v>6.9</v>
      </c>
      <c r="L4746">
        <v>1.42</v>
      </c>
      <c r="M4746" t="s">
        <v>46</v>
      </c>
      <c r="N4746">
        <v>6322.61</v>
      </c>
      <c r="O4746" s="5">
        <f>(ScoreCard!$E$3-laptop_prices3[[#This Row],[Price ($)]])/ScoreCard!$E$3*ScoreCard!$E$5</f>
        <v>2.0749999074749166</v>
      </c>
      <c r="P4746" s="5">
        <f>laptop_prices3[[#This Row],[RAM (GB)]]/ScoreCard!$F$3*ScoreCard!$F$5</f>
        <v>7</v>
      </c>
      <c r="Q4746" s="5">
        <f>laptop_prices3[[#This Row],[Screen Size (inch)]]/ScoreCard!$G$3*ScoreCard!$G$5</f>
        <v>1.5375722543352601</v>
      </c>
      <c r="R4746" s="5">
        <f>laptop_prices3[[#This Row],[Battery Life (hours)]]/ScoreCard!$H$3*ScoreCard!$H$5</f>
        <v>4.0250000000000004</v>
      </c>
      <c r="S4746" s="5">
        <f>ScoreCard!$I$3-laptop_prices3[[#This Row],[Weight (kg)]]/ScoreCard!$I$3*ScoreCard!$I$5</f>
        <v>2.6885714285714286</v>
      </c>
      <c r="T4746" s="6" cm="1">
        <f t="array" ref="T4746">_xlfn.IFS(laptop_prices3[[#This Row],[Storage]]="512GB SSD", 512, laptop_prices3[[#This Row],[Storage]] = "1TB SSD", 1000, laptop_prices3[[#This Row],[Storage]] = "2TB SSD", 2000, laptop_prices3[[#This Row],[Storage]]= "256GB SSD", 256, laptop_prices3[[#This Row],[Storage]] = "1TB HDD", 1000*0.7)</f>
        <v>1000</v>
      </c>
      <c r="U4746" s="5">
        <f>laptop_prices3[[#This Row],[Storage Raw Value]]/ScoreCard!$J$3*ScoreCard!$J$5</f>
        <v>4</v>
      </c>
    </row>
    <row r="4747" spans="2:21" x14ac:dyDescent="0.2">
      <c r="B4747" s="4" cm="1">
        <f t="array" ref="B4747">SUM(laptop_prices3[[#This Row],[RAM Comp]:[Weight Comp]]+laptop_prices3[[#This Row],[Storage Comp]])</f>
        <v>19.396071428571428</v>
      </c>
      <c r="C4747">
        <v>4745</v>
      </c>
      <c r="D4747" t="s">
        <v>47</v>
      </c>
      <c r="E4747" t="s">
        <v>18</v>
      </c>
      <c r="F4747">
        <v>4</v>
      </c>
      <c r="G4747" t="s">
        <v>42</v>
      </c>
      <c r="H4747" t="s">
        <v>32</v>
      </c>
      <c r="I4747">
        <v>17.3</v>
      </c>
      <c r="J4747" t="s">
        <v>21</v>
      </c>
      <c r="K4747">
        <v>5.4</v>
      </c>
      <c r="L4747">
        <v>1.56</v>
      </c>
      <c r="M4747" t="s">
        <v>46</v>
      </c>
      <c r="N4747">
        <v>1281.94</v>
      </c>
      <c r="O4747" s="5">
        <f>(ScoreCard!$E$3-laptop_prices3[[#This Row],[Price ($)]])/ScoreCard!$E$3*ScoreCard!$E$5</f>
        <v>4.4069419719686005</v>
      </c>
      <c r="P4747" s="5">
        <f>laptop_prices3[[#This Row],[RAM (GB)]]/ScoreCard!$F$3*ScoreCard!$F$5</f>
        <v>0.4375</v>
      </c>
      <c r="Q4747" s="5">
        <f>laptop_prices3[[#This Row],[Screen Size (inch)]]/ScoreCard!$G$3*ScoreCard!$G$5</f>
        <v>2</v>
      </c>
      <c r="R4747" s="5">
        <f>laptop_prices3[[#This Row],[Battery Life (hours)]]/ScoreCard!$H$3*ScoreCard!$H$5</f>
        <v>3.15</v>
      </c>
      <c r="S4747" s="5">
        <f>ScoreCard!$I$3-laptop_prices3[[#This Row],[Weight (kg)]]/ScoreCard!$I$3*ScoreCard!$I$5</f>
        <v>2.6085714285714285</v>
      </c>
      <c r="T4747" s="6" cm="1">
        <f t="array" ref="T4747">_xlfn.IFS(laptop_prices3[[#This Row],[Storage]]="512GB SSD", 512, laptop_prices3[[#This Row],[Storage]] = "1TB SSD", 1000, laptop_prices3[[#This Row],[Storage]] = "2TB SSD", 2000, laptop_prices3[[#This Row],[Storage]]= "256GB SSD", 256, laptop_prices3[[#This Row],[Storage]] = "1TB HDD", 1000*0.7)</f>
        <v>700</v>
      </c>
      <c r="U4747" s="5">
        <f>laptop_prices3[[#This Row],[Storage Raw Value]]/ScoreCard!$J$3*ScoreCard!$J$5</f>
        <v>2.8</v>
      </c>
    </row>
    <row r="4748" spans="2:21" x14ac:dyDescent="0.2">
      <c r="B4748" s="4" cm="1">
        <f t="array" ref="B4748">SUM(laptop_prices3[[#This Row],[RAM Comp]:[Weight Comp]]+laptop_prices3[[#This Row],[Storage Comp]])</f>
        <v>14.074762730525736</v>
      </c>
      <c r="C4748">
        <v>4746</v>
      </c>
      <c r="D4748" t="s">
        <v>33</v>
      </c>
      <c r="E4748" t="s">
        <v>24</v>
      </c>
      <c r="F4748">
        <v>16</v>
      </c>
      <c r="G4748" t="s">
        <v>29</v>
      </c>
      <c r="H4748" t="s">
        <v>14</v>
      </c>
      <c r="I4748">
        <v>13.3</v>
      </c>
      <c r="J4748" t="s">
        <v>21</v>
      </c>
      <c r="K4748">
        <v>7.9</v>
      </c>
      <c r="L4748">
        <v>2.48</v>
      </c>
      <c r="M4748" t="s">
        <v>30</v>
      </c>
      <c r="N4748">
        <v>1010.14</v>
      </c>
      <c r="O4748" s="5">
        <f>(ScoreCard!$E$3-laptop_prices3[[#This Row],[Price ($)]])/ScoreCard!$E$3*ScoreCard!$E$5</f>
        <v>4.5326835605132558</v>
      </c>
      <c r="P4748" s="5">
        <f>laptop_prices3[[#This Row],[RAM (GB)]]/ScoreCard!$F$3*ScoreCard!$F$5</f>
        <v>1.75</v>
      </c>
      <c r="Q4748" s="5">
        <f>laptop_prices3[[#This Row],[Screen Size (inch)]]/ScoreCard!$G$3*ScoreCard!$G$5</f>
        <v>1.5375722543352601</v>
      </c>
      <c r="R4748" s="5">
        <f>laptop_prices3[[#This Row],[Battery Life (hours)]]/ScoreCard!$H$3*ScoreCard!$H$5</f>
        <v>4.6083333333333334</v>
      </c>
      <c r="S4748" s="5">
        <f>ScoreCard!$I$3-laptop_prices3[[#This Row],[Weight (kg)]]/ScoreCard!$I$3*ScoreCard!$I$5</f>
        <v>2.0828571428571427</v>
      </c>
      <c r="T4748" s="6" cm="1">
        <f t="array" ref="T4748">_xlfn.IFS(laptop_prices3[[#This Row],[Storage]]="512GB SSD", 512, laptop_prices3[[#This Row],[Storage]] = "1TB SSD", 1000, laptop_prices3[[#This Row],[Storage]] = "2TB SSD", 2000, laptop_prices3[[#This Row],[Storage]]= "256GB SSD", 256, laptop_prices3[[#This Row],[Storage]] = "1TB HDD", 1000*0.7)</f>
        <v>256</v>
      </c>
      <c r="U4748" s="5">
        <f>laptop_prices3[[#This Row],[Storage Raw Value]]/ScoreCard!$J$3*ScoreCard!$J$5</f>
        <v>1.024</v>
      </c>
    </row>
    <row r="4749" spans="2:21" x14ac:dyDescent="0.2">
      <c r="B4749" s="4" cm="1">
        <f t="array" ref="B4749">SUM(laptop_prices3[[#This Row],[RAM Comp]:[Weight Comp]]+laptop_prices3[[#This Row],[Storage Comp]])</f>
        <v>12.25861904761905</v>
      </c>
      <c r="C4749">
        <v>4747</v>
      </c>
      <c r="D4749" t="s">
        <v>45</v>
      </c>
      <c r="E4749" t="s">
        <v>37</v>
      </c>
      <c r="F4749">
        <v>8</v>
      </c>
      <c r="G4749" t="s">
        <v>29</v>
      </c>
      <c r="H4749" t="s">
        <v>32</v>
      </c>
      <c r="I4749">
        <v>17.3</v>
      </c>
      <c r="J4749" t="s">
        <v>43</v>
      </c>
      <c r="K4749">
        <v>5.2</v>
      </c>
      <c r="L4749">
        <v>2.1800000000000002</v>
      </c>
      <c r="M4749" t="s">
        <v>46</v>
      </c>
      <c r="N4749">
        <v>1870.78</v>
      </c>
      <c r="O4749" s="5">
        <f>(ScoreCard!$E$3-laptop_prices3[[#This Row],[Price ($)]])/ScoreCard!$E$3*ScoreCard!$E$5</f>
        <v>4.1345296209802473</v>
      </c>
      <c r="P4749" s="5">
        <f>laptop_prices3[[#This Row],[RAM (GB)]]/ScoreCard!$F$3*ScoreCard!$F$5</f>
        <v>0.875</v>
      </c>
      <c r="Q4749" s="5">
        <f>laptop_prices3[[#This Row],[Screen Size (inch)]]/ScoreCard!$G$3*ScoreCard!$G$5</f>
        <v>2</v>
      </c>
      <c r="R4749" s="5">
        <f>laptop_prices3[[#This Row],[Battery Life (hours)]]/ScoreCard!$H$3*ScoreCard!$H$5</f>
        <v>3.0333333333333332</v>
      </c>
      <c r="S4749" s="5">
        <f>ScoreCard!$I$3-laptop_prices3[[#This Row],[Weight (kg)]]/ScoreCard!$I$3*ScoreCard!$I$5</f>
        <v>2.2542857142857144</v>
      </c>
      <c r="T4749" s="6" cm="1">
        <f t="array" ref="T4749">_xlfn.IFS(laptop_prices3[[#This Row],[Storage]]="512GB SSD", 512, laptop_prices3[[#This Row],[Storage]] = "1TB SSD", 1000, laptop_prices3[[#This Row],[Storage]] = "2TB SSD", 2000, laptop_prices3[[#This Row],[Storage]]= "256GB SSD", 256, laptop_prices3[[#This Row],[Storage]] = "1TB HDD", 1000*0.7)</f>
        <v>256</v>
      </c>
      <c r="U4749" s="5">
        <f>laptop_prices3[[#This Row],[Storage Raw Value]]/ScoreCard!$J$3*ScoreCard!$J$5</f>
        <v>1.024</v>
      </c>
    </row>
    <row r="4750" spans="2:21" x14ac:dyDescent="0.2">
      <c r="B4750" s="4" cm="1">
        <f t="array" ref="B4750">SUM(laptop_prices3[[#This Row],[RAM Comp]:[Weight Comp]]+laptop_prices3[[#This Row],[Storage Comp]])</f>
        <v>15.198568125516102</v>
      </c>
      <c r="C4750">
        <v>4748</v>
      </c>
      <c r="D4750" t="s">
        <v>11</v>
      </c>
      <c r="E4750" t="s">
        <v>31</v>
      </c>
      <c r="F4750">
        <v>16</v>
      </c>
      <c r="G4750" t="s">
        <v>29</v>
      </c>
      <c r="H4750" t="s">
        <v>14</v>
      </c>
      <c r="I4750">
        <v>16</v>
      </c>
      <c r="J4750" t="s">
        <v>21</v>
      </c>
      <c r="K4750">
        <v>8.4</v>
      </c>
      <c r="L4750">
        <v>1.57</v>
      </c>
      <c r="M4750" t="s">
        <v>46</v>
      </c>
      <c r="N4750">
        <v>1530.66</v>
      </c>
      <c r="O4750" s="5">
        <f>(ScoreCard!$E$3-laptop_prices3[[#This Row],[Price ($)]])/ScoreCard!$E$3*ScoreCard!$E$5</f>
        <v>4.2918777780656336</v>
      </c>
      <c r="P4750" s="5">
        <f>laptop_prices3[[#This Row],[RAM (GB)]]/ScoreCard!$F$3*ScoreCard!$F$5</f>
        <v>1.75</v>
      </c>
      <c r="Q4750" s="5">
        <f>laptop_prices3[[#This Row],[Screen Size (inch)]]/ScoreCard!$G$3*ScoreCard!$G$5</f>
        <v>1.8497109826589595</v>
      </c>
      <c r="R4750" s="5">
        <f>laptop_prices3[[#This Row],[Battery Life (hours)]]/ScoreCard!$H$3*ScoreCard!$H$5</f>
        <v>4.9000000000000004</v>
      </c>
      <c r="S4750" s="5">
        <f>ScoreCard!$I$3-laptop_prices3[[#This Row],[Weight (kg)]]/ScoreCard!$I$3*ScoreCard!$I$5</f>
        <v>2.6028571428571428</v>
      </c>
      <c r="T4750" s="6" cm="1">
        <f t="array" ref="T4750">_xlfn.IFS(laptop_prices3[[#This Row],[Storage]]="512GB SSD", 512, laptop_prices3[[#This Row],[Storage]] = "1TB SSD", 1000, laptop_prices3[[#This Row],[Storage]] = "2TB SSD", 2000, laptop_prices3[[#This Row],[Storage]]= "256GB SSD", 256, laptop_prices3[[#This Row],[Storage]] = "1TB HDD", 1000*0.7)</f>
        <v>256</v>
      </c>
      <c r="U4750" s="5">
        <f>laptop_prices3[[#This Row],[Storage Raw Value]]/ScoreCard!$J$3*ScoreCard!$J$5</f>
        <v>1.024</v>
      </c>
    </row>
    <row r="4751" spans="2:21" x14ac:dyDescent="0.2">
      <c r="B4751" s="4" cm="1">
        <f t="array" ref="B4751">SUM(laptop_prices3[[#This Row],[RAM Comp]:[Weight Comp]]+laptop_prices3[[#This Row],[Storage Comp]])</f>
        <v>27.120238095238097</v>
      </c>
      <c r="C4751">
        <v>4749</v>
      </c>
      <c r="D4751" t="s">
        <v>45</v>
      </c>
      <c r="E4751" t="s">
        <v>41</v>
      </c>
      <c r="F4751">
        <v>16</v>
      </c>
      <c r="G4751" t="s">
        <v>19</v>
      </c>
      <c r="H4751" t="s">
        <v>35</v>
      </c>
      <c r="I4751">
        <v>17.3</v>
      </c>
      <c r="J4751" t="s">
        <v>21</v>
      </c>
      <c r="K4751">
        <v>8.3000000000000007</v>
      </c>
      <c r="L4751">
        <v>1.7</v>
      </c>
      <c r="M4751" t="s">
        <v>30</v>
      </c>
      <c r="N4751">
        <v>1956.9</v>
      </c>
      <c r="O4751" s="5">
        <f>(ScoreCard!$E$3-laptop_prices3[[#This Row],[Price ($)]])/ScoreCard!$E$3*ScoreCard!$E$5</f>
        <v>4.0946883200035531</v>
      </c>
      <c r="P4751" s="5">
        <f>laptop_prices3[[#This Row],[RAM (GB)]]/ScoreCard!$F$3*ScoreCard!$F$5</f>
        <v>1.75</v>
      </c>
      <c r="Q4751" s="5">
        <f>laptop_prices3[[#This Row],[Screen Size (inch)]]/ScoreCard!$G$3*ScoreCard!$G$5</f>
        <v>2</v>
      </c>
      <c r="R4751" s="5">
        <f>laptop_prices3[[#This Row],[Battery Life (hours)]]/ScoreCard!$H$3*ScoreCard!$H$5</f>
        <v>4.8416666666666677</v>
      </c>
      <c r="S4751" s="5">
        <f>ScoreCard!$I$3-laptop_prices3[[#This Row],[Weight (kg)]]/ScoreCard!$I$3*ScoreCard!$I$5</f>
        <v>2.5285714285714285</v>
      </c>
      <c r="T4751" s="6" cm="1">
        <f t="array" ref="T4751">_xlfn.IFS(laptop_prices3[[#This Row],[Storage]]="512GB SSD", 512, laptop_prices3[[#This Row],[Storage]] = "1TB SSD", 1000, laptop_prices3[[#This Row],[Storage]] = "2TB SSD", 2000, laptop_prices3[[#This Row],[Storage]]= "256GB SSD", 256, laptop_prices3[[#This Row],[Storage]] = "1TB HDD", 1000*0.7)</f>
        <v>1000</v>
      </c>
      <c r="U4751" s="5">
        <f>laptop_prices3[[#This Row],[Storage Raw Value]]/ScoreCard!$J$3*ScoreCard!$J$5</f>
        <v>4</v>
      </c>
    </row>
    <row r="4752" spans="2:21" x14ac:dyDescent="0.2">
      <c r="B4752" s="4" cm="1">
        <f t="array" ref="B4752">SUM(laptop_prices3[[#This Row],[RAM Comp]:[Weight Comp]]+laptop_prices3[[#This Row],[Storage Comp]])</f>
        <v>11.776639966969448</v>
      </c>
      <c r="C4752">
        <v>4750</v>
      </c>
      <c r="D4752" t="s">
        <v>23</v>
      </c>
      <c r="E4752" t="s">
        <v>39</v>
      </c>
      <c r="F4752">
        <v>8</v>
      </c>
      <c r="G4752" t="s">
        <v>29</v>
      </c>
      <c r="H4752" t="s">
        <v>26</v>
      </c>
      <c r="I4752">
        <v>14</v>
      </c>
      <c r="J4752" t="s">
        <v>43</v>
      </c>
      <c r="K4752">
        <v>5.4</v>
      </c>
      <c r="L4752">
        <v>2.56</v>
      </c>
      <c r="M4752" t="s">
        <v>46</v>
      </c>
      <c r="N4752">
        <v>902.04</v>
      </c>
      <c r="O4752" s="5">
        <f>(ScoreCard!$E$3-laptop_prices3[[#This Row],[Price ($)]])/ScoreCard!$E$3*ScoreCard!$E$5</f>
        <v>4.5826933681721114</v>
      </c>
      <c r="P4752" s="5">
        <f>laptop_prices3[[#This Row],[RAM (GB)]]/ScoreCard!$F$3*ScoreCard!$F$5</f>
        <v>0.875</v>
      </c>
      <c r="Q4752" s="5">
        <f>laptop_prices3[[#This Row],[Screen Size (inch)]]/ScoreCard!$G$3*ScoreCard!$G$5</f>
        <v>1.6184971098265895</v>
      </c>
      <c r="R4752" s="5">
        <f>laptop_prices3[[#This Row],[Battery Life (hours)]]/ScoreCard!$H$3*ScoreCard!$H$5</f>
        <v>3.15</v>
      </c>
      <c r="S4752" s="5">
        <f>ScoreCard!$I$3-laptop_prices3[[#This Row],[Weight (kg)]]/ScoreCard!$I$3*ScoreCard!$I$5</f>
        <v>2.0371428571428574</v>
      </c>
      <c r="T4752" s="6" cm="1">
        <f t="array" ref="T4752">_xlfn.IFS(laptop_prices3[[#This Row],[Storage]]="512GB SSD", 512, laptop_prices3[[#This Row],[Storage]] = "1TB SSD", 1000, laptop_prices3[[#This Row],[Storage]] = "2TB SSD", 2000, laptop_prices3[[#This Row],[Storage]]= "256GB SSD", 256, laptop_prices3[[#This Row],[Storage]] = "1TB HDD", 1000*0.7)</f>
        <v>256</v>
      </c>
      <c r="U4752" s="5">
        <f>laptop_prices3[[#This Row],[Storage Raw Value]]/ScoreCard!$J$3*ScoreCard!$J$5</f>
        <v>1.024</v>
      </c>
    </row>
    <row r="4753" spans="2:21" x14ac:dyDescent="0.2">
      <c r="B4753" s="4" cm="1">
        <f t="array" ref="B4753">SUM(laptop_prices3[[#This Row],[RAM Comp]:[Weight Comp]]+laptop_prices3[[#This Row],[Storage Comp]])</f>
        <v>19.487190476190477</v>
      </c>
      <c r="C4753">
        <v>4751</v>
      </c>
      <c r="D4753" t="s">
        <v>28</v>
      </c>
      <c r="E4753" t="s">
        <v>24</v>
      </c>
      <c r="F4753">
        <v>64</v>
      </c>
      <c r="G4753" t="s">
        <v>29</v>
      </c>
      <c r="H4753" t="s">
        <v>26</v>
      </c>
      <c r="I4753">
        <v>17.3</v>
      </c>
      <c r="J4753" t="s">
        <v>43</v>
      </c>
      <c r="K4753">
        <v>6.7</v>
      </c>
      <c r="L4753">
        <v>1.78</v>
      </c>
      <c r="M4753" t="s">
        <v>16</v>
      </c>
      <c r="N4753">
        <v>2719.82</v>
      </c>
      <c r="O4753" s="5">
        <f>(ScoreCard!$E$3-laptop_prices3[[#This Row],[Price ($)]])/ScoreCard!$E$3*ScoreCard!$E$5</f>
        <v>3.7417421362931491</v>
      </c>
      <c r="P4753" s="5">
        <f>laptop_prices3[[#This Row],[RAM (GB)]]/ScoreCard!$F$3*ScoreCard!$F$5</f>
        <v>7</v>
      </c>
      <c r="Q4753" s="5">
        <f>laptop_prices3[[#This Row],[Screen Size (inch)]]/ScoreCard!$G$3*ScoreCard!$G$5</f>
        <v>2</v>
      </c>
      <c r="R4753" s="5">
        <f>laptop_prices3[[#This Row],[Battery Life (hours)]]/ScoreCard!$H$3*ScoreCard!$H$5</f>
        <v>3.9083333333333332</v>
      </c>
      <c r="S4753" s="5">
        <f>ScoreCard!$I$3-laptop_prices3[[#This Row],[Weight (kg)]]/ScoreCard!$I$3*ScoreCard!$I$5</f>
        <v>2.4828571428571431</v>
      </c>
      <c r="T4753" s="6" cm="1">
        <f t="array" ref="T4753">_xlfn.IFS(laptop_prices3[[#This Row],[Storage]]="512GB SSD", 512, laptop_prices3[[#This Row],[Storage]] = "1TB SSD", 1000, laptop_prices3[[#This Row],[Storage]] = "2TB SSD", 2000, laptop_prices3[[#This Row],[Storage]]= "256GB SSD", 256, laptop_prices3[[#This Row],[Storage]] = "1TB HDD", 1000*0.7)</f>
        <v>256</v>
      </c>
      <c r="U4753" s="5">
        <f>laptop_prices3[[#This Row],[Storage Raw Value]]/ScoreCard!$J$3*ScoreCard!$J$5</f>
        <v>1.024</v>
      </c>
    </row>
    <row r="4754" spans="2:21" x14ac:dyDescent="0.2">
      <c r="B4754" s="4" cm="1">
        <f t="array" ref="B4754">SUM(laptop_prices3[[#This Row],[RAM Comp]:[Weight Comp]]+laptop_prices3[[#This Row],[Storage Comp]])</f>
        <v>24.525401871731351</v>
      </c>
      <c r="C4754">
        <v>4752</v>
      </c>
      <c r="D4754" t="s">
        <v>33</v>
      </c>
      <c r="E4754" t="s">
        <v>12</v>
      </c>
      <c r="F4754">
        <v>8</v>
      </c>
      <c r="G4754" t="s">
        <v>19</v>
      </c>
      <c r="H4754" t="s">
        <v>20</v>
      </c>
      <c r="I4754">
        <v>14</v>
      </c>
      <c r="J4754" t="s">
        <v>21</v>
      </c>
      <c r="K4754">
        <v>5.8</v>
      </c>
      <c r="L4754">
        <v>1.49</v>
      </c>
      <c r="M4754" t="s">
        <v>16</v>
      </c>
      <c r="N4754">
        <v>658.31</v>
      </c>
      <c r="O4754" s="5">
        <f>(ScoreCard!$E$3-laptop_prices3[[#This Row],[Price ($)]])/ScoreCard!$E$3*ScoreCard!$E$5</f>
        <v>4.6954490612405024</v>
      </c>
      <c r="P4754" s="5">
        <f>laptop_prices3[[#This Row],[RAM (GB)]]/ScoreCard!$F$3*ScoreCard!$F$5</f>
        <v>0.875</v>
      </c>
      <c r="Q4754" s="5">
        <f>laptop_prices3[[#This Row],[Screen Size (inch)]]/ScoreCard!$G$3*ScoreCard!$G$5</f>
        <v>1.6184971098265895</v>
      </c>
      <c r="R4754" s="5">
        <f>laptop_prices3[[#This Row],[Battery Life (hours)]]/ScoreCard!$H$3*ScoreCard!$H$5</f>
        <v>3.3833333333333333</v>
      </c>
      <c r="S4754" s="5">
        <f>ScoreCard!$I$3-laptop_prices3[[#This Row],[Weight (kg)]]/ScoreCard!$I$3*ScoreCard!$I$5</f>
        <v>2.6485714285714286</v>
      </c>
      <c r="T4754" s="6" cm="1">
        <f t="array" ref="T4754">_xlfn.IFS(laptop_prices3[[#This Row],[Storage]]="512GB SSD", 512, laptop_prices3[[#This Row],[Storage]] = "1TB SSD", 1000, laptop_prices3[[#This Row],[Storage]] = "2TB SSD", 2000, laptop_prices3[[#This Row],[Storage]]= "256GB SSD", 256, laptop_prices3[[#This Row],[Storage]] = "1TB HDD", 1000*0.7)</f>
        <v>1000</v>
      </c>
      <c r="U4754" s="5">
        <f>laptop_prices3[[#This Row],[Storage Raw Value]]/ScoreCard!$J$3*ScoreCard!$J$5</f>
        <v>4</v>
      </c>
    </row>
    <row r="4755" spans="2:21" x14ac:dyDescent="0.2">
      <c r="B4755" s="4" cm="1">
        <f t="array" ref="B4755">SUM(laptop_prices3[[#This Row],[RAM Comp]:[Weight Comp]]+laptop_prices3[[#This Row],[Storage Comp]])</f>
        <v>17.2837539223782</v>
      </c>
      <c r="C4755">
        <v>4753</v>
      </c>
      <c r="D4755" t="s">
        <v>38</v>
      </c>
      <c r="E4755" t="s">
        <v>31</v>
      </c>
      <c r="F4755">
        <v>32</v>
      </c>
      <c r="G4755" t="s">
        <v>29</v>
      </c>
      <c r="H4755" t="s">
        <v>14</v>
      </c>
      <c r="I4755">
        <v>15.6</v>
      </c>
      <c r="J4755" t="s">
        <v>43</v>
      </c>
      <c r="K4755">
        <v>10.199999999999999</v>
      </c>
      <c r="L4755">
        <v>2.74</v>
      </c>
      <c r="M4755" t="s">
        <v>22</v>
      </c>
      <c r="N4755">
        <v>1417.99</v>
      </c>
      <c r="O4755" s="5">
        <f>(ScoreCard!$E$3-laptop_prices3[[#This Row],[Price ($)]])/ScoreCard!$E$3*ScoreCard!$E$5</f>
        <v>4.3440017838836109</v>
      </c>
      <c r="P4755" s="5">
        <f>laptop_prices3[[#This Row],[RAM (GB)]]/ScoreCard!$F$3*ScoreCard!$F$5</f>
        <v>3.5</v>
      </c>
      <c r="Q4755" s="5">
        <f>laptop_prices3[[#This Row],[Screen Size (inch)]]/ScoreCard!$G$3*ScoreCard!$G$5</f>
        <v>1.8034682080924855</v>
      </c>
      <c r="R4755" s="5">
        <f>laptop_prices3[[#This Row],[Battery Life (hours)]]/ScoreCard!$H$3*ScoreCard!$H$5</f>
        <v>5.95</v>
      </c>
      <c r="S4755" s="5">
        <f>ScoreCard!$I$3-laptop_prices3[[#This Row],[Weight (kg)]]/ScoreCard!$I$3*ScoreCard!$I$5</f>
        <v>1.9342857142857142</v>
      </c>
      <c r="T4755" s="6" cm="1">
        <f t="array" ref="T4755">_xlfn.IFS(laptop_prices3[[#This Row],[Storage]]="512GB SSD", 512, laptop_prices3[[#This Row],[Storage]] = "1TB SSD", 1000, laptop_prices3[[#This Row],[Storage]] = "2TB SSD", 2000, laptop_prices3[[#This Row],[Storage]]= "256GB SSD", 256, laptop_prices3[[#This Row],[Storage]] = "1TB HDD", 1000*0.7)</f>
        <v>256</v>
      </c>
      <c r="U4755" s="5">
        <f>laptop_prices3[[#This Row],[Storage Raw Value]]/ScoreCard!$J$3*ScoreCard!$J$5</f>
        <v>1.024</v>
      </c>
    </row>
    <row r="4756" spans="2:21" x14ac:dyDescent="0.2">
      <c r="B4756" s="4" cm="1">
        <f t="array" ref="B4756">SUM(laptop_prices3[[#This Row],[RAM Comp]:[Weight Comp]]+laptop_prices3[[#This Row],[Storage Comp]])</f>
        <v>15.062563446187724</v>
      </c>
      <c r="C4756">
        <v>4754</v>
      </c>
      <c r="D4756" t="s">
        <v>11</v>
      </c>
      <c r="E4756" t="s">
        <v>12</v>
      </c>
      <c r="F4756">
        <v>8</v>
      </c>
      <c r="G4756" t="s">
        <v>29</v>
      </c>
      <c r="H4756" t="s">
        <v>44</v>
      </c>
      <c r="I4756">
        <v>15.6</v>
      </c>
      <c r="J4756" t="s">
        <v>21</v>
      </c>
      <c r="K4756">
        <v>11</v>
      </c>
      <c r="L4756">
        <v>2.85</v>
      </c>
      <c r="M4756" t="s">
        <v>22</v>
      </c>
      <c r="N4756">
        <v>871.55</v>
      </c>
      <c r="O4756" s="5">
        <f>(ScoreCard!$E$3-laptop_prices3[[#This Row],[Price ($)]])/ScoreCard!$E$3*ScoreCard!$E$5</f>
        <v>4.5967988171593319</v>
      </c>
      <c r="P4756" s="5">
        <f>laptop_prices3[[#This Row],[RAM (GB)]]/ScoreCard!$F$3*ScoreCard!$F$5</f>
        <v>0.875</v>
      </c>
      <c r="Q4756" s="5">
        <f>laptop_prices3[[#This Row],[Screen Size (inch)]]/ScoreCard!$G$3*ScoreCard!$G$5</f>
        <v>1.8034682080924855</v>
      </c>
      <c r="R4756" s="5">
        <f>laptop_prices3[[#This Row],[Battery Life (hours)]]/ScoreCard!$H$3*ScoreCard!$H$5</f>
        <v>6.4166666666666661</v>
      </c>
      <c r="S4756" s="5">
        <f>ScoreCard!$I$3-laptop_prices3[[#This Row],[Weight (kg)]]/ScoreCard!$I$3*ScoreCard!$I$5</f>
        <v>1.8714285714285714</v>
      </c>
      <c r="T4756" s="6" cm="1">
        <f t="array" ref="T4756">_xlfn.IFS(laptop_prices3[[#This Row],[Storage]]="512GB SSD", 512, laptop_prices3[[#This Row],[Storage]] = "1TB SSD", 1000, laptop_prices3[[#This Row],[Storage]] = "2TB SSD", 2000, laptop_prices3[[#This Row],[Storage]]= "256GB SSD", 256, laptop_prices3[[#This Row],[Storage]] = "1TB HDD", 1000*0.7)</f>
        <v>256</v>
      </c>
      <c r="U4756" s="5">
        <f>laptop_prices3[[#This Row],[Storage Raw Value]]/ScoreCard!$J$3*ScoreCard!$J$5</f>
        <v>1.024</v>
      </c>
    </row>
    <row r="4757" spans="2:21" x14ac:dyDescent="0.2">
      <c r="B4757" s="4" cm="1">
        <f t="array" ref="B4757">SUM(laptop_prices3[[#This Row],[RAM Comp]:[Weight Comp]]+laptop_prices3[[#This Row],[Storage Comp]])</f>
        <v>21.519039636663916</v>
      </c>
      <c r="C4757">
        <v>4755</v>
      </c>
      <c r="D4757" t="s">
        <v>11</v>
      </c>
      <c r="E4757" t="s">
        <v>48</v>
      </c>
      <c r="F4757">
        <v>32</v>
      </c>
      <c r="G4757" t="s">
        <v>13</v>
      </c>
      <c r="H4757" t="s">
        <v>35</v>
      </c>
      <c r="I4757">
        <v>15.6</v>
      </c>
      <c r="J4757" t="s">
        <v>43</v>
      </c>
      <c r="K4757">
        <v>9.9</v>
      </c>
      <c r="L4757">
        <v>2.19</v>
      </c>
      <c r="M4757" t="s">
        <v>22</v>
      </c>
      <c r="N4757">
        <v>3259.99</v>
      </c>
      <c r="O4757" s="5">
        <f>(ScoreCard!$E$3-laptop_prices3[[#This Row],[Price ($)]])/ScoreCard!$E$3*ScoreCard!$E$5</f>
        <v>3.4918457643867251</v>
      </c>
      <c r="P4757" s="5">
        <f>laptop_prices3[[#This Row],[RAM (GB)]]/ScoreCard!$F$3*ScoreCard!$F$5</f>
        <v>3.5</v>
      </c>
      <c r="Q4757" s="5">
        <f>laptop_prices3[[#This Row],[Screen Size (inch)]]/ScoreCard!$G$3*ScoreCard!$G$5</f>
        <v>1.8034682080924855</v>
      </c>
      <c r="R4757" s="5">
        <f>laptop_prices3[[#This Row],[Battery Life (hours)]]/ScoreCard!$H$3*ScoreCard!$H$5</f>
        <v>5.7750000000000004</v>
      </c>
      <c r="S4757" s="5">
        <f>ScoreCard!$I$3-laptop_prices3[[#This Row],[Weight (kg)]]/ScoreCard!$I$3*ScoreCard!$I$5</f>
        <v>2.2485714285714287</v>
      </c>
      <c r="T4757" s="6" cm="1">
        <f t="array" ref="T4757">_xlfn.IFS(laptop_prices3[[#This Row],[Storage]]="512GB SSD", 512, laptop_prices3[[#This Row],[Storage]] = "1TB SSD", 1000, laptop_prices3[[#This Row],[Storage]] = "2TB SSD", 2000, laptop_prices3[[#This Row],[Storage]]= "256GB SSD", 256, laptop_prices3[[#This Row],[Storage]] = "1TB HDD", 1000*0.7)</f>
        <v>512</v>
      </c>
      <c r="U4757" s="5">
        <f>laptop_prices3[[#This Row],[Storage Raw Value]]/ScoreCard!$J$3*ScoreCard!$J$5</f>
        <v>2.048</v>
      </c>
    </row>
    <row r="4758" spans="2:21" x14ac:dyDescent="0.2">
      <c r="B4758" s="4" cm="1">
        <f t="array" ref="B4758">SUM(laptop_prices3[[#This Row],[RAM Comp]:[Weight Comp]]+laptop_prices3[[#This Row],[Storage Comp]])</f>
        <v>19.100735205064684</v>
      </c>
      <c r="C4758">
        <v>4756</v>
      </c>
      <c r="D4758" t="s">
        <v>28</v>
      </c>
      <c r="E4758" t="s">
        <v>48</v>
      </c>
      <c r="F4758">
        <v>8</v>
      </c>
      <c r="G4758" t="s">
        <v>13</v>
      </c>
      <c r="H4758" t="s">
        <v>40</v>
      </c>
      <c r="I4758">
        <v>14</v>
      </c>
      <c r="J4758" t="s">
        <v>21</v>
      </c>
      <c r="K4758">
        <v>11.6</v>
      </c>
      <c r="L4758">
        <v>3.24</v>
      </c>
      <c r="M4758" t="s">
        <v>22</v>
      </c>
      <c r="N4758">
        <v>1173.27</v>
      </c>
      <c r="O4758" s="5">
        <f>(ScoreCard!$E$3-laptop_prices3[[#This Row],[Price ($)]])/ScoreCard!$E$3*ScoreCard!$E$5</f>
        <v>4.4572154761155751</v>
      </c>
      <c r="P4758" s="5">
        <f>laptop_prices3[[#This Row],[RAM (GB)]]/ScoreCard!$F$3*ScoreCard!$F$5</f>
        <v>0.875</v>
      </c>
      <c r="Q4758" s="5">
        <f>laptop_prices3[[#This Row],[Screen Size (inch)]]/ScoreCard!$G$3*ScoreCard!$G$5</f>
        <v>1.6184971098265895</v>
      </c>
      <c r="R4758" s="5">
        <f>laptop_prices3[[#This Row],[Battery Life (hours)]]/ScoreCard!$H$3*ScoreCard!$H$5</f>
        <v>6.7666666666666666</v>
      </c>
      <c r="S4758" s="5">
        <f>ScoreCard!$I$3-laptop_prices3[[#This Row],[Weight (kg)]]/ScoreCard!$I$3*ScoreCard!$I$5</f>
        <v>1.6485714285714284</v>
      </c>
      <c r="T4758" s="6" cm="1">
        <f t="array" ref="T4758">_xlfn.IFS(laptop_prices3[[#This Row],[Storage]]="512GB SSD", 512, laptop_prices3[[#This Row],[Storage]] = "1TB SSD", 1000, laptop_prices3[[#This Row],[Storage]] = "2TB SSD", 2000, laptop_prices3[[#This Row],[Storage]]= "256GB SSD", 256, laptop_prices3[[#This Row],[Storage]] = "1TB HDD", 1000*0.7)</f>
        <v>512</v>
      </c>
      <c r="U4758" s="5">
        <f>laptop_prices3[[#This Row],[Storage Raw Value]]/ScoreCard!$J$3*ScoreCard!$J$5</f>
        <v>2.048</v>
      </c>
    </row>
    <row r="4759" spans="2:21" x14ac:dyDescent="0.2">
      <c r="B4759" s="4" cm="1">
        <f t="array" ref="B4759">SUM(laptop_prices3[[#This Row],[RAM Comp]:[Weight Comp]]+laptop_prices3[[#This Row],[Storage Comp]])</f>
        <v>24.37227773190201</v>
      </c>
      <c r="C4759">
        <v>4757</v>
      </c>
      <c r="D4759" t="s">
        <v>33</v>
      </c>
      <c r="E4759" t="s">
        <v>41</v>
      </c>
      <c r="F4759">
        <v>16</v>
      </c>
      <c r="G4759" t="s">
        <v>42</v>
      </c>
      <c r="H4759" t="s">
        <v>26</v>
      </c>
      <c r="I4759">
        <v>15.6</v>
      </c>
      <c r="J4759" t="s">
        <v>27</v>
      </c>
      <c r="K4759">
        <v>11.9</v>
      </c>
      <c r="L4759">
        <v>1.44</v>
      </c>
      <c r="M4759" t="s">
        <v>46</v>
      </c>
      <c r="N4759">
        <v>3088.16</v>
      </c>
      <c r="O4759" s="5">
        <f>(ScoreCard!$E$3-laptop_prices3[[#This Row],[Price ($)]])/ScoreCard!$E$3*ScoreCard!$E$5</f>
        <v>3.5713386899188371</v>
      </c>
      <c r="P4759" s="5">
        <f>laptop_prices3[[#This Row],[RAM (GB)]]/ScoreCard!$F$3*ScoreCard!$F$5</f>
        <v>1.75</v>
      </c>
      <c r="Q4759" s="5">
        <f>laptop_prices3[[#This Row],[Screen Size (inch)]]/ScoreCard!$G$3*ScoreCard!$G$5</f>
        <v>1.8034682080924855</v>
      </c>
      <c r="R4759" s="5">
        <f>laptop_prices3[[#This Row],[Battery Life (hours)]]/ScoreCard!$H$3*ScoreCard!$H$5</f>
        <v>6.9416666666666664</v>
      </c>
      <c r="S4759" s="5">
        <f>ScoreCard!$I$3-laptop_prices3[[#This Row],[Weight (kg)]]/ScoreCard!$I$3*ScoreCard!$I$5</f>
        <v>2.677142857142857</v>
      </c>
      <c r="T4759" s="6" cm="1">
        <f t="array" ref="T4759">_xlfn.IFS(laptop_prices3[[#This Row],[Storage]]="512GB SSD", 512, laptop_prices3[[#This Row],[Storage]] = "1TB SSD", 1000, laptop_prices3[[#This Row],[Storage]] = "2TB SSD", 2000, laptop_prices3[[#This Row],[Storage]]= "256GB SSD", 256, laptop_prices3[[#This Row],[Storage]] = "1TB HDD", 1000*0.7)</f>
        <v>700</v>
      </c>
      <c r="U4759" s="5">
        <f>laptop_prices3[[#This Row],[Storage Raw Value]]/ScoreCard!$J$3*ScoreCard!$J$5</f>
        <v>2.8</v>
      </c>
    </row>
    <row r="4760" spans="2:21" x14ac:dyDescent="0.2">
      <c r="B4760" s="4" cm="1">
        <f t="array" ref="B4760">SUM(laptop_prices3[[#This Row],[RAM Comp]:[Weight Comp]]+laptop_prices3[[#This Row],[Storage Comp]])</f>
        <v>39.178690476190475</v>
      </c>
      <c r="C4760">
        <v>4758</v>
      </c>
      <c r="D4760" t="s">
        <v>28</v>
      </c>
      <c r="E4760" t="s">
        <v>48</v>
      </c>
      <c r="F4760">
        <v>4</v>
      </c>
      <c r="G4760" t="s">
        <v>25</v>
      </c>
      <c r="H4760" t="s">
        <v>14</v>
      </c>
      <c r="I4760">
        <v>17.3</v>
      </c>
      <c r="J4760" t="s">
        <v>21</v>
      </c>
      <c r="K4760">
        <v>4.9000000000000004</v>
      </c>
      <c r="L4760">
        <v>2.83</v>
      </c>
      <c r="M4760" t="s">
        <v>30</v>
      </c>
      <c r="N4760">
        <v>1009.9</v>
      </c>
      <c r="O4760" s="5">
        <f>(ScoreCard!$E$3-laptop_prices3[[#This Row],[Price ($)]])/ScoreCard!$E$3*ScoreCard!$E$5</f>
        <v>4.5327945906135154</v>
      </c>
      <c r="P4760" s="5">
        <f>laptop_prices3[[#This Row],[RAM (GB)]]/ScoreCard!$F$3*ScoreCard!$F$5</f>
        <v>0.4375</v>
      </c>
      <c r="Q4760" s="5">
        <f>laptop_prices3[[#This Row],[Screen Size (inch)]]/ScoreCard!$G$3*ScoreCard!$G$5</f>
        <v>2</v>
      </c>
      <c r="R4760" s="5">
        <f>laptop_prices3[[#This Row],[Battery Life (hours)]]/ScoreCard!$H$3*ScoreCard!$H$5</f>
        <v>2.8583333333333338</v>
      </c>
      <c r="S4760" s="5">
        <f>ScoreCard!$I$3-laptop_prices3[[#This Row],[Weight (kg)]]/ScoreCard!$I$3*ScoreCard!$I$5</f>
        <v>1.8828571428571428</v>
      </c>
      <c r="T4760" s="6" cm="1">
        <f t="array" ref="T4760">_xlfn.IFS(laptop_prices3[[#This Row],[Storage]]="512GB SSD", 512, laptop_prices3[[#This Row],[Storage]] = "1TB SSD", 1000, laptop_prices3[[#This Row],[Storage]] = "2TB SSD", 2000, laptop_prices3[[#This Row],[Storage]]= "256GB SSD", 256, laptop_prices3[[#This Row],[Storage]] = "1TB HDD", 1000*0.7)</f>
        <v>2000</v>
      </c>
      <c r="U4760" s="5">
        <f>laptop_prices3[[#This Row],[Storage Raw Value]]/ScoreCard!$J$3*ScoreCard!$J$5</f>
        <v>8</v>
      </c>
    </row>
    <row r="4761" spans="2:21" x14ac:dyDescent="0.2">
      <c r="B4761" s="4" cm="1">
        <f t="array" ref="B4761">SUM(laptop_prices3[[#This Row],[RAM Comp]:[Weight Comp]]+laptop_prices3[[#This Row],[Storage Comp]])</f>
        <v>25.627142857142857</v>
      </c>
      <c r="C4761">
        <v>4759</v>
      </c>
      <c r="D4761" t="s">
        <v>38</v>
      </c>
      <c r="E4761" t="s">
        <v>18</v>
      </c>
      <c r="F4761">
        <v>64</v>
      </c>
      <c r="G4761" t="s">
        <v>42</v>
      </c>
      <c r="H4761" t="s">
        <v>40</v>
      </c>
      <c r="I4761">
        <v>17.3</v>
      </c>
      <c r="J4761" t="s">
        <v>15</v>
      </c>
      <c r="K4761">
        <v>5.4</v>
      </c>
      <c r="L4761">
        <v>2.14</v>
      </c>
      <c r="M4761" t="s">
        <v>46</v>
      </c>
      <c r="N4761">
        <v>3299.2</v>
      </c>
      <c r="O4761" s="5">
        <f>(ScoreCard!$E$3-laptop_prices3[[#This Row],[Price ($)]])/ScoreCard!$E$3*ScoreCard!$E$5</f>
        <v>3.4737062217567183</v>
      </c>
      <c r="P4761" s="5">
        <f>laptop_prices3[[#This Row],[RAM (GB)]]/ScoreCard!$F$3*ScoreCard!$F$5</f>
        <v>7</v>
      </c>
      <c r="Q4761" s="5">
        <f>laptop_prices3[[#This Row],[Screen Size (inch)]]/ScoreCard!$G$3*ScoreCard!$G$5</f>
        <v>2</v>
      </c>
      <c r="R4761" s="5">
        <f>laptop_prices3[[#This Row],[Battery Life (hours)]]/ScoreCard!$H$3*ScoreCard!$H$5</f>
        <v>3.15</v>
      </c>
      <c r="S4761" s="5">
        <f>ScoreCard!$I$3-laptop_prices3[[#This Row],[Weight (kg)]]/ScoreCard!$I$3*ScoreCard!$I$5</f>
        <v>2.2771428571428571</v>
      </c>
      <c r="T4761" s="6" cm="1">
        <f t="array" ref="T4761">_xlfn.IFS(laptop_prices3[[#This Row],[Storage]]="512GB SSD", 512, laptop_prices3[[#This Row],[Storage]] = "1TB SSD", 1000, laptop_prices3[[#This Row],[Storage]] = "2TB SSD", 2000, laptop_prices3[[#This Row],[Storage]]= "256GB SSD", 256, laptop_prices3[[#This Row],[Storage]] = "1TB HDD", 1000*0.7)</f>
        <v>700</v>
      </c>
      <c r="U4761" s="5">
        <f>laptop_prices3[[#This Row],[Storage Raw Value]]/ScoreCard!$J$3*ScoreCard!$J$5</f>
        <v>2.8</v>
      </c>
    </row>
    <row r="4762" spans="2:21" x14ac:dyDescent="0.2">
      <c r="B4762" s="4" cm="1">
        <f t="array" ref="B4762">SUM(laptop_prices3[[#This Row],[RAM Comp]:[Weight Comp]]+laptop_prices3[[#This Row],[Storage Comp]])</f>
        <v>17.642997109826588</v>
      </c>
      <c r="C4762">
        <v>4760</v>
      </c>
      <c r="D4762" t="s">
        <v>34</v>
      </c>
      <c r="E4762" t="s">
        <v>24</v>
      </c>
      <c r="F4762">
        <v>4</v>
      </c>
      <c r="G4762" t="s">
        <v>13</v>
      </c>
      <c r="H4762" t="s">
        <v>26</v>
      </c>
      <c r="I4762">
        <v>14</v>
      </c>
      <c r="J4762" t="s">
        <v>27</v>
      </c>
      <c r="K4762">
        <v>9.9</v>
      </c>
      <c r="L4762">
        <v>3.29</v>
      </c>
      <c r="M4762" t="s">
        <v>30</v>
      </c>
      <c r="N4762">
        <v>1622.71</v>
      </c>
      <c r="O4762" s="5">
        <f>(ScoreCard!$E$3-laptop_prices3[[#This Row],[Price ($)]])/ScoreCard!$E$3*ScoreCard!$E$5</f>
        <v>4.2492931083616767</v>
      </c>
      <c r="P4762" s="5">
        <f>laptop_prices3[[#This Row],[RAM (GB)]]/ScoreCard!$F$3*ScoreCard!$F$5</f>
        <v>0.4375</v>
      </c>
      <c r="Q4762" s="5">
        <f>laptop_prices3[[#This Row],[Screen Size (inch)]]/ScoreCard!$G$3*ScoreCard!$G$5</f>
        <v>1.6184971098265895</v>
      </c>
      <c r="R4762" s="5">
        <f>laptop_prices3[[#This Row],[Battery Life (hours)]]/ScoreCard!$H$3*ScoreCard!$H$5</f>
        <v>5.7750000000000004</v>
      </c>
      <c r="S4762" s="5">
        <f>ScoreCard!$I$3-laptop_prices3[[#This Row],[Weight (kg)]]/ScoreCard!$I$3*ScoreCard!$I$5</f>
        <v>1.6199999999999999</v>
      </c>
      <c r="T4762" s="6" cm="1">
        <f t="array" ref="T4762">_xlfn.IFS(laptop_prices3[[#This Row],[Storage]]="512GB SSD", 512, laptop_prices3[[#This Row],[Storage]] = "1TB SSD", 1000, laptop_prices3[[#This Row],[Storage]] = "2TB SSD", 2000, laptop_prices3[[#This Row],[Storage]]= "256GB SSD", 256, laptop_prices3[[#This Row],[Storage]] = "1TB HDD", 1000*0.7)</f>
        <v>512</v>
      </c>
      <c r="U4762" s="5">
        <f>laptop_prices3[[#This Row],[Storage Raw Value]]/ScoreCard!$J$3*ScoreCard!$J$5</f>
        <v>2.048</v>
      </c>
    </row>
    <row r="4763" spans="2:21" x14ac:dyDescent="0.2">
      <c r="B4763" s="4" cm="1">
        <f t="array" ref="B4763">SUM(laptop_prices3[[#This Row],[RAM Comp]:[Weight Comp]]+laptop_prices3[[#This Row],[Storage Comp]])</f>
        <v>43.538333333333334</v>
      </c>
      <c r="C4763">
        <v>4761</v>
      </c>
      <c r="D4763" t="s">
        <v>11</v>
      </c>
      <c r="E4763" t="s">
        <v>48</v>
      </c>
      <c r="F4763">
        <v>32</v>
      </c>
      <c r="G4763" t="s">
        <v>25</v>
      </c>
      <c r="H4763" t="s">
        <v>44</v>
      </c>
      <c r="I4763">
        <v>17.3</v>
      </c>
      <c r="J4763" t="s">
        <v>43</v>
      </c>
      <c r="K4763">
        <v>7.3</v>
      </c>
      <c r="L4763">
        <v>3.01</v>
      </c>
      <c r="M4763" t="s">
        <v>30</v>
      </c>
      <c r="N4763">
        <v>2204.4299999999998</v>
      </c>
      <c r="O4763" s="5">
        <f>(ScoreCard!$E$3-laptop_prices3[[#This Row],[Price ($)]])/ScoreCard!$E$3*ScoreCard!$E$5</f>
        <v>3.9801746503477093</v>
      </c>
      <c r="P4763" s="5">
        <f>laptop_prices3[[#This Row],[RAM (GB)]]/ScoreCard!$F$3*ScoreCard!$F$5</f>
        <v>3.5</v>
      </c>
      <c r="Q4763" s="5">
        <f>laptop_prices3[[#This Row],[Screen Size (inch)]]/ScoreCard!$G$3*ScoreCard!$G$5</f>
        <v>2</v>
      </c>
      <c r="R4763" s="5">
        <f>laptop_prices3[[#This Row],[Battery Life (hours)]]/ScoreCard!$H$3*ScoreCard!$H$5</f>
        <v>4.2583333333333329</v>
      </c>
      <c r="S4763" s="5">
        <f>ScoreCard!$I$3-laptop_prices3[[#This Row],[Weight (kg)]]/ScoreCard!$I$3*ScoreCard!$I$5</f>
        <v>1.78</v>
      </c>
      <c r="T4763" s="6" cm="1">
        <f t="array" ref="T4763">_xlfn.IFS(laptop_prices3[[#This Row],[Storage]]="512GB SSD", 512, laptop_prices3[[#This Row],[Storage]] = "1TB SSD", 1000, laptop_prices3[[#This Row],[Storage]] = "2TB SSD", 2000, laptop_prices3[[#This Row],[Storage]]= "256GB SSD", 256, laptop_prices3[[#This Row],[Storage]] = "1TB HDD", 1000*0.7)</f>
        <v>2000</v>
      </c>
      <c r="U4763" s="5">
        <f>laptop_prices3[[#This Row],[Storage Raw Value]]/ScoreCard!$J$3*ScoreCard!$J$5</f>
        <v>8</v>
      </c>
    </row>
    <row r="4764" spans="2:21" x14ac:dyDescent="0.2">
      <c r="B4764" s="4" cm="1">
        <f t="array" ref="B4764">SUM(laptop_prices3[[#This Row],[RAM Comp]:[Weight Comp]]+laptop_prices3[[#This Row],[Storage Comp]])</f>
        <v>42.89323011285439</v>
      </c>
      <c r="C4764">
        <v>4762</v>
      </c>
      <c r="D4764" t="s">
        <v>33</v>
      </c>
      <c r="E4764" t="s">
        <v>24</v>
      </c>
      <c r="F4764">
        <v>8</v>
      </c>
      <c r="G4764" t="s">
        <v>25</v>
      </c>
      <c r="H4764" t="s">
        <v>14</v>
      </c>
      <c r="I4764">
        <v>15.6</v>
      </c>
      <c r="J4764" t="s">
        <v>21</v>
      </c>
      <c r="K4764">
        <v>10.6</v>
      </c>
      <c r="L4764">
        <v>2.57</v>
      </c>
      <c r="M4764" t="s">
        <v>46</v>
      </c>
      <c r="N4764">
        <v>953.16</v>
      </c>
      <c r="O4764" s="5">
        <f>(ScoreCard!$E$3-laptop_prices3[[#This Row],[Price ($)]])/ScoreCard!$E$3*ScoreCard!$E$5</f>
        <v>4.5590439568166925</v>
      </c>
      <c r="P4764" s="5">
        <f>laptop_prices3[[#This Row],[RAM (GB)]]/ScoreCard!$F$3*ScoreCard!$F$5</f>
        <v>0.875</v>
      </c>
      <c r="Q4764" s="5">
        <f>laptop_prices3[[#This Row],[Screen Size (inch)]]/ScoreCard!$G$3*ScoreCard!$G$5</f>
        <v>1.8034682080924855</v>
      </c>
      <c r="R4764" s="5">
        <f>laptop_prices3[[#This Row],[Battery Life (hours)]]/ScoreCard!$H$3*ScoreCard!$H$5</f>
        <v>6.1833333333333336</v>
      </c>
      <c r="S4764" s="5">
        <f>ScoreCard!$I$3-laptop_prices3[[#This Row],[Weight (kg)]]/ScoreCard!$I$3*ScoreCard!$I$5</f>
        <v>2.0314285714285716</v>
      </c>
      <c r="T4764" s="6" cm="1">
        <f t="array" ref="T4764">_xlfn.IFS(laptop_prices3[[#This Row],[Storage]]="512GB SSD", 512, laptop_prices3[[#This Row],[Storage]] = "1TB SSD", 1000, laptop_prices3[[#This Row],[Storage]] = "2TB SSD", 2000, laptop_prices3[[#This Row],[Storage]]= "256GB SSD", 256, laptop_prices3[[#This Row],[Storage]] = "1TB HDD", 1000*0.7)</f>
        <v>2000</v>
      </c>
      <c r="U4764" s="5">
        <f>laptop_prices3[[#This Row],[Storage Raw Value]]/ScoreCard!$J$3*ScoreCard!$J$5</f>
        <v>8</v>
      </c>
    </row>
    <row r="4765" spans="2:21" x14ac:dyDescent="0.2">
      <c r="B4765" s="4" cm="1">
        <f t="array" ref="B4765">SUM(laptop_prices3[[#This Row],[RAM Comp]:[Weight Comp]]+laptop_prices3[[#This Row],[Storage Comp]])</f>
        <v>44.185905587668593</v>
      </c>
      <c r="C4765">
        <v>4763</v>
      </c>
      <c r="D4765" t="s">
        <v>23</v>
      </c>
      <c r="E4765" t="s">
        <v>48</v>
      </c>
      <c r="F4765">
        <v>16</v>
      </c>
      <c r="G4765" t="s">
        <v>25</v>
      </c>
      <c r="H4765" t="s">
        <v>26</v>
      </c>
      <c r="I4765">
        <v>13.3</v>
      </c>
      <c r="J4765" t="s">
        <v>43</v>
      </c>
      <c r="K4765">
        <v>10.9</v>
      </c>
      <c r="L4765">
        <v>1.68</v>
      </c>
      <c r="M4765" t="s">
        <v>46</v>
      </c>
      <c r="N4765">
        <v>1371.23</v>
      </c>
      <c r="O4765" s="5">
        <f>(ScoreCard!$E$3-laptop_prices3[[#This Row],[Price ($)]])/ScoreCard!$E$3*ScoreCard!$E$5</f>
        <v>4.3656341484176364</v>
      </c>
      <c r="P4765" s="5">
        <f>laptop_prices3[[#This Row],[RAM (GB)]]/ScoreCard!$F$3*ScoreCard!$F$5</f>
        <v>1.75</v>
      </c>
      <c r="Q4765" s="5">
        <f>laptop_prices3[[#This Row],[Screen Size (inch)]]/ScoreCard!$G$3*ScoreCard!$G$5</f>
        <v>1.5375722543352601</v>
      </c>
      <c r="R4765" s="5">
        <f>laptop_prices3[[#This Row],[Battery Life (hours)]]/ScoreCard!$H$3*ScoreCard!$H$5</f>
        <v>6.3583333333333334</v>
      </c>
      <c r="S4765" s="5">
        <f>ScoreCard!$I$3-laptop_prices3[[#This Row],[Weight (kg)]]/ScoreCard!$I$3*ScoreCard!$I$5</f>
        <v>2.54</v>
      </c>
      <c r="T4765" s="6" cm="1">
        <f t="array" ref="T4765">_xlfn.IFS(laptop_prices3[[#This Row],[Storage]]="512GB SSD", 512, laptop_prices3[[#This Row],[Storage]] = "1TB SSD", 1000, laptop_prices3[[#This Row],[Storage]] = "2TB SSD", 2000, laptop_prices3[[#This Row],[Storage]]= "256GB SSD", 256, laptop_prices3[[#This Row],[Storage]] = "1TB HDD", 1000*0.7)</f>
        <v>2000</v>
      </c>
      <c r="U4765" s="5">
        <f>laptop_prices3[[#This Row],[Storage Raw Value]]/ScoreCard!$J$3*ScoreCard!$J$5</f>
        <v>8</v>
      </c>
    </row>
    <row r="4766" spans="2:21" x14ac:dyDescent="0.2">
      <c r="B4766" s="4" cm="1">
        <f t="array" ref="B4766">SUM(laptop_prices3[[#This Row],[RAM Comp]:[Weight Comp]]+laptop_prices3[[#This Row],[Storage Comp]])</f>
        <v>19.374658684282959</v>
      </c>
      <c r="C4766">
        <v>4764</v>
      </c>
      <c r="D4766" t="s">
        <v>23</v>
      </c>
      <c r="E4766" t="s">
        <v>39</v>
      </c>
      <c r="F4766">
        <v>16</v>
      </c>
      <c r="G4766" t="s">
        <v>42</v>
      </c>
      <c r="H4766" t="s">
        <v>20</v>
      </c>
      <c r="I4766">
        <v>15.6</v>
      </c>
      <c r="J4766" t="s">
        <v>15</v>
      </c>
      <c r="K4766">
        <v>4.9000000000000004</v>
      </c>
      <c r="L4766">
        <v>3.04</v>
      </c>
      <c r="M4766" t="s">
        <v>16</v>
      </c>
      <c r="N4766">
        <v>1340.83</v>
      </c>
      <c r="O4766" s="5">
        <f>(ScoreCard!$E$3-laptop_prices3[[#This Row],[Price ($)]])/ScoreCard!$E$3*ScoreCard!$E$5</f>
        <v>4.3796979611172588</v>
      </c>
      <c r="P4766" s="5">
        <f>laptop_prices3[[#This Row],[RAM (GB)]]/ScoreCard!$F$3*ScoreCard!$F$5</f>
        <v>1.75</v>
      </c>
      <c r="Q4766" s="5">
        <f>laptop_prices3[[#This Row],[Screen Size (inch)]]/ScoreCard!$G$3*ScoreCard!$G$5</f>
        <v>1.8034682080924855</v>
      </c>
      <c r="R4766" s="5">
        <f>laptop_prices3[[#This Row],[Battery Life (hours)]]/ScoreCard!$H$3*ScoreCard!$H$5</f>
        <v>2.8583333333333338</v>
      </c>
      <c r="S4766" s="5">
        <f>ScoreCard!$I$3-laptop_prices3[[#This Row],[Weight (kg)]]/ScoreCard!$I$3*ScoreCard!$I$5</f>
        <v>1.7628571428571429</v>
      </c>
      <c r="T4766" s="6" cm="1">
        <f t="array" ref="T4766">_xlfn.IFS(laptop_prices3[[#This Row],[Storage]]="512GB SSD", 512, laptop_prices3[[#This Row],[Storage]] = "1TB SSD", 1000, laptop_prices3[[#This Row],[Storage]] = "2TB SSD", 2000, laptop_prices3[[#This Row],[Storage]]= "256GB SSD", 256, laptop_prices3[[#This Row],[Storage]] = "1TB HDD", 1000*0.7)</f>
        <v>700</v>
      </c>
      <c r="U4766" s="5">
        <f>laptop_prices3[[#This Row],[Storage Raw Value]]/ScoreCard!$J$3*ScoreCard!$J$5</f>
        <v>2.8</v>
      </c>
    </row>
    <row r="4767" spans="2:21" x14ac:dyDescent="0.2">
      <c r="B4767" s="4" cm="1">
        <f t="array" ref="B4767">SUM(laptop_prices3[[#This Row],[RAM Comp]:[Weight Comp]]+laptop_prices3[[#This Row],[Storage Comp]])</f>
        <v>13.634758601706579</v>
      </c>
      <c r="C4767">
        <v>4765</v>
      </c>
      <c r="D4767" t="s">
        <v>47</v>
      </c>
      <c r="E4767" t="s">
        <v>39</v>
      </c>
      <c r="F4767">
        <v>16</v>
      </c>
      <c r="G4767" t="s">
        <v>29</v>
      </c>
      <c r="H4767" t="s">
        <v>26</v>
      </c>
      <c r="I4767">
        <v>16</v>
      </c>
      <c r="J4767" t="s">
        <v>43</v>
      </c>
      <c r="K4767">
        <v>7.6</v>
      </c>
      <c r="L4767">
        <v>3.49</v>
      </c>
      <c r="M4767" t="s">
        <v>30</v>
      </c>
      <c r="N4767">
        <v>1689.42</v>
      </c>
      <c r="O4767" s="5">
        <f>(ScoreCard!$E$3-laptop_prices3[[#This Row],[Price ($)]])/ScoreCard!$E$3*ScoreCard!$E$5</f>
        <v>4.2184313667435243</v>
      </c>
      <c r="P4767" s="5">
        <f>laptop_prices3[[#This Row],[RAM (GB)]]/ScoreCard!$F$3*ScoreCard!$F$5</f>
        <v>1.75</v>
      </c>
      <c r="Q4767" s="5">
        <f>laptop_prices3[[#This Row],[Screen Size (inch)]]/ScoreCard!$G$3*ScoreCard!$G$5</f>
        <v>1.8497109826589595</v>
      </c>
      <c r="R4767" s="5">
        <f>laptop_prices3[[#This Row],[Battery Life (hours)]]/ScoreCard!$H$3*ScoreCard!$H$5</f>
        <v>4.4333333333333336</v>
      </c>
      <c r="S4767" s="5">
        <f>ScoreCard!$I$3-laptop_prices3[[#This Row],[Weight (kg)]]/ScoreCard!$I$3*ScoreCard!$I$5</f>
        <v>1.5057142857142856</v>
      </c>
      <c r="T4767" s="6" cm="1">
        <f t="array" ref="T4767">_xlfn.IFS(laptop_prices3[[#This Row],[Storage]]="512GB SSD", 512, laptop_prices3[[#This Row],[Storage]] = "1TB SSD", 1000, laptop_prices3[[#This Row],[Storage]] = "2TB SSD", 2000, laptop_prices3[[#This Row],[Storage]]= "256GB SSD", 256, laptop_prices3[[#This Row],[Storage]] = "1TB HDD", 1000*0.7)</f>
        <v>256</v>
      </c>
      <c r="U4767" s="5">
        <f>laptop_prices3[[#This Row],[Storage Raw Value]]/ScoreCard!$J$3*ScoreCard!$J$5</f>
        <v>1.024</v>
      </c>
    </row>
    <row r="4768" spans="2:21" x14ac:dyDescent="0.2">
      <c r="B4768" s="4" cm="1">
        <f t="array" ref="B4768">SUM(laptop_prices3[[#This Row],[RAM Comp]:[Weight Comp]]+laptop_prices3[[#This Row],[Storage Comp]])</f>
        <v>18.220420589044867</v>
      </c>
      <c r="C4768">
        <v>4766</v>
      </c>
      <c r="D4768" t="s">
        <v>23</v>
      </c>
      <c r="E4768" t="s">
        <v>31</v>
      </c>
      <c r="F4768">
        <v>32</v>
      </c>
      <c r="G4768" t="s">
        <v>29</v>
      </c>
      <c r="H4768" t="s">
        <v>32</v>
      </c>
      <c r="I4768">
        <v>15.6</v>
      </c>
      <c r="J4768" t="s">
        <v>21</v>
      </c>
      <c r="K4768">
        <v>11.6</v>
      </c>
      <c r="L4768">
        <v>2.5299999999999998</v>
      </c>
      <c r="M4768" t="s">
        <v>22</v>
      </c>
      <c r="N4768">
        <v>1259.03</v>
      </c>
      <c r="O4768" s="5">
        <f>(ScoreCard!$E$3-laptop_prices3[[#This Row],[Price ($)]])/ScoreCard!$E$3*ScoreCard!$E$5</f>
        <v>4.4175407202892707</v>
      </c>
      <c r="P4768" s="5">
        <f>laptop_prices3[[#This Row],[RAM (GB)]]/ScoreCard!$F$3*ScoreCard!$F$5</f>
        <v>3.5</v>
      </c>
      <c r="Q4768" s="5">
        <f>laptop_prices3[[#This Row],[Screen Size (inch)]]/ScoreCard!$G$3*ScoreCard!$G$5</f>
        <v>1.8034682080924855</v>
      </c>
      <c r="R4768" s="5">
        <f>laptop_prices3[[#This Row],[Battery Life (hours)]]/ScoreCard!$H$3*ScoreCard!$H$5</f>
        <v>6.7666666666666666</v>
      </c>
      <c r="S4768" s="5">
        <f>ScoreCard!$I$3-laptop_prices3[[#This Row],[Weight (kg)]]/ScoreCard!$I$3*ScoreCard!$I$5</f>
        <v>2.0542857142857143</v>
      </c>
      <c r="T4768" s="6" cm="1">
        <f t="array" ref="T4768">_xlfn.IFS(laptop_prices3[[#This Row],[Storage]]="512GB SSD", 512, laptop_prices3[[#This Row],[Storage]] = "1TB SSD", 1000, laptop_prices3[[#This Row],[Storage]] = "2TB SSD", 2000, laptop_prices3[[#This Row],[Storage]]= "256GB SSD", 256, laptop_prices3[[#This Row],[Storage]] = "1TB HDD", 1000*0.7)</f>
        <v>256</v>
      </c>
      <c r="U4768" s="5">
        <f>laptop_prices3[[#This Row],[Storage Raw Value]]/ScoreCard!$J$3*ScoreCard!$J$5</f>
        <v>1.024</v>
      </c>
    </row>
    <row r="4769" spans="2:21" x14ac:dyDescent="0.2">
      <c r="B4769" s="4" cm="1">
        <f t="array" ref="B4769">SUM(laptop_prices3[[#This Row],[RAM Comp]:[Weight Comp]]+laptop_prices3[[#This Row],[Storage Comp]])</f>
        <v>15.933753922378202</v>
      </c>
      <c r="C4769">
        <v>4767</v>
      </c>
      <c r="D4769" t="s">
        <v>33</v>
      </c>
      <c r="E4769" t="s">
        <v>18</v>
      </c>
      <c r="F4769">
        <v>32</v>
      </c>
      <c r="G4769" t="s">
        <v>29</v>
      </c>
      <c r="H4769" t="s">
        <v>32</v>
      </c>
      <c r="I4769">
        <v>15.6</v>
      </c>
      <c r="J4769" t="s">
        <v>21</v>
      </c>
      <c r="K4769">
        <v>7.2</v>
      </c>
      <c r="L4769">
        <v>2.04</v>
      </c>
      <c r="M4769" t="s">
        <v>30</v>
      </c>
      <c r="N4769">
        <v>1829.73</v>
      </c>
      <c r="O4769" s="5">
        <f>(ScoreCard!$E$3-laptop_prices3[[#This Row],[Price ($)]])/ScoreCard!$E$3*ScoreCard!$E$5</f>
        <v>4.1535203943789165</v>
      </c>
      <c r="P4769" s="5">
        <f>laptop_prices3[[#This Row],[RAM (GB)]]/ScoreCard!$F$3*ScoreCard!$F$5</f>
        <v>3.5</v>
      </c>
      <c r="Q4769" s="5">
        <f>laptop_prices3[[#This Row],[Screen Size (inch)]]/ScoreCard!$G$3*ScoreCard!$G$5</f>
        <v>1.8034682080924855</v>
      </c>
      <c r="R4769" s="5">
        <f>laptop_prices3[[#This Row],[Battery Life (hours)]]/ScoreCard!$H$3*ScoreCard!$H$5</f>
        <v>4.2</v>
      </c>
      <c r="S4769" s="5">
        <f>ScoreCard!$I$3-laptop_prices3[[#This Row],[Weight (kg)]]/ScoreCard!$I$3*ScoreCard!$I$5</f>
        <v>2.3342857142857145</v>
      </c>
      <c r="T4769" s="6" cm="1">
        <f t="array" ref="T4769">_xlfn.IFS(laptop_prices3[[#This Row],[Storage]]="512GB SSD", 512, laptop_prices3[[#This Row],[Storage]] = "1TB SSD", 1000, laptop_prices3[[#This Row],[Storage]] = "2TB SSD", 2000, laptop_prices3[[#This Row],[Storage]]= "256GB SSD", 256, laptop_prices3[[#This Row],[Storage]] = "1TB HDD", 1000*0.7)</f>
        <v>256</v>
      </c>
      <c r="U4769" s="5">
        <f>laptop_prices3[[#This Row],[Storage Raw Value]]/ScoreCard!$J$3*ScoreCard!$J$5</f>
        <v>1.024</v>
      </c>
    </row>
    <row r="4770" spans="2:21" x14ac:dyDescent="0.2">
      <c r="B4770" s="4" cm="1">
        <f t="array" ref="B4770">SUM(laptop_prices3[[#This Row],[RAM Comp]:[Weight Comp]]+laptop_prices3[[#This Row],[Storage Comp]])</f>
        <v>42.497929397192401</v>
      </c>
      <c r="C4770">
        <v>4768</v>
      </c>
      <c r="D4770" t="s">
        <v>33</v>
      </c>
      <c r="E4770" t="s">
        <v>39</v>
      </c>
      <c r="F4770">
        <v>4</v>
      </c>
      <c r="G4770" t="s">
        <v>25</v>
      </c>
      <c r="H4770" t="s">
        <v>40</v>
      </c>
      <c r="I4770">
        <v>13.3</v>
      </c>
      <c r="J4770" t="s">
        <v>15</v>
      </c>
      <c r="K4770">
        <v>12</v>
      </c>
      <c r="L4770">
        <v>3.46</v>
      </c>
      <c r="M4770" t="s">
        <v>46</v>
      </c>
      <c r="N4770">
        <v>1023.32</v>
      </c>
      <c r="O4770" s="5">
        <f>(ScoreCard!$E$3-laptop_prices3[[#This Row],[Price ($)]])/ScoreCard!$E$3*ScoreCard!$E$5</f>
        <v>4.5265861575073005</v>
      </c>
      <c r="P4770" s="5">
        <f>laptop_prices3[[#This Row],[RAM (GB)]]/ScoreCard!$F$3*ScoreCard!$F$5</f>
        <v>0.4375</v>
      </c>
      <c r="Q4770" s="5">
        <f>laptop_prices3[[#This Row],[Screen Size (inch)]]/ScoreCard!$G$3*ScoreCard!$G$5</f>
        <v>1.5375722543352601</v>
      </c>
      <c r="R4770" s="5">
        <f>laptop_prices3[[#This Row],[Battery Life (hours)]]/ScoreCard!$H$3*ScoreCard!$H$5</f>
        <v>7</v>
      </c>
      <c r="S4770" s="5">
        <f>ScoreCard!$I$3-laptop_prices3[[#This Row],[Weight (kg)]]/ScoreCard!$I$3*ScoreCard!$I$5</f>
        <v>1.5228571428571429</v>
      </c>
      <c r="T4770" s="6" cm="1">
        <f t="array" ref="T4770">_xlfn.IFS(laptop_prices3[[#This Row],[Storage]]="512GB SSD", 512, laptop_prices3[[#This Row],[Storage]] = "1TB SSD", 1000, laptop_prices3[[#This Row],[Storage]] = "2TB SSD", 2000, laptop_prices3[[#This Row],[Storage]]= "256GB SSD", 256, laptop_prices3[[#This Row],[Storage]] = "1TB HDD", 1000*0.7)</f>
        <v>2000</v>
      </c>
      <c r="U4770" s="5">
        <f>laptop_prices3[[#This Row],[Storage Raw Value]]/ScoreCard!$J$3*ScoreCard!$J$5</f>
        <v>8</v>
      </c>
    </row>
    <row r="4771" spans="2:21" x14ac:dyDescent="0.2">
      <c r="B4771" s="4" cm="1">
        <f t="array" ref="B4771">SUM(laptop_prices3[[#This Row],[RAM Comp]:[Weight Comp]]+laptop_prices3[[#This Row],[Storage Comp]])</f>
        <v>25.957568125516104</v>
      </c>
      <c r="C4771">
        <v>4769</v>
      </c>
      <c r="D4771" t="s">
        <v>23</v>
      </c>
      <c r="E4771" t="s">
        <v>37</v>
      </c>
      <c r="F4771">
        <v>8</v>
      </c>
      <c r="G4771" t="s">
        <v>19</v>
      </c>
      <c r="H4771" t="s">
        <v>32</v>
      </c>
      <c r="I4771">
        <v>16</v>
      </c>
      <c r="J4771" t="s">
        <v>15</v>
      </c>
      <c r="K4771">
        <v>7.8</v>
      </c>
      <c r="L4771">
        <v>1.43</v>
      </c>
      <c r="M4771" t="s">
        <v>22</v>
      </c>
      <c r="N4771">
        <v>2335.21</v>
      </c>
      <c r="O4771" s="5">
        <f>(ScoreCard!$E$3-laptop_prices3[[#This Row],[Price ($)]])/ScoreCard!$E$3*ScoreCard!$E$5</f>
        <v>3.9196724982142657</v>
      </c>
      <c r="P4771" s="5">
        <f>laptop_prices3[[#This Row],[RAM (GB)]]/ScoreCard!$F$3*ScoreCard!$F$5</f>
        <v>0.875</v>
      </c>
      <c r="Q4771" s="5">
        <f>laptop_prices3[[#This Row],[Screen Size (inch)]]/ScoreCard!$G$3*ScoreCard!$G$5</f>
        <v>1.8497109826589595</v>
      </c>
      <c r="R4771" s="5">
        <f>laptop_prices3[[#This Row],[Battery Life (hours)]]/ScoreCard!$H$3*ScoreCard!$H$5</f>
        <v>4.55</v>
      </c>
      <c r="S4771" s="5">
        <f>ScoreCard!$I$3-laptop_prices3[[#This Row],[Weight (kg)]]/ScoreCard!$I$3*ScoreCard!$I$5</f>
        <v>2.6828571428571428</v>
      </c>
      <c r="T4771" s="6" cm="1">
        <f t="array" ref="T4771">_xlfn.IFS(laptop_prices3[[#This Row],[Storage]]="512GB SSD", 512, laptop_prices3[[#This Row],[Storage]] = "1TB SSD", 1000, laptop_prices3[[#This Row],[Storage]] = "2TB SSD", 2000, laptop_prices3[[#This Row],[Storage]]= "256GB SSD", 256, laptop_prices3[[#This Row],[Storage]] = "1TB HDD", 1000*0.7)</f>
        <v>1000</v>
      </c>
      <c r="U4771" s="5">
        <f>laptop_prices3[[#This Row],[Storage Raw Value]]/ScoreCard!$J$3*ScoreCard!$J$5</f>
        <v>4</v>
      </c>
    </row>
    <row r="4772" spans="2:21" x14ac:dyDescent="0.2">
      <c r="B4772" s="4" cm="1">
        <f t="array" ref="B4772">SUM(laptop_prices3[[#This Row],[RAM Comp]:[Weight Comp]]+laptop_prices3[[#This Row],[Storage Comp]])</f>
        <v>42.661354252683736</v>
      </c>
      <c r="C4772">
        <v>4770</v>
      </c>
      <c r="D4772" t="s">
        <v>11</v>
      </c>
      <c r="E4772" t="s">
        <v>24</v>
      </c>
      <c r="F4772">
        <v>8</v>
      </c>
      <c r="G4772" t="s">
        <v>25</v>
      </c>
      <c r="H4772" t="s">
        <v>26</v>
      </c>
      <c r="I4772">
        <v>14</v>
      </c>
      <c r="J4772" t="s">
        <v>15</v>
      </c>
      <c r="K4772">
        <v>10.5</v>
      </c>
      <c r="L4772">
        <v>2.5499999999999998</v>
      </c>
      <c r="M4772" t="s">
        <v>16</v>
      </c>
      <c r="N4772">
        <v>1844.04</v>
      </c>
      <c r="O4772" s="5">
        <f>(ScoreCard!$E$3-laptop_prices3[[#This Row],[Price ($)]])/ScoreCard!$E$3*ScoreCard!$E$5</f>
        <v>4.1469002246509037</v>
      </c>
      <c r="P4772" s="5">
        <f>laptop_prices3[[#This Row],[RAM (GB)]]/ScoreCard!$F$3*ScoreCard!$F$5</f>
        <v>0.875</v>
      </c>
      <c r="Q4772" s="5">
        <f>laptop_prices3[[#This Row],[Screen Size (inch)]]/ScoreCard!$G$3*ScoreCard!$G$5</f>
        <v>1.6184971098265895</v>
      </c>
      <c r="R4772" s="5">
        <f>laptop_prices3[[#This Row],[Battery Life (hours)]]/ScoreCard!$H$3*ScoreCard!$H$5</f>
        <v>6.125</v>
      </c>
      <c r="S4772" s="5">
        <f>ScoreCard!$I$3-laptop_prices3[[#This Row],[Weight (kg)]]/ScoreCard!$I$3*ScoreCard!$I$5</f>
        <v>2.0428571428571427</v>
      </c>
      <c r="T4772" s="6" cm="1">
        <f t="array" ref="T4772">_xlfn.IFS(laptop_prices3[[#This Row],[Storage]]="512GB SSD", 512, laptop_prices3[[#This Row],[Storage]] = "1TB SSD", 1000, laptop_prices3[[#This Row],[Storage]] = "2TB SSD", 2000, laptop_prices3[[#This Row],[Storage]]= "256GB SSD", 256, laptop_prices3[[#This Row],[Storage]] = "1TB HDD", 1000*0.7)</f>
        <v>2000</v>
      </c>
      <c r="U4772" s="5">
        <f>laptop_prices3[[#This Row],[Storage Raw Value]]/ScoreCard!$J$3*ScoreCard!$J$5</f>
        <v>8</v>
      </c>
    </row>
    <row r="4773" spans="2:21" x14ac:dyDescent="0.2">
      <c r="B4773" s="4" cm="1">
        <f t="array" ref="B4773">SUM(laptop_prices3[[#This Row],[RAM Comp]:[Weight Comp]]+laptop_prices3[[#This Row],[Storage Comp]])</f>
        <v>19.292372969997249</v>
      </c>
      <c r="C4773">
        <v>4771</v>
      </c>
      <c r="D4773" t="s">
        <v>33</v>
      </c>
      <c r="E4773" t="s">
        <v>18</v>
      </c>
      <c r="F4773">
        <v>16</v>
      </c>
      <c r="G4773" t="s">
        <v>13</v>
      </c>
      <c r="H4773" t="s">
        <v>44</v>
      </c>
      <c r="I4773">
        <v>15.6</v>
      </c>
      <c r="J4773" t="s">
        <v>21</v>
      </c>
      <c r="K4773">
        <v>9.6999999999999993</v>
      </c>
      <c r="L4773">
        <v>2.82</v>
      </c>
      <c r="M4773" t="s">
        <v>46</v>
      </c>
      <c r="N4773">
        <v>909.83</v>
      </c>
      <c r="O4773" s="5">
        <f>(ScoreCard!$E$3-laptop_prices3[[#This Row],[Price ($)]])/ScoreCard!$E$3*ScoreCard!$E$5</f>
        <v>4.5790895161678327</v>
      </c>
      <c r="P4773" s="5">
        <f>laptop_prices3[[#This Row],[RAM (GB)]]/ScoreCard!$F$3*ScoreCard!$F$5</f>
        <v>1.75</v>
      </c>
      <c r="Q4773" s="5">
        <f>laptop_prices3[[#This Row],[Screen Size (inch)]]/ScoreCard!$G$3*ScoreCard!$G$5</f>
        <v>1.8034682080924855</v>
      </c>
      <c r="R4773" s="5">
        <f>laptop_prices3[[#This Row],[Battery Life (hours)]]/ScoreCard!$H$3*ScoreCard!$H$5</f>
        <v>5.6583333333333323</v>
      </c>
      <c r="S4773" s="5">
        <f>ScoreCard!$I$3-laptop_prices3[[#This Row],[Weight (kg)]]/ScoreCard!$I$3*ScoreCard!$I$5</f>
        <v>1.8885714285714286</v>
      </c>
      <c r="T4773" s="6" cm="1">
        <f t="array" ref="T4773">_xlfn.IFS(laptop_prices3[[#This Row],[Storage]]="512GB SSD", 512, laptop_prices3[[#This Row],[Storage]] = "1TB SSD", 1000, laptop_prices3[[#This Row],[Storage]] = "2TB SSD", 2000, laptop_prices3[[#This Row],[Storage]]= "256GB SSD", 256, laptop_prices3[[#This Row],[Storage]] = "1TB HDD", 1000*0.7)</f>
        <v>512</v>
      </c>
      <c r="U4773" s="5">
        <f>laptop_prices3[[#This Row],[Storage Raw Value]]/ScoreCard!$J$3*ScoreCard!$J$5</f>
        <v>2.048</v>
      </c>
    </row>
    <row r="4774" spans="2:21" x14ac:dyDescent="0.2">
      <c r="B4774" s="4" cm="1">
        <f t="array" ref="B4774">SUM(laptop_prices3[[#This Row],[RAM Comp]:[Weight Comp]]+laptop_prices3[[#This Row],[Storage Comp]])</f>
        <v>38.163881778144784</v>
      </c>
      <c r="C4774">
        <v>4772</v>
      </c>
      <c r="D4774" t="s">
        <v>33</v>
      </c>
      <c r="E4774" t="s">
        <v>39</v>
      </c>
      <c r="F4774">
        <v>4</v>
      </c>
      <c r="G4774" t="s">
        <v>25</v>
      </c>
      <c r="H4774" t="s">
        <v>40</v>
      </c>
      <c r="I4774">
        <v>13.3</v>
      </c>
      <c r="J4774" t="s">
        <v>43</v>
      </c>
      <c r="K4774">
        <v>4.0999999999999996</v>
      </c>
      <c r="L4774">
        <v>2.98</v>
      </c>
      <c r="M4774" t="s">
        <v>22</v>
      </c>
      <c r="N4774">
        <v>1036.8900000000001</v>
      </c>
      <c r="O4774" s="5">
        <f>(ScoreCard!$E$3-laptop_prices3[[#This Row],[Price ($)]])/ScoreCard!$E$3*ScoreCard!$E$5</f>
        <v>4.5203083305884224</v>
      </c>
      <c r="P4774" s="5">
        <f>laptop_prices3[[#This Row],[RAM (GB)]]/ScoreCard!$F$3*ScoreCard!$F$5</f>
        <v>0.4375</v>
      </c>
      <c r="Q4774" s="5">
        <f>laptop_prices3[[#This Row],[Screen Size (inch)]]/ScoreCard!$G$3*ScoreCard!$G$5</f>
        <v>1.5375722543352601</v>
      </c>
      <c r="R4774" s="5">
        <f>laptop_prices3[[#This Row],[Battery Life (hours)]]/ScoreCard!$H$3*ScoreCard!$H$5</f>
        <v>2.3916666666666662</v>
      </c>
      <c r="S4774" s="5">
        <f>ScoreCard!$I$3-laptop_prices3[[#This Row],[Weight (kg)]]/ScoreCard!$I$3*ScoreCard!$I$5</f>
        <v>1.7971428571428572</v>
      </c>
      <c r="T4774" s="6" cm="1">
        <f t="array" ref="T4774">_xlfn.IFS(laptop_prices3[[#This Row],[Storage]]="512GB SSD", 512, laptop_prices3[[#This Row],[Storage]] = "1TB SSD", 1000, laptop_prices3[[#This Row],[Storage]] = "2TB SSD", 2000, laptop_prices3[[#This Row],[Storage]]= "256GB SSD", 256, laptop_prices3[[#This Row],[Storage]] = "1TB HDD", 1000*0.7)</f>
        <v>2000</v>
      </c>
      <c r="U4774" s="5">
        <f>laptop_prices3[[#This Row],[Storage Raw Value]]/ScoreCard!$J$3*ScoreCard!$J$5</f>
        <v>8</v>
      </c>
    </row>
    <row r="4775" spans="2:21" x14ac:dyDescent="0.2">
      <c r="B4775" s="4" cm="1">
        <f t="array" ref="B4775">SUM(laptop_prices3[[#This Row],[RAM Comp]:[Weight Comp]]+laptop_prices3[[#This Row],[Storage Comp]])</f>
        <v>18.313735205064685</v>
      </c>
      <c r="C4775">
        <v>4773</v>
      </c>
      <c r="D4775" t="s">
        <v>38</v>
      </c>
      <c r="E4775" t="s">
        <v>37</v>
      </c>
      <c r="F4775">
        <v>8</v>
      </c>
      <c r="G4775" t="s">
        <v>42</v>
      </c>
      <c r="H4775" t="s">
        <v>40</v>
      </c>
      <c r="I4775">
        <v>14</v>
      </c>
      <c r="J4775" t="s">
        <v>27</v>
      </c>
      <c r="K4775">
        <v>5.3</v>
      </c>
      <c r="L4775">
        <v>3.45</v>
      </c>
      <c r="M4775" t="s">
        <v>46</v>
      </c>
      <c r="N4775">
        <v>2267.41</v>
      </c>
      <c r="O4775" s="5">
        <f>(ScoreCard!$E$3-laptop_prices3[[#This Row],[Price ($)]])/ScoreCard!$E$3*ScoreCard!$E$5</f>
        <v>3.9510385015377669</v>
      </c>
      <c r="P4775" s="5">
        <f>laptop_prices3[[#This Row],[RAM (GB)]]/ScoreCard!$F$3*ScoreCard!$F$5</f>
        <v>0.875</v>
      </c>
      <c r="Q4775" s="5">
        <f>laptop_prices3[[#This Row],[Screen Size (inch)]]/ScoreCard!$G$3*ScoreCard!$G$5</f>
        <v>1.6184971098265895</v>
      </c>
      <c r="R4775" s="5">
        <f>laptop_prices3[[#This Row],[Battery Life (hours)]]/ScoreCard!$H$3*ScoreCard!$H$5</f>
        <v>3.0916666666666668</v>
      </c>
      <c r="S4775" s="5">
        <f>ScoreCard!$I$3-laptop_prices3[[#This Row],[Weight (kg)]]/ScoreCard!$I$3*ScoreCard!$I$5</f>
        <v>1.5285714285714285</v>
      </c>
      <c r="T4775" s="6" cm="1">
        <f t="array" ref="T4775">_xlfn.IFS(laptop_prices3[[#This Row],[Storage]]="512GB SSD", 512, laptop_prices3[[#This Row],[Storage]] = "1TB SSD", 1000, laptop_prices3[[#This Row],[Storage]] = "2TB SSD", 2000, laptop_prices3[[#This Row],[Storage]]= "256GB SSD", 256, laptop_prices3[[#This Row],[Storage]] = "1TB HDD", 1000*0.7)</f>
        <v>700</v>
      </c>
      <c r="U4775" s="5">
        <f>laptop_prices3[[#This Row],[Storage Raw Value]]/ScoreCard!$J$3*ScoreCard!$J$5</f>
        <v>2.8</v>
      </c>
    </row>
    <row r="4776" spans="2:21" x14ac:dyDescent="0.2">
      <c r="B4776" s="4" cm="1">
        <f t="array" ref="B4776">SUM(laptop_prices3[[#This Row],[RAM Comp]:[Weight Comp]]+laptop_prices3[[#This Row],[Storage Comp]])</f>
        <v>11.041786540049547</v>
      </c>
      <c r="C4776">
        <v>4774</v>
      </c>
      <c r="D4776" t="s">
        <v>33</v>
      </c>
      <c r="E4776" t="s">
        <v>31</v>
      </c>
      <c r="F4776">
        <v>4</v>
      </c>
      <c r="G4776" t="s">
        <v>29</v>
      </c>
      <c r="H4776" t="s">
        <v>35</v>
      </c>
      <c r="I4776">
        <v>13.3</v>
      </c>
      <c r="J4776" t="s">
        <v>27</v>
      </c>
      <c r="K4776">
        <v>4.5</v>
      </c>
      <c r="L4776">
        <v>2.02</v>
      </c>
      <c r="M4776" t="s">
        <v>30</v>
      </c>
      <c r="N4776">
        <v>1354.87</v>
      </c>
      <c r="O4776" s="5">
        <f>(ScoreCard!$E$3-laptop_prices3[[#This Row],[Price ($)]])/ScoreCard!$E$3*ScoreCard!$E$5</f>
        <v>4.3732027002520377</v>
      </c>
      <c r="P4776" s="5">
        <f>laptop_prices3[[#This Row],[RAM (GB)]]/ScoreCard!$F$3*ScoreCard!$F$5</f>
        <v>0.4375</v>
      </c>
      <c r="Q4776" s="5">
        <f>laptop_prices3[[#This Row],[Screen Size (inch)]]/ScoreCard!$G$3*ScoreCard!$G$5</f>
        <v>1.5375722543352601</v>
      </c>
      <c r="R4776" s="5">
        <f>laptop_prices3[[#This Row],[Battery Life (hours)]]/ScoreCard!$H$3*ScoreCard!$H$5</f>
        <v>2.625</v>
      </c>
      <c r="S4776" s="5">
        <f>ScoreCard!$I$3-laptop_prices3[[#This Row],[Weight (kg)]]/ScoreCard!$I$3*ScoreCard!$I$5</f>
        <v>2.3457142857142856</v>
      </c>
      <c r="T4776" s="6" cm="1">
        <f t="array" ref="T4776">_xlfn.IFS(laptop_prices3[[#This Row],[Storage]]="512GB SSD", 512, laptop_prices3[[#This Row],[Storage]] = "1TB SSD", 1000, laptop_prices3[[#This Row],[Storage]] = "2TB SSD", 2000, laptop_prices3[[#This Row],[Storage]]= "256GB SSD", 256, laptop_prices3[[#This Row],[Storage]] = "1TB HDD", 1000*0.7)</f>
        <v>256</v>
      </c>
      <c r="U4776" s="5">
        <f>laptop_prices3[[#This Row],[Storage Raw Value]]/ScoreCard!$J$3*ScoreCard!$J$5</f>
        <v>1.024</v>
      </c>
    </row>
    <row r="4777" spans="2:21" x14ac:dyDescent="0.2">
      <c r="B4777" s="4" cm="1">
        <f t="array" ref="B4777">SUM(laptop_prices3[[#This Row],[RAM Comp]:[Weight Comp]]+laptop_prices3[[#This Row],[Storage Comp]])</f>
        <v>41.450905587668593</v>
      </c>
      <c r="C4777">
        <v>4775</v>
      </c>
      <c r="D4777" t="s">
        <v>28</v>
      </c>
      <c r="E4777" t="s">
        <v>37</v>
      </c>
      <c r="F4777">
        <v>8</v>
      </c>
      <c r="G4777" t="s">
        <v>25</v>
      </c>
      <c r="H4777" t="s">
        <v>14</v>
      </c>
      <c r="I4777">
        <v>13.3</v>
      </c>
      <c r="J4777" t="s">
        <v>15</v>
      </c>
      <c r="K4777">
        <v>7.3</v>
      </c>
      <c r="L4777">
        <v>1.26</v>
      </c>
      <c r="M4777" t="s">
        <v>30</v>
      </c>
      <c r="N4777">
        <v>2104.67</v>
      </c>
      <c r="O4777" s="5">
        <f>(ScoreCard!$E$3-laptop_prices3[[#This Row],[Price ($)]])/ScoreCard!$E$3*ScoreCard!$E$5</f>
        <v>4.0263261620225244</v>
      </c>
      <c r="P4777" s="5">
        <f>laptop_prices3[[#This Row],[RAM (GB)]]/ScoreCard!$F$3*ScoreCard!$F$5</f>
        <v>0.875</v>
      </c>
      <c r="Q4777" s="5">
        <f>laptop_prices3[[#This Row],[Screen Size (inch)]]/ScoreCard!$G$3*ScoreCard!$G$5</f>
        <v>1.5375722543352601</v>
      </c>
      <c r="R4777" s="5">
        <f>laptop_prices3[[#This Row],[Battery Life (hours)]]/ScoreCard!$H$3*ScoreCard!$H$5</f>
        <v>4.2583333333333329</v>
      </c>
      <c r="S4777" s="5">
        <f>ScoreCard!$I$3-laptop_prices3[[#This Row],[Weight (kg)]]/ScoreCard!$I$3*ScoreCard!$I$5</f>
        <v>2.7800000000000002</v>
      </c>
      <c r="T4777" s="6" cm="1">
        <f t="array" ref="T4777">_xlfn.IFS(laptop_prices3[[#This Row],[Storage]]="512GB SSD", 512, laptop_prices3[[#This Row],[Storage]] = "1TB SSD", 1000, laptop_prices3[[#This Row],[Storage]] = "2TB SSD", 2000, laptop_prices3[[#This Row],[Storage]]= "256GB SSD", 256, laptop_prices3[[#This Row],[Storage]] = "1TB HDD", 1000*0.7)</f>
        <v>2000</v>
      </c>
      <c r="U4777" s="5">
        <f>laptop_prices3[[#This Row],[Storage Raw Value]]/ScoreCard!$J$3*ScoreCard!$J$5</f>
        <v>8</v>
      </c>
    </row>
    <row r="4778" spans="2:21" x14ac:dyDescent="0.2">
      <c r="B4778" s="4" cm="1">
        <f t="array" ref="B4778">SUM(laptop_prices3[[#This Row],[RAM Comp]:[Weight Comp]]+laptop_prices3[[#This Row],[Storage Comp]])</f>
        <v>17.486715111478116</v>
      </c>
      <c r="C4778">
        <v>4776</v>
      </c>
      <c r="D4778" t="s">
        <v>17</v>
      </c>
      <c r="E4778" t="s">
        <v>18</v>
      </c>
      <c r="F4778">
        <v>16</v>
      </c>
      <c r="G4778" t="s">
        <v>13</v>
      </c>
      <c r="H4778" t="s">
        <v>32</v>
      </c>
      <c r="I4778">
        <v>13.3</v>
      </c>
      <c r="J4778" t="s">
        <v>27</v>
      </c>
      <c r="K4778">
        <v>6.6</v>
      </c>
      <c r="L4778">
        <v>2.35</v>
      </c>
      <c r="M4778" t="s">
        <v>46</v>
      </c>
      <c r="N4778">
        <v>3324.46</v>
      </c>
      <c r="O4778" s="5">
        <f>(ScoreCard!$E$3-laptop_prices3[[#This Row],[Price ($)]])/ScoreCard!$E$3*ScoreCard!$E$5</f>
        <v>3.462020303704334</v>
      </c>
      <c r="P4778" s="5">
        <f>laptop_prices3[[#This Row],[RAM (GB)]]/ScoreCard!$F$3*ScoreCard!$F$5</f>
        <v>1.75</v>
      </c>
      <c r="Q4778" s="5">
        <f>laptop_prices3[[#This Row],[Screen Size (inch)]]/ScoreCard!$G$3*ScoreCard!$G$5</f>
        <v>1.5375722543352601</v>
      </c>
      <c r="R4778" s="5">
        <f>laptop_prices3[[#This Row],[Battery Life (hours)]]/ScoreCard!$H$3*ScoreCard!$H$5</f>
        <v>3.8499999999999996</v>
      </c>
      <c r="S4778" s="5">
        <f>ScoreCard!$I$3-laptop_prices3[[#This Row],[Weight (kg)]]/ScoreCard!$I$3*ScoreCard!$I$5</f>
        <v>2.157142857142857</v>
      </c>
      <c r="T4778" s="6" cm="1">
        <f t="array" ref="T4778">_xlfn.IFS(laptop_prices3[[#This Row],[Storage]]="512GB SSD", 512, laptop_prices3[[#This Row],[Storage]] = "1TB SSD", 1000, laptop_prices3[[#This Row],[Storage]] = "2TB SSD", 2000, laptop_prices3[[#This Row],[Storage]]= "256GB SSD", 256, laptop_prices3[[#This Row],[Storage]] = "1TB HDD", 1000*0.7)</f>
        <v>512</v>
      </c>
      <c r="U4778" s="5">
        <f>laptop_prices3[[#This Row],[Storage Raw Value]]/ScoreCard!$J$3*ScoreCard!$J$5</f>
        <v>2.048</v>
      </c>
    </row>
    <row r="4779" spans="2:21" x14ac:dyDescent="0.2">
      <c r="B4779" s="4" cm="1">
        <f t="array" ref="B4779">SUM(laptop_prices3[[#This Row],[RAM Comp]:[Weight Comp]]+laptop_prices3[[#This Row],[Storage Comp]])</f>
        <v>33.366377649325628</v>
      </c>
      <c r="C4779">
        <v>4777</v>
      </c>
      <c r="D4779" t="s">
        <v>34</v>
      </c>
      <c r="E4779" t="s">
        <v>31</v>
      </c>
      <c r="F4779">
        <v>64</v>
      </c>
      <c r="G4779" t="s">
        <v>19</v>
      </c>
      <c r="H4779" t="s">
        <v>32</v>
      </c>
      <c r="I4779">
        <v>16</v>
      </c>
      <c r="J4779" t="s">
        <v>27</v>
      </c>
      <c r="K4779">
        <v>11</v>
      </c>
      <c r="L4779">
        <v>2.4500000000000002</v>
      </c>
      <c r="M4779" t="s">
        <v>30</v>
      </c>
      <c r="N4779">
        <v>3692.19</v>
      </c>
      <c r="O4779" s="5">
        <f>(ScoreCard!$E$3-laptop_prices3[[#This Row],[Price ($)]])/ScoreCard!$E$3*ScoreCard!$E$5</f>
        <v>3.2918990588348498</v>
      </c>
      <c r="P4779" s="5">
        <f>laptop_prices3[[#This Row],[RAM (GB)]]/ScoreCard!$F$3*ScoreCard!$F$5</f>
        <v>7</v>
      </c>
      <c r="Q4779" s="5">
        <f>laptop_prices3[[#This Row],[Screen Size (inch)]]/ScoreCard!$G$3*ScoreCard!$G$5</f>
        <v>1.8497109826589595</v>
      </c>
      <c r="R4779" s="5">
        <f>laptop_prices3[[#This Row],[Battery Life (hours)]]/ScoreCard!$H$3*ScoreCard!$H$5</f>
        <v>6.4166666666666661</v>
      </c>
      <c r="S4779" s="5">
        <f>ScoreCard!$I$3-laptop_prices3[[#This Row],[Weight (kg)]]/ScoreCard!$I$3*ScoreCard!$I$5</f>
        <v>2.0999999999999996</v>
      </c>
      <c r="T4779" s="6" cm="1">
        <f t="array" ref="T4779">_xlfn.IFS(laptop_prices3[[#This Row],[Storage]]="512GB SSD", 512, laptop_prices3[[#This Row],[Storage]] = "1TB SSD", 1000, laptop_prices3[[#This Row],[Storage]] = "2TB SSD", 2000, laptop_prices3[[#This Row],[Storage]]= "256GB SSD", 256, laptop_prices3[[#This Row],[Storage]] = "1TB HDD", 1000*0.7)</f>
        <v>1000</v>
      </c>
      <c r="U4779" s="5">
        <f>laptop_prices3[[#This Row],[Storage Raw Value]]/ScoreCard!$J$3*ScoreCard!$J$5</f>
        <v>4</v>
      </c>
    </row>
    <row r="4780" spans="2:21" x14ac:dyDescent="0.2">
      <c r="B4780" s="4" cm="1">
        <f t="array" ref="B4780">SUM(laptop_prices3[[#This Row],[RAM Comp]:[Weight Comp]]+laptop_prices3[[#This Row],[Storage Comp]])</f>
        <v>27.014949077897054</v>
      </c>
      <c r="C4780">
        <v>4778</v>
      </c>
      <c r="D4780" t="s">
        <v>36</v>
      </c>
      <c r="E4780" t="s">
        <v>12</v>
      </c>
      <c r="F4780">
        <v>8</v>
      </c>
      <c r="G4780" t="s">
        <v>19</v>
      </c>
      <c r="H4780" t="s">
        <v>40</v>
      </c>
      <c r="I4780">
        <v>16</v>
      </c>
      <c r="J4780" t="s">
        <v>21</v>
      </c>
      <c r="K4780">
        <v>10.7</v>
      </c>
      <c r="L4780">
        <v>2.54</v>
      </c>
      <c r="M4780" t="s">
        <v>22</v>
      </c>
      <c r="N4780">
        <v>694.21</v>
      </c>
      <c r="O4780" s="5">
        <f>(ScoreCard!$E$3-laptop_prices3[[#This Row],[Price ($)]])/ScoreCard!$E$3*ScoreCard!$E$5</f>
        <v>4.6788408087432494</v>
      </c>
      <c r="P4780" s="5">
        <f>laptop_prices3[[#This Row],[RAM (GB)]]/ScoreCard!$F$3*ScoreCard!$F$5</f>
        <v>0.875</v>
      </c>
      <c r="Q4780" s="5">
        <f>laptop_prices3[[#This Row],[Screen Size (inch)]]/ScoreCard!$G$3*ScoreCard!$G$5</f>
        <v>1.8497109826589595</v>
      </c>
      <c r="R4780" s="5">
        <f>laptop_prices3[[#This Row],[Battery Life (hours)]]/ScoreCard!$H$3*ScoreCard!$H$5</f>
        <v>6.2416666666666663</v>
      </c>
      <c r="S4780" s="5">
        <f>ScoreCard!$I$3-laptop_prices3[[#This Row],[Weight (kg)]]/ScoreCard!$I$3*ScoreCard!$I$5</f>
        <v>2.0485714285714285</v>
      </c>
      <c r="T4780" s="6" cm="1">
        <f t="array" ref="T4780">_xlfn.IFS(laptop_prices3[[#This Row],[Storage]]="512GB SSD", 512, laptop_prices3[[#This Row],[Storage]] = "1TB SSD", 1000, laptop_prices3[[#This Row],[Storage]] = "2TB SSD", 2000, laptop_prices3[[#This Row],[Storage]]= "256GB SSD", 256, laptop_prices3[[#This Row],[Storage]] = "1TB HDD", 1000*0.7)</f>
        <v>1000</v>
      </c>
      <c r="U4780" s="5">
        <f>laptop_prices3[[#This Row],[Storage Raw Value]]/ScoreCard!$J$3*ScoreCard!$J$5</f>
        <v>4</v>
      </c>
    </row>
    <row r="4781" spans="2:21" x14ac:dyDescent="0.2">
      <c r="B4781" s="4" cm="1">
        <f t="array" ref="B4781">SUM(laptop_prices3[[#This Row],[RAM Comp]:[Weight Comp]]+laptop_prices3[[#This Row],[Storage Comp]])</f>
        <v>42.111972887420862</v>
      </c>
      <c r="C4781">
        <v>4779</v>
      </c>
      <c r="D4781" t="s">
        <v>47</v>
      </c>
      <c r="E4781" t="s">
        <v>37</v>
      </c>
      <c r="F4781">
        <v>4</v>
      </c>
      <c r="G4781" t="s">
        <v>25</v>
      </c>
      <c r="H4781" t="s">
        <v>35</v>
      </c>
      <c r="I4781">
        <v>16</v>
      </c>
      <c r="J4781" t="s">
        <v>43</v>
      </c>
      <c r="K4781">
        <v>10</v>
      </c>
      <c r="L4781">
        <v>2.64</v>
      </c>
      <c r="M4781" t="s">
        <v>30</v>
      </c>
      <c r="N4781">
        <v>1993.2</v>
      </c>
      <c r="O4781" s="5">
        <f>(ScoreCard!$E$3-laptop_prices3[[#This Row],[Price ($)]])/ScoreCard!$E$3*ScoreCard!$E$5</f>
        <v>4.0778950173392001</v>
      </c>
      <c r="P4781" s="5">
        <f>laptop_prices3[[#This Row],[RAM (GB)]]/ScoreCard!$F$3*ScoreCard!$F$5</f>
        <v>0.4375</v>
      </c>
      <c r="Q4781" s="5">
        <f>laptop_prices3[[#This Row],[Screen Size (inch)]]/ScoreCard!$G$3*ScoreCard!$G$5</f>
        <v>1.8497109826589595</v>
      </c>
      <c r="R4781" s="5">
        <f>laptop_prices3[[#This Row],[Battery Life (hours)]]/ScoreCard!$H$3*ScoreCard!$H$5</f>
        <v>5.8333333333333339</v>
      </c>
      <c r="S4781" s="5">
        <f>ScoreCard!$I$3-laptop_prices3[[#This Row],[Weight (kg)]]/ScoreCard!$I$3*ScoreCard!$I$5</f>
        <v>1.9914285714285713</v>
      </c>
      <c r="T4781" s="6" cm="1">
        <f t="array" ref="T4781">_xlfn.IFS(laptop_prices3[[#This Row],[Storage]]="512GB SSD", 512, laptop_prices3[[#This Row],[Storage]] = "1TB SSD", 1000, laptop_prices3[[#This Row],[Storage]] = "2TB SSD", 2000, laptop_prices3[[#This Row],[Storage]]= "256GB SSD", 256, laptop_prices3[[#This Row],[Storage]] = "1TB HDD", 1000*0.7)</f>
        <v>2000</v>
      </c>
      <c r="U4781" s="5">
        <f>laptop_prices3[[#This Row],[Storage Raw Value]]/ScoreCard!$J$3*ScoreCard!$J$5</f>
        <v>8</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E7893A-BF55-B745-82FE-02942B2419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Documentation</vt:lpstr>
      <vt:lpstr>laptop_prices</vt:lpstr>
      <vt:lpstr>Pivot Table</vt:lpstr>
      <vt:lpstr>ScoreCard</vt:lpstr>
      <vt:lpstr>ScoreCardData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Brody Blanchard</dc:creator>
  <cp:lastModifiedBy>Brody Blanchard</cp:lastModifiedBy>
  <dcterms:created xsi:type="dcterms:W3CDTF">2025-02-11T03:05:27Z</dcterms:created>
  <dcterms:modified xsi:type="dcterms:W3CDTF">2025-02-18T19:55:11Z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3188ad8-4875-42e6-925c-bd11f6824504_Enabled">
    <vt:lpwstr>true</vt:lpwstr>
  </property>
  <property fmtid="{D5CDD505-2E9C-101B-9397-08002B2CF9AE}" pid="3" name="MSIP_Label_33188ad8-4875-42e6-925c-bd11f6824504_SetDate">
    <vt:lpwstr>2025-02-11T03:12:59Z</vt:lpwstr>
  </property>
  <property fmtid="{D5CDD505-2E9C-101B-9397-08002B2CF9AE}" pid="4" name="MSIP_Label_33188ad8-4875-42e6-925c-bd11f6824504_Method">
    <vt:lpwstr>Privileged</vt:lpwstr>
  </property>
  <property fmtid="{D5CDD505-2E9C-101B-9397-08002B2CF9AE}" pid="5" name="MSIP_Label_33188ad8-4875-42e6-925c-bd11f6824504_Name">
    <vt:lpwstr>defa4170-0d19-0005-0004-bc88714345d2</vt:lpwstr>
  </property>
  <property fmtid="{D5CDD505-2E9C-101B-9397-08002B2CF9AE}" pid="6" name="MSIP_Label_33188ad8-4875-42e6-925c-bd11f6824504_SiteId">
    <vt:lpwstr>8143a300-2c64-4dd4-bb14-bcd3f04c1963</vt:lpwstr>
  </property>
  <property fmtid="{D5CDD505-2E9C-101B-9397-08002B2CF9AE}" pid="7" name="MSIP_Label_33188ad8-4875-42e6-925c-bd11f6824504_ActionId">
    <vt:lpwstr>52e008e3-e906-4665-b15d-dae64aa9fc19</vt:lpwstr>
  </property>
  <property fmtid="{D5CDD505-2E9C-101B-9397-08002B2CF9AE}" pid="8" name="MSIP_Label_33188ad8-4875-42e6-925c-bd11f6824504_ContentBits">
    <vt:lpwstr>0</vt:lpwstr>
  </property>
  <property fmtid="{D5CDD505-2E9C-101B-9397-08002B2CF9AE}" pid="9" name="MSIP_Label_33188ad8-4875-42e6-925c-bd11f6824504_Tag">
    <vt:lpwstr>50, 0, 1, 1</vt:lpwstr>
  </property>
</Properties>
</file>